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24226"/>
  <mc:AlternateContent xmlns:mc="http://schemas.openxmlformats.org/markup-compatibility/2006">
    <mc:Choice Requires="x15">
      <x15ac:absPath xmlns:x15ac="http://schemas.microsoft.com/office/spreadsheetml/2010/11/ac" url="Z:\CPL\COMISSÃO 017-S - JULHO.2021\5 - LICITAÇÕES 2023\PREGÃO\PROJETOS EXECUTIVOS - GURIRI\"/>
    </mc:Choice>
  </mc:AlternateContent>
  <xr:revisionPtr revIDLastSave="0" documentId="8_{31F5EC7C-6454-4D35-908B-55BDD898D716}" xr6:coauthVersionLast="47" xr6:coauthVersionMax="47" xr10:uidLastSave="{00000000-0000-0000-0000-000000000000}"/>
  <bookViews>
    <workbookView xWindow="-120" yWindow="-120" windowWidth="29040" windowHeight="15840" xr2:uid="{00000000-000D-0000-FFFF-FFFF00000000}"/>
  </bookViews>
  <sheets>
    <sheet name="CRONOGRAMA" sheetId="77" r:id="rId1"/>
    <sheet name="ORC_BACIAS" sheetId="73" r:id="rId2"/>
    <sheet name="MEMORIAL" sheetId="84" r:id="rId3"/>
    <sheet name="CPU_H_H_BACIAS" sheetId="86" r:id="rId4"/>
    <sheet name="CPU_PROJETOS" sheetId="102" r:id="rId5"/>
    <sheet name="CPU_SERVICO" sheetId="89" r:id="rId6"/>
    <sheet name="CPU_H_H_COORDENADOR" sheetId="83" r:id="rId7"/>
    <sheet name="MAO_OBRA_PROJETO " sheetId="95" r:id="rId8"/>
    <sheet name="SINAPI_12_19_SEM_DES" sheetId="99" state="hidden" r:id="rId9"/>
    <sheet name="OBSOLETO 1" sheetId="96" state="hidden" r:id="rId10"/>
    <sheet name="Preços Serviços " sheetId="97" r:id="rId11"/>
    <sheet name="K2" sheetId="63" r:id="rId12"/>
    <sheet name="K2_CPU" sheetId="64" r:id="rId13"/>
    <sheet name="K2_Cotacoes_Escrit" sheetId="55" r:id="rId14"/>
    <sheet name="K2_Cotacoes_Mat_Limpeza" sheetId="58" r:id="rId15"/>
    <sheet name="K2_Cotacoes_Mat_Cafe" sheetId="59" r:id="rId16"/>
    <sheet name="K2_Cotacoes_Mat_Escri" sheetId="57" r:id="rId17"/>
    <sheet name=" K2_Deprecicao" sheetId="56" r:id="rId18"/>
    <sheet name="K4" sheetId="36" r:id="rId19"/>
    <sheet name="ENCARGOS_SOCIAIS" sheetId="40" r:id="rId20"/>
    <sheet name="BDI_Diferencial" sheetId="88" state="hidden" r:id="rId21"/>
    <sheet name="Planilha1" sheetId="98" state="hidden" r:id="rId22"/>
    <sheet name="SINAPI_01_19_SEM_DESO" sheetId="65" state="hidden" r:id="rId23"/>
    <sheet name="SINAPI_07_19_SEM_DESO_SER" sheetId="93" state="hidden" r:id="rId24"/>
    <sheet name="SINAPI_07_19_SEM_DESO_INS" sheetId="94" state="hidden"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0" localSheetId="7">#REF!</definedName>
    <definedName name="\0" localSheetId="9">#REF!</definedName>
    <definedName name="\0" localSheetId="10">#REF!</definedName>
    <definedName name="\0">#REF!</definedName>
    <definedName name="\a" localSheetId="3">#REF!</definedName>
    <definedName name="\a" localSheetId="6">#REF!</definedName>
    <definedName name="\a" localSheetId="4">#REF!</definedName>
    <definedName name="\a" localSheetId="2">#REF!</definedName>
    <definedName name="\a" localSheetId="1">#REF!</definedName>
    <definedName name="\a" localSheetId="24">#REF!</definedName>
    <definedName name="\a" localSheetId="23">#REF!</definedName>
    <definedName name="\a">#REF!</definedName>
    <definedName name="\c" localSheetId="7">'[1]Bm 8'!#REF!</definedName>
    <definedName name="\c" localSheetId="9">'[1]Bm 8'!#REF!</definedName>
    <definedName name="\c" localSheetId="10">'[1]Bm 8'!#REF!</definedName>
    <definedName name="\c">'[1]Bm 8'!#REF!</definedName>
    <definedName name="\d" localSheetId="7">'[1]Bm 8'!#REF!</definedName>
    <definedName name="\d" localSheetId="9">'[1]Bm 8'!#REF!</definedName>
    <definedName name="\d" localSheetId="10">'[1]Bm 8'!#REF!</definedName>
    <definedName name="\d">'[1]Bm 8'!#REF!</definedName>
    <definedName name="\f">#N/A</definedName>
    <definedName name="\p">#N/A</definedName>
    <definedName name="\q" localSheetId="7">'[1]Bm 8'!#REF!</definedName>
    <definedName name="\q" localSheetId="9">'[1]Bm 8'!#REF!</definedName>
    <definedName name="\q" localSheetId="10">'[1]Bm 8'!#REF!</definedName>
    <definedName name="\q">'[1]Bm 8'!#REF!</definedName>
    <definedName name="\s" localSheetId="7">'[1]Bm 8'!#REF!</definedName>
    <definedName name="\s" localSheetId="9">'[1]Bm 8'!#REF!</definedName>
    <definedName name="\s" localSheetId="10">'[1]Bm 8'!#REF!</definedName>
    <definedName name="\s">'[1]Bm 8'!#REF!</definedName>
    <definedName name="\x" localSheetId="7">'[1]Bm 8'!#REF!</definedName>
    <definedName name="\x" localSheetId="9">'[1]Bm 8'!#REF!</definedName>
    <definedName name="\x" localSheetId="10">'[1]Bm 8'!#REF!</definedName>
    <definedName name="\x">'[1]Bm 8'!#REF!</definedName>
    <definedName name="__________________BOR1">#REF!</definedName>
    <definedName name="______________BOR1">#REF!</definedName>
    <definedName name="_____________BOR1">#REF!</definedName>
    <definedName name="____________BOR1">#REF!</definedName>
    <definedName name="___________BOR1">'[1]Bm 8'!#REF!</definedName>
    <definedName name="__________BOR1">'[1]Bm 8'!#REF!</definedName>
    <definedName name="_________BOR1">#REF!</definedName>
    <definedName name="________BOR1">'[1]Bm 8'!#REF!</definedName>
    <definedName name="________NIL1">#REF!</definedName>
    <definedName name="_______BOR1">'[1]Bm 8'!#REF!</definedName>
    <definedName name="_______NIL1">#REF!</definedName>
    <definedName name="______BOR1">'[1]Bm 8'!#REF!</definedName>
    <definedName name="______NIL1">#REF!</definedName>
    <definedName name="_____BOR1">#REF!</definedName>
    <definedName name="____BOR1">#REF!</definedName>
    <definedName name="____NIL1">#REF!</definedName>
    <definedName name="___BOR1">'[1]Bm 8'!#REF!</definedName>
    <definedName name="___NIL1">#REF!</definedName>
    <definedName name="__123Graph_A" hidden="1">[2]A!$AF$59:$AF$65</definedName>
    <definedName name="__123Graph_B" hidden="1">[2]A!$AG$58:$AG$64</definedName>
    <definedName name="__123Graph_D" hidden="1">'[3]Etapa Única'!$C$125:$C$134</definedName>
    <definedName name="__123Graph_E" hidden="1">'[3]Etapa Única'!$E$125:$E$134</definedName>
    <definedName name="__123Graph_X" hidden="1">[2]A!$AE$59:$AE$65</definedName>
    <definedName name="__BOR1" localSheetId="17">'[1]Bm 8'!#REF!</definedName>
    <definedName name="__BOR1" localSheetId="3">'[1]Bm 8'!#REF!</definedName>
    <definedName name="__BOR1" localSheetId="6">'[1]Bm 8'!#REF!</definedName>
    <definedName name="__BOR1" localSheetId="4">'[1]Bm 8'!#REF!</definedName>
    <definedName name="__BOR1" localSheetId="0">'[1]Bm 8'!#REF!</definedName>
    <definedName name="__BOR1" localSheetId="19">'[1]Bm 8'!#REF!</definedName>
    <definedName name="__BOR1" localSheetId="11">'[1]Bm 8'!#REF!</definedName>
    <definedName name="__BOR1" localSheetId="13">'[1]Bm 8'!#REF!</definedName>
    <definedName name="__BOR1" localSheetId="15">'[1]Bm 8'!#REF!</definedName>
    <definedName name="__BOR1" localSheetId="14">'[1]Bm 8'!#REF!</definedName>
    <definedName name="__BOR1" localSheetId="12">'[1]Bm 8'!#REF!</definedName>
    <definedName name="__BOR1" localSheetId="18">'[1]Bm 8'!#REF!</definedName>
    <definedName name="__BOR1" localSheetId="7">'[1]Bm 8'!#REF!</definedName>
    <definedName name="__BOR1" localSheetId="2">'[1]Bm 8'!#REF!</definedName>
    <definedName name="__BOR1" localSheetId="9">'[1]Bm 8'!#REF!</definedName>
    <definedName name="__BOR1" localSheetId="1">'[1]Bm 8'!#REF!</definedName>
    <definedName name="__BOR1" localSheetId="10">'[1]Bm 8'!#REF!</definedName>
    <definedName name="__BOR1" localSheetId="22">'[1]Bm 8'!#REF!</definedName>
    <definedName name="__BOR1">'[1]Bm 8'!#REF!</definedName>
    <definedName name="__NIL1">#REF!</definedName>
    <definedName name="_16.3___VEÍCULOS">#REF!</definedName>
    <definedName name="_16.4___COMBÚSTIVEL">#REF!</definedName>
    <definedName name="_16.5___EQUIPAMENTOS_DE_ESCRITÓRIO">#REF!</definedName>
    <definedName name="_17.1_MENSALISTA">#REF!</definedName>
    <definedName name="_17.2___HORISTA">#REF!</definedName>
    <definedName name="_18___CANTEIRO___INSTALAÇÃO___MANUTENÇÃO">#REF!</definedName>
    <definedName name="_1Excel_BuiltIn_Print_Area_3_1" localSheetId="7">#REF!</definedName>
    <definedName name="_1Excel_BuiltIn_Print_Area_3_1" localSheetId="9">#REF!</definedName>
    <definedName name="_1Excel_BuiltIn_Print_Area_3_1" localSheetId="10">#REF!</definedName>
    <definedName name="_2Excel_BuiltIn_Print_Titles_1_1">#REF!</definedName>
    <definedName name="_3Excel_BuiltIn_Print_Titles_1_1">#REF!</definedName>
    <definedName name="_BOR1" localSheetId="7">'[1]Bm 8'!#REF!</definedName>
    <definedName name="_BOR1" localSheetId="9">'[1]Bm 8'!#REF!</definedName>
    <definedName name="_BOR1" localSheetId="10">'[1]Bm 8'!#REF!</definedName>
    <definedName name="_BOR1">'[1]Bm 8'!#REF!</definedName>
    <definedName name="_Fill" localSheetId="7" hidden="1">#REF!</definedName>
    <definedName name="_Fill" localSheetId="9" hidden="1">#REF!</definedName>
    <definedName name="_Fill" localSheetId="10" hidden="1">#REF!</definedName>
    <definedName name="_Fill" hidden="1">'[4]A.2- RESUMO'!#REF!</definedName>
    <definedName name="_MM" hidden="1">#REF!</definedName>
    <definedName name="_NIL1">#REF!</definedName>
    <definedName name="_VR1" localSheetId="7">#REF!</definedName>
    <definedName name="_VR1" localSheetId="9">#REF!</definedName>
    <definedName name="_VR1" localSheetId="10">#REF!</definedName>
    <definedName name="a" localSheetId="7">'[1]Bm 8'!#REF!</definedName>
    <definedName name="a" localSheetId="9">'[1]Bm 8'!#REF!</definedName>
    <definedName name="a" localSheetId="10">'[1]Bm 8'!#REF!</definedName>
    <definedName name="a">'[1]Bm 8'!#REF!</definedName>
    <definedName name="aa" hidden="1">{"'EI 060 02'!$A$1:$K$59"}</definedName>
    <definedName name="aaa" localSheetId="3">#REF!</definedName>
    <definedName name="aaa" localSheetId="6">#REF!</definedName>
    <definedName name="aaa" localSheetId="4">#REF!</definedName>
    <definedName name="aaa" localSheetId="2">#REF!</definedName>
    <definedName name="aaa" localSheetId="1">#REF!</definedName>
    <definedName name="aaa" localSheetId="24">#REF!</definedName>
    <definedName name="aaa" localSheetId="23">#REF!</definedName>
    <definedName name="aaa">#REF!</definedName>
    <definedName name="aaaaaa2">#REF!</definedName>
    <definedName name="AAAAAAAA">#REF!</definedName>
    <definedName name="aaaaaaaaaaa">#REF!</definedName>
    <definedName name="AADÇE">#REF!</definedName>
    <definedName name="acha.coluna" localSheetId="7">#REF!</definedName>
    <definedName name="acha.coluna" localSheetId="9">#REF!</definedName>
    <definedName name="acha.coluna" localSheetId="10">#REF!</definedName>
    <definedName name="acha.coluna">#REF!</definedName>
    <definedName name="acha.dados">#REF!</definedName>
    <definedName name="acha.linha">#REF!</definedName>
    <definedName name="Adut" hidden="1">#REF!</definedName>
    <definedName name="AJUDA">#REF!</definedName>
    <definedName name="Ala">#REF!</definedName>
    <definedName name="ANEXO_10_MATRIZ_DE_RESPONSABILIDADE">#REF!</definedName>
    <definedName name="_xlnm.Print_Area" localSheetId="17">' K2_Deprecicao'!$A$1:$F$29</definedName>
    <definedName name="_xlnm.Print_Area" localSheetId="3">CPU_H_H_BACIAS!$A$1:$I$97</definedName>
    <definedName name="_xlnm.Print_Area" localSheetId="6">CPU_H_H_COORDENADOR!$A$2:$I$20</definedName>
    <definedName name="_xlnm.Print_Area" localSheetId="4">CPU_PROJETOS!$A$1:$I$289</definedName>
    <definedName name="_xlnm.Print_Area" localSheetId="5">CPU_SERVICO!$A$1:$H$41</definedName>
    <definedName name="_xlnm.Print_Area" localSheetId="0">CRONOGRAMA!$A$1:$J$52</definedName>
    <definedName name="_xlnm.Print_Area" localSheetId="19">ENCARGOS_SOCIAIS!$A$1:$D$52</definedName>
    <definedName name="_xlnm.Print_Area" localSheetId="11">'K2'!$A$1:$I$49</definedName>
    <definedName name="_xlnm.Print_Area" localSheetId="13">K2_Cotacoes_Escrit!$A$1:$I$60</definedName>
    <definedName name="_xlnm.Print_Area" localSheetId="15">K2_Cotacoes_Mat_Cafe!$A$1:$L$14</definedName>
    <definedName name="_xlnm.Print_Area" localSheetId="16">K2_Cotacoes_Mat_Escri!$A$1:$F$26</definedName>
    <definedName name="_xlnm.Print_Area" localSheetId="14">K2_Cotacoes_Mat_Limpeza!$A$1:$G$21</definedName>
    <definedName name="_xlnm.Print_Area" localSheetId="12">K2_CPU!$B$1:$I$87</definedName>
    <definedName name="_xlnm.Print_Area" localSheetId="18">'K4'!$A$1:$C$26</definedName>
    <definedName name="_xlnm.Print_Area" localSheetId="7">'MAO_OBRA_PROJETO '!$A$1:$O$35</definedName>
    <definedName name="_xlnm.Print_Area" localSheetId="2">MEMORIAL!$A$1:$G$76</definedName>
    <definedName name="_xlnm.Print_Area" localSheetId="9">'OBSOLETO 1'!$A$1:$L$24</definedName>
    <definedName name="_xlnm.Print_Area" localSheetId="1">ORC_BACIAS!$B$1:$I$49</definedName>
    <definedName name="_xlnm.Print_Area" localSheetId="10">'Preços Serviços '!$A$1:$F$32</definedName>
    <definedName name="Área_impressão_IM" localSheetId="7">#REF!</definedName>
    <definedName name="Área_impressão_IM" localSheetId="9">#REF!</definedName>
    <definedName name="Área_impressão_IM" localSheetId="10">#REF!</definedName>
    <definedName name="Área_impressão_IM">#REF!</definedName>
    <definedName name="ASDF" localSheetId="17">#REF!</definedName>
    <definedName name="ASDF" localSheetId="3">#REF!</definedName>
    <definedName name="ASDF" localSheetId="6">#REF!</definedName>
    <definedName name="ASDF" localSheetId="4">#REF!</definedName>
    <definedName name="ASDF" localSheetId="0">#REF!</definedName>
    <definedName name="ASDF" localSheetId="19">#REF!</definedName>
    <definedName name="ASDF" localSheetId="11">#REF!</definedName>
    <definedName name="ASDF" localSheetId="13">#REF!</definedName>
    <definedName name="ASDF" localSheetId="15">#REF!</definedName>
    <definedName name="ASDF" localSheetId="14">#REF!</definedName>
    <definedName name="ASDF" localSheetId="12">#REF!</definedName>
    <definedName name="ASDF" localSheetId="18">#REF!</definedName>
    <definedName name="ASDF" localSheetId="7">#REF!</definedName>
    <definedName name="ASDF" localSheetId="2">#REF!</definedName>
    <definedName name="ASDF" localSheetId="9">#REF!</definedName>
    <definedName name="ASDF" localSheetId="1">#REF!</definedName>
    <definedName name="ASDF" localSheetId="22">#REF!</definedName>
    <definedName name="ASDF">#REF!</definedName>
    <definedName name="ATA_DE_REUNIÃO">#REF!</definedName>
    <definedName name="AUXILIARES">#REF!</definedName>
    <definedName name="b">#REF!</definedName>
    <definedName name="B_MEC">#REF!</definedName>
    <definedName name="_xlnm.Database" localSheetId="3">#REF!</definedName>
    <definedName name="_xlnm.Database" localSheetId="6">#REF!</definedName>
    <definedName name="_xlnm.Database" localSheetId="4">#REF!</definedName>
    <definedName name="_xlnm.Database" localSheetId="2">#REF!</definedName>
    <definedName name="_xlnm.Database" localSheetId="1">#REF!</definedName>
    <definedName name="_xlnm.Database" localSheetId="24">#REF!</definedName>
    <definedName name="_xlnm.Database" localSheetId="23">#REF!</definedName>
    <definedName name="_xlnm.Database">#REF!</definedName>
    <definedName name="BBB">#REF!</definedName>
    <definedName name="BBBB">#REF!</definedName>
    <definedName name="BDD_01">#REF!</definedName>
    <definedName name="BDI" comment="BDI">[5]BDI!$C$37</definedName>
    <definedName name="BDI_SERVIÇO_DRENAGEM">'[6]BDI-DRENAGEM'!$F$9</definedName>
    <definedName name="BLOCO">#REF!</definedName>
    <definedName name="BLOCRET" localSheetId="7">#REF!</definedName>
    <definedName name="BLOCRET" localSheetId="9">#REF!</definedName>
    <definedName name="BLOCRET" localSheetId="10">#REF!</definedName>
    <definedName name="cadm">#REF!</definedName>
    <definedName name="CASH_FLOW">#REF!</definedName>
    <definedName name="CBUQ">#REF!</definedName>
    <definedName name="cbuq2">#REF!</definedName>
    <definedName name="ccc">#REF!</definedName>
    <definedName name="Cliente">#REF!</definedName>
    <definedName name="Código" localSheetId="7">#REF!</definedName>
    <definedName name="Código" localSheetId="9">#REF!</definedName>
    <definedName name="Código" localSheetId="10">#REF!</definedName>
    <definedName name="Código">#REF!</definedName>
    <definedName name="Comprimento_Equivalente">#REF!</definedName>
    <definedName name="contratada">#REF!</definedName>
    <definedName name="COORD" localSheetId="7">#REF!</definedName>
    <definedName name="COORD" localSheetId="9">#REF!</definedName>
    <definedName name="COORD" localSheetId="10">#REF!</definedName>
    <definedName name="CPU">#REF!</definedName>
    <definedName name="critério">#REF!</definedName>
    <definedName name="critério1">#REF!</definedName>
    <definedName name="CUSTO_DE_COMBUSTÍVEL_E_LUFRIFICANTES">#REF!</definedName>
    <definedName name="DADOS" comment="Lista Suspensa">[5]DADOS!$A$6:$A$13</definedName>
    <definedName name="Decréscimos">#REF!</definedName>
    <definedName name="DIAMETRO">#REF!</definedName>
    <definedName name="EE" hidden="1">#REF!</definedName>
    <definedName name="EFETIVO">#REF!</definedName>
    <definedName name="EMPRE">#REF!</definedName>
    <definedName name="ENG.CESP" localSheetId="7">#REF!</definedName>
    <definedName name="ENG.CESP" localSheetId="9">#REF!</definedName>
    <definedName name="ENG.CESP" localSheetId="10">#REF!</definedName>
    <definedName name="ENG.CIV" localSheetId="7">#REF!</definedName>
    <definedName name="ENG.CIV" localSheetId="9">#REF!</definedName>
    <definedName name="ENG.CIV" localSheetId="10">#REF!</definedName>
    <definedName name="ENG.ELE" localSheetId="7">#REF!</definedName>
    <definedName name="ENG.ELE" localSheetId="9">#REF!</definedName>
    <definedName name="ENG.ELE" localSheetId="10">#REF!</definedName>
    <definedName name="EQUIPAMENTO">#REF!</definedName>
    <definedName name="ETAPA">[5]DADOS!$A$2:$A$3</definedName>
    <definedName name="eu">#REF!</definedName>
    <definedName name="Excel_BuiltIn_Database">#REF!</definedName>
    <definedName name="Excel_BuiltIn_Print_Area">#REF!</definedName>
    <definedName name="Excel_BuiltIn_Print_Area_1">#REF!</definedName>
    <definedName name="Excel_BuiltIn_Print_Titles_1">#REF!</definedName>
    <definedName name="Exist">#REF!</definedName>
    <definedName name="EXTREDE" localSheetId="7">#REF!</definedName>
    <definedName name="EXTREDE" localSheetId="9">#REF!</definedName>
    <definedName name="EXTREDE" localSheetId="10">#REF!</definedName>
    <definedName name="F" hidden="1">#REF!</definedName>
    <definedName name="Faixa">[7]BDI!$C$18:$F$18</definedName>
    <definedName name="fffff" hidden="1">{"'EI 060 02'!$A$1:$K$59"}</definedName>
    <definedName name="Fot" hidden="1">{"'EI 060 02'!$A$1:$K$59"}</definedName>
    <definedName name="GEO_ECI" localSheetId="7">#REF!</definedName>
    <definedName name="GEO_ECI" localSheetId="9">#REF!</definedName>
    <definedName name="GEO_ECI" localSheetId="10">#REF!</definedName>
    <definedName name="GERAL">#REF!</definedName>
    <definedName name="_xlnm.Recorder" localSheetId="17">#REF!</definedName>
    <definedName name="_xlnm.Recorder" localSheetId="3">#REF!</definedName>
    <definedName name="_xlnm.Recorder" localSheetId="6">#REF!</definedName>
    <definedName name="_xlnm.Recorder" localSheetId="4">#REF!</definedName>
    <definedName name="_xlnm.Recorder" localSheetId="0">#REF!</definedName>
    <definedName name="_xlnm.Recorder" localSheetId="19">#REF!</definedName>
    <definedName name="_xlnm.Recorder" localSheetId="11">#REF!</definedName>
    <definedName name="_xlnm.Recorder" localSheetId="13">#REF!</definedName>
    <definedName name="_xlnm.Recorder" localSheetId="15">#REF!</definedName>
    <definedName name="_xlnm.Recorder" localSheetId="14">#REF!</definedName>
    <definedName name="_xlnm.Recorder" localSheetId="12">#REF!</definedName>
    <definedName name="_xlnm.Recorder" localSheetId="18">#REF!</definedName>
    <definedName name="_xlnm.Recorder" localSheetId="7">#REF!</definedName>
    <definedName name="_xlnm.Recorder" localSheetId="2">#REF!</definedName>
    <definedName name="_xlnm.Recorder" localSheetId="9">#REF!</definedName>
    <definedName name="_xlnm.Recorder" localSheetId="1">#REF!</definedName>
    <definedName name="_xlnm.Recorder" localSheetId="10">#REF!</definedName>
    <definedName name="_xlnm.Recorder" localSheetId="22">#REF!</definedName>
    <definedName name="_xlnm.Recorder" localSheetId="24">#REF!</definedName>
    <definedName name="_xlnm.Recorder" localSheetId="23">#REF!</definedName>
    <definedName name="_xlnm.Recorder">#REF!</definedName>
    <definedName name="HTML_CodePage" hidden="1">1252</definedName>
    <definedName name="HTML_Control" hidden="1">{"'EI 060 02'!$A$1:$K$59"}</definedName>
    <definedName name="HTML_Description" hidden="1">""</definedName>
    <definedName name="HTML_Email" hidden="1">""</definedName>
    <definedName name="HTML_Header" hidden="1">"EI 060 02"</definedName>
    <definedName name="HTML_LastUpdate" hidden="1">"05/05/03"</definedName>
    <definedName name="HTML_LineAfter" hidden="1">FALSE</definedName>
    <definedName name="HTML_LineBefore" hidden="1">FALSE</definedName>
    <definedName name="HTML_Name" hidden="1">"Keyloir"</definedName>
    <definedName name="HTML_OBDlg2" hidden="1">TRUE</definedName>
    <definedName name="HTML_OBDlg4" hidden="1">TRUE</definedName>
    <definedName name="HTML_OS" hidden="1">0</definedName>
    <definedName name="HTML_PathFile" hidden="1">"C:\Meus documentos\EI 060-02.htm"</definedName>
    <definedName name="HTML_Title" hidden="1">"EI 060-02 Relatório"</definedName>
    <definedName name="I" localSheetId="7" hidden="1">[8]Poço!#REF!</definedName>
    <definedName name="I" localSheetId="9" hidden="1">[8]Poço!#REF!</definedName>
    <definedName name="I" localSheetId="10" hidden="1">[8]Poço!#REF!</definedName>
    <definedName name="I" hidden="1">[9]Poço!#REF!</definedName>
    <definedName name="impress">#REF!</definedName>
    <definedName name="IMPRESSÃO">#REF!</definedName>
    <definedName name="imprimação">#REF!</definedName>
    <definedName name="InhaltsvezSUMMEN">#REF!</definedName>
    <definedName name="INSS">#REF!</definedName>
    <definedName name="INSUMOS" localSheetId="0">[10]MAT!$A$3:$E$249</definedName>
    <definedName name="INSUMOS" localSheetId="11">[11]MAT!$A$3:$E$249</definedName>
    <definedName name="INSUMOS" localSheetId="7">[10]MAT!$A$3:$E$249</definedName>
    <definedName name="INSUMOS" localSheetId="2">[10]MAT!$A$3:$E$249</definedName>
    <definedName name="INSUMOS" localSheetId="9">[10]MAT!$A$3:$E$249</definedName>
    <definedName name="INSUMOS" localSheetId="10">[10]MAT!$A$3:$E$249</definedName>
    <definedName name="INSUMOS" localSheetId="22">[11]MAT!$A$3:$E$249</definedName>
    <definedName name="INSUMOS">[11]MAT!$A$3:$E$249</definedName>
    <definedName name="JR_PAGE_ANCHOR_0_1">#REF!</definedName>
    <definedName name="k">'[1]Bm 8'!#REF!</definedName>
    <definedName name="KKKK">#REF!</definedName>
    <definedName name="kkkk2">#REF!</definedName>
    <definedName name="kkkkkkk">#REF!</definedName>
    <definedName name="kkkkkkkk3">#REF!</definedName>
    <definedName name="kl">#REF!</definedName>
    <definedName name="klkl">#REF!</definedName>
    <definedName name="Laranjeiras">#REF!</definedName>
    <definedName name="lista">#REF!</definedName>
    <definedName name="lista.coluna">#REF!</definedName>
    <definedName name="lista.linha">#REF!</definedName>
    <definedName name="LLLLL">#REF!</definedName>
    <definedName name="MATRIZ_DE_RESPONSABILIDADE">#REF!</definedName>
    <definedName name="memoria">#REF!</definedName>
    <definedName name="MmExcelLinker_CBF3F7D5_5F0E_4EA5_B59F_34028F0F12D2" localSheetId="17">[12]PLAN_FORN!#REF!</definedName>
    <definedName name="MmExcelLinker_CBF3F7D5_5F0E_4EA5_B59F_34028F0F12D2" localSheetId="3">[12]PLAN_FORN!#REF!</definedName>
    <definedName name="MmExcelLinker_CBF3F7D5_5F0E_4EA5_B59F_34028F0F12D2" localSheetId="6">[12]PLAN_FORN!#REF!</definedName>
    <definedName name="MmExcelLinker_CBF3F7D5_5F0E_4EA5_B59F_34028F0F12D2" localSheetId="4">[12]PLAN_FORN!#REF!</definedName>
    <definedName name="MmExcelLinker_CBF3F7D5_5F0E_4EA5_B59F_34028F0F12D2" localSheetId="0">[13]PLAN_FORN!#REF!</definedName>
    <definedName name="MmExcelLinker_CBF3F7D5_5F0E_4EA5_B59F_34028F0F12D2" localSheetId="19">[12]PLAN_FORN!#REF!</definedName>
    <definedName name="MmExcelLinker_CBF3F7D5_5F0E_4EA5_B59F_34028F0F12D2" localSheetId="11">[12]PLAN_FORN!#REF!</definedName>
    <definedName name="MmExcelLinker_CBF3F7D5_5F0E_4EA5_B59F_34028F0F12D2" localSheetId="13">[12]PLAN_FORN!#REF!</definedName>
    <definedName name="MmExcelLinker_CBF3F7D5_5F0E_4EA5_B59F_34028F0F12D2" localSheetId="15">[12]PLAN_FORN!#REF!</definedName>
    <definedName name="MmExcelLinker_CBF3F7D5_5F0E_4EA5_B59F_34028F0F12D2" localSheetId="14">[12]PLAN_FORN!#REF!</definedName>
    <definedName name="MmExcelLinker_CBF3F7D5_5F0E_4EA5_B59F_34028F0F12D2" localSheetId="12">[12]PLAN_FORN!#REF!</definedName>
    <definedName name="MmExcelLinker_CBF3F7D5_5F0E_4EA5_B59F_34028F0F12D2" localSheetId="18">[12]PLAN_FORN!#REF!</definedName>
    <definedName name="MmExcelLinker_CBF3F7D5_5F0E_4EA5_B59F_34028F0F12D2" localSheetId="7">[13]PLAN_FORN!#REF!</definedName>
    <definedName name="MmExcelLinker_CBF3F7D5_5F0E_4EA5_B59F_34028F0F12D2" localSheetId="2">[13]PLAN_FORN!#REF!</definedName>
    <definedName name="MmExcelLinker_CBF3F7D5_5F0E_4EA5_B59F_34028F0F12D2" localSheetId="9">[13]PLAN_FORN!#REF!</definedName>
    <definedName name="MmExcelLinker_CBF3F7D5_5F0E_4EA5_B59F_34028F0F12D2" localSheetId="1">[12]PLAN_FORN!#REF!</definedName>
    <definedName name="MmExcelLinker_CBF3F7D5_5F0E_4EA5_B59F_34028F0F12D2" localSheetId="10">[13]PLAN_FORN!#REF!</definedName>
    <definedName name="MmExcelLinker_CBF3F7D5_5F0E_4EA5_B59F_34028F0F12D2" localSheetId="22">[12]PLAN_FORN!#REF!</definedName>
    <definedName name="MmExcelLinker_CBF3F7D5_5F0E_4EA5_B59F_34028F0F12D2">[12]PLAN_FORN!#REF!</definedName>
    <definedName name="N__EPC">#REF!</definedName>
    <definedName name="nil" localSheetId="7">#REF!</definedName>
    <definedName name="nil" localSheetId="9">#REF!</definedName>
    <definedName name="nil" localSheetId="10">#REF!</definedName>
    <definedName name="nil">#REF!</definedName>
    <definedName name="NOME">#REF!</definedName>
    <definedName name="p" localSheetId="3">#REF!</definedName>
    <definedName name="p" localSheetId="6">#REF!</definedName>
    <definedName name="p" localSheetId="4">#REF!</definedName>
    <definedName name="p" localSheetId="2">#REF!</definedName>
    <definedName name="p" localSheetId="1">#REF!</definedName>
    <definedName name="p" localSheetId="24">#REF!</definedName>
    <definedName name="p" localSheetId="23">#REF!</definedName>
    <definedName name="p">#REF!</definedName>
    <definedName name="PASSARELAS">'[1]Bm 8'!#REF!</definedName>
    <definedName name="pelicano">#REF!</definedName>
    <definedName name="pinheiros">#REF!</definedName>
    <definedName name="pl">#REF!</definedName>
    <definedName name="Print_Area_MI" localSheetId="3">#REF!</definedName>
    <definedName name="Print_Area_MI" localSheetId="6">#REF!</definedName>
    <definedName name="Print_Area_MI" localSheetId="4">#REF!</definedName>
    <definedName name="Print_Area_MI" localSheetId="2">#REF!</definedName>
    <definedName name="Print_Area_MI" localSheetId="1">#REF!</definedName>
    <definedName name="Print_Area_MI" localSheetId="24">#REF!</definedName>
    <definedName name="Print_Area_MI" localSheetId="23">#REF!</definedName>
    <definedName name="Print_Area_MI">#REF!</definedName>
    <definedName name="PRINT_TITLES_MI" localSheetId="3">#REF!</definedName>
    <definedName name="PRINT_TITLES_MI" localSheetId="6">#REF!</definedName>
    <definedName name="PRINT_TITLES_MI" localSheetId="4">#REF!</definedName>
    <definedName name="PRINT_TITLES_MI" localSheetId="2">#REF!</definedName>
    <definedName name="PRINT_TITLES_MI" localSheetId="1">#REF!</definedName>
    <definedName name="PRINT_TITLES_MI" localSheetId="24">#REF!</definedName>
    <definedName name="PRINT_TITLES_MI" localSheetId="23">#REF!</definedName>
    <definedName name="PRINT_TITLES_MI">#REF!</definedName>
    <definedName name="PROJETO">#REF!</definedName>
    <definedName name="qq">#REF!</definedName>
    <definedName name="RAH" localSheetId="7">#REF!</definedName>
    <definedName name="RAH" localSheetId="9">#REF!</definedName>
    <definedName name="RAH" localSheetId="10">#REF!</definedName>
    <definedName name="REATERRO_DE_VALAS_COMPACTADO_MECANICAMENTE">#REF!</definedName>
    <definedName name="rec">#REF!</definedName>
    <definedName name="recuper">#REF!</definedName>
    <definedName name="rere">#REF!</definedName>
    <definedName name="S" hidden="1">'[4]A.2- RESUMO'!#REF!</definedName>
    <definedName name="SCO" localSheetId="17">#REF!</definedName>
    <definedName name="SCO" localSheetId="3">#REF!</definedName>
    <definedName name="SCO" localSheetId="6">#REF!</definedName>
    <definedName name="SCO" localSheetId="4">#REF!</definedName>
    <definedName name="SCO" localSheetId="0">#REF!</definedName>
    <definedName name="SCO" localSheetId="19">#REF!</definedName>
    <definedName name="SCO" localSheetId="11">#REF!</definedName>
    <definedName name="SCO" localSheetId="13">#REF!</definedName>
    <definedName name="SCO" localSheetId="15">#REF!</definedName>
    <definedName name="SCO" localSheetId="14">#REF!</definedName>
    <definedName name="SCO" localSheetId="12">#REF!</definedName>
    <definedName name="SCO" localSheetId="18">#REF!</definedName>
    <definedName name="SCO" localSheetId="7">#REF!</definedName>
    <definedName name="SCO" localSheetId="2">#REF!</definedName>
    <definedName name="SCO" localSheetId="9">#REF!</definedName>
    <definedName name="SCO" localSheetId="1">#REF!</definedName>
    <definedName name="SCO" localSheetId="10">#REF!</definedName>
    <definedName name="SCO" localSheetId="22">#REF!</definedName>
    <definedName name="SCO">#REF!</definedName>
    <definedName name="SEMANAS">#REF!</definedName>
    <definedName name="SS" hidden="1">'[4]A.2- RESUMO'!#REF!</definedName>
    <definedName name="sssss" localSheetId="3">#REF!</definedName>
    <definedName name="sssss" localSheetId="6">#REF!</definedName>
    <definedName name="sssss" localSheetId="4">#REF!</definedName>
    <definedName name="sssss" localSheetId="7">#REF!</definedName>
    <definedName name="sssss" localSheetId="1">#REF!</definedName>
    <definedName name="sssss">#REF!</definedName>
    <definedName name="STOT02.010.0020" localSheetId="7">#REF!</definedName>
    <definedName name="STOT02.010.0020" localSheetId="9">#REF!</definedName>
    <definedName name="STOT02.010.0020" localSheetId="10">#REF!</definedName>
    <definedName name="STOT02.010.0020_1" localSheetId="7">[14]MEMORIAL!#REF!</definedName>
    <definedName name="STOT02.010.0020_1" localSheetId="9">[14]MEMORIAL!#REF!</definedName>
    <definedName name="STOT02.010.0020_1" localSheetId="10">[14]MEMORIAL!#REF!</definedName>
    <definedName name="STOT02.010.0030" localSheetId="7">[14]MEMORIAL!#REF!</definedName>
    <definedName name="STOT02.010.0030" localSheetId="9">[14]MEMORIAL!#REF!</definedName>
    <definedName name="STOT02.010.0030" localSheetId="10">[14]MEMORIAL!#REF!</definedName>
    <definedName name="STOT04.010.0290" localSheetId="7">#REF!</definedName>
    <definedName name="STOT04.010.0290" localSheetId="9">#REF!</definedName>
    <definedName name="STOT04.010.0290" localSheetId="10">#REF!</definedName>
    <definedName name="STOT04.010.0290_1" localSheetId="7">[15]MEMORIAL!#REF!</definedName>
    <definedName name="STOT04.010.0290_1" localSheetId="9">[15]MEMORIAL!#REF!</definedName>
    <definedName name="STOT04.010.0290_1" localSheetId="10">[15]MEMORIAL!#REF!</definedName>
    <definedName name="STOT04.010.0320" localSheetId="7">[16]MEMORIAL!#REF!</definedName>
    <definedName name="STOT04.010.0320" localSheetId="9">[16]MEMORIAL!#REF!</definedName>
    <definedName name="STOT04.010.0320" localSheetId="10">[16]MEMORIAL!#REF!</definedName>
    <definedName name="stot04.010.0330" localSheetId="7">#REF!</definedName>
    <definedName name="stot04.010.0330" localSheetId="9">#REF!</definedName>
    <definedName name="stot04.010.0330" localSheetId="10">#REF!</definedName>
    <definedName name="STOT04.010.0330_1" localSheetId="7">[14]MEMORIAL!#REF!</definedName>
    <definedName name="STOT04.010.0330_1" localSheetId="9">[14]MEMORIAL!#REF!</definedName>
    <definedName name="STOT04.010.0330_1" localSheetId="10">[14]MEMORIAL!#REF!</definedName>
    <definedName name="STOT04.010.0371" localSheetId="7">[16]MEMORIAL!#REF!</definedName>
    <definedName name="STOT04.010.0371" localSheetId="9">[16]MEMORIAL!#REF!</definedName>
    <definedName name="STOT04.010.0371" localSheetId="10">[16]MEMORIAL!#REF!</definedName>
    <definedName name="STOT15.010.0010" localSheetId="7">#REF!</definedName>
    <definedName name="STOT15.010.0010" localSheetId="9">#REF!</definedName>
    <definedName name="STOT15.010.0010" localSheetId="10">#REF!</definedName>
    <definedName name="STOT15.010.0010_1" localSheetId="7">[17]MEMORIAL!#REF!</definedName>
    <definedName name="STOT15.010.0010_1" localSheetId="9">[17]MEMORIAL!#REF!</definedName>
    <definedName name="STOT15.010.0010_1" localSheetId="10">[17]MEMORIAL!#REF!</definedName>
    <definedName name="STOT15.010.0040" localSheetId="7">#REF!</definedName>
    <definedName name="STOT15.010.0040" localSheetId="9">#REF!</definedName>
    <definedName name="STOT15.010.0040" localSheetId="10">#REF!</definedName>
    <definedName name="STOT15.010.0040_1" localSheetId="7">[15]MEMORIAL!#REF!</definedName>
    <definedName name="STOT15.010.0040_1" localSheetId="9">[15]MEMORIAL!#REF!</definedName>
    <definedName name="STOT15.010.0040_1" localSheetId="10">[15]MEMORIAL!#REF!</definedName>
    <definedName name="STOT15.010.0055" localSheetId="7">#REF!</definedName>
    <definedName name="STOT15.010.0055" localSheetId="9">#REF!</definedName>
    <definedName name="STOT15.010.0055" localSheetId="10">#REF!</definedName>
    <definedName name="STOT15.010.0055_1" localSheetId="7">[17]MEMORIAL!#REF!</definedName>
    <definedName name="STOT15.010.0055_1" localSheetId="9">[17]MEMORIAL!#REF!</definedName>
    <definedName name="STOT15.010.0055_1" localSheetId="10">[17]MEMORIAL!#REF!</definedName>
    <definedName name="STOT15.010.0140" localSheetId="7">[16]MEMORIAL!#REF!</definedName>
    <definedName name="STOT15.010.0140" localSheetId="9">[16]MEMORIAL!#REF!</definedName>
    <definedName name="STOT15.010.0140" localSheetId="10">[16]MEMORIAL!#REF!</definedName>
    <definedName name="STOT15.010.0140_1" localSheetId="7">[17]MEMORIAL!#REF!</definedName>
    <definedName name="STOT15.010.0140_1" localSheetId="9">[17]MEMORIAL!#REF!</definedName>
    <definedName name="STOT15.010.0140_1" localSheetId="10">[17]MEMORIAL!#REF!</definedName>
    <definedName name="STOT15.010.0181" localSheetId="7">[16]MEMORIAL!#REF!</definedName>
    <definedName name="STOT15.010.0181" localSheetId="9">[16]MEMORIAL!#REF!</definedName>
    <definedName name="STOT15.010.0181" localSheetId="10">[16]MEMORIAL!#REF!</definedName>
    <definedName name="STOT15.010.0181_1" localSheetId="7">[17]MEMORIAL!#REF!</definedName>
    <definedName name="STOT15.010.0181_1" localSheetId="9">[17]MEMORIAL!#REF!</definedName>
    <definedName name="STOT15.010.0181_1" localSheetId="10">[17]MEMORIAL!#REF!</definedName>
    <definedName name="tabela">#REF!</definedName>
    <definedName name="tabela1">#REF!</definedName>
    <definedName name="TABREC">'[18]TABELA RECURSOS'!$A$1:$G$142</definedName>
    <definedName name="teca1">#REF!</definedName>
    <definedName name="TÉCNICO" localSheetId="7">#REF!</definedName>
    <definedName name="TÉCNICO" localSheetId="9">#REF!</definedName>
    <definedName name="TÉCNICO" localSheetId="10">#REF!</definedName>
    <definedName name="tera">#REF!</definedName>
    <definedName name="TEST">#REF!</definedName>
    <definedName name="THIAGO">[13]PLAN_FORN!#REF!</definedName>
    <definedName name="_xlnm.Print_Titles" localSheetId="17">' K2_Deprecicao'!$1:$14</definedName>
    <definedName name="_xlnm.Print_Titles" localSheetId="3">CPU_H_H_BACIAS!$1:$8</definedName>
    <definedName name="_xlnm.Print_Titles" localSheetId="6">CPU_H_H_COORDENADOR!$9:$9</definedName>
    <definedName name="_xlnm.Print_Titles" localSheetId="4">CPU_PROJETOS!$1:$7</definedName>
    <definedName name="_xlnm.Print_Titles" localSheetId="5">CPU_SERVICO!$1:$7</definedName>
    <definedName name="_xlnm.Print_Titles" localSheetId="0">CRONOGRAMA!$1:$9</definedName>
    <definedName name="_xlnm.Print_Titles" localSheetId="19">ENCARGOS_SOCIAIS!$1:$16</definedName>
    <definedName name="_xlnm.Print_Titles" localSheetId="11">'K2'!$1:$8</definedName>
    <definedName name="_xlnm.Print_Titles" localSheetId="13">K2_Cotacoes_Escrit!$1:$13</definedName>
    <definedName name="_xlnm.Print_Titles" localSheetId="15">K2_Cotacoes_Mat_Cafe!$1:$9</definedName>
    <definedName name="_xlnm.Print_Titles" localSheetId="16">K2_Cotacoes_Mat_Escri!$1:$9</definedName>
    <definedName name="_xlnm.Print_Titles" localSheetId="14">K2_Cotacoes_Mat_Limpeza!$1:$9</definedName>
    <definedName name="_xlnm.Print_Titles" localSheetId="12">K2_CPU!$1:$7</definedName>
    <definedName name="_xlnm.Print_Titles" localSheetId="18">'K4'!$1:$16</definedName>
    <definedName name="_xlnm.Print_Titles" localSheetId="7">'MAO_OBRA_PROJETO '!$1:$8</definedName>
    <definedName name="_xlnm.Print_Titles" localSheetId="2">MEMORIAL!$1:$8</definedName>
    <definedName name="_xlnm.Print_Titles" localSheetId="9">'OBSOLETO 1'!$1:$9</definedName>
    <definedName name="_xlnm.Print_Titles" localSheetId="1">ORC_BACIAS!$1:$8</definedName>
    <definedName name="_xlnm.Print_Titles" localSheetId="10">'Preços Serviços '!$1:$16</definedName>
    <definedName name="TOT">'[1]Bm 8'!#REF!</definedName>
    <definedName name="total">#REF!</definedName>
    <definedName name="TOTALMATERIAL" localSheetId="7">#REF!</definedName>
    <definedName name="TOTALMATERIAL" localSheetId="9">#REF!</definedName>
    <definedName name="TOTALMATERIAL" localSheetId="10">#REF!</definedName>
    <definedName name="TOTALSERVIÇO_1" localSheetId="7">#REF!</definedName>
    <definedName name="TOTALSERVIÇO_1" localSheetId="9">#REF!</definedName>
    <definedName name="TOTALSERVIÇO_1" localSheetId="10">#REF!</definedName>
    <definedName name="TOTFASE" localSheetId="7">'[19]Serviços Água'!#REF!</definedName>
    <definedName name="TOTFASE" localSheetId="9">'[19]Serviços Água'!#REF!</definedName>
    <definedName name="TOTFASE" localSheetId="10">'[19]Serviços Água'!#REF!</definedName>
    <definedName name="TOTFASE_5" localSheetId="7">'[20]Rede de Distribuição de Água'!#REF!</definedName>
    <definedName name="TOTFASE_5" localSheetId="9">'[20]Rede de Distribuição de Água'!#REF!</definedName>
    <definedName name="TOTFASE_5" localSheetId="10">'[20]Rede de Distribuição de Água'!#REF!</definedName>
    <definedName name="TOTFASE_6" localSheetId="7">'[20]Rede de Distribuição de Água'!#REF!</definedName>
    <definedName name="TOTFASE_6" localSheetId="9">'[20]Rede de Distribuição de Água'!#REF!</definedName>
    <definedName name="TOTFASE_6" localSheetId="10">'[20]Rede de Distribuição de Água'!#REF!</definedName>
    <definedName name="tudo">#REF!</definedName>
    <definedName name="VAA" localSheetId="7">#REF!</definedName>
    <definedName name="VAA" localSheetId="9">#REF!</definedName>
    <definedName name="VAA" localSheetId="10">#REF!</definedName>
    <definedName name="Valores">#REF!</definedName>
    <definedName name="VALORES_VALORES_Listar">#REF!</definedName>
    <definedName name="VAT" localSheetId="7">[21]MEMORIAL!#REF!</definedName>
    <definedName name="VAT" localSheetId="9">[21]MEMORIAL!#REF!</definedName>
    <definedName name="VAT" localSheetId="10">[21]MEMORIAL!#REF!</definedName>
    <definedName name="VAT_1" localSheetId="7">[14]MEMORIAL!#REF!</definedName>
    <definedName name="VAT_1" localSheetId="9">[14]MEMORIAL!#REF!</definedName>
    <definedName name="VAT_1" localSheetId="10">[14]MEMORIAL!#REF!</definedName>
    <definedName name="VB1.0" localSheetId="3">#REF!</definedName>
    <definedName name="VB1.0" localSheetId="6">#REF!</definedName>
    <definedName name="VB1.0" localSheetId="4">#REF!</definedName>
    <definedName name="VB1.0" localSheetId="2">#REF!</definedName>
    <definedName name="VB1.0" localSheetId="1">#REF!</definedName>
    <definedName name="VB1.0" localSheetId="24">#REF!</definedName>
    <definedName name="VB1.0" localSheetId="23">#REF!</definedName>
    <definedName name="VB1.0">#REF!</definedName>
    <definedName name="VB1.1" localSheetId="3">#REF!</definedName>
    <definedName name="VB1.1" localSheetId="6">#REF!</definedName>
    <definedName name="VB1.1" localSheetId="4">#REF!</definedName>
    <definedName name="VB1.1" localSheetId="2">#REF!</definedName>
    <definedName name="VB1.1" localSheetId="1">#REF!</definedName>
    <definedName name="VB1.1" localSheetId="24">#REF!</definedName>
    <definedName name="VB1.1" localSheetId="23">#REF!</definedName>
    <definedName name="VB1.1">#REF!</definedName>
    <definedName name="VB1.3" localSheetId="3">#REF!</definedName>
    <definedName name="VB1.3" localSheetId="6">#REF!</definedName>
    <definedName name="VB1.3" localSheetId="4">#REF!</definedName>
    <definedName name="VB1.3" localSheetId="2">#REF!</definedName>
    <definedName name="VB1.3" localSheetId="1">#REF!</definedName>
    <definedName name="VB1.3" localSheetId="24">#REF!</definedName>
    <definedName name="VB1.3" localSheetId="23">#REF!</definedName>
    <definedName name="VB1.3">#REF!</definedName>
    <definedName name="VB2.0" localSheetId="3">#REF!</definedName>
    <definedName name="VB2.0" localSheetId="6">#REF!</definedName>
    <definedName name="VB2.0" localSheetId="4">#REF!</definedName>
    <definedName name="VB2.0" localSheetId="2">#REF!</definedName>
    <definedName name="VB2.0" localSheetId="1">#REF!</definedName>
    <definedName name="VB2.0" localSheetId="24">#REF!</definedName>
    <definedName name="VB2.0" localSheetId="23">#REF!</definedName>
    <definedName name="VB2.0">#REF!</definedName>
    <definedName name="VB2.1" localSheetId="3">#REF!</definedName>
    <definedName name="VB2.1" localSheetId="6">#REF!</definedName>
    <definedName name="VB2.1" localSheetId="4">#REF!</definedName>
    <definedName name="VB2.1" localSheetId="2">#REF!</definedName>
    <definedName name="VB2.1" localSheetId="1">#REF!</definedName>
    <definedName name="VB2.1" localSheetId="24">#REF!</definedName>
    <definedName name="VB2.1" localSheetId="23">#REF!</definedName>
    <definedName name="VB2.1">#REF!</definedName>
    <definedName name="VB2.10" localSheetId="3">#REF!</definedName>
    <definedName name="VB2.10" localSheetId="6">#REF!</definedName>
    <definedName name="VB2.10" localSheetId="4">#REF!</definedName>
    <definedName name="VB2.10" localSheetId="2">#REF!</definedName>
    <definedName name="VB2.10" localSheetId="1">#REF!</definedName>
    <definedName name="VB2.10" localSheetId="24">#REF!</definedName>
    <definedName name="VB2.10" localSheetId="23">#REF!</definedName>
    <definedName name="VB2.10">#REF!</definedName>
    <definedName name="VB2.2" localSheetId="3">#REF!</definedName>
    <definedName name="VB2.2" localSheetId="6">#REF!</definedName>
    <definedName name="VB2.2" localSheetId="4">#REF!</definedName>
    <definedName name="VB2.2" localSheetId="2">#REF!</definedName>
    <definedName name="VB2.2" localSheetId="1">#REF!</definedName>
    <definedName name="VB2.2" localSheetId="24">#REF!</definedName>
    <definedName name="VB2.2" localSheetId="23">#REF!</definedName>
    <definedName name="VB2.2">#REF!</definedName>
    <definedName name="VB2.3" localSheetId="3">#REF!</definedName>
    <definedName name="VB2.3" localSheetId="6">#REF!</definedName>
    <definedName name="VB2.3" localSheetId="4">#REF!</definedName>
    <definedName name="VB2.3" localSheetId="2">#REF!</definedName>
    <definedName name="VB2.3" localSheetId="1">#REF!</definedName>
    <definedName name="VB2.3" localSheetId="24">#REF!</definedName>
    <definedName name="VB2.3" localSheetId="23">#REF!</definedName>
    <definedName name="VB2.3">#REF!</definedName>
    <definedName name="VB2.4" localSheetId="3">#REF!</definedName>
    <definedName name="VB2.4" localSheetId="6">#REF!</definedName>
    <definedName name="VB2.4" localSheetId="4">#REF!</definedName>
    <definedName name="VB2.4" localSheetId="2">#REF!</definedName>
    <definedName name="VB2.4" localSheetId="1">#REF!</definedName>
    <definedName name="VB2.4" localSheetId="24">#REF!</definedName>
    <definedName name="VB2.4" localSheetId="23">#REF!</definedName>
    <definedName name="VB2.4">#REF!</definedName>
    <definedName name="VB2.5" localSheetId="3">#REF!</definedName>
    <definedName name="VB2.5" localSheetId="6">#REF!</definedName>
    <definedName name="VB2.5" localSheetId="4">#REF!</definedName>
    <definedName name="VB2.5" localSheetId="2">#REF!</definedName>
    <definedName name="VB2.5" localSheetId="1">#REF!</definedName>
    <definedName name="VB2.5" localSheetId="24">#REF!</definedName>
    <definedName name="VB2.5" localSheetId="23">#REF!</definedName>
    <definedName name="VB2.5">#REF!</definedName>
    <definedName name="VB2.6" localSheetId="3">#REF!</definedName>
    <definedName name="VB2.6" localSheetId="6">#REF!</definedName>
    <definedName name="VB2.6" localSheetId="4">#REF!</definedName>
    <definedName name="VB2.6" localSheetId="2">#REF!</definedName>
    <definedName name="VB2.6" localSheetId="1">#REF!</definedName>
    <definedName name="VB2.6" localSheetId="24">#REF!</definedName>
    <definedName name="VB2.6" localSheetId="23">#REF!</definedName>
    <definedName name="VB2.6">#REF!</definedName>
    <definedName name="VB2.7" localSheetId="3">#REF!</definedName>
    <definedName name="VB2.7" localSheetId="6">#REF!</definedName>
    <definedName name="VB2.7" localSheetId="4">#REF!</definedName>
    <definedName name="VB2.7" localSheetId="2">#REF!</definedName>
    <definedName name="VB2.7" localSheetId="1">#REF!</definedName>
    <definedName name="VB2.7" localSheetId="24">#REF!</definedName>
    <definedName name="VB2.7" localSheetId="23">#REF!</definedName>
    <definedName name="VB2.7">#REF!</definedName>
    <definedName name="VB2.8" localSheetId="3">#REF!</definedName>
    <definedName name="VB2.8" localSheetId="6">#REF!</definedName>
    <definedName name="VB2.8" localSheetId="4">#REF!</definedName>
    <definedName name="VB2.8" localSheetId="2">#REF!</definedName>
    <definedName name="VB2.8" localSheetId="1">#REF!</definedName>
    <definedName name="VB2.8" localSheetId="24">#REF!</definedName>
    <definedName name="VB2.8" localSheetId="23">#REF!</definedName>
    <definedName name="VB2.8">#REF!</definedName>
    <definedName name="VB2.9" localSheetId="3">#REF!</definedName>
    <definedName name="VB2.9" localSheetId="6">#REF!</definedName>
    <definedName name="VB2.9" localSheetId="4">#REF!</definedName>
    <definedName name="VB2.9" localSheetId="2">#REF!</definedName>
    <definedName name="VB2.9" localSheetId="1">#REF!</definedName>
    <definedName name="VB2.9" localSheetId="24">#REF!</definedName>
    <definedName name="VB2.9" localSheetId="23">#REF!</definedName>
    <definedName name="VB2.9">#REF!</definedName>
    <definedName name="VB3.0" localSheetId="3">#REF!</definedName>
    <definedName name="VB3.0" localSheetId="6">#REF!</definedName>
    <definedName name="VB3.0" localSheetId="4">#REF!</definedName>
    <definedName name="VB3.0" localSheetId="2">#REF!</definedName>
    <definedName name="VB3.0" localSheetId="1">#REF!</definedName>
    <definedName name="VB3.0" localSheetId="24">#REF!</definedName>
    <definedName name="VB3.0" localSheetId="23">#REF!</definedName>
    <definedName name="VB3.0">#REF!</definedName>
    <definedName name="VB3.1" localSheetId="3">#REF!</definedName>
    <definedName name="VB3.1" localSheetId="6">#REF!</definedName>
    <definedName name="VB3.1" localSheetId="4">#REF!</definedName>
    <definedName name="VB3.1" localSheetId="2">#REF!</definedName>
    <definedName name="VB3.1" localSheetId="1">#REF!</definedName>
    <definedName name="VB3.1" localSheetId="24">#REF!</definedName>
    <definedName name="VB3.1" localSheetId="23">#REF!</definedName>
    <definedName name="VB3.1">#REF!</definedName>
    <definedName name="VB3.2" localSheetId="3">#REF!</definedName>
    <definedName name="VB3.2" localSheetId="6">#REF!</definedName>
    <definedName name="VB3.2" localSheetId="4">#REF!</definedName>
    <definedName name="VB3.2" localSheetId="2">#REF!</definedName>
    <definedName name="VB3.2" localSheetId="1">#REF!</definedName>
    <definedName name="VB3.2" localSheetId="24">#REF!</definedName>
    <definedName name="VB3.2" localSheetId="23">#REF!</definedName>
    <definedName name="VB3.2">#REF!</definedName>
    <definedName name="VB3.3" localSheetId="3">#REF!</definedName>
    <definedName name="VB3.3" localSheetId="6">#REF!</definedName>
    <definedName name="VB3.3" localSheetId="4">#REF!</definedName>
    <definedName name="VB3.3" localSheetId="2">#REF!</definedName>
    <definedName name="VB3.3" localSheetId="1">#REF!</definedName>
    <definedName name="VB3.3" localSheetId="24">#REF!</definedName>
    <definedName name="VB3.3" localSheetId="23">#REF!</definedName>
    <definedName name="VB3.3">#REF!</definedName>
    <definedName name="VB3.4" localSheetId="3">#REF!</definedName>
    <definedName name="VB3.4" localSheetId="6">#REF!</definedName>
    <definedName name="VB3.4" localSheetId="4">#REF!</definedName>
    <definedName name="VB3.4" localSheetId="2">#REF!</definedName>
    <definedName name="VB3.4" localSheetId="1">#REF!</definedName>
    <definedName name="VB3.4" localSheetId="24">#REF!</definedName>
    <definedName name="VB3.4" localSheetId="23">#REF!</definedName>
    <definedName name="VB3.4">#REF!</definedName>
    <definedName name="VB3.5" localSheetId="3">#REF!</definedName>
    <definedName name="VB3.5" localSheetId="6">#REF!</definedName>
    <definedName name="VB3.5" localSheetId="4">#REF!</definedName>
    <definedName name="VB3.5" localSheetId="2">#REF!</definedName>
    <definedName name="VB3.5" localSheetId="1">#REF!</definedName>
    <definedName name="VB3.5" localSheetId="24">#REF!</definedName>
    <definedName name="VB3.5" localSheetId="23">#REF!</definedName>
    <definedName name="VB3.5">#REF!</definedName>
    <definedName name="VB3.6" localSheetId="3">#REF!</definedName>
    <definedName name="VB3.6" localSheetId="6">#REF!</definedName>
    <definedName name="VB3.6" localSheetId="4">#REF!</definedName>
    <definedName name="VB3.6" localSheetId="2">#REF!</definedName>
    <definedName name="VB3.6" localSheetId="1">#REF!</definedName>
    <definedName name="VB3.6" localSheetId="24">#REF!</definedName>
    <definedName name="VB3.6" localSheetId="23">#REF!</definedName>
    <definedName name="VB3.6">#REF!</definedName>
    <definedName name="VB3.7" localSheetId="3">#REF!</definedName>
    <definedName name="VB3.7" localSheetId="6">#REF!</definedName>
    <definedName name="VB3.7" localSheetId="4">#REF!</definedName>
    <definedName name="VB3.7" localSheetId="2">#REF!</definedName>
    <definedName name="VB3.7" localSheetId="1">#REF!</definedName>
    <definedName name="VB3.7" localSheetId="24">#REF!</definedName>
    <definedName name="VB3.7" localSheetId="23">#REF!</definedName>
    <definedName name="VB3.7">#REF!</definedName>
    <definedName name="VB4.0" localSheetId="3">#REF!</definedName>
    <definedName name="VB4.0" localSheetId="6">#REF!</definedName>
    <definedName name="VB4.0" localSheetId="4">#REF!</definedName>
    <definedName name="VB4.0" localSheetId="2">#REF!</definedName>
    <definedName name="VB4.0" localSheetId="1">#REF!</definedName>
    <definedName name="VB4.0" localSheetId="24">#REF!</definedName>
    <definedName name="VB4.0" localSheetId="23">#REF!</definedName>
    <definedName name="VB4.0">#REF!</definedName>
    <definedName name="VB4.1" localSheetId="3">#REF!</definedName>
    <definedName name="VB4.1" localSheetId="6">#REF!</definedName>
    <definedName name="VB4.1" localSheetId="4">#REF!</definedName>
    <definedName name="VB4.1" localSheetId="2">#REF!</definedName>
    <definedName name="VB4.1" localSheetId="1">#REF!</definedName>
    <definedName name="VB4.1" localSheetId="24">#REF!</definedName>
    <definedName name="VB4.1" localSheetId="23">#REF!</definedName>
    <definedName name="VB4.1">#REF!</definedName>
    <definedName name="VB4.2" localSheetId="3">#REF!</definedName>
    <definedName name="VB4.2" localSheetId="6">#REF!</definedName>
    <definedName name="VB4.2" localSheetId="4">#REF!</definedName>
    <definedName name="VB4.2" localSheetId="2">#REF!</definedName>
    <definedName name="VB4.2" localSheetId="1">#REF!</definedName>
    <definedName name="VB4.2" localSheetId="24">#REF!</definedName>
    <definedName name="VB4.2" localSheetId="23">#REF!</definedName>
    <definedName name="VB4.2">#REF!</definedName>
    <definedName name="VB4.3" localSheetId="3">#REF!</definedName>
    <definedName name="VB4.3" localSheetId="6">#REF!</definedName>
    <definedName name="VB4.3" localSheetId="4">#REF!</definedName>
    <definedName name="VB4.3" localSheetId="2">#REF!</definedName>
    <definedName name="VB4.3" localSheetId="1">#REF!</definedName>
    <definedName name="VB4.3" localSheetId="24">#REF!</definedName>
    <definedName name="VB4.3" localSheetId="23">#REF!</definedName>
    <definedName name="VB4.3">#REF!</definedName>
    <definedName name="VB4.3.1" localSheetId="3">#REF!</definedName>
    <definedName name="VB4.3.1" localSheetId="6">#REF!</definedName>
    <definedName name="VB4.3.1" localSheetId="4">#REF!</definedName>
    <definedName name="VB4.3.1" localSheetId="2">#REF!</definedName>
    <definedName name="VB4.3.1" localSheetId="1">#REF!</definedName>
    <definedName name="VB4.3.1" localSheetId="24">#REF!</definedName>
    <definedName name="VB4.3.1" localSheetId="23">#REF!</definedName>
    <definedName name="VB4.3.1">#REF!</definedName>
    <definedName name="VB4.3.2" localSheetId="3">#REF!</definedName>
    <definedName name="VB4.3.2" localSheetId="6">#REF!</definedName>
    <definedName name="VB4.3.2" localSheetId="4">#REF!</definedName>
    <definedName name="VB4.3.2" localSheetId="2">#REF!</definedName>
    <definedName name="VB4.3.2" localSheetId="1">#REF!</definedName>
    <definedName name="VB4.3.2" localSheetId="24">#REF!</definedName>
    <definedName name="VB4.3.2" localSheetId="23">#REF!</definedName>
    <definedName name="VB4.3.2">#REF!</definedName>
    <definedName name="VB4.4" localSheetId="3">#REF!</definedName>
    <definedName name="VB4.4" localSheetId="6">#REF!</definedName>
    <definedName name="VB4.4" localSheetId="4">#REF!</definedName>
    <definedName name="VB4.4" localSheetId="2">#REF!</definedName>
    <definedName name="VB4.4" localSheetId="1">#REF!</definedName>
    <definedName name="VB4.4" localSheetId="24">#REF!</definedName>
    <definedName name="VB4.4" localSheetId="23">#REF!</definedName>
    <definedName name="VB4.4">#REF!</definedName>
    <definedName name="VB4.5" localSheetId="3">#REF!</definedName>
    <definedName name="VB4.5" localSheetId="6">#REF!</definedName>
    <definedName name="VB4.5" localSheetId="4">#REF!</definedName>
    <definedName name="VB4.5" localSheetId="2">#REF!</definedName>
    <definedName name="VB4.5" localSheetId="1">#REF!</definedName>
    <definedName name="VB4.5" localSheetId="24">#REF!</definedName>
    <definedName name="VB4.5" localSheetId="23">#REF!</definedName>
    <definedName name="VB4.5">#REF!</definedName>
    <definedName name="VB5.0" localSheetId="3">#REF!</definedName>
    <definedName name="VB5.0" localSheetId="6">#REF!</definedName>
    <definedName name="VB5.0" localSheetId="4">#REF!</definedName>
    <definedName name="VB5.0" localSheetId="2">#REF!</definedName>
    <definedName name="VB5.0" localSheetId="1">#REF!</definedName>
    <definedName name="VB5.0" localSheetId="24">#REF!</definedName>
    <definedName name="VB5.0" localSheetId="23">#REF!</definedName>
    <definedName name="VB5.0">#REF!</definedName>
    <definedName name="VB5.1" localSheetId="3">#REF!</definedName>
    <definedName name="VB5.1" localSheetId="6">#REF!</definedName>
    <definedName name="VB5.1" localSheetId="4">#REF!</definedName>
    <definedName name="VB5.1" localSheetId="2">#REF!</definedName>
    <definedName name="VB5.1" localSheetId="1">#REF!</definedName>
    <definedName name="VB5.1" localSheetId="24">#REF!</definedName>
    <definedName name="VB5.1" localSheetId="23">#REF!</definedName>
    <definedName name="VB5.1">#REF!</definedName>
    <definedName name="VB5.2" localSheetId="3">#REF!</definedName>
    <definedName name="VB5.2" localSheetId="6">#REF!</definedName>
    <definedName name="VB5.2" localSheetId="4">#REF!</definedName>
    <definedName name="VB5.2" localSheetId="2">#REF!</definedName>
    <definedName name="VB5.2" localSheetId="1">#REF!</definedName>
    <definedName name="VB5.2" localSheetId="24">#REF!</definedName>
    <definedName name="VB5.2" localSheetId="23">#REF!</definedName>
    <definedName name="VB5.2">#REF!</definedName>
    <definedName name="VB6.0" localSheetId="3">#REF!</definedName>
    <definedName name="VB6.0" localSheetId="6">#REF!</definedName>
    <definedName name="VB6.0" localSheetId="4">#REF!</definedName>
    <definedName name="VB6.0" localSheetId="2">#REF!</definedName>
    <definedName name="VB6.0" localSheetId="1">#REF!</definedName>
    <definedName name="VB6.0" localSheetId="24">#REF!</definedName>
    <definedName name="VB6.0" localSheetId="23">#REF!</definedName>
    <definedName name="VB6.0">#REF!</definedName>
    <definedName name="VB6.1" localSheetId="3">#REF!</definedName>
    <definedName name="VB6.1" localSheetId="6">#REF!</definedName>
    <definedName name="VB6.1" localSheetId="4">#REF!</definedName>
    <definedName name="VB6.1" localSheetId="2">#REF!</definedName>
    <definedName name="VB6.1" localSheetId="1">#REF!</definedName>
    <definedName name="VB6.1" localSheetId="24">#REF!</definedName>
    <definedName name="VB6.1" localSheetId="23">#REF!</definedName>
    <definedName name="VB6.1">#REF!</definedName>
    <definedName name="VB6.2" localSheetId="3">#REF!</definedName>
    <definedName name="VB6.2" localSheetId="6">#REF!</definedName>
    <definedName name="VB6.2" localSheetId="4">#REF!</definedName>
    <definedName name="VB6.2" localSheetId="2">#REF!</definedName>
    <definedName name="VB6.2" localSheetId="1">#REF!</definedName>
    <definedName name="VB6.2" localSheetId="24">#REF!</definedName>
    <definedName name="VB6.2" localSheetId="23">#REF!</definedName>
    <definedName name="VB6.2">#REF!</definedName>
    <definedName name="VB6.2.1" localSheetId="3">#REF!</definedName>
    <definedName name="VB6.2.1" localSheetId="6">#REF!</definedName>
    <definedName name="VB6.2.1" localSheetId="4">#REF!</definedName>
    <definedName name="VB6.2.1" localSheetId="2">#REF!</definedName>
    <definedName name="VB6.2.1" localSheetId="1">#REF!</definedName>
    <definedName name="VB6.2.1" localSheetId="24">#REF!</definedName>
    <definedName name="VB6.2.1" localSheetId="23">#REF!</definedName>
    <definedName name="VB6.2.1">#REF!</definedName>
    <definedName name="VB6.2.2" localSheetId="3">#REF!</definedName>
    <definedName name="VB6.2.2" localSheetId="6">#REF!</definedName>
    <definedName name="VB6.2.2" localSheetId="4">#REF!</definedName>
    <definedName name="VB6.2.2" localSheetId="2">#REF!</definedName>
    <definedName name="VB6.2.2" localSheetId="1">#REF!</definedName>
    <definedName name="VB6.2.2" localSheetId="24">#REF!</definedName>
    <definedName name="VB6.2.2" localSheetId="23">#REF!</definedName>
    <definedName name="VB6.2.2">#REF!</definedName>
    <definedName name="VB6.2.3" localSheetId="3">#REF!</definedName>
    <definedName name="VB6.2.3" localSheetId="6">#REF!</definedName>
    <definedName name="VB6.2.3" localSheetId="4">#REF!</definedName>
    <definedName name="VB6.2.3" localSheetId="2">#REF!</definedName>
    <definedName name="VB6.2.3" localSheetId="1">#REF!</definedName>
    <definedName name="VB6.2.3" localSheetId="24">#REF!</definedName>
    <definedName name="VB6.2.3" localSheetId="23">#REF!</definedName>
    <definedName name="VB6.2.3">#REF!</definedName>
    <definedName name="VB6.3" localSheetId="3">#REF!</definedName>
    <definedName name="VB6.3" localSheetId="6">#REF!</definedName>
    <definedName name="VB6.3" localSheetId="4">#REF!</definedName>
    <definedName name="VB6.3" localSheetId="2">#REF!</definedName>
    <definedName name="VB6.3" localSheetId="1">#REF!</definedName>
    <definedName name="VB6.3" localSheetId="24">#REF!</definedName>
    <definedName name="VB6.3" localSheetId="23">#REF!</definedName>
    <definedName name="VB6.3">#REF!</definedName>
    <definedName name="VB6.3.1" localSheetId="3">#REF!</definedName>
    <definedName name="VB6.3.1" localSheetId="6">#REF!</definedName>
    <definedName name="VB6.3.1" localSheetId="4">#REF!</definedName>
    <definedName name="VB6.3.1" localSheetId="2">#REF!</definedName>
    <definedName name="VB6.3.1" localSheetId="1">#REF!</definedName>
    <definedName name="VB6.3.1" localSheetId="24">#REF!</definedName>
    <definedName name="VB6.3.1" localSheetId="23">#REF!</definedName>
    <definedName name="VB6.3.1">#REF!</definedName>
    <definedName name="VB6.3.2" localSheetId="3">#REF!</definedName>
    <definedName name="VB6.3.2" localSheetId="6">#REF!</definedName>
    <definedName name="VB6.3.2" localSheetId="4">#REF!</definedName>
    <definedName name="VB6.3.2" localSheetId="2">#REF!</definedName>
    <definedName name="VB6.3.2" localSheetId="1">#REF!</definedName>
    <definedName name="VB6.3.2" localSheetId="24">#REF!</definedName>
    <definedName name="VB6.3.2" localSheetId="23">#REF!</definedName>
    <definedName name="VB6.3.2">#REF!</definedName>
    <definedName name="VB6.4" localSheetId="3">#REF!</definedName>
    <definedName name="VB6.4" localSheetId="6">#REF!</definedName>
    <definedName name="VB6.4" localSheetId="4">#REF!</definedName>
    <definedName name="VB6.4" localSheetId="2">#REF!</definedName>
    <definedName name="VB6.4" localSheetId="1">#REF!</definedName>
    <definedName name="VB6.4" localSheetId="24">#REF!</definedName>
    <definedName name="VB6.4" localSheetId="23">#REF!</definedName>
    <definedName name="VB6.4">#REF!</definedName>
    <definedName name="VB6.4.1" localSheetId="3">#REF!</definedName>
    <definedName name="VB6.4.1" localSheetId="6">#REF!</definedName>
    <definedName name="VB6.4.1" localSheetId="4">#REF!</definedName>
    <definedName name="VB6.4.1" localSheetId="2">#REF!</definedName>
    <definedName name="VB6.4.1" localSheetId="1">#REF!</definedName>
    <definedName name="VB6.4.1" localSheetId="24">#REF!</definedName>
    <definedName name="VB6.4.1" localSheetId="23">#REF!</definedName>
    <definedName name="VB6.4.1">#REF!</definedName>
    <definedName name="VB6.4.2" localSheetId="3">#REF!</definedName>
    <definedName name="VB6.4.2" localSheetId="6">#REF!</definedName>
    <definedName name="VB6.4.2" localSheetId="4">#REF!</definedName>
    <definedName name="VB6.4.2" localSheetId="2">#REF!</definedName>
    <definedName name="VB6.4.2" localSheetId="1">#REF!</definedName>
    <definedName name="VB6.4.2" localSheetId="24">#REF!</definedName>
    <definedName name="VB6.4.2" localSheetId="23">#REF!</definedName>
    <definedName name="VB6.4.2">#REF!</definedName>
    <definedName name="VB6.4.3" localSheetId="3">#REF!</definedName>
    <definedName name="VB6.4.3" localSheetId="6">#REF!</definedName>
    <definedName name="VB6.4.3" localSheetId="4">#REF!</definedName>
    <definedName name="VB6.4.3" localSheetId="2">#REF!</definedName>
    <definedName name="VB6.4.3" localSheetId="1">#REF!</definedName>
    <definedName name="VB6.4.3" localSheetId="24">#REF!</definedName>
    <definedName name="VB6.4.3" localSheetId="23">#REF!</definedName>
    <definedName name="VB6.4.3">#REF!</definedName>
    <definedName name="VB6.4.4" localSheetId="3">#REF!</definedName>
    <definedName name="VB6.4.4" localSheetId="6">#REF!</definedName>
    <definedName name="VB6.4.4" localSheetId="4">#REF!</definedName>
    <definedName name="VB6.4.4" localSheetId="2">#REF!</definedName>
    <definedName name="VB6.4.4" localSheetId="1">#REF!</definedName>
    <definedName name="VB6.4.4" localSheetId="24">#REF!</definedName>
    <definedName name="VB6.4.4" localSheetId="23">#REF!</definedName>
    <definedName name="VB6.4.4">#REF!</definedName>
    <definedName name="VB6.4.5" localSheetId="3">#REF!</definedName>
    <definedName name="VB6.4.5" localSheetId="6">#REF!</definedName>
    <definedName name="VB6.4.5" localSheetId="4">#REF!</definedName>
    <definedName name="VB6.4.5" localSheetId="2">#REF!</definedName>
    <definedName name="VB6.4.5" localSheetId="1">#REF!</definedName>
    <definedName name="VB6.4.5" localSheetId="24">#REF!</definedName>
    <definedName name="VB6.4.5" localSheetId="23">#REF!</definedName>
    <definedName name="VB6.4.5">#REF!</definedName>
    <definedName name="VB6.5" localSheetId="3">#REF!</definedName>
    <definedName name="VB6.5" localSheetId="6">#REF!</definedName>
    <definedName name="VB6.5" localSheetId="4">#REF!</definedName>
    <definedName name="VB6.5" localSheetId="2">#REF!</definedName>
    <definedName name="VB6.5" localSheetId="1">#REF!</definedName>
    <definedName name="VB6.5" localSheetId="24">#REF!</definedName>
    <definedName name="VB6.5" localSheetId="23">#REF!</definedName>
    <definedName name="VB6.5">#REF!</definedName>
    <definedName name="VB6.6" localSheetId="3">#REF!</definedName>
    <definedName name="VB6.6" localSheetId="6">#REF!</definedName>
    <definedName name="VB6.6" localSheetId="4">#REF!</definedName>
    <definedName name="VB6.6" localSheetId="2">#REF!</definedName>
    <definedName name="VB6.6" localSheetId="1">#REF!</definedName>
    <definedName name="VB6.6" localSheetId="24">#REF!</definedName>
    <definedName name="VB6.6" localSheetId="23">#REF!</definedName>
    <definedName name="VB6.6">#REF!</definedName>
    <definedName name="VB6.7" localSheetId="3">#REF!</definedName>
    <definedName name="VB6.7" localSheetId="6">#REF!</definedName>
    <definedName name="VB6.7" localSheetId="4">#REF!</definedName>
    <definedName name="VB6.7" localSheetId="2">#REF!</definedName>
    <definedName name="VB6.7" localSheetId="1">#REF!</definedName>
    <definedName name="VB6.7" localSheetId="24">#REF!</definedName>
    <definedName name="VB6.7" localSheetId="23">#REF!</definedName>
    <definedName name="VB6.7">#REF!</definedName>
    <definedName name="VB6.8" localSheetId="3">#REF!</definedName>
    <definedName name="VB6.8" localSheetId="6">#REF!</definedName>
    <definedName name="VB6.8" localSheetId="4">#REF!</definedName>
    <definedName name="VB6.8" localSheetId="2">#REF!</definedName>
    <definedName name="VB6.8" localSheetId="1">#REF!</definedName>
    <definedName name="VB6.8" localSheetId="24">#REF!</definedName>
    <definedName name="VB6.8" localSheetId="23">#REF!</definedName>
    <definedName name="VB6.8">#REF!</definedName>
    <definedName name="VB6.8.1" localSheetId="3">#REF!</definedName>
    <definedName name="VB6.8.1" localSheetId="6">#REF!</definedName>
    <definedName name="VB6.8.1" localSheetId="4">#REF!</definedName>
    <definedName name="VB6.8.1" localSheetId="2">#REF!</definedName>
    <definedName name="VB6.8.1" localSheetId="1">#REF!</definedName>
    <definedName name="VB6.8.1" localSheetId="24">#REF!</definedName>
    <definedName name="VB6.8.1" localSheetId="23">#REF!</definedName>
    <definedName name="VB6.8.1">#REF!</definedName>
    <definedName name="VB6.8.2" localSheetId="3">#REF!</definedName>
    <definedName name="VB6.8.2" localSheetId="6">#REF!</definedName>
    <definedName name="VB6.8.2" localSheetId="4">#REF!</definedName>
    <definedName name="VB6.8.2" localSheetId="2">#REF!</definedName>
    <definedName name="VB6.8.2" localSheetId="1">#REF!</definedName>
    <definedName name="VB6.8.2" localSheetId="24">#REF!</definedName>
    <definedName name="VB6.8.2" localSheetId="23">#REF!</definedName>
    <definedName name="VB6.8.2">#REF!</definedName>
    <definedName name="VB6.8.3" localSheetId="3">#REF!</definedName>
    <definedName name="VB6.8.3" localSheetId="6">#REF!</definedName>
    <definedName name="VB6.8.3" localSheetId="4">#REF!</definedName>
    <definedName name="VB6.8.3" localSheetId="2">#REF!</definedName>
    <definedName name="VB6.8.3" localSheetId="1">#REF!</definedName>
    <definedName name="VB6.8.3" localSheetId="24">#REF!</definedName>
    <definedName name="VB6.8.3" localSheetId="23">#REF!</definedName>
    <definedName name="VB6.8.3">#REF!</definedName>
    <definedName name="VB6.8.4" localSheetId="3">#REF!</definedName>
    <definedName name="VB6.8.4" localSheetId="6">#REF!</definedName>
    <definedName name="VB6.8.4" localSheetId="4">#REF!</definedName>
    <definedName name="VB6.8.4" localSheetId="2">#REF!</definedName>
    <definedName name="VB6.8.4" localSheetId="1">#REF!</definedName>
    <definedName name="VB6.8.4" localSheetId="24">#REF!</definedName>
    <definedName name="VB6.8.4" localSheetId="23">#REF!</definedName>
    <definedName name="VB6.8.4">#REF!</definedName>
    <definedName name="VB6.8.5" localSheetId="3">#REF!</definedName>
    <definedName name="VB6.8.5" localSheetId="6">#REF!</definedName>
    <definedName name="VB6.8.5" localSheetId="4">#REF!</definedName>
    <definedName name="VB6.8.5" localSheetId="2">#REF!</definedName>
    <definedName name="VB6.8.5" localSheetId="1">#REF!</definedName>
    <definedName name="VB6.8.5" localSheetId="24">#REF!</definedName>
    <definedName name="VB6.8.5" localSheetId="23">#REF!</definedName>
    <definedName name="VB6.8.5">#REF!</definedName>
    <definedName name="VB6.8.6" localSheetId="3">#REF!</definedName>
    <definedName name="VB6.8.6" localSheetId="6">#REF!</definedName>
    <definedName name="VB6.8.6" localSheetId="4">#REF!</definedName>
    <definedName name="VB6.8.6" localSheetId="2">#REF!</definedName>
    <definedName name="VB6.8.6" localSheetId="1">#REF!</definedName>
    <definedName name="VB6.8.6" localSheetId="24">#REF!</definedName>
    <definedName name="VB6.8.6" localSheetId="23">#REF!</definedName>
    <definedName name="VB6.8.6">#REF!</definedName>
    <definedName name="VB6.8.7" localSheetId="3">#REF!</definedName>
    <definedName name="VB6.8.7" localSheetId="6">#REF!</definedName>
    <definedName name="VB6.8.7" localSheetId="4">#REF!</definedName>
    <definedName name="VB6.8.7" localSheetId="2">#REF!</definedName>
    <definedName name="VB6.8.7" localSheetId="1">#REF!</definedName>
    <definedName name="VB6.8.7" localSheetId="24">#REF!</definedName>
    <definedName name="VB6.8.7" localSheetId="23">#REF!</definedName>
    <definedName name="VB6.8.7">#REF!</definedName>
    <definedName name="VB6.8.8" localSheetId="3">#REF!</definedName>
    <definedName name="VB6.8.8" localSheetId="6">#REF!</definedName>
    <definedName name="VB6.8.8" localSheetId="4">#REF!</definedName>
    <definedName name="VB6.8.8" localSheetId="2">#REF!</definedName>
    <definedName name="VB6.8.8" localSheetId="1">#REF!</definedName>
    <definedName name="VB6.8.8" localSheetId="24">#REF!</definedName>
    <definedName name="VB6.8.8" localSheetId="23">#REF!</definedName>
    <definedName name="VB6.8.8">#REF!</definedName>
    <definedName name="VB6.8.9" localSheetId="3">#REF!</definedName>
    <definedName name="VB6.8.9" localSheetId="6">#REF!</definedName>
    <definedName name="VB6.8.9" localSheetId="4">#REF!</definedName>
    <definedName name="VB6.8.9" localSheetId="2">#REF!</definedName>
    <definedName name="VB6.8.9" localSheetId="1">#REF!</definedName>
    <definedName name="VB6.8.9" localSheetId="24">#REF!</definedName>
    <definedName name="VB6.8.9" localSheetId="23">#REF!</definedName>
    <definedName name="VB6.8.9">#REF!</definedName>
    <definedName name="VBF" localSheetId="7">#REF!</definedName>
    <definedName name="VBF" localSheetId="9">#REF!</definedName>
    <definedName name="VBF" localSheetId="10">#REF!</definedName>
    <definedName name="VO1_1" localSheetId="7">[22]MEMORIAL!#REF!</definedName>
    <definedName name="VO1_1" localSheetId="9">[22]MEMORIAL!#REF!</definedName>
    <definedName name="VO1_1" localSheetId="10">[22]MEMORIAL!#REF!</definedName>
    <definedName name="VOC" localSheetId="7">#REF!</definedName>
    <definedName name="VOC" localSheetId="9">#REF!</definedName>
    <definedName name="VOC" localSheetId="10">#REF!</definedName>
    <definedName name="Vol_Estrutural" localSheetId="7">[21]MEMORIAL!#REF!</definedName>
    <definedName name="Vol_Estrutural" localSheetId="9">[21]MEMORIAL!#REF!</definedName>
    <definedName name="Vol_Estrutural" localSheetId="10">[21]MEMORIAL!#REF!</definedName>
    <definedName name="Vol_Estrutural_1" localSheetId="7">[17]MEMORIAL!#REF!</definedName>
    <definedName name="Vol_Estrutural_1" localSheetId="9">[17]MEMORIAL!#REF!</definedName>
    <definedName name="Vol_Estrutural_1" localSheetId="10">[17]MEMORIAL!#REF!</definedName>
    <definedName name="VOLCON" localSheetId="7">[21]MEMORIAL!#REF!</definedName>
    <definedName name="VOLCON" localSheetId="9">[21]MEMORIAL!#REF!</definedName>
    <definedName name="VOLCON" localSheetId="10">[21]MEMORIAL!#REF!</definedName>
    <definedName name="VOLCON_1" localSheetId="7">[21]MEMORIAL!#REF!</definedName>
    <definedName name="VOLCON_1" localSheetId="9">[21]MEMORIAL!#REF!</definedName>
    <definedName name="VOLCON_1" localSheetId="10">[21]MEMORIAL!#REF!</definedName>
    <definedName name="VOLCONC" localSheetId="7">[16]MEMORIAL!#REF!</definedName>
    <definedName name="VOLCONC" localSheetId="9">[16]MEMORIAL!#REF!</definedName>
    <definedName name="VOLCONC" localSheetId="10">[16]MEMORIAL!#REF!</definedName>
    <definedName name="VOLCONC_1" localSheetId="7">[17]MEMORIAL!#REF!</definedName>
    <definedName name="VOLCONC_1" localSheetId="9">[17]MEMORIAL!#REF!</definedName>
    <definedName name="VOLCONC_1" localSheetId="10">[17]MEMORIAL!#REF!</definedName>
    <definedName name="Volume" localSheetId="7">#REF!</definedName>
    <definedName name="Volume" localSheetId="9">#REF!</definedName>
    <definedName name="Volume" localSheetId="10">#REF!</definedName>
    <definedName name="Volume">#REF!</definedName>
    <definedName name="VTE" localSheetId="7">[21]MEMORIAL!#REF!</definedName>
    <definedName name="VTE" localSheetId="9">[21]MEMORIAL!#REF!</definedName>
    <definedName name="VTE" localSheetId="10">[21]MEMORIAL!#REF!</definedName>
    <definedName name="VTE_1" localSheetId="7">[14]MEMORIAL!#REF!</definedName>
    <definedName name="VTE_1" localSheetId="9">[14]MEMORIAL!#REF!</definedName>
    <definedName name="VTE_1" localSheetId="10">[14]MEMORIAL!#REF!</definedName>
    <definedName name="wrn.PENDENCIAS." localSheetId="7" hidden="1">{#N/A,#N/A,FALSE,"GERAL";#N/A,#N/A,FALSE,"012-96";#N/A,#N/A,FALSE,"018-96";#N/A,#N/A,FALSE,"027-96";#N/A,#N/A,FALSE,"059-96";#N/A,#N/A,FALSE,"076-96";#N/A,#N/A,FALSE,"019-97";#N/A,#N/A,FALSE,"021-97";#N/A,#N/A,FALSE,"022-97";#N/A,#N/A,FALSE,"028-97"}</definedName>
    <definedName name="wrn.PENDENCIAS." localSheetId="9" hidden="1">{#N/A,#N/A,FALSE,"GERAL";#N/A,#N/A,FALSE,"012-96";#N/A,#N/A,FALSE,"018-96";#N/A,#N/A,FALSE,"027-96";#N/A,#N/A,FALSE,"059-96";#N/A,#N/A,FALSE,"076-96";#N/A,#N/A,FALSE,"019-97";#N/A,#N/A,FALSE,"021-97";#N/A,#N/A,FALSE,"022-97";#N/A,#N/A,FALSE,"028-97"}</definedName>
    <definedName name="wrn.PENDENCIAS." localSheetId="10"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RELAT_EAP." hidden="1">{#N/A,#N/A,FALSE,"EAP";#N/A,#N/A,FALSE,"CURVA AV.FÍSICO";#N/A,#N/A,FALSE,"CURVA AV.FINANC."}</definedName>
    <definedName name="x" hidden="1">{"'EI 060 02'!$A$1:$K$59"}</definedName>
    <definedName name="XX" hidden="1">{"'EI 060 02'!$A$1:$K$59"}</definedName>
    <definedName name="xxxxx">#REF!</definedName>
    <definedName name="xxxxxxx">#REF!</definedName>
    <definedName name="xxxxxxxxx">#REF!</definedName>
    <definedName name="ZZZZZB2">#REF!</definedName>
    <definedName name="zzzzzzz">#REF!</definedName>
    <definedName name="ZZZZZZZZZZ2">#REF!</definedName>
    <definedName name="ZZZZZZZZZZZ">#REF!</definedName>
    <definedName name="ZZZZZZZZZZZZZZZZZZZZZZZZ">#REF!</definedName>
  </definedNames>
  <calcPr calcId="181029"/>
</workbook>
</file>

<file path=xl/calcChain.xml><?xml version="1.0" encoding="utf-8"?>
<calcChain xmlns="http://schemas.openxmlformats.org/spreadsheetml/2006/main">
  <c r="F27" i="84" l="1"/>
  <c r="D66" i="84"/>
  <c r="D63" i="84"/>
  <c r="D62" i="84"/>
  <c r="D59" i="84"/>
  <c r="D56" i="84"/>
  <c r="D53" i="84"/>
  <c r="D52" i="84"/>
  <c r="D54" i="84" s="1"/>
  <c r="D50" i="84"/>
  <c r="D48" i="84"/>
  <c r="D46" i="84"/>
  <c r="D45" i="84"/>
  <c r="G45" i="77"/>
  <c r="H45" i="77"/>
  <c r="I45" i="77"/>
  <c r="J45" i="77"/>
  <c r="F45" i="77"/>
  <c r="E45" i="77"/>
  <c r="H37" i="77"/>
  <c r="E37" i="77"/>
  <c r="F37" i="77"/>
  <c r="I37" i="77"/>
  <c r="F26" i="77"/>
  <c r="G26" i="77"/>
  <c r="I28" i="77"/>
  <c r="H28" i="77"/>
  <c r="H26" i="77"/>
  <c r="I26" i="77"/>
  <c r="J26" i="77"/>
  <c r="B44" i="77"/>
  <c r="A44" i="77"/>
  <c r="B42" i="77"/>
  <c r="A42" i="77"/>
  <c r="C37" i="77"/>
  <c r="B37" i="77"/>
  <c r="A37" i="77"/>
  <c r="B35" i="77"/>
  <c r="A35" i="77"/>
  <c r="B33" i="77"/>
  <c r="A33" i="77"/>
  <c r="B31" i="77"/>
  <c r="A31" i="77"/>
  <c r="C28" i="77"/>
  <c r="B28" i="77"/>
  <c r="A28" i="77"/>
  <c r="C26" i="77"/>
  <c r="B26" i="77"/>
  <c r="A26" i="77"/>
  <c r="A19" i="77"/>
  <c r="B19" i="77"/>
  <c r="L20" i="77"/>
  <c r="A43" i="73"/>
  <c r="H25" i="73"/>
  <c r="E25" i="73"/>
  <c r="H32" i="73"/>
  <c r="E28" i="73"/>
  <c r="E248" i="102"/>
  <c r="G248" i="102" s="1"/>
  <c r="F247" i="102"/>
  <c r="G247" i="102" s="1"/>
  <c r="H247" i="102" s="1"/>
  <c r="F246" i="102"/>
  <c r="G246" i="102" s="1"/>
  <c r="F234" i="102" s="1"/>
  <c r="I234" i="102" s="1"/>
  <c r="G245" i="102"/>
  <c r="F244" i="102"/>
  <c r="G244" i="102" s="1"/>
  <c r="G97" i="86"/>
  <c r="H97" i="86" s="1"/>
  <c r="G96" i="86"/>
  <c r="H96" i="86" s="1"/>
  <c r="G95" i="86"/>
  <c r="H95" i="86" s="1"/>
  <c r="G94" i="86"/>
  <c r="H94" i="86" s="1"/>
  <c r="G93" i="86"/>
  <c r="H93" i="86" s="1"/>
  <c r="G92" i="86"/>
  <c r="H92" i="86" s="1"/>
  <c r="I87" i="86"/>
  <c r="I86" i="86"/>
  <c r="F84" i="86"/>
  <c r="I84" i="86" s="1"/>
  <c r="F83" i="86"/>
  <c r="I83" i="86" s="1"/>
  <c r="F82" i="86"/>
  <c r="I82" i="86" s="1"/>
  <c r="F81" i="86"/>
  <c r="I81" i="86" s="1"/>
  <c r="F80" i="86"/>
  <c r="I80" i="86" s="1"/>
  <c r="F79" i="86"/>
  <c r="I79" i="86" s="1"/>
  <c r="I85" i="86" s="1"/>
  <c r="I88" i="86" s="1"/>
  <c r="I77" i="86" s="1"/>
  <c r="E284" i="102"/>
  <c r="F283" i="102"/>
  <c r="G283" i="102" s="1"/>
  <c r="H283" i="102" s="1"/>
  <c r="F282" i="102"/>
  <c r="G282" i="102" s="1"/>
  <c r="F270" i="102" s="1"/>
  <c r="G281" i="102"/>
  <c r="H281" i="102" s="1"/>
  <c r="F280" i="102"/>
  <c r="G280" i="102" s="1"/>
  <c r="I275" i="102"/>
  <c r="I274" i="102"/>
  <c r="F267" i="102"/>
  <c r="D267" i="102"/>
  <c r="I264" i="102"/>
  <c r="I263" i="102"/>
  <c r="I239" i="102"/>
  <c r="I238" i="102"/>
  <c r="F231" i="102"/>
  <c r="D231" i="102"/>
  <c r="I228" i="102"/>
  <c r="I227" i="102"/>
  <c r="I224" i="102"/>
  <c r="I223" i="102"/>
  <c r="G217" i="102"/>
  <c r="F205" i="102" s="1"/>
  <c r="F214" i="102"/>
  <c r="G214" i="102" s="1"/>
  <c r="F202" i="102" s="1"/>
  <c r="I208" i="102"/>
  <c r="I207" i="102"/>
  <c r="F204" i="102"/>
  <c r="I204" i="102" s="1"/>
  <c r="F203" i="102"/>
  <c r="I203" i="102" s="1"/>
  <c r="F201" i="102"/>
  <c r="I201" i="102" s="1"/>
  <c r="I197" i="102"/>
  <c r="I196" i="102"/>
  <c r="I194" i="102"/>
  <c r="G184" i="102"/>
  <c r="F171" i="102" s="1"/>
  <c r="I171" i="102" s="1"/>
  <c r="G183" i="102"/>
  <c r="G182" i="102"/>
  <c r="F169" i="102" s="1"/>
  <c r="I169" i="102" s="1"/>
  <c r="G181" i="102"/>
  <c r="G180" i="102"/>
  <c r="F167" i="102" s="1"/>
  <c r="I167" i="102" s="1"/>
  <c r="G179" i="102"/>
  <c r="F166" i="102" s="1"/>
  <c r="I166" i="102" s="1"/>
  <c r="I174" i="102"/>
  <c r="I173" i="102"/>
  <c r="F170" i="102"/>
  <c r="I170" i="102" s="1"/>
  <c r="F168" i="102"/>
  <c r="I168" i="102" s="1"/>
  <c r="I152" i="102"/>
  <c r="I151" i="102"/>
  <c r="F149" i="102"/>
  <c r="I149" i="102" s="1"/>
  <c r="F148" i="102"/>
  <c r="I148" i="102" s="1"/>
  <c r="F147" i="102"/>
  <c r="I147" i="102" s="1"/>
  <c r="F146" i="102"/>
  <c r="I146" i="102" s="1"/>
  <c r="F145" i="102"/>
  <c r="I145" i="102" s="1"/>
  <c r="F144" i="102"/>
  <c r="I144" i="102" s="1"/>
  <c r="G141" i="102"/>
  <c r="F129" i="102" s="1"/>
  <c r="I129" i="102" s="1"/>
  <c r="G140" i="102"/>
  <c r="F128" i="102" s="1"/>
  <c r="I128" i="102" s="1"/>
  <c r="G139" i="102"/>
  <c r="F127" i="102" s="1"/>
  <c r="I127" i="102" s="1"/>
  <c r="G138" i="102"/>
  <c r="F126" i="102" s="1"/>
  <c r="I126" i="102" s="1"/>
  <c r="G137" i="102"/>
  <c r="F125" i="102" s="1"/>
  <c r="I125" i="102" s="1"/>
  <c r="I132" i="102"/>
  <c r="I131" i="102"/>
  <c r="F124" i="102"/>
  <c r="G120" i="102"/>
  <c r="F108" i="102" s="1"/>
  <c r="I108" i="102" s="1"/>
  <c r="G119" i="102"/>
  <c r="F107" i="102" s="1"/>
  <c r="I107" i="102" s="1"/>
  <c r="G118" i="102"/>
  <c r="F106" i="102" s="1"/>
  <c r="G117" i="102"/>
  <c r="F105" i="102" s="1"/>
  <c r="I105" i="102" s="1"/>
  <c r="I111" i="102"/>
  <c r="I110" i="102"/>
  <c r="I106" i="102"/>
  <c r="F104" i="102"/>
  <c r="I104" i="102" s="1"/>
  <c r="F103" i="102"/>
  <c r="G101" i="102"/>
  <c r="F89" i="102" s="1"/>
  <c r="I89" i="102" s="1"/>
  <c r="G98" i="102"/>
  <c r="F86" i="102" s="1"/>
  <c r="I86" i="102" s="1"/>
  <c r="I92" i="102"/>
  <c r="I91" i="102"/>
  <c r="F88" i="102"/>
  <c r="I88" i="102" s="1"/>
  <c r="F87" i="102"/>
  <c r="I87" i="102" s="1"/>
  <c r="F85" i="102"/>
  <c r="I85" i="102" s="1"/>
  <c r="F84" i="102"/>
  <c r="G82" i="102"/>
  <c r="F70" i="102" s="1"/>
  <c r="I70" i="102" s="1"/>
  <c r="G79" i="102"/>
  <c r="F67" i="102" s="1"/>
  <c r="I67" i="102" s="1"/>
  <c r="I73" i="102"/>
  <c r="I72" i="102"/>
  <c r="F69" i="102"/>
  <c r="I69" i="102" s="1"/>
  <c r="F68" i="102"/>
  <c r="I68" i="102" s="1"/>
  <c r="F66" i="102"/>
  <c r="I66" i="102" s="1"/>
  <c r="F65" i="102"/>
  <c r="G60" i="102"/>
  <c r="G58" i="102"/>
  <c r="F46" i="102" s="1"/>
  <c r="I46" i="102" s="1"/>
  <c r="I52" i="102"/>
  <c r="I51" i="102"/>
  <c r="F49" i="102"/>
  <c r="I49" i="102" s="1"/>
  <c r="F47" i="102"/>
  <c r="I47" i="102" s="1"/>
  <c r="F45" i="102"/>
  <c r="I45" i="102" s="1"/>
  <c r="F44" i="102"/>
  <c r="G40" i="102"/>
  <c r="F28" i="102" s="1"/>
  <c r="I28" i="102" s="1"/>
  <c r="G39" i="102"/>
  <c r="G38" i="102"/>
  <c r="F13" i="102" s="1"/>
  <c r="G37" i="102"/>
  <c r="G36" i="102"/>
  <c r="F11" i="102" s="1"/>
  <c r="I31" i="102"/>
  <c r="I30" i="102"/>
  <c r="I27" i="102"/>
  <c r="I26" i="102"/>
  <c r="I25" i="102"/>
  <c r="F23" i="102"/>
  <c r="I20" i="102"/>
  <c r="I19" i="102"/>
  <c r="F12" i="102" l="1"/>
  <c r="F14" i="102"/>
  <c r="F15" i="102"/>
  <c r="F235" i="102"/>
  <c r="I235" i="102" s="1"/>
  <c r="F17" i="102"/>
  <c r="I17" i="102" s="1"/>
  <c r="F189" i="102"/>
  <c r="I189" i="102" s="1"/>
  <c r="F192" i="102"/>
  <c r="I192" i="102" s="1"/>
  <c r="H245" i="102"/>
  <c r="F271" i="102"/>
  <c r="I271" i="102" s="1"/>
  <c r="F24" i="102"/>
  <c r="I24" i="102" s="1"/>
  <c r="I29" i="102" s="1"/>
  <c r="I32" i="102" s="1"/>
  <c r="I23" i="102" s="1"/>
  <c r="I13" i="102"/>
  <c r="H246" i="102"/>
  <c r="I109" i="102"/>
  <c r="I112" i="102" s="1"/>
  <c r="I103" i="102" s="1"/>
  <c r="F190" i="102"/>
  <c r="I190" i="102" s="1"/>
  <c r="I202" i="102"/>
  <c r="I205" i="102"/>
  <c r="F193" i="102"/>
  <c r="I193" i="102" s="1"/>
  <c r="F191" i="102"/>
  <c r="I191" i="102" s="1"/>
  <c r="G284" i="102"/>
  <c r="F272" i="102" s="1"/>
  <c r="H248" i="102"/>
  <c r="I130" i="102"/>
  <c r="I133" i="102" s="1"/>
  <c r="I124" i="102" s="1"/>
  <c r="H282" i="102"/>
  <c r="I71" i="102"/>
  <c r="I74" i="102" s="1"/>
  <c r="I65" i="102" s="1"/>
  <c r="I150" i="102"/>
  <c r="I153" i="102" s="1"/>
  <c r="I143" i="102" s="1"/>
  <c r="F48" i="102"/>
  <c r="I48" i="102" s="1"/>
  <c r="I50" i="102" s="1"/>
  <c r="I53" i="102" s="1"/>
  <c r="I44" i="102" s="1"/>
  <c r="I14" i="102"/>
  <c r="I172" i="102"/>
  <c r="I175" i="102" s="1"/>
  <c r="I164" i="102" s="1"/>
  <c r="H244" i="102"/>
  <c r="F232" i="102"/>
  <c r="I232" i="102" s="1"/>
  <c r="H280" i="102"/>
  <c r="F268" i="102"/>
  <c r="I90" i="102"/>
  <c r="I93" i="102" s="1"/>
  <c r="I84" i="102" s="1"/>
  <c r="F269" i="102"/>
  <c r="I270" i="102"/>
  <c r="F259" i="102"/>
  <c r="I259" i="102" s="1"/>
  <c r="H284" i="102" l="1"/>
  <c r="F260" i="102"/>
  <c r="I260" i="102" s="1"/>
  <c r="F16" i="102"/>
  <c r="I16" i="102" s="1"/>
  <c r="I206" i="102"/>
  <c r="I209" i="102" s="1"/>
  <c r="I200" i="102" s="1"/>
  <c r="F233" i="102"/>
  <c r="I233" i="102" s="1"/>
  <c r="F236" i="102"/>
  <c r="I236" i="102" s="1"/>
  <c r="I237" i="102" s="1"/>
  <c r="I240" i="102" s="1"/>
  <c r="I231" i="102" s="1"/>
  <c r="I15" i="102"/>
  <c r="I12" i="102"/>
  <c r="I11" i="102"/>
  <c r="I195" i="102"/>
  <c r="I198" i="102" s="1"/>
  <c r="I187" i="102" s="1"/>
  <c r="F258" i="102"/>
  <c r="I258" i="102" s="1"/>
  <c r="I269" i="102"/>
  <c r="I272" i="102"/>
  <c r="F261" i="102"/>
  <c r="I261" i="102" s="1"/>
  <c r="I268" i="102"/>
  <c r="F257" i="102"/>
  <c r="I257" i="102" s="1"/>
  <c r="A17" i="73"/>
  <c r="H17" i="73"/>
  <c r="A18" i="73"/>
  <c r="H18" i="73"/>
  <c r="I18" i="73" s="1"/>
  <c r="A19" i="73"/>
  <c r="H19" i="73"/>
  <c r="F222" i="102" l="1"/>
  <c r="I222" i="102" s="1"/>
  <c r="F221" i="102"/>
  <c r="I221" i="102" s="1"/>
  <c r="F225" i="102"/>
  <c r="I225" i="102" s="1"/>
  <c r="I18" i="102"/>
  <c r="I21" i="102" s="1"/>
  <c r="I262" i="102"/>
  <c r="I265" i="102" s="1"/>
  <c r="I255" i="102" s="1"/>
  <c r="I273" i="102"/>
  <c r="I276" i="102" s="1"/>
  <c r="I267" i="102" s="1"/>
  <c r="H12" i="73"/>
  <c r="H13" i="73"/>
  <c r="F19" i="84"/>
  <c r="F20" i="84" s="1"/>
  <c r="D16" i="84"/>
  <c r="I9" i="102" l="1"/>
  <c r="I8" i="102" s="1"/>
  <c r="I226" i="102"/>
  <c r="I229" i="102" s="1"/>
  <c r="I219" i="102" s="1"/>
  <c r="H30" i="73" s="1"/>
  <c r="F22" i="84"/>
  <c r="F23" i="84" s="1"/>
  <c r="E23" i="73"/>
  <c r="N24" i="95"/>
  <c r="O24" i="95" s="1"/>
  <c r="F24" i="84" l="1"/>
  <c r="F28" i="84" s="1"/>
  <c r="F17" i="84" s="1"/>
  <c r="H28" i="73"/>
  <c r="I30" i="73" l="1"/>
  <c r="I29" i="73" s="1"/>
  <c r="C35" i="77" s="1"/>
  <c r="F35" i="77" s="1"/>
  <c r="F31" i="77" s="1"/>
  <c r="I32" i="73"/>
  <c r="I31" i="73" s="1"/>
  <c r="G35" i="77" l="1"/>
  <c r="H35" i="77"/>
  <c r="I35" i="77"/>
  <c r="J35" i="77"/>
  <c r="I25" i="73"/>
  <c r="I28" i="73" l="1"/>
  <c r="I27" i="73" l="1"/>
  <c r="A38" i="73"/>
  <c r="A39" i="73"/>
  <c r="A40" i="73"/>
  <c r="A41" i="73"/>
  <c r="A42" i="73"/>
  <c r="A46" i="73"/>
  <c r="A47" i="73"/>
  <c r="A48" i="73"/>
  <c r="A49" i="73"/>
  <c r="A50" i="73"/>
  <c r="I26" i="73" l="1"/>
  <c r="C31" i="77" s="1"/>
  <c r="C33" i="77"/>
  <c r="F35" i="64"/>
  <c r="F34" i="64"/>
  <c r="F27" i="64"/>
  <c r="F24" i="64"/>
  <c r="C17" i="57"/>
  <c r="E10" i="57"/>
  <c r="D10" i="57"/>
  <c r="C10" i="57"/>
  <c r="H13" i="59"/>
  <c r="D10" i="58"/>
  <c r="I24" i="55"/>
  <c r="I23" i="55"/>
  <c r="I22" i="55"/>
  <c r="I21" i="55"/>
  <c r="I15" i="55"/>
  <c r="I17" i="55"/>
  <c r="I16" i="55"/>
  <c r="I18" i="55"/>
  <c r="I59" i="55"/>
  <c r="I58" i="55"/>
  <c r="I57" i="55"/>
  <c r="I54" i="55"/>
  <c r="I53" i="55"/>
  <c r="I52" i="55"/>
  <c r="I49" i="55"/>
  <c r="I48" i="55"/>
  <c r="I47" i="55"/>
  <c r="I44" i="55"/>
  <c r="I43" i="55"/>
  <c r="I42" i="55"/>
  <c r="I39" i="55"/>
  <c r="I38" i="55"/>
  <c r="I37" i="55"/>
  <c r="I34" i="55"/>
  <c r="I33" i="55"/>
  <c r="I32" i="55"/>
  <c r="I29" i="55"/>
  <c r="I28" i="55"/>
  <c r="I27" i="55"/>
  <c r="G12" i="63"/>
  <c r="G11" i="63"/>
  <c r="G10" i="63"/>
  <c r="F10" i="63"/>
  <c r="F32" i="77" l="1"/>
  <c r="G33" i="77"/>
  <c r="H33" i="77"/>
  <c r="H31" i="77" s="1"/>
  <c r="H32" i="77" s="1"/>
  <c r="I33" i="77"/>
  <c r="I31" i="77" s="1"/>
  <c r="I32" i="77" s="1"/>
  <c r="J33" i="77"/>
  <c r="N21" i="95"/>
  <c r="N20" i="95"/>
  <c r="O20" i="95" s="1"/>
  <c r="N19" i="95"/>
  <c r="L19" i="95"/>
  <c r="N17" i="95"/>
  <c r="N13" i="95"/>
  <c r="O13" i="95" s="1"/>
  <c r="F78" i="64" l="1"/>
  <c r="F75" i="64"/>
  <c r="F73" i="64"/>
  <c r="F71" i="64"/>
  <c r="F70" i="64"/>
  <c r="F64" i="64"/>
  <c r="F65" i="64"/>
  <c r="F66" i="64"/>
  <c r="F63" i="64"/>
  <c r="F62" i="64"/>
  <c r="F33" i="64"/>
  <c r="F28" i="64"/>
  <c r="F25" i="64"/>
  <c r="F23" i="64"/>
  <c r="F21" i="64"/>
  <c r="H36" i="89" l="1"/>
  <c r="G64" i="86"/>
  <c r="F50" i="86" s="1"/>
  <c r="D12" i="84" l="1"/>
  <c r="A24" i="77"/>
  <c r="I24" i="96"/>
  <c r="I23" i="96"/>
  <c r="I22" i="96"/>
  <c r="I21" i="96"/>
  <c r="I20" i="96"/>
  <c r="E13" i="89"/>
  <c r="D20" i="97" l="1"/>
  <c r="J24" i="96"/>
  <c r="J23" i="96"/>
  <c r="J22" i="96"/>
  <c r="J21" i="96"/>
  <c r="J20" i="96"/>
  <c r="J19" i="96"/>
  <c r="J18" i="96"/>
  <c r="J17" i="96"/>
  <c r="J16" i="96"/>
  <c r="J15" i="96"/>
  <c r="J14" i="96"/>
  <c r="J13" i="96"/>
  <c r="J12" i="96"/>
  <c r="K12" i="96" s="1"/>
  <c r="J11" i="96"/>
  <c r="F12" i="96"/>
  <c r="E12" i="96"/>
  <c r="D12" i="96"/>
  <c r="L12" i="96" l="1"/>
  <c r="T12" i="95" l="1"/>
  <c r="M14" i="95"/>
  <c r="N14" i="95" l="1"/>
  <c r="O14" i="95" s="1"/>
  <c r="P14" i="95"/>
  <c r="M15" i="95"/>
  <c r="N15" i="95" s="1"/>
  <c r="U12" i="95"/>
  <c r="N12" i="95"/>
  <c r="F6247" i="99" l="1"/>
  <c r="K15" i="95"/>
  <c r="F11" i="63" l="1"/>
  <c r="G15" i="73"/>
  <c r="F16" i="84" l="1"/>
  <c r="G13" i="73" s="1"/>
  <c r="D32" i="89" l="1"/>
  <c r="D31" i="89"/>
  <c r="L29" i="77" l="1"/>
  <c r="E24" i="73"/>
  <c r="A69" i="86"/>
  <c r="A68" i="86"/>
  <c r="A67" i="86"/>
  <c r="A66" i="86"/>
  <c r="A65" i="86"/>
  <c r="A64" i="86"/>
  <c r="A63" i="86"/>
  <c r="B69" i="86"/>
  <c r="B68" i="86"/>
  <c r="G69" i="86"/>
  <c r="H69" i="86" s="1"/>
  <c r="G68" i="86"/>
  <c r="H68" i="86" s="1"/>
  <c r="G67" i="86"/>
  <c r="H67" i="86" s="1"/>
  <c r="C67" i="86"/>
  <c r="B67" i="86"/>
  <c r="F66" i="86"/>
  <c r="G66" i="86" s="1"/>
  <c r="H66" i="86" s="1"/>
  <c r="C66" i="86"/>
  <c r="B66" i="86"/>
  <c r="F65" i="86"/>
  <c r="G65" i="86" s="1"/>
  <c r="H65" i="86" s="1"/>
  <c r="C65" i="86"/>
  <c r="B65" i="86"/>
  <c r="H64" i="86"/>
  <c r="C64" i="86"/>
  <c r="B64" i="86"/>
  <c r="F63" i="86"/>
  <c r="G63" i="86" s="1"/>
  <c r="H63" i="86" s="1"/>
  <c r="C63" i="86"/>
  <c r="B63" i="86"/>
  <c r="I58" i="86"/>
  <c r="I57" i="86"/>
  <c r="J58" i="86" l="1"/>
  <c r="B40" i="77" l="1"/>
  <c r="A40" i="77"/>
  <c r="L27" i="77"/>
  <c r="B22" i="77"/>
  <c r="A22" i="77"/>
  <c r="B17" i="77"/>
  <c r="A17" i="77"/>
  <c r="B15" i="77"/>
  <c r="A15" i="77"/>
  <c r="L16" i="77"/>
  <c r="L18" i="77"/>
  <c r="B13" i="77"/>
  <c r="A13" i="77"/>
  <c r="A32" i="89" l="1"/>
  <c r="A31" i="89"/>
  <c r="D30" i="89"/>
  <c r="A30" i="89"/>
  <c r="D29" i="89"/>
  <c r="A29" i="89"/>
  <c r="E26" i="97"/>
  <c r="D26" i="97"/>
  <c r="F18" i="96"/>
  <c r="E18" i="96"/>
  <c r="D18" i="96"/>
  <c r="F17" i="96"/>
  <c r="E17" i="96"/>
  <c r="D17" i="96"/>
  <c r="F16" i="96"/>
  <c r="E16" i="96"/>
  <c r="D16" i="96"/>
  <c r="F15" i="96"/>
  <c r="E15" i="96"/>
  <c r="D15" i="96"/>
  <c r="F14" i="96"/>
  <c r="E14" i="96"/>
  <c r="D14" i="96"/>
  <c r="F13" i="96"/>
  <c r="E13" i="96"/>
  <c r="D13" i="96"/>
  <c r="N11" i="95" l="1"/>
  <c r="P11" i="95" s="1"/>
  <c r="K24" i="96"/>
  <c r="L24" i="96" s="1"/>
  <c r="K23" i="96"/>
  <c r="L23" i="96" s="1"/>
  <c r="F32" i="89" s="1"/>
  <c r="K22" i="96"/>
  <c r="L22" i="96" s="1"/>
  <c r="K21" i="96"/>
  <c r="L21" i="96" s="1"/>
  <c r="F31" i="89" s="1"/>
  <c r="K20" i="96"/>
  <c r="L20" i="96" s="1"/>
  <c r="F30" i="89" s="1"/>
  <c r="K19" i="96"/>
  <c r="L19" i="96" s="1"/>
  <c r="K18" i="96"/>
  <c r="L18" i="96" s="1"/>
  <c r="F26" i="97" s="1"/>
  <c r="H21" i="73" s="1"/>
  <c r="K17" i="96"/>
  <c r="L17" i="96" s="1"/>
  <c r="H20" i="73" s="1"/>
  <c r="K16" i="96"/>
  <c r="L16" i="96" s="1"/>
  <c r="K15" i="96"/>
  <c r="L15" i="96" s="1"/>
  <c r="K14" i="96"/>
  <c r="L14" i="96" s="1"/>
  <c r="K13" i="96"/>
  <c r="L13" i="96" s="1"/>
  <c r="K11" i="96"/>
  <c r="L11" i="96" s="1"/>
  <c r="K10" i="96"/>
  <c r="L10" i="96" s="1"/>
  <c r="N23" i="95"/>
  <c r="O23" i="95" s="1"/>
  <c r="N22" i="95"/>
  <c r="H20" i="95"/>
  <c r="O19" i="95"/>
  <c r="H19" i="95" s="1"/>
  <c r="N18" i="95"/>
  <c r="N16" i="95"/>
  <c r="E16" i="95"/>
  <c r="O12" i="95"/>
  <c r="H12" i="95" s="1"/>
  <c r="E12" i="95"/>
  <c r="J11" i="95"/>
  <c r="E11" i="95"/>
  <c r="H18" i="95" l="1"/>
  <c r="O18" i="95"/>
  <c r="O22" i="95"/>
  <c r="H22" i="95" s="1"/>
  <c r="O17" i="95"/>
  <c r="H17" i="95" s="1"/>
  <c r="O21" i="95"/>
  <c r="H21" i="95" s="1"/>
  <c r="F14" i="89"/>
  <c r="O16" i="95"/>
  <c r="H16" i="95" s="1"/>
  <c r="P13" i="95"/>
  <c r="H23" i="95"/>
  <c r="F29" i="89"/>
  <c r="E18" i="86"/>
  <c r="E14" i="86"/>
  <c r="D13" i="86"/>
  <c r="G12" i="83"/>
  <c r="E13" i="86"/>
  <c r="D16" i="86"/>
  <c r="D12" i="86"/>
  <c r="E12" i="83"/>
  <c r="E16" i="86"/>
  <c r="E12" i="86"/>
  <c r="D12" i="83"/>
  <c r="D18" i="86"/>
  <c r="D14" i="89"/>
  <c r="A14" i="89"/>
  <c r="D13" i="89"/>
  <c r="A13" i="89"/>
  <c r="F13" i="89"/>
  <c r="O15" i="95"/>
  <c r="H15" i="95" s="1"/>
  <c r="H14" i="95"/>
  <c r="G16" i="86" l="1"/>
  <c r="G18" i="86"/>
  <c r="D65" i="86"/>
  <c r="D69" i="86"/>
  <c r="D68" i="86"/>
  <c r="D66" i="86"/>
  <c r="D63" i="86"/>
  <c r="D67" i="86"/>
  <c r="G14" i="86"/>
  <c r="H13" i="95"/>
  <c r="H11" i="95"/>
  <c r="I53" i="86" l="1"/>
  <c r="I55" i="86"/>
  <c r="I54" i="86"/>
  <c r="I52" i="86"/>
  <c r="I51" i="86"/>
  <c r="K58" i="86"/>
  <c r="K59" i="86" s="1"/>
  <c r="K60" i="86" s="1"/>
  <c r="G12" i="86"/>
  <c r="G13" i="86"/>
  <c r="E21" i="73"/>
  <c r="C15" i="73"/>
  <c r="F15" i="73"/>
  <c r="E15" i="73"/>
  <c r="I50" i="86" l="1"/>
  <c r="I49" i="86"/>
  <c r="D42" i="84"/>
  <c r="I56" i="86" l="1"/>
  <c r="I59" i="86" s="1"/>
  <c r="I47" i="86" s="1"/>
  <c r="E31" i="84"/>
  <c r="D31" i="84"/>
  <c r="B31" i="84"/>
  <c r="F42" i="84"/>
  <c r="E42" i="84"/>
  <c r="F40" i="84"/>
  <c r="F38" i="84"/>
  <c r="G19" i="73" s="1"/>
  <c r="I19" i="73" s="1"/>
  <c r="F36" i="84"/>
  <c r="F34" i="84"/>
  <c r="G17" i="73" s="1"/>
  <c r="I17" i="73" s="1"/>
  <c r="G32" i="89"/>
  <c r="G31" i="89"/>
  <c r="G30" i="89"/>
  <c r="G29" i="89"/>
  <c r="G23" i="89"/>
  <c r="G22" i="89"/>
  <c r="G21" i="89"/>
  <c r="G20" i="89"/>
  <c r="G14" i="89"/>
  <c r="G13" i="89"/>
  <c r="H33" i="89" l="1"/>
  <c r="H24" i="73"/>
  <c r="I24" i="73" s="1"/>
  <c r="G28" i="77" s="1"/>
  <c r="H25" i="89"/>
  <c r="H16" i="89"/>
  <c r="E28" i="77" l="1"/>
  <c r="J28" i="77"/>
  <c r="H35" i="89"/>
  <c r="H37" i="89" s="1"/>
  <c r="G9" i="89" s="1"/>
  <c r="H15" i="73" s="1"/>
  <c r="L28" i="77" l="1"/>
  <c r="M28" i="77" s="1"/>
  <c r="A21" i="73" l="1"/>
  <c r="A20" i="73"/>
  <c r="A16" i="73"/>
  <c r="D24" i="86"/>
  <c r="I13" i="73" l="1"/>
  <c r="F12" i="84"/>
  <c r="A13" i="73"/>
  <c r="A12" i="73"/>
  <c r="A11" i="73"/>
  <c r="A10" i="73"/>
  <c r="G12" i="73" l="1"/>
  <c r="I12" i="73" s="1"/>
  <c r="I20" i="73" l="1"/>
  <c r="I21" i="73"/>
  <c r="I11" i="73" l="1"/>
  <c r="I16" i="73"/>
  <c r="C19" i="77" s="1"/>
  <c r="F19" i="77" l="1"/>
  <c r="J19" i="77"/>
  <c r="E19" i="77"/>
  <c r="C15" i="77"/>
  <c r="L19" i="77" l="1"/>
  <c r="M19" i="77" s="1"/>
  <c r="J15" i="77"/>
  <c r="F15" i="77"/>
  <c r="G15" i="77"/>
  <c r="E15" i="77"/>
  <c r="A11" i="77"/>
  <c r="O11" i="77"/>
  <c r="N11" i="77"/>
  <c r="L15" i="77" l="1"/>
  <c r="M15" i="77" s="1"/>
  <c r="P11" i="77"/>
  <c r="A35" i="73"/>
  <c r="A34" i="73"/>
  <c r="A33" i="73"/>
  <c r="I15" i="73"/>
  <c r="G20" i="83" l="1"/>
  <c r="H20" i="83" s="1"/>
  <c r="B28" i="88"/>
  <c r="F37" i="86"/>
  <c r="G37" i="86" s="1"/>
  <c r="H37" i="86" s="1"/>
  <c r="F39" i="86"/>
  <c r="G39" i="86" s="1"/>
  <c r="H39" i="86" s="1"/>
  <c r="F40" i="86"/>
  <c r="G40" i="86" s="1"/>
  <c r="H40" i="86" s="1"/>
  <c r="B25" i="86"/>
  <c r="G25" i="86" s="1"/>
  <c r="B37" i="86"/>
  <c r="C37" i="86"/>
  <c r="B38" i="86"/>
  <c r="C38" i="86"/>
  <c r="B39" i="86"/>
  <c r="C39" i="86"/>
  <c r="B40" i="86"/>
  <c r="C40" i="86"/>
  <c r="B41" i="86"/>
  <c r="C41" i="86"/>
  <c r="B26" i="86"/>
  <c r="G26" i="86" s="1"/>
  <c r="B27" i="86"/>
  <c r="G27" i="86" s="1"/>
  <c r="B28" i="86"/>
  <c r="G28" i="86" s="1"/>
  <c r="B29" i="86"/>
  <c r="G29" i="86" s="1"/>
  <c r="C25" i="86"/>
  <c r="C26" i="86"/>
  <c r="C27" i="86"/>
  <c r="C28" i="86"/>
  <c r="C29" i="86"/>
  <c r="I20" i="86"/>
  <c r="I21" i="86"/>
  <c r="B20" i="83"/>
  <c r="C20" i="83"/>
  <c r="I14" i="83"/>
  <c r="I15" i="83"/>
  <c r="H17" i="63"/>
  <c r="F21" i="63"/>
  <c r="G10" i="58"/>
  <c r="G20" i="64" s="1"/>
  <c r="H20" i="64" s="1"/>
  <c r="F20" i="64"/>
  <c r="G11" i="58"/>
  <c r="G21" i="64" s="1"/>
  <c r="H21" i="64" s="1"/>
  <c r="G12" i="58"/>
  <c r="G22" i="64" s="1"/>
  <c r="G13" i="58"/>
  <c r="G23" i="64" s="1"/>
  <c r="H23" i="64" s="1"/>
  <c r="G14" i="58"/>
  <c r="G24" i="64" s="1"/>
  <c r="G15" i="58"/>
  <c r="G25" i="64" s="1"/>
  <c r="G16" i="58"/>
  <c r="G26" i="64" s="1"/>
  <c r="F26" i="64"/>
  <c r="G17" i="58"/>
  <c r="G27" i="64" s="1"/>
  <c r="G18" i="58"/>
  <c r="G19" i="58"/>
  <c r="G28" i="64" s="1"/>
  <c r="H28" i="64" s="1"/>
  <c r="G20" i="58"/>
  <c r="G29" i="64" s="1"/>
  <c r="F29" i="64"/>
  <c r="F30" i="64"/>
  <c r="L10" i="59"/>
  <c r="G31" i="64" s="1"/>
  <c r="H31" i="64" s="1"/>
  <c r="L11" i="59"/>
  <c r="G32" i="64" s="1"/>
  <c r="H32" i="64" s="1"/>
  <c r="L12" i="59"/>
  <c r="G33" i="64" s="1"/>
  <c r="H33" i="64" s="1"/>
  <c r="L14" i="59"/>
  <c r="G35" i="64" s="1"/>
  <c r="H13" i="64"/>
  <c r="H14" i="64"/>
  <c r="H41" i="64"/>
  <c r="H42" i="64"/>
  <c r="H43" i="64"/>
  <c r="H44" i="64"/>
  <c r="H45" i="64"/>
  <c r="F10" i="57"/>
  <c r="G62" i="64" s="1"/>
  <c r="F11" i="57"/>
  <c r="G63" i="64" s="1"/>
  <c r="F12" i="57"/>
  <c r="G64" i="64" s="1"/>
  <c r="F13" i="57"/>
  <c r="G65" i="64" s="1"/>
  <c r="F14" i="57"/>
  <c r="G66" i="64" s="1"/>
  <c r="F15" i="57"/>
  <c r="G67" i="64" s="1"/>
  <c r="H67" i="64" s="1"/>
  <c r="F16" i="57"/>
  <c r="G68" i="64" s="1"/>
  <c r="H68" i="64" s="1"/>
  <c r="F17" i="57"/>
  <c r="G69" i="64" s="1"/>
  <c r="F69" i="64"/>
  <c r="F18" i="57"/>
  <c r="G70" i="64" s="1"/>
  <c r="D19" i="57"/>
  <c r="F19" i="57" s="1"/>
  <c r="G71" i="64" s="1"/>
  <c r="F20" i="57"/>
  <c r="G72" i="64" s="1"/>
  <c r="F72" i="64"/>
  <c r="F23" i="57"/>
  <c r="G75" i="64" s="1"/>
  <c r="F24" i="57"/>
  <c r="G76" i="64" s="1"/>
  <c r="H76" i="64" s="1"/>
  <c r="F25" i="57"/>
  <c r="G77" i="64" s="1"/>
  <c r="F26" i="57"/>
  <c r="G78" i="64" s="1"/>
  <c r="H55" i="64"/>
  <c r="H56" i="64"/>
  <c r="H83" i="64"/>
  <c r="H84" i="64"/>
  <c r="I55" i="55"/>
  <c r="C26" i="56" s="1"/>
  <c r="E26" i="56" s="1"/>
  <c r="F26" i="56" s="1"/>
  <c r="H32" i="63"/>
  <c r="H35" i="63"/>
  <c r="H10" i="63"/>
  <c r="F12" i="63"/>
  <c r="H45" i="63"/>
  <c r="L38" i="77"/>
  <c r="B24" i="77"/>
  <c r="I31" i="86"/>
  <c r="I32" i="86"/>
  <c r="A41" i="86"/>
  <c r="A40" i="86"/>
  <c r="A39" i="86"/>
  <c r="A38" i="86"/>
  <c r="A37" i="86"/>
  <c r="G23" i="73"/>
  <c r="A20" i="83"/>
  <c r="M21" i="77"/>
  <c r="A14" i="73"/>
  <c r="A23" i="73"/>
  <c r="A22" i="73"/>
  <c r="L47" i="77"/>
  <c r="A9" i="64"/>
  <c r="H9" i="64"/>
  <c r="A51" i="64"/>
  <c r="H51" i="64"/>
  <c r="F51" i="64"/>
  <c r="F9" i="64"/>
  <c r="D50" i="40"/>
  <c r="D46" i="40"/>
  <c r="C46" i="40"/>
  <c r="D39" i="40"/>
  <c r="C39" i="40"/>
  <c r="D27" i="40"/>
  <c r="C27" i="40"/>
  <c r="B20" i="36"/>
  <c r="C24" i="36" s="1"/>
  <c r="C26" i="36" s="1"/>
  <c r="L25" i="77"/>
  <c r="I40" i="55" l="1"/>
  <c r="C20" i="56" s="1"/>
  <c r="E20" i="56" s="1"/>
  <c r="F20" i="56" s="1"/>
  <c r="G22" i="63" s="1"/>
  <c r="H22" i="63" s="1"/>
  <c r="H66" i="64"/>
  <c r="H64" i="64"/>
  <c r="H62" i="64"/>
  <c r="C51" i="40"/>
  <c r="I25" i="55"/>
  <c r="G16" i="63" s="1"/>
  <c r="H16" i="63" s="1"/>
  <c r="I58" i="64"/>
  <c r="H75" i="64"/>
  <c r="H71" i="64"/>
  <c r="I16" i="64"/>
  <c r="I46" i="64"/>
  <c r="H78" i="64"/>
  <c r="H70" i="64"/>
  <c r="H29" i="64"/>
  <c r="H33" i="63"/>
  <c r="I14" i="73"/>
  <c r="I10" i="73" s="1"/>
  <c r="L13" i="59"/>
  <c r="G34" i="64" s="1"/>
  <c r="H34" i="64" s="1"/>
  <c r="I35" i="55"/>
  <c r="C18" i="56" s="1"/>
  <c r="E18" i="56" s="1"/>
  <c r="F18" i="56" s="1"/>
  <c r="G21" i="63" s="1"/>
  <c r="H21" i="63" s="1"/>
  <c r="I45" i="55"/>
  <c r="C22" i="56" s="1"/>
  <c r="E22" i="56" s="1"/>
  <c r="F22" i="56" s="1"/>
  <c r="G29" i="63" s="1"/>
  <c r="H29" i="63" s="1"/>
  <c r="I30" i="55"/>
  <c r="C16" i="56" s="1"/>
  <c r="E16" i="56" s="1"/>
  <c r="F16" i="56" s="1"/>
  <c r="G20" i="63" s="1"/>
  <c r="H20" i="63" s="1"/>
  <c r="I60" i="55"/>
  <c r="C28" i="56" s="1"/>
  <c r="E28" i="56" s="1"/>
  <c r="F28" i="56" s="1"/>
  <c r="G36" i="63" s="1"/>
  <c r="H36" i="63" s="1"/>
  <c r="H37" i="63" s="1"/>
  <c r="H77" i="64"/>
  <c r="F22" i="57"/>
  <c r="G74" i="64" s="1"/>
  <c r="H74" i="64" s="1"/>
  <c r="H72" i="64"/>
  <c r="H69" i="64"/>
  <c r="H65" i="64"/>
  <c r="H35" i="64"/>
  <c r="D51" i="40"/>
  <c r="H12" i="63"/>
  <c r="H63" i="64"/>
  <c r="G21" i="58"/>
  <c r="G30" i="64" s="1"/>
  <c r="H30" i="64" s="1"/>
  <c r="H11" i="63"/>
  <c r="H24" i="64"/>
  <c r="H25" i="64"/>
  <c r="I19" i="55"/>
  <c r="G15" i="63" s="1"/>
  <c r="H15" i="63" s="1"/>
  <c r="G41" i="86"/>
  <c r="H41" i="86" s="1"/>
  <c r="G38" i="86"/>
  <c r="H38" i="86" s="1"/>
  <c r="I50" i="55"/>
  <c r="C24" i="56" s="1"/>
  <c r="E24" i="56" s="1"/>
  <c r="F24" i="56" s="1"/>
  <c r="I85" i="64"/>
  <c r="H26" i="64"/>
  <c r="H22" i="64"/>
  <c r="F21" i="57"/>
  <c r="G73" i="64" s="1"/>
  <c r="H73" i="64" s="1"/>
  <c r="H27" i="64"/>
  <c r="D20" i="83"/>
  <c r="F12" i="83" s="1"/>
  <c r="H30" i="63" l="1"/>
  <c r="C17" i="77"/>
  <c r="H23" i="63"/>
  <c r="H18" i="63"/>
  <c r="I12" i="83"/>
  <c r="I13" i="83" s="1"/>
  <c r="I79" i="64"/>
  <c r="I87" i="64" s="1"/>
  <c r="G26" i="63" s="1"/>
  <c r="H26" i="63" s="1"/>
  <c r="I37" i="64"/>
  <c r="I48" i="64" s="1"/>
  <c r="G25" i="63" s="1"/>
  <c r="H25" i="63" s="1"/>
  <c r="D29" i="86"/>
  <c r="H13" i="63"/>
  <c r="D41" i="86"/>
  <c r="E27" i="86"/>
  <c r="E25" i="86"/>
  <c r="E28" i="86"/>
  <c r="D40" i="86"/>
  <c r="E29" i="86"/>
  <c r="D28" i="86"/>
  <c r="D37" i="86"/>
  <c r="D25" i="86"/>
  <c r="D38" i="86"/>
  <c r="D26" i="86"/>
  <c r="E26" i="86"/>
  <c r="D39" i="86"/>
  <c r="D27" i="86"/>
  <c r="G17" i="77" l="1"/>
  <c r="F17" i="77"/>
  <c r="F13" i="77" s="1"/>
  <c r="H27" i="63"/>
  <c r="I16" i="83"/>
  <c r="I10" i="83" s="1"/>
  <c r="J17" i="77"/>
  <c r="E17" i="77"/>
  <c r="F25" i="86"/>
  <c r="I27" i="86"/>
  <c r="F29" i="86"/>
  <c r="I29" i="86" s="1"/>
  <c r="F26" i="86"/>
  <c r="H37" i="73" l="1"/>
  <c r="I37" i="73" s="1"/>
  <c r="I36" i="73" s="1"/>
  <c r="C44" i="77" s="1"/>
  <c r="H39" i="63"/>
  <c r="F13" i="86"/>
  <c r="F12" i="86"/>
  <c r="L17" i="77"/>
  <c r="M17" i="77" s="1"/>
  <c r="I28" i="86"/>
  <c r="I26" i="86"/>
  <c r="I25" i="86"/>
  <c r="G44" i="77" l="1"/>
  <c r="I44" i="77"/>
  <c r="J44" i="77"/>
  <c r="H44" i="77"/>
  <c r="F44" i="77"/>
  <c r="G37" i="77"/>
  <c r="G31" i="77" s="1"/>
  <c r="G32" i="77" s="1"/>
  <c r="H43" i="63"/>
  <c r="H47" i="63" s="1"/>
  <c r="H49" i="63" s="1"/>
  <c r="H35" i="73" s="1"/>
  <c r="I35" i="73" s="1"/>
  <c r="I34" i="73" s="1"/>
  <c r="I12" i="86"/>
  <c r="F16" i="86"/>
  <c r="I16" i="86" s="1"/>
  <c r="I30" i="86"/>
  <c r="F17" i="86"/>
  <c r="I15" i="86"/>
  <c r="F18" i="86"/>
  <c r="I18" i="86" s="1"/>
  <c r="I14" i="86"/>
  <c r="I13" i="86"/>
  <c r="I33" i="73" l="1"/>
  <c r="C42" i="77"/>
  <c r="J37" i="77"/>
  <c r="I17" i="86"/>
  <c r="I19" i="86" s="1"/>
  <c r="I22" i="86" s="1"/>
  <c r="I10" i="86" s="1"/>
  <c r="H23" i="73" s="1"/>
  <c r="I23" i="73" s="1"/>
  <c r="C40" i="77"/>
  <c r="E13" i="77"/>
  <c r="J13" i="77"/>
  <c r="G13" i="77"/>
  <c r="I33" i="86"/>
  <c r="I24" i="86" s="1"/>
  <c r="H42" i="77" l="1"/>
  <c r="H40" i="77" s="1"/>
  <c r="H41" i="77" s="1"/>
  <c r="I42" i="77"/>
  <c r="I40" i="77" s="1"/>
  <c r="I41" i="77" s="1"/>
  <c r="F42" i="77"/>
  <c r="F40" i="77" s="1"/>
  <c r="F41" i="77" s="1"/>
  <c r="J42" i="77"/>
  <c r="E42" i="77"/>
  <c r="G42" i="77"/>
  <c r="J31" i="77"/>
  <c r="J32" i="77" s="1"/>
  <c r="E31" i="77"/>
  <c r="L37" i="77"/>
  <c r="M37" i="77" s="1"/>
  <c r="C24" i="77"/>
  <c r="F24" i="77" s="1"/>
  <c r="F22" i="77" s="1"/>
  <c r="I22" i="73"/>
  <c r="F49" i="77" l="1"/>
  <c r="L31" i="77"/>
  <c r="M31" i="77" s="1"/>
  <c r="E32" i="77"/>
  <c r="L32" i="77" s="1"/>
  <c r="H24" i="77"/>
  <c r="H22" i="77" s="1"/>
  <c r="H49" i="77" s="1"/>
  <c r="I24" i="77"/>
  <c r="I22" i="77" s="1"/>
  <c r="I49" i="77" s="1"/>
  <c r="J24" i="77"/>
  <c r="J22" i="77" s="1"/>
  <c r="E24" i="77"/>
  <c r="G24" i="77"/>
  <c r="E26" i="77" l="1"/>
  <c r="E22" i="77" s="1"/>
  <c r="G22" i="77"/>
  <c r="L24" i="77" l="1"/>
  <c r="M24" i="77" s="1"/>
  <c r="L26" i="77"/>
  <c r="M26" i="77" s="1"/>
  <c r="I39" i="73" l="1"/>
  <c r="I9" i="73"/>
  <c r="C22" i="77"/>
  <c r="F23" i="77" l="1"/>
  <c r="H23" i="77"/>
  <c r="I23" i="77"/>
  <c r="J23" i="77"/>
  <c r="G23" i="77"/>
  <c r="N22" i="77"/>
  <c r="O22" i="77" s="1"/>
  <c r="L22" i="77" l="1"/>
  <c r="M22" i="77" s="1"/>
  <c r="E23" i="77"/>
  <c r="L23" i="77" s="1"/>
  <c r="C13" i="77" l="1"/>
  <c r="F14" i="77" s="1"/>
  <c r="L13" i="77" l="1"/>
  <c r="M13" i="77" s="1"/>
  <c r="J14" i="77"/>
  <c r="E14" i="77"/>
  <c r="G14" i="77"/>
  <c r="C47" i="77"/>
  <c r="F50" i="77" l="1"/>
  <c r="H50" i="77"/>
  <c r="I50" i="77"/>
  <c r="D26" i="77"/>
  <c r="D24" i="77"/>
  <c r="D35" i="77"/>
  <c r="D33" i="77"/>
  <c r="D19" i="77"/>
  <c r="D42" i="77"/>
  <c r="D13" i="77"/>
  <c r="L14" i="77"/>
  <c r="J40" i="77"/>
  <c r="D17" i="77"/>
  <c r="D15" i="77"/>
  <c r="D28" i="77"/>
  <c r="D22" i="77"/>
  <c r="D31" i="77"/>
  <c r="O6" i="77"/>
  <c r="Q6" i="77" s="1"/>
  <c r="D40" i="77"/>
  <c r="D44" i="77"/>
  <c r="D37" i="77"/>
  <c r="G40" i="77" l="1"/>
  <c r="D47" i="77"/>
  <c r="L45" i="77"/>
  <c r="E44" i="77"/>
  <c r="E40" i="77" s="1"/>
  <c r="J49" i="77" l="1"/>
  <c r="J41" i="77"/>
  <c r="G49" i="77"/>
  <c r="G50" i="77" s="1"/>
  <c r="G41" i="77"/>
  <c r="L44" i="77"/>
  <c r="M44" i="77" s="1"/>
  <c r="J50" i="77" l="1"/>
  <c r="E49" i="77"/>
  <c r="E41" i="77"/>
  <c r="L41" i="77" s="1"/>
  <c r="L40" i="77"/>
  <c r="M40" i="77" s="1"/>
  <c r="E50" i="77" l="1"/>
  <c r="E51" i="77"/>
  <c r="F51" i="77" s="1"/>
  <c r="L49" i="77"/>
  <c r="F52" i="77" l="1"/>
  <c r="G51" i="77"/>
  <c r="E52" i="77"/>
  <c r="H51" i="77" l="1"/>
  <c r="G52" i="77"/>
  <c r="I51" i="77" l="1"/>
  <c r="H52" i="77"/>
  <c r="J51" i="77" l="1"/>
  <c r="J52" i="77" s="1"/>
  <c r="I52" i="77"/>
</calcChain>
</file>

<file path=xl/sharedStrings.xml><?xml version="1.0" encoding="utf-8"?>
<sst xmlns="http://schemas.openxmlformats.org/spreadsheetml/2006/main" count="104872" uniqueCount="43733">
  <si>
    <t>1.1</t>
  </si>
  <si>
    <t>1.1.1</t>
  </si>
  <si>
    <t>1.2</t>
  </si>
  <si>
    <t>2.1</t>
  </si>
  <si>
    <t>ISS</t>
  </si>
  <si>
    <t>PIS</t>
  </si>
  <si>
    <t>%</t>
  </si>
  <si>
    <t>h</t>
  </si>
  <si>
    <t>CÓDIGO</t>
  </si>
  <si>
    <t>PROFISSIONAIS</t>
  </si>
  <si>
    <t>UNID</t>
  </si>
  <si>
    <t>SINAPI</t>
  </si>
  <si>
    <t>DESCRIÇÃO DOS SERVIÇOS</t>
  </si>
  <si>
    <t>OBS.:</t>
  </si>
  <si>
    <t>m²</t>
  </si>
  <si>
    <t>und</t>
  </si>
  <si>
    <t>ITENS</t>
  </si>
  <si>
    <t>1.3</t>
  </si>
  <si>
    <t>1.4</t>
  </si>
  <si>
    <t>QUANT.</t>
  </si>
  <si>
    <t>PLANILHA ORÇAMENTÁRIA</t>
  </si>
  <si>
    <t>UND.</t>
  </si>
  <si>
    <t>ORGÃO</t>
  </si>
  <si>
    <t>CPU</t>
  </si>
  <si>
    <t>ITEM</t>
  </si>
  <si>
    <t>UNIDADE</t>
  </si>
  <si>
    <t>COMPOSIÇÃO ANALÍTICA DE PREÇO UNITÁRIO</t>
  </si>
  <si>
    <t>DESCRIÇÃO DO SERVIÇO</t>
  </si>
  <si>
    <t>DATA BASE</t>
  </si>
  <si>
    <t>1 - MÃO DE OBRA</t>
  </si>
  <si>
    <t>COEFIC.</t>
  </si>
  <si>
    <t>TOTAL A</t>
  </si>
  <si>
    <t>UNITÁRIO</t>
  </si>
  <si>
    <t>2 - MATERIAIS</t>
  </si>
  <si>
    <t>TOTAL B</t>
  </si>
  <si>
    <t>TOTAL C</t>
  </si>
  <si>
    <t>PARCIAL</t>
  </si>
  <si>
    <t>PREÇOS</t>
  </si>
  <si>
    <t xml:space="preserve">TOTAL GERAL </t>
  </si>
  <si>
    <t>TOTAL ACUMULADO (R$)</t>
  </si>
  <si>
    <t>PORCENTAGEM ACUMULADO (%)</t>
  </si>
  <si>
    <t>VALOR TOTAL (R$)</t>
  </si>
  <si>
    <t>CONSIDERAÇÕES</t>
  </si>
  <si>
    <t>SUBTOTAIS</t>
  </si>
  <si>
    <t>COMPOSIÇÃO DAS DESPESAS LEGAIS - K4</t>
  </si>
  <si>
    <t>TRIBUTO</t>
  </si>
  <si>
    <t>ALÍQUOTA</t>
  </si>
  <si>
    <t>BASE DE CÁLCULO</t>
  </si>
  <si>
    <t>Sobre o valor da fatura</t>
  </si>
  <si>
    <t>CONFINS</t>
  </si>
  <si>
    <t>TOTAL</t>
  </si>
  <si>
    <t>CÁLCULO DO K4</t>
  </si>
  <si>
    <t>K4 = 1/(1-8,65%) = 1/(1-0,0865) = 1/0,9135 =</t>
  </si>
  <si>
    <t>FATOR K4</t>
  </si>
  <si>
    <t>UND</t>
  </si>
  <si>
    <t>Desenhista copista</t>
  </si>
  <si>
    <t>Arquiteto Sênior</t>
  </si>
  <si>
    <t>Engenheiro Civil Sênior</t>
  </si>
  <si>
    <t>Desenhista projetista</t>
  </si>
  <si>
    <t>m</t>
  </si>
  <si>
    <t>1.1.2</t>
  </si>
  <si>
    <t>2.1.1</t>
  </si>
  <si>
    <t>2.1.2</t>
  </si>
  <si>
    <t xml:space="preserve">PREÇO TOTAL
(R$) </t>
  </si>
  <si>
    <t>ÓRGÃO</t>
  </si>
  <si>
    <t>TOTAL GERAL COM FATOR K = (A) + (B) + (C) =</t>
  </si>
  <si>
    <t>P. UNITÁRIO
(R$)</t>
  </si>
  <si>
    <t>3.1</t>
  </si>
  <si>
    <t>3.1.1</t>
  </si>
  <si>
    <t>4.1</t>
  </si>
  <si>
    <t>ITENS NA 
PLANILHA</t>
  </si>
  <si>
    <t>l</t>
  </si>
  <si>
    <t>HORAS</t>
  </si>
  <si>
    <t>Nivelador</t>
  </si>
  <si>
    <t>P. UNITÁRIO</t>
  </si>
  <si>
    <t>mês</t>
  </si>
  <si>
    <t>m³</t>
  </si>
  <si>
    <t xml:space="preserve">DESCRIÇÃO </t>
  </si>
  <si>
    <t>SEM DESONERAÇÃO</t>
  </si>
  <si>
    <t xml:space="preserve">HORISTA </t>
  </si>
  <si>
    <t>MENSALISTA</t>
  </si>
  <si>
    <t>GRUPO A</t>
  </si>
  <si>
    <t>A1</t>
  </si>
  <si>
    <t>INSS</t>
  </si>
  <si>
    <t>A2</t>
  </si>
  <si>
    <t>SESI</t>
  </si>
  <si>
    <t>A3</t>
  </si>
  <si>
    <t>SENAI</t>
  </si>
  <si>
    <t>A4</t>
  </si>
  <si>
    <t>INCRA</t>
  </si>
  <si>
    <t>A5</t>
  </si>
  <si>
    <t>SEBRAI</t>
  </si>
  <si>
    <t>A6</t>
  </si>
  <si>
    <t>Salário Educação</t>
  </si>
  <si>
    <t>A7</t>
  </si>
  <si>
    <t>Seguro Contra Acidentes do Trabalho</t>
  </si>
  <si>
    <t>A8</t>
  </si>
  <si>
    <t>FGTS</t>
  </si>
  <si>
    <t>A9</t>
  </si>
  <si>
    <t>SECONCI</t>
  </si>
  <si>
    <t>A</t>
  </si>
  <si>
    <t>SUBTOTAL</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</si>
  <si>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</si>
  <si>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</si>
  <si>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</si>
  <si>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</si>
  <si>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</si>
  <si>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</si>
  <si>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</si>
  <si>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</si>
  <si>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</si>
  <si>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</si>
  <si>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</si>
  <si>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</si>
  <si>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</si>
  <si>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</si>
  <si>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</si>
  <si>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</si>
  <si>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</si>
  <si>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do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</si>
  <si>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</si>
  <si>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</si>
  <si>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</si>
  <si>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</si>
  <si>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</si>
  <si>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</si>
  <si>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</si>
  <si>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</si>
  <si>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</si>
  <si>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</si>
  <si>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</si>
  <si>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</si>
  <si>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</si>
  <si>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</si>
  <si>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</si>
  <si>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</si>
  <si>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</si>
  <si>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</si>
  <si>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</si>
  <si>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Reincidência de Grupo A sobre Grupo B</t>
  </si>
  <si>
    <t>D2</t>
  </si>
  <si>
    <t>Reincidência de Grupo A sobre o Aviso Prévio Trabalhado e Reincidência do FGTS sobre o Aviso Prévio Trabalhado</t>
  </si>
  <si>
    <t>D</t>
  </si>
  <si>
    <t>TOTAL GRUPOS (A+B+C+D)</t>
  </si>
  <si>
    <t>5824</t>
  </si>
  <si>
    <t>COMPOSIÇÃO ANALÍTICA DAS TAXAS DE ENCARGOS SOCIAIS</t>
  </si>
  <si>
    <t>5.1</t>
  </si>
  <si>
    <t>Desenhista detalhista</t>
  </si>
  <si>
    <t>92133</t>
  </si>
  <si>
    <t>92134</t>
  </si>
  <si>
    <t>92135</t>
  </si>
  <si>
    <t>92136</t>
  </si>
  <si>
    <t>92137</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</si>
  <si>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</si>
  <si>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</si>
  <si>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</si>
  <si>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</si>
  <si>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</si>
  <si>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DIAS</t>
  </si>
  <si>
    <t>MERCADO</t>
  </si>
  <si>
    <t>6.1</t>
  </si>
  <si>
    <t/>
  </si>
  <si>
    <t>LOCALIDADE: 2680 - VITORIA</t>
  </si>
  <si>
    <t xml:space="preserve">CODIGO  </t>
  </si>
  <si>
    <t>DESCRICAO DO INSUMO</t>
  </si>
  <si>
    <t>80,00</t>
  </si>
  <si>
    <t>209,97</t>
  </si>
  <si>
    <t>10,95</t>
  </si>
  <si>
    <t>0,72</t>
  </si>
  <si>
    <t>0,04</t>
  </si>
  <si>
    <t>0,11</t>
  </si>
  <si>
    <t>0,14</t>
  </si>
  <si>
    <t>0,69</t>
  </si>
  <si>
    <t>1,37</t>
  </si>
  <si>
    <t>1,39</t>
  </si>
  <si>
    <t>1,25</t>
  </si>
  <si>
    <t>1,34</t>
  </si>
  <si>
    <t>0,66</t>
  </si>
  <si>
    <t>0,68</t>
  </si>
  <si>
    <t>0,77</t>
  </si>
  <si>
    <t>0,81</t>
  </si>
  <si>
    <t>1,80</t>
  </si>
  <si>
    <t>1,99</t>
  </si>
  <si>
    <t>1,44</t>
  </si>
  <si>
    <t>1,55</t>
  </si>
  <si>
    <t>2,89</t>
  </si>
  <si>
    <t>0,70</t>
  </si>
  <si>
    <t>2,41</t>
  </si>
  <si>
    <t>2,22</t>
  </si>
  <si>
    <t>3,25</t>
  </si>
  <si>
    <t>2,86</t>
  </si>
  <si>
    <t>7,70</t>
  </si>
  <si>
    <t>0,56</t>
  </si>
  <si>
    <t>0,50</t>
  </si>
  <si>
    <t>0,29</t>
  </si>
  <si>
    <t>0,42</t>
  </si>
  <si>
    <t>1,15</t>
  </si>
  <si>
    <t>0,82</t>
  </si>
  <si>
    <t>0,31</t>
  </si>
  <si>
    <t>0,20</t>
  </si>
  <si>
    <t>2,21</t>
  </si>
  <si>
    <t>3,96</t>
  </si>
  <si>
    <t>2,14</t>
  </si>
  <si>
    <t>2,46</t>
  </si>
  <si>
    <t>17,56</t>
  </si>
  <si>
    <t>2,45</t>
  </si>
  <si>
    <t>44,66</t>
  </si>
  <si>
    <t>37,50</t>
  </si>
  <si>
    <t>3,70</t>
  </si>
  <si>
    <t>4,30</t>
  </si>
  <si>
    <t>4,08</t>
  </si>
  <si>
    <t>4,63</t>
  </si>
  <si>
    <t>5,25</t>
  </si>
  <si>
    <t>4,97</t>
  </si>
  <si>
    <t>4,44</t>
  </si>
  <si>
    <t>4,15</t>
  </si>
  <si>
    <t>4,80</t>
  </si>
  <si>
    <t>5,48</t>
  </si>
  <si>
    <t>4,89</t>
  </si>
  <si>
    <t>5,49</t>
  </si>
  <si>
    <t>5,27</t>
  </si>
  <si>
    <t>4,85</t>
  </si>
  <si>
    <t>5,21</t>
  </si>
  <si>
    <t>4,73</t>
  </si>
  <si>
    <t>5,31</t>
  </si>
  <si>
    <t>5,35</t>
  </si>
  <si>
    <t>7,27</t>
  </si>
  <si>
    <t>3,93</t>
  </si>
  <si>
    <t>16,41</t>
  </si>
  <si>
    <t>17,81</t>
  </si>
  <si>
    <t>8,30</t>
  </si>
  <si>
    <t>2,27</t>
  </si>
  <si>
    <t>4,45</t>
  </si>
  <si>
    <t>3,33</t>
  </si>
  <si>
    <t>0,64</t>
  </si>
  <si>
    <t>7,26</t>
  </si>
  <si>
    <t>9,18</t>
  </si>
  <si>
    <t>0,60</t>
  </si>
  <si>
    <t>3,18</t>
  </si>
  <si>
    <t>2,42</t>
  </si>
  <si>
    <t>5,52</t>
  </si>
  <si>
    <t>2,98</t>
  </si>
  <si>
    <t>13,11</t>
  </si>
  <si>
    <t>22,01</t>
  </si>
  <si>
    <t>25,39</t>
  </si>
  <si>
    <t>9,13</t>
  </si>
  <si>
    <t>12,25</t>
  </si>
  <si>
    <t>18,14</t>
  </si>
  <si>
    <t>13,69</t>
  </si>
  <si>
    <t>16,47</t>
  </si>
  <si>
    <t>21,76</t>
  </si>
  <si>
    <t>1,19</t>
  </si>
  <si>
    <t>3,31</t>
  </si>
  <si>
    <t>45,42</t>
  </si>
  <si>
    <t>19,79</t>
  </si>
  <si>
    <t>12,93</t>
  </si>
  <si>
    <t>23,66</t>
  </si>
  <si>
    <t>9,23</t>
  </si>
  <si>
    <t>4,61</t>
  </si>
  <si>
    <t>13,66</t>
  </si>
  <si>
    <t>5,39</t>
  </si>
  <si>
    <t>15,45</t>
  </si>
  <si>
    <t>9,77</t>
  </si>
  <si>
    <t>6,72</t>
  </si>
  <si>
    <t>5,33</t>
  </si>
  <si>
    <t>12,02</t>
  </si>
  <si>
    <t>5,16</t>
  </si>
  <si>
    <t>5,68</t>
  </si>
  <si>
    <t>0,92</t>
  </si>
  <si>
    <t>20,00</t>
  </si>
  <si>
    <t>1,83</t>
  </si>
  <si>
    <t>11,47</t>
  </si>
  <si>
    <t>12,04</t>
  </si>
  <si>
    <t>13,42</t>
  </si>
  <si>
    <t>11,87</t>
  </si>
  <si>
    <t>11,95</t>
  </si>
  <si>
    <t>12,31</t>
  </si>
  <si>
    <t>13,40</t>
  </si>
  <si>
    <t>2,20</t>
  </si>
  <si>
    <t>6,83</t>
  </si>
  <si>
    <t>4,12</t>
  </si>
  <si>
    <t>1,65</t>
  </si>
  <si>
    <t>37,21</t>
  </si>
  <si>
    <t>1,81</t>
  </si>
  <si>
    <t>1,82</t>
  </si>
  <si>
    <t>1,09</t>
  </si>
  <si>
    <t>1,13</t>
  </si>
  <si>
    <t>1,59</t>
  </si>
  <si>
    <t>2,00</t>
  </si>
  <si>
    <t>1,01</t>
  </si>
  <si>
    <t>6,50</t>
  </si>
  <si>
    <t>11,39</t>
  </si>
  <si>
    <t>2,72</t>
  </si>
  <si>
    <t>7,11</t>
  </si>
  <si>
    <t>8,54</t>
  </si>
  <si>
    <t>43,83</t>
  </si>
  <si>
    <t>5,23</t>
  </si>
  <si>
    <t>2,03</t>
  </si>
  <si>
    <t>5,43</t>
  </si>
  <si>
    <t>6,68</t>
  </si>
  <si>
    <t>1,36</t>
  </si>
  <si>
    <t>0,95</t>
  </si>
  <si>
    <t>4,90</t>
  </si>
  <si>
    <t>6,33</t>
  </si>
  <si>
    <t>0,62</t>
  </si>
  <si>
    <t>9,10</t>
  </si>
  <si>
    <t>13,75</t>
  </si>
  <si>
    <t>6,76</t>
  </si>
  <si>
    <t>20,17</t>
  </si>
  <si>
    <t>11,22</t>
  </si>
  <si>
    <t>0,54</t>
  </si>
  <si>
    <t>0,75</t>
  </si>
  <si>
    <t>10,15</t>
  </si>
  <si>
    <t>9,30</t>
  </si>
  <si>
    <t>10,51</t>
  </si>
  <si>
    <t>10,76</t>
  </si>
  <si>
    <t>14,22</t>
  </si>
  <si>
    <t>12,00</t>
  </si>
  <si>
    <t>0,52</t>
  </si>
  <si>
    <t>1,04</t>
  </si>
  <si>
    <t>1,58</t>
  </si>
  <si>
    <t>2,36</t>
  </si>
  <si>
    <t>0,46</t>
  </si>
  <si>
    <t>1,76</t>
  </si>
  <si>
    <t>2,25</t>
  </si>
  <si>
    <t>1,75</t>
  </si>
  <si>
    <t>4,13</t>
  </si>
  <si>
    <t>0,55</t>
  </si>
  <si>
    <t>0,40</t>
  </si>
  <si>
    <t>9,56</t>
  </si>
  <si>
    <t>18,60</t>
  </si>
  <si>
    <t>13,01</t>
  </si>
  <si>
    <t>21,40</t>
  </si>
  <si>
    <t>0,65</t>
  </si>
  <si>
    <t>1,18</t>
  </si>
  <si>
    <t>1,31</t>
  </si>
  <si>
    <t>2,43</t>
  </si>
  <si>
    <t>1,72</t>
  </si>
  <si>
    <t>4,43</t>
  </si>
  <si>
    <t>6,18</t>
  </si>
  <si>
    <t>0,57</t>
  </si>
  <si>
    <t>5,72</t>
  </si>
  <si>
    <t>3,53</t>
  </si>
  <si>
    <t>5,95</t>
  </si>
  <si>
    <t>6,35</t>
  </si>
  <si>
    <t>6,48</t>
  </si>
  <si>
    <t>23,88</t>
  </si>
  <si>
    <t>42,40</t>
  </si>
  <si>
    <t>14,80</t>
  </si>
  <si>
    <t>11,17</t>
  </si>
  <si>
    <t>14,19</t>
  </si>
  <si>
    <t>19,80</t>
  </si>
  <si>
    <t>13,79</t>
  </si>
  <si>
    <t>11,12</t>
  </si>
  <si>
    <t>7,77</t>
  </si>
  <si>
    <t>28,21</t>
  </si>
  <si>
    <t>107,00</t>
  </si>
  <si>
    <t>3,99</t>
  </si>
  <si>
    <t>6,28</t>
  </si>
  <si>
    <t>114,41</t>
  </si>
  <si>
    <t>21,03</t>
  </si>
  <si>
    <t>15,76</t>
  </si>
  <si>
    <t>8,44</t>
  </si>
  <si>
    <t>18,28</t>
  </si>
  <si>
    <t>0,48</t>
  </si>
  <si>
    <t>0,34</t>
  </si>
  <si>
    <t>0,71</t>
  </si>
  <si>
    <t>0,35</t>
  </si>
  <si>
    <t>0,63</t>
  </si>
  <si>
    <t>2,02</t>
  </si>
  <si>
    <t>2,28</t>
  </si>
  <si>
    <t>2,64</t>
  </si>
  <si>
    <t>1,53</t>
  </si>
  <si>
    <t>1,43</t>
  </si>
  <si>
    <t>1,60</t>
  </si>
  <si>
    <t>1,74</t>
  </si>
  <si>
    <t>2,09</t>
  </si>
  <si>
    <t>2,29</t>
  </si>
  <si>
    <t>1,79</t>
  </si>
  <si>
    <t>1,89</t>
  </si>
  <si>
    <t>2,78</t>
  </si>
  <si>
    <t>2,61</t>
  </si>
  <si>
    <t>3,09</t>
  </si>
  <si>
    <t>2,48</t>
  </si>
  <si>
    <t>1,20</t>
  </si>
  <si>
    <t>5,24</t>
  </si>
  <si>
    <t>13,04</t>
  </si>
  <si>
    <t>12,90</t>
  </si>
  <si>
    <t>1,40</t>
  </si>
  <si>
    <t>1,63</t>
  </si>
  <si>
    <t>1,95</t>
  </si>
  <si>
    <t>1,87</t>
  </si>
  <si>
    <t>1,27</t>
  </si>
  <si>
    <t>1,45</t>
  </si>
  <si>
    <t>1,88</t>
  </si>
  <si>
    <t>1,24</t>
  </si>
  <si>
    <t>39,55</t>
  </si>
  <si>
    <t>41,44</t>
  </si>
  <si>
    <t>59,58</t>
  </si>
  <si>
    <t>46,52</t>
  </si>
  <si>
    <t>34,85</t>
  </si>
  <si>
    <t>2,17</t>
  </si>
  <si>
    <t>15,22</t>
  </si>
  <si>
    <t>6,55</t>
  </si>
  <si>
    <t>5,40</t>
  </si>
  <si>
    <t>0,22</t>
  </si>
  <si>
    <t>0,03</t>
  </si>
  <si>
    <t>0,06</t>
  </si>
  <si>
    <t>0,12</t>
  </si>
  <si>
    <t>0,25</t>
  </si>
  <si>
    <t>0,17</t>
  </si>
  <si>
    <t>2,67</t>
  </si>
  <si>
    <t>4,00</t>
  </si>
  <si>
    <t>9,16</t>
  </si>
  <si>
    <t>22,04</t>
  </si>
  <si>
    <t>68,71</t>
  </si>
  <si>
    <t>9,66</t>
  </si>
  <si>
    <t>9,46</t>
  </si>
  <si>
    <t>3,41</t>
  </si>
  <si>
    <t>39,18</t>
  </si>
  <si>
    <t>38,28</t>
  </si>
  <si>
    <t>45,40</t>
  </si>
  <si>
    <t>0,33</t>
  </si>
  <si>
    <t>1,35</t>
  </si>
  <si>
    <t>2,39</t>
  </si>
  <si>
    <t>4,48</t>
  </si>
  <si>
    <t>11,06</t>
  </si>
  <si>
    <t>8,93</t>
  </si>
  <si>
    <t>2,31</t>
  </si>
  <si>
    <t>3,03</t>
  </si>
  <si>
    <t>5,67</t>
  </si>
  <si>
    <t>7,07</t>
  </si>
  <si>
    <t>7,25</t>
  </si>
  <si>
    <t>8,39</t>
  </si>
  <si>
    <t>13,73</t>
  </si>
  <si>
    <t>14,43</t>
  </si>
  <si>
    <t>15,28</t>
  </si>
  <si>
    <t>13,67</t>
  </si>
  <si>
    <t>11,24</t>
  </si>
  <si>
    <t>11,79</t>
  </si>
  <si>
    <t>4,04</t>
  </si>
  <si>
    <t>25,18</t>
  </si>
  <si>
    <t>26,95</t>
  </si>
  <si>
    <t>3,72</t>
  </si>
  <si>
    <t>1,78</t>
  </si>
  <si>
    <t>8,10</t>
  </si>
  <si>
    <t>4,01</t>
  </si>
  <si>
    <t>2,71</t>
  </si>
  <si>
    <t>2,84</t>
  </si>
  <si>
    <t>8,55</t>
  </si>
  <si>
    <t>8,92</t>
  </si>
  <si>
    <t>12,14</t>
  </si>
  <si>
    <t>16,24</t>
  </si>
  <si>
    <t>1,21</t>
  </si>
  <si>
    <t>1,94</t>
  </si>
  <si>
    <t>5,53</t>
  </si>
  <si>
    <t>0,67</t>
  </si>
  <si>
    <t>0,88</t>
  </si>
  <si>
    <t>4,06</t>
  </si>
  <si>
    <t>5,44</t>
  </si>
  <si>
    <t>7,65</t>
  </si>
  <si>
    <t>5,46</t>
  </si>
  <si>
    <t>6,40</t>
  </si>
  <si>
    <t>3,35</t>
  </si>
  <si>
    <t>21,13</t>
  </si>
  <si>
    <t>10,90</t>
  </si>
  <si>
    <t>8,03</t>
  </si>
  <si>
    <t>24,64</t>
  </si>
  <si>
    <t>4,96</t>
  </si>
  <si>
    <t>7,90</t>
  </si>
  <si>
    <t>12,20</t>
  </si>
  <si>
    <t>16,85</t>
  </si>
  <si>
    <t>33,07</t>
  </si>
  <si>
    <t>25,94</t>
  </si>
  <si>
    <t>41,23</t>
  </si>
  <si>
    <t>43,57</t>
  </si>
  <si>
    <t>53,53</t>
  </si>
  <si>
    <t>1,07</t>
  </si>
  <si>
    <t>4,66</t>
  </si>
  <si>
    <t>7,15</t>
  </si>
  <si>
    <t>1,48</t>
  </si>
  <si>
    <t>10,88</t>
  </si>
  <si>
    <t>2,13</t>
  </si>
  <si>
    <t>29,63</t>
  </si>
  <si>
    <t>0,28</t>
  </si>
  <si>
    <t>0,39</t>
  </si>
  <si>
    <t>0,47</t>
  </si>
  <si>
    <t>4,27</t>
  </si>
  <si>
    <t>6,59</t>
  </si>
  <si>
    <t>1,00</t>
  </si>
  <si>
    <t>10,57</t>
  </si>
  <si>
    <t>14,53</t>
  </si>
  <si>
    <t>21,33</t>
  </si>
  <si>
    <t>2,50</t>
  </si>
  <si>
    <t>30,00</t>
  </si>
  <si>
    <t>4,53</t>
  </si>
  <si>
    <t>7,09</t>
  </si>
  <si>
    <t>1,56</t>
  </si>
  <si>
    <t>10,84</t>
  </si>
  <si>
    <t>14,73</t>
  </si>
  <si>
    <t>2,60</t>
  </si>
  <si>
    <t>28,87</t>
  </si>
  <si>
    <t>1,12</t>
  </si>
  <si>
    <t>1,69</t>
  </si>
  <si>
    <t>2,40</t>
  </si>
  <si>
    <t>11,55</t>
  </si>
  <si>
    <t>5,15</t>
  </si>
  <si>
    <t>15,94</t>
  </si>
  <si>
    <t>10,48</t>
  </si>
  <si>
    <t>21,92</t>
  </si>
  <si>
    <t>9,44</t>
  </si>
  <si>
    <t>2,73</t>
  </si>
  <si>
    <t>14,55</t>
  </si>
  <si>
    <t>6,16</t>
  </si>
  <si>
    <t>8,77</t>
  </si>
  <si>
    <t>0,87</t>
  </si>
  <si>
    <t>1,71</t>
  </si>
  <si>
    <t>2,30</t>
  </si>
  <si>
    <t>2,65</t>
  </si>
  <si>
    <t>10,09</t>
  </si>
  <si>
    <t>24,39</t>
  </si>
  <si>
    <t>49,07</t>
  </si>
  <si>
    <t>15,96</t>
  </si>
  <si>
    <t>15,66</t>
  </si>
  <si>
    <t>12,48</t>
  </si>
  <si>
    <t>13,08</t>
  </si>
  <si>
    <t>10,83</t>
  </si>
  <si>
    <t>13,72</t>
  </si>
  <si>
    <t>56,18</t>
  </si>
  <si>
    <t>1,84</t>
  </si>
  <si>
    <t>3,66</t>
  </si>
  <si>
    <t>12,34</t>
  </si>
  <si>
    <t>3,30</t>
  </si>
  <si>
    <t>4,77</t>
  </si>
  <si>
    <t>40,00</t>
  </si>
  <si>
    <t>11,43</t>
  </si>
  <si>
    <t>11,59</t>
  </si>
  <si>
    <t>27,00</t>
  </si>
  <si>
    <t>42,00</t>
  </si>
  <si>
    <t>0,78</t>
  </si>
  <si>
    <t>20,06</t>
  </si>
  <si>
    <t>0,08</t>
  </si>
  <si>
    <t>32,96</t>
  </si>
  <si>
    <t>43,89</t>
  </si>
  <si>
    <t>21,65</t>
  </si>
  <si>
    <t>21,97</t>
  </si>
  <si>
    <t>16,48</t>
  </si>
  <si>
    <t>2,35</t>
  </si>
  <si>
    <t>1,96</t>
  </si>
  <si>
    <t>1,06</t>
  </si>
  <si>
    <t>2,58</t>
  </si>
  <si>
    <t>3,26</t>
  </si>
  <si>
    <t>3,60</t>
  </si>
  <si>
    <t>19,86</t>
  </si>
  <si>
    <t>4,19</t>
  </si>
  <si>
    <t>19,49</t>
  </si>
  <si>
    <t>7,22</t>
  </si>
  <si>
    <t>6,08</t>
  </si>
  <si>
    <t>11,41</t>
  </si>
  <si>
    <t>3,21</t>
  </si>
  <si>
    <t>3,12</t>
  </si>
  <si>
    <t>6,05</t>
  </si>
  <si>
    <t>0,93</t>
  </si>
  <si>
    <t>1,61</t>
  </si>
  <si>
    <t>6,27</t>
  </si>
  <si>
    <t>4,79</t>
  </si>
  <si>
    <t>2,56</t>
  </si>
  <si>
    <t>15,87</t>
  </si>
  <si>
    <t>8,78</t>
  </si>
  <si>
    <t>1,46</t>
  </si>
  <si>
    <t>24,58</t>
  </si>
  <si>
    <t>9,53</t>
  </si>
  <si>
    <t>6,44</t>
  </si>
  <si>
    <t>5,96</t>
  </si>
  <si>
    <t>4,51</t>
  </si>
  <si>
    <t>0,94</t>
  </si>
  <si>
    <t>1,33</t>
  </si>
  <si>
    <t>12,35</t>
  </si>
  <si>
    <t>9,50</t>
  </si>
  <si>
    <t>22,67</t>
  </si>
  <si>
    <t>13,07</t>
  </si>
  <si>
    <t>13,93</t>
  </si>
  <si>
    <t>3,44</t>
  </si>
  <si>
    <t>28,43</t>
  </si>
  <si>
    <t>12,96</t>
  </si>
  <si>
    <t>0,76</t>
  </si>
  <si>
    <t>5,30</t>
  </si>
  <si>
    <t>6,46</t>
  </si>
  <si>
    <t>5,78</t>
  </si>
  <si>
    <t>6,87</t>
  </si>
  <si>
    <t>5,94</t>
  </si>
  <si>
    <t>7,96</t>
  </si>
  <si>
    <t>8,21</t>
  </si>
  <si>
    <t>6,20</t>
  </si>
  <si>
    <t>8,22</t>
  </si>
  <si>
    <t>5,75</t>
  </si>
  <si>
    <t>5,98</t>
  </si>
  <si>
    <t>6,13</t>
  </si>
  <si>
    <t>7,16</t>
  </si>
  <si>
    <t>7,54</t>
  </si>
  <si>
    <t>15,60</t>
  </si>
  <si>
    <t>24,05</t>
  </si>
  <si>
    <t>31,71</t>
  </si>
  <si>
    <t>16,32</t>
  </si>
  <si>
    <t>23,18</t>
  </si>
  <si>
    <t>37,56</t>
  </si>
  <si>
    <t>27,70</t>
  </si>
  <si>
    <t>27,87</t>
  </si>
  <si>
    <t>21,79</t>
  </si>
  <si>
    <t>14,38</t>
  </si>
  <si>
    <t>20,68</t>
  </si>
  <si>
    <t>22,56</t>
  </si>
  <si>
    <t>28,01</t>
  </si>
  <si>
    <t>15,51</t>
  </si>
  <si>
    <t>18,97</t>
  </si>
  <si>
    <t>15,84</t>
  </si>
  <si>
    <t>20,38</t>
  </si>
  <si>
    <t>27,09</t>
  </si>
  <si>
    <t>2,97</t>
  </si>
  <si>
    <t>6,51</t>
  </si>
  <si>
    <t>4,64</t>
  </si>
  <si>
    <t>2,23</t>
  </si>
  <si>
    <t>20,45</t>
  </si>
  <si>
    <t>19,40</t>
  </si>
  <si>
    <t>18,95</t>
  </si>
  <si>
    <t>9,03</t>
  </si>
  <si>
    <t>10,21</t>
  </si>
  <si>
    <t>10,60</t>
  </si>
  <si>
    <t>12,89</t>
  </si>
  <si>
    <t>15,59</t>
  </si>
  <si>
    <t>16,17</t>
  </si>
  <si>
    <t>29,40</t>
  </si>
  <si>
    <t>24,23</t>
  </si>
  <si>
    <t>8,85</t>
  </si>
  <si>
    <t>11,50</t>
  </si>
  <si>
    <t>11,90</t>
  </si>
  <si>
    <t>15,88</t>
  </si>
  <si>
    <t>21,11</t>
  </si>
  <si>
    <t>12,95</t>
  </si>
  <si>
    <t>30,96</t>
  </si>
  <si>
    <t>7,71</t>
  </si>
  <si>
    <t>29,24</t>
  </si>
  <si>
    <t>21,98</t>
  </si>
  <si>
    <t>27,12</t>
  </si>
  <si>
    <t>11,07</t>
  </si>
  <si>
    <t>14,16</t>
  </si>
  <si>
    <t>41,89</t>
  </si>
  <si>
    <t>7,75</t>
  </si>
  <si>
    <t>8,53</t>
  </si>
  <si>
    <t>7,58</t>
  </si>
  <si>
    <t>7,40</t>
  </si>
  <si>
    <t>8,56</t>
  </si>
  <si>
    <t>6,80</t>
  </si>
  <si>
    <t>9,94</t>
  </si>
  <si>
    <t>9,12</t>
  </si>
  <si>
    <t>9,42</t>
  </si>
  <si>
    <t>10,49</t>
  </si>
  <si>
    <t>14,20</t>
  </si>
  <si>
    <t>10,14</t>
  </si>
  <si>
    <t>9,83</t>
  </si>
  <si>
    <t>15,90</t>
  </si>
  <si>
    <t>6,24</t>
  </si>
  <si>
    <t>6,32</t>
  </si>
  <si>
    <t>7,85</t>
  </si>
  <si>
    <t>10,92</t>
  </si>
  <si>
    <t>6,71</t>
  </si>
  <si>
    <t>7,30</t>
  </si>
  <si>
    <t>8,60</t>
  </si>
  <si>
    <t>9,57</t>
  </si>
  <si>
    <t>4,50</t>
  </si>
  <si>
    <t>7,37</t>
  </si>
  <si>
    <t>9,89</t>
  </si>
  <si>
    <t>2,95</t>
  </si>
  <si>
    <t>15,52</t>
  </si>
  <si>
    <t>19,27</t>
  </si>
  <si>
    <t>3,46</t>
  </si>
  <si>
    <t>3,65</t>
  </si>
  <si>
    <t>4,57</t>
  </si>
  <si>
    <t>6,41</t>
  </si>
  <si>
    <t>14,46</t>
  </si>
  <si>
    <t>3,87</t>
  </si>
  <si>
    <t>2,76</t>
  </si>
  <si>
    <t>6,70</t>
  </si>
  <si>
    <t>9,97</t>
  </si>
  <si>
    <t>12,24</t>
  </si>
  <si>
    <t>11,46</t>
  </si>
  <si>
    <t>18,73</t>
  </si>
  <si>
    <t>9,92</t>
  </si>
  <si>
    <t>14,36</t>
  </si>
  <si>
    <t>12,86</t>
  </si>
  <si>
    <t>16,93</t>
  </si>
  <si>
    <t>14,51</t>
  </si>
  <si>
    <t>17,34</t>
  </si>
  <si>
    <t>7,93</t>
  </si>
  <si>
    <t>9,75</t>
  </si>
  <si>
    <t>13,56</t>
  </si>
  <si>
    <t>6,61</t>
  </si>
  <si>
    <t>7,59</t>
  </si>
  <si>
    <t>10,31</t>
  </si>
  <si>
    <t>18,50</t>
  </si>
  <si>
    <t>5,97</t>
  </si>
  <si>
    <t>8,17</t>
  </si>
  <si>
    <t>6,06</t>
  </si>
  <si>
    <t>9,73</t>
  </si>
  <si>
    <t>12,87</t>
  </si>
  <si>
    <t>0,13</t>
  </si>
  <si>
    <t>6,57</t>
  </si>
  <si>
    <t>128,98</t>
  </si>
  <si>
    <t>144,69</t>
  </si>
  <si>
    <t>0,84</t>
  </si>
  <si>
    <t>1,30</t>
  </si>
  <si>
    <t>6,19</t>
  </si>
  <si>
    <t>9,48</t>
  </si>
  <si>
    <t>17,69</t>
  </si>
  <si>
    <t>25,23</t>
  </si>
  <si>
    <t>17,98</t>
  </si>
  <si>
    <t>10,50</t>
  </si>
  <si>
    <t>6,93</t>
  </si>
  <si>
    <t>7,35</t>
  </si>
  <si>
    <t>18,05</t>
  </si>
  <si>
    <t>19,88</t>
  </si>
  <si>
    <t>5,76</t>
  </si>
  <si>
    <t>12,37</t>
  </si>
  <si>
    <t>6,89</t>
  </si>
  <si>
    <t>29,67</t>
  </si>
  <si>
    <t>6,17</t>
  </si>
  <si>
    <t>19,25</t>
  </si>
  <si>
    <t>26,11</t>
  </si>
  <si>
    <t>2,07</t>
  </si>
  <si>
    <t>1,93</t>
  </si>
  <si>
    <t>53,51</t>
  </si>
  <si>
    <t>71,82</t>
  </si>
  <si>
    <t>24,56</t>
  </si>
  <si>
    <t>17,55</t>
  </si>
  <si>
    <t>163,53</t>
  </si>
  <si>
    <t>12,72</t>
  </si>
  <si>
    <t>5,42</t>
  </si>
  <si>
    <t>23,90</t>
  </si>
  <si>
    <t>20,46</t>
  </si>
  <si>
    <t>2,16</t>
  </si>
  <si>
    <t>3,57</t>
  </si>
  <si>
    <t>10,77</t>
  </si>
  <si>
    <t>18,24</t>
  </si>
  <si>
    <t>7,72</t>
  </si>
  <si>
    <t>26,54</t>
  </si>
  <si>
    <t>31,70</t>
  </si>
  <si>
    <t>1,57</t>
  </si>
  <si>
    <t>2,26</t>
  </si>
  <si>
    <t>8,29</t>
  </si>
  <si>
    <t>9,14</t>
  </si>
  <si>
    <t>36,48</t>
  </si>
  <si>
    <t>10,46</t>
  </si>
  <si>
    <t>51,53</t>
  </si>
  <si>
    <t>19,53</t>
  </si>
  <si>
    <t>22,00</t>
  </si>
  <si>
    <t>3,42</t>
  </si>
  <si>
    <t>20,60</t>
  </si>
  <si>
    <t>3,76</t>
  </si>
  <si>
    <t>14,57</t>
  </si>
  <si>
    <t>7,18</t>
  </si>
  <si>
    <t>19,75</t>
  </si>
  <si>
    <t>3,28</t>
  </si>
  <si>
    <t>50,62</t>
  </si>
  <si>
    <t>28,95</t>
  </si>
  <si>
    <t>52,09</t>
  </si>
  <si>
    <t>28,90</t>
  </si>
  <si>
    <t>14,11</t>
  </si>
  <si>
    <t>16,95</t>
  </si>
  <si>
    <t>21,62</t>
  </si>
  <si>
    <t>2,53</t>
  </si>
  <si>
    <t>10,75</t>
  </si>
  <si>
    <t>22,70</t>
  </si>
  <si>
    <t>8,09</t>
  </si>
  <si>
    <t>5,32</t>
  </si>
  <si>
    <t>12,94</t>
  </si>
  <si>
    <t>5,11</t>
  </si>
  <si>
    <t>21,60</t>
  </si>
  <si>
    <t>10,70</t>
  </si>
  <si>
    <t>8,89</t>
  </si>
  <si>
    <t>19,43</t>
  </si>
  <si>
    <t>16,63</t>
  </si>
  <si>
    <t>4,69</t>
  </si>
  <si>
    <t>5,28</t>
  </si>
  <si>
    <t>5,93</t>
  </si>
  <si>
    <t>47,19</t>
  </si>
  <si>
    <t>14,90</t>
  </si>
  <si>
    <t>124,61</t>
  </si>
  <si>
    <t>41,10</t>
  </si>
  <si>
    <t>9,81</t>
  </si>
  <si>
    <t>13,59</t>
  </si>
  <si>
    <t>4,42</t>
  </si>
  <si>
    <t>2,11</t>
  </si>
  <si>
    <t>3,24</t>
  </si>
  <si>
    <t>18,34</t>
  </si>
  <si>
    <t>7,19</t>
  </si>
  <si>
    <t>16,55</t>
  </si>
  <si>
    <t>6,36</t>
  </si>
  <si>
    <t>31,35</t>
  </si>
  <si>
    <t>16,61</t>
  </si>
  <si>
    <t>15,68</t>
  </si>
  <si>
    <t>8,69</t>
  </si>
  <si>
    <t>29,59</t>
  </si>
  <si>
    <t>11,26</t>
  </si>
  <si>
    <t>46,34</t>
  </si>
  <si>
    <t>24,67</t>
  </si>
  <si>
    <t>53,83</t>
  </si>
  <si>
    <t>48,76</t>
  </si>
  <si>
    <t>4,31</t>
  </si>
  <si>
    <t>7,51</t>
  </si>
  <si>
    <t>13,98</t>
  </si>
  <si>
    <t>10,94</t>
  </si>
  <si>
    <t>10,01</t>
  </si>
  <si>
    <t>3,50</t>
  </si>
  <si>
    <t>17,15</t>
  </si>
  <si>
    <t>18,01</t>
  </si>
  <si>
    <t>19,52</t>
  </si>
  <si>
    <t>2,06</t>
  </si>
  <si>
    <t>17,53</t>
  </si>
  <si>
    <t>1,50</t>
  </si>
  <si>
    <t>3,22</t>
  </si>
  <si>
    <t>4,18</t>
  </si>
  <si>
    <t>1,54</t>
  </si>
  <si>
    <t>24,04</t>
  </si>
  <si>
    <t>25,95</t>
  </si>
  <si>
    <t>13,74</t>
  </si>
  <si>
    <t>34,97</t>
  </si>
  <si>
    <t>11,21</t>
  </si>
  <si>
    <t>1,52</t>
  </si>
  <si>
    <t>2,05</t>
  </si>
  <si>
    <t>5,91</t>
  </si>
  <si>
    <t>3,84</t>
  </si>
  <si>
    <t>5,38</t>
  </si>
  <si>
    <t>2,33</t>
  </si>
  <si>
    <t>7,49</t>
  </si>
  <si>
    <t>10,98</t>
  </si>
  <si>
    <t>5,79</t>
  </si>
  <si>
    <t>0,51</t>
  </si>
  <si>
    <t>2,90</t>
  </si>
  <si>
    <t>5,45</t>
  </si>
  <si>
    <t>126,64</t>
  </si>
  <si>
    <t>29,95</t>
  </si>
  <si>
    <t>37,76</t>
  </si>
  <si>
    <t>7,45</t>
  </si>
  <si>
    <t>51,61</t>
  </si>
  <si>
    <t>0,18</t>
  </si>
  <si>
    <t>1,42</t>
  </si>
  <si>
    <t>0,89</t>
  </si>
  <si>
    <t>0,79</t>
  </si>
  <si>
    <t>11,44</t>
  </si>
  <si>
    <t>4,94</t>
  </si>
  <si>
    <t>4,24</t>
  </si>
  <si>
    <t>4,56</t>
  </si>
  <si>
    <t>10,07</t>
  </si>
  <si>
    <t>15,57</t>
  </si>
  <si>
    <t>54,39</t>
  </si>
  <si>
    <t>139,40</t>
  </si>
  <si>
    <t>12,81</t>
  </si>
  <si>
    <t>16,97</t>
  </si>
  <si>
    <t>0,37</t>
  </si>
  <si>
    <t>4,41</t>
  </si>
  <si>
    <t>2,59</t>
  </si>
  <si>
    <t>2,49</t>
  </si>
  <si>
    <t>6,21</t>
  </si>
  <si>
    <t>27,90</t>
  </si>
  <si>
    <t>14,37</t>
  </si>
  <si>
    <t>37,38</t>
  </si>
  <si>
    <t>21,73</t>
  </si>
  <si>
    <t>26,32</t>
  </si>
  <si>
    <t>8,05</t>
  </si>
  <si>
    <t>9,62</t>
  </si>
  <si>
    <t>24,27</t>
  </si>
  <si>
    <t>10,73</t>
  </si>
  <si>
    <t>2,24</t>
  </si>
  <si>
    <t>3,48</t>
  </si>
  <si>
    <t>7,69</t>
  </si>
  <si>
    <t>18,41</t>
  </si>
  <si>
    <t>19,62</t>
  </si>
  <si>
    <t>2,79</t>
  </si>
  <si>
    <t>52,36</t>
  </si>
  <si>
    <t>3,97</t>
  </si>
  <si>
    <t>1,03</t>
  </si>
  <si>
    <t>4,87</t>
  </si>
  <si>
    <t>5,64</t>
  </si>
  <si>
    <t>32,00</t>
  </si>
  <si>
    <t>0,21</t>
  </si>
  <si>
    <t>41,97</t>
  </si>
  <si>
    <t>0,07</t>
  </si>
  <si>
    <t>9,22</t>
  </si>
  <si>
    <t>1,62</t>
  </si>
  <si>
    <t>1,14</t>
  </si>
  <si>
    <t>11,28</t>
  </si>
  <si>
    <t>10,93</t>
  </si>
  <si>
    <t>14,93</t>
  </si>
  <si>
    <t>58,23</t>
  </si>
  <si>
    <t>68,13</t>
  </si>
  <si>
    <t>14,64</t>
  </si>
  <si>
    <t>10,16</t>
  </si>
  <si>
    <t>10,85</t>
  </si>
  <si>
    <t>437,61</t>
  </si>
  <si>
    <t>1,17</t>
  </si>
  <si>
    <t>8,64</t>
  </si>
  <si>
    <t>4,47</t>
  </si>
  <si>
    <t>9,91</t>
  </si>
  <si>
    <t>0,53</t>
  </si>
  <si>
    <t>12,60</t>
  </si>
  <si>
    <t>4,92</t>
  </si>
  <si>
    <t>6,90</t>
  </si>
  <si>
    <t>11,11</t>
  </si>
  <si>
    <t>12,27</t>
  </si>
  <si>
    <t>14,40</t>
  </si>
  <si>
    <t>17,58</t>
  </si>
  <si>
    <t>6,62</t>
  </si>
  <si>
    <t>0,41</t>
  </si>
  <si>
    <t>1,64</t>
  </si>
  <si>
    <t>4,35</t>
  </si>
  <si>
    <t>1,85</t>
  </si>
  <si>
    <t>13,63</t>
  </si>
  <si>
    <t>1,02</t>
  </si>
  <si>
    <t>1,47</t>
  </si>
  <si>
    <t>1,67</t>
  </si>
  <si>
    <t>39,14</t>
  </si>
  <si>
    <t>15,26</t>
  </si>
  <si>
    <t>16,26</t>
  </si>
  <si>
    <t>12,54</t>
  </si>
  <si>
    <t>17,74</t>
  </si>
  <si>
    <t>14,72</t>
  </si>
  <si>
    <t>15,72</t>
  </si>
  <si>
    <t>7,94</t>
  </si>
  <si>
    <t>7,80</t>
  </si>
  <si>
    <t>10,30</t>
  </si>
  <si>
    <t>20,07</t>
  </si>
  <si>
    <t>13,83</t>
  </si>
  <si>
    <t>17,35</t>
  </si>
  <si>
    <t>11,97</t>
  </si>
  <si>
    <t>14,32</t>
  </si>
  <si>
    <t>49,65</t>
  </si>
  <si>
    <t>64,12</t>
  </si>
  <si>
    <t>3,04</t>
  </si>
  <si>
    <t>15,92</t>
  </si>
  <si>
    <t>8,57</t>
  </si>
  <si>
    <t>2,34</t>
  </si>
  <si>
    <t>1,77</t>
  </si>
  <si>
    <t>2,12</t>
  </si>
  <si>
    <t>5,00</t>
  </si>
  <si>
    <t>7,92</t>
  </si>
  <si>
    <t>2,52</t>
  </si>
  <si>
    <t>14,89</t>
  </si>
  <si>
    <t>57,35</t>
  </si>
  <si>
    <t>1,29</t>
  </si>
  <si>
    <t>3,02</t>
  </si>
  <si>
    <t>3,52</t>
  </si>
  <si>
    <t>2,10</t>
  </si>
  <si>
    <t>4,40</t>
  </si>
  <si>
    <t>5,37</t>
  </si>
  <si>
    <t>6,07</t>
  </si>
  <si>
    <t>4,62</t>
  </si>
  <si>
    <t>0,59</t>
  </si>
  <si>
    <t>3,73</t>
  </si>
  <si>
    <t>4,14</t>
  </si>
  <si>
    <t>18,29</t>
  </si>
  <si>
    <t>6,91</t>
  </si>
  <si>
    <t>9,54</t>
  </si>
  <si>
    <t>8,37</t>
  </si>
  <si>
    <t>4,46</t>
  </si>
  <si>
    <t>10,37</t>
  </si>
  <si>
    <t>13,78</t>
  </si>
  <si>
    <t>11,14</t>
  </si>
  <si>
    <t>10,56</t>
  </si>
  <si>
    <t>16,14</t>
  </si>
  <si>
    <t>12,43</t>
  </si>
  <si>
    <t>17,72</t>
  </si>
  <si>
    <t>17,89</t>
  </si>
  <si>
    <t>10,03</t>
  </si>
  <si>
    <t>10,13</t>
  </si>
  <si>
    <t>14,98</t>
  </si>
  <si>
    <t>17,16</t>
  </si>
  <si>
    <t>11,65</t>
  </si>
  <si>
    <t>19,91</t>
  </si>
  <si>
    <t>65,31</t>
  </si>
  <si>
    <t>5,07</t>
  </si>
  <si>
    <t>12,07</t>
  </si>
  <si>
    <t>1,05</t>
  </si>
  <si>
    <t>2,80</t>
  </si>
  <si>
    <t>5,08</t>
  </si>
  <si>
    <t>44,28</t>
  </si>
  <si>
    <t>9,60</t>
  </si>
  <si>
    <t>14,28</t>
  </si>
  <si>
    <t>21,68</t>
  </si>
  <si>
    <t>27,11</t>
  </si>
  <si>
    <t>12,99</t>
  </si>
  <si>
    <t>17,18</t>
  </si>
  <si>
    <t>29,22</t>
  </si>
  <si>
    <t>21,52</t>
  </si>
  <si>
    <t>43,98</t>
  </si>
  <si>
    <t>9,47</t>
  </si>
  <si>
    <t>36,58</t>
  </si>
  <si>
    <t>23,20</t>
  </si>
  <si>
    <t>15,73</t>
  </si>
  <si>
    <t>20,81</t>
  </si>
  <si>
    <t>53,28</t>
  </si>
  <si>
    <t>58,37</t>
  </si>
  <si>
    <t>12,36</t>
  </si>
  <si>
    <t>18,71</t>
  </si>
  <si>
    <t>48,75</t>
  </si>
  <si>
    <t>57,70</t>
  </si>
  <si>
    <t>28,00</t>
  </si>
  <si>
    <t>32,01</t>
  </si>
  <si>
    <t>33,64</t>
  </si>
  <si>
    <t>20,14</t>
  </si>
  <si>
    <t>10,41</t>
  </si>
  <si>
    <t>12,74</t>
  </si>
  <si>
    <t>6,81</t>
  </si>
  <si>
    <t>6,65</t>
  </si>
  <si>
    <t>24,18</t>
  </si>
  <si>
    <t>38,91</t>
  </si>
  <si>
    <t>32,02</t>
  </si>
  <si>
    <t>43,70</t>
  </si>
  <si>
    <t>72,08</t>
  </si>
  <si>
    <t>7,36</t>
  </si>
  <si>
    <t>3,20</t>
  </si>
  <si>
    <t>10,00</t>
  </si>
  <si>
    <t>505,00</t>
  </si>
  <si>
    <t>394,53</t>
  </si>
  <si>
    <t>631,25</t>
  </si>
  <si>
    <t>573,38</t>
  </si>
  <si>
    <t>26,55</t>
  </si>
  <si>
    <t>49,78</t>
  </si>
  <si>
    <t>4,58</t>
  </si>
  <si>
    <t>6,60</t>
  </si>
  <si>
    <t>15,07</t>
  </si>
  <si>
    <t>9,74</t>
  </si>
  <si>
    <t>20,64</t>
  </si>
  <si>
    <t>35,43</t>
  </si>
  <si>
    <t>43,19</t>
  </si>
  <si>
    <t>348,84</t>
  </si>
  <si>
    <t>7,91</t>
  </si>
  <si>
    <t>27,54</t>
  </si>
  <si>
    <t>27,86</t>
  </si>
  <si>
    <t>40,24</t>
  </si>
  <si>
    <t>25,76</t>
  </si>
  <si>
    <t>15,15</t>
  </si>
  <si>
    <t>10,99</t>
  </si>
  <si>
    <t>7,78</t>
  </si>
  <si>
    <t>15,98</t>
  </si>
  <si>
    <t>21,48</t>
  </si>
  <si>
    <t>8,46</t>
  </si>
  <si>
    <t>6,34</t>
  </si>
  <si>
    <t>27,98</t>
  </si>
  <si>
    <t>15,43</t>
  </si>
  <si>
    <t>7,81</t>
  </si>
  <si>
    <t>7,97</t>
  </si>
  <si>
    <t>20,88</t>
  </si>
  <si>
    <t>0,83</t>
  </si>
  <si>
    <t>20,62</t>
  </si>
  <si>
    <t>8,01</t>
  </si>
  <si>
    <t>13,32</t>
  </si>
  <si>
    <t>11,96</t>
  </si>
  <si>
    <t>7,88</t>
  </si>
  <si>
    <t>5,69</t>
  </si>
  <si>
    <t>61,98</t>
  </si>
  <si>
    <t>9,01</t>
  </si>
  <si>
    <t>9,99</t>
  </si>
  <si>
    <t>12,26</t>
  </si>
  <si>
    <t>16,01</t>
  </si>
  <si>
    <t>24,09</t>
  </si>
  <si>
    <t>25,42</t>
  </si>
  <si>
    <t>0,99</t>
  </si>
  <si>
    <t>3,37</t>
  </si>
  <si>
    <t>76,58</t>
  </si>
  <si>
    <t>5,13</t>
  </si>
  <si>
    <t>13,89</t>
  </si>
  <si>
    <t>28,48</t>
  </si>
  <si>
    <t>18,67</t>
  </si>
  <si>
    <t>57,39</t>
  </si>
  <si>
    <t>2,01</t>
  </si>
  <si>
    <t>11,93</t>
  </si>
  <si>
    <t>20,97</t>
  </si>
  <si>
    <t>6,02</t>
  </si>
  <si>
    <t>18,65</t>
  </si>
  <si>
    <t>8,50</t>
  </si>
  <si>
    <t>18,62</t>
  </si>
  <si>
    <t>3,07</t>
  </si>
  <si>
    <t>11,04</t>
  </si>
  <si>
    <t>26,13</t>
  </si>
  <si>
    <t>4,54</t>
  </si>
  <si>
    <t>6,85</t>
  </si>
  <si>
    <t>10,20</t>
  </si>
  <si>
    <t>23,97</t>
  </si>
  <si>
    <t>38,69</t>
  </si>
  <si>
    <t>3,47</t>
  </si>
  <si>
    <t>5,77</t>
  </si>
  <si>
    <t>5,26</t>
  </si>
  <si>
    <t>11,63</t>
  </si>
  <si>
    <t>2,62</t>
  </si>
  <si>
    <t>5,10</t>
  </si>
  <si>
    <t>5,02</t>
  </si>
  <si>
    <t>12,56</t>
  </si>
  <si>
    <t>16,96</t>
  </si>
  <si>
    <t>7,79</t>
  </si>
  <si>
    <t>25,01</t>
  </si>
  <si>
    <t>3,15</t>
  </si>
  <si>
    <t>12,70</t>
  </si>
  <si>
    <t>52,38</t>
  </si>
  <si>
    <t>19,00</t>
  </si>
  <si>
    <t>7,01</t>
  </si>
  <si>
    <t>3,94</t>
  </si>
  <si>
    <t>250,00</t>
  </si>
  <si>
    <t>308,16</t>
  </si>
  <si>
    <t>383,66</t>
  </si>
  <si>
    <t>409,65</t>
  </si>
  <si>
    <t>370,04</t>
  </si>
  <si>
    <t>441,21</t>
  </si>
  <si>
    <t>445,54</t>
  </si>
  <si>
    <t>581,68</t>
  </si>
  <si>
    <t>496,28</t>
  </si>
  <si>
    <t>625,00</t>
  </si>
  <si>
    <t>759,90</t>
  </si>
  <si>
    <t>866,33</t>
  </si>
  <si>
    <t>5,71</t>
  </si>
  <si>
    <t>4,60</t>
  </si>
  <si>
    <t>17,00</t>
  </si>
  <si>
    <t>35,00</t>
  </si>
  <si>
    <t>24,70</t>
  </si>
  <si>
    <t>9,28</t>
  </si>
  <si>
    <t>12,17</t>
  </si>
  <si>
    <t>15,54</t>
  </si>
  <si>
    <t>8,90</t>
  </si>
  <si>
    <t>13,43</t>
  </si>
  <si>
    <t>14,25</t>
  </si>
  <si>
    <t>17,82</t>
  </si>
  <si>
    <t>44,45</t>
  </si>
  <si>
    <t>14,00</t>
  </si>
  <si>
    <t>28,85</t>
  </si>
  <si>
    <t>25,65</t>
  </si>
  <si>
    <t>66,51</t>
  </si>
  <si>
    <t>87,30</t>
  </si>
  <si>
    <t>5,34</t>
  </si>
  <si>
    <t>8,14</t>
  </si>
  <si>
    <t>24,11</t>
  </si>
  <si>
    <t>2,51</t>
  </si>
  <si>
    <t>0,86</t>
  </si>
  <si>
    <t>1,08</t>
  </si>
  <si>
    <t>1,11</t>
  </si>
  <si>
    <t>1,28</t>
  </si>
  <si>
    <t>0,74</t>
  </si>
  <si>
    <t>12,23</t>
  </si>
  <si>
    <t>44,37</t>
  </si>
  <si>
    <t>1,91</t>
  </si>
  <si>
    <t>10,67</t>
  </si>
  <si>
    <t>268,26</t>
  </si>
  <si>
    <t>30,16</t>
  </si>
  <si>
    <t>18,31</t>
  </si>
  <si>
    <t>25,58</t>
  </si>
  <si>
    <t>38,06</t>
  </si>
  <si>
    <t>50,28</t>
  </si>
  <si>
    <t>31,17</t>
  </si>
  <si>
    <t>120,68</t>
  </si>
  <si>
    <t>76,43</t>
  </si>
  <si>
    <t>75,43</t>
  </si>
  <si>
    <t>210,82</t>
  </si>
  <si>
    <t>257,57</t>
  </si>
  <si>
    <t>272,02</t>
  </si>
  <si>
    <t>261,82</t>
  </si>
  <si>
    <t>4,68</t>
  </si>
  <si>
    <t>3,88</t>
  </si>
  <si>
    <t>10,12</t>
  </si>
  <si>
    <t>3,36</t>
  </si>
  <si>
    <t>31,99</t>
  </si>
  <si>
    <t>13,87</t>
  </si>
  <si>
    <t>10,28</t>
  </si>
  <si>
    <t>19,93</t>
  </si>
  <si>
    <t>21,29</t>
  </si>
  <si>
    <t>20,12</t>
  </si>
  <si>
    <t>20,39</t>
  </si>
  <si>
    <t>15,35</t>
  </si>
  <si>
    <t>22,23</t>
  </si>
  <si>
    <t>6,82</t>
  </si>
  <si>
    <t>15,36</t>
  </si>
  <si>
    <t>25,17</t>
  </si>
  <si>
    <t>0,01</t>
  </si>
  <si>
    <t>0,05</t>
  </si>
  <si>
    <t>0,02</t>
  </si>
  <si>
    <t>2,87</t>
  </si>
  <si>
    <t>0,90</t>
  </si>
  <si>
    <t>3,81</t>
  </si>
  <si>
    <t>4,34</t>
  </si>
  <si>
    <t>7,31</t>
  </si>
  <si>
    <t>0,09</t>
  </si>
  <si>
    <t>0,98</t>
  </si>
  <si>
    <t>0,49</t>
  </si>
  <si>
    <t>7,57</t>
  </si>
  <si>
    <t>0,30</t>
  </si>
  <si>
    <t>12,98</t>
  </si>
  <si>
    <t>3,75</t>
  </si>
  <si>
    <t>67,39</t>
  </si>
  <si>
    <t>9,45</t>
  </si>
  <si>
    <t>13,12</t>
  </si>
  <si>
    <t>19,11</t>
  </si>
  <si>
    <t>12,53</t>
  </si>
  <si>
    <t>3,78</t>
  </si>
  <si>
    <t>4,83</t>
  </si>
  <si>
    <t>4,81</t>
  </si>
  <si>
    <t>4,86</t>
  </si>
  <si>
    <t>2,99</t>
  </si>
  <si>
    <t>8,70</t>
  </si>
  <si>
    <t>3,79</t>
  </si>
  <si>
    <t>2,66</t>
  </si>
  <si>
    <t>2,63</t>
  </si>
  <si>
    <t>7,56</t>
  </si>
  <si>
    <t>3,23</t>
  </si>
  <si>
    <t>34,07</t>
  </si>
  <si>
    <t>17,12</t>
  </si>
  <si>
    <t>16,58</t>
  </si>
  <si>
    <t>21,83</t>
  </si>
  <si>
    <t>196,07</t>
  </si>
  <si>
    <t>120,75</t>
  </si>
  <si>
    <t>106,24</t>
  </si>
  <si>
    <t>50,16</t>
  </si>
  <si>
    <t>39,37</t>
  </si>
  <si>
    <t>23,13</t>
  </si>
  <si>
    <t>6,74</t>
  </si>
  <si>
    <t>27,37</t>
  </si>
  <si>
    <t>8,38</t>
  </si>
  <si>
    <t>3,00</t>
  </si>
  <si>
    <t>0,15</t>
  </si>
  <si>
    <t>0,32</t>
  </si>
  <si>
    <t>76,46</t>
  </si>
  <si>
    <t>540,11</t>
  </si>
  <si>
    <t>752,13</t>
  </si>
  <si>
    <t>530,64</t>
  </si>
  <si>
    <t>754,43</t>
  </si>
  <si>
    <t>587,19</t>
  </si>
  <si>
    <t>960,05</t>
  </si>
  <si>
    <t>1.602,64</t>
  </si>
  <si>
    <t>750,85</t>
  </si>
  <si>
    <t>1.036,10</t>
  </si>
  <si>
    <t>805,07</t>
  </si>
  <si>
    <t>645,66</t>
  </si>
  <si>
    <t>536,00</t>
  </si>
  <si>
    <t>436,84</t>
  </si>
  <si>
    <t>575,66</t>
  </si>
  <si>
    <t>855,78</t>
  </si>
  <si>
    <t>896,19</t>
  </si>
  <si>
    <t>616,40</t>
  </si>
  <si>
    <t>1.479,36</t>
  </si>
  <si>
    <t>59,96</t>
  </si>
  <si>
    <t>14,49</t>
  </si>
  <si>
    <t>11,72</t>
  </si>
  <si>
    <t>11,58</t>
  </si>
  <si>
    <t>11,33</t>
  </si>
  <si>
    <t>10,81</t>
  </si>
  <si>
    <t>11,08</t>
  </si>
  <si>
    <t>13,94</t>
  </si>
  <si>
    <t>3,98</t>
  </si>
  <si>
    <t>19,47</t>
  </si>
  <si>
    <t>26,22</t>
  </si>
  <si>
    <t>4,76</t>
  </si>
  <si>
    <t>8,11</t>
  </si>
  <si>
    <t>9,88</t>
  </si>
  <si>
    <t>11,56</t>
  </si>
  <si>
    <t>23,81</t>
  </si>
  <si>
    <t>44,34</t>
  </si>
  <si>
    <t>60,00</t>
  </si>
  <si>
    <t>50,94</t>
  </si>
  <si>
    <t>19,26</t>
  </si>
  <si>
    <t>15,40</t>
  </si>
  <si>
    <t>8,48</t>
  </si>
  <si>
    <t>11,94</t>
  </si>
  <si>
    <t>16,21</t>
  </si>
  <si>
    <t>3,38</t>
  </si>
  <si>
    <t>3,11</t>
  </si>
  <si>
    <t>10,91</t>
  </si>
  <si>
    <t>5,17</t>
  </si>
  <si>
    <t>21,31</t>
  </si>
  <si>
    <t>22,65</t>
  </si>
  <si>
    <t>17,97</t>
  </si>
  <si>
    <t>21,84</t>
  </si>
  <si>
    <t>5,56</t>
  </si>
  <si>
    <t>52,89</t>
  </si>
  <si>
    <t>19,72</t>
  </si>
  <si>
    <t>14,76</t>
  </si>
  <si>
    <t>21,41</t>
  </si>
  <si>
    <t>1,68</t>
  </si>
  <si>
    <t>34,52</t>
  </si>
  <si>
    <t>16,56</t>
  </si>
  <si>
    <t>5,59</t>
  </si>
  <si>
    <t>24,51</t>
  </si>
  <si>
    <t>0,24</t>
  </si>
  <si>
    <t>20,03</t>
  </si>
  <si>
    <t>13,76</t>
  </si>
  <si>
    <t>6,04</t>
  </si>
  <si>
    <t>12,75</t>
  </si>
  <si>
    <t>12,69</t>
  </si>
  <si>
    <t>17,49</t>
  </si>
  <si>
    <t>8,07</t>
  </si>
  <si>
    <t>7,64</t>
  </si>
  <si>
    <t>20,16</t>
  </si>
  <si>
    <t>10,33</t>
  </si>
  <si>
    <t>28,94</t>
  </si>
  <si>
    <t>11,71</t>
  </si>
  <si>
    <t>6,45</t>
  </si>
  <si>
    <t>16,84</t>
  </si>
  <si>
    <t>18,33</t>
  </si>
  <si>
    <t>38,26</t>
  </si>
  <si>
    <t>10,68</t>
  </si>
  <si>
    <t>25,31</t>
  </si>
  <si>
    <t>6,39</t>
  </si>
  <si>
    <t>2,68</t>
  </si>
  <si>
    <t>30,13</t>
  </si>
  <si>
    <t>3,14</t>
  </si>
  <si>
    <t>4,09</t>
  </si>
  <si>
    <t>24,73</t>
  </si>
  <si>
    <t>15,08</t>
  </si>
  <si>
    <t>3,77</t>
  </si>
  <si>
    <t>6,98</t>
  </si>
  <si>
    <t>3,19</t>
  </si>
  <si>
    <t>9,67</t>
  </si>
  <si>
    <t>8,00</t>
  </si>
  <si>
    <t>51,73</t>
  </si>
  <si>
    <t>22,17</t>
  </si>
  <si>
    <t>34,01</t>
  </si>
  <si>
    <t>11,42</t>
  </si>
  <si>
    <t>13,09</t>
  </si>
  <si>
    <t>22,60</t>
  </si>
  <si>
    <t>5,06</t>
  </si>
  <si>
    <t>25,30</t>
  </si>
  <si>
    <t>32,60</t>
  </si>
  <si>
    <t>5,60</t>
  </si>
  <si>
    <t>12,84</t>
  </si>
  <si>
    <t>7,98</t>
  </si>
  <si>
    <t>29,76</t>
  </si>
  <si>
    <t>21,94</t>
  </si>
  <si>
    <t>6,29</t>
  </si>
  <si>
    <t>15,06</t>
  </si>
  <si>
    <t>13,34</t>
  </si>
  <si>
    <t>21,80</t>
  </si>
  <si>
    <t>25,91</t>
  </si>
  <si>
    <t>5,63</t>
  </si>
  <si>
    <t>80,39</t>
  </si>
  <si>
    <t>6,88</t>
  </si>
  <si>
    <t>6,92</t>
  </si>
  <si>
    <t>29,79</t>
  </si>
  <si>
    <t>216,11</t>
  </si>
  <si>
    <t>5,29</t>
  </si>
  <si>
    <t>22,79</t>
  </si>
  <si>
    <t>3,62</t>
  </si>
  <si>
    <t>7,76</t>
  </si>
  <si>
    <t>10,40</t>
  </si>
  <si>
    <t>7,43</t>
  </si>
  <si>
    <t>12,77</t>
  </si>
  <si>
    <t>2,88</t>
  </si>
  <si>
    <t>11,61</t>
  </si>
  <si>
    <t>14,42</t>
  </si>
  <si>
    <t>13,61</t>
  </si>
  <si>
    <t>11,51</t>
  </si>
  <si>
    <t>8,94</t>
  </si>
  <si>
    <t>10,10</t>
  </si>
  <si>
    <t>20,52</t>
  </si>
  <si>
    <t>16,44</t>
  </si>
  <si>
    <t>50,06</t>
  </si>
  <si>
    <t>68,03</t>
  </si>
  <si>
    <t>23,15</t>
  </si>
  <si>
    <t>9,32</t>
  </si>
  <si>
    <t>15,78</t>
  </si>
  <si>
    <t>10,27</t>
  </si>
  <si>
    <t>14,04</t>
  </si>
  <si>
    <t>21,15</t>
  </si>
  <si>
    <t>31,80</t>
  </si>
  <si>
    <t>33,76</t>
  </si>
  <si>
    <t>9,38</t>
  </si>
  <si>
    <t>10,52</t>
  </si>
  <si>
    <t>35,92</t>
  </si>
  <si>
    <t>27,50</t>
  </si>
  <si>
    <t>27,20</t>
  </si>
  <si>
    <t>31,19</t>
  </si>
  <si>
    <t>13,03</t>
  </si>
  <si>
    <t>12,38</t>
  </si>
  <si>
    <t>35,98</t>
  </si>
  <si>
    <t>79,38</t>
  </si>
  <si>
    <t>5,22</t>
  </si>
  <si>
    <t>0,45</t>
  </si>
  <si>
    <t>0,58</t>
  </si>
  <si>
    <t>3,01</t>
  </si>
  <si>
    <t>11,75</t>
  </si>
  <si>
    <t>12,49</t>
  </si>
  <si>
    <t>3,06</t>
  </si>
  <si>
    <t>10,29</t>
  </si>
  <si>
    <t>137,14</t>
  </si>
  <si>
    <t>10,44</t>
  </si>
  <si>
    <t>2,47</t>
  </si>
  <si>
    <t>3,45</t>
  </si>
  <si>
    <t>12,22</t>
  </si>
  <si>
    <t>20,50</t>
  </si>
  <si>
    <t>17,23</t>
  </si>
  <si>
    <t>21,26</t>
  </si>
  <si>
    <t>29,05</t>
  </si>
  <si>
    <t>22,34</t>
  </si>
  <si>
    <t>9,06</t>
  </si>
  <si>
    <t>16,75</t>
  </si>
  <si>
    <t>6,47</t>
  </si>
  <si>
    <t>8,27</t>
  </si>
  <si>
    <t>46,21</t>
  </si>
  <si>
    <t>12,91</t>
  </si>
  <si>
    <t>32,30</t>
  </si>
  <si>
    <t>78,19</t>
  </si>
  <si>
    <t>32,21</t>
  </si>
  <si>
    <t>12,30</t>
  </si>
  <si>
    <t>11,83</t>
  </si>
  <si>
    <t>12,92</t>
  </si>
  <si>
    <t>22,16</t>
  </si>
  <si>
    <t>25,61</t>
  </si>
  <si>
    <t>536.697,22</t>
  </si>
  <si>
    <t>2.211.003,74</t>
  </si>
  <si>
    <t>520.674,75</t>
  </si>
  <si>
    <t>675.000,00</t>
  </si>
  <si>
    <t>670.871,49</t>
  </si>
  <si>
    <t>994.376,11</t>
  </si>
  <si>
    <t>544.954,09</t>
  </si>
  <si>
    <t>111,62</t>
  </si>
  <si>
    <t>21,63</t>
  </si>
  <si>
    <t>19,65</t>
  </si>
  <si>
    <t>24,45</t>
  </si>
  <si>
    <t>50,69</t>
  </si>
  <si>
    <t>25,13</t>
  </si>
  <si>
    <t>31,66</t>
  </si>
  <si>
    <t>52,17</t>
  </si>
  <si>
    <t>24,62</t>
  </si>
  <si>
    <t>13,15</t>
  </si>
  <si>
    <t>66,16</t>
  </si>
  <si>
    <t>259,32</t>
  </si>
  <si>
    <t>122,11</t>
  </si>
  <si>
    <t>9,31</t>
  </si>
  <si>
    <t>38,64</t>
  </si>
  <si>
    <t>10,02</t>
  </si>
  <si>
    <t>83,95</t>
  </si>
  <si>
    <t>18,20</t>
  </si>
  <si>
    <t>8,72</t>
  </si>
  <si>
    <t>22,64</t>
  </si>
  <si>
    <t>25,53</t>
  </si>
  <si>
    <t>27,43</t>
  </si>
  <si>
    <t>31,92</t>
  </si>
  <si>
    <t>1,16</t>
  </si>
  <si>
    <t>39,47</t>
  </si>
  <si>
    <t>20,20</t>
  </si>
  <si>
    <t>3,54</t>
  </si>
  <si>
    <t>3,64</t>
  </si>
  <si>
    <t>11,35</t>
  </si>
  <si>
    <t>5,99</t>
  </si>
  <si>
    <t>36,80</t>
  </si>
  <si>
    <t>13,88</t>
  </si>
  <si>
    <t>12,67</t>
  </si>
  <si>
    <t>29,09</t>
  </si>
  <si>
    <t>6,67</t>
  </si>
  <si>
    <t>10,63</t>
  </si>
  <si>
    <t>59,19</t>
  </si>
  <si>
    <t>24,88</t>
  </si>
  <si>
    <t>15,03</t>
  </si>
  <si>
    <t>23,65</t>
  </si>
  <si>
    <t>37,10</t>
  </si>
  <si>
    <t>154,00</t>
  </si>
  <si>
    <t>44,51</t>
  </si>
  <si>
    <t>41,19</t>
  </si>
  <si>
    <t>19,12</t>
  </si>
  <si>
    <t>7,62</t>
  </si>
  <si>
    <t>18,64</t>
  </si>
  <si>
    <t>8,41</t>
  </si>
  <si>
    <t>7,44</t>
  </si>
  <si>
    <t>115,60</t>
  </si>
  <si>
    <t>6,01</t>
  </si>
  <si>
    <t>11,05</t>
  </si>
  <si>
    <t>16,87</t>
  </si>
  <si>
    <t>392.649,25</t>
  </si>
  <si>
    <t>527.982,35</t>
  </si>
  <si>
    <t>647.029,46</t>
  </si>
  <si>
    <t>700.000,00</t>
  </si>
  <si>
    <t>24,30</t>
  </si>
  <si>
    <t>5,55</t>
  </si>
  <si>
    <t>14,58</t>
  </si>
  <si>
    <t>0,43</t>
  </si>
  <si>
    <t>22,97</t>
  </si>
  <si>
    <t>20,35</t>
  </si>
  <si>
    <t>16,16</t>
  </si>
  <si>
    <t>36,95</t>
  </si>
  <si>
    <t>13,27</t>
  </si>
  <si>
    <t>17,93</t>
  </si>
  <si>
    <t xml:space="preserve">18l   </t>
  </si>
  <si>
    <t xml:space="preserve">200kg </t>
  </si>
  <si>
    <t xml:space="preserve">50kg  </t>
  </si>
  <si>
    <t xml:space="preserve">100m  </t>
  </si>
  <si>
    <t xml:space="preserve">310ml </t>
  </si>
  <si>
    <t xml:space="preserve">h     </t>
  </si>
  <si>
    <t xml:space="preserve">m     </t>
  </si>
  <si>
    <t xml:space="preserve">kg    </t>
  </si>
  <si>
    <t xml:space="preserve">l     </t>
  </si>
  <si>
    <t xml:space="preserve">mes   </t>
  </si>
  <si>
    <t xml:space="preserve">par   </t>
  </si>
  <si>
    <t xml:space="preserve">jg    </t>
  </si>
  <si>
    <t xml:space="preserve">mil   </t>
  </si>
  <si>
    <t xml:space="preserve">t     </t>
  </si>
  <si>
    <t xml:space="preserve">cj    </t>
  </si>
  <si>
    <t xml:space="preserve">kw/h  </t>
  </si>
  <si>
    <t xml:space="preserve">cento </t>
  </si>
  <si>
    <t xml:space="preserve">gl    </t>
  </si>
  <si>
    <t>sc25kg</t>
  </si>
  <si>
    <t xml:space="preserve">m³    </t>
  </si>
  <si>
    <t xml:space="preserve">dm³   </t>
  </si>
  <si>
    <t xml:space="preserve">m²    </t>
  </si>
  <si>
    <t>DESCRICAO DA COMPOSICAO</t>
  </si>
  <si>
    <t>97141</t>
  </si>
  <si>
    <t>97142</t>
  </si>
  <si>
    <t>97143</t>
  </si>
  <si>
    <t>9,35</t>
  </si>
  <si>
    <t>97144</t>
  </si>
  <si>
    <t>97145</t>
  </si>
  <si>
    <t>97146</t>
  </si>
  <si>
    <t>97147</t>
  </si>
  <si>
    <t>97148</t>
  </si>
  <si>
    <t>19,13</t>
  </si>
  <si>
    <t>97149</t>
  </si>
  <si>
    <t>97150</t>
  </si>
  <si>
    <t>97151</t>
  </si>
  <si>
    <t>97152</t>
  </si>
  <si>
    <t>34,28</t>
  </si>
  <si>
    <t>97153</t>
  </si>
  <si>
    <t>38,55</t>
  </si>
  <si>
    <t>97154</t>
  </si>
  <si>
    <t>42,85</t>
  </si>
  <si>
    <t>97155</t>
  </si>
  <si>
    <t>47,15</t>
  </si>
  <si>
    <t>97156</t>
  </si>
  <si>
    <t>97157</t>
  </si>
  <si>
    <t>4,02</t>
  </si>
  <si>
    <t>97158</t>
  </si>
  <si>
    <t>97159</t>
  </si>
  <si>
    <t>5,66</t>
  </si>
  <si>
    <t>97160</t>
  </si>
  <si>
    <t>97161</t>
  </si>
  <si>
    <t>8,06</t>
  </si>
  <si>
    <t>97162</t>
  </si>
  <si>
    <t>9,25</t>
  </si>
  <si>
    <t>97163</t>
  </si>
  <si>
    <t>97164</t>
  </si>
  <si>
    <t>97165</t>
  </si>
  <si>
    <t>97166</t>
  </si>
  <si>
    <t>97167</t>
  </si>
  <si>
    <t>18,38</t>
  </si>
  <si>
    <t>97168</t>
  </si>
  <si>
    <t>20,86</t>
  </si>
  <si>
    <t>97169</t>
  </si>
  <si>
    <t>23,46</t>
  </si>
  <si>
    <t>97170</t>
  </si>
  <si>
    <t>97171</t>
  </si>
  <si>
    <t>28,71</t>
  </si>
  <si>
    <t>97172</t>
  </si>
  <si>
    <t>34,25</t>
  </si>
  <si>
    <t>97173</t>
  </si>
  <si>
    <t>97174</t>
  </si>
  <si>
    <t>97175</t>
  </si>
  <si>
    <t>97176</t>
  </si>
  <si>
    <t>97177</t>
  </si>
  <si>
    <t>47,68</t>
  </si>
  <si>
    <t>97178</t>
  </si>
  <si>
    <t>97179</t>
  </si>
  <si>
    <t>97180</t>
  </si>
  <si>
    <t>97181</t>
  </si>
  <si>
    <t>97182</t>
  </si>
  <si>
    <t>97183</t>
  </si>
  <si>
    <t>97184</t>
  </si>
  <si>
    <t>25,11</t>
  </si>
  <si>
    <t>97185</t>
  </si>
  <si>
    <t>97186</t>
  </si>
  <si>
    <t>97187</t>
  </si>
  <si>
    <t>97188</t>
  </si>
  <si>
    <t>97189</t>
  </si>
  <si>
    <t>97190</t>
  </si>
  <si>
    <t>59,47</t>
  </si>
  <si>
    <t>97191</t>
  </si>
  <si>
    <t>97192</t>
  </si>
  <si>
    <t>90694</t>
  </si>
  <si>
    <t>90695</t>
  </si>
  <si>
    <t>90696</t>
  </si>
  <si>
    <t>68,36</t>
  </si>
  <si>
    <t>90697</t>
  </si>
  <si>
    <t>90698</t>
  </si>
  <si>
    <t>90699</t>
  </si>
  <si>
    <t>90700</t>
  </si>
  <si>
    <t>90701</t>
  </si>
  <si>
    <t>90702</t>
  </si>
  <si>
    <t>90703</t>
  </si>
  <si>
    <t>93,33</t>
  </si>
  <si>
    <t>90704</t>
  </si>
  <si>
    <t>90705</t>
  </si>
  <si>
    <t>90706</t>
  </si>
  <si>
    <t>90708</t>
  </si>
  <si>
    <t>90709</t>
  </si>
  <si>
    <t>90710</t>
  </si>
  <si>
    <t>46,45</t>
  </si>
  <si>
    <t>90711</t>
  </si>
  <si>
    <t>90712</t>
  </si>
  <si>
    <t>90713</t>
  </si>
  <si>
    <t>90714</t>
  </si>
  <si>
    <t>90715</t>
  </si>
  <si>
    <t>90716</t>
  </si>
  <si>
    <t>90717</t>
  </si>
  <si>
    <t>90718</t>
  </si>
  <si>
    <t>90719</t>
  </si>
  <si>
    <t>90720</t>
  </si>
  <si>
    <t>90721</t>
  </si>
  <si>
    <t>90723</t>
  </si>
  <si>
    <t>90724</t>
  </si>
  <si>
    <t>21,49</t>
  </si>
  <si>
    <t>90725</t>
  </si>
  <si>
    <t>90726</t>
  </si>
  <si>
    <t>90727</t>
  </si>
  <si>
    <t>90728</t>
  </si>
  <si>
    <t>41,40</t>
  </si>
  <si>
    <t>90729</t>
  </si>
  <si>
    <t>90730</t>
  </si>
  <si>
    <t>90731</t>
  </si>
  <si>
    <t>90732</t>
  </si>
  <si>
    <t>90733</t>
  </si>
  <si>
    <t>2,37</t>
  </si>
  <si>
    <t>90734</t>
  </si>
  <si>
    <t>90735</t>
  </si>
  <si>
    <t>90736</t>
  </si>
  <si>
    <t>90737</t>
  </si>
  <si>
    <t>90738</t>
  </si>
  <si>
    <t>5,03</t>
  </si>
  <si>
    <t>90739</t>
  </si>
  <si>
    <t>90740</t>
  </si>
  <si>
    <t>90741</t>
  </si>
  <si>
    <t>90742</t>
  </si>
  <si>
    <t>90743</t>
  </si>
  <si>
    <t>90744</t>
  </si>
  <si>
    <t>90745</t>
  </si>
  <si>
    <t>90746</t>
  </si>
  <si>
    <t>90747</t>
  </si>
  <si>
    <t>90748</t>
  </si>
  <si>
    <t>4,26</t>
  </si>
  <si>
    <t>90749</t>
  </si>
  <si>
    <t>90750</t>
  </si>
  <si>
    <t>90751</t>
  </si>
  <si>
    <t>5,85</t>
  </si>
  <si>
    <t>90752</t>
  </si>
  <si>
    <t>6,38</t>
  </si>
  <si>
    <t>90753</t>
  </si>
  <si>
    <t>90754</t>
  </si>
  <si>
    <t>90755</t>
  </si>
  <si>
    <t>90756</t>
  </si>
  <si>
    <t>90757</t>
  </si>
  <si>
    <t>90758</t>
  </si>
  <si>
    <t>8,79</t>
  </si>
  <si>
    <t>90759</t>
  </si>
  <si>
    <t>90760</t>
  </si>
  <si>
    <t>90761</t>
  </si>
  <si>
    <t>90762</t>
  </si>
  <si>
    <t>14,75</t>
  </si>
  <si>
    <t>94869</t>
  </si>
  <si>
    <t>70,52</t>
  </si>
  <si>
    <t>94870</t>
  </si>
  <si>
    <t>94871</t>
  </si>
  <si>
    <t>94872</t>
  </si>
  <si>
    <t>1,38</t>
  </si>
  <si>
    <t>94875</t>
  </si>
  <si>
    <t>94876</t>
  </si>
  <si>
    <t>18,76</t>
  </si>
  <si>
    <t>94878</t>
  </si>
  <si>
    <t>22,02</t>
  </si>
  <si>
    <t>94879</t>
  </si>
  <si>
    <t>94880</t>
  </si>
  <si>
    <t>94881</t>
  </si>
  <si>
    <t>94882</t>
  </si>
  <si>
    <t>94884</t>
  </si>
  <si>
    <t>94885</t>
  </si>
  <si>
    <t>94886</t>
  </si>
  <si>
    <t>94887</t>
  </si>
  <si>
    <t>94888</t>
  </si>
  <si>
    <t>94891</t>
  </si>
  <si>
    <t>94892</t>
  </si>
  <si>
    <t>21,78</t>
  </si>
  <si>
    <t>94894</t>
  </si>
  <si>
    <t>94895</t>
  </si>
  <si>
    <t>94896</t>
  </si>
  <si>
    <t>94897</t>
  </si>
  <si>
    <t>94898</t>
  </si>
  <si>
    <t>94900</t>
  </si>
  <si>
    <t>97121</t>
  </si>
  <si>
    <t>97122</t>
  </si>
  <si>
    <t>2,44</t>
  </si>
  <si>
    <t>97123</t>
  </si>
  <si>
    <t>97124</t>
  </si>
  <si>
    <t>97125</t>
  </si>
  <si>
    <t>97126</t>
  </si>
  <si>
    <t>92833</t>
  </si>
  <si>
    <t>92834</t>
  </si>
  <si>
    <t>92835</t>
  </si>
  <si>
    <t>92836</t>
  </si>
  <si>
    <t>92837</t>
  </si>
  <si>
    <t>92838</t>
  </si>
  <si>
    <t>92839</t>
  </si>
  <si>
    <t>92840</t>
  </si>
  <si>
    <t>92841</t>
  </si>
  <si>
    <t>92842</t>
  </si>
  <si>
    <t>92844</t>
  </si>
  <si>
    <t>92846</t>
  </si>
  <si>
    <t>92847</t>
  </si>
  <si>
    <t>92848</t>
  </si>
  <si>
    <t>92849</t>
  </si>
  <si>
    <t>92850</t>
  </si>
  <si>
    <t>92851</t>
  </si>
  <si>
    <t>92852</t>
  </si>
  <si>
    <t>16,00</t>
  </si>
  <si>
    <t>92853</t>
  </si>
  <si>
    <t>92854</t>
  </si>
  <si>
    <t>92855</t>
  </si>
  <si>
    <t>92856</t>
  </si>
  <si>
    <t>92857</t>
  </si>
  <si>
    <t>92858</t>
  </si>
  <si>
    <t>92860</t>
  </si>
  <si>
    <t>92862</t>
  </si>
  <si>
    <t>33,31</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</si>
  <si>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</si>
  <si>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</si>
  <si>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</si>
  <si>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</si>
  <si>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</si>
  <si>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</si>
  <si>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</si>
  <si>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</si>
  <si>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</si>
  <si>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</si>
  <si>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</si>
  <si>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</si>
  <si>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</si>
  <si>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</si>
  <si>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</si>
  <si>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</si>
  <si>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</si>
  <si>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</si>
  <si>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</si>
  <si>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</si>
  <si>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</si>
  <si>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</si>
  <si>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</si>
  <si>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84,00</t>
  </si>
  <si>
    <t>92815</t>
  </si>
  <si>
    <t>92816</t>
  </si>
  <si>
    <t>92817</t>
  </si>
  <si>
    <t>92818</t>
  </si>
  <si>
    <t>92819</t>
  </si>
  <si>
    <t>92820</t>
  </si>
  <si>
    <t>92821</t>
  </si>
  <si>
    <t>45,91</t>
  </si>
  <si>
    <t>92822</t>
  </si>
  <si>
    <t>92824</t>
  </si>
  <si>
    <t>92825</t>
  </si>
  <si>
    <t>92826</t>
  </si>
  <si>
    <t>92827</t>
  </si>
  <si>
    <t>92828</t>
  </si>
  <si>
    <t>92829</t>
  </si>
  <si>
    <t>92830</t>
  </si>
  <si>
    <t>92831</t>
  </si>
  <si>
    <t>92832</t>
  </si>
  <si>
    <t>95565</t>
  </si>
  <si>
    <t>95566</t>
  </si>
  <si>
    <t>95567</t>
  </si>
  <si>
    <t>95568</t>
  </si>
  <si>
    <t>95569</t>
  </si>
  <si>
    <t>95570</t>
  </si>
  <si>
    <t>95571</t>
  </si>
  <si>
    <t>95572</t>
  </si>
  <si>
    <t>73606</t>
  </si>
  <si>
    <t>73607</t>
  </si>
  <si>
    <t>83623</t>
  </si>
  <si>
    <t>83624</t>
  </si>
  <si>
    <t>83626</t>
  </si>
  <si>
    <t>83627</t>
  </si>
  <si>
    <t>83724</t>
  </si>
  <si>
    <t>83725</t>
  </si>
  <si>
    <t>0,96</t>
  </si>
  <si>
    <t>83726</t>
  </si>
  <si>
    <t>97127</t>
  </si>
  <si>
    <t>97128</t>
  </si>
  <si>
    <t>97129</t>
  </si>
  <si>
    <t>97130</t>
  </si>
  <si>
    <t>12,11</t>
  </si>
  <si>
    <t>97131</t>
  </si>
  <si>
    <t>14,02</t>
  </si>
  <si>
    <t>97132</t>
  </si>
  <si>
    <t>15,91</t>
  </si>
  <si>
    <t>97133</t>
  </si>
  <si>
    <t>97134</t>
  </si>
  <si>
    <t>97135</t>
  </si>
  <si>
    <t>97136</t>
  </si>
  <si>
    <t>97137</t>
  </si>
  <si>
    <t>97138</t>
  </si>
  <si>
    <t>97139</t>
  </si>
  <si>
    <t>97140</t>
  </si>
  <si>
    <t>83520</t>
  </si>
  <si>
    <t>83531</t>
  </si>
  <si>
    <t>83535</t>
  </si>
  <si>
    <t>35,65</t>
  </si>
  <si>
    <t>92235</t>
  </si>
  <si>
    <t>93206</t>
  </si>
  <si>
    <t>93207</t>
  </si>
  <si>
    <t>93208</t>
  </si>
  <si>
    <t>93209</t>
  </si>
  <si>
    <t>93210</t>
  </si>
  <si>
    <t>93211</t>
  </si>
  <si>
    <t>93212</t>
  </si>
  <si>
    <t>93213</t>
  </si>
  <si>
    <t>93214</t>
  </si>
  <si>
    <t>93243</t>
  </si>
  <si>
    <t>93582</t>
  </si>
  <si>
    <t>93583</t>
  </si>
  <si>
    <t>93584</t>
  </si>
  <si>
    <t>93585</t>
  </si>
  <si>
    <t>98441</t>
  </si>
  <si>
    <t>98442</t>
  </si>
  <si>
    <t>98443</t>
  </si>
  <si>
    <t>98444</t>
  </si>
  <si>
    <t>98445</t>
  </si>
  <si>
    <t>98446</t>
  </si>
  <si>
    <t>98447</t>
  </si>
  <si>
    <t>93,10</t>
  </si>
  <si>
    <t>98448</t>
  </si>
  <si>
    <t>98449</t>
  </si>
  <si>
    <t>98450</t>
  </si>
  <si>
    <t>98451</t>
  </si>
  <si>
    <t>98452</t>
  </si>
  <si>
    <t>98453</t>
  </si>
  <si>
    <t>98454</t>
  </si>
  <si>
    <t>98455</t>
  </si>
  <si>
    <t>98456</t>
  </si>
  <si>
    <t>98458</t>
  </si>
  <si>
    <t>98459</t>
  </si>
  <si>
    <t>98460</t>
  </si>
  <si>
    <t>98461</t>
  </si>
  <si>
    <t>98462</t>
  </si>
  <si>
    <t>74209/1</t>
  </si>
  <si>
    <t>5631</t>
  </si>
  <si>
    <t>5678</t>
  </si>
  <si>
    <t>98,07</t>
  </si>
  <si>
    <t>5680</t>
  </si>
  <si>
    <t>5684</t>
  </si>
  <si>
    <t>5689</t>
  </si>
  <si>
    <t>5795</t>
  </si>
  <si>
    <t>5811</t>
  </si>
  <si>
    <t>5823</t>
  </si>
  <si>
    <t>5835</t>
  </si>
  <si>
    <t>5839</t>
  </si>
  <si>
    <t>5843</t>
  </si>
  <si>
    <t>5847</t>
  </si>
  <si>
    <t>5851</t>
  </si>
  <si>
    <t>5855</t>
  </si>
  <si>
    <t>5863</t>
  </si>
  <si>
    <t>5867</t>
  </si>
  <si>
    <t>88,30</t>
  </si>
  <si>
    <t>5875</t>
  </si>
  <si>
    <t>5879</t>
  </si>
  <si>
    <t>5882</t>
  </si>
  <si>
    <t>5890</t>
  </si>
  <si>
    <t>5894</t>
  </si>
  <si>
    <t>5901</t>
  </si>
  <si>
    <t>5909</t>
  </si>
  <si>
    <t>22,09</t>
  </si>
  <si>
    <t>5921</t>
  </si>
  <si>
    <t>5928</t>
  </si>
  <si>
    <t>133,33</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</si>
  <si>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</si>
  <si>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</si>
  <si>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</si>
  <si>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</si>
  <si>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</si>
  <si>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</si>
  <si>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</si>
  <si>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</si>
  <si>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</si>
  <si>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</si>
  <si>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</si>
  <si>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</si>
  <si>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</si>
  <si>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</si>
  <si>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</si>
  <si>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</si>
  <si>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</si>
  <si>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</si>
  <si>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</si>
  <si>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</si>
  <si>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</si>
  <si>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88433</t>
  </si>
  <si>
    <t>88830</t>
  </si>
  <si>
    <t>88843</t>
  </si>
  <si>
    <t>88907</t>
  </si>
  <si>
    <t>89021</t>
  </si>
  <si>
    <t>89028</t>
  </si>
  <si>
    <t>89032</t>
  </si>
  <si>
    <t>89035</t>
  </si>
  <si>
    <t>78,84</t>
  </si>
  <si>
    <t>89225</t>
  </si>
  <si>
    <t>89234</t>
  </si>
  <si>
    <t>89242</t>
  </si>
  <si>
    <t>89250</t>
  </si>
  <si>
    <t>89257</t>
  </si>
  <si>
    <t>89272</t>
  </si>
  <si>
    <t>89278</t>
  </si>
  <si>
    <t>89843</t>
  </si>
  <si>
    <t>89876</t>
  </si>
  <si>
    <t>89883</t>
  </si>
  <si>
    <t>90586</t>
  </si>
  <si>
    <t>90625</t>
  </si>
  <si>
    <t>90631</t>
  </si>
  <si>
    <t>90637</t>
  </si>
  <si>
    <t>8,47</t>
  </si>
  <si>
    <t>90643</t>
  </si>
  <si>
    <t>12,68</t>
  </si>
  <si>
    <t>90650</t>
  </si>
  <si>
    <t>90656</t>
  </si>
  <si>
    <t>90662</t>
  </si>
  <si>
    <t>8,75</t>
  </si>
  <si>
    <t>90668</t>
  </si>
  <si>
    <t>90674</t>
  </si>
  <si>
    <t>90680</t>
  </si>
  <si>
    <t>90686</t>
  </si>
  <si>
    <t>90692</t>
  </si>
  <si>
    <t>90964</t>
  </si>
  <si>
    <t>90972</t>
  </si>
  <si>
    <t>90979</t>
  </si>
  <si>
    <t>90991</t>
  </si>
  <si>
    <t>90999</t>
  </si>
  <si>
    <t>91031</t>
  </si>
  <si>
    <t>91277</t>
  </si>
  <si>
    <t>4,70</t>
  </si>
  <si>
    <t>91283</t>
  </si>
  <si>
    <t>91386</t>
  </si>
  <si>
    <t>91533</t>
  </si>
  <si>
    <t>91634</t>
  </si>
  <si>
    <t>91645</t>
  </si>
  <si>
    <t>91692</t>
  </si>
  <si>
    <t>92043</t>
  </si>
  <si>
    <t>92106</t>
  </si>
  <si>
    <t>92112</t>
  </si>
  <si>
    <t>92118</t>
  </si>
  <si>
    <t>117,18</t>
  </si>
  <si>
    <t>92145</t>
  </si>
  <si>
    <t>92242</t>
  </si>
  <si>
    <t>92716</t>
  </si>
  <si>
    <t>92960</t>
  </si>
  <si>
    <t>92966</t>
  </si>
  <si>
    <t>16,81</t>
  </si>
  <si>
    <t>93224</t>
  </si>
  <si>
    <t>93233</t>
  </si>
  <si>
    <t>93272</t>
  </si>
  <si>
    <t>93281</t>
  </si>
  <si>
    <t>93287</t>
  </si>
  <si>
    <t>93402</t>
  </si>
  <si>
    <t>93408</t>
  </si>
  <si>
    <t>93415</t>
  </si>
  <si>
    <t>8,86</t>
  </si>
  <si>
    <t>93421</t>
  </si>
  <si>
    <t>93427</t>
  </si>
  <si>
    <t>93433</t>
  </si>
  <si>
    <t>93439</t>
  </si>
  <si>
    <t>95121</t>
  </si>
  <si>
    <t>95127</t>
  </si>
  <si>
    <t>95133</t>
  </si>
  <si>
    <t>95139</t>
  </si>
  <si>
    <t>95212</t>
  </si>
  <si>
    <t>95218</t>
  </si>
  <si>
    <t>22,37</t>
  </si>
  <si>
    <t>95258</t>
  </si>
  <si>
    <t>16,43</t>
  </si>
  <si>
    <t>95264</t>
  </si>
  <si>
    <t>3,69</t>
  </si>
  <si>
    <t>95270</t>
  </si>
  <si>
    <t>4,55</t>
  </si>
  <si>
    <t>95276</t>
  </si>
  <si>
    <t>95282</t>
  </si>
  <si>
    <t>95620</t>
  </si>
  <si>
    <t>95631</t>
  </si>
  <si>
    <t>95702</t>
  </si>
  <si>
    <t>95708</t>
  </si>
  <si>
    <t>95714</t>
  </si>
  <si>
    <t>95720</t>
  </si>
  <si>
    <t>95872</t>
  </si>
  <si>
    <t>96013</t>
  </si>
  <si>
    <t>96020</t>
  </si>
  <si>
    <t>96028</t>
  </si>
  <si>
    <t>96035</t>
  </si>
  <si>
    <t>96157</t>
  </si>
  <si>
    <t>96158</t>
  </si>
  <si>
    <t>96245</t>
  </si>
  <si>
    <t>96303</t>
  </si>
  <si>
    <t>96309</t>
  </si>
  <si>
    <t>96463</t>
  </si>
  <si>
    <t>98764</t>
  </si>
  <si>
    <t>5632</t>
  </si>
  <si>
    <t>5679</t>
  </si>
  <si>
    <t>41,60</t>
  </si>
  <si>
    <t>5681</t>
  </si>
  <si>
    <t>5685</t>
  </si>
  <si>
    <t>37,20</t>
  </si>
  <si>
    <t>5690</t>
  </si>
  <si>
    <t>5806</t>
  </si>
  <si>
    <t>5826</t>
  </si>
  <si>
    <t>5829</t>
  </si>
  <si>
    <t>5837</t>
  </si>
  <si>
    <t>5841</t>
  </si>
  <si>
    <t>2,18</t>
  </si>
  <si>
    <t>5845</t>
  </si>
  <si>
    <t>5849</t>
  </si>
  <si>
    <t>5853</t>
  </si>
  <si>
    <t>5857</t>
  </si>
  <si>
    <t>5865</t>
  </si>
  <si>
    <t>5869</t>
  </si>
  <si>
    <t>5877</t>
  </si>
  <si>
    <t>5881</t>
  </si>
  <si>
    <t>5884</t>
  </si>
  <si>
    <t>5892</t>
  </si>
  <si>
    <t>5896</t>
  </si>
  <si>
    <t>5903</t>
  </si>
  <si>
    <t>5911</t>
  </si>
  <si>
    <t>5923</t>
  </si>
  <si>
    <t>5930</t>
  </si>
  <si>
    <t>35,91</t>
  </si>
  <si>
    <t>5934</t>
  </si>
  <si>
    <t>5942</t>
  </si>
  <si>
    <t>5946</t>
  </si>
  <si>
    <t>5952</t>
  </si>
  <si>
    <t>5954</t>
  </si>
  <si>
    <t>5961</t>
  </si>
  <si>
    <t>6260</t>
  </si>
  <si>
    <t>6880</t>
  </si>
  <si>
    <t>7031</t>
  </si>
  <si>
    <t>7043</t>
  </si>
  <si>
    <t>0,23</t>
  </si>
  <si>
    <t>7050</t>
  </si>
  <si>
    <t>67827</t>
  </si>
  <si>
    <t>73395</t>
  </si>
  <si>
    <t>83766</t>
  </si>
  <si>
    <t>29,62</t>
  </si>
  <si>
    <t>84013</t>
  </si>
  <si>
    <t>87446</t>
  </si>
  <si>
    <t>88392</t>
  </si>
  <si>
    <t>88398</t>
  </si>
  <si>
    <t>88404</t>
  </si>
  <si>
    <t>88430</t>
  </si>
  <si>
    <t>3,63</t>
  </si>
  <si>
    <t>88438</t>
  </si>
  <si>
    <t>88831</t>
  </si>
  <si>
    <t>88844</t>
  </si>
  <si>
    <t>88908</t>
  </si>
  <si>
    <t>89022</t>
  </si>
  <si>
    <t>89027</t>
  </si>
  <si>
    <t>89031</t>
  </si>
  <si>
    <t>89036</t>
  </si>
  <si>
    <t>89218</t>
  </si>
  <si>
    <t>89226</t>
  </si>
  <si>
    <t>89235</t>
  </si>
  <si>
    <t>89243</t>
  </si>
  <si>
    <t>89251</t>
  </si>
  <si>
    <t>89258</t>
  </si>
  <si>
    <t>89273</t>
  </si>
  <si>
    <t>89279</t>
  </si>
  <si>
    <t>1,10</t>
  </si>
  <si>
    <t>89877</t>
  </si>
  <si>
    <t>89884</t>
  </si>
  <si>
    <t>90587</t>
  </si>
  <si>
    <t>90626</t>
  </si>
  <si>
    <t>90632</t>
  </si>
  <si>
    <t>90638</t>
  </si>
  <si>
    <t>90644</t>
  </si>
  <si>
    <t>90651</t>
  </si>
  <si>
    <t>90657</t>
  </si>
  <si>
    <t>90663</t>
  </si>
  <si>
    <t>90669</t>
  </si>
  <si>
    <t>90675</t>
  </si>
  <si>
    <t>90681</t>
  </si>
  <si>
    <t>90687</t>
  </si>
  <si>
    <t>90693</t>
  </si>
  <si>
    <t>90965</t>
  </si>
  <si>
    <t>90973</t>
  </si>
  <si>
    <t>90982</t>
  </si>
  <si>
    <t>8,25</t>
  </si>
  <si>
    <t>91001</t>
  </si>
  <si>
    <t>3,85</t>
  </si>
  <si>
    <t>91032</t>
  </si>
  <si>
    <t>33,99</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</si>
  <si>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</si>
  <si>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</si>
  <si>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</si>
  <si>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</si>
  <si>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</si>
  <si>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</si>
  <si>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</si>
  <si>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</si>
  <si>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</si>
  <si>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</si>
  <si>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</si>
  <si>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</si>
  <si>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</si>
  <si>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</si>
  <si>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</si>
  <si>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</si>
  <si>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</si>
  <si>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</si>
  <si>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</si>
  <si>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</si>
  <si>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</si>
  <si>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0,27</t>
  </si>
  <si>
    <t>93244</t>
  </si>
  <si>
    <t>93274</t>
  </si>
  <si>
    <t>93282</t>
  </si>
  <si>
    <t>93288</t>
  </si>
  <si>
    <t>93403</t>
  </si>
  <si>
    <t>93409</t>
  </si>
  <si>
    <t>93416</t>
  </si>
  <si>
    <t>93422</t>
  </si>
  <si>
    <t>93428</t>
  </si>
  <si>
    <t>93434</t>
  </si>
  <si>
    <t>93440</t>
  </si>
  <si>
    <t>95122</t>
  </si>
  <si>
    <t>95128</t>
  </si>
  <si>
    <t>38,07</t>
  </si>
  <si>
    <t>95140</t>
  </si>
  <si>
    <t>95213</t>
  </si>
  <si>
    <t>95219</t>
  </si>
  <si>
    <t>95259</t>
  </si>
  <si>
    <t>95265</t>
  </si>
  <si>
    <t>95271</t>
  </si>
  <si>
    <t>95277</t>
  </si>
  <si>
    <t>95283</t>
  </si>
  <si>
    <t>95621</t>
  </si>
  <si>
    <t>95632</t>
  </si>
  <si>
    <t>95703</t>
  </si>
  <si>
    <t>28,30</t>
  </si>
  <si>
    <t>95709</t>
  </si>
  <si>
    <t>95715</t>
  </si>
  <si>
    <t>95721</t>
  </si>
  <si>
    <t>95873</t>
  </si>
  <si>
    <t>96014</t>
  </si>
  <si>
    <t>96021</t>
  </si>
  <si>
    <t>96029</t>
  </si>
  <si>
    <t>96036</t>
  </si>
  <si>
    <t>96155</t>
  </si>
  <si>
    <t>96156</t>
  </si>
  <si>
    <t>96159</t>
  </si>
  <si>
    <t>96246</t>
  </si>
  <si>
    <t>96302</t>
  </si>
  <si>
    <t>96308</t>
  </si>
  <si>
    <t>96464</t>
  </si>
  <si>
    <t>48,85</t>
  </si>
  <si>
    <t>98765</t>
  </si>
  <si>
    <t>5089</t>
  </si>
  <si>
    <t>18,23</t>
  </si>
  <si>
    <t>5627</t>
  </si>
  <si>
    <t>5628</t>
  </si>
  <si>
    <t>5629</t>
  </si>
  <si>
    <t>5630</t>
  </si>
  <si>
    <t>5658</t>
  </si>
  <si>
    <t>5664</t>
  </si>
  <si>
    <t>5667</t>
  </si>
  <si>
    <t>5668</t>
  </si>
  <si>
    <t>5674</t>
  </si>
  <si>
    <t>5692</t>
  </si>
  <si>
    <t>5693</t>
  </si>
  <si>
    <t>5695</t>
  </si>
  <si>
    <t>5703</t>
  </si>
  <si>
    <t>5705</t>
  </si>
  <si>
    <t>11,68</t>
  </si>
  <si>
    <t>5707</t>
  </si>
  <si>
    <t>5710</t>
  </si>
  <si>
    <t>5711</t>
  </si>
  <si>
    <t>5714</t>
  </si>
  <si>
    <t>6,96</t>
  </si>
  <si>
    <t>5715</t>
  </si>
  <si>
    <t>36,93</t>
  </si>
  <si>
    <t>5718</t>
  </si>
  <si>
    <t>5721</t>
  </si>
  <si>
    <t>5722</t>
  </si>
  <si>
    <t>5724</t>
  </si>
  <si>
    <t>5727</t>
  </si>
  <si>
    <t>5729</t>
  </si>
  <si>
    <t>5730</t>
  </si>
  <si>
    <t>5735</t>
  </si>
  <si>
    <t>5736</t>
  </si>
  <si>
    <t>34,34</t>
  </si>
  <si>
    <t>5738</t>
  </si>
  <si>
    <t>5739</t>
  </si>
  <si>
    <t>23,96</t>
  </si>
  <si>
    <t>5741</t>
  </si>
  <si>
    <t>5742</t>
  </si>
  <si>
    <t>5747</t>
  </si>
  <si>
    <t>5751</t>
  </si>
  <si>
    <t>5754</t>
  </si>
  <si>
    <t>5763</t>
  </si>
  <si>
    <t>5765</t>
  </si>
  <si>
    <t>5766</t>
  </si>
  <si>
    <t>5779</t>
  </si>
  <si>
    <t>5787</t>
  </si>
  <si>
    <t>5797</t>
  </si>
  <si>
    <t>5800</t>
  </si>
  <si>
    <t>0,19</t>
  </si>
  <si>
    <t>7032</t>
  </si>
  <si>
    <t>7033</t>
  </si>
  <si>
    <t>7034</t>
  </si>
  <si>
    <t>7035</t>
  </si>
  <si>
    <t>7038</t>
  </si>
  <si>
    <t>7039</t>
  </si>
  <si>
    <t>7040</t>
  </si>
  <si>
    <t>7044</t>
  </si>
  <si>
    <t>7045</t>
  </si>
  <si>
    <t>7046</t>
  </si>
  <si>
    <t>7047</t>
  </si>
  <si>
    <t>4,29</t>
  </si>
  <si>
    <t>7051</t>
  </si>
  <si>
    <t>7052</t>
  </si>
  <si>
    <t>7053</t>
  </si>
  <si>
    <t>7054</t>
  </si>
  <si>
    <t>7058</t>
  </si>
  <si>
    <t>7059</t>
  </si>
  <si>
    <t>7060</t>
  </si>
  <si>
    <t>7061</t>
  </si>
  <si>
    <t>7063</t>
  </si>
  <si>
    <t>7064</t>
  </si>
  <si>
    <t>7065</t>
  </si>
  <si>
    <t>7066</t>
  </si>
  <si>
    <t>53786</t>
  </si>
  <si>
    <t>53788</t>
  </si>
  <si>
    <t>53792</t>
  </si>
  <si>
    <t>99,94</t>
  </si>
  <si>
    <t>53794</t>
  </si>
  <si>
    <t>53797</t>
  </si>
  <si>
    <t>53804</t>
  </si>
  <si>
    <t>53806</t>
  </si>
  <si>
    <t>37,30</t>
  </si>
  <si>
    <t>53810</t>
  </si>
  <si>
    <t>37,53</t>
  </si>
  <si>
    <t>53814</t>
  </si>
  <si>
    <t>122,93</t>
  </si>
  <si>
    <t>53817</t>
  </si>
  <si>
    <t>53818</t>
  </si>
  <si>
    <t>4,22</t>
  </si>
  <si>
    <t>53827</t>
  </si>
  <si>
    <t>53829</t>
  </si>
  <si>
    <t>53831</t>
  </si>
  <si>
    <t>53840</t>
  </si>
  <si>
    <t>53841</t>
  </si>
  <si>
    <t>53849</t>
  </si>
  <si>
    <t>53857</t>
  </si>
  <si>
    <t>53858</t>
  </si>
  <si>
    <t>53861</t>
  </si>
  <si>
    <t>53863</t>
  </si>
  <si>
    <t>53865</t>
  </si>
  <si>
    <t>53866</t>
  </si>
  <si>
    <t>0,97</t>
  </si>
  <si>
    <t>53882</t>
  </si>
  <si>
    <t>55263</t>
  </si>
  <si>
    <t>73303</t>
  </si>
  <si>
    <t>73307</t>
  </si>
  <si>
    <t>73309</t>
  </si>
  <si>
    <t>14,56</t>
  </si>
  <si>
    <t>73311</t>
  </si>
  <si>
    <t>73313</t>
  </si>
  <si>
    <t>3,82</t>
  </si>
  <si>
    <t>73315</t>
  </si>
  <si>
    <t>73335</t>
  </si>
  <si>
    <t>73340</t>
  </si>
  <si>
    <t>83361</t>
  </si>
  <si>
    <t>9,08</t>
  </si>
  <si>
    <t>83761</t>
  </si>
  <si>
    <t>83762</t>
  </si>
  <si>
    <t>8,32</t>
  </si>
  <si>
    <t>83763</t>
  </si>
  <si>
    <t>83764</t>
  </si>
  <si>
    <t>87026</t>
  </si>
  <si>
    <t>87441</t>
  </si>
  <si>
    <t>87442</t>
  </si>
  <si>
    <t>87443</t>
  </si>
  <si>
    <t>87444</t>
  </si>
  <si>
    <t>88387</t>
  </si>
  <si>
    <t>88389</t>
  </si>
  <si>
    <t>0,10</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</si>
  <si>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</si>
  <si>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</si>
  <si>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</si>
  <si>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</si>
  <si>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</si>
  <si>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</si>
  <si>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</si>
  <si>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</si>
  <si>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</si>
  <si>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</si>
  <si>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</si>
  <si>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</si>
  <si>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</si>
  <si>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</si>
  <si>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</si>
  <si>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</si>
  <si>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</si>
  <si>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</si>
  <si>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</si>
  <si>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</si>
  <si>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</si>
  <si>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</si>
  <si>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</si>
  <si>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</si>
  <si>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</si>
  <si>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</si>
  <si>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</si>
  <si>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</si>
  <si>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</si>
  <si>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16,94</t>
  </si>
  <si>
    <t>88840</t>
  </si>
  <si>
    <t>7,24</t>
  </si>
  <si>
    <t>88841</t>
  </si>
  <si>
    <t>30,29</t>
  </si>
  <si>
    <t>88842</t>
  </si>
  <si>
    <t>88847</t>
  </si>
  <si>
    <t>88848</t>
  </si>
  <si>
    <t>88853</t>
  </si>
  <si>
    <t>88854</t>
  </si>
  <si>
    <t>88855</t>
  </si>
  <si>
    <t>1,51</t>
  </si>
  <si>
    <t>88856</t>
  </si>
  <si>
    <t>88857</t>
  </si>
  <si>
    <t>88858</t>
  </si>
  <si>
    <t>88859</t>
  </si>
  <si>
    <t>11,36</t>
  </si>
  <si>
    <t>88860</t>
  </si>
  <si>
    <t>2,92</t>
  </si>
  <si>
    <t>88900</t>
  </si>
  <si>
    <t>27,41</t>
  </si>
  <si>
    <t>88902</t>
  </si>
  <si>
    <t>7,04</t>
  </si>
  <si>
    <t>88903</t>
  </si>
  <si>
    <t>34,26</t>
  </si>
  <si>
    <t>88904</t>
  </si>
  <si>
    <t>89009</t>
  </si>
  <si>
    <t>20,99</t>
  </si>
  <si>
    <t>89010</t>
  </si>
  <si>
    <t>8,97</t>
  </si>
  <si>
    <t>89011</t>
  </si>
  <si>
    <t>89012</t>
  </si>
  <si>
    <t>3,17</t>
  </si>
  <si>
    <t>89013</t>
  </si>
  <si>
    <t>68,76</t>
  </si>
  <si>
    <t>89014</t>
  </si>
  <si>
    <t>89015</t>
  </si>
  <si>
    <t>89016</t>
  </si>
  <si>
    <t>0,44</t>
  </si>
  <si>
    <t>89017</t>
  </si>
  <si>
    <t>89018</t>
  </si>
  <si>
    <t>89019</t>
  </si>
  <si>
    <t>89020</t>
  </si>
  <si>
    <t>89023</t>
  </si>
  <si>
    <t>89024</t>
  </si>
  <si>
    <t>89025</t>
  </si>
  <si>
    <t>89026</t>
  </si>
  <si>
    <t>89029</t>
  </si>
  <si>
    <t>16,19</t>
  </si>
  <si>
    <t>89030</t>
  </si>
  <si>
    <t>89033</t>
  </si>
  <si>
    <t>89034</t>
  </si>
  <si>
    <t>89128</t>
  </si>
  <si>
    <t>89129</t>
  </si>
  <si>
    <t>4,82</t>
  </si>
  <si>
    <t>89130</t>
  </si>
  <si>
    <t>26,01</t>
  </si>
  <si>
    <t>89131</t>
  </si>
  <si>
    <t>89210</t>
  </si>
  <si>
    <t>14,01</t>
  </si>
  <si>
    <t>89211</t>
  </si>
  <si>
    <t>89212</t>
  </si>
  <si>
    <t>89213</t>
  </si>
  <si>
    <t>89214</t>
  </si>
  <si>
    <t>89215</t>
  </si>
  <si>
    <t>89221</t>
  </si>
  <si>
    <t>89222</t>
  </si>
  <si>
    <t>0,16</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</si>
  <si>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</si>
  <si>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</si>
  <si>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</si>
  <si>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</si>
  <si>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</si>
  <si>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</si>
  <si>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</si>
  <si>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</si>
  <si>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</si>
  <si>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</si>
  <si>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</si>
  <si>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</si>
  <si>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</si>
  <si>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</si>
  <si>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</si>
  <si>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</si>
  <si>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</si>
  <si>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</si>
  <si>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</si>
  <si>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</si>
  <si>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</si>
  <si>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</si>
  <si>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</si>
  <si>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</si>
  <si>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</si>
  <si>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</si>
  <si>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</si>
  <si>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</si>
  <si>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</si>
  <si>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23,78</t>
  </si>
  <si>
    <t>89268</t>
  </si>
  <si>
    <t>89269</t>
  </si>
  <si>
    <t>1,66</t>
  </si>
  <si>
    <t>89270</t>
  </si>
  <si>
    <t>89271</t>
  </si>
  <si>
    <t>89274</t>
  </si>
  <si>
    <t>89275</t>
  </si>
  <si>
    <t>89276</t>
  </si>
  <si>
    <t>89277</t>
  </si>
  <si>
    <t>4,39</t>
  </si>
  <si>
    <t>89280</t>
  </si>
  <si>
    <t>17,20</t>
  </si>
  <si>
    <t>89281</t>
  </si>
  <si>
    <t>89870</t>
  </si>
  <si>
    <t>16,20</t>
  </si>
  <si>
    <t>89871</t>
  </si>
  <si>
    <t>89872</t>
  </si>
  <si>
    <t>89873</t>
  </si>
  <si>
    <t>30,39</t>
  </si>
  <si>
    <t>89874</t>
  </si>
  <si>
    <t>89878</t>
  </si>
  <si>
    <t>16,89</t>
  </si>
  <si>
    <t>89879</t>
  </si>
  <si>
    <t>5,90</t>
  </si>
  <si>
    <t>89880</t>
  </si>
  <si>
    <t>1,22</t>
  </si>
  <si>
    <t>89881</t>
  </si>
  <si>
    <t>89882</t>
  </si>
  <si>
    <t>90582</t>
  </si>
  <si>
    <t>0,26</t>
  </si>
  <si>
    <t>90583</t>
  </si>
  <si>
    <t>90584</t>
  </si>
  <si>
    <t>90585</t>
  </si>
  <si>
    <t>90621</t>
  </si>
  <si>
    <t>90622</t>
  </si>
  <si>
    <t>90623</t>
  </si>
  <si>
    <t>90624</t>
  </si>
  <si>
    <t>90627</t>
  </si>
  <si>
    <t>25,08</t>
  </si>
  <si>
    <t>90628</t>
  </si>
  <si>
    <t>6,58</t>
  </si>
  <si>
    <t>90629</t>
  </si>
  <si>
    <t>90630</t>
  </si>
  <si>
    <t>90633</t>
  </si>
  <si>
    <t>90634</t>
  </si>
  <si>
    <t>90635</t>
  </si>
  <si>
    <t>90636</t>
  </si>
  <si>
    <t>90639</t>
  </si>
  <si>
    <t>90640</t>
  </si>
  <si>
    <t>90641</t>
  </si>
  <si>
    <t>90642</t>
  </si>
  <si>
    <t>4,78</t>
  </si>
  <si>
    <t>90646</t>
  </si>
  <si>
    <t>90647</t>
  </si>
  <si>
    <t>90648</t>
  </si>
  <si>
    <t>90649</t>
  </si>
  <si>
    <t>90652</t>
  </si>
  <si>
    <t>90653</t>
  </si>
  <si>
    <t>90654</t>
  </si>
  <si>
    <t>90655</t>
  </si>
  <si>
    <t>90658</t>
  </si>
  <si>
    <t>90659</t>
  </si>
  <si>
    <t>90660</t>
  </si>
  <si>
    <t>90661</t>
  </si>
  <si>
    <t>90664</t>
  </si>
  <si>
    <t>3,10</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</si>
  <si>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</si>
  <si>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</si>
  <si>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</si>
  <si>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</si>
  <si>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</si>
  <si>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</si>
  <si>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</si>
  <si>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</si>
  <si>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</si>
  <si>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</si>
  <si>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</si>
  <si>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</si>
  <si>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</si>
  <si>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</si>
  <si>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</si>
  <si>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</si>
  <si>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</si>
  <si>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</si>
  <si>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</si>
  <si>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</si>
  <si>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1,92</t>
  </si>
  <si>
    <t>90958</t>
  </si>
  <si>
    <t>90960</t>
  </si>
  <si>
    <t>90961</t>
  </si>
  <si>
    <t>90962</t>
  </si>
  <si>
    <t>90963</t>
  </si>
  <si>
    <t>90968</t>
  </si>
  <si>
    <t>2,57</t>
  </si>
  <si>
    <t>90969</t>
  </si>
  <si>
    <t>90970</t>
  </si>
  <si>
    <t>90971</t>
  </si>
  <si>
    <t>90975</t>
  </si>
  <si>
    <t>6,54</t>
  </si>
  <si>
    <t>90976</t>
  </si>
  <si>
    <t>90977</t>
  </si>
  <si>
    <t>8,18</t>
  </si>
  <si>
    <t>90978</t>
  </si>
  <si>
    <t>90992</t>
  </si>
  <si>
    <t>3,05</t>
  </si>
  <si>
    <t>90993</t>
  </si>
  <si>
    <t>0,80</t>
  </si>
  <si>
    <t>90994</t>
  </si>
  <si>
    <t>90995</t>
  </si>
  <si>
    <t>91021</t>
  </si>
  <si>
    <t>91026</t>
  </si>
  <si>
    <t>8,88</t>
  </si>
  <si>
    <t>91027</t>
  </si>
  <si>
    <t>91028</t>
  </si>
  <si>
    <t>91029</t>
  </si>
  <si>
    <t>91030</t>
  </si>
  <si>
    <t>91273</t>
  </si>
  <si>
    <t>91274</t>
  </si>
  <si>
    <t>91275</t>
  </si>
  <si>
    <t>91276</t>
  </si>
  <si>
    <t>91279</t>
  </si>
  <si>
    <t>91280</t>
  </si>
  <si>
    <t>91281</t>
  </si>
  <si>
    <t>91282</t>
  </si>
  <si>
    <t>8,67</t>
  </si>
  <si>
    <t>91354</t>
  </si>
  <si>
    <t>7,00</t>
  </si>
  <si>
    <t>91355</t>
  </si>
  <si>
    <t>91356</t>
  </si>
  <si>
    <t>91359</t>
  </si>
  <si>
    <t>91360</t>
  </si>
  <si>
    <t>3,13</t>
  </si>
  <si>
    <t>91361</t>
  </si>
  <si>
    <t>91367</t>
  </si>
  <si>
    <t>9,93</t>
  </si>
  <si>
    <t>91368</t>
  </si>
  <si>
    <t>91369</t>
  </si>
  <si>
    <t>91375</t>
  </si>
  <si>
    <t>91376</t>
  </si>
  <si>
    <t>91377</t>
  </si>
  <si>
    <t>91380</t>
  </si>
  <si>
    <t>91381</t>
  </si>
  <si>
    <t>3,90</t>
  </si>
  <si>
    <t>91382</t>
  </si>
  <si>
    <t>91383</t>
  </si>
  <si>
    <t>91384</t>
  </si>
  <si>
    <t>91390</t>
  </si>
  <si>
    <t>91391</t>
  </si>
  <si>
    <t>91392</t>
  </si>
  <si>
    <t>91396</t>
  </si>
  <si>
    <t>91397</t>
  </si>
  <si>
    <t>4,03</t>
  </si>
  <si>
    <t>91398</t>
  </si>
  <si>
    <t>91402</t>
  </si>
  <si>
    <t>91466</t>
  </si>
  <si>
    <t>91467</t>
  </si>
  <si>
    <t>91468</t>
  </si>
  <si>
    <t>91469</t>
  </si>
  <si>
    <t>91484</t>
  </si>
  <si>
    <t>91485</t>
  </si>
  <si>
    <t>91529</t>
  </si>
  <si>
    <t>91530</t>
  </si>
  <si>
    <t>91531</t>
  </si>
  <si>
    <t>91532</t>
  </si>
  <si>
    <t>91629</t>
  </si>
  <si>
    <t>91630</t>
  </si>
  <si>
    <t>91631</t>
  </si>
  <si>
    <t>0,61</t>
  </si>
  <si>
    <t>91632</t>
  </si>
  <si>
    <t>14,06</t>
  </si>
  <si>
    <t>91633</t>
  </si>
  <si>
    <t>91640</t>
  </si>
  <si>
    <t>91641</t>
  </si>
  <si>
    <t>91642</t>
  </si>
  <si>
    <t>91643</t>
  </si>
  <si>
    <t>91644</t>
  </si>
  <si>
    <t>91688</t>
  </si>
  <si>
    <t>91689</t>
  </si>
  <si>
    <t>91690</t>
  </si>
  <si>
    <t>91691</t>
  </si>
  <si>
    <t>92040</t>
  </si>
  <si>
    <t>92041</t>
  </si>
  <si>
    <t>92042</t>
  </si>
  <si>
    <t>92101</t>
  </si>
  <si>
    <t>11,10</t>
  </si>
  <si>
    <t>92102</t>
  </si>
  <si>
    <t>92103</t>
  </si>
  <si>
    <t>92104</t>
  </si>
  <si>
    <t>92105</t>
  </si>
  <si>
    <t>92108</t>
  </si>
  <si>
    <t>92109</t>
  </si>
  <si>
    <t>92110</t>
  </si>
  <si>
    <t>92111</t>
  </si>
  <si>
    <t>92114</t>
  </si>
  <si>
    <t>92115</t>
  </si>
  <si>
    <t>92116</t>
  </si>
  <si>
    <t>2,15</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</si>
  <si>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</si>
  <si>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</si>
  <si>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</si>
  <si>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</si>
  <si>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</si>
  <si>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</si>
  <si>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</si>
  <si>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</si>
  <si>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</si>
  <si>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</si>
  <si>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</si>
  <si>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</si>
  <si>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</si>
  <si>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</si>
  <si>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</si>
  <si>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</si>
  <si>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</si>
  <si>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</si>
  <si>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</si>
  <si>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</si>
  <si>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</si>
  <si>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</si>
  <si>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</si>
  <si>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</si>
  <si>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</si>
  <si>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</si>
  <si>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</si>
  <si>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</si>
  <si>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</si>
  <si>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</si>
  <si>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</si>
  <si>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</si>
  <si>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</si>
  <si>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</si>
  <si>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</si>
  <si>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</si>
  <si>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23,80</t>
  </si>
  <si>
    <t>93271</t>
  </si>
  <si>
    <t>93277</t>
  </si>
  <si>
    <t>93278</t>
  </si>
  <si>
    <t>93279</t>
  </si>
  <si>
    <t>93280</t>
  </si>
  <si>
    <t>93283</t>
  </si>
  <si>
    <t>93284</t>
  </si>
  <si>
    <t>93285</t>
  </si>
  <si>
    <t>93286</t>
  </si>
  <si>
    <t>93296</t>
  </si>
  <si>
    <t>93397</t>
  </si>
  <si>
    <t>93398</t>
  </si>
  <si>
    <t>93399</t>
  </si>
  <si>
    <t>93400</t>
  </si>
  <si>
    <t>93401</t>
  </si>
  <si>
    <t>93404</t>
  </si>
  <si>
    <t>3,61</t>
  </si>
  <si>
    <t>93405</t>
  </si>
  <si>
    <t>93406</t>
  </si>
  <si>
    <t>4,52</t>
  </si>
  <si>
    <t>93407</t>
  </si>
  <si>
    <t>93411</t>
  </si>
  <si>
    <t>93412</t>
  </si>
  <si>
    <t>93413</t>
  </si>
  <si>
    <t>93414</t>
  </si>
  <si>
    <t>93417</t>
  </si>
  <si>
    <t>93418</t>
  </si>
  <si>
    <t>93419</t>
  </si>
  <si>
    <t>93420</t>
  </si>
  <si>
    <t>93423</t>
  </si>
  <si>
    <t>93424</t>
  </si>
  <si>
    <t>93425</t>
  </si>
  <si>
    <t>93426</t>
  </si>
  <si>
    <t>83,24</t>
  </si>
  <si>
    <t>93429</t>
  </si>
  <si>
    <t>93430</t>
  </si>
  <si>
    <t>22,05</t>
  </si>
  <si>
    <t>93431</t>
  </si>
  <si>
    <t>93432</t>
  </si>
  <si>
    <t>93435</t>
  </si>
  <si>
    <t>93436</t>
  </si>
  <si>
    <t>93437</t>
  </si>
  <si>
    <t>6,53</t>
  </si>
  <si>
    <t>93438</t>
  </si>
  <si>
    <t>15,44</t>
  </si>
  <si>
    <t>95114</t>
  </si>
  <si>
    <t>95115</t>
  </si>
  <si>
    <t>95116</t>
  </si>
  <si>
    <t>95117</t>
  </si>
  <si>
    <t>9,59</t>
  </si>
  <si>
    <t>95118</t>
  </si>
  <si>
    <t>33,22</t>
  </si>
  <si>
    <t>95119</t>
  </si>
  <si>
    <t>95120</t>
  </si>
  <si>
    <t>95123</t>
  </si>
  <si>
    <t>10,55</t>
  </si>
  <si>
    <t>95124</t>
  </si>
  <si>
    <t>3,16</t>
  </si>
  <si>
    <t>95125</t>
  </si>
  <si>
    <t>95126</t>
  </si>
  <si>
    <t>95129</t>
  </si>
  <si>
    <t>95130</t>
  </si>
  <si>
    <t>95131</t>
  </si>
  <si>
    <t>95132</t>
  </si>
  <si>
    <t>16,72</t>
  </si>
  <si>
    <t>95136</t>
  </si>
  <si>
    <t>95137</t>
  </si>
  <si>
    <t>95138</t>
  </si>
  <si>
    <t>95208</t>
  </si>
  <si>
    <t>95209</t>
  </si>
  <si>
    <t>5,54</t>
  </si>
  <si>
    <t>95210</t>
  </si>
  <si>
    <t>95211</t>
  </si>
  <si>
    <t>95214</t>
  </si>
  <si>
    <t>95215</t>
  </si>
  <si>
    <t>95216</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</si>
  <si>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</si>
  <si>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</si>
  <si>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</si>
  <si>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</si>
  <si>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</si>
  <si>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</si>
  <si>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</si>
  <si>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</si>
  <si>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</si>
  <si>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</si>
  <si>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</si>
  <si>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</si>
  <si>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</si>
  <si>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</si>
  <si>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</si>
  <si>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</si>
  <si>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</si>
  <si>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</si>
  <si>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</si>
  <si>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</si>
  <si>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</si>
  <si>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</si>
  <si>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</si>
  <si>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</si>
  <si>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</si>
  <si>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5,50</t>
  </si>
  <si>
    <t>95629</t>
  </si>
  <si>
    <t>95630</t>
  </si>
  <si>
    <t>95698</t>
  </si>
  <si>
    <t>95699</t>
  </si>
  <si>
    <t>95700</t>
  </si>
  <si>
    <t>95701</t>
  </si>
  <si>
    <t>95704</t>
  </si>
  <si>
    <t>95705</t>
  </si>
  <si>
    <t>6,31</t>
  </si>
  <si>
    <t>95706</t>
  </si>
  <si>
    <t>30,08</t>
  </si>
  <si>
    <t>95707</t>
  </si>
  <si>
    <t>95710</t>
  </si>
  <si>
    <t>28,89</t>
  </si>
  <si>
    <t>95711</t>
  </si>
  <si>
    <t>7,42</t>
  </si>
  <si>
    <t>95712</t>
  </si>
  <si>
    <t>95713</t>
  </si>
  <si>
    <t>95716</t>
  </si>
  <si>
    <t>95717</t>
  </si>
  <si>
    <t>95718</t>
  </si>
  <si>
    <t>95719</t>
  </si>
  <si>
    <t>95869</t>
  </si>
  <si>
    <t>95870</t>
  </si>
  <si>
    <t>95871</t>
  </si>
  <si>
    <t>95874</t>
  </si>
  <si>
    <t>96008</t>
  </si>
  <si>
    <t>96009</t>
  </si>
  <si>
    <t>96011</t>
  </si>
  <si>
    <t>11,31</t>
  </si>
  <si>
    <t>96012</t>
  </si>
  <si>
    <t>96015</t>
  </si>
  <si>
    <t>96016</t>
  </si>
  <si>
    <t>2,69</t>
  </si>
  <si>
    <t>96018</t>
  </si>
  <si>
    <t>96019</t>
  </si>
  <si>
    <t>96023</t>
  </si>
  <si>
    <t>96024</t>
  </si>
  <si>
    <t>2,08</t>
  </si>
  <si>
    <t>96026</t>
  </si>
  <si>
    <t>96027</t>
  </si>
  <si>
    <t>96030</t>
  </si>
  <si>
    <t>96031</t>
  </si>
  <si>
    <t>96032</t>
  </si>
  <si>
    <t>96033</t>
  </si>
  <si>
    <t>96034</t>
  </si>
  <si>
    <t>96053</t>
  </si>
  <si>
    <t>8,02</t>
  </si>
  <si>
    <t>96054</t>
  </si>
  <si>
    <t>96055</t>
  </si>
  <si>
    <t>96056</t>
  </si>
  <si>
    <t>96057</t>
  </si>
  <si>
    <t>96060</t>
  </si>
  <si>
    <t>96061</t>
  </si>
  <si>
    <t>96062</t>
  </si>
  <si>
    <t>96241</t>
  </si>
  <si>
    <t>96242</t>
  </si>
  <si>
    <t>96243</t>
  </si>
  <si>
    <t>13,81</t>
  </si>
  <si>
    <t>96244</t>
  </si>
  <si>
    <t>96298</t>
  </si>
  <si>
    <t>37,52</t>
  </si>
  <si>
    <t>96299</t>
  </si>
  <si>
    <t>96300</t>
  </si>
  <si>
    <t>96301</t>
  </si>
  <si>
    <t>96304</t>
  </si>
  <si>
    <t>96305</t>
  </si>
  <si>
    <t>96306</t>
  </si>
  <si>
    <t>96307</t>
  </si>
  <si>
    <t>96457</t>
  </si>
  <si>
    <t>96458</t>
  </si>
  <si>
    <t>96459</t>
  </si>
  <si>
    <t>6,10</t>
  </si>
  <si>
    <t>96460</t>
  </si>
  <si>
    <t>98760</t>
  </si>
  <si>
    <t>98761</t>
  </si>
  <si>
    <t>98762</t>
  </si>
  <si>
    <t>98763</t>
  </si>
  <si>
    <t>55960</t>
  </si>
  <si>
    <t>72085</t>
  </si>
  <si>
    <t>72086</t>
  </si>
  <si>
    <t>92259</t>
  </si>
  <si>
    <t>92260</t>
  </si>
  <si>
    <t>92261</t>
  </si>
  <si>
    <t>92262</t>
  </si>
  <si>
    <t>92539</t>
  </si>
  <si>
    <t>57,82</t>
  </si>
  <si>
    <t>92540</t>
  </si>
  <si>
    <t>92541</t>
  </si>
  <si>
    <t>92542</t>
  </si>
  <si>
    <t>77,04</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</si>
  <si>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</si>
  <si>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</si>
  <si>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</si>
  <si>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</si>
  <si>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</si>
  <si>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</si>
  <si>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</si>
  <si>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</si>
  <si>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</si>
  <si>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</si>
  <si>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</si>
  <si>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</si>
  <si>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</si>
  <si>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</si>
  <si>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</si>
  <si>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</si>
  <si>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</si>
  <si>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</si>
  <si>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</si>
  <si>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</si>
  <si>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</si>
  <si>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</si>
  <si>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</si>
  <si>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28,61</t>
  </si>
  <si>
    <t>92566</t>
  </si>
  <si>
    <t>17,60</t>
  </si>
  <si>
    <t>92567</t>
  </si>
  <si>
    <t>72089</t>
  </si>
  <si>
    <t>94189</t>
  </si>
  <si>
    <t>94192</t>
  </si>
  <si>
    <t>29,96</t>
  </si>
  <si>
    <t>94195</t>
  </si>
  <si>
    <t>94198</t>
  </si>
  <si>
    <t>94201</t>
  </si>
  <si>
    <t>94204</t>
  </si>
  <si>
    <t>94224</t>
  </si>
  <si>
    <t>17,85</t>
  </si>
  <si>
    <t>94225</t>
  </si>
  <si>
    <t>94226</t>
  </si>
  <si>
    <t>12,28</t>
  </si>
  <si>
    <t>94232</t>
  </si>
  <si>
    <t>94440</t>
  </si>
  <si>
    <t>30,37</t>
  </si>
  <si>
    <t>94441</t>
  </si>
  <si>
    <t>94442</t>
  </si>
  <si>
    <t>94443</t>
  </si>
  <si>
    <t>94445</t>
  </si>
  <si>
    <t>94446</t>
  </si>
  <si>
    <t>35,24</t>
  </si>
  <si>
    <t>94447</t>
  </si>
  <si>
    <t>94448</t>
  </si>
  <si>
    <t>94207</t>
  </si>
  <si>
    <t>34,67</t>
  </si>
  <si>
    <t>94210</t>
  </si>
  <si>
    <t>94218</t>
  </si>
  <si>
    <t>73866/4</t>
  </si>
  <si>
    <t>73866/5</t>
  </si>
  <si>
    <t>73866/6</t>
  </si>
  <si>
    <t>73866/7</t>
  </si>
  <si>
    <t>73866/8</t>
  </si>
  <si>
    <t>73866/9</t>
  </si>
  <si>
    <t>73867/1</t>
  </si>
  <si>
    <t>73867/2</t>
  </si>
  <si>
    <t>73867/3</t>
  </si>
  <si>
    <t>73867/4</t>
  </si>
  <si>
    <t>75220</t>
  </si>
  <si>
    <t>94213</t>
  </si>
  <si>
    <t>94216</t>
  </si>
  <si>
    <t>94219</t>
  </si>
  <si>
    <t>94220</t>
  </si>
  <si>
    <t>33,75</t>
  </si>
  <si>
    <t>94221</t>
  </si>
  <si>
    <t>94222</t>
  </si>
  <si>
    <t>28,92</t>
  </si>
  <si>
    <t>74045/2</t>
  </si>
  <si>
    <t>94223</t>
  </si>
  <si>
    <t>43,85</t>
  </si>
  <si>
    <t>94451</t>
  </si>
  <si>
    <t>94230</t>
  </si>
  <si>
    <t>94227</t>
  </si>
  <si>
    <t>94228</t>
  </si>
  <si>
    <t>94229</t>
  </si>
  <si>
    <t>94231</t>
  </si>
  <si>
    <t>94450</t>
  </si>
  <si>
    <t>94449</t>
  </si>
  <si>
    <t>73970/1</t>
  </si>
  <si>
    <t>10,23</t>
  </si>
  <si>
    <t>73970/2</t>
  </si>
  <si>
    <t>92255</t>
  </si>
  <si>
    <t>92256</t>
  </si>
  <si>
    <t>92257</t>
  </si>
  <si>
    <t>92258</t>
  </si>
  <si>
    <t>92568</t>
  </si>
  <si>
    <t>92569</t>
  </si>
  <si>
    <t>27,74</t>
  </si>
  <si>
    <t>92570</t>
  </si>
  <si>
    <t>92571</t>
  </si>
  <si>
    <t>92572</t>
  </si>
  <si>
    <t>92573</t>
  </si>
  <si>
    <t>92574</t>
  </si>
  <si>
    <t>92575</t>
  </si>
  <si>
    <t>27,79</t>
  </si>
  <si>
    <t>92576</t>
  </si>
  <si>
    <t>92577</t>
  </si>
  <si>
    <t>92578</t>
  </si>
  <si>
    <t>92579</t>
  </si>
  <si>
    <t>92580</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</si>
  <si>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</si>
  <si>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</si>
  <si>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</si>
  <si>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</si>
  <si>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</si>
  <si>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</si>
  <si>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</si>
  <si>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</si>
  <si>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</si>
  <si>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</si>
  <si>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</si>
  <si>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</si>
  <si>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</si>
  <si>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</si>
  <si>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</si>
  <si>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</si>
  <si>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</si>
  <si>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</si>
  <si>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</si>
  <si>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</si>
  <si>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</si>
  <si>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</si>
  <si>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94444</t>
  </si>
  <si>
    <t>73891/1</t>
  </si>
  <si>
    <t>73882/1</t>
  </si>
  <si>
    <t>73882/5</t>
  </si>
  <si>
    <t>73816/1</t>
  </si>
  <si>
    <t>73816/2</t>
  </si>
  <si>
    <t>73881/1</t>
  </si>
  <si>
    <t>73881/3</t>
  </si>
  <si>
    <t>10,69</t>
  </si>
  <si>
    <t>73883/1</t>
  </si>
  <si>
    <t>73883/2</t>
  </si>
  <si>
    <t>73883/3</t>
  </si>
  <si>
    <t>73902/1</t>
  </si>
  <si>
    <t>73968/1</t>
  </si>
  <si>
    <t>73969/1</t>
  </si>
  <si>
    <t>74017/1</t>
  </si>
  <si>
    <t>74017/2</t>
  </si>
  <si>
    <t>75029/1</t>
  </si>
  <si>
    <t>83651</t>
  </si>
  <si>
    <t>32,74</t>
  </si>
  <si>
    <t>83656</t>
  </si>
  <si>
    <t>83658</t>
  </si>
  <si>
    <t>83661</t>
  </si>
  <si>
    <t>83662</t>
  </si>
  <si>
    <t>83664</t>
  </si>
  <si>
    <t>83665</t>
  </si>
  <si>
    <t>83667</t>
  </si>
  <si>
    <t>83668</t>
  </si>
  <si>
    <t>83669</t>
  </si>
  <si>
    <t>83670</t>
  </si>
  <si>
    <t>46,54</t>
  </si>
  <si>
    <t>83671</t>
  </si>
  <si>
    <t>83675</t>
  </si>
  <si>
    <t>83676</t>
  </si>
  <si>
    <t>83677</t>
  </si>
  <si>
    <t>83678</t>
  </si>
  <si>
    <t>83679</t>
  </si>
  <si>
    <t>83680</t>
  </si>
  <si>
    <t>83681</t>
  </si>
  <si>
    <t>83682</t>
  </si>
  <si>
    <t>83683</t>
  </si>
  <si>
    <t>83729</t>
  </si>
  <si>
    <t>83739</t>
  </si>
  <si>
    <t>6454</t>
  </si>
  <si>
    <t>73611</t>
  </si>
  <si>
    <t>73697</t>
  </si>
  <si>
    <t>73698</t>
  </si>
  <si>
    <t>73890/1</t>
  </si>
  <si>
    <t>73890/2</t>
  </si>
  <si>
    <t>92743</t>
  </si>
  <si>
    <t>92744</t>
  </si>
  <si>
    <t>92745</t>
  </si>
  <si>
    <t>92746</t>
  </si>
  <si>
    <t>92747</t>
  </si>
  <si>
    <t>92748</t>
  </si>
  <si>
    <t>92749</t>
  </si>
  <si>
    <t>92750</t>
  </si>
  <si>
    <t>92751</t>
  </si>
  <si>
    <t>92752</t>
  </si>
  <si>
    <t>92753</t>
  </si>
  <si>
    <t>92754</t>
  </si>
  <si>
    <t>92755</t>
  </si>
  <si>
    <t>92756</t>
  </si>
  <si>
    <t>92757</t>
  </si>
  <si>
    <t>92758</t>
  </si>
  <si>
    <t>73843/1</t>
  </si>
  <si>
    <t>73844/1</t>
  </si>
  <si>
    <t>73844/2</t>
  </si>
  <si>
    <t>73846/1</t>
  </si>
  <si>
    <t>73846/2</t>
  </si>
  <si>
    <t>91069</t>
  </si>
  <si>
    <t>91070</t>
  </si>
  <si>
    <t>91071</t>
  </si>
  <si>
    <t>91072</t>
  </si>
  <si>
    <t>91073</t>
  </si>
  <si>
    <t>91074</t>
  </si>
  <si>
    <t>91075</t>
  </si>
  <si>
    <t>91076</t>
  </si>
  <si>
    <t>91077</t>
  </si>
  <si>
    <t>91078</t>
  </si>
  <si>
    <t>91079</t>
  </si>
  <si>
    <t>91080</t>
  </si>
  <si>
    <t>91081</t>
  </si>
  <si>
    <t>91082</t>
  </si>
  <si>
    <t>91083</t>
  </si>
  <si>
    <t>91084</t>
  </si>
  <si>
    <t>91086</t>
  </si>
  <si>
    <t>80,50</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</si>
  <si>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</si>
  <si>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</si>
  <si>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</si>
  <si>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</si>
  <si>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</si>
  <si>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</si>
  <si>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</si>
  <si>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</si>
  <si>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</si>
  <si>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</si>
  <si>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</si>
  <si>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</si>
  <si>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</si>
  <si>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</si>
  <si>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</si>
  <si>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</si>
  <si>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</si>
  <si>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</si>
  <si>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</si>
  <si>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</si>
  <si>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</si>
  <si>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</si>
  <si>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</si>
  <si>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</si>
  <si>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</si>
  <si>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</si>
  <si>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</si>
  <si>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</si>
  <si>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</si>
  <si>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</si>
  <si>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</si>
  <si>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</si>
  <si>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</si>
  <si>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</si>
  <si>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</si>
  <si>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</si>
  <si>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21,91</t>
  </si>
  <si>
    <t>83690</t>
  </si>
  <si>
    <t>73799/1</t>
  </si>
  <si>
    <t>73856/1</t>
  </si>
  <si>
    <t>73856/2</t>
  </si>
  <si>
    <t>73856/3</t>
  </si>
  <si>
    <t>73856/4</t>
  </si>
  <si>
    <t>73856/5</t>
  </si>
  <si>
    <t>73856/6</t>
  </si>
  <si>
    <t>73856/7</t>
  </si>
  <si>
    <t>73856/8</t>
  </si>
  <si>
    <t>73856/9</t>
  </si>
  <si>
    <t>73856/10</t>
  </si>
  <si>
    <t>73856/11</t>
  </si>
  <si>
    <t>73856/12</t>
  </si>
  <si>
    <t>73856/13</t>
  </si>
  <si>
    <t>73856/14</t>
  </si>
  <si>
    <t>73856/15</t>
  </si>
  <si>
    <t>74224/1</t>
  </si>
  <si>
    <t>83659</t>
  </si>
  <si>
    <t>83716</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</si>
  <si>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</si>
  <si>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</si>
  <si>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</si>
  <si>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</si>
  <si>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</si>
  <si>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</si>
  <si>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</si>
  <si>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</si>
  <si>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</si>
  <si>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</si>
  <si>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</si>
  <si>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</si>
  <si>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</si>
  <si>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</si>
  <si>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</si>
  <si>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</si>
  <si>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</si>
  <si>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</si>
  <si>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</si>
  <si>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</si>
  <si>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</si>
  <si>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</si>
  <si>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</si>
  <si>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</si>
  <si>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</si>
  <si>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</si>
  <si>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</si>
  <si>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</si>
  <si>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</si>
  <si>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</si>
  <si>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</si>
  <si>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</si>
  <si>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</si>
  <si>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</si>
  <si>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</si>
  <si>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</si>
  <si>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</si>
  <si>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</si>
  <si>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</si>
  <si>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</si>
  <si>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</si>
  <si>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</si>
  <si>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</si>
  <si>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</si>
  <si>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</si>
  <si>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</si>
  <si>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</si>
  <si>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</si>
  <si>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</si>
  <si>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</si>
  <si>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</si>
  <si>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</si>
  <si>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</si>
  <si>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</si>
  <si>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</si>
  <si>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</si>
  <si>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</si>
  <si>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</si>
  <si>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</si>
  <si>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</si>
  <si>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</si>
  <si>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</si>
  <si>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</si>
  <si>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</si>
  <si>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</si>
  <si>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</si>
  <si>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</si>
  <si>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</si>
  <si>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</si>
  <si>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</si>
  <si>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</si>
  <si>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</si>
  <si>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98414</t>
  </si>
  <si>
    <t>98415</t>
  </si>
  <si>
    <t>98416</t>
  </si>
  <si>
    <t>98417</t>
  </si>
  <si>
    <t>98418</t>
  </si>
  <si>
    <t>98419</t>
  </si>
  <si>
    <t>98420</t>
  </si>
  <si>
    <t>98421</t>
  </si>
  <si>
    <t>98422</t>
  </si>
  <si>
    <t>98423</t>
  </si>
  <si>
    <t>98424</t>
  </si>
  <si>
    <t>98425</t>
  </si>
  <si>
    <t>98426</t>
  </si>
  <si>
    <t>98427</t>
  </si>
  <si>
    <t>98428</t>
  </si>
  <si>
    <t>98429</t>
  </si>
  <si>
    <t>98430</t>
  </si>
  <si>
    <t>98431</t>
  </si>
  <si>
    <t>98432</t>
  </si>
  <si>
    <t>98433</t>
  </si>
  <si>
    <t>98434</t>
  </si>
  <si>
    <t>94263</t>
  </si>
  <si>
    <t>94264</t>
  </si>
  <si>
    <t>94265</t>
  </si>
  <si>
    <t>94266</t>
  </si>
  <si>
    <t>94267</t>
  </si>
  <si>
    <t>31,37</t>
  </si>
  <si>
    <t>94268</t>
  </si>
  <si>
    <t>94269</t>
  </si>
  <si>
    <t>94270</t>
  </si>
  <si>
    <t>48,72</t>
  </si>
  <si>
    <t>94271</t>
  </si>
  <si>
    <t>94272</t>
  </si>
  <si>
    <t>59,97</t>
  </si>
  <si>
    <t>94273</t>
  </si>
  <si>
    <t>94274</t>
  </si>
  <si>
    <t>94275</t>
  </si>
  <si>
    <t>94276</t>
  </si>
  <si>
    <t>94281</t>
  </si>
  <si>
    <t>94282</t>
  </si>
  <si>
    <t>94283</t>
  </si>
  <si>
    <t>94284</t>
  </si>
  <si>
    <t>94285</t>
  </si>
  <si>
    <t>94286</t>
  </si>
  <si>
    <t>94287</t>
  </si>
  <si>
    <t>94288</t>
  </si>
  <si>
    <t>94289</t>
  </si>
  <si>
    <t>94290</t>
  </si>
  <si>
    <t>94291</t>
  </si>
  <si>
    <t>94292</t>
  </si>
  <si>
    <t>94293</t>
  </si>
  <si>
    <t>94294</t>
  </si>
  <si>
    <t>94037</t>
  </si>
  <si>
    <t>94038</t>
  </si>
  <si>
    <t>94039</t>
  </si>
  <si>
    <t>94040</t>
  </si>
  <si>
    <t>94041</t>
  </si>
  <si>
    <t>11,20</t>
  </si>
  <si>
    <t>94042</t>
  </si>
  <si>
    <t>94043</t>
  </si>
  <si>
    <t>17,05</t>
  </si>
  <si>
    <t>94044</t>
  </si>
  <si>
    <t>94045</t>
  </si>
  <si>
    <t>94046</t>
  </si>
  <si>
    <t>94047</t>
  </si>
  <si>
    <t>10,22</t>
  </si>
  <si>
    <t>94048</t>
  </si>
  <si>
    <t>94049</t>
  </si>
  <si>
    <t>94050</t>
  </si>
  <si>
    <t>39,61</t>
  </si>
  <si>
    <t>94051</t>
  </si>
  <si>
    <t>94052</t>
  </si>
  <si>
    <t>34,21</t>
  </si>
  <si>
    <t>94053</t>
  </si>
  <si>
    <t>94054</t>
  </si>
  <si>
    <t>94055</t>
  </si>
  <si>
    <t>94056</t>
  </si>
  <si>
    <t>94057</t>
  </si>
  <si>
    <t>24,40</t>
  </si>
  <si>
    <t>94058</t>
  </si>
  <si>
    <t>94059</t>
  </si>
  <si>
    <t>94060</t>
  </si>
  <si>
    <t>83770</t>
  </si>
  <si>
    <t>73301</t>
  </si>
  <si>
    <t>83515</t>
  </si>
  <si>
    <t>83516</t>
  </si>
  <si>
    <t>72144</t>
  </si>
  <si>
    <t>73910/8</t>
  </si>
  <si>
    <t>73910/9</t>
  </si>
  <si>
    <t>84874</t>
  </si>
  <si>
    <t>84876</t>
  </si>
  <si>
    <t>90800</t>
  </si>
  <si>
    <t>90801</t>
  </si>
  <si>
    <t>90802</t>
  </si>
  <si>
    <t>90803</t>
  </si>
  <si>
    <t>90804</t>
  </si>
  <si>
    <t>90805</t>
  </si>
  <si>
    <t>90806</t>
  </si>
  <si>
    <t>90807</t>
  </si>
  <si>
    <t>90816</t>
  </si>
  <si>
    <t>90817</t>
  </si>
  <si>
    <t>69,21</t>
  </si>
  <si>
    <t>90818</t>
  </si>
  <si>
    <t>90819</t>
  </si>
  <si>
    <t>90820</t>
  </si>
  <si>
    <t>90821</t>
  </si>
  <si>
    <t>90822</t>
  </si>
  <si>
    <t>90823</t>
  </si>
  <si>
    <t>90826</t>
  </si>
  <si>
    <t>21,57</t>
  </si>
  <si>
    <t>90827</t>
  </si>
  <si>
    <t>90828</t>
  </si>
  <si>
    <t>90829</t>
  </si>
  <si>
    <t>25,28</t>
  </si>
  <si>
    <t>90830</t>
  </si>
  <si>
    <t>90831</t>
  </si>
  <si>
    <t>90841</t>
  </si>
  <si>
    <t>90842</t>
  </si>
  <si>
    <t>90843</t>
  </si>
  <si>
    <t>90844</t>
  </si>
  <si>
    <t>90847</t>
  </si>
  <si>
    <t>90848</t>
  </si>
  <si>
    <t>90849</t>
  </si>
  <si>
    <t>90850</t>
  </si>
  <si>
    <t>91009</t>
  </si>
  <si>
    <t>91010</t>
  </si>
  <si>
    <t>91011</t>
  </si>
  <si>
    <t>91012</t>
  </si>
  <si>
    <t>91013</t>
  </si>
  <si>
    <t>91014</t>
  </si>
  <si>
    <t>91015</t>
  </si>
  <si>
    <t>91016</t>
  </si>
  <si>
    <t>91286</t>
  </si>
  <si>
    <t>91287</t>
  </si>
  <si>
    <t>91288</t>
  </si>
  <si>
    <t>91290</t>
  </si>
  <si>
    <t>91291</t>
  </si>
  <si>
    <t>91292</t>
  </si>
  <si>
    <t>91293</t>
  </si>
  <si>
    <t>91294</t>
  </si>
  <si>
    <t>91295</t>
  </si>
  <si>
    <t>91296</t>
  </si>
  <si>
    <t>91297</t>
  </si>
  <si>
    <t>91298</t>
  </si>
  <si>
    <t>91299</t>
  </si>
  <si>
    <t>91300</t>
  </si>
  <si>
    <t>91301</t>
  </si>
  <si>
    <t>91302</t>
  </si>
  <si>
    <t>20,72</t>
  </si>
  <si>
    <t>91303</t>
  </si>
  <si>
    <t>91304</t>
  </si>
  <si>
    <t>91305</t>
  </si>
  <si>
    <t>49,52</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</si>
  <si>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</si>
  <si>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</si>
  <si>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</si>
  <si>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</si>
  <si>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</si>
  <si>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</si>
  <si>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</si>
  <si>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</si>
  <si>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</si>
  <si>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</si>
  <si>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</si>
  <si>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</si>
  <si>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</si>
  <si>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</si>
  <si>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</si>
  <si>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</si>
  <si>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</si>
  <si>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</si>
  <si>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</si>
  <si>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</si>
  <si>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</si>
  <si>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</si>
  <si>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</si>
  <si>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</si>
  <si>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73813/1</t>
  </si>
  <si>
    <t>84844</t>
  </si>
  <si>
    <t>84845</t>
  </si>
  <si>
    <t>84846</t>
  </si>
  <si>
    <t>84847</t>
  </si>
  <si>
    <t>84848</t>
  </si>
  <si>
    <t>84849</t>
  </si>
  <si>
    <t>73933/1</t>
  </si>
  <si>
    <t>73933/3</t>
  </si>
  <si>
    <t>73933/4</t>
  </si>
  <si>
    <t>74073/1</t>
  </si>
  <si>
    <t>74073/2</t>
  </si>
  <si>
    <t>74136/1</t>
  </si>
  <si>
    <t>74136/2</t>
  </si>
  <si>
    <t>74136/3</t>
  </si>
  <si>
    <t>84854</t>
  </si>
  <si>
    <t>33,47</t>
  </si>
  <si>
    <t>94559</t>
  </si>
  <si>
    <t>94560</t>
  </si>
  <si>
    <t>94562</t>
  </si>
  <si>
    <t>94563</t>
  </si>
  <si>
    <t>94564</t>
  </si>
  <si>
    <t>94565</t>
  </si>
  <si>
    <t>94567</t>
  </si>
  <si>
    <t>94568</t>
  </si>
  <si>
    <t>73932/1</t>
  </si>
  <si>
    <t>73631</t>
  </si>
  <si>
    <t>74195/1</t>
  </si>
  <si>
    <t>73665</t>
  </si>
  <si>
    <t>74072/2</t>
  </si>
  <si>
    <t>74072/3</t>
  </si>
  <si>
    <t>74194/1</t>
  </si>
  <si>
    <t>84862</t>
  </si>
  <si>
    <t>68050</t>
  </si>
  <si>
    <t>90838</t>
  </si>
  <si>
    <t>91338</t>
  </si>
  <si>
    <t>91341</t>
  </si>
  <si>
    <t>94805</t>
  </si>
  <si>
    <t>94806</t>
  </si>
  <si>
    <t>94807</t>
  </si>
  <si>
    <t>73737/1</t>
  </si>
  <si>
    <t>73737/2</t>
  </si>
  <si>
    <t>73737/3</t>
  </si>
  <si>
    <t>85096</t>
  </si>
  <si>
    <t>73736/1</t>
  </si>
  <si>
    <t>84885</t>
  </si>
  <si>
    <t>84886</t>
  </si>
  <si>
    <t>84889</t>
  </si>
  <si>
    <t>84891</t>
  </si>
  <si>
    <t>74046/2</t>
  </si>
  <si>
    <t>74047/2</t>
  </si>
  <si>
    <t>74084/1</t>
  </si>
  <si>
    <t>84950</t>
  </si>
  <si>
    <t>84952</t>
  </si>
  <si>
    <t>72116</t>
  </si>
  <si>
    <t>72117</t>
  </si>
  <si>
    <t>72118</t>
  </si>
  <si>
    <t>72119</t>
  </si>
  <si>
    <t>72120</t>
  </si>
  <si>
    <t>72122</t>
  </si>
  <si>
    <t>72123</t>
  </si>
  <si>
    <t>73838/1</t>
  </si>
  <si>
    <t>74125/1</t>
  </si>
  <si>
    <t>74125/2</t>
  </si>
  <si>
    <t>84957</t>
  </si>
  <si>
    <t>84959</t>
  </si>
  <si>
    <t>85001</t>
  </si>
  <si>
    <t>85002</t>
  </si>
  <si>
    <t>85004</t>
  </si>
  <si>
    <t>85005</t>
  </si>
  <si>
    <t>68054</t>
  </si>
  <si>
    <t>74100/1</t>
  </si>
  <si>
    <t>74238/2</t>
  </si>
  <si>
    <t>85188</t>
  </si>
  <si>
    <t>85189</t>
  </si>
  <si>
    <t>85010</t>
  </si>
  <si>
    <t>85014</t>
  </si>
  <si>
    <t>94569</t>
  </si>
  <si>
    <t>94570</t>
  </si>
  <si>
    <t>94572</t>
  </si>
  <si>
    <t>94573</t>
  </si>
  <si>
    <t>94574</t>
  </si>
  <si>
    <t>94575</t>
  </si>
  <si>
    <t>94576</t>
  </si>
  <si>
    <t>94578</t>
  </si>
  <si>
    <t>94579</t>
  </si>
  <si>
    <t>94580</t>
  </si>
  <si>
    <t>94581</t>
  </si>
  <si>
    <t>94582</t>
  </si>
  <si>
    <t>94584</t>
  </si>
  <si>
    <t>94585</t>
  </si>
  <si>
    <t>94586</t>
  </si>
  <si>
    <t>73908/1</t>
  </si>
  <si>
    <t>73908/2</t>
  </si>
  <si>
    <t>85015</t>
  </si>
  <si>
    <t>22,53</t>
  </si>
  <si>
    <t>85016</t>
  </si>
  <si>
    <t>97751</t>
  </si>
  <si>
    <t>97752</t>
  </si>
  <si>
    <t>97753</t>
  </si>
  <si>
    <t>97754</t>
  </si>
  <si>
    <t>97755</t>
  </si>
  <si>
    <t>97756</t>
  </si>
  <si>
    <t>97757</t>
  </si>
  <si>
    <t>97758</t>
  </si>
  <si>
    <t>97759</t>
  </si>
  <si>
    <t>97760</t>
  </si>
  <si>
    <t>97761</t>
  </si>
  <si>
    <t>97762</t>
  </si>
  <si>
    <t>97763</t>
  </si>
  <si>
    <t>97764</t>
  </si>
  <si>
    <t>97765</t>
  </si>
  <si>
    <t>97766</t>
  </si>
  <si>
    <t>97767</t>
  </si>
  <si>
    <t>97768</t>
  </si>
  <si>
    <t>97769</t>
  </si>
  <si>
    <t>97770</t>
  </si>
  <si>
    <t>97771</t>
  </si>
  <si>
    <t>97772</t>
  </si>
  <si>
    <t>97773</t>
  </si>
  <si>
    <t>97774</t>
  </si>
  <si>
    <t>97775</t>
  </si>
  <si>
    <t>97776</t>
  </si>
  <si>
    <t>97777</t>
  </si>
  <si>
    <t>97778</t>
  </si>
  <si>
    <t>97779</t>
  </si>
  <si>
    <t>97780</t>
  </si>
  <si>
    <t>97781</t>
  </si>
  <si>
    <t>97782</t>
  </si>
  <si>
    <t>97783</t>
  </si>
  <si>
    <t>97784</t>
  </si>
  <si>
    <t>97785</t>
  </si>
  <si>
    <t>97786</t>
  </si>
  <si>
    <t>97787</t>
  </si>
  <si>
    <t>97788</t>
  </si>
  <si>
    <t>97789</t>
  </si>
  <si>
    <t>97790</t>
  </si>
  <si>
    <t>97791</t>
  </si>
  <si>
    <t>97792</t>
  </si>
  <si>
    <t>97793</t>
  </si>
  <si>
    <t>97794</t>
  </si>
  <si>
    <t>97795</t>
  </si>
  <si>
    <t>97796</t>
  </si>
  <si>
    <t>97797</t>
  </si>
  <si>
    <t>97798</t>
  </si>
  <si>
    <t>97799</t>
  </si>
  <si>
    <t>97800</t>
  </si>
  <si>
    <t>89198</t>
  </si>
  <si>
    <t>89199</t>
  </si>
  <si>
    <t>89200</t>
  </si>
  <si>
    <t>89201</t>
  </si>
  <si>
    <t>89202</t>
  </si>
  <si>
    <t>89203</t>
  </si>
  <si>
    <t>89204</t>
  </si>
  <si>
    <t>89205</t>
  </si>
  <si>
    <t>89206</t>
  </si>
  <si>
    <t>90808</t>
  </si>
  <si>
    <t>90809</t>
  </si>
  <si>
    <t>90810</t>
  </si>
  <si>
    <t>90811</t>
  </si>
  <si>
    <t>90812</t>
  </si>
  <si>
    <t>90813</t>
  </si>
  <si>
    <t>90814</t>
  </si>
  <si>
    <t>90815</t>
  </si>
  <si>
    <t>90877</t>
  </si>
  <si>
    <t>90878</t>
  </si>
  <si>
    <t>90880</t>
  </si>
  <si>
    <t>90881</t>
  </si>
  <si>
    <t>46,80</t>
  </si>
  <si>
    <t>90883</t>
  </si>
  <si>
    <t>90884</t>
  </si>
  <si>
    <t>90885</t>
  </si>
  <si>
    <t>90886</t>
  </si>
  <si>
    <t>90887</t>
  </si>
  <si>
    <t>90888</t>
  </si>
  <si>
    <t>90889</t>
  </si>
  <si>
    <t>90890</t>
  </si>
  <si>
    <t>90891</t>
  </si>
  <si>
    <t>95601</t>
  </si>
  <si>
    <t>95602</t>
  </si>
  <si>
    <t>18,54</t>
  </si>
  <si>
    <t>95603</t>
  </si>
  <si>
    <t>95604</t>
  </si>
  <si>
    <t>32,03</t>
  </si>
  <si>
    <t>95605</t>
  </si>
  <si>
    <t>95607</t>
  </si>
  <si>
    <t>95608</t>
  </si>
  <si>
    <t>95609</t>
  </si>
  <si>
    <t>96160</t>
  </si>
  <si>
    <t>96161</t>
  </si>
  <si>
    <t>96162</t>
  </si>
  <si>
    <t>96163</t>
  </si>
  <si>
    <t>96164</t>
  </si>
  <si>
    <t>96165</t>
  </si>
  <si>
    <t>96166</t>
  </si>
  <si>
    <t>96167</t>
  </si>
  <si>
    <t>96168</t>
  </si>
  <si>
    <t>96169</t>
  </si>
  <si>
    <t>96170</t>
  </si>
  <si>
    <t>96171</t>
  </si>
  <si>
    <t>96172</t>
  </si>
  <si>
    <t>96173</t>
  </si>
  <si>
    <t>96174</t>
  </si>
  <si>
    <t>96175</t>
  </si>
  <si>
    <t>96176</t>
  </si>
  <si>
    <t>96177</t>
  </si>
  <si>
    <t>96178</t>
  </si>
  <si>
    <t>96179</t>
  </si>
  <si>
    <t>96180</t>
  </si>
  <si>
    <t>96181</t>
  </si>
  <si>
    <t>96182</t>
  </si>
  <si>
    <t>96183</t>
  </si>
  <si>
    <t>98228</t>
  </si>
  <si>
    <t>46,12</t>
  </si>
  <si>
    <t>98229</t>
  </si>
  <si>
    <t>98230</t>
  </si>
  <si>
    <t>83534</t>
  </si>
  <si>
    <t>95240</t>
  </si>
  <si>
    <t>95241</t>
  </si>
  <si>
    <t>96616</t>
  </si>
  <si>
    <t>96617</t>
  </si>
  <si>
    <t>96619</t>
  </si>
  <si>
    <t>19,59</t>
  </si>
  <si>
    <t>96620</t>
  </si>
  <si>
    <t>96621</t>
  </si>
  <si>
    <t>96622</t>
  </si>
  <si>
    <t>96623</t>
  </si>
  <si>
    <t>96624</t>
  </si>
  <si>
    <t>97082</t>
  </si>
  <si>
    <t>97083</t>
  </si>
  <si>
    <t>97084</t>
  </si>
  <si>
    <t>97086</t>
  </si>
  <si>
    <t>97094</t>
  </si>
  <si>
    <t>97095</t>
  </si>
  <si>
    <t>97096</t>
  </si>
  <si>
    <t>90996</t>
  </si>
  <si>
    <t>90997</t>
  </si>
  <si>
    <t>90998</t>
  </si>
  <si>
    <t>20,42</t>
  </si>
  <si>
    <t>91000</t>
  </si>
  <si>
    <t>91002</t>
  </si>
  <si>
    <t>91003</t>
  </si>
  <si>
    <t>91004</t>
  </si>
  <si>
    <t>91005</t>
  </si>
  <si>
    <t>15,48</t>
  </si>
  <si>
    <t>91006</t>
  </si>
  <si>
    <t>11,80</t>
  </si>
  <si>
    <t>91007</t>
  </si>
  <si>
    <t>10,53</t>
  </si>
  <si>
    <t>91008</t>
  </si>
  <si>
    <t>92263</t>
  </si>
  <si>
    <t>92264</t>
  </si>
  <si>
    <t>92265</t>
  </si>
  <si>
    <t>92266</t>
  </si>
  <si>
    <t>92267</t>
  </si>
  <si>
    <t>92268</t>
  </si>
  <si>
    <t>40,27</t>
  </si>
  <si>
    <t>92269</t>
  </si>
  <si>
    <t>92270</t>
  </si>
  <si>
    <t>92271</t>
  </si>
  <si>
    <t>92272</t>
  </si>
  <si>
    <t>92273</t>
  </si>
  <si>
    <t>92408</t>
  </si>
  <si>
    <t>92409</t>
  </si>
  <si>
    <t>92410</t>
  </si>
  <si>
    <t>92411</t>
  </si>
  <si>
    <t>92412</t>
  </si>
  <si>
    <t>92413</t>
  </si>
  <si>
    <t>92414</t>
  </si>
  <si>
    <t>92415</t>
  </si>
  <si>
    <t>92416</t>
  </si>
  <si>
    <t>92417</t>
  </si>
  <si>
    <t>92418</t>
  </si>
  <si>
    <t>92419</t>
  </si>
  <si>
    <t>57,43</t>
  </si>
  <si>
    <t>92420</t>
  </si>
  <si>
    <t>92421</t>
  </si>
  <si>
    <t>92422</t>
  </si>
  <si>
    <t>92423</t>
  </si>
  <si>
    <t>92424</t>
  </si>
  <si>
    <t>92425</t>
  </si>
  <si>
    <t>92426</t>
  </si>
  <si>
    <t>92427</t>
  </si>
  <si>
    <t>40,87</t>
  </si>
  <si>
    <t>92428</t>
  </si>
  <si>
    <t>92429</t>
  </si>
  <si>
    <t>92430</t>
  </si>
  <si>
    <t>92431</t>
  </si>
  <si>
    <t>92432</t>
  </si>
  <si>
    <t>51,96</t>
  </si>
  <si>
    <t>92433</t>
  </si>
  <si>
    <t>92434</t>
  </si>
  <si>
    <t>92435</t>
  </si>
  <si>
    <t>34,54</t>
  </si>
  <si>
    <t>92436</t>
  </si>
  <si>
    <t>92437</t>
  </si>
  <si>
    <t>44,63</t>
  </si>
  <si>
    <t>92438</t>
  </si>
  <si>
    <t>37,94</t>
  </si>
  <si>
    <t>92439</t>
  </si>
  <si>
    <t>92440</t>
  </si>
  <si>
    <t>92441</t>
  </si>
  <si>
    <t>92442</t>
  </si>
  <si>
    <t>34,91</t>
  </si>
  <si>
    <t>92443</t>
  </si>
  <si>
    <t>92444</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</si>
  <si>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</si>
  <si>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</si>
  <si>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</si>
  <si>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</si>
  <si>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</si>
  <si>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</si>
  <si>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</si>
  <si>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</si>
  <si>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</si>
  <si>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</si>
  <si>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</si>
  <si>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</si>
  <si>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</si>
  <si>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</si>
  <si>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</si>
  <si>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</si>
  <si>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</si>
  <si>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</si>
  <si>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</si>
  <si>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</si>
  <si>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</si>
  <si>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</si>
  <si>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</si>
  <si>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</si>
  <si>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</si>
  <si>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</si>
  <si>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</si>
  <si>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</si>
  <si>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</si>
  <si>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</si>
  <si>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</si>
  <si>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</si>
  <si>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</si>
  <si>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</si>
  <si>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</si>
  <si>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</si>
  <si>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92481</t>
  </si>
  <si>
    <t>92482</t>
  </si>
  <si>
    <t>92483</t>
  </si>
  <si>
    <t>92484</t>
  </si>
  <si>
    <t>92485</t>
  </si>
  <si>
    <t>92486</t>
  </si>
  <si>
    <t>92487</t>
  </si>
  <si>
    <t>92488</t>
  </si>
  <si>
    <t>92489</t>
  </si>
  <si>
    <t>92490</t>
  </si>
  <si>
    <t>92491</t>
  </si>
  <si>
    <t>92492</t>
  </si>
  <si>
    <t>92493</t>
  </si>
  <si>
    <t>92494</t>
  </si>
  <si>
    <t>92495</t>
  </si>
  <si>
    <t>92496</t>
  </si>
  <si>
    <t>92497</t>
  </si>
  <si>
    <t>92498</t>
  </si>
  <si>
    <t>33,01</t>
  </si>
  <si>
    <t>92499</t>
  </si>
  <si>
    <t>92500</t>
  </si>
  <si>
    <t>92501</t>
  </si>
  <si>
    <t>92502</t>
  </si>
  <si>
    <t>92503</t>
  </si>
  <si>
    <t>92504</t>
  </si>
  <si>
    <t>92505</t>
  </si>
  <si>
    <t>92506</t>
  </si>
  <si>
    <t>92507</t>
  </si>
  <si>
    <t>92508</t>
  </si>
  <si>
    <t>92509</t>
  </si>
  <si>
    <t>92510</t>
  </si>
  <si>
    <t>92511</t>
  </si>
  <si>
    <t>92512</t>
  </si>
  <si>
    <t>92513</t>
  </si>
  <si>
    <t>92514</t>
  </si>
  <si>
    <t>92515</t>
  </si>
  <si>
    <t>92516</t>
  </si>
  <si>
    <t>92517</t>
  </si>
  <si>
    <t>92518</t>
  </si>
  <si>
    <t>92519</t>
  </si>
  <si>
    <t>92520</t>
  </si>
  <si>
    <t>92521</t>
  </si>
  <si>
    <t>92522</t>
  </si>
  <si>
    <t>92523</t>
  </si>
  <si>
    <t>92524</t>
  </si>
  <si>
    <t>92525</t>
  </si>
  <si>
    <t>92526</t>
  </si>
  <si>
    <t>18,52</t>
  </si>
  <si>
    <t>92527</t>
  </si>
  <si>
    <t>41,43</t>
  </si>
  <si>
    <t>92528</t>
  </si>
  <si>
    <t>92529</t>
  </si>
  <si>
    <t>92530</t>
  </si>
  <si>
    <t>17,61</t>
  </si>
  <si>
    <t>92531</t>
  </si>
  <si>
    <t>92532</t>
  </si>
  <si>
    <t>92533</t>
  </si>
  <si>
    <t>18,03</t>
  </si>
  <si>
    <t>92534</t>
  </si>
  <si>
    <t>92535</t>
  </si>
  <si>
    <t>92536</t>
  </si>
  <si>
    <t>92537</t>
  </si>
  <si>
    <t>16,69</t>
  </si>
  <si>
    <t>92538</t>
  </si>
  <si>
    <t>95934</t>
  </si>
  <si>
    <t>95935</t>
  </si>
  <si>
    <t>95936</t>
  </si>
  <si>
    <t>95937</t>
  </si>
  <si>
    <t>95938</t>
  </si>
  <si>
    <t>95939</t>
  </si>
  <si>
    <t>95940</t>
  </si>
  <si>
    <t>95941</t>
  </si>
  <si>
    <t>95942</t>
  </si>
  <si>
    <t>112,41</t>
  </si>
  <si>
    <t>96252</t>
  </si>
  <si>
    <t>96257</t>
  </si>
  <si>
    <t>96258</t>
  </si>
  <si>
    <t>96259</t>
  </si>
  <si>
    <t>96529</t>
  </si>
  <si>
    <t>96530</t>
  </si>
  <si>
    <t>96531</t>
  </si>
  <si>
    <t>96532</t>
  </si>
  <si>
    <t>96533</t>
  </si>
  <si>
    <t>96534</t>
  </si>
  <si>
    <t>66,94</t>
  </si>
  <si>
    <t>96535</t>
  </si>
  <si>
    <t>96536</t>
  </si>
  <si>
    <t>57,79</t>
  </si>
  <si>
    <t>96537</t>
  </si>
  <si>
    <t>96538</t>
  </si>
  <si>
    <t>96539</t>
  </si>
  <si>
    <t>96540</t>
  </si>
  <si>
    <t>96541</t>
  </si>
  <si>
    <t>96542</t>
  </si>
  <si>
    <t>96543</t>
  </si>
  <si>
    <t>97747</t>
  </si>
  <si>
    <t>73771/1</t>
  </si>
  <si>
    <t>21,61</t>
  </si>
  <si>
    <t>73990/1</t>
  </si>
  <si>
    <t>85662</t>
  </si>
  <si>
    <t>89996</t>
  </si>
  <si>
    <t>6,66</t>
  </si>
  <si>
    <t>89997</t>
  </si>
  <si>
    <t>89998</t>
  </si>
  <si>
    <t>89999</t>
  </si>
  <si>
    <t>90000</t>
  </si>
  <si>
    <t>91593</t>
  </si>
  <si>
    <t>91594</t>
  </si>
  <si>
    <t>6,99</t>
  </si>
  <si>
    <t>91595</t>
  </si>
  <si>
    <t>91596</t>
  </si>
  <si>
    <t>91597</t>
  </si>
  <si>
    <t>91598</t>
  </si>
  <si>
    <t>91599</t>
  </si>
  <si>
    <t>91600</t>
  </si>
  <si>
    <t>91601</t>
  </si>
  <si>
    <t>91602</t>
  </si>
  <si>
    <t>91603</t>
  </si>
  <si>
    <t>92759</t>
  </si>
  <si>
    <t>92760</t>
  </si>
  <si>
    <t>8,83</t>
  </si>
  <si>
    <t>92761</t>
  </si>
  <si>
    <t>8,66</t>
  </si>
  <si>
    <t>92762</t>
  </si>
  <si>
    <t>92763</t>
  </si>
  <si>
    <t>92764</t>
  </si>
  <si>
    <t>5,92</t>
  </si>
  <si>
    <t>92765</t>
  </si>
  <si>
    <t>92766</t>
  </si>
  <si>
    <t>92767</t>
  </si>
  <si>
    <t>92768</t>
  </si>
  <si>
    <t>92769</t>
  </si>
  <si>
    <t>92770</t>
  </si>
  <si>
    <t>92771</t>
  </si>
  <si>
    <t>92772</t>
  </si>
  <si>
    <t>92773</t>
  </si>
  <si>
    <t>92774</t>
  </si>
  <si>
    <t>92775</t>
  </si>
  <si>
    <t>92776</t>
  </si>
  <si>
    <t>10,65</t>
  </si>
  <si>
    <t>92777</t>
  </si>
  <si>
    <t>92778</t>
  </si>
  <si>
    <t>92779</t>
  </si>
  <si>
    <t>92780</t>
  </si>
  <si>
    <t>6,42</t>
  </si>
  <si>
    <t>92781</t>
  </si>
  <si>
    <t>5,81</t>
  </si>
  <si>
    <t>92782</t>
  </si>
  <si>
    <t>92783</t>
  </si>
  <si>
    <t>12,21</t>
  </si>
  <si>
    <t>92784</t>
  </si>
  <si>
    <t>92785</t>
  </si>
  <si>
    <t>92786</t>
  </si>
  <si>
    <t>92787</t>
  </si>
  <si>
    <t>92788</t>
  </si>
  <si>
    <t>92789</t>
  </si>
  <si>
    <t>92790</t>
  </si>
  <si>
    <t>92791</t>
  </si>
  <si>
    <t>92792</t>
  </si>
  <si>
    <t>92793</t>
  </si>
  <si>
    <t>92794</t>
  </si>
  <si>
    <t>92795</t>
  </si>
  <si>
    <t>92796</t>
  </si>
  <si>
    <t>4,99</t>
  </si>
  <si>
    <t>92797</t>
  </si>
  <si>
    <t>92798</t>
  </si>
  <si>
    <t>92799</t>
  </si>
  <si>
    <t>7,12</t>
  </si>
  <si>
    <t>92800</t>
  </si>
  <si>
    <t>6,30</t>
  </si>
  <si>
    <t>92801</t>
  </si>
  <si>
    <t>92802</t>
  </si>
  <si>
    <t>92803</t>
  </si>
  <si>
    <t>92804</t>
  </si>
  <si>
    <t>92805</t>
  </si>
  <si>
    <t>92806</t>
  </si>
  <si>
    <t>4,75</t>
  </si>
  <si>
    <t>92875</t>
  </si>
  <si>
    <t>92876</t>
  </si>
  <si>
    <t>5,61</t>
  </si>
  <si>
    <t>92877</t>
  </si>
  <si>
    <t>92878</t>
  </si>
  <si>
    <t>4,95</t>
  </si>
  <si>
    <t>92879</t>
  </si>
  <si>
    <t>92880</t>
  </si>
  <si>
    <t>92881</t>
  </si>
  <si>
    <t>92882</t>
  </si>
  <si>
    <t>92883</t>
  </si>
  <si>
    <t>7,66</t>
  </si>
  <si>
    <t>92884</t>
  </si>
  <si>
    <t>6,64</t>
  </si>
  <si>
    <t>92885</t>
  </si>
  <si>
    <t>92886</t>
  </si>
  <si>
    <t>5,80</t>
  </si>
  <si>
    <t>92887</t>
  </si>
  <si>
    <t>92888</t>
  </si>
  <si>
    <t>92915</t>
  </si>
  <si>
    <t>92916</t>
  </si>
  <si>
    <t>92917</t>
  </si>
  <si>
    <t>9,34</t>
  </si>
  <si>
    <t>92919</t>
  </si>
  <si>
    <t>92921</t>
  </si>
  <si>
    <t>6,69</t>
  </si>
  <si>
    <t>92922</t>
  </si>
  <si>
    <t>92923</t>
  </si>
  <si>
    <t>92924</t>
  </si>
  <si>
    <t>6,11</t>
  </si>
  <si>
    <t>95445</t>
  </si>
  <si>
    <t>95446</t>
  </si>
  <si>
    <t>95576</t>
  </si>
  <si>
    <t>8,84</t>
  </si>
  <si>
    <t>95577</t>
  </si>
  <si>
    <t>95578</t>
  </si>
  <si>
    <t>95579</t>
  </si>
  <si>
    <t>95580</t>
  </si>
  <si>
    <t>95581</t>
  </si>
  <si>
    <t>95583</t>
  </si>
  <si>
    <t>95584</t>
  </si>
  <si>
    <t>95585</t>
  </si>
  <si>
    <t>95586</t>
  </si>
  <si>
    <t>95587</t>
  </si>
  <si>
    <t>95588</t>
  </si>
  <si>
    <t>6,43</t>
  </si>
  <si>
    <t>95589</t>
  </si>
  <si>
    <t>95590</t>
  </si>
  <si>
    <t>95592</t>
  </si>
  <si>
    <t>95593</t>
  </si>
  <si>
    <t>95943</t>
  </si>
  <si>
    <t>95944</t>
  </si>
  <si>
    <t>13,35</t>
  </si>
  <si>
    <t>95945</t>
  </si>
  <si>
    <t>95946</t>
  </si>
  <si>
    <t>95947</t>
  </si>
  <si>
    <t>95948</t>
  </si>
  <si>
    <t>96544</t>
  </si>
  <si>
    <t>10,59</t>
  </si>
  <si>
    <t>96545</t>
  </si>
  <si>
    <t>96546</t>
  </si>
  <si>
    <t>96547</t>
  </si>
  <si>
    <t>96548</t>
  </si>
  <si>
    <t>96549</t>
  </si>
  <si>
    <t>96550</t>
  </si>
  <si>
    <t>40780</t>
  </si>
  <si>
    <t>74157/4</t>
  </si>
  <si>
    <t>89993</t>
  </si>
  <si>
    <t>89994</t>
  </si>
  <si>
    <t>89995</t>
  </si>
  <si>
    <t>90278</t>
  </si>
  <si>
    <t>90279</t>
  </si>
  <si>
    <t>90280</t>
  </si>
  <si>
    <t>90281</t>
  </si>
  <si>
    <t>90282</t>
  </si>
  <si>
    <t>90283</t>
  </si>
  <si>
    <t>90284</t>
  </si>
  <si>
    <t>90285</t>
  </si>
  <si>
    <t>90853</t>
  </si>
  <si>
    <t>90854</t>
  </si>
  <si>
    <t>90855</t>
  </si>
  <si>
    <t>90856</t>
  </si>
  <si>
    <t>90857</t>
  </si>
  <si>
    <t>90858</t>
  </si>
  <si>
    <t>90859</t>
  </si>
  <si>
    <t>90860</t>
  </si>
  <si>
    <t>90861</t>
  </si>
  <si>
    <t>90862</t>
  </si>
  <si>
    <t>92718</t>
  </si>
  <si>
    <t>92719</t>
  </si>
  <si>
    <t>92720</t>
  </si>
  <si>
    <t>92721</t>
  </si>
  <si>
    <t>92722</t>
  </si>
  <si>
    <t>92723</t>
  </si>
  <si>
    <t>92724</t>
  </si>
  <si>
    <t>92725</t>
  </si>
  <si>
    <t>92726</t>
  </si>
  <si>
    <t>92727</t>
  </si>
  <si>
    <t>92728</t>
  </si>
  <si>
    <t>92729</t>
  </si>
  <si>
    <t>92730</t>
  </si>
  <si>
    <t>92731</t>
  </si>
  <si>
    <t>92732</t>
  </si>
  <si>
    <t>92733</t>
  </si>
  <si>
    <t>92734</t>
  </si>
  <si>
    <t>92735</t>
  </si>
  <si>
    <t>92736</t>
  </si>
  <si>
    <t>92739</t>
  </si>
  <si>
    <t>92740</t>
  </si>
  <si>
    <t>92741</t>
  </si>
  <si>
    <t>92742</t>
  </si>
  <si>
    <t>92873</t>
  </si>
  <si>
    <t>92874</t>
  </si>
  <si>
    <t>94962</t>
  </si>
  <si>
    <t>94963</t>
  </si>
  <si>
    <t>94964</t>
  </si>
  <si>
    <t>94965</t>
  </si>
  <si>
    <t>94966</t>
  </si>
  <si>
    <t>94967</t>
  </si>
  <si>
    <t>94968</t>
  </si>
  <si>
    <t>94969</t>
  </si>
  <si>
    <t>94970</t>
  </si>
  <si>
    <t>94971</t>
  </si>
  <si>
    <t>94972</t>
  </si>
  <si>
    <t>94973</t>
  </si>
  <si>
    <t>94974</t>
  </si>
  <si>
    <t>94975</t>
  </si>
  <si>
    <t>96555</t>
  </si>
  <si>
    <t>96556</t>
  </si>
  <si>
    <t>96557</t>
  </si>
  <si>
    <t>96558</t>
  </si>
  <si>
    <t>74141/1</t>
  </si>
  <si>
    <t>76,41</t>
  </si>
  <si>
    <t>74141/2</t>
  </si>
  <si>
    <t>74141/3</t>
  </si>
  <si>
    <t>74141/4</t>
  </si>
  <si>
    <t>74202/1</t>
  </si>
  <si>
    <t>74202/2</t>
  </si>
  <si>
    <t>73817/1</t>
  </si>
  <si>
    <t>86,78</t>
  </si>
  <si>
    <t>73817/2</t>
  </si>
  <si>
    <t>74078/1</t>
  </si>
  <si>
    <t>83518</t>
  </si>
  <si>
    <t>95467</t>
  </si>
  <si>
    <t>68328</t>
  </si>
  <si>
    <t>73898/1</t>
  </si>
  <si>
    <t>79471</t>
  </si>
  <si>
    <t>98576</t>
  </si>
  <si>
    <t>93182</t>
  </si>
  <si>
    <t>93183</t>
  </si>
  <si>
    <t>93184</t>
  </si>
  <si>
    <t>93185</t>
  </si>
  <si>
    <t>93186</t>
  </si>
  <si>
    <t>93187</t>
  </si>
  <si>
    <t>93188</t>
  </si>
  <si>
    <t>93189</t>
  </si>
  <si>
    <t>93190</t>
  </si>
  <si>
    <t>93191</t>
  </si>
  <si>
    <t>28,72</t>
  </si>
  <si>
    <t>93192</t>
  </si>
  <si>
    <t>93193</t>
  </si>
  <si>
    <t>93194</t>
  </si>
  <si>
    <t>93195</t>
  </si>
  <si>
    <t>93196</t>
  </si>
  <si>
    <t>93197</t>
  </si>
  <si>
    <t>93198</t>
  </si>
  <si>
    <t>93199</t>
  </si>
  <si>
    <t>93200</t>
  </si>
  <si>
    <t>93201</t>
  </si>
  <si>
    <t>93202</t>
  </si>
  <si>
    <t>93203</t>
  </si>
  <si>
    <t>93204</t>
  </si>
  <si>
    <t>93205</t>
  </si>
  <si>
    <t>21,23</t>
  </si>
  <si>
    <t>71623</t>
  </si>
  <si>
    <t>74144/2</t>
  </si>
  <si>
    <t>25,06</t>
  </si>
  <si>
    <t>83513</t>
  </si>
  <si>
    <t>83514</t>
  </si>
  <si>
    <t>5,57</t>
  </si>
  <si>
    <t>84153</t>
  </si>
  <si>
    <t>84154</t>
  </si>
  <si>
    <t>85233</t>
  </si>
  <si>
    <t>95952</t>
  </si>
  <si>
    <t>95953</t>
  </si>
  <si>
    <t>95954</t>
  </si>
  <si>
    <t>95955</t>
  </si>
  <si>
    <t>95956</t>
  </si>
  <si>
    <t>95957</t>
  </si>
  <si>
    <t>95969</t>
  </si>
  <si>
    <t>97733</t>
  </si>
  <si>
    <t>97734</t>
  </si>
  <si>
    <t>97735</t>
  </si>
  <si>
    <t>97736</t>
  </si>
  <si>
    <t>97737</t>
  </si>
  <si>
    <t>97738</t>
  </si>
  <si>
    <t>97739</t>
  </si>
  <si>
    <t>97740</t>
  </si>
  <si>
    <t>98615</t>
  </si>
  <si>
    <t>98616</t>
  </si>
  <si>
    <t>98617</t>
  </si>
  <si>
    <t>98618</t>
  </si>
  <si>
    <t>76,49</t>
  </si>
  <si>
    <t>98619</t>
  </si>
  <si>
    <t>98620</t>
  </si>
  <si>
    <t>98621</t>
  </si>
  <si>
    <t>98622</t>
  </si>
  <si>
    <t>98623</t>
  </si>
  <si>
    <t>98624</t>
  </si>
  <si>
    <t>98625</t>
  </si>
  <si>
    <t>98626</t>
  </si>
  <si>
    <t>98655</t>
  </si>
  <si>
    <t>98656</t>
  </si>
  <si>
    <t>98657</t>
  </si>
  <si>
    <t>98658</t>
  </si>
  <si>
    <t>98659</t>
  </si>
  <si>
    <t>98746</t>
  </si>
  <si>
    <t>98749</t>
  </si>
  <si>
    <t>98750</t>
  </si>
  <si>
    <t>62,92</t>
  </si>
  <si>
    <t>98751</t>
  </si>
  <si>
    <t>98752</t>
  </si>
  <si>
    <t>98753</t>
  </si>
  <si>
    <t>98560</t>
  </si>
  <si>
    <t>98561</t>
  </si>
  <si>
    <t>98562</t>
  </si>
  <si>
    <t>29,82</t>
  </si>
  <si>
    <t>83735</t>
  </si>
  <si>
    <t>98555</t>
  </si>
  <si>
    <t>98556</t>
  </si>
  <si>
    <t>98558</t>
  </si>
  <si>
    <t>98559</t>
  </si>
  <si>
    <t>68053</t>
  </si>
  <si>
    <t>5,04</t>
  </si>
  <si>
    <t>74033/1</t>
  </si>
  <si>
    <t>44,82</t>
  </si>
  <si>
    <t>98546</t>
  </si>
  <si>
    <t>98547</t>
  </si>
  <si>
    <t>129,57</t>
  </si>
  <si>
    <t>73762/4</t>
  </si>
  <si>
    <t>74066/2</t>
  </si>
  <si>
    <t>74106/1</t>
  </si>
  <si>
    <t>98557</t>
  </si>
  <si>
    <t>73872/1</t>
  </si>
  <si>
    <t>73872/2</t>
  </si>
  <si>
    <t>72124</t>
  </si>
  <si>
    <t>74025/1</t>
  </si>
  <si>
    <t>40,72</t>
  </si>
  <si>
    <t>74190/1</t>
  </si>
  <si>
    <t>98563</t>
  </si>
  <si>
    <t>22,38</t>
  </si>
  <si>
    <t>98564</t>
  </si>
  <si>
    <t>98565</t>
  </si>
  <si>
    <t>98566</t>
  </si>
  <si>
    <t>98567</t>
  </si>
  <si>
    <t>42,25</t>
  </si>
  <si>
    <t>98568</t>
  </si>
  <si>
    <t>98569</t>
  </si>
  <si>
    <t>98570</t>
  </si>
  <si>
    <t>61,99</t>
  </si>
  <si>
    <t>98571</t>
  </si>
  <si>
    <t>27,32</t>
  </si>
  <si>
    <t>98572</t>
  </si>
  <si>
    <t>98573</t>
  </si>
  <si>
    <t>73798/1</t>
  </si>
  <si>
    <t>73798/3</t>
  </si>
  <si>
    <t>91831</t>
  </si>
  <si>
    <t>91834</t>
  </si>
  <si>
    <t>91836</t>
  </si>
  <si>
    <t>8,04</t>
  </si>
  <si>
    <t>91842</t>
  </si>
  <si>
    <t>91844</t>
  </si>
  <si>
    <t>4,88</t>
  </si>
  <si>
    <t>91846</t>
  </si>
  <si>
    <t>91852</t>
  </si>
  <si>
    <t>91854</t>
  </si>
  <si>
    <t>91856</t>
  </si>
  <si>
    <t>91862</t>
  </si>
  <si>
    <t>91863</t>
  </si>
  <si>
    <t>91864</t>
  </si>
  <si>
    <t>91865</t>
  </si>
  <si>
    <t>91866</t>
  </si>
  <si>
    <t>5,41</t>
  </si>
  <si>
    <t>91867</t>
  </si>
  <si>
    <t>91868</t>
  </si>
  <si>
    <t>91869</t>
  </si>
  <si>
    <t>91870</t>
  </si>
  <si>
    <t>91871</t>
  </si>
  <si>
    <t>91872</t>
  </si>
  <si>
    <t>91873</t>
  </si>
  <si>
    <t>93008</t>
  </si>
  <si>
    <t>93009</t>
  </si>
  <si>
    <t>15,55</t>
  </si>
  <si>
    <t>93010</t>
  </si>
  <si>
    <t>93011</t>
  </si>
  <si>
    <t>93012</t>
  </si>
  <si>
    <t>95726</t>
  </si>
  <si>
    <t>95727</t>
  </si>
  <si>
    <t>5,09</t>
  </si>
  <si>
    <t>95728</t>
  </si>
  <si>
    <t>95729</t>
  </si>
  <si>
    <t>95730</t>
  </si>
  <si>
    <t>95731</t>
  </si>
  <si>
    <t>95732</t>
  </si>
  <si>
    <t>95745</t>
  </si>
  <si>
    <t>95746</t>
  </si>
  <si>
    <t>95747</t>
  </si>
  <si>
    <t>95748</t>
  </si>
  <si>
    <t>95749</t>
  </si>
  <si>
    <t>95750</t>
  </si>
  <si>
    <t>95751</t>
  </si>
  <si>
    <t>95752</t>
  </si>
  <si>
    <t>14,12</t>
  </si>
  <si>
    <t>14,81</t>
  </si>
  <si>
    <t>72263</t>
  </si>
  <si>
    <t>31,26</t>
  </si>
  <si>
    <t>44,17</t>
  </si>
  <si>
    <t>72271</t>
  </si>
  <si>
    <t>72272</t>
  </si>
  <si>
    <t>73782/2</t>
  </si>
  <si>
    <t>73782/3</t>
  </si>
  <si>
    <t>73782/4</t>
  </si>
  <si>
    <t>73782/5</t>
  </si>
  <si>
    <t>20,98</t>
  </si>
  <si>
    <t>83377</t>
  </si>
  <si>
    <t>91874</t>
  </si>
  <si>
    <t>91875</t>
  </si>
  <si>
    <t>91876</t>
  </si>
  <si>
    <t>91877</t>
  </si>
  <si>
    <t>91878</t>
  </si>
  <si>
    <t>91879</t>
  </si>
  <si>
    <t>91880</t>
  </si>
  <si>
    <t>91881</t>
  </si>
  <si>
    <t>91882</t>
  </si>
  <si>
    <t>91884</t>
  </si>
  <si>
    <t>91885</t>
  </si>
  <si>
    <t>91886</t>
  </si>
  <si>
    <t>91887</t>
  </si>
  <si>
    <t>91889</t>
  </si>
  <si>
    <t>6,75</t>
  </si>
  <si>
    <t>91890</t>
  </si>
  <si>
    <t>91892</t>
  </si>
  <si>
    <t>9,90</t>
  </si>
  <si>
    <t>91893</t>
  </si>
  <si>
    <t>91896</t>
  </si>
  <si>
    <t>91898</t>
  </si>
  <si>
    <t>91899</t>
  </si>
  <si>
    <t>91901</t>
  </si>
  <si>
    <t>91902</t>
  </si>
  <si>
    <t>91904</t>
  </si>
  <si>
    <t>91905</t>
  </si>
  <si>
    <t>13,02</t>
  </si>
  <si>
    <t>91908</t>
  </si>
  <si>
    <t>91910</t>
  </si>
  <si>
    <t>91911</t>
  </si>
  <si>
    <t>91913</t>
  </si>
  <si>
    <t>91914</t>
  </si>
  <si>
    <t>91916</t>
  </si>
  <si>
    <t>91917</t>
  </si>
  <si>
    <t>91920</t>
  </si>
  <si>
    <t>15,82</t>
  </si>
  <si>
    <t>91922</t>
  </si>
  <si>
    <t>93013</t>
  </si>
  <si>
    <t>93014</t>
  </si>
  <si>
    <t>93015</t>
  </si>
  <si>
    <t>93016</t>
  </si>
  <si>
    <t>93017</t>
  </si>
  <si>
    <t>37,59</t>
  </si>
  <si>
    <t>93018</t>
  </si>
  <si>
    <t>93020</t>
  </si>
  <si>
    <t>93022</t>
  </si>
  <si>
    <t>93024</t>
  </si>
  <si>
    <t>38,39</t>
  </si>
  <si>
    <t>93026</t>
  </si>
  <si>
    <t>95733</t>
  </si>
  <si>
    <t>95734</t>
  </si>
  <si>
    <t>95735</t>
  </si>
  <si>
    <t>95736</t>
  </si>
  <si>
    <t>95738</t>
  </si>
  <si>
    <t>95753</t>
  </si>
  <si>
    <t>95754</t>
  </si>
  <si>
    <t>95755</t>
  </si>
  <si>
    <t>95756</t>
  </si>
  <si>
    <t>95757</t>
  </si>
  <si>
    <t>95758</t>
  </si>
  <si>
    <t>95759</t>
  </si>
  <si>
    <t>95760</t>
  </si>
  <si>
    <t>16,36</t>
  </si>
  <si>
    <t>80,18</t>
  </si>
  <si>
    <t>91924</t>
  </si>
  <si>
    <t>91925</t>
  </si>
  <si>
    <t>91926</t>
  </si>
  <si>
    <t>2,38</t>
  </si>
  <si>
    <t>91927</t>
  </si>
  <si>
    <t>91928</t>
  </si>
  <si>
    <t>91929</t>
  </si>
  <si>
    <t>4,11</t>
  </si>
  <si>
    <t>91930</t>
  </si>
  <si>
    <t>91931</t>
  </si>
  <si>
    <t>91932</t>
  </si>
  <si>
    <t>91933</t>
  </si>
  <si>
    <t>91934</t>
  </si>
  <si>
    <t>91935</t>
  </si>
  <si>
    <t>92979</t>
  </si>
  <si>
    <t>92980</t>
  </si>
  <si>
    <t>92981</t>
  </si>
  <si>
    <t>92982</t>
  </si>
  <si>
    <t>92983</t>
  </si>
  <si>
    <t>13,24</t>
  </si>
  <si>
    <t>92984</t>
  </si>
  <si>
    <t>92985</t>
  </si>
  <si>
    <t>92986</t>
  </si>
  <si>
    <t>18,09</t>
  </si>
  <si>
    <t>92987</t>
  </si>
  <si>
    <t>92988</t>
  </si>
  <si>
    <t>92989</t>
  </si>
  <si>
    <t>92990</t>
  </si>
  <si>
    <t>92991</t>
  </si>
  <si>
    <t>92992</t>
  </si>
  <si>
    <t>44,97</t>
  </si>
  <si>
    <t>92993</t>
  </si>
  <si>
    <t>92994</t>
  </si>
  <si>
    <t>92995</t>
  </si>
  <si>
    <t>92996</t>
  </si>
  <si>
    <t>92997</t>
  </si>
  <si>
    <t>92998</t>
  </si>
  <si>
    <t>92999</t>
  </si>
  <si>
    <t>93000</t>
  </si>
  <si>
    <t>93001</t>
  </si>
  <si>
    <t>93002</t>
  </si>
  <si>
    <t>142,32</t>
  </si>
  <si>
    <t>83446</t>
  </si>
  <si>
    <t>91936</t>
  </si>
  <si>
    <t>10,34</t>
  </si>
  <si>
    <t>91937</t>
  </si>
  <si>
    <t>91939</t>
  </si>
  <si>
    <t>22,39</t>
  </si>
  <si>
    <t>91940</t>
  </si>
  <si>
    <t>11,78</t>
  </si>
  <si>
    <t>91941</t>
  </si>
  <si>
    <t>91942</t>
  </si>
  <si>
    <t>91943</t>
  </si>
  <si>
    <t>91944</t>
  </si>
  <si>
    <t>92865</t>
  </si>
  <si>
    <t>92866</t>
  </si>
  <si>
    <t>92867</t>
  </si>
  <si>
    <t>21,17</t>
  </si>
  <si>
    <t>92868</t>
  </si>
  <si>
    <t>92869</t>
  </si>
  <si>
    <t>92870</t>
  </si>
  <si>
    <t>92871</t>
  </si>
  <si>
    <t>92872</t>
  </si>
  <si>
    <t>8,19</t>
  </si>
  <si>
    <t>95777</t>
  </si>
  <si>
    <t>22,62</t>
  </si>
  <si>
    <t>95778</t>
  </si>
  <si>
    <t>95779</t>
  </si>
  <si>
    <t>95780</t>
  </si>
  <si>
    <t>95781</t>
  </si>
  <si>
    <t>95782</t>
  </si>
  <si>
    <t>95785</t>
  </si>
  <si>
    <t>95787</t>
  </si>
  <si>
    <t>95789</t>
  </si>
  <si>
    <t>95791</t>
  </si>
  <si>
    <t>95795</t>
  </si>
  <si>
    <t>95796</t>
  </si>
  <si>
    <t>95797</t>
  </si>
  <si>
    <t>42,20</t>
  </si>
  <si>
    <t>95801</t>
  </si>
  <si>
    <t>95802</t>
  </si>
  <si>
    <t>35,41</t>
  </si>
  <si>
    <t>95803</t>
  </si>
  <si>
    <t>46,79</t>
  </si>
  <si>
    <t>95804</t>
  </si>
  <si>
    <t>95805</t>
  </si>
  <si>
    <t>95806</t>
  </si>
  <si>
    <t>95807</t>
  </si>
  <si>
    <t>95808</t>
  </si>
  <si>
    <t>95809</t>
  </si>
  <si>
    <t>95810</t>
  </si>
  <si>
    <t>95811</t>
  </si>
  <si>
    <t>95812</t>
  </si>
  <si>
    <t>95813</t>
  </si>
  <si>
    <t>95814</t>
  </si>
  <si>
    <t>95815</t>
  </si>
  <si>
    <t>95816</t>
  </si>
  <si>
    <t>95817</t>
  </si>
  <si>
    <t>95818</t>
  </si>
  <si>
    <t>97886</t>
  </si>
  <si>
    <t>97887</t>
  </si>
  <si>
    <t>97888</t>
  </si>
  <si>
    <t>97889</t>
  </si>
  <si>
    <t>97890</t>
  </si>
  <si>
    <t>97891</t>
  </si>
  <si>
    <t>97892</t>
  </si>
  <si>
    <t>97893</t>
  </si>
  <si>
    <t>97894</t>
  </si>
  <si>
    <t>68066</t>
  </si>
  <si>
    <t>72319</t>
  </si>
  <si>
    <t>72341</t>
  </si>
  <si>
    <t>72343</t>
  </si>
  <si>
    <t>72344</t>
  </si>
  <si>
    <t>72345</t>
  </si>
  <si>
    <t>74130/1</t>
  </si>
  <si>
    <t>74130/2</t>
  </si>
  <si>
    <t>74130/3</t>
  </si>
  <si>
    <t>74130/4</t>
  </si>
  <si>
    <t>74130/5</t>
  </si>
  <si>
    <t>74130/6</t>
  </si>
  <si>
    <t>74130/7</t>
  </si>
  <si>
    <t>74130/8</t>
  </si>
  <si>
    <t>74130/9</t>
  </si>
  <si>
    <t>74130/10</t>
  </si>
  <si>
    <t>74131/1</t>
  </si>
  <si>
    <t>74131/4</t>
  </si>
  <si>
    <t>74131/5</t>
  </si>
  <si>
    <t>74131/6</t>
  </si>
  <si>
    <t>74131/7</t>
  </si>
  <si>
    <t>74131/8</t>
  </si>
  <si>
    <t>83463</t>
  </si>
  <si>
    <t>84402</t>
  </si>
  <si>
    <t>93653</t>
  </si>
  <si>
    <t>93654</t>
  </si>
  <si>
    <t>93655</t>
  </si>
  <si>
    <t>11,84</t>
  </si>
  <si>
    <t>93656</t>
  </si>
  <si>
    <t>93657</t>
  </si>
  <si>
    <t>93658</t>
  </si>
  <si>
    <t>18,91</t>
  </si>
  <si>
    <t>93659</t>
  </si>
  <si>
    <t>93660</t>
  </si>
  <si>
    <t>93661</t>
  </si>
  <si>
    <t>93662</t>
  </si>
  <si>
    <t>93663</t>
  </si>
  <si>
    <t>93664</t>
  </si>
  <si>
    <t>93665</t>
  </si>
  <si>
    <t>93666</t>
  </si>
  <si>
    <t>93667</t>
  </si>
  <si>
    <t>93668</t>
  </si>
  <si>
    <t>67,98</t>
  </si>
  <si>
    <t>93669</t>
  </si>
  <si>
    <t>93670</t>
  </si>
  <si>
    <t>93671</t>
  </si>
  <si>
    <t>93672</t>
  </si>
  <si>
    <t>93673</t>
  </si>
  <si>
    <t>85,90</t>
  </si>
  <si>
    <t>72339</t>
  </si>
  <si>
    <t>83403</t>
  </si>
  <si>
    <t>16,67</t>
  </si>
  <si>
    <t>83465</t>
  </si>
  <si>
    <t>91945</t>
  </si>
  <si>
    <t>91946</t>
  </si>
  <si>
    <t>91947</t>
  </si>
  <si>
    <t>91949</t>
  </si>
  <si>
    <t>91950</t>
  </si>
  <si>
    <t>91951</t>
  </si>
  <si>
    <t>91952</t>
  </si>
  <si>
    <t>91953</t>
  </si>
  <si>
    <t>91954</t>
  </si>
  <si>
    <t>91955</t>
  </si>
  <si>
    <t>91956</t>
  </si>
  <si>
    <t>91957</t>
  </si>
  <si>
    <t>91958</t>
  </si>
  <si>
    <t>26,57</t>
  </si>
  <si>
    <t>91959</t>
  </si>
  <si>
    <t>91960</t>
  </si>
  <si>
    <t>91961</t>
  </si>
  <si>
    <t>42,86</t>
  </si>
  <si>
    <t>91962</t>
  </si>
  <si>
    <t>91963</t>
  </si>
  <si>
    <t>91964</t>
  </si>
  <si>
    <t>91965</t>
  </si>
  <si>
    <t>91966</t>
  </si>
  <si>
    <t>91967</t>
  </si>
  <si>
    <t>91968</t>
  </si>
  <si>
    <t>91969</t>
  </si>
  <si>
    <t>59,90</t>
  </si>
  <si>
    <t>91970</t>
  </si>
  <si>
    <t>91971</t>
  </si>
  <si>
    <t>91972</t>
  </si>
  <si>
    <t>91973</t>
  </si>
  <si>
    <t>91974</t>
  </si>
  <si>
    <t>91975</t>
  </si>
  <si>
    <t>91976</t>
  </si>
  <si>
    <t>91977</t>
  </si>
  <si>
    <t>91978</t>
  </si>
  <si>
    <t>91979</t>
  </si>
  <si>
    <t>91980</t>
  </si>
  <si>
    <t>29,93</t>
  </si>
  <si>
    <t>91981</t>
  </si>
  <si>
    <t>91982</t>
  </si>
  <si>
    <t>91983</t>
  </si>
  <si>
    <t>91984</t>
  </si>
  <si>
    <t>91985</t>
  </si>
  <si>
    <t>19,94</t>
  </si>
  <si>
    <t>91986</t>
  </si>
  <si>
    <t>91987</t>
  </si>
  <si>
    <t>91988</t>
  </si>
  <si>
    <t>91989</t>
  </si>
  <si>
    <t>91990</t>
  </si>
  <si>
    <t>91991</t>
  </si>
  <si>
    <t>91992</t>
  </si>
  <si>
    <t>91993</t>
  </si>
  <si>
    <t>91994</t>
  </si>
  <si>
    <t>91995</t>
  </si>
  <si>
    <t>91996</t>
  </si>
  <si>
    <t>91997</t>
  </si>
  <si>
    <t>26,69</t>
  </si>
  <si>
    <t>91998</t>
  </si>
  <si>
    <t>91999</t>
  </si>
  <si>
    <t>92000</t>
  </si>
  <si>
    <t>22,03</t>
  </si>
  <si>
    <t>92001</t>
  </si>
  <si>
    <t>92002</t>
  </si>
  <si>
    <t>92003</t>
  </si>
  <si>
    <t>92004</t>
  </si>
  <si>
    <t>92005</t>
  </si>
  <si>
    <t>92006</t>
  </si>
  <si>
    <t>92007</t>
  </si>
  <si>
    <t>92008</t>
  </si>
  <si>
    <t>92009</t>
  </si>
  <si>
    <t>92010</t>
  </si>
  <si>
    <t>92011</t>
  </si>
  <si>
    <t>92012</t>
  </si>
  <si>
    <t>92013</t>
  </si>
  <si>
    <t>92014</t>
  </si>
  <si>
    <t>42,16</t>
  </si>
  <si>
    <t>92015</t>
  </si>
  <si>
    <t>92016</t>
  </si>
  <si>
    <t>92017</t>
  </si>
  <si>
    <t>92018</t>
  </si>
  <si>
    <t>92019</t>
  </si>
  <si>
    <t>92020</t>
  </si>
  <si>
    <t>92021</t>
  </si>
  <si>
    <t>92022</t>
  </si>
  <si>
    <t>92023</t>
  </si>
  <si>
    <t>92024</t>
  </si>
  <si>
    <t>92025</t>
  </si>
  <si>
    <t>92026</t>
  </si>
  <si>
    <t>92027</t>
  </si>
  <si>
    <t>92028</t>
  </si>
  <si>
    <t>92029</t>
  </si>
  <si>
    <t>92030</t>
  </si>
  <si>
    <t>92031</t>
  </si>
  <si>
    <t>92032</t>
  </si>
  <si>
    <t>52,57</t>
  </si>
  <si>
    <t>92033</t>
  </si>
  <si>
    <t>92034</t>
  </si>
  <si>
    <t>92035</t>
  </si>
  <si>
    <t>72278</t>
  </si>
  <si>
    <t>72280</t>
  </si>
  <si>
    <t>73953/4</t>
  </si>
  <si>
    <t>73953/8</t>
  </si>
  <si>
    <t>73953/9</t>
  </si>
  <si>
    <t>83391</t>
  </si>
  <si>
    <t>83392</t>
  </si>
  <si>
    <t>83393</t>
  </si>
  <si>
    <t>83470</t>
  </si>
  <si>
    <t>93040</t>
  </si>
  <si>
    <t>93041</t>
  </si>
  <si>
    <t>93042</t>
  </si>
  <si>
    <t>93043</t>
  </si>
  <si>
    <t>93044</t>
  </si>
  <si>
    <t>93045</t>
  </si>
  <si>
    <t>44,68</t>
  </si>
  <si>
    <t>97583</t>
  </si>
  <si>
    <t>97584</t>
  </si>
  <si>
    <t>53,47</t>
  </si>
  <si>
    <t>97585</t>
  </si>
  <si>
    <t>97586</t>
  </si>
  <si>
    <t>97587</t>
  </si>
  <si>
    <t>97589</t>
  </si>
  <si>
    <t>97590</t>
  </si>
  <si>
    <t>52,54</t>
  </si>
  <si>
    <t>97591</t>
  </si>
  <si>
    <t>97592</t>
  </si>
  <si>
    <t>97593</t>
  </si>
  <si>
    <t>97594</t>
  </si>
  <si>
    <t>97595</t>
  </si>
  <si>
    <t>97596</t>
  </si>
  <si>
    <t>97597</t>
  </si>
  <si>
    <t>97598</t>
  </si>
  <si>
    <t>97599</t>
  </si>
  <si>
    <t>97609</t>
  </si>
  <si>
    <t>31,06</t>
  </si>
  <si>
    <t>97610</t>
  </si>
  <si>
    <t>97611</t>
  </si>
  <si>
    <t>97612</t>
  </si>
  <si>
    <t>97613</t>
  </si>
  <si>
    <t>24,84</t>
  </si>
  <si>
    <t>97614</t>
  </si>
  <si>
    <t>97615</t>
  </si>
  <si>
    <t>97616</t>
  </si>
  <si>
    <t>97617</t>
  </si>
  <si>
    <t>97618</t>
  </si>
  <si>
    <t>32,15</t>
  </si>
  <si>
    <t>41598</t>
  </si>
  <si>
    <t>72941</t>
  </si>
  <si>
    <t>73624</t>
  </si>
  <si>
    <t>73767/1</t>
  </si>
  <si>
    <t>73767/2</t>
  </si>
  <si>
    <t>73767/3</t>
  </si>
  <si>
    <t>73767/4</t>
  </si>
  <si>
    <t>73767/5</t>
  </si>
  <si>
    <t>73781/1</t>
  </si>
  <si>
    <t>73781/2</t>
  </si>
  <si>
    <t>73781/3</t>
  </si>
  <si>
    <t>88543</t>
  </si>
  <si>
    <t>88544</t>
  </si>
  <si>
    <t>88545</t>
  </si>
  <si>
    <t>83397</t>
  </si>
  <si>
    <t>73769/1</t>
  </si>
  <si>
    <t>73769/2</t>
  </si>
  <si>
    <t>73769/3</t>
  </si>
  <si>
    <t>73769/4</t>
  </si>
  <si>
    <t>73855/1</t>
  </si>
  <si>
    <t>72281</t>
  </si>
  <si>
    <t>72282</t>
  </si>
  <si>
    <t>73831/2</t>
  </si>
  <si>
    <t>73831/3</t>
  </si>
  <si>
    <t>73831/4</t>
  </si>
  <si>
    <t>73831/5</t>
  </si>
  <si>
    <t>30,40</t>
  </si>
  <si>
    <t>73831/6</t>
  </si>
  <si>
    <t>73831/7</t>
  </si>
  <si>
    <t>73831/8</t>
  </si>
  <si>
    <t>73831/9</t>
  </si>
  <si>
    <t>74231/1</t>
  </si>
  <si>
    <t>74246/1</t>
  </si>
  <si>
    <t>83399</t>
  </si>
  <si>
    <t>27,75</t>
  </si>
  <si>
    <t>83400</t>
  </si>
  <si>
    <t>83401</t>
  </si>
  <si>
    <t>83402</t>
  </si>
  <si>
    <t>83475</t>
  </si>
  <si>
    <t>83478</t>
  </si>
  <si>
    <t>83479</t>
  </si>
  <si>
    <t>97,32</t>
  </si>
  <si>
    <t>83480</t>
  </si>
  <si>
    <t>83481</t>
  </si>
  <si>
    <t>97600</t>
  </si>
  <si>
    <t>97601</t>
  </si>
  <si>
    <t>97605</t>
  </si>
  <si>
    <t>97606</t>
  </si>
  <si>
    <t>97607</t>
  </si>
  <si>
    <t>97608</t>
  </si>
  <si>
    <t>73857/1</t>
  </si>
  <si>
    <t>73857/2</t>
  </si>
  <si>
    <t>73857/3</t>
  </si>
  <si>
    <t>73857/4</t>
  </si>
  <si>
    <t>73857/5</t>
  </si>
  <si>
    <t>73857/6</t>
  </si>
  <si>
    <t>73857/7</t>
  </si>
  <si>
    <t>73857/8</t>
  </si>
  <si>
    <t>73857/9</t>
  </si>
  <si>
    <t>73857/10</t>
  </si>
  <si>
    <t>93128</t>
  </si>
  <si>
    <t>93137</t>
  </si>
  <si>
    <t>93138</t>
  </si>
  <si>
    <t>93139</t>
  </si>
  <si>
    <t>93140</t>
  </si>
  <si>
    <t>93141</t>
  </si>
  <si>
    <t>93142</t>
  </si>
  <si>
    <t>93143</t>
  </si>
  <si>
    <t>93144</t>
  </si>
  <si>
    <t>93145</t>
  </si>
  <si>
    <t>93146</t>
  </si>
  <si>
    <t>93147</t>
  </si>
  <si>
    <t>8260</t>
  </si>
  <si>
    <t>72315</t>
  </si>
  <si>
    <t>96971</t>
  </si>
  <si>
    <t>20,70</t>
  </si>
  <si>
    <t>96972</t>
  </si>
  <si>
    <t>28,73</t>
  </si>
  <si>
    <t>96973</t>
  </si>
  <si>
    <t>36,26</t>
  </si>
  <si>
    <t>96974</t>
  </si>
  <si>
    <t>96975</t>
  </si>
  <si>
    <t>96976</t>
  </si>
  <si>
    <t>96977</t>
  </si>
  <si>
    <t>96978</t>
  </si>
  <si>
    <t>96979</t>
  </si>
  <si>
    <t>96984</t>
  </si>
  <si>
    <t>96985</t>
  </si>
  <si>
    <t>96986</t>
  </si>
  <si>
    <t>96987</t>
  </si>
  <si>
    <t>96988</t>
  </si>
  <si>
    <t>96989</t>
  </si>
  <si>
    <t>98463</t>
  </si>
  <si>
    <t>9535</t>
  </si>
  <si>
    <t>72327</t>
  </si>
  <si>
    <t>72328</t>
  </si>
  <si>
    <t>72330</t>
  </si>
  <si>
    <t>73780/2</t>
  </si>
  <si>
    <t>73780/3</t>
  </si>
  <si>
    <t>73780/4</t>
  </si>
  <si>
    <t>83482</t>
  </si>
  <si>
    <t>83487</t>
  </si>
  <si>
    <t>83490</t>
  </si>
  <si>
    <t>83491</t>
  </si>
  <si>
    <t>83492</t>
  </si>
  <si>
    <t>83493</t>
  </si>
  <si>
    <t>85195</t>
  </si>
  <si>
    <t>88547</t>
  </si>
  <si>
    <t>72283</t>
  </si>
  <si>
    <t>72287</t>
  </si>
  <si>
    <t>72288</t>
  </si>
  <si>
    <t>72553</t>
  </si>
  <si>
    <t>72554</t>
  </si>
  <si>
    <t>73775/1</t>
  </si>
  <si>
    <t>73775/2</t>
  </si>
  <si>
    <t>83633</t>
  </si>
  <si>
    <t>83634</t>
  </si>
  <si>
    <t>83635</t>
  </si>
  <si>
    <t>96765</t>
  </si>
  <si>
    <t>72337</t>
  </si>
  <si>
    <t>73749/1</t>
  </si>
  <si>
    <t>73749/2</t>
  </si>
  <si>
    <t>73749/3</t>
  </si>
  <si>
    <t>73768/1</t>
  </si>
  <si>
    <t>1,73</t>
  </si>
  <si>
    <t>83366</t>
  </si>
  <si>
    <t>83367</t>
  </si>
  <si>
    <t>83368</t>
  </si>
  <si>
    <t>83369</t>
  </si>
  <si>
    <t>83370</t>
  </si>
  <si>
    <t>83371</t>
  </si>
  <si>
    <t>83639</t>
  </si>
  <si>
    <t>84676</t>
  </si>
  <si>
    <t>84796</t>
  </si>
  <si>
    <t>84798</t>
  </si>
  <si>
    <t>98261</t>
  </si>
  <si>
    <t>98262</t>
  </si>
  <si>
    <t>3,40</t>
  </si>
  <si>
    <t>98263</t>
  </si>
  <si>
    <t>98264</t>
  </si>
  <si>
    <t>98265</t>
  </si>
  <si>
    <t>5,14</t>
  </si>
  <si>
    <t>98266</t>
  </si>
  <si>
    <t>98267</t>
  </si>
  <si>
    <t>98268</t>
  </si>
  <si>
    <t>98269</t>
  </si>
  <si>
    <t>18,87</t>
  </si>
  <si>
    <t>98270</t>
  </si>
  <si>
    <t>30,53</t>
  </si>
  <si>
    <t>98271</t>
  </si>
  <si>
    <t>98272</t>
  </si>
  <si>
    <t>98273</t>
  </si>
  <si>
    <t>98274</t>
  </si>
  <si>
    <t>98275</t>
  </si>
  <si>
    <t>98276</t>
  </si>
  <si>
    <t>98277</t>
  </si>
  <si>
    <t>98278</t>
  </si>
  <si>
    <t>98279</t>
  </si>
  <si>
    <t>98280</t>
  </si>
  <si>
    <t>98281</t>
  </si>
  <si>
    <t>98282</t>
  </si>
  <si>
    <t>7,02</t>
  </si>
  <si>
    <t>98283</t>
  </si>
  <si>
    <t>98284</t>
  </si>
  <si>
    <t>98285</t>
  </si>
  <si>
    <t>98286</t>
  </si>
  <si>
    <t>98287</t>
  </si>
  <si>
    <t>98288</t>
  </si>
  <si>
    <t>98289</t>
  </si>
  <si>
    <t>98290</t>
  </si>
  <si>
    <t>98291</t>
  </si>
  <si>
    <t>98292</t>
  </si>
  <si>
    <t>98293</t>
  </si>
  <si>
    <t>98400</t>
  </si>
  <si>
    <t>98401</t>
  </si>
  <si>
    <t>98402</t>
  </si>
  <si>
    <t>98397</t>
  </si>
  <si>
    <t>8,42</t>
  </si>
  <si>
    <t>74003/1</t>
  </si>
  <si>
    <t>85120</t>
  </si>
  <si>
    <t>83486</t>
  </si>
  <si>
    <t>83643</t>
  </si>
  <si>
    <t>83644</t>
  </si>
  <si>
    <t>83645</t>
  </si>
  <si>
    <t>83646</t>
  </si>
  <si>
    <t>83647</t>
  </si>
  <si>
    <t>83648</t>
  </si>
  <si>
    <t>83649</t>
  </si>
  <si>
    <t>83650</t>
  </si>
  <si>
    <t>98294</t>
  </si>
  <si>
    <t>98295</t>
  </si>
  <si>
    <t>98296</t>
  </si>
  <si>
    <t>98297</t>
  </si>
  <si>
    <t>98301</t>
  </si>
  <si>
    <t>98302</t>
  </si>
  <si>
    <t>98304</t>
  </si>
  <si>
    <t>98307</t>
  </si>
  <si>
    <t>98308</t>
  </si>
  <si>
    <t>98593</t>
  </si>
  <si>
    <t>89355</t>
  </si>
  <si>
    <t>89356</t>
  </si>
  <si>
    <t>16,50</t>
  </si>
  <si>
    <t>89357</t>
  </si>
  <si>
    <t>22,51</t>
  </si>
  <si>
    <t>89401</t>
  </si>
  <si>
    <t>89402</t>
  </si>
  <si>
    <t>7,10</t>
  </si>
  <si>
    <t>89403</t>
  </si>
  <si>
    <t>89446</t>
  </si>
  <si>
    <t>89447</t>
  </si>
  <si>
    <t>89448</t>
  </si>
  <si>
    <t>89449</t>
  </si>
  <si>
    <t>12,51</t>
  </si>
  <si>
    <t>89450</t>
  </si>
  <si>
    <t>89451</t>
  </si>
  <si>
    <t>89452</t>
  </si>
  <si>
    <t>89508</t>
  </si>
  <si>
    <t>13,37</t>
  </si>
  <si>
    <t>89509</t>
  </si>
  <si>
    <t>89511</t>
  </si>
  <si>
    <t>89512</t>
  </si>
  <si>
    <t>89576</t>
  </si>
  <si>
    <t>89578</t>
  </si>
  <si>
    <t>89580</t>
  </si>
  <si>
    <t>89633</t>
  </si>
  <si>
    <t>89634</t>
  </si>
  <si>
    <t>89635</t>
  </si>
  <si>
    <t>89636</t>
  </si>
  <si>
    <t>89711</t>
  </si>
  <si>
    <t>89712</t>
  </si>
  <si>
    <t>89713</t>
  </si>
  <si>
    <t>89714</t>
  </si>
  <si>
    <t>89716</t>
  </si>
  <si>
    <t>89717</t>
  </si>
  <si>
    <t>20,27</t>
  </si>
  <si>
    <t>89770</t>
  </si>
  <si>
    <t>89771</t>
  </si>
  <si>
    <t>89773</t>
  </si>
  <si>
    <t>89775</t>
  </si>
  <si>
    <t>89798</t>
  </si>
  <si>
    <t>9,20</t>
  </si>
  <si>
    <t>89799</t>
  </si>
  <si>
    <t>89800</t>
  </si>
  <si>
    <t>89848</t>
  </si>
  <si>
    <t>89849</t>
  </si>
  <si>
    <t>41,12</t>
  </si>
  <si>
    <t>89865</t>
  </si>
  <si>
    <t>91784</t>
  </si>
  <si>
    <t>91785</t>
  </si>
  <si>
    <t>32,56</t>
  </si>
  <si>
    <t>91786</t>
  </si>
  <si>
    <t>91787</t>
  </si>
  <si>
    <t>91788</t>
  </si>
  <si>
    <t>91789</t>
  </si>
  <si>
    <t>91790</t>
  </si>
  <si>
    <t>42,51</t>
  </si>
  <si>
    <t>91791</t>
  </si>
  <si>
    <t>91792</t>
  </si>
  <si>
    <t>91793</t>
  </si>
  <si>
    <t>91794</t>
  </si>
  <si>
    <t>91795</t>
  </si>
  <si>
    <t>91796</t>
  </si>
  <si>
    <t>92275</t>
  </si>
  <si>
    <t>92276</t>
  </si>
  <si>
    <t>92277</t>
  </si>
  <si>
    <t>92278</t>
  </si>
  <si>
    <t>92279</t>
  </si>
  <si>
    <t>92280</t>
  </si>
  <si>
    <t>92281</t>
  </si>
  <si>
    <t>92282</t>
  </si>
  <si>
    <t>92283</t>
  </si>
  <si>
    <t>92284</t>
  </si>
  <si>
    <t>92285</t>
  </si>
  <si>
    <t>92286</t>
  </si>
  <si>
    <t>92305</t>
  </si>
  <si>
    <t>92306</t>
  </si>
  <si>
    <t>92307</t>
  </si>
  <si>
    <t>36,60</t>
  </si>
  <si>
    <t>92308</t>
  </si>
  <si>
    <t>92309</t>
  </si>
  <si>
    <t>92310</t>
  </si>
  <si>
    <t>92320</t>
  </si>
  <si>
    <t>92321</t>
  </si>
  <si>
    <t>42,77</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</si>
  <si>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</si>
  <si>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</si>
  <si>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</si>
  <si>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</si>
  <si>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</si>
  <si>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</si>
  <si>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</si>
  <si>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</si>
  <si>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</si>
  <si>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</si>
  <si>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</si>
  <si>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</si>
  <si>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</si>
  <si>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</si>
  <si>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</si>
  <si>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</si>
  <si>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</si>
  <si>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</si>
  <si>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</si>
  <si>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</si>
  <si>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50,41</t>
  </si>
  <si>
    <t>92649</t>
  </si>
  <si>
    <t>92650</t>
  </si>
  <si>
    <t>92652</t>
  </si>
  <si>
    <t>92653</t>
  </si>
  <si>
    <t>92654</t>
  </si>
  <si>
    <t>92655</t>
  </si>
  <si>
    <t>92656</t>
  </si>
  <si>
    <t>92687</t>
  </si>
  <si>
    <t>17,07</t>
  </si>
  <si>
    <t>92688</t>
  </si>
  <si>
    <t>92689</t>
  </si>
  <si>
    <t>92690</t>
  </si>
  <si>
    <t>94462</t>
  </si>
  <si>
    <t>94463</t>
  </si>
  <si>
    <t>70,07</t>
  </si>
  <si>
    <t>94464</t>
  </si>
  <si>
    <t>97,85</t>
  </si>
  <si>
    <t>94602</t>
  </si>
  <si>
    <t>94603</t>
  </si>
  <si>
    <t>94604</t>
  </si>
  <si>
    <t>94605</t>
  </si>
  <si>
    <t>94648</t>
  </si>
  <si>
    <t>94649</t>
  </si>
  <si>
    <t>94650</t>
  </si>
  <si>
    <t>94651</t>
  </si>
  <si>
    <t>94652</t>
  </si>
  <si>
    <t>94653</t>
  </si>
  <si>
    <t>34,58</t>
  </si>
  <si>
    <t>94654</t>
  </si>
  <si>
    <t>94655</t>
  </si>
  <si>
    <t>94716</t>
  </si>
  <si>
    <t>94717</t>
  </si>
  <si>
    <t>94718</t>
  </si>
  <si>
    <t>94719</t>
  </si>
  <si>
    <t>31,61</t>
  </si>
  <si>
    <t>94720</t>
  </si>
  <si>
    <t>94721</t>
  </si>
  <si>
    <t>94722</t>
  </si>
  <si>
    <t>95697</t>
  </si>
  <si>
    <t>96635</t>
  </si>
  <si>
    <t>21,10</t>
  </si>
  <si>
    <t>96636</t>
  </si>
  <si>
    <t>96644</t>
  </si>
  <si>
    <t>96645</t>
  </si>
  <si>
    <t>17,01</t>
  </si>
  <si>
    <t>96646</t>
  </si>
  <si>
    <t>96647</t>
  </si>
  <si>
    <t>11,62</t>
  </si>
  <si>
    <t>96648</t>
  </si>
  <si>
    <t>96649</t>
  </si>
  <si>
    <t>96668</t>
  </si>
  <si>
    <t>96669</t>
  </si>
  <si>
    <t>96670</t>
  </si>
  <si>
    <t>14,09</t>
  </si>
  <si>
    <t>96671</t>
  </si>
  <si>
    <t>96672</t>
  </si>
  <si>
    <t>96673</t>
  </si>
  <si>
    <t>96674</t>
  </si>
  <si>
    <t>96675</t>
  </si>
  <si>
    <t>96676</t>
  </si>
  <si>
    <t>96677</t>
  </si>
  <si>
    <t>96678</t>
  </si>
  <si>
    <t>96679</t>
  </si>
  <si>
    <t>96680</t>
  </si>
  <si>
    <t>96681</t>
  </si>
  <si>
    <t>96682</t>
  </si>
  <si>
    <t>96683</t>
  </si>
  <si>
    <t>96718</t>
  </si>
  <si>
    <t>96719</t>
  </si>
  <si>
    <t>96720</t>
  </si>
  <si>
    <t>13,19</t>
  </si>
  <si>
    <t>96721</t>
  </si>
  <si>
    <t>96722</t>
  </si>
  <si>
    <t>96723</t>
  </si>
  <si>
    <t>96724</t>
  </si>
  <si>
    <t>96725</t>
  </si>
  <si>
    <t>96726</t>
  </si>
  <si>
    <t>96727</t>
  </si>
  <si>
    <t>96728</t>
  </si>
  <si>
    <t>96729</t>
  </si>
  <si>
    <t>16,83</t>
  </si>
  <si>
    <t>96730</t>
  </si>
  <si>
    <t>96731</t>
  </si>
  <si>
    <t>96732</t>
  </si>
  <si>
    <t>96733</t>
  </si>
  <si>
    <t>96734</t>
  </si>
  <si>
    <t>96735</t>
  </si>
  <si>
    <t>96794</t>
  </si>
  <si>
    <t>96795</t>
  </si>
  <si>
    <t>7,67</t>
  </si>
  <si>
    <t>96796</t>
  </si>
  <si>
    <t>96797</t>
  </si>
  <si>
    <t>96798</t>
  </si>
  <si>
    <t>96799</t>
  </si>
  <si>
    <t>96800</t>
  </si>
  <si>
    <t>96801</t>
  </si>
  <si>
    <t>18,10</t>
  </si>
  <si>
    <t>97327</t>
  </si>
  <si>
    <t>14,84</t>
  </si>
  <si>
    <t>97328</t>
  </si>
  <si>
    <t>25,99</t>
  </si>
  <si>
    <t>97329</t>
  </si>
  <si>
    <t>97330</t>
  </si>
  <si>
    <t>41,99</t>
  </si>
  <si>
    <t>97331</t>
  </si>
  <si>
    <t>97332</t>
  </si>
  <si>
    <t>97333</t>
  </si>
  <si>
    <t>32,39</t>
  </si>
  <si>
    <t>97334</t>
  </si>
  <si>
    <t>97335</t>
  </si>
  <si>
    <t>37,05</t>
  </si>
  <si>
    <t>97336</t>
  </si>
  <si>
    <t>97337</t>
  </si>
  <si>
    <t>97338</t>
  </si>
  <si>
    <t>97339</t>
  </si>
  <si>
    <t>97340</t>
  </si>
  <si>
    <t>97341</t>
  </si>
  <si>
    <t>97342</t>
  </si>
  <si>
    <t>97343</t>
  </si>
  <si>
    <t>97344</t>
  </si>
  <si>
    <t>97345</t>
  </si>
  <si>
    <t>97346</t>
  </si>
  <si>
    <t>97347</t>
  </si>
  <si>
    <t>97348</t>
  </si>
  <si>
    <t>97349</t>
  </si>
  <si>
    <t>97350</t>
  </si>
  <si>
    <t>97351</t>
  </si>
  <si>
    <t>97352</t>
  </si>
  <si>
    <t>97353</t>
  </si>
  <si>
    <t>97354</t>
  </si>
  <si>
    <t>97355</t>
  </si>
  <si>
    <t>65,06</t>
  </si>
  <si>
    <t>97356</t>
  </si>
  <si>
    <t>97357</t>
  </si>
  <si>
    <t>97358</t>
  </si>
  <si>
    <t>97498</t>
  </si>
  <si>
    <t>26,18</t>
  </si>
  <si>
    <t>97535</t>
  </si>
  <si>
    <t>97536</t>
  </si>
  <si>
    <t>72293</t>
  </si>
  <si>
    <t>72294</t>
  </si>
  <si>
    <t>72295</t>
  </si>
  <si>
    <t>72306</t>
  </si>
  <si>
    <t>72307</t>
  </si>
  <si>
    <t>72313</t>
  </si>
  <si>
    <t>72482</t>
  </si>
  <si>
    <t>72619</t>
  </si>
  <si>
    <t>72620</t>
  </si>
  <si>
    <t>72621</t>
  </si>
  <si>
    <t>72667</t>
  </si>
  <si>
    <t>72668</t>
  </si>
  <si>
    <t>72669</t>
  </si>
  <si>
    <t>72681</t>
  </si>
  <si>
    <t>72682</t>
  </si>
  <si>
    <t>72683</t>
  </si>
  <si>
    <t>72719</t>
  </si>
  <si>
    <t>72720</t>
  </si>
  <si>
    <t>72721</t>
  </si>
  <si>
    <t>89358</t>
  </si>
  <si>
    <t>89359</t>
  </si>
  <si>
    <t>5,87</t>
  </si>
  <si>
    <t>89360</t>
  </si>
  <si>
    <t>6,84</t>
  </si>
  <si>
    <t>89361</t>
  </si>
  <si>
    <t>89362</t>
  </si>
  <si>
    <t>89363</t>
  </si>
  <si>
    <t>89364</t>
  </si>
  <si>
    <t>89365</t>
  </si>
  <si>
    <t>89366</t>
  </si>
  <si>
    <t>89367</t>
  </si>
  <si>
    <t>89368</t>
  </si>
  <si>
    <t>10,26</t>
  </si>
  <si>
    <t>89369</t>
  </si>
  <si>
    <t>89370</t>
  </si>
  <si>
    <t>10,39</t>
  </si>
  <si>
    <t>89371</t>
  </si>
  <si>
    <t>89372</t>
  </si>
  <si>
    <t>89373</t>
  </si>
  <si>
    <t>89374</t>
  </si>
  <si>
    <t>89375</t>
  </si>
  <si>
    <t>8,96</t>
  </si>
  <si>
    <t>89376</t>
  </si>
  <si>
    <t>89377</t>
  </si>
  <si>
    <t>89378</t>
  </si>
  <si>
    <t>4,98</t>
  </si>
  <si>
    <t>89379</t>
  </si>
  <si>
    <t>13,77</t>
  </si>
  <si>
    <t>89380</t>
  </si>
  <si>
    <t>89381</t>
  </si>
  <si>
    <t>9,79</t>
  </si>
  <si>
    <t>89382</t>
  </si>
  <si>
    <t>89383</t>
  </si>
  <si>
    <t>89384</t>
  </si>
  <si>
    <t>89385</t>
  </si>
  <si>
    <t>89386</t>
  </si>
  <si>
    <t>89387</t>
  </si>
  <si>
    <t>89388</t>
  </si>
  <si>
    <t>89389</t>
  </si>
  <si>
    <t>89390</t>
  </si>
  <si>
    <t>89391</t>
  </si>
  <si>
    <t>89392</t>
  </si>
  <si>
    <t>16,45</t>
  </si>
  <si>
    <t>89393</t>
  </si>
  <si>
    <t>89394</t>
  </si>
  <si>
    <t>89395</t>
  </si>
  <si>
    <t>9,36</t>
  </si>
  <si>
    <t>89396</t>
  </si>
  <si>
    <t>89397</t>
  </si>
  <si>
    <t>89398</t>
  </si>
  <si>
    <t>12,59</t>
  </si>
  <si>
    <t>89399</t>
  </si>
  <si>
    <t>89400</t>
  </si>
  <si>
    <t>14,70</t>
  </si>
  <si>
    <t>89404</t>
  </si>
  <si>
    <t>3,74</t>
  </si>
  <si>
    <t>89405</t>
  </si>
  <si>
    <t>89406</t>
  </si>
  <si>
    <t>89407</t>
  </si>
  <si>
    <t>4,84</t>
  </si>
  <si>
    <t>89408</t>
  </si>
  <si>
    <t>89409</t>
  </si>
  <si>
    <t>89410</t>
  </si>
  <si>
    <t>89411</t>
  </si>
  <si>
    <t>89412</t>
  </si>
  <si>
    <t>89413</t>
  </si>
  <si>
    <t>89414</t>
  </si>
  <si>
    <t>89415</t>
  </si>
  <si>
    <t>89416</t>
  </si>
  <si>
    <t>7,74</t>
  </si>
  <si>
    <t>89417</t>
  </si>
  <si>
    <t>89418</t>
  </si>
  <si>
    <t>89419</t>
  </si>
  <si>
    <t>89420</t>
  </si>
  <si>
    <t>89421</t>
  </si>
  <si>
    <t>89422</t>
  </si>
  <si>
    <t>89423</t>
  </si>
  <si>
    <t>89424</t>
  </si>
  <si>
    <t>89425</t>
  </si>
  <si>
    <t>89426</t>
  </si>
  <si>
    <t>89427</t>
  </si>
  <si>
    <t>89428</t>
  </si>
  <si>
    <t>89429</t>
  </si>
  <si>
    <t>3,55</t>
  </si>
  <si>
    <t>89430</t>
  </si>
  <si>
    <t>89431</t>
  </si>
  <si>
    <t>89432</t>
  </si>
  <si>
    <t>89433</t>
  </si>
  <si>
    <t>89434</t>
  </si>
  <si>
    <t>89435</t>
  </si>
  <si>
    <t>13,96</t>
  </si>
  <si>
    <t>89436</t>
  </si>
  <si>
    <t>89437</t>
  </si>
  <si>
    <t>89438</t>
  </si>
  <si>
    <t>89439</t>
  </si>
  <si>
    <t>89440</t>
  </si>
  <si>
    <t>89441</t>
  </si>
  <si>
    <t>89442</t>
  </si>
  <si>
    <t>89443</t>
  </si>
  <si>
    <t>9,09</t>
  </si>
  <si>
    <t>89444</t>
  </si>
  <si>
    <t>89445</t>
  </si>
  <si>
    <t>89481</t>
  </si>
  <si>
    <t>89485</t>
  </si>
  <si>
    <t>3,89</t>
  </si>
  <si>
    <t>89489</t>
  </si>
  <si>
    <t>89490</t>
  </si>
  <si>
    <t>89492</t>
  </si>
  <si>
    <t>89493</t>
  </si>
  <si>
    <t>89494</t>
  </si>
  <si>
    <t>89496</t>
  </si>
  <si>
    <t>89497</t>
  </si>
  <si>
    <t>89498</t>
  </si>
  <si>
    <t>89499</t>
  </si>
  <si>
    <t>89500</t>
  </si>
  <si>
    <t>8,13</t>
  </si>
  <si>
    <t>89501</t>
  </si>
  <si>
    <t>89502</t>
  </si>
  <si>
    <t>10,82</t>
  </si>
  <si>
    <t>89503</t>
  </si>
  <si>
    <t>14,88</t>
  </si>
  <si>
    <t>89504</t>
  </si>
  <si>
    <t>89505</t>
  </si>
  <si>
    <t>89506</t>
  </si>
  <si>
    <t>89507</t>
  </si>
  <si>
    <t>89510</t>
  </si>
  <si>
    <t>89513</t>
  </si>
  <si>
    <t>89514</t>
  </si>
  <si>
    <t>89515</t>
  </si>
  <si>
    <t>89516</t>
  </si>
  <si>
    <t>89517</t>
  </si>
  <si>
    <t>89518</t>
  </si>
  <si>
    <t>89519</t>
  </si>
  <si>
    <t>89520</t>
  </si>
  <si>
    <t>89521</t>
  </si>
  <si>
    <t>89522</t>
  </si>
  <si>
    <t>89523</t>
  </si>
  <si>
    <t>89524</t>
  </si>
  <si>
    <t>17,62</t>
  </si>
  <si>
    <t>89525</t>
  </si>
  <si>
    <t>89526</t>
  </si>
  <si>
    <t>89527</t>
  </si>
  <si>
    <t>89528</t>
  </si>
  <si>
    <t>89529</t>
  </si>
  <si>
    <t>89530</t>
  </si>
  <si>
    <t>89531</t>
  </si>
  <si>
    <t>89532</t>
  </si>
  <si>
    <t>89533</t>
  </si>
  <si>
    <t>89534</t>
  </si>
  <si>
    <t>89535</t>
  </si>
  <si>
    <t>89536</t>
  </si>
  <si>
    <t>89538</t>
  </si>
  <si>
    <t>89540</t>
  </si>
  <si>
    <t>89541</t>
  </si>
  <si>
    <t>89542</t>
  </si>
  <si>
    <t>89544</t>
  </si>
  <si>
    <t>89545</t>
  </si>
  <si>
    <t>89546</t>
  </si>
  <si>
    <t>89547</t>
  </si>
  <si>
    <t>89548</t>
  </si>
  <si>
    <t>89549</t>
  </si>
  <si>
    <t>89550</t>
  </si>
  <si>
    <t>26,82</t>
  </si>
  <si>
    <t>89551</t>
  </si>
  <si>
    <t>89552</t>
  </si>
  <si>
    <t>13,14</t>
  </si>
  <si>
    <t>89553</t>
  </si>
  <si>
    <t>89554</t>
  </si>
  <si>
    <t>89555</t>
  </si>
  <si>
    <t>89556</t>
  </si>
  <si>
    <t>89557</t>
  </si>
  <si>
    <t>89558</t>
  </si>
  <si>
    <t>89559</t>
  </si>
  <si>
    <t>89561</t>
  </si>
  <si>
    <t>10,32</t>
  </si>
  <si>
    <t>89562</t>
  </si>
  <si>
    <t>6,26</t>
  </si>
  <si>
    <t>89563</t>
  </si>
  <si>
    <t>15,12</t>
  </si>
  <si>
    <t>89564</t>
  </si>
  <si>
    <t>89565</t>
  </si>
  <si>
    <t>89566</t>
  </si>
  <si>
    <t>89567</t>
  </si>
  <si>
    <t>89568</t>
  </si>
  <si>
    <t>89569</t>
  </si>
  <si>
    <t>89570</t>
  </si>
  <si>
    <t>89571</t>
  </si>
  <si>
    <t>89572</t>
  </si>
  <si>
    <t>5,74</t>
  </si>
  <si>
    <t>89573</t>
  </si>
  <si>
    <t>89574</t>
  </si>
  <si>
    <t>89575</t>
  </si>
  <si>
    <t>89577</t>
  </si>
  <si>
    <t>89579</t>
  </si>
  <si>
    <t>89581</t>
  </si>
  <si>
    <t>89582</t>
  </si>
  <si>
    <t>89583</t>
  </si>
  <si>
    <t>89584</t>
  </si>
  <si>
    <t>89585</t>
  </si>
  <si>
    <t>89586</t>
  </si>
  <si>
    <t>89587</t>
  </si>
  <si>
    <t>89590</t>
  </si>
  <si>
    <t>89591</t>
  </si>
  <si>
    <t>89592</t>
  </si>
  <si>
    <t>89593</t>
  </si>
  <si>
    <t>89594</t>
  </si>
  <si>
    <t>89595</t>
  </si>
  <si>
    <t>9,95</t>
  </si>
  <si>
    <t>89596</t>
  </si>
  <si>
    <t>7,41</t>
  </si>
  <si>
    <t>89597</t>
  </si>
  <si>
    <t>89598</t>
  </si>
  <si>
    <t>89599</t>
  </si>
  <si>
    <t>89600</t>
  </si>
  <si>
    <t>89605</t>
  </si>
  <si>
    <t>89609</t>
  </si>
  <si>
    <t>89610</t>
  </si>
  <si>
    <t>89611</t>
  </si>
  <si>
    <t>89612</t>
  </si>
  <si>
    <t>89613</t>
  </si>
  <si>
    <t>89614</t>
  </si>
  <si>
    <t>89615</t>
  </si>
  <si>
    <t>89616</t>
  </si>
  <si>
    <t>89617</t>
  </si>
  <si>
    <t>89618</t>
  </si>
  <si>
    <t>89619</t>
  </si>
  <si>
    <t>89620</t>
  </si>
  <si>
    <t>89621</t>
  </si>
  <si>
    <t>89622</t>
  </si>
  <si>
    <t>89623</t>
  </si>
  <si>
    <t>89624</t>
  </si>
  <si>
    <t>89625</t>
  </si>
  <si>
    <t>15,05</t>
  </si>
  <si>
    <t>89626</t>
  </si>
  <si>
    <t>89627</t>
  </si>
  <si>
    <t>89628</t>
  </si>
  <si>
    <t>30,33</t>
  </si>
  <si>
    <t>89629</t>
  </si>
  <si>
    <t>89630</t>
  </si>
  <si>
    <t>89631</t>
  </si>
  <si>
    <t>89632</t>
  </si>
  <si>
    <t>89637</t>
  </si>
  <si>
    <t>6,15</t>
  </si>
  <si>
    <t>89638</t>
  </si>
  <si>
    <t>89639</t>
  </si>
  <si>
    <t>89641</t>
  </si>
  <si>
    <t>89642</t>
  </si>
  <si>
    <t>89643</t>
  </si>
  <si>
    <t>89645</t>
  </si>
  <si>
    <t>89646</t>
  </si>
  <si>
    <t>89647</t>
  </si>
  <si>
    <t>89648</t>
  </si>
  <si>
    <t>13,05</t>
  </si>
  <si>
    <t>89649</t>
  </si>
  <si>
    <t>17,31</t>
  </si>
  <si>
    <t>89650</t>
  </si>
  <si>
    <t>89651</t>
  </si>
  <si>
    <t>89652</t>
  </si>
  <si>
    <t>89653</t>
  </si>
  <si>
    <t>89654</t>
  </si>
  <si>
    <t>89655</t>
  </si>
  <si>
    <t>89656</t>
  </si>
  <si>
    <t>89657</t>
  </si>
  <si>
    <t>6,78</t>
  </si>
  <si>
    <t>89658</t>
  </si>
  <si>
    <t>89659</t>
  </si>
  <si>
    <t>8,95</t>
  </si>
  <si>
    <t>89660</t>
  </si>
  <si>
    <t>89661</t>
  </si>
  <si>
    <t>89662</t>
  </si>
  <si>
    <t>89663</t>
  </si>
  <si>
    <t>89664</t>
  </si>
  <si>
    <t>89665</t>
  </si>
  <si>
    <t>89666</t>
  </si>
  <si>
    <t>89667</t>
  </si>
  <si>
    <t>89668</t>
  </si>
  <si>
    <t>89669</t>
  </si>
  <si>
    <t>89670</t>
  </si>
  <si>
    <t>89671</t>
  </si>
  <si>
    <t>20,32</t>
  </si>
  <si>
    <t>89672</t>
  </si>
  <si>
    <t>89673</t>
  </si>
  <si>
    <t>16,25</t>
  </si>
  <si>
    <t>89674</t>
  </si>
  <si>
    <t>16,42</t>
  </si>
  <si>
    <t>89675</t>
  </si>
  <si>
    <t>89676</t>
  </si>
  <si>
    <t>89677</t>
  </si>
  <si>
    <t>89678</t>
  </si>
  <si>
    <t>89679</t>
  </si>
  <si>
    <t>89680</t>
  </si>
  <si>
    <t>11,85</t>
  </si>
  <si>
    <t>89681</t>
  </si>
  <si>
    <t>89682</t>
  </si>
  <si>
    <t>17,36</t>
  </si>
  <si>
    <t>89684</t>
  </si>
  <si>
    <t>89685</t>
  </si>
  <si>
    <t>89686</t>
  </si>
  <si>
    <t>89687</t>
  </si>
  <si>
    <t>25,63</t>
  </si>
  <si>
    <t>89689</t>
  </si>
  <si>
    <t>89690</t>
  </si>
  <si>
    <t>89691</t>
  </si>
  <si>
    <t>89692</t>
  </si>
  <si>
    <t>89693</t>
  </si>
  <si>
    <t>89694</t>
  </si>
  <si>
    <t>89695</t>
  </si>
  <si>
    <t>89696</t>
  </si>
  <si>
    <t>89697</t>
  </si>
  <si>
    <t>89698</t>
  </si>
  <si>
    <t>89699</t>
  </si>
  <si>
    <t>89700</t>
  </si>
  <si>
    <t>12,62</t>
  </si>
  <si>
    <t>89701</t>
  </si>
  <si>
    <t>89702</t>
  </si>
  <si>
    <t>89703</t>
  </si>
  <si>
    <t>89704</t>
  </si>
  <si>
    <t>89705</t>
  </si>
  <si>
    <t>89706</t>
  </si>
  <si>
    <t>89718</t>
  </si>
  <si>
    <t>89719</t>
  </si>
  <si>
    <t>89720</t>
  </si>
  <si>
    <t>89721</t>
  </si>
  <si>
    <t>89723</t>
  </si>
  <si>
    <t>89724</t>
  </si>
  <si>
    <t>89725</t>
  </si>
  <si>
    <t>9,70</t>
  </si>
  <si>
    <t>89726</t>
  </si>
  <si>
    <t>89727</t>
  </si>
  <si>
    <t>89728</t>
  </si>
  <si>
    <t>89729</t>
  </si>
  <si>
    <t>89730</t>
  </si>
  <si>
    <t>89731</t>
  </si>
  <si>
    <t>89732</t>
  </si>
  <si>
    <t>89733</t>
  </si>
  <si>
    <t>13,41</t>
  </si>
  <si>
    <t>89734</t>
  </si>
  <si>
    <t>89735</t>
  </si>
  <si>
    <t>89736</t>
  </si>
  <si>
    <t>4,38</t>
  </si>
  <si>
    <t>89737</t>
  </si>
  <si>
    <t>89738</t>
  </si>
  <si>
    <t>89739</t>
  </si>
  <si>
    <t>89740</t>
  </si>
  <si>
    <t>89741</t>
  </si>
  <si>
    <t>89742</t>
  </si>
  <si>
    <t>89743</t>
  </si>
  <si>
    <t>89744</t>
  </si>
  <si>
    <t>89745</t>
  </si>
  <si>
    <t>15,32</t>
  </si>
  <si>
    <t>89746</t>
  </si>
  <si>
    <t>89747</t>
  </si>
  <si>
    <t>89748</t>
  </si>
  <si>
    <t>27,34</t>
  </si>
  <si>
    <t>89749</t>
  </si>
  <si>
    <t>89750</t>
  </si>
  <si>
    <t>89751</t>
  </si>
  <si>
    <t>89752</t>
  </si>
  <si>
    <t>89753</t>
  </si>
  <si>
    <t>89754</t>
  </si>
  <si>
    <t>89755</t>
  </si>
  <si>
    <t>89756</t>
  </si>
  <si>
    <t>89757</t>
  </si>
  <si>
    <t>14,86</t>
  </si>
  <si>
    <t>89758</t>
  </si>
  <si>
    <t>89759</t>
  </si>
  <si>
    <t>89760</t>
  </si>
  <si>
    <t>89761</t>
  </si>
  <si>
    <t>89762</t>
  </si>
  <si>
    <t>89763</t>
  </si>
  <si>
    <t>89764</t>
  </si>
  <si>
    <t>89765</t>
  </si>
  <si>
    <t>8,36</t>
  </si>
  <si>
    <t>89766</t>
  </si>
  <si>
    <t>89767</t>
  </si>
  <si>
    <t>89768</t>
  </si>
  <si>
    <t>11,92</t>
  </si>
  <si>
    <t>89769</t>
  </si>
  <si>
    <t>89772</t>
  </si>
  <si>
    <t>89774</t>
  </si>
  <si>
    <t>89776</t>
  </si>
  <si>
    <t>89777</t>
  </si>
  <si>
    <t>89778</t>
  </si>
  <si>
    <t>89779</t>
  </si>
  <si>
    <t>89780</t>
  </si>
  <si>
    <t>89781</t>
  </si>
  <si>
    <t>19,29</t>
  </si>
  <si>
    <t>89782</t>
  </si>
  <si>
    <t>89783</t>
  </si>
  <si>
    <t>89784</t>
  </si>
  <si>
    <t>89785</t>
  </si>
  <si>
    <t>89786</t>
  </si>
  <si>
    <t>23,41</t>
  </si>
  <si>
    <t>89787</t>
  </si>
  <si>
    <t>89788</t>
  </si>
  <si>
    <t>36,53</t>
  </si>
  <si>
    <t>89789</t>
  </si>
  <si>
    <t>89790</t>
  </si>
  <si>
    <t>89791</t>
  </si>
  <si>
    <t>89792</t>
  </si>
  <si>
    <t>89793</t>
  </si>
  <si>
    <t>89794</t>
  </si>
  <si>
    <t>89795</t>
  </si>
  <si>
    <t>89796</t>
  </si>
  <si>
    <t>29,11</t>
  </si>
  <si>
    <t>89797</t>
  </si>
  <si>
    <t>33,56</t>
  </si>
  <si>
    <t>89801</t>
  </si>
  <si>
    <t>89802</t>
  </si>
  <si>
    <t>89803</t>
  </si>
  <si>
    <t>89804</t>
  </si>
  <si>
    <t>89805</t>
  </si>
  <si>
    <t>89806</t>
  </si>
  <si>
    <t>10,43</t>
  </si>
  <si>
    <t>89807</t>
  </si>
  <si>
    <t>89808</t>
  </si>
  <si>
    <t>89809</t>
  </si>
  <si>
    <t>89810</t>
  </si>
  <si>
    <t>89811</t>
  </si>
  <si>
    <t>22,61</t>
  </si>
  <si>
    <t>89812</t>
  </si>
  <si>
    <t>89813</t>
  </si>
  <si>
    <t>89814</t>
  </si>
  <si>
    <t>89815</t>
  </si>
  <si>
    <t>89816</t>
  </si>
  <si>
    <t>20,59</t>
  </si>
  <si>
    <t>89817</t>
  </si>
  <si>
    <t>8,59</t>
  </si>
  <si>
    <t>89818</t>
  </si>
  <si>
    <t>89819</t>
  </si>
  <si>
    <t>12,09</t>
  </si>
  <si>
    <t>89820</t>
  </si>
  <si>
    <t>15,86</t>
  </si>
  <si>
    <t>89821</t>
  </si>
  <si>
    <t>89822</t>
  </si>
  <si>
    <t>89823</t>
  </si>
  <si>
    <t>17,71</t>
  </si>
  <si>
    <t>89824</t>
  </si>
  <si>
    <t>89825</t>
  </si>
  <si>
    <t>89826</t>
  </si>
  <si>
    <t>81,00</t>
  </si>
  <si>
    <t>89827</t>
  </si>
  <si>
    <t>89828</t>
  </si>
  <si>
    <t>89829</t>
  </si>
  <si>
    <t>89830</t>
  </si>
  <si>
    <t>19,51</t>
  </si>
  <si>
    <t>89831</t>
  </si>
  <si>
    <t>89832</t>
  </si>
  <si>
    <t>89833</t>
  </si>
  <si>
    <t>22,94</t>
  </si>
  <si>
    <t>89834</t>
  </si>
  <si>
    <t>89835</t>
  </si>
  <si>
    <t>89836</t>
  </si>
  <si>
    <t>89837</t>
  </si>
  <si>
    <t>89838</t>
  </si>
  <si>
    <t>89839</t>
  </si>
  <si>
    <t>89840</t>
  </si>
  <si>
    <t>83,46</t>
  </si>
  <si>
    <t>89841</t>
  </si>
  <si>
    <t>89842</t>
  </si>
  <si>
    <t>89844</t>
  </si>
  <si>
    <t>89845</t>
  </si>
  <si>
    <t>89846</t>
  </si>
  <si>
    <t>89847</t>
  </si>
  <si>
    <t>89850</t>
  </si>
  <si>
    <t>89851</t>
  </si>
  <si>
    <t>17,64</t>
  </si>
  <si>
    <t>89852</t>
  </si>
  <si>
    <t>89853</t>
  </si>
  <si>
    <t>89854</t>
  </si>
  <si>
    <t>89855</t>
  </si>
  <si>
    <t>89856</t>
  </si>
  <si>
    <t>89857</t>
  </si>
  <si>
    <t>89859</t>
  </si>
  <si>
    <t>89860</t>
  </si>
  <si>
    <t>89861</t>
  </si>
  <si>
    <t>33,20</t>
  </si>
  <si>
    <t>89862</t>
  </si>
  <si>
    <t>89863</t>
  </si>
  <si>
    <t>89866</t>
  </si>
  <si>
    <t>89867</t>
  </si>
  <si>
    <t>89868</t>
  </si>
  <si>
    <t>89869</t>
  </si>
  <si>
    <t>89979</t>
  </si>
  <si>
    <t>17,84</t>
  </si>
  <si>
    <t>89980</t>
  </si>
  <si>
    <t>89981</t>
  </si>
  <si>
    <t>90373</t>
  </si>
  <si>
    <t>90374</t>
  </si>
  <si>
    <t>16,03</t>
  </si>
  <si>
    <t>90375</t>
  </si>
  <si>
    <t>6,63</t>
  </si>
  <si>
    <t>92287</t>
  </si>
  <si>
    <t>92288</t>
  </si>
  <si>
    <t>92289</t>
  </si>
  <si>
    <t>92290</t>
  </si>
  <si>
    <t>35,68</t>
  </si>
  <si>
    <t>92291</t>
  </si>
  <si>
    <t>92292</t>
  </si>
  <si>
    <t>92293</t>
  </si>
  <si>
    <t>92294</t>
  </si>
  <si>
    <t>8,80</t>
  </si>
  <si>
    <t>92295</t>
  </si>
  <si>
    <t>92296</t>
  </si>
  <si>
    <t>20,57</t>
  </si>
  <si>
    <t>92297</t>
  </si>
  <si>
    <t>92298</t>
  </si>
  <si>
    <t>92299</t>
  </si>
  <si>
    <t>92300</t>
  </si>
  <si>
    <t>18,22</t>
  </si>
  <si>
    <t>92301</t>
  </si>
  <si>
    <t>92302</t>
  </si>
  <si>
    <t>92303</t>
  </si>
  <si>
    <t>92304</t>
  </si>
  <si>
    <t>92311</t>
  </si>
  <si>
    <t>92312</t>
  </si>
  <si>
    <t>92313</t>
  </si>
  <si>
    <t>92314</t>
  </si>
  <si>
    <t>92315</t>
  </si>
  <si>
    <t>92316</t>
  </si>
  <si>
    <t>92317</t>
  </si>
  <si>
    <t>92318</t>
  </si>
  <si>
    <t>92319</t>
  </si>
  <si>
    <t>92326</t>
  </si>
  <si>
    <t>92327</t>
  </si>
  <si>
    <t>13,90</t>
  </si>
  <si>
    <t>92328</t>
  </si>
  <si>
    <t>92329</t>
  </si>
  <si>
    <t>92330</t>
  </si>
  <si>
    <t>8,52</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</si>
  <si>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</si>
  <si>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</si>
  <si>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</si>
  <si>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</si>
  <si>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</si>
  <si>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</si>
  <si>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</si>
  <si>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</si>
  <si>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</si>
  <si>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</si>
  <si>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</si>
  <si>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</si>
  <si>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</si>
  <si>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</si>
  <si>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</si>
  <si>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</si>
  <si>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</si>
  <si>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</si>
  <si>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</si>
  <si>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</si>
  <si>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24,82</t>
  </si>
  <si>
    <t>92370</t>
  </si>
  <si>
    <t>92371</t>
  </si>
  <si>
    <t>92372</t>
  </si>
  <si>
    <t>92373</t>
  </si>
  <si>
    <t>92374</t>
  </si>
  <si>
    <t>92375</t>
  </si>
  <si>
    <t>92376</t>
  </si>
  <si>
    <t>92377</t>
  </si>
  <si>
    <t>92378</t>
  </si>
  <si>
    <t>92379</t>
  </si>
  <si>
    <t>92380</t>
  </si>
  <si>
    <t>92381</t>
  </si>
  <si>
    <t>92382</t>
  </si>
  <si>
    <t>36,10</t>
  </si>
  <si>
    <t>92383</t>
  </si>
  <si>
    <t>92384</t>
  </si>
  <si>
    <t>92385</t>
  </si>
  <si>
    <t>92386</t>
  </si>
  <si>
    <t>51,24</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</si>
  <si>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</si>
  <si>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</si>
  <si>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</si>
  <si>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</si>
  <si>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</si>
  <si>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</si>
  <si>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</si>
  <si>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</si>
  <si>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</si>
  <si>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</si>
  <si>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</si>
  <si>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</si>
  <si>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</si>
  <si>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</si>
  <si>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</si>
  <si>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</si>
  <si>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</si>
  <si>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</si>
  <si>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</si>
  <si>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</si>
  <si>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</si>
  <si>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</si>
  <si>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</si>
  <si>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</si>
  <si>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</si>
  <si>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</si>
  <si>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25,79</t>
  </si>
  <si>
    <t>92671</t>
  </si>
  <si>
    <t>92672</t>
  </si>
  <si>
    <t>92673</t>
  </si>
  <si>
    <t>92674</t>
  </si>
  <si>
    <t>37,92</t>
  </si>
  <si>
    <t>92675</t>
  </si>
  <si>
    <t>92676</t>
  </si>
  <si>
    <t>92677</t>
  </si>
  <si>
    <t>92678</t>
  </si>
  <si>
    <t>92679</t>
  </si>
  <si>
    <t>92680</t>
  </si>
  <si>
    <t>92681</t>
  </si>
  <si>
    <t>34,92</t>
  </si>
  <si>
    <t>92682</t>
  </si>
  <si>
    <t>92683</t>
  </si>
  <si>
    <t>92684</t>
  </si>
  <si>
    <t>92685</t>
  </si>
  <si>
    <t>92686</t>
  </si>
  <si>
    <t>92692</t>
  </si>
  <si>
    <t>92693</t>
  </si>
  <si>
    <t>9,98</t>
  </si>
  <si>
    <t>92694</t>
  </si>
  <si>
    <t>92695</t>
  </si>
  <si>
    <t>92696</t>
  </si>
  <si>
    <t>92697</t>
  </si>
  <si>
    <t>92698</t>
  </si>
  <si>
    <t>92699</t>
  </si>
  <si>
    <t>13,62</t>
  </si>
  <si>
    <t>92700</t>
  </si>
  <si>
    <t>92701</t>
  </si>
  <si>
    <t>92702</t>
  </si>
  <si>
    <t>92703</t>
  </si>
  <si>
    <t>92704</t>
  </si>
  <si>
    <t>92705</t>
  </si>
  <si>
    <t>92706</t>
  </si>
  <si>
    <t>92889</t>
  </si>
  <si>
    <t>92890</t>
  </si>
  <si>
    <t>92891</t>
  </si>
  <si>
    <t>92892</t>
  </si>
  <si>
    <t>92893</t>
  </si>
  <si>
    <t>92894</t>
  </si>
  <si>
    <t>62,57</t>
  </si>
  <si>
    <t>92895</t>
  </si>
  <si>
    <t>92896</t>
  </si>
  <si>
    <t>92897</t>
  </si>
  <si>
    <t>92898</t>
  </si>
  <si>
    <t>92899</t>
  </si>
  <si>
    <t>92900</t>
  </si>
  <si>
    <t>53,69</t>
  </si>
  <si>
    <t>92901</t>
  </si>
  <si>
    <t>92902</t>
  </si>
  <si>
    <t>92903</t>
  </si>
  <si>
    <t>92904</t>
  </si>
  <si>
    <t>92905</t>
  </si>
  <si>
    <t>92906</t>
  </si>
  <si>
    <t>92907</t>
  </si>
  <si>
    <t>92908</t>
  </si>
  <si>
    <t>92909</t>
  </si>
  <si>
    <t>92910</t>
  </si>
  <si>
    <t>92911</t>
  </si>
  <si>
    <t>92912</t>
  </si>
  <si>
    <t>92913</t>
  </si>
  <si>
    <t>92914</t>
  </si>
  <si>
    <t>92918</t>
  </si>
  <si>
    <t>92920</t>
  </si>
  <si>
    <t>92925</t>
  </si>
  <si>
    <t>31,53</t>
  </si>
  <si>
    <t>92926</t>
  </si>
  <si>
    <t>31,52</t>
  </si>
  <si>
    <t>92927</t>
  </si>
  <si>
    <t>92928</t>
  </si>
  <si>
    <t>92929</t>
  </si>
  <si>
    <t>92930</t>
  </si>
  <si>
    <t>92931</t>
  </si>
  <si>
    <t>92932</t>
  </si>
  <si>
    <t>92933</t>
  </si>
  <si>
    <t>92934</t>
  </si>
  <si>
    <t>92935</t>
  </si>
  <si>
    <t>92936</t>
  </si>
  <si>
    <t>92937</t>
  </si>
  <si>
    <t>92938</t>
  </si>
  <si>
    <t>92939</t>
  </si>
  <si>
    <t>92940</t>
  </si>
  <si>
    <t>23,73</t>
  </si>
  <si>
    <t>92941</t>
  </si>
  <si>
    <t>92942</t>
  </si>
  <si>
    <t>92943</t>
  </si>
  <si>
    <t>92944</t>
  </si>
  <si>
    <t>92945</t>
  </si>
  <si>
    <t>92946</t>
  </si>
  <si>
    <t>92947</t>
  </si>
  <si>
    <t>92948</t>
  </si>
  <si>
    <t>92949</t>
  </si>
  <si>
    <t>92950</t>
  </si>
  <si>
    <t>92951</t>
  </si>
  <si>
    <t>92952</t>
  </si>
  <si>
    <t>92953</t>
  </si>
  <si>
    <t>16,62</t>
  </si>
  <si>
    <t>93050</t>
  </si>
  <si>
    <t>93051</t>
  </si>
  <si>
    <t>93052</t>
  </si>
  <si>
    <t>93054</t>
  </si>
  <si>
    <t>93055</t>
  </si>
  <si>
    <t>93056</t>
  </si>
  <si>
    <t>93057</t>
  </si>
  <si>
    <t>93058</t>
  </si>
  <si>
    <t>93059</t>
  </si>
  <si>
    <t>93060</t>
  </si>
  <si>
    <t>36,70</t>
  </si>
  <si>
    <t>93061</t>
  </si>
  <si>
    <t>93062</t>
  </si>
  <si>
    <t>93063</t>
  </si>
  <si>
    <t>93064</t>
  </si>
  <si>
    <t>93065</t>
  </si>
  <si>
    <t>22,27</t>
  </si>
  <si>
    <t>93066</t>
  </si>
  <si>
    <t>93067</t>
  </si>
  <si>
    <t>93068</t>
  </si>
  <si>
    <t>30,62</t>
  </si>
  <si>
    <t>93069</t>
  </si>
  <si>
    <t>93070</t>
  </si>
  <si>
    <t>93071</t>
  </si>
  <si>
    <t>93072</t>
  </si>
  <si>
    <t>93073</t>
  </si>
  <si>
    <t>39,28</t>
  </si>
  <si>
    <t>93074</t>
  </si>
  <si>
    <t>93075</t>
  </si>
  <si>
    <t>11,66</t>
  </si>
  <si>
    <t>93076</t>
  </si>
  <si>
    <t>93077</t>
  </si>
  <si>
    <t>16,04</t>
  </si>
  <si>
    <t>93078</t>
  </si>
  <si>
    <t>93079</t>
  </si>
  <si>
    <t>93080</t>
  </si>
  <si>
    <t>93081</t>
  </si>
  <si>
    <t>93082</t>
  </si>
  <si>
    <t>93083</t>
  </si>
  <si>
    <t>93084</t>
  </si>
  <si>
    <t>93085</t>
  </si>
  <si>
    <t>93086</t>
  </si>
  <si>
    <t>93087</t>
  </si>
  <si>
    <t>11,00</t>
  </si>
  <si>
    <t>93088</t>
  </si>
  <si>
    <t>93089</t>
  </si>
  <si>
    <t>93090</t>
  </si>
  <si>
    <t>93091</t>
  </si>
  <si>
    <t>93092</t>
  </si>
  <si>
    <t>93093</t>
  </si>
  <si>
    <t>93094</t>
  </si>
  <si>
    <t>93095</t>
  </si>
  <si>
    <t>93096</t>
  </si>
  <si>
    <t>93097</t>
  </si>
  <si>
    <t>7,95</t>
  </si>
  <si>
    <t>93098</t>
  </si>
  <si>
    <t>93099</t>
  </si>
  <si>
    <t>93100</t>
  </si>
  <si>
    <t>93101</t>
  </si>
  <si>
    <t>19,28</t>
  </si>
  <si>
    <t>93102</t>
  </si>
  <si>
    <t>17,57</t>
  </si>
  <si>
    <t>93103</t>
  </si>
  <si>
    <t>93104</t>
  </si>
  <si>
    <t>10,19</t>
  </si>
  <si>
    <t>93105</t>
  </si>
  <si>
    <t>93106</t>
  </si>
  <si>
    <t>93107</t>
  </si>
  <si>
    <t>9,11</t>
  </si>
  <si>
    <t>93108</t>
  </si>
  <si>
    <t>8,71</t>
  </si>
  <si>
    <t>93109</t>
  </si>
  <si>
    <t>93110</t>
  </si>
  <si>
    <t>93111</t>
  </si>
  <si>
    <t>93112</t>
  </si>
  <si>
    <t>93113</t>
  </si>
  <si>
    <t>93114</t>
  </si>
  <si>
    <t>93115</t>
  </si>
  <si>
    <t>93116</t>
  </si>
  <si>
    <t>93117</t>
  </si>
  <si>
    <t>93118</t>
  </si>
  <si>
    <t>93119</t>
  </si>
  <si>
    <t>9,40</t>
  </si>
  <si>
    <t>93120</t>
  </si>
  <si>
    <t>93121</t>
  </si>
  <si>
    <t>14,91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</si>
  <si>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</si>
  <si>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</si>
  <si>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</si>
  <si>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</si>
  <si>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</si>
  <si>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</si>
  <si>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</si>
  <si>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</si>
  <si>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</si>
  <si>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</si>
  <si>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</si>
  <si>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</si>
  <si>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</si>
  <si>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</si>
  <si>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</si>
  <si>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</si>
  <si>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</si>
  <si>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</si>
  <si>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</si>
  <si>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</si>
  <si>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</si>
  <si>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</si>
  <si>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</si>
  <si>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</si>
  <si>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</si>
  <si>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</si>
  <si>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</si>
  <si>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</si>
  <si>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</si>
  <si>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</si>
  <si>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174,57</t>
  </si>
  <si>
    <t>94620</t>
  </si>
  <si>
    <t>94622</t>
  </si>
  <si>
    <t>94623</t>
  </si>
  <si>
    <t>94624</t>
  </si>
  <si>
    <t>94625</t>
  </si>
  <si>
    <t>94656</t>
  </si>
  <si>
    <t>94657</t>
  </si>
  <si>
    <t>94658</t>
  </si>
  <si>
    <t>94659</t>
  </si>
  <si>
    <t>94660</t>
  </si>
  <si>
    <t>94661</t>
  </si>
  <si>
    <t>94662</t>
  </si>
  <si>
    <t>94663</t>
  </si>
  <si>
    <t>94664</t>
  </si>
  <si>
    <t>94665</t>
  </si>
  <si>
    <t>94666</t>
  </si>
  <si>
    <t>94667</t>
  </si>
  <si>
    <t>94668</t>
  </si>
  <si>
    <t>39,12</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</si>
  <si>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</si>
  <si>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</si>
  <si>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</si>
  <si>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</si>
  <si>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</si>
  <si>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</si>
  <si>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</si>
  <si>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</si>
  <si>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</si>
  <si>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</si>
  <si>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</si>
  <si>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</si>
  <si>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</si>
  <si>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</si>
  <si>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</si>
  <si>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</si>
  <si>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</si>
  <si>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</si>
  <si>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</si>
  <si>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</si>
  <si>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8,28</t>
  </si>
  <si>
    <t>94689</t>
  </si>
  <si>
    <t>94690</t>
  </si>
  <si>
    <t>94691</t>
  </si>
  <si>
    <t>94692</t>
  </si>
  <si>
    <t>17,39</t>
  </si>
  <si>
    <t>94693</t>
  </si>
  <si>
    <t>17,27</t>
  </si>
  <si>
    <t>94694</t>
  </si>
  <si>
    <t>94695</t>
  </si>
  <si>
    <t>94696</t>
  </si>
  <si>
    <t>94697</t>
  </si>
  <si>
    <t>94698</t>
  </si>
  <si>
    <t>94699</t>
  </si>
  <si>
    <t>94700</t>
  </si>
  <si>
    <t>94701</t>
  </si>
  <si>
    <t>94702</t>
  </si>
  <si>
    <t>94703</t>
  </si>
  <si>
    <t>94704</t>
  </si>
  <si>
    <t>94705</t>
  </si>
  <si>
    <t>94706</t>
  </si>
  <si>
    <t>94707</t>
  </si>
  <si>
    <t>94708</t>
  </si>
  <si>
    <t>94709</t>
  </si>
  <si>
    <t>94710</t>
  </si>
  <si>
    <t>94711</t>
  </si>
  <si>
    <t>94712</t>
  </si>
  <si>
    <t>47,26</t>
  </si>
  <si>
    <t>94713</t>
  </si>
  <si>
    <t>94714</t>
  </si>
  <si>
    <t>94715</t>
  </si>
  <si>
    <t>94724</t>
  </si>
  <si>
    <t>94725</t>
  </si>
  <si>
    <t>94726</t>
  </si>
  <si>
    <t>94727</t>
  </si>
  <si>
    <t>94728</t>
  </si>
  <si>
    <t>79,65</t>
  </si>
  <si>
    <t>94729</t>
  </si>
  <si>
    <t>9,65</t>
  </si>
  <si>
    <t>94730</t>
  </si>
  <si>
    <t>94731</t>
  </si>
  <si>
    <t>94733</t>
  </si>
  <si>
    <t>94737</t>
  </si>
  <si>
    <t>94740</t>
  </si>
  <si>
    <t>94741</t>
  </si>
  <si>
    <t>94742</t>
  </si>
  <si>
    <t>94743</t>
  </si>
  <si>
    <t>94744</t>
  </si>
  <si>
    <t>94746</t>
  </si>
  <si>
    <t>94748</t>
  </si>
  <si>
    <t>94750</t>
  </si>
  <si>
    <t>94752</t>
  </si>
  <si>
    <t>94756</t>
  </si>
  <si>
    <t>94757</t>
  </si>
  <si>
    <t>94758</t>
  </si>
  <si>
    <t>25,33</t>
  </si>
  <si>
    <t>94759</t>
  </si>
  <si>
    <t>94760</t>
  </si>
  <si>
    <t>94761</t>
  </si>
  <si>
    <t>94762</t>
  </si>
  <si>
    <t>94783</t>
  </si>
  <si>
    <t>94785</t>
  </si>
  <si>
    <t>94786</t>
  </si>
  <si>
    <t>94787</t>
  </si>
  <si>
    <t>94788</t>
  </si>
  <si>
    <t>94789</t>
  </si>
  <si>
    <t>94790</t>
  </si>
  <si>
    <t>94791</t>
  </si>
  <si>
    <t>94863</t>
  </si>
  <si>
    <t>95141</t>
  </si>
  <si>
    <t>95237</t>
  </si>
  <si>
    <t>95693</t>
  </si>
  <si>
    <t>95694</t>
  </si>
  <si>
    <t>95695</t>
  </si>
  <si>
    <t>95696</t>
  </si>
  <si>
    <t>96637</t>
  </si>
  <si>
    <t>96638</t>
  </si>
  <si>
    <t>96639</t>
  </si>
  <si>
    <t>96640</t>
  </si>
  <si>
    <t>96641</t>
  </si>
  <si>
    <t>96642</t>
  </si>
  <si>
    <t>96643</t>
  </si>
  <si>
    <t>96650</t>
  </si>
  <si>
    <t>96651</t>
  </si>
  <si>
    <t>96652</t>
  </si>
  <si>
    <t>96653</t>
  </si>
  <si>
    <t>96654</t>
  </si>
  <si>
    <t>96655</t>
  </si>
  <si>
    <t>23,32</t>
  </si>
  <si>
    <t>96656</t>
  </si>
  <si>
    <t>96657</t>
  </si>
  <si>
    <t>96658</t>
  </si>
  <si>
    <t>96659</t>
  </si>
  <si>
    <t>96660</t>
  </si>
  <si>
    <t>96661</t>
  </si>
  <si>
    <t>19,19</t>
  </si>
  <si>
    <t>96662</t>
  </si>
  <si>
    <t>96663</t>
  </si>
  <si>
    <t>96664</t>
  </si>
  <si>
    <t>96665</t>
  </si>
  <si>
    <t>96666</t>
  </si>
  <si>
    <t>96667</t>
  </si>
  <si>
    <t>32,94</t>
  </si>
  <si>
    <t>96684</t>
  </si>
  <si>
    <t>96685</t>
  </si>
  <si>
    <t>96686</t>
  </si>
  <si>
    <t>96687</t>
  </si>
  <si>
    <t>96688</t>
  </si>
  <si>
    <t>8,34</t>
  </si>
  <si>
    <t>96689</t>
  </si>
  <si>
    <t>96690</t>
  </si>
  <si>
    <t>15,16</t>
  </si>
  <si>
    <t>96691</t>
  </si>
  <si>
    <t>15,62</t>
  </si>
  <si>
    <t>96692</t>
  </si>
  <si>
    <t>96693</t>
  </si>
  <si>
    <t>21,86</t>
  </si>
  <si>
    <t>96694</t>
  </si>
  <si>
    <t>96695</t>
  </si>
  <si>
    <t>96696</t>
  </si>
  <si>
    <t>96697</t>
  </si>
  <si>
    <t>96698</t>
  </si>
  <si>
    <t>96699</t>
  </si>
  <si>
    <t>96700</t>
  </si>
  <si>
    <t>96701</t>
  </si>
  <si>
    <t>96702</t>
  </si>
  <si>
    <t>96703</t>
  </si>
  <si>
    <t>96704</t>
  </si>
  <si>
    <t>96705</t>
  </si>
  <si>
    <t>10,36</t>
  </si>
  <si>
    <t>96706</t>
  </si>
  <si>
    <t>96707</t>
  </si>
  <si>
    <t>96708</t>
  </si>
  <si>
    <t>96709</t>
  </si>
  <si>
    <t>96710</t>
  </si>
  <si>
    <t>96711</t>
  </si>
  <si>
    <t>96712</t>
  </si>
  <si>
    <t>12,47</t>
  </si>
  <si>
    <t>96713</t>
  </si>
  <si>
    <t>96714</t>
  </si>
  <si>
    <t>29,12</t>
  </si>
  <si>
    <t>96715</t>
  </si>
  <si>
    <t>96716</t>
  </si>
  <si>
    <t>96717</t>
  </si>
  <si>
    <t>96736</t>
  </si>
  <si>
    <t>96737</t>
  </si>
  <si>
    <t>96738</t>
  </si>
  <si>
    <t>96739</t>
  </si>
  <si>
    <t>96740</t>
  </si>
  <si>
    <t>19,89</t>
  </si>
  <si>
    <t>96741</t>
  </si>
  <si>
    <t>96742</t>
  </si>
  <si>
    <t>96743</t>
  </si>
  <si>
    <t>96744</t>
  </si>
  <si>
    <t>96745</t>
  </si>
  <si>
    <t>96746</t>
  </si>
  <si>
    <t>96747</t>
  </si>
  <si>
    <t>96748</t>
  </si>
  <si>
    <t>96749</t>
  </si>
  <si>
    <t>96750</t>
  </si>
  <si>
    <t>96751</t>
  </si>
  <si>
    <t>96752</t>
  </si>
  <si>
    <t>24,00</t>
  </si>
  <si>
    <t>96753</t>
  </si>
  <si>
    <t>96754</t>
  </si>
  <si>
    <t>96755</t>
  </si>
  <si>
    <t>96756</t>
  </si>
  <si>
    <t>96757</t>
  </si>
  <si>
    <t>96758</t>
  </si>
  <si>
    <t>96759</t>
  </si>
  <si>
    <t>96760</t>
  </si>
  <si>
    <t>96761</t>
  </si>
  <si>
    <t>96762</t>
  </si>
  <si>
    <t>96763</t>
  </si>
  <si>
    <t>96764</t>
  </si>
  <si>
    <t>96802</t>
  </si>
  <si>
    <t>96803</t>
  </si>
  <si>
    <t>96804</t>
  </si>
  <si>
    <t>96805</t>
  </si>
  <si>
    <t>96806</t>
  </si>
  <si>
    <t>96807</t>
  </si>
  <si>
    <t>96808</t>
  </si>
  <si>
    <t>96809</t>
  </si>
  <si>
    <t>96810</t>
  </si>
  <si>
    <t>96811</t>
  </si>
  <si>
    <t>96812</t>
  </si>
  <si>
    <t>96813</t>
  </si>
  <si>
    <t>14,30</t>
  </si>
  <si>
    <t>96814</t>
  </si>
  <si>
    <t>96815</t>
  </si>
  <si>
    <t>96816</t>
  </si>
  <si>
    <t>96817</t>
  </si>
  <si>
    <t>96818</t>
  </si>
  <si>
    <t>96819</t>
  </si>
  <si>
    <t>96820</t>
  </si>
  <si>
    <t>96821</t>
  </si>
  <si>
    <t>96822</t>
  </si>
  <si>
    <t>96823</t>
  </si>
  <si>
    <t>96824</t>
  </si>
  <si>
    <t>12,85</t>
  </si>
  <si>
    <t>96825</t>
  </si>
  <si>
    <t>96826</t>
  </si>
  <si>
    <t>96827</t>
  </si>
  <si>
    <t>96828</t>
  </si>
  <si>
    <t>96829</t>
  </si>
  <si>
    <t>96830</t>
  </si>
  <si>
    <t>96831</t>
  </si>
  <si>
    <t>96832</t>
  </si>
  <si>
    <t>21,50</t>
  </si>
  <si>
    <t>96833</t>
  </si>
  <si>
    <t>96834</t>
  </si>
  <si>
    <t>96835</t>
  </si>
  <si>
    <t>28,70</t>
  </si>
  <si>
    <t>96836</t>
  </si>
  <si>
    <t>96837</t>
  </si>
  <si>
    <t>96838</t>
  </si>
  <si>
    <t>96839</t>
  </si>
  <si>
    <t>96840</t>
  </si>
  <si>
    <t>96841</t>
  </si>
  <si>
    <t>96842</t>
  </si>
  <si>
    <t>96843</t>
  </si>
  <si>
    <t>21,12</t>
  </si>
  <si>
    <t>96844</t>
  </si>
  <si>
    <t>96845</t>
  </si>
  <si>
    <t>30,63</t>
  </si>
  <si>
    <t>96846</t>
  </si>
  <si>
    <t>96847</t>
  </si>
  <si>
    <t>96848</t>
  </si>
  <si>
    <t>96849</t>
  </si>
  <si>
    <t>96850</t>
  </si>
  <si>
    <t>96851</t>
  </si>
  <si>
    <t>22,14</t>
  </si>
  <si>
    <t>96852</t>
  </si>
  <si>
    <t>96853</t>
  </si>
  <si>
    <t>96854</t>
  </si>
  <si>
    <t>25,59</t>
  </si>
  <si>
    <t>96855</t>
  </si>
  <si>
    <t>96856</t>
  </si>
  <si>
    <t>96857</t>
  </si>
  <si>
    <t>96858</t>
  </si>
  <si>
    <t>38,57</t>
  </si>
  <si>
    <t>96859</t>
  </si>
  <si>
    <t>96860</t>
  </si>
  <si>
    <t>96861</t>
  </si>
  <si>
    <t>96862</t>
  </si>
  <si>
    <t>96863</t>
  </si>
  <si>
    <t>96864</t>
  </si>
  <si>
    <t>96865</t>
  </si>
  <si>
    <t>96866</t>
  </si>
  <si>
    <t>96867</t>
  </si>
  <si>
    <t>96868</t>
  </si>
  <si>
    <t>96869</t>
  </si>
  <si>
    <t>96870</t>
  </si>
  <si>
    <t>96871</t>
  </si>
  <si>
    <t>96872</t>
  </si>
  <si>
    <t>96873</t>
  </si>
  <si>
    <t>96874</t>
  </si>
  <si>
    <t>96875</t>
  </si>
  <si>
    <t>96876</t>
  </si>
  <si>
    <t>96877</t>
  </si>
  <si>
    <t>96878</t>
  </si>
  <si>
    <t>96879</t>
  </si>
  <si>
    <t>96880</t>
  </si>
  <si>
    <t>96881</t>
  </si>
  <si>
    <t>97425</t>
  </si>
  <si>
    <t>20,58</t>
  </si>
  <si>
    <t>97426</t>
  </si>
  <si>
    <t>97427</t>
  </si>
  <si>
    <t>27,61</t>
  </si>
  <si>
    <t>97428</t>
  </si>
  <si>
    <t>97429</t>
  </si>
  <si>
    <t>97430</t>
  </si>
  <si>
    <t>97431</t>
  </si>
  <si>
    <t>97432</t>
  </si>
  <si>
    <t>97433</t>
  </si>
  <si>
    <t>97434</t>
  </si>
  <si>
    <t>97435</t>
  </si>
  <si>
    <t>97436</t>
  </si>
  <si>
    <t>97437</t>
  </si>
  <si>
    <t>89,51</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</si>
  <si>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</si>
  <si>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</si>
  <si>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</si>
  <si>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</si>
  <si>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</si>
  <si>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</si>
  <si>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</si>
  <si>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</si>
  <si>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</si>
  <si>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</si>
  <si>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</si>
  <si>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</si>
  <si>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</si>
  <si>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</si>
  <si>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</si>
  <si>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</si>
  <si>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</si>
  <si>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</si>
  <si>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</si>
  <si>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</si>
  <si>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</si>
  <si>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</si>
  <si>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</si>
  <si>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</si>
  <si>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50,80</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</si>
  <si>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</si>
  <si>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</si>
  <si>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</si>
  <si>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</si>
  <si>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</si>
  <si>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</si>
  <si>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</si>
  <si>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</si>
  <si>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</si>
  <si>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</si>
  <si>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</si>
  <si>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</si>
  <si>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</si>
  <si>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</si>
  <si>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</si>
  <si>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</si>
  <si>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</si>
  <si>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</si>
  <si>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</si>
  <si>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</si>
  <si>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</si>
  <si>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</si>
  <si>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</si>
  <si>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</si>
  <si>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</si>
  <si>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</si>
  <si>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</si>
  <si>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</si>
  <si>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</si>
  <si>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</si>
  <si>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45,66</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</si>
  <si>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</si>
  <si>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</si>
  <si>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</si>
  <si>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</si>
  <si>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</si>
  <si>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</si>
  <si>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</si>
  <si>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</si>
  <si>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</si>
  <si>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</si>
  <si>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</si>
  <si>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</si>
  <si>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</si>
  <si>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</si>
  <si>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</si>
  <si>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</si>
  <si>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</si>
  <si>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</si>
  <si>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</si>
  <si>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</si>
  <si>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</si>
  <si>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</si>
  <si>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</si>
  <si>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</si>
  <si>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</si>
  <si>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</si>
  <si>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</si>
  <si>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25,45</t>
  </si>
  <si>
    <t>97541</t>
  </si>
  <si>
    <t>97543</t>
  </si>
  <si>
    <t>97544</t>
  </si>
  <si>
    <t>97546</t>
  </si>
  <si>
    <t>97547</t>
  </si>
  <si>
    <t>97548</t>
  </si>
  <si>
    <t>97549</t>
  </si>
  <si>
    <t>97550</t>
  </si>
  <si>
    <t>97551</t>
  </si>
  <si>
    <t>97552</t>
  </si>
  <si>
    <t>97553</t>
  </si>
  <si>
    <t>97554</t>
  </si>
  <si>
    <t>98602</t>
  </si>
  <si>
    <t>6171</t>
  </si>
  <si>
    <t>74166/1</t>
  </si>
  <si>
    <t>74166/2</t>
  </si>
  <si>
    <t>88503</t>
  </si>
  <si>
    <t>88504</t>
  </si>
  <si>
    <t>97900</t>
  </si>
  <si>
    <t>97901</t>
  </si>
  <si>
    <t>97902</t>
  </si>
  <si>
    <t>97903</t>
  </si>
  <si>
    <t>97904</t>
  </si>
  <si>
    <t>97905</t>
  </si>
  <si>
    <t>97906</t>
  </si>
  <si>
    <t>97907</t>
  </si>
  <si>
    <t>97908</t>
  </si>
  <si>
    <t>98102</t>
  </si>
  <si>
    <t>98103</t>
  </si>
  <si>
    <t>98104</t>
  </si>
  <si>
    <t>98105</t>
  </si>
  <si>
    <t>98106</t>
  </si>
  <si>
    <t>98107</t>
  </si>
  <si>
    <t>98108</t>
  </si>
  <si>
    <t>89482</t>
  </si>
  <si>
    <t>89491</t>
  </si>
  <si>
    <t>89495</t>
  </si>
  <si>
    <t>89707</t>
  </si>
  <si>
    <t>23,89</t>
  </si>
  <si>
    <t>89708</t>
  </si>
  <si>
    <t>89709</t>
  </si>
  <si>
    <t>89710</t>
  </si>
  <si>
    <t>72739</t>
  </si>
  <si>
    <t>74234/1</t>
  </si>
  <si>
    <t>86872</t>
  </si>
  <si>
    <t>86874</t>
  </si>
  <si>
    <t>86875</t>
  </si>
  <si>
    <t>86876</t>
  </si>
  <si>
    <t>86877</t>
  </si>
  <si>
    <t>86878</t>
  </si>
  <si>
    <t>86879</t>
  </si>
  <si>
    <t>86880</t>
  </si>
  <si>
    <t>14,62</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</si>
  <si>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</si>
  <si>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</si>
  <si>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</si>
  <si>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</si>
  <si>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</si>
  <si>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</si>
  <si>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</si>
  <si>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</si>
  <si>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</si>
  <si>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</si>
  <si>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</si>
  <si>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</si>
  <si>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</si>
  <si>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</si>
  <si>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</si>
  <si>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</si>
  <si>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</si>
  <si>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</si>
  <si>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</si>
  <si>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</si>
  <si>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</si>
  <si>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</si>
  <si>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</si>
  <si>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79,17</t>
  </si>
  <si>
    <t>86911</t>
  </si>
  <si>
    <t>86912</t>
  </si>
  <si>
    <t>86913</t>
  </si>
  <si>
    <t>86914</t>
  </si>
  <si>
    <t>86915</t>
  </si>
  <si>
    <t>86916</t>
  </si>
  <si>
    <t>86919</t>
  </si>
  <si>
    <t>86920</t>
  </si>
  <si>
    <t>86921</t>
  </si>
  <si>
    <t>86922</t>
  </si>
  <si>
    <t>86923</t>
  </si>
  <si>
    <t>369,92</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</si>
  <si>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</si>
  <si>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</si>
  <si>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</si>
  <si>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</si>
  <si>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</si>
  <si>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</si>
  <si>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</si>
  <si>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</si>
  <si>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</si>
  <si>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</si>
  <si>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</si>
  <si>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</si>
  <si>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</si>
  <si>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</si>
  <si>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</si>
  <si>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</si>
  <si>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</si>
  <si>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</si>
  <si>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</si>
  <si>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</si>
  <si>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</si>
  <si>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88571</t>
  </si>
  <si>
    <t>93396</t>
  </si>
  <si>
    <t>93441</t>
  </si>
  <si>
    <t>93442</t>
  </si>
  <si>
    <t>95469</t>
  </si>
  <si>
    <t>95470</t>
  </si>
  <si>
    <t>95471</t>
  </si>
  <si>
    <t>95472</t>
  </si>
  <si>
    <t>95542</t>
  </si>
  <si>
    <t>95543</t>
  </si>
  <si>
    <t>95544</t>
  </si>
  <si>
    <t>95545</t>
  </si>
  <si>
    <t>95546</t>
  </si>
  <si>
    <t>95547</t>
  </si>
  <si>
    <t>6087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</si>
  <si>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</si>
  <si>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</si>
  <si>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</si>
  <si>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</si>
  <si>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</si>
  <si>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</si>
  <si>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</si>
  <si>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</si>
  <si>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</si>
  <si>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</si>
  <si>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</si>
  <si>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</si>
  <si>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</si>
  <si>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</si>
  <si>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</si>
  <si>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</si>
  <si>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</si>
  <si>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</si>
  <si>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</si>
  <si>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</si>
  <si>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</si>
  <si>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</si>
  <si>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</si>
  <si>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</si>
  <si>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</si>
  <si>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</si>
  <si>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</si>
  <si>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</si>
  <si>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</si>
  <si>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</si>
  <si>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</si>
  <si>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</si>
  <si>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</si>
  <si>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</si>
  <si>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</si>
  <si>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</si>
  <si>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</si>
  <si>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</si>
  <si>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</si>
  <si>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</si>
  <si>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</si>
  <si>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</si>
  <si>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</si>
  <si>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</si>
  <si>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89959</t>
  </si>
  <si>
    <t>153,26</t>
  </si>
  <si>
    <t>40729</t>
  </si>
  <si>
    <t>73795/5</t>
  </si>
  <si>
    <t>73795/9</t>
  </si>
  <si>
    <t>73795/10</t>
  </si>
  <si>
    <t>74093/1</t>
  </si>
  <si>
    <t>74169/1</t>
  </si>
  <si>
    <t>89349</t>
  </si>
  <si>
    <t>89351</t>
  </si>
  <si>
    <t>89352</t>
  </si>
  <si>
    <t>89353</t>
  </si>
  <si>
    <t>89354</t>
  </si>
  <si>
    <t>89969</t>
  </si>
  <si>
    <t>89970</t>
  </si>
  <si>
    <t>89971</t>
  </si>
  <si>
    <t>89972</t>
  </si>
  <si>
    <t>89973</t>
  </si>
  <si>
    <t>89974</t>
  </si>
  <si>
    <t>89984</t>
  </si>
  <si>
    <t>89985</t>
  </si>
  <si>
    <t>89986</t>
  </si>
  <si>
    <t>89987</t>
  </si>
  <si>
    <t>90371</t>
  </si>
  <si>
    <t>94489</t>
  </si>
  <si>
    <t>94490</t>
  </si>
  <si>
    <t>41,98</t>
  </si>
  <si>
    <t>94491</t>
  </si>
  <si>
    <t>57,44</t>
  </si>
  <si>
    <t>94492</t>
  </si>
  <si>
    <t>94493</t>
  </si>
  <si>
    <t>94494</t>
  </si>
  <si>
    <t>94495</t>
  </si>
  <si>
    <t>94496</t>
  </si>
  <si>
    <t>94497</t>
  </si>
  <si>
    <t>94498</t>
  </si>
  <si>
    <t>94499</t>
  </si>
  <si>
    <t>222,93</t>
  </si>
  <si>
    <t>94500</t>
  </si>
  <si>
    <t>94501</t>
  </si>
  <si>
    <t>94792</t>
  </si>
  <si>
    <t>94793</t>
  </si>
  <si>
    <t>94794</t>
  </si>
  <si>
    <t>94795</t>
  </si>
  <si>
    <t>26,43</t>
  </si>
  <si>
    <t>94796</t>
  </si>
  <si>
    <t>94797</t>
  </si>
  <si>
    <t>94798</t>
  </si>
  <si>
    <t>94799</t>
  </si>
  <si>
    <t>94800</t>
  </si>
  <si>
    <t>95248</t>
  </si>
  <si>
    <t>95249</t>
  </si>
  <si>
    <t>95250</t>
  </si>
  <si>
    <t>95251</t>
  </si>
  <si>
    <t>95252</t>
  </si>
  <si>
    <t>95253</t>
  </si>
  <si>
    <t>95634</t>
  </si>
  <si>
    <t>95635</t>
  </si>
  <si>
    <t>95637</t>
  </si>
  <si>
    <t>95638</t>
  </si>
  <si>
    <t>95639</t>
  </si>
  <si>
    <t>95641</t>
  </si>
  <si>
    <t>95642</t>
  </si>
  <si>
    <t>95643</t>
  </si>
  <si>
    <t>95644</t>
  </si>
  <si>
    <t>95645</t>
  </si>
  <si>
    <t>95646</t>
  </si>
  <si>
    <t>95647</t>
  </si>
  <si>
    <t>95673</t>
  </si>
  <si>
    <t>95674</t>
  </si>
  <si>
    <t>95675</t>
  </si>
  <si>
    <t>95676</t>
  </si>
  <si>
    <t>97741</t>
  </si>
  <si>
    <t>72285</t>
  </si>
  <si>
    <t>90436</t>
  </si>
  <si>
    <t>90437</t>
  </si>
  <si>
    <t>27,52</t>
  </si>
  <si>
    <t>90438</t>
  </si>
  <si>
    <t>90439</t>
  </si>
  <si>
    <t>90440</t>
  </si>
  <si>
    <t>90441</t>
  </si>
  <si>
    <t>90443</t>
  </si>
  <si>
    <t>90444</t>
  </si>
  <si>
    <t>90445</t>
  </si>
  <si>
    <t>90446</t>
  </si>
  <si>
    <t>90447</t>
  </si>
  <si>
    <t>90451</t>
  </si>
  <si>
    <t>90452</t>
  </si>
  <si>
    <t>8,91</t>
  </si>
  <si>
    <t>90453</t>
  </si>
  <si>
    <t>90454</t>
  </si>
  <si>
    <t>90455</t>
  </si>
  <si>
    <t>90456</t>
  </si>
  <si>
    <t>90457</t>
  </si>
  <si>
    <t>90458</t>
  </si>
  <si>
    <t>90459</t>
  </si>
  <si>
    <t>90460</t>
  </si>
  <si>
    <t>90461</t>
  </si>
  <si>
    <t>90462</t>
  </si>
  <si>
    <t>90463</t>
  </si>
  <si>
    <t>90466</t>
  </si>
  <si>
    <t>90467</t>
  </si>
  <si>
    <t>90468</t>
  </si>
  <si>
    <t>90469</t>
  </si>
  <si>
    <t>6,56</t>
  </si>
  <si>
    <t>90470</t>
  </si>
  <si>
    <t>91166</t>
  </si>
  <si>
    <t>91167</t>
  </si>
  <si>
    <t>91168</t>
  </si>
  <si>
    <t>91169</t>
  </si>
  <si>
    <t>91170</t>
  </si>
  <si>
    <t>91171</t>
  </si>
  <si>
    <t>91172</t>
  </si>
  <si>
    <t>91173</t>
  </si>
  <si>
    <t>91174</t>
  </si>
  <si>
    <t>91175</t>
  </si>
  <si>
    <t>91176</t>
  </si>
  <si>
    <t>91177</t>
  </si>
  <si>
    <t>91178</t>
  </si>
  <si>
    <t>91179</t>
  </si>
  <si>
    <t>91180</t>
  </si>
  <si>
    <t>6,14</t>
  </si>
  <si>
    <t>91181</t>
  </si>
  <si>
    <t>91182</t>
  </si>
  <si>
    <t>20,48</t>
  </si>
  <si>
    <t>91183</t>
  </si>
  <si>
    <t>91184</t>
  </si>
  <si>
    <t>91185</t>
  </si>
  <si>
    <t>91186</t>
  </si>
  <si>
    <t>91187</t>
  </si>
  <si>
    <t>91188</t>
  </si>
  <si>
    <t>91189</t>
  </si>
  <si>
    <t>91190</t>
  </si>
  <si>
    <t>91191</t>
  </si>
  <si>
    <t>91192</t>
  </si>
  <si>
    <t>91222</t>
  </si>
  <si>
    <t>94480</t>
  </si>
  <si>
    <t>94481</t>
  </si>
  <si>
    <t>94482</t>
  </si>
  <si>
    <t>94483</t>
  </si>
  <si>
    <t>95541</t>
  </si>
  <si>
    <t>95573</t>
  </si>
  <si>
    <t>95574</t>
  </si>
  <si>
    <t>96559</t>
  </si>
  <si>
    <t>96560</t>
  </si>
  <si>
    <t>96561</t>
  </si>
  <si>
    <t>96562</t>
  </si>
  <si>
    <t>96563</t>
  </si>
  <si>
    <t>98113</t>
  </si>
  <si>
    <t>73826/1</t>
  </si>
  <si>
    <t>73826/2</t>
  </si>
  <si>
    <t>73834/1</t>
  </si>
  <si>
    <t>73834/2</t>
  </si>
  <si>
    <t>73834/3</t>
  </si>
  <si>
    <t>73834/4</t>
  </si>
  <si>
    <t>73835/1</t>
  </si>
  <si>
    <t>73835/2</t>
  </si>
  <si>
    <t>73835/3</t>
  </si>
  <si>
    <t>73836/1</t>
  </si>
  <si>
    <t>73836/2</t>
  </si>
  <si>
    <t>73836/3</t>
  </si>
  <si>
    <t>73836/4</t>
  </si>
  <si>
    <t>73837/1</t>
  </si>
  <si>
    <t>73837/2</t>
  </si>
  <si>
    <t>73837/3</t>
  </si>
  <si>
    <t>73612</t>
  </si>
  <si>
    <t>73660</t>
  </si>
  <si>
    <t>73693</t>
  </si>
  <si>
    <t>73694</t>
  </si>
  <si>
    <t>73695</t>
  </si>
  <si>
    <t>73824/1</t>
  </si>
  <si>
    <t>73825/2</t>
  </si>
  <si>
    <t>73873/1</t>
  </si>
  <si>
    <t>73873/2</t>
  </si>
  <si>
    <t>73873/3</t>
  </si>
  <si>
    <t>73873/4</t>
  </si>
  <si>
    <t>73873/5</t>
  </si>
  <si>
    <t>73827/1</t>
  </si>
  <si>
    <t>49,92</t>
  </si>
  <si>
    <t>74218/1</t>
  </si>
  <si>
    <t>74253/1</t>
  </si>
  <si>
    <t>83878</t>
  </si>
  <si>
    <t>83879</t>
  </si>
  <si>
    <t>73658</t>
  </si>
  <si>
    <t>93350</t>
  </si>
  <si>
    <t>93351</t>
  </si>
  <si>
    <t>93352</t>
  </si>
  <si>
    <t>93353</t>
  </si>
  <si>
    <t>93354</t>
  </si>
  <si>
    <t>93355</t>
  </si>
  <si>
    <t>93356</t>
  </si>
  <si>
    <t>93357</t>
  </si>
  <si>
    <t>83335</t>
  </si>
  <si>
    <t>88548</t>
  </si>
  <si>
    <t>25,34</t>
  </si>
  <si>
    <t>73903/1</t>
  </si>
  <si>
    <t>74151/1</t>
  </si>
  <si>
    <t>74153/1</t>
  </si>
  <si>
    <t>74154/1</t>
  </si>
  <si>
    <t>74155/1</t>
  </si>
  <si>
    <t>74155/2</t>
  </si>
  <si>
    <t>74205/1</t>
  </si>
  <si>
    <t>79472</t>
  </si>
  <si>
    <t>79473</t>
  </si>
  <si>
    <t>79480</t>
  </si>
  <si>
    <t>83336</t>
  </si>
  <si>
    <t>4,23</t>
  </si>
  <si>
    <t>83338</t>
  </si>
  <si>
    <t>89885</t>
  </si>
  <si>
    <t>89886</t>
  </si>
  <si>
    <t>89887</t>
  </si>
  <si>
    <t>89888</t>
  </si>
  <si>
    <t>7,55</t>
  </si>
  <si>
    <t>89889</t>
  </si>
  <si>
    <t>89890</t>
  </si>
  <si>
    <t>10,79</t>
  </si>
  <si>
    <t>89893</t>
  </si>
  <si>
    <t>89894</t>
  </si>
  <si>
    <t>89895</t>
  </si>
  <si>
    <t>89903</t>
  </si>
  <si>
    <t>89904</t>
  </si>
  <si>
    <t>89905</t>
  </si>
  <si>
    <t>89906</t>
  </si>
  <si>
    <t>89907</t>
  </si>
  <si>
    <t>89908</t>
  </si>
  <si>
    <t>89911</t>
  </si>
  <si>
    <t>89912</t>
  </si>
  <si>
    <t>89913</t>
  </si>
  <si>
    <t>89921</t>
  </si>
  <si>
    <t>89922</t>
  </si>
  <si>
    <t>89923</t>
  </si>
  <si>
    <t>89924</t>
  </si>
  <si>
    <t>89925</t>
  </si>
  <si>
    <t>89926</t>
  </si>
  <si>
    <t>89929</t>
  </si>
  <si>
    <t>89930</t>
  </si>
  <si>
    <t>13,26</t>
  </si>
  <si>
    <t>89931</t>
  </si>
  <si>
    <t>89939</t>
  </si>
  <si>
    <t>89940</t>
  </si>
  <si>
    <t>89941</t>
  </si>
  <si>
    <t>89942</t>
  </si>
  <si>
    <t>89943</t>
  </si>
  <si>
    <t>89944</t>
  </si>
  <si>
    <t>89947</t>
  </si>
  <si>
    <t>89948</t>
  </si>
  <si>
    <t>89949</t>
  </si>
  <si>
    <t>96520</t>
  </si>
  <si>
    <t>96521</t>
  </si>
  <si>
    <t>96522</t>
  </si>
  <si>
    <t>96523</t>
  </si>
  <si>
    <t>96524</t>
  </si>
  <si>
    <t>96525</t>
  </si>
  <si>
    <t>96526</t>
  </si>
  <si>
    <t>96527</t>
  </si>
  <si>
    <t>96528</t>
  </si>
  <si>
    <t>98116</t>
  </si>
  <si>
    <t>98117</t>
  </si>
  <si>
    <t>98118</t>
  </si>
  <si>
    <t>98119</t>
  </si>
  <si>
    <t>72915</t>
  </si>
  <si>
    <t>10,17</t>
  </si>
  <si>
    <t>72917</t>
  </si>
  <si>
    <t>72918</t>
  </si>
  <si>
    <t>73965/9</t>
  </si>
  <si>
    <t>79506/2</t>
  </si>
  <si>
    <t>83343</t>
  </si>
  <si>
    <t>90082</t>
  </si>
  <si>
    <t>90084</t>
  </si>
  <si>
    <t>90085</t>
  </si>
  <si>
    <t>90086</t>
  </si>
  <si>
    <t>90087</t>
  </si>
  <si>
    <t>90088</t>
  </si>
  <si>
    <t>90090</t>
  </si>
  <si>
    <t>90091</t>
  </si>
  <si>
    <t>90092</t>
  </si>
  <si>
    <t>90093</t>
  </si>
  <si>
    <t>90094</t>
  </si>
  <si>
    <t>90095</t>
  </si>
  <si>
    <t>3,86</t>
  </si>
  <si>
    <t>90096</t>
  </si>
  <si>
    <t>90098</t>
  </si>
  <si>
    <t>90099</t>
  </si>
  <si>
    <t>90100</t>
  </si>
  <si>
    <t>90101</t>
  </si>
  <si>
    <t>90102</t>
  </si>
  <si>
    <t>8,23</t>
  </si>
  <si>
    <t>90105</t>
  </si>
  <si>
    <t>90106</t>
  </si>
  <si>
    <t>90107</t>
  </si>
  <si>
    <t>90108</t>
  </si>
  <si>
    <t>93358</t>
  </si>
  <si>
    <t>79482</t>
  </si>
  <si>
    <t>94304</t>
  </si>
  <si>
    <t>94305</t>
  </si>
  <si>
    <t>94306</t>
  </si>
  <si>
    <t>94307</t>
  </si>
  <si>
    <t>94308</t>
  </si>
  <si>
    <t>94309</t>
  </si>
  <si>
    <t>94310</t>
  </si>
  <si>
    <t>94315</t>
  </si>
  <si>
    <t>34,22</t>
  </si>
  <si>
    <t>94316</t>
  </si>
  <si>
    <t>94317</t>
  </si>
  <si>
    <t>94318</t>
  </si>
  <si>
    <t>19,38</t>
  </si>
  <si>
    <t>94319</t>
  </si>
  <si>
    <t>94327</t>
  </si>
  <si>
    <t>94328</t>
  </si>
  <si>
    <t>94329</t>
  </si>
  <si>
    <t>94330</t>
  </si>
  <si>
    <t>94331</t>
  </si>
  <si>
    <t>94332</t>
  </si>
  <si>
    <t>94333</t>
  </si>
  <si>
    <t>94338</t>
  </si>
  <si>
    <t>94339</t>
  </si>
  <si>
    <t>94340</t>
  </si>
  <si>
    <t>94341</t>
  </si>
  <si>
    <t>94342</t>
  </si>
  <si>
    <t>96385</t>
  </si>
  <si>
    <t>96386</t>
  </si>
  <si>
    <t>83346</t>
  </si>
  <si>
    <t>0,85</t>
  </si>
  <si>
    <t>93360</t>
  </si>
  <si>
    <t>93361</t>
  </si>
  <si>
    <t>93362</t>
  </si>
  <si>
    <t>93363</t>
  </si>
  <si>
    <t>9,78</t>
  </si>
  <si>
    <t>93364</t>
  </si>
  <si>
    <t>93365</t>
  </si>
  <si>
    <t>93366</t>
  </si>
  <si>
    <t>93367</t>
  </si>
  <si>
    <t>93368</t>
  </si>
  <si>
    <t>93369</t>
  </si>
  <si>
    <t>93370</t>
  </si>
  <si>
    <t>8,82</t>
  </si>
  <si>
    <t>93371</t>
  </si>
  <si>
    <t>93372</t>
  </si>
  <si>
    <t>93373</t>
  </si>
  <si>
    <t>5,88</t>
  </si>
  <si>
    <t>93374</t>
  </si>
  <si>
    <t>93375</t>
  </si>
  <si>
    <t>15,19</t>
  </si>
  <si>
    <t>93376</t>
  </si>
  <si>
    <t>93377</t>
  </si>
  <si>
    <t>7,89</t>
  </si>
  <si>
    <t>93378</t>
  </si>
  <si>
    <t>93379</t>
  </si>
  <si>
    <t>93380</t>
  </si>
  <si>
    <t>93381</t>
  </si>
  <si>
    <t>93382</t>
  </si>
  <si>
    <t>96995</t>
  </si>
  <si>
    <t>72838</t>
  </si>
  <si>
    <t>72839</t>
  </si>
  <si>
    <t>72840</t>
  </si>
  <si>
    <t>72844</t>
  </si>
  <si>
    <t>72845</t>
  </si>
  <si>
    <t>72846</t>
  </si>
  <si>
    <t>72847</t>
  </si>
  <si>
    <t>72848</t>
  </si>
  <si>
    <t>72849</t>
  </si>
  <si>
    <t>72850</t>
  </si>
  <si>
    <t>72882</t>
  </si>
  <si>
    <t>72883</t>
  </si>
  <si>
    <t>72884</t>
  </si>
  <si>
    <t>72888</t>
  </si>
  <si>
    <t>72890</t>
  </si>
  <si>
    <t>72891</t>
  </si>
  <si>
    <t>72892</t>
  </si>
  <si>
    <t>72893</t>
  </si>
  <si>
    <t>2,85</t>
  </si>
  <si>
    <t>72894</t>
  </si>
  <si>
    <t>72895</t>
  </si>
  <si>
    <t>72897</t>
  </si>
  <si>
    <t>72898</t>
  </si>
  <si>
    <t>72899</t>
  </si>
  <si>
    <t>72900</t>
  </si>
  <si>
    <t>74010/1</t>
  </si>
  <si>
    <t>83356</t>
  </si>
  <si>
    <t>83358</t>
  </si>
  <si>
    <t>95303</t>
  </si>
  <si>
    <t>97912</t>
  </si>
  <si>
    <t>97913</t>
  </si>
  <si>
    <t>97914</t>
  </si>
  <si>
    <t>97915</t>
  </si>
  <si>
    <t>97916</t>
  </si>
  <si>
    <t>97917</t>
  </si>
  <si>
    <t>97918</t>
  </si>
  <si>
    <t>97919</t>
  </si>
  <si>
    <t>94097</t>
  </si>
  <si>
    <t>94098</t>
  </si>
  <si>
    <t>94099</t>
  </si>
  <si>
    <t>94100</t>
  </si>
  <si>
    <t>94102</t>
  </si>
  <si>
    <t>94103</t>
  </si>
  <si>
    <t>94104</t>
  </si>
  <si>
    <t>94105</t>
  </si>
  <si>
    <t>94106</t>
  </si>
  <si>
    <t>94107</t>
  </si>
  <si>
    <t>94108</t>
  </si>
  <si>
    <t>94110</t>
  </si>
  <si>
    <t>94111</t>
  </si>
  <si>
    <t>94112</t>
  </si>
  <si>
    <t>94113</t>
  </si>
  <si>
    <t>94114</t>
  </si>
  <si>
    <t>94115</t>
  </si>
  <si>
    <t>94116</t>
  </si>
  <si>
    <t>138,12</t>
  </si>
  <si>
    <t>94117</t>
  </si>
  <si>
    <t>94118</t>
  </si>
  <si>
    <t>6514</t>
  </si>
  <si>
    <t>88549</t>
  </si>
  <si>
    <t>41721</t>
  </si>
  <si>
    <t>41722</t>
  </si>
  <si>
    <t>74005/1</t>
  </si>
  <si>
    <t>74005/2</t>
  </si>
  <si>
    <t>74034/1</t>
  </si>
  <si>
    <t>83344</t>
  </si>
  <si>
    <t>95606</t>
  </si>
  <si>
    <t>72131</t>
  </si>
  <si>
    <t>72132</t>
  </si>
  <si>
    <t>72133</t>
  </si>
  <si>
    <t>87471</t>
  </si>
  <si>
    <t>87472</t>
  </si>
  <si>
    <t>38,98</t>
  </si>
  <si>
    <t>87473</t>
  </si>
  <si>
    <t>87474</t>
  </si>
  <si>
    <t>87475</t>
  </si>
  <si>
    <t>87476</t>
  </si>
  <si>
    <t>87477</t>
  </si>
  <si>
    <t>87478</t>
  </si>
  <si>
    <t>87479</t>
  </si>
  <si>
    <t>48,83</t>
  </si>
  <si>
    <t>87480</t>
  </si>
  <si>
    <t>87481</t>
  </si>
  <si>
    <t>87482</t>
  </si>
  <si>
    <t>87483</t>
  </si>
  <si>
    <t>87484</t>
  </si>
  <si>
    <t>87485</t>
  </si>
  <si>
    <t>87487</t>
  </si>
  <si>
    <t>87488</t>
  </si>
  <si>
    <t>87489</t>
  </si>
  <si>
    <t>37,91</t>
  </si>
  <si>
    <t>87490</t>
  </si>
  <si>
    <t>87491</t>
  </si>
  <si>
    <t>87492</t>
  </si>
  <si>
    <t>87493</t>
  </si>
  <si>
    <t>87494</t>
  </si>
  <si>
    <t>87495</t>
  </si>
  <si>
    <t>87496</t>
  </si>
  <si>
    <t>87497</t>
  </si>
  <si>
    <t>64,44</t>
  </si>
  <si>
    <t>87498</t>
  </si>
  <si>
    <t>65,32</t>
  </si>
  <si>
    <t>87499</t>
  </si>
  <si>
    <t>87500</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</si>
  <si>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</si>
  <si>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</si>
  <si>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</si>
  <si>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</si>
  <si>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</si>
  <si>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</si>
  <si>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</si>
  <si>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</si>
  <si>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</si>
  <si>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</si>
  <si>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</si>
  <si>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</si>
  <si>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</si>
  <si>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</si>
  <si>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</si>
  <si>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</si>
  <si>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</si>
  <si>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</si>
  <si>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</si>
  <si>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</si>
  <si>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</si>
  <si>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</si>
  <si>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</si>
  <si>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</si>
  <si>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</si>
  <si>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87526</t>
  </si>
  <si>
    <t>89043</t>
  </si>
  <si>
    <t>89168</t>
  </si>
  <si>
    <t>89977</t>
  </si>
  <si>
    <t>90112</t>
  </si>
  <si>
    <t>95474</t>
  </si>
  <si>
    <t>89282</t>
  </si>
  <si>
    <t>89283</t>
  </si>
  <si>
    <t>89284</t>
  </si>
  <si>
    <t>89285</t>
  </si>
  <si>
    <t>89286</t>
  </si>
  <si>
    <t>89287</t>
  </si>
  <si>
    <t>89288</t>
  </si>
  <si>
    <t>89289</t>
  </si>
  <si>
    <t>89290</t>
  </si>
  <si>
    <t>89291</t>
  </si>
  <si>
    <t>89292</t>
  </si>
  <si>
    <t>89293</t>
  </si>
  <si>
    <t>89294</t>
  </si>
  <si>
    <t>89295</t>
  </si>
  <si>
    <t>89296</t>
  </si>
  <si>
    <t>89297</t>
  </si>
  <si>
    <t>89298</t>
  </si>
  <si>
    <t>57,99</t>
  </si>
  <si>
    <t>89299</t>
  </si>
  <si>
    <t>89300</t>
  </si>
  <si>
    <t>89301</t>
  </si>
  <si>
    <t>89302</t>
  </si>
  <si>
    <t>89303</t>
  </si>
  <si>
    <t>67,87</t>
  </si>
  <si>
    <t>89304</t>
  </si>
  <si>
    <t>89305</t>
  </si>
  <si>
    <t>89306</t>
  </si>
  <si>
    <t>89307</t>
  </si>
  <si>
    <t>89308</t>
  </si>
  <si>
    <t>89309</t>
  </si>
  <si>
    <t>89310</t>
  </si>
  <si>
    <t>89311</t>
  </si>
  <si>
    <t>89312</t>
  </si>
  <si>
    <t>89313</t>
  </si>
  <si>
    <t>95465</t>
  </si>
  <si>
    <t>87447</t>
  </si>
  <si>
    <t>87448</t>
  </si>
  <si>
    <t>42,05</t>
  </si>
  <si>
    <t>87449</t>
  </si>
  <si>
    <t>87450</t>
  </si>
  <si>
    <t>87451</t>
  </si>
  <si>
    <t>64,87</t>
  </si>
  <si>
    <t>87452</t>
  </si>
  <si>
    <t>87453</t>
  </si>
  <si>
    <t>87454</t>
  </si>
  <si>
    <t>87455</t>
  </si>
  <si>
    <t>87456</t>
  </si>
  <si>
    <t>87457</t>
  </si>
  <si>
    <t>87458</t>
  </si>
  <si>
    <t>87459</t>
  </si>
  <si>
    <t>87460</t>
  </si>
  <si>
    <t>48,25</t>
  </si>
  <si>
    <t>87461</t>
  </si>
  <si>
    <t>87462</t>
  </si>
  <si>
    <t>87463</t>
  </si>
  <si>
    <t>87464</t>
  </si>
  <si>
    <t>87465</t>
  </si>
  <si>
    <t>41,53</t>
  </si>
  <si>
    <t>87466</t>
  </si>
  <si>
    <t>87467</t>
  </si>
  <si>
    <t>87468</t>
  </si>
  <si>
    <t>87469</t>
  </si>
  <si>
    <t>87470</t>
  </si>
  <si>
    <t>89044</t>
  </si>
  <si>
    <t>41,63</t>
  </si>
  <si>
    <t>89169</t>
  </si>
  <si>
    <t>89978</t>
  </si>
  <si>
    <t>73937/1</t>
  </si>
  <si>
    <t>73937/3</t>
  </si>
  <si>
    <t>73937/5</t>
  </si>
  <si>
    <t>89453</t>
  </si>
  <si>
    <t>89454</t>
  </si>
  <si>
    <t>89455</t>
  </si>
  <si>
    <t>89456</t>
  </si>
  <si>
    <t>89457</t>
  </si>
  <si>
    <t>89458</t>
  </si>
  <si>
    <t>89459</t>
  </si>
  <si>
    <t>89460</t>
  </si>
  <si>
    <t>89462</t>
  </si>
  <si>
    <t>89463</t>
  </si>
  <si>
    <t>89464</t>
  </si>
  <si>
    <t>67,70</t>
  </si>
  <si>
    <t>89465</t>
  </si>
  <si>
    <t>89466</t>
  </si>
  <si>
    <t>89467</t>
  </si>
  <si>
    <t>52,12</t>
  </si>
  <si>
    <t>89468</t>
  </si>
  <si>
    <t>89469</t>
  </si>
  <si>
    <t>89470</t>
  </si>
  <si>
    <t>89471</t>
  </si>
  <si>
    <t>89472</t>
  </si>
  <si>
    <t>89473</t>
  </si>
  <si>
    <t>89474</t>
  </si>
  <si>
    <t>89475</t>
  </si>
  <si>
    <t>89476</t>
  </si>
  <si>
    <t>89477</t>
  </si>
  <si>
    <t>89478</t>
  </si>
  <si>
    <t>89479</t>
  </si>
  <si>
    <t>89480</t>
  </si>
  <si>
    <t>89483</t>
  </si>
  <si>
    <t>89484</t>
  </si>
  <si>
    <t>89486</t>
  </si>
  <si>
    <t>89487</t>
  </si>
  <si>
    <t>89488</t>
  </si>
  <si>
    <t>91815</t>
  </si>
  <si>
    <t>91816</t>
  </si>
  <si>
    <t>72139</t>
  </si>
  <si>
    <t>72175</t>
  </si>
  <si>
    <t>72176</t>
  </si>
  <si>
    <t>72178</t>
  </si>
  <si>
    <t>72179</t>
  </si>
  <si>
    <t>53,10</t>
  </si>
  <si>
    <t>72180</t>
  </si>
  <si>
    <t>72181</t>
  </si>
  <si>
    <t>29,01</t>
  </si>
  <si>
    <t>73774/1</t>
  </si>
  <si>
    <t>73909/1</t>
  </si>
  <si>
    <t>74229/1</t>
  </si>
  <si>
    <t>79627</t>
  </si>
  <si>
    <t>96358</t>
  </si>
  <si>
    <t>96359</t>
  </si>
  <si>
    <t>96360</t>
  </si>
  <si>
    <t>92,57</t>
  </si>
  <si>
    <t>96361</t>
  </si>
  <si>
    <t>96362</t>
  </si>
  <si>
    <t>96363</t>
  </si>
  <si>
    <t>96364</t>
  </si>
  <si>
    <t>96365</t>
  </si>
  <si>
    <t>96366</t>
  </si>
  <si>
    <t>96367</t>
  </si>
  <si>
    <t>96368</t>
  </si>
  <si>
    <t>96369</t>
  </si>
  <si>
    <t>96370</t>
  </si>
  <si>
    <t>96371</t>
  </si>
  <si>
    <t>96372</t>
  </si>
  <si>
    <t>96373</t>
  </si>
  <si>
    <t>96374</t>
  </si>
  <si>
    <t>73863/1</t>
  </si>
  <si>
    <t>73863/2</t>
  </si>
  <si>
    <t>73790/2</t>
  </si>
  <si>
    <t>73790/4</t>
  </si>
  <si>
    <t>83694</t>
  </si>
  <si>
    <t>83695/1</t>
  </si>
  <si>
    <t>83771</t>
  </si>
  <si>
    <t>6,95</t>
  </si>
  <si>
    <t>92970</t>
  </si>
  <si>
    <t>72916</t>
  </si>
  <si>
    <t>26,51</t>
  </si>
  <si>
    <t>72919</t>
  </si>
  <si>
    <t>72922</t>
  </si>
  <si>
    <t>72923</t>
  </si>
  <si>
    <t>72924</t>
  </si>
  <si>
    <t>72961</t>
  </si>
  <si>
    <t>96387</t>
  </si>
  <si>
    <t>96388</t>
  </si>
  <si>
    <t>96389</t>
  </si>
  <si>
    <t>27,42</t>
  </si>
  <si>
    <t>96390</t>
  </si>
  <si>
    <t>45,43</t>
  </si>
  <si>
    <t>96391</t>
  </si>
  <si>
    <t>96392</t>
  </si>
  <si>
    <t>96396</t>
  </si>
  <si>
    <t>96397</t>
  </si>
  <si>
    <t>96398</t>
  </si>
  <si>
    <t>96399</t>
  </si>
  <si>
    <t>96400</t>
  </si>
  <si>
    <t>96401</t>
  </si>
  <si>
    <t>96402</t>
  </si>
  <si>
    <t>72799</t>
  </si>
  <si>
    <t>72942</t>
  </si>
  <si>
    <t>72943</t>
  </si>
  <si>
    <t>72972</t>
  </si>
  <si>
    <t>72973</t>
  </si>
  <si>
    <t>72974</t>
  </si>
  <si>
    <t>72975</t>
  </si>
  <si>
    <t>72978</t>
  </si>
  <si>
    <t>72979</t>
  </si>
  <si>
    <t>73760/1</t>
  </si>
  <si>
    <t>73849/1</t>
  </si>
  <si>
    <t>73849/2</t>
  </si>
  <si>
    <t>92391</t>
  </si>
  <si>
    <t>92392</t>
  </si>
  <si>
    <t>92393</t>
  </si>
  <si>
    <t>92394</t>
  </si>
  <si>
    <t>92395</t>
  </si>
  <si>
    <t>92396</t>
  </si>
  <si>
    <t>92397</t>
  </si>
  <si>
    <t>92398</t>
  </si>
  <si>
    <t>92399</t>
  </si>
  <si>
    <t>48,94</t>
  </si>
  <si>
    <t>92400</t>
  </si>
  <si>
    <t>92401</t>
  </si>
  <si>
    <t>92402</t>
  </si>
  <si>
    <t>92403</t>
  </si>
  <si>
    <t>92404</t>
  </si>
  <si>
    <t>92405</t>
  </si>
  <si>
    <t>92406</t>
  </si>
  <si>
    <t>92407</t>
  </si>
  <si>
    <t>93679</t>
  </si>
  <si>
    <t>93680</t>
  </si>
  <si>
    <t>93681</t>
  </si>
  <si>
    <t>93682</t>
  </si>
  <si>
    <t>97114</t>
  </si>
  <si>
    <t>97115</t>
  </si>
  <si>
    <t>97120</t>
  </si>
  <si>
    <t>97802</t>
  </si>
  <si>
    <t>97803</t>
  </si>
  <si>
    <t>97805</t>
  </si>
  <si>
    <t>97806</t>
  </si>
  <si>
    <t>97807</t>
  </si>
  <si>
    <t>97809</t>
  </si>
  <si>
    <t>97810</t>
  </si>
  <si>
    <t>97811</t>
  </si>
  <si>
    <t>97813</t>
  </si>
  <si>
    <t>97814</t>
  </si>
  <si>
    <t>97816</t>
  </si>
  <si>
    <t>97817</t>
  </si>
  <si>
    <t>97818</t>
  </si>
  <si>
    <t>97820</t>
  </si>
  <si>
    <t>97821</t>
  </si>
  <si>
    <t>97822</t>
  </si>
  <si>
    <t>72947</t>
  </si>
  <si>
    <t>83693</t>
  </si>
  <si>
    <t>73770/1</t>
  </si>
  <si>
    <t>73770/2</t>
  </si>
  <si>
    <t>83696/1</t>
  </si>
  <si>
    <t>72962</t>
  </si>
  <si>
    <t>72963</t>
  </si>
  <si>
    <t>95990</t>
  </si>
  <si>
    <t>95992</t>
  </si>
  <si>
    <t>95993</t>
  </si>
  <si>
    <t>95994</t>
  </si>
  <si>
    <t>95995</t>
  </si>
  <si>
    <t>95996</t>
  </si>
  <si>
    <t>95997</t>
  </si>
  <si>
    <t>95998</t>
  </si>
  <si>
    <t>95999</t>
  </si>
  <si>
    <t>96000</t>
  </si>
  <si>
    <t>96001</t>
  </si>
  <si>
    <t>96002</t>
  </si>
  <si>
    <t>96393</t>
  </si>
  <si>
    <t>96394</t>
  </si>
  <si>
    <t>133,17</t>
  </si>
  <si>
    <t>96395</t>
  </si>
  <si>
    <t>73445</t>
  </si>
  <si>
    <t>73446</t>
  </si>
  <si>
    <t>74133/1</t>
  </si>
  <si>
    <t>74133/2</t>
  </si>
  <si>
    <t>79462</t>
  </si>
  <si>
    <t>79494/1</t>
  </si>
  <si>
    <t>84651</t>
  </si>
  <si>
    <t>9,33</t>
  </si>
  <si>
    <t>88411</t>
  </si>
  <si>
    <t>88412</t>
  </si>
  <si>
    <t>88413</t>
  </si>
  <si>
    <t>88414</t>
  </si>
  <si>
    <t>88415</t>
  </si>
  <si>
    <t>88416</t>
  </si>
  <si>
    <t>88417</t>
  </si>
  <si>
    <t>88420</t>
  </si>
  <si>
    <t>18,06</t>
  </si>
  <si>
    <t>88421</t>
  </si>
  <si>
    <t>88423</t>
  </si>
  <si>
    <t>14,68</t>
  </si>
  <si>
    <t>88424</t>
  </si>
  <si>
    <t>88426</t>
  </si>
  <si>
    <t>13,36</t>
  </si>
  <si>
    <t>88428</t>
  </si>
  <si>
    <t>88429</t>
  </si>
  <si>
    <t>88431</t>
  </si>
  <si>
    <t>17,86</t>
  </si>
  <si>
    <t>88432</t>
  </si>
  <si>
    <t>13,49</t>
  </si>
  <si>
    <t>88482</t>
  </si>
  <si>
    <t>88483</t>
  </si>
  <si>
    <t>88484</t>
  </si>
  <si>
    <t>88485</t>
  </si>
  <si>
    <t>88486</t>
  </si>
  <si>
    <t>88487</t>
  </si>
  <si>
    <t>88488</t>
  </si>
  <si>
    <t>88489</t>
  </si>
  <si>
    <t>88490</t>
  </si>
  <si>
    <t>88491</t>
  </si>
  <si>
    <t>88492</t>
  </si>
  <si>
    <t>88493</t>
  </si>
  <si>
    <t>88494</t>
  </si>
  <si>
    <t>16,38</t>
  </si>
  <si>
    <t>88495</t>
  </si>
  <si>
    <t>88496</t>
  </si>
  <si>
    <t>22,31</t>
  </si>
  <si>
    <t>88497</t>
  </si>
  <si>
    <t>95305</t>
  </si>
  <si>
    <t>95306</t>
  </si>
  <si>
    <t>95622</t>
  </si>
  <si>
    <t>95623</t>
  </si>
  <si>
    <t>95624</t>
  </si>
  <si>
    <t>95625</t>
  </si>
  <si>
    <t>95626</t>
  </si>
  <si>
    <t>96126</t>
  </si>
  <si>
    <t>15,42</t>
  </si>
  <si>
    <t>96127</t>
  </si>
  <si>
    <t>96128</t>
  </si>
  <si>
    <t>96129</t>
  </si>
  <si>
    <t>96130</t>
  </si>
  <si>
    <t>96131</t>
  </si>
  <si>
    <t>96132</t>
  </si>
  <si>
    <t>96133</t>
  </si>
  <si>
    <t>30,54</t>
  </si>
  <si>
    <t>96134</t>
  </si>
  <si>
    <t>96135</t>
  </si>
  <si>
    <t>79460</t>
  </si>
  <si>
    <t>38,77</t>
  </si>
  <si>
    <t>79465</t>
  </si>
  <si>
    <t>79514/1</t>
  </si>
  <si>
    <t>84647</t>
  </si>
  <si>
    <t>84656</t>
  </si>
  <si>
    <t>10,89</t>
  </si>
  <si>
    <t>6082</t>
  </si>
  <si>
    <t>40905</t>
  </si>
  <si>
    <t>73739/1</t>
  </si>
  <si>
    <t>74065/1</t>
  </si>
  <si>
    <t>74065/2</t>
  </si>
  <si>
    <t>22,69</t>
  </si>
  <si>
    <t>74065/3</t>
  </si>
  <si>
    <t>22,59</t>
  </si>
  <si>
    <t>79463</t>
  </si>
  <si>
    <t>79464</t>
  </si>
  <si>
    <t>79466</t>
  </si>
  <si>
    <t>79497/1</t>
  </si>
  <si>
    <t>84645</t>
  </si>
  <si>
    <t>84657</t>
  </si>
  <si>
    <t>84659</t>
  </si>
  <si>
    <t>14,27</t>
  </si>
  <si>
    <t>84679</t>
  </si>
  <si>
    <t>95464</t>
  </si>
  <si>
    <t>73656</t>
  </si>
  <si>
    <t>73794/1</t>
  </si>
  <si>
    <t>73865/1</t>
  </si>
  <si>
    <t>73924/1</t>
  </si>
  <si>
    <t>73924/2</t>
  </si>
  <si>
    <t>73924/3</t>
  </si>
  <si>
    <t>74064/1</t>
  </si>
  <si>
    <t>18,13</t>
  </si>
  <si>
    <t>74064/2</t>
  </si>
  <si>
    <t>74145/1</t>
  </si>
  <si>
    <t>79498/1</t>
  </si>
  <si>
    <t>79499/1</t>
  </si>
  <si>
    <t>79515/1</t>
  </si>
  <si>
    <t>30,43</t>
  </si>
  <si>
    <t>84660</t>
  </si>
  <si>
    <t>84661</t>
  </si>
  <si>
    <t>15,38</t>
  </si>
  <si>
    <t>84662</t>
  </si>
  <si>
    <t>95468</t>
  </si>
  <si>
    <t>41595</t>
  </si>
  <si>
    <t>73978/1</t>
  </si>
  <si>
    <t>74245/1</t>
  </si>
  <si>
    <t>79467</t>
  </si>
  <si>
    <t>79500/2</t>
  </si>
  <si>
    <t>84663</t>
  </si>
  <si>
    <t>20,36</t>
  </si>
  <si>
    <t>84665</t>
  </si>
  <si>
    <t>84666</t>
  </si>
  <si>
    <t>75889</t>
  </si>
  <si>
    <t>72191</t>
  </si>
  <si>
    <t>72192</t>
  </si>
  <si>
    <t>72193</t>
  </si>
  <si>
    <t>73655</t>
  </si>
  <si>
    <t>73734/1</t>
  </si>
  <si>
    <t>84181</t>
  </si>
  <si>
    <t>87246</t>
  </si>
  <si>
    <t>87247</t>
  </si>
  <si>
    <t>87248</t>
  </si>
  <si>
    <t>87249</t>
  </si>
  <si>
    <t>87250</t>
  </si>
  <si>
    <t>87251</t>
  </si>
  <si>
    <t>87255</t>
  </si>
  <si>
    <t>87256</t>
  </si>
  <si>
    <t>53,43</t>
  </si>
  <si>
    <t>87257</t>
  </si>
  <si>
    <t>87258</t>
  </si>
  <si>
    <t>87259</t>
  </si>
  <si>
    <t>87260</t>
  </si>
  <si>
    <t>87261</t>
  </si>
  <si>
    <t>87262</t>
  </si>
  <si>
    <t>87263</t>
  </si>
  <si>
    <t>89046</t>
  </si>
  <si>
    <t>89171</t>
  </si>
  <si>
    <t>93389</t>
  </si>
  <si>
    <t>93390</t>
  </si>
  <si>
    <t>93391</t>
  </si>
  <si>
    <t>73743/1</t>
  </si>
  <si>
    <t>73921/2</t>
  </si>
  <si>
    <t>84183</t>
  </si>
  <si>
    <t>98670</t>
  </si>
  <si>
    <t>98671</t>
  </si>
  <si>
    <t>98672</t>
  </si>
  <si>
    <t>98673</t>
  </si>
  <si>
    <t>98679</t>
  </si>
  <si>
    <t>23,14</t>
  </si>
  <si>
    <t>98680</t>
  </si>
  <si>
    <t>98681</t>
  </si>
  <si>
    <t>98682</t>
  </si>
  <si>
    <t>98685</t>
  </si>
  <si>
    <t>98686</t>
  </si>
  <si>
    <t>98688</t>
  </si>
  <si>
    <t>32,23</t>
  </si>
  <si>
    <t>98689</t>
  </si>
  <si>
    <t>72187</t>
  </si>
  <si>
    <t>72188</t>
  </si>
  <si>
    <t>73876/1</t>
  </si>
  <si>
    <t>84186</t>
  </si>
  <si>
    <t>84187</t>
  </si>
  <si>
    <t>72136</t>
  </si>
  <si>
    <t>72137</t>
  </si>
  <si>
    <t>72815</t>
  </si>
  <si>
    <t>84191</t>
  </si>
  <si>
    <t>74111/1</t>
  </si>
  <si>
    <t>98695</t>
  </si>
  <si>
    <t>98697</t>
  </si>
  <si>
    <t>73886/1</t>
  </si>
  <si>
    <t>84162</t>
  </si>
  <si>
    <t>88648</t>
  </si>
  <si>
    <t>88649</t>
  </si>
  <si>
    <t>88650</t>
  </si>
  <si>
    <t>96467</t>
  </si>
  <si>
    <t>73850/1</t>
  </si>
  <si>
    <t>84168</t>
  </si>
  <si>
    <t>68325</t>
  </si>
  <si>
    <t>68333</t>
  </si>
  <si>
    <t>72183</t>
  </si>
  <si>
    <t>68,97</t>
  </si>
  <si>
    <t>84175</t>
  </si>
  <si>
    <t>84176</t>
  </si>
  <si>
    <t>94990</t>
  </si>
  <si>
    <t>94991</t>
  </si>
  <si>
    <t>94992</t>
  </si>
  <si>
    <t>94993</t>
  </si>
  <si>
    <t>94994</t>
  </si>
  <si>
    <t>94995</t>
  </si>
  <si>
    <t>94996</t>
  </si>
  <si>
    <t>72,96</t>
  </si>
  <si>
    <t>94997</t>
  </si>
  <si>
    <t>94998</t>
  </si>
  <si>
    <t>94999</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</si>
  <si>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</si>
  <si>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</si>
  <si>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</si>
  <si>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</si>
  <si>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</si>
  <si>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</si>
  <si>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</si>
  <si>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</si>
  <si>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</si>
  <si>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</si>
  <si>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</si>
  <si>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</si>
  <si>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</si>
  <si>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</si>
  <si>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</si>
  <si>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</si>
  <si>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</si>
  <si>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</si>
  <si>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</si>
  <si>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</si>
  <si>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</si>
  <si>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</si>
  <si>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</si>
  <si>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</si>
  <si>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</si>
  <si>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</si>
  <si>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</si>
  <si>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</si>
  <si>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</si>
  <si>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</si>
  <si>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</si>
  <si>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</si>
  <si>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85,54</t>
  </si>
  <si>
    <t>87755</t>
  </si>
  <si>
    <t>87757</t>
  </si>
  <si>
    <t>87758</t>
  </si>
  <si>
    <t>87759</t>
  </si>
  <si>
    <t>87765</t>
  </si>
  <si>
    <t>87767</t>
  </si>
  <si>
    <t>87768</t>
  </si>
  <si>
    <t>87769</t>
  </si>
  <si>
    <t>88470</t>
  </si>
  <si>
    <t>88471</t>
  </si>
  <si>
    <t>22,36</t>
  </si>
  <si>
    <t>88472</t>
  </si>
  <si>
    <t>88476</t>
  </si>
  <si>
    <t>88477</t>
  </si>
  <si>
    <t>88478</t>
  </si>
  <si>
    <t>90900</t>
  </si>
  <si>
    <t>90902</t>
  </si>
  <si>
    <t>90903</t>
  </si>
  <si>
    <t>90904</t>
  </si>
  <si>
    <t>90910</t>
  </si>
  <si>
    <t>90912</t>
  </si>
  <si>
    <t>90913</t>
  </si>
  <si>
    <t>90914</t>
  </si>
  <si>
    <t>90920</t>
  </si>
  <si>
    <t>90922</t>
  </si>
  <si>
    <t>90923</t>
  </si>
  <si>
    <t>90924</t>
  </si>
  <si>
    <t>90930</t>
  </si>
  <si>
    <t>90932</t>
  </si>
  <si>
    <t>90933</t>
  </si>
  <si>
    <t>90934</t>
  </si>
  <si>
    <t>90940</t>
  </si>
  <si>
    <t>52,39</t>
  </si>
  <si>
    <t>90942</t>
  </si>
  <si>
    <t>90943</t>
  </si>
  <si>
    <t>90944</t>
  </si>
  <si>
    <t>90950</t>
  </si>
  <si>
    <t>90952</t>
  </si>
  <si>
    <t>90953</t>
  </si>
  <si>
    <t>90954</t>
  </si>
  <si>
    <t>94438</t>
  </si>
  <si>
    <t>94439</t>
  </si>
  <si>
    <t>94779</t>
  </si>
  <si>
    <t>94782</t>
  </si>
  <si>
    <t>72190</t>
  </si>
  <si>
    <t>87871</t>
  </si>
  <si>
    <t>87872</t>
  </si>
  <si>
    <t>87873</t>
  </si>
  <si>
    <t>87874</t>
  </si>
  <si>
    <t>87876</t>
  </si>
  <si>
    <t>8,08</t>
  </si>
  <si>
    <t>87877</t>
  </si>
  <si>
    <t>87878</t>
  </si>
  <si>
    <t>87879</t>
  </si>
  <si>
    <t>87881</t>
  </si>
  <si>
    <t>87882</t>
  </si>
  <si>
    <t>87884</t>
  </si>
  <si>
    <t>87885</t>
  </si>
  <si>
    <t>87886</t>
  </si>
  <si>
    <t>87887</t>
  </si>
  <si>
    <t>87888</t>
  </si>
  <si>
    <t>87889</t>
  </si>
  <si>
    <t>87891</t>
  </si>
  <si>
    <t>9,21</t>
  </si>
  <si>
    <t>87892</t>
  </si>
  <si>
    <t>87893</t>
  </si>
  <si>
    <t>87894</t>
  </si>
  <si>
    <t>87896</t>
  </si>
  <si>
    <t>87897</t>
  </si>
  <si>
    <t>87899</t>
  </si>
  <si>
    <t>87900</t>
  </si>
  <si>
    <t>87902</t>
  </si>
  <si>
    <t>87903</t>
  </si>
  <si>
    <t>87904</t>
  </si>
  <si>
    <t>87905</t>
  </si>
  <si>
    <t>87907</t>
  </si>
  <si>
    <t>87908</t>
  </si>
  <si>
    <t>87910</t>
  </si>
  <si>
    <t>20,47</t>
  </si>
  <si>
    <t>87911</t>
  </si>
  <si>
    <t>5991</t>
  </si>
  <si>
    <t>84023</t>
  </si>
  <si>
    <t>84024</t>
  </si>
  <si>
    <t>84026</t>
  </si>
  <si>
    <t>84027</t>
  </si>
  <si>
    <t>84028</t>
  </si>
  <si>
    <t>84072</t>
  </si>
  <si>
    <t>87411</t>
  </si>
  <si>
    <t>11,02</t>
  </si>
  <si>
    <t>87412</t>
  </si>
  <si>
    <t>87413</t>
  </si>
  <si>
    <t>87414</t>
  </si>
  <si>
    <t>87415</t>
  </si>
  <si>
    <t>87416</t>
  </si>
  <si>
    <t>87417</t>
  </si>
  <si>
    <t>87418</t>
  </si>
  <si>
    <t>87419</t>
  </si>
  <si>
    <t>87420</t>
  </si>
  <si>
    <t>87421</t>
  </si>
  <si>
    <t>87422</t>
  </si>
  <si>
    <t>87423</t>
  </si>
  <si>
    <t>87424</t>
  </si>
  <si>
    <t>87425</t>
  </si>
  <si>
    <t>87426</t>
  </si>
  <si>
    <t>27,33</t>
  </si>
  <si>
    <t>87427</t>
  </si>
  <si>
    <t>87428</t>
  </si>
  <si>
    <t>87429</t>
  </si>
  <si>
    <t>87430</t>
  </si>
  <si>
    <t>87431</t>
  </si>
  <si>
    <t>87432</t>
  </si>
  <si>
    <t>87433</t>
  </si>
  <si>
    <t>20,43</t>
  </si>
  <si>
    <t>87434</t>
  </si>
  <si>
    <t>87435</t>
  </si>
  <si>
    <t>87436</t>
  </si>
  <si>
    <t>87437</t>
  </si>
  <si>
    <t>87438</t>
  </si>
  <si>
    <t>87439</t>
  </si>
  <si>
    <t>87440</t>
  </si>
  <si>
    <t>87527</t>
  </si>
  <si>
    <t>87528</t>
  </si>
  <si>
    <t>87529</t>
  </si>
  <si>
    <t>25,32</t>
  </si>
  <si>
    <t>87530</t>
  </si>
  <si>
    <t>27,97</t>
  </si>
  <si>
    <t>87531</t>
  </si>
  <si>
    <t>87532</t>
  </si>
  <si>
    <t>26,92</t>
  </si>
  <si>
    <t>87535</t>
  </si>
  <si>
    <t>87536</t>
  </si>
  <si>
    <t>87537</t>
  </si>
  <si>
    <t>87538</t>
  </si>
  <si>
    <t>87539</t>
  </si>
  <si>
    <t>87541</t>
  </si>
  <si>
    <t>87543</t>
  </si>
  <si>
    <t>87545</t>
  </si>
  <si>
    <t>87546</t>
  </si>
  <si>
    <t>87547</t>
  </si>
  <si>
    <t>87548</t>
  </si>
  <si>
    <t>87549</t>
  </si>
  <si>
    <t>87550</t>
  </si>
  <si>
    <t>17,02</t>
  </si>
  <si>
    <t>87553</t>
  </si>
  <si>
    <t>12,58</t>
  </si>
  <si>
    <t>87554</t>
  </si>
  <si>
    <t>14,08</t>
  </si>
  <si>
    <t>87555</t>
  </si>
  <si>
    <t>87556</t>
  </si>
  <si>
    <t>87557</t>
  </si>
  <si>
    <t>87559</t>
  </si>
  <si>
    <t>87561</t>
  </si>
  <si>
    <t>26,81</t>
  </si>
  <si>
    <t>87775</t>
  </si>
  <si>
    <t>87777</t>
  </si>
  <si>
    <t>87778</t>
  </si>
  <si>
    <t>87779</t>
  </si>
  <si>
    <t>87781</t>
  </si>
  <si>
    <t>87783</t>
  </si>
  <si>
    <t>87784</t>
  </si>
  <si>
    <t>53,40</t>
  </si>
  <si>
    <t>87786</t>
  </si>
  <si>
    <t>87787</t>
  </si>
  <si>
    <t>87788</t>
  </si>
  <si>
    <t>87790</t>
  </si>
  <si>
    <t>87791</t>
  </si>
  <si>
    <t>87792</t>
  </si>
  <si>
    <t>87794</t>
  </si>
  <si>
    <t>28,10</t>
  </si>
  <si>
    <t>87795</t>
  </si>
  <si>
    <t>87797</t>
  </si>
  <si>
    <t>32,34</t>
  </si>
  <si>
    <t>87799</t>
  </si>
  <si>
    <t>35,11</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</si>
  <si>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</si>
  <si>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</si>
  <si>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</si>
  <si>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</si>
  <si>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</si>
  <si>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</si>
  <si>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</si>
  <si>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</si>
  <si>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</si>
  <si>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</si>
  <si>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</si>
  <si>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</si>
  <si>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</si>
  <si>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</si>
  <si>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</si>
  <si>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</si>
  <si>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</si>
  <si>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</si>
  <si>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</si>
  <si>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</si>
  <si>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</si>
  <si>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</si>
  <si>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</si>
  <si>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58,73</t>
  </si>
  <si>
    <t>87831</t>
  </si>
  <si>
    <t>62,12</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</si>
  <si>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</si>
  <si>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</si>
  <si>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</si>
  <si>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</si>
  <si>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</si>
  <si>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</si>
  <si>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</si>
  <si>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</si>
  <si>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</si>
  <si>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</si>
  <si>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</si>
  <si>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</si>
  <si>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</si>
  <si>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</si>
  <si>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</si>
  <si>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</si>
  <si>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</si>
  <si>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</si>
  <si>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</si>
  <si>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</si>
  <si>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</si>
  <si>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</si>
  <si>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</si>
  <si>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</si>
  <si>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</si>
  <si>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</si>
  <si>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</si>
  <si>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</si>
  <si>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</si>
  <si>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</si>
  <si>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</si>
  <si>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</si>
  <si>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</si>
  <si>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</si>
  <si>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5998</t>
  </si>
  <si>
    <t>84084</t>
  </si>
  <si>
    <t>87242</t>
  </si>
  <si>
    <t>87243</t>
  </si>
  <si>
    <t>87244</t>
  </si>
  <si>
    <t>87245</t>
  </si>
  <si>
    <t>87264</t>
  </si>
  <si>
    <t>87265</t>
  </si>
  <si>
    <t>87266</t>
  </si>
  <si>
    <t>87267</t>
  </si>
  <si>
    <t>63,29</t>
  </si>
  <si>
    <t>87268</t>
  </si>
  <si>
    <t>87269</t>
  </si>
  <si>
    <t>87270</t>
  </si>
  <si>
    <t>87271</t>
  </si>
  <si>
    <t>87272</t>
  </si>
  <si>
    <t>87273</t>
  </si>
  <si>
    <t>87274</t>
  </si>
  <si>
    <t>87275</t>
  </si>
  <si>
    <t>88786</t>
  </si>
  <si>
    <t>88787</t>
  </si>
  <si>
    <t>88788</t>
  </si>
  <si>
    <t>88789</t>
  </si>
  <si>
    <t>89045</t>
  </si>
  <si>
    <t>89170</t>
  </si>
  <si>
    <t>93392</t>
  </si>
  <si>
    <t>93393</t>
  </si>
  <si>
    <t>93394</t>
  </si>
  <si>
    <t>93395</t>
  </si>
  <si>
    <t>84088</t>
  </si>
  <si>
    <t>84089</t>
  </si>
  <si>
    <t>40675</t>
  </si>
  <si>
    <t>84093</t>
  </si>
  <si>
    <t>96112</t>
  </si>
  <si>
    <t>96117</t>
  </si>
  <si>
    <t>96122</t>
  </si>
  <si>
    <t>27,01</t>
  </si>
  <si>
    <t>96109</t>
  </si>
  <si>
    <t>96110</t>
  </si>
  <si>
    <t>96113</t>
  </si>
  <si>
    <t>96114</t>
  </si>
  <si>
    <t>96120</t>
  </si>
  <si>
    <t>96123</t>
  </si>
  <si>
    <t>20,74</t>
  </si>
  <si>
    <t>34,09</t>
  </si>
  <si>
    <t>72200</t>
  </si>
  <si>
    <t>73807/1</t>
  </si>
  <si>
    <t>72201</t>
  </si>
  <si>
    <t>96111</t>
  </si>
  <si>
    <t>96116</t>
  </si>
  <si>
    <t>96121</t>
  </si>
  <si>
    <t>96485</t>
  </si>
  <si>
    <t>44,98</t>
  </si>
  <si>
    <t>96486</t>
  </si>
  <si>
    <t>47,85</t>
  </si>
  <si>
    <t>72198</t>
  </si>
  <si>
    <t>73833/1</t>
  </si>
  <si>
    <t>83730</t>
  </si>
  <si>
    <t>83736</t>
  </si>
  <si>
    <t>91514</t>
  </si>
  <si>
    <t>91515</t>
  </si>
  <si>
    <t>91516</t>
  </si>
  <si>
    <t>91517</t>
  </si>
  <si>
    <t>91519</t>
  </si>
  <si>
    <t>13,52</t>
  </si>
  <si>
    <t>91520</t>
  </si>
  <si>
    <t>91522</t>
  </si>
  <si>
    <t>91525</t>
  </si>
  <si>
    <t>73548</t>
  </si>
  <si>
    <t>73549</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</si>
  <si>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</si>
  <si>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</si>
  <si>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</si>
  <si>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</si>
  <si>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</si>
  <si>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</si>
  <si>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</si>
  <si>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</si>
  <si>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</si>
  <si>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</si>
  <si>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</si>
  <si>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</si>
  <si>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</si>
  <si>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</si>
  <si>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</si>
  <si>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</si>
  <si>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</si>
  <si>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</si>
  <si>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</si>
  <si>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</si>
  <si>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</si>
  <si>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</si>
  <si>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</si>
  <si>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</si>
  <si>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</si>
  <si>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</si>
  <si>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</si>
  <si>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</si>
  <si>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</si>
  <si>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</si>
  <si>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</si>
  <si>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</si>
  <si>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</si>
  <si>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</si>
  <si>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</si>
  <si>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</si>
  <si>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</si>
  <si>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</si>
  <si>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</si>
  <si>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</si>
  <si>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</si>
  <si>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</si>
  <si>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</si>
  <si>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</si>
  <si>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</si>
  <si>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</si>
  <si>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</si>
  <si>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</si>
  <si>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</si>
  <si>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</si>
  <si>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</si>
  <si>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</si>
  <si>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</si>
  <si>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</si>
  <si>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</si>
  <si>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</si>
  <si>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</si>
  <si>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</si>
  <si>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</si>
  <si>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</si>
  <si>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</si>
  <si>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</si>
  <si>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</si>
  <si>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</si>
  <si>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</si>
  <si>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</si>
  <si>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</si>
  <si>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</si>
  <si>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</si>
  <si>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</si>
  <si>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</si>
  <si>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</si>
  <si>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</si>
  <si>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</si>
  <si>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</si>
  <si>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</si>
  <si>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</si>
  <si>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</si>
  <si>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</si>
  <si>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</si>
  <si>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</si>
  <si>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</si>
  <si>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</si>
  <si>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</si>
  <si>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</si>
  <si>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</si>
  <si>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</si>
  <si>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</si>
  <si>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</si>
  <si>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</si>
  <si>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</si>
  <si>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</si>
  <si>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</si>
  <si>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</si>
  <si>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</si>
  <si>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</si>
  <si>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</si>
  <si>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</si>
  <si>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</si>
  <si>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</si>
  <si>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</si>
  <si>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</si>
  <si>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</si>
  <si>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</si>
  <si>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</si>
  <si>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</si>
  <si>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</si>
  <si>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</si>
  <si>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</si>
  <si>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</si>
  <si>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</si>
  <si>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</si>
  <si>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</si>
  <si>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</si>
  <si>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</si>
  <si>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</si>
  <si>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</si>
  <si>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</si>
  <si>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</si>
  <si>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96920</t>
  </si>
  <si>
    <t>88036</t>
  </si>
  <si>
    <t>88037</t>
  </si>
  <si>
    <t>88038</t>
  </si>
  <si>
    <t>88039</t>
  </si>
  <si>
    <t>62,49</t>
  </si>
  <si>
    <t>88040</t>
  </si>
  <si>
    <t>88041</t>
  </si>
  <si>
    <t>88042</t>
  </si>
  <si>
    <t>88043</t>
  </si>
  <si>
    <t>88044</t>
  </si>
  <si>
    <t>88045</t>
  </si>
  <si>
    <t>88046</t>
  </si>
  <si>
    <t>88047</t>
  </si>
  <si>
    <t>88048</t>
  </si>
  <si>
    <t>88049</t>
  </si>
  <si>
    <t>88050</t>
  </si>
  <si>
    <t>88051</t>
  </si>
  <si>
    <t>88052</t>
  </si>
  <si>
    <t>88053</t>
  </si>
  <si>
    <t>88054</t>
  </si>
  <si>
    <t>88055</t>
  </si>
  <si>
    <t>88056</t>
  </si>
  <si>
    <t>88057</t>
  </si>
  <si>
    <t>88058</t>
  </si>
  <si>
    <t>88059</t>
  </si>
  <si>
    <t>88060</t>
  </si>
  <si>
    <t>88061</t>
  </si>
  <si>
    <t>88074</t>
  </si>
  <si>
    <t>88075</t>
  </si>
  <si>
    <t>88076</t>
  </si>
  <si>
    <t>88077</t>
  </si>
  <si>
    <t>88078</t>
  </si>
  <si>
    <t>88079</t>
  </si>
  <si>
    <t>88080</t>
  </si>
  <si>
    <t>88081</t>
  </si>
  <si>
    <t>88082</t>
  </si>
  <si>
    <t>88083</t>
  </si>
  <si>
    <t>88084</t>
  </si>
  <si>
    <t>88085</t>
  </si>
  <si>
    <t>88086</t>
  </si>
  <si>
    <t>88087</t>
  </si>
  <si>
    <t>88099</t>
  </si>
  <si>
    <t>88100</t>
  </si>
  <si>
    <t>88101</t>
  </si>
  <si>
    <t>88102</t>
  </si>
  <si>
    <t>88103</t>
  </si>
  <si>
    <t>89176</t>
  </si>
  <si>
    <t>89177</t>
  </si>
  <si>
    <t>89178</t>
  </si>
  <si>
    <t>11,99</t>
  </si>
  <si>
    <t>89179</t>
  </si>
  <si>
    <t>89180</t>
  </si>
  <si>
    <t>89181</t>
  </si>
  <si>
    <t>89182</t>
  </si>
  <si>
    <t>89183</t>
  </si>
  <si>
    <t>89184</t>
  </si>
  <si>
    <t>89185</t>
  </si>
  <si>
    <t>89186</t>
  </si>
  <si>
    <t>89187</t>
  </si>
  <si>
    <t>89188</t>
  </si>
  <si>
    <t>89189</t>
  </si>
  <si>
    <t>89190</t>
  </si>
  <si>
    <t>89191</t>
  </si>
  <si>
    <t>89192</t>
  </si>
  <si>
    <t>89193</t>
  </si>
  <si>
    <t>89194</t>
  </si>
  <si>
    <t>89195</t>
  </si>
  <si>
    <t>89196</t>
  </si>
  <si>
    <t>89197</t>
  </si>
  <si>
    <t>91104</t>
  </si>
  <si>
    <t>91105</t>
  </si>
  <si>
    <t>91106</t>
  </si>
  <si>
    <t>91107</t>
  </si>
  <si>
    <t>91108</t>
  </si>
  <si>
    <t>91109</t>
  </si>
  <si>
    <t>91110</t>
  </si>
  <si>
    <t>91111</t>
  </si>
  <si>
    <t>91112</t>
  </si>
  <si>
    <t>91113</t>
  </si>
  <si>
    <t>91114</t>
  </si>
  <si>
    <t>91115</t>
  </si>
  <si>
    <t>91116</t>
  </si>
  <si>
    <t>91117</t>
  </si>
  <si>
    <t>91118</t>
  </si>
  <si>
    <t>91119</t>
  </si>
  <si>
    <t>91120</t>
  </si>
  <si>
    <t>91121</t>
  </si>
  <si>
    <t>91122</t>
  </si>
  <si>
    <t>91123</t>
  </si>
  <si>
    <t>91124</t>
  </si>
  <si>
    <t>91125</t>
  </si>
  <si>
    <t>91128</t>
  </si>
  <si>
    <t>91129</t>
  </si>
  <si>
    <t>91130</t>
  </si>
  <si>
    <t>91132</t>
  </si>
  <si>
    <t>91134</t>
  </si>
  <si>
    <t>91135</t>
  </si>
  <si>
    <t>91136</t>
  </si>
  <si>
    <t>91137</t>
  </si>
  <si>
    <t>91138</t>
  </si>
  <si>
    <t>91139</t>
  </si>
  <si>
    <t>91140</t>
  </si>
  <si>
    <t>91141</t>
  </si>
  <si>
    <t>91142</t>
  </si>
  <si>
    <t>91143</t>
  </si>
  <si>
    <t>91144</t>
  </si>
  <si>
    <t>91145</t>
  </si>
  <si>
    <t>91146</t>
  </si>
  <si>
    <t>91147</t>
  </si>
  <si>
    <t>91148</t>
  </si>
  <si>
    <t>91149</t>
  </si>
  <si>
    <t>92121</t>
  </si>
  <si>
    <t>21,07</t>
  </si>
  <si>
    <t>92122</t>
  </si>
  <si>
    <t>35,94</t>
  </si>
  <si>
    <t>92123</t>
  </si>
  <si>
    <t>34,33</t>
  </si>
  <si>
    <t>94926</t>
  </si>
  <si>
    <t>94927</t>
  </si>
  <si>
    <t>94928</t>
  </si>
  <si>
    <t>94929</t>
  </si>
  <si>
    <t>94930</t>
  </si>
  <si>
    <t>94931</t>
  </si>
  <si>
    <t>94932</t>
  </si>
  <si>
    <t>94934</t>
  </si>
  <si>
    <t>94935</t>
  </si>
  <si>
    <t>94936</t>
  </si>
  <si>
    <t>94937</t>
  </si>
  <si>
    <t>94938</t>
  </si>
  <si>
    <t>94939</t>
  </si>
  <si>
    <t>94940</t>
  </si>
  <si>
    <t>94941</t>
  </si>
  <si>
    <t>94942</t>
  </si>
  <si>
    <t>94943</t>
  </si>
  <si>
    <t>94944</t>
  </si>
  <si>
    <t>94945</t>
  </si>
  <si>
    <t>94946</t>
  </si>
  <si>
    <t>94947</t>
  </si>
  <si>
    <t>94948</t>
  </si>
  <si>
    <t>94949</t>
  </si>
  <si>
    <t>94950</t>
  </si>
  <si>
    <t>94951</t>
  </si>
  <si>
    <t>94952</t>
  </si>
  <si>
    <t>94953</t>
  </si>
  <si>
    <t>94954</t>
  </si>
  <si>
    <t>94955</t>
  </si>
  <si>
    <t>94956</t>
  </si>
  <si>
    <t>94957</t>
  </si>
  <si>
    <t>94958</t>
  </si>
  <si>
    <t>94959</t>
  </si>
  <si>
    <t>94960</t>
  </si>
  <si>
    <t>94961</t>
  </si>
  <si>
    <t>73806/1</t>
  </si>
  <si>
    <t>73948/2</t>
  </si>
  <si>
    <t>73948/3</t>
  </si>
  <si>
    <t>73948/8</t>
  </si>
  <si>
    <t>10,86</t>
  </si>
  <si>
    <t>73948/9</t>
  </si>
  <si>
    <t>73948/11</t>
  </si>
  <si>
    <t>73948/15</t>
  </si>
  <si>
    <t>73948/16</t>
  </si>
  <si>
    <t>74086/1</t>
  </si>
  <si>
    <t>23,85</t>
  </si>
  <si>
    <t>84117</t>
  </si>
  <si>
    <t>84120</t>
  </si>
  <si>
    <t>84123</t>
  </si>
  <si>
    <t>84125</t>
  </si>
  <si>
    <t>74163/1</t>
  </si>
  <si>
    <t>74163/2</t>
  </si>
  <si>
    <t>84127</t>
  </si>
  <si>
    <t>40841</t>
  </si>
  <si>
    <t>71516</t>
  </si>
  <si>
    <t>500,00</t>
  </si>
  <si>
    <t>73361</t>
  </si>
  <si>
    <t>73714</t>
  </si>
  <si>
    <t>86957</t>
  </si>
  <si>
    <t>86958</t>
  </si>
  <si>
    <t>97010</t>
  </si>
  <si>
    <t>97011</t>
  </si>
  <si>
    <t>97012</t>
  </si>
  <si>
    <t>97013</t>
  </si>
  <si>
    <t>97014</t>
  </si>
  <si>
    <t>97015</t>
  </si>
  <si>
    <t>34,00</t>
  </si>
  <si>
    <t>97016</t>
  </si>
  <si>
    <t>97017</t>
  </si>
  <si>
    <t>97018</t>
  </si>
  <si>
    <t>97031</t>
  </si>
  <si>
    <t>97032</t>
  </si>
  <si>
    <t>97033</t>
  </si>
  <si>
    <t>97034</t>
  </si>
  <si>
    <t>97039</t>
  </si>
  <si>
    <t>97040</t>
  </si>
  <si>
    <t>97041</t>
  </si>
  <si>
    <t>97046</t>
  </si>
  <si>
    <t>97047</t>
  </si>
  <si>
    <t>97048</t>
  </si>
  <si>
    <t>97051</t>
  </si>
  <si>
    <t>97053</t>
  </si>
  <si>
    <t>97062</t>
  </si>
  <si>
    <t>97063</t>
  </si>
  <si>
    <t>97064</t>
  </si>
  <si>
    <t>97065</t>
  </si>
  <si>
    <t>97066</t>
  </si>
  <si>
    <t>97067</t>
  </si>
  <si>
    <t>73916/2</t>
  </si>
  <si>
    <t>73672</t>
  </si>
  <si>
    <t>73822/2</t>
  </si>
  <si>
    <t>73859/1</t>
  </si>
  <si>
    <t>73859/2</t>
  </si>
  <si>
    <t>85331</t>
  </si>
  <si>
    <t>85422</t>
  </si>
  <si>
    <t>74220/1</t>
  </si>
  <si>
    <t>74221/1</t>
  </si>
  <si>
    <t>74219/1</t>
  </si>
  <si>
    <t>74219/2</t>
  </si>
  <si>
    <t>84126</t>
  </si>
  <si>
    <t>85421</t>
  </si>
  <si>
    <t>97621</t>
  </si>
  <si>
    <t>97622</t>
  </si>
  <si>
    <t>97623</t>
  </si>
  <si>
    <t>97624</t>
  </si>
  <si>
    <t>74,49</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</si>
  <si>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</si>
  <si>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</si>
  <si>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</si>
  <si>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</si>
  <si>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</si>
  <si>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</si>
  <si>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</si>
  <si>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</si>
  <si>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</si>
  <si>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</si>
  <si>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</si>
  <si>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</si>
  <si>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</si>
  <si>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</si>
  <si>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</si>
  <si>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</si>
  <si>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</si>
  <si>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</si>
  <si>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</si>
  <si>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</si>
  <si>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</si>
  <si>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</si>
  <si>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</si>
  <si>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</si>
  <si>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</si>
  <si>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</si>
  <si>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</si>
  <si>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88,58</t>
  </si>
  <si>
    <t>97654</t>
  </si>
  <si>
    <t>97655</t>
  </si>
  <si>
    <t>97656</t>
  </si>
  <si>
    <t>97657</t>
  </si>
  <si>
    <t>97658</t>
  </si>
  <si>
    <t>97659</t>
  </si>
  <si>
    <t>97660</t>
  </si>
  <si>
    <t>97661</t>
  </si>
  <si>
    <t>97662</t>
  </si>
  <si>
    <t>97663</t>
  </si>
  <si>
    <t>97664</t>
  </si>
  <si>
    <t>97665</t>
  </si>
  <si>
    <t>97666</t>
  </si>
  <si>
    <t>85423</t>
  </si>
  <si>
    <t>85424</t>
  </si>
  <si>
    <t>72742</t>
  </si>
  <si>
    <t>72743</t>
  </si>
  <si>
    <t>74020/1</t>
  </si>
  <si>
    <t>74021/3</t>
  </si>
  <si>
    <t>74021/6</t>
  </si>
  <si>
    <t>74022/3</t>
  </si>
  <si>
    <t>74022/6</t>
  </si>
  <si>
    <t>74022/8</t>
  </si>
  <si>
    <t>74022/9</t>
  </si>
  <si>
    <t>74022/10</t>
  </si>
  <si>
    <t>61,76</t>
  </si>
  <si>
    <t>74022/15</t>
  </si>
  <si>
    <t>74022/19</t>
  </si>
  <si>
    <t>52,94</t>
  </si>
  <si>
    <t>74022/23</t>
  </si>
  <si>
    <t>74022/25</t>
  </si>
  <si>
    <t>74022/27</t>
  </si>
  <si>
    <t>74022/30</t>
  </si>
  <si>
    <t>74022/32</t>
  </si>
  <si>
    <t>74022/37</t>
  </si>
  <si>
    <t>74022/42</t>
  </si>
  <si>
    <t>74022/58</t>
  </si>
  <si>
    <t>95967</t>
  </si>
  <si>
    <t>78472</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</si>
  <si>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</si>
  <si>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</si>
  <si>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</si>
  <si>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</si>
  <si>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</si>
  <si>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</si>
  <si>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</si>
  <si>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</si>
  <si>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</si>
  <si>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</si>
  <si>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</si>
  <si>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</si>
  <si>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</si>
  <si>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</si>
  <si>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</si>
  <si>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</si>
  <si>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</si>
  <si>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</si>
  <si>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</si>
  <si>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</si>
  <si>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</si>
  <si>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</si>
  <si>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</si>
  <si>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</si>
  <si>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93176</t>
  </si>
  <si>
    <t>93177</t>
  </si>
  <si>
    <t>93178</t>
  </si>
  <si>
    <t>93179</t>
  </si>
  <si>
    <t>74038/1</t>
  </si>
  <si>
    <t>74039/1</t>
  </si>
  <si>
    <t>74142/1</t>
  </si>
  <si>
    <t>74142/2</t>
  </si>
  <si>
    <t>74142/3</t>
  </si>
  <si>
    <t>74142/4</t>
  </si>
  <si>
    <t>74143/1</t>
  </si>
  <si>
    <t>74143/2</t>
  </si>
  <si>
    <t>85171</t>
  </si>
  <si>
    <t>3,51</t>
  </si>
  <si>
    <t>73787/1</t>
  </si>
  <si>
    <t>74244/1</t>
  </si>
  <si>
    <t>73788/2</t>
  </si>
  <si>
    <t>98509</t>
  </si>
  <si>
    <t>98510</t>
  </si>
  <si>
    <t>98511</t>
  </si>
  <si>
    <t>97,34</t>
  </si>
  <si>
    <t>98516</t>
  </si>
  <si>
    <t>98519</t>
  </si>
  <si>
    <t>98520</t>
  </si>
  <si>
    <t>98521</t>
  </si>
  <si>
    <t>98522</t>
  </si>
  <si>
    <t>98524</t>
  </si>
  <si>
    <t>85179</t>
  </si>
  <si>
    <t>85180</t>
  </si>
  <si>
    <t>98503</t>
  </si>
  <si>
    <t>98504</t>
  </si>
  <si>
    <t>98505</t>
  </si>
  <si>
    <t>85184</t>
  </si>
  <si>
    <t>85185</t>
  </si>
  <si>
    <t>98525</t>
  </si>
  <si>
    <t>98526</t>
  </si>
  <si>
    <t>98527</t>
  </si>
  <si>
    <t>98528</t>
  </si>
  <si>
    <t>98529</t>
  </si>
  <si>
    <t>98530</t>
  </si>
  <si>
    <t>98531</t>
  </si>
  <si>
    <t>98532</t>
  </si>
  <si>
    <t>98533</t>
  </si>
  <si>
    <t>98534</t>
  </si>
  <si>
    <t>98535</t>
  </si>
  <si>
    <t>88236</t>
  </si>
  <si>
    <t>88237</t>
  </si>
  <si>
    <t>88238</t>
  </si>
  <si>
    <t>88239</t>
  </si>
  <si>
    <t>88240</t>
  </si>
  <si>
    <t>88241</t>
  </si>
  <si>
    <t>88242</t>
  </si>
  <si>
    <t>88243</t>
  </si>
  <si>
    <t>88245</t>
  </si>
  <si>
    <t>88246</t>
  </si>
  <si>
    <t>88247</t>
  </si>
  <si>
    <t>88248</t>
  </si>
  <si>
    <t>88249</t>
  </si>
  <si>
    <t>88250</t>
  </si>
  <si>
    <t>88251</t>
  </si>
  <si>
    <t>16,91</t>
  </si>
  <si>
    <t>88252</t>
  </si>
  <si>
    <t>88256</t>
  </si>
  <si>
    <t>88257</t>
  </si>
  <si>
    <t>88258</t>
  </si>
  <si>
    <t>88259</t>
  </si>
  <si>
    <t>88260</t>
  </si>
  <si>
    <t>18,96</t>
  </si>
  <si>
    <t>88261</t>
  </si>
  <si>
    <t>88262</t>
  </si>
  <si>
    <t>21,24</t>
  </si>
  <si>
    <t>88263</t>
  </si>
  <si>
    <t>88264</t>
  </si>
  <si>
    <t>88265</t>
  </si>
  <si>
    <t>88266</t>
  </si>
  <si>
    <t>88267</t>
  </si>
  <si>
    <t>88268</t>
  </si>
  <si>
    <t>88269</t>
  </si>
  <si>
    <t>88270</t>
  </si>
  <si>
    <t>88272</t>
  </si>
  <si>
    <t>20,54</t>
  </si>
  <si>
    <t>88273</t>
  </si>
  <si>
    <t>21,64</t>
  </si>
  <si>
    <t>88274</t>
  </si>
  <si>
    <t>88275</t>
  </si>
  <si>
    <t>88277</t>
  </si>
  <si>
    <t>88278</t>
  </si>
  <si>
    <t>88279</t>
  </si>
  <si>
    <t>88281</t>
  </si>
  <si>
    <t>88282</t>
  </si>
  <si>
    <t>88283</t>
  </si>
  <si>
    <t>88284</t>
  </si>
  <si>
    <t>88285</t>
  </si>
  <si>
    <t>88286</t>
  </si>
  <si>
    <t>88291</t>
  </si>
  <si>
    <t>88292</t>
  </si>
  <si>
    <t>88293</t>
  </si>
  <si>
    <t>23,61</t>
  </si>
  <si>
    <t>88294</t>
  </si>
  <si>
    <t>88295</t>
  </si>
  <si>
    <t>21,14</t>
  </si>
  <si>
    <t>88296</t>
  </si>
  <si>
    <t>88297</t>
  </si>
  <si>
    <t>88298</t>
  </si>
  <si>
    <t>88299</t>
  </si>
  <si>
    <t>88300</t>
  </si>
  <si>
    <t>88301</t>
  </si>
  <si>
    <t>88302</t>
  </si>
  <si>
    <t>88303</t>
  </si>
  <si>
    <t>88304</t>
  </si>
  <si>
    <t>88306</t>
  </si>
  <si>
    <t>88307</t>
  </si>
  <si>
    <t>88308</t>
  </si>
  <si>
    <t>88309</t>
  </si>
  <si>
    <t>88310</t>
  </si>
  <si>
    <t>88311</t>
  </si>
  <si>
    <t>88312</t>
  </si>
  <si>
    <t>88313</t>
  </si>
  <si>
    <t>88314</t>
  </si>
  <si>
    <t>88315</t>
  </si>
  <si>
    <t>88317</t>
  </si>
  <si>
    <t>88318</t>
  </si>
  <si>
    <t>88320</t>
  </si>
  <si>
    <t>25,04</t>
  </si>
  <si>
    <t>88321</t>
  </si>
  <si>
    <t>88322</t>
  </si>
  <si>
    <t>88323</t>
  </si>
  <si>
    <t>88324</t>
  </si>
  <si>
    <t>88325</t>
  </si>
  <si>
    <t>88326</t>
  </si>
  <si>
    <t>88377</t>
  </si>
  <si>
    <t>88441</t>
  </si>
  <si>
    <t>88597</t>
  </si>
  <si>
    <t>90766</t>
  </si>
  <si>
    <t>22,73</t>
  </si>
  <si>
    <t>90767</t>
  </si>
  <si>
    <t>90768</t>
  </si>
  <si>
    <t>90769</t>
  </si>
  <si>
    <t>90770</t>
  </si>
  <si>
    <t>90771</t>
  </si>
  <si>
    <t>90775</t>
  </si>
  <si>
    <t>90776</t>
  </si>
  <si>
    <t>90777</t>
  </si>
  <si>
    <t>90780</t>
  </si>
  <si>
    <t>91677</t>
  </si>
  <si>
    <t>91678</t>
  </si>
  <si>
    <t>93556</t>
  </si>
  <si>
    <t>93557</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</si>
  <si>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</si>
  <si>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</si>
  <si>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</si>
  <si>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</si>
  <si>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</si>
  <si>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</si>
  <si>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</si>
  <si>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</si>
  <si>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</si>
  <si>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</si>
  <si>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</si>
  <si>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</si>
  <si>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</si>
  <si>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</si>
  <si>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</si>
  <si>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</si>
  <si>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</si>
  <si>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</si>
  <si>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</si>
  <si>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</si>
  <si>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</si>
  <si>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</si>
  <si>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</si>
  <si>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</si>
  <si>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</si>
  <si>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</si>
  <si>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</si>
  <si>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</si>
  <si>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</si>
  <si>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</si>
  <si>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</si>
  <si>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</si>
  <si>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</si>
  <si>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</si>
  <si>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</si>
  <si>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</si>
  <si>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</si>
  <si>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</si>
  <si>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</si>
  <si>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</si>
  <si>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</si>
  <si>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95332</t>
  </si>
  <si>
    <t>95333</t>
  </si>
  <si>
    <t>95334</t>
  </si>
  <si>
    <t>95335</t>
  </si>
  <si>
    <t>95336</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</si>
  <si>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</si>
  <si>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</si>
  <si>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</si>
  <si>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</si>
  <si>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</si>
  <si>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</si>
  <si>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</si>
  <si>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</si>
  <si>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</si>
  <si>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</si>
  <si>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</si>
  <si>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</si>
  <si>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</si>
  <si>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</si>
  <si>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</si>
  <si>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</si>
  <si>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</si>
  <si>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</si>
  <si>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</si>
  <si>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</si>
  <si>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</si>
  <si>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</si>
  <si>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</si>
  <si>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</si>
  <si>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</si>
  <si>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</si>
  <si>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</si>
  <si>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</si>
  <si>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</si>
  <si>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</si>
  <si>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</si>
  <si>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</si>
  <si>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</si>
  <si>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</si>
  <si>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</si>
  <si>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</si>
  <si>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</si>
  <si>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</si>
  <si>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</si>
  <si>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</si>
  <si>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</si>
  <si>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</si>
  <si>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</si>
  <si>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95381</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</si>
  <si>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</si>
  <si>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</si>
  <si>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</si>
  <si>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</si>
  <si>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</si>
  <si>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</si>
  <si>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</si>
  <si>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</si>
  <si>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</si>
  <si>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</si>
  <si>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</si>
  <si>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</si>
  <si>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</si>
  <si>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</si>
  <si>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</si>
  <si>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</si>
  <si>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</si>
  <si>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</si>
  <si>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</si>
  <si>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</si>
  <si>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</si>
  <si>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</si>
  <si>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</si>
  <si>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</si>
  <si>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</si>
  <si>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</si>
  <si>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</si>
  <si>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</si>
  <si>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</si>
  <si>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</si>
  <si>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7,33</t>
  </si>
  <si>
    <t>95412</t>
  </si>
  <si>
    <t>95413</t>
  </si>
  <si>
    <t>95414</t>
  </si>
  <si>
    <t>95415</t>
  </si>
  <si>
    <t>95416</t>
  </si>
  <si>
    <t>95417</t>
  </si>
  <si>
    <t>95418</t>
  </si>
  <si>
    <t>95419</t>
  </si>
  <si>
    <t>95420</t>
  </si>
  <si>
    <t>95421</t>
  </si>
  <si>
    <t>95422</t>
  </si>
  <si>
    <t>95423</t>
  </si>
  <si>
    <t>95424</t>
  </si>
  <si>
    <t>CODIGO</t>
  </si>
  <si>
    <t>Tampao fofo articulado, classe b125 carga max 12,5 t, redondo tampa 600 mm, rede pluvial/esgoto, p = chamine cx areia / poco visita assentado com arg cim/areia 1:4, fornecimento e assentamento</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</si>
  <si>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</si>
  <si>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</si>
  <si>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</si>
  <si>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</si>
  <si>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</si>
  <si>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</si>
  <si>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</si>
  <si>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</si>
  <si>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</si>
  <si>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</si>
  <si>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</si>
  <si>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</si>
  <si>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</si>
  <si>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</si>
  <si>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</si>
  <si>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</si>
  <si>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</si>
  <si>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</si>
  <si>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</si>
  <si>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</si>
  <si>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</si>
  <si>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</si>
  <si>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</si>
  <si>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</si>
  <si>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</si>
  <si>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</si>
  <si>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</si>
  <si>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</si>
  <si>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</si>
  <si>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</si>
  <si>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</si>
  <si>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</si>
  <si>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</si>
  <si>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</si>
  <si>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</si>
  <si>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</si>
  <si>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Placa de obra em chapa de aco galvanizado</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</si>
  <si>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</si>
  <si>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</si>
  <si>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</si>
  <si>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</si>
  <si>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</si>
  <si>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</si>
  <si>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</si>
  <si>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</si>
  <si>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</si>
  <si>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Rolo compactador vibratório pé de carneiro, operado por controle remoto, potência 12,5 kw, peso operacional 1,675 t, largura de trabalho 0,85 m - chp diurno. Af_02/2016</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</si>
  <si>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</si>
  <si>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</si>
  <si>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</si>
  <si>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</si>
  <si>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</si>
  <si>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</si>
  <si>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</si>
  <si>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Compressor de ar rebocável, vazão 189 pcm, pressão efetiva de trabalho 102 psi, motor diesel, potência 63 cv - chp diurno. Af_06/2015</t>
  </si>
  <si>
    <t>Rolo compactador de pneus estático, pressão variável, potência 111 hp, peso sem/com lastro 9,5 / 26 t, largura de trabalho 1,90 m - chp diurno. Af_07/2014</t>
  </si>
  <si>
    <t>Tanque de asfalto estacionário com serpentina, capacidade 30.000 L - chp diurno. Af_06/2014</t>
  </si>
  <si>
    <t>Rolo compactador pe de carneiro vibratorio, potencia 125 hp, peso operacional sem/com lastro 11,95 / 13,30 t, impacto dinamico 38,5 / 22,5 t, largura de trabalho 2,15 m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</si>
  <si>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</si>
  <si>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</si>
  <si>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</si>
  <si>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</si>
  <si>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</si>
  <si>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</si>
  <si>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</si>
  <si>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</si>
  <si>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Betoneira capacidade nominal de 400 l, capacidade de mistura 280 l, motor elétrico trifásico potência de 2 cv, sem carregador - chp diurno. Af_10/2014</t>
  </si>
  <si>
    <t>Tanque de asfalto estacionário com maçarico, capacidade 20.000 L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</si>
  <si>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</si>
  <si>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</si>
  <si>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</si>
  <si>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</si>
  <si>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</si>
  <si>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</si>
  <si>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</si>
  <si>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</si>
  <si>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</si>
  <si>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</si>
  <si>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</si>
  <si>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</si>
  <si>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</si>
  <si>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</si>
  <si>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Projetor pneumático de argamassa para chapisco e reboco com recipiente acoplado, tipo canequinha, com compressor de ar rebocável vazão 89 pcm e motor diesel de 20 cv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</si>
  <si>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</si>
  <si>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</si>
  <si>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</si>
  <si>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</si>
  <si>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</si>
  <si>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</si>
  <si>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</si>
  <si>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</si>
  <si>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</si>
  <si>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</si>
  <si>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</si>
  <si>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</si>
  <si>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</si>
  <si>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</si>
  <si>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</si>
  <si>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</si>
  <si>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</si>
  <si>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</si>
  <si>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</si>
  <si>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</si>
  <si>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</si>
  <si>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</si>
  <si>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</si>
  <si>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Betoneira capacidade nominal 400 l, capacidade de mistura 310 l, motor a gasolina potência 5,5 hp, sem carregador - chp diurno. Af_02/2016</t>
  </si>
  <si>
    <t>Grua ascensional, lanca de 30 m, capacidade de 1,0 t a 30 m, altura ate 39 m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</si>
  <si>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</si>
  <si>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</si>
  <si>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</si>
  <si>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</si>
  <si>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</si>
  <si>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</si>
  <si>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</si>
  <si>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</si>
  <si>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</si>
  <si>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</si>
  <si>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</si>
  <si>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</si>
  <si>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</si>
  <si>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</si>
  <si>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</si>
  <si>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</si>
  <si>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</si>
  <si>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</si>
  <si>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</si>
  <si>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</si>
  <si>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</si>
  <si>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</si>
  <si>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</si>
  <si>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</si>
  <si>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</si>
  <si>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</si>
  <si>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</si>
  <si>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</si>
  <si>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</si>
  <si>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</si>
  <si>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</si>
  <si>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</si>
  <si>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</si>
  <si>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</si>
  <si>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</si>
  <si>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</si>
  <si>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</si>
  <si>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</si>
  <si>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</si>
  <si>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</si>
  <si>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</si>
  <si>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</si>
  <si>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chi diurno. Af_02/2016</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</si>
  <si>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</si>
  <si>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</si>
  <si>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</si>
  <si>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</si>
  <si>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</si>
  <si>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</si>
  <si>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</si>
  <si>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</si>
  <si>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chi diurno. Af_06/2015</t>
  </si>
  <si>
    <t>Rolo compactador de pneus estático, pressão variável, potência 111 hp, peso sem/com lastro 9,5 / 26 t, largura de trabalho 1,90 m - chi diurno. Af_07/2014</t>
  </si>
  <si>
    <t>Tanque de asfalto estacionário com serpentina, capacidade 30.000 L - chi diurno. Af_06/2014</t>
  </si>
  <si>
    <t>Rolo compactador pe de carneiro vibratorio, potencia 125 hp, peso operacional sem/com lastro 11,95 / 13,30 t, impacto dinamico 38,5 / 22,5 t, largura de trabalho 2,15 m - chi diurno. Af_06/2014</t>
  </si>
  <si>
    <t>Grupo gerador estacionário, motor diesel potência 170 kva - chi diurno. Af_02/2016</t>
  </si>
  <si>
    <t>Grupo de soldagem com gerador a diesel 60 cv para solda elétrica, sobre 04 rodas, com motor 4 cilindros 600 a - chi diurno. Af_02/2016</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</si>
  <si>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</si>
  <si>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</si>
  <si>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</si>
  <si>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</si>
  <si>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Betoneira capacidade nominal de 400 l, capacidade de mistura 280 l, motor elétrico trifásico potência de 2 cv, sem carregador - chi diurno. Af_10/2014</t>
  </si>
  <si>
    <t>Tanque de asfalto estacionário com maçarico, capacidade 20.000 L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</si>
  <si>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</si>
  <si>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</si>
  <si>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</si>
  <si>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</si>
  <si>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</si>
  <si>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</si>
  <si>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</si>
  <si>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</si>
  <si>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</si>
  <si>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</si>
  <si>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</si>
  <si>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</si>
  <si>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</si>
  <si>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</si>
  <si>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Projetor pneumático de argamassa para chapisco e reboco com recipiente acoplado, tipo canequinha, com compressor de ar rebocável vazão 89 pcm e motor diesel de 20 cv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</si>
  <si>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</si>
  <si>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</si>
  <si>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</si>
  <si>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</si>
  <si>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</si>
  <si>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</si>
  <si>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</si>
  <si>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</si>
  <si>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</si>
  <si>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</si>
  <si>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</si>
  <si>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</si>
  <si>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</si>
  <si>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</si>
  <si>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</si>
  <si>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</si>
  <si>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</si>
  <si>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</si>
  <si>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</si>
  <si>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</si>
  <si>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</si>
  <si>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</si>
  <si>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</si>
  <si>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</si>
  <si>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</si>
  <si>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</si>
  <si>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</si>
  <si>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</si>
  <si>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</si>
  <si>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</si>
  <si>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</si>
  <si>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</si>
  <si>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</si>
  <si>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</si>
  <si>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</si>
  <si>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</si>
  <si>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</si>
  <si>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</si>
  <si>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</si>
  <si>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</si>
  <si>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</si>
  <si>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</si>
  <si>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</si>
  <si>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</si>
  <si>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</si>
  <si>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</si>
  <si>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</si>
  <si>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</si>
  <si>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</si>
  <si>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</si>
  <si>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</si>
  <si>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</si>
  <si>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</si>
  <si>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</si>
  <si>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</si>
  <si>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</si>
  <si>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</si>
  <si>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</si>
  <si>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</si>
  <si>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</si>
  <si>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</si>
  <si>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</si>
  <si>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Grade de disco controle remoto rebocável, com 24 discos 24 x 6 mm com pneus para transporte - manutenção. Af_06/2014</t>
  </si>
  <si>
    <t>Rolo compactador vibratório de um cilindro aço liso, potência 80 hp, peso operacional máximo 8,1 t, impacto dinâmico 16,15 / 9,5 t, largura de trabalho 1,68 m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</si>
  <si>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</si>
  <si>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</si>
  <si>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</si>
  <si>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</si>
  <si>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</si>
  <si>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</si>
  <si>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</si>
  <si>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</si>
  <si>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</si>
  <si>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</si>
  <si>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</si>
  <si>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</si>
  <si>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</si>
  <si>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</si>
  <si>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</si>
  <si>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</si>
  <si>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</si>
  <si>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Compressor de ar rebocável, vazão 189 pcm, pressão efetiva de trabalho 102 psi, motor diesel, potência 63 cv - manutenção. Af_06/2015</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</si>
  <si>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</si>
  <si>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</si>
  <si>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</si>
  <si>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</si>
  <si>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</si>
  <si>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</si>
  <si>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</si>
  <si>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</si>
  <si>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</si>
  <si>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</si>
  <si>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</si>
  <si>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</si>
  <si>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</si>
  <si>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</si>
  <si>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</si>
  <si>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Rolo compactador vibratório de um cilindro aço liso, potência 80 hp, peso operacional máximo 8,1 t, impacto dinâmico 16,15 / 9,5 t, largura de trabalho 1,68 m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</si>
  <si>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</si>
  <si>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</si>
  <si>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</si>
  <si>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</si>
  <si>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</si>
  <si>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</si>
  <si>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</si>
  <si>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</si>
  <si>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</si>
  <si>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Martelete ou rompedor pneumático manual, 28 kg, com silenciador - manutenção. Af_07/2016</t>
  </si>
  <si>
    <t>Compressor de ar rebocável, vazão 189 pcm, pressão efetiva de trabalho 102 psi, motor diesel, potência 63 cv - materiais na operação. Af_06/2015</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</si>
  <si>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</si>
  <si>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</si>
  <si>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</si>
  <si>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</si>
  <si>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</si>
  <si>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</si>
  <si>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</si>
  <si>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</si>
  <si>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</si>
  <si>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</si>
  <si>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</si>
  <si>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</si>
  <si>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</si>
  <si>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</si>
  <si>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</si>
  <si>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</si>
  <si>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</si>
  <si>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</si>
  <si>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</si>
  <si>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</si>
  <si>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</si>
  <si>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</si>
  <si>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</si>
  <si>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</si>
  <si>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</si>
  <si>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</si>
  <si>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</si>
  <si>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</si>
  <si>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</si>
  <si>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</si>
  <si>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</si>
  <si>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</si>
  <si>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</si>
  <si>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</si>
  <si>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</si>
  <si>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</si>
  <si>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Grade de disco controle remoto rebocável, com 24 discos 24 x 6 mm com pneus para transporte - depreciação. Af_06/2014</t>
  </si>
  <si>
    <t>Grade de disco controle remoto rebocável, com 24 discos 24 x 6 mm com pneus para transporte - juros. Af_06/2014</t>
  </si>
  <si>
    <t>Vassoura mecânica rebocável com escova cilíndrica, largura útil de varrimento de 2,44 m - depreciação. Af_06/2014</t>
  </si>
  <si>
    <t>Vassoura mecânica rebocável com escova cilíndrica, largura útil de varrimento de 2,44 m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</si>
  <si>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</si>
  <si>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</si>
  <si>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</si>
  <si>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</si>
  <si>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pneus, potência 85 cv, tração 4x4, peso com lastro de 4.675 Kg - depreciação. Af_06/2014</t>
  </si>
  <si>
    <t>Trator de pneus, potência 85 cv, tração 4x4, peso com lastro de 4.675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</si>
  <si>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</si>
  <si>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</si>
  <si>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</si>
  <si>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</si>
  <si>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</si>
  <si>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</si>
  <si>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</si>
  <si>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</si>
  <si>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</si>
  <si>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</si>
  <si>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</si>
  <si>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</si>
  <si>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</si>
  <si>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</si>
  <si>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</si>
  <si>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</si>
  <si>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</si>
  <si>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</si>
  <si>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</si>
  <si>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</si>
  <si>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</si>
  <si>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</si>
  <si>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</si>
  <si>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</si>
  <si>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</si>
  <si>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</si>
  <si>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</si>
  <si>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</si>
  <si>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</si>
  <si>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</si>
  <si>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</si>
  <si>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</si>
  <si>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</si>
  <si>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</si>
  <si>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</si>
  <si>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</si>
  <si>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</si>
  <si>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</si>
  <si>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</si>
  <si>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</si>
  <si>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</si>
  <si>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</si>
  <si>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</si>
  <si>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</si>
  <si>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</si>
  <si>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</si>
  <si>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</si>
  <si>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</si>
  <si>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</si>
  <si>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</si>
  <si>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</si>
  <si>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</si>
  <si>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</si>
  <si>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</si>
  <si>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</si>
  <si>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</si>
  <si>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</si>
  <si>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</si>
  <si>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</si>
  <si>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</si>
  <si>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</si>
  <si>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</si>
  <si>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</si>
  <si>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</si>
  <si>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</si>
  <si>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</si>
  <si>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</si>
  <si>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</si>
  <si>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</si>
  <si>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</si>
  <si>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</si>
  <si>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</si>
  <si>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</si>
  <si>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</si>
  <si>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</si>
  <si>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</si>
  <si>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</si>
  <si>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</si>
  <si>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</si>
  <si>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</si>
  <si>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</si>
  <si>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</si>
  <si>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</si>
  <si>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</si>
  <si>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</si>
  <si>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</si>
  <si>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</si>
  <si>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</si>
  <si>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</si>
  <si>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</si>
  <si>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</si>
  <si>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</si>
  <si>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</si>
  <si>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</si>
  <si>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</si>
  <si>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</si>
  <si>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</si>
  <si>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</si>
  <si>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</si>
  <si>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</si>
  <si>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</si>
  <si>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</si>
  <si>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</si>
  <si>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</si>
  <si>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</si>
  <si>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</si>
  <si>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</si>
  <si>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</si>
  <si>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</si>
  <si>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</si>
  <si>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</si>
  <si>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</si>
  <si>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</si>
  <si>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</si>
  <si>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</si>
  <si>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</si>
  <si>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</si>
  <si>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</si>
  <si>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</si>
  <si>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</si>
  <si>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</si>
  <si>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</si>
  <si>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</si>
  <si>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</si>
  <si>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</si>
  <si>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</si>
  <si>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</si>
  <si>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</si>
  <si>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</si>
  <si>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</si>
  <si>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</si>
  <si>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</si>
  <si>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</si>
  <si>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</si>
  <si>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</si>
  <si>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</si>
  <si>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</si>
  <si>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</si>
  <si>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</si>
  <si>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</si>
  <si>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</si>
  <si>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</si>
  <si>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</si>
  <si>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</si>
  <si>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</si>
  <si>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</si>
  <si>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</si>
  <si>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</si>
  <si>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</si>
  <si>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</si>
  <si>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</si>
  <si>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</si>
  <si>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</si>
  <si>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</si>
  <si>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</si>
  <si>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</si>
  <si>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</si>
  <si>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</si>
  <si>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</si>
  <si>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</si>
  <si>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</si>
  <si>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</si>
  <si>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</si>
  <si>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</si>
  <si>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</si>
  <si>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</si>
  <si>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</si>
  <si>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</si>
  <si>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</si>
  <si>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</si>
  <si>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</si>
  <si>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</si>
  <si>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</si>
  <si>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</si>
  <si>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</si>
  <si>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</si>
  <si>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</si>
  <si>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</si>
  <si>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</si>
  <si>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</si>
  <si>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</si>
  <si>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</si>
  <si>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</si>
  <si>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</si>
  <si>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</si>
  <si>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</si>
  <si>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</si>
  <si>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</si>
  <si>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</si>
  <si>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</si>
  <si>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</si>
  <si>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</si>
  <si>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</si>
  <si>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</si>
  <si>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</si>
  <si>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</si>
  <si>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</si>
  <si>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</si>
  <si>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</si>
  <si>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</si>
  <si>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</si>
  <si>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</si>
  <si>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</si>
  <si>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</si>
  <si>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</si>
  <si>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</si>
  <si>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</si>
  <si>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</si>
  <si>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</si>
  <si>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</si>
  <si>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</si>
  <si>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</si>
  <si>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</si>
  <si>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</si>
  <si>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</si>
  <si>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</si>
  <si>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</si>
  <si>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</si>
  <si>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</si>
  <si>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</si>
  <si>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</si>
  <si>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</si>
  <si>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</si>
  <si>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</si>
  <si>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</si>
  <si>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</si>
  <si>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</si>
  <si>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</si>
  <si>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</si>
  <si>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</si>
  <si>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</si>
  <si>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</si>
  <si>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</si>
  <si>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</si>
  <si>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</si>
  <si>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</si>
  <si>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</si>
  <si>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</si>
  <si>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</si>
  <si>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</si>
  <si>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</si>
  <si>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</si>
  <si>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</si>
  <si>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</si>
  <si>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</si>
  <si>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</si>
  <si>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</si>
  <si>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</si>
  <si>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</si>
  <si>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</si>
  <si>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</si>
  <si>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</si>
  <si>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</si>
  <si>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</si>
  <si>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</si>
  <si>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</si>
  <si>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</si>
  <si>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</si>
  <si>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</si>
  <si>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</si>
  <si>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</si>
  <si>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</si>
  <si>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</si>
  <si>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</si>
  <si>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</si>
  <si>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</si>
  <si>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</si>
  <si>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</si>
  <si>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</si>
  <si>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</si>
  <si>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</si>
  <si>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</si>
  <si>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</si>
  <si>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</si>
  <si>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</si>
  <si>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</si>
  <si>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</si>
  <si>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</si>
  <si>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</si>
  <si>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</si>
  <si>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</si>
  <si>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</si>
  <si>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</si>
  <si>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</si>
  <si>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</si>
  <si>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</si>
  <si>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</si>
  <si>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</si>
  <si>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</si>
  <si>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</si>
  <si>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</si>
  <si>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</si>
  <si>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</si>
  <si>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</si>
  <si>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</si>
  <si>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</si>
  <si>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</si>
  <si>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</si>
  <si>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</si>
  <si>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</si>
  <si>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</si>
  <si>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</si>
  <si>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</si>
  <si>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</si>
  <si>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</si>
  <si>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</si>
  <si>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</si>
  <si>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</si>
  <si>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</si>
  <si>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</si>
  <si>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</si>
  <si>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</si>
  <si>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</si>
  <si>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</si>
  <si>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</si>
  <si>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</si>
  <si>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</si>
  <si>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</si>
  <si>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</si>
  <si>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</si>
  <si>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</si>
  <si>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</si>
  <si>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</si>
  <si>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</si>
  <si>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</si>
  <si>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</si>
  <si>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</si>
  <si>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</si>
  <si>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</si>
  <si>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</si>
  <si>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</si>
  <si>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</si>
  <si>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</si>
  <si>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</si>
  <si>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</si>
  <si>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</si>
  <si>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</si>
  <si>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</si>
  <si>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</si>
  <si>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</si>
  <si>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</si>
  <si>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</si>
  <si>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</si>
  <si>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</si>
  <si>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</si>
  <si>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</si>
  <si>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</si>
  <si>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</si>
  <si>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</si>
  <si>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</si>
  <si>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</si>
  <si>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</si>
  <si>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</si>
  <si>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</si>
  <si>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</si>
  <si>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</si>
  <si>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</si>
  <si>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</si>
  <si>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</si>
  <si>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</si>
  <si>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</si>
  <si>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</si>
  <si>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</si>
  <si>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</si>
  <si>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</si>
  <si>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</si>
  <si>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</si>
  <si>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</si>
  <si>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</si>
  <si>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</si>
  <si>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</si>
  <si>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</si>
  <si>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</si>
  <si>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</si>
  <si>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</si>
  <si>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</si>
  <si>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</si>
  <si>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</si>
  <si>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</si>
  <si>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</si>
  <si>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</si>
  <si>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</si>
  <si>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</si>
  <si>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</si>
  <si>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</si>
  <si>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</si>
  <si>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</si>
  <si>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</si>
  <si>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</si>
  <si>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</si>
  <si>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</si>
  <si>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</si>
  <si>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</si>
  <si>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</si>
  <si>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</si>
  <si>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</si>
  <si>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</si>
  <si>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</si>
  <si>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</si>
  <si>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</si>
  <si>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</si>
  <si>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</si>
  <si>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</si>
  <si>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</si>
  <si>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</si>
  <si>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</si>
  <si>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</si>
  <si>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</si>
  <si>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aco estrutural perfil i 12 x 5 1/4</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</si>
  <si>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</si>
  <si>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</si>
  <si>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</si>
  <si>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</si>
  <si>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</si>
  <si>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</si>
  <si>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</si>
  <si>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</si>
  <si>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</si>
  <si>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</si>
  <si>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</si>
  <si>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</si>
  <si>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</si>
  <si>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</si>
  <si>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</si>
  <si>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</si>
  <si>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</si>
  <si>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</si>
  <si>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</si>
  <si>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</si>
  <si>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</si>
  <si>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</si>
  <si>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</si>
  <si>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</si>
  <si>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</si>
  <si>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</si>
  <si>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</si>
  <si>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</si>
  <si>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</si>
  <si>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</si>
  <si>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</si>
  <si>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</si>
  <si>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</si>
  <si>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</si>
  <si>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</si>
  <si>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</si>
  <si>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</si>
  <si>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</si>
  <si>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</si>
  <si>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</si>
  <si>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</si>
  <si>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Esgotamento com moto-bomba autoescovante</t>
  </si>
  <si>
    <t>Calha em concreto simples, em meia cana, diametro 200 mm</t>
  </si>
  <si>
    <t>Calha em concreto simples, em meia cana de concreto, diametro 600 mm</t>
  </si>
  <si>
    <t>Execucao de dreno com tubos de pvc corrugado flexivel perfurado - dn 100</t>
  </si>
  <si>
    <t>Execucao de dreno vertical com pedrisco, diametro 200mm</t>
  </si>
  <si>
    <t>Execucao de dreno frances com areia media</t>
  </si>
  <si>
    <t>Execucao de dreno frances com brita num 2</t>
  </si>
  <si>
    <t>Execucao de dreno frances com cascalho</t>
  </si>
  <si>
    <t>Camada drenante com brita num 3</t>
  </si>
  <si>
    <t>Manta impermeabilizante a base de asfalto - fornecimento e instalacao</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</si>
  <si>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</si>
  <si>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</si>
  <si>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</si>
  <si>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</si>
  <si>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Colchao drenante c/ 30cm pedra britada n.3/Filtro transicao manta geotextil 100% polipropileno ou poliester incl fornec/colocmat</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</si>
  <si>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</si>
  <si>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</si>
  <si>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</si>
  <si>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</si>
  <si>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</si>
  <si>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</si>
  <si>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</si>
  <si>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</si>
  <si>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</si>
  <si>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</si>
  <si>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</si>
  <si>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</si>
  <si>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</si>
  <si>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</si>
  <si>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</si>
  <si>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</si>
  <si>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</si>
  <si>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</si>
  <si>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</si>
  <si>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Ensecadeira de madeira com parede simples</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</si>
  <si>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</si>
  <si>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</si>
  <si>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</si>
  <si>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</si>
  <si>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</si>
  <si>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</si>
  <si>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</si>
  <si>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</si>
  <si>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</si>
  <si>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 de arrimo de concreto ciclopico com 30% de pedra de mao</t>
  </si>
  <si>
    <t>Muro de arrimo de alvenaria de pedra argamassada</t>
  </si>
  <si>
    <t>Muro de arrimo de alvenaria de tijolos</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</si>
  <si>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</si>
  <si>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</si>
  <si>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</si>
  <si>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</si>
  <si>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</si>
  <si>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</si>
  <si>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</si>
  <si>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</si>
  <si>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</si>
  <si>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</si>
  <si>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</si>
  <si>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</si>
  <si>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</si>
  <si>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</si>
  <si>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</si>
  <si>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</si>
  <si>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</si>
  <si>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</si>
  <si>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</si>
  <si>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</si>
  <si>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</si>
  <si>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</si>
  <si>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</si>
  <si>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</si>
  <si>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</si>
  <si>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</si>
  <si>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</si>
  <si>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</si>
  <si>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</si>
  <si>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</si>
  <si>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</si>
  <si>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</si>
  <si>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</si>
  <si>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</si>
  <si>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</si>
  <si>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</si>
  <si>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</si>
  <si>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</si>
  <si>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</si>
  <si>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</si>
  <si>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</si>
  <si>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</si>
  <si>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</si>
  <si>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</si>
  <si>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</si>
  <si>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</si>
  <si>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</si>
  <si>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</si>
  <si>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</si>
  <si>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</si>
  <si>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</si>
  <si>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</si>
  <si>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</si>
  <si>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</si>
  <si>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</si>
  <si>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</si>
  <si>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</si>
  <si>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</si>
  <si>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</si>
  <si>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</si>
  <si>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</si>
  <si>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</si>
  <si>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</si>
  <si>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</si>
  <si>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</si>
  <si>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</si>
  <si>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</si>
  <si>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</si>
  <si>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</si>
  <si>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</si>
  <si>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</si>
  <si>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</si>
  <si>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</si>
  <si>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</si>
  <si>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</si>
  <si>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</si>
  <si>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</si>
  <si>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</si>
  <si>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Acréscimo para poço de visita circular para esgoto, em alvenaria com tijolos cerâmicos maciços, diâmetro interno = 1,2 m. Af_05/2018</t>
  </si>
  <si>
    <t>Acréscimo para poço de visita circular para  esgoto, em concreto pré-moldado, diâmetro interno = 1,5 m. Af_05/2018</t>
  </si>
  <si>
    <t>Acréscimo para poço de visita circular para  esgoto, em alvenaria com tijolos cerâmicos maciços, diâmetro interno = 1,5 m. Af_05/2018</t>
  </si>
  <si>
    <t>Acréscimo para poço de visita retangular para esgoto, em alvenaria com blocos de concreto, dimensões internas = 1x1 m.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</si>
  <si>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</si>
  <si>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</si>
  <si>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</si>
  <si>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</si>
  <si>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</si>
  <si>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Acréscimo para poço de visita retangular para esgoto, em alvenaria com blocos de concreto, dimensões internas = 1x4 m. Af_05/2018</t>
  </si>
  <si>
    <t>Acréscimo para poço de visita retangular para esgoto, em alvenaria com blocos de concreto, dimensões internas = 1,5x1,5 m. Af_05/2018</t>
  </si>
  <si>
    <t>Acréscimo para poço de visita retangular para esgoto, em alvenaria com blocos de concreto, dimensões internas = 1,5x2 m. Af_05/2018</t>
  </si>
  <si>
    <t>Acréscimo para poço de visita retangular para esgoto, em alvenaria com blocos de concreto, dimensões internas = 1,5x2,5 m. Af_05/2018</t>
  </si>
  <si>
    <t>Acréscimo para poço de visita retangular para esgoto, em alvenaria com blocos de concreto, dimensões internas = 1,5x3 m. Af_05/2018</t>
  </si>
  <si>
    <t>Acréscimo para poço de visita retangular para esgoto, em alvenaria com blocos de concreto, dimensões internas = 1,5x3,5 m. Af_05/2018</t>
  </si>
  <si>
    <t>Acréscimo para poço de visita retangular para esgoto, em alvenaria com blocos de concreto, dimensões internas = 1,5x4 m. Af_05/2018</t>
  </si>
  <si>
    <t>Acréscimo para poço de visita retangular para esgoto, em alvenaria com blocos de concreto, dimensões internas = 2x2 m. Af_05/2018</t>
  </si>
  <si>
    <t>Acréscimo para poço de visita retangular para esgoto, em alvenaria com blocos de concreto, dimensões internas = 2x2,5 m. Af_05/2018</t>
  </si>
  <si>
    <t>Acréscimo para poço de visita retangular para esgoto, em alvenaria com blocos de concreto, dimensões internas = 2x3 m. Af_05/2018</t>
  </si>
  <si>
    <t>Acréscimo para poço de visita retangular para esgoto, em alvenaria com blocos de concreto, dimensões internas = 2x3,5 m. Af_05/2018</t>
  </si>
  <si>
    <t>Acréscimo para poço de visita retangular para esgoto, em alvenaria com blocos de concreto, dimensões internas = 2x4 m. Af_05/2018</t>
  </si>
  <si>
    <t>Acréscimo para poço de visita retangular para esgoto, em alvenaria com blocos de concreto, dimensões internas = 2,5x2,5 m. Af_05/2018</t>
  </si>
  <si>
    <t>Acréscimo para poço de visita retangular para esgoto, em alvenaria com blocos de concreto, dimensões internas = 2,5x3 m. Af_05/2018</t>
  </si>
  <si>
    <t>Acréscimo para poço de visita retangular para esgoto, em alvenaria com blocos de concreto, dimensões internas = 2,5x3,5 m. Af_05/2018</t>
  </si>
  <si>
    <t>Acréscimo para poço de visita retangular para esgoto, em alvenaria com blocos de concreto, dimensões internas = 2,5x4 m. Af_05/2018</t>
  </si>
  <si>
    <t>Acréscimo para poço de visita retangular para esgoto, em alvenaria com blocos de concreto, dimensões internas = 3x3 m. Af_05/2018</t>
  </si>
  <si>
    <t>Acréscimo para poço de visita retangular para esgoto, em alvenaria com blocos de concreto, dimensões internas = 3x3,5 m. Af_05/2018</t>
  </si>
  <si>
    <t>Acréscimo para poço de visita retangular para esgoto, em alvenaria com blocos de concreto, dimensões internas = 3x4 m. Af_05/2018</t>
  </si>
  <si>
    <t>Acréscimo para poço de visita retangular para esgoto, em alvenaria com blocos de concreto, dimensões internas = 3,5x3,5 m. Af_05/2018</t>
  </si>
  <si>
    <t>Acréscimo para poço de visita retangular para esgoto, em alvenaria com blocos de concreto, dimensões internas = 3,5x4 m.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</si>
  <si>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</si>
  <si>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</si>
  <si>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</si>
  <si>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Acréscimo para poço de visita circular para esgoto, em concreto pré-moldado, diâmetro interno = 0,8 m. Af_05/2018</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</si>
  <si>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</si>
  <si>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</si>
  <si>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</si>
  <si>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</si>
  <si>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</si>
  <si>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</si>
  <si>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</si>
  <si>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</si>
  <si>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</si>
  <si>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</si>
  <si>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</si>
  <si>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</si>
  <si>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</si>
  <si>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</si>
  <si>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</si>
  <si>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</si>
  <si>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</si>
  <si>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</si>
  <si>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</si>
  <si>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</si>
  <si>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</si>
  <si>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</si>
  <si>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</si>
  <si>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</si>
  <si>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</si>
  <si>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</si>
  <si>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</si>
  <si>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</si>
  <si>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</si>
  <si>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</si>
  <si>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</si>
  <si>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</si>
  <si>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</si>
  <si>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</si>
  <si>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</si>
  <si>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</si>
  <si>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</si>
  <si>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</si>
  <si>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</si>
  <si>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</si>
  <si>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</si>
  <si>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</si>
  <si>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</si>
  <si>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</si>
  <si>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</si>
  <si>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</si>
  <si>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</si>
  <si>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</si>
  <si>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</si>
  <si>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</si>
  <si>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</si>
  <si>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</si>
  <si>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</si>
  <si>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</si>
  <si>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</si>
  <si>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</si>
  <si>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</si>
  <si>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</si>
  <si>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</si>
  <si>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</si>
  <si>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</si>
  <si>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</si>
  <si>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</si>
  <si>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</si>
  <si>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</si>
  <si>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</si>
  <si>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</si>
  <si>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</si>
  <si>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</si>
  <si>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</si>
  <si>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</si>
  <si>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</si>
  <si>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</si>
  <si>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</si>
  <si>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</si>
  <si>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</si>
  <si>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</si>
  <si>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</si>
  <si>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</si>
  <si>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</si>
  <si>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</si>
  <si>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</si>
  <si>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</si>
  <si>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</si>
  <si>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</si>
  <si>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</si>
  <si>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</si>
  <si>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</si>
  <si>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</si>
  <si>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</si>
  <si>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</si>
  <si>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</si>
  <si>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</si>
  <si>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</si>
  <si>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</si>
  <si>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</si>
  <si>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</si>
  <si>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</si>
  <si>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</si>
  <si>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</si>
  <si>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</si>
  <si>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</si>
  <si>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</si>
  <si>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</si>
  <si>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</si>
  <si>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</si>
  <si>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</si>
  <si>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</si>
  <si>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</si>
  <si>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</si>
  <si>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</si>
  <si>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</si>
  <si>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</si>
  <si>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</si>
  <si>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</si>
  <si>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Porta de ferro, de abrir, tipo grade com chapa, 87x210cm, com guarnicoes</t>
  </si>
  <si>
    <t>Porta de ferro tipo veneziana, de abrir, sem bandeira sem ferragens</t>
  </si>
  <si>
    <t>Porta de ferro de abrir tipo barra chata, com requadro e guarnicao completa</t>
  </si>
  <si>
    <t>Alcapao em ferro 60x60cm, incluso ferragens</t>
  </si>
  <si>
    <t>Alcapao em ferro 70x70cm, incluso ferragens</t>
  </si>
  <si>
    <t>Porta de aco de enrolar tipo grade, chapa 16</t>
  </si>
  <si>
    <t>Porta de aco chapa 24, de enrolar, vazada tijolinho ou equivalente com retangulo ou circulo, acabamento galvanizado natural</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</si>
  <si>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</si>
  <si>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</si>
  <si>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</si>
  <si>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</si>
  <si>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</si>
  <si>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</si>
  <si>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</si>
  <si>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</si>
  <si>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</si>
  <si>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</si>
  <si>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Grade de ferro em barra chata 3/16"</t>
  </si>
  <si>
    <t>Guarda-corpo em tubo de aco galvanizado 1 1/2"</t>
  </si>
  <si>
    <t>Guarda-corpo  com corrimao em ferro barra chata 3/16"</t>
  </si>
  <si>
    <t>Corrimao em tubo aco galvanizado 2 1/2" com bracadeira</t>
  </si>
  <si>
    <t>Corrimao em tubo aco galvanizado 1 1/4" com bracadeira</t>
  </si>
  <si>
    <t>Escada tipo marinheiro em tubo aco galvanizado 1 1/2" 5 degraus</t>
  </si>
  <si>
    <t>Guarda-corpo com corrimao em tubo de aco galvanizado 1 1/2"</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</si>
  <si>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</si>
  <si>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</si>
  <si>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</si>
  <si>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</si>
  <si>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</si>
  <si>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</si>
  <si>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</si>
  <si>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</si>
  <si>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</si>
  <si>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</si>
  <si>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</si>
  <si>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</si>
  <si>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</si>
  <si>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</si>
  <si>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</si>
  <si>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</si>
  <si>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Tarjeta tipo livre/ocupado para porta de banheiro</t>
  </si>
  <si>
    <t>Dobradica em aco/ferro, 3" x 21/2", e=1,9 a 2 mm, sem anel, cromado ou zincado, tampa bola, com parafusos</t>
  </si>
  <si>
    <t>Porta cadeado zincado oxidado preto com cadeado de aco inox, largura de *50* mm</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</si>
  <si>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</si>
  <si>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</si>
  <si>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</si>
  <si>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</si>
  <si>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</si>
  <si>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</si>
  <si>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</si>
  <si>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 0,9x2,10m, espessura 10mm, inclusive acessorios</t>
  </si>
  <si>
    <t>Espelho cristal espessura 4mm, com moldura de madeira</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</si>
  <si>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</si>
  <si>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</si>
  <si>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</si>
  <si>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</si>
  <si>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</si>
  <si>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</si>
  <si>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</si>
  <si>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</si>
  <si>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Portao de ferro com vara 1/2", com requadro</t>
  </si>
  <si>
    <t>Portao em tela arame galvanizado n.12 Malha 2" e moldura em tubos de aco com duas folhas de abrir, incluso ferragens</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</si>
  <si>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</si>
  <si>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</si>
  <si>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</si>
  <si>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</si>
  <si>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</si>
  <si>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</si>
  <si>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</si>
  <si>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</si>
  <si>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</si>
  <si>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</si>
  <si>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</si>
  <si>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</si>
  <si>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</si>
  <si>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</si>
  <si>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</si>
  <si>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</si>
  <si>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</si>
  <si>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Cantoneira de aluminio 2"x2", para protecao de quina de parede</t>
  </si>
  <si>
    <t>Cantoneira de aluminio 1"x1, para protecao de quina de parede</t>
  </si>
  <si>
    <t>Cantoneira de madeira 3,0x3,0x1,0cm</t>
  </si>
  <si>
    <t>Cantoneira de madeira com laminado melaminico fosco 3,0x3,0x1,0cm</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</si>
  <si>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</si>
  <si>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</si>
  <si>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</si>
  <si>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</si>
  <si>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</si>
  <si>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</si>
  <si>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</si>
  <si>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</si>
  <si>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</si>
  <si>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</si>
  <si>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</si>
  <si>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</si>
  <si>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</si>
  <si>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</si>
  <si>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</si>
  <si>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</si>
  <si>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</si>
  <si>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</si>
  <si>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</si>
  <si>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</si>
  <si>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</si>
  <si>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</si>
  <si>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</si>
  <si>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</si>
  <si>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</si>
  <si>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</si>
  <si>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</si>
  <si>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</si>
  <si>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</si>
  <si>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</si>
  <si>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</si>
  <si>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</si>
  <si>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</si>
  <si>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</si>
  <si>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</si>
  <si>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</si>
  <si>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</si>
  <si>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</si>
  <si>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</si>
  <si>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</si>
  <si>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</si>
  <si>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</si>
  <si>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</si>
  <si>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</si>
  <si>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</si>
  <si>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</si>
  <si>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</si>
  <si>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</si>
  <si>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</si>
  <si>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</si>
  <si>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</si>
  <si>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</si>
  <si>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</si>
  <si>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</si>
  <si>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</si>
  <si>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</si>
  <si>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</si>
  <si>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</si>
  <si>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</si>
  <si>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</si>
  <si>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</si>
  <si>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</si>
  <si>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</si>
  <si>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</si>
  <si>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</si>
  <si>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</si>
  <si>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</si>
  <si>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</si>
  <si>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</si>
  <si>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</si>
  <si>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</si>
  <si>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</si>
  <si>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</si>
  <si>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</si>
  <si>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</si>
  <si>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</si>
  <si>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</si>
  <si>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</si>
  <si>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</si>
  <si>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</si>
  <si>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</si>
  <si>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</si>
  <si>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</si>
  <si>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</si>
  <si>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</si>
  <si>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</si>
  <si>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</si>
  <si>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</si>
  <si>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</si>
  <si>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</si>
  <si>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</si>
  <si>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</si>
  <si>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</si>
  <si>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</si>
  <si>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</si>
  <si>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</si>
  <si>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</si>
  <si>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</si>
  <si>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</si>
  <si>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</si>
  <si>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</si>
  <si>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</si>
  <si>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</si>
  <si>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</si>
  <si>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</si>
  <si>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</si>
  <si>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</si>
  <si>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</si>
  <si>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</si>
  <si>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</si>
  <si>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</si>
  <si>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</si>
  <si>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</si>
  <si>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</si>
  <si>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</si>
  <si>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</si>
  <si>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</si>
  <si>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</si>
  <si>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</si>
  <si>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</si>
  <si>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</si>
  <si>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</si>
  <si>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</si>
  <si>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</si>
  <si>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</si>
  <si>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</si>
  <si>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</si>
  <si>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</si>
  <si>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</si>
  <si>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</si>
  <si>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</si>
  <si>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</si>
  <si>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</si>
  <si>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</si>
  <si>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</si>
  <si>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</si>
  <si>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</si>
  <si>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</si>
  <si>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</si>
  <si>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</si>
  <si>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</si>
  <si>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</si>
  <si>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</si>
  <si>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</si>
  <si>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</si>
  <si>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</si>
  <si>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</si>
  <si>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</si>
  <si>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</si>
  <si>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</si>
  <si>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</si>
  <si>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</si>
  <si>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</si>
  <si>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</si>
  <si>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</si>
  <si>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</si>
  <si>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</si>
  <si>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</si>
  <si>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</si>
  <si>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</si>
  <si>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</si>
  <si>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</si>
  <si>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</si>
  <si>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</si>
  <si>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</si>
  <si>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</si>
  <si>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</si>
  <si>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</si>
  <si>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</si>
  <si>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</si>
  <si>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</si>
  <si>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</si>
  <si>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</si>
  <si>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</si>
  <si>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</si>
  <si>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</si>
  <si>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</si>
  <si>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</si>
  <si>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</si>
  <si>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</si>
  <si>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</si>
  <si>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</si>
  <si>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</si>
  <si>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</si>
  <si>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</si>
  <si>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</si>
  <si>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</si>
  <si>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</si>
  <si>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</si>
  <si>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</si>
  <si>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</si>
  <si>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</si>
  <si>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</si>
  <si>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</si>
  <si>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</si>
  <si>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</si>
  <si>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</si>
  <si>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</si>
  <si>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</si>
  <si>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</si>
  <si>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</si>
  <si>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</si>
  <si>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</si>
  <si>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</si>
  <si>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</si>
  <si>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</si>
  <si>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</si>
  <si>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</si>
  <si>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</si>
  <si>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</si>
  <si>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</si>
  <si>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</si>
  <si>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</si>
  <si>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</si>
  <si>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</si>
  <si>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</si>
  <si>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</si>
  <si>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</si>
  <si>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</si>
  <si>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</si>
  <si>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</si>
  <si>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</si>
  <si>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</si>
  <si>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</si>
  <si>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</si>
  <si>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</si>
  <si>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</si>
  <si>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</si>
  <si>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</si>
  <si>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</si>
  <si>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</si>
  <si>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</si>
  <si>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</si>
  <si>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</si>
  <si>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</si>
  <si>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</si>
  <si>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</si>
  <si>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</si>
  <si>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</si>
  <si>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</si>
  <si>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</si>
  <si>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</si>
  <si>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</si>
  <si>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</si>
  <si>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</si>
  <si>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</si>
  <si>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</si>
  <si>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</si>
  <si>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</si>
  <si>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</si>
  <si>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</si>
  <si>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</si>
  <si>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</si>
  <si>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</si>
  <si>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</si>
  <si>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</si>
  <si>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</si>
  <si>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</si>
  <si>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</si>
  <si>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</si>
  <si>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</si>
  <si>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</si>
  <si>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</si>
  <si>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</si>
  <si>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Protensao de tirantes de barra de aco ca-50 excl materiais</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</si>
  <si>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</si>
  <si>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</si>
  <si>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</si>
  <si>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</si>
  <si>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</si>
  <si>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</si>
  <si>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</si>
  <si>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</si>
  <si>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</si>
  <si>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</si>
  <si>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</si>
  <si>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</si>
  <si>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</si>
  <si>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</si>
  <si>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</si>
  <si>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</si>
  <si>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</si>
  <si>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</si>
  <si>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</si>
  <si>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</si>
  <si>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</si>
  <si>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</si>
  <si>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</si>
  <si>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</si>
  <si>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</si>
  <si>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</si>
  <si>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</si>
  <si>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</si>
  <si>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</si>
  <si>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</si>
  <si>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</si>
  <si>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</si>
  <si>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</si>
  <si>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</si>
  <si>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</si>
  <si>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</si>
  <si>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</si>
  <si>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</si>
  <si>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</si>
  <si>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</si>
  <si>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</si>
  <si>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</si>
  <si>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</si>
  <si>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</si>
  <si>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</si>
  <si>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</si>
  <si>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</si>
  <si>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</si>
  <si>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</si>
  <si>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</si>
  <si>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</si>
  <si>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</si>
  <si>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</si>
  <si>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</si>
  <si>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</si>
  <si>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</si>
  <si>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</si>
  <si>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</si>
  <si>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</si>
  <si>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</si>
  <si>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</si>
  <si>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</si>
  <si>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</si>
  <si>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</si>
  <si>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</si>
  <si>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</si>
  <si>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</si>
  <si>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</si>
  <si>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</si>
  <si>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</si>
  <si>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</si>
  <si>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</si>
  <si>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</si>
  <si>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</si>
  <si>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</si>
  <si>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</si>
  <si>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</si>
  <si>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</si>
  <si>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</si>
  <si>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</si>
  <si>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</si>
  <si>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</si>
  <si>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</si>
  <si>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</si>
  <si>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</si>
  <si>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</si>
  <si>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</si>
  <si>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</si>
  <si>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</si>
  <si>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</si>
  <si>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</si>
  <si>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</si>
  <si>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</si>
  <si>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</si>
  <si>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</si>
  <si>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</si>
  <si>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</si>
  <si>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</si>
  <si>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</si>
  <si>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</si>
  <si>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</si>
  <si>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</si>
  <si>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</si>
  <si>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</si>
  <si>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</si>
  <si>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</si>
  <si>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</si>
  <si>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</si>
  <si>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</si>
  <si>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</si>
  <si>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</si>
  <si>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</si>
  <si>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</si>
  <si>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</si>
  <si>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</si>
  <si>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</si>
  <si>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</si>
  <si>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</si>
  <si>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</si>
  <si>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</si>
  <si>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</si>
  <si>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</si>
  <si>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</si>
  <si>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</si>
  <si>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</si>
  <si>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</si>
  <si>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</si>
  <si>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</si>
  <si>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</si>
  <si>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</si>
  <si>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</si>
  <si>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</si>
  <si>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</si>
  <si>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</si>
  <si>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</si>
  <si>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</si>
  <si>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</si>
  <si>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</si>
  <si>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</si>
  <si>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</si>
  <si>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</si>
  <si>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</si>
  <si>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</si>
  <si>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</si>
  <si>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</si>
  <si>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</si>
  <si>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</si>
  <si>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</si>
  <si>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</si>
  <si>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</si>
  <si>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</si>
  <si>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</si>
  <si>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</si>
  <si>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</si>
  <si>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</si>
  <si>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</si>
  <si>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</si>
  <si>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</si>
  <si>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</si>
  <si>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</si>
  <si>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</si>
  <si>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</si>
  <si>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</si>
  <si>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</si>
  <si>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Embasamento de material granular - po de pedra</t>
  </si>
  <si>
    <t>Embasamento de material granular - rachao</t>
  </si>
  <si>
    <t>Alvenaria embasamento e=20 cm bloco concreto</t>
  </si>
  <si>
    <t>Embasamento c/pedra argamassada utilizando arg.Cim/areia 1:4</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</si>
  <si>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</si>
  <si>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</si>
  <si>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</si>
  <si>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</si>
  <si>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</si>
  <si>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</si>
  <si>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</si>
  <si>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</si>
  <si>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</si>
  <si>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</si>
  <si>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</si>
  <si>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</si>
  <si>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</si>
  <si>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</si>
  <si>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</si>
  <si>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</si>
  <si>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</si>
  <si>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</si>
  <si>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</si>
  <si>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</si>
  <si>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</si>
  <si>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Suporte apoio caixa d agua barrotes madeira de 1</t>
  </si>
  <si>
    <t>Fornecimento de perfil simples "i" ou "h" ate 8" inclusive perdas</t>
  </si>
  <si>
    <t>Fornecimento de perfil simples "i" ou "h" 8 a 12" inclusive perdas</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</si>
  <si>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</si>
  <si>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</si>
  <si>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</si>
  <si>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</si>
  <si>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</si>
  <si>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</si>
  <si>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</si>
  <si>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</si>
  <si>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</si>
  <si>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</si>
  <si>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</si>
  <si>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</si>
  <si>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</si>
  <si>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</si>
  <si>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</si>
  <si>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</si>
  <si>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</si>
  <si>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</si>
  <si>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</si>
  <si>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</si>
  <si>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</si>
  <si>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Fornecimento/instalacao lona plastica preta, para impermeabilizacao, espessura 150 micras.</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</si>
  <si>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</si>
  <si>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</si>
  <si>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</si>
  <si>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</si>
  <si>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</si>
  <si>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</si>
  <si>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Impermeabilização de superfície com emulsão asfáltica, 2 demãos af_06/2018</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</si>
  <si>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</si>
  <si>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</si>
  <si>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</si>
  <si>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</si>
  <si>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</si>
  <si>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</si>
  <si>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</si>
  <si>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</si>
  <si>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</si>
  <si>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</si>
  <si>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</si>
  <si>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</si>
  <si>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</si>
  <si>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</si>
  <si>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</si>
  <si>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</si>
  <si>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</si>
  <si>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</si>
  <si>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</si>
  <si>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</si>
  <si>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</si>
  <si>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</si>
  <si>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</si>
  <si>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</si>
  <si>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</si>
  <si>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</si>
  <si>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</si>
  <si>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</si>
  <si>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</si>
  <si>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</si>
  <si>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</si>
  <si>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</si>
  <si>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</si>
  <si>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</si>
  <si>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</si>
  <si>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</si>
  <si>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</si>
  <si>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</si>
  <si>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</si>
  <si>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</si>
  <si>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</si>
  <si>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</si>
  <si>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</si>
  <si>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</si>
  <si>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</si>
  <si>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</si>
  <si>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</si>
  <si>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</si>
  <si>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</si>
  <si>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</si>
  <si>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</si>
  <si>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</si>
  <si>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</si>
  <si>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</si>
  <si>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</si>
  <si>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</si>
  <si>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</si>
  <si>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</si>
  <si>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</si>
  <si>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</si>
  <si>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</si>
  <si>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</si>
  <si>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</si>
  <si>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</si>
  <si>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</si>
  <si>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</si>
  <si>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</si>
  <si>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</si>
  <si>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</si>
  <si>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</si>
  <si>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</si>
  <si>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</si>
  <si>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</si>
  <si>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</si>
  <si>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</si>
  <si>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</si>
  <si>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</si>
  <si>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</si>
  <si>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</si>
  <si>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</si>
  <si>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</si>
  <si>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</si>
  <si>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</si>
  <si>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</si>
  <si>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</si>
  <si>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</si>
  <si>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</si>
  <si>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</si>
  <si>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</si>
  <si>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</si>
  <si>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</si>
  <si>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</si>
  <si>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</si>
  <si>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</si>
  <si>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</si>
  <si>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</si>
  <si>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</si>
  <si>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</si>
  <si>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</si>
  <si>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</si>
  <si>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</si>
  <si>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</si>
  <si>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</si>
  <si>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</si>
  <si>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</si>
  <si>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</si>
  <si>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</si>
  <si>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</si>
  <si>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</si>
  <si>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</si>
  <si>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</si>
  <si>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</si>
  <si>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</si>
  <si>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</si>
  <si>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</si>
  <si>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</si>
  <si>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</si>
  <si>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</si>
  <si>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</si>
  <si>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</si>
  <si>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</si>
  <si>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</si>
  <si>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</si>
  <si>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</si>
  <si>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</si>
  <si>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</si>
  <si>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</si>
  <si>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</si>
  <si>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</si>
  <si>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</si>
  <si>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</si>
  <si>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</si>
  <si>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</si>
  <si>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</si>
  <si>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</si>
  <si>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</si>
  <si>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</si>
  <si>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</si>
  <si>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</si>
  <si>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</si>
  <si>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</si>
  <si>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</si>
  <si>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</si>
  <si>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</si>
  <si>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</si>
  <si>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</si>
  <si>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</si>
  <si>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</si>
  <si>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</si>
  <si>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</si>
  <si>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</si>
  <si>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</si>
  <si>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</si>
  <si>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</si>
  <si>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</si>
  <si>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</si>
  <si>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</si>
  <si>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</si>
  <si>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</si>
  <si>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</si>
  <si>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</si>
  <si>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</si>
  <si>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</si>
  <si>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</si>
  <si>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</si>
  <si>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</si>
  <si>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</si>
  <si>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</si>
  <si>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</si>
  <si>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</si>
  <si>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</si>
  <si>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</si>
  <si>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</si>
  <si>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</si>
  <si>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</si>
  <si>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</si>
  <si>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</si>
  <si>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</si>
  <si>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</si>
  <si>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</si>
  <si>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</si>
  <si>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</si>
  <si>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</si>
  <si>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</si>
  <si>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</si>
  <si>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</si>
  <si>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</si>
  <si>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</si>
  <si>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</si>
  <si>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</si>
  <si>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</si>
  <si>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</si>
  <si>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</si>
  <si>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</si>
  <si>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</si>
  <si>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</si>
  <si>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</si>
  <si>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</si>
  <si>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</si>
  <si>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</si>
  <si>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</si>
  <si>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</si>
  <si>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</si>
  <si>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</si>
  <si>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</si>
  <si>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</si>
  <si>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</si>
  <si>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</si>
  <si>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</si>
  <si>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</si>
  <si>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</si>
  <si>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</si>
  <si>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</si>
  <si>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</si>
  <si>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</si>
  <si>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</si>
  <si>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</si>
  <si>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</si>
  <si>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</si>
  <si>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</si>
  <si>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</si>
  <si>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</si>
  <si>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</si>
  <si>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</si>
  <si>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</si>
  <si>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</si>
  <si>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</si>
  <si>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</si>
  <si>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</si>
  <si>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</si>
  <si>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</si>
  <si>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</si>
  <si>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</si>
  <si>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</si>
  <si>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</si>
  <si>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</si>
  <si>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</si>
  <si>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</si>
  <si>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</si>
  <si>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</si>
  <si>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</si>
  <si>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</si>
  <si>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</si>
  <si>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</si>
  <si>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</si>
  <si>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</si>
  <si>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</si>
  <si>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</si>
  <si>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</si>
  <si>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</si>
  <si>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</si>
  <si>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</si>
  <si>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</si>
  <si>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</si>
  <si>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</si>
  <si>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</si>
  <si>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</si>
  <si>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</si>
  <si>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</si>
  <si>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</si>
  <si>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</si>
  <si>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</si>
  <si>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</si>
  <si>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</si>
  <si>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</si>
  <si>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</si>
  <si>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</si>
  <si>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</si>
  <si>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</si>
  <si>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</si>
  <si>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</si>
  <si>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</si>
  <si>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</si>
  <si>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</si>
  <si>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</si>
  <si>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</si>
  <si>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</si>
  <si>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</si>
  <si>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</si>
  <si>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</si>
  <si>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</si>
  <si>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</si>
  <si>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</si>
  <si>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</si>
  <si>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</si>
  <si>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</si>
  <si>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</si>
  <si>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</si>
  <si>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</si>
  <si>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</si>
  <si>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</si>
  <si>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</si>
  <si>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</si>
  <si>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</si>
  <si>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</si>
  <si>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</si>
  <si>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</si>
  <si>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</si>
  <si>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</si>
  <si>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Luminárias tipo calha, de sobrepor, com reatores de partida rápida e lâmpadas fluorescentes 2x2x18w, completas, fornecimento e instalação</t>
  </si>
  <si>
    <t>Luminárias tipo calha, de sobrepor, com reatores de partida rápida e lâmpadas fluorescentes 2x2x36w, completas, fornecimento e instalação</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</si>
  <si>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</si>
  <si>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</si>
  <si>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</si>
  <si>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</si>
  <si>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</si>
  <si>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</si>
  <si>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</si>
  <si>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</si>
  <si>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</si>
  <si>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</si>
  <si>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</si>
  <si>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</si>
  <si>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</si>
  <si>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</si>
  <si>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</si>
  <si>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</si>
  <si>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</si>
  <si>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</si>
  <si>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</si>
  <si>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</si>
  <si>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</si>
  <si>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</si>
  <si>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</si>
  <si>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</si>
  <si>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</si>
  <si>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</si>
  <si>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</si>
  <si>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</si>
  <si>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</si>
  <si>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</si>
  <si>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</si>
  <si>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</si>
  <si>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</si>
  <si>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</si>
  <si>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</si>
  <si>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</si>
  <si>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</si>
  <si>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</si>
  <si>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</si>
  <si>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</si>
  <si>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Isolador de pino tp hi-pot cilindrico classe 15kv. Fornecimento e instalacao.</t>
  </si>
  <si>
    <t>Isolador de suspensao (disco) tp cavilha classe 15kv - 6''. Fornecimento e instalacao.</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</si>
  <si>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</si>
  <si>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</si>
  <si>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</si>
  <si>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</si>
  <si>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Poste de aco conico continuo reto, engastado, h=9m - fornecimento e instalacao</t>
  </si>
  <si>
    <t>Chumbador de aço para fixação de poste de aco reto ou curvo 7 a 9m com flange - fornecimento e instalacao</t>
  </si>
  <si>
    <t>Reator para lampada vapor de mercurio uso externo 220v/400w</t>
  </si>
  <si>
    <t>Reator para lampada vapor de sodio alta pressao - 220v/250w - uso externo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</si>
  <si>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</si>
  <si>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</si>
  <si>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</si>
  <si>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</si>
  <si>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</si>
  <si>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</si>
  <si>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</si>
  <si>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</si>
  <si>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Luminaria aberta para iluminacao publica, para lampada a vapor de mercurio ate 400w e mista ate 500w, com braco em tubo de aco galv d=50mm proj hor=2.500Mm e proj vert= 2.200Mm, fornecimento e instalacao</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</si>
  <si>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</si>
  <si>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</si>
  <si>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</si>
  <si>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</si>
  <si>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</si>
  <si>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</si>
  <si>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</si>
  <si>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</si>
  <si>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</si>
  <si>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</si>
  <si>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</si>
  <si>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</si>
  <si>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</si>
  <si>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</si>
  <si>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</si>
  <si>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</si>
  <si>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</si>
  <si>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</si>
  <si>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</si>
  <si>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</si>
  <si>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</si>
  <si>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</si>
  <si>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</si>
  <si>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</si>
  <si>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</si>
  <si>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</si>
  <si>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</si>
  <si>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</si>
  <si>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</si>
  <si>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</si>
  <si>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</si>
  <si>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</si>
  <si>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</si>
  <si>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</si>
  <si>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</si>
  <si>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</si>
  <si>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</si>
  <si>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</si>
  <si>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</si>
  <si>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</si>
  <si>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</si>
  <si>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</si>
  <si>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</si>
  <si>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</si>
  <si>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</si>
  <si>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</si>
  <si>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</si>
  <si>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</si>
  <si>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</si>
  <si>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</si>
  <si>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</si>
  <si>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</si>
  <si>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</si>
  <si>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</si>
  <si>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</si>
  <si>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</si>
  <si>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</si>
  <si>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</si>
  <si>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</si>
  <si>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</si>
  <si>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Chave blindada tripolar 250v, 30a - fornecimento e instalacao</t>
  </si>
  <si>
    <t>Chave blindada tripolar 250v, 60a - fornecimento e instalacao</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</si>
  <si>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</si>
  <si>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</si>
  <si>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</si>
  <si>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</si>
  <si>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</si>
  <si>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</si>
  <si>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</si>
  <si>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</si>
  <si>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</si>
  <si>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</si>
  <si>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</si>
  <si>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</si>
  <si>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</si>
  <si>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</si>
  <si>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Extintor incendio tp po quimico 4kg fornecimento e colocacao</t>
  </si>
  <si>
    <t>Extintor incendio agua-pressurizada 10l incl suporte parede carga     completa fornecimento e colocacao</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</si>
  <si>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</si>
  <si>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</si>
  <si>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</si>
  <si>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</si>
  <si>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</si>
  <si>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</si>
  <si>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</si>
  <si>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</si>
  <si>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</si>
  <si>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</si>
  <si>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</si>
  <si>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</si>
  <si>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</si>
  <si>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</si>
  <si>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</si>
  <si>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</si>
  <si>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</si>
  <si>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</si>
  <si>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</si>
  <si>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</si>
  <si>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</si>
  <si>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</si>
  <si>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</si>
  <si>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</si>
  <si>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</si>
  <si>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</si>
  <si>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</si>
  <si>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</si>
  <si>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</si>
  <si>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</si>
  <si>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</si>
  <si>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</si>
  <si>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</si>
  <si>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</si>
  <si>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</si>
  <si>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</si>
  <si>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</si>
  <si>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</si>
  <si>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</si>
  <si>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</si>
  <si>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</si>
  <si>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</si>
  <si>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</si>
  <si>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</si>
  <si>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</si>
  <si>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</si>
  <si>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</si>
  <si>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</si>
  <si>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</si>
  <si>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</si>
  <si>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</si>
  <si>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</si>
  <si>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</si>
  <si>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</si>
  <si>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</si>
  <si>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</si>
  <si>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</si>
  <si>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</si>
  <si>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</si>
  <si>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</si>
  <si>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</si>
  <si>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</si>
  <si>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</si>
  <si>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</si>
  <si>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</si>
  <si>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</si>
  <si>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</si>
  <si>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</si>
  <si>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</si>
  <si>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</si>
  <si>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</si>
  <si>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</si>
  <si>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</si>
  <si>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</si>
  <si>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</si>
  <si>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</si>
  <si>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</si>
  <si>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</si>
  <si>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</si>
  <si>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</si>
  <si>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</si>
  <si>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</si>
  <si>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</si>
  <si>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</si>
  <si>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</si>
  <si>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</si>
  <si>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</si>
  <si>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</si>
  <si>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</si>
  <si>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</si>
  <si>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</si>
  <si>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</si>
  <si>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</si>
  <si>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</si>
  <si>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</si>
  <si>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</si>
  <si>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</si>
  <si>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</si>
  <si>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</si>
  <si>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</si>
  <si>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</si>
  <si>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</si>
  <si>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</si>
  <si>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</si>
  <si>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</si>
  <si>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</si>
  <si>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</si>
  <si>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</si>
  <si>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</si>
  <si>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</si>
  <si>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</si>
  <si>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</si>
  <si>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</si>
  <si>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</si>
  <si>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</si>
  <si>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</si>
  <si>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</si>
  <si>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</si>
  <si>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</si>
  <si>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</si>
  <si>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</si>
  <si>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</si>
  <si>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</si>
  <si>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</si>
  <si>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</si>
  <si>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</si>
  <si>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</si>
  <si>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</si>
  <si>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</si>
  <si>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</si>
  <si>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</si>
  <si>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</si>
  <si>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</si>
  <si>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</si>
  <si>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</si>
  <si>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</si>
  <si>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</si>
  <si>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</si>
  <si>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</si>
  <si>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</si>
  <si>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</si>
  <si>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</si>
  <si>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</si>
  <si>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</si>
  <si>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</si>
  <si>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</si>
  <si>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</si>
  <si>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</si>
  <si>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</si>
  <si>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</si>
  <si>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</si>
  <si>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</si>
  <si>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</si>
  <si>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</si>
  <si>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</si>
  <si>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</si>
  <si>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</si>
  <si>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</si>
  <si>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</si>
  <si>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</si>
  <si>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</si>
  <si>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</si>
  <si>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</si>
  <si>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</si>
  <si>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</si>
  <si>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</si>
  <si>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</si>
  <si>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</si>
  <si>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</si>
  <si>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</si>
  <si>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</si>
  <si>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</si>
  <si>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</si>
  <si>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</si>
  <si>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</si>
  <si>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</si>
  <si>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</si>
  <si>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</si>
  <si>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</si>
  <si>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</si>
  <si>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</si>
  <si>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</si>
  <si>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</si>
  <si>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</si>
  <si>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</si>
  <si>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</si>
  <si>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</si>
  <si>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</si>
  <si>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</si>
  <si>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</si>
  <si>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</si>
  <si>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</si>
  <si>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</si>
  <si>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</si>
  <si>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</si>
  <si>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</si>
  <si>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</si>
  <si>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</si>
  <si>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</si>
  <si>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</si>
  <si>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</si>
  <si>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</si>
  <si>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</si>
  <si>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</si>
  <si>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</si>
  <si>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</si>
  <si>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</si>
  <si>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</si>
  <si>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</si>
  <si>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</si>
  <si>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</si>
  <si>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</si>
  <si>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</si>
  <si>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</si>
  <si>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</si>
  <si>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</si>
  <si>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</si>
  <si>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</si>
  <si>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</si>
  <si>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</si>
  <si>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</si>
  <si>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</si>
  <si>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</si>
  <si>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</si>
  <si>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</si>
  <si>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</si>
  <si>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</si>
  <si>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</si>
  <si>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</si>
  <si>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</si>
  <si>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</si>
  <si>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</si>
  <si>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</si>
  <si>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</si>
  <si>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</si>
  <si>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</si>
  <si>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</si>
  <si>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</si>
  <si>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</si>
  <si>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</si>
  <si>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</si>
  <si>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</si>
  <si>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</si>
  <si>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</si>
  <si>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</si>
  <si>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</si>
  <si>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</si>
  <si>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</si>
  <si>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</si>
  <si>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</si>
  <si>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</si>
  <si>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</si>
  <si>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</si>
  <si>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</si>
  <si>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</si>
  <si>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</si>
  <si>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</si>
  <si>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</si>
  <si>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</si>
  <si>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</si>
  <si>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</si>
  <si>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</si>
  <si>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</si>
  <si>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</si>
  <si>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</si>
  <si>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</si>
  <si>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</si>
  <si>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</si>
  <si>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</si>
  <si>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</si>
  <si>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</si>
  <si>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</si>
  <si>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</si>
  <si>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</si>
  <si>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</si>
  <si>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</si>
  <si>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</si>
  <si>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</si>
  <si>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</si>
  <si>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</si>
  <si>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</si>
  <si>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</si>
  <si>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</si>
  <si>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</si>
  <si>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</si>
  <si>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</si>
  <si>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</si>
  <si>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</si>
  <si>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</si>
  <si>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</si>
  <si>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</si>
  <si>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</si>
  <si>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</si>
  <si>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</si>
  <si>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</si>
  <si>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</si>
  <si>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</si>
  <si>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</si>
  <si>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</si>
  <si>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</si>
  <si>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</si>
  <si>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</si>
  <si>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</si>
  <si>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</si>
  <si>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</si>
  <si>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</si>
  <si>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</si>
  <si>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</si>
  <si>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</si>
  <si>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</si>
  <si>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</si>
  <si>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</si>
  <si>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</si>
  <si>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</si>
  <si>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</si>
  <si>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</si>
  <si>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</si>
  <si>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</si>
  <si>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</si>
  <si>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</si>
  <si>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</si>
  <si>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</si>
  <si>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</si>
  <si>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</si>
  <si>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</si>
  <si>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</si>
  <si>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</si>
  <si>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</si>
  <si>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</si>
  <si>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</si>
  <si>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</si>
  <si>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</si>
  <si>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</si>
  <si>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</si>
  <si>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</si>
  <si>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</si>
  <si>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</si>
  <si>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</si>
  <si>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</si>
  <si>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</si>
  <si>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</si>
  <si>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</si>
  <si>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</si>
  <si>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</si>
  <si>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</si>
  <si>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</si>
  <si>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</si>
  <si>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</si>
  <si>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</si>
  <si>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</si>
  <si>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</si>
  <si>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</si>
  <si>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</si>
  <si>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</si>
  <si>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</si>
  <si>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</si>
  <si>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</si>
  <si>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</si>
  <si>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</si>
  <si>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</si>
  <si>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</si>
  <si>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</si>
  <si>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</si>
  <si>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</si>
  <si>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</si>
  <si>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</si>
  <si>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</si>
  <si>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</si>
  <si>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</si>
  <si>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</si>
  <si>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</si>
  <si>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</si>
  <si>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</si>
  <si>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</si>
  <si>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</si>
  <si>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</si>
  <si>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</si>
  <si>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</si>
  <si>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</si>
  <si>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</si>
  <si>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</si>
  <si>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</si>
  <si>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</si>
  <si>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</si>
  <si>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</si>
  <si>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</si>
  <si>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</si>
  <si>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</si>
  <si>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</si>
  <si>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</si>
  <si>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</si>
  <si>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</si>
  <si>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</si>
  <si>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</si>
  <si>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</si>
  <si>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</si>
  <si>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</si>
  <si>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</si>
  <si>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</si>
  <si>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</si>
  <si>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</si>
  <si>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45 graus, pvc, soldável, dn 75mm, instalado em prumada de água - fornecimento e instalação. Af_12/2014</t>
  </si>
  <si>
    <t>Curva 90 graus, pvc, soldável, dn 75mm, instalado em prumada de água - fornecimento e instalação. Af_12/2014</t>
  </si>
  <si>
    <t>Curva 45 graus, pvc, soldável, dn 75mm, instalado em prumada de água - fornecimento e instalação. Af_12/2014</t>
  </si>
  <si>
    <t>Joelho 90 graus, pvc, soldável, dn 85mm, instalado em prumada de água - fornecimento e instalação. Af_12/2014</t>
  </si>
  <si>
    <t>Joelho 45 graus, pvc, soldável, dn 85mm, instalado em prumada de água - fornecimento e instalação. Af_12/2014</t>
  </si>
  <si>
    <t>Curva 90 graus, pvc, soldável, dn 85mm,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</si>
  <si>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</si>
  <si>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</si>
  <si>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de correr, pvc, soldável, dn 25mm, instalado em prumada de água - fornecimento e instalação. Af_12/2014</t>
  </si>
  <si>
    <t>Luva de redução, pvc, soldável, dn 32mm x 25mm, instalado em prumada de água - fornecimento e instalação. Af_12/2014</t>
  </si>
  <si>
    <t>Luva soldável e com rosca, pvc, soldável, dn 25mm x 3/4,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</si>
  <si>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</si>
  <si>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</si>
  <si>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</si>
  <si>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</si>
  <si>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soldável e com rosca, pvc, soldável, dn 32mm x 1, instalado em prumada de água - fornecimento e instalação. Af_12/2014</t>
  </si>
  <si>
    <t>Adaptador curto com bolsa e rosca para registro, pvc, soldável, dn 32mm x 1, instalado em prumada de água - fornecimento e instalação. Af_12/2014</t>
  </si>
  <si>
    <t>Curva de transposição, pvc, soldável, dn 32mm, instalado em prumada de água   fornecimento e instalação.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</si>
  <si>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</si>
  <si>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</si>
  <si>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</si>
  <si>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</si>
  <si>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</si>
  <si>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</si>
  <si>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</si>
  <si>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</si>
  <si>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Luva com rosca, pvc, soldável, dn 50mm x 1.1/2,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</si>
  <si>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</si>
  <si>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</si>
  <si>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</si>
  <si>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</si>
  <si>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de redução, pvc, soldável, dn 60mm x 50mm,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</si>
  <si>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</si>
  <si>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</si>
  <si>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</si>
  <si>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</si>
  <si>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</si>
  <si>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</si>
  <si>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</si>
  <si>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</si>
  <si>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</si>
  <si>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</si>
  <si>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</si>
  <si>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</si>
  <si>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</si>
  <si>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</si>
  <si>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</si>
  <si>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</si>
  <si>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</si>
  <si>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</si>
  <si>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</si>
  <si>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</si>
  <si>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</si>
  <si>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</si>
  <si>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</si>
  <si>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</si>
  <si>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</si>
  <si>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</si>
  <si>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</si>
  <si>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</si>
  <si>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</si>
  <si>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</si>
  <si>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</si>
  <si>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</si>
  <si>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</si>
  <si>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</si>
  <si>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</si>
  <si>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</si>
  <si>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</si>
  <si>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</si>
  <si>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</si>
  <si>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</si>
  <si>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</si>
  <si>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</si>
  <si>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</si>
  <si>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</si>
  <si>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</si>
  <si>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Bucha de redução, cpvc, soldável, dn22mm x 15mm, instalado em ramal ou sub-ramal de água  fornecimento e instalação. Af_12/2014</t>
  </si>
  <si>
    <t>Conector, cpvc, soldável, dn22mm x 3/4", instalado em ramal ou sub-ramal de água - fornecimento e instalação. Af_12/2014</t>
  </si>
  <si>
    <t>Luva, cpvc, soldável, dn 28mm, instalado em ramal ou sub-ramal de água  fornecimento e instalação. Af_12/2014</t>
  </si>
  <si>
    <t>Luva de correr, cpvc, soldável, dn 28mm, instalado em ramal ou sub-ramal de água  fornecimento e instalação. Af_12/2014</t>
  </si>
  <si>
    <t>Conector, cpvc, soldável, dn 28mm x 1, instalado em ramal ou sub-ramal de água  fornecimento e instalação. Af_12/2014</t>
  </si>
  <si>
    <t>Bucha de redução, cpvc, soldável, dn28mm x 22mm, instalado em ramal ou sub-ramal de água  fornecimento e instalação. Af_12/2014</t>
  </si>
  <si>
    <t>Luva, cpvc, soldável, dn 35mm, instalado em ramal ou sub-ramal de água  fornecimento e instalação. Af_12/2014</t>
  </si>
  <si>
    <t>Luva de correr, cpvc, soldável, dn 35mm, instalado em ramal ou sub-ramal de água  fornecimento e instalação. Af_12/2014</t>
  </si>
  <si>
    <t>Conector, cpvc, soldável, dn 35mm x 1 1/4, instalado em ramal ou sub-ramal de água  fornecimento e instalação. Af_12/2014</t>
  </si>
  <si>
    <t>Bucha de redução, cpvc, soldável, dn35mm x 28mm, instalado em ramal ou sub-ramal de água  fornecimento e instalação. Af_12/2014</t>
  </si>
  <si>
    <t>Te, cpvc, soldável, dn 15mm, instalado em ramal ou sub-ramal de água - fornecimento e instalação. Af_12/2014</t>
  </si>
  <si>
    <t>Te de transição, cpvc, soldável, dn 15mm x 1/2, instalado em ramal ou sub-ramal de água  fornecimento e instalação. Af_12/2014</t>
  </si>
  <si>
    <t>Tê misturador, cpvc, soldável, dn15mm, instalado em ramal ou sub-ramal de água  fornecimento e instalação. Af_12/2014</t>
  </si>
  <si>
    <t>Te, cpvc, soldável, dn 22mm, instalado em ramal ou sub-ramal de água - fornecimento e instalação. Af_12/2014</t>
  </si>
  <si>
    <t>Te de transição, cpvc, soldável, dn 22mm x 1/2, instalado em ramal ou sub-ramal de água  fornecimento e instalação.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</si>
  <si>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</si>
  <si>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</si>
  <si>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</si>
  <si>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</si>
  <si>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</si>
  <si>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</si>
  <si>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</si>
  <si>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</si>
  <si>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</si>
  <si>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45 graus, cpvc, soldável, dn 28mm, instalado em ramal de distribuição de água   fornecimento e instalação. Af_12/2014</t>
  </si>
  <si>
    <t>Curva 90 graus, cpvc, soldável, dn 28mm, instalado em ramal de distribuição de água   fornecimento e instalação. Af_12/2014</t>
  </si>
  <si>
    <t>Joelho 90 graus, cpvc, soldável, dn 35mm, instalado em ramal de distribuição de água   fornecimento e instalação. Af_12/2014</t>
  </si>
  <si>
    <t>Joelho 45 graus, cpvc, soldável, dn 35mm, instalado em ramal de distribuição de água   fornecimento e instalação. Af_12/2014</t>
  </si>
  <si>
    <t>Luva, cpvc, soldável, dn 22mm, instalado em ramal de distribuição de água   fornecimento e instalação. Af_12/2014</t>
  </si>
  <si>
    <t>Luva de correr, cpvc, soldável, dn 22mm, instalado em ramal de distribuição de água   fornecimento e instalação. Af_12/2014</t>
  </si>
  <si>
    <t>Luva de transição, cpvc, soldável, dn 22mm x 25mm, instalado em ramal de distribuição de água   fornecimento e instalação. Af_12/2014</t>
  </si>
  <si>
    <t>Conector, cpvc, soldável, dn 22mm x 1/2 ,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</si>
  <si>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</si>
  <si>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</si>
  <si>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Bucha de redução, cpvc, soldável, dn 22mm x 15mm, instalado em ramal de distribuição de água   fornecimento e instalação.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</si>
  <si>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</si>
  <si>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</si>
  <si>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</si>
  <si>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</si>
  <si>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</si>
  <si>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</si>
  <si>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</si>
  <si>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</si>
  <si>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</si>
  <si>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</si>
  <si>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</si>
  <si>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</si>
  <si>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</si>
  <si>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</si>
  <si>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Joelho 90 graus, cpvc, soldável, dn 35mm, instalado em prumada de água  fornecimento e instalação. Af_12/2014</t>
  </si>
  <si>
    <t>Joelho 45 graus, cpvc, soldável, dn 35mm, instalado em prumada de água - fornecimento e instalação. Af_12/2014</t>
  </si>
  <si>
    <t>Joelho 90 graus, cpvc, soldável, dn 42mm, instalado em prumada de água  fornecimento e instalação.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</si>
  <si>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</si>
  <si>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</si>
  <si>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</si>
  <si>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</si>
  <si>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</si>
  <si>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</si>
  <si>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</si>
  <si>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</si>
  <si>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Luva de correr, cpvc, soldável, dn 35mm, instalado em prumada de água  fornecimento e instalação. Af_12/2014</t>
  </si>
  <si>
    <t>Conector, cpvc, soldável, dn 35mm x 1 1/4, instalado em prumada de água  fornecimento e instalação. Af_12/2014</t>
  </si>
  <si>
    <t>Bucha de redução, cpvc, soldável, dn35mm x 28mm, instalado em prumada de água  fornecimento e instalação. Af_12/2014</t>
  </si>
  <si>
    <t>Luva, cpvc, soldável, dn 42mm, instalado em prumada de água  fornecimento e instalação. Af_12/2014</t>
  </si>
  <si>
    <t>Luva de correr, cpvc, soldável, dn 42mm, instalado em prumada de água  fornecimento e instalação. Af_12/2014</t>
  </si>
  <si>
    <t>Luva de transição, cpvc, soldável, dn42mm x 1.1/2, instalado em prumada de água  fornecimento e instalação.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</si>
  <si>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</si>
  <si>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</si>
  <si>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Luva, cpvc, soldável, dn 54mm, instalado em prumada de água  fornecimento e instalação. Af_12/2014</t>
  </si>
  <si>
    <t>Luva de transição, cpvc, soldável, dn 54mm x 2,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</si>
  <si>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</si>
  <si>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</si>
  <si>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</si>
  <si>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</si>
  <si>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</si>
  <si>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</si>
  <si>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</si>
  <si>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</si>
  <si>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</si>
  <si>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</si>
  <si>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</si>
  <si>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</si>
  <si>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</si>
  <si>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</si>
  <si>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</si>
  <si>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</si>
  <si>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</si>
  <si>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</si>
  <si>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</si>
  <si>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</si>
  <si>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</si>
  <si>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</si>
  <si>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</si>
  <si>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</si>
  <si>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</si>
  <si>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</si>
  <si>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</si>
  <si>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</si>
  <si>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</si>
  <si>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</si>
  <si>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</si>
  <si>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</si>
  <si>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</si>
  <si>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</si>
  <si>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</si>
  <si>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</si>
  <si>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</si>
  <si>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</si>
  <si>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</si>
  <si>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</si>
  <si>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</si>
  <si>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</si>
  <si>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</si>
  <si>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</si>
  <si>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</si>
  <si>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</si>
  <si>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</si>
  <si>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</si>
  <si>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</si>
  <si>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</si>
  <si>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</si>
  <si>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</si>
  <si>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</si>
  <si>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</si>
  <si>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</si>
  <si>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</si>
  <si>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</si>
  <si>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</si>
  <si>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</si>
  <si>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</si>
  <si>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</si>
  <si>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</si>
  <si>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</si>
  <si>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</si>
  <si>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</si>
  <si>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</si>
  <si>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</si>
  <si>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</si>
  <si>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</si>
  <si>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</si>
  <si>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</si>
  <si>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</si>
  <si>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</si>
  <si>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</si>
  <si>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</si>
  <si>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</si>
  <si>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</si>
  <si>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</si>
  <si>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</si>
  <si>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</si>
  <si>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</si>
  <si>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</si>
  <si>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</si>
  <si>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</si>
  <si>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</si>
  <si>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</si>
  <si>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</si>
  <si>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</si>
  <si>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</si>
  <si>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</si>
  <si>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</si>
  <si>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</si>
  <si>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</si>
  <si>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</si>
  <si>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</si>
  <si>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</si>
  <si>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</si>
  <si>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</si>
  <si>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</si>
  <si>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</si>
  <si>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</si>
  <si>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</si>
  <si>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</si>
  <si>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</si>
  <si>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</si>
  <si>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</si>
  <si>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</si>
  <si>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</si>
  <si>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</si>
  <si>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</si>
  <si>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</si>
  <si>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</si>
  <si>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</si>
  <si>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</si>
  <si>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</si>
  <si>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</si>
  <si>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</si>
  <si>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</si>
  <si>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</si>
  <si>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</si>
  <si>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</si>
  <si>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</si>
  <si>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</si>
  <si>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</si>
  <si>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</si>
  <si>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</si>
  <si>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</si>
  <si>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</si>
  <si>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</si>
  <si>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</si>
  <si>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</si>
  <si>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</si>
  <si>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</si>
  <si>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</si>
  <si>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</si>
  <si>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</si>
  <si>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</si>
  <si>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</si>
  <si>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</si>
  <si>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</si>
  <si>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</si>
  <si>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</si>
  <si>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</si>
  <si>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</si>
  <si>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</si>
  <si>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</si>
  <si>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</si>
  <si>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</si>
  <si>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</si>
  <si>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</si>
  <si>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</si>
  <si>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</si>
  <si>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</si>
  <si>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</si>
  <si>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</si>
  <si>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</si>
  <si>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</si>
  <si>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</si>
  <si>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</si>
  <si>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</si>
  <si>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</si>
  <si>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</si>
  <si>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</si>
  <si>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</si>
  <si>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</si>
  <si>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</si>
  <si>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</si>
  <si>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</si>
  <si>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</si>
  <si>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</si>
  <si>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</si>
  <si>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</si>
  <si>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</si>
  <si>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</si>
  <si>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</si>
  <si>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</si>
  <si>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</si>
  <si>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</si>
  <si>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</si>
  <si>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</si>
  <si>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</si>
  <si>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</si>
  <si>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</si>
  <si>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</si>
  <si>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</si>
  <si>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</si>
  <si>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</si>
  <si>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</si>
  <si>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</si>
  <si>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</si>
  <si>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</si>
  <si>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</si>
  <si>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</si>
  <si>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</si>
  <si>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</si>
  <si>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</si>
  <si>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</si>
  <si>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</si>
  <si>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</si>
  <si>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</si>
  <si>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</si>
  <si>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</si>
  <si>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</si>
  <si>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</si>
  <si>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</si>
  <si>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</si>
  <si>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</si>
  <si>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</si>
  <si>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</si>
  <si>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</si>
  <si>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</si>
  <si>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</si>
  <si>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</si>
  <si>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</si>
  <si>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</si>
  <si>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</si>
  <si>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</si>
  <si>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</si>
  <si>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</si>
  <si>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</si>
  <si>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</si>
  <si>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</si>
  <si>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</si>
  <si>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</si>
  <si>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</si>
  <si>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</si>
  <si>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</si>
  <si>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</si>
  <si>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</si>
  <si>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</si>
  <si>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</si>
  <si>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</si>
  <si>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</si>
  <si>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</si>
  <si>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</si>
  <si>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</si>
  <si>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</si>
  <si>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</si>
  <si>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</si>
  <si>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</si>
  <si>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</si>
  <si>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</si>
  <si>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</si>
  <si>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</si>
  <si>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</si>
  <si>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</si>
  <si>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</si>
  <si>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</si>
  <si>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</si>
  <si>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</si>
  <si>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</si>
  <si>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</si>
  <si>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</si>
  <si>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</si>
  <si>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</si>
  <si>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</si>
  <si>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</si>
  <si>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</si>
  <si>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</si>
  <si>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</si>
  <si>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</si>
  <si>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</si>
  <si>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</si>
  <si>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</si>
  <si>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</si>
  <si>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</si>
  <si>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</si>
  <si>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</si>
  <si>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</si>
  <si>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</si>
  <si>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</si>
  <si>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</si>
  <si>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</si>
  <si>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</si>
  <si>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</si>
  <si>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</si>
  <si>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</si>
  <si>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</si>
  <si>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</si>
  <si>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</si>
  <si>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</si>
  <si>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</si>
  <si>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</si>
  <si>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</si>
  <si>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</si>
  <si>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</si>
  <si>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</si>
  <si>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</si>
  <si>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</si>
  <si>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</si>
  <si>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</si>
  <si>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</si>
  <si>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</si>
  <si>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</si>
  <si>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</si>
  <si>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</si>
  <si>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</si>
  <si>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</si>
  <si>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</si>
  <si>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</si>
  <si>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</si>
  <si>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</si>
  <si>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</si>
  <si>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</si>
  <si>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</si>
  <si>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</si>
  <si>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</si>
  <si>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</si>
  <si>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</si>
  <si>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</si>
  <si>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</si>
  <si>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</si>
  <si>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</si>
  <si>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</si>
  <si>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</si>
  <si>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</si>
  <si>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</si>
  <si>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</si>
  <si>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</si>
  <si>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</si>
  <si>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</si>
  <si>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</si>
  <si>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</si>
  <si>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</si>
  <si>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</si>
  <si>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</si>
  <si>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</si>
  <si>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</si>
  <si>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</si>
  <si>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</si>
  <si>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</si>
  <si>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</si>
  <si>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</si>
  <si>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</si>
  <si>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</si>
  <si>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</si>
  <si>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</si>
  <si>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</si>
  <si>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</si>
  <si>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</si>
  <si>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</si>
  <si>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</si>
  <si>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</si>
  <si>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</si>
  <si>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</si>
  <si>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</si>
  <si>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</si>
  <si>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</si>
  <si>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</si>
  <si>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</si>
  <si>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</si>
  <si>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</si>
  <si>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</si>
  <si>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</si>
  <si>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</si>
  <si>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</si>
  <si>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</si>
  <si>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</si>
  <si>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</si>
  <si>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</si>
  <si>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</si>
  <si>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</si>
  <si>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</si>
  <si>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</si>
  <si>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</si>
  <si>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</si>
  <si>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</si>
  <si>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</si>
  <si>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</si>
  <si>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</si>
  <si>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</si>
  <si>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</si>
  <si>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</si>
  <si>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</si>
  <si>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</si>
  <si>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</si>
  <si>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</si>
  <si>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</si>
  <si>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</si>
  <si>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</si>
  <si>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</si>
  <si>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</si>
  <si>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</si>
  <si>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</si>
  <si>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</si>
  <si>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</si>
  <si>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</si>
  <si>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</si>
  <si>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</si>
  <si>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</si>
  <si>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</si>
  <si>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</si>
  <si>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</si>
  <si>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</si>
  <si>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</si>
  <si>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</si>
  <si>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</si>
  <si>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</si>
  <si>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</si>
  <si>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</si>
  <si>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</si>
  <si>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</si>
  <si>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</si>
  <si>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</si>
  <si>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</si>
  <si>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</si>
  <si>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</si>
  <si>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</si>
  <si>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</si>
  <si>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</si>
  <si>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</si>
  <si>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</si>
  <si>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</si>
  <si>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</si>
  <si>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</si>
  <si>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</si>
  <si>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</si>
  <si>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</si>
  <si>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</si>
  <si>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</si>
  <si>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</si>
  <si>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</si>
  <si>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</si>
  <si>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</si>
  <si>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</si>
  <si>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</si>
  <si>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</si>
  <si>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</si>
  <si>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</si>
  <si>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</si>
  <si>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</si>
  <si>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</si>
  <si>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</si>
  <si>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</si>
  <si>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</si>
  <si>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</si>
  <si>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</si>
  <si>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</si>
  <si>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</si>
  <si>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</si>
  <si>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</si>
  <si>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</si>
  <si>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</si>
  <si>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</si>
  <si>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</si>
  <si>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</si>
  <si>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</si>
  <si>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</si>
  <si>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</si>
  <si>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</si>
  <si>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</si>
  <si>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</si>
  <si>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</si>
  <si>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</si>
  <si>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</si>
  <si>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</si>
  <si>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</si>
  <si>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</si>
  <si>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</si>
  <si>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</si>
  <si>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</si>
  <si>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</si>
  <si>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</si>
  <si>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</si>
  <si>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</si>
  <si>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</si>
  <si>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</si>
  <si>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</si>
  <si>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</si>
  <si>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</si>
  <si>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</si>
  <si>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</si>
  <si>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Conexão fixa, rosca fêmea, metálica, para instalações em pex, dn 32 mm x 1", com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</si>
  <si>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</si>
  <si>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</si>
  <si>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</si>
  <si>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</si>
  <si>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</si>
  <si>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</si>
  <si>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</si>
  <si>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</si>
  <si>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</si>
  <si>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</si>
  <si>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</si>
  <si>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</si>
  <si>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</si>
  <si>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</si>
  <si>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</si>
  <si>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</si>
  <si>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</si>
  <si>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</si>
  <si>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</si>
  <si>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</si>
  <si>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</si>
  <si>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</si>
  <si>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</si>
  <si>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</si>
  <si>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</si>
  <si>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</si>
  <si>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</si>
  <si>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</si>
  <si>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</si>
  <si>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</si>
  <si>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</si>
  <si>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</si>
  <si>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</si>
  <si>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</si>
  <si>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</si>
  <si>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</si>
  <si>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</si>
  <si>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</si>
  <si>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</si>
  <si>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</si>
  <si>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</si>
  <si>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</si>
  <si>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</si>
  <si>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</si>
  <si>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</si>
  <si>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</si>
  <si>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</si>
  <si>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</si>
  <si>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</si>
  <si>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</si>
  <si>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</si>
  <si>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</si>
  <si>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</si>
  <si>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</si>
  <si>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</si>
  <si>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</si>
  <si>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</si>
  <si>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</si>
  <si>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</si>
  <si>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</si>
  <si>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</si>
  <si>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</si>
  <si>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</si>
  <si>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</si>
  <si>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</si>
  <si>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</si>
  <si>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</si>
  <si>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</si>
  <si>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</si>
  <si>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</si>
  <si>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</si>
  <si>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</si>
  <si>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</si>
  <si>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</si>
  <si>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</si>
  <si>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</si>
  <si>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</si>
  <si>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</si>
  <si>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</si>
  <si>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</si>
  <si>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</si>
  <si>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</si>
  <si>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</si>
  <si>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</si>
  <si>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</si>
  <si>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</si>
  <si>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</si>
  <si>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</si>
  <si>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</si>
  <si>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</si>
  <si>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</si>
  <si>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</si>
  <si>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</si>
  <si>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</si>
  <si>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</si>
  <si>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</si>
  <si>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</si>
  <si>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</si>
  <si>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</si>
  <si>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</si>
  <si>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</si>
  <si>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</si>
  <si>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</si>
  <si>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</si>
  <si>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</si>
  <si>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</si>
  <si>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</si>
  <si>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</si>
  <si>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</si>
  <si>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</si>
  <si>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</si>
  <si>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</si>
  <si>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</si>
  <si>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</si>
  <si>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</si>
  <si>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</si>
  <si>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</si>
  <si>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</si>
  <si>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</si>
  <si>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</si>
  <si>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</si>
  <si>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</si>
  <si>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</si>
  <si>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</si>
  <si>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</si>
  <si>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</si>
  <si>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</si>
  <si>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</si>
  <si>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</si>
  <si>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</si>
  <si>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</si>
  <si>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</si>
  <si>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</si>
  <si>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</si>
  <si>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</si>
  <si>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</si>
  <si>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</si>
  <si>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</si>
  <si>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</si>
  <si>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</si>
  <si>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</si>
  <si>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</si>
  <si>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</si>
  <si>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</si>
  <si>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</si>
  <si>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</si>
  <si>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</si>
  <si>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</si>
  <si>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</si>
  <si>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</si>
  <si>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</si>
  <si>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</si>
  <si>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</si>
  <si>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</si>
  <si>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</si>
  <si>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</si>
  <si>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</si>
  <si>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</si>
  <si>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</si>
  <si>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</si>
  <si>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</si>
  <si>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sifonada, pvc, dn 100 x 100 x 50 mm, fornecida e instalada em ramais de encaminhamento de água pluvial. Af_12/2014</t>
  </si>
  <si>
    <t>Caixa sifonada, pvc, dn 150 x 185 x 75 mm, fornecida e instalada em ramais de encaminhamento de água pluvial. Af_12/2014</t>
  </si>
  <si>
    <t>Vaso sanitario infantil sifonado, para valvula de descarga, em louca branca, com acessorios, inclusive assento plastico, bolsa de borracha para ligacao, tubo pvc ligacao - fornecimento e instalacao</t>
  </si>
  <si>
    <t>Tanque de louça branca suspenso, 18l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</si>
  <si>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</si>
  <si>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</si>
  <si>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</si>
  <si>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</si>
  <si>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</si>
  <si>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</si>
  <si>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</si>
  <si>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</si>
  <si>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</si>
  <si>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</si>
  <si>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</si>
  <si>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</si>
  <si>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</si>
  <si>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</si>
  <si>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</si>
  <si>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</si>
  <si>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</si>
  <si>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</si>
  <si>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</si>
  <si>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</si>
  <si>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</si>
  <si>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</si>
  <si>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</si>
  <si>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</si>
  <si>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</si>
  <si>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</si>
  <si>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</si>
  <si>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</si>
  <si>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</si>
  <si>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</si>
  <si>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</si>
  <si>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</si>
  <si>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</si>
  <si>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</si>
  <si>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</si>
  <si>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</si>
  <si>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</si>
  <si>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</si>
  <si>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</si>
  <si>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</si>
  <si>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</si>
  <si>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</si>
  <si>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</si>
  <si>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</si>
  <si>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</si>
  <si>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</si>
  <si>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</si>
  <si>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</si>
  <si>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</si>
  <si>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</si>
  <si>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</si>
  <si>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</si>
  <si>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</si>
  <si>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</si>
  <si>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para pcd sem furo frontal com  louça branca sem assento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</si>
  <si>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</si>
  <si>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</si>
  <si>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</si>
  <si>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</si>
  <si>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</si>
  <si>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</si>
  <si>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</si>
  <si>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</si>
  <si>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</si>
  <si>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</si>
  <si>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</si>
  <si>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</si>
  <si>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</si>
  <si>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</si>
  <si>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</si>
  <si>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</si>
  <si>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</si>
  <si>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</si>
  <si>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</si>
  <si>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</si>
  <si>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</si>
  <si>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</si>
  <si>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</si>
  <si>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</si>
  <si>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</si>
  <si>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</si>
  <si>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</si>
  <si>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</si>
  <si>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</si>
  <si>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</si>
  <si>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</si>
  <si>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</si>
  <si>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</si>
  <si>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</si>
  <si>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</si>
  <si>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</si>
  <si>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</si>
  <si>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</si>
  <si>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</si>
  <si>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</si>
  <si>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</si>
  <si>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</si>
  <si>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</si>
  <si>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</si>
  <si>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</si>
  <si>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</si>
  <si>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</si>
  <si>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</si>
  <si>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</si>
  <si>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</si>
  <si>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</si>
  <si>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</si>
  <si>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Válvula de retenção vertical ø 50mm (2") - fornecimento e instalação</t>
  </si>
  <si>
    <t>Valvula de retencao horizontal ø 25mm (1) - fornecimento e instalacao</t>
  </si>
  <si>
    <t>Válvula de retenção horizontal ø 32mm (1.1/4") - Fornecimento e instalação</t>
  </si>
  <si>
    <t>Valvula pe com crivo bronze 1.1/4" - Fornecimento e instalacao</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</si>
  <si>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</si>
  <si>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</si>
  <si>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</si>
  <si>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</si>
  <si>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</si>
  <si>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</si>
  <si>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</si>
  <si>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</si>
  <si>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</si>
  <si>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</si>
  <si>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</si>
  <si>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</si>
  <si>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</si>
  <si>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</si>
  <si>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</si>
  <si>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</si>
  <si>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</si>
  <si>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</si>
  <si>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</si>
  <si>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</si>
  <si>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</si>
  <si>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</si>
  <si>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</si>
  <si>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</si>
  <si>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</si>
  <si>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</si>
  <si>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</si>
  <si>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</si>
  <si>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</si>
  <si>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</si>
  <si>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</si>
  <si>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</si>
  <si>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</si>
  <si>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</si>
  <si>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</si>
  <si>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</si>
  <si>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</si>
  <si>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</si>
  <si>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</si>
  <si>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</si>
  <si>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</si>
  <si>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</si>
  <si>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</si>
  <si>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</si>
  <si>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</si>
  <si>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</si>
  <si>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</si>
  <si>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</si>
  <si>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</si>
  <si>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</si>
  <si>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</si>
  <si>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</si>
  <si>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</si>
  <si>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</si>
  <si>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</si>
  <si>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</si>
  <si>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</si>
  <si>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</si>
  <si>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</si>
  <si>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</si>
  <si>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</si>
  <si>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</si>
  <si>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</si>
  <si>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</si>
  <si>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</si>
  <si>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</si>
  <si>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</si>
  <si>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</si>
  <si>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</si>
  <si>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</si>
  <si>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</si>
  <si>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</si>
  <si>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</si>
  <si>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</si>
  <si>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</si>
  <si>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</si>
  <si>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</si>
  <si>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</si>
  <si>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</si>
  <si>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</si>
  <si>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</si>
  <si>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</si>
  <si>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</si>
  <si>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</si>
  <si>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</si>
  <si>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</si>
  <si>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</si>
  <si>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</si>
  <si>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</si>
  <si>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</si>
  <si>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</si>
  <si>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</si>
  <si>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</si>
  <si>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</si>
  <si>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</si>
  <si>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</si>
  <si>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</si>
  <si>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</si>
  <si>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</si>
  <si>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</si>
  <si>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</si>
  <si>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</si>
  <si>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</si>
  <si>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</si>
  <si>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</si>
  <si>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</si>
  <si>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</si>
  <si>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</si>
  <si>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</si>
  <si>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</si>
  <si>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</si>
  <si>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</si>
  <si>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</si>
  <si>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</si>
  <si>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</si>
  <si>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</si>
  <si>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</si>
  <si>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</si>
  <si>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</si>
  <si>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</si>
  <si>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Instalacao de compressor de ar, potencia &lt;= 5 cv</t>
  </si>
  <si>
    <t>Instalacao de compressor de ar, potencia &gt; 5 e &lt;= 10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</si>
  <si>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</si>
  <si>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</si>
  <si>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</si>
  <si>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</si>
  <si>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</si>
  <si>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</si>
  <si>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</si>
  <si>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</si>
  <si>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</si>
  <si>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</si>
  <si>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</si>
  <si>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</si>
  <si>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</si>
  <si>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</si>
  <si>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clorador</t>
  </si>
  <si>
    <t>Leito filtrante - assentamento de blocos leopold</t>
  </si>
  <si>
    <t>Leito filtrante - colocacao de lona plastica</t>
  </si>
  <si>
    <t>Instalacao de bomba dosadora</t>
  </si>
  <si>
    <t>Instalacao de agitador</t>
  </si>
  <si>
    <t>Instalacao de misturador vertical</t>
  </si>
  <si>
    <t>Vertedor triangular de aluminio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</si>
  <si>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</si>
  <si>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</si>
  <si>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</si>
  <si>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</si>
  <si>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</si>
  <si>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Kit cavalete pvc com registro 1/2" - fornecimento e instalação</t>
  </si>
  <si>
    <t>Kit cavalete pvc com registro 3/4" - fornecimento e instalacao</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</si>
  <si>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</si>
  <si>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</si>
  <si>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</si>
  <si>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</si>
  <si>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Escavacao submersa com draga de mandibula</t>
  </si>
  <si>
    <t>Dragagem (c/ escavadeira drag line de arraste 140hp)</t>
  </si>
  <si>
    <t>Limpeza superficial da camada vegetal em jazida</t>
  </si>
  <si>
    <t>Escavacao e carga material 1a categoria, utilizando trator de esteiras de 110 a 160hp com lamina, peso operacional * 13t  e pa carregadeira com 170 hp.</t>
  </si>
  <si>
    <t>Espalhamento mecanizado (com motoniveladora 140 hp) material 1a. Categoria</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</si>
  <si>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</si>
  <si>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</si>
  <si>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</si>
  <si>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Regularizacao de superficies em terra com motoniveladora</t>
  </si>
  <si>
    <t>Corte e aterro compensado</t>
  </si>
  <si>
    <t>Escavacao mecanica para acerto de taludes, em material de 1a categoria, com escavadeira hidraulica</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</si>
  <si>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</si>
  <si>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</si>
  <si>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</si>
  <si>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</si>
  <si>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</si>
  <si>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</si>
  <si>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</si>
  <si>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</si>
  <si>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</si>
  <si>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</si>
  <si>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</si>
  <si>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</si>
  <si>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</si>
  <si>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</si>
  <si>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</si>
  <si>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</si>
  <si>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</si>
  <si>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</si>
  <si>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</si>
  <si>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</si>
  <si>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</si>
  <si>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</si>
  <si>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</si>
  <si>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</si>
  <si>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</si>
  <si>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</si>
  <si>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</si>
  <si>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</si>
  <si>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</si>
  <si>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</si>
  <si>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</si>
  <si>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</si>
  <si>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</si>
  <si>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</si>
  <si>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</si>
  <si>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</si>
  <si>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</si>
  <si>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</si>
  <si>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</si>
  <si>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</si>
  <si>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</si>
  <si>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</si>
  <si>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</si>
  <si>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</si>
  <si>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</si>
  <si>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</si>
  <si>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</si>
  <si>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</si>
  <si>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</si>
  <si>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manual de vala em lodo, de 1,5 ate 3m, excluindo esgotamento/escoramento.</t>
  </si>
  <si>
    <t>Aterro com areia com adensamento hidraulico</t>
  </si>
  <si>
    <t>Aterro manual de valas com solo argilo-arenoso e compactação mecanizada.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</si>
  <si>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</si>
  <si>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</si>
  <si>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</si>
  <si>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</si>
  <si>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</si>
  <si>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</si>
  <si>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</si>
  <si>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</si>
  <si>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</si>
  <si>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materiais diversos, com caminhao carroceria 9t (carga e descarga manuais)</t>
  </si>
  <si>
    <t>Transporte comercial de brita</t>
  </si>
  <si>
    <t>Transporte de pavimentacao removida (rodovias nao urbanas)</t>
  </si>
  <si>
    <t>Fornecimento e lancamento de brita n. 4</t>
  </si>
  <si>
    <t>Fornecimento e assentamento de brita 2-drenos e filtros   mm</t>
  </si>
  <si>
    <t>Compactacao mecanica a 95% do proctor normal - pavimentacao urbana</t>
  </si>
  <si>
    <t>Compactacao mecanica a 100% do proctor normal - pavimentacao urbana</t>
  </si>
  <si>
    <t>Compactacao mecanica, sem controle do gc (c/compactador placa 400 kg)</t>
  </si>
  <si>
    <t>Compactacao mecanica c/ controle do gc&gt;=95% do pn (areas) (c/moniveladora 140 hp e rolo compressor vibratorio 80 hp)</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</si>
  <si>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</si>
  <si>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</si>
  <si>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</si>
  <si>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</si>
  <si>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</si>
  <si>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</si>
  <si>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</si>
  <si>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</si>
  <si>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</si>
  <si>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</si>
  <si>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</si>
  <si>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</si>
  <si>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</si>
  <si>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</si>
  <si>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</si>
  <si>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</si>
  <si>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</si>
  <si>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</si>
  <si>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</si>
  <si>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</si>
  <si>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</si>
  <si>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</si>
  <si>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</si>
  <si>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</si>
  <si>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</si>
  <si>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</si>
  <si>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</si>
  <si>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</si>
  <si>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</si>
  <si>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</si>
  <si>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</si>
  <si>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</si>
  <si>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</si>
  <si>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</si>
  <si>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</si>
  <si>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</si>
  <si>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</si>
  <si>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</si>
  <si>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</si>
  <si>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</si>
  <si>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</si>
  <si>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</si>
  <si>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</si>
  <si>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</si>
  <si>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</si>
  <si>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</si>
  <si>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</si>
  <si>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</si>
  <si>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</si>
  <si>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</si>
  <si>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</si>
  <si>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</si>
  <si>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</si>
  <si>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</si>
  <si>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</si>
  <si>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</si>
  <si>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</si>
  <si>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</si>
  <si>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</si>
  <si>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</si>
  <si>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</si>
  <si>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</si>
  <si>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</si>
  <si>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</si>
  <si>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</si>
  <si>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</si>
  <si>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</si>
  <si>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</si>
  <si>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</si>
  <si>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</si>
  <si>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</si>
  <si>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</si>
  <si>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</si>
  <si>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</si>
  <si>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</si>
  <si>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</si>
  <si>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</si>
  <si>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</si>
  <si>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</si>
  <si>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</si>
  <si>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</si>
  <si>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</si>
  <si>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</si>
  <si>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</si>
  <si>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</si>
  <si>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</si>
  <si>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</si>
  <si>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</si>
  <si>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</si>
  <si>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</si>
  <si>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</si>
  <si>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</si>
  <si>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</si>
  <si>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</si>
  <si>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</si>
  <si>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</si>
  <si>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</si>
  <si>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</si>
  <si>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</si>
  <si>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</si>
  <si>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</si>
  <si>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</si>
  <si>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</si>
  <si>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</si>
  <si>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</si>
  <si>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</si>
  <si>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</si>
  <si>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</si>
  <si>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</si>
  <si>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</si>
  <si>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</si>
  <si>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</si>
  <si>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</si>
  <si>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</si>
  <si>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</si>
  <si>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</si>
  <si>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</si>
  <si>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</si>
  <si>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</si>
  <si>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</si>
  <si>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</si>
  <si>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</si>
  <si>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</si>
  <si>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</si>
  <si>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</si>
  <si>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</si>
  <si>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</si>
  <si>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</si>
  <si>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</si>
  <si>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</si>
  <si>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</si>
  <si>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</si>
  <si>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</si>
  <si>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</si>
  <si>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</si>
  <si>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</si>
  <si>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</si>
  <si>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</si>
  <si>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</si>
  <si>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</si>
  <si>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</si>
  <si>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</si>
  <si>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</si>
  <si>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</si>
  <si>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</si>
  <si>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</si>
  <si>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</si>
  <si>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</si>
  <si>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</si>
  <si>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</si>
  <si>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</si>
  <si>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</si>
  <si>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</si>
  <si>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</si>
  <si>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</si>
  <si>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</si>
  <si>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</si>
  <si>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</si>
  <si>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</si>
  <si>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</si>
  <si>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</si>
  <si>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</si>
  <si>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</si>
  <si>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</si>
  <si>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</si>
  <si>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</si>
  <si>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</si>
  <si>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</si>
  <si>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</si>
  <si>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</si>
  <si>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</si>
  <si>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</si>
  <si>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</si>
  <si>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</si>
  <si>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</si>
  <si>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</si>
  <si>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</si>
  <si>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</si>
  <si>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</si>
  <si>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</si>
  <si>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</si>
  <si>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</si>
  <si>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</si>
  <si>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</si>
  <si>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Recomposicao de pavimentacao tipo blokret sobre colchao de areia com reaproveitamento de material</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</si>
  <si>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</si>
  <si>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</si>
  <si>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</si>
  <si>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</si>
  <si>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</si>
  <si>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</si>
  <si>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</si>
  <si>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</si>
  <si>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</si>
  <si>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</si>
  <si>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</si>
  <si>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</si>
  <si>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</si>
  <si>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</si>
  <si>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</si>
  <si>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</si>
  <si>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</si>
  <si>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</si>
  <si>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</si>
  <si>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</si>
  <si>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</si>
  <si>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</si>
  <si>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</si>
  <si>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</si>
  <si>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</si>
  <si>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</si>
  <si>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</si>
  <si>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</si>
  <si>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</si>
  <si>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</si>
  <si>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</si>
  <si>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</si>
  <si>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</si>
  <si>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</si>
  <si>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</si>
  <si>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</si>
  <si>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</si>
  <si>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</si>
  <si>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</si>
  <si>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</si>
  <si>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</si>
  <si>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</si>
  <si>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</si>
  <si>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</si>
  <si>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</si>
  <si>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</si>
  <si>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</si>
  <si>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</si>
  <si>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</si>
  <si>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</si>
  <si>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</si>
  <si>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</si>
  <si>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</si>
  <si>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</si>
  <si>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</si>
  <si>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</si>
  <si>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</si>
  <si>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</si>
  <si>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</si>
  <si>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</si>
  <si>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</si>
  <si>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</si>
  <si>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</si>
  <si>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</si>
  <si>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</si>
  <si>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</si>
  <si>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</si>
  <si>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</si>
  <si>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</si>
  <si>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</si>
  <si>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</si>
  <si>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</si>
  <si>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</si>
  <si>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Pintura guarda-corpo guarda-roda e mureta protecao com cal em pontes eviadutos medida pelo dobro da area total (larguraxaltura).</t>
  </si>
  <si>
    <t>Usinagem de cbuq com cap 50/70, para capa de rolamento</t>
  </si>
  <si>
    <t>Usinagem de cbuq com cap 50/70, para binder</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</si>
  <si>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</si>
  <si>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</si>
  <si>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</si>
  <si>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</si>
  <si>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</si>
  <si>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</si>
  <si>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</si>
  <si>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</si>
  <si>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</si>
  <si>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</si>
  <si>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</si>
  <si>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</si>
  <si>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</si>
  <si>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</si>
  <si>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</si>
  <si>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Emassamento com massa a oleo, uma demao</t>
  </si>
  <si>
    <t>Emassamento com massa a oleo, duas demaos</t>
  </si>
  <si>
    <t>Emassamento com massa epoxi, 2 demaos</t>
  </si>
  <si>
    <t>Pintura de quadro escolar com tinta esmalte acabamento fosco, duas demaos sobre massa acrilica</t>
  </si>
  <si>
    <t>Pintura com tinta impermeavel mineral em po, duas demaos</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</si>
  <si>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</si>
  <si>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</si>
  <si>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</si>
  <si>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</si>
  <si>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</si>
  <si>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</si>
  <si>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</si>
  <si>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</si>
  <si>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</si>
  <si>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</si>
  <si>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</si>
  <si>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</si>
  <si>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</si>
  <si>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</si>
  <si>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</si>
  <si>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</si>
  <si>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</si>
  <si>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</si>
  <si>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</si>
  <si>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</si>
  <si>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</si>
  <si>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</si>
  <si>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</si>
  <si>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</si>
  <si>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</si>
  <si>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</si>
  <si>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</si>
  <si>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</si>
  <si>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</si>
  <si>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</si>
  <si>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</si>
  <si>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</si>
  <si>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</si>
  <si>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</si>
  <si>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</si>
  <si>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</si>
  <si>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</si>
  <si>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</si>
  <si>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</si>
  <si>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</si>
  <si>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</si>
  <si>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</si>
  <si>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Pintura epoxi, tres demaos</t>
  </si>
  <si>
    <t>Tratamento em  concreto com estuque e lixamento</t>
  </si>
  <si>
    <t>Pintura em verniz sintetico brilhante em madeira, tres demaos</t>
  </si>
  <si>
    <t>Verniz sintetico em madeira, duas demaos</t>
  </si>
  <si>
    <t>Pintura esmalte acetinado em madeira, duas demaos</t>
  </si>
  <si>
    <t>Pintura a oleo, 1 demao</t>
  </si>
  <si>
    <t>Pintura a oleo, 2 demaos</t>
  </si>
  <si>
    <t>Pintura com verniz poliuretano, 2 demaos</t>
  </si>
  <si>
    <t>Pintura a oleo, 3 demaos</t>
  </si>
  <si>
    <t>Verniz sintetico brilhante, 2 demaos</t>
  </si>
  <si>
    <t>Pintura esmalte fosco em madeira, duas demaos</t>
  </si>
  <si>
    <t>Pintura verniz poliuretano brilhante em madeira, tres demaos</t>
  </si>
  <si>
    <t>Jateamento com areia em estrutura metalica</t>
  </si>
  <si>
    <t>Pintura com tinta protetora acabamento grafite esmalte sobre superficie metalica, 2 demaos</t>
  </si>
  <si>
    <t>Pintura esmalte alto brilho, duas demaos, sobre superficie metalica</t>
  </si>
  <si>
    <t>Pintura esmalte acetinado, duas demaos, sobre superficie metalica</t>
  </si>
  <si>
    <t>Pintura esmalte fosco, duas demaos, sobre superficie metalica</t>
  </si>
  <si>
    <t>Pintura poste reto de aco 3,5 a 6m c/1 demao d/tinta grafite c/propriedades de primer e acabamento - obs: c/alto teor de zarcao</t>
  </si>
  <si>
    <t>Pintura com tinta protetora acabamento aluminio, tres demaos</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</si>
  <si>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</si>
  <si>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</si>
  <si>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</si>
  <si>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</si>
  <si>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Pintura hidrofugante com silicone sobre piso cimentado, uma demao</t>
  </si>
  <si>
    <t>Pintura acrilica em piso cimentado duas demaos</t>
  </si>
  <si>
    <t>Pintura com tinta a base de borracha clorada , de faixas de demarcacao, em quadra poliesportiva, 5 cm de largura.</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</si>
  <si>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</si>
  <si>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</si>
  <si>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</si>
  <si>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</si>
  <si>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</si>
  <si>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</si>
  <si>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</si>
  <si>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</si>
  <si>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</si>
  <si>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taco de madeira 7x21cm, assentado com argamassa traco 1:4 (cimento e areia media)</t>
  </si>
  <si>
    <t>Piso em taco de madeira 7x21cm, fixado com cola base de pva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</si>
  <si>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</si>
  <si>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</si>
  <si>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</si>
  <si>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</si>
  <si>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</si>
  <si>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</si>
  <si>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</si>
  <si>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</si>
  <si>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</si>
  <si>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</si>
  <si>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</si>
  <si>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</si>
  <si>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</si>
  <si>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</si>
  <si>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</si>
  <si>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</si>
  <si>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</si>
  <si>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</si>
  <si>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</si>
  <si>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</si>
  <si>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</si>
  <si>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Piso de borracha pastilhado, espessura 7mm, fixado com cola</t>
  </si>
  <si>
    <t>Piso de borracha canelada, espessura 3,5mm, fixado com cola</t>
  </si>
  <si>
    <t>Assentamento de piso de borracha pastilhada fixado com cola</t>
  </si>
  <si>
    <t>Aplicacao de tinta a base de epoxi sobre piso</t>
  </si>
  <si>
    <t>Soleira / tabeira em marmore branco comum, polido, largura 5 cm, espessura 2 cm, assentada com argamassa colante</t>
  </si>
  <si>
    <t>Soleira em mármore, largura 15 cm, espessura 2,0 cm. Af_06/2018</t>
  </si>
  <si>
    <t>Rodapé em mármore, altura 7 cm. Af_06/2018</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</si>
  <si>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</si>
  <si>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</si>
  <si>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</si>
  <si>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</si>
  <si>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</si>
  <si>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</si>
  <si>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em marmorite, altura 10cm</t>
  </si>
  <si>
    <t>Rodape em ardosia assentado com argamassa traco 1:4 (cimento e areia) altura 10cm</t>
  </si>
  <si>
    <t>Piso em concreto 20 mpa preparo mecanico, espessura 7cm, incluso selante elastico a base de poliuretano</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</si>
  <si>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</si>
  <si>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</si>
  <si>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</si>
  <si>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</si>
  <si>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</si>
  <si>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</si>
  <si>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</si>
  <si>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</si>
  <si>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</si>
  <si>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</si>
  <si>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</si>
  <si>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</si>
  <si>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</si>
  <si>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</si>
  <si>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</si>
  <si>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</si>
  <si>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</si>
  <si>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</si>
  <si>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</si>
  <si>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</si>
  <si>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</si>
  <si>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</si>
  <si>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</si>
  <si>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</si>
  <si>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</si>
  <si>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</si>
  <si>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</si>
  <si>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</si>
  <si>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</si>
  <si>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</si>
  <si>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</si>
  <si>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</si>
  <si>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</si>
  <si>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</si>
  <si>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</si>
  <si>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</si>
  <si>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</si>
  <si>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</si>
  <si>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</si>
  <si>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</si>
  <si>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</si>
  <si>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</si>
  <si>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</si>
  <si>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</si>
  <si>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</si>
  <si>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</si>
  <si>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</si>
  <si>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</si>
  <si>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</si>
  <si>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</si>
  <si>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</si>
  <si>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</si>
  <si>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</si>
  <si>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</si>
  <si>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</si>
  <si>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</si>
  <si>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</si>
  <si>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</si>
  <si>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</si>
  <si>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</si>
  <si>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</si>
  <si>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</si>
  <si>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</si>
  <si>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</si>
  <si>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</si>
  <si>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</si>
  <si>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</si>
  <si>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</si>
  <si>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</si>
  <si>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</si>
  <si>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</si>
  <si>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</si>
  <si>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</si>
  <si>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</si>
  <si>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</si>
  <si>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</si>
  <si>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</si>
  <si>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</si>
  <si>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</si>
  <si>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</si>
  <si>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</si>
  <si>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</si>
  <si>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</si>
  <si>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</si>
  <si>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</si>
  <si>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</si>
  <si>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</si>
  <si>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</si>
  <si>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</si>
  <si>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</si>
  <si>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</si>
  <si>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</si>
  <si>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</si>
  <si>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</si>
  <si>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</si>
  <si>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</si>
  <si>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</si>
  <si>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</si>
  <si>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</si>
  <si>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</si>
  <si>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</si>
  <si>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</si>
  <si>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</si>
  <si>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</si>
  <si>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</si>
  <si>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</si>
  <si>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</si>
  <si>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</si>
  <si>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</si>
  <si>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</si>
  <si>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</si>
  <si>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</si>
  <si>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</si>
  <si>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</si>
  <si>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</si>
  <si>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</si>
  <si>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</si>
  <si>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</si>
  <si>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</si>
  <si>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</si>
  <si>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</si>
  <si>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</si>
  <si>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</si>
  <si>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</si>
  <si>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</si>
  <si>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</si>
  <si>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</si>
  <si>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</si>
  <si>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</si>
  <si>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</si>
  <si>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</si>
  <si>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</si>
  <si>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</si>
  <si>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</si>
  <si>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</si>
  <si>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</si>
  <si>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</si>
  <si>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</si>
  <si>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</si>
  <si>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</si>
  <si>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</si>
  <si>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</si>
  <si>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</si>
  <si>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</si>
  <si>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</si>
  <si>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</si>
  <si>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</si>
  <si>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</si>
  <si>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</si>
  <si>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</si>
  <si>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</si>
  <si>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</si>
  <si>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</si>
  <si>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</si>
  <si>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</si>
  <si>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</si>
  <si>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</si>
  <si>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</si>
  <si>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</si>
  <si>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</si>
  <si>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</si>
  <si>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</si>
  <si>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</si>
  <si>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</si>
  <si>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</si>
  <si>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</si>
  <si>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</si>
  <si>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</si>
  <si>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</si>
  <si>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</si>
  <si>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</si>
  <si>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</si>
  <si>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</si>
  <si>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</si>
  <si>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</si>
  <si>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</si>
  <si>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</si>
  <si>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</si>
  <si>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</si>
  <si>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</si>
  <si>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</si>
  <si>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</si>
  <si>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</si>
  <si>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</si>
  <si>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</si>
  <si>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</si>
  <si>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</si>
  <si>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</si>
  <si>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</si>
  <si>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</si>
  <si>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</si>
  <si>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</si>
  <si>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</si>
  <si>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</si>
  <si>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</si>
  <si>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</si>
  <si>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</si>
  <si>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</si>
  <si>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</si>
  <si>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</si>
  <si>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</si>
  <si>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</si>
  <si>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</si>
  <si>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</si>
  <si>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</si>
  <si>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</si>
  <si>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</si>
  <si>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</si>
  <si>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</si>
  <si>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</si>
  <si>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</si>
  <si>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</si>
  <si>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</si>
  <si>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</si>
  <si>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</si>
  <si>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</si>
  <si>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</si>
  <si>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</si>
  <si>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</si>
  <si>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</si>
  <si>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</si>
  <si>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</si>
  <si>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</si>
  <si>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</si>
  <si>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</si>
  <si>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</si>
  <si>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</si>
  <si>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</si>
  <si>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</si>
  <si>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</si>
  <si>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</si>
  <si>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</si>
  <si>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</si>
  <si>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</si>
  <si>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</si>
  <si>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</si>
  <si>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</si>
  <si>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</si>
  <si>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</si>
  <si>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</si>
  <si>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</si>
  <si>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</si>
  <si>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</si>
  <si>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</si>
  <si>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</si>
  <si>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</si>
  <si>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</si>
  <si>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</si>
  <si>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</si>
  <si>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</si>
  <si>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</si>
  <si>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</si>
  <si>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</si>
  <si>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</si>
  <si>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</si>
  <si>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</si>
  <si>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</si>
  <si>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</si>
  <si>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</si>
  <si>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</si>
  <si>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</si>
  <si>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</si>
  <si>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</si>
  <si>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</si>
  <si>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</si>
  <si>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</si>
  <si>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</si>
  <si>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</si>
  <si>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</si>
  <si>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</si>
  <si>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</si>
  <si>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</si>
  <si>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</si>
  <si>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</si>
  <si>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</si>
  <si>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</si>
  <si>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</si>
  <si>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</si>
  <si>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</si>
  <si>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</si>
  <si>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</si>
  <si>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</si>
  <si>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</si>
  <si>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</si>
  <si>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</si>
  <si>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</si>
  <si>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</si>
  <si>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</si>
  <si>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</si>
  <si>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</si>
  <si>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</si>
  <si>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</si>
  <si>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</si>
  <si>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</si>
  <si>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</si>
  <si>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</si>
  <si>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</si>
  <si>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</si>
  <si>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</si>
  <si>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</si>
  <si>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</si>
  <si>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</si>
  <si>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</si>
  <si>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</si>
  <si>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</si>
  <si>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</si>
  <si>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</si>
  <si>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</si>
  <si>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</si>
  <si>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</si>
  <si>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</si>
  <si>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</si>
  <si>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</si>
  <si>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</si>
  <si>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</si>
  <si>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</si>
  <si>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</si>
  <si>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</si>
  <si>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</si>
  <si>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</si>
  <si>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</si>
  <si>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</si>
  <si>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</si>
  <si>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</si>
  <si>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</si>
  <si>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</si>
  <si>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</si>
  <si>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</si>
  <si>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</si>
  <si>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</si>
  <si>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</si>
  <si>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</si>
  <si>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</si>
  <si>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</si>
  <si>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</si>
  <si>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</si>
  <si>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</si>
  <si>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</si>
  <si>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</si>
  <si>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</si>
  <si>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</si>
  <si>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</si>
  <si>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</si>
  <si>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</si>
  <si>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</si>
  <si>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</si>
  <si>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</si>
  <si>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</si>
  <si>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</si>
  <si>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</si>
  <si>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</si>
  <si>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</si>
  <si>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</si>
  <si>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</si>
  <si>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</si>
  <si>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</si>
  <si>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</si>
  <si>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</si>
  <si>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</si>
  <si>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</si>
  <si>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</si>
  <si>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</si>
  <si>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</si>
  <si>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</si>
  <si>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</si>
  <si>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</si>
  <si>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</si>
  <si>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</si>
  <si>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</si>
  <si>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</si>
  <si>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</si>
  <si>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</si>
  <si>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</si>
  <si>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</si>
  <si>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</si>
  <si>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</si>
  <si>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</si>
  <si>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</si>
  <si>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</si>
  <si>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</si>
  <si>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</si>
  <si>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</si>
  <si>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</si>
  <si>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</si>
  <si>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</si>
  <si>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</si>
  <si>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</si>
  <si>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</si>
  <si>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</si>
  <si>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</si>
  <si>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</si>
  <si>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</si>
  <si>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</si>
  <si>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</si>
  <si>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</si>
  <si>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</si>
  <si>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</si>
  <si>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</si>
  <si>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</si>
  <si>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</si>
  <si>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</si>
  <si>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</si>
  <si>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</si>
  <si>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</si>
  <si>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</si>
  <si>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</si>
  <si>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</si>
  <si>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</si>
  <si>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</si>
  <si>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</si>
  <si>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</si>
  <si>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</si>
  <si>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</si>
  <si>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</si>
  <si>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</si>
  <si>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</si>
  <si>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</si>
  <si>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</si>
  <si>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</si>
  <si>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</si>
  <si>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</si>
  <si>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</si>
  <si>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</si>
  <si>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</si>
  <si>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</si>
  <si>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</si>
  <si>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</si>
  <si>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</si>
  <si>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</si>
  <si>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</si>
  <si>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</si>
  <si>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</si>
  <si>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</si>
  <si>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</si>
  <si>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</si>
  <si>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</si>
  <si>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</si>
  <si>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</si>
  <si>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</si>
  <si>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</si>
  <si>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</si>
  <si>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</si>
  <si>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</si>
  <si>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</si>
  <si>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</si>
  <si>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</si>
  <si>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</si>
  <si>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</si>
  <si>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</si>
  <si>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</si>
  <si>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</si>
  <si>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</si>
  <si>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</si>
  <si>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</si>
  <si>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</si>
  <si>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</si>
  <si>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</si>
  <si>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</si>
  <si>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</si>
  <si>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</si>
  <si>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</si>
  <si>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</si>
  <si>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</si>
  <si>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</si>
  <si>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</si>
  <si>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</si>
  <si>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</si>
  <si>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</si>
  <si>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</si>
  <si>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</si>
  <si>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</si>
  <si>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</si>
  <si>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</si>
  <si>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</si>
  <si>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</si>
  <si>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</si>
  <si>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</si>
  <si>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</si>
  <si>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</si>
  <si>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</si>
  <si>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</si>
  <si>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</si>
  <si>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</si>
  <si>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</si>
  <si>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</si>
  <si>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</si>
  <si>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</si>
  <si>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</si>
  <si>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</si>
  <si>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</si>
  <si>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</si>
  <si>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</si>
  <si>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</si>
  <si>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</si>
  <si>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</si>
  <si>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</si>
  <si>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</si>
  <si>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</si>
  <si>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</si>
  <si>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</si>
  <si>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</si>
  <si>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</si>
  <si>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</si>
  <si>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</si>
  <si>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</si>
  <si>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</si>
  <si>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</si>
  <si>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</si>
  <si>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</si>
  <si>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</si>
  <si>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</si>
  <si>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</si>
  <si>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</si>
  <si>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</si>
  <si>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</si>
  <si>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</si>
  <si>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de superficies com jato de alta pressao de ar e agua</t>
  </si>
  <si>
    <t>Limpeza/preparo superficie concreto p/pintura</t>
  </si>
  <si>
    <t>Limpeza azulejo</t>
  </si>
  <si>
    <t>Limpeza vidro comum</t>
  </si>
  <si>
    <t>Limpeza forro</t>
  </si>
  <si>
    <t>Limpeza piso ceramico</t>
  </si>
  <si>
    <t>Limpeza piso marmorite/granilite</t>
  </si>
  <si>
    <t>Limpeza manual do terreno (c/ raspagem superficial)</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</si>
  <si>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</si>
  <si>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</si>
  <si>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</si>
  <si>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</si>
  <si>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</si>
  <si>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Perfuracao de poco com perfuratriz pneumatica</t>
  </si>
  <si>
    <t>Perfuracao de poco com perfuratriz a percussao</t>
  </si>
  <si>
    <t>Revestimento de pocos c/ tubos de concreto</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</si>
  <si>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</si>
  <si>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</si>
  <si>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</si>
  <si>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</si>
  <si>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</si>
  <si>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</si>
  <si>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</si>
  <si>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</si>
  <si>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</si>
  <si>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</si>
  <si>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</si>
  <si>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</si>
  <si>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</si>
  <si>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</si>
  <si>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</si>
  <si>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</si>
  <si>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</si>
  <si>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</si>
  <si>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</si>
  <si>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</si>
  <si>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</si>
  <si>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</si>
  <si>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</si>
  <si>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</si>
  <si>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</si>
  <si>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</si>
  <si>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</si>
  <si>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</si>
  <si>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</si>
  <si>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Placa esmaltada para identificação nr de rua, dimensões 45x25cm</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</si>
  <si>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</si>
  <si>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</si>
  <si>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</si>
  <si>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Capina e limpeza manual de terreno</t>
  </si>
  <si>
    <t>Corte de capoeira fina a foice</t>
  </si>
  <si>
    <t>Preparo manual de terreno s/ raspagem superficial</t>
  </si>
  <si>
    <t>Tapume de chapa de madeira compensada, e= 6mm, com pintura a cal e reaproveitamento de 2x</t>
  </si>
  <si>
    <t>Sinalizacao de transito - noturna</t>
  </si>
  <si>
    <t>Passadicos com tabuas de madeira para pedestres</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</si>
  <si>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</si>
  <si>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</si>
  <si>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</si>
  <si>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</si>
  <si>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</si>
  <si>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</si>
  <si>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</si>
  <si>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</si>
  <si>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</si>
  <si>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</si>
  <si>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</si>
  <si>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</si>
  <si>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</si>
  <si>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</si>
  <si>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</si>
  <si>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</si>
  <si>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</si>
  <si>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</si>
  <si>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</si>
  <si>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</si>
  <si>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</si>
  <si>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</si>
  <si>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</si>
  <si>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</si>
  <si>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</si>
  <si>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</si>
  <si>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</si>
  <si>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</si>
  <si>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</si>
  <si>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</si>
  <si>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</si>
  <si>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</si>
  <si>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</si>
  <si>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</si>
  <si>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</si>
  <si>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</si>
  <si>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</si>
  <si>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</si>
  <si>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</si>
  <si>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</si>
  <si>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</si>
  <si>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</si>
  <si>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</si>
  <si>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</si>
  <si>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</si>
  <si>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</si>
  <si>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</si>
  <si>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</si>
  <si>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</si>
  <si>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</si>
  <si>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</si>
  <si>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</si>
  <si>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</si>
  <si>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</si>
  <si>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</si>
  <si>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</si>
  <si>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</si>
  <si>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</si>
  <si>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</si>
  <si>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</si>
  <si>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</si>
  <si>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</si>
  <si>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</si>
  <si>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</si>
  <si>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</si>
  <si>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</si>
  <si>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</si>
  <si>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</si>
  <si>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Servicos topograficos para pavimentacao, inclusive nota de servicos, acompanhamento e greide</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</si>
  <si>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</si>
  <si>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</si>
  <si>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</si>
  <si>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</si>
  <si>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Portao com mouroes de madeira rolica, diametro 11cm, com 5 fios de arame farpado nº 14 classe 250, sem dobradicas</t>
  </si>
  <si>
    <t>Cerca com mouroes de madeira rolica, diametro 11cm, espacamento de 2m, altura livre de 1m, cravados 0,5m, com 5 fios de arame farpado nº 14 classe 250</t>
  </si>
  <si>
    <t>Cerca com mouroes de concreto, reto, espacamento de 3m, cravados 0,5m, com 4 fios de arame farpado nº 14 classe 250</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</si>
  <si>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</si>
  <si>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</si>
  <si>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</si>
  <si>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</si>
  <si>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</si>
  <si>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</si>
  <si>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</si>
  <si>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</si>
  <si>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</si>
  <si>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</si>
  <si>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</si>
  <si>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</si>
  <si>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</si>
  <si>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</si>
  <si>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</si>
  <si>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</si>
  <si>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</si>
  <si>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</si>
  <si>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</si>
  <si>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</si>
  <si>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</si>
  <si>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</si>
  <si>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</si>
  <si>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</si>
  <si>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</si>
  <si>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</si>
  <si>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</si>
  <si>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</si>
  <si>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</si>
  <si>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</si>
  <si>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</si>
  <si>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</si>
  <si>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</si>
  <si>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</si>
  <si>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</si>
  <si>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</si>
  <si>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</si>
  <si>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</si>
  <si>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</si>
  <si>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</si>
  <si>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</si>
  <si>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</si>
  <si>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</si>
  <si>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</si>
  <si>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</si>
  <si>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</si>
  <si>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</si>
  <si>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</si>
  <si>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</si>
  <si>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</si>
  <si>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</si>
  <si>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</si>
  <si>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</si>
  <si>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</si>
  <si>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</si>
  <si>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</si>
  <si>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</si>
  <si>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</si>
  <si>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</si>
  <si>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</si>
  <si>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</si>
  <si>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</si>
  <si>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</si>
  <si>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</si>
  <si>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</si>
  <si>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</si>
  <si>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</si>
  <si>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</si>
  <si>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</si>
  <si>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</si>
  <si>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</si>
  <si>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</si>
  <si>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</si>
  <si>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</si>
  <si>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</si>
  <si>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</si>
  <si>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</si>
  <si>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</si>
  <si>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</si>
  <si>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</si>
  <si>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</si>
  <si>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</si>
  <si>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</si>
  <si>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</si>
  <si>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</si>
  <si>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</si>
  <si>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</si>
  <si>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</si>
  <si>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</si>
  <si>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</si>
  <si>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</si>
  <si>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</si>
  <si>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</si>
  <si>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</si>
  <si>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</si>
  <si>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</si>
  <si>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</si>
  <si>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</si>
  <si>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</si>
  <si>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</si>
  <si>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</si>
  <si>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</si>
  <si>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</si>
  <si>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</si>
  <si>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</si>
  <si>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</si>
  <si>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</si>
  <si>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</si>
  <si>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</si>
  <si>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</si>
  <si>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</si>
  <si>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</si>
  <si>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</si>
  <si>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</si>
  <si>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</si>
  <si>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</si>
  <si>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</si>
  <si>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</si>
  <si>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</si>
  <si>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</si>
  <si>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</si>
  <si>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</si>
  <si>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</si>
  <si>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</si>
  <si>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</si>
  <si>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</si>
  <si>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</si>
  <si>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</si>
  <si>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</si>
  <si>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</si>
  <si>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</si>
  <si>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</si>
  <si>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</si>
  <si>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</si>
  <si>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</si>
  <si>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</si>
  <si>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</si>
  <si>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</si>
  <si>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</si>
  <si>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</si>
  <si>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</si>
  <si>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</si>
  <si>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</si>
  <si>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</si>
  <si>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</si>
  <si>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</si>
  <si>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</si>
  <si>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</si>
  <si>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</si>
  <si>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</si>
  <si>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</si>
  <si>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</si>
  <si>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</si>
  <si>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</si>
  <si>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</si>
  <si>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</si>
  <si>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</si>
  <si>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</si>
  <si>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</si>
  <si>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</si>
  <si>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</si>
  <si>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</si>
  <si>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</si>
  <si>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</si>
  <si>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</si>
  <si>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</si>
  <si>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</si>
  <si>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</si>
  <si>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</si>
  <si>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</si>
  <si>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</si>
  <si>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</si>
  <si>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</si>
  <si>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</si>
  <si>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</si>
  <si>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</si>
  <si>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</si>
  <si>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</si>
  <si>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</si>
  <si>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</si>
  <si>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</si>
  <si>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</si>
  <si>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</si>
  <si>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</si>
  <si>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</si>
  <si>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</si>
  <si>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</si>
  <si>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</si>
  <si>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</si>
  <si>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</si>
  <si>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</si>
  <si>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</si>
  <si>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</si>
  <si>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</si>
  <si>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</si>
  <si>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</si>
  <si>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</si>
  <si>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</si>
  <si>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</si>
  <si>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</si>
  <si>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</si>
  <si>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</si>
  <si>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</si>
  <si>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</si>
  <si>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</si>
  <si>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</si>
  <si>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</si>
  <si>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</si>
  <si>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</si>
  <si>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</si>
  <si>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</si>
  <si>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</si>
  <si>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</si>
  <si>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</si>
  <si>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</si>
  <si>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</si>
  <si>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</si>
  <si>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</si>
  <si>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</si>
  <si>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</si>
  <si>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</si>
  <si>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</si>
  <si>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</si>
  <si>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</si>
  <si>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</si>
  <si>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</si>
  <si>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</si>
  <si>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</si>
  <si>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</si>
  <si>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</si>
  <si>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</si>
  <si>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</si>
  <si>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</si>
  <si>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</si>
  <si>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</si>
  <si>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</si>
  <si>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</si>
  <si>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</si>
  <si>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</si>
  <si>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</si>
  <si>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</si>
  <si>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</si>
  <si>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</si>
  <si>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</si>
  <si>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</si>
  <si>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</si>
  <si>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</si>
  <si>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</si>
  <si>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</si>
  <si>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</si>
  <si>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</si>
  <si>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</si>
  <si>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</si>
  <si>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</si>
  <si>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</si>
  <si>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kg</t>
  </si>
  <si>
    <t>mes</t>
  </si>
  <si>
    <t>chp</t>
  </si>
  <si>
    <t>chi</t>
  </si>
  <si>
    <t>txkm</t>
  </si>
  <si>
    <t>t</t>
  </si>
  <si>
    <t>ml</t>
  </si>
  <si>
    <t>18l</t>
  </si>
  <si>
    <t>mil</t>
  </si>
  <si>
    <t>dm³</t>
  </si>
  <si>
    <t>m³xkm</t>
  </si>
  <si>
    <t>Considerando que o fator K4 é aplicado sobre os custos (diretos e indretos) acrescidos da remuneração da empresa, deve o mesmo ser calculado de forma que represente uma alíquota que aplicada sobre estes, seja equivalente a 8,65% sobre o valor de venda (ou valor da fatura).
Assim sendo, o cálculo se obtem conforme abaixo discriminado:</t>
  </si>
  <si>
    <t>7.1</t>
  </si>
  <si>
    <t>8.1</t>
  </si>
  <si>
    <t>MEMORIAL DESCRITIVO DOS COEFICIENTES</t>
  </si>
  <si>
    <t>9.1</t>
  </si>
  <si>
    <t>2.2</t>
  </si>
  <si>
    <t>2.3</t>
  </si>
  <si>
    <t>2.4</t>
  </si>
  <si>
    <t>3.2</t>
  </si>
  <si>
    <t>3.3</t>
  </si>
  <si>
    <t>3.5</t>
  </si>
  <si>
    <t>4.2</t>
  </si>
  <si>
    <t>4.3</t>
  </si>
  <si>
    <t>LOCAL</t>
  </si>
  <si>
    <t>7.2</t>
  </si>
  <si>
    <t>7.3</t>
  </si>
  <si>
    <t>CRONOGRAMA FÍSICO-FINANCEIRO</t>
  </si>
  <si>
    <t>ENCARGOS SOCIAIS (%) HORISTA 116,42  MENSALISTA  73,13</t>
  </si>
  <si>
    <t>129,86</t>
  </si>
  <si>
    <t>47,32</t>
  </si>
  <si>
    <t>31,98</t>
  </si>
  <si>
    <t>22,30</t>
  </si>
  <si>
    <t>38,00</t>
  </si>
  <si>
    <t>5,01</t>
  </si>
  <si>
    <t>33,72</t>
  </si>
  <si>
    <t>130,90</t>
  </si>
  <si>
    <t>4,37</t>
  </si>
  <si>
    <t>17,24</t>
  </si>
  <si>
    <t>60,37</t>
  </si>
  <si>
    <t>47,25</t>
  </si>
  <si>
    <t>46,46</t>
  </si>
  <si>
    <t>24,76</t>
  </si>
  <si>
    <t>96,22</t>
  </si>
  <si>
    <t>42,95</t>
  </si>
  <si>
    <t>48,96</t>
  </si>
  <si>
    <t>10,71</t>
  </si>
  <si>
    <t>11,18</t>
  </si>
  <si>
    <t>119,17</t>
  </si>
  <si>
    <t>1.877,42</t>
  </si>
  <si>
    <t>1.389,63</t>
  </si>
  <si>
    <t>1.965,96</t>
  </si>
  <si>
    <t>2.405,64</t>
  </si>
  <si>
    <t>3.007,98</t>
  </si>
  <si>
    <t>2.011,32</t>
  </si>
  <si>
    <t>2.097,90</t>
  </si>
  <si>
    <t>11,81</t>
  </si>
  <si>
    <t>2.081,23</t>
  </si>
  <si>
    <t>2.157,33</t>
  </si>
  <si>
    <t>2.333,29</t>
  </si>
  <si>
    <t>69,20</t>
  </si>
  <si>
    <t>483,35</t>
  </si>
  <si>
    <t>6.855,40</t>
  </si>
  <si>
    <t>22,50</t>
  </si>
  <si>
    <t>4,20</t>
  </si>
  <si>
    <t>3,83</t>
  </si>
  <si>
    <t>69,50</t>
  </si>
  <si>
    <t>68,94</t>
  </si>
  <si>
    <t>84,22</t>
  </si>
  <si>
    <t>87,18</t>
  </si>
  <si>
    <t>101,38</t>
  </si>
  <si>
    <t>110,39</t>
  </si>
  <si>
    <t>173,39</t>
  </si>
  <si>
    <t>272,85</t>
  </si>
  <si>
    <t>355,04</t>
  </si>
  <si>
    <t>586,23</t>
  </si>
  <si>
    <t>57,10</t>
  </si>
  <si>
    <t>13,06</t>
  </si>
  <si>
    <t>61,88</t>
  </si>
  <si>
    <t>1,86</t>
  </si>
  <si>
    <t>30,61</t>
  </si>
  <si>
    <t>23,69</t>
  </si>
  <si>
    <t>55,32</t>
  </si>
  <si>
    <t>71,28</t>
  </si>
  <si>
    <t>60,51</t>
  </si>
  <si>
    <t>2.883,30</t>
  </si>
  <si>
    <t>0,38</t>
  </si>
  <si>
    <t>6,09</t>
  </si>
  <si>
    <t>4,72</t>
  </si>
  <si>
    <t>20,23</t>
  </si>
  <si>
    <t>24,96</t>
  </si>
  <si>
    <t>39,15</t>
  </si>
  <si>
    <t>17,09</t>
  </si>
  <si>
    <t>2.101,79</t>
  </si>
  <si>
    <t>22,83</t>
  </si>
  <si>
    <t>1.797,53</t>
  </si>
  <si>
    <t>1.935,47</t>
  </si>
  <si>
    <t>3.030,62</t>
  </si>
  <si>
    <t>4,25</t>
  </si>
  <si>
    <t>94,53</t>
  </si>
  <si>
    <t>118,49</t>
  </si>
  <si>
    <t>267,02</t>
  </si>
  <si>
    <t>104,81</t>
  </si>
  <si>
    <t>402,29</t>
  </si>
  <si>
    <t>178,19</t>
  </si>
  <si>
    <t>204,50</t>
  </si>
  <si>
    <t>221,26</t>
  </si>
  <si>
    <t>78,45</t>
  </si>
  <si>
    <t>87,12</t>
  </si>
  <si>
    <t>92,90</t>
  </si>
  <si>
    <t>21,45</t>
  </si>
  <si>
    <t>14,14</t>
  </si>
  <si>
    <t>21,18</t>
  </si>
  <si>
    <t>17,90</t>
  </si>
  <si>
    <t>16,07</t>
  </si>
  <si>
    <t>77,50</t>
  </si>
  <si>
    <t>51,22</t>
  </si>
  <si>
    <t>62,95</t>
  </si>
  <si>
    <t>62,73</t>
  </si>
  <si>
    <t>84,88</t>
  </si>
  <si>
    <t>176,47</t>
  </si>
  <si>
    <t>2.935,73</t>
  </si>
  <si>
    <t>4.003,53</t>
  </si>
  <si>
    <t>3.672,15</t>
  </si>
  <si>
    <t>15.972,36</t>
  </si>
  <si>
    <t>3.358,67</t>
  </si>
  <si>
    <t>11.941,95</t>
  </si>
  <si>
    <t>14.514,44</t>
  </si>
  <si>
    <t>1,98</t>
  </si>
  <si>
    <t>74,42</t>
  </si>
  <si>
    <t>94,78</t>
  </si>
  <si>
    <t>41,54</t>
  </si>
  <si>
    <t>43,52</t>
  </si>
  <si>
    <t>48,86</t>
  </si>
  <si>
    <t>34,17</t>
  </si>
  <si>
    <t>45,99</t>
  </si>
  <si>
    <t>2,55</t>
  </si>
  <si>
    <t>37,39</t>
  </si>
  <si>
    <t>32,64</t>
  </si>
  <si>
    <t>35.787,44</t>
  </si>
  <si>
    <t>38.341,81</t>
  </si>
  <si>
    <t>54.972,09</t>
  </si>
  <si>
    <t>6,12</t>
  </si>
  <si>
    <t>20,94</t>
  </si>
  <si>
    <t>22,88</t>
  </si>
  <si>
    <t>24,48</t>
  </si>
  <si>
    <t>4,49</t>
  </si>
  <si>
    <t>0,91</t>
  </si>
  <si>
    <t>14,59</t>
  </si>
  <si>
    <t>75,64</t>
  </si>
  <si>
    <t>90,95</t>
  </si>
  <si>
    <t>11,89</t>
  </si>
  <si>
    <t>23,21</t>
  </si>
  <si>
    <t>31,73</t>
  </si>
  <si>
    <t>35,05</t>
  </si>
  <si>
    <t>39,65</t>
  </si>
  <si>
    <t>39,89</t>
  </si>
  <si>
    <t>47,62</t>
  </si>
  <si>
    <t>59,22</t>
  </si>
  <si>
    <t>57,40</t>
  </si>
  <si>
    <t>64,07</t>
  </si>
  <si>
    <t>72,51</t>
  </si>
  <si>
    <t>76,70</t>
  </si>
  <si>
    <t>78,58</t>
  </si>
  <si>
    <t>50,30</t>
  </si>
  <si>
    <t>62,33</t>
  </si>
  <si>
    <t>76,40</t>
  </si>
  <si>
    <t>100,61</t>
  </si>
  <si>
    <t>125,90</t>
  </si>
  <si>
    <t>164,24</t>
  </si>
  <si>
    <t>21,00</t>
  </si>
  <si>
    <t>210,99</t>
  </si>
  <si>
    <t>49,77</t>
  </si>
  <si>
    <t>62,14</t>
  </si>
  <si>
    <t>75,63</t>
  </si>
  <si>
    <t>99,96</t>
  </si>
  <si>
    <t>10,38</t>
  </si>
  <si>
    <t>29,45</t>
  </si>
  <si>
    <t>38,61</t>
  </si>
  <si>
    <t>99,68</t>
  </si>
  <si>
    <t>127,69</t>
  </si>
  <si>
    <t>158,75</t>
  </si>
  <si>
    <t>187,11</t>
  </si>
  <si>
    <t>220,16</t>
  </si>
  <si>
    <t>300,92</t>
  </si>
  <si>
    <t>79,44</t>
  </si>
  <si>
    <t>60,93</t>
  </si>
  <si>
    <t>74,79</t>
  </si>
  <si>
    <t>98,82</t>
  </si>
  <si>
    <t>10,64</t>
  </si>
  <si>
    <t>122,31</t>
  </si>
  <si>
    <t>158,24</t>
  </si>
  <si>
    <t>28,34</t>
  </si>
  <si>
    <t>38,40</t>
  </si>
  <si>
    <t>7,03</t>
  </si>
  <si>
    <t>6,73</t>
  </si>
  <si>
    <t>164,81</t>
  </si>
  <si>
    <t>22,33</t>
  </si>
  <si>
    <t>34,55</t>
  </si>
  <si>
    <t>68,93</t>
  </si>
  <si>
    <t>8,61</t>
  </si>
  <si>
    <t>96,72</t>
  </si>
  <si>
    <t>126,78</t>
  </si>
  <si>
    <t>27,80</t>
  </si>
  <si>
    <t>18,19</t>
  </si>
  <si>
    <t>28.830,20</t>
  </si>
  <si>
    <t>32.738,46</t>
  </si>
  <si>
    <t>21.616,78</t>
  </si>
  <si>
    <t>26.048,22</t>
  </si>
  <si>
    <t>16,33</t>
  </si>
  <si>
    <t>346,34</t>
  </si>
  <si>
    <t>111,85</t>
  </si>
  <si>
    <t>596,84</t>
  </si>
  <si>
    <t>29,44</t>
  </si>
  <si>
    <t>51,33</t>
  </si>
  <si>
    <t>53,32</t>
  </si>
  <si>
    <t>69,28</t>
  </si>
  <si>
    <t>121,33</t>
  </si>
  <si>
    <t>149,33</t>
  </si>
  <si>
    <t>179,19</t>
  </si>
  <si>
    <t>26,61</t>
  </si>
  <si>
    <t>32,48</t>
  </si>
  <si>
    <t>56,00</t>
  </si>
  <si>
    <t>73,73</t>
  </si>
  <si>
    <t>110,13</t>
  </si>
  <si>
    <t>118,32</t>
  </si>
  <si>
    <t>205,06</t>
  </si>
  <si>
    <t>363,77</t>
  </si>
  <si>
    <t>388,15</t>
  </si>
  <si>
    <t>521,15</t>
  </si>
  <si>
    <t>631,79</t>
  </si>
  <si>
    <t>1.703,44</t>
  </si>
  <si>
    <t>2.214,98</t>
  </si>
  <si>
    <t>972,08</t>
  </si>
  <si>
    <t>163,63</t>
  </si>
  <si>
    <t>92,40</t>
  </si>
  <si>
    <t>47,60</t>
  </si>
  <si>
    <t>149,25</t>
  </si>
  <si>
    <t>110,22</t>
  </si>
  <si>
    <t>51,19</t>
  </si>
  <si>
    <t>41,28</t>
  </si>
  <si>
    <t>95,36</t>
  </si>
  <si>
    <t>143,28</t>
  </si>
  <si>
    <t>29,13</t>
  </si>
  <si>
    <t>1.866,66</t>
  </si>
  <si>
    <t>269,73</t>
  </si>
  <si>
    <t>1.126,53</t>
  </si>
  <si>
    <t>2.534,00</t>
  </si>
  <si>
    <t>2.832,66</t>
  </si>
  <si>
    <t>113,51</t>
  </si>
  <si>
    <t>19,95</t>
  </si>
  <si>
    <t>3.512,59</t>
  </si>
  <si>
    <t>2.515,14</t>
  </si>
  <si>
    <t>22,11</t>
  </si>
  <si>
    <t>25,67</t>
  </si>
  <si>
    <t>29,39</t>
  </si>
  <si>
    <t>21,20</t>
  </si>
  <si>
    <t>214.287,65</t>
  </si>
  <si>
    <t>223.781,40</t>
  </si>
  <si>
    <t>227.816,25</t>
  </si>
  <si>
    <t>188.518,87</t>
  </si>
  <si>
    <t>262.434,54</t>
  </si>
  <si>
    <t>263.451,75</t>
  </si>
  <si>
    <t>263.451,72</t>
  </si>
  <si>
    <t>238.903,60</t>
  </si>
  <si>
    <t>251.584,54</t>
  </si>
  <si>
    <t>175.634,50</t>
  </si>
  <si>
    <t>192.553,71</t>
  </si>
  <si>
    <t>191.875,60</t>
  </si>
  <si>
    <t>191.197,46</t>
  </si>
  <si>
    <t>273.962,68</t>
  </si>
  <si>
    <t>309.225,22</t>
  </si>
  <si>
    <t>278.234,87</t>
  </si>
  <si>
    <t>293.628,33</t>
  </si>
  <si>
    <t>290.237,70</t>
  </si>
  <si>
    <t>113,54</t>
  </si>
  <si>
    <t>19,57</t>
  </si>
  <si>
    <t>11,73</t>
  </si>
  <si>
    <t>14,07</t>
  </si>
  <si>
    <t>30,06</t>
  </si>
  <si>
    <t>70,77</t>
  </si>
  <si>
    <t>2.274,63</t>
  </si>
  <si>
    <t>2.423,95</t>
  </si>
  <si>
    <t>16,40</t>
  </si>
  <si>
    <t>2.887,11</t>
  </si>
  <si>
    <t>6.720,00</t>
  </si>
  <si>
    <t>9.116,64</t>
  </si>
  <si>
    <t>9.868,53</t>
  </si>
  <si>
    <t>10.620,41</t>
  </si>
  <si>
    <t>11.372,30</t>
  </si>
  <si>
    <t>12.970,06</t>
  </si>
  <si>
    <t>6,49</t>
  </si>
  <si>
    <t>57,74</t>
  </si>
  <si>
    <t>40,29</t>
  </si>
  <si>
    <t>1.540,55</t>
  </si>
  <si>
    <t>7,17</t>
  </si>
  <si>
    <t>34,59</t>
  </si>
  <si>
    <t>22,89</t>
  </si>
  <si>
    <t>21,87</t>
  </si>
  <si>
    <t>15,49</t>
  </si>
  <si>
    <t>25,14</t>
  </si>
  <si>
    <t>33,15</t>
  </si>
  <si>
    <t>39,19</t>
  </si>
  <si>
    <t>42,14</t>
  </si>
  <si>
    <t>36,00</t>
  </si>
  <si>
    <t>45,86</t>
  </si>
  <si>
    <t>70,84</t>
  </si>
  <si>
    <t>28,36</t>
  </si>
  <si>
    <t>33,66</t>
  </si>
  <si>
    <t>26,60</t>
  </si>
  <si>
    <t>8,68</t>
  </si>
  <si>
    <t>59,80</t>
  </si>
  <si>
    <t>10,45</t>
  </si>
  <si>
    <t>8,16</t>
  </si>
  <si>
    <t>8,65</t>
  </si>
  <si>
    <t>78,12</t>
  </si>
  <si>
    <t>130,15</t>
  </si>
  <si>
    <t>11,38</t>
  </si>
  <si>
    <t>19,97</t>
  </si>
  <si>
    <t>8,35</t>
  </si>
  <si>
    <t>82,77</t>
  </si>
  <si>
    <t>7,20</t>
  </si>
  <si>
    <t>11,98</t>
  </si>
  <si>
    <t>119,04</t>
  </si>
  <si>
    <t>3,56</t>
  </si>
  <si>
    <t>20,63</t>
  </si>
  <si>
    <t>9,02</t>
  </si>
  <si>
    <t>2.310,16</t>
  </si>
  <si>
    <t>1.402,47</t>
  </si>
  <si>
    <t>10.343,50</t>
  </si>
  <si>
    <t>2,70</t>
  </si>
  <si>
    <t>25,96</t>
  </si>
  <si>
    <t>7,13</t>
  </si>
  <si>
    <t>21,95</t>
  </si>
  <si>
    <t>30,52</t>
  </si>
  <si>
    <t>50,55</t>
  </si>
  <si>
    <t>3,49</t>
  </si>
  <si>
    <t>22,07</t>
  </si>
  <si>
    <t>18,68</t>
  </si>
  <si>
    <t>32,65</t>
  </si>
  <si>
    <t>1,41</t>
  </si>
  <si>
    <t>38,63</t>
  </si>
  <si>
    <t>26,65</t>
  </si>
  <si>
    <t>38,32</t>
  </si>
  <si>
    <t>75,84</t>
  </si>
  <si>
    <t>95,21</t>
  </si>
  <si>
    <t>20,24</t>
  </si>
  <si>
    <t>115,06</t>
  </si>
  <si>
    <t>17,80</t>
  </si>
  <si>
    <t>8,81</t>
  </si>
  <si>
    <t>18,59</t>
  </si>
  <si>
    <t>38,80</t>
  </si>
  <si>
    <t>30,68</t>
  </si>
  <si>
    <t>19,99</t>
  </si>
  <si>
    <t>161,01</t>
  </si>
  <si>
    <t>48,54</t>
  </si>
  <si>
    <t>55,11</t>
  </si>
  <si>
    <t>88,06</t>
  </si>
  <si>
    <t>3,08</t>
  </si>
  <si>
    <t>15,47</t>
  </si>
  <si>
    <t>31,13</t>
  </si>
  <si>
    <t>61,49</t>
  </si>
  <si>
    <t>30,58</t>
  </si>
  <si>
    <t>12,50</t>
  </si>
  <si>
    <t>61,36</t>
  </si>
  <si>
    <t>1.175,73</t>
  </si>
  <si>
    <t>924,90</t>
  </si>
  <si>
    <t>1.432,03</t>
  </si>
  <si>
    <t>3.345,68</t>
  </si>
  <si>
    <t>272,11</t>
  </si>
  <si>
    <t>308,70</t>
  </si>
  <si>
    <t>433,23</t>
  </si>
  <si>
    <t>725,51</t>
  </si>
  <si>
    <t>634,56</t>
  </si>
  <si>
    <t>1.175,86</t>
  </si>
  <si>
    <t>996,58</t>
  </si>
  <si>
    <t>1.641,37</t>
  </si>
  <si>
    <t>3.508,95</t>
  </si>
  <si>
    <t>40,09</t>
  </si>
  <si>
    <t>57,42</t>
  </si>
  <si>
    <t>49,88</t>
  </si>
  <si>
    <t>49,51</t>
  </si>
  <si>
    <t>75,95</t>
  </si>
  <si>
    <t>87,01</t>
  </si>
  <si>
    <t>53,15</t>
  </si>
  <si>
    <t>135,96</t>
  </si>
  <si>
    <t>55,38</t>
  </si>
  <si>
    <t>68,04</t>
  </si>
  <si>
    <t>81,77</t>
  </si>
  <si>
    <t>142,08</t>
  </si>
  <si>
    <t>91,79</t>
  </si>
  <si>
    <t>111,02</t>
  </si>
  <si>
    <t>208,99</t>
  </si>
  <si>
    <t>102,40</t>
  </si>
  <si>
    <t>105,57</t>
  </si>
  <si>
    <t>124,38</t>
  </si>
  <si>
    <t>256,65</t>
  </si>
  <si>
    <t>217,84</t>
  </si>
  <si>
    <t>109,37</t>
  </si>
  <si>
    <t>111,32</t>
  </si>
  <si>
    <t>202,99</t>
  </si>
  <si>
    <t>123,85</t>
  </si>
  <si>
    <t>135,08</t>
  </si>
  <si>
    <t>135,89</t>
  </si>
  <si>
    <t>227,41</t>
  </si>
  <si>
    <t>251,84</t>
  </si>
  <si>
    <t>124,71</t>
  </si>
  <si>
    <t>135,95</t>
  </si>
  <si>
    <t>253,70</t>
  </si>
  <si>
    <t>407,96</t>
  </si>
  <si>
    <t>154,73</t>
  </si>
  <si>
    <t>181,31</t>
  </si>
  <si>
    <t>174,73</t>
  </si>
  <si>
    <t>404,80</t>
  </si>
  <si>
    <t>110,03</t>
  </si>
  <si>
    <t>97,95</t>
  </si>
  <si>
    <t>66,95</t>
  </si>
  <si>
    <t>972,63</t>
  </si>
  <si>
    <t>347,34</t>
  </si>
  <si>
    <t>3,34</t>
  </si>
  <si>
    <t>4,93</t>
  </si>
  <si>
    <t>2.982,33</t>
  </si>
  <si>
    <t>3.285,97</t>
  </si>
  <si>
    <t>20,15</t>
  </si>
  <si>
    <t>2,83</t>
  </si>
  <si>
    <t>52,61</t>
  </si>
  <si>
    <t>5,19</t>
  </si>
  <si>
    <t>3.578,40</t>
  </si>
  <si>
    <t>318.078,67</t>
  </si>
  <si>
    <t>109.944,16</t>
  </si>
  <si>
    <t>94.145,91</t>
  </si>
  <si>
    <t>207.332,35</t>
  </si>
  <si>
    <t>216.871,82</t>
  </si>
  <si>
    <t>15,69</t>
  </si>
  <si>
    <t>91,30</t>
  </si>
  <si>
    <t>84,77</t>
  </si>
  <si>
    <t>182.372,45</t>
  </si>
  <si>
    <t>687.750,00</t>
  </si>
  <si>
    <t>1.023.750,00</t>
  </si>
  <si>
    <t>161,85</t>
  </si>
  <si>
    <t>196,88</t>
  </si>
  <si>
    <t>49,40</t>
  </si>
  <si>
    <t>49,86</t>
  </si>
  <si>
    <t>81,37</t>
  </si>
  <si>
    <t>89,25</t>
  </si>
  <si>
    <t>382,22</t>
  </si>
  <si>
    <t>26,44</t>
  </si>
  <si>
    <t>3.025,20</t>
  </si>
  <si>
    <t>63,58</t>
  </si>
  <si>
    <t>35,50</t>
  </si>
  <si>
    <t>462,00</t>
  </si>
  <si>
    <t>87,55</t>
  </si>
  <si>
    <t>114,00</t>
  </si>
  <si>
    <t>143,62</t>
  </si>
  <si>
    <t>28,26</t>
  </si>
  <si>
    <t>18,51</t>
  </si>
  <si>
    <t>29,90</t>
  </si>
  <si>
    <t>37,86</t>
  </si>
  <si>
    <t>42,76</t>
  </si>
  <si>
    <t>11,13</t>
  </si>
  <si>
    <t>19,09</t>
  </si>
  <si>
    <t>20,34</t>
  </si>
  <si>
    <t>499,54</t>
  </si>
  <si>
    <t>25,15</t>
  </si>
  <si>
    <t>18,47</t>
  </si>
  <si>
    <t>120,61</t>
  </si>
  <si>
    <t>63,56</t>
  </si>
  <si>
    <t>88,00</t>
  </si>
  <si>
    <t>18,48</t>
  </si>
  <si>
    <t>50,26</t>
  </si>
  <si>
    <t>2.353,21</t>
  </si>
  <si>
    <t>3.459,63</t>
  </si>
  <si>
    <t>3.711,88</t>
  </si>
  <si>
    <t>4.140,00</t>
  </si>
  <si>
    <t>1.334,31</t>
  </si>
  <si>
    <t>3.133,48</t>
  </si>
  <si>
    <t>528,44</t>
  </si>
  <si>
    <t>12,80</t>
  </si>
  <si>
    <t>30,56</t>
  </si>
  <si>
    <t>4,05</t>
  </si>
  <si>
    <t>6,77</t>
  </si>
  <si>
    <t>9,07</t>
  </si>
  <si>
    <t>2.129,98</t>
  </si>
  <si>
    <t>96,69</t>
  </si>
  <si>
    <t>172,07</t>
  </si>
  <si>
    <t>22,82</t>
  </si>
  <si>
    <t>164,04</t>
  </si>
  <si>
    <t>121,36</t>
  </si>
  <si>
    <t>138,41</t>
  </si>
  <si>
    <t>2.986,55</t>
  </si>
  <si>
    <t>2.705,14</t>
  </si>
  <si>
    <t>1.598,85</t>
  </si>
  <si>
    <t>1.683,90</t>
  </si>
  <si>
    <t>110.689,78</t>
  </si>
  <si>
    <t>117.756,29</t>
  </si>
  <si>
    <t>91,51</t>
  </si>
  <si>
    <t>31,51</t>
  </si>
  <si>
    <t>2.675,32</t>
  </si>
  <si>
    <t>19,01</t>
  </si>
  <si>
    <t>16,68</t>
  </si>
  <si>
    <t>7,50</t>
  </si>
  <si>
    <t>65,34</t>
  </si>
  <si>
    <t>344,91</t>
  </si>
  <si>
    <t>587,24</t>
  </si>
  <si>
    <t>84,37</t>
  </si>
  <si>
    <t>2.790,75</t>
  </si>
  <si>
    <t>7,99</t>
  </si>
  <si>
    <t>21,22</t>
  </si>
  <si>
    <t>11,30</t>
  </si>
  <si>
    <t>19,63</t>
  </si>
  <si>
    <t>26,99</t>
  </si>
  <si>
    <t>10,87</t>
  </si>
  <si>
    <t>14,23</t>
  </si>
  <si>
    <t>13,10</t>
  </si>
  <si>
    <t>15,01</t>
  </si>
  <si>
    <t>39,46</t>
  </si>
  <si>
    <t>8,24</t>
  </si>
  <si>
    <t>25,22</t>
  </si>
  <si>
    <t>8,76</t>
  </si>
  <si>
    <t>39,06</t>
  </si>
  <si>
    <t>167,80</t>
  </si>
  <si>
    <t>315,75</t>
  </si>
  <si>
    <t>49,68</t>
  </si>
  <si>
    <t>58,80</t>
  </si>
  <si>
    <t>25,25</t>
  </si>
  <si>
    <t>28,38</t>
  </si>
  <si>
    <t>209,43</t>
  </si>
  <si>
    <t>356,97</t>
  </si>
  <si>
    <t>46,01</t>
  </si>
  <si>
    <t>31,25</t>
  </si>
  <si>
    <t>52,71</t>
  </si>
  <si>
    <t>34,86</t>
  </si>
  <si>
    <t>40,90</t>
  </si>
  <si>
    <t>33,49</t>
  </si>
  <si>
    <t>95.200,00</t>
  </si>
  <si>
    <t>80.840,85</t>
  </si>
  <si>
    <t>135.337,76</t>
  </si>
  <si>
    <t>229.689,78</t>
  </si>
  <si>
    <t>422,65</t>
  </si>
  <si>
    <t>36,59</t>
  </si>
  <si>
    <t>122,73</t>
  </si>
  <si>
    <t>13,68</t>
  </si>
  <si>
    <t>59,84</t>
  </si>
  <si>
    <t>17,91</t>
  </si>
  <si>
    <t>70,68</t>
  </si>
  <si>
    <t>47,05</t>
  </si>
  <si>
    <t>33,36</t>
  </si>
  <si>
    <t>26,53</t>
  </si>
  <si>
    <t>41,56</t>
  </si>
  <si>
    <t>5,70</t>
  </si>
  <si>
    <t>9,84</t>
  </si>
  <si>
    <t>13,70</t>
  </si>
  <si>
    <t>119,46</t>
  </si>
  <si>
    <t>161,54</t>
  </si>
  <si>
    <t>29,37</t>
  </si>
  <si>
    <t>46,28</t>
  </si>
  <si>
    <t>15,27</t>
  </si>
  <si>
    <t>3,58</t>
  </si>
  <si>
    <t>45,83</t>
  </si>
  <si>
    <t>9,76</t>
  </si>
  <si>
    <t>3.029,77</t>
  </si>
  <si>
    <t>53,44</t>
  </si>
  <si>
    <t>108,04</t>
  </si>
  <si>
    <t>466.789,80</t>
  </si>
  <si>
    <t>415.000,00</t>
  </si>
  <si>
    <t>30,95</t>
  </si>
  <si>
    <t>30,28</t>
  </si>
  <si>
    <t>2.951,03</t>
  </si>
  <si>
    <t>29,02</t>
  </si>
  <si>
    <t>133,47</t>
  </si>
  <si>
    <t>62,84</t>
  </si>
  <si>
    <t>88,85</t>
  </si>
  <si>
    <t>24,26</t>
  </si>
  <si>
    <t>2.654,27</t>
  </si>
  <si>
    <t>2,54</t>
  </si>
  <si>
    <t>39,75</t>
  </si>
  <si>
    <t>72,78</t>
  </si>
  <si>
    <t>7.356,85</t>
  </si>
  <si>
    <t>7.781,10</t>
  </si>
  <si>
    <t>9.258,47</t>
  </si>
  <si>
    <t>36.825,11</t>
  </si>
  <si>
    <t>30,55</t>
  </si>
  <si>
    <t>2.714,99</t>
  </si>
  <si>
    <t>4.354,94</t>
  </si>
  <si>
    <t>2.206,87</t>
  </si>
  <si>
    <t>1.094,32</t>
  </si>
  <si>
    <t>901,51</t>
  </si>
  <si>
    <t>881,90</t>
  </si>
  <si>
    <t>23,52</t>
  </si>
  <si>
    <t>16,98</t>
  </si>
  <si>
    <t>35,85</t>
  </si>
  <si>
    <t>4,21</t>
  </si>
  <si>
    <t>45,58</t>
  </si>
  <si>
    <t>21,55</t>
  </si>
  <si>
    <t>20,25</t>
  </si>
  <si>
    <t>20,51</t>
  </si>
  <si>
    <t>138,74</t>
  </si>
  <si>
    <t>182,46</t>
  </si>
  <si>
    <t>51,01</t>
  </si>
  <si>
    <t>150,57</t>
  </si>
  <si>
    <t>250,12</t>
  </si>
  <si>
    <t>58,00</t>
  </si>
  <si>
    <t>27,92</t>
  </si>
  <si>
    <t>85,99</t>
  </si>
  <si>
    <t>76,84</t>
  </si>
  <si>
    <t>89,64</t>
  </si>
  <si>
    <t>139,44</t>
  </si>
  <si>
    <t>258,20</t>
  </si>
  <si>
    <t>287,98</t>
  </si>
  <si>
    <t>3.029,79</t>
  </si>
  <si>
    <t>16,08</t>
  </si>
  <si>
    <t>27,05</t>
  </si>
  <si>
    <t>59,32</t>
  </si>
  <si>
    <t>52,30</t>
  </si>
  <si>
    <t>8.614,77</t>
  </si>
  <si>
    <t>129,72</t>
  </si>
  <si>
    <t>11,74</t>
  </si>
  <si>
    <t>27,31</t>
  </si>
  <si>
    <t>82,33</t>
  </si>
  <si>
    <t>134,62</t>
  </si>
  <si>
    <t>20,67</t>
  </si>
  <si>
    <t>17,63</t>
  </si>
  <si>
    <t>49,84</t>
  </si>
  <si>
    <t>33,02</t>
  </si>
  <si>
    <t>67,20</t>
  </si>
  <si>
    <t>50,40</t>
  </si>
  <si>
    <t>92,96</t>
  </si>
  <si>
    <t>54,88</t>
  </si>
  <si>
    <t>51,98</t>
  </si>
  <si>
    <t>65,24</t>
  </si>
  <si>
    <t>51,58</t>
  </si>
  <si>
    <t>66,00</t>
  </si>
  <si>
    <t>960,00</t>
  </si>
  <si>
    <t>603,00</t>
  </si>
  <si>
    <t>200,00</t>
  </si>
  <si>
    <t>37,40</t>
  </si>
  <si>
    <t>35,42</t>
  </si>
  <si>
    <t>576,00</t>
  </si>
  <si>
    <t>17,79</t>
  </si>
  <si>
    <t>6.305,55</t>
  </si>
  <si>
    <t>152,44</t>
  </si>
  <si>
    <t>194,60</t>
  </si>
  <si>
    <t>241,95</t>
  </si>
  <si>
    <t>296,72</t>
  </si>
  <si>
    <t>34,36</t>
  </si>
  <si>
    <t>303,35</t>
  </si>
  <si>
    <t>1.042,77</t>
  </si>
  <si>
    <t>1.185,17</t>
  </si>
  <si>
    <t>1.007,97</t>
  </si>
  <si>
    <t>1.006,51</t>
  </si>
  <si>
    <t>751,00</t>
  </si>
  <si>
    <t>760,53</t>
  </si>
  <si>
    <t>1.053,61</t>
  </si>
  <si>
    <t>616,39</t>
  </si>
  <si>
    <t>153,49</t>
  </si>
  <si>
    <t>261,15</t>
  </si>
  <si>
    <t>52,34</t>
  </si>
  <si>
    <t>55,43</t>
  </si>
  <si>
    <t>82,82</t>
  </si>
  <si>
    <t>73,91</t>
  </si>
  <si>
    <t>21,88</t>
  </si>
  <si>
    <t>12,12</t>
  </si>
  <si>
    <t>11,49</t>
  </si>
  <si>
    <t>47.868,07</t>
  </si>
  <si>
    <t>63.448,89</t>
  </si>
  <si>
    <t>380,63</t>
  </si>
  <si>
    <t>36,16</t>
  </si>
  <si>
    <t>28,09</t>
  </si>
  <si>
    <t>24,69</t>
  </si>
  <si>
    <t>135,24</t>
  </si>
  <si>
    <t>162,16</t>
  </si>
  <si>
    <t>216,99</t>
  </si>
  <si>
    <t>347,06</t>
  </si>
  <si>
    <t>350,79</t>
  </si>
  <si>
    <t>474,73</t>
  </si>
  <si>
    <t>547,40</t>
  </si>
  <si>
    <t>369,83</t>
  </si>
  <si>
    <t>558,15</t>
  </si>
  <si>
    <t>169,22</t>
  </si>
  <si>
    <t>188,92</t>
  </si>
  <si>
    <t>241,38</t>
  </si>
  <si>
    <t>258,11</t>
  </si>
  <si>
    <t>335,04</t>
  </si>
  <si>
    <t>457,76</t>
  </si>
  <si>
    <t>459,86</t>
  </si>
  <si>
    <t>588,56</t>
  </si>
  <si>
    <t>81,18</t>
  </si>
  <si>
    <t>153,30</t>
  </si>
  <si>
    <t>61,68</t>
  </si>
  <si>
    <t>102,82</t>
  </si>
  <si>
    <t>14,61</t>
  </si>
  <si>
    <t>86,96</t>
  </si>
  <si>
    <t>120,50</t>
  </si>
  <si>
    <t>35,99</t>
  </si>
  <si>
    <t>54,24</t>
  </si>
  <si>
    <t>66,76</t>
  </si>
  <si>
    <t>83,45</t>
  </si>
  <si>
    <t>33,69</t>
  </si>
  <si>
    <t>58,57</t>
  </si>
  <si>
    <t>28,08</t>
  </si>
  <si>
    <t>98,44</t>
  </si>
  <si>
    <t>44,76</t>
  </si>
  <si>
    <t>47,67</t>
  </si>
  <si>
    <t>20,84</t>
  </si>
  <si>
    <t>33,55</t>
  </si>
  <si>
    <t>44,87</t>
  </si>
  <si>
    <t>84,87</t>
  </si>
  <si>
    <t>12,45</t>
  </si>
  <si>
    <t>66,53</t>
  </si>
  <si>
    <t>24,49</t>
  </si>
  <si>
    <t>137,82</t>
  </si>
  <si>
    <t>54,52</t>
  </si>
  <si>
    <t>5.750,66</t>
  </si>
  <si>
    <t>12.454,73</t>
  </si>
  <si>
    <t>53,33</t>
  </si>
  <si>
    <t>48,73</t>
  </si>
  <si>
    <t>62,37</t>
  </si>
  <si>
    <t>49,05</t>
  </si>
  <si>
    <t>82,78</t>
  </si>
  <si>
    <t>39,56</t>
  </si>
  <si>
    <t>437.663,21</t>
  </si>
  <si>
    <t>412.300,00</t>
  </si>
  <si>
    <t>365.702,43</t>
  </si>
  <si>
    <t>274.285,50</t>
  </si>
  <si>
    <t>353.905,53</t>
  </si>
  <si>
    <t>263.812,99</t>
  </si>
  <si>
    <t>360.467,99</t>
  </si>
  <si>
    <t>79.632,81</t>
  </si>
  <si>
    <t>394.630,01</t>
  </si>
  <si>
    <t>323.950,00</t>
  </si>
  <si>
    <t>14,85</t>
  </si>
  <si>
    <t>178,49</t>
  </si>
  <si>
    <t>234,91</t>
  </si>
  <si>
    <t>14,17</t>
  </si>
  <si>
    <t>57,29</t>
  </si>
  <si>
    <t>55,36</t>
  </si>
  <si>
    <t>83.929,51</t>
  </si>
  <si>
    <t>98.685,31</t>
  </si>
  <si>
    <t>76.316,64</t>
  </si>
  <si>
    <t>34,29</t>
  </si>
  <si>
    <t>1.797,78</t>
  </si>
  <si>
    <t>117,80</t>
  </si>
  <si>
    <t>31,33</t>
  </si>
  <si>
    <t>1.325,85</t>
  </si>
  <si>
    <t>1.126,16</t>
  </si>
  <si>
    <t>24,01</t>
  </si>
  <si>
    <t>26,25</t>
  </si>
  <si>
    <t>718,34</t>
  </si>
  <si>
    <t>3.765,13</t>
  </si>
  <si>
    <t>4.912,84</t>
  </si>
  <si>
    <t>5.160,55</t>
  </si>
  <si>
    <t>522,24</t>
  </si>
  <si>
    <t>2.547,24</t>
  </si>
  <si>
    <t>3.492,66</t>
  </si>
  <si>
    <t>97,57</t>
  </si>
  <si>
    <t>111,58</t>
  </si>
  <si>
    <t>83,39</t>
  </si>
  <si>
    <t>90,00</t>
  </si>
  <si>
    <t>111,71</t>
  </si>
  <si>
    <t>102,48</t>
  </si>
  <si>
    <t>52,23</t>
  </si>
  <si>
    <t>53,81</t>
  </si>
  <si>
    <t>72,19</t>
  </si>
  <si>
    <t>52,95</t>
  </si>
  <si>
    <t>68,90</t>
  </si>
  <si>
    <t>174,38</t>
  </si>
  <si>
    <t>92,63</t>
  </si>
  <si>
    <t>117,23</t>
  </si>
  <si>
    <t>3.542,89</t>
  </si>
  <si>
    <t>16,27</t>
  </si>
  <si>
    <t>20,18</t>
  </si>
  <si>
    <t>32,85</t>
  </si>
  <si>
    <t>96,52</t>
  </si>
  <si>
    <t>29,49</t>
  </si>
  <si>
    <t>20,22</t>
  </si>
  <si>
    <t>26,90</t>
  </si>
  <si>
    <t>30,09</t>
  </si>
  <si>
    <t>15,50</t>
  </si>
  <si>
    <t>20,33</t>
  </si>
  <si>
    <t>22,66</t>
  </si>
  <si>
    <t>35,08</t>
  </si>
  <si>
    <t>63,84</t>
  </si>
  <si>
    <t>92,68</t>
  </si>
  <si>
    <t>32,36</t>
  </si>
  <si>
    <t>44,23</t>
  </si>
  <si>
    <t>32,05</t>
  </si>
  <si>
    <t>13,39</t>
  </si>
  <si>
    <t>36,86</t>
  </si>
  <si>
    <t>55,59</t>
  </si>
  <si>
    <t>26,59</t>
  </si>
  <si>
    <t>43,77</t>
  </si>
  <si>
    <t>80,34</t>
  </si>
  <si>
    <t>57,23</t>
  </si>
  <si>
    <t>43,28</t>
  </si>
  <si>
    <t>4.174,51</t>
  </si>
  <si>
    <t>40,01</t>
  </si>
  <si>
    <t>9,61</t>
  </si>
  <si>
    <t>9,41</t>
  </si>
  <si>
    <t>63,90</t>
  </si>
  <si>
    <t>55,80</t>
  </si>
  <si>
    <t>69,37</t>
  </si>
  <si>
    <t>30,45</t>
  </si>
  <si>
    <t>277,52</t>
  </si>
  <si>
    <t>391,95</t>
  </si>
  <si>
    <t>38,82</t>
  </si>
  <si>
    <t>60,98</t>
  </si>
  <si>
    <t>31,88</t>
  </si>
  <si>
    <t>193,09</t>
  </si>
  <si>
    <t>104,10</t>
  </si>
  <si>
    <t>14,45</t>
  </si>
  <si>
    <t>2.547,81</t>
  </si>
  <si>
    <t>5,36</t>
  </si>
  <si>
    <t>7,68</t>
  </si>
  <si>
    <t>12,83</t>
  </si>
  <si>
    <t>17,41</t>
  </si>
  <si>
    <t>51,29</t>
  </si>
  <si>
    <t>86,59</t>
  </si>
  <si>
    <t>81,06</t>
  </si>
  <si>
    <t>16,31</t>
  </si>
  <si>
    <t>40,51</t>
  </si>
  <si>
    <t>14,95</t>
  </si>
  <si>
    <t>23,71</t>
  </si>
  <si>
    <t>68,47</t>
  </si>
  <si>
    <t>29,07</t>
  </si>
  <si>
    <t>129,67</t>
  </si>
  <si>
    <t>12,10</t>
  </si>
  <si>
    <t>24,85</t>
  </si>
  <si>
    <t>98,14</t>
  </si>
  <si>
    <t>12,57</t>
  </si>
  <si>
    <t>42,97</t>
  </si>
  <si>
    <t>276,34</t>
  </si>
  <si>
    <t>57,47</t>
  </si>
  <si>
    <t>336,05</t>
  </si>
  <si>
    <t>68,44</t>
  </si>
  <si>
    <t>93,38</t>
  </si>
  <si>
    <t>117,85</t>
  </si>
  <si>
    <t>158,65</t>
  </si>
  <si>
    <t>182,88</t>
  </si>
  <si>
    <t>227,76</t>
  </si>
  <si>
    <t>309,51</t>
  </si>
  <si>
    <t>424,23</t>
  </si>
  <si>
    <t>113,77</t>
  </si>
  <si>
    <t>148,07</t>
  </si>
  <si>
    <t>195,54</t>
  </si>
  <si>
    <t>218,04</t>
  </si>
  <si>
    <t>387,82</t>
  </si>
  <si>
    <t>196,63</t>
  </si>
  <si>
    <t>229,54</t>
  </si>
  <si>
    <t>278,66</t>
  </si>
  <si>
    <t>414,49</t>
  </si>
  <si>
    <t>903,03</t>
  </si>
  <si>
    <t>51,52</t>
  </si>
  <si>
    <t>126,33</t>
  </si>
  <si>
    <t>143,25</t>
  </si>
  <si>
    <t>176,86</t>
  </si>
  <si>
    <t>217,15</t>
  </si>
  <si>
    <t>233,66</t>
  </si>
  <si>
    <t>315,82</t>
  </si>
  <si>
    <t>486,66</t>
  </si>
  <si>
    <t>1.056,88</t>
  </si>
  <si>
    <t>51,27</t>
  </si>
  <si>
    <t>54,49</t>
  </si>
  <si>
    <t>66,01</t>
  </si>
  <si>
    <t>86,36</t>
  </si>
  <si>
    <t>148,41</t>
  </si>
  <si>
    <t>292,29</t>
  </si>
  <si>
    <t>307,15</t>
  </si>
  <si>
    <t>399,12</t>
  </si>
  <si>
    <t>585,82</t>
  </si>
  <si>
    <t>61,92</t>
  </si>
  <si>
    <t>80,09</t>
  </si>
  <si>
    <t>107,42</t>
  </si>
  <si>
    <t>157,29</t>
  </si>
  <si>
    <t>203,05</t>
  </si>
  <si>
    <t>277,84</t>
  </si>
  <si>
    <t>114,27</t>
  </si>
  <si>
    <t>28,97</t>
  </si>
  <si>
    <t>63,17</t>
  </si>
  <si>
    <t>93,29</t>
  </si>
  <si>
    <t>27,71</t>
  </si>
  <si>
    <t>213,66</t>
  </si>
  <si>
    <t>316,45</t>
  </si>
  <si>
    <t>15,65</t>
  </si>
  <si>
    <t>27,68</t>
  </si>
  <si>
    <t>46,17</t>
  </si>
  <si>
    <t>34,75</t>
  </si>
  <si>
    <t>66,55</t>
  </si>
  <si>
    <t>37,69</t>
  </si>
  <si>
    <t>1,70</t>
  </si>
  <si>
    <t>86,94</t>
  </si>
  <si>
    <t>52,85</t>
  </si>
  <si>
    <t>173,10</t>
  </si>
  <si>
    <t>131,51</t>
  </si>
  <si>
    <t>219,97</t>
  </si>
  <si>
    <t>148,49</t>
  </si>
  <si>
    <t>39,02</t>
  </si>
  <si>
    <t>28,03</t>
  </si>
  <si>
    <t>42,80</t>
  </si>
  <si>
    <t>27,48</t>
  </si>
  <si>
    <t>55,35</t>
  </si>
  <si>
    <t>45,78</t>
  </si>
  <si>
    <t>58,76</t>
  </si>
  <si>
    <t>22,06</t>
  </si>
  <si>
    <t>84,40</t>
  </si>
  <si>
    <t>78,51</t>
  </si>
  <si>
    <t>81.120,80</t>
  </si>
  <si>
    <t>101.034,88</t>
  </si>
  <si>
    <t>1.965.329,92</t>
  </si>
  <si>
    <t>5.174.644,32</t>
  </si>
  <si>
    <t>1.600.000,00</t>
  </si>
  <si>
    <t>825.355,68</t>
  </si>
  <si>
    <t>64,86</t>
  </si>
  <si>
    <t>80,27</t>
  </si>
  <si>
    <t>35,47</t>
  </si>
  <si>
    <t>40,10</t>
  </si>
  <si>
    <t>42,96</t>
  </si>
  <si>
    <t>27,57</t>
  </si>
  <si>
    <t>20,71</t>
  </si>
  <si>
    <t>719,12</t>
  </si>
  <si>
    <t>781,65</t>
  </si>
  <si>
    <t>876,83</t>
  </si>
  <si>
    <t>1.886,40</t>
  </si>
  <si>
    <t>1.692,26</t>
  </si>
  <si>
    <t>2.061,38</t>
  </si>
  <si>
    <t>2.751,50</t>
  </si>
  <si>
    <t>638,21</t>
  </si>
  <si>
    <t>555,55</t>
  </si>
  <si>
    <t>1.444,44</t>
  </si>
  <si>
    <t>1.688,88</t>
  </si>
  <si>
    <t>497,77</t>
  </si>
  <si>
    <t>155,55</t>
  </si>
  <si>
    <t>221,07</t>
  </si>
  <si>
    <t>358,88</t>
  </si>
  <si>
    <t>177,77</t>
  </si>
  <si>
    <t>266,66</t>
  </si>
  <si>
    <t>191,90</t>
  </si>
  <si>
    <t>333,33</t>
  </si>
  <si>
    <t>100,00</t>
  </si>
  <si>
    <t>188,88</t>
  </si>
  <si>
    <t>275,55</t>
  </si>
  <si>
    <t>111,11</t>
  </si>
  <si>
    <t>344,44</t>
  </si>
  <si>
    <t>295,85</t>
  </si>
  <si>
    <t>227,89</t>
  </si>
  <si>
    <t>320,00</t>
  </si>
  <si>
    <t>372,87</t>
  </si>
  <si>
    <t>210,66</t>
  </si>
  <si>
    <t>284,60</t>
  </si>
  <si>
    <t>45,50</t>
  </si>
  <si>
    <t>31,24</t>
  </si>
  <si>
    <t>35,87</t>
  </si>
  <si>
    <t>36,96</t>
  </si>
  <si>
    <t>1.874,27</t>
  </si>
  <si>
    <t>ENCARGOS SOCIAIS SOBRE PREÇOS DA MÃO-DE-OBRA: 116,42%(HORA)   73,13%(MÊS)</t>
  </si>
  <si>
    <t>19,37</t>
  </si>
  <si>
    <t>38,49</t>
  </si>
  <si>
    <t>42,78</t>
  </si>
  <si>
    <t>32,26</t>
  </si>
  <si>
    <t>40,96</t>
  </si>
  <si>
    <t>58,36</t>
  </si>
  <si>
    <t>67,06</t>
  </si>
  <si>
    <t>26,49</t>
  </si>
  <si>
    <t>33,74</t>
  </si>
  <si>
    <t>62,17</t>
  </si>
  <si>
    <t>134,43</t>
  </si>
  <si>
    <t>21,72</t>
  </si>
  <si>
    <t>20,13</t>
  </si>
  <si>
    <t>21,71</t>
  </si>
  <si>
    <t>30,47</t>
  </si>
  <si>
    <t>13,84</t>
  </si>
  <si>
    <t>109,56</t>
  </si>
  <si>
    <t>266,02</t>
  </si>
  <si>
    <t>36,62</t>
  </si>
  <si>
    <t>55,24</t>
  </si>
  <si>
    <t>83,69</t>
  </si>
  <si>
    <t>85,15</t>
  </si>
  <si>
    <t>84,76</t>
  </si>
  <si>
    <t>70,73</t>
  </si>
  <si>
    <t>229,30</t>
  </si>
  <si>
    <t>16,10</t>
  </si>
  <si>
    <t>285,59</t>
  </si>
  <si>
    <t>54,50</t>
  </si>
  <si>
    <t>31,77</t>
  </si>
  <si>
    <t>55,69</t>
  </si>
  <si>
    <t>89,41</t>
  </si>
  <si>
    <t>102,84</t>
  </si>
  <si>
    <t>107,69</t>
  </si>
  <si>
    <t>125,19</t>
  </si>
  <si>
    <t>96,21</t>
  </si>
  <si>
    <t>130,76</t>
  </si>
  <si>
    <t>10,66</t>
  </si>
  <si>
    <t>74,31</t>
  </si>
  <si>
    <t>140,14</t>
  </si>
  <si>
    <t>126,92</t>
  </si>
  <si>
    <t>139,28</t>
  </si>
  <si>
    <t>139,83</t>
  </si>
  <si>
    <t>131,91</t>
  </si>
  <si>
    <t>27,49</t>
  </si>
  <si>
    <t>66,06</t>
  </si>
  <si>
    <t>162,86</t>
  </si>
  <si>
    <t>40,17</t>
  </si>
  <si>
    <t>96,51</t>
  </si>
  <si>
    <t>32,50</t>
  </si>
  <si>
    <t>47,58</t>
  </si>
  <si>
    <t>51,45</t>
  </si>
  <si>
    <t>250,78</t>
  </si>
  <si>
    <t>37,11</t>
  </si>
  <si>
    <t>36,13</t>
  </si>
  <si>
    <t>66,97</t>
  </si>
  <si>
    <t>21,81</t>
  </si>
  <si>
    <t>37,62</t>
  </si>
  <si>
    <t>40,15</t>
  </si>
  <si>
    <t>17,59</t>
  </si>
  <si>
    <t>41,26</t>
  </si>
  <si>
    <t>19,21</t>
  </si>
  <si>
    <t>22,40</t>
  </si>
  <si>
    <t>16,13</t>
  </si>
  <si>
    <t>150,99</t>
  </si>
  <si>
    <t>17,26</t>
  </si>
  <si>
    <t>36,12</t>
  </si>
  <si>
    <t>20,04</t>
  </si>
  <si>
    <t>107,25</t>
  </si>
  <si>
    <t>124,52</t>
  </si>
  <si>
    <t>69,36</t>
  </si>
  <si>
    <t>26,56</t>
  </si>
  <si>
    <t>14,18</t>
  </si>
  <si>
    <t>105,87</t>
  </si>
  <si>
    <t>23,02</t>
  </si>
  <si>
    <t>40,91</t>
  </si>
  <si>
    <t>162,62</t>
  </si>
  <si>
    <t>64,00</t>
  </si>
  <si>
    <t>102,88</t>
  </si>
  <si>
    <t>24,97</t>
  </si>
  <si>
    <t>29,29</t>
  </si>
  <si>
    <t>14,39</t>
  </si>
  <si>
    <t>43,76</t>
  </si>
  <si>
    <t>29,19</t>
  </si>
  <si>
    <t>63,42</t>
  </si>
  <si>
    <t>14,35</t>
  </si>
  <si>
    <t>33,57</t>
  </si>
  <si>
    <t>43,04</t>
  </si>
  <si>
    <t>22,95</t>
  </si>
  <si>
    <t>39,31</t>
  </si>
  <si>
    <t>106,32</t>
  </si>
  <si>
    <t>33,25</t>
  </si>
  <si>
    <t>40,81</t>
  </si>
  <si>
    <t>32,33</t>
  </si>
  <si>
    <t>46,47</t>
  </si>
  <si>
    <t>49,89</t>
  </si>
  <si>
    <t>16,82</t>
  </si>
  <si>
    <t>490,00</t>
  </si>
  <si>
    <t>85,86</t>
  </si>
  <si>
    <t>119,39</t>
  </si>
  <si>
    <t>128,15</t>
  </si>
  <si>
    <t>93,36</t>
  </si>
  <si>
    <t>143,54</t>
  </si>
  <si>
    <t>135,26</t>
  </si>
  <si>
    <t>127,25</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</si>
  <si>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</si>
  <si>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</si>
  <si>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</si>
  <si>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</si>
  <si>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</si>
  <si>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</si>
  <si>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</si>
  <si>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</si>
  <si>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</si>
  <si>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</si>
  <si>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</si>
  <si>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</si>
  <si>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</si>
  <si>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</si>
  <si>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</si>
  <si>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</si>
  <si>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</si>
  <si>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</si>
  <si>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</si>
  <si>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</si>
  <si>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</si>
  <si>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</si>
  <si>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</si>
  <si>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</si>
  <si>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</si>
  <si>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</si>
  <si>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</si>
  <si>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</si>
  <si>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</si>
  <si>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</si>
  <si>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</si>
  <si>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</si>
  <si>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</si>
  <si>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</si>
  <si>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</si>
  <si>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</si>
  <si>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</si>
  <si>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</si>
  <si>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</si>
  <si>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</si>
  <si>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</si>
  <si>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</si>
  <si>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</si>
  <si>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</si>
  <si>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</si>
  <si>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</si>
  <si>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</si>
  <si>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</si>
  <si>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</si>
  <si>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</si>
  <si>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</si>
  <si>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</si>
  <si>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</si>
  <si>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</si>
  <si>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</si>
  <si>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</si>
  <si>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</si>
  <si>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</si>
  <si>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</si>
  <si>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</si>
  <si>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</si>
  <si>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</si>
  <si>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</si>
  <si>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</si>
  <si>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</si>
  <si>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</si>
  <si>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</si>
  <si>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</si>
  <si>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</si>
  <si>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</si>
  <si>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</si>
  <si>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</si>
  <si>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44,36</t>
  </si>
  <si>
    <t>32,63</t>
  </si>
  <si>
    <t>50,47</t>
  </si>
  <si>
    <t>27,27</t>
  </si>
  <si>
    <t>146,17</t>
  </si>
  <si>
    <t>487,54</t>
  </si>
  <si>
    <t>62,89</t>
  </si>
  <si>
    <t>131,92</t>
  </si>
  <si>
    <t>35,58</t>
  </si>
  <si>
    <t>45,77</t>
  </si>
  <si>
    <t>427,78</t>
  </si>
  <si>
    <t>411,42</t>
  </si>
  <si>
    <t>54,75</t>
  </si>
  <si>
    <t>71,33</t>
  </si>
  <si>
    <t>167,65</t>
  </si>
  <si>
    <t>250,32</t>
  </si>
  <si>
    <t>302,91</t>
  </si>
  <si>
    <t>59,53</t>
  </si>
  <si>
    <t>116,64</t>
  </si>
  <si>
    <t>18,63</t>
  </si>
  <si>
    <t>50,50</t>
  </si>
  <si>
    <t>224,82</t>
  </si>
  <si>
    <t>296,86</t>
  </si>
  <si>
    <t>58,26</t>
  </si>
  <si>
    <t>20,73</t>
  </si>
  <si>
    <t>125,42</t>
  </si>
  <si>
    <t>56,71</t>
  </si>
  <si>
    <t>51,80</t>
  </si>
  <si>
    <t>46,73</t>
  </si>
  <si>
    <t>30,20</t>
  </si>
  <si>
    <t>44,32</t>
  </si>
  <si>
    <t>88,24</t>
  </si>
  <si>
    <t>61,47</t>
  </si>
  <si>
    <t>57,78</t>
  </si>
  <si>
    <t>62,68</t>
  </si>
  <si>
    <t>60,14</t>
  </si>
  <si>
    <t>34,70</t>
  </si>
  <si>
    <t>55,00</t>
  </si>
  <si>
    <t>44,80</t>
  </si>
  <si>
    <t>22,28</t>
  </si>
  <si>
    <t>15,80</t>
  </si>
  <si>
    <t>125,48</t>
  </si>
  <si>
    <t>71,54</t>
  </si>
  <si>
    <t>10,08</t>
  </si>
  <si>
    <t>10,58</t>
  </si>
  <si>
    <t>6,03</t>
  </si>
  <si>
    <t>13,45</t>
  </si>
  <si>
    <t>9,68</t>
  </si>
  <si>
    <t>317,85</t>
  </si>
  <si>
    <t>99235</t>
  </si>
  <si>
    <t>99431</t>
  </si>
  <si>
    <t>99432</t>
  </si>
  <si>
    <t>99433</t>
  </si>
  <si>
    <t>99434</t>
  </si>
  <si>
    <t>99435</t>
  </si>
  <si>
    <t>99436</t>
  </si>
  <si>
    <t>99437</t>
  </si>
  <si>
    <t>99438</t>
  </si>
  <si>
    <t>99439</t>
  </si>
  <si>
    <t>74,83</t>
  </si>
  <si>
    <t>88,36</t>
  </si>
  <si>
    <t>28,69</t>
  </si>
  <si>
    <t>55,50</t>
  </si>
  <si>
    <t>56,56</t>
  </si>
  <si>
    <t>27,45</t>
  </si>
  <si>
    <t>41,91</t>
  </si>
  <si>
    <t>51,70</t>
  </si>
  <si>
    <t>27,29</t>
  </si>
  <si>
    <t>23,04</t>
  </si>
  <si>
    <t>5,18</t>
  </si>
  <si>
    <t>10,80</t>
  </si>
  <si>
    <t>32,73</t>
  </si>
  <si>
    <t>14,79</t>
  </si>
  <si>
    <t>56,10</t>
  </si>
  <si>
    <t>44,20</t>
  </si>
  <si>
    <t>56,47</t>
  </si>
  <si>
    <t>57,01</t>
  </si>
  <si>
    <t>70,09</t>
  </si>
  <si>
    <t>30,70</t>
  </si>
  <si>
    <t>26,31</t>
  </si>
  <si>
    <t>9,43</t>
  </si>
  <si>
    <t>47,11</t>
  </si>
  <si>
    <t>56,84</t>
  </si>
  <si>
    <t>16,92</t>
  </si>
  <si>
    <t>50,35</t>
  </si>
  <si>
    <t>56,40</t>
  </si>
  <si>
    <t>61,66</t>
  </si>
  <si>
    <t>86,16</t>
  </si>
  <si>
    <t>25,93</t>
  </si>
  <si>
    <t>27,76</t>
  </si>
  <si>
    <t>26,85</t>
  </si>
  <si>
    <t>42,43</t>
  </si>
  <si>
    <t>54,36</t>
  </si>
  <si>
    <t>66,43</t>
  </si>
  <si>
    <t>93,32</t>
  </si>
  <si>
    <t>58,38</t>
  </si>
  <si>
    <t>59,33</t>
  </si>
  <si>
    <t>31,41</t>
  </si>
  <si>
    <t>71,87</t>
  </si>
  <si>
    <t>32,18</t>
  </si>
  <si>
    <t>33,53</t>
  </si>
  <si>
    <t>45,32</t>
  </si>
  <si>
    <t>28,53</t>
  </si>
  <si>
    <t>74,19</t>
  </si>
  <si>
    <t>37,03</t>
  </si>
  <si>
    <t>41,87</t>
  </si>
  <si>
    <t>62,93</t>
  </si>
  <si>
    <t>34,98</t>
  </si>
  <si>
    <t>218,19</t>
  </si>
  <si>
    <t>70,79</t>
  </si>
  <si>
    <t>23,54</t>
  </si>
  <si>
    <t>4,71</t>
  </si>
  <si>
    <t>9,80</t>
  </si>
  <si>
    <t>34,13</t>
  </si>
  <si>
    <t>26,24</t>
  </si>
  <si>
    <t>32,59</t>
  </si>
  <si>
    <t>29,80</t>
  </si>
  <si>
    <t>58,68</t>
  </si>
  <si>
    <t>32,71</t>
  </si>
  <si>
    <t>31,63</t>
  </si>
  <si>
    <t>19,23</t>
  </si>
  <si>
    <t>47,94</t>
  </si>
  <si>
    <t>254,67</t>
  </si>
  <si>
    <t>35,30</t>
  </si>
  <si>
    <t>104,74</t>
  </si>
  <si>
    <t>46,94</t>
  </si>
  <si>
    <t>50,77</t>
  </si>
  <si>
    <t>77,36</t>
  </si>
  <si>
    <t>58,56</t>
  </si>
  <si>
    <t>63,73</t>
  </si>
  <si>
    <t>35,34</t>
  </si>
  <si>
    <t>32,07</t>
  </si>
  <si>
    <t>45,29</t>
  </si>
  <si>
    <t>23,79</t>
  </si>
  <si>
    <t>50,32</t>
  </si>
  <si>
    <t>28,74</t>
  </si>
  <si>
    <t>16,77</t>
  </si>
  <si>
    <t>54,46</t>
  </si>
  <si>
    <t>76,53</t>
  </si>
  <si>
    <t>51,57</t>
  </si>
  <si>
    <t>102,33</t>
  </si>
  <si>
    <t>24,07</t>
  </si>
  <si>
    <t>57,49</t>
  </si>
  <si>
    <t>12,97</t>
  </si>
  <si>
    <t>13,65</t>
  </si>
  <si>
    <t>43,40</t>
  </si>
  <si>
    <t>35,93</t>
  </si>
  <si>
    <t>85,51</t>
  </si>
  <si>
    <t>69,95</t>
  </si>
  <si>
    <t>7,08</t>
  </si>
  <si>
    <t>18,57</t>
  </si>
  <si>
    <t>69,81</t>
  </si>
  <si>
    <t>28,07</t>
  </si>
  <si>
    <t>13,48</t>
  </si>
  <si>
    <t>43,14</t>
  </si>
  <si>
    <t>72,38</t>
  </si>
  <si>
    <t>33,58</t>
  </si>
  <si>
    <t>26,42</t>
  </si>
  <si>
    <t>14,66</t>
  </si>
  <si>
    <t>73,27</t>
  </si>
  <si>
    <t>26,96</t>
  </si>
  <si>
    <t>19,45</t>
  </si>
  <si>
    <t>19,04</t>
  </si>
  <si>
    <t>59,64</t>
  </si>
  <si>
    <t>54,96</t>
  </si>
  <si>
    <t>13,58</t>
  </si>
  <si>
    <t>40,70</t>
  </si>
  <si>
    <t>67,64</t>
  </si>
  <si>
    <t>66,25</t>
  </si>
  <si>
    <t>94,46</t>
  </si>
  <si>
    <t>35,39</t>
  </si>
  <si>
    <t>60,25</t>
  </si>
  <si>
    <t>54,13</t>
  </si>
  <si>
    <t>102,51</t>
  </si>
  <si>
    <t>47,89</t>
  </si>
  <si>
    <t>75,53</t>
  </si>
  <si>
    <t>32,62</t>
  </si>
  <si>
    <t>77,84</t>
  </si>
  <si>
    <t>102,72</t>
  </si>
  <si>
    <t>35,48</t>
  </si>
  <si>
    <t>86,24</t>
  </si>
  <si>
    <t>47,80</t>
  </si>
  <si>
    <t>67,95</t>
  </si>
  <si>
    <t>26,36</t>
  </si>
  <si>
    <t>47,77</t>
  </si>
  <si>
    <t>24,16</t>
  </si>
  <si>
    <t>12,44</t>
  </si>
  <si>
    <t>433,12</t>
  </si>
  <si>
    <t>14,10</t>
  </si>
  <si>
    <t>49,27</t>
  </si>
  <si>
    <t>81,09</t>
  </si>
  <si>
    <t>102,59</t>
  </si>
  <si>
    <t>135,55</t>
  </si>
  <si>
    <t>199,67</t>
  </si>
  <si>
    <t>65,40</t>
  </si>
  <si>
    <t>17,11</t>
  </si>
  <si>
    <t>10,97</t>
  </si>
  <si>
    <t>36,89</t>
  </si>
  <si>
    <t>102,21</t>
  </si>
  <si>
    <t>23,64</t>
  </si>
  <si>
    <t>65,70</t>
  </si>
  <si>
    <t>45,12</t>
  </si>
  <si>
    <t>31,36</t>
  </si>
  <si>
    <t>73,47</t>
  </si>
  <si>
    <t>16,34</t>
  </si>
  <si>
    <t>77,78</t>
  </si>
  <si>
    <t>109,82</t>
  </si>
  <si>
    <t>30,60</t>
  </si>
  <si>
    <t>178,20</t>
  </si>
  <si>
    <t>92,10</t>
  </si>
  <si>
    <t>166,46</t>
  </si>
  <si>
    <t>16,88</t>
  </si>
  <si>
    <t>20,09</t>
  </si>
  <si>
    <t>24,38</t>
  </si>
  <si>
    <t>42,60</t>
  </si>
  <si>
    <t>18,30</t>
  </si>
  <si>
    <t>19,60</t>
  </si>
  <si>
    <t>137,72</t>
  </si>
  <si>
    <t>158,23</t>
  </si>
  <si>
    <t>87,20</t>
  </si>
  <si>
    <t>117,67</t>
  </si>
  <si>
    <t>56,50</t>
  </si>
  <si>
    <t>78,77</t>
  </si>
  <si>
    <t>115,74</t>
  </si>
  <si>
    <t>174,35</t>
  </si>
  <si>
    <t>133,32</t>
  </si>
  <si>
    <t>36,14</t>
  </si>
  <si>
    <t>38,18</t>
  </si>
  <si>
    <t>59,92</t>
  </si>
  <si>
    <t>312,53</t>
  </si>
  <si>
    <t>123,98</t>
  </si>
  <si>
    <t>99250</t>
  </si>
  <si>
    <t>99251</t>
  </si>
  <si>
    <t>99253</t>
  </si>
  <si>
    <t>99255</t>
  </si>
  <si>
    <t>99257</t>
  </si>
  <si>
    <t>99258</t>
  </si>
  <si>
    <t>99260</t>
  </si>
  <si>
    <t>99262</t>
  </si>
  <si>
    <t>99264</t>
  </si>
  <si>
    <t>19,61</t>
  </si>
  <si>
    <t>308,92</t>
  </si>
  <si>
    <t>253,14</t>
  </si>
  <si>
    <t>180,94</t>
  </si>
  <si>
    <t>32,98</t>
  </si>
  <si>
    <t>609,50</t>
  </si>
  <si>
    <t>83,77</t>
  </si>
  <si>
    <t>213,64</t>
  </si>
  <si>
    <t>130,34</t>
  </si>
  <si>
    <t>198,85</t>
  </si>
  <si>
    <t>69,72</t>
  </si>
  <si>
    <t>24,60</t>
  </si>
  <si>
    <t>81,72</t>
  </si>
  <si>
    <t>82,66</t>
  </si>
  <si>
    <t>109,88</t>
  </si>
  <si>
    <t>45,48</t>
  </si>
  <si>
    <t>20,83</t>
  </si>
  <si>
    <t>9,71</t>
  </si>
  <si>
    <t>76,51</t>
  </si>
  <si>
    <t>15,85</t>
  </si>
  <si>
    <t>71,42</t>
  </si>
  <si>
    <t>226,20</t>
  </si>
  <si>
    <t>32,57</t>
  </si>
  <si>
    <t>10,96</t>
  </si>
  <si>
    <t>59,65</t>
  </si>
  <si>
    <t>69,74</t>
  </si>
  <si>
    <t>18,78</t>
  </si>
  <si>
    <t>33,48</t>
  </si>
  <si>
    <t>36,25</t>
  </si>
  <si>
    <t>71,59</t>
  </si>
  <si>
    <t>68,64</t>
  </si>
  <si>
    <t>67,37</t>
  </si>
  <si>
    <t>74,98</t>
  </si>
  <si>
    <t>85,24</t>
  </si>
  <si>
    <t>135,67</t>
  </si>
  <si>
    <t>38,22</t>
  </si>
  <si>
    <t>34,47</t>
  </si>
  <si>
    <t>38,67</t>
  </si>
  <si>
    <t>67,46</t>
  </si>
  <si>
    <t>60,95</t>
  </si>
  <si>
    <t>68,95</t>
  </si>
  <si>
    <t>58,79</t>
  </si>
  <si>
    <t>62,63</t>
  </si>
  <si>
    <t>55,85</t>
  </si>
  <si>
    <t>58,05</t>
  </si>
  <si>
    <t>69,03</t>
  </si>
  <si>
    <t>75,03</t>
  </si>
  <si>
    <t>57,19</t>
  </si>
  <si>
    <t>45,11</t>
  </si>
  <si>
    <t>71,37</t>
  </si>
  <si>
    <t>56,52</t>
  </si>
  <si>
    <t>78,52</t>
  </si>
  <si>
    <t>73,90</t>
  </si>
  <si>
    <t>58,33</t>
  </si>
  <si>
    <t>62,15</t>
  </si>
  <si>
    <t>85,45</t>
  </si>
  <si>
    <t>75,77</t>
  </si>
  <si>
    <t>83,52</t>
  </si>
  <si>
    <t>122,52</t>
  </si>
  <si>
    <t>37,31</t>
  </si>
  <si>
    <t>104,94</t>
  </si>
  <si>
    <t>136,16</t>
  </si>
  <si>
    <t>86,20</t>
  </si>
  <si>
    <t>72,02</t>
  </si>
  <si>
    <t>46,29</t>
  </si>
  <si>
    <t>59,11</t>
  </si>
  <si>
    <t>52,59</t>
  </si>
  <si>
    <t>50,13</t>
  </si>
  <si>
    <t>60,62</t>
  </si>
  <si>
    <t>52,44</t>
  </si>
  <si>
    <t>60,86</t>
  </si>
  <si>
    <t>56,99</t>
  </si>
  <si>
    <t>58,14</t>
  </si>
  <si>
    <t>31,81</t>
  </si>
  <si>
    <t>73759/2</t>
  </si>
  <si>
    <t>58,71</t>
  </si>
  <si>
    <t>18,84</t>
  </si>
  <si>
    <t>22,21</t>
  </si>
  <si>
    <t>22,93</t>
  </si>
  <si>
    <t>33,50</t>
  </si>
  <si>
    <t>24,99</t>
  </si>
  <si>
    <t>29,20</t>
  </si>
  <si>
    <t>57,09</t>
  </si>
  <si>
    <t>102,17</t>
  </si>
  <si>
    <t>30,25</t>
  </si>
  <si>
    <t>143,72</t>
  </si>
  <si>
    <t>33,90</t>
  </si>
  <si>
    <t>165,93</t>
  </si>
  <si>
    <t>16,09</t>
  </si>
  <si>
    <t>91,68</t>
  </si>
  <si>
    <t>61,19</t>
  </si>
  <si>
    <t>42,67</t>
  </si>
  <si>
    <t>88,66</t>
  </si>
  <si>
    <t>29,54</t>
  </si>
  <si>
    <t>83,34</t>
  </si>
  <si>
    <t>64,19</t>
  </si>
  <si>
    <t>82,46</t>
  </si>
  <si>
    <t>54,23</t>
  </si>
  <si>
    <t>48,77</t>
  </si>
  <si>
    <t>114,50</t>
  </si>
  <si>
    <t>57,75</t>
  </si>
  <si>
    <t>19,36</t>
  </si>
  <si>
    <t>41,41</t>
  </si>
  <si>
    <t>84,50</t>
  </si>
  <si>
    <t>36,29</t>
  </si>
  <si>
    <t>67,24</t>
  </si>
  <si>
    <t>69,26</t>
  </si>
  <si>
    <t>94,14</t>
  </si>
  <si>
    <t>115,80</t>
  </si>
  <si>
    <t>52,91</t>
  </si>
  <si>
    <t>93,21</t>
  </si>
  <si>
    <t>134,33</t>
  </si>
  <si>
    <t>120,06</t>
  </si>
  <si>
    <t>62,96</t>
  </si>
  <si>
    <t>162,54</t>
  </si>
  <si>
    <t>99194</t>
  </si>
  <si>
    <t>99195</t>
  </si>
  <si>
    <t>99196</t>
  </si>
  <si>
    <t>99198</t>
  </si>
  <si>
    <t>99054</t>
  </si>
  <si>
    <t>39,24</t>
  </si>
  <si>
    <t>345,06</t>
  </si>
  <si>
    <t>312,37</t>
  </si>
  <si>
    <t>248,70</t>
  </si>
  <si>
    <t>341,29</t>
  </si>
  <si>
    <t>62,87</t>
  </si>
  <si>
    <t>27,04</t>
  </si>
  <si>
    <t>37,70</t>
  </si>
  <si>
    <t>173,48</t>
  </si>
  <si>
    <t>108,68</t>
  </si>
  <si>
    <t>58,34</t>
  </si>
  <si>
    <t>44,38</t>
  </si>
  <si>
    <t>27,78</t>
  </si>
  <si>
    <t>9,87</t>
  </si>
  <si>
    <t>131,49</t>
  </si>
  <si>
    <t>802,64</t>
  </si>
  <si>
    <t>27,46</t>
  </si>
  <si>
    <t>220,72</t>
  </si>
  <si>
    <t>90,29</t>
  </si>
  <si>
    <t>381,24</t>
  </si>
  <si>
    <t>120,39</t>
  </si>
  <si>
    <t>145,47</t>
  </si>
  <si>
    <t>99058</t>
  </si>
  <si>
    <t>99059</t>
  </si>
  <si>
    <t>40,44</t>
  </si>
  <si>
    <t>99060</t>
  </si>
  <si>
    <t>99061</t>
  </si>
  <si>
    <t>99062</t>
  </si>
  <si>
    <t>99063</t>
  </si>
  <si>
    <t>99064</t>
  </si>
  <si>
    <t>27,44</t>
  </si>
  <si>
    <t>35,25</t>
  </si>
  <si>
    <t>120,03</t>
  </si>
  <si>
    <t>16,22</t>
  </si>
  <si>
    <t>18,69</t>
  </si>
  <si>
    <t>17,87</t>
  </si>
  <si>
    <t>23,91</t>
  </si>
  <si>
    <t>21,36</t>
  </si>
  <si>
    <t>20,87</t>
  </si>
  <si>
    <t>25,00</t>
  </si>
  <si>
    <t>43,66</t>
  </si>
  <si>
    <t>26,50</t>
  </si>
  <si>
    <t>31,09</t>
  </si>
  <si>
    <t>127,75</t>
  </si>
  <si>
    <t xml:space="preserve">un    </t>
  </si>
  <si>
    <t xml:space="preserve">mxmes </t>
  </si>
  <si>
    <t>un</t>
  </si>
  <si>
    <t>m²xmes</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</si>
  <si>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</si>
  <si>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</si>
  <si>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</si>
  <si>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</si>
  <si>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</si>
  <si>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</si>
  <si>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</si>
  <si>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</si>
  <si>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</si>
  <si>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</si>
  <si>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</si>
  <si>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</si>
  <si>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</si>
  <si>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</si>
  <si>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</si>
  <si>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</si>
  <si>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</si>
  <si>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</si>
  <si>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</si>
  <si>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</si>
  <si>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</si>
  <si>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</si>
  <si>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</si>
  <si>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</si>
  <si>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</si>
  <si>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</si>
  <si>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</si>
  <si>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</si>
  <si>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</si>
  <si>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</si>
  <si>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</si>
  <si>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</si>
  <si>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</si>
  <si>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</si>
  <si>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</si>
  <si>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</si>
  <si>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</si>
  <si>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</si>
  <si>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</si>
  <si>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</si>
  <si>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</si>
  <si>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</si>
  <si>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</si>
  <si>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</si>
  <si>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</si>
  <si>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</si>
  <si>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</si>
  <si>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</si>
  <si>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</si>
  <si>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</si>
  <si>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</si>
  <si>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</si>
  <si>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</si>
  <si>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</si>
  <si>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</si>
  <si>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</si>
  <si>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</si>
  <si>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</si>
  <si>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</si>
  <si>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</si>
  <si>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</si>
  <si>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</si>
  <si>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</si>
  <si>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</si>
  <si>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</si>
  <si>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</si>
  <si>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</si>
  <si>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</si>
  <si>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</si>
  <si>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</si>
  <si>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</si>
  <si>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</si>
  <si>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</si>
  <si>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</si>
  <si>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</si>
  <si>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</si>
  <si>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</si>
  <si>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</si>
  <si>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</si>
  <si>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</si>
  <si>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</si>
  <si>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</si>
  <si>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</si>
  <si>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</si>
  <si>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</si>
  <si>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</si>
  <si>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</si>
  <si>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</si>
  <si>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</si>
  <si>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</si>
  <si>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</si>
  <si>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</si>
  <si>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</si>
  <si>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</si>
  <si>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</si>
  <si>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</si>
  <si>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</si>
  <si>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</si>
  <si>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</si>
  <si>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</si>
  <si>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</si>
  <si>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</si>
  <si>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</si>
  <si>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</si>
  <si>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</si>
  <si>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</si>
  <si>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</si>
  <si>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</si>
  <si>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</si>
  <si>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</si>
  <si>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</si>
  <si>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</si>
  <si>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</si>
  <si>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</si>
  <si>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</si>
  <si>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</si>
  <si>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</si>
  <si>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</si>
  <si>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</si>
  <si>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</si>
  <si>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</si>
  <si>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</si>
  <si>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</si>
  <si>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</si>
  <si>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</si>
  <si>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</si>
  <si>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</si>
  <si>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</si>
  <si>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</si>
  <si>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</si>
  <si>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</si>
  <si>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</si>
  <si>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</si>
  <si>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</si>
  <si>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</si>
  <si>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</si>
  <si>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</si>
  <si>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</si>
  <si>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</si>
  <si>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</si>
  <si>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</si>
  <si>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</si>
  <si>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</si>
  <si>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</si>
  <si>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</si>
  <si>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</si>
  <si>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</si>
  <si>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</si>
  <si>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</si>
  <si>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</si>
  <si>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</si>
  <si>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</si>
  <si>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</si>
  <si>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</si>
  <si>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</si>
  <si>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</si>
  <si>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</si>
  <si>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</si>
  <si>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</si>
  <si>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</si>
  <si>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</si>
  <si>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</si>
  <si>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</si>
  <si>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</si>
  <si>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</si>
  <si>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</si>
  <si>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</si>
  <si>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</si>
  <si>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</si>
  <si>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</si>
  <si>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</si>
  <si>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</si>
  <si>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</si>
  <si>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</si>
  <si>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</si>
  <si>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</si>
  <si>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</si>
  <si>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</si>
  <si>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</si>
  <si>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</si>
  <si>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</si>
  <si>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</si>
  <si>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</si>
  <si>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</si>
  <si>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</si>
  <si>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</si>
  <si>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</si>
  <si>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</si>
  <si>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</si>
  <si>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</si>
  <si>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</si>
  <si>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</si>
  <si>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</si>
  <si>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</si>
  <si>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</si>
  <si>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</si>
  <si>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</si>
  <si>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</si>
  <si>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</si>
  <si>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</si>
  <si>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</si>
  <si>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</si>
  <si>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</si>
  <si>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</si>
  <si>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</si>
  <si>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</si>
  <si>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</si>
  <si>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</si>
  <si>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</si>
  <si>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</si>
  <si>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</si>
  <si>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</si>
  <si>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</si>
  <si>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</si>
  <si>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</si>
  <si>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</si>
  <si>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</si>
  <si>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</si>
  <si>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</si>
  <si>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</si>
  <si>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</si>
  <si>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</si>
  <si>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</si>
  <si>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</si>
  <si>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</si>
  <si>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</si>
  <si>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</si>
  <si>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</si>
  <si>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</si>
  <si>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</si>
  <si>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</si>
  <si>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</si>
  <si>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</si>
  <si>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</si>
  <si>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</si>
  <si>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</si>
  <si>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</si>
  <si>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</si>
  <si>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</si>
  <si>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</si>
  <si>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</si>
  <si>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</si>
  <si>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</si>
  <si>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</si>
  <si>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</si>
  <si>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</si>
  <si>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</si>
  <si>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</si>
  <si>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</si>
  <si>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</si>
  <si>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</si>
  <si>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</si>
  <si>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</si>
  <si>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</si>
  <si>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</si>
  <si>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</si>
  <si>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</si>
  <si>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</si>
  <si>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</si>
  <si>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</si>
  <si>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</si>
  <si>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</si>
  <si>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</si>
  <si>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</si>
  <si>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</si>
  <si>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</si>
  <si>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</si>
  <si>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</si>
  <si>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</si>
  <si>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</si>
  <si>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</si>
  <si>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</si>
  <si>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</si>
  <si>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</si>
  <si>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</si>
  <si>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</si>
  <si>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</si>
  <si>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</si>
  <si>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Escavadeira hidráulica sobre esteiras, caçamba 0,80 m3, peso operacional 17,8 t, potência líquida 110 hp - chp diurno. Af_10/2014</t>
  </si>
  <si>
    <t>Caminhão basculante 10 m3, trucado cabine simples, peso bruto total 23.000 Kg, carga útil máxima 15.935 Kg, distância entre eixos 4,80 m, potência 230 cv inclusive caçamba metálica - chp diurno. Af_06/2014</t>
  </si>
  <si>
    <t>Perfuratriz com torre metálica para execução de estaca hélice contínua, profundidade máxima de 32 m, diâmetro máximo de 1000 mm, potência instalada de 350 hp, mesa rotativa com torque máximo de 263 knm - chp diurno. Af_01/2016</t>
  </si>
  <si>
    <t>Guincho elétrico de coluna, capacidade 400 kg, com moto freio, motor trifásico de 1,25 cv - chp diurno. Af_03/2016</t>
  </si>
  <si>
    <t>Distribuidor de agregados autopropelido, cap 3 m3, a diesel, potência 176cv - chp diurno. Af_07/2016</t>
  </si>
  <si>
    <t>Escavadeira hidraulica sobre esteira, equipada com clamshell, com capacidade da caçamba entre 1,20 e 1,50 m3, peso operacional entre 20,00 e 22,00 ton, potencia liquida entre 150 e 160 hp - chp diurno. Af_11/2016</t>
  </si>
  <si>
    <t>Caminhão basculante 10 m3, trucado, potência 230 cv, inclusive caçamba metálica, com distribuidor de agregados acoplado - chp diurno. Af_02/2017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</si>
  <si>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</si>
  <si>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</si>
  <si>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</si>
  <si>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Motobomba centrífuga, motor a gasolina, potência 5,42 hp, bocais 1 1/2" x 1", diâmetro rotor 143 mm hm/q = 6 mca / 16,8 m3/h a 38 mca / 6,6 m3/h - chi diurno. Af_06/2014</t>
  </si>
  <si>
    <t>Usina de concreto fixa, capacidade nominal de 90 a 120 m3/h, sem silo - chi diurno. Af_07/2016</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</si>
  <si>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</si>
  <si>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</si>
  <si>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</si>
  <si>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</si>
  <si>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</si>
  <si>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</si>
  <si>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</si>
  <si>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</si>
  <si>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</si>
  <si>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</si>
  <si>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</si>
  <si>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</si>
  <si>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</si>
  <si>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</si>
  <si>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</si>
  <si>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</si>
  <si>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</si>
  <si>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</si>
  <si>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</si>
  <si>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</si>
  <si>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</si>
  <si>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</si>
  <si>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</si>
  <si>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</si>
  <si>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</si>
  <si>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Caminhão basculante 10 m3, trucado cabine simples, peso bruto total 23.000 Kg, carga útil máxima 15.935 Kg, distância entre eixos 4,80 m, potência 230 cv inclusive caçamba metálica - chi diurno. Af_06/2014</t>
  </si>
  <si>
    <t>Espargidor de asfalto pressurizado, tanque 6 m3 com isolação térmica, aquecido com 2 maçaricos, com barra espargidora 3,60 m, montado sobre caminhão  toco, pbt 14.300 Kg, potência 185 cv - chi diurno. Af_08/2015</t>
  </si>
  <si>
    <t>Perfuratriz com torre metálica para execução de estaca hélice contínua, profundidade máxima de 32 m, diâmetro máximo de 1000 mm, potência instalada de 350 hp, mesa rotativa com torque máximo de 263 knm - chi diurno. Af_01/2016</t>
  </si>
  <si>
    <t>Guincho elétrico de coluna, capacidade 400 kg, com moto freio, motor trifásico de 1,25 cv - chi diurno. Af_03/2016</t>
  </si>
  <si>
    <t>Distribuidor de agregados autopropelido, cap 3 m3, a diesel, potência 176cv - chi diurno. Af_07/2016</t>
  </si>
  <si>
    <t>Escavadeira hidraulica sobre esteira, equipada com clamshell, com capacidade da caçamba entre 1,20 e 1,50 m3, peso operacional entre 20,00 e 22,00 ton, potencia liquida entre 150 e 160 hp - chi diurno. Af_11/2016</t>
  </si>
  <si>
    <t>Caminhão basculante 10 m3, trucado, potência 230 cv, inclusive caçamba metálica, com distribuidor de agregados acoplado - chi diurno. Af_02/2017</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</si>
  <si>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</si>
  <si>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</si>
  <si>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</si>
  <si>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</si>
  <si>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</si>
  <si>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</si>
  <si>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</si>
  <si>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</si>
  <si>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</si>
  <si>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</si>
  <si>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</si>
  <si>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</si>
  <si>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</si>
  <si>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</si>
  <si>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</si>
  <si>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</si>
  <si>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</si>
  <si>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</si>
  <si>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</si>
  <si>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</si>
  <si>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</si>
  <si>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</si>
  <si>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</si>
  <si>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</si>
  <si>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</si>
  <si>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</si>
  <si>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</si>
  <si>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</si>
  <si>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</si>
  <si>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</si>
  <si>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</si>
  <si>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</si>
  <si>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</si>
  <si>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</si>
  <si>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</si>
  <si>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</si>
  <si>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</si>
  <si>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</si>
  <si>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</si>
  <si>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</si>
  <si>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</si>
  <si>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</si>
  <si>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Espargidor de asfalto pressurizado, tanque 6 m3 com isolação térmica, aquecido com 2 maçaricos, com barra espargidora 3,60 m, montado sobre caminhão  toco, pbt 14.300 Kg, potência 185 cv - manutenção. Af_08/2015</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</si>
  <si>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</si>
  <si>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</si>
  <si>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</si>
  <si>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</si>
  <si>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</si>
  <si>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</si>
  <si>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</si>
  <si>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</si>
  <si>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</si>
  <si>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</si>
  <si>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</si>
  <si>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</si>
  <si>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</si>
  <si>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</si>
  <si>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</si>
  <si>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</si>
  <si>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</si>
  <si>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</si>
  <si>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</si>
  <si>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</si>
  <si>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</si>
  <si>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</si>
  <si>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</si>
  <si>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</si>
  <si>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</si>
  <si>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</si>
  <si>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</si>
  <si>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</si>
  <si>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</si>
  <si>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</si>
  <si>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</si>
  <si>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</si>
  <si>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</si>
  <si>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</si>
  <si>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</si>
  <si>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</si>
  <si>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</si>
  <si>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</si>
  <si>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</si>
  <si>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</si>
  <si>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</si>
  <si>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</si>
  <si>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</si>
  <si>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</si>
  <si>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</si>
  <si>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</si>
  <si>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</si>
  <si>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</si>
  <si>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</si>
  <si>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</si>
  <si>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</si>
  <si>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</si>
  <si>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</si>
  <si>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</si>
  <si>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</si>
  <si>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</si>
  <si>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</si>
  <si>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</si>
  <si>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</si>
  <si>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</si>
  <si>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</si>
  <si>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</si>
  <si>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</si>
  <si>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</si>
  <si>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</si>
  <si>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</si>
  <si>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</si>
  <si>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</si>
  <si>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</si>
  <si>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</si>
  <si>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</si>
  <si>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</si>
  <si>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</si>
  <si>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</si>
  <si>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</si>
  <si>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</si>
  <si>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</si>
  <si>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</si>
  <si>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</si>
  <si>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</si>
  <si>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</si>
  <si>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</si>
  <si>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</si>
  <si>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</si>
  <si>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</si>
  <si>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</si>
  <si>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</si>
  <si>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</si>
  <si>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</si>
  <si>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</si>
  <si>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</si>
  <si>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Caminhão para equipamento de limpeza a sucção com caminhão trucado de peso bruto total 23000 kg, carga útil máx. 15935 Kg, distância entre eixos 4,80 m, potência 230 cv, inclusive limpadora a sucção, tanque 12000 l - materiais na operação. Af_11/2015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</si>
  <si>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</si>
  <si>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</si>
  <si>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</si>
  <si>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</si>
  <si>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</si>
  <si>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</si>
  <si>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</si>
  <si>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</si>
  <si>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</si>
  <si>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</si>
  <si>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</si>
  <si>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</si>
  <si>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</si>
  <si>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</si>
  <si>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</si>
  <si>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</si>
  <si>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</si>
  <si>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</si>
  <si>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</si>
  <si>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</si>
  <si>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</si>
  <si>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</si>
  <si>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</si>
  <si>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Imunizacao de madeiramento para cobertura utilizando cupinicida incolor</t>
  </si>
  <si>
    <t>Cumeeira tipo shed para telha de fibrocimento ondulada, incluso juntas de vedacao e acessorios de fixacao</t>
  </si>
  <si>
    <t>Execucao de dreno com manta geotextil 200 g/m2</t>
  </si>
  <si>
    <t>Execucao de dreno com manta geotextil 400 g/m2</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</si>
  <si>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</si>
  <si>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</si>
  <si>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</si>
  <si>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</si>
  <si>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</si>
  <si>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</si>
  <si>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</si>
  <si>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</si>
  <si>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</si>
  <si>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</si>
  <si>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</si>
  <si>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</si>
  <si>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</si>
  <si>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</si>
  <si>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</si>
  <si>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Grelha em ferro fundido simples com requadro, carga máxima 12,5 t,  300 x 1000 mm, e = 15 mm, fornecida e assentada com argamassa 1:4 cimento:areia.</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</si>
  <si>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</si>
  <si>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</si>
  <si>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</si>
  <si>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Base para poço de visita circular para  esgoto, em alvenaria com tijolos cerâmicos maciços, diâmetro interno = 1,2 m, profundidade = 1,45 m, excluindo tampão. Af_05/2018</t>
  </si>
  <si>
    <t>Base para poço de visita circular para  esgoto, em alvenaria com tijolos cerâmicos maciços, diâmetro interno = 1,5 m, profundidade = 1,45 m, excluindo tampão. Af_05/2018</t>
  </si>
  <si>
    <t>Base para poço de visita retangular para  esgoto, em alvenaria com blocos de concreto, dimensões internas = 1x1 m, profundidade = 1,45 m, excluindo tampão. Af_05/2018</t>
  </si>
  <si>
    <t>Base para poço de visita retangular para esgoto, em alvenaria com blocos de concreto, dimensões internas = 1x1,5 m, profundidade = 1,45 m, excluindo tampão. Af_05/2018</t>
  </si>
  <si>
    <t>Base para poço de visita retangular para esgoto, em alvenaria com blocos de concreto, dimensões internas = 1x3 m, profundidade = 1,45 m, excluindo tampão. Af_05/2018</t>
  </si>
  <si>
    <t>Base para poço de visita retangular para esgoto, em alvenaria com blocos de concreto, dimensões internas = 1x4 m, profundidade = 1,45 m, excluindo tampão. Af_05/2018</t>
  </si>
  <si>
    <t>Base para poço de visita retangular para esgoto, em alvenaria com blocos de concreto, dimensões internas = 1,5x1,5 m, profundidade = 1,45 m, excluindo tampão . Af_05/2018</t>
  </si>
  <si>
    <t>Base para poço de visita retangular para esgoto, em alvenaria com blocos de concreto, dimensões internas = 1,5x2 m, profundidade = 1,45 m, excluindo tampão. Af_05/2018</t>
  </si>
  <si>
    <t>Base para poço de visita retangular para esgoto, em alvenaria com blocos de concreto, dimensões internas = 1,5x2,5 m, profundidade = 1,45 m, excluindo tampão. Af_05/2018</t>
  </si>
  <si>
    <t>Base para poço de visita retangular para esgoto, em alvenaria com blocos de concreto, dimensões internas = 1,5x3 m, profundidade = 1,45 m, excluindo tampão. Af_05/2018</t>
  </si>
  <si>
    <t>Base para poço de visita retangular para esgoto, em alvenaria com blocos de concreto, dimensões internas = 1,5x3,5 m, profundidade = 1,45 m, excluindo tampão. Af_05/2018</t>
  </si>
  <si>
    <t>Base para poço de visita retangular para esgoto, em alvenaria com blocos de concreto, dimensões internas = 1,5x4 m, profundidade = 1,45 m, excluindo tampão. Af_05/2018</t>
  </si>
  <si>
    <t>Base para poço de visita retangular para esgoto, em alvenaria com blocos de concreto, dimensões internas = 2x2 m, profundidade = 1,45 m, excluindo tampão. Af_05/2018</t>
  </si>
  <si>
    <t>Base para poço de visita retangular para esgoto, em alvenaria com blocos de concreto, dimensões internas = 2x2,5 m, profundidade = 1,45 m, excluindo tampão. Af_05/2018</t>
  </si>
  <si>
    <t>Base para poço de visita retangular para esgoto, em alvenaria com blocos de concreto, dimensões internas = 2x3 m, profundidade = 1,45 m, excluindo tampão. Af_05/2018</t>
  </si>
  <si>
    <t>Base para poço de visita retangular para esgoto, em alvenaria com blocos de concreto, dimensões internas = 2x3,5 m, profundidade = 1,45 m, excluindo tampão. Af_05/2018</t>
  </si>
  <si>
    <t>Base para poço de visita retangular para esgoto, em alvenaria com blocos de concreto, dimensões internas = 2x4 m, profundidade = 1,45 m, excluindo tampão. Af_05/2018</t>
  </si>
  <si>
    <t>Base para poço de visita retangular para esgoto, em alvenaria com blocos de concreto, dimensões internas = 2,5x2,5 m, profundidade = 1,45 m, excluindo tampão. Af_05/2018</t>
  </si>
  <si>
    <t>Base para poço de visita retangular para esgoto, em alvenaria com blocos de concreto, dimensões internas = 2,5x3 m, profundidade = 1,45 m, excluindo tampão. Af_05/2018</t>
  </si>
  <si>
    <t>Base para poço de visita retangular para esgoto, em alvenaria com blocos de concreto, dimensões internas = 2,5x3,5 m, profundidade = 1,45 m, excluindo tampão. Af_05/2018</t>
  </si>
  <si>
    <t>Base para poço de visita retangular para esgoto, em alvenaria com blocos de concreto, dimensões internas = 2,5x4 m, profundidade = 1,45 m, excluindo tampão. Af_05/2018</t>
  </si>
  <si>
    <t>Base para poço de visita retangular para esgoto, em alvenaria com blocos de concreto, dimensões internas = 3x3 m, profundidade = 1,45 m, excluindo tampão. Af_05/2018</t>
  </si>
  <si>
    <t>Base para poço de visita retangular para esgoto, em alvenaria com blocos de concreto, dimensões internas = 3x3,5 m, profundidade = 1,45 m, excluindo tampão. Af_05/2018</t>
  </si>
  <si>
    <t>Base para poço de visita retangular para esgoto, em alvenaria com blocos de concreto, dimensões internas = 3x4 m, profundidade = 1,45 m, excluindo tampão. Af_05/2018</t>
  </si>
  <si>
    <t>Base para poço de visita retangular para esgoto, em alvenaria com blocos de concreto, dimensões internas = 3,5x3,5 m, profundidade = 1,45 m, excluindo tampão. Af_05/2018</t>
  </si>
  <si>
    <t>Base para poço de visita retangular para esgoto, em alvenaria com blocos de concreto, dimensões internas = 3,5x4 m, profundidade = 1,45 m, excluindo tampão. Af_05/2018</t>
  </si>
  <si>
    <t>Base para poço de visita retangular para esgoto, em alvenaria com blocos de concreto, dimensões internas = 4x4 m, profundidade = 1,45 m, excluindo tampão.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</si>
  <si>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</si>
  <si>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</si>
  <si>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</si>
  <si>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</si>
  <si>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</si>
  <si>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</si>
  <si>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</si>
  <si>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</si>
  <si>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</si>
  <si>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</si>
  <si>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</si>
  <si>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</si>
  <si>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</si>
  <si>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</si>
  <si>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</si>
  <si>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</si>
  <si>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</si>
  <si>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</si>
  <si>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</si>
  <si>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</si>
  <si>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</si>
  <si>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</si>
  <si>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</si>
  <si>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</si>
  <si>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</si>
  <si>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</si>
  <si>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</si>
  <si>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</si>
  <si>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</si>
  <si>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</si>
  <si>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</si>
  <si>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</si>
  <si>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</si>
  <si>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</si>
  <si>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</si>
  <si>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</si>
  <si>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</si>
  <si>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</si>
  <si>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</si>
  <si>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</si>
  <si>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</si>
  <si>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</si>
  <si>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</si>
  <si>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</si>
  <si>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</si>
  <si>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</si>
  <si>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</si>
  <si>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</si>
  <si>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</si>
  <si>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</si>
  <si>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</si>
  <si>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</si>
  <si>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</si>
  <si>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</si>
  <si>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</si>
  <si>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</si>
  <si>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</si>
  <si>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</si>
  <si>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</si>
  <si>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</si>
  <si>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</si>
  <si>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</si>
  <si>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</si>
  <si>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</si>
  <si>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</si>
  <si>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</si>
  <si>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</si>
  <si>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</si>
  <si>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</si>
  <si>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</si>
  <si>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</si>
  <si>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</si>
  <si>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</si>
  <si>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</si>
  <si>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</si>
  <si>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</si>
  <si>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</si>
  <si>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</si>
  <si>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</si>
  <si>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</si>
  <si>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</si>
  <si>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</si>
  <si>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</si>
  <si>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</si>
  <si>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</si>
  <si>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</si>
  <si>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</si>
  <si>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</si>
  <si>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</si>
  <si>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</si>
  <si>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</si>
  <si>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</si>
  <si>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</si>
  <si>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</si>
  <si>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</si>
  <si>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</si>
  <si>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</si>
  <si>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</si>
  <si>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</si>
  <si>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</si>
  <si>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</si>
  <si>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</si>
  <si>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</si>
  <si>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</si>
  <si>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</si>
  <si>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</si>
  <si>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</si>
  <si>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</si>
  <si>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</si>
  <si>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</si>
  <si>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</si>
  <si>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</si>
  <si>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</si>
  <si>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</si>
  <si>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</si>
  <si>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</si>
  <si>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</si>
  <si>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</si>
  <si>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</si>
  <si>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</si>
  <si>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</si>
  <si>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</si>
  <si>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</si>
  <si>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</si>
  <si>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</si>
  <si>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</si>
  <si>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</si>
  <si>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</si>
  <si>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</si>
  <si>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</si>
  <si>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</si>
  <si>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Escada tipo marinheiro em aco ca-50 9,52mm incluso pintura com fundo anticorrosivo tipo zarcao</t>
  </si>
  <si>
    <t>Fecho embutir tipo unha 40cm c/colocacao</t>
  </si>
  <si>
    <t>Fecho embutir tipo unha 22cm c/colocacao</t>
  </si>
  <si>
    <t>Portao em tubo de aco galvanizado din 2440/nbr 5580, painel unico, dimensoes 1,0x1,6m, inclusive cadeado</t>
  </si>
  <si>
    <t>Portao em tubo de aco galvanizado din 2440/nbr 5580, painel unico, dimensoes 4,0x1,2m, inclusive cadeado</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</si>
  <si>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</si>
  <si>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</si>
  <si>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</si>
  <si>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</si>
  <si>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</si>
  <si>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</si>
  <si>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</si>
  <si>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</si>
  <si>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</si>
  <si>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</si>
  <si>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</si>
  <si>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</si>
  <si>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</si>
  <si>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</si>
  <si>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</si>
  <si>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</si>
  <si>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</si>
  <si>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</si>
  <si>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</si>
  <si>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</si>
  <si>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</si>
  <si>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</si>
  <si>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</si>
  <si>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</si>
  <si>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</si>
  <si>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</si>
  <si>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</si>
  <si>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</si>
  <si>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</si>
  <si>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</si>
  <si>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</si>
  <si>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</si>
  <si>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</si>
  <si>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</si>
  <si>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</si>
  <si>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</si>
  <si>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</si>
  <si>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</si>
  <si>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</si>
  <si>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</si>
  <si>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</si>
  <si>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</si>
  <si>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</si>
  <si>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</si>
  <si>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</si>
  <si>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</si>
  <si>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</si>
  <si>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</si>
  <si>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</si>
  <si>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</si>
  <si>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</si>
  <si>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Armacao aco ca-50 p/1,0m3 de concreto</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</si>
  <si>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</si>
  <si>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</si>
  <si>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</si>
  <si>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</si>
  <si>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</si>
  <si>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</si>
  <si>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</si>
  <si>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</si>
  <si>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Lancamento/aplicacao manual de concreto em fundacoes</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</si>
  <si>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</si>
  <si>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</si>
  <si>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</si>
  <si>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</si>
  <si>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</si>
  <si>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</si>
  <si>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</si>
  <si>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</si>
  <si>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</si>
  <si>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</si>
  <si>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</si>
  <si>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</si>
  <si>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</si>
  <si>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</si>
  <si>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</si>
  <si>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</si>
  <si>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</si>
  <si>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</si>
  <si>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</si>
  <si>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</si>
  <si>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</si>
  <si>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pre-mold beta 11 p/1kn/m2 vaos 4,40m/incl vigotas tijolos armadura negativa capeamento 3cm concreto 20mpa escoramento material e mao  de obra.</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</si>
  <si>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</si>
  <si>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</si>
  <si>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</si>
  <si>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</si>
  <si>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</si>
  <si>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Agulhamento fundo de valas c/maco 30kg pedra-de-mao h=10cm</t>
  </si>
  <si>
    <t>Junta de dilatacao com isopor 10 mm</t>
  </si>
  <si>
    <t>Junta de dilatacao elastica (pvc) o-220/6 pressao ate 30 mca</t>
  </si>
  <si>
    <t>Tratamento de junta de dilatação com manta asfáltica aderida com maçarico. Af_06/2018</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</si>
  <si>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</si>
  <si>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</si>
  <si>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</si>
  <si>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</si>
  <si>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Chapim de concreto aparente com acabamento desempenado, forma de compensado plastificado (madeirit) de 14 x 10 cm, fundido no local.</t>
  </si>
  <si>
    <t>Aparelho de apoio neoprene nao fretado (1,4kg/dm3)</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</si>
  <si>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</si>
  <si>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</si>
  <si>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</si>
  <si>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</si>
  <si>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</si>
  <si>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</si>
  <si>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</si>
  <si>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</si>
  <si>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</si>
  <si>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</si>
  <si>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</si>
  <si>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</si>
  <si>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</si>
  <si>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</si>
  <si>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</si>
  <si>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</si>
  <si>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</si>
  <si>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</si>
  <si>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</si>
  <si>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</si>
  <si>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</si>
  <si>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</si>
  <si>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</si>
  <si>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</si>
  <si>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</si>
  <si>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</si>
  <si>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</si>
  <si>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Terminal ou conector de pressao - para cabo 50mm2 - fornecimento e instalacao</t>
  </si>
  <si>
    <t>Conector parafuso fendido split-bolt - para cabo de 16mm2 - fornecimento e instalacao</t>
  </si>
  <si>
    <t>Conector parafuso fendido split-bolt - para cabo de 35mm2 -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</si>
  <si>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</si>
  <si>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</si>
  <si>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</si>
  <si>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Terminal metalico a pressao p/ 1 cabo de cobre de 25 mm2 com 1 furo de fixação - fornecimento e instalacao</t>
  </si>
  <si>
    <t>Conector de parafuso fendido em liga de cobre com separador de cabos para cabo 50 mm2 - fornecimento e instalacao</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</si>
  <si>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</si>
  <si>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</si>
  <si>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</si>
  <si>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</si>
  <si>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</si>
  <si>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</si>
  <si>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</si>
  <si>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</si>
  <si>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</si>
  <si>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Disjuntor baixa tensao tripolar a seco  800a/600v,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</si>
  <si>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</si>
  <si>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</si>
  <si>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</si>
  <si>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</si>
  <si>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</si>
  <si>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</si>
  <si>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</si>
  <si>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</si>
  <si>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</si>
  <si>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</si>
  <si>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</si>
  <si>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</si>
  <si>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</si>
  <si>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</si>
  <si>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</si>
  <si>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</si>
  <si>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</si>
  <si>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</si>
  <si>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</si>
  <si>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</si>
  <si>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</si>
  <si>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</si>
  <si>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</si>
  <si>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</si>
  <si>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</si>
  <si>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</si>
  <si>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</si>
  <si>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</si>
  <si>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</si>
  <si>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</si>
  <si>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</si>
  <si>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</si>
  <si>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</si>
  <si>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</si>
  <si>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</si>
  <si>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</si>
  <si>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</si>
  <si>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</si>
  <si>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</si>
  <si>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</si>
  <si>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</si>
  <si>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</si>
  <si>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</si>
  <si>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</si>
  <si>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Mufla terminal primaria unipolar uso interno para cabo 35/120mm2, isolacao 15/25kv em epr - borracha de silicone.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</si>
  <si>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</si>
  <si>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</si>
  <si>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</si>
  <si>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Hidrante subterraneo ferro fundido c/ curva longa e caixa dn=75mm</t>
  </si>
  <si>
    <t>Instalacoes gas central p/ edificio residencial c/ 4 pavtos 16 unid.  Uma central por bloco com 16 pontos</t>
  </si>
  <si>
    <t>Manometro 0 a 200 psi (0 a 14 kgf/cm2), d = 50mm - fornecimento e colocacao</t>
  </si>
  <si>
    <t>Bomba submersivel eletrica, trifasica, potência 3,75 hp, diametro do rotor 90 mm semiaberto, bocal de saida diametro de 2 polegadas, hm/q = 5 m / 61,2 m3/h a 25,5 m / 3,6 m3/h</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</si>
  <si>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</si>
  <si>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</si>
  <si>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Uniao de aco galvanizado 4" - fornecimento e instalacao</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</si>
  <si>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</si>
  <si>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</si>
  <si>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</si>
  <si>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</si>
  <si>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</si>
  <si>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</si>
  <si>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Joelho 90 graus, pvc, serie r, água pluvial, dn 40 mm, junta soldável, fornecido e instalado em ramal de encaminhamento. Af_12/2014</t>
  </si>
  <si>
    <t>Joelho 45 graus, pvc, serie r, água pluvial, dn 40 mm, junta soldável, fornecido e instalado em ramal de encaminhamento. Af_12/2014</t>
  </si>
  <si>
    <t>Joelho 90 graus, pvc, serie r, água pluvial, dn 50 mm, junta elástica, fornecido e instalado em ramal de encaminhamento.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</si>
  <si>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</si>
  <si>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</si>
  <si>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</si>
  <si>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Curva 87 graus e 30 minutos, pvc, serie r, água pluvial, dn 75 mm, junta elástica, fornecido e instalado em ramal de encaminhamento.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</si>
  <si>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</si>
  <si>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</si>
  <si>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</si>
  <si>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</si>
  <si>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União, pvc, soldável, dn 25mm,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</si>
  <si>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</si>
  <si>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</si>
  <si>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</si>
  <si>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</si>
  <si>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</si>
  <si>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</si>
  <si>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</si>
  <si>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União, pvc, soldável, dn 32mm, instalado em prumada de água - fornecimento e instalação.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</si>
  <si>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</si>
  <si>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</si>
  <si>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</si>
  <si>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</si>
  <si>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</si>
  <si>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</si>
  <si>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</si>
  <si>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</si>
  <si>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</si>
  <si>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</si>
  <si>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</si>
  <si>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</si>
  <si>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</si>
  <si>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</si>
  <si>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</si>
  <si>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</si>
  <si>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</si>
  <si>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</si>
  <si>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</si>
  <si>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</si>
  <si>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</si>
  <si>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</si>
  <si>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</si>
  <si>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</si>
  <si>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União, pvc, soldável, dn 50mm, instalado em prumada de água -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</si>
  <si>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</si>
  <si>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</si>
  <si>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</si>
  <si>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</si>
  <si>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</si>
  <si>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</si>
  <si>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</si>
  <si>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</si>
  <si>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</si>
  <si>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</si>
  <si>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</si>
  <si>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</si>
  <si>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</si>
  <si>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</si>
  <si>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</si>
  <si>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</si>
  <si>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Redução excêntrica,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</si>
  <si>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</si>
  <si>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</si>
  <si>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Tê,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</si>
  <si>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</si>
  <si>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</si>
  <si>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</si>
  <si>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</si>
  <si>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</si>
  <si>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</si>
  <si>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</si>
  <si>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</si>
  <si>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</si>
  <si>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</si>
  <si>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</si>
  <si>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</si>
  <si>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</si>
  <si>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</si>
  <si>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</si>
  <si>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</si>
  <si>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</si>
  <si>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45 graus, pvc, serie normal, esgoto predial, dn 75 mm, junta elástica, fornecido e instalado em ramal de descarga ou ramal de esgoto sanitário.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</si>
  <si>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</si>
  <si>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</si>
  <si>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</si>
  <si>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</si>
  <si>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</si>
  <si>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</si>
  <si>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</si>
  <si>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</si>
  <si>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</si>
  <si>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</si>
  <si>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União, cpvc, soldável, dn 28mm, instalado em ramal de distribuição de água   fornecimento e instalação. Af_12/2014</t>
  </si>
  <si>
    <t>União, cpvc, soldável, dn35mm, instalado em ramal de distribuição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</si>
  <si>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</si>
  <si>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</si>
  <si>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</si>
  <si>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</si>
  <si>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</si>
  <si>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</si>
  <si>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</si>
  <si>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</si>
  <si>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</si>
  <si>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</si>
  <si>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</si>
  <si>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</si>
  <si>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</si>
  <si>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</si>
  <si>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</si>
  <si>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</si>
  <si>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</si>
  <si>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</si>
  <si>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</si>
  <si>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</si>
  <si>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</si>
  <si>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</si>
  <si>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</si>
  <si>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</si>
  <si>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</si>
  <si>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</si>
  <si>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</si>
  <si>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</si>
  <si>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</si>
  <si>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</si>
  <si>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</si>
  <si>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</si>
  <si>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</si>
  <si>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</si>
  <si>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</si>
  <si>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</si>
  <si>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</si>
  <si>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</si>
  <si>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</si>
  <si>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</si>
  <si>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</si>
  <si>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</si>
  <si>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</si>
  <si>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</si>
  <si>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</si>
  <si>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</si>
  <si>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</si>
  <si>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</si>
  <si>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</si>
  <si>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</si>
  <si>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</si>
  <si>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</si>
  <si>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</si>
  <si>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</si>
  <si>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Cotovelo em cobre, dn 22 mm, 90 graus, sem anel de solda, instalado em prumada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</si>
  <si>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</si>
  <si>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</si>
  <si>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</si>
  <si>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</si>
  <si>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</si>
  <si>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</si>
  <si>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</si>
  <si>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</si>
  <si>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</si>
  <si>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</si>
  <si>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</si>
  <si>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</si>
  <si>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</si>
  <si>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</si>
  <si>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</si>
  <si>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</si>
  <si>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</si>
  <si>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</si>
  <si>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Junta de expansão em cobre, dn 22 mm, ponta x ponta, instalado em prumada  fornecimento e instalação. Af_01/2016</t>
  </si>
  <si>
    <t>Junta de expansão em cobre, dn 28 mm, ponta x ponta,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</si>
  <si>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</si>
  <si>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</si>
  <si>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</si>
  <si>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</si>
  <si>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Junta de expansão em cobre, dn 15 mm, ponta x ponta, instalado em ramal de distribuição  fornecimento e instalação. Af_01/2016</t>
  </si>
  <si>
    <t>Junta de expansão em cobre, dn 22 mm, ponta x ponta, instalado em ramal de distribuição  fornecimento e instalação. Af_01/2016</t>
  </si>
  <si>
    <t>Junta de expansão em cobre, dn 28 mm, ponta x ponta, instalado em ramal de distribuição  fornecimento e instalação. Af_01/2016</t>
  </si>
  <si>
    <t>Junta de expansão em cobre, dn 15 mm, ponta x ponta, instalado em ramal e sub-ramal  fornecimento e instalação. Af_01/2016</t>
  </si>
  <si>
    <t>Junta de expansão em cobre, dn 22 mm, ponta x ponta, instalado em ramal e sub-ramal  fornecimento e instalação. Af_01/2016</t>
  </si>
  <si>
    <t>Junta de expansão em cobre, dn 28 mm, ponta x ponta, instalado em ramal e sub-ramal  fornecimento e instalação. Af_01/2016</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</si>
  <si>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</si>
  <si>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</si>
  <si>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</si>
  <si>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</si>
  <si>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União metálica para instalações em pex, dn 16 mm, fixação das conexões por anel deslizante  fornecimento e instalação . Af_06/2015</t>
  </si>
  <si>
    <t>União metálica para instalações em pex, dn 20 mm, fixação das conexões por anel deslizante  fornecimento e instalação .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</si>
  <si>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</si>
  <si>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</si>
  <si>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</si>
  <si>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</si>
  <si>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</si>
  <si>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União de redução, metálica, pex, dn 32 x 25 mm, conexão por anel deslizante  fornecimento e instalação. Af_06/2015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</si>
  <si>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</si>
  <si>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</si>
  <si>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</si>
  <si>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</si>
  <si>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</si>
  <si>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</si>
  <si>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</si>
  <si>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</si>
  <si>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</si>
  <si>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</si>
  <si>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</si>
  <si>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</si>
  <si>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</si>
  <si>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</si>
  <si>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</si>
  <si>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</si>
  <si>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</si>
  <si>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</si>
  <si>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</si>
  <si>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</si>
  <si>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</si>
  <si>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</si>
  <si>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</si>
  <si>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</si>
  <si>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</si>
  <si>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</si>
  <si>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</si>
  <si>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</si>
  <si>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</si>
  <si>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</si>
  <si>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</si>
  <si>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</si>
  <si>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</si>
  <si>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</si>
  <si>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</si>
  <si>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</si>
  <si>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</si>
  <si>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</si>
  <si>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</si>
  <si>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</si>
  <si>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</si>
  <si>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</si>
  <si>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mármore sintético com coluna, 22l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</si>
  <si>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</si>
  <si>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</si>
  <si>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</si>
  <si>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</si>
  <si>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</si>
  <si>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</si>
  <si>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</si>
  <si>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</si>
  <si>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</si>
  <si>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</si>
  <si>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</si>
  <si>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Vaso sanitario sifonado convencional com louça branca, incluso conjunto de ligação para bacia sanitária ajustável - fornecimento e instalação. Af_10/2016</t>
  </si>
  <si>
    <t>Vaso sanitario sifonado convencional para pcd sem furo frontal com louça branca sem assento, incluso conjunto de ligação para bacia sanitária ajustável - fornecimento e instalação. Af_10/2016</t>
  </si>
  <si>
    <t>Tampa circular para esgoto e drenagem, em ferro fundido, diâmetro interno = 0,6 m. Af_05/2018</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</si>
  <si>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</si>
  <si>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</si>
  <si>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</si>
  <si>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</si>
  <si>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</si>
  <si>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</si>
  <si>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</si>
  <si>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</si>
  <si>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</si>
  <si>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</si>
  <si>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</si>
  <si>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</si>
  <si>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</si>
  <si>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</si>
  <si>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carga e transporte de  material de 1a categoria com trator sobre esteiras 347 hp e cacamba 6m3,  dmt 50 a 200m</t>
  </si>
  <si>
    <t>Escavacao mecanica campo aberto em solo exceto rocha ate 2,00m profundidade</t>
  </si>
  <si>
    <t>Escavacao mecanica, a ceu aberto, em material de 1a categoria, com escavadeira hidraulica, capacidade de 0,78 m3</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</si>
  <si>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</si>
  <si>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</si>
  <si>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</si>
  <si>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</si>
  <si>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</si>
  <si>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</si>
  <si>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</si>
  <si>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</si>
  <si>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</si>
  <si>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</si>
  <si>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</si>
  <si>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</si>
  <si>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</si>
  <si>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</si>
  <si>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</si>
  <si>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</si>
  <si>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</si>
  <si>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</si>
  <si>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</si>
  <si>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</si>
  <si>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</si>
  <si>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</si>
  <si>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</si>
  <si>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</si>
  <si>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</si>
  <si>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</si>
  <si>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</si>
  <si>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</si>
  <si>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</si>
  <si>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</si>
  <si>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</si>
  <si>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</si>
  <si>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</si>
  <si>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</si>
  <si>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</si>
  <si>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</si>
  <si>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</si>
  <si>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</si>
  <si>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</si>
  <si>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</si>
  <si>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</si>
  <si>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</si>
  <si>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</si>
  <si>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</si>
  <si>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</si>
  <si>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</si>
  <si>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</si>
  <si>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</si>
  <si>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</si>
  <si>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</si>
  <si>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</si>
  <si>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</si>
  <si>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</si>
  <si>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</si>
  <si>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</si>
  <si>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</si>
  <si>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</si>
  <si>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</si>
  <si>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</si>
  <si>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</si>
  <si>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</si>
  <si>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</si>
  <si>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</si>
  <si>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</si>
  <si>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</si>
  <si>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</si>
  <si>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</si>
  <si>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</si>
  <si>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</si>
  <si>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</si>
  <si>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</si>
  <si>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</si>
  <si>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</si>
  <si>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</si>
  <si>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</si>
  <si>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</si>
  <si>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</si>
  <si>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</si>
  <si>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</si>
  <si>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</si>
  <si>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</si>
  <si>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</si>
  <si>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</si>
  <si>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</si>
  <si>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</si>
  <si>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</si>
  <si>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</si>
  <si>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</si>
  <si>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Carga e descarga mecanica de solo utilizando caminhao basculante 6,0m3/16t e pa carregadeira sobre pneus 128 hp, capacidade da caçamba 1,7 a 2,8 m3, peso operacional 11632 kg</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</si>
  <si>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</si>
  <si>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</si>
  <si>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</si>
  <si>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</si>
  <si>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</si>
  <si>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</si>
  <si>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</si>
  <si>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</si>
  <si>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</si>
  <si>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</si>
  <si>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</si>
  <si>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</si>
  <si>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</si>
  <si>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</si>
  <si>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</si>
  <si>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</si>
  <si>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</si>
  <si>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</si>
  <si>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</si>
  <si>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</si>
  <si>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</si>
  <si>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</si>
  <si>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</si>
  <si>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</si>
  <si>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</si>
  <si>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</si>
  <si>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</si>
  <si>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</si>
  <si>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</si>
  <si>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</si>
  <si>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</si>
  <si>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</si>
  <si>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14x19x29, (espessura de 14 cm), para paredes com área líquida maior ou igual a 6m2, sem vãos, utilizando palheta e argamassa de assentamento com preparo manual. Af_12/2014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</si>
  <si>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</si>
  <si>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</si>
  <si>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</si>
  <si>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</si>
  <si>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</si>
  <si>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</si>
  <si>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</si>
  <si>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Rejuntamento pavimentacao paralelepipedo betume cascalh incl materiais</t>
  </si>
  <si>
    <t>Execução de imprimação ligante (pintura de ligação) com emulsão asfáltica rr-2c. Af_09/2017</t>
  </si>
  <si>
    <t>Pavimento em paralelepipedo sobre colchao de areia rejuntado com argamassa de cimento e areia no traço 1:3 (pedras pequenas 30 a 35 pecas por m2)</t>
  </si>
  <si>
    <t>Capa selante compreendendo aplicação de asfalto na proporção de 0,7 a 1,5l / m2, distribuição de agregados de 5 a 15kg/m2 e compactação com rolo - com uso da emulsao rr-2c, incluso aplicacao e compactacao</t>
  </si>
  <si>
    <t>Execução de juntas de contração para pavimentos de concreto. Af_11/2017</t>
  </si>
  <si>
    <t>Pre-misturado a frio com emulsao rl-1c, incluso usinagem e aplicacao, exclusive transporte</t>
  </si>
  <si>
    <t>Fresagem de pavimento asfáltico (profundidade 5,0 cm), em locais com nivel baixo de interferência. Af_03/2017</t>
  </si>
  <si>
    <t>Fresagem de pavimento asfáltico (profundidade 5,0 cm), em locais com nivel alto de interferência. Af_03/2017</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</si>
  <si>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</si>
  <si>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</si>
  <si>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</si>
  <si>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</si>
  <si>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</si>
  <si>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</si>
  <si>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</si>
  <si>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</si>
  <si>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</si>
  <si>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Pintura epoxi incluso emassamento e fundo preparador</t>
  </si>
  <si>
    <t>Pintura esmalte fosco para madeira, duas demaos, sobre fundo nivelador branco</t>
  </si>
  <si>
    <t>Pintura esmalte acetinado para madeira, duas demaos, sobre fundo nivelador branco</t>
  </si>
  <si>
    <t>Pintura esmalte brilhante para madeira, duas demaos, sobre fundo nivelador branco</t>
  </si>
  <si>
    <t>Fundo sintetico nivelador branco</t>
  </si>
  <si>
    <t>Pintura imunizante para madeira, duas demaos</t>
  </si>
  <si>
    <t>Fundo preparador primer a base de epoxi, para estrutura metalica, uma demao, espessura de 25 micra.</t>
  </si>
  <si>
    <t>Fundo anticorrosivo a base de oxido de ferro (zarcao), duas demaos</t>
  </si>
  <si>
    <t>Fundo anticorrosivo a base de oxido de ferro (zarcao), uma demao</t>
  </si>
  <si>
    <t>Pintura esmalte fosco, duas demaos, sobre superficie metalica, incluso uma demao de fundo anticorrosivo. Utilizacao de revolver ( ar-comprimido).</t>
  </si>
  <si>
    <t>Pintura a oleo brilhante sobre superficie metalica, uma demao incluso uma demao de fundo anticorrosivo</t>
  </si>
  <si>
    <t>Fundo preparador primer sintetico, para estrutura metalica, uma demão, espessura de 25 micra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</si>
  <si>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</si>
  <si>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</si>
  <si>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</si>
  <si>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</si>
  <si>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</si>
  <si>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</si>
  <si>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</si>
  <si>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</si>
  <si>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</si>
  <si>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</si>
  <si>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</si>
  <si>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</si>
  <si>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</si>
  <si>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pedra são tome assentado sobre argamassa 1:3 (cimento e areia) rejuntado com cimento branco</t>
  </si>
  <si>
    <t>Piso em pedra ardosia assentado sobre argamassa colante rejuntado com cimento comum</t>
  </si>
  <si>
    <t>Piso em pedra portuguesa assentado sobre base de areia, rejuntado com cimento comum</t>
  </si>
  <si>
    <t>Piso industrial de alta resistencia, espessura 8mm, incluso juntas de dilatacao plasticas e polimento mecanizado</t>
  </si>
  <si>
    <t>Piso industrial alta resistencia, espessura 12mm, incluso juntas de dilatacao plasticas e polimento mecanizado</t>
  </si>
  <si>
    <t>Piso em granilite, marmorite ou granitina espessura 8 mm, incluso juntas de dilatacao plasticas</t>
  </si>
  <si>
    <t>Piso em concreto 20 mpa preparo mecanico, espessura 7cm, incluso juntas de dilatacao em madeira</t>
  </si>
  <si>
    <t>Junta 5x5cm com argamassa traco 1:3 (cimento e areia) para piso em placas</t>
  </si>
  <si>
    <t>Junta 2,5x2,5cm com argamassa 1:1:3 impermeabilizante de hidro-asfalto cimento e areia para piso em placas</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</si>
  <si>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</si>
  <si>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</si>
  <si>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</si>
  <si>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</si>
  <si>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</si>
  <si>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</si>
  <si>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</si>
  <si>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</si>
  <si>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</si>
  <si>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</si>
  <si>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</si>
  <si>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</si>
  <si>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</si>
  <si>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</si>
  <si>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</si>
  <si>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</si>
  <si>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</si>
  <si>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</si>
  <si>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</si>
  <si>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</si>
  <si>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</si>
  <si>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</si>
  <si>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</si>
  <si>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</si>
  <si>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</si>
  <si>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</si>
  <si>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</si>
  <si>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</si>
  <si>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</si>
  <si>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</si>
  <si>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</si>
  <si>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</si>
  <si>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</si>
  <si>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</si>
  <si>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</si>
  <si>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</si>
  <si>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</si>
  <si>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</si>
  <si>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</si>
  <si>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</si>
  <si>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</si>
  <si>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</si>
  <si>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</si>
  <si>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</si>
  <si>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</si>
  <si>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</si>
  <si>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</si>
  <si>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</si>
  <si>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</si>
  <si>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</si>
  <si>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</si>
  <si>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</si>
  <si>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</si>
  <si>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</si>
  <si>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</si>
  <si>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</si>
  <si>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</si>
  <si>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</si>
  <si>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</si>
  <si>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</si>
  <si>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</si>
  <si>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industrializada, preparo mecânico e aplicação com equipamento de mistura e projeção de 1,5 m3/h de argamassa nas paredes internas da sacada, espessura 35 mm, sem uso de tela metálica. Af_06/2014</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</si>
  <si>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</si>
  <si>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</si>
  <si>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</si>
  <si>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</si>
  <si>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</si>
  <si>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</si>
  <si>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</si>
  <si>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</si>
  <si>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</si>
  <si>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</si>
  <si>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</si>
  <si>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Argamassa para revestimento decorativo monocamada (monocapa), mistura e projeção de 1,5 m3/h de argamassa. Af_06/2014</t>
  </si>
  <si>
    <t>Argamassa para revestimento decorativo monocamada (monocapa), mistura e projeção de 2 m3/h de argamassa. Af_06/2014</t>
  </si>
  <si>
    <t>Abracadeira p/pocos profundos</t>
  </si>
  <si>
    <t>Conjunto de mangueira para combate a incendio em fibra de poliester pura, com 1.1/2", revestida internamente, com 2 lances de 15m cada</t>
  </si>
  <si>
    <t>Guarda-corpo em laje pós-desfôrma, para estruturas em concreto, com escoras de madeira estroncadas na estrutura, travessões de madeira pregados e fechamento em tela de polipropileno para edificações acima de 4 pav. (2 Montagens por obra). Af_11/2017</t>
  </si>
  <si>
    <t>Ponteiras de proteção de vergalhões expostos em fundações. Af_11/2017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</si>
  <si>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</si>
  <si>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</si>
  <si>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</si>
  <si>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</si>
  <si>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</si>
  <si>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</si>
  <si>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</si>
  <si>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</si>
  <si>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</si>
  <si>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</si>
  <si>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</si>
  <si>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</si>
  <si>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</si>
  <si>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</si>
  <si>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</si>
  <si>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</si>
  <si>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</si>
  <si>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</si>
  <si>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</si>
  <si>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</si>
  <si>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</si>
  <si>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</si>
  <si>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</si>
  <si>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</si>
  <si>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</si>
  <si>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</si>
  <si>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</si>
  <si>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</si>
  <si>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</si>
  <si>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</si>
  <si>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</si>
  <si>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</si>
  <si>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Motorista operador de munck com encargos complementares</t>
  </si>
  <si>
    <t>Arquiteto de obra junior com encargos complementares</t>
  </si>
  <si>
    <t>Engenheiro civil de obra junior com encargos complementares</t>
  </si>
  <si>
    <t>Arquiteto junior com encargos complementares</t>
  </si>
  <si>
    <t>Curso de capacitação para motorista operador de munck (encargos complementares) - horista</t>
  </si>
  <si>
    <t xml:space="preserve">FONTE </t>
  </si>
  <si>
    <t>DESPESAS GERAIS</t>
  </si>
  <si>
    <t xml:space="preserve">P. UNIT. </t>
  </si>
  <si>
    <t>P. TOTAL</t>
  </si>
  <si>
    <t>OBSERVAÇÕES</t>
  </si>
  <si>
    <t>MÃO DE OBRA INDIRETA</t>
  </si>
  <si>
    <t>SINDILIMPE-ES</t>
  </si>
  <si>
    <t>IMÓVEL</t>
  </si>
  <si>
    <t>Locação de Sala Comercial</t>
  </si>
  <si>
    <t>Condomínio/IPTU/Taxa de coleta de lixo, água e esgoto</t>
  </si>
  <si>
    <t>Energia Elétrica</t>
  </si>
  <si>
    <t>MOBILIÁRIO</t>
  </si>
  <si>
    <t>Armário de 02(duas) portas</t>
  </si>
  <si>
    <t>MATERIAIS DIVERSOS</t>
  </si>
  <si>
    <t xml:space="preserve">Materiais de Limpeza/Copa </t>
  </si>
  <si>
    <t>TELEFONIA FIXA, MÓVEL E INTERNET</t>
  </si>
  <si>
    <t>8.2</t>
  </si>
  <si>
    <t>8.3</t>
  </si>
  <si>
    <t>Telefone com fio</t>
  </si>
  <si>
    <t>9.2</t>
  </si>
  <si>
    <t>9.3</t>
  </si>
  <si>
    <t>TOTAL GERAL DE DESPESAS GERAIS POR MÊS</t>
  </si>
  <si>
    <t>COTAÇÃO DIVERSAS</t>
  </si>
  <si>
    <t>CONTATO</t>
  </si>
  <si>
    <t>TELEFONE</t>
  </si>
  <si>
    <t>SALA COMERCIAL</t>
  </si>
  <si>
    <t>m²/mês</t>
  </si>
  <si>
    <t>CONDOMÍNIO/IPTU/TAXA DE COLETA DE LIXO, ÁGUA E ESGOTO</t>
  </si>
  <si>
    <t>MOBILIÁRIO - ESTAÇÃO DE TRABALHO</t>
  </si>
  <si>
    <t>Americanas</t>
  </si>
  <si>
    <t>MOBILIÁRIO - CADEIRA ESTAÇÃO DE TRABALHO</t>
  </si>
  <si>
    <t>5.2</t>
  </si>
  <si>
    <t>5.3</t>
  </si>
  <si>
    <t>6.2</t>
  </si>
  <si>
    <t>6.3</t>
  </si>
  <si>
    <t>MOBILIÁRIO - ARMÁRIO 02 PORTAS</t>
  </si>
  <si>
    <t>Armário 02 portas</t>
  </si>
  <si>
    <t>TELEFONE COM FIO</t>
  </si>
  <si>
    <t>Praia do Canto</t>
  </si>
  <si>
    <t>Mata da Praia</t>
  </si>
  <si>
    <t>Salas Comerciais</t>
  </si>
  <si>
    <t>MEDIANA (m²/mês)</t>
  </si>
  <si>
    <t>MEDIANA (und)</t>
  </si>
  <si>
    <t>Casas Bahia</t>
  </si>
  <si>
    <t>Estação de Trabalho (mesa)</t>
  </si>
  <si>
    <t>BENS</t>
  </si>
  <si>
    <t>Cadeira para Estação de trabalho</t>
  </si>
  <si>
    <t>FONTE</t>
  </si>
  <si>
    <t>Materiais limpeza/Copa - Composição de custo - K2</t>
  </si>
  <si>
    <t>pacote</t>
  </si>
  <si>
    <t>Desinfetante uso geral embalagem com 5l</t>
  </si>
  <si>
    <t>Papel higiênico 30m (8 und)</t>
  </si>
  <si>
    <t>Sabonete líquido (embalagem 5l)</t>
  </si>
  <si>
    <t>Limpa vidros 500ml</t>
  </si>
  <si>
    <t>Detergente líquido (galão com 5l)</t>
  </si>
  <si>
    <t>gl</t>
  </si>
  <si>
    <t>Lã de aço (embalagem com 8 und)</t>
  </si>
  <si>
    <t>Água mineral c/ 20l</t>
  </si>
  <si>
    <t>Café moído (pacote 500g)</t>
  </si>
  <si>
    <t>Açucar (pacote 5kg)</t>
  </si>
  <si>
    <t>caixa</t>
  </si>
  <si>
    <t xml:space="preserve">3 - EQUIPAMENTOS </t>
  </si>
  <si>
    <t>TOTAL GERAL SEM FATOR K = (A) + (B) + (C) =</t>
  </si>
  <si>
    <t>Papel A4 (10 pacotes com 500 folhas)</t>
  </si>
  <si>
    <t>Caneta Esferográfica vermelha (caixa 50 und)</t>
  </si>
  <si>
    <t>Caneta Esferográfica azul (caixa 50 und)</t>
  </si>
  <si>
    <t>Caneta marca texto (caixa com 12 und)</t>
  </si>
  <si>
    <t>Clipes n.º 2/0 caixa com 100und</t>
  </si>
  <si>
    <t>Clipes n.º 8/0 caixa com 25und</t>
  </si>
  <si>
    <t>Cola branca 40g (pacote com 12 und)</t>
  </si>
  <si>
    <t>Envelope papel 240x340mm (com 100 und)</t>
  </si>
  <si>
    <t>Fita adesiva 18mmx50m (caixa com 6 und)</t>
  </si>
  <si>
    <t>Grafite 0,7mm HB (pacote com 12 caixas - 12 caixas com 12 minas)</t>
  </si>
  <si>
    <t>Lapiseira plástica 0,7mm</t>
  </si>
  <si>
    <t>Caneta CD/DVD preta</t>
  </si>
  <si>
    <t>DVD (pino com 50und)</t>
  </si>
  <si>
    <t>AMERICANAS</t>
  </si>
  <si>
    <t>Cola Bastão 10g (caixa com 12 und)</t>
  </si>
  <si>
    <t>Grampo 26/6 cobreado (caixa com 5000 und)</t>
  </si>
  <si>
    <t>Mercado</t>
  </si>
  <si>
    <t>SUBMARINO</t>
  </si>
  <si>
    <t xml:space="preserve">DESCRIÇÃO DOS MATERIAIS </t>
  </si>
  <si>
    <t>PREÇOS DE MERCADO / SINAPI</t>
  </si>
  <si>
    <t>MEDIANA</t>
  </si>
  <si>
    <t>ATAC. SÃO PAULO</t>
  </si>
  <si>
    <t>COTAÇÕES DE MATERIAIS DE ESCRITÓRIO PARA K2</t>
  </si>
  <si>
    <t>NOVA SAFRA</t>
  </si>
  <si>
    <t>Papel toalha 1000fl</t>
  </si>
  <si>
    <t>SÃO JOSÉ</t>
  </si>
  <si>
    <t>PREÇOS DE MERCADO</t>
  </si>
  <si>
    <t>EXTRA BOM</t>
  </si>
  <si>
    <t>COTAÇÕES DE MATERIAIS DE LIMPEZA PARA K2</t>
  </si>
  <si>
    <t>COTAÇÕES DE SALA/EQUIPAMENTO DE ESCRITÓRIO PARA K2</t>
  </si>
  <si>
    <t>COTAÇÕES DE CAFÉ PARA K2</t>
  </si>
  <si>
    <t>PÃO DE AÇUCAR</t>
  </si>
  <si>
    <t>MARLON ÁGUA</t>
  </si>
  <si>
    <t>MANANCIAL</t>
  </si>
  <si>
    <t>CARREFOUR</t>
  </si>
  <si>
    <t>DEPRECIAÇÃO PARA K2</t>
  </si>
  <si>
    <t>DEPRECIAÇÃO
(a.mês)</t>
  </si>
  <si>
    <t>DEPRECIAÇÃO
(a.ano)</t>
  </si>
  <si>
    <t>TAXA DE DEPRECIAÇÃO (a.ano)</t>
  </si>
  <si>
    <t>Será pago o custo de depreciação dos moveis/equipamentos para elaboração do projeto</t>
  </si>
  <si>
    <t>Cadeira para Estação de Trabalho</t>
  </si>
  <si>
    <t>EQUIPAMENTOS DE INFORMÁTICA</t>
  </si>
  <si>
    <t>ESTIMADO</t>
  </si>
  <si>
    <t>PRAZO TOTAL DE EXECUÇÃO DO PROJETO (MÊS)</t>
  </si>
  <si>
    <t>Materiais de Escritório</t>
  </si>
  <si>
    <t>Materiais de Escritório - Composição de custo - K2</t>
  </si>
  <si>
    <t>Fonte: Receita Federal / Dominium Contabilidade</t>
  </si>
  <si>
    <t>IMPRESSORA MULTIFUNCIONAL</t>
  </si>
  <si>
    <t>IMPRESSORA</t>
  </si>
  <si>
    <t>Papel A3 (pacotes com 500 folhas)</t>
  </si>
  <si>
    <t>VALOR DOS
 BENS</t>
  </si>
  <si>
    <t>DESPESAS GERAIS - K2 SERÃO PAGAS PERCENTUALMENTE (%) CONFORME A EXECUÇÃO DO CONTRATO. LOGO O VALOR TOTAL SERÁ DIVIDO POR 100</t>
  </si>
  <si>
    <t>DESPESAS LEGAIS - K4 = 1 + despesas legais = 1 + 0,0974 =</t>
  </si>
  <si>
    <t>COMPOSIÇÃO DAS DESPESAS GERAIS - K2 POR MÊS</t>
  </si>
  <si>
    <t>Assistente Administrativo - inclusive encargos sociais de 88,01%</t>
  </si>
  <si>
    <t>Auxiliar de Serviços Gerais  - inclusive encargos sociais de 88,01%</t>
  </si>
  <si>
    <t xml:space="preserve">CONTRATO SEDURB </t>
  </si>
  <si>
    <t>Plotagem de desenho P/B em papel Sulfit</t>
  </si>
  <si>
    <t>PROCESSO
67616348</t>
  </si>
  <si>
    <t xml:space="preserve">APLICAÇÃO DAS DESPESAS LEGAIS - (K4) SOBRE AS DESPESAS GERAIS - (K2) = K2 x K4 = </t>
  </si>
  <si>
    <t xml:space="preserve">Previsto uma sala comercial com tamanho usualmente encontrada no mercado
</t>
  </si>
  <si>
    <t>MAGAZINE LUIZA</t>
  </si>
  <si>
    <t>Auxiliar financeiro/RH</t>
  </si>
  <si>
    <t>DESKTOP I5</t>
  </si>
  <si>
    <t>DESKTOP I3</t>
  </si>
  <si>
    <t>TOTAL GERAL DE DESPESAS GERAIS - K2 PARA EXECUÇÃO DO PROJETO</t>
  </si>
  <si>
    <t>Estimado 2 dias a serviço do contrato. O colaborador de Auxiliar Financeiro/RH não possue um sindicado específico logo adotamos o piso sálarial médio no ES com Leis Sociais de 84,04%. https://www.salario.com.br/profissao/auxiliar-financeiro-cbo-413110/</t>
  </si>
  <si>
    <t>CPU-K2-01</t>
  </si>
  <si>
    <t>CPU-K2-02</t>
  </si>
  <si>
    <t>PCI.817.01 - CUSTO DE COMPOSIÇÕES - SINTÉTICO
DATA DE EMISSÃO: 14/02/2019 23:13:43 DATA DE RT: 13/02/2019</t>
  </si>
  <si>
    <t>ABRANGÊNCIA : NACIONAL LOCALIDADE  : VITORIA DATA DE PREÇO : 01/2019 - REFERÊNCIA COLETA : MEDIANO</t>
  </si>
  <si>
    <t>unidade</t>
  </si>
  <si>
    <t>CUSTO TOTAL</t>
  </si>
  <si>
    <t>11,54</t>
  </si>
  <si>
    <t>13,54</t>
  </si>
  <si>
    <t>19,56</t>
  </si>
  <si>
    <t>43,24</t>
  </si>
  <si>
    <t>56,54</t>
  </si>
  <si>
    <t>11,91</t>
  </si>
  <si>
    <t>26,34</t>
  </si>
  <si>
    <t>34,60</t>
  </si>
  <si>
    <t>29,18</t>
  </si>
  <si>
    <t>38,29</t>
  </si>
  <si>
    <t>61,09</t>
  </si>
  <si>
    <t>70,23</t>
  </si>
  <si>
    <t>79,36</t>
  </si>
  <si>
    <t>91,31</t>
  </si>
  <si>
    <t>100,73</t>
  </si>
  <si>
    <t>24,06</t>
  </si>
  <si>
    <t>27,88</t>
  </si>
  <si>
    <t>31,69</t>
  </si>
  <si>
    <t>35,54</t>
  </si>
  <si>
    <t>50,84</t>
  </si>
  <si>
    <t>58,50</t>
  </si>
  <si>
    <t>76,01</t>
  </si>
  <si>
    <t>83,88</t>
  </si>
  <si>
    <t>66,72</t>
  </si>
  <si>
    <t>111,69</t>
  </si>
  <si>
    <t>178,32</t>
  </si>
  <si>
    <t>220,26</t>
  </si>
  <si>
    <t>290,01</t>
  </si>
  <si>
    <t>39,44</t>
  </si>
  <si>
    <t>97,84</t>
  </si>
  <si>
    <t>134,06</t>
  </si>
  <si>
    <t>187,22</t>
  </si>
  <si>
    <t>225,33</t>
  </si>
  <si>
    <t>604,48</t>
  </si>
  <si>
    <t>113,61</t>
  </si>
  <si>
    <t>180,24</t>
  </si>
  <si>
    <t>222,19</t>
  </si>
  <si>
    <t>293,91</t>
  </si>
  <si>
    <t>41,37</t>
  </si>
  <si>
    <t>99,77</t>
  </si>
  <si>
    <t>135,98</t>
  </si>
  <si>
    <t>189,13</t>
  </si>
  <si>
    <t>229,21</t>
  </si>
  <si>
    <t>606,86</t>
  </si>
  <si>
    <t>37,14</t>
  </si>
  <si>
    <t>42,22</t>
  </si>
  <si>
    <t>47,29</t>
  </si>
  <si>
    <t>72,70</t>
  </si>
  <si>
    <t>4,59</t>
  </si>
  <si>
    <t>16,37</t>
  </si>
  <si>
    <t>3,29</t>
  </si>
  <si>
    <t>12,46</t>
  </si>
  <si>
    <t>7,06</t>
  </si>
  <si>
    <t>15,34</t>
  </si>
  <si>
    <t>7,87</t>
  </si>
  <si>
    <t>9,49</t>
  </si>
  <si>
    <t>122,66</t>
  </si>
  <si>
    <t>145,46</t>
  </si>
  <si>
    <t>854,42</t>
  </si>
  <si>
    <t>18,86</t>
  </si>
  <si>
    <t>1.138,98</t>
  </si>
  <si>
    <t>1.775,08</t>
  </si>
  <si>
    <t>32,16</t>
  </si>
  <si>
    <t>122,88</t>
  </si>
  <si>
    <t>145,84</t>
  </si>
  <si>
    <t>857,47</t>
  </si>
  <si>
    <t>25,44</t>
  </si>
  <si>
    <t>1.142,61</t>
  </si>
  <si>
    <t>30,74</t>
  </si>
  <si>
    <t>1.778,98</t>
  </si>
  <si>
    <t>36,06</t>
  </si>
  <si>
    <t>46,66</t>
  </si>
  <si>
    <t>105,92</t>
  </si>
  <si>
    <t>138,76</t>
  </si>
  <si>
    <t>174,79</t>
  </si>
  <si>
    <t>228,51</t>
  </si>
  <si>
    <t>258,21</t>
  </si>
  <si>
    <t>446,81</t>
  </si>
  <si>
    <t>19,50</t>
  </si>
  <si>
    <t>111,78</t>
  </si>
  <si>
    <t>146,07</t>
  </si>
  <si>
    <t>183,84</t>
  </si>
  <si>
    <t>239,10</t>
  </si>
  <si>
    <t>23,06</t>
  </si>
  <si>
    <t>270,38</t>
  </si>
  <si>
    <t>26,41</t>
  </si>
  <si>
    <t>29,97</t>
  </si>
  <si>
    <t>33,45</t>
  </si>
  <si>
    <t>463,87</t>
  </si>
  <si>
    <t>91,69</t>
  </si>
  <si>
    <t>117,03</t>
  </si>
  <si>
    <t>148,45</t>
  </si>
  <si>
    <t>194,55</t>
  </si>
  <si>
    <t>221,79</t>
  </si>
  <si>
    <t>266,63</t>
  </si>
  <si>
    <t>298,36</t>
  </si>
  <si>
    <t>99,18</t>
  </si>
  <si>
    <t>126,30</t>
  </si>
  <si>
    <t>159,31</t>
  </si>
  <si>
    <t>207,15</t>
  </si>
  <si>
    <t>235,92</t>
  </si>
  <si>
    <t>282,31</t>
  </si>
  <si>
    <t>315,89</t>
  </si>
  <si>
    <t>30,19</t>
  </si>
  <si>
    <t>46,96</t>
  </si>
  <si>
    <t>55,75</t>
  </si>
  <si>
    <t>74,25</t>
  </si>
  <si>
    <t>84,47</t>
  </si>
  <si>
    <t>95,84</t>
  </si>
  <si>
    <t>406,95</t>
  </si>
  <si>
    <t>119,94</t>
  </si>
  <si>
    <t>588,35</t>
  </si>
  <si>
    <t>161,43</t>
  </si>
  <si>
    <t>36,04</t>
  </si>
  <si>
    <t>56,23</t>
  </si>
  <si>
    <t>66,61</t>
  </si>
  <si>
    <t>88,38</t>
  </si>
  <si>
    <t>100,15</t>
  </si>
  <si>
    <t>113,37</t>
  </si>
  <si>
    <t>427,66</t>
  </si>
  <si>
    <t>140,65</t>
  </si>
  <si>
    <t>613,88</t>
  </si>
  <si>
    <t>186,96</t>
  </si>
  <si>
    <t>79,74</t>
  </si>
  <si>
    <t>81,88</t>
  </si>
  <si>
    <t>68,60</t>
  </si>
  <si>
    <t>89,20</t>
  </si>
  <si>
    <t>118,89</t>
  </si>
  <si>
    <t>119,79</t>
  </si>
  <si>
    <t>79,86</t>
  </si>
  <si>
    <t>150,51</t>
  </si>
  <si>
    <t>118,94</t>
  </si>
  <si>
    <t>418,99</t>
  </si>
  <si>
    <t>10,42</t>
  </si>
  <si>
    <t>14,31</t>
  </si>
  <si>
    <t>80,14</t>
  </si>
  <si>
    <t>350,64</t>
  </si>
  <si>
    <t>289,47</t>
  </si>
  <si>
    <t>54,72</t>
  </si>
  <si>
    <t>794,89</t>
  </si>
  <si>
    <t>755,88</t>
  </si>
  <si>
    <t>600,91</t>
  </si>
  <si>
    <t>647,74</t>
  </si>
  <si>
    <t>394,68</t>
  </si>
  <si>
    <t>400,25</t>
  </si>
  <si>
    <t>682,86</t>
  </si>
  <si>
    <t>694,91</t>
  </si>
  <si>
    <t>4.815,88</t>
  </si>
  <si>
    <t>7.157,70</t>
  </si>
  <si>
    <t>191,78</t>
  </si>
  <si>
    <t>311,64</t>
  </si>
  <si>
    <t>598,37</t>
  </si>
  <si>
    <t>827,74</t>
  </si>
  <si>
    <t>100,68</t>
  </si>
  <si>
    <t>103,31</t>
  </si>
  <si>
    <t>121,02</t>
  </si>
  <si>
    <t>156,03</t>
  </si>
  <si>
    <t>102,85</t>
  </si>
  <si>
    <t>129,93</t>
  </si>
  <si>
    <t>120,79</t>
  </si>
  <si>
    <t>105,37</t>
  </si>
  <si>
    <t>145,64</t>
  </si>
  <si>
    <t>191,66</t>
  </si>
  <si>
    <t>90,43</t>
  </si>
  <si>
    <t>84,78</t>
  </si>
  <si>
    <t>4.277,63</t>
  </si>
  <si>
    <t>6.241,69</t>
  </si>
  <si>
    <t>276,44</t>
  </si>
  <si>
    <t>135,94</t>
  </si>
  <si>
    <t>100,87</t>
  </si>
  <si>
    <t>94,06</t>
  </si>
  <si>
    <t>91,96</t>
  </si>
  <si>
    <t>160,06</t>
  </si>
  <si>
    <t>178,87</t>
  </si>
  <si>
    <t>129,61</t>
  </si>
  <si>
    <t>103,76</t>
  </si>
  <si>
    <t>172,41</t>
  </si>
  <si>
    <t>163,67</t>
  </si>
  <si>
    <t>407,24</t>
  </si>
  <si>
    <t>89,98</t>
  </si>
  <si>
    <t>76,05</t>
  </si>
  <si>
    <t>77,55</t>
  </si>
  <si>
    <t>130,56</t>
  </si>
  <si>
    <t>128,31</t>
  </si>
  <si>
    <t>162,43</t>
  </si>
  <si>
    <t>22,48</t>
  </si>
  <si>
    <t>139,16</t>
  </si>
  <si>
    <t>154,79</t>
  </si>
  <si>
    <t>182,57</t>
  </si>
  <si>
    <t>33,24</t>
  </si>
  <si>
    <t>135,73</t>
  </si>
  <si>
    <t>126,04</t>
  </si>
  <si>
    <t>154,63</t>
  </si>
  <si>
    <t>126,18</t>
  </si>
  <si>
    <t>138,13</t>
  </si>
  <si>
    <t>102,22</t>
  </si>
  <si>
    <t>133,57</t>
  </si>
  <si>
    <t>132,23</t>
  </si>
  <si>
    <t>166,56</t>
  </si>
  <si>
    <t>71,31</t>
  </si>
  <si>
    <t>2,81</t>
  </si>
  <si>
    <t>139,26</t>
  </si>
  <si>
    <t>143,03</t>
  </si>
  <si>
    <t>81,46</t>
  </si>
  <si>
    <t>3,71</t>
  </si>
  <si>
    <t>341,25</t>
  </si>
  <si>
    <t>792,67</t>
  </si>
  <si>
    <t>666,56</t>
  </si>
  <si>
    <t>195,18</t>
  </si>
  <si>
    <t>170,06</t>
  </si>
  <si>
    <t>157,16</t>
  </si>
  <si>
    <t>212,79</t>
  </si>
  <si>
    <t>235,19</t>
  </si>
  <si>
    <t>95,78</t>
  </si>
  <si>
    <t>10,62</t>
  </si>
  <si>
    <t>423,64</t>
  </si>
  <si>
    <t>232,55</t>
  </si>
  <si>
    <t>124,30</t>
  </si>
  <si>
    <t>74,20</t>
  </si>
  <si>
    <t>43,00</t>
  </si>
  <si>
    <t>111,15</t>
  </si>
  <si>
    <t>132,76</t>
  </si>
  <si>
    <t>57,26</t>
  </si>
  <si>
    <t>158,25</t>
  </si>
  <si>
    <t>164,52</t>
  </si>
  <si>
    <t>123,86</t>
  </si>
  <si>
    <t>263,41</t>
  </si>
  <si>
    <t>27,83</t>
  </si>
  <si>
    <t>168,04</t>
  </si>
  <si>
    <t>229,93</t>
  </si>
  <si>
    <t>614,39</t>
  </si>
  <si>
    <t>22,84</t>
  </si>
  <si>
    <t>362,17</t>
  </si>
  <si>
    <t>136,91</t>
  </si>
  <si>
    <t>92,95</t>
  </si>
  <si>
    <t>1.903,34</t>
  </si>
  <si>
    <t>221,02</t>
  </si>
  <si>
    <t>131,65</t>
  </si>
  <si>
    <t>106,89</t>
  </si>
  <si>
    <t>103,41</t>
  </si>
  <si>
    <t>130,06</t>
  </si>
  <si>
    <t>166,17</t>
  </si>
  <si>
    <t>163,58</t>
  </si>
  <si>
    <t>157,67</t>
  </si>
  <si>
    <t>107,84</t>
  </si>
  <si>
    <t>107,62</t>
  </si>
  <si>
    <t>85,32</t>
  </si>
  <si>
    <t>80,56</t>
  </si>
  <si>
    <t>165,34</t>
  </si>
  <si>
    <t>128,95</t>
  </si>
  <si>
    <t>42,63</t>
  </si>
  <si>
    <t>40,82</t>
  </si>
  <si>
    <t>124,12</t>
  </si>
  <si>
    <t>94,29</t>
  </si>
  <si>
    <t>57,67</t>
  </si>
  <si>
    <t>125,87</t>
  </si>
  <si>
    <t>41,90</t>
  </si>
  <si>
    <t>37,97</t>
  </si>
  <si>
    <t>60,42</t>
  </si>
  <si>
    <t>3,80</t>
  </si>
  <si>
    <t>44,71</t>
  </si>
  <si>
    <t>35,27</t>
  </si>
  <si>
    <t>51,89</t>
  </si>
  <si>
    <t>59,17</t>
  </si>
  <si>
    <t>50,82</t>
  </si>
  <si>
    <t>70,94</t>
  </si>
  <si>
    <t>118,46</t>
  </si>
  <si>
    <t>242,92</t>
  </si>
  <si>
    <t>214,40</t>
  </si>
  <si>
    <t>81,84</t>
  </si>
  <si>
    <t>71,46</t>
  </si>
  <si>
    <t>55,31</t>
  </si>
  <si>
    <t>163,80</t>
  </si>
  <si>
    <t>99,38</t>
  </si>
  <si>
    <t>56,46</t>
  </si>
  <si>
    <t>3,27</t>
  </si>
  <si>
    <t>39,34</t>
  </si>
  <si>
    <t>36,57</t>
  </si>
  <si>
    <t>60,08</t>
  </si>
  <si>
    <t>25,16</t>
  </si>
  <si>
    <t>51,26</t>
  </si>
  <si>
    <t>240,80</t>
  </si>
  <si>
    <t>64,34</t>
  </si>
  <si>
    <t>103,28</t>
  </si>
  <si>
    <t>168,46</t>
  </si>
  <si>
    <t>87,38</t>
  </si>
  <si>
    <t>126,85</t>
  </si>
  <si>
    <t>39,90</t>
  </si>
  <si>
    <t>54,05</t>
  </si>
  <si>
    <t>41,20</t>
  </si>
  <si>
    <t>41,09</t>
  </si>
  <si>
    <t>41,16</t>
  </si>
  <si>
    <t>70,31</t>
  </si>
  <si>
    <t>49,55</t>
  </si>
  <si>
    <t>38,79</t>
  </si>
  <si>
    <t>82,59</t>
  </si>
  <si>
    <t>77,62</t>
  </si>
  <si>
    <t>158,44</t>
  </si>
  <si>
    <t>26,48</t>
  </si>
  <si>
    <t>35,59</t>
  </si>
  <si>
    <t>85,13</t>
  </si>
  <si>
    <t>37,29</t>
  </si>
  <si>
    <t>89,93</t>
  </si>
  <si>
    <t>145,72</t>
  </si>
  <si>
    <t>57,08</t>
  </si>
  <si>
    <t>83,33</t>
  </si>
  <si>
    <t>54,94</t>
  </si>
  <si>
    <t>36,51</t>
  </si>
  <si>
    <t>103,59</t>
  </si>
  <si>
    <t>24,71</t>
  </si>
  <si>
    <t>58,44</t>
  </si>
  <si>
    <t>28,39</t>
  </si>
  <si>
    <t>95,88</t>
  </si>
  <si>
    <t>27,03</t>
  </si>
  <si>
    <t>3,95</t>
  </si>
  <si>
    <t>22,44</t>
  </si>
  <si>
    <t>28,05</t>
  </si>
  <si>
    <t>50,21</t>
  </si>
  <si>
    <t>13,00</t>
  </si>
  <si>
    <t>26,16</t>
  </si>
  <si>
    <t>32,70</t>
  </si>
  <si>
    <t>70,75</t>
  </si>
  <si>
    <t>135,79</t>
  </si>
  <si>
    <t>19,76</t>
  </si>
  <si>
    <t>13,16</t>
  </si>
  <si>
    <t>73,06</t>
  </si>
  <si>
    <t>71,66</t>
  </si>
  <si>
    <t>127,83</t>
  </si>
  <si>
    <t>94,96</t>
  </si>
  <si>
    <t>167,41</t>
  </si>
  <si>
    <t>50,19</t>
  </si>
  <si>
    <t>298,63</t>
  </si>
  <si>
    <t>251,12</t>
  </si>
  <si>
    <t>51,38</t>
  </si>
  <si>
    <t>43,61</t>
  </si>
  <si>
    <t>259,49</t>
  </si>
  <si>
    <t>192,67</t>
  </si>
  <si>
    <t>42,10</t>
  </si>
  <si>
    <t>67,68</t>
  </si>
  <si>
    <t>24,41</t>
  </si>
  <si>
    <t>59,36</t>
  </si>
  <si>
    <t>128,82</t>
  </si>
  <si>
    <t>148,64</t>
  </si>
  <si>
    <t>23,94</t>
  </si>
  <si>
    <t>109,86</t>
  </si>
  <si>
    <t>137,48</t>
  </si>
  <si>
    <t>122,36</t>
  </si>
  <si>
    <t>56,42</t>
  </si>
  <si>
    <t>70,61</t>
  </si>
  <si>
    <t>62,56</t>
  </si>
  <si>
    <t>94,58</t>
  </si>
  <si>
    <t>49,53</t>
  </si>
  <si>
    <t>104,04</t>
  </si>
  <si>
    <t>117,33</t>
  </si>
  <si>
    <t>15,21</t>
  </si>
  <si>
    <t>162,14</t>
  </si>
  <si>
    <t>64,98</t>
  </si>
  <si>
    <t>30,03</t>
  </si>
  <si>
    <t>170,84</t>
  </si>
  <si>
    <t>213,79</t>
  </si>
  <si>
    <t>159,80</t>
  </si>
  <si>
    <t>24,42</t>
  </si>
  <si>
    <t>75,46</t>
  </si>
  <si>
    <t>183,43</t>
  </si>
  <si>
    <t>86,29</t>
  </si>
  <si>
    <t>1.632,00</t>
  </si>
  <si>
    <t>11,40</t>
  </si>
  <si>
    <t>79,28</t>
  </si>
  <si>
    <t>27,67</t>
  </si>
  <si>
    <t>33,18</t>
  </si>
  <si>
    <t>147,01</t>
  </si>
  <si>
    <t>11,70</t>
  </si>
  <si>
    <t>2,77</t>
  </si>
  <si>
    <t>15,67</t>
  </si>
  <si>
    <t>35,82</t>
  </si>
  <si>
    <t>350,47</t>
  </si>
  <si>
    <t>401,07</t>
  </si>
  <si>
    <t>450,13</t>
  </si>
  <si>
    <t>529,10</t>
  </si>
  <si>
    <t>58,03</t>
  </si>
  <si>
    <t>65,56</t>
  </si>
  <si>
    <t>77,26</t>
  </si>
  <si>
    <t>751,77</t>
  </si>
  <si>
    <t>922,60</t>
  </si>
  <si>
    <t>972,42</t>
  </si>
  <si>
    <t>1.079,71</t>
  </si>
  <si>
    <t>1.364,58</t>
  </si>
  <si>
    <t>1.612,68</t>
  </si>
  <si>
    <t>1.678,87</t>
  </si>
  <si>
    <t>1.834,06</t>
  </si>
  <si>
    <t>2.126,80</t>
  </si>
  <si>
    <t>2.202,11</t>
  </si>
  <si>
    <t>741,74</t>
  </si>
  <si>
    <t>906,03</t>
  </si>
  <si>
    <t>955,85</t>
  </si>
  <si>
    <t>1.072,84</t>
  </si>
  <si>
    <t>1.346,92</t>
  </si>
  <si>
    <t>1.585,75</t>
  </si>
  <si>
    <t>1.653,14</t>
  </si>
  <si>
    <t>1.791,76</t>
  </si>
  <si>
    <t>2.075,34</t>
  </si>
  <si>
    <t>2.139,53</t>
  </si>
  <si>
    <t>17,70</t>
  </si>
  <si>
    <t>25,71</t>
  </si>
  <si>
    <t>25,80</t>
  </si>
  <si>
    <t>18,15</t>
  </si>
  <si>
    <t>37,37</t>
  </si>
  <si>
    <t>39,73</t>
  </si>
  <si>
    <t>83,57</t>
  </si>
  <si>
    <t>359,29</t>
  </si>
  <si>
    <t>382,14</t>
  </si>
  <si>
    <t>400,40</t>
  </si>
  <si>
    <t>435,77</t>
  </si>
  <si>
    <t>518,77</t>
  </si>
  <si>
    <t>537,89</t>
  </si>
  <si>
    <t>191,64</t>
  </si>
  <si>
    <t>210,70</t>
  </si>
  <si>
    <t>253,06</t>
  </si>
  <si>
    <t>261,54</t>
  </si>
  <si>
    <t>228,09</t>
  </si>
  <si>
    <t>22,98</t>
  </si>
  <si>
    <t>36,84</t>
  </si>
  <si>
    <t>47,78</t>
  </si>
  <si>
    <t>109,31</t>
  </si>
  <si>
    <t>70,34</t>
  </si>
  <si>
    <t>103,80</t>
  </si>
  <si>
    <t>48,39</t>
  </si>
  <si>
    <t>55,53</t>
  </si>
  <si>
    <t>150,42</t>
  </si>
  <si>
    <t>191,18</t>
  </si>
  <si>
    <t>231,32</t>
  </si>
  <si>
    <t>295,87</t>
  </si>
  <si>
    <t>72,47</t>
  </si>
  <si>
    <t>79,95</t>
  </si>
  <si>
    <t>37,26</t>
  </si>
  <si>
    <t>79,19</t>
  </si>
  <si>
    <t>32,76</t>
  </si>
  <si>
    <t>515,36</t>
  </si>
  <si>
    <t>597,67</t>
  </si>
  <si>
    <t>679,98</t>
  </si>
  <si>
    <t>857,13</t>
  </si>
  <si>
    <t>939,44</t>
  </si>
  <si>
    <t>1.061,89</t>
  </si>
  <si>
    <t>1.214,31</t>
  </si>
  <si>
    <t>1.363,88</t>
  </si>
  <si>
    <t>1.446,19</t>
  </si>
  <si>
    <t>1.544,54</t>
  </si>
  <si>
    <t>581,64</t>
  </si>
  <si>
    <t>663,95</t>
  </si>
  <si>
    <t>825,07</t>
  </si>
  <si>
    <t>907,38</t>
  </si>
  <si>
    <t>1.029,83</t>
  </si>
  <si>
    <t>1.150,18</t>
  </si>
  <si>
    <t>1.315,79</t>
  </si>
  <si>
    <t>1.398,10</t>
  </si>
  <si>
    <t>1.480,41</t>
  </si>
  <si>
    <t>567,15</t>
  </si>
  <si>
    <t>28,31</t>
  </si>
  <si>
    <t>28,59</t>
  </si>
  <si>
    <t>64,56</t>
  </si>
  <si>
    <t>100,82</t>
  </si>
  <si>
    <t>62,42</t>
  </si>
  <si>
    <t>105,27</t>
  </si>
  <si>
    <t>43,63</t>
  </si>
  <si>
    <t>66,81</t>
  </si>
  <si>
    <t>45,85</t>
  </si>
  <si>
    <t>64,81</t>
  </si>
  <si>
    <t>36,76</t>
  </si>
  <si>
    <t>151,45</t>
  </si>
  <si>
    <t>96,78</t>
  </si>
  <si>
    <t>94,93</t>
  </si>
  <si>
    <t>60,66</t>
  </si>
  <si>
    <t>104,52</t>
  </si>
  <si>
    <t>8,40</t>
  </si>
  <si>
    <t>46,88</t>
  </si>
  <si>
    <t>87,42</t>
  </si>
  <si>
    <t>107,63</t>
  </si>
  <si>
    <t>134,94</t>
  </si>
  <si>
    <t>173,79</t>
  </si>
  <si>
    <t>17,28</t>
  </si>
  <si>
    <t>105,26</t>
  </si>
  <si>
    <t>115,25</t>
  </si>
  <si>
    <t>161,03</t>
  </si>
  <si>
    <t>348,64</t>
  </si>
  <si>
    <t>162,64</t>
  </si>
  <si>
    <t>217,11</t>
  </si>
  <si>
    <t>142,31</t>
  </si>
  <si>
    <t>360,09</t>
  </si>
  <si>
    <t>498,04</t>
  </si>
  <si>
    <t>479,69</t>
  </si>
  <si>
    <t>620,41</t>
  </si>
  <si>
    <t>569,77</t>
  </si>
  <si>
    <t>689,79</t>
  </si>
  <si>
    <t>621,07</t>
  </si>
  <si>
    <t>719,03</t>
  </si>
  <si>
    <t>1.245,22</t>
  </si>
  <si>
    <t>1.550,83</t>
  </si>
  <si>
    <t>1.855,27</t>
  </si>
  <si>
    <t>459,70</t>
  </si>
  <si>
    <t>418,01</t>
  </si>
  <si>
    <t>183,08</t>
  </si>
  <si>
    <t>207,40</t>
  </si>
  <si>
    <t>236,98</t>
  </si>
  <si>
    <t>570,96</t>
  </si>
  <si>
    <t>310,53</t>
  </si>
  <si>
    <t>493,33</t>
  </si>
  <si>
    <t>459,04</t>
  </si>
  <si>
    <t>276,03</t>
  </si>
  <si>
    <t>125,80</t>
  </si>
  <si>
    <t>74,01</t>
  </si>
  <si>
    <t>81,55</t>
  </si>
  <si>
    <t>109,35</t>
  </si>
  <si>
    <t>116,87</t>
  </si>
  <si>
    <t>87,16</t>
  </si>
  <si>
    <t>96,03</t>
  </si>
  <si>
    <t>125,06</t>
  </si>
  <si>
    <t>133,99</t>
  </si>
  <si>
    <t>108,71</t>
  </si>
  <si>
    <t>127,90</t>
  </si>
  <si>
    <t>113,64</t>
  </si>
  <si>
    <t>132,64</t>
  </si>
  <si>
    <t>123,18</t>
  </si>
  <si>
    <t>143,55</t>
  </si>
  <si>
    <t>131,97</t>
  </si>
  <si>
    <t>152,12</t>
  </si>
  <si>
    <t>83,21</t>
  </si>
  <si>
    <t>91,02</t>
  </si>
  <si>
    <t>127,71</t>
  </si>
  <si>
    <t>94,73</t>
  </si>
  <si>
    <t>104,06</t>
  </si>
  <si>
    <t>143,06</t>
  </si>
  <si>
    <t>114,43</t>
  </si>
  <si>
    <t>133,93</t>
  </si>
  <si>
    <t>116,81</t>
  </si>
  <si>
    <t>128,84</t>
  </si>
  <si>
    <t>149,64</t>
  </si>
  <si>
    <t>156,43</t>
  </si>
  <si>
    <t>164,23</t>
  </si>
  <si>
    <t>152,01</t>
  </si>
  <si>
    <t>144,75</t>
  </si>
  <si>
    <t>139,60</t>
  </si>
  <si>
    <t>170,20</t>
  </si>
  <si>
    <t>157,34</t>
  </si>
  <si>
    <t>149,75</t>
  </si>
  <si>
    <t>144,42</t>
  </si>
  <si>
    <t>140,23</t>
  </si>
  <si>
    <t>155,72</t>
  </si>
  <si>
    <t>136,29</t>
  </si>
  <si>
    <t>128,67</t>
  </si>
  <si>
    <t>127,17</t>
  </si>
  <si>
    <t>161,68</t>
  </si>
  <si>
    <t>148,87</t>
  </si>
  <si>
    <t>141,30</t>
  </si>
  <si>
    <t>136,00</t>
  </si>
  <si>
    <t>127,89</t>
  </si>
  <si>
    <t>487,08</t>
  </si>
  <si>
    <t>308,91</t>
  </si>
  <si>
    <t>595,13</t>
  </si>
  <si>
    <t>967,55</t>
  </si>
  <si>
    <t>1.440,59</t>
  </si>
  <si>
    <t>2.020,18</t>
  </si>
  <si>
    <t>2.711,03</t>
  </si>
  <si>
    <t>835,57</t>
  </si>
  <si>
    <t>1.367,11</t>
  </si>
  <si>
    <t>2.040,28</t>
  </si>
  <si>
    <t>2.569,60</t>
  </si>
  <si>
    <t>3.837,61</t>
  </si>
  <si>
    <t>1.075,61</t>
  </si>
  <si>
    <t>1.766,23</t>
  </si>
  <si>
    <t>2.639,65</t>
  </si>
  <si>
    <t>3.703,28</t>
  </si>
  <si>
    <t>4.964,27</t>
  </si>
  <si>
    <t>1.304,91</t>
  </si>
  <si>
    <t>734,59</t>
  </si>
  <si>
    <t>308,15</t>
  </si>
  <si>
    <t>1.167,04</t>
  </si>
  <si>
    <t>1.492,67</t>
  </si>
  <si>
    <t>897,62</t>
  </si>
  <si>
    <t>303,21</t>
  </si>
  <si>
    <t>1.089,13</t>
  </si>
  <si>
    <t>340,94</t>
  </si>
  <si>
    <t>2.155,69</t>
  </si>
  <si>
    <t>1.280,64</t>
  </si>
  <si>
    <t>529,25</t>
  </si>
  <si>
    <t>2.729,88</t>
  </si>
  <si>
    <t>1.567,91</t>
  </si>
  <si>
    <t>1.850,37</t>
  </si>
  <si>
    <t>945,76</t>
  </si>
  <si>
    <t>2.334,39</t>
  </si>
  <si>
    <t>1.132,50</t>
  </si>
  <si>
    <t>1.319,25</t>
  </si>
  <si>
    <t>1.505,99</t>
  </si>
  <si>
    <t>3.810,14</t>
  </si>
  <si>
    <t>1.692,74</t>
  </si>
  <si>
    <t>1.879,48</t>
  </si>
  <si>
    <t>4.784,14</t>
  </si>
  <si>
    <t>2.066,21</t>
  </si>
  <si>
    <t>2.880,32</t>
  </si>
  <si>
    <t>3.503,57</t>
  </si>
  <si>
    <t>4.108,15</t>
  </si>
  <si>
    <t>4.712,63</t>
  </si>
  <si>
    <t>5.317,19</t>
  </si>
  <si>
    <t>5.921,74</t>
  </si>
  <si>
    <t>2.277,47</t>
  </si>
  <si>
    <t>4.224,95</t>
  </si>
  <si>
    <t>1.717,25</t>
  </si>
  <si>
    <t>4.940,20</t>
  </si>
  <si>
    <t>1.903,99</t>
  </si>
  <si>
    <t>5.698,11</t>
  </si>
  <si>
    <t>2.090,73</t>
  </si>
  <si>
    <t>6.418,60</t>
  </si>
  <si>
    <t>7.139,07</t>
  </si>
  <si>
    <t>2.469,27</t>
  </si>
  <si>
    <t>5.814,35</t>
  </si>
  <si>
    <t>2.095,84</t>
  </si>
  <si>
    <t>6.674,40</t>
  </si>
  <si>
    <t>2.282,59</t>
  </si>
  <si>
    <t>7.534,44</t>
  </si>
  <si>
    <t>8.394,54</t>
  </si>
  <si>
    <t>2.661,12</t>
  </si>
  <si>
    <t>7.696,09</t>
  </si>
  <si>
    <t>2.474,38</t>
  </si>
  <si>
    <t>8.682,86</t>
  </si>
  <si>
    <t>9.669,63</t>
  </si>
  <si>
    <t>2.852,99</t>
  </si>
  <si>
    <t>9.837,56</t>
  </si>
  <si>
    <t>10.951,94</t>
  </si>
  <si>
    <t>3.044,84</t>
  </si>
  <si>
    <t>12.241,64</t>
  </si>
  <si>
    <t>3.186,64</t>
  </si>
  <si>
    <t>163,16</t>
  </si>
  <si>
    <t>706,72</t>
  </si>
  <si>
    <t>1.827,88</t>
  </si>
  <si>
    <t>4.297,07</t>
  </si>
  <si>
    <t>2.818,39</t>
  </si>
  <si>
    <t>3.302,37</t>
  </si>
  <si>
    <t>819,59</t>
  </si>
  <si>
    <t>971,19</t>
  </si>
  <si>
    <t>1.122,80</t>
  </si>
  <si>
    <t>1.204,38</t>
  </si>
  <si>
    <t>1.285,96</t>
  </si>
  <si>
    <t>1.222,61</t>
  </si>
  <si>
    <t>1.374,21</t>
  </si>
  <si>
    <t>1.525,82</t>
  </si>
  <si>
    <t>1.607,40</t>
  </si>
  <si>
    <t>1.688,98</t>
  </si>
  <si>
    <t>2.796,01</t>
  </si>
  <si>
    <t>3.436,33</t>
  </si>
  <si>
    <t>3.789,69</t>
  </si>
  <si>
    <t>4.143,05</t>
  </si>
  <si>
    <t>2.558,71</t>
  </si>
  <si>
    <t>3.199,03</t>
  </si>
  <si>
    <t>3.839,35</t>
  </si>
  <si>
    <t>4.192,71</t>
  </si>
  <si>
    <t>4.546,07</t>
  </si>
  <si>
    <t>333,15</t>
  </si>
  <si>
    <t>1.278,43</t>
  </si>
  <si>
    <t>2.090,09</t>
  </si>
  <si>
    <t>1.228,07</t>
  </si>
  <si>
    <t>3.419,57</t>
  </si>
  <si>
    <t>518,63</t>
  </si>
  <si>
    <t>1.459,17</t>
  </si>
  <si>
    <t>2.648,45</t>
  </si>
  <si>
    <t>1.507,16</t>
  </si>
  <si>
    <t>1.807,30</t>
  </si>
  <si>
    <t>916,94</t>
  </si>
  <si>
    <t>4.008,95</t>
  </si>
  <si>
    <t>2.279,74</t>
  </si>
  <si>
    <t>1.097,69</t>
  </si>
  <si>
    <t>1.639,92</t>
  </si>
  <si>
    <t>2.752,17</t>
  </si>
  <si>
    <t>3.224,57</t>
  </si>
  <si>
    <t>4.598,25</t>
  </si>
  <si>
    <t>774,92</t>
  </si>
  <si>
    <t>1.120,02</t>
  </si>
  <si>
    <t>3.720,76</t>
  </si>
  <si>
    <t>1.820,66</t>
  </si>
  <si>
    <t>246,05</t>
  </si>
  <si>
    <t>4.196,12</t>
  </si>
  <si>
    <t>1.442,81</t>
  </si>
  <si>
    <t>2.026,65</t>
  </si>
  <si>
    <t>855,95</t>
  </si>
  <si>
    <t>5.187,62</t>
  </si>
  <si>
    <t>4.671,60</t>
  </si>
  <si>
    <t>6.500,66</t>
  </si>
  <si>
    <t>297,01</t>
  </si>
  <si>
    <t>2.001,39</t>
  </si>
  <si>
    <t>2.811,50</t>
  </si>
  <si>
    <t>1.770,02</t>
  </si>
  <si>
    <t>1.042,01</t>
  </si>
  <si>
    <t>5.776,97</t>
  </si>
  <si>
    <t>2.207,39</t>
  </si>
  <si>
    <t>2.203,03</t>
  </si>
  <si>
    <t>7.336,67</t>
  </si>
  <si>
    <t>2.388,08</t>
  </si>
  <si>
    <t>8.172,74</t>
  </si>
  <si>
    <t>4.121,10</t>
  </si>
  <si>
    <t>2.573,18</t>
  </si>
  <si>
    <t>7.491,33</t>
  </si>
  <si>
    <t>2.392,43</t>
  </si>
  <si>
    <t>8.449,80</t>
  </si>
  <si>
    <t>1.660,82</t>
  </si>
  <si>
    <t>9.408,27</t>
  </si>
  <si>
    <t>2.758,29</t>
  </si>
  <si>
    <t>9.568,67</t>
  </si>
  <si>
    <t>4.817,81</t>
  </si>
  <si>
    <t>10.650,40</t>
  </si>
  <si>
    <t>2.943,39</t>
  </si>
  <si>
    <t>11.899,30</t>
  </si>
  <si>
    <t>1.841,55</t>
  </si>
  <si>
    <t>671,86</t>
  </si>
  <si>
    <t>5.557,17</t>
  </si>
  <si>
    <t>2.022,29</t>
  </si>
  <si>
    <t>6.259,13</t>
  </si>
  <si>
    <t>6.961,06</t>
  </si>
  <si>
    <t>5.664,65</t>
  </si>
  <si>
    <t>3.085,79</t>
  </si>
  <si>
    <t>27,51</t>
  </si>
  <si>
    <t>30,80</t>
  </si>
  <si>
    <t>44,75</t>
  </si>
  <si>
    <t>49,81</t>
  </si>
  <si>
    <t>54,58</t>
  </si>
  <si>
    <t>61,32</t>
  </si>
  <si>
    <t>30,94</t>
  </si>
  <si>
    <t>34,18</t>
  </si>
  <si>
    <t>29,35</t>
  </si>
  <si>
    <t>44,07</t>
  </si>
  <si>
    <t>52,64</t>
  </si>
  <si>
    <t>50,87</t>
  </si>
  <si>
    <t>60,73</t>
  </si>
  <si>
    <t>42,21</t>
  </si>
  <si>
    <t>47,99</t>
  </si>
  <si>
    <t>97,67</t>
  </si>
  <si>
    <t>5,51</t>
  </si>
  <si>
    <t>13,99</t>
  </si>
  <si>
    <t>17,68</t>
  </si>
  <si>
    <t>23,31</t>
  </si>
  <si>
    <t>16,64</t>
  </si>
  <si>
    <t>30,21</t>
  </si>
  <si>
    <t>38,78</t>
  </si>
  <si>
    <t>37,48</t>
  </si>
  <si>
    <t>29,31</t>
  </si>
  <si>
    <t>17,73</t>
  </si>
  <si>
    <t>74,00</t>
  </si>
  <si>
    <t>591,47</t>
  </si>
  <si>
    <t>817,41</t>
  </si>
  <si>
    <t>203,57</t>
  </si>
  <si>
    <t>528,74</t>
  </si>
  <si>
    <t>142,18</t>
  </si>
  <si>
    <t>148,80</t>
  </si>
  <si>
    <t>155,43</t>
  </si>
  <si>
    <t>162,04</t>
  </si>
  <si>
    <t>201,74</t>
  </si>
  <si>
    <t>59,56</t>
  </si>
  <si>
    <t>213,50</t>
  </si>
  <si>
    <t>64,70</t>
  </si>
  <si>
    <t>225,24</t>
  </si>
  <si>
    <t>237,03</t>
  </si>
  <si>
    <t>74,99</t>
  </si>
  <si>
    <t>294,20</t>
  </si>
  <si>
    <t>314,50</t>
  </si>
  <si>
    <t>325,45</t>
  </si>
  <si>
    <t>23,59</t>
  </si>
  <si>
    <t>607,21</t>
  </si>
  <si>
    <t>647,70</t>
  </si>
  <si>
    <t>672,85</t>
  </si>
  <si>
    <t>700,24</t>
  </si>
  <si>
    <t>538,24</t>
  </si>
  <si>
    <t>572,72</t>
  </si>
  <si>
    <t>584,79</t>
  </si>
  <si>
    <t>612,18</t>
  </si>
  <si>
    <t>299,47</t>
  </si>
  <si>
    <t>256,70</t>
  </si>
  <si>
    <t>332,12</t>
  </si>
  <si>
    <t>321,39</t>
  </si>
  <si>
    <t>543,51</t>
  </si>
  <si>
    <t>514,92</t>
  </si>
  <si>
    <t>604,54</t>
  </si>
  <si>
    <t>608,12</t>
  </si>
  <si>
    <t>115,90</t>
  </si>
  <si>
    <t>129,15</t>
  </si>
  <si>
    <t>135,76</t>
  </si>
  <si>
    <t>175,46</t>
  </si>
  <si>
    <t>198,96</t>
  </si>
  <si>
    <t>210,75</t>
  </si>
  <si>
    <t>285,30</t>
  </si>
  <si>
    <t>299,09</t>
  </si>
  <si>
    <t>333,57</t>
  </si>
  <si>
    <t>522,36</t>
  </si>
  <si>
    <t>697,26</t>
  </si>
  <si>
    <t>21,67</t>
  </si>
  <si>
    <t>53,09</t>
  </si>
  <si>
    <t>556,54</t>
  </si>
  <si>
    <t>593,39</t>
  </si>
  <si>
    <t>619,31</t>
  </si>
  <si>
    <t>646,60</t>
  </si>
  <si>
    <t>505,92</t>
  </si>
  <si>
    <t>540,30</t>
  </si>
  <si>
    <t>552,25</t>
  </si>
  <si>
    <t>579,54</t>
  </si>
  <si>
    <t>511,19</t>
  </si>
  <si>
    <t>482,50</t>
  </si>
  <si>
    <t>572,00</t>
  </si>
  <si>
    <t>575,48</t>
  </si>
  <si>
    <t>529,34</t>
  </si>
  <si>
    <t>497,02</t>
  </si>
  <si>
    <t>557,31</t>
  </si>
  <si>
    <t>524,89</t>
  </si>
  <si>
    <t>605,99</t>
  </si>
  <si>
    <t>573,45</t>
  </si>
  <si>
    <t>794,78</t>
  </si>
  <si>
    <t>762,24</t>
  </si>
  <si>
    <t>969,68</t>
  </si>
  <si>
    <t>937,14</t>
  </si>
  <si>
    <t>1.732,27</t>
  </si>
  <si>
    <t>471,94</t>
  </si>
  <si>
    <t>730,85</t>
  </si>
  <si>
    <t>738,64</t>
  </si>
  <si>
    <t>582,43</t>
  </si>
  <si>
    <t>523,06</t>
  </si>
  <si>
    <t>358,38</t>
  </si>
  <si>
    <t>490,95</t>
  </si>
  <si>
    <t>148,30</t>
  </si>
  <si>
    <t>399,25</t>
  </si>
  <si>
    <t>344,48</t>
  </si>
  <si>
    <t>254,97</t>
  </si>
  <si>
    <t>542,83</t>
  </si>
  <si>
    <t>483,33</t>
  </si>
  <si>
    <t>509,02</t>
  </si>
  <si>
    <t>638,89</t>
  </si>
  <si>
    <t>488,15</t>
  </si>
  <si>
    <t>464,85</t>
  </si>
  <si>
    <t>484,93</t>
  </si>
  <si>
    <t>610,70</t>
  </si>
  <si>
    <t>333,44</t>
  </si>
  <si>
    <t>339,98</t>
  </si>
  <si>
    <t>399,40</t>
  </si>
  <si>
    <t>108,60</t>
  </si>
  <si>
    <t>79,40</t>
  </si>
  <si>
    <t>244,35</t>
  </si>
  <si>
    <t>219,12</t>
  </si>
  <si>
    <t>353,57</t>
  </si>
  <si>
    <t>999,53</t>
  </si>
  <si>
    <t>569,78</t>
  </si>
  <si>
    <t>423,82</t>
  </si>
  <si>
    <t>658,83</t>
  </si>
  <si>
    <t>476,85</t>
  </si>
  <si>
    <t>572,47</t>
  </si>
  <si>
    <t>251,41</t>
  </si>
  <si>
    <t>291,65</t>
  </si>
  <si>
    <t>253,77</t>
  </si>
  <si>
    <t>130,70</t>
  </si>
  <si>
    <t>604,15</t>
  </si>
  <si>
    <t>1.051,52</t>
  </si>
  <si>
    <t>181,80</t>
  </si>
  <si>
    <t>136,60</t>
  </si>
  <si>
    <t>45,27</t>
  </si>
  <si>
    <t>126,90</t>
  </si>
  <si>
    <t>205,02</t>
  </si>
  <si>
    <t>258,34</t>
  </si>
  <si>
    <t>326,30</t>
  </si>
  <si>
    <t>139,79</t>
  </si>
  <si>
    <t>373,12</t>
  </si>
  <si>
    <t>1.954,47</t>
  </si>
  <si>
    <t>466,86</t>
  </si>
  <si>
    <t>499,84</t>
  </si>
  <si>
    <t>195,97</t>
  </si>
  <si>
    <t>307,08</t>
  </si>
  <si>
    <t>151,53</t>
  </si>
  <si>
    <t>442,62</t>
  </si>
  <si>
    <t>240,08</t>
  </si>
  <si>
    <t>443,23</t>
  </si>
  <si>
    <t>703,12</t>
  </si>
  <si>
    <t>648,85</t>
  </si>
  <si>
    <t>1.298,53</t>
  </si>
  <si>
    <t>314,92</t>
  </si>
  <si>
    <t>413,47</t>
  </si>
  <si>
    <t>430,44</t>
  </si>
  <si>
    <t>269,58</t>
  </si>
  <si>
    <t>405,89</t>
  </si>
  <si>
    <t>313,49</t>
  </si>
  <si>
    <t>460,63</t>
  </si>
  <si>
    <t>472,32</t>
  </si>
  <si>
    <t>281,22</t>
  </si>
  <si>
    <t>417,73</t>
  </si>
  <si>
    <t>326,16</t>
  </si>
  <si>
    <t>472,88</t>
  </si>
  <si>
    <t>471,38</t>
  </si>
  <si>
    <t>281,66</t>
  </si>
  <si>
    <t>424,59</t>
  </si>
  <si>
    <t>325,83</t>
  </si>
  <si>
    <t>480,80</t>
  </si>
  <si>
    <t>37,55</t>
  </si>
  <si>
    <t>571,94</t>
  </si>
  <si>
    <t>521,64</t>
  </si>
  <si>
    <t>488,61</t>
  </si>
  <si>
    <t>594,87</t>
  </si>
  <si>
    <t>560,49</t>
  </si>
  <si>
    <t>506,92</t>
  </si>
  <si>
    <t>468,51</t>
  </si>
  <si>
    <t>597,37</t>
  </si>
  <si>
    <t>555,44</t>
  </si>
  <si>
    <t>496,71</t>
  </si>
  <si>
    <t>454,47</t>
  </si>
  <si>
    <t>575,50</t>
  </si>
  <si>
    <t>453,94</t>
  </si>
  <si>
    <t>427,24</t>
  </si>
  <si>
    <t>410,51</t>
  </si>
  <si>
    <t>427,96</t>
  </si>
  <si>
    <t>416,52</t>
  </si>
  <si>
    <t>394,26</t>
  </si>
  <si>
    <t>376,09</t>
  </si>
  <si>
    <t>409,62</t>
  </si>
  <si>
    <t>395,14</t>
  </si>
  <si>
    <t>372,70</t>
  </si>
  <si>
    <t>353,66</t>
  </si>
  <si>
    <t>616,77</t>
  </si>
  <si>
    <t>579,90</t>
  </si>
  <si>
    <t>529,16</t>
  </si>
  <si>
    <t>496,31</t>
  </si>
  <si>
    <t>596,35</t>
  </si>
  <si>
    <t>562,23</t>
  </si>
  <si>
    <t>508,94</t>
  </si>
  <si>
    <t>470,76</t>
  </si>
  <si>
    <t>599,17</t>
  </si>
  <si>
    <t>557,34</t>
  </si>
  <si>
    <t>498,84</t>
  </si>
  <si>
    <t>456,69</t>
  </si>
  <si>
    <t>482,55</t>
  </si>
  <si>
    <t>461,90</t>
  </si>
  <si>
    <t>434,76</t>
  </si>
  <si>
    <t>418,21</t>
  </si>
  <si>
    <t>429,44</t>
  </si>
  <si>
    <t>418,26</t>
  </si>
  <si>
    <t>396,28</t>
  </si>
  <si>
    <t>378,34</t>
  </si>
  <si>
    <t>397,04</t>
  </si>
  <si>
    <t>374,83</t>
  </si>
  <si>
    <t>355,88</t>
  </si>
  <si>
    <t>506,65</t>
  </si>
  <si>
    <t>517,69</t>
  </si>
  <si>
    <t>100,30</t>
  </si>
  <si>
    <t>233,75</t>
  </si>
  <si>
    <t>71,48</t>
  </si>
  <si>
    <t>167,79</t>
  </si>
  <si>
    <t>59,31</t>
  </si>
  <si>
    <t>211,68</t>
  </si>
  <si>
    <t>202,43</t>
  </si>
  <si>
    <t>254,72</t>
  </si>
  <si>
    <t>308,30</t>
  </si>
  <si>
    <t>38,48</t>
  </si>
  <si>
    <t>36,77</t>
  </si>
  <si>
    <t>47,03</t>
  </si>
  <si>
    <t>63,31</t>
  </si>
  <si>
    <t>61,34</t>
  </si>
  <si>
    <t>60,47</t>
  </si>
  <si>
    <t>120,76</t>
  </si>
  <si>
    <t>118,60</t>
  </si>
  <si>
    <t>117,68</t>
  </si>
  <si>
    <t>141,96</t>
  </si>
  <si>
    <t>137,33</t>
  </si>
  <si>
    <t>18,75</t>
  </si>
  <si>
    <t>24,63</t>
  </si>
  <si>
    <t>32,41</t>
  </si>
  <si>
    <t>169,67</t>
  </si>
  <si>
    <t>248,06</t>
  </si>
  <si>
    <t>320,43</t>
  </si>
  <si>
    <t>362,47</t>
  </si>
  <si>
    <t>153,87</t>
  </si>
  <si>
    <t>226,43</t>
  </si>
  <si>
    <t>287,37</t>
  </si>
  <si>
    <t>146,25</t>
  </si>
  <si>
    <t>216,64</t>
  </si>
  <si>
    <t>275,41</t>
  </si>
  <si>
    <t>299,71</t>
  </si>
  <si>
    <t>180,40</t>
  </si>
  <si>
    <t>261,48</t>
  </si>
  <si>
    <t>337,61</t>
  </si>
  <si>
    <t>382,44</t>
  </si>
  <si>
    <t>234,69</t>
  </si>
  <si>
    <t>297,09</t>
  </si>
  <si>
    <t>326,29</t>
  </si>
  <si>
    <t>151,51</t>
  </si>
  <si>
    <t>222,75</t>
  </si>
  <si>
    <t>281,26</t>
  </si>
  <si>
    <t>306,87</t>
  </si>
  <si>
    <t>46,57</t>
  </si>
  <si>
    <t>63,01</t>
  </si>
  <si>
    <t>85,31</t>
  </si>
  <si>
    <t>453,74</t>
  </si>
  <si>
    <t>400,95</t>
  </si>
  <si>
    <t>12,01</t>
  </si>
  <si>
    <t>159,28</t>
  </si>
  <si>
    <t>101,52</t>
  </si>
  <si>
    <t>145,79</t>
  </si>
  <si>
    <t>96,77</t>
  </si>
  <si>
    <t>93,17</t>
  </si>
  <si>
    <t>369,20</t>
  </si>
  <si>
    <t>346,42</t>
  </si>
  <si>
    <t>334,72</t>
  </si>
  <si>
    <t>16,79</t>
  </si>
  <si>
    <t>16,46</t>
  </si>
  <si>
    <t>97,74</t>
  </si>
  <si>
    <t>117,41</t>
  </si>
  <si>
    <t>75,98</t>
  </si>
  <si>
    <t>93,52</t>
  </si>
  <si>
    <t>78,00</t>
  </si>
  <si>
    <t>180,70</t>
  </si>
  <si>
    <t>170,91</t>
  </si>
  <si>
    <t>115,88</t>
  </si>
  <si>
    <t>76,69</t>
  </si>
  <si>
    <t>94,94</t>
  </si>
  <si>
    <t>86,30</t>
  </si>
  <si>
    <t>112,70</t>
  </si>
  <si>
    <t>60,97</t>
  </si>
  <si>
    <t>74,64</t>
  </si>
  <si>
    <t>68,01</t>
  </si>
  <si>
    <t>49,99</t>
  </si>
  <si>
    <t>61,87</t>
  </si>
  <si>
    <t>44,46</t>
  </si>
  <si>
    <t>55,46</t>
  </si>
  <si>
    <t>50,12</t>
  </si>
  <si>
    <t>40,99</t>
  </si>
  <si>
    <t>51,43</t>
  </si>
  <si>
    <t>46,37</t>
  </si>
  <si>
    <t>42,58</t>
  </si>
  <si>
    <t>29,98</t>
  </si>
  <si>
    <t>44,08</t>
  </si>
  <si>
    <t>164,74</t>
  </si>
  <si>
    <t>117,83</t>
  </si>
  <si>
    <t>93,67</t>
  </si>
  <si>
    <t>166,63</t>
  </si>
  <si>
    <t>167,91</t>
  </si>
  <si>
    <t>104,51</t>
  </si>
  <si>
    <t>142,13</t>
  </si>
  <si>
    <t>172,92</t>
  </si>
  <si>
    <t>94,67</t>
  </si>
  <si>
    <t>123,47</t>
  </si>
  <si>
    <t>159,98</t>
  </si>
  <si>
    <t>72,01</t>
  </si>
  <si>
    <t>151,61</t>
  </si>
  <si>
    <t>72,64</t>
  </si>
  <si>
    <t>83,30</t>
  </si>
  <si>
    <t>140,87</t>
  </si>
  <si>
    <t>54,66</t>
  </si>
  <si>
    <t>76,74</t>
  </si>
  <si>
    <t>136,71</t>
  </si>
  <si>
    <t>53,89</t>
  </si>
  <si>
    <t>128,64</t>
  </si>
  <si>
    <t>46,99</t>
  </si>
  <si>
    <t>213,67</t>
  </si>
  <si>
    <t>202,28</t>
  </si>
  <si>
    <t>160,39</t>
  </si>
  <si>
    <t>150,32</t>
  </si>
  <si>
    <t>114,05</t>
  </si>
  <si>
    <t>106,31</t>
  </si>
  <si>
    <t>38,36</t>
  </si>
  <si>
    <t>60,10</t>
  </si>
  <si>
    <t>57,55</t>
  </si>
  <si>
    <t>58,39</t>
  </si>
  <si>
    <t>55,95</t>
  </si>
  <si>
    <t>34,83</t>
  </si>
  <si>
    <t>54,97</t>
  </si>
  <si>
    <t>33,98</t>
  </si>
  <si>
    <t>59,69</t>
  </si>
  <si>
    <t>36,33</t>
  </si>
  <si>
    <t>51,88</t>
  </si>
  <si>
    <t>50,25</t>
  </si>
  <si>
    <t>26,67</t>
  </si>
  <si>
    <t>44,77</t>
  </si>
  <si>
    <t>22,25</t>
  </si>
  <si>
    <t>20,93</t>
  </si>
  <si>
    <t>42,84</t>
  </si>
  <si>
    <t>40,43</t>
  </si>
  <si>
    <t>40,71</t>
  </si>
  <si>
    <t>39,53</t>
  </si>
  <si>
    <t>18,21</t>
  </si>
  <si>
    <t>17,14</t>
  </si>
  <si>
    <t>39,10</t>
  </si>
  <si>
    <t>111,88</t>
  </si>
  <si>
    <t>92,05</t>
  </si>
  <si>
    <t>132,14</t>
  </si>
  <si>
    <t>289,77</t>
  </si>
  <si>
    <t>242,81</t>
  </si>
  <si>
    <t>149,45</t>
  </si>
  <si>
    <t>123,24</t>
  </si>
  <si>
    <t>108,66</t>
  </si>
  <si>
    <t>99,59</t>
  </si>
  <si>
    <t>140,09</t>
  </si>
  <si>
    <t>131,07</t>
  </si>
  <si>
    <t>159,63</t>
  </si>
  <si>
    <t>232,18</t>
  </si>
  <si>
    <t>118,95</t>
  </si>
  <si>
    <t>86,47</t>
  </si>
  <si>
    <t>151,17</t>
  </si>
  <si>
    <t>75,92</t>
  </si>
  <si>
    <t>62,70</t>
  </si>
  <si>
    <t>109,01</t>
  </si>
  <si>
    <t>126,79</t>
  </si>
  <si>
    <t>189,04</t>
  </si>
  <si>
    <t>83,18</t>
  </si>
  <si>
    <t>91,98</t>
  </si>
  <si>
    <t>65,20</t>
  </si>
  <si>
    <t>147,74</t>
  </si>
  <si>
    <t>550,22</t>
  </si>
  <si>
    <t>8,15</t>
  </si>
  <si>
    <t>7,53</t>
  </si>
  <si>
    <t>7,63</t>
  </si>
  <si>
    <t>11,27</t>
  </si>
  <si>
    <t>15,46</t>
  </si>
  <si>
    <t>103,34</t>
  </si>
  <si>
    <t>606,23</t>
  </si>
  <si>
    <t>498,53</t>
  </si>
  <si>
    <t>578,69</t>
  </si>
  <si>
    <t>276,61</t>
  </si>
  <si>
    <t>288,66</t>
  </si>
  <si>
    <t>317,69</t>
  </si>
  <si>
    <t>355,39</t>
  </si>
  <si>
    <t>279,38</t>
  </si>
  <si>
    <t>292,14</t>
  </si>
  <si>
    <t>322,76</t>
  </si>
  <si>
    <t>362,41</t>
  </si>
  <si>
    <t>355,34</t>
  </si>
  <si>
    <t>344,18</t>
  </si>
  <si>
    <t>379,15</t>
  </si>
  <si>
    <t>359,01</t>
  </si>
  <si>
    <t>346,61</t>
  </si>
  <si>
    <t>395,96</t>
  </si>
  <si>
    <t>337,28</t>
  </si>
  <si>
    <t>342,35</t>
  </si>
  <si>
    <t>349,94</t>
  </si>
  <si>
    <t>316,25</t>
  </si>
  <si>
    <t>438,91</t>
  </si>
  <si>
    <t>306,97</t>
  </si>
  <si>
    <t>348,34</t>
  </si>
  <si>
    <t>298,90</t>
  </si>
  <si>
    <t>345,05</t>
  </si>
  <si>
    <t>336,83</t>
  </si>
  <si>
    <t>333,85</t>
  </si>
  <si>
    <t>332,59</t>
  </si>
  <si>
    <t>330,46</t>
  </si>
  <si>
    <t>378,76</t>
  </si>
  <si>
    <t>357,95</t>
  </si>
  <si>
    <t>349,14</t>
  </si>
  <si>
    <t>334,45</t>
  </si>
  <si>
    <t>351,16</t>
  </si>
  <si>
    <t>336,94</t>
  </si>
  <si>
    <t>330,88</t>
  </si>
  <si>
    <t>320,87</t>
  </si>
  <si>
    <t>329,16</t>
  </si>
  <si>
    <t>301,46</t>
  </si>
  <si>
    <t>295,89</t>
  </si>
  <si>
    <t>494,44</t>
  </si>
  <si>
    <t>704,12</t>
  </si>
  <si>
    <t>163,13</t>
  </si>
  <si>
    <t>221,78</t>
  </si>
  <si>
    <t>241,79</t>
  </si>
  <si>
    <t>266,06</t>
  </si>
  <si>
    <t>274,79</t>
  </si>
  <si>
    <t>284,09</t>
  </si>
  <si>
    <t>324,25</t>
  </si>
  <si>
    <t>215,01</t>
  </si>
  <si>
    <t>235,91</t>
  </si>
  <si>
    <t>255,12</t>
  </si>
  <si>
    <t>268,66</t>
  </si>
  <si>
    <t>279,91</t>
  </si>
  <si>
    <t>310,66</t>
  </si>
  <si>
    <t>329,97</t>
  </si>
  <si>
    <t>410,32</t>
  </si>
  <si>
    <t>477,03</t>
  </si>
  <si>
    <t>362,91</t>
  </si>
  <si>
    <t>368,69</t>
  </si>
  <si>
    <t>326,97</t>
  </si>
  <si>
    <t>389,59</t>
  </si>
  <si>
    <t>367,53</t>
  </si>
  <si>
    <t>414,63</t>
  </si>
  <si>
    <t>393,26</t>
  </si>
  <si>
    <t>379,92</t>
  </si>
  <si>
    <t>431,44</t>
  </si>
  <si>
    <t>348,58</t>
  </si>
  <si>
    <t>353,65</t>
  </si>
  <si>
    <t>383,56</t>
  </si>
  <si>
    <t>74,36</t>
  </si>
  <si>
    <t>87,90</t>
  </si>
  <si>
    <t>99,86</t>
  </si>
  <si>
    <t>59,99</t>
  </si>
  <si>
    <t>87,07</t>
  </si>
  <si>
    <t>114,78</t>
  </si>
  <si>
    <t>29,00</t>
  </si>
  <si>
    <t>291,18</t>
  </si>
  <si>
    <t>376,46</t>
  </si>
  <si>
    <t>14,15</t>
  </si>
  <si>
    <t>98,68</t>
  </si>
  <si>
    <t>25,56</t>
  </si>
  <si>
    <t>32,49</t>
  </si>
  <si>
    <t>25,09</t>
  </si>
  <si>
    <t>29,99</t>
  </si>
  <si>
    <t>51,44</t>
  </si>
  <si>
    <t>24,02</t>
  </si>
  <si>
    <t>23,56</t>
  </si>
  <si>
    <t>35,81</t>
  </si>
  <si>
    <t>27,47</t>
  </si>
  <si>
    <t>47,79</t>
  </si>
  <si>
    <t>97,25</t>
  </si>
  <si>
    <t>2.406,55</t>
  </si>
  <si>
    <t>1.377,14</t>
  </si>
  <si>
    <t>2.346,46</t>
  </si>
  <si>
    <t>1.647,88</t>
  </si>
  <si>
    <t>2.075,79</t>
  </si>
  <si>
    <t>1.614,75</t>
  </si>
  <si>
    <t>2.023,30</t>
  </si>
  <si>
    <t>1.944,79</t>
  </si>
  <si>
    <t>2.362,39</t>
  </si>
  <si>
    <t>2.052,15</t>
  </si>
  <si>
    <t>1.677,53</t>
  </si>
  <si>
    <t>970,95</t>
  </si>
  <si>
    <t>2.333,79</t>
  </si>
  <si>
    <t>3.123,11</t>
  </si>
  <si>
    <t>1.899,06</t>
  </si>
  <si>
    <t>1.292,34</t>
  </si>
  <si>
    <t>56,27</t>
  </si>
  <si>
    <t>77,65</t>
  </si>
  <si>
    <t>69,52</t>
  </si>
  <si>
    <t>65,42</t>
  </si>
  <si>
    <t>86,46</t>
  </si>
  <si>
    <t>79,92</t>
  </si>
  <si>
    <t>76,59</t>
  </si>
  <si>
    <t>96,46</t>
  </si>
  <si>
    <t>88,11</t>
  </si>
  <si>
    <t>397,80</t>
  </si>
  <si>
    <t>403,68</t>
  </si>
  <si>
    <t>409,56</t>
  </si>
  <si>
    <t>415,45</t>
  </si>
  <si>
    <t>427,23</t>
  </si>
  <si>
    <t>62,39</t>
  </si>
  <si>
    <t>94,56</t>
  </si>
  <si>
    <t>155,97</t>
  </si>
  <si>
    <t>29,86</t>
  </si>
  <si>
    <t>28,47</t>
  </si>
  <si>
    <t>47,86</t>
  </si>
  <si>
    <t>45,73</t>
  </si>
  <si>
    <t>70,11</t>
  </si>
  <si>
    <t>129,69</t>
  </si>
  <si>
    <t>124,14</t>
  </si>
  <si>
    <t>76,48</t>
  </si>
  <si>
    <t>53,41</t>
  </si>
  <si>
    <t>103,66</t>
  </si>
  <si>
    <t>142,27</t>
  </si>
  <si>
    <t>32,32</t>
  </si>
  <si>
    <t>52,40</t>
  </si>
  <si>
    <t>53,03</t>
  </si>
  <si>
    <t>62,69</t>
  </si>
  <si>
    <t>27,58</t>
  </si>
  <si>
    <t>34,11</t>
  </si>
  <si>
    <t>43,42</t>
  </si>
  <si>
    <t>12,33</t>
  </si>
  <si>
    <t>24,55</t>
  </si>
  <si>
    <t>34,39</t>
  </si>
  <si>
    <t>20,96</t>
  </si>
  <si>
    <t>36,71</t>
  </si>
  <si>
    <t>39,30</t>
  </si>
  <si>
    <t>52,56</t>
  </si>
  <si>
    <t>21,05</t>
  </si>
  <si>
    <t>14,77</t>
  </si>
  <si>
    <t>9,96</t>
  </si>
  <si>
    <t>12,41</t>
  </si>
  <si>
    <t>15,24</t>
  </si>
  <si>
    <t>34,30</t>
  </si>
  <si>
    <t>56,06</t>
  </si>
  <si>
    <t>13,17</t>
  </si>
  <si>
    <t>9,64</t>
  </si>
  <si>
    <t>70,26</t>
  </si>
  <si>
    <t>85,05</t>
  </si>
  <si>
    <t>85,83</t>
  </si>
  <si>
    <t>111,73</t>
  </si>
  <si>
    <t>112,39</t>
  </si>
  <si>
    <t>136,30</t>
  </si>
  <si>
    <t>139,94</t>
  </si>
  <si>
    <t>148,18</t>
  </si>
  <si>
    <t>26,75</t>
  </si>
  <si>
    <t>26,64</t>
  </si>
  <si>
    <t>25,27</t>
  </si>
  <si>
    <t>39,29</t>
  </si>
  <si>
    <t>18,08</t>
  </si>
  <si>
    <t>23,17</t>
  </si>
  <si>
    <t>13,51</t>
  </si>
  <si>
    <t>25,49</t>
  </si>
  <si>
    <t>26,29</t>
  </si>
  <si>
    <t>31,27</t>
  </si>
  <si>
    <t>122,30</t>
  </si>
  <si>
    <t>192,99</t>
  </si>
  <si>
    <t>371,41</t>
  </si>
  <si>
    <t>497,63</t>
  </si>
  <si>
    <t>564,83</t>
  </si>
  <si>
    <t>269,25</t>
  </si>
  <si>
    <t>367,34</t>
  </si>
  <si>
    <t>406,93</t>
  </si>
  <si>
    <t>98,94</t>
  </si>
  <si>
    <t>3.923,15</t>
  </si>
  <si>
    <t>236,47</t>
  </si>
  <si>
    <t>280,10</t>
  </si>
  <si>
    <t>436,50</t>
  </si>
  <si>
    <t>1.236,17</t>
  </si>
  <si>
    <t>52,82</t>
  </si>
  <si>
    <t>102,61</t>
  </si>
  <si>
    <t>287,71</t>
  </si>
  <si>
    <t>741,11</t>
  </si>
  <si>
    <t>1.012,18</t>
  </si>
  <si>
    <t>1.656,97</t>
  </si>
  <si>
    <t>448,83</t>
  </si>
  <si>
    <t>286,49</t>
  </si>
  <si>
    <t>334,08</t>
  </si>
  <si>
    <t>611,33</t>
  </si>
  <si>
    <t>526,04</t>
  </si>
  <si>
    <t>781,58</t>
  </si>
  <si>
    <t>213,30</t>
  </si>
  <si>
    <t>59,46</t>
  </si>
  <si>
    <t>18,80</t>
  </si>
  <si>
    <t>45,34</t>
  </si>
  <si>
    <t>49,23</t>
  </si>
  <si>
    <t>52,15</t>
  </si>
  <si>
    <t>56,65</t>
  </si>
  <si>
    <t>56,83</t>
  </si>
  <si>
    <t>59,43</t>
  </si>
  <si>
    <t>62,65</t>
  </si>
  <si>
    <t>68,02</t>
  </si>
  <si>
    <t>74,77</t>
  </si>
  <si>
    <t>52,02</t>
  </si>
  <si>
    <t>43,50</t>
  </si>
  <si>
    <t>31,20</t>
  </si>
  <si>
    <t>37,51</t>
  </si>
  <si>
    <t>42,45</t>
  </si>
  <si>
    <t>48,12</t>
  </si>
  <si>
    <t>54,43</t>
  </si>
  <si>
    <t>49,50</t>
  </si>
  <si>
    <t>38,31</t>
  </si>
  <si>
    <t>44,62</t>
  </si>
  <si>
    <t>53,01</t>
  </si>
  <si>
    <t>55,45</t>
  </si>
  <si>
    <t>65,45</t>
  </si>
  <si>
    <t>60,39</t>
  </si>
  <si>
    <t>70,39</t>
  </si>
  <si>
    <t>50,53</t>
  </si>
  <si>
    <t>60,53</t>
  </si>
  <si>
    <t>74,59</t>
  </si>
  <si>
    <t>84,59</t>
  </si>
  <si>
    <t>29,60</t>
  </si>
  <si>
    <t>76,92</t>
  </si>
  <si>
    <t>19,73</t>
  </si>
  <si>
    <t>28,58</t>
  </si>
  <si>
    <t>34,89</t>
  </si>
  <si>
    <t>23,00</t>
  </si>
  <si>
    <t>20,10</t>
  </si>
  <si>
    <t>17,25</t>
  </si>
  <si>
    <t>37,84</t>
  </si>
  <si>
    <t>40,61</t>
  </si>
  <si>
    <t>44,15</t>
  </si>
  <si>
    <t>28,60</t>
  </si>
  <si>
    <t>32,14</t>
  </si>
  <si>
    <t>38,45</t>
  </si>
  <si>
    <t>55,56</t>
  </si>
  <si>
    <t>41,71</t>
  </si>
  <si>
    <t>47,02</t>
  </si>
  <si>
    <t>48,02</t>
  </si>
  <si>
    <t>55,20</t>
  </si>
  <si>
    <t>81,63</t>
  </si>
  <si>
    <t>91,63</t>
  </si>
  <si>
    <t>42,27</t>
  </si>
  <si>
    <t>48,58</t>
  </si>
  <si>
    <t>35,22</t>
  </si>
  <si>
    <t>51,17</t>
  </si>
  <si>
    <t>57,48</t>
  </si>
  <si>
    <t>58,40</t>
  </si>
  <si>
    <t>47,20</t>
  </si>
  <si>
    <t>48,51</t>
  </si>
  <si>
    <t>133,23</t>
  </si>
  <si>
    <t>175,51</t>
  </si>
  <si>
    <t>20,44</t>
  </si>
  <si>
    <t>26,37</t>
  </si>
  <si>
    <t>69,91</t>
  </si>
  <si>
    <t>69,39</t>
  </si>
  <si>
    <t>57,81</t>
  </si>
  <si>
    <t>28,32</t>
  </si>
  <si>
    <t>72,45</t>
  </si>
  <si>
    <t>94,21</t>
  </si>
  <si>
    <t>46,86</t>
  </si>
  <si>
    <t>39,69</t>
  </si>
  <si>
    <t>35,56</t>
  </si>
  <si>
    <t>27,81</t>
  </si>
  <si>
    <t>35,21</t>
  </si>
  <si>
    <t>30,07</t>
  </si>
  <si>
    <t>33,70</t>
  </si>
  <si>
    <t>1.301,55</t>
  </si>
  <si>
    <t>173,35</t>
  </si>
  <si>
    <t>84,13</t>
  </si>
  <si>
    <t>9,85</t>
  </si>
  <si>
    <t>83,91</t>
  </si>
  <si>
    <t>140,08</t>
  </si>
  <si>
    <t>163,48</t>
  </si>
  <si>
    <t>1.110,03</t>
  </si>
  <si>
    <t>1.161,28</t>
  </si>
  <si>
    <t>1.162,74</t>
  </si>
  <si>
    <t>1.197,54</t>
  </si>
  <si>
    <t>1.208,38</t>
  </si>
  <si>
    <t>587,76</t>
  </si>
  <si>
    <t>101,89</t>
  </si>
  <si>
    <t>32,28</t>
  </si>
  <si>
    <t>42,44</t>
  </si>
  <si>
    <t>26,87</t>
  </si>
  <si>
    <t>47,35</t>
  </si>
  <si>
    <t>50,07</t>
  </si>
  <si>
    <t>130,52</t>
  </si>
  <si>
    <t>260,98</t>
  </si>
  <si>
    <t>29,25</t>
  </si>
  <si>
    <t>93,11</t>
  </si>
  <si>
    <t>46,75</t>
  </si>
  <si>
    <t>343,70</t>
  </si>
  <si>
    <t>104,01</t>
  </si>
  <si>
    <t>192,62</t>
  </si>
  <si>
    <t>204,85</t>
  </si>
  <si>
    <t>64,76</t>
  </si>
  <si>
    <t>72,55</t>
  </si>
  <si>
    <t>6.842,32</t>
  </si>
  <si>
    <t>8.455,61</t>
  </si>
  <si>
    <t>10.658,87</t>
  </si>
  <si>
    <t>14.926,48</t>
  </si>
  <si>
    <t>17.411,14</t>
  </si>
  <si>
    <t>28.336,88</t>
  </si>
  <si>
    <t>4.722,69</t>
  </si>
  <si>
    <t>5.289,28</t>
  </si>
  <si>
    <t>38.825,32</t>
  </si>
  <si>
    <t>54.304,52</t>
  </si>
  <si>
    <t>108,08</t>
  </si>
  <si>
    <t>127,04</t>
  </si>
  <si>
    <t>119,98</t>
  </si>
  <si>
    <t>150,82</t>
  </si>
  <si>
    <t>142,39</t>
  </si>
  <si>
    <t>127,76</t>
  </si>
  <si>
    <t>143,73</t>
  </si>
  <si>
    <t>129,53</t>
  </si>
  <si>
    <t>155,14</t>
  </si>
  <si>
    <t>153,65</t>
  </si>
  <si>
    <t>165,56</t>
  </si>
  <si>
    <t>188,00</t>
  </si>
  <si>
    <t>2.645,58</t>
  </si>
  <si>
    <t>25,62</t>
  </si>
  <si>
    <t>28,64</t>
  </si>
  <si>
    <t>26,80</t>
  </si>
  <si>
    <t>52,41</t>
  </si>
  <si>
    <t>66,85</t>
  </si>
  <si>
    <t>82,97</t>
  </si>
  <si>
    <t>95,01</t>
  </si>
  <si>
    <t>74,44</t>
  </si>
  <si>
    <t>219,96</t>
  </si>
  <si>
    <t>337,20</t>
  </si>
  <si>
    <t>621,36</t>
  </si>
  <si>
    <t>105,32</t>
  </si>
  <si>
    <t>216,80</t>
  </si>
  <si>
    <t>307,81</t>
  </si>
  <si>
    <t>463,03</t>
  </si>
  <si>
    <t>68,61</t>
  </si>
  <si>
    <t>76,06</t>
  </si>
  <si>
    <t>967,04</t>
  </si>
  <si>
    <t>271,20</t>
  </si>
  <si>
    <t>339,15</t>
  </si>
  <si>
    <t>137,89</t>
  </si>
  <si>
    <t>460,97</t>
  </si>
  <si>
    <t>145,10</t>
  </si>
  <si>
    <t>149,43</t>
  </si>
  <si>
    <t>1.726,43</t>
  </si>
  <si>
    <t>433,56</t>
  </si>
  <si>
    <t>168,18</t>
  </si>
  <si>
    <t>1.143,56</t>
  </si>
  <si>
    <t>173,57</t>
  </si>
  <si>
    <t>315,95</t>
  </si>
  <si>
    <t>1.021,12</t>
  </si>
  <si>
    <t>1,90</t>
  </si>
  <si>
    <t>292,87</t>
  </si>
  <si>
    <t>833,39</t>
  </si>
  <si>
    <t>208,02</t>
  </si>
  <si>
    <t>140,30</t>
  </si>
  <si>
    <t>90,79</t>
  </si>
  <si>
    <t>64,08</t>
  </si>
  <si>
    <t>277,08</t>
  </si>
  <si>
    <t>511,12</t>
  </si>
  <si>
    <t>232,14</t>
  </si>
  <si>
    <t>4,28</t>
  </si>
  <si>
    <t>21,75</t>
  </si>
  <si>
    <t>131,02</t>
  </si>
  <si>
    <t>33,30</t>
  </si>
  <si>
    <t>5.577,00</t>
  </si>
  <si>
    <t>124,29</t>
  </si>
  <si>
    <t>1.285,88</t>
  </si>
  <si>
    <t>2.809,60</t>
  </si>
  <si>
    <t>5.524,76</t>
  </si>
  <si>
    <t>1.776,43</t>
  </si>
  <si>
    <t>2.057,26</t>
  </si>
  <si>
    <t>1.356,16</t>
  </si>
  <si>
    <t>881,36</t>
  </si>
  <si>
    <t>5.052,73</t>
  </si>
  <si>
    <t>4.212,19</t>
  </si>
  <si>
    <t>469,39</t>
  </si>
  <si>
    <t>638,33</t>
  </si>
  <si>
    <t>1.015,45</t>
  </si>
  <si>
    <t>813,67</t>
  </si>
  <si>
    <t>13,91</t>
  </si>
  <si>
    <t>15,39</t>
  </si>
  <si>
    <t>20,79</t>
  </si>
  <si>
    <t>48,30</t>
  </si>
  <si>
    <t>61,43</t>
  </si>
  <si>
    <t>33,11</t>
  </si>
  <si>
    <t>40,11</t>
  </si>
  <si>
    <t>74,66</t>
  </si>
  <si>
    <t>117,75</t>
  </si>
  <si>
    <t>22,57</t>
  </si>
  <si>
    <t>32,67</t>
  </si>
  <si>
    <t>32,29</t>
  </si>
  <si>
    <t>32,52</t>
  </si>
  <si>
    <t>65,27</t>
  </si>
  <si>
    <t>43,92</t>
  </si>
  <si>
    <t>29,78</t>
  </si>
  <si>
    <t>50,34</t>
  </si>
  <si>
    <t>53,87</t>
  </si>
  <si>
    <t>31,57</t>
  </si>
  <si>
    <t>39,94</t>
  </si>
  <si>
    <t>77,09</t>
  </si>
  <si>
    <t>111,21</t>
  </si>
  <si>
    <t>155,91</t>
  </si>
  <si>
    <t>92,21</t>
  </si>
  <si>
    <t>103,01</t>
  </si>
  <si>
    <t>137,17</t>
  </si>
  <si>
    <t>168,01</t>
  </si>
  <si>
    <t>219,81</t>
  </si>
  <si>
    <t>35,13</t>
  </si>
  <si>
    <t>36,63</t>
  </si>
  <si>
    <t>108,67</t>
  </si>
  <si>
    <t>29,77</t>
  </si>
  <si>
    <t>48,60</t>
  </si>
  <si>
    <t>42,59</t>
  </si>
  <si>
    <t>109,16</t>
  </si>
  <si>
    <t>125,11</t>
  </si>
  <si>
    <t>54,42</t>
  </si>
  <si>
    <t>66,69</t>
  </si>
  <si>
    <t>87,33</t>
  </si>
  <si>
    <t>77,98</t>
  </si>
  <si>
    <t>114,10</t>
  </si>
  <si>
    <t>62,24</t>
  </si>
  <si>
    <t>74,56</t>
  </si>
  <si>
    <t>95,28</t>
  </si>
  <si>
    <t>60,36</t>
  </si>
  <si>
    <t>38,11</t>
  </si>
  <si>
    <t>52,26</t>
  </si>
  <si>
    <t>63,52</t>
  </si>
  <si>
    <t>98,95</t>
  </si>
  <si>
    <t>36,78</t>
  </si>
  <si>
    <t>88,44</t>
  </si>
  <si>
    <t>26,84</t>
  </si>
  <si>
    <t>39,20</t>
  </si>
  <si>
    <t>62,52</t>
  </si>
  <si>
    <t>72,44</t>
  </si>
  <si>
    <t>101,26</t>
  </si>
  <si>
    <t>125,54</t>
  </si>
  <si>
    <t>166,62</t>
  </si>
  <si>
    <t>225,98</t>
  </si>
  <si>
    <t>320,27</t>
  </si>
  <si>
    <t>7,46</t>
  </si>
  <si>
    <t>78,15</t>
  </si>
  <si>
    <t>137,09</t>
  </si>
  <si>
    <t>49,09</t>
  </si>
  <si>
    <t>21,77</t>
  </si>
  <si>
    <t>23,09</t>
  </si>
  <si>
    <t>13,64</t>
  </si>
  <si>
    <t>27,56</t>
  </si>
  <si>
    <t>22,41</t>
  </si>
  <si>
    <t>67,81</t>
  </si>
  <si>
    <t>117,35</t>
  </si>
  <si>
    <t>18,18</t>
  </si>
  <si>
    <t>66,48</t>
  </si>
  <si>
    <t>97,98</t>
  </si>
  <si>
    <t>134,38</t>
  </si>
  <si>
    <t>68,80</t>
  </si>
  <si>
    <t>111,98</t>
  </si>
  <si>
    <t>21,89</t>
  </si>
  <si>
    <t>49,08</t>
  </si>
  <si>
    <t>45,20</t>
  </si>
  <si>
    <t>57,36</t>
  </si>
  <si>
    <t>85,95</t>
  </si>
  <si>
    <t>103,29</t>
  </si>
  <si>
    <t>31,46</t>
  </si>
  <si>
    <t>61,18</t>
  </si>
  <si>
    <t>62,23</t>
  </si>
  <si>
    <t>79,54</t>
  </si>
  <si>
    <t>54,33</t>
  </si>
  <si>
    <t>74,95</t>
  </si>
  <si>
    <t>180,87</t>
  </si>
  <si>
    <t>234,29</t>
  </si>
  <si>
    <t>57,89</t>
  </si>
  <si>
    <t>44,69</t>
  </si>
  <si>
    <t>71,36</t>
  </si>
  <si>
    <t>97,13</t>
  </si>
  <si>
    <t>27,13</t>
  </si>
  <si>
    <t>38,90</t>
  </si>
  <si>
    <t>182,47</t>
  </si>
  <si>
    <t>256,02</t>
  </si>
  <si>
    <t>598,53</t>
  </si>
  <si>
    <t>256,28</t>
  </si>
  <si>
    <t>107,24</t>
  </si>
  <si>
    <t>187,18</t>
  </si>
  <si>
    <t>300,70</t>
  </si>
  <si>
    <t>146,43</t>
  </si>
  <si>
    <t>145,67</t>
  </si>
  <si>
    <t>150,04</t>
  </si>
  <si>
    <t>103,78</t>
  </si>
  <si>
    <t>209,28</t>
  </si>
  <si>
    <t>336,51</t>
  </si>
  <si>
    <t>228,97</t>
  </si>
  <si>
    <t>315,58</t>
  </si>
  <si>
    <t>684,96</t>
  </si>
  <si>
    <t>7,83</t>
  </si>
  <si>
    <t>11,09</t>
  </si>
  <si>
    <t>21,66</t>
  </si>
  <si>
    <t>8,33</t>
  </si>
  <si>
    <t>15,11</t>
  </si>
  <si>
    <t>7,47</t>
  </si>
  <si>
    <t>5,89</t>
  </si>
  <si>
    <t>2,94</t>
  </si>
  <si>
    <t>5,58</t>
  </si>
  <si>
    <t>8,87</t>
  </si>
  <si>
    <t>19,87</t>
  </si>
  <si>
    <t>8,58</t>
  </si>
  <si>
    <t>14,05</t>
  </si>
  <si>
    <t>23,48</t>
  </si>
  <si>
    <t>32,19</t>
  </si>
  <si>
    <t>71,09</t>
  </si>
  <si>
    <t>45,53</t>
  </si>
  <si>
    <t>83,70</t>
  </si>
  <si>
    <t>20,28</t>
  </si>
  <si>
    <t>63,45</t>
  </si>
  <si>
    <t>62,43</t>
  </si>
  <si>
    <t>48,22</t>
  </si>
  <si>
    <t>19,03</t>
  </si>
  <si>
    <t>7,86</t>
  </si>
  <si>
    <t>26,39</t>
  </si>
  <si>
    <t>43,78</t>
  </si>
  <si>
    <t>9,26</t>
  </si>
  <si>
    <t>49,93</t>
  </si>
  <si>
    <t>89,09</t>
  </si>
  <si>
    <t>23,01</t>
  </si>
  <si>
    <t>18,81</t>
  </si>
  <si>
    <t>37,67</t>
  </si>
  <si>
    <t>89,92</t>
  </si>
  <si>
    <t>73,53</t>
  </si>
  <si>
    <t>121,18</t>
  </si>
  <si>
    <t>34,56</t>
  </si>
  <si>
    <t>13,33</t>
  </si>
  <si>
    <t>57,45</t>
  </si>
  <si>
    <t>21,99</t>
  </si>
  <si>
    <t>112,64</t>
  </si>
  <si>
    <t>170,02</t>
  </si>
  <si>
    <t>28,37</t>
  </si>
  <si>
    <t>14,78</t>
  </si>
  <si>
    <t>19,98</t>
  </si>
  <si>
    <t>54,31</t>
  </si>
  <si>
    <t>47,24</t>
  </si>
  <si>
    <t>82,08</t>
  </si>
  <si>
    <t>67,60</t>
  </si>
  <si>
    <t>9,29</t>
  </si>
  <si>
    <t>9,58</t>
  </si>
  <si>
    <t>6,25</t>
  </si>
  <si>
    <t>42,87</t>
  </si>
  <si>
    <t>23,29</t>
  </si>
  <si>
    <t>45,01</t>
  </si>
  <si>
    <t>73,50</t>
  </si>
  <si>
    <t>11,69</t>
  </si>
  <si>
    <t>78,38</t>
  </si>
  <si>
    <t>49,41</t>
  </si>
  <si>
    <t>47,91</t>
  </si>
  <si>
    <t>153,46</t>
  </si>
  <si>
    <t>132,42</t>
  </si>
  <si>
    <t>104,73</t>
  </si>
  <si>
    <t>82,58</t>
  </si>
  <si>
    <t>28,63</t>
  </si>
  <si>
    <t>9,55</t>
  </si>
  <si>
    <t>13,29</t>
  </si>
  <si>
    <t>4,10</t>
  </si>
  <si>
    <t>31,74</t>
  </si>
  <si>
    <t>76,50</t>
  </si>
  <si>
    <t>8,98</t>
  </si>
  <si>
    <t>9,17</t>
  </si>
  <si>
    <t>14,44</t>
  </si>
  <si>
    <t>23,77</t>
  </si>
  <si>
    <t>35,76</t>
  </si>
  <si>
    <t>84,51</t>
  </si>
  <si>
    <t>86,42</t>
  </si>
  <si>
    <t>99,64</t>
  </si>
  <si>
    <t>25,48</t>
  </si>
  <si>
    <t>29,47</t>
  </si>
  <si>
    <t>13,30</t>
  </si>
  <si>
    <t>40,22</t>
  </si>
  <si>
    <t>75,66</t>
  </si>
  <si>
    <t>77,46</t>
  </si>
  <si>
    <t>92,33</t>
  </si>
  <si>
    <t>27,22</t>
  </si>
  <si>
    <t>69,12</t>
  </si>
  <si>
    <t>91,06</t>
  </si>
  <si>
    <t>133,19</t>
  </si>
  <si>
    <t>44,70</t>
  </si>
  <si>
    <t>97,72</t>
  </si>
  <si>
    <t>120,24</t>
  </si>
  <si>
    <t>17,67</t>
  </si>
  <si>
    <t>60,90</t>
  </si>
  <si>
    <t>20,85</t>
  </si>
  <si>
    <t>57,92</t>
  </si>
  <si>
    <t>29,10</t>
  </si>
  <si>
    <t>61,77</t>
  </si>
  <si>
    <t>128,79</t>
  </si>
  <si>
    <t>28,41</t>
  </si>
  <si>
    <t>103,27</t>
  </si>
  <si>
    <t>14,48</t>
  </si>
  <si>
    <t>40,33</t>
  </si>
  <si>
    <t>53,07</t>
  </si>
  <si>
    <t>245,64</t>
  </si>
  <si>
    <t>11,53</t>
  </si>
  <si>
    <t>29,26</t>
  </si>
  <si>
    <t>59,05</t>
  </si>
  <si>
    <t>67,72</t>
  </si>
  <si>
    <t>66,33</t>
  </si>
  <si>
    <t>100,60</t>
  </si>
  <si>
    <t>94,47</t>
  </si>
  <si>
    <t>132,21</t>
  </si>
  <si>
    <t>88,42</t>
  </si>
  <si>
    <t>129,05</t>
  </si>
  <si>
    <t>159,38</t>
  </si>
  <si>
    <t>35,46</t>
  </si>
  <si>
    <t>35,66</t>
  </si>
  <si>
    <t>45,46</t>
  </si>
  <si>
    <t>45,44</t>
  </si>
  <si>
    <t>60,29</t>
  </si>
  <si>
    <t>84,30</t>
  </si>
  <si>
    <t>89,88</t>
  </si>
  <si>
    <t>38,19</t>
  </si>
  <si>
    <t>36,69</t>
  </si>
  <si>
    <t>47,47</t>
  </si>
  <si>
    <t>44,49</t>
  </si>
  <si>
    <t>54,20</t>
  </si>
  <si>
    <t>96,38</t>
  </si>
  <si>
    <t>136,07</t>
  </si>
  <si>
    <t>124,25</t>
  </si>
  <si>
    <t>49,49</t>
  </si>
  <si>
    <t>59,70</t>
  </si>
  <si>
    <t>131,55</t>
  </si>
  <si>
    <t>164,53</t>
  </si>
  <si>
    <t>19,41</t>
  </si>
  <si>
    <t>23,35</t>
  </si>
  <si>
    <t>26,45</t>
  </si>
  <si>
    <t>35,09</t>
  </si>
  <si>
    <t>35,07</t>
  </si>
  <si>
    <t>47,87</t>
  </si>
  <si>
    <t>69,84</t>
  </si>
  <si>
    <t>75,42</t>
  </si>
  <si>
    <t>35,63</t>
  </si>
  <si>
    <t>38,65</t>
  </si>
  <si>
    <t>50,73</t>
  </si>
  <si>
    <t>43,86</t>
  </si>
  <si>
    <t>50,78</t>
  </si>
  <si>
    <t>106,77</t>
  </si>
  <si>
    <t>135,63</t>
  </si>
  <si>
    <t>24,95</t>
  </si>
  <si>
    <t>26,08</t>
  </si>
  <si>
    <t>37,79</t>
  </si>
  <si>
    <t>187,53</t>
  </si>
  <si>
    <t>38,47</t>
  </si>
  <si>
    <t>53,74</t>
  </si>
  <si>
    <t>63,91</t>
  </si>
  <si>
    <t>86,12</t>
  </si>
  <si>
    <t>130,22</t>
  </si>
  <si>
    <t>190,11</t>
  </si>
  <si>
    <t>54,90</t>
  </si>
  <si>
    <t>75,75</t>
  </si>
  <si>
    <t>175,65</t>
  </si>
  <si>
    <t>67,96</t>
  </si>
  <si>
    <t>89,80</t>
  </si>
  <si>
    <t>91,92</t>
  </si>
  <si>
    <t>26,27</t>
  </si>
  <si>
    <t>32,08</t>
  </si>
  <si>
    <t>47,81</t>
  </si>
  <si>
    <t>94,50</t>
  </si>
  <si>
    <t>19,32</t>
  </si>
  <si>
    <t>24,19</t>
  </si>
  <si>
    <t>37,44</t>
  </si>
  <si>
    <t>56,78</t>
  </si>
  <si>
    <t>80,04</t>
  </si>
  <si>
    <t>288,94</t>
  </si>
  <si>
    <t>317,79</t>
  </si>
  <si>
    <t>44,55</t>
  </si>
  <si>
    <t>364,02</t>
  </si>
  <si>
    <t>456,87</t>
  </si>
  <si>
    <t>41,69</t>
  </si>
  <si>
    <t>36,66</t>
  </si>
  <si>
    <t>632,99</t>
  </si>
  <si>
    <t>96,02</t>
  </si>
  <si>
    <t>834,96</t>
  </si>
  <si>
    <t>47,30</t>
  </si>
  <si>
    <t>250,16</t>
  </si>
  <si>
    <t>290,50</t>
  </si>
  <si>
    <t>27,35</t>
  </si>
  <si>
    <t>319,35</t>
  </si>
  <si>
    <t>46,11</t>
  </si>
  <si>
    <t>50,37</t>
  </si>
  <si>
    <t>13,46</t>
  </si>
  <si>
    <t>19,82</t>
  </si>
  <si>
    <t>291,89</t>
  </si>
  <si>
    <t>48,62</t>
  </si>
  <si>
    <t>321,86</t>
  </si>
  <si>
    <t>35,90</t>
  </si>
  <si>
    <t>53,16</t>
  </si>
  <si>
    <t>51,71</t>
  </si>
  <si>
    <t>74,88</t>
  </si>
  <si>
    <t>75,32</t>
  </si>
  <si>
    <t>51,32</t>
  </si>
  <si>
    <t>74,87</t>
  </si>
  <si>
    <t>102,45</t>
  </si>
  <si>
    <t>102,78</t>
  </si>
  <si>
    <t>135,37</t>
  </si>
  <si>
    <t>112,16</t>
  </si>
  <si>
    <t>164,77</t>
  </si>
  <si>
    <t>229,15</t>
  </si>
  <si>
    <t>80,96</t>
  </si>
  <si>
    <t>90,97</t>
  </si>
  <si>
    <t>212,54</t>
  </si>
  <si>
    <t>177,73</t>
  </si>
  <si>
    <t>209,45</t>
  </si>
  <si>
    <t>469,83</t>
  </si>
  <si>
    <t>117,55</t>
  </si>
  <si>
    <t>263,91</t>
  </si>
  <si>
    <t>397,58</t>
  </si>
  <si>
    <t>816,37</t>
  </si>
  <si>
    <t>24,87</t>
  </si>
  <si>
    <t>38,85</t>
  </si>
  <si>
    <t>50,18</t>
  </si>
  <si>
    <t>71,39</t>
  </si>
  <si>
    <t>7,52</t>
  </si>
  <si>
    <t>11,64</t>
  </si>
  <si>
    <t>39,33</t>
  </si>
  <si>
    <t>97,99</t>
  </si>
  <si>
    <t>76,72</t>
  </si>
  <si>
    <t>146,13</t>
  </si>
  <si>
    <t>10,54</t>
  </si>
  <si>
    <t>17,94</t>
  </si>
  <si>
    <t>40,02</t>
  </si>
  <si>
    <t>60,13</t>
  </si>
  <si>
    <t>53,06</t>
  </si>
  <si>
    <t>101,59</t>
  </si>
  <si>
    <t>87,11</t>
  </si>
  <si>
    <t>147,50</t>
  </si>
  <si>
    <t>18,07</t>
  </si>
  <si>
    <t>40,53</t>
  </si>
  <si>
    <t>133,25</t>
  </si>
  <si>
    <t>179,44</t>
  </si>
  <si>
    <t>246,41</t>
  </si>
  <si>
    <t>76,14</t>
  </si>
  <si>
    <t>38,54</t>
  </si>
  <si>
    <t>48,79</t>
  </si>
  <si>
    <t>98,06</t>
  </si>
  <si>
    <t>38,87</t>
  </si>
  <si>
    <t>164,21</t>
  </si>
  <si>
    <t>189,40</t>
  </si>
  <si>
    <t>263,95</t>
  </si>
  <si>
    <t>37,68</t>
  </si>
  <si>
    <t>48,82</t>
  </si>
  <si>
    <t>10,11</t>
  </si>
  <si>
    <t>32,89</t>
  </si>
  <si>
    <t>11,23</t>
  </si>
  <si>
    <t>33,85</t>
  </si>
  <si>
    <t>15,97</t>
  </si>
  <si>
    <t>51,82</t>
  </si>
  <si>
    <t>50,42</t>
  </si>
  <si>
    <t>116,39</t>
  </si>
  <si>
    <t>33,37</t>
  </si>
  <si>
    <t>82,51</t>
  </si>
  <si>
    <t>84,45</t>
  </si>
  <si>
    <t>132,55</t>
  </si>
  <si>
    <t>13,71</t>
  </si>
  <si>
    <t>51,76</t>
  </si>
  <si>
    <t>82,48</t>
  </si>
  <si>
    <t>55,68</t>
  </si>
  <si>
    <t>76,88</t>
  </si>
  <si>
    <t>116,36</t>
  </si>
  <si>
    <t>61,53</t>
  </si>
  <si>
    <t>83,17</t>
  </si>
  <si>
    <t>132,48</t>
  </si>
  <si>
    <t>174,54</t>
  </si>
  <si>
    <t>163,45</t>
  </si>
  <si>
    <t>181,51</t>
  </si>
  <si>
    <t>150,40</t>
  </si>
  <si>
    <t>26,91</t>
  </si>
  <si>
    <t>15,37</t>
  </si>
  <si>
    <t>19,83</t>
  </si>
  <si>
    <t>19,14</t>
  </si>
  <si>
    <t>15,10</t>
  </si>
  <si>
    <t>22,71</t>
  </si>
  <si>
    <t>33,44</t>
  </si>
  <si>
    <t>33,21</t>
  </si>
  <si>
    <t>49,87</t>
  </si>
  <si>
    <t>20,01</t>
  </si>
  <si>
    <t>53,19</t>
  </si>
  <si>
    <t>62,26</t>
  </si>
  <si>
    <t>73,71</t>
  </si>
  <si>
    <t>125,47</t>
  </si>
  <si>
    <t>133,78</t>
  </si>
  <si>
    <t>135,33</t>
  </si>
  <si>
    <t>136,90</t>
  </si>
  <si>
    <t>155,50</t>
  </si>
  <si>
    <t>163,93</t>
  </si>
  <si>
    <t>25,10</t>
  </si>
  <si>
    <t>28,20</t>
  </si>
  <si>
    <t>35,40</t>
  </si>
  <si>
    <t>42,02</t>
  </si>
  <si>
    <t>26,28</t>
  </si>
  <si>
    <t>67,00</t>
  </si>
  <si>
    <t>68,88</t>
  </si>
  <si>
    <t>76,64</t>
  </si>
  <si>
    <t>78,66</t>
  </si>
  <si>
    <t>85,89</t>
  </si>
  <si>
    <t>102,66</t>
  </si>
  <si>
    <t>113,58</t>
  </si>
  <si>
    <t>90,96</t>
  </si>
  <si>
    <t>153,48</t>
  </si>
  <si>
    <t>198,39</t>
  </si>
  <si>
    <t>127,79</t>
  </si>
  <si>
    <t>211,91</t>
  </si>
  <si>
    <t>223,57</t>
  </si>
  <si>
    <t>467,97</t>
  </si>
  <si>
    <t>415,69</t>
  </si>
  <si>
    <t>334,88</t>
  </si>
  <si>
    <t>508,60</t>
  </si>
  <si>
    <t>64,82</t>
  </si>
  <si>
    <t>77,59</t>
  </si>
  <si>
    <t>116,58</t>
  </si>
  <si>
    <t>154,82</t>
  </si>
  <si>
    <t>189,58</t>
  </si>
  <si>
    <t>78,59</t>
  </si>
  <si>
    <t>107,77</t>
  </si>
  <si>
    <t>195,31</t>
  </si>
  <si>
    <t>206,97</t>
  </si>
  <si>
    <t>454,74</t>
  </si>
  <si>
    <t>402,46</t>
  </si>
  <si>
    <t>87,51</t>
  </si>
  <si>
    <t>112,67</t>
  </si>
  <si>
    <t>172,93</t>
  </si>
  <si>
    <t>312,70</t>
  </si>
  <si>
    <t>490,99</t>
  </si>
  <si>
    <t>30,97</t>
  </si>
  <si>
    <t>37,47</t>
  </si>
  <si>
    <t>38,71</t>
  </si>
  <si>
    <t>46,78</t>
  </si>
  <si>
    <t>69,61</t>
  </si>
  <si>
    <t>105,11</t>
  </si>
  <si>
    <t>130,92</t>
  </si>
  <si>
    <t>139,74</t>
  </si>
  <si>
    <t>174,50</t>
  </si>
  <si>
    <t>36,08</t>
  </si>
  <si>
    <t>95,80</t>
  </si>
  <si>
    <t>103,09</t>
  </si>
  <si>
    <t>178,02</t>
  </si>
  <si>
    <t>189,68</t>
  </si>
  <si>
    <t>432,18</t>
  </si>
  <si>
    <t>379,90</t>
  </si>
  <si>
    <t>55,88</t>
  </si>
  <si>
    <t>79,90</t>
  </si>
  <si>
    <t>101,32</t>
  </si>
  <si>
    <t>156,97</t>
  </si>
  <si>
    <t>293,06</t>
  </si>
  <si>
    <t>460,89</t>
  </si>
  <si>
    <t>39,13</t>
  </si>
  <si>
    <t>24,12</t>
  </si>
  <si>
    <t>61,29</t>
  </si>
  <si>
    <t>51,05</t>
  </si>
  <si>
    <t>89,52</t>
  </si>
  <si>
    <t>187,56</t>
  </si>
  <si>
    <t>238,22</t>
  </si>
  <si>
    <t>685,50</t>
  </si>
  <si>
    <t>562,43</t>
  </si>
  <si>
    <t>133,43</t>
  </si>
  <si>
    <t>211,80</t>
  </si>
  <si>
    <t>416,81</t>
  </si>
  <si>
    <t>574,78</t>
  </si>
  <si>
    <t>671,29</t>
  </si>
  <si>
    <t>168,15</t>
  </si>
  <si>
    <t>313,20</t>
  </si>
  <si>
    <t>442,54</t>
  </si>
  <si>
    <t>514,84</t>
  </si>
  <si>
    <t>124,06</t>
  </si>
  <si>
    <t>281,56</t>
  </si>
  <si>
    <t>806,64</t>
  </si>
  <si>
    <t>200,92</t>
  </si>
  <si>
    <t>357,55</t>
  </si>
  <si>
    <t>130,86</t>
  </si>
  <si>
    <t>207,38</t>
  </si>
  <si>
    <t>406,91</t>
  </si>
  <si>
    <t>561,20</t>
  </si>
  <si>
    <t>653,73</t>
  </si>
  <si>
    <t>164,51</t>
  </si>
  <si>
    <t>306,96</t>
  </si>
  <si>
    <t>433,64</t>
  </si>
  <si>
    <t>502,81</t>
  </si>
  <si>
    <t>49,17</t>
  </si>
  <si>
    <t>55,19</t>
  </si>
  <si>
    <t>9,05</t>
  </si>
  <si>
    <t>432,72</t>
  </si>
  <si>
    <t>452,94</t>
  </si>
  <si>
    <t>568,92</t>
  </si>
  <si>
    <t>347,03</t>
  </si>
  <si>
    <t>246,72</t>
  </si>
  <si>
    <t>87,62</t>
  </si>
  <si>
    <t>8,12</t>
  </si>
  <si>
    <t>340,50</t>
  </si>
  <si>
    <t>305,76</t>
  </si>
  <si>
    <t>513,99</t>
  </si>
  <si>
    <t>210,24</t>
  </si>
  <si>
    <t>187,83</t>
  </si>
  <si>
    <t>265,94</t>
  </si>
  <si>
    <t>161,78</t>
  </si>
  <si>
    <t>106,76</t>
  </si>
  <si>
    <t>177,62</t>
  </si>
  <si>
    <t>41,49</t>
  </si>
  <si>
    <t>211,48</t>
  </si>
  <si>
    <t>79,22</t>
  </si>
  <si>
    <t>35,36</t>
  </si>
  <si>
    <t>69,51</t>
  </si>
  <si>
    <t>631,33</t>
  </si>
  <si>
    <t>598,57</t>
  </si>
  <si>
    <t>608,34</t>
  </si>
  <si>
    <t>488,94</t>
  </si>
  <si>
    <t>382,78</t>
  </si>
  <si>
    <t>392,55</t>
  </si>
  <si>
    <t>276,37</t>
  </si>
  <si>
    <t>286,14</t>
  </si>
  <si>
    <t>177,71</t>
  </si>
  <si>
    <t>187,48</t>
  </si>
  <si>
    <t>171,61</t>
  </si>
  <si>
    <t>181,38</t>
  </si>
  <si>
    <t>349,37</t>
  </si>
  <si>
    <t>364,61</t>
  </si>
  <si>
    <t>273,50</t>
  </si>
  <si>
    <t>267,40</t>
  </si>
  <si>
    <t>201,78</t>
  </si>
  <si>
    <t>281,28</t>
  </si>
  <si>
    <t>136,83</t>
  </si>
  <si>
    <t>216,33</t>
  </si>
  <si>
    <t>243,92</t>
  </si>
  <si>
    <t>583,47</t>
  </si>
  <si>
    <t>451,25</t>
  </si>
  <si>
    <t>165,28</t>
  </si>
  <si>
    <t>159,18</t>
  </si>
  <si>
    <t>708,11</t>
  </si>
  <si>
    <t>372,69</t>
  </si>
  <si>
    <t>549,44</t>
  </si>
  <si>
    <t>884,58</t>
  </si>
  <si>
    <t>158,61</t>
  </si>
  <si>
    <t>163,71</t>
  </si>
  <si>
    <t>593,30</t>
  </si>
  <si>
    <t>598,40</t>
  </si>
  <si>
    <t>38,08</t>
  </si>
  <si>
    <t>48,70</t>
  </si>
  <si>
    <t>47,57</t>
  </si>
  <si>
    <t>137,92</t>
  </si>
  <si>
    <t>1.038,31</t>
  </si>
  <si>
    <t>1.514,19</t>
  </si>
  <si>
    <t>2.203,78</t>
  </si>
  <si>
    <t>2.923,83</t>
  </si>
  <si>
    <t>3.375,35</t>
  </si>
  <si>
    <t>4.437,49</t>
  </si>
  <si>
    <t>3.503,47</t>
  </si>
  <si>
    <t>4.681,08</t>
  </si>
  <si>
    <t>6.620,12</t>
  </si>
  <si>
    <t>8.877,57</t>
  </si>
  <si>
    <t>10.172,56</t>
  </si>
  <si>
    <t>11.161,83</t>
  </si>
  <si>
    <t>2.934,51</t>
  </si>
  <si>
    <t>4.583,37</t>
  </si>
  <si>
    <t>7.111,63</t>
  </si>
  <si>
    <t>9.244,41</t>
  </si>
  <si>
    <t>10.649,54</t>
  </si>
  <si>
    <t>12.535,68</t>
  </si>
  <si>
    <t>2.972,71</t>
  </si>
  <si>
    <t>5.207,67</t>
  </si>
  <si>
    <t>6.697,16</t>
  </si>
  <si>
    <t>9.922,06</t>
  </si>
  <si>
    <t>2.675,93</t>
  </si>
  <si>
    <t>3.541,29</t>
  </si>
  <si>
    <t>4.980,02</t>
  </si>
  <si>
    <t>6.754,49</t>
  </si>
  <si>
    <t>7.640,67</t>
  </si>
  <si>
    <t>8.183,40</t>
  </si>
  <si>
    <t>2.284,92</t>
  </si>
  <si>
    <t>3.623,54</t>
  </si>
  <si>
    <t>5.704,64</t>
  </si>
  <si>
    <t>7.358,25</t>
  </si>
  <si>
    <t>8.666,60</t>
  </si>
  <si>
    <t>10.234,50</t>
  </si>
  <si>
    <t>1.881,18</t>
  </si>
  <si>
    <t>3.231,98</t>
  </si>
  <si>
    <t>4.230,22</t>
  </si>
  <si>
    <t>6.264,45</t>
  </si>
  <si>
    <t>582,34</t>
  </si>
  <si>
    <t>402,77</t>
  </si>
  <si>
    <t>403,02</t>
  </si>
  <si>
    <t>85,44</t>
  </si>
  <si>
    <t>106,08</t>
  </si>
  <si>
    <t>158,29</t>
  </si>
  <si>
    <t>204,34</t>
  </si>
  <si>
    <t>133,97</t>
  </si>
  <si>
    <t>105,28</t>
  </si>
  <si>
    <t>146,82</t>
  </si>
  <si>
    <t>89,53</t>
  </si>
  <si>
    <t>207,17</t>
  </si>
  <si>
    <t>Registro de pressão bruto, latão,  roscável, 3/4, fornecido e instalado em ramal de água. Af_12/2014</t>
  </si>
  <si>
    <t>31,05</t>
  </si>
  <si>
    <t>201,81</t>
  </si>
  <si>
    <t>39,49</t>
  </si>
  <si>
    <t>42,34</t>
  </si>
  <si>
    <t>324,05</t>
  </si>
  <si>
    <t>186,08</t>
  </si>
  <si>
    <t>67,27</t>
  </si>
  <si>
    <t>63,82</t>
  </si>
  <si>
    <t>70,72</t>
  </si>
  <si>
    <t>57,57</t>
  </si>
  <si>
    <t>104,78</t>
  </si>
  <si>
    <t>67,83</t>
  </si>
  <si>
    <t>82,70</t>
  </si>
  <si>
    <t>96,75</t>
  </si>
  <si>
    <t>124,56</t>
  </si>
  <si>
    <t>225,65</t>
  </si>
  <si>
    <t>268,02</t>
  </si>
  <si>
    <t>524,16</t>
  </si>
  <si>
    <t>102,86</t>
  </si>
  <si>
    <t>132,49</t>
  </si>
  <si>
    <t>137,24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</si>
  <si>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</si>
  <si>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</si>
  <si>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</si>
  <si>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</si>
  <si>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66,70</t>
  </si>
  <si>
    <t>Torneira de boia, roscável, 1 1/2 , fornecida e instalada em reservação de água. Af_06/2016</t>
  </si>
  <si>
    <t>65,75</t>
  </si>
  <si>
    <t>Torneira de boia, roscável, 2, fornecida e instalada em reservação de água. Af_06/2016</t>
  </si>
  <si>
    <t>109,99</t>
  </si>
  <si>
    <t>83,66</t>
  </si>
  <si>
    <t>111,31</t>
  </si>
  <si>
    <t>183,05</t>
  </si>
  <si>
    <t>99619</t>
  </si>
  <si>
    <t>Válvula de retenção horizontal, de bronze, roscável, 3/4" - fornecimento e instalação. Af_01/2019</t>
  </si>
  <si>
    <t>68,91</t>
  </si>
  <si>
    <t>99620</t>
  </si>
  <si>
    <t>Válvula de retenção horizontal, de bronze, roscável, 1" - fornecimento e instalação. Af_01/2019</t>
  </si>
  <si>
    <t>112,07</t>
  </si>
  <si>
    <t>99621</t>
  </si>
  <si>
    <t>Válvula de retenção horizontal, de bronze, roscável, 1 1/4" - fornecimento e instalação. Af_01/2019</t>
  </si>
  <si>
    <t>154,21</t>
  </si>
  <si>
    <t>99622</t>
  </si>
  <si>
    <t>Válvula de retenção horizontal, de bronze, roscável, 1 1/2"  - fornecimento e instalação. Af_01/2019</t>
  </si>
  <si>
    <t>168,91</t>
  </si>
  <si>
    <t>99623</t>
  </si>
  <si>
    <t>Válvula de retenção horizontal, de bronze, roscável, 2"  - fornecimento e instalação. Af_01/2019</t>
  </si>
  <si>
    <t>99624</t>
  </si>
  <si>
    <t>Válvula de retenção horizontal, de bronze, roscável, 2 1/2" - fornecimento e instalação. Af_01/2019</t>
  </si>
  <si>
    <t>310,39</t>
  </si>
  <si>
    <t>99625</t>
  </si>
  <si>
    <t>Válvula de retenção horizontal, de bronze, roscável, 3" - fornecimento e instalação. Af_01/2019</t>
  </si>
  <si>
    <t>418,36</t>
  </si>
  <si>
    <t>99626</t>
  </si>
  <si>
    <t>Válvula de retenção horizontal, de bronze, roscável, 4" - fornecimento e instalação. Af_01/2019</t>
  </si>
  <si>
    <t>631,44</t>
  </si>
  <si>
    <t>99627</t>
  </si>
  <si>
    <t>Válvula de retenção vertical, de bronze, roscável, 1/2" - fornecimento e instalação. Af_01/2019</t>
  </si>
  <si>
    <t>66,09</t>
  </si>
  <si>
    <t>99628</t>
  </si>
  <si>
    <t>Válvula de retenção vertical, de bronze, roscável, 3/4" - fornecimento e instalação. Af_01/2019</t>
  </si>
  <si>
    <t>46,85</t>
  </si>
  <si>
    <t>99629</t>
  </si>
  <si>
    <t>Válvula de retenção vertical, de bronze, roscável, 1" - fornecimento e instalação. Af_01/2019</t>
  </si>
  <si>
    <t>99630</t>
  </si>
  <si>
    <t>Válvula de retenção vertical, de bronze, roscável, 1 1/4" - fornecimento e instalação. Af_01/2019</t>
  </si>
  <si>
    <t>93,74</t>
  </si>
  <si>
    <t>99631</t>
  </si>
  <si>
    <t>Válvula de retenção vertical, de bronze, roscável, 1 1/2" - fornecimento e instalação. Af_01/2019</t>
  </si>
  <si>
    <t>103,56</t>
  </si>
  <si>
    <t>99632</t>
  </si>
  <si>
    <t>Válvula de retenção vertical, de bronze, roscável, 2" - fornecimento e instalação. Af_01/2019</t>
  </si>
  <si>
    <t>138,82</t>
  </si>
  <si>
    <t>99633</t>
  </si>
  <si>
    <t>Válvula de retenção vertical, de bronze, roscável, 3" - fornecimento e instalação. Af_01/2019</t>
  </si>
  <si>
    <t>268,85</t>
  </si>
  <si>
    <t>99634</t>
  </si>
  <si>
    <t>Válvula de retenção vertical, de bronze, roscável, 4" - fornecimento e instalação. Af_01/2019</t>
  </si>
  <si>
    <t>443,33</t>
  </si>
  <si>
    <t>99635</t>
  </si>
  <si>
    <t>Válvula de descarga metálica, base 1 1/2 ", acabamento metalico cromado - fornecimento e instalação. Af_01/2019</t>
  </si>
  <si>
    <t>202,16</t>
  </si>
  <si>
    <t>104,62</t>
  </si>
  <si>
    <t>114,68</t>
  </si>
  <si>
    <t>392,09</t>
  </si>
  <si>
    <t>474,75</t>
  </si>
  <si>
    <t>596,67</t>
  </si>
  <si>
    <t>214,54</t>
  </si>
  <si>
    <t>317,37</t>
  </si>
  <si>
    <t>415,58</t>
  </si>
  <si>
    <t>154,83</t>
  </si>
  <si>
    <t>284,76</t>
  </si>
  <si>
    <t>424,32</t>
  </si>
  <si>
    <t>556,87</t>
  </si>
  <si>
    <t>103,18</t>
  </si>
  <si>
    <t>109,52</t>
  </si>
  <si>
    <t>133,77</t>
  </si>
  <si>
    <t>119,41</t>
  </si>
  <si>
    <t>45,81</t>
  </si>
  <si>
    <t>73,39</t>
  </si>
  <si>
    <t>22,80</t>
  </si>
  <si>
    <t>9,00</t>
  </si>
  <si>
    <t>33,40</t>
  </si>
  <si>
    <t>10,24</t>
  </si>
  <si>
    <t>9,63</t>
  </si>
  <si>
    <t>4,36</t>
  </si>
  <si>
    <t>32,46</t>
  </si>
  <si>
    <t>1.849,12</t>
  </si>
  <si>
    <t>1.316,44</t>
  </si>
  <si>
    <t>1.053,52</t>
  </si>
  <si>
    <t>893,59</t>
  </si>
  <si>
    <t>33,89</t>
  </si>
  <si>
    <t>1.802,30</t>
  </si>
  <si>
    <t>511,05</t>
  </si>
  <si>
    <t>664,36</t>
  </si>
  <si>
    <t>184,87</t>
  </si>
  <si>
    <t>295,80</t>
  </si>
  <si>
    <t>591,60</t>
  </si>
  <si>
    <t>887,40</t>
  </si>
  <si>
    <t>1.212,87</t>
  </si>
  <si>
    <t>1.649,51</t>
  </si>
  <si>
    <t>1.843,57</t>
  </si>
  <si>
    <t>485,15</t>
  </si>
  <si>
    <t>630,69</t>
  </si>
  <si>
    <t>970,30</t>
  </si>
  <si>
    <t>1.552,48</t>
  </si>
  <si>
    <t>369,75</t>
  </si>
  <si>
    <t>739,50</t>
  </si>
  <si>
    <t>405,80</t>
  </si>
  <si>
    <t>157,70</t>
  </si>
  <si>
    <t>81,10</t>
  </si>
  <si>
    <t>987,87</t>
  </si>
  <si>
    <t>76,39</t>
  </si>
  <si>
    <t>161,38</t>
  </si>
  <si>
    <t>58,97</t>
  </si>
  <si>
    <t>525,22</t>
  </si>
  <si>
    <t>762,39</t>
  </si>
  <si>
    <t>623,10</t>
  </si>
  <si>
    <t>484,89</t>
  </si>
  <si>
    <t>350,02</t>
  </si>
  <si>
    <t>500,19</t>
  </si>
  <si>
    <t>416,43</t>
  </si>
  <si>
    <t>332,20</t>
  </si>
  <si>
    <t>249,77</t>
  </si>
  <si>
    <t>10,78</t>
  </si>
  <si>
    <t>74,76</t>
  </si>
  <si>
    <t>112,77</t>
  </si>
  <si>
    <t>71,30</t>
  </si>
  <si>
    <t>138,54</t>
  </si>
  <si>
    <t>228,42</t>
  </si>
  <si>
    <t>93,39</t>
  </si>
  <si>
    <t>131,99</t>
  </si>
  <si>
    <t>11,29</t>
  </si>
  <si>
    <t>13,55</t>
  </si>
  <si>
    <t>150,50</t>
  </si>
  <si>
    <t>225,75</t>
  </si>
  <si>
    <t>66,67</t>
  </si>
  <si>
    <t>19,05</t>
  </si>
  <si>
    <t>17,65</t>
  </si>
  <si>
    <t>33,96</t>
  </si>
  <si>
    <t>71,21</t>
  </si>
  <si>
    <t>68,15</t>
  </si>
  <si>
    <t>64,27</t>
  </si>
  <si>
    <t>65,15</t>
  </si>
  <si>
    <t>63,87</t>
  </si>
  <si>
    <t>79,18</t>
  </si>
  <si>
    <t>68,24</t>
  </si>
  <si>
    <t>14,94</t>
  </si>
  <si>
    <t>12,65</t>
  </si>
  <si>
    <t>19,22</t>
  </si>
  <si>
    <t>36,09</t>
  </si>
  <si>
    <t>135,57</t>
  </si>
  <si>
    <t>201,82</t>
  </si>
  <si>
    <t>205,56</t>
  </si>
  <si>
    <t>182,63</t>
  </si>
  <si>
    <t>120,08</t>
  </si>
  <si>
    <t>186,33</t>
  </si>
  <si>
    <t>172,39</t>
  </si>
  <si>
    <t>117,79</t>
  </si>
  <si>
    <t>179,27</t>
  </si>
  <si>
    <t>82,62</t>
  </si>
  <si>
    <t>139,18</t>
  </si>
  <si>
    <t>88,29</t>
  </si>
  <si>
    <t>100,54</t>
  </si>
  <si>
    <t>79,62</t>
  </si>
  <si>
    <t>117,40</t>
  </si>
  <si>
    <t>60,65</t>
  </si>
  <si>
    <t>209,03</t>
  </si>
  <si>
    <t>62,81</t>
  </si>
  <si>
    <t>48,47</t>
  </si>
  <si>
    <t>44,05</t>
  </si>
  <si>
    <t>67,85</t>
  </si>
  <si>
    <t>68,78</t>
  </si>
  <si>
    <t>52,05</t>
  </si>
  <si>
    <t>61,40</t>
  </si>
  <si>
    <t>67,29</t>
  </si>
  <si>
    <t>64,96</t>
  </si>
  <si>
    <t>74,61</t>
  </si>
  <si>
    <t>114,51</t>
  </si>
  <si>
    <t>115,42</t>
  </si>
  <si>
    <t>54,47</t>
  </si>
  <si>
    <t>93,72</t>
  </si>
  <si>
    <t>94,63</t>
  </si>
  <si>
    <t>75,85</t>
  </si>
  <si>
    <t>73,01</t>
  </si>
  <si>
    <t>73,85</t>
  </si>
  <si>
    <t>85,81</t>
  </si>
  <si>
    <t>86,52</t>
  </si>
  <si>
    <t>133,06</t>
  </si>
  <si>
    <t>63,53</t>
  </si>
  <si>
    <t>59,89</t>
  </si>
  <si>
    <t>68,19</t>
  </si>
  <si>
    <t>104,96</t>
  </si>
  <si>
    <t>65,99</t>
  </si>
  <si>
    <t>111,83</t>
  </si>
  <si>
    <t>59,60</t>
  </si>
  <si>
    <t>606,10</t>
  </si>
  <si>
    <t>48,03</t>
  </si>
  <si>
    <t>49,83</t>
  </si>
  <si>
    <t>54,10</t>
  </si>
  <si>
    <t>46,19</t>
  </si>
  <si>
    <t>56,66</t>
  </si>
  <si>
    <t>58,65</t>
  </si>
  <si>
    <t>52,32</t>
  </si>
  <si>
    <t>62,48</t>
  </si>
  <si>
    <t>64,47</t>
  </si>
  <si>
    <t>55,67</t>
  </si>
  <si>
    <t>57,66</t>
  </si>
  <si>
    <t>60,33</t>
  </si>
  <si>
    <t>65,08</t>
  </si>
  <si>
    <t>67,63</t>
  </si>
  <si>
    <t>66,56</t>
  </si>
  <si>
    <t>62,22</t>
  </si>
  <si>
    <t>65,05</t>
  </si>
  <si>
    <t>75,38</t>
  </si>
  <si>
    <t>78,21</t>
  </si>
  <si>
    <t>70,29</t>
  </si>
  <si>
    <t>122,55</t>
  </si>
  <si>
    <t>44,42</t>
  </si>
  <si>
    <t>41,55</t>
  </si>
  <si>
    <t>63,99</t>
  </si>
  <si>
    <t>50,93</t>
  </si>
  <si>
    <t>63,65</t>
  </si>
  <si>
    <t>74,16</t>
  </si>
  <si>
    <t>56,49</t>
  </si>
  <si>
    <t>57,18</t>
  </si>
  <si>
    <t>67,71</t>
  </si>
  <si>
    <t>68,58</t>
  </si>
  <si>
    <t>57,46</t>
  </si>
  <si>
    <t>96,48</t>
  </si>
  <si>
    <t>96,62</t>
  </si>
  <si>
    <t>164,97</t>
  </si>
  <si>
    <t>48,92</t>
  </si>
  <si>
    <t>46,55</t>
  </si>
  <si>
    <t>59,83</t>
  </si>
  <si>
    <t>56,94</t>
  </si>
  <si>
    <t>52,43</t>
  </si>
  <si>
    <t>64,52</t>
  </si>
  <si>
    <t>59,82</t>
  </si>
  <si>
    <t>56,60</t>
  </si>
  <si>
    <t>73,97</t>
  </si>
  <si>
    <t>71,40</t>
  </si>
  <si>
    <t>60,46</t>
  </si>
  <si>
    <t>73,93</t>
  </si>
  <si>
    <t>71,18</t>
  </si>
  <si>
    <t>68,50</t>
  </si>
  <si>
    <t>67,58</t>
  </si>
  <si>
    <t>62,18</t>
  </si>
  <si>
    <t>79,42</t>
  </si>
  <si>
    <t>73,41</t>
  </si>
  <si>
    <t>66,44</t>
  </si>
  <si>
    <t>83,15</t>
  </si>
  <si>
    <t>75,81</t>
  </si>
  <si>
    <t>70,58</t>
  </si>
  <si>
    <t>93,66</t>
  </si>
  <si>
    <t>87,72</t>
  </si>
  <si>
    <t>48,99</t>
  </si>
  <si>
    <t>56,87</t>
  </si>
  <si>
    <t>476,33</t>
  </si>
  <si>
    <t>479,83</t>
  </si>
  <si>
    <t>29,17</t>
  </si>
  <si>
    <t>285,64</t>
  </si>
  <si>
    <t>610,43</t>
  </si>
  <si>
    <t>322,21</t>
  </si>
  <si>
    <t>68,74</t>
  </si>
  <si>
    <t>86,34</t>
  </si>
  <si>
    <t>99,58</t>
  </si>
  <si>
    <t>97,26</t>
  </si>
  <si>
    <t>107,58</t>
  </si>
  <si>
    <t>121,19</t>
  </si>
  <si>
    <t>111,22</t>
  </si>
  <si>
    <t>118,87</t>
  </si>
  <si>
    <t>142,80</t>
  </si>
  <si>
    <t>50,39</t>
  </si>
  <si>
    <t>64,97</t>
  </si>
  <si>
    <t>132,94</t>
  </si>
  <si>
    <t>39,23</t>
  </si>
  <si>
    <t>51,66</t>
  </si>
  <si>
    <t>63,74</t>
  </si>
  <si>
    <t>27,63</t>
  </si>
  <si>
    <t>45,65</t>
  </si>
  <si>
    <t>108,44</t>
  </si>
  <si>
    <t>140,40</t>
  </si>
  <si>
    <t>153,22</t>
  </si>
  <si>
    <t>97,81</t>
  </si>
  <si>
    <t>726,38</t>
  </si>
  <si>
    <t>557,87</t>
  </si>
  <si>
    <t>47,43</t>
  </si>
  <si>
    <t>42,71</t>
  </si>
  <si>
    <t>52,58</t>
  </si>
  <si>
    <t>51,21</t>
  </si>
  <si>
    <t>58,13</t>
  </si>
  <si>
    <t>35,33</t>
  </si>
  <si>
    <t>479,05</t>
  </si>
  <si>
    <t>411,78</t>
  </si>
  <si>
    <t>255,43</t>
  </si>
  <si>
    <t>214,49</t>
  </si>
  <si>
    <t>400,79</t>
  </si>
  <si>
    <t>906,86</t>
  </si>
  <si>
    <t>843,60</t>
  </si>
  <si>
    <t>873,18</t>
  </si>
  <si>
    <t>819,31</t>
  </si>
  <si>
    <t>852,36</t>
  </si>
  <si>
    <t>804,33</t>
  </si>
  <si>
    <t>839,40</t>
  </si>
  <si>
    <t>795,02</t>
  </si>
  <si>
    <t>830,19</t>
  </si>
  <si>
    <t>788,38</t>
  </si>
  <si>
    <t>102,47</t>
  </si>
  <si>
    <t>133,72</t>
  </si>
  <si>
    <t>147,29</t>
  </si>
  <si>
    <t>55,65</t>
  </si>
  <si>
    <t>18,89</t>
  </si>
  <si>
    <t>7,05</t>
  </si>
  <si>
    <t>21,96</t>
  </si>
  <si>
    <t>8,73</t>
  </si>
  <si>
    <t>42,42</t>
  </si>
  <si>
    <t>37,90</t>
  </si>
  <si>
    <t>59,49</t>
  </si>
  <si>
    <t>32,06</t>
  </si>
  <si>
    <t>19,92</t>
  </si>
  <si>
    <t>23,19</t>
  </si>
  <si>
    <t>22,68</t>
  </si>
  <si>
    <t>22,52</t>
  </si>
  <si>
    <t>9,72</t>
  </si>
  <si>
    <t>14,87</t>
  </si>
  <si>
    <t>24,47</t>
  </si>
  <si>
    <t>24,59</t>
  </si>
  <si>
    <t>24,98</t>
  </si>
  <si>
    <t>18,90</t>
  </si>
  <si>
    <t>15,83</t>
  </si>
  <si>
    <t>16,39</t>
  </si>
  <si>
    <t>73,16</t>
  </si>
  <si>
    <t>53,39</t>
  </si>
  <si>
    <t>201,71</t>
  </si>
  <si>
    <t>100,58</t>
  </si>
  <si>
    <t>79,59</t>
  </si>
  <si>
    <t>39,84</t>
  </si>
  <si>
    <t>33,97</t>
  </si>
  <si>
    <t>69,55</t>
  </si>
  <si>
    <t>58,72</t>
  </si>
  <si>
    <t>92,04</t>
  </si>
  <si>
    <t>81,81</t>
  </si>
  <si>
    <t>75,58</t>
  </si>
  <si>
    <t>104,83</t>
  </si>
  <si>
    <t>85,88</t>
  </si>
  <si>
    <t>36,72</t>
  </si>
  <si>
    <t>30,91</t>
  </si>
  <si>
    <t>201,43</t>
  </si>
  <si>
    <t>142,07</t>
  </si>
  <si>
    <t>134,85</t>
  </si>
  <si>
    <t>405,62</t>
  </si>
  <si>
    <t>139,69</t>
  </si>
  <si>
    <t>23,63</t>
  </si>
  <si>
    <t>32,40</t>
  </si>
  <si>
    <t>179,90</t>
  </si>
  <si>
    <t>73,43</t>
  </si>
  <si>
    <t>77,87</t>
  </si>
  <si>
    <t>92,06</t>
  </si>
  <si>
    <t>47,73</t>
  </si>
  <si>
    <t>61,27</t>
  </si>
  <si>
    <t>72,79</t>
  </si>
  <si>
    <t>48,05</t>
  </si>
  <si>
    <t>70,47</t>
  </si>
  <si>
    <t>503,28</t>
  </si>
  <si>
    <t>409,83</t>
  </si>
  <si>
    <t>57,33</t>
  </si>
  <si>
    <t>74,90</t>
  </si>
  <si>
    <t>84,58</t>
  </si>
  <si>
    <t>73,37</t>
  </si>
  <si>
    <t>24,37</t>
  </si>
  <si>
    <t>55,74</t>
  </si>
  <si>
    <t>60,30</t>
  </si>
  <si>
    <t>74,02</t>
  </si>
  <si>
    <t>80,36</t>
  </si>
  <si>
    <t>88,89</t>
  </si>
  <si>
    <t>26,23</t>
  </si>
  <si>
    <t>29,74</t>
  </si>
  <si>
    <t>83,38</t>
  </si>
  <si>
    <t>91,18</t>
  </si>
  <si>
    <t>96,01</t>
  </si>
  <si>
    <t>37,34</t>
  </si>
  <si>
    <t>104,24</t>
  </si>
  <si>
    <t>113,96</t>
  </si>
  <si>
    <t>64,39</t>
  </si>
  <si>
    <t>36,20</t>
  </si>
  <si>
    <t>82,68</t>
  </si>
  <si>
    <t>89,02</t>
  </si>
  <si>
    <t>80,24</t>
  </si>
  <si>
    <t>86,58</t>
  </si>
  <si>
    <t>41,48</t>
  </si>
  <si>
    <t>95,12</t>
  </si>
  <si>
    <t>102,92</t>
  </si>
  <si>
    <t>55,61</t>
  </si>
  <si>
    <t>59,63</t>
  </si>
  <si>
    <t>121,06</t>
  </si>
  <si>
    <t>129,99</t>
  </si>
  <si>
    <t>130,07</t>
  </si>
  <si>
    <t>64,67</t>
  </si>
  <si>
    <t>69,70</t>
  </si>
  <si>
    <t>146,62</t>
  </si>
  <si>
    <t>157,80</t>
  </si>
  <si>
    <t>54,15</t>
  </si>
  <si>
    <t>115,58</t>
  </si>
  <si>
    <t>124,51</t>
  </si>
  <si>
    <t>57,71</t>
  </si>
  <si>
    <t>64,22</t>
  </si>
  <si>
    <t>141,14</t>
  </si>
  <si>
    <t>152,32</t>
  </si>
  <si>
    <t>30,26</t>
  </si>
  <si>
    <t>33,63</t>
  </si>
  <si>
    <t>32,93</t>
  </si>
  <si>
    <t>15,95</t>
  </si>
  <si>
    <t>41,50</t>
  </si>
  <si>
    <t>38,34</t>
  </si>
  <si>
    <t>44,85</t>
  </si>
  <si>
    <t>31,23</t>
  </si>
  <si>
    <t>27,64</t>
  </si>
  <si>
    <t>23,10</t>
  </si>
  <si>
    <t>26,06</t>
  </si>
  <si>
    <t>28,22</t>
  </si>
  <si>
    <t>29,48</t>
  </si>
  <si>
    <t>29,06</t>
  </si>
  <si>
    <t>50,68</t>
  </si>
  <si>
    <t>48,13</t>
  </si>
  <si>
    <t>47,21</t>
  </si>
  <si>
    <t>20,21</t>
  </si>
  <si>
    <t>28,81</t>
  </si>
  <si>
    <t>28,11</t>
  </si>
  <si>
    <t>43,59</t>
  </si>
  <si>
    <t>57,00</t>
  </si>
  <si>
    <t>48,37</t>
  </si>
  <si>
    <t>51,20</t>
  </si>
  <si>
    <t>55,25</t>
  </si>
  <si>
    <t>84,54</t>
  </si>
  <si>
    <t>75,30</t>
  </si>
  <si>
    <t>100,84</t>
  </si>
  <si>
    <t>36,34</t>
  </si>
  <si>
    <t>54,30</t>
  </si>
  <si>
    <t>40,32</t>
  </si>
  <si>
    <t>43,64</t>
  </si>
  <si>
    <t>50,20</t>
  </si>
  <si>
    <t>73,54</t>
  </si>
  <si>
    <t>81,03</t>
  </si>
  <si>
    <t>73,86</t>
  </si>
  <si>
    <t>94,10</t>
  </si>
  <si>
    <t>80,12</t>
  </si>
  <si>
    <t>83,44</t>
  </si>
  <si>
    <t>107,15</t>
  </si>
  <si>
    <t>142,44</t>
  </si>
  <si>
    <t>71,35</t>
  </si>
  <si>
    <t>60,38</t>
  </si>
  <si>
    <t>63,62</t>
  </si>
  <si>
    <t>86,66</t>
  </si>
  <si>
    <t>138,94</t>
  </si>
  <si>
    <t>95,79</t>
  </si>
  <si>
    <t>132,52</t>
  </si>
  <si>
    <t>90,16</t>
  </si>
  <si>
    <t>145,16</t>
  </si>
  <si>
    <t>100,31</t>
  </si>
  <si>
    <t>137,36</t>
  </si>
  <si>
    <t>145,82</t>
  </si>
  <si>
    <t>108,17</t>
  </si>
  <si>
    <t>134,36</t>
  </si>
  <si>
    <t>97,52</t>
  </si>
  <si>
    <t>150,77</t>
  </si>
  <si>
    <t>143,30</t>
  </si>
  <si>
    <t>100,95</t>
  </si>
  <si>
    <t>157,02</t>
  </si>
  <si>
    <t>148,13</t>
  </si>
  <si>
    <t>104,05</t>
  </si>
  <si>
    <t>157,66</t>
  </si>
  <si>
    <t>145,15</t>
  </si>
  <si>
    <t>108,29</t>
  </si>
  <si>
    <t>103,90</t>
  </si>
  <si>
    <t>120,52</t>
  </si>
  <si>
    <t>27,15</t>
  </si>
  <si>
    <t>14,83</t>
  </si>
  <si>
    <t>37,66</t>
  </si>
  <si>
    <t>146,52</t>
  </si>
  <si>
    <t>133,29</t>
  </si>
  <si>
    <t>171,63</t>
  </si>
  <si>
    <t>50,70</t>
  </si>
  <si>
    <t>61,57</t>
  </si>
  <si>
    <t>65,35</t>
  </si>
  <si>
    <t>162,49</t>
  </si>
  <si>
    <t>148,62</t>
  </si>
  <si>
    <t>159,05</t>
  </si>
  <si>
    <t>189,16</t>
  </si>
  <si>
    <t>57,25</t>
  </si>
  <si>
    <t>44,43</t>
  </si>
  <si>
    <t>37,83</t>
  </si>
  <si>
    <t>43,32</t>
  </si>
  <si>
    <t>52,29</t>
  </si>
  <si>
    <t>49,32</t>
  </si>
  <si>
    <t>93,62</t>
  </si>
  <si>
    <t>106,12</t>
  </si>
  <si>
    <t>31,65</t>
  </si>
  <si>
    <t>28,45</t>
  </si>
  <si>
    <t>42,52</t>
  </si>
  <si>
    <t>90,39</t>
  </si>
  <si>
    <t>189,88</t>
  </si>
  <si>
    <t>175,58</t>
  </si>
  <si>
    <t>433,02</t>
  </si>
  <si>
    <t>416,40</t>
  </si>
  <si>
    <t>253,59</t>
  </si>
  <si>
    <t>244,43</t>
  </si>
  <si>
    <t>275,47</t>
  </si>
  <si>
    <t>248,83</t>
  </si>
  <si>
    <t>273,07</t>
  </si>
  <si>
    <t>345,94</t>
  </si>
  <si>
    <t>348,23</t>
  </si>
  <si>
    <t>338,32</t>
  </si>
  <si>
    <t>370,88</t>
  </si>
  <si>
    <t>346,75</t>
  </si>
  <si>
    <t>368,14</t>
  </si>
  <si>
    <t>341,12</t>
  </si>
  <si>
    <t>378,36</t>
  </si>
  <si>
    <t>357,99</t>
  </si>
  <si>
    <t>337,32</t>
  </si>
  <si>
    <t>320,20</t>
  </si>
  <si>
    <t>315,39</t>
  </si>
  <si>
    <t>291,96</t>
  </si>
  <si>
    <t>276,91</t>
  </si>
  <si>
    <t>267,14</t>
  </si>
  <si>
    <t>256,03</t>
  </si>
  <si>
    <t>313,46</t>
  </si>
  <si>
    <t>291,52</t>
  </si>
  <si>
    <t>275,23</t>
  </si>
  <si>
    <t>1.646,59</t>
  </si>
  <si>
    <t>1.641,78</t>
  </si>
  <si>
    <t>1.696,46</t>
  </si>
  <si>
    <t>1.680,43</t>
  </si>
  <si>
    <t>1.669,81</t>
  </si>
  <si>
    <t>1.657,83</t>
  </si>
  <si>
    <t>231,87</t>
  </si>
  <si>
    <t>299,81</t>
  </si>
  <si>
    <t>252,18</t>
  </si>
  <si>
    <t>376,56</t>
  </si>
  <si>
    <t>329,51</t>
  </si>
  <si>
    <t>356,47</t>
  </si>
  <si>
    <t>321,20</t>
  </si>
  <si>
    <t>368,40</t>
  </si>
  <si>
    <t>348,87</t>
  </si>
  <si>
    <t>339,66</t>
  </si>
  <si>
    <t>472,16</t>
  </si>
  <si>
    <t>369,07</t>
  </si>
  <si>
    <t>347,43</t>
  </si>
  <si>
    <t>404,67</t>
  </si>
  <si>
    <t>338,62</t>
  </si>
  <si>
    <t>308,66</t>
  </si>
  <si>
    <t>350,15</t>
  </si>
  <si>
    <t>304,46</t>
  </si>
  <si>
    <t>286,93</t>
  </si>
  <si>
    <t>324,98</t>
  </si>
  <si>
    <t>263,93</t>
  </si>
  <si>
    <t>303,64</t>
  </si>
  <si>
    <t>259,22</t>
  </si>
  <si>
    <t>380,61</t>
  </si>
  <si>
    <t>321,08</t>
  </si>
  <si>
    <t>291,46</t>
  </si>
  <si>
    <t>330,60</t>
  </si>
  <si>
    <t>282,23</t>
  </si>
  <si>
    <t>268,95</t>
  </si>
  <si>
    <t>1.631,69</t>
  </si>
  <si>
    <t>1.605,19</t>
  </si>
  <si>
    <t>1.699,79</t>
  </si>
  <si>
    <t>1.661,05</t>
  </si>
  <si>
    <t>1.650,84</t>
  </si>
  <si>
    <t>1.671,54</t>
  </si>
  <si>
    <t>1.624,75</t>
  </si>
  <si>
    <t>319,64</t>
  </si>
  <si>
    <t>332,82</t>
  </si>
  <si>
    <t>414,89</t>
  </si>
  <si>
    <t>419,25</t>
  </si>
  <si>
    <t>438,15</t>
  </si>
  <si>
    <t>420,21</t>
  </si>
  <si>
    <t>421,37</t>
  </si>
  <si>
    <t>442,63</t>
  </si>
  <si>
    <t>403,55</t>
  </si>
  <si>
    <t>377,23</t>
  </si>
  <si>
    <t>354,25</t>
  </si>
  <si>
    <t>343,55</t>
  </si>
  <si>
    <t>387,32</t>
  </si>
  <si>
    <t>361,03</t>
  </si>
  <si>
    <t>1.708,40</t>
  </si>
  <si>
    <t>1.752,86</t>
  </si>
  <si>
    <t>1.727,01</t>
  </si>
  <si>
    <t>1.006,62</t>
  </si>
  <si>
    <t>997,49</t>
  </si>
  <si>
    <t>986,29</t>
  </si>
  <si>
    <t>1.426,47</t>
  </si>
  <si>
    <t>1.415,63</t>
  </si>
  <si>
    <t>1.407,09</t>
  </si>
  <si>
    <t>3.327,97</t>
  </si>
  <si>
    <t>3.337,15</t>
  </si>
  <si>
    <t>3.339,65</t>
  </si>
  <si>
    <t>4.809,19</t>
  </si>
  <si>
    <t>4.860,32</t>
  </si>
  <si>
    <t>4.875,15</t>
  </si>
  <si>
    <t>3.778,73</t>
  </si>
  <si>
    <t>3.816,08</t>
  </si>
  <si>
    <t>3.820,92</t>
  </si>
  <si>
    <t>1.131,38</t>
  </si>
  <si>
    <t>1.562,69</t>
  </si>
  <si>
    <t>5.018,84</t>
  </si>
  <si>
    <t>3.981,44</t>
  </si>
  <si>
    <t>3.446,63</t>
  </si>
  <si>
    <t>3.444,72</t>
  </si>
  <si>
    <t>1.015,32</t>
  </si>
  <si>
    <t>999,13</t>
  </si>
  <si>
    <t>670,32</t>
  </si>
  <si>
    <t>361,06</t>
  </si>
  <si>
    <t>256,85</t>
  </si>
  <si>
    <t>317,40</t>
  </si>
  <si>
    <t>348,80</t>
  </si>
  <si>
    <t>469,35</t>
  </si>
  <si>
    <t>375,15</t>
  </si>
  <si>
    <t>26,10</t>
  </si>
  <si>
    <t>62,74</t>
  </si>
  <si>
    <t>9,39</t>
  </si>
  <si>
    <t>21,02</t>
  </si>
  <si>
    <t>63,96</t>
  </si>
  <si>
    <t>83,97</t>
  </si>
  <si>
    <t>128,77</t>
  </si>
  <si>
    <t>173,58</t>
  </si>
  <si>
    <t>237,97</t>
  </si>
  <si>
    <t>39,16</t>
  </si>
  <si>
    <t>11,32</t>
  </si>
  <si>
    <t>292,78</t>
  </si>
  <si>
    <t>336,98</t>
  </si>
  <si>
    <t>1.319,31</t>
  </si>
  <si>
    <t>50,59</t>
  </si>
  <si>
    <t>38,97</t>
  </si>
  <si>
    <t>33,16</t>
  </si>
  <si>
    <t>37,27</t>
  </si>
  <si>
    <t>71,01</t>
  </si>
  <si>
    <t>43,90</t>
  </si>
  <si>
    <t>73,52</t>
  </si>
  <si>
    <t>156,69</t>
  </si>
  <si>
    <t>72,58</t>
  </si>
  <si>
    <t>51,72</t>
  </si>
  <si>
    <t>63,00</t>
  </si>
  <si>
    <t>81,62</t>
  </si>
  <si>
    <t>39,77</t>
  </si>
  <si>
    <t>121,86</t>
  </si>
  <si>
    <t>412,61</t>
  </si>
  <si>
    <t>183,23</t>
  </si>
  <si>
    <t>196,60</t>
  </si>
  <si>
    <t>17,78</t>
  </si>
  <si>
    <t>57,31</t>
  </si>
  <si>
    <t>129,95</t>
  </si>
  <si>
    <t>96,44</t>
  </si>
  <si>
    <t>116,32</t>
  </si>
  <si>
    <t>149,47</t>
  </si>
  <si>
    <t>296,26</t>
  </si>
  <si>
    <t>132,70</t>
  </si>
  <si>
    <t>174,86</t>
  </si>
  <si>
    <t>839,76</t>
  </si>
  <si>
    <t>419,88</t>
  </si>
  <si>
    <t>31,95</t>
  </si>
  <si>
    <t>209,94</t>
  </si>
  <si>
    <t>167,95</t>
  </si>
  <si>
    <t>104,97</t>
  </si>
  <si>
    <t>199,43</t>
  </si>
  <si>
    <t>241,42</t>
  </si>
  <si>
    <t>62,98</t>
  </si>
  <si>
    <t>188,94</t>
  </si>
  <si>
    <t>105,81</t>
  </si>
  <si>
    <t>70,42</t>
  </si>
  <si>
    <t>53,18</t>
  </si>
  <si>
    <t>50,46</t>
  </si>
  <si>
    <t>187,39</t>
  </si>
  <si>
    <t>114,97</t>
  </si>
  <si>
    <t>110,23</t>
  </si>
  <si>
    <t>97,42</t>
  </si>
  <si>
    <t>245,44</t>
  </si>
  <si>
    <t>48,00</t>
  </si>
  <si>
    <t>59,88</t>
  </si>
  <si>
    <t>128,93</t>
  </si>
  <si>
    <t>188,54</t>
  </si>
  <si>
    <t>220,09</t>
  </si>
  <si>
    <t>71,43</t>
  </si>
  <si>
    <t>199,64</t>
  </si>
  <si>
    <t>506,75</t>
  </si>
  <si>
    <t>810,16</t>
  </si>
  <si>
    <t>28,91</t>
  </si>
  <si>
    <t>23,72</t>
  </si>
  <si>
    <t>20,66</t>
  </si>
  <si>
    <t>19,08</t>
  </si>
  <si>
    <t>20,11</t>
  </si>
  <si>
    <t>25,41</t>
  </si>
  <si>
    <t>29,58</t>
  </si>
  <si>
    <t>23,08</t>
  </si>
  <si>
    <t>30,01</t>
  </si>
  <si>
    <t>23,27</t>
  </si>
  <si>
    <t>36,99</t>
  </si>
  <si>
    <t>29,28</t>
  </si>
  <si>
    <t>23,93</t>
  </si>
  <si>
    <t>28,67</t>
  </si>
  <si>
    <t>19,96</t>
  </si>
  <si>
    <t>116,69</t>
  </si>
  <si>
    <t>84,86</t>
  </si>
  <si>
    <t>131,79</t>
  </si>
  <si>
    <t>37,02</t>
  </si>
  <si>
    <t>90,21</t>
  </si>
  <si>
    <t>151,26</t>
  </si>
  <si>
    <t>4.513,69</t>
  </si>
  <si>
    <t>4.798,28</t>
  </si>
  <si>
    <t>3.028,95</t>
  </si>
  <si>
    <t>3.721,13</t>
  </si>
  <si>
    <t>3.502,84</t>
  </si>
  <si>
    <t>4.815,45</t>
  </si>
  <si>
    <t>5.037,75</t>
  </si>
  <si>
    <t>14.901,51</t>
  </si>
  <si>
    <t>3.706,65</t>
  </si>
  <si>
    <t>16.949,81</t>
  </si>
  <si>
    <t>23.140,23</t>
  </si>
  <si>
    <t>10.961,87</t>
  </si>
  <si>
    <t>15.536,41</t>
  </si>
  <si>
    <t>20.514,47</t>
  </si>
  <si>
    <t>4.891,16</t>
  </si>
  <si>
    <t>6.499,10</t>
  </si>
  <si>
    <t>5.365,90</t>
  </si>
  <si>
    <t>56,14</t>
  </si>
  <si>
    <t>133,65</t>
  </si>
  <si>
    <t>207,94</t>
  </si>
  <si>
    <t>55,21</t>
  </si>
  <si>
    <t>78,42</t>
  </si>
  <si>
    <t>103,68</t>
  </si>
  <si>
    <t>54,26</t>
  </si>
  <si>
    <t>82,36</t>
  </si>
  <si>
    <t>23,86</t>
  </si>
  <si>
    <t xml:space="preserve">        PRECOS DE INSUMOS</t>
  </si>
  <si>
    <t>MES DE COLETA: 01/2019</t>
  </si>
  <si>
    <t xml:space="preserve">  PRECO MEDIANO R$</t>
  </si>
  <si>
    <t>!em processo de desativacao! Ar-condicionado frio split piso-teto 30000 btu/h</t>
  </si>
  <si>
    <t>4.464,22</t>
  </si>
  <si>
    <t>!em processo de desativacao! Divisoria colmeia cega com montante e rodape de aluminio anodizado simples (sem colocacao)</t>
  </si>
  <si>
    <t>81,15</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</si>
  <si>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</si>
  <si>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</si>
  <si>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</si>
  <si>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51,42</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</si>
  <si>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</si>
  <si>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</si>
  <si>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</si>
  <si>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178,85</t>
  </si>
  <si>
    <t>!em processo de desativacao! Telha ceramica tipo plan, comprimento de *47* cm, rendimento de *26* telhas/m2</t>
  </si>
  <si>
    <t>!em processo de desativacao! Terminal de porcelana (mufla) unipolar, uso externo, tensao 3,6/6 kv, para cabo de 10/16 mm2, com isolamento epr</t>
  </si>
  <si>
    <t>!em processo de desativacao! Veiculo de passeio com motor 1.0 Flex, potencia 72/85 cv, 5 portas, cor solida, basico</t>
  </si>
  <si>
    <t>42.311,40</t>
  </si>
  <si>
    <t>!em processo de desativacao# ar-condicionado frio split hi-wall (parede) 7000 btu/h</t>
  </si>
  <si>
    <t>1.146,00</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</si>
  <si>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</si>
  <si>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</si>
  <si>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</si>
  <si>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</si>
  <si>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</si>
  <si>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108,93</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</si>
  <si>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</si>
  <si>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</si>
  <si>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</si>
  <si>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</si>
  <si>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</si>
  <si>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</si>
  <si>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</si>
  <si>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</si>
  <si>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</si>
  <si>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</si>
  <si>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</si>
  <si>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</si>
  <si>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</si>
  <si>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</si>
  <si>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</si>
  <si>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</si>
  <si>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</si>
  <si>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</si>
  <si>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</si>
  <si>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</si>
  <si>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</si>
  <si>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</si>
  <si>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</si>
  <si>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</si>
  <si>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</si>
  <si>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</si>
  <si>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</si>
  <si>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</si>
  <si>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</si>
  <si>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</si>
  <si>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</si>
  <si>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</si>
  <si>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</si>
  <si>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</si>
  <si>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</si>
  <si>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</si>
  <si>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</si>
  <si>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</si>
  <si>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</si>
  <si>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</si>
  <si>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</si>
  <si>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</si>
  <si>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</si>
  <si>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</si>
  <si>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</si>
  <si>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</si>
  <si>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</si>
  <si>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</si>
  <si>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</si>
  <si>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4,74</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</si>
  <si>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</si>
  <si>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</si>
  <si>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</si>
  <si>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</si>
  <si>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</si>
  <si>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</si>
  <si>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</si>
  <si>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</si>
  <si>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</si>
  <si>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</si>
  <si>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</si>
  <si>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</si>
  <si>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</si>
  <si>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</si>
  <si>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</si>
  <si>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</si>
  <si>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</si>
  <si>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</si>
  <si>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</si>
  <si>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</si>
  <si>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</si>
  <si>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</si>
  <si>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</si>
  <si>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</si>
  <si>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</si>
  <si>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</si>
  <si>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</si>
  <si>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</si>
  <si>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</si>
  <si>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</si>
  <si>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</si>
  <si>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</si>
  <si>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</si>
  <si>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</si>
  <si>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</si>
  <si>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</si>
  <si>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</si>
  <si>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</si>
  <si>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</si>
  <si>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</si>
  <si>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</si>
  <si>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</si>
  <si>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</si>
  <si>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</si>
  <si>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</si>
  <si>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</si>
  <si>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</si>
  <si>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</si>
  <si>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</si>
  <si>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</si>
  <si>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</si>
  <si>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</si>
  <si>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</si>
  <si>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</si>
  <si>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</si>
  <si>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</si>
  <si>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</si>
  <si>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</si>
  <si>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</si>
  <si>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</si>
  <si>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</si>
  <si>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</si>
  <si>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229,76</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</si>
  <si>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</si>
  <si>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</si>
  <si>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</si>
  <si>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</si>
  <si>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</si>
  <si>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</si>
  <si>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116,60</t>
  </si>
  <si>
    <t>Adaptador pvc soldavel, com flanges livres, 85 mm x 3", para caixa d' agua</t>
  </si>
  <si>
    <t>162,79</t>
  </si>
  <si>
    <t>Adaptador pvc soldavel, longo, com flange livre,  110 mm x 4", para caixa d' agua</t>
  </si>
  <si>
    <t>247,30</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</si>
  <si>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</si>
  <si>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</si>
  <si>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</si>
  <si>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</si>
  <si>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22,22</t>
  </si>
  <si>
    <t>Adaptador pvc soldavel, longo, com flange livre,  60 mm x 2", para caixa d' agua</t>
  </si>
  <si>
    <t>38,01</t>
  </si>
  <si>
    <t>Adaptador pvc soldavel, longo, com flange livre,  75 mm x 2 1/2", para caixa d' agua</t>
  </si>
  <si>
    <t>147,56</t>
  </si>
  <si>
    <t>Adaptador pvc soldavel, longo, com flange livre,  85 mm x 3", para caixa d' agua</t>
  </si>
  <si>
    <t>172,75</t>
  </si>
  <si>
    <t>Adaptador pvc, com registro, para pead, 20 mm x 3/4", para ligacao predial de agua</t>
  </si>
  <si>
    <t>Adaptador pvc, roscavel, com flanges e anel de vedacao, 1 1/2", para caixa d'agua</t>
  </si>
  <si>
    <t>23,23</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</si>
  <si>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</si>
  <si>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</si>
  <si>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</si>
  <si>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</si>
  <si>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</si>
  <si>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</si>
  <si>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</si>
  <si>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</si>
  <si>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33,82</t>
  </si>
  <si>
    <t>Adaptador, pvc pba, a bolsa defofo, je, dn 100 / de 110 mm</t>
  </si>
  <si>
    <t>Adaptador, pvc pba, a bolsa defofo, je, dn 50 / de 60 mm</t>
  </si>
  <si>
    <t>Adaptador, pvc pba, a bolsa defofo, je, dn 75 / de  85 mm</t>
  </si>
  <si>
    <t>48,71</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</si>
  <si>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</si>
  <si>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</si>
  <si>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</si>
  <si>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</si>
  <si>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</si>
  <si>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</si>
  <si>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</si>
  <si>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</si>
  <si>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</si>
  <si>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</si>
  <si>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</si>
  <si>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</si>
  <si>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15,77</t>
  </si>
  <si>
    <t>Adesivo plastico para pvc, frasco com 850 gr</t>
  </si>
  <si>
    <t>Adesivo/cola para eps (isopor) e outros materiais</t>
  </si>
  <si>
    <t>Aditivo acelerador de pega e endurecimento para argamassas e concretos</t>
  </si>
  <si>
    <t>Aditivo adesivo liquido para argamassas de revestimentos cimenticios</t>
  </si>
  <si>
    <t>7,60</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</si>
  <si>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</si>
  <si>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</si>
  <si>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</si>
  <si>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</si>
  <si>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</si>
  <si>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</si>
  <si>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</si>
  <si>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</si>
  <si>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</si>
  <si>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</si>
  <si>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</si>
  <si>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</si>
  <si>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</si>
  <si>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</si>
  <si>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</si>
  <si>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</si>
  <si>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</si>
  <si>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</si>
  <si>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</si>
  <si>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</si>
  <si>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</si>
  <si>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2.429,87</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</si>
  <si>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</si>
  <si>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</si>
  <si>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</si>
  <si>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</si>
  <si>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</si>
  <si>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</si>
  <si>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</si>
  <si>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</si>
  <si>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</si>
  <si>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</si>
  <si>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</si>
  <si>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</si>
  <si>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</si>
  <si>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</si>
  <si>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</si>
  <si>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</si>
  <si>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103,86</t>
  </si>
  <si>
    <t>Alicate de pressao para solda de chapa 18 "</t>
  </si>
  <si>
    <t>111,67</t>
  </si>
  <si>
    <t>Alicate de pressao 11 " para solda, tipo c</t>
  </si>
  <si>
    <t>62,83</t>
  </si>
  <si>
    <t>Alicate de pressao 11 " para solda, tipo u</t>
  </si>
  <si>
    <t>69,14</t>
  </si>
  <si>
    <t>Alicate para aneis de pistao, capacidade 50 a 100 mm</t>
  </si>
  <si>
    <t>89,79</t>
  </si>
  <si>
    <t>Alimentacao - horista (coletado caixa)</t>
  </si>
  <si>
    <t>Alimentacao - mensalista (coletado caixa)</t>
  </si>
  <si>
    <t>Alisadora de concreto com motor a gasolina de 5,5 hp, peso com motor de 78 kg, 4 pas</t>
  </si>
  <si>
    <t>Almoxarife</t>
  </si>
  <si>
    <t>Almoxarife (mensalista)</t>
  </si>
  <si>
    <t>4.140,23</t>
  </si>
  <si>
    <t>Alongador com tres alturas, em tubo de aco carbono, pintura no processo eletrostatico - equipamento de ginastica para academia ao ar livre / academia da terceira idade - ati</t>
  </si>
  <si>
    <t>1.974,50</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</si>
  <si>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</si>
  <si>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</si>
  <si>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</si>
  <si>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</si>
  <si>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</si>
  <si>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1,23</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</si>
  <si>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</si>
  <si>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</si>
  <si>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</si>
  <si>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</si>
  <si>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</si>
  <si>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</si>
  <si>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</si>
  <si>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</si>
  <si>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23,45</t>
  </si>
  <si>
    <t>Anel borracha, para tubo pvc defofo, dn 250 mm (nbr 7665)</t>
  </si>
  <si>
    <t>74,54</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</si>
  <si>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</si>
  <si>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</si>
  <si>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</si>
  <si>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</si>
  <si>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</si>
  <si>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</si>
  <si>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</si>
  <si>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</si>
  <si>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</si>
  <si>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</si>
  <si>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</si>
  <si>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</si>
  <si>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7,28</t>
  </si>
  <si>
    <t>Anel borracha, para tubo, pvc rede coletor esgoto, dn 300 mm (nbr 7362)</t>
  </si>
  <si>
    <t>Anel de borracha para vedacao de duto pead corrugado para eletrica, dn 1 1/2"</t>
  </si>
  <si>
    <t>1,49</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</si>
  <si>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</si>
  <si>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</si>
  <si>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</si>
  <si>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</si>
  <si>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</si>
  <si>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</si>
  <si>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</si>
  <si>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</si>
  <si>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</si>
  <si>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</si>
  <si>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</si>
  <si>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</si>
  <si>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</si>
  <si>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</si>
  <si>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</si>
  <si>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</si>
  <si>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</si>
  <si>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</si>
  <si>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</si>
  <si>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</si>
  <si>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</si>
  <si>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</si>
  <si>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</si>
  <si>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57,73</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</si>
  <si>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</si>
  <si>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</si>
  <si>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</si>
  <si>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</si>
  <si>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</si>
  <si>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140,35</t>
  </si>
  <si>
    <t>Anel de vedacao/junta elastica, h = *19* mm, para tubo de concreto dn 900 mm</t>
  </si>
  <si>
    <t>132,03</t>
  </si>
  <si>
    <t>Anel de vedacao/junta elastica, h = *21* mm, para tubo de concreto dn 1000 mm</t>
  </si>
  <si>
    <t>163,25</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</si>
  <si>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</si>
  <si>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</si>
  <si>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</si>
  <si>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</si>
  <si>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</si>
  <si>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2.780,00</t>
  </si>
  <si>
    <t>Aparelho de apoio de neoprene fretado, 60 x 45 x 7,6 cm, com fretagem de aco de 4 mm intercaladas com elastomero de 11 mm e revestimento final com elastomero de 6 mm</t>
  </si>
  <si>
    <t>Aparelho de apoio de neoprene simples/ nao fretado, 100 x 100 cm, espessura 6,3 mm</t>
  </si>
  <si>
    <t>60,52</t>
  </si>
  <si>
    <t>Aparelho sinalizador luminoso com led, para saida garagem, com 2 lentes em policarbonato, bivolt (inclui suporte de fixacao)</t>
  </si>
  <si>
    <t>114,81</t>
  </si>
  <si>
    <t>Apoio do porta dente para fresadora de asfalto</t>
  </si>
  <si>
    <t>1.448,78</t>
  </si>
  <si>
    <t>Apontador ou apropriador</t>
  </si>
  <si>
    <t>24,52</t>
  </si>
  <si>
    <t>Apontador ou apropriador de mao de obra (mensalista)</t>
  </si>
  <si>
    <t>4.319,22</t>
  </si>
  <si>
    <t>Aquecedor de agua a gas glp/gn com capacidade de armazenamento de 50 a 80 l</t>
  </si>
  <si>
    <t>2.005,55</t>
  </si>
  <si>
    <t>Aquecedor de agua eletrico  reservatorio de 100 l cilindrico em cobre, reforcado com aco carbono, monofasico, tensao nominal 220 v</t>
  </si>
  <si>
    <t>2.138,50</t>
  </si>
  <si>
    <t>Aquecedor de agua eletrico  reservatorio de 500 l cilindrico em cobre, reforcado com aco carbono, monofasico, tensao nominal 220 v</t>
  </si>
  <si>
    <t>4.654,97</t>
  </si>
  <si>
    <t>Aquecedor de agua eletrico  reservatorio de 500 l cilindrico em cobre, reforcado com aco carbono, trifasico, tensao nominal 220/380/400 v, potencia 24 kw</t>
  </si>
  <si>
    <t>5.844,95</t>
  </si>
  <si>
    <t>Aquecedor de agua eletrico  reservatorio de 700 l cilindrico em cobre, reforcado com aco carbono, monofasico, tensao nominal 220 v</t>
  </si>
  <si>
    <t>7.571,49</t>
  </si>
  <si>
    <t>Aquecedor de agua eletrico horizontal, reservatorio de 200 l cilindrico em cobre, reforcado com aco carbono, monofasico, tensao nominal 220 v</t>
  </si>
  <si>
    <t>2.895,05</t>
  </si>
  <si>
    <t>Aquecedor de oleo bpf (fluido) termico, capacidade de 300.000 Kcal/h</t>
  </si>
  <si>
    <t>202.992,51</t>
  </si>
  <si>
    <t>Aquecedor solar  capacidade do reservatorio 800 l, inclui 8 placas coletoras de 1,42 m2</t>
  </si>
  <si>
    <t>4.258,02</t>
  </si>
  <si>
    <t>Aquecedor solar capacidade do reservatorio 1000 l, inclui 10 placas coletoras de 1,42 m2</t>
  </si>
  <si>
    <t>6.586,63</t>
  </si>
  <si>
    <t>Aquecedor solar capacidade do reservatorio 200 l, inclui 2 placas coletoras de 1,42 m2</t>
  </si>
  <si>
    <t>2.026,50</t>
  </si>
  <si>
    <t>Aquecedor solar capacidade do reservatorio 400l, inclui 4 placas coletoras de 1,42 m2</t>
  </si>
  <si>
    <t>3.435,20</t>
  </si>
  <si>
    <t>Aquecedor solar capacidade do reservatorio 600 l, inclui 6 placas coletoras de 1,42 m2</t>
  </si>
  <si>
    <t>4.559,18</t>
  </si>
  <si>
    <t>Ar-condicionado frio split hi-wall (parede) 12000 btu/h</t>
  </si>
  <si>
    <t>1.341,65</t>
  </si>
  <si>
    <t>Ar-condicionado frio split hi-wall (parede) 18000 btu/h</t>
  </si>
  <si>
    <t>1.980,00</t>
  </si>
  <si>
    <t>Ar-condicionado frio split hi-wall (parede) 9000 btu/h</t>
  </si>
  <si>
    <t>1.209,74</t>
  </si>
  <si>
    <t>Ar-condicionado frio split piso-teto 18000 btu/h</t>
  </si>
  <si>
    <t>3.352,98</t>
  </si>
  <si>
    <t>Ar-condicionado frio split piso-teto 24000 btu/h</t>
  </si>
  <si>
    <t>3.503,11</t>
  </si>
  <si>
    <t>Ar-condicionado frio split piso-teto 36000 btu/h</t>
  </si>
  <si>
    <t>4.746,89</t>
  </si>
  <si>
    <t>Ar-condicionado frio split piso-teto 48000 btu/h</t>
  </si>
  <si>
    <t>6.030,33</t>
  </si>
  <si>
    <t>Ar-condicionado frio split piso-teto 60000 btu/h</t>
  </si>
  <si>
    <t>6.656,81</t>
  </si>
  <si>
    <t>Ar-condicionado frio splitao inverter 30 tr</t>
  </si>
  <si>
    <t>57.558,17</t>
  </si>
  <si>
    <t>Ar-condicionado frio splitao modular 10 tr</t>
  </si>
  <si>
    <t>24.771,79</t>
  </si>
  <si>
    <t>Ar-condicionado frio splitao modular 15 tr</t>
  </si>
  <si>
    <t>29.951,58</t>
  </si>
  <si>
    <t>Ar-condicionado frio splitao modular 20 tr</t>
  </si>
  <si>
    <t>37.231,72</t>
  </si>
  <si>
    <t>Ar-condicionado quente/frio split cassete (teto)  4 vias 24000 btu/h</t>
  </si>
  <si>
    <t>5.346,19</t>
  </si>
  <si>
    <t>Ar-condicionado quente/frio split cassete (teto)  4 vias 30000 btu/h</t>
  </si>
  <si>
    <t>5.380,91</t>
  </si>
  <si>
    <t>Ar-condicionado quente/frio split cassete (teto)  4 vias 36000 btu/h</t>
  </si>
  <si>
    <t>5.583,94</t>
  </si>
  <si>
    <t>Ar-condicionado quente/frio split cassete (teto)  4 vias 48000 btu/h</t>
  </si>
  <si>
    <t>6.421,26</t>
  </si>
  <si>
    <t>Ar-condicionado quente/frio split cassete (teto)  4 vias 60000 btu/h</t>
  </si>
  <si>
    <t>7.457,42</t>
  </si>
  <si>
    <t>Ar-condicionado quente/frio split cassete (teto) 4 vias 18000 btu/h</t>
  </si>
  <si>
    <t>4.924,74</t>
  </si>
  <si>
    <t>Ar-condicionado quente/frio split hi-wall (parede) 12000 btu/h</t>
  </si>
  <si>
    <t>1.544,18</t>
  </si>
  <si>
    <t>Ar-condicionado quente/frio split hi-wall (parede) 18000 btu/h</t>
  </si>
  <si>
    <t>2.233,56</t>
  </si>
  <si>
    <t>Ar-condicionado quente/frio split hi-wall (parede) 24000 btu/h</t>
  </si>
  <si>
    <t>2.772,39</t>
  </si>
  <si>
    <t>Ar-condicionado quente/frio split hi-wall (parede) 7000 btu/h</t>
  </si>
  <si>
    <t>1.081,17</t>
  </si>
  <si>
    <t>Ar-condicionado quente/frio split hi-wall (parede) 9000 btu/h</t>
  </si>
  <si>
    <t>1.353,90</t>
  </si>
  <si>
    <t>Ar-condicionado quente/frio split piso-teto 24000 btu/h</t>
  </si>
  <si>
    <t>3.663,84</t>
  </si>
  <si>
    <t>Arado reversivel com 3 discos de 26" x 6mm rebocavel</t>
  </si>
  <si>
    <t>11.169,22</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</si>
  <si>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</si>
  <si>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</si>
  <si>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</si>
  <si>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</si>
  <si>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</si>
  <si>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</si>
  <si>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</si>
  <si>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</si>
  <si>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</si>
  <si>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</si>
  <si>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</si>
  <si>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</si>
  <si>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</si>
  <si>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</si>
  <si>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27,18</t>
  </si>
  <si>
    <t>Arame recozido 16 bwg, 1,60 mm (0,016 kg/m)</t>
  </si>
  <si>
    <t>Arame recozido 18 bwg, 1,25 mm (0,01 kg/m)</t>
  </si>
  <si>
    <t>Areia amarela, areia barrada ou arenoso (retirada no areal, sem transporte)</t>
  </si>
  <si>
    <t>63,08</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</si>
  <si>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</si>
  <si>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</si>
  <si>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</si>
  <si>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</si>
  <si>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45,00</t>
  </si>
  <si>
    <t>Areia para leito filtrante (0,42 a 1,68 mm) - posto jazida/fornecedor (retirado na jazida, sem transporte)</t>
  </si>
  <si>
    <t>982,50</t>
  </si>
  <si>
    <t>Areia preta para emboco - posto jazida/fornecedor (retirado na jazida, sem transporte)</t>
  </si>
  <si>
    <t>75,00</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</si>
  <si>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</si>
  <si>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</si>
  <si>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</si>
  <si>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</si>
  <si>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</si>
  <si>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</si>
  <si>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</si>
  <si>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</si>
  <si>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</si>
  <si>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</si>
  <si>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</si>
  <si>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</si>
  <si>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</si>
  <si>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</si>
  <si>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330,99</t>
  </si>
  <si>
    <t>Argila expandida, granulometria 2215</t>
  </si>
  <si>
    <t>189,26</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</si>
  <si>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</si>
  <si>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</si>
  <si>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</si>
  <si>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</si>
  <si>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</si>
  <si>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</si>
  <si>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</si>
  <si>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</si>
  <si>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</si>
  <si>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</si>
  <si>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</si>
  <si>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</si>
  <si>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</si>
  <si>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</si>
  <si>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61,50</t>
  </si>
  <si>
    <t>Arquiteto junior (mensalista)</t>
  </si>
  <si>
    <t>10.825,76</t>
  </si>
  <si>
    <t>Arquiteto paisagista</t>
  </si>
  <si>
    <t>Arquiteto paisagista (mensalista)</t>
  </si>
  <si>
    <t>11.297,14</t>
  </si>
  <si>
    <t>Arquiteto pleno</t>
  </si>
  <si>
    <t>87,36</t>
  </si>
  <si>
    <t>Arquiteto pleno (mensalista)</t>
  </si>
  <si>
    <t>15.377,09</t>
  </si>
  <si>
    <t>Arquiteto senior</t>
  </si>
  <si>
    <t>115,50</t>
  </si>
  <si>
    <t>Arquiteto senior (mensalista)</t>
  </si>
  <si>
    <t>20.329,89</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</si>
  <si>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</si>
  <si>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</si>
  <si>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</si>
  <si>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</si>
  <si>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</si>
  <si>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</si>
  <si>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</si>
  <si>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</si>
  <si>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</si>
  <si>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</si>
  <si>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</si>
  <si>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</si>
  <si>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</si>
  <si>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</si>
  <si>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</si>
  <si>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</si>
  <si>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</si>
  <si>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</si>
  <si>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</si>
  <si>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3.633,46</t>
  </si>
  <si>
    <t>Assento  vaso sanitario infantil em plastico branco</t>
  </si>
  <si>
    <t>Assento sanitario de plastico, tipo convencional</t>
  </si>
  <si>
    <t>Automatico de boia superior / inferior, *15* a / 250 v</t>
  </si>
  <si>
    <t>Auxiliar  de almoxarife</t>
  </si>
  <si>
    <t>18,00</t>
  </si>
  <si>
    <t>Auxiliar de almoxarife (mensalista)</t>
  </si>
  <si>
    <t>3.172,45</t>
  </si>
  <si>
    <t>Auxiliar de azulejista</t>
  </si>
  <si>
    <t>Auxiliar de azulejista (mensalista)</t>
  </si>
  <si>
    <t>Auxiliar de encanador ou bombeiro hidraulico</t>
  </si>
  <si>
    <t>Auxiliar de encanador ou bombeiro hidraulico (mensalista)</t>
  </si>
  <si>
    <t>1.976,71</t>
  </si>
  <si>
    <t>Auxiliar de escritorio</t>
  </si>
  <si>
    <t>Auxiliar de escritorio (mensalista)</t>
  </si>
  <si>
    <t>3.042,39</t>
  </si>
  <si>
    <t>Auxiliar de laboratorista de solos e concreto</t>
  </si>
  <si>
    <t>24,08</t>
  </si>
  <si>
    <t>Auxiliar de laboratorista de solos e de concreto (mensalista)</t>
  </si>
  <si>
    <t>4.239,98</t>
  </si>
  <si>
    <t>Auxiliar de mecanico</t>
  </si>
  <si>
    <t>Auxiliar de mecanico (mensalista)</t>
  </si>
  <si>
    <t>2.494,12</t>
  </si>
  <si>
    <t>Auxiliar de pedreiro</t>
  </si>
  <si>
    <t>Auxiliar de pedreiro (mensalista)</t>
  </si>
  <si>
    <t>Auxiliar de servicos gerais</t>
  </si>
  <si>
    <t>Auxiliar de servicos gerais (mensalista)</t>
  </si>
  <si>
    <t>Auxiliar de topografo</t>
  </si>
  <si>
    <t>Auxiliar de topografo (mensalista)</t>
  </si>
  <si>
    <t>1.911,58</t>
  </si>
  <si>
    <t>Auxiliar tecnico / assistente de engenharia</t>
  </si>
  <si>
    <t>Auxiliar tecnico / assistente de engenharia (mensalista)</t>
  </si>
  <si>
    <t>5.580,88</t>
  </si>
  <si>
    <t>Avental de seguranca de raspa de couro 1,00 x 0,60 m</t>
  </si>
  <si>
    <t>Azulejista ou ladrilheiro (mensalista)</t>
  </si>
  <si>
    <t>Azulejista ou ladrilhista</t>
  </si>
  <si>
    <t>Bacia sanitaria (vaso) com caixa acoplada, de louca branca</t>
  </si>
  <si>
    <t>291,05</t>
  </si>
  <si>
    <t>Bacia sanitaria (vaso) convencional de louca branca</t>
  </si>
  <si>
    <t>Bacia sanitaria (vaso) convencional de louca cor</t>
  </si>
  <si>
    <t>146,09</t>
  </si>
  <si>
    <t>Bacia sanitaria (vaso) convencional para pcd sem furo frontal, de louca branca, sem assento</t>
  </si>
  <si>
    <t>543,85</t>
  </si>
  <si>
    <t>Bacia sanitaria turca de louca branca</t>
  </si>
  <si>
    <t>408,46</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</si>
  <si>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</si>
  <si>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</si>
  <si>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</si>
  <si>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</si>
  <si>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</si>
  <si>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</si>
  <si>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224,31</t>
  </si>
  <si>
    <t>Bancada/ banca em marmore, polido, branco comum, e=  *3* cm</t>
  </si>
  <si>
    <t>Bancada/banca/pia de aco inoxidavel (aisi 430) com 1 cuba central, com valvula, escorredor duplo, de *0,55 x 1,20* m</t>
  </si>
  <si>
    <t>194,45</t>
  </si>
  <si>
    <t>Bancada/banca/pia de aco inoxidavel (aisi 430) com 1 cuba central, com valvula, escorredor duplo, de *0,55 x 1,40* m</t>
  </si>
  <si>
    <t>258,57</t>
  </si>
  <si>
    <t>Bancada/banca/pia de aco inoxidavel (aisi 430) com 1 cuba central, com valvula, escorredor duplo, de *0,55 x 1,80* m</t>
  </si>
  <si>
    <t>374,62</t>
  </si>
  <si>
    <t>Bancada/banca/pia de aco inoxidavel (aisi 430) com 1 cuba central, com valvula, lisa (sem escorredor), de *0,55 x 1,20* m</t>
  </si>
  <si>
    <t>190,07</t>
  </si>
  <si>
    <t>Bancada/banca/pia de aco inoxidavel (aisi 430) com 1 cuba central, sem valvula, escorredor duplo, de *0,55 x 1,60* m</t>
  </si>
  <si>
    <t>226,02</t>
  </si>
  <si>
    <t>Bancada/banca/pia de aco inoxidavel (aisi 430) com 2 cubas, com valvulas, escorredor duplo, de *0,55 x 2,00* m</t>
  </si>
  <si>
    <t>528,18</t>
  </si>
  <si>
    <t>Bancada/tampo aco inox (aisi 304), largura 60 cm, com rodabanca (nao inclui pes de apoio)</t>
  </si>
  <si>
    <t>841,56</t>
  </si>
  <si>
    <t>Bancada/tampo aco inox (aisi 304), largura 70 cm, com rodabanca (nao inclui pes de apoio)</t>
  </si>
  <si>
    <t>1.054,42</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</si>
  <si>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</si>
  <si>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</si>
  <si>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</si>
  <si>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1.050,15</t>
  </si>
  <si>
    <t>Bandeja de pintura para rolo 23 cm</t>
  </si>
  <si>
    <t>Barra antipanico dupla, cega lado oposto, cor cinza</t>
  </si>
  <si>
    <t>1.122,25</t>
  </si>
  <si>
    <t>Barra antipanico dupla, para porta de vidro, cor cinza</t>
  </si>
  <si>
    <t>1.135,65</t>
  </si>
  <si>
    <t>Barra antipanico simples, cega lado oposto, cor cinza</t>
  </si>
  <si>
    <t>391,52</t>
  </si>
  <si>
    <t>Barra antipanico simples, com fechadura lado oposto, cor cinza</t>
  </si>
  <si>
    <t>Barra antipanico simples, para porta de vidro, cor cinza</t>
  </si>
  <si>
    <t>579,58</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</si>
  <si>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</si>
  <si>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</si>
  <si>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</si>
  <si>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</si>
  <si>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</si>
  <si>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</si>
  <si>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</si>
  <si>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</si>
  <si>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100,35</t>
  </si>
  <si>
    <t>Barra de apoio reta, em aluminio, comprimento 70cm, diametro minimo 3 cm</t>
  </si>
  <si>
    <t>115,07</t>
  </si>
  <si>
    <t>Barra de apoio reta, em aluminio, comprimento 80 cm, diametro minimo 3 cm</t>
  </si>
  <si>
    <t>124,47</t>
  </si>
  <si>
    <t>Barra de apoio reta, em aluminio, comprimento 90 cm, diametro minimo 3 cm</t>
  </si>
  <si>
    <t>Barra de ferro retangular, barra chata (qualquer dimensao)</t>
  </si>
  <si>
    <t>Barra de ferro retangular, barra chata, 1 1/2"  x 1/2" (l x e), 3,79 kg/m</t>
  </si>
  <si>
    <t>23,76</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</si>
  <si>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</si>
  <si>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</si>
  <si>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</si>
  <si>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</si>
  <si>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31,32</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</si>
  <si>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</si>
  <si>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</si>
  <si>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</si>
  <si>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</si>
  <si>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</si>
  <si>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</si>
  <si>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</si>
  <si>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307,69</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</si>
  <si>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</si>
  <si>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</si>
  <si>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</si>
  <si>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</si>
  <si>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</si>
  <si>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306.878,90</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</si>
  <si>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</si>
  <si>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</si>
  <si>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</si>
  <si>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</si>
  <si>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</si>
  <si>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</si>
  <si>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</si>
  <si>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</si>
  <si>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</si>
  <si>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</si>
  <si>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</si>
  <si>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</si>
  <si>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</si>
  <si>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</si>
  <si>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</si>
  <si>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</si>
  <si>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3.307,00</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</si>
  <si>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</si>
  <si>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</si>
  <si>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</si>
  <si>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</si>
  <si>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</si>
  <si>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</si>
  <si>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</si>
  <si>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</si>
  <si>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</si>
  <si>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</si>
  <si>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</si>
  <si>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</si>
  <si>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</si>
  <si>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</si>
  <si>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</si>
  <si>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</si>
  <si>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</si>
  <si>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</si>
  <si>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</si>
  <si>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</si>
  <si>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</si>
  <si>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</si>
  <si>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</si>
  <si>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</si>
  <si>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</si>
  <si>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</si>
  <si>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</si>
  <si>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</si>
  <si>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</si>
  <si>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</si>
  <si>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</si>
  <si>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</si>
  <si>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</si>
  <si>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</si>
  <si>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</si>
  <si>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</si>
  <si>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501,42</t>
  </si>
  <si>
    <t>Bloco de vidro incolor xadrez, de *20 x 20 x 10* cm</t>
  </si>
  <si>
    <t>Bloco de vidro incolor, canelado, de *19 x 19 x 8* cm</t>
  </si>
  <si>
    <t>Bloco de vidro/elemento vazado incolor, veneziana, de *20 x 20 x 6* cm</t>
  </si>
  <si>
    <t>Bloco de vidro/elemento vazado, incolor, veneziana, *20 x 10 x 8* cm</t>
  </si>
  <si>
    <t>13,18</t>
  </si>
  <si>
    <t>Bloco estrutural ceramico - 14 x 19 x 29 cm - 4,0 mpa -  nbr 15270</t>
  </si>
  <si>
    <t>1,32</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</si>
  <si>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</si>
  <si>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</si>
  <si>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</si>
  <si>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</si>
  <si>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</si>
  <si>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</si>
  <si>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</si>
  <si>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</si>
  <si>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</si>
  <si>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</si>
  <si>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</si>
  <si>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</si>
  <si>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109,83</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</si>
  <si>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</si>
  <si>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</si>
  <si>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</si>
  <si>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</si>
  <si>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</si>
  <si>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</si>
  <si>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</si>
  <si>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</si>
  <si>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</si>
  <si>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</si>
  <si>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</si>
  <si>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</si>
  <si>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</si>
  <si>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</si>
  <si>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</si>
  <si>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</si>
  <si>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</si>
  <si>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</si>
  <si>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</si>
  <si>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</si>
  <si>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</si>
  <si>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</si>
  <si>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</si>
  <si>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</si>
  <si>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18,40</t>
  </si>
  <si>
    <t>Bolsa de ligacao em pvc flexivel para vaso sanitario 1.1/2 " (40 Mm)</t>
  </si>
  <si>
    <t>Bolsa de lona para ferramentas *50 x 35 x 25* cm</t>
  </si>
  <si>
    <t>154,40</t>
  </si>
  <si>
    <t>Bomba centrifuga  motor eletrico trifasico 1,48hp  diametro de succao x elevacao 1" x 1", 4 estagios, diametro dos rotores 3 x 107 mm + 1 x 100 mm, hm/q: 10 m / 5,3 m3/h a 70 m / 1,8 m3/h</t>
  </si>
  <si>
    <t>1.764,22</t>
  </si>
  <si>
    <t>Bomba centrifuga  motor eletrico trifasico 2,96hp, diametro de succao x elevacao 1 1/2" x 1 1/4", diametro do rotor 148 mm, hm/q: 34 m / 14,80 m3/h a 40 m / 8,60 m3/h</t>
  </si>
  <si>
    <t>1.483,39</t>
  </si>
  <si>
    <t>Bomba centrifuga com motor eletrico monofasico, potencia 0,33 hp,  bocais 1" x 3/4", diametro do rotor 99 mm, hm/q = 4 mca / 8,5 m3/h a 18 mca / 0,90 m3/h</t>
  </si>
  <si>
    <t>604,50</t>
  </si>
  <si>
    <t>Bomba centrifuga monoestagio com motor eletrico monofasico, potencia 15 hp,  diametro do rotor *173* mm, hm/q = *30* mca / *90* m3/h a *45* mca / *55* m3/h</t>
  </si>
  <si>
    <t>8.734,97</t>
  </si>
  <si>
    <t>Bomba centrifuga motor eletrico monofasico 0,49 hp  bocais 1" x 3/4", diametro do rotor 110 mm, hm/q: 6 m / 8,3 m3/h a 20 m / 1,2 m3/h</t>
  </si>
  <si>
    <t>588,32</t>
  </si>
  <si>
    <t>Bomba centrifuga motor eletrico monofasico 0,50 cv diametro de succao x elevacao 3/4" x 3/4", monoestagio, diametro dos rotores 114 mm, hm/q: 2 m / 2,99 m3/h a 24 m / 0,71 m3/h</t>
  </si>
  <si>
    <t>918,13</t>
  </si>
  <si>
    <t>Bomba centrifuga motor eletrico monofasico 0,74hp  diametro de succao x elevacao 1 1/4" x 1", diametro do rotor 120 mm, hm/q: 8 m / 7,70 m3/h a 24 m / 2,80 m3/h</t>
  </si>
  <si>
    <t>1.005,24</t>
  </si>
  <si>
    <t>Bomba centrifuga motor eletrico trifasico 0,99hp  diametro de succao x elevacao 1" x 1", diametro do rotor 145 mm, hm/q: 14 m / 8,4 m3/h a 40 m / 0,60 m3/h</t>
  </si>
  <si>
    <t>991,72</t>
  </si>
  <si>
    <t>Bomba centrifuga motor eletrico trifasico 14,8 hp, diametro de succao x elevacao 2 1/2" x 2", diametro do rotor 195 mm, hm/q: 62 m / 55,5 m3/h a 80 m / 31,50 m3/h</t>
  </si>
  <si>
    <t>5.561,30</t>
  </si>
  <si>
    <t>Bomba centrifuga motor eletrico trifasico 5hp, diametro de succao x elevacao 2" x 1 1/2", diametro do rotor 155 mm, hm/q: 40 m / 20,40 m3/h a 46 m / 9,20 m3/h</t>
  </si>
  <si>
    <t>2.578,73</t>
  </si>
  <si>
    <t>Bomba centrifuga motor eletrico trifasico 9,86 diametro de succao x elevacao 1" x 1", 4 estagios, diametro dos rotores 4 x 146 mm, hm/q: 85 m / 14,9 m3/h a 140 m / 4,2 m3/h</t>
  </si>
  <si>
    <t>5.231,72</t>
  </si>
  <si>
    <t>Bomba centrifuga,  motor eletrico trifasico 1,48hp  diametro de succao x elevacao 1 1/2" x 1", diametro do rotor 117 mm, hm/q: 10 m / 21,9 m3/h a 24 m / 6,1 m3/h</t>
  </si>
  <si>
    <t>1.063,12</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</si>
  <si>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</si>
  <si>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</si>
  <si>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</si>
  <si>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2.011,29</t>
  </si>
  <si>
    <t>Bomba submersa para pocos tubulares profundos diametro de 4 polegadas, eletrica, trifasica, potencia 1,97 hp, 20 estagios, bocal de descarga diametro de uma polegada e meia, hm/q = 18 m / 5,40 m3/h a 164 m / 0,80 m3/h</t>
  </si>
  <si>
    <t>2.891,84</t>
  </si>
  <si>
    <t>Bomba submersa para pocos tubulares profundos diametro de 4 polegadas, eletrica, trifasica, potencia 5,42 hp, 15 estagios, bocal de descarga diametro de 2 polegadas, hm/q = 18 m / 18,10 m3/h a 121 m / 2,90 m3/h</t>
  </si>
  <si>
    <t>4.901,91</t>
  </si>
  <si>
    <t>Bomba submersa para pocos tubulares profundos diametro de 4 polegadas, eletrica, trifasica, potencia 5,42 hp, 29 estagios, bocal de descarga de uma polegada e meia, hm/q = 18 m / 8,10 m3/h a 201 m / 3,2 m3/h</t>
  </si>
  <si>
    <t>4.653,98</t>
  </si>
  <si>
    <t>Bomba submersa para pocos tubulares profundos diametro de 6 polegadas, eletrica, trifasica, potencia 27,12 hp, 7 estagios, bocal de descarga diametro de 4 polegadas, hm/q = 13,9 m / 90 m3/h a 44,0 m / 25,0 m3/h</t>
  </si>
  <si>
    <t>19.097,67</t>
  </si>
  <si>
    <t>Bomba submersa para pocos tubulares profundos diametro de 6 polegadas, eletrica, trifasica, potencia 3,45 hp, 5 estagios, bocal de descarga diametro de 2 polegadas, hm/q = 68,5 m / 6,12 m3/h a 39,5 m / 14,04 m3/h</t>
  </si>
  <si>
    <t>7.023,77</t>
  </si>
  <si>
    <t>Bomba submersa para pocos tubulares profundos diametro de 6 polegadas, eletrica, trifasica, potencia 32 hp, 9 estagios, bocal de descarga diametro de 4 polegadas, hm/q = 114,0 m / 13,9 m3/h a 57,0 m / 25,0 m3/h</t>
  </si>
  <si>
    <t>20.828,56</t>
  </si>
  <si>
    <t>Bomba submersivel,  eletrica, trifasica, potencia 6 hp, diametro do rotor 127 mm, bocal de saida diametro de 3 polegadas, hm/q = 7 m / 66,90 m3/h a 26 m / 2,88 m3/h</t>
  </si>
  <si>
    <t>9.457,50</t>
  </si>
  <si>
    <t>Bomba submersivel, eletrica, trifasica, potencia 0,98 hp, diametro do rotor 142 mm semiaberto, bocal de saida diametro de 2 polegadas, hm/q = 2 m / 32 m3/h a 8 m / 16 m3/h</t>
  </si>
  <si>
    <t>2.087,97</t>
  </si>
  <si>
    <t>Bomba submersivel, eletrica, trifasica, potencia 0,99 hp, diametro rotor 98 mm semiaberto, bocal de saida diametro 2 polegadas, hm/q = 2 m / 28,90 m3/h a 14 m / 7 m3/h</t>
  </si>
  <si>
    <t>2.522,00</t>
  </si>
  <si>
    <t>Bomba submersivel, eletrica, trifasica, potencia 1,97 hp, diametro do rotor 144 mm semiaberto, bocal de saida diametro de 2 polegadas, hm/q = 2 m / 26,8 m3/h a 28 m / 4,6 m3/h</t>
  </si>
  <si>
    <t>3.388,14</t>
  </si>
  <si>
    <t>Bomba submersivel, eletrica, trifasica, potencia 13 hp, diametro do rotor 170 mm, bocal de saida diametro de 3 polegadas, hm/q = 11 m / 68,40 m3/h a 72 m / 3,6 m3/h</t>
  </si>
  <si>
    <t>18.915,00</t>
  </si>
  <si>
    <t>Bomba submersivel, eletrica, trifasica, potencia 2,96 hp, diametro do rotor 144 mm semiaberto, bocal de saida diametro de duas polegadas, hm/q = 2 m / 38,8 m3/h a 28 m / 5 m3/h</t>
  </si>
  <si>
    <t>2.979,11</t>
  </si>
  <si>
    <t>Bomba submersivel, eletrica, trifasica, potencia 3,75 hp, diametro do rotor 90 mm semiaberto, bocal de saida diametro de 2 polegadas, hm/q = 5 m / 61,2 m3/h a 25,5 m / 3,6 m3/h</t>
  </si>
  <si>
    <t>4.728,75</t>
  </si>
  <si>
    <t>Bomba triplex com motor a diesel, nacional, diametro de succao de 2 1/2''</t>
  </si>
  <si>
    <t>150.278,43</t>
  </si>
  <si>
    <t>Bomba triplex, para injecao de calda de cimento, vazao maxima de *100* litros/minuto, pressao maxima de *70* bar, potencia de 15 cv</t>
  </si>
  <si>
    <t>Borboleta em latao fundido cromado, para travar janela tipo guilhotina</t>
  </si>
  <si>
    <t>18,04</t>
  </si>
  <si>
    <t>Borboleta em zamac cromado, para travar janela tipo guilhotina</t>
  </si>
  <si>
    <t>Bota de pvc preta, cano medio, sem forro</t>
  </si>
  <si>
    <t>27,36</t>
  </si>
  <si>
    <t>Bota de seguranca com biqueira de aco e colarinho acolchoado</t>
  </si>
  <si>
    <t>45,60</t>
  </si>
  <si>
    <t>Braco / cano para chuveiro eletrico, em aluminio, 30 cm x 1/2 "</t>
  </si>
  <si>
    <t>Braco ou haste com canopla plastica, 1/2 ", para chuveiro eletrico</t>
  </si>
  <si>
    <t>Braco ou haste com canopla plastica, 1/2 ", para chuveiro simples</t>
  </si>
  <si>
    <t>Braco p/ luminaria publica 1 x 1,50m romagnole ou equiv</t>
  </si>
  <si>
    <t>17,88</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</si>
  <si>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</si>
  <si>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</si>
  <si>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</si>
  <si>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</si>
  <si>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</si>
  <si>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</si>
  <si>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</si>
  <si>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</si>
  <si>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</si>
  <si>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</si>
  <si>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</si>
  <si>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</si>
  <si>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</si>
  <si>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</si>
  <si>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</si>
  <si>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</si>
  <si>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84,52</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</si>
  <si>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</si>
  <si>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</si>
  <si>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</si>
  <si>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</si>
  <si>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</si>
  <si>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</si>
  <si>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</si>
  <si>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</si>
  <si>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</si>
  <si>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</si>
  <si>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</si>
  <si>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</si>
  <si>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27,25</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</si>
  <si>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</si>
  <si>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</si>
  <si>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</si>
  <si>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</si>
  <si>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</si>
  <si>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</si>
  <si>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</si>
  <si>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</si>
  <si>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</si>
  <si>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39,05</t>
  </si>
  <si>
    <t>Bucha de reducao de ferro galvanizado, com rosca bsp, de 3" x 2 1/2"</t>
  </si>
  <si>
    <t>Bucha de reducao de ferro galvanizado, com rosca bsp, de 3" x 2"</t>
  </si>
  <si>
    <t>Bucha de reducao de ferro galvanizado, com rosca bsp, de 4" x 2 1/2"</t>
  </si>
  <si>
    <t>74,21</t>
  </si>
  <si>
    <t>Bucha de reducao de ferro galvanizado, com rosca bsp, de 4" x 2"</t>
  </si>
  <si>
    <t>Bucha de reducao de ferro galvanizado, com rosca bsp, de 4" x 3"</t>
  </si>
  <si>
    <t>Bucha de reducao de ferro galvanizado, com rosca bsp, de 5" x 4"</t>
  </si>
  <si>
    <t>203,12</t>
  </si>
  <si>
    <t>Bucha de reducao de ferro galvanizado, com rosca bsp, de 6" x 4"</t>
  </si>
  <si>
    <t>214,61</t>
  </si>
  <si>
    <t>Bucha de reducao de ferro galvanizado, com rosca bsp, de 6" x 5"</t>
  </si>
  <si>
    <t>230,23</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</si>
  <si>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</si>
  <si>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</si>
  <si>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</si>
  <si>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</si>
  <si>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</si>
  <si>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</si>
  <si>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</si>
  <si>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</si>
  <si>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</si>
  <si>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27,95</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</si>
  <si>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</si>
  <si>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</si>
  <si>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</si>
  <si>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</si>
  <si>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</si>
  <si>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</si>
  <si>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</si>
  <si>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</si>
  <si>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</si>
  <si>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</si>
  <si>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</si>
  <si>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</si>
  <si>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</si>
  <si>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</si>
  <si>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</si>
  <si>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</si>
  <si>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</si>
  <si>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13,22</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</si>
  <si>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</si>
  <si>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</si>
  <si>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</si>
  <si>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</si>
  <si>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</si>
  <si>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</si>
  <si>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</si>
  <si>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</si>
  <si>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</si>
  <si>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</si>
  <si>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</si>
  <si>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</si>
  <si>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</si>
  <si>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</si>
  <si>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</si>
  <si>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46,91</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</si>
  <si>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</si>
  <si>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</si>
  <si>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</si>
  <si>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</si>
  <si>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</si>
  <si>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</si>
  <si>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72,71</t>
  </si>
  <si>
    <t>Bucha de reducao pvc roscavel 1 1/2" x 1"</t>
  </si>
  <si>
    <t>5,20</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</si>
  <si>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</si>
  <si>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</si>
  <si>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</si>
  <si>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</si>
  <si>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</si>
  <si>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</si>
  <si>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</si>
  <si>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</si>
  <si>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</si>
  <si>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</si>
  <si>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</si>
  <si>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</si>
  <si>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</si>
  <si>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11,57</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</si>
  <si>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</si>
  <si>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</si>
  <si>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</si>
  <si>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</si>
  <si>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</si>
  <si>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</si>
  <si>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</si>
  <si>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</si>
  <si>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</si>
  <si>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</si>
  <si>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</si>
  <si>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</si>
  <si>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</si>
  <si>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</si>
  <si>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</si>
  <si>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</si>
  <si>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</si>
  <si>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</si>
  <si>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</si>
  <si>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</si>
  <si>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</si>
  <si>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</si>
  <si>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</si>
  <si>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36,44</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</si>
  <si>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</si>
  <si>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</si>
  <si>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</si>
  <si>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39,63</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</si>
  <si>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</si>
  <si>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</si>
  <si>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</si>
  <si>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</si>
  <si>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</si>
  <si>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18,88</t>
  </si>
  <si>
    <t>Cabo de aluminio nu com alma de aco, bitola 4 awg</t>
  </si>
  <si>
    <t>Cabo de aluminio nu sem alma de aco, bitola 1/0 awg</t>
  </si>
  <si>
    <t>21,38</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</si>
  <si>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</si>
  <si>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</si>
  <si>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</si>
  <si>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</si>
  <si>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</si>
  <si>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</si>
  <si>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76,62</t>
  </si>
  <si>
    <t>Cabo de cobre nu 16 mm2 meio-duro</t>
  </si>
  <si>
    <t>Cabo de cobre nu 185 mm2 meio-duro</t>
  </si>
  <si>
    <t>92,13</t>
  </si>
  <si>
    <t>Cabo de cobre nu 25 mm2 meio-duro</t>
  </si>
  <si>
    <t>Cabo de cobre nu 300 mm2 meio-duro</t>
  </si>
  <si>
    <t>158,76</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</si>
  <si>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</si>
  <si>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</si>
  <si>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</si>
  <si>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</si>
  <si>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</si>
  <si>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</si>
  <si>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</si>
  <si>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</si>
  <si>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</si>
  <si>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</si>
  <si>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</si>
  <si>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</si>
  <si>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</si>
  <si>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</si>
  <si>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</si>
  <si>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</si>
  <si>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</si>
  <si>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</si>
  <si>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</si>
  <si>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</si>
  <si>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</si>
  <si>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</si>
  <si>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</si>
  <si>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</si>
  <si>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</si>
  <si>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</si>
  <si>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</si>
  <si>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</si>
  <si>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</si>
  <si>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</si>
  <si>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</si>
  <si>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</si>
  <si>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</si>
  <si>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</si>
  <si>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</si>
  <si>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</si>
  <si>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</si>
  <si>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</si>
  <si>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</si>
  <si>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</si>
  <si>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</si>
  <si>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</si>
  <si>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</si>
  <si>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</si>
  <si>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</si>
  <si>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</si>
  <si>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</si>
  <si>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</si>
  <si>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</si>
  <si>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</si>
  <si>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</si>
  <si>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</si>
  <si>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</si>
  <si>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</si>
  <si>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</si>
  <si>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</si>
  <si>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</si>
  <si>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</si>
  <si>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</si>
  <si>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</si>
  <si>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</si>
  <si>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</si>
  <si>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</si>
  <si>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</si>
  <si>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</si>
  <si>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</si>
  <si>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</si>
  <si>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</si>
  <si>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</si>
  <si>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</si>
  <si>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</si>
  <si>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</si>
  <si>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</si>
  <si>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</si>
  <si>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</si>
  <si>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</si>
  <si>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</si>
  <si>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</si>
  <si>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</si>
  <si>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</si>
  <si>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</si>
  <si>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</si>
  <si>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</si>
  <si>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</si>
  <si>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</si>
  <si>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</si>
  <si>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</si>
  <si>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</si>
  <si>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</si>
  <si>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</si>
  <si>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</si>
  <si>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</si>
  <si>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</si>
  <si>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</si>
  <si>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</si>
  <si>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</si>
  <si>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</si>
  <si>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</si>
  <si>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</si>
  <si>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</si>
  <si>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</si>
  <si>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</si>
  <si>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</si>
  <si>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</si>
  <si>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</si>
  <si>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</si>
  <si>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</si>
  <si>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</si>
  <si>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</si>
  <si>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</si>
  <si>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</si>
  <si>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</si>
  <si>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</si>
  <si>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</si>
  <si>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</si>
  <si>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</si>
  <si>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</si>
  <si>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</si>
  <si>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</si>
  <si>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</si>
  <si>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</si>
  <si>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117,74</t>
  </si>
  <si>
    <t>Cabo telefonico ci 50, 30 pares, uso interno</t>
  </si>
  <si>
    <t>Cabo telefonico ci 50, 50 pares, uso interno</t>
  </si>
  <si>
    <t>Cabo telefonico ci 50, 75 pares, uso interno</t>
  </si>
  <si>
    <t>Cabo telefonico ctp - apl - 50, 10 pares, uso externo</t>
  </si>
  <si>
    <t>Cabo telefonico ctp - apl - 50, 100 pares, uso externo</t>
  </si>
  <si>
    <t>58,89</t>
  </si>
  <si>
    <t>Cabo telefonico ctp - apl - 50, 20 pares, uso externo</t>
  </si>
  <si>
    <t>Cabo telefonico ctp - apl - 50, 30 pares, uso externo</t>
  </si>
  <si>
    <t>19,15</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</si>
  <si>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</si>
  <si>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</si>
  <si>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</si>
  <si>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</si>
  <si>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</si>
  <si>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125,26</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</si>
  <si>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</si>
  <si>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</si>
  <si>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</si>
  <si>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685,85</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</si>
  <si>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</si>
  <si>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</si>
  <si>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</si>
  <si>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</si>
  <si>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</si>
  <si>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</si>
  <si>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</si>
  <si>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263,00</t>
  </si>
  <si>
    <t>Caixa d'agua em polietileno 1000 litros, com tampa</t>
  </si>
  <si>
    <t>289,00</t>
  </si>
  <si>
    <t>Caixa d'agua em polietileno 1500 litros, com tampa</t>
  </si>
  <si>
    <t>586,95</t>
  </si>
  <si>
    <t>Caixa d'agua em polietileno 2000 litros, com tampa</t>
  </si>
  <si>
    <t>659,30</t>
  </si>
  <si>
    <t>Caixa d'agua em polietileno 500 litros, com tampa</t>
  </si>
  <si>
    <t>Caixa d'agua em polietileno 750 litros, com tampa</t>
  </si>
  <si>
    <t>284,54</t>
  </si>
  <si>
    <t>Caixa d'agua fibra de vidro para 1000 litros, com tampa</t>
  </si>
  <si>
    <t>361,46</t>
  </si>
  <si>
    <t>Caixa d'agua fibra de vidro para 10000 litros, com tampa</t>
  </si>
  <si>
    <t>3.491,27</t>
  </si>
  <si>
    <t>Caixa d'agua fibra de vidro para 1500 litros, com tampa</t>
  </si>
  <si>
    <t>586,46</t>
  </si>
  <si>
    <t>Caixa d'agua fibra de vidro para 2000 litros, com tampa</t>
  </si>
  <si>
    <t>755,98</t>
  </si>
  <si>
    <t>Caixa d'agua fibra de vidro para 5000 litros, com tampa</t>
  </si>
  <si>
    <t>1.683,69</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</si>
  <si>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</si>
  <si>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</si>
  <si>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</si>
  <si>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</si>
  <si>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388,23</t>
  </si>
  <si>
    <t>Caixa de incendio/abrigo para mangueira, de embutir/interna, com 75 x 45 x 17 cm, em chapa de aco, porta com ventilacao, visor com a inscricao "incendio", suporte/cesta interna para a mangueira, pintura eletrostatica vermelha</t>
  </si>
  <si>
    <t>245,79</t>
  </si>
  <si>
    <t>Caixa de incendio/abrigo para mangueira, de embutir/interna, com 90 x 60 x 17 cm, em chapa de aco, porta com ventilacao, visor com a inscricao "incendio", suporte/cesta interna para a mangueira, pintura eletrostatica vermelha</t>
  </si>
  <si>
    <t>310,90</t>
  </si>
  <si>
    <t>Caixa de incendio/abrigo para mangueira, de sobrepor/externa, com 75 x 45 x 17 cm, em chapa de aco, porta com ventilacao, visor com a inscricao "incendio", suporte/cesta interna para a mangueira, pintura eletrostatica vermelha</t>
  </si>
  <si>
    <t>257,50</t>
  </si>
  <si>
    <t>Caixa de incendio/abrigo para mangueira, de sobrepor/externa, com 90 x 60 x 17 cm, em chapa de aco, porta com ventilacao, visor com a inscricao "incendio", suporte/cesta interna para a mangueira, pintura eletrostatica vermelha</t>
  </si>
  <si>
    <t>314,55</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</si>
  <si>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</si>
  <si>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</si>
  <si>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</si>
  <si>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</si>
  <si>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</si>
  <si>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</si>
  <si>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</si>
  <si>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</si>
  <si>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</si>
  <si>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</si>
  <si>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</si>
  <si>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</si>
  <si>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</si>
  <si>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</si>
  <si>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</si>
  <si>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</si>
  <si>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</si>
  <si>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</si>
  <si>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</si>
  <si>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</si>
  <si>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</si>
  <si>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</si>
  <si>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</si>
  <si>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</si>
  <si>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</si>
  <si>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</si>
  <si>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</si>
  <si>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</si>
  <si>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</si>
  <si>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</si>
  <si>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</si>
  <si>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</si>
  <si>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</si>
  <si>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</si>
  <si>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</si>
  <si>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</si>
  <si>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</si>
  <si>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</si>
  <si>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</si>
  <si>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</si>
  <si>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</si>
  <si>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</si>
  <si>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</si>
  <si>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</si>
  <si>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</si>
  <si>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</si>
  <si>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</si>
  <si>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</si>
  <si>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</si>
  <si>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</si>
  <si>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</si>
  <si>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</si>
  <si>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</si>
  <si>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</si>
  <si>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</si>
  <si>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</si>
  <si>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</si>
  <si>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</si>
  <si>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</si>
  <si>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</si>
  <si>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</si>
  <si>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</si>
  <si>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</si>
  <si>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</si>
  <si>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29,88</t>
  </si>
  <si>
    <t>Caixa sifonada pvc, 150 x 185 x 75 mm, com grelha quadrada branca</t>
  </si>
  <si>
    <t>37,18</t>
  </si>
  <si>
    <t>Caixa sifonada pvc, 150 x 185 x 75 mm, com tampa cega quadrada branca</t>
  </si>
  <si>
    <t>Caixa sifonada pvc, 250 x 230 x 75 mm, com tampa e porta tampa quadrada branca</t>
  </si>
  <si>
    <t>76,89</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</si>
  <si>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</si>
  <si>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</si>
  <si>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</si>
  <si>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</si>
  <si>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</si>
  <si>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</si>
  <si>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</si>
  <si>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</si>
  <si>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</si>
  <si>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</si>
  <si>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</si>
  <si>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</si>
  <si>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</si>
  <si>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</si>
  <si>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</si>
  <si>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</si>
  <si>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</si>
  <si>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</si>
  <si>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</si>
  <si>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</si>
  <si>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</si>
  <si>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</si>
  <si>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</si>
  <si>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</si>
  <si>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</si>
  <si>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</si>
  <si>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</si>
  <si>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</si>
  <si>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</si>
  <si>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</si>
  <si>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</si>
  <si>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</si>
  <si>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</si>
  <si>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</si>
  <si>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</si>
  <si>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</si>
  <si>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</si>
  <si>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</si>
  <si>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</si>
  <si>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</si>
  <si>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</si>
  <si>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</si>
  <si>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</si>
  <si>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</si>
  <si>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</si>
  <si>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</si>
  <si>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45.464,83</t>
  </si>
  <si>
    <t>Caminhonete com motor a diesel, potencia 180 cv, cabine dupla, 4x4</t>
  </si>
  <si>
    <t>149.081,44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</si>
  <si>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</si>
  <si>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</si>
  <si>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</si>
  <si>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</si>
  <si>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</si>
  <si>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</si>
  <si>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</si>
  <si>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</si>
  <si>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</si>
  <si>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</si>
  <si>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</si>
  <si>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</si>
  <si>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</si>
  <si>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</si>
  <si>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</si>
  <si>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</si>
  <si>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3,92</t>
  </si>
  <si>
    <t>Cantoneira "u" aluminio abas iguais 1 ", e = 3/32 "</t>
  </si>
  <si>
    <t>17,19</t>
  </si>
  <si>
    <t>Cantoneira aco abas iguais (qualquer bitola), espessura entre 1/8" e 1/4"</t>
  </si>
  <si>
    <t>Cantoneira aluminio abas desiguais 1" x 3/4 ", e = 1/8 "</t>
  </si>
  <si>
    <t>18,42</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</si>
  <si>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</si>
  <si>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</si>
  <si>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</si>
  <si>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</si>
  <si>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</si>
  <si>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17,13</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</si>
  <si>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</si>
  <si>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</si>
  <si>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</si>
  <si>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</si>
  <si>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</si>
  <si>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</si>
  <si>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49,39</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</si>
  <si>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</si>
  <si>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</si>
  <si>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</si>
  <si>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</si>
  <si>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</si>
  <si>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</si>
  <si>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</si>
  <si>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</si>
  <si>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</si>
  <si>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</si>
  <si>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</si>
  <si>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43,44</t>
  </si>
  <si>
    <t>Cap ou tampao de ferro galvanizado, com rosca bsp, de 4"</t>
  </si>
  <si>
    <t>72,66</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</si>
  <si>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</si>
  <si>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</si>
  <si>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</si>
  <si>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</si>
  <si>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</si>
  <si>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</si>
  <si>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</si>
  <si>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</si>
  <si>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</si>
  <si>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</si>
  <si>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</si>
  <si>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</si>
  <si>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52,19</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</si>
  <si>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</si>
  <si>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</si>
  <si>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</si>
  <si>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</si>
  <si>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</si>
  <si>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</si>
  <si>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</si>
  <si>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</si>
  <si>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</si>
  <si>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</si>
  <si>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</si>
  <si>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</si>
  <si>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</si>
  <si>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</si>
  <si>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23,68</t>
  </si>
  <si>
    <t>Cap, pvc pba, je, dn 50 / de 60 mm,  para rede de agua (nbr 10351)</t>
  </si>
  <si>
    <t>Cap, pvc pba, je, dn 75 / de 85 mm,  para rede de agua (nbr 10351)</t>
  </si>
  <si>
    <t>Cap, pvc, je, ocre, dn 150 mm (conexao para tubo coletor de esgoto)</t>
  </si>
  <si>
    <t>45,90</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</si>
  <si>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</si>
  <si>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</si>
  <si>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</si>
  <si>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</si>
  <si>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124,72</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</si>
  <si>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</si>
  <si>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</si>
  <si>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</si>
  <si>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</si>
  <si>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</si>
  <si>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82,54</t>
  </si>
  <si>
    <t>Carpete de nylon em manta para trafego comercial pesado, e = 9 a 10 mm (instalado)</t>
  </si>
  <si>
    <t>101,40</t>
  </si>
  <si>
    <t>Carpete de nylon em placas 50 x 50 cm para trafego comercial pesado, e = 6,5 mm (instalado)</t>
  </si>
  <si>
    <t>103,55</t>
  </si>
  <si>
    <t>Carpete de poliester em manta para trafego comercial pesado, e = 4 a 5 mm (instalado)</t>
  </si>
  <si>
    <t>Carpete de polipropileno em manta para trafego comercial medio, e = 5 a 6 mm (instalado)</t>
  </si>
  <si>
    <t>54,40</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</si>
  <si>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</si>
  <si>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</si>
  <si>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</si>
  <si>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</si>
  <si>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</si>
  <si>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</si>
  <si>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</si>
  <si>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</si>
  <si>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2.489,58</t>
  </si>
  <si>
    <t>Carrinho de mao de aco capacidade 50 a 60 l, pneu com camara</t>
  </si>
  <si>
    <t>124,95</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</si>
  <si>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</si>
  <si>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</si>
  <si>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</si>
  <si>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</si>
  <si>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</si>
  <si>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</si>
  <si>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</si>
  <si>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1.644,18</t>
  </si>
  <si>
    <t>Carvao antracito para filtro, grao variando de 0,8 ate 1,1 mm, coeficiente de uniformidade menor que 1,7 mm (distribuidor)</t>
  </si>
  <si>
    <t>Cascalho de cava</t>
  </si>
  <si>
    <t>28,51</t>
  </si>
  <si>
    <t>Cascalho de rio</t>
  </si>
  <si>
    <t>Cascalho lavado</t>
  </si>
  <si>
    <t>Cavalete para talha com estrutura em tubo metalico altura minima 3,2 m equipado com rodas de borracha para movimentacao de tubos de concreto na central de premoldados com capacidade de carga de 3 toneladas</t>
  </si>
  <si>
    <t>6.321,00</t>
  </si>
  <si>
    <t>Cavalo mecanico tracao 4x2, peso bruto total combinado 49000 kg, capacidade maxima de tracao *66000* kg, potencia *360* cv (inclui cabine e chassi, nao inclui semirreboque)</t>
  </si>
  <si>
    <t>463.811,60</t>
  </si>
  <si>
    <t>Cavalo mecanico tracao 4x2, peso bruto total 16000 kg, capacidade maxima de tracao *36000* kg, distancia entre eixos *3,56* m, potencia *286* cv (inclui cabine e chassi, nao inclui semirreboque)</t>
  </si>
  <si>
    <t>397.782,94</t>
  </si>
  <si>
    <t>Cavalo mecanico tracao 4x2, peso bruto total 16000 kg, capacidade maxima de tracao *45000* kg, distancia entre eixos *3,56* m, potencia *330* cv (inclui cabine e chassi, nao inclui semirreboque)</t>
  </si>
  <si>
    <t>402.614,25</t>
  </si>
  <si>
    <t>Cavalo mecanico tracao 4x2, peso bruto total 16000 kg, capacidade maxima de tracao *80000* kg, potencia *380* cv (inclui cabine e chassi, nao inclui semirreboque)</t>
  </si>
  <si>
    <t>457.691,94</t>
  </si>
  <si>
    <t>Cavalo mecanico tracao 6x2, peso bruto total combinado 56000 kg, capacidade maxima de tracao *66000* kg, potencia *360* cv (inclui cabine e chassi, nao inclui semirreboque)</t>
  </si>
  <si>
    <t>561.244,28</t>
  </si>
  <si>
    <t>Cavouqueiro ou operador de perfuratriz / rompedor</t>
  </si>
  <si>
    <t>Cavouqueiro ou operador de perfuratriz / rompedor (mensalista)</t>
  </si>
  <si>
    <t>2.343,90</t>
  </si>
  <si>
    <t>Centralizador de barra de aco (chumbador tipo carambola), para aco ate 20 mm</t>
  </si>
  <si>
    <t>Cera  liquida</t>
  </si>
  <si>
    <t>Chapa aco inox aisi 304 numero 4 (e = 6 mm), acabamento numero 1 (laminado a quente, fosco)</t>
  </si>
  <si>
    <t>1.130,72</t>
  </si>
  <si>
    <t>Chapa aco inox aisi 304 numero 9 (e = 4 mm), acabamento numero 1 (laminado a quente, fosco)</t>
  </si>
  <si>
    <t>753,80</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</si>
  <si>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</si>
  <si>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</si>
  <si>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</si>
  <si>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</si>
  <si>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</si>
  <si>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</si>
  <si>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</si>
  <si>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</si>
  <si>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</si>
  <si>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</si>
  <si>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</si>
  <si>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</si>
  <si>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</si>
  <si>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</si>
  <si>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</si>
  <si>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</si>
  <si>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</si>
  <si>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</si>
  <si>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</si>
  <si>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</si>
  <si>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</si>
  <si>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</si>
  <si>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</si>
  <si>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</si>
  <si>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</si>
  <si>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</si>
  <si>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</si>
  <si>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</si>
  <si>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</si>
  <si>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</si>
  <si>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</si>
  <si>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</si>
  <si>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</si>
  <si>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22,55</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</si>
  <si>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</si>
  <si>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</si>
  <si>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</si>
  <si>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</si>
  <si>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</si>
  <si>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</si>
  <si>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25,12</t>
  </si>
  <si>
    <t>Chapa de madeira compensada de pinus, virola ou equivalente, de *2,2 x 1,6* m, e = 10 mm</t>
  </si>
  <si>
    <t>Chapa de madeira compensada de pinus, virola ou equivalente, de *2,2 x 1,6* m, e = 12 mm</t>
  </si>
  <si>
    <t>91,08</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</si>
  <si>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</si>
  <si>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</si>
  <si>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</si>
  <si>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</si>
  <si>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</si>
  <si>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</si>
  <si>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</si>
  <si>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</si>
  <si>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</si>
  <si>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45,07</t>
  </si>
  <si>
    <t>Chapa de madeira compensada naval (com cola fenolica), e = 20 mm, de *1,60 x 2,20* m</t>
  </si>
  <si>
    <t>Chapa de madeira compensada naval (com cola fenolica), e = 25 mm, de *1,60 x 2,20* m</t>
  </si>
  <si>
    <t>57,27</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</si>
  <si>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</si>
  <si>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</si>
  <si>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</si>
  <si>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</si>
  <si>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</si>
  <si>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</si>
  <si>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</si>
  <si>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</si>
  <si>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</si>
  <si>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</si>
  <si>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</si>
  <si>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</si>
  <si>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</si>
  <si>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</si>
  <si>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</si>
  <si>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23,05</t>
  </si>
  <si>
    <t>Chapa de mdf branco liso 1 face, e = 15 mm, de *2,75 x 1,85* m</t>
  </si>
  <si>
    <t>Chapa de mdf branco liso 1 face, e = 18 mm, de *2,75 x 1,85* m</t>
  </si>
  <si>
    <t>Chapa de mdf branco liso 1 face, e = 25 mm, de *2,75 x 1,85* m</t>
  </si>
  <si>
    <t>46,53</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</si>
  <si>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</si>
  <si>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</si>
  <si>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</si>
  <si>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</si>
  <si>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</si>
  <si>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32,82</t>
  </si>
  <si>
    <t>Chapa de mdf branco liso 2 faces, e = 25 mm, de *2,75 x 1,85* m</t>
  </si>
  <si>
    <t>49,58</t>
  </si>
  <si>
    <t>Chapa de mdf branco liso 2 faces, e = 6 mm, de *2,75 x 1,85* m</t>
  </si>
  <si>
    <t>18,17</t>
  </si>
  <si>
    <t>Chapa de mdf branco liso 2 faces, e = 9 mm, de *2,75 x 1,85* m</t>
  </si>
  <si>
    <t>Chapa de mdf cru, e = 12 mm, de *2,75 x 1,85* m</t>
  </si>
  <si>
    <t>18,56</t>
  </si>
  <si>
    <t>Chapa de mdf cru, e = 15 mm, de *2,75 x 1,85* m</t>
  </si>
  <si>
    <t>Chapa de mdf cru, e = 18 mm, de *2,75 x 1,85* m</t>
  </si>
  <si>
    <t>Chapa de mdf cru, e = 20 mm, de *2,75 x 1,85* m</t>
  </si>
  <si>
    <t>Chapa de mdf cru, e = 25 mm, de *2,75 x 1,85* m</t>
  </si>
  <si>
    <t>38,70</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</si>
  <si>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</si>
  <si>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</si>
  <si>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</si>
  <si>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</si>
  <si>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</si>
  <si>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</si>
  <si>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</si>
  <si>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</si>
  <si>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606,50</t>
  </si>
  <si>
    <t>Chave blindada tripolar para motores, do tipo faca, com porta fusivel do tipo cartucho, corrente nominal de 30 a, tensao nominal de 250 v</t>
  </si>
  <si>
    <t>205,10</t>
  </si>
  <si>
    <t>Chave blindada tripolar para motores, do tipo faca, com porta fusivel do tipo cartucho, corrente nominal de 60 a, tensao nominal de 250 v</t>
  </si>
  <si>
    <t>322,34</t>
  </si>
  <si>
    <t>Chave de partida direta trifasica, com caixa termoplastica, com fusivel de 25 a, para motor com potencia de 7,5 cv e tensao de 380 v</t>
  </si>
  <si>
    <t>481,42</t>
  </si>
  <si>
    <t>Chave de partida direta trifasica, com caixa termoplastica, com fusivel de 35 a, para motor com potencia de 5 cv e tensao de 220 v</t>
  </si>
  <si>
    <t>268,78</t>
  </si>
  <si>
    <t>Chave de partida direta trifasica, com caixa termoplastica, com fusivel de 63 a, para motor com potencia de 10 cv e tensao de 220 v</t>
  </si>
  <si>
    <t>424,00</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</si>
  <si>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</si>
  <si>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</si>
  <si>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288,87</t>
  </si>
  <si>
    <t>Chave seccionadora-fusivel blindada tripolar, abertura com carga, para fusivel nh00, corrente nominal de 160 a, tensao de 500 v</t>
  </si>
  <si>
    <t>313,36</t>
  </si>
  <si>
    <t>Chave seccionadora-fusivel blindada tripolar, abertura com carga, para fusivel nh01, corrente nominal de 250 a, tensao de 500 v</t>
  </si>
  <si>
    <t>434,38</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</si>
  <si>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</si>
  <si>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</si>
  <si>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</si>
  <si>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</si>
  <si>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</si>
  <si>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</si>
  <si>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</si>
  <si>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193,76</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</si>
  <si>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</si>
  <si>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</si>
  <si>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</si>
  <si>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2.926,69</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</si>
  <si>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</si>
  <si>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</si>
  <si>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</si>
  <si>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</si>
  <si>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</si>
  <si>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</si>
  <si>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</si>
  <si>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</si>
  <si>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</si>
  <si>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</si>
  <si>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</si>
  <si>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</si>
  <si>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</si>
  <si>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</si>
  <si>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</si>
  <si>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</si>
  <si>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</si>
  <si>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</si>
  <si>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</si>
  <si>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</si>
  <si>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</si>
  <si>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7,32</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</si>
  <si>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</si>
  <si>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</si>
  <si>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</si>
  <si>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</si>
  <si>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</si>
  <si>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</si>
  <si>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</si>
  <si>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10.550,00</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</si>
  <si>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</si>
  <si>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5.909,82</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</si>
  <si>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</si>
  <si>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104.493,69</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</si>
  <si>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</si>
  <si>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8.856,64</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</si>
  <si>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</si>
  <si>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7.644,92</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</si>
  <si>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</si>
  <si>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13.757,28</t>
  </si>
  <si>
    <t>Compactador de solos de percursao (soquete) com motor a gasolina 4 tempos de 4 hp (4 cv)</t>
  </si>
  <si>
    <t>13.072,82</t>
  </si>
  <si>
    <t>Compressor de ar estacionario, vazao 620 pcm, pressao efetiva de trabalho 109 psi, motor eletrico, potencia 127 cv</t>
  </si>
  <si>
    <t>71.727,46</t>
  </si>
  <si>
    <t>Compressor de ar rebocavel vazao 400 pcm, pressao efetiva de trabalho 102 psi, motor diesel, potencia 110 cv</t>
  </si>
  <si>
    <t>57.800,91</t>
  </si>
  <si>
    <t>Compressor de ar rebocavel vazao 748 pcm, pressao efetiva de trabalho 102 psi, motor diesel, potencia 210 cv</t>
  </si>
  <si>
    <t>123.743,95</t>
  </si>
  <si>
    <t>Compressor de ar rebocavel vazao 860 pcm, pressao efetiva de trabalho 102 psi, motor diesel, potencia 250 cv</t>
  </si>
  <si>
    <t>134.411,42</t>
  </si>
  <si>
    <t>Compressor de ar rebocavel, vazao *89* pcm, pressao efetiva de trabalho *102* psi, motor diesel, potencia *20* cv</t>
  </si>
  <si>
    <t>48.602,00</t>
  </si>
  <si>
    <t>Compressor de ar rebocavel, vazao 152 pcm, pressao efetiva de trabalho 102 psi, motor diesel, potencia 31,5 kw</t>
  </si>
  <si>
    <t>31.294,42</t>
  </si>
  <si>
    <t>Compressor de ar rebocavel, vazao 189 pcm, pressao efetiva de trabalho 102 psi, motor diesel, potencia 63 cv</t>
  </si>
  <si>
    <t>36.395,04</t>
  </si>
  <si>
    <t>Compressor de ar rebocavel, vazao 250 pcm, pressao efetiva de trabalho 102 psi, motor diesel, potencia 81 cv</t>
  </si>
  <si>
    <t>48.741,46</t>
  </si>
  <si>
    <t>Compressor de ar, vazao de 10 pcm, reservatorio 100 l, pressao de trabalho entre 6,9 e 9,7 bar,  potencia 2 hp, tensao 110/220 v (coletado caixa)</t>
  </si>
  <si>
    <t>1.801,06</t>
  </si>
  <si>
    <t>Concertina clipada (dupla) em aco galvanizado de alta resistencia, com espiral de 300 mm, d = 2,76 mm</t>
  </si>
  <si>
    <t>25,74</t>
  </si>
  <si>
    <t>Concertina simples em aco galvanizado de alta resistencia, com espiral de 300 mm, d = 2,76 mm</t>
  </si>
  <si>
    <t>Concreto autoadensavel (caa) classe de resistencia c15, espalhamento sf2, inclui servico de bombeamento (nbr 15823)</t>
  </si>
  <si>
    <t>265,26</t>
  </si>
  <si>
    <t>Concreto autoadensavel (caa) classe de resistencia c20, espalhamento sf2, inclui servico de bombeamento (nbr 15823)</t>
  </si>
  <si>
    <t>275,08</t>
  </si>
  <si>
    <t>Concreto autoadensavel (caa) classe de resistencia c25, espalhamento sf2, inclui servico de bombeamento (nbr 15823)</t>
  </si>
  <si>
    <t>284,91</t>
  </si>
  <si>
    <t>Concreto autoadensavel (caa) classe de resistencia c30, espalhamento sf2, inclui servico de bombeamento (nbr 15823)</t>
  </si>
  <si>
    <t>290,67</t>
  </si>
  <si>
    <t>Concreto betuminoso usinado a quente (cbuq) para pavimentacao asfaltica, padrao dnit, faixa c, com cap 30/45 - aquisicao posto usina</t>
  </si>
  <si>
    <t>277,98</t>
  </si>
  <si>
    <t>Concreto betuminoso usinado a quente (cbuq) para pavimentacao asfaltica, padrao dnit, faixa c, com cap 50/70 - aquisicao posto usina</t>
  </si>
  <si>
    <t>300,00</t>
  </si>
  <si>
    <t>Concreto betuminoso usinado a quente (cbuq) para pavimentacao asfaltica, padrao dnit, para binder, com cap 50/70 - aquisicao posto usina</t>
  </si>
  <si>
    <t>290,64</t>
  </si>
  <si>
    <t>Concreto usinado bombeavel, classe de resistencia c20, com brita 0 e 1, slump = 100 +/- 20 mm, exclui servico de bombeamento (nbr 8953)</t>
  </si>
  <si>
    <t>240,70</t>
  </si>
  <si>
    <t>Concreto usinado bombeavel, classe de resistencia c20, com brita 0 e 1, slump = 100 +/- 20 mm, inclui servico de bombeamento (nbr 8953)</t>
  </si>
  <si>
    <t>280,00</t>
  </si>
  <si>
    <t>Concreto usinado bombeavel, classe de resistencia c20, com brita 0 e 1, slump = 130 +/- 20 mm, exclui servico de bombeamento (nbr 8953)</t>
  </si>
  <si>
    <t>295,53</t>
  </si>
  <si>
    <t>Concreto usinado bombeavel, classe de resistencia c20, com brita 0 e 1, slump = 190 +/- 20 mm, inclui servico de bombeamento (nbr 8953)</t>
  </si>
  <si>
    <t>294,89</t>
  </si>
  <si>
    <t>Concreto usinado bombeavel, classe de resistencia c20, com brita 0, slump = 220 +/- 20 mm, inclui servico de bombeamento (nbr 8953)</t>
  </si>
  <si>
    <t>357,00</t>
  </si>
  <si>
    <t>Concreto usinado bombeavel, classe de resistencia c25, com brita 0 e 1, slump = 100 +/- 20 mm, exclui servico de bombeamento (nbr 8953)</t>
  </si>
  <si>
    <t>250,03</t>
  </si>
  <si>
    <t>Concreto usinado bombeavel, classe de resistencia c25, com brita 0 e 1, slump = 100 +/- 20 mm, inclui servico de bombeamento (nbr 8953)</t>
  </si>
  <si>
    <t>291,78</t>
  </si>
  <si>
    <t>Concreto usinado bombeavel, classe de resistencia c25, com brita 0 e 1, slump = 130 +/- 20 mm, exclui servico de bombeamento (nbr 8953)</t>
  </si>
  <si>
    <t>313,26</t>
  </si>
  <si>
    <t>Concreto usinado bombeavel, classe de resistencia c25, com brita 0 e 1, slump = 190 +/- 20 mm, exclui servico de bombeamento (nbr 8953)</t>
  </si>
  <si>
    <t>325,74</t>
  </si>
  <si>
    <t>Concreto usinado bombeavel, classe de resistencia c30, com brita 0 e 1, slump = 100 +/- 20 mm, exclui servico de bombeamento (nbr 8953)</t>
  </si>
  <si>
    <t>261,13</t>
  </si>
  <si>
    <t>Concreto usinado bombeavel, classe de resistencia c30, com brita 0 e 1, slump = 100 +/- 20 mm, inclui servico de bombeamento (nbr 8953)</t>
  </si>
  <si>
    <t>301,61</t>
  </si>
  <si>
    <t>Concreto usinado bombeavel, classe de resistencia c30, com brita 0 e 1, slump = 130 +/- 20 mm, exclui servico de bombeamento (nbr 8953)</t>
  </si>
  <si>
    <t>329,14</t>
  </si>
  <si>
    <t>Concreto usinado bombeavel, classe de resistencia c30, com brita 0 e 1, slump = 190 +/- 20 mm, exclui servico de bombeamento (nbr 8953)</t>
  </si>
  <si>
    <t>351,12</t>
  </si>
  <si>
    <t>Concreto usinado bombeavel, classe de resistencia c35, com brita 0 e 1, slump = 100 +/- 20 mm, exclui servico de bombeamento (nbr 8953)</t>
  </si>
  <si>
    <t>272,28</t>
  </si>
  <si>
    <t>Concreto usinado bombeavel, classe de resistencia c35, com brita 0 e 1, slump = 100 +/- 20 mm, inclui servico de bombeamento (nbr 8953)</t>
  </si>
  <si>
    <t>312,42</t>
  </si>
  <si>
    <t>Concreto usinado bombeavel, classe de resistencia c40, com brita 0 e 1, slump = 100 +/- 20 mm, exclui servico de bombeamento (nbr 8953)</t>
  </si>
  <si>
    <t>284,42</t>
  </si>
  <si>
    <t>Concreto usinado bombeavel, classe de resistencia c40, com brita 0 e 1, slump = 100 +/- 20 mm, inclui servico de bombeamento (nbr 8953)</t>
  </si>
  <si>
    <t>324,21</t>
  </si>
  <si>
    <t>Concreto usinado bombeavel, classe de resistencia c45, com brita 0 e 1, slump = 100 +/- 20 mm, inclui servico de bombeamento (nbr 8953)</t>
  </si>
  <si>
    <t>364,49</t>
  </si>
  <si>
    <t>Concreto usinado bombeavel, classe de resistencia c50, com brita 0 e 1, slump = 100 +/- 20 mm, inclui servico de bombeamento (nbr 8953)</t>
  </si>
  <si>
    <t>432,28</t>
  </si>
  <si>
    <t>Concreto usinado bombeavel, classe de resistencia c60, com brita 0 e 1, slump = 100 +/- 20 mm, inclui servico de bombeamento (nbr 8953)</t>
  </si>
  <si>
    <t>555,08</t>
  </si>
  <si>
    <t>Concreto usinado bombeavel, classe de resistencia c80, com brita 0 e 1, slump = 100 +/- 20 mm, exclui servico de bombeamento (nbr 8953)</t>
  </si>
  <si>
    <t>766,31</t>
  </si>
  <si>
    <t>Concreto usinado convencional (nao bombeavel) classe de resistencia c10, com brita 1 e 2, slump = 80 mm +/- 10 mm (nbr 8953)</t>
  </si>
  <si>
    <t>240,17</t>
  </si>
  <si>
    <t>Concreto usinado convencional (nao bombeavel) classe de resistencia c15, com brita 1 e 2, slump = 80 mm +/- 10 mm (nbr 8953)</t>
  </si>
  <si>
    <t>242,46</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</si>
  <si>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</si>
  <si>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</si>
  <si>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</si>
  <si>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</si>
  <si>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</si>
  <si>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</si>
  <si>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</si>
  <si>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</si>
  <si>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</si>
  <si>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18,27</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</si>
  <si>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</si>
  <si>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</si>
  <si>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</si>
  <si>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</si>
  <si>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</si>
  <si>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</si>
  <si>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</si>
  <si>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</si>
  <si>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16,78</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</si>
  <si>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</si>
  <si>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</si>
  <si>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</si>
  <si>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</si>
  <si>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</si>
  <si>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95,17</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</si>
  <si>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</si>
  <si>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</si>
  <si>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</si>
  <si>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</si>
  <si>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</si>
  <si>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</si>
  <si>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</si>
  <si>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</si>
  <si>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107,09</t>
  </si>
  <si>
    <t>Condulete de aluminio tipo t, para eletroduto roscavel de 4", com tampa cega</t>
  </si>
  <si>
    <t>146,95</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</si>
  <si>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</si>
  <si>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</si>
  <si>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</si>
  <si>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</si>
  <si>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</si>
  <si>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</si>
  <si>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</si>
  <si>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</si>
  <si>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88,18</t>
  </si>
  <si>
    <t>Condulete de aluminio tipo x, para eletroduto roscavel de 4", com tampa cega</t>
  </si>
  <si>
    <t>146,80</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</si>
  <si>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</si>
  <si>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</si>
  <si>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</si>
  <si>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</si>
  <si>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</si>
  <si>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</si>
  <si>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</si>
  <si>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</si>
  <si>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</si>
  <si>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</si>
  <si>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</si>
  <si>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</si>
  <si>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</si>
  <si>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</si>
  <si>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</si>
  <si>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</si>
  <si>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</si>
  <si>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</si>
  <si>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</si>
  <si>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</si>
  <si>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</si>
  <si>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</si>
  <si>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</si>
  <si>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</si>
  <si>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</si>
  <si>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57,24</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</si>
  <si>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</si>
  <si>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</si>
  <si>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</si>
  <si>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</si>
  <si>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</si>
  <si>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</si>
  <si>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</si>
  <si>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</si>
  <si>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</si>
  <si>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</si>
  <si>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</si>
  <si>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</si>
  <si>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</si>
  <si>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69,62</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</si>
  <si>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</si>
  <si>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</si>
  <si>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</si>
  <si>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</si>
  <si>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154,51</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</si>
  <si>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</si>
  <si>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</si>
  <si>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</si>
  <si>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</si>
  <si>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</si>
  <si>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</si>
  <si>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</si>
  <si>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</si>
  <si>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</si>
  <si>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20,91</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</si>
  <si>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</si>
  <si>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</si>
  <si>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</si>
  <si>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</si>
  <si>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</si>
  <si>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</si>
  <si>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</si>
  <si>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</si>
  <si>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</si>
  <si>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</si>
  <si>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</si>
  <si>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</si>
  <si>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</si>
  <si>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</si>
  <si>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</si>
  <si>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</si>
  <si>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</si>
  <si>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</si>
  <si>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</si>
  <si>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</si>
  <si>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</si>
  <si>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</si>
  <si>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</si>
  <si>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</si>
  <si>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</si>
  <si>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</si>
  <si>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</si>
  <si>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</si>
  <si>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</si>
  <si>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</si>
  <si>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</si>
  <si>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87,83</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</si>
  <si>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</si>
  <si>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</si>
  <si>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</si>
  <si>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</si>
  <si>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</si>
  <si>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</si>
  <si>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</si>
  <si>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</si>
  <si>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</si>
  <si>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</si>
  <si>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</si>
  <si>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</si>
  <si>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</si>
  <si>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</si>
  <si>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</si>
  <si>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</si>
  <si>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5,65</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</si>
  <si>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</si>
  <si>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</si>
  <si>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</si>
  <si>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</si>
  <si>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</si>
  <si>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</si>
  <si>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</si>
  <si>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</si>
  <si>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</si>
  <si>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</si>
  <si>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11,01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</si>
  <si>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</si>
  <si>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</si>
  <si>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</si>
  <si>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</si>
  <si>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</si>
  <si>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</si>
  <si>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</si>
  <si>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</si>
  <si>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</si>
  <si>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</si>
  <si>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</si>
  <si>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</si>
  <si>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1.251,78</t>
  </si>
  <si>
    <t>Contator tripolar, corrente de *185* a, tensao nominal de *500* v, categoria ac-2 e ac-3</t>
  </si>
  <si>
    <t>1.872,20</t>
  </si>
  <si>
    <t>Contator tripolar, corrente de *22* a, tensao nominal de *500* v, categoria ac-2 e ac-3</t>
  </si>
  <si>
    <t>Contator tripolar, corrente de *265* a, tensao nominal de *500* v, categoria ac-2 e ac-3</t>
  </si>
  <si>
    <t>4.224,78</t>
  </si>
  <si>
    <t>Contator tripolar, corrente de *38* a, tensao nominal de *500* v, categoria ac-2 e ac-3</t>
  </si>
  <si>
    <t>275,46</t>
  </si>
  <si>
    <t>Contator tripolar, corrente de *500* a, tensao nominal de *500* v, categoria ac-2 e ac-3</t>
  </si>
  <si>
    <t>10.282,11</t>
  </si>
  <si>
    <t>Contator tripolar, corrente de *65* a, tensao nominal de *500* v, categoria ac-2 e ac-3</t>
  </si>
  <si>
    <t>526,54</t>
  </si>
  <si>
    <t>Contator tripolar, corrente de 12 a, tensao nominal de *500* v, categoria ac-2 e ac-3</t>
  </si>
  <si>
    <t>106,64</t>
  </si>
  <si>
    <t>Contator tripolar, corrente de 25 a, tensao nominal de *500* v, categoria ac-2 e ac-3</t>
  </si>
  <si>
    <t>146,69</t>
  </si>
  <si>
    <t>Contator tripolar, corrente de 250 a, tensao nominal de *500* v, para acionamento de capacitores</t>
  </si>
  <si>
    <t>3.229,93</t>
  </si>
  <si>
    <t>Contator tripolar, corrente de 300 a, tensao nominal de *500* v, categoria ac-2 e ac-3</t>
  </si>
  <si>
    <t>4.967,69</t>
  </si>
  <si>
    <t>Contator tripolar, corrente de 32 a, tensao nominal de *500* v, categoria ac-2 e ac-3</t>
  </si>
  <si>
    <t>227,04</t>
  </si>
  <si>
    <t>Contator tripolar, corrente de 400 a, tensao nominal de *500* v, categoria ac-2 e ac-3</t>
  </si>
  <si>
    <t>5.930,35</t>
  </si>
  <si>
    <t>Contator tripolar, corrente de 45 a, tensao nominal de *500* v, categoria ac-2 e ac-3</t>
  </si>
  <si>
    <t>406,06</t>
  </si>
  <si>
    <t>Contator tripolar, corrente de 630 a, tensao nominal de *500* v, categoria ac-2 e ac-3</t>
  </si>
  <si>
    <t>14.577,09</t>
  </si>
  <si>
    <t>Contator tripolar, corrente de 75 a, tensao nominal de *500* v, categoria ac-2 e ac-3</t>
  </si>
  <si>
    <t>762,51</t>
  </si>
  <si>
    <t>Contator tripolar, corrente de 9 a, tensao nominal de *500* v, categoria ac-2 e ac-3</t>
  </si>
  <si>
    <t>100,43</t>
  </si>
  <si>
    <t>Contator tripolar, corrente de 95 a, tensao nominal de *500* v, categoria ac-2 e ac-3</t>
  </si>
  <si>
    <t>1.047,80</t>
  </si>
  <si>
    <t>Contra-porca sextavada, diametro nominal 1 3/8", altura 35 mm</t>
  </si>
  <si>
    <t>Coordenador / gerente de obra</t>
  </si>
  <si>
    <t>122,32</t>
  </si>
  <si>
    <t>Coordenador / gerente de obra (mensalista)</t>
  </si>
  <si>
    <t>21.529,75</t>
  </si>
  <si>
    <t>Corante liquido para tinta pva, bisnaga 50 ml</t>
  </si>
  <si>
    <t>Corda de poliamida 12 mm tipo bombeiro, para trabalho em altura</t>
  </si>
  <si>
    <t>405,48</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</si>
  <si>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</si>
  <si>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</si>
  <si>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</si>
  <si>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</si>
  <si>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</si>
  <si>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</si>
  <si>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</si>
  <si>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</si>
  <si>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</si>
  <si>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</si>
  <si>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8.013,02</t>
  </si>
  <si>
    <t>Cortadeira hidraulica de vergalhao, para aco de diametro ate 50 mm, motor eletrico trifasico, potencia de 5,5 hp a 7,5 hp</t>
  </si>
  <si>
    <t>66.056,63</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</si>
  <si>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</si>
  <si>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</si>
  <si>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</si>
  <si>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</si>
  <si>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437,38</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</si>
  <si>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</si>
  <si>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</si>
  <si>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</si>
  <si>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</si>
  <si>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</si>
  <si>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33,39</t>
  </si>
  <si>
    <t>Cotovelo de cobre 90 graus (ref 607) sem anel de solda, bolsa x bolsa, 54 mm</t>
  </si>
  <si>
    <t>Cotovelo de cobre 90 graus (ref 607) sem anel de solda, bolsa x bolsa, 66 mm</t>
  </si>
  <si>
    <t>184,59</t>
  </si>
  <si>
    <t>Cotovelo de cobre 90 graus (ref 607) sem anel de solda, bolsa x bolsa, 79 mm</t>
  </si>
  <si>
    <t>177,00</t>
  </si>
  <si>
    <t>Cotovelo de reducao 90 graus de ferro galvanizado, com rosca bsp, de 1 1/2" x 1"</t>
  </si>
  <si>
    <t>25,87</t>
  </si>
  <si>
    <t>Cotovelo de reducao 90 graus de ferro galvanizado, com rosca bsp, de 1 1/2" x 3/4"</t>
  </si>
  <si>
    <t>Cotovelo de reducao 90 graus de ferro galvanizado, com rosca bsp, de 1 1/4" x 1"</t>
  </si>
  <si>
    <t>18,44</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</si>
  <si>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</si>
  <si>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</si>
  <si>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</si>
  <si>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</si>
  <si>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</si>
  <si>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</si>
  <si>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</si>
  <si>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</si>
  <si>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</si>
  <si>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</si>
  <si>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</si>
  <si>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</si>
  <si>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</si>
  <si>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89,90</t>
  </si>
  <si>
    <t>Cotovelo 45 graus de ferro galvanizado, com rosca bsp, de 4"</t>
  </si>
  <si>
    <t>157,52</t>
  </si>
  <si>
    <t>Cotovelo 45 graus, pead pe 100, de 125 mm, para eletrofusao</t>
  </si>
  <si>
    <t>157,20</t>
  </si>
  <si>
    <t>Cotovelo 45 graus, pead pe 100, de 200 mm, para eletrofusao</t>
  </si>
  <si>
    <t>1.027,79</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</si>
  <si>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</si>
  <si>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</si>
  <si>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</si>
  <si>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</si>
  <si>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</si>
  <si>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</si>
  <si>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</si>
  <si>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</si>
  <si>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</si>
  <si>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</si>
  <si>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</si>
  <si>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109,80</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</si>
  <si>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</si>
  <si>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</si>
  <si>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</si>
  <si>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</si>
  <si>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</si>
  <si>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</si>
  <si>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30,42</t>
  </si>
  <si>
    <t>Cotovelo 90 graus de ferro galvanizado, com rosca bsp, de 3/4"</t>
  </si>
  <si>
    <t>Cotovelo 90 graus de ferro galvanizado, com rosca bsp, de 3"</t>
  </si>
  <si>
    <t>78,08</t>
  </si>
  <si>
    <t>Cotovelo 90 graus de ferro galvanizado, com rosca bsp, de 4"</t>
  </si>
  <si>
    <t>Cotovelo 90 graus de ferro galvanizado, com rosca bsp, de 5"</t>
  </si>
  <si>
    <t>216,67</t>
  </si>
  <si>
    <t>Cotovelo 90 graus de ferro galvanizado, com rosca bsp, de 6"</t>
  </si>
  <si>
    <t>553,81</t>
  </si>
  <si>
    <t>Cotovelo 90 graus, pead pe 100, de 125 mm, para eletrofusao</t>
  </si>
  <si>
    <t>Cotovelo 90 graus, pead pe 100, de 20 mm, para eletrofusao</t>
  </si>
  <si>
    <t>19,70</t>
  </si>
  <si>
    <t>Cotovelo 90 graus, pead pe 100, de 200 mm, para eletrofusao</t>
  </si>
  <si>
    <t>1.465,76</t>
  </si>
  <si>
    <t>Cotovelo 90 graus, pead pe 100, de 32 mm, para eletrofusao</t>
  </si>
  <si>
    <t>26,72</t>
  </si>
  <si>
    <t>Cotovelo 90 graus, pead pe 100, de 63 mm, para eletrofusao</t>
  </si>
  <si>
    <t>49,29</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</si>
  <si>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</si>
  <si>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</si>
  <si>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</si>
  <si>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</si>
  <si>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</si>
  <si>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</si>
  <si>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</si>
  <si>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54,65</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</si>
  <si>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</si>
  <si>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</si>
  <si>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</si>
  <si>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</si>
  <si>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</si>
  <si>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</si>
  <si>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</si>
  <si>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</si>
  <si>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</si>
  <si>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64,57</t>
  </si>
  <si>
    <t>Cruzeta de ferro galvanizado, com rosca bsp, de 3/4"</t>
  </si>
  <si>
    <t>Cruzeta de ferro galvanizado, com rosca bsp, de 3"</t>
  </si>
  <si>
    <t>Cuba aco inox (aisi 304) de embutir com valvula de 3 1/2 ", de *56 x 33 x 12* cm</t>
  </si>
  <si>
    <t>155,11</t>
  </si>
  <si>
    <t>Cuba aco inox (aisi 304) de embutir com valvula 3 1/2 ", de *40 x 34 x 12* cm</t>
  </si>
  <si>
    <t>107,43</t>
  </si>
  <si>
    <t>Cuba aco inox (aisi 304) de embutir com valvula 3 1/2 ", de *46 x 30 x 12* cm</t>
  </si>
  <si>
    <t>141,08</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</si>
  <si>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</si>
  <si>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</si>
  <si>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</si>
  <si>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</si>
  <si>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</si>
  <si>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25,89</t>
  </si>
  <si>
    <t>Cumeeira normal para telha estrutural de fibrocimento 1 aba, e = 6 mm, comprimento 608 mm (sem amianto)</t>
  </si>
  <si>
    <t>Cumeeira normal para telha estrutural de fibrocimento 2 abas, e = 6 mm, de 1050 x 935 mm (sem amianto)</t>
  </si>
  <si>
    <t>92,65</t>
  </si>
  <si>
    <t>Cumeeira normal para telha ondulada de fibrocimento, e = 6 mm, aba 300 mm, comprimento 1100 mm (sem amianto)</t>
  </si>
  <si>
    <t>46,84</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</si>
  <si>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</si>
  <si>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</si>
  <si>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</si>
  <si>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</si>
  <si>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</si>
  <si>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</si>
  <si>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</si>
  <si>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2,04</t>
  </si>
  <si>
    <t>Curva curta pvc, pb, je, 45 graus, dn 100 mm, para rede coletora esgoto (nbr 10569)</t>
  </si>
  <si>
    <t>Curva curta pvc, pb, je, 90 graus, dn 100 mm, para rede coletora esgoto (nbr 10569)</t>
  </si>
  <si>
    <t>Curva de pvc 45 graus, soldavel, 110 mm, para agua fria predial (nbr 5648)</t>
  </si>
  <si>
    <t>90,84</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</si>
  <si>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</si>
  <si>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</si>
  <si>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</si>
  <si>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</si>
  <si>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</si>
  <si>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</si>
  <si>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</si>
  <si>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21,06</t>
  </si>
  <si>
    <t>Curva de pvc 45 graus, soldavel, 85 mm, para agua fria predial (nbr 5648)</t>
  </si>
  <si>
    <t>Curva de pvc 90 graus, soldavel, 110 mm, para agua fria predial (nbr 5648)</t>
  </si>
  <si>
    <t>120,42</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</si>
  <si>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</si>
  <si>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</si>
  <si>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</si>
  <si>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</si>
  <si>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</si>
  <si>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</si>
  <si>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</si>
  <si>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</si>
  <si>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</si>
  <si>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</si>
  <si>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40,67</t>
  </si>
  <si>
    <t>Curva de pvc, 90 graus, serie r, dn 50 mm, para esgoto predial</t>
  </si>
  <si>
    <t>19,20</t>
  </si>
  <si>
    <t>Curva de pvc, 90 graus, serie r, dn 75 mm, para esgoto predial</t>
  </si>
  <si>
    <t>28,06</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</si>
  <si>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</si>
  <si>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</si>
  <si>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</si>
  <si>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</si>
  <si>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</si>
  <si>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</si>
  <si>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</si>
  <si>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</si>
  <si>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</si>
  <si>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20,77</t>
  </si>
  <si>
    <t>Curva longa pvc, pb, je, 45 graus, dn 150 mm, para rede coletora esgoto (nbr 10569)</t>
  </si>
  <si>
    <t>Curva longa pvc, pb, je, 90 graus, dn 100 mm, para rede coletora esgoto (nbr 10569)</t>
  </si>
  <si>
    <t>30,14</t>
  </si>
  <si>
    <t>Curva longa pvc, pb, je, 90 graus, dn 150 mm, para rede coletora esgoto (nbr 10569)</t>
  </si>
  <si>
    <t>109,97</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</si>
  <si>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</si>
  <si>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</si>
  <si>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</si>
  <si>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</si>
  <si>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</si>
  <si>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</si>
  <si>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</si>
  <si>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</si>
  <si>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432,68</t>
  </si>
  <si>
    <t>Curva pvc leve, 90 graus, com ponta e bolsa lisa, dn 300 mm</t>
  </si>
  <si>
    <t>673,94</t>
  </si>
  <si>
    <t>Curva pvc longa 45 graus, 100 mm, para esgoto predial</t>
  </si>
  <si>
    <t>Curva pvc longa 45g, dn 50 mm, para esgoto predial</t>
  </si>
  <si>
    <t>Curva pvc longa 45g, dn 75 mm, para esgoto predial</t>
  </si>
  <si>
    <t>Curva pvc longa 90 graus, 100 mm, para esgoto predial</t>
  </si>
  <si>
    <t>32,81</t>
  </si>
  <si>
    <t>Curva pvc longa 90 graus, 40 mm, para esgoto predial</t>
  </si>
  <si>
    <t>Curva pvc longa 90 graus, 50 mm, para esgoto predial</t>
  </si>
  <si>
    <t>Curva pvc longa 90 graus, 75 mm, para esgoto predial</t>
  </si>
  <si>
    <t>Curva pvc pba, je, pb, 22 graus, dn 100 / de 110 mm, para rede agua (nbr 10351)</t>
  </si>
  <si>
    <t>99,82</t>
  </si>
  <si>
    <t>Curva pvc pba, je, pb, 22 graus, dn 50 / de 60 mm, para rede agua (nbr 10351)</t>
  </si>
  <si>
    <t>Curva pvc pba, je, pb, 22 graus, dn 75 / de 85 mm, para rede agua (nbr 10351)</t>
  </si>
  <si>
    <t>41,03</t>
  </si>
  <si>
    <t>Curva pvc pba, je, pb, 45 graus, dn 100 / de 110 mm, para rede agua (nbr 10351)</t>
  </si>
  <si>
    <t>98,85</t>
  </si>
  <si>
    <t>Curva pvc pba, je, pb, 45 graus, dn 50 / de 60 mm, para rede agua (nbr 10351)</t>
  </si>
  <si>
    <t>21,58</t>
  </si>
  <si>
    <t>Curva pvc pba, je, pb, 45 graus, dn 75 / de 85 mm, para rede agua (nbr 10351)</t>
  </si>
  <si>
    <t>53,26</t>
  </si>
  <si>
    <t>Curva pvc pba, je, pb, 90 graus, dn 100 / de 110 mm, para rede agua (nbr 10351)</t>
  </si>
  <si>
    <t>120,63</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</si>
  <si>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</si>
  <si>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</si>
  <si>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</si>
  <si>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</si>
  <si>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</si>
  <si>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</si>
  <si>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</si>
  <si>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</si>
  <si>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</si>
  <si>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243,99</t>
  </si>
  <si>
    <t>Curva pvc, bb, je, 45 graus, dn 250 mm, para tubo corrugado e/ou liso, rede coletora esgoto (nbr 10569)</t>
  </si>
  <si>
    <t>401,35</t>
  </si>
  <si>
    <t>Curva pvc, bb, je, 90 graus, dn 200 mm, para tubo corrugado e/ou liso, rede coletora esgoto (nbr 10569)</t>
  </si>
  <si>
    <t>305,16</t>
  </si>
  <si>
    <t>Curva pvc, bb, je, 90 graus, dn 250 mm, para tubo corrugado e/ou liso, rede coletora esgoto (nbr 10569)</t>
  </si>
  <si>
    <t>451,15</t>
  </si>
  <si>
    <t>Curva pvc, serie r, 87.30 Graus, curta, 100 mm, para esgoto predial (para pe-de-coluna)</t>
  </si>
  <si>
    <t>30,99</t>
  </si>
  <si>
    <t>Curva pvc, serie r, 87.30 Graus, curta, 150 mm, para esgoto predial (para pe-de-coluna)</t>
  </si>
  <si>
    <t>Curva pvc, serie r, 87.30 Graus, curta, 75 mm, para esgoto predial (para pe-de-coluna)</t>
  </si>
  <si>
    <t>Curva pvc, 45 graus, curta, pb, dn 100 mm, para esgoto predial</t>
  </si>
  <si>
    <t>18,74</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</si>
  <si>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</si>
  <si>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</si>
  <si>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</si>
  <si>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</si>
  <si>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</si>
  <si>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</si>
  <si>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</si>
  <si>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</si>
  <si>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</si>
  <si>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37,09</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</si>
  <si>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</si>
  <si>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</si>
  <si>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</si>
  <si>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</si>
  <si>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</si>
  <si>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</si>
  <si>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</si>
  <si>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</si>
  <si>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</si>
  <si>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</si>
  <si>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</si>
  <si>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</si>
  <si>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</si>
  <si>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</si>
  <si>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63,02</t>
  </si>
  <si>
    <t>Curva 45 graus de cobre (ref 606) sem anel de solda, bolsa x bolsa, 66 mm</t>
  </si>
  <si>
    <t>149,78</t>
  </si>
  <si>
    <t>Curva 45 graus de ferro galvanizado, com rosca bsp femea, de 1 1/2"</t>
  </si>
  <si>
    <t>Curva 45 graus de ferro galvanizado, com rosca bsp femea, de 1 1/4"</t>
  </si>
  <si>
    <t>36,67</t>
  </si>
  <si>
    <t>Curva 45 graus de ferro galvanizado, com rosca bsp femea, de 1/2"</t>
  </si>
  <si>
    <t>Curva 45 graus de ferro galvanizado, com rosca bsp femea, de 1"</t>
  </si>
  <si>
    <t>29,84</t>
  </si>
  <si>
    <t>Curva 45 graus de ferro galvanizado, com rosca bsp femea, de 2 1/2"</t>
  </si>
  <si>
    <t>122,02</t>
  </si>
  <si>
    <t>Curva 45 graus de ferro galvanizado, com rosca bsp femea, de 2"</t>
  </si>
  <si>
    <t>80,99</t>
  </si>
  <si>
    <t>Curva 45 graus de ferro galvanizado, com rosca bsp femea, de 3/4"</t>
  </si>
  <si>
    <t>Curva 45 graus de ferro galvanizado, com rosca bsp femea, de 3"</t>
  </si>
  <si>
    <t>177,46</t>
  </si>
  <si>
    <t>Curva 45 graus de ferro galvanizado, com rosca bsp femea, de 4"</t>
  </si>
  <si>
    <t>365,84</t>
  </si>
  <si>
    <t>Curva 45 graus de ferro galvanizado, com rosca bsp macho/femea, de 1 1/2"</t>
  </si>
  <si>
    <t>38,68</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</si>
  <si>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</si>
  <si>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</si>
  <si>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</si>
  <si>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</si>
  <si>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109,22</t>
  </si>
  <si>
    <t>Curva 45 graus de ferro galvanizado, com rosca bsp macho/femea, de 2"</t>
  </si>
  <si>
    <t>60,58</t>
  </si>
  <si>
    <t>Curva 45 graus de ferro galvanizado, com rosca bsp macho/femea, de 3/4"</t>
  </si>
  <si>
    <t>Curva 45 graus de ferro galvanizado, com rosca bsp macho/femea, de 3"</t>
  </si>
  <si>
    <t>152,93</t>
  </si>
  <si>
    <t>Curva 45 graus em aco carbono, soldavel, pressao 3.000 Lbs, dn 1 1/2"</t>
  </si>
  <si>
    <t>55,27</t>
  </si>
  <si>
    <t>Curva 45 graus em aco carbono, soldavel, pressao 3.000 Lbs, dn 1 1/4"</t>
  </si>
  <si>
    <t>Curva 45 graus em aco carbono, soldavel, pressao 3.000 Lbs, dn 1/2"</t>
  </si>
  <si>
    <t>Curva 45 graus em aco carbono, soldavel, pressao 3.000 Lbs, dn 1"</t>
  </si>
  <si>
    <t>24,75</t>
  </si>
  <si>
    <t>Curva 45 graus em aco carbono, soldavel, pressao 3.000 Lbs, dn 2 1/2"</t>
  </si>
  <si>
    <t>156,98</t>
  </si>
  <si>
    <t>Curva 45 graus em aco carbono, soldavel, pressao 3.000 Lbs, dn 2"</t>
  </si>
  <si>
    <t>78,57</t>
  </si>
  <si>
    <t>Curva 45 graus em aco carbono, soldavel, pressao 3.000 Lbs, dn 3/4"</t>
  </si>
  <si>
    <t>17,44</t>
  </si>
  <si>
    <t>Curva 45 graus em aco carbono, soldavel, pressao 3.000 Lbs, dn 3"</t>
  </si>
  <si>
    <t>407,45</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</si>
  <si>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</si>
  <si>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</si>
  <si>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</si>
  <si>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</si>
  <si>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115,24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</si>
  <si>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</si>
  <si>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</si>
  <si>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</si>
  <si>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</si>
  <si>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</si>
  <si>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</si>
  <si>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</si>
  <si>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</si>
  <si>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</si>
  <si>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48,38</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</si>
  <si>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</si>
  <si>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</si>
  <si>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</si>
  <si>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</si>
  <si>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</si>
  <si>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80,57</t>
  </si>
  <si>
    <t>Curva 90 graus de ferro galvanizado, com rosca bsp femea, de 3/4"</t>
  </si>
  <si>
    <t>Curva 90 graus de ferro galvanizado, com rosca bsp femea, de 3"</t>
  </si>
  <si>
    <t>188,74</t>
  </si>
  <si>
    <t>Curva 90 graus de ferro galvanizado, com rosca bsp femea, de 4"</t>
  </si>
  <si>
    <t>381,39</t>
  </si>
  <si>
    <t>Curva 90 graus de ferro galvanizado, com rosca bsp macho/femea, de 1 1/2"</t>
  </si>
  <si>
    <t>45,36</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</si>
  <si>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</si>
  <si>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</si>
  <si>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</si>
  <si>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</si>
  <si>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</si>
  <si>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76,04</t>
  </si>
  <si>
    <t>Curva 90 graus de ferro galvanizado, com rosca bsp macho/femea, de 3/4"</t>
  </si>
  <si>
    <t>Curva 90 graus de ferro galvanizado, com rosca bsp macho/femea, de 3"</t>
  </si>
  <si>
    <t>182,71</t>
  </si>
  <si>
    <t>Curva 90 graus de ferro galvanizado, com rosca bsp macho/femea, de 4"</t>
  </si>
  <si>
    <t>366,29</t>
  </si>
  <si>
    <t>Curva 90 graus de ferro galvanizado, com rosca bsp macho, de 1 1/2"</t>
  </si>
  <si>
    <t>54,93</t>
  </si>
  <si>
    <t>Curva 90 graus de ferro galvanizado, com rosca bsp macho, de 1 1/4"</t>
  </si>
  <si>
    <t>Curva 90 graus de ferro galvanizado, com rosca bsp macho, de 1/2"</t>
  </si>
  <si>
    <t>10,06</t>
  </si>
  <si>
    <t>Curva 90 graus de ferro galvanizado, com rosca bsp macho, de 1"</t>
  </si>
  <si>
    <t>Curva 90 graus de ferro galvanizado, com rosca bsp macho, de 2 1/2"</t>
  </si>
  <si>
    <t>174,19</t>
  </si>
  <si>
    <t>Curva 90 graus de ferro galvanizado, com rosca bsp macho, de 2"</t>
  </si>
  <si>
    <t>77,94</t>
  </si>
  <si>
    <t>Curva 90 graus de ferro galvanizado, com rosca bsp macho, de 3/4"</t>
  </si>
  <si>
    <t>Curva 90 graus de ferro galvanizado, com rosca bsp macho, de 3"</t>
  </si>
  <si>
    <t>226,86</t>
  </si>
  <si>
    <t>Curva 90 graus de ferro galvanizado, com rosca bsp macho, de 4"</t>
  </si>
  <si>
    <t>Curva 90 graus de ferro galvanizado, com rosca bsp macho, de 6"</t>
  </si>
  <si>
    <t>1.083,41</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</si>
  <si>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</si>
  <si>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</si>
  <si>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</si>
  <si>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</si>
  <si>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</si>
  <si>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168,64</t>
  </si>
  <si>
    <t>Curva 90 graus em aco carbono, raio curto, soldavel, pressao 3.000 Lbs, dn 2"</t>
  </si>
  <si>
    <t>Curva 90 graus em aco carbono, raio curto, soldavel, pressao 3.000 Lbs, dn 3/4"</t>
  </si>
  <si>
    <t>Curva 90 graus em aco carbono, raio curto, soldavel, pressao 3.000 Lbs, dn 3"</t>
  </si>
  <si>
    <t>355,17</t>
  </si>
  <si>
    <t>Curva 90 graus ranhurada em ferro fundido, dn 50 mm (2")</t>
  </si>
  <si>
    <t>Curva 90 graus ranhurada em ferro fundido, dn 65 mm (2 1/2")</t>
  </si>
  <si>
    <t>Curva 90 graus ranhurada em ferro fundido, dn 80 mm (3")</t>
  </si>
  <si>
    <t>20,78</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</si>
  <si>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</si>
  <si>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</si>
  <si>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</si>
  <si>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</si>
  <si>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</si>
  <si>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</si>
  <si>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</si>
  <si>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</si>
  <si>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</si>
  <si>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</si>
  <si>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</si>
  <si>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</si>
  <si>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</si>
  <si>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122,57</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</si>
  <si>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</si>
  <si>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</si>
  <si>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</si>
  <si>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</si>
  <si>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</si>
  <si>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</si>
  <si>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21,74</t>
  </si>
  <si>
    <t>Curva 90 graus, para eletroduto, em aco galvanizado eletrolitico, diametro de 65 mm (2 1/2")</t>
  </si>
  <si>
    <t>55,05</t>
  </si>
  <si>
    <t>Curva 90 graus, para eletroduto, em aco galvanizado eletrolitico, diametro de 80 mm (3")</t>
  </si>
  <si>
    <t>72,27</t>
  </si>
  <si>
    <t>Dente para fresadora</t>
  </si>
  <si>
    <t>32,75</t>
  </si>
  <si>
    <t>Desempenadeira de aco dentada 12 x *25* cm, dentes 8 x 8 mm, cabo fechado de madeira</t>
  </si>
  <si>
    <t>Desempenadeira de aco lisa 12 x *25* cm com cabo fechado de madeira</t>
  </si>
  <si>
    <t>Desempenadeira plastica lisa *14 x 27* cm</t>
  </si>
  <si>
    <t>Desenhista copista (mensalista)</t>
  </si>
  <si>
    <t>2.366,79</t>
  </si>
  <si>
    <t>42,82</t>
  </si>
  <si>
    <t>Desenhista detalhista (mensalista)</t>
  </si>
  <si>
    <t>4.130,65</t>
  </si>
  <si>
    <t>Desenhista projetista (mensalista)</t>
  </si>
  <si>
    <t>3.154,67</t>
  </si>
  <si>
    <t>Desenhista tecnico auxiliar</t>
  </si>
  <si>
    <t>29,43</t>
  </si>
  <si>
    <t>Desenhista tecnico auxiliar (mensalista)</t>
  </si>
  <si>
    <t>2.839,21</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</si>
  <si>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</si>
  <si>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</si>
  <si>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</si>
  <si>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</si>
  <si>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</si>
  <si>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</si>
  <si>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</si>
  <si>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</si>
  <si>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363,42</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</si>
  <si>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</si>
  <si>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</si>
  <si>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</si>
  <si>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</si>
  <si>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</si>
  <si>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</si>
  <si>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</si>
  <si>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</si>
  <si>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</si>
  <si>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</si>
  <si>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</si>
  <si>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</si>
  <si>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</si>
  <si>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</si>
  <si>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</si>
  <si>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</si>
  <si>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</si>
  <si>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</si>
  <si>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</si>
  <si>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</si>
  <si>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</si>
  <si>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</si>
  <si>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</si>
  <si>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</si>
  <si>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</si>
  <si>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</si>
  <si>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</si>
  <si>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</si>
  <si>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</si>
  <si>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</si>
  <si>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</si>
  <si>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</si>
  <si>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</si>
  <si>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</si>
  <si>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</si>
  <si>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</si>
  <si>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</si>
  <si>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</si>
  <si>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</si>
  <si>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</si>
  <si>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</si>
  <si>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</si>
  <si>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</si>
  <si>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</si>
  <si>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</si>
  <si>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</si>
  <si>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</si>
  <si>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</si>
  <si>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</si>
  <si>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</si>
  <si>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</si>
  <si>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</si>
  <si>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</si>
  <si>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</si>
  <si>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</si>
  <si>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</si>
  <si>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</si>
  <si>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</si>
  <si>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</si>
  <si>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</si>
  <si>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</si>
  <si>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</si>
  <si>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</si>
  <si>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</si>
  <si>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</si>
  <si>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</si>
  <si>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</si>
  <si>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</si>
  <si>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249.588,52</t>
  </si>
  <si>
    <t>Distribuidor de agregados rebocavel, capacidade 1,9 m3, largura de trabalho 3,66 m</t>
  </si>
  <si>
    <t>57.408,12</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</si>
  <si>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</si>
  <si>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</si>
  <si>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</si>
  <si>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</si>
  <si>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</si>
  <si>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99,29</t>
  </si>
  <si>
    <t>Distribuidor, plastico, 2 saidas, dn 32 x 20 mm, para conexao com crimpagem em tubo pex</t>
  </si>
  <si>
    <t>107,60</t>
  </si>
  <si>
    <t>Distribuidor, plastico, 2 saidas, dn 32 x 25 mm, para conexao com crimpagem em tubo pex</t>
  </si>
  <si>
    <t>109,15</t>
  </si>
  <si>
    <t>Distribuidor, plastico, 3 saidas, dn 32 x 16 mm, para conexao com crimpagem em tubo pex</t>
  </si>
  <si>
    <t>Distribuidor, plastico, 3 saidas, dn 32 x 20 mm, para conexao com crimpagem em tubo pex</t>
  </si>
  <si>
    <t>125,37</t>
  </si>
  <si>
    <t>Distribuidor, plastico, 3 saidas, dn 32 x 25 mm, para conexao com crimpagem em tubo pex</t>
  </si>
  <si>
    <t>133,80</t>
  </si>
  <si>
    <t>Divisoria (n2) painel/vidro - painel c/ mso/comeia e=35mm - montante/rodape duplo aco galv pintado - colocada</t>
  </si>
  <si>
    <t>91,58</t>
  </si>
  <si>
    <t>Divisoria (n2) painel/vidro - painel c/ mso/comeia e=35mm - perfis simples aco galv pintado - colocada</t>
  </si>
  <si>
    <t>88,10</t>
  </si>
  <si>
    <t>Divisoria (n2) painel/vidro - painel mso/comeia e=35mm - montante/rodape duplo aluminio anod nat - colocada</t>
  </si>
  <si>
    <t>102,55</t>
  </si>
  <si>
    <t>Divisoria (n2) painel/vidro - painel mso/comeia e=35mm - perfis simples aluminio anod nat - colocada</t>
  </si>
  <si>
    <t>85,78</t>
  </si>
  <si>
    <t>Divisoria (n2) painel/vidro - painel vermiculita e=35mm - perfis simples aluminio anod natural - colocada</t>
  </si>
  <si>
    <t>229,53</t>
  </si>
  <si>
    <t>Divisoria (n3) painel/vidro/painel mso/comeia e=35mm - montante/rodape duplo aco galv pintado - colocada</t>
  </si>
  <si>
    <t>101,55</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</si>
  <si>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</si>
  <si>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</si>
  <si>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</si>
  <si>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</si>
  <si>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204,03</t>
  </si>
  <si>
    <t>Divisoria (n3) painel/vidro/painel vermiculita e=35mm - montante/rodape perfil duplo aco galv pintado - colocada</t>
  </si>
  <si>
    <t>197,07</t>
  </si>
  <si>
    <t>Divisoria cega (n1) - painel mso/comeia e=35mm - montante/rodape duplo   aco galv pintado - colocada</t>
  </si>
  <si>
    <t>Divisoria cega (n1) - painel mso/comeia e=35mm - montante/rodape duplo aluminio anod nat - colocada</t>
  </si>
  <si>
    <t>92,74</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</si>
  <si>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</si>
  <si>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</si>
  <si>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</si>
  <si>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180,84</t>
  </si>
  <si>
    <t>Divisoria cega (n1) - painel vermiculita e=35mm - perfis simples aluminio anod natural - colocada</t>
  </si>
  <si>
    <t>Divisoria em granito, com duas faces polidas, tipo andorinha/ quartz/ castelo/ corumba ou outros equivalentes da regiao, e=  *3,0* cm</t>
  </si>
  <si>
    <t>179,00</t>
  </si>
  <si>
    <t>Divisoria em marmore, com duas faces polidas, branco comum, e=  *3,0* cm</t>
  </si>
  <si>
    <t>467,22</t>
  </si>
  <si>
    <t>Divisoria, placa  pre-moldada em granilite, marmorite ou granitina,  e = *3 cm</t>
  </si>
  <si>
    <t>Dobradeira eletromecanica de vergalhao, para aco de diametro ate 1 1/2 "â, motor eletrico trifasico, potencia de 3 hp ate 5 hp</t>
  </si>
  <si>
    <t>70.009,41</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</si>
  <si>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</si>
  <si>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</si>
  <si>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</si>
  <si>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</si>
  <si>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</si>
  <si>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49,34</t>
  </si>
  <si>
    <t>Dobradica em latao, 3 " x 2 1/2 ", e= 1,9 a 2 mm, com anel, cromado, tampa bola, com parafusos</t>
  </si>
  <si>
    <t>Dobradica em latao, 4" x 3", e= 2,2 a 3,0 mm, com anel,  tampa bola, com parafusos</t>
  </si>
  <si>
    <t>113,11</t>
  </si>
  <si>
    <t>Dobradica tipo piano em aco/ferro, 1'' x 3 m, galvanizado, com parafusos</t>
  </si>
  <si>
    <t>121,85</t>
  </si>
  <si>
    <t>Dobradica tipo vai-e-vem em aco/ferro, tamanho 3'', galvanizado, com parafusos</t>
  </si>
  <si>
    <t>119,81</t>
  </si>
  <si>
    <t>Domos individual em acrilico branco *95 x 95* cm, sem instalacao</t>
  </si>
  <si>
    <t>596,29</t>
  </si>
  <si>
    <t>Dosador de areia, capacidade de *26* litros</t>
  </si>
  <si>
    <t>Ducha higienica plastica com registro metalico 1/2 "</t>
  </si>
  <si>
    <t>81,57</t>
  </si>
  <si>
    <t>Ducha metalica de parede, articulavel, com braco/cano, sem desviador</t>
  </si>
  <si>
    <t>150,97</t>
  </si>
  <si>
    <t>Ducha metalica de parede, articulavel, com desviador e ducha manual</t>
  </si>
  <si>
    <t>339,49</t>
  </si>
  <si>
    <t>Dumper com capacidade de carga de 1700 kg, partida eletrica, motor diesel com potencia de 16 cv</t>
  </si>
  <si>
    <t>65.106,99</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</si>
  <si>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</si>
  <si>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</si>
  <si>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</si>
  <si>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</si>
  <si>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</si>
  <si>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</si>
  <si>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</si>
  <si>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</si>
  <si>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</si>
  <si>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</si>
  <si>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</si>
  <si>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</si>
  <si>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</si>
  <si>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</si>
  <si>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</si>
  <si>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</si>
  <si>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</si>
  <si>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</si>
  <si>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</si>
  <si>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</si>
  <si>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</si>
  <si>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</si>
  <si>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</si>
  <si>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</si>
  <si>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</si>
  <si>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</si>
  <si>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</si>
  <si>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</si>
  <si>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</si>
  <si>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</si>
  <si>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</si>
  <si>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</si>
  <si>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</si>
  <si>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</si>
  <si>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</si>
  <si>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</si>
  <si>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</si>
  <si>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</si>
  <si>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</si>
  <si>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</si>
  <si>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</si>
  <si>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</si>
  <si>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</si>
  <si>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</si>
  <si>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</si>
  <si>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30,22</t>
  </si>
  <si>
    <t>Eletroduto flexivel, em aco galvanizado, revestido externamente com pvc preto, diametro externo de 75 mm (2 1/2"), tipo sealtubo</t>
  </si>
  <si>
    <t>47,10</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</si>
  <si>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</si>
  <si>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</si>
  <si>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</si>
  <si>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</si>
  <si>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</si>
  <si>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</si>
  <si>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25,64</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</si>
  <si>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</si>
  <si>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</si>
  <si>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</si>
  <si>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</si>
  <si>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</si>
  <si>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</si>
  <si>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</si>
  <si>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</si>
  <si>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</si>
  <si>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</si>
  <si>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</si>
  <si>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</si>
  <si>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</si>
  <si>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</si>
  <si>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</si>
  <si>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</si>
  <si>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</si>
  <si>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</si>
  <si>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</si>
  <si>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</si>
  <si>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34.015,14</t>
  </si>
  <si>
    <t>Elevador de cremalheira cabine fechada 1,5 x 2,5 x 2,35 m (uma por torre), capacidade de carga 1200 kg (15 pessoas), torre  24 m (16 modulos), freio de seguranca, limitador de carga</t>
  </si>
  <si>
    <t>160.142,64</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</si>
  <si>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</si>
  <si>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</si>
  <si>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</si>
  <si>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</si>
  <si>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</si>
  <si>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</si>
  <si>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</si>
  <si>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</si>
  <si>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2.029,05</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</si>
  <si>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</si>
  <si>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</si>
  <si>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</si>
  <si>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</si>
  <si>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</si>
  <si>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</si>
  <si>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</si>
  <si>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</si>
  <si>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</si>
  <si>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</si>
  <si>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2.788,08</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</si>
  <si>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</si>
  <si>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</si>
  <si>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</si>
  <si>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</si>
  <si>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</si>
  <si>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</si>
  <si>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</si>
  <si>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</si>
  <si>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</si>
  <si>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</si>
  <si>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14.686,96</t>
  </si>
  <si>
    <t>Engenheiro civil de obra pleno</t>
  </si>
  <si>
    <t>Engenheiro civil de obra pleno (mensalista)</t>
  </si>
  <si>
    <t>16.716,79</t>
  </si>
  <si>
    <t>Engenheiro civil de obra senior</t>
  </si>
  <si>
    <t>129,83</t>
  </si>
  <si>
    <t>Engenheiro civil de obra senior (mensalista)</t>
  </si>
  <si>
    <t>22.851,39</t>
  </si>
  <si>
    <t>Engenheiro civil junior</t>
  </si>
  <si>
    <t>84,66</t>
  </si>
  <si>
    <t>Engenheiro civil junior (mensalista)</t>
  </si>
  <si>
    <t>14.901,21</t>
  </si>
  <si>
    <t>Engenheiro civil pleno</t>
  </si>
  <si>
    <t>95,50</t>
  </si>
  <si>
    <t>Engenheiro civil pleno (mensalista)</t>
  </si>
  <si>
    <t>16.811,51</t>
  </si>
  <si>
    <t>Engenheiro civil senior</t>
  </si>
  <si>
    <t>130,89</t>
  </si>
  <si>
    <t>Engenheiro civil senior (mensalista)</t>
  </si>
  <si>
    <t>23.038,58</t>
  </si>
  <si>
    <t>Engenheiro eletricista</t>
  </si>
  <si>
    <t>Engenheiro eletricista (mensalista)</t>
  </si>
  <si>
    <t>15.608,50</t>
  </si>
  <si>
    <t>Engenheiro sanitarista</t>
  </si>
  <si>
    <t>Engenheiro sanitarista (mensalista)</t>
  </si>
  <si>
    <t>15.101,52</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</si>
  <si>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</si>
  <si>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</si>
  <si>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</si>
  <si>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</si>
  <si>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</si>
  <si>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232,63</t>
  </si>
  <si>
    <t>Escada extensivel em aluminio com 6,00 m estendida</t>
  </si>
  <si>
    <t>Escavadeira hidraulica sobre esteira, com garra giratoria de mandibulas, peso operacional entre 22,00 e 25,50 ton, potencia liquida entre 150 e 160 hp</t>
  </si>
  <si>
    <t>492.462,60</t>
  </si>
  <si>
    <t>Escavadeira hidraulica sobre esteiras cacamba 0,40 a 1,20 m3, peso operacional 21,19 t, potencia liquida 173 hp</t>
  </si>
  <si>
    <t>446.250,00</t>
  </si>
  <si>
    <t>Escavadeira hidraulica sobre esteiras com cacamba de 1,20 m3, peso operacional 21 t, potencia bruta 155 hp</t>
  </si>
  <si>
    <t>467.250,00</t>
  </si>
  <si>
    <t>Escavadeira hidraulica sobre esteiras, cacamba  0,80 m3, peso operacional 17,8 t, potencia liquida 110 hp</t>
  </si>
  <si>
    <t>400.731,95</t>
  </si>
  <si>
    <t>Escavadeira hidraulica sobre esteiras, cacamba 0,4 a 1,70 m3, peso operacional 23,2 t, potencia bruta 183 hp</t>
  </si>
  <si>
    <t>478.800,00</t>
  </si>
  <si>
    <t>Escavadeira hidraulica sobre esteiras, cacamba 0,62m3, peso operacional 12,61t, potencia liquida 95hp</t>
  </si>
  <si>
    <t>367.500,00</t>
  </si>
  <si>
    <t>Escavadeira hidraulica sobre esteiras, cacamba 0,80 a 1,30 m3, peso operacional 22,18 t, potencia liquida 170 hp</t>
  </si>
  <si>
    <t>438.375,00</t>
  </si>
  <si>
    <t>Escavadeira hidraulica sobre esteiras, cacamba 0,80m3, peso operacional 17t, potencia bruta 111hp</t>
  </si>
  <si>
    <t>420.000,00</t>
  </si>
  <si>
    <t>Escavadeira hidraulica sobre esteiras, capacidade da cacamba entre 1,20 e 1,50 m3, peso operacional entre 20,00 e 22,00 ton, potencia liquida entre 150 e 155 hp, equipada com clamshell</t>
  </si>
  <si>
    <t>474.087,60</t>
  </si>
  <si>
    <t>Escora pre-moldada em concreto, *10 x 10* cm, h = 2,30m</t>
  </si>
  <si>
    <t>34,51</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</si>
  <si>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</si>
  <si>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</si>
  <si>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</si>
  <si>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</si>
  <si>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</si>
  <si>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</si>
  <si>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</si>
  <si>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</si>
  <si>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</si>
  <si>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</si>
  <si>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</si>
  <si>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580,00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</si>
  <si>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</si>
  <si>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</si>
  <si>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</si>
  <si>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</si>
  <si>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</si>
  <si>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</si>
  <si>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</si>
  <si>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74.000,00</t>
  </si>
  <si>
    <t>Espargidor de asfalto pressurizado, tanque 6 m3 com isolacao termica, aquecido com 2 macaricos, com barra espargidora 3,60 m, a ser montado sobre caminhao</t>
  </si>
  <si>
    <t>157.088,52</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</si>
  <si>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</si>
  <si>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</si>
  <si>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</si>
  <si>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</si>
  <si>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</si>
  <si>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</si>
  <si>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</si>
  <si>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</si>
  <si>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</si>
  <si>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</si>
  <si>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</si>
  <si>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</si>
  <si>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</si>
  <si>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26,04</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</si>
  <si>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</si>
  <si>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</si>
  <si>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</si>
  <si>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</si>
  <si>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</si>
  <si>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5.238,46</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</si>
  <si>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</si>
  <si>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</si>
  <si>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</si>
  <si>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</si>
  <si>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</si>
  <si>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</si>
  <si>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</si>
  <si>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</si>
  <si>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</si>
  <si>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</si>
  <si>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</si>
  <si>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</si>
  <si>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</si>
  <si>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</si>
  <si>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</si>
  <si>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131,25</t>
  </si>
  <si>
    <t>Extintor de incendio portatil com carga de gas carbonico co2 de 4 kg, classe bc</t>
  </si>
  <si>
    <t>415,38</t>
  </si>
  <si>
    <t>Extintor de incendio portatil com carga de gas carbonico co2 de 6 kg, classe bc</t>
  </si>
  <si>
    <t>450,00</t>
  </si>
  <si>
    <t>Extintor de incendio portatil com carga de po quimico seco (pqs) de 12 kg, classe bc</t>
  </si>
  <si>
    <t>207,69</t>
  </si>
  <si>
    <t>Extintor de incendio portatil com carga de po quimico seco (pqs) de 4 kg, classe bc</t>
  </si>
  <si>
    <t>Extintor de incendio portatil com carga de po quimico seco (pqs) de 6 kg, classe bc</t>
  </si>
  <si>
    <t>150,00</t>
  </si>
  <si>
    <t>Extintor de incendio portatil com carga de po quimico seco (pqs) de 8 kg, classe bc</t>
  </si>
  <si>
    <t>178,84</t>
  </si>
  <si>
    <t>Extremidade pvc pba, bf, je, dn 100/ de 110 mm (nbr 10351)</t>
  </si>
  <si>
    <t>145,39</t>
  </si>
  <si>
    <t>Extremidade pvc pba, bf, je, dn 50 / de 60 mm (nbr 10351)</t>
  </si>
  <si>
    <t>Extremidade pvc pba, bf, je, dn 75/ de 85 mm (nbr 10351)</t>
  </si>
  <si>
    <t>Extremidade pvc pba, pf, je, dn 100 / de 110 mm (nbr 10351)</t>
  </si>
  <si>
    <t>119,53</t>
  </si>
  <si>
    <t>Extremidade pvc pba, pf, je, dn 50/ de 60 mm (nbr 10351)</t>
  </si>
  <si>
    <t>30,11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</si>
  <si>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</si>
  <si>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</si>
  <si>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</si>
  <si>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</si>
  <si>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</si>
  <si>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</si>
  <si>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</si>
  <si>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</si>
  <si>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</si>
  <si>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</si>
  <si>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</si>
  <si>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</si>
  <si>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47,31</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</si>
  <si>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</si>
  <si>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</si>
  <si>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</si>
  <si>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</si>
  <si>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49,38</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</si>
  <si>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</si>
  <si>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</si>
  <si>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</si>
  <si>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</si>
  <si>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48,95</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</si>
  <si>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</si>
  <si>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</si>
  <si>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61,90</t>
  </si>
  <si>
    <t>Fechadura de embutir para porta externa, maquina 40 mm, com cilindro, macaneta alavanca e roseta redonda em metal cromado - nivel de seguranca medio - completa</t>
  </si>
  <si>
    <t>38,75</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</si>
  <si>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</si>
  <si>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</si>
  <si>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56,08</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</si>
  <si>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</si>
  <si>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</si>
  <si>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</si>
  <si>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</si>
  <si>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</si>
  <si>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</si>
  <si>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</si>
  <si>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</si>
  <si>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</si>
  <si>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</si>
  <si>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</si>
  <si>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</si>
  <si>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49,48</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</si>
  <si>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</si>
  <si>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</si>
  <si>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</si>
  <si>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</si>
  <si>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</si>
  <si>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</si>
  <si>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</si>
  <si>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</si>
  <si>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</si>
  <si>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</si>
  <si>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30,66</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</si>
  <si>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</si>
  <si>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</si>
  <si>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</si>
  <si>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11,67</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</si>
  <si>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</si>
  <si>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</si>
  <si>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</si>
  <si>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</si>
  <si>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</si>
  <si>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</si>
  <si>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</si>
  <si>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</si>
  <si>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</si>
  <si>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776,94</t>
  </si>
  <si>
    <t>Filtro anaerobio, em polietileno de alta densidade (pead), capacidade *2800* litros (nbr 13969)</t>
  </si>
  <si>
    <t>1.989,29</t>
  </si>
  <si>
    <t>Filtro anaerobio, em polietileno de alta densidade (pead), capacidade *5000* litros (nbr 13969)</t>
  </si>
  <si>
    <t>2.719,01</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</si>
  <si>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</si>
  <si>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</si>
  <si>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</si>
  <si>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</si>
  <si>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</si>
  <si>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50,01</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</si>
  <si>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</si>
  <si>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</si>
  <si>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</si>
  <si>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</si>
  <si>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</si>
  <si>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</si>
  <si>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</si>
  <si>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</si>
  <si>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67,02</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</si>
  <si>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</si>
  <si>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</si>
  <si>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</si>
  <si>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</si>
  <si>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</si>
  <si>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</si>
  <si>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</si>
  <si>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</si>
  <si>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</si>
  <si>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</si>
  <si>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</si>
  <si>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</si>
  <si>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</si>
  <si>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</si>
  <si>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</si>
  <si>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</si>
  <si>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</si>
  <si>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</si>
  <si>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</si>
  <si>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</si>
  <si>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</si>
  <si>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</si>
  <si>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</si>
  <si>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</si>
  <si>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</si>
  <si>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</si>
  <si>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</si>
  <si>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</si>
  <si>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</si>
  <si>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</si>
  <si>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72,93</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</si>
  <si>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</si>
  <si>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</si>
  <si>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</si>
  <si>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</si>
  <si>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</si>
  <si>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</si>
  <si>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</si>
  <si>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</si>
  <si>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15,31</t>
  </si>
  <si>
    <t>Flange sextavado de ferro galvanizado, com rosca bsp, de 3"</t>
  </si>
  <si>
    <t>81,32</t>
  </si>
  <si>
    <t>Flange sextavado de ferro galvanizado, com rosca bsp, de 4"</t>
  </si>
  <si>
    <t>120,22</t>
  </si>
  <si>
    <t>Flange sextavado de ferro galvanizado, com rosca bsp, de 6"</t>
  </si>
  <si>
    <t>201,98</t>
  </si>
  <si>
    <t>Forro composto por paineis de la de vidro, revestidos em pvc microperfurado, de *1250 x 625* mm, espessura 15 mm (com colocacao)</t>
  </si>
  <si>
    <t>79,94</t>
  </si>
  <si>
    <t>Forro de fibra mineral em placas de 1250 x 625 mm, e = 15 mm, borda reta, com pintura antimofo, apoiado em perfil de aco galvanizado com 24 mm de base - instalado</t>
  </si>
  <si>
    <t>64,90</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</si>
  <si>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</si>
  <si>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</si>
  <si>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75,93</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</si>
  <si>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</si>
  <si>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</si>
  <si>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</si>
  <si>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</si>
  <si>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54,81</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</si>
  <si>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</si>
  <si>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</si>
  <si>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</si>
  <si>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</si>
  <si>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</si>
  <si>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</si>
  <si>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</si>
  <si>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</si>
  <si>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</si>
  <si>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</si>
  <si>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</si>
  <si>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</si>
  <si>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3.164,79</t>
  </si>
  <si>
    <t>Fossa septica, sem filtro, para 4 a 7 contribuintes, cilindrica,  com tampa, em polietileno de alta densidade (pead), capacidade aproximada de 1100 litros (nbr 7229)</t>
  </si>
  <si>
    <t>813,80</t>
  </si>
  <si>
    <t>Fossa septica, sem filtro, para 8 a 14 contribuintes, cilindrica, com tampa, em polietileno de alta densidade (pead), capacidade aproximada de 3000 litros (nbr 7229)</t>
  </si>
  <si>
    <t>2.504,28</t>
  </si>
  <si>
    <t>Fossa septica,sem filtro, para 40 a 52 contribuintes, cilindrica, com tampa, em polietileno de alta densidade (pead), capacidade aproximada de 10000 litros (nbr 7229)</t>
  </si>
  <si>
    <t>7.233,81</t>
  </si>
  <si>
    <t>Fresadora de asfalto a frio sobre esteiras, larg. Fresagem 2,00 m, pot. 410 Kw/550 hp</t>
  </si>
  <si>
    <t>3.585.005,97</t>
  </si>
  <si>
    <t>Fresadora de asfalto a frio sobre rodas, larg. Fresagem 1,00 m, pot. 155 Kw/208 hp</t>
  </si>
  <si>
    <t>1.534.687,58</t>
  </si>
  <si>
    <t>Fundo anticorrosivo para metais ferrosos (zarcao)</t>
  </si>
  <si>
    <t>Fundo preparador acrilico base agua</t>
  </si>
  <si>
    <t>Fundo sintetico nivelador branco fosco para madeira</t>
  </si>
  <si>
    <t>79,07</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</si>
  <si>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</si>
  <si>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</si>
  <si>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</si>
  <si>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</si>
  <si>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</si>
  <si>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</si>
  <si>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</si>
  <si>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</si>
  <si>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</si>
  <si>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</si>
  <si>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427,37</t>
  </si>
  <si>
    <t>Gabiao manta (colchao) malha hexagonal 6 x 8 cm (zn/al + pvc), dimensoes 4,0 x 2,0 x 0,17 m (c x l x a) fio 2 mm</t>
  </si>
  <si>
    <t>1.173,69</t>
  </si>
  <si>
    <t>Gabiao manta (colchao) malha hexagonal 6 x 8 cm (zn/al + pvc), fio 2 mm, revestido com pvc, dimensoes 4,0 x 2,0 x 0,23 m (c x l x a)</t>
  </si>
  <si>
    <t>1.266,23</t>
  </si>
  <si>
    <t>Gabiao manta (colchao) malha hexagonal 6 x 8 cm (zn/al + pvc), fio 2 mm, revestido com pvc, dimensoes 4,0 x 2,0 x 0,3 m (c x l x a)</t>
  </si>
  <si>
    <t>1.392,94</t>
  </si>
  <si>
    <t>Gabiao manta (colchao) malha hexagonal 6 x 8 cm (zn/al + pvc), fio 2,0 mm, dimensoes 5,0 x 2,0 x 0,17 m (c x l x a)</t>
  </si>
  <si>
    <t>112,60</t>
  </si>
  <si>
    <t>Gabiao manta (colchao) malha hexagonal 6 x 8 cm (zn/al + pvc), fio 2,0 mm, dimensoes 5,0 x 2,0 x 0,23 m (c x l x a)</t>
  </si>
  <si>
    <t>121,83</t>
  </si>
  <si>
    <t>Gabiao manta (colchao) malha hexagonal 6 x 8 cm (zn/al + pvc), fio 2,0 mm, dimensoes 5,0 x 2,0 x 0,30 m (c x l x a)</t>
  </si>
  <si>
    <t>133,63</t>
  </si>
  <si>
    <t>Gabiao saco malha hexagonal 8 x 10 cm (zn/al + pvc),  fio 2,4 mm, dimensoes 3,0 x 0,65 m</t>
  </si>
  <si>
    <t>403,58</t>
  </si>
  <si>
    <t>Gabiao saco malha hexagonal 8 x 10 cm (zn/al + pvc), fio 2,4 mm, h = 0,65 m</t>
  </si>
  <si>
    <t>Gabiao saco malha hexagonal 8 x 10 cm (zn/al), fio 2,7 mm, dimensoes 4,0 x 0,65 m</t>
  </si>
  <si>
    <t>536,72</t>
  </si>
  <si>
    <t>Gabiao tipo caixa malha hexagonal 8 x 10 cm (zn/al + pvc),  fio 2,4 mm, dimensoes 2,0 x 1,0 x 1,0 m (c x l x a)</t>
  </si>
  <si>
    <t>752,44</t>
  </si>
  <si>
    <t>Gabiao tipo caixa malha hexagonal 8 x 10 cm (zn/al + pvc),  fio 2,4 mm, h = 0,50 m</t>
  </si>
  <si>
    <t>538,15</t>
  </si>
  <si>
    <t>Gabiao tipo caixa malha hexagonal 8 x 10 cm (zn/al), fio 2,7 mm, dimensoes 2,0 x 1,0 x 1,0 m (c x l x a)</t>
  </si>
  <si>
    <t>625,80</t>
  </si>
  <si>
    <t>Gabiao tipo caixa malha hexagonal 8 x 10 cm (zn/al), fio 2,7 mm, h = 0,50 m</t>
  </si>
  <si>
    <t>Gabiao tipo caixa para solo reforcado, malha hexagonal de dupla torcao 8 x 10 cm (zn/ al + pvc), fio 2,7 mm, dimensoes 2,0 x 1,0 x 0,5 m, com cauda de 3,0 m</t>
  </si>
  <si>
    <t>774,01</t>
  </si>
  <si>
    <t>Gabiao tipo caixa para solo reforcado, malha hexagonal de dupla torcao 8 x 10 cm (zn/ al + pvc), fio 2,7 mm, dimensoes 2,0 x 1,0 x 1,0 m, com cauda de 3,0 m</t>
  </si>
  <si>
    <t>995,34</t>
  </si>
  <si>
    <t>Gabiao tipo caixa para solo reforcado, malha hexagonal de dupla torcao 8 x 10 cm (zn/ al + pvc), fio 2,7 mm, dimensoes 2,0 x 1,0 x 1,0 m, com cauda de 4,0 m</t>
  </si>
  <si>
    <t>1.097,13</t>
  </si>
  <si>
    <t>Gabiao tipo caixa para solo reforcado, malha hexagonal 8 x 10 cm (zn/ al + pvc), fio 2,7 mm, dimensoes 2,0 x 1,0 x 0,5 m, com cauda de 4,0 m</t>
  </si>
  <si>
    <t>560,54</t>
  </si>
  <si>
    <t>Gabiao tipo caixa para solo reforcado, malha hexagonal 8 x 10 cm (zn/ al + pvc), fio 2,7 mm, dimensoes 2,0 x 1,0 x 1,0 m, com cauda de 4,0 m</t>
  </si>
  <si>
    <t>357,87</t>
  </si>
  <si>
    <t>Gabiao tipo caixa trapezoidal, malha hexagonal 10 x 12 cm (zn/al + pvc) fio 2,7 mm, face com 65 graus, dimensoes 2,0 x 1,5 x 1,0 m (c x l x a)</t>
  </si>
  <si>
    <t>300,85</t>
  </si>
  <si>
    <t>Gabiao tipo caixa, malha hexagonal 8 x 10 cm (zn/al + pvc), fio de 2,4 mm, dimensoes 2,0 x 1,0 x 1,0 m (c x l x a)</t>
  </si>
  <si>
    <t>376,22</t>
  </si>
  <si>
    <t>Gabiao tipo caixa, malha hexagonal 8 x 10 cm (zn/al + pvc), fio 2,4 mm, dimensoes 2,0 x 1,0 x 0,5 m (c x l x a)</t>
  </si>
  <si>
    <t>Gabiao tipo caixa, malha hexagonal 8 x 10 cm (zn/al), fio de 2,7 mm, dimensoes 2,0 x 1,0 x 1,0 m (c x l x a)</t>
  </si>
  <si>
    <t>250,64</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</si>
  <si>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</si>
  <si>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</si>
  <si>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</si>
  <si>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</si>
  <si>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</si>
  <si>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</si>
  <si>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</si>
  <si>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</si>
  <si>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</si>
  <si>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</si>
  <si>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</si>
  <si>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</si>
  <si>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</si>
  <si>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</si>
  <si>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</si>
  <si>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4.036,16</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</si>
  <si>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</si>
  <si>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</si>
  <si>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</si>
  <si>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</si>
  <si>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</si>
  <si>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</si>
  <si>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</si>
  <si>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30.772,61</t>
  </si>
  <si>
    <t>Grade de discos mecanica 20x24" com 20 discos 24" x 6mm  com pneus para transporte</t>
  </si>
  <si>
    <t>24.125,73</t>
  </si>
  <si>
    <t>Gradil *1320 x 2170* mm (a x l) em barra de aco chata *25 mm x 2* mm, entrelacada com barra aco redonda *5* mm, malha *65 x 132* mm, galvanizado e pintura eletrostatica, cor preto</t>
  </si>
  <si>
    <t>300,89</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</si>
  <si>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</si>
  <si>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</si>
  <si>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</si>
  <si>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</si>
  <si>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</si>
  <si>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</si>
  <si>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</si>
  <si>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</si>
  <si>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</si>
  <si>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</si>
  <si>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</si>
  <si>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</si>
  <si>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</si>
  <si>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</si>
  <si>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115,55</t>
  </si>
  <si>
    <t>Granalha de aco, angular (grit), para jateamento, peneira 1,41 a 1,19 mm (sae g16)</t>
  </si>
  <si>
    <t>100,41</t>
  </si>
  <si>
    <t>Granalha de aco, esferica (shot), para jateamento, peneira 0,40 a 1,00 mm (sae s-170 a s-280)</t>
  </si>
  <si>
    <t>119,85</t>
  </si>
  <si>
    <t>Granalha de aco, esferica (shot), para jateamento, peneira 1,19 a 1,00 mm (sae s390)</t>
  </si>
  <si>
    <t>135,00</t>
  </si>
  <si>
    <t>Granilha/ grana/ pedrisco ou agregado em marmore/ granito/ quartzo e calcario, preto, cinza, palha ou branco</t>
  </si>
  <si>
    <t>Granito para bancada, polido, tipo andorinha/ quartz/ castelo/ corumba ou outros equivalentes da regiao, e=  *2,5* cm</t>
  </si>
  <si>
    <t>161,50</t>
  </si>
  <si>
    <t>Graute cimenticio para uso geral</t>
  </si>
  <si>
    <t>Graxa lubrificante</t>
  </si>
  <si>
    <t>Grelha de concreto de pre-moldada *15 x 75 x 52* cm (a x c x l)</t>
  </si>
  <si>
    <t>Grelha fofo articulada, carga maxima 1,5 t, *300 x 1000* mm, e= *15* mm</t>
  </si>
  <si>
    <t>152,72</t>
  </si>
  <si>
    <t>Grelha fofo simples com requadro, carga maxima  12,5 t, *300 x 1000* mm, e= *15* mm, area estacionamento carro passeio</t>
  </si>
  <si>
    <t>211,24</t>
  </si>
  <si>
    <t>Grelha fofo simples com requadro, carga maxima 1,5 t, 150 x 1000 mm, e= *15* mm</t>
  </si>
  <si>
    <t>116,54</t>
  </si>
  <si>
    <t>Grelha fofo simples com requadro, carga maxima 1,5 t, 200 x 1000 mm, e= *15* mm</t>
  </si>
  <si>
    <t>148,11</t>
  </si>
  <si>
    <t>Grelha pvc branca quadrada, 150 x 150 mm</t>
  </si>
  <si>
    <t>Grelha pvc cromada redonda, 150 mm</t>
  </si>
  <si>
    <t>Grua ascencional, lanca de 30 m, capacidade de 1,0 t a 30 m, altura ate 39 m</t>
  </si>
  <si>
    <t>348.995,39</t>
  </si>
  <si>
    <t>Grua ascencional, lanca de 42 m, capacidade de 1,5 t a 30 m, altura ate 39 m</t>
  </si>
  <si>
    <t>395.397,60</t>
  </si>
  <si>
    <t>Grua ascencional, lanca de 50 m, capacidade de 2,33 t a 30 m, altura ate 48 m</t>
  </si>
  <si>
    <t>734.498,78</t>
  </si>
  <si>
    <t>Grupo de soldagem c/ gerador a diesel 60 cv para solda eletrica, sobre 04 rodas, com motor 4 cilindros</t>
  </si>
  <si>
    <t>111.770,73</t>
  </si>
  <si>
    <t>Grupo de soldagem com gerador a diesel 30 cv, para solda eletrica, sobre duas rodas</t>
  </si>
  <si>
    <t>99.910,61</t>
  </si>
  <si>
    <t>Grupo gerador a gasolina, potencia nominal 2,2 kw, tensao de saida 110/220 v, motor potencia 6,5 hp</t>
  </si>
  <si>
    <t>2.179,53</t>
  </si>
  <si>
    <t>Grupo gerador diesel, com carenagem, potencia standart entre 100 e 110 kva, velocidade de 1800 rpm, frequencia de 60 hz</t>
  </si>
  <si>
    <t>72.170,35</t>
  </si>
  <si>
    <t>Grupo gerador diesel, com carenagem, potencia standart entre 140 e 150 kva, velocidade de 1800 rpm, frequencia de 60 hz</t>
  </si>
  <si>
    <t>84.650,94</t>
  </si>
  <si>
    <t>Grupo gerador diesel, com carenagem, potencia standart entre 210 e 220 kva, velocidade de 1800 rpm, frequencia de 60 hz</t>
  </si>
  <si>
    <t>103.100,51</t>
  </si>
  <si>
    <t>Grupo gerador diesel, com carenagem, potencia standart entre 250 e 260 kva, velocidade de 1800 rpm, frequencia de 60 hz</t>
  </si>
  <si>
    <t>119.379,53</t>
  </si>
  <si>
    <t>Grupo gerador diesel, com carenagem, potencia standart entre 50 e 55 kva, velocidade de 1800 rpm, frequencia de 60 hz</t>
  </si>
  <si>
    <t>64.269,60</t>
  </si>
  <si>
    <t>Grupo gerador diesel, sem carenagem, potencia standart entre 100 e 110 kva, velocidade de 1800 rpm, frequencia de 60 hz</t>
  </si>
  <si>
    <t>62.728,52</t>
  </si>
  <si>
    <t>Grupo gerador diesel, sem carenagem, potencia standart entre 210 e 220 kva, velocidade de 1800 rpm, frequencia de 60 hz</t>
  </si>
  <si>
    <t>90.142,40</t>
  </si>
  <si>
    <t>Grupo gerador diesel, sem carenagem, potencia standart entre 250 e 260 kva, velocidade de 1800 rpm, frequencia de 60 hz</t>
  </si>
  <si>
    <t>Grupo gerador diesel, sem carenagem, potencia standart entre 80 e 90 kva, velocidade de 1800 rpm, frequencia de 60 hz</t>
  </si>
  <si>
    <t>58.604,50</t>
  </si>
  <si>
    <t>Grupo gerador estacionario silenciado, potencia 50 kva, motor diesel</t>
  </si>
  <si>
    <t>48.939,43</t>
  </si>
  <si>
    <t>Grupo gerador estacionario, motor diesel potencia 170 kva</t>
  </si>
  <si>
    <t>83.887,65</t>
  </si>
  <si>
    <t>Grupo gerador estacionario, potencia 150 kva, motor diesel</t>
  </si>
  <si>
    <t>74.688,92</t>
  </si>
  <si>
    <t>Grupo gerador estacionario, silenciado, potencia 180 kva, motor diesel</t>
  </si>
  <si>
    <t>89.790,39</t>
  </si>
  <si>
    <t>Grupo gerador rebocavel, potencia *66* kva, motor a diesel</t>
  </si>
  <si>
    <t>52.780,62</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</si>
  <si>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</si>
  <si>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</si>
  <si>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</si>
  <si>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</si>
  <si>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</si>
  <si>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</si>
  <si>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</si>
  <si>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1.624,97</t>
  </si>
  <si>
    <t>Guincho de alavanca manual, capacidade 3,2 t com 20 m de cabo de aco diametro 16,3 mm</t>
  </si>
  <si>
    <t>1.855,08</t>
  </si>
  <si>
    <t>Guincho eletrico de coluna, capacidade 400 kg, com moto freio, motor trifasico de 1,25 cv</t>
  </si>
  <si>
    <t>3.229,98</t>
  </si>
  <si>
    <t>Guindaste hidraulico autopropelido, com lanca telescopica 28,80 m, capacidade maxima 30 t, potencia 97 kw, tracao 4 x 4</t>
  </si>
  <si>
    <t>610.272,09</t>
  </si>
  <si>
    <t>Guindaste hidraulico autopropelido, com lanca telescopica 40 m, capacidade maxima 60 t, potencia 260 kw, tracao 6 x 6</t>
  </si>
  <si>
    <t>1.173.600,17</t>
  </si>
  <si>
    <t>Guindaste hidraulico autopropelido, com lanca telescopica 50 m, capacidade maxima 100 t, potencia 350 kw, tracao 10 x 6</t>
  </si>
  <si>
    <t>1.995.120,29</t>
  </si>
  <si>
    <t>Guindauto hidraulico, capacidade maxima de carga 10000 kg, momento maximo de carga 23 tm , alcance maximo horizontal 11,80 m, para montagem sobre chassi de caminhao pbt minimo 15000 kg (inclui montagem, nao inclui caminhao)</t>
  </si>
  <si>
    <t>122.275,37</t>
  </si>
  <si>
    <t>Guindauto hidraulico, capacidade maxima de carga 14340 kg, momento maximo de carga 42,3 tm, alcance maximo horizontal 16,80 m, para montagem sobre chassi de caminhao pbt minimo 23000 kg (inclui montagem, nao inclui caminhao)</t>
  </si>
  <si>
    <t>192.592,96</t>
  </si>
  <si>
    <t>Guindauto hidraulico, capacidade maxima de carga 30000 kg, momento maximo de carga 92,2 tm , alcance maximo horizontal  22,00 m, para montagem sobre chassi de caminhao pbt minimo 30000 kg (inclui montagem, nao inclui caminhao)</t>
  </si>
  <si>
    <t>713.228,90</t>
  </si>
  <si>
    <t>Guindauto hidraulico, capacidade maxima de carga 3300 kg, momento maximo de carga 5,8 tm , alcance maximo horizontal  7,60 m, para montagem sobre chassi de caminhao pbt minimo 8000 kg (inclui montagem, nao inclui caminhao)</t>
  </si>
  <si>
    <t>48.148,24</t>
  </si>
  <si>
    <t>Guindauto hidraulico, capacidade maxima de carga 6200 kg, momento maximo de carga 11,7 tm , alcance maximo horizontal  9,70 m, para montagem sobre chassi de caminhao pbt minimo 13000 kg (inclui montagem, nao inclui caminhao)</t>
  </si>
  <si>
    <t>67.725,00</t>
  </si>
  <si>
    <t>Guindauto hidraulico, capacidade maxima de carga 8500 kg, momento maximo de carga 30,4 tm , alcance maximo horizontal  14,30 m, para montagem sobre chassi de caminhao pbt minimo 23000 kg (inclui montagem, nao inclui caminhao)</t>
  </si>
  <si>
    <t>158.307,18</t>
  </si>
  <si>
    <t>Haste ancora em aco galvanizado, dimensoes 16 mm x 2000 mm</t>
  </si>
  <si>
    <t>Haste de aco galvanizado para fixacao de concertina 2 "/3 m</t>
  </si>
  <si>
    <t>Haste de aterramento em aco galvanizado tipo cantoneira com 2,00 m de comprimento, 25 x 25 mm e chapa de 3/16"</t>
  </si>
  <si>
    <t>40,35</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</si>
  <si>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</si>
  <si>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</si>
  <si>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</si>
  <si>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</si>
  <si>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</si>
  <si>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</si>
  <si>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</si>
  <si>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</si>
  <si>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</si>
  <si>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</si>
  <si>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</si>
  <si>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</si>
  <si>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</si>
  <si>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</si>
  <si>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450,69</t>
  </si>
  <si>
    <t>Hidrometro multijato, vazao maxima de 20,0 m3/h, de 1 1/2"</t>
  </si>
  <si>
    <t>749,03</t>
  </si>
  <si>
    <t>Hidrometro multijato, vazao maxima de 30,0 m3/h, de 2"</t>
  </si>
  <si>
    <t>1.053,73</t>
  </si>
  <si>
    <t>Hidrometro multijato, vazao maxima de 7,0 m3/h, de 1"</t>
  </si>
  <si>
    <t>330,08</t>
  </si>
  <si>
    <t>Hidrometro unijato, vazao maxima de 1,5 m3/h, de 1/2"</t>
  </si>
  <si>
    <t>86,33</t>
  </si>
  <si>
    <t>Hidrometro unijato, vazao maxima de 3,0 m3/h, de 1/2"</t>
  </si>
  <si>
    <t>92,67</t>
  </si>
  <si>
    <t>Hidrometro unijato, vazao maxima de 5,0 m3/h, de 3/4"</t>
  </si>
  <si>
    <t>114,26</t>
  </si>
  <si>
    <t>Hidrometro woltmann, vazao maxima de 50,0 m3/h, de 2"</t>
  </si>
  <si>
    <t>1.701,20</t>
  </si>
  <si>
    <t>Hidrometro woltmann, vazao maxima de 80,0 m3/h, de 3"</t>
  </si>
  <si>
    <t>2.221,72</t>
  </si>
  <si>
    <t>Ignitor para lampada de vapor de sodio / vapor metalico ate 2000 w, tensao de pulso entre 600 a 750 v</t>
  </si>
  <si>
    <t>55,90</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</si>
  <si>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</si>
  <si>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</si>
  <si>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</si>
  <si>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</si>
  <si>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</si>
  <si>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</si>
  <si>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</si>
  <si>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</si>
  <si>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</si>
  <si>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3.206,35</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</si>
  <si>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</si>
  <si>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</si>
  <si>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</si>
  <si>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</si>
  <si>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</si>
  <si>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</si>
  <si>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</si>
  <si>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</si>
  <si>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</si>
  <si>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</si>
  <si>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</si>
  <si>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</si>
  <si>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</si>
  <si>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</si>
  <si>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</si>
  <si>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</si>
  <si>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</si>
  <si>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</si>
  <si>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20,56</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</si>
  <si>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</si>
  <si>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</si>
  <si>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</si>
  <si>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</si>
  <si>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</si>
  <si>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970,24</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</si>
  <si>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</si>
  <si>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</si>
  <si>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</si>
  <si>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</si>
  <si>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</si>
  <si>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</si>
  <si>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</si>
  <si>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241,86</t>
  </si>
  <si>
    <t>Janela basculante em aluminio, 100 x 80 cm (a x l), acabamento acet ou brilhante, batente/requadro de 3 a 14 cm, com vidro, sem guarnicao/alizar</t>
  </si>
  <si>
    <t>194,80</t>
  </si>
  <si>
    <t>Janela basculante em aluminio, 80 x 60 cm (a x l), acabamento acet ou brilhante, batente/requadro de 3 a 14 cm, com vidro, sem guarnicao/alizar</t>
  </si>
  <si>
    <t>179,65</t>
  </si>
  <si>
    <t>Janela basculante em aluminio, 80 x 60 cm (a x l), batente/requadro de 3 a 14 cm, com vidro, sem guarnicao/alizar</t>
  </si>
  <si>
    <t>341,22</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</si>
  <si>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</si>
  <si>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</si>
  <si>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419,44</t>
  </si>
  <si>
    <t>Janela basculante, aco, com batente/requadro, 100 x 100 cm (sem vidros)</t>
  </si>
  <si>
    <t>313,01</t>
  </si>
  <si>
    <t>Janela basculante, aco, com batente/requadro, 60 x 60 cm (sem vidros)</t>
  </si>
  <si>
    <t>145,20</t>
  </si>
  <si>
    <t>Janela basculante, aco, com batente/requadro, 60 x 80 cm (sem vidros)</t>
  </si>
  <si>
    <t>170,76</t>
  </si>
  <si>
    <t>355,76</t>
  </si>
  <si>
    <t>Janela basculante, aco, com batente/requadro, 80 x 80 cm (sem vidros)</t>
  </si>
  <si>
    <t>267,16</t>
  </si>
  <si>
    <t>417,43</t>
  </si>
  <si>
    <t>Janela de abrir em madeira imbuia/cedro arana/cedro rosa ou equivalente da regiao, caixa do batente/marco *10* cm, 2 folhas de abrir tipo veneziana e 2 folhas de abrir para vidro, com guarnicao/alizar, com ferragens, (sem vidro e sem acabamento)</t>
  </si>
  <si>
    <t>622,17</t>
  </si>
  <si>
    <t>Janela de abrir em madeira pinus/eucalipto/ tauari/ virola ou equivalente da regiao, caixa do batente/marco *10* cm, 2 folhas de abrir tipo veneziana e 2 folhas guilhotina para vidro, com ferragens (sem vidro,sem guarnicao/alizar e sem acabamento)</t>
  </si>
  <si>
    <t>355,47</t>
  </si>
  <si>
    <t>Janela de correr em aluminio, veneziana, 120  x 150 cm (a x l), 3 fls (2 venezianas e 1 vidro), sem bandeira, acabamento acet ou brilhante, batente/requadro de 6 a 14 cm, com vidro, sem guarnicao/alizar</t>
  </si>
  <si>
    <t>657,57</t>
  </si>
  <si>
    <t>Janela de correr em aluminio, veneziana, 120 x 120 cm (a x l), 3 fls (2 venezianas e 1 vidro), sem bandeira, acabamento acet ou brilhante, batente/requadro de 6 a 14 cm, com vidro, sem guarnicao/alizar</t>
  </si>
  <si>
    <t>545,32</t>
  </si>
  <si>
    <t>Janela de correr em aluminio, veneziana, 120 x 150 cm (a x l), 6 fls (4 venezianas e 2 vidros), sem bandeira, acabamento acet ou brilhante, batente/requadro de 6 a 14 cm, com vidro, sem guarnicao/alizar</t>
  </si>
  <si>
    <t>758,63</t>
  </si>
  <si>
    <t>Janela de correr em aluminio, veneziana, 120 x 200 cm (a x l), 6 fls (4 venezianas e 2 vidros), sem bandeira, acabamento acet ou brilhante,  batente/requadro de 6 a 14 cm, com vidro, sem guarnicao/alizar</t>
  </si>
  <si>
    <t>939,07</t>
  </si>
  <si>
    <t>Janela de correr em aluminio, 100 x 120 cm (a x l), 2 fls,  sem bandeira,  acabamento acet ou brilhante, batente/requadro de 6 a 14 cm, com vidro, sem guarnicao</t>
  </si>
  <si>
    <t>312,90</t>
  </si>
  <si>
    <t>Janela de correr em aluminio, 100 x 150 cm (a x l), 2 fls,  sem bandeira,  acabamento acet ou brilhante, batente/requadro de 6 a 14 cm, com vidro, sem guarnicao/alizar</t>
  </si>
  <si>
    <t>367,54</t>
  </si>
  <si>
    <t>Janela de correr em aluminio, 100 x 150 cm (a x l), 4 fls, sem bandeira, acabamento acet ou brilhante, batente/requadro de 6 a 14 cm, com vidro, sem guarnicao/alizar</t>
  </si>
  <si>
    <t>433,41</t>
  </si>
  <si>
    <t>304,41</t>
  </si>
  <si>
    <t>Janela de correr em aluminio, 100 x 150 cm (a x l), 4 fls, sem bandeira, acabamento acet ou brilhante, com vidro, com guarnicao para 1 face</t>
  </si>
  <si>
    <t>320,13</t>
  </si>
  <si>
    <t>Janela de correr em aluminio, 100 x 200 cm, 4 fls,  bandeira com bascula,  acabamento acet ou brilhante, batente/requadro de 6 a 14 cm, com vidro, sem guarnicao/alizar</t>
  </si>
  <si>
    <t>513,51</t>
  </si>
  <si>
    <t>Janela de correr em aluminio, 120 x 120 cm (a x l), 2 fls, sem bandeira, acabamento acet ou brilhante,  batente/requadro de 6 a 14 cm, com vidro, sem guarnicao/alizar</t>
  </si>
  <si>
    <t>356,31</t>
  </si>
  <si>
    <t>Janela de correr em aluminio, 120 x 150 cm (a x l), 2 fls, sem bandeira, acabamento acet ou brilhante, batente/requadro de 6 a 14 cm, com vidro, sem guarnicao/alizar</t>
  </si>
  <si>
    <t>402,72</t>
  </si>
  <si>
    <t>Janela de correr em aluminio, 120 x 150 cm (a x l), 4 fls, bandeira com bascula,  acabamento acet ou brilhante, batente/requadro de 6 a 14 cm, com vidro, sem guarnicao/alizar</t>
  </si>
  <si>
    <t>502,28</t>
  </si>
  <si>
    <t>Janela de correr em aluminio, 120 x 200 cm (a x l), 4 fls, bandeira com bascula,  acabamento acet ou brilhante, batente/requadro de 6 a 14 cm, com vidro, sem guarnicao/alizar</t>
  </si>
  <si>
    <t>565,91</t>
  </si>
  <si>
    <t>Janela de correr, aco, batente/requadro de 6 a 14 cm,  com divisao horiz , pint anticorrosiva, sem vidro, bandeira com bascula, 4 fls, 120  x 150 cm (a x l)</t>
  </si>
  <si>
    <t>801,91</t>
  </si>
  <si>
    <t>Janela de correr, aco, batente/requadro de 6 a 14 cm, quadriculada, pint anticorrosiva, sem vidro, bandeira com bascula, 4 fls, 120  x 150 cm (a x l)</t>
  </si>
  <si>
    <t>1.005,94</t>
  </si>
  <si>
    <t>Janela de correr, aco, batente/requadro de 6 a 14 cm, quadriculada, pint anticorrosiva, sem vidro, bandeira com bascula, 4 fls, 120  x 200 cm (a x l)</t>
  </si>
  <si>
    <t>1.240,54</t>
  </si>
  <si>
    <t>Janela de correr, aco, batente/requadro de 6 a 14 cm, quadriculada, pint anticorrosiva, sem vidro, sem bandeira, 4 fls, 100  x 120 cm (a x l)</t>
  </si>
  <si>
    <t>558,49</t>
  </si>
  <si>
    <t>Janela de correr, aco, batente/requadro de 6 a 14 cm, quadriculada, pint anticorrosiva, sem vidro, sem bandeira, 4 fls, 120  x 150 cm (a x l)</t>
  </si>
  <si>
    <t>417,99</t>
  </si>
  <si>
    <t>Janela de correr, aco, batente/requadro de 6 a 14 cm, quadriculada, pint anticorrosiva, sem vidro, sem bandeira, 4 fls, 120  x 200 cm (a x l)</t>
  </si>
  <si>
    <t>505,44</t>
  </si>
  <si>
    <t>Janela de correr, aco, batente/requadro de 6 a 14 cm, quadriculada, pintura anticorrosiva, sem vidro, bandeira com bascula, 4 fls, 120  x 150 cm (a x l)</t>
  </si>
  <si>
    <t>558,86</t>
  </si>
  <si>
    <t>Janela de correr, aco, batente/requadro de 6 a 14 cm, sem  divisao, pint anticorrosiva, sem vidro, bandeira com bascula, 4 fls, 120  x 200 cm (a x l)</t>
  </si>
  <si>
    <t>591,91</t>
  </si>
  <si>
    <t>Janela de correr, aco, batente/requadro de 6 a 14 cm, veneziana, pint anticorrosiva, pint acabamento, com vidro, 6 fls, 120  x 150 cm (a x l)</t>
  </si>
  <si>
    <t>566,63</t>
  </si>
  <si>
    <t>Janela de correr, aco, batente/requadro de 6 a 14 cm, veneziana, pint anticorrosiva, sem vidro, 6 fls, 120  x 150 cm (a x l)</t>
  </si>
  <si>
    <t>510,18</t>
  </si>
  <si>
    <t>Janela de correr, aco, com batente/requadro de 6 a 14 cm, sem divisao, pint anticorrosiva, pint acabamento, com vidro, sem bandeira, com grade, 4 fls, 100  x 120 cm (a x l)</t>
  </si>
  <si>
    <t>640,73</t>
  </si>
  <si>
    <t>Janela de correr, aco, com batente/requadro de 6 a 14 cm, sem divisao, pint anticorrosiva, pint acabamento, com vidro, sem bandeira, 2 fls, 120  x 150 cm (a x l)</t>
  </si>
  <si>
    <t>776,00</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</si>
  <si>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</si>
  <si>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593,45</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</si>
  <si>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</si>
  <si>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752,12</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</si>
  <si>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</si>
  <si>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462,43</t>
  </si>
  <si>
    <t>Janela em madeira cedrinho/ angelim comercial/ curupixa/ cumaru ou equivalente da regiao, caixa do batente/marco *10* cm, 2 folhas de abrir tipo veneziana e 2 folhas guilhotina para vidro, com guarnicao/alizar, com ferragens (sem vidro e sem acabamento)</t>
  </si>
  <si>
    <t>465,96</t>
  </si>
  <si>
    <t>Janela fixa em aluminio, 60  x 80 cm (a x l), batente/requadro de 3 a 14 cm, com vidro, sem guarnicao/alizar</t>
  </si>
  <si>
    <t>271,35</t>
  </si>
  <si>
    <t>Janela fixa em aluminio, 60 x 80 cm (a x l), batente/requadro de 3 a 14 cm, com vidro, sem guarnicao/alizar</t>
  </si>
  <si>
    <t>140,73</t>
  </si>
  <si>
    <t>Janela maxim ar em aluminio, 80 x 60 cm (a x l), batente/requadro de 4 a 14 cm, com vidro, sem guarnicao/alizar</t>
  </si>
  <si>
    <t>183,39</t>
  </si>
  <si>
    <t>366,05</t>
  </si>
  <si>
    <t>Janela maxim ar em madeira cedrinho/ angelim comercial/ curupixa/ cumaru ou equivalente da regiao, caixa do batente/marco *10* cm, 1 folha  para vidro, com guarnicao/alizar, com ferragens, (sem vidro e sem acabamento)</t>
  </si>
  <si>
    <t>657,12</t>
  </si>
  <si>
    <t>Janela maximo ar, aco, batente / requadro de 6 a 14 cm, pint anticorrosiva, sem vidro, com grade, 1 fl, 60  x 80 cm (a x l)</t>
  </si>
  <si>
    <t>316,27</t>
  </si>
  <si>
    <t>Janela maximo ar, aco, batente/requadro de 6 a 14 cm, pint anticorrosiva, sem vidro, com grade, 1 fl, 60  x 80 cm (a x l)</t>
  </si>
  <si>
    <t>658,89</t>
  </si>
  <si>
    <t>Janela maximo ar, aco, batente/requadro de 6 a 14 cm, pint anticorrosiva, sem vidro, sem grade, 1 fl, 60  x 80 cm (a x l)</t>
  </si>
  <si>
    <t>247,41</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</si>
  <si>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</si>
  <si>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</si>
  <si>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</si>
  <si>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</si>
  <si>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</si>
  <si>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</si>
  <si>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</si>
  <si>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</si>
  <si>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</si>
  <si>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</si>
  <si>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</si>
  <si>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89,50</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</si>
  <si>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</si>
  <si>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</si>
  <si>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</si>
  <si>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</si>
  <si>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</si>
  <si>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</si>
  <si>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</si>
  <si>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74,81</t>
  </si>
  <si>
    <t>Joelho cpvc, soldavel, 90 graus, 89 mm, para agua quente</t>
  </si>
  <si>
    <t>86,93</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</si>
  <si>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</si>
  <si>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</si>
  <si>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</si>
  <si>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</si>
  <si>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</si>
  <si>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</si>
  <si>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</si>
  <si>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</si>
  <si>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</si>
  <si>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</si>
  <si>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</si>
  <si>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</si>
  <si>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92,43</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</si>
  <si>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</si>
  <si>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</si>
  <si>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</si>
  <si>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</si>
  <si>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</si>
  <si>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</si>
  <si>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</si>
  <si>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</si>
  <si>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61,63</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</si>
  <si>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</si>
  <si>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</si>
  <si>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</si>
  <si>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</si>
  <si>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</si>
  <si>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</si>
  <si>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</si>
  <si>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</si>
  <si>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</si>
  <si>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</si>
  <si>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</si>
  <si>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</si>
  <si>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</si>
  <si>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</si>
  <si>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</si>
  <si>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</si>
  <si>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</si>
  <si>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</si>
  <si>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</si>
  <si>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</si>
  <si>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</si>
  <si>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</si>
  <si>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41,68</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</si>
  <si>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</si>
  <si>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</si>
  <si>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</si>
  <si>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</si>
  <si>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</si>
  <si>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</si>
  <si>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</si>
  <si>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</si>
  <si>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</si>
  <si>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152,49</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</si>
  <si>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</si>
  <si>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</si>
  <si>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</si>
  <si>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</si>
  <si>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</si>
  <si>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</si>
  <si>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</si>
  <si>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72,28</t>
  </si>
  <si>
    <t>Joelho pvc, 45 graus, roscavel,  1 1/2", agua fria predial</t>
  </si>
  <si>
    <t>Joelho pvc, 45 graus, roscavel, 1 1/4",  agua fria predial</t>
  </si>
  <si>
    <t>Joelho pvc, 45 graus, roscavel, 2", agua fria predial</t>
  </si>
  <si>
    <t>19,02</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</si>
  <si>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</si>
  <si>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</si>
  <si>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</si>
  <si>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</si>
  <si>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</si>
  <si>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</si>
  <si>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</si>
  <si>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</si>
  <si>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</si>
  <si>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20,75</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</si>
  <si>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</si>
  <si>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</si>
  <si>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</si>
  <si>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</si>
  <si>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39,03</t>
  </si>
  <si>
    <t>Joelho 45 graus, ppr, soldavel, f/ f, dn 90 mm, para aqua quente e fria predial</t>
  </si>
  <si>
    <t>78,86</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</si>
  <si>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</si>
  <si>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</si>
  <si>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</si>
  <si>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</si>
  <si>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</si>
  <si>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</si>
  <si>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</si>
  <si>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</si>
  <si>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</si>
  <si>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</si>
  <si>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</si>
  <si>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</si>
  <si>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13,80</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</si>
  <si>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</si>
  <si>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</si>
  <si>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</si>
  <si>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13,92</t>
  </si>
  <si>
    <t>Joelho 90 graus, rosca femea terminal, plastico, para conexao com crimpagem em tubo pex, dn 20 mm x 3/4"</t>
  </si>
  <si>
    <t>17,42</t>
  </si>
  <si>
    <t>Joelho 90 graus, rosca femea terminal, plastico, para conexao com crimpagem em tubo pex, dn 25 mm x 1/2"</t>
  </si>
  <si>
    <t>15,30</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</si>
  <si>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</si>
  <si>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</si>
  <si>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</si>
  <si>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34,08</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</si>
  <si>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</si>
  <si>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</si>
  <si>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</si>
  <si>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</si>
  <si>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</si>
  <si>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</si>
  <si>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</si>
  <si>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</si>
  <si>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</si>
  <si>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</si>
  <si>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56,86</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</si>
  <si>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</si>
  <si>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</si>
  <si>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</si>
  <si>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</si>
  <si>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</si>
  <si>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73,25</t>
  </si>
  <si>
    <t>Joelho, pvc serie r, 90 graus, dn 40 mm, para esgoto predial</t>
  </si>
  <si>
    <t>Joelho, pvc serie r, 90 graus, dn 50 mm, para esgoto predial</t>
  </si>
  <si>
    <t>Joelho, pvc serie r, 90 graus, dn 75 mm, para esgoto predial</t>
  </si>
  <si>
    <t>Joelho, pvc soldavel, 45 graus, 110 mm, para agua fria predial</t>
  </si>
  <si>
    <t>139,45</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</si>
  <si>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</si>
  <si>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</si>
  <si>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</si>
  <si>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</si>
  <si>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</si>
  <si>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</si>
  <si>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</si>
  <si>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</si>
  <si>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52,03</t>
  </si>
  <si>
    <t>Joelho, pvc soldavel, 90 graus, 75 mm, para agua fria predial</t>
  </si>
  <si>
    <t>61,06</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</si>
  <si>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</si>
  <si>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</si>
  <si>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</si>
  <si>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</si>
  <si>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</si>
  <si>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</si>
  <si>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</si>
  <si>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345,71</t>
  </si>
  <si>
    <t>Jogo de tranqueta e roseta quadrada de sobrepor sem furos, em latao cromado, *50 x 50* mm, para fechadura de porta de banheiro</t>
  </si>
  <si>
    <t>Jogo de tranqueta e roseta redonda de sobrepor sem furos, em latao cromado, diametro *50* mm, para fechadura de porta de banheiro</t>
  </si>
  <si>
    <t>36,82</t>
  </si>
  <si>
    <t>Juncao de reducao invertida, pvc soldavel, 100 x 50 mm, serie normal para esgoto predial</t>
  </si>
  <si>
    <t>Juncao de reducao invertida, pvc soldavel, 100 x 75 mm, serie normal para esgoto predial</t>
  </si>
  <si>
    <t>19,68</t>
  </si>
  <si>
    <t>Juncao de reducao invertida, pvc soldavel, 75 x 50 mm, serie normal para esgoto predial</t>
  </si>
  <si>
    <t>8,43</t>
  </si>
  <si>
    <t>Juncao de reducao simples, com bolsa para anel, pvc leve,  150 x 100 mm, para esgoto predial</t>
  </si>
  <si>
    <t>Juncao dupla, pvc serie r, dn 100 x 100 x 100 mm, para esgoto predial</t>
  </si>
  <si>
    <t>70,41</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</si>
  <si>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</si>
  <si>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</si>
  <si>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</si>
  <si>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</si>
  <si>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</si>
  <si>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</si>
  <si>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</si>
  <si>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</si>
  <si>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</si>
  <si>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</si>
  <si>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</si>
  <si>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110,10</t>
  </si>
  <si>
    <t>Juncao simples, pvc serie r, dn 150 x 150 mm, para esgoto predial</t>
  </si>
  <si>
    <t>124,16</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</si>
  <si>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</si>
  <si>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</si>
  <si>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</si>
  <si>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</si>
  <si>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</si>
  <si>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16,60</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</si>
  <si>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</si>
  <si>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</si>
  <si>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</si>
  <si>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</si>
  <si>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</si>
  <si>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</si>
  <si>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</si>
  <si>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</si>
  <si>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</si>
  <si>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356,03</t>
  </si>
  <si>
    <t>Juncao, pvc, 45 graus, je, bbb, dn 200 mm, para tubo corrugado e/ou liso, rede coletora de esgoto (nbr 10569)</t>
  </si>
  <si>
    <t>536,20</t>
  </si>
  <si>
    <t>Juncao, pvc, 45 graus, je, bbb, dn 250 mm, para tubo corrugado e/ou liso, rede coletora de esgoto (nbr 10569)</t>
  </si>
  <si>
    <t>746,91</t>
  </si>
  <si>
    <t>Junta de expansao bronze/latao (ref 900), ponta x ponta, 35 mm</t>
  </si>
  <si>
    <t>359,02</t>
  </si>
  <si>
    <t>Junta de expansao bronze/latao (ref 900), ponta x ponta, 42 mm</t>
  </si>
  <si>
    <t>449,50</t>
  </si>
  <si>
    <t>Junta de expansao bronze/latao (ref 900), ponta x ponta, 54 mm</t>
  </si>
  <si>
    <t>623,44</t>
  </si>
  <si>
    <t>Junta de expansao bronze/latao (ref 900), ponta x ponta, 66 mm</t>
  </si>
  <si>
    <t>823,46</t>
  </si>
  <si>
    <t>Junta de expansao de cobre (ref 900), ponta x ponta, 15 mm</t>
  </si>
  <si>
    <t>246,21</t>
  </si>
  <si>
    <t>Junta de expansao de cobre (ref 900), ponta x ponta, 22 mm</t>
  </si>
  <si>
    <t>Junta de expansao de cobre (ref 900), ponta x ponta, 28 mm</t>
  </si>
  <si>
    <t>313,68</t>
  </si>
  <si>
    <t>Junta dilatacao elastica para concreto (fugenband) o-12, ate 5 mca</t>
  </si>
  <si>
    <t>Junta dilatacao elastica para concreto (fugenband) o-22, ate 30 mca</t>
  </si>
  <si>
    <t>89,85</t>
  </si>
  <si>
    <t>Junta dilatacao elastica para concreto (fugenband) o-35/10, ate 100 mca</t>
  </si>
  <si>
    <t>338,14</t>
  </si>
  <si>
    <t>Junta dilatacao elastica para concreto (fugenband) o-35/6, ate 100 mca</t>
  </si>
  <si>
    <t>279,75</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</si>
  <si>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</si>
  <si>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</si>
  <si>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</si>
  <si>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</si>
  <si>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218,42</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</si>
  <si>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</si>
  <si>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</si>
  <si>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74,58</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</si>
  <si>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</si>
  <si>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81,78</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</si>
  <si>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</si>
  <si>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139,52</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</si>
  <si>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</si>
  <si>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</si>
  <si>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164,64</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</si>
  <si>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</si>
  <si>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164,09</t>
  </si>
  <si>
    <t>Kit de acessorios para banheiro em metal cromado, 5 pecas</t>
  </si>
  <si>
    <t>Kit de materiais para bracadeira para fixacao em poste circular, contem tres fixadores e um rolo de fita de 3 m em aco carbono</t>
  </si>
  <si>
    <t>17,51</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</si>
  <si>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</si>
  <si>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</si>
  <si>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284,38</t>
  </si>
  <si>
    <t>Kit porta pronta de madeira, folha leve (nbr 15930) de 60 x 210 cm, e = 35 mm, nucleo colmeia, estrutura usinada para fechadura, capa lisa em hdf, acabamento em primer para pintura (inclui marco, alizares e dobradicas)</t>
  </si>
  <si>
    <t>250,55</t>
  </si>
  <si>
    <t>Kit porta pronta de madeira, folha leve (nbr 15930) de 70 x 210 cm, e = *35* mm, com marco em aco, nucleo colmeia, capa lisa em hdf, acabamento melaminico branco (inclui marco, alizares, dobradicas e fechadura)</t>
  </si>
  <si>
    <t>271,23</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</si>
  <si>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</si>
  <si>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</si>
  <si>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273,82</t>
  </si>
  <si>
    <t>Kit porta pronta de madeira, folha leve (nbr 15930) de 80 x 210 cm, e = 35 mm, nucleo colmeia, estrutura usinada para fechadura, capa lisa em hdf, acabamento em primer para pintura (inclui marco, alizares e dobradicas)</t>
  </si>
  <si>
    <t>255,72</t>
  </si>
  <si>
    <t>Kit porta pronta de madeira, folha leve (nbr 15930) de 90 x 210 cm, e = *35* mm, com marco em aco, nucleo colmeia, capa lisa em hdf, acabamento melaminico branco (inclui marco, alizares, dobradicas e fechadura)</t>
  </si>
  <si>
    <t>286,76</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</si>
  <si>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</si>
  <si>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</si>
  <si>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274,04</t>
  </si>
  <si>
    <t>Kit porta pronta de madeira, folha media (nbr 15930) de 60 x 210 cm, e = 35 mm, nucleo sarrafeado, estrutura usinada para fechadura, capa lisa em hdf, acabamento melaminico branco (inclui marco, alizares e dobradicas)</t>
  </si>
  <si>
    <t>310,65</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</si>
  <si>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</si>
  <si>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</si>
  <si>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320,58</t>
  </si>
  <si>
    <t>Kit porta pronta de madeira, folha media (nbr 15930) de 80 x 210 cm, e = 35 mm, nucleo sarrafeado, estrutura usinada para fechadura, capa lisa em hdf, acabamento em primer para pintura (inclui marco, alizares e dobradicas)</t>
  </si>
  <si>
    <t>294,62</t>
  </si>
  <si>
    <t>Kit porta pronta de madeira, folha media (nbr 15930) de 80 x 210 cm, e = 35 mm, nucleo sarrafeado, estrutura usinada para fechadura, capa lisa em hdf, acabamento melaminico branco (inclui marco, alizares e dobradicas)</t>
  </si>
  <si>
    <t>322,54</t>
  </si>
  <si>
    <t>Kit porta pronta de madeira, folha media (nbr 15930) de 90 x 210 cm, e = 35 mm, nucleo sarrafeado, estrutura usinada para fechadura, capa lisa em hdf, acabamento em primer para pintura (inclui marco, alizares e dobradicas)</t>
  </si>
  <si>
    <t>304,96</t>
  </si>
  <si>
    <t>Kit porta pronta de madeira, folha media (nbr 15930) de 90 x 210 cm, e = 35 mm, nucleo sarrafeado, estrutura usinada para fechadura, capa lisa em hdf, acabamento melaminico branco (inclui marco, alizares e dobradicas)</t>
  </si>
  <si>
    <t>341,26</t>
  </si>
  <si>
    <t>Kit porta pronta de madeira, folha pesada (nbr 15930) de 80 x 210 cm, e = 35 mm, nucleo solido, capa lisa em hdf, acabamento melaminico branco (inclui marco, alizares, dobradicas e fechadura externa)</t>
  </si>
  <si>
    <t>342,38</t>
  </si>
  <si>
    <t>Kit porta pronta de madeira, folha pesada (nbr 15930) de 80 x 210 cm, e = 35 mm, nucleo solido, estrutura usinada para fechadura, capa lisa em hdf, acabamento em laminado natural com verniz (inclui marco, alizares e dobradicas)</t>
  </si>
  <si>
    <t>380,71</t>
  </si>
  <si>
    <t>Kit porta pronta de madeira, folha pesada (nbr 15930) de 90 x 210 cm, e = 35 mm, nucleo solido, capa lisa em hdf, acabamento melaminico branco (inclui marco, alizares, dobradicas e fechadura externa)</t>
  </si>
  <si>
    <t>351,29</t>
  </si>
  <si>
    <t>Kit porta pronta de madeira, folha pesada (nbr 15930) de 90 x 210 cm, e = 35 mm, nucleo solido, estrutura usinada para fechadura, capa lisa em hdf, acabamento em laminado natural com verniz (inclui marco, alizares e dobradicas)</t>
  </si>
  <si>
    <t>413,01</t>
  </si>
  <si>
    <t>Ladrilho hidraulico, *20 x 20* cm, e= 2 cm, padrao copacabana, 2 cores (preto e branco)</t>
  </si>
  <si>
    <t>50,36</t>
  </si>
  <si>
    <t>Ladrilho hidraulico, *20 x 20* cm, e= 2 cm, dados, cor natural</t>
  </si>
  <si>
    <t>Ladrilho hidraulico, *20 x 20* cm, e= 2 cm, rampa, natural</t>
  </si>
  <si>
    <t>Ladrilho hidraulico, *20 x 20* cm, e= 2 cm, tatil alerta ou direcional, amarelo</t>
  </si>
  <si>
    <t>59,61</t>
  </si>
  <si>
    <t>Ladrilho hidraulico, *30 x 30* cm, e= 2 cm, milano, natural</t>
  </si>
  <si>
    <t>46,18</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</si>
  <si>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</si>
  <si>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</si>
  <si>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</si>
  <si>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</si>
  <si>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</si>
  <si>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</si>
  <si>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</si>
  <si>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</si>
  <si>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</si>
  <si>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</si>
  <si>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</si>
  <si>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</si>
  <si>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</si>
  <si>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</si>
  <si>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</si>
  <si>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</si>
  <si>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</si>
  <si>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17,52</t>
  </si>
  <si>
    <t>Lampada de luz mista 250 w, base e27 (220 v)</t>
  </si>
  <si>
    <t>Lampada de luz mista 500 w, base e40 (220 v)</t>
  </si>
  <si>
    <t>44,04</t>
  </si>
  <si>
    <t>Lampada fluorescente compacta branca 135 w, base e40 (127/220 v)</t>
  </si>
  <si>
    <t>130,45</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</si>
  <si>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</si>
  <si>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</si>
  <si>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</si>
  <si>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</si>
  <si>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37,41</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</si>
  <si>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</si>
  <si>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</si>
  <si>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</si>
  <si>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</si>
  <si>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</si>
  <si>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</si>
  <si>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29,91</t>
  </si>
  <si>
    <t>Lampada led tubular bivolt 18/20 w, base g13</t>
  </si>
  <si>
    <t>50,45</t>
  </si>
  <si>
    <t>Lampada led tubular bivolt 9/10 w, base g13</t>
  </si>
  <si>
    <t>Lampada led 10 w bivolt branca, formato tradicional (base e27)</t>
  </si>
  <si>
    <t>28,44</t>
  </si>
  <si>
    <t>Lampada led 6 w bivolt branca, formato tradicional (base e27)</t>
  </si>
  <si>
    <t>21,04</t>
  </si>
  <si>
    <t>Lampada vapor de sodio ovoide 150 w (base e40)</t>
  </si>
  <si>
    <t>33,86</t>
  </si>
  <si>
    <t>Lampada vapor de sodio ovoide 250 w (base e40)</t>
  </si>
  <si>
    <t>Lampada vapor de sodio ovoide 400 w (base e40)</t>
  </si>
  <si>
    <t>Lampada vapor mercurio 125 w (base e27)</t>
  </si>
  <si>
    <t>15,63</t>
  </si>
  <si>
    <t>Lampada vapor mercurio 250 w (base e40)</t>
  </si>
  <si>
    <t>Lampada vapor mercurio 400 w (base e40)</t>
  </si>
  <si>
    <t>38,02</t>
  </si>
  <si>
    <t>Lampada vapor metalico ovoide 150 w, base e27/e40</t>
  </si>
  <si>
    <t>Lampada vapor metalico tubular 400 w (base e40)</t>
  </si>
  <si>
    <t>62,72</t>
  </si>
  <si>
    <t>Lavadora de alta pressao (lava-jato) para agua fria, pressao de operacao entre 1400 e 1900 lib/pol2, vazao maxima entre  400 e 700 l/h</t>
  </si>
  <si>
    <t>1.971,00</t>
  </si>
  <si>
    <t>Lavatorio de canto louca branca suspenso *40 x 30* cm</t>
  </si>
  <si>
    <t>Lavatorio louca branca com coluna *44 x 35,5* cm</t>
  </si>
  <si>
    <t>Lavatorio louca branca com coluna *54 x 44* cm</t>
  </si>
  <si>
    <t>Lavatorio louca branca suspenso *40 x 30* cm</t>
  </si>
  <si>
    <t>71,24</t>
  </si>
  <si>
    <t>Lavatorio louca cor com coluna *54 x 44* cm</t>
  </si>
  <si>
    <t>177,22</t>
  </si>
  <si>
    <t>Lavatorio louca cor suspenso *40 x 30* cm</t>
  </si>
  <si>
    <t>84,96</t>
  </si>
  <si>
    <t>Lavatorio/cuba de embutir oval louca branca sem ladrao *50 x 35* cm</t>
  </si>
  <si>
    <t>70,02</t>
  </si>
  <si>
    <t>Lavatorio/cuba de embutir oval louca cor sem ladrao *50 x 35* cm</t>
  </si>
  <si>
    <t>76,25</t>
  </si>
  <si>
    <t>Lavatorio/cuba de sobrepor oval pequena louca branca sem ladrao *31 x 44*</t>
  </si>
  <si>
    <t>111,39</t>
  </si>
  <si>
    <t>Lavatorio/cuba de sobrepor retangular louca branca com ladrao *52 x 45* cm</t>
  </si>
  <si>
    <t>199,73</t>
  </si>
  <si>
    <t>Lavatorio/cuba de sobrepor retangular louca cor com ladrao *52 x 45* cm</t>
  </si>
  <si>
    <t>202,71</t>
  </si>
  <si>
    <t>Leiturista ou cadastrista de redes de agua e esgoto</t>
  </si>
  <si>
    <t>Leiturista ou cadastrista de redes de agua e esgoto (mensalista)</t>
  </si>
  <si>
    <t>2.881,93</t>
  </si>
  <si>
    <t>Letra aco inox (aisi 304), chapa num. 22, recortado, h= 20 cm (sem relevo)</t>
  </si>
  <si>
    <t>79,20</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</si>
  <si>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</si>
  <si>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</si>
  <si>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</si>
  <si>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</si>
  <si>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</si>
  <si>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</si>
  <si>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</si>
  <si>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</si>
  <si>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</si>
  <si>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</si>
  <si>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</si>
  <si>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3.615,64</t>
  </si>
  <si>
    <t>Lixadeira eletrica angular, para disco de 7 " (180 mm), potencia de 2.200 W, *5.000* Rpm, 220 v</t>
  </si>
  <si>
    <t>597,97</t>
  </si>
  <si>
    <t>Lixeira dupla, com capacidade volumetrica de 60l*, fabricada em tubo de aco carbono, cestos em chapa de aco e pintura no processo eletrostatico - para academia ao ar livre / academia da terceira idade - ati</t>
  </si>
  <si>
    <t>1.074,55</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</si>
  <si>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</si>
  <si>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</si>
  <si>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</si>
  <si>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</si>
  <si>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</si>
  <si>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</si>
  <si>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</si>
  <si>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</si>
  <si>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</si>
  <si>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</si>
  <si>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</si>
  <si>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</si>
  <si>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</si>
  <si>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</si>
  <si>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</si>
  <si>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</si>
  <si>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</si>
  <si>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</si>
  <si>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</si>
  <si>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</si>
  <si>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</si>
  <si>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</si>
  <si>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</si>
  <si>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</si>
  <si>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</si>
  <si>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</si>
  <si>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</si>
  <si>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</si>
  <si>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</si>
  <si>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</si>
  <si>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</si>
  <si>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</si>
  <si>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</si>
  <si>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</si>
  <si>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</si>
  <si>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</si>
  <si>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</si>
  <si>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</si>
  <si>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</si>
  <si>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</si>
  <si>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</si>
  <si>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</si>
  <si>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</si>
  <si>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121,13</t>
  </si>
  <si>
    <t>Luminaria de embutir em chapa de aco para 4 lampadas fluorescentes de 14 w *60 x 60 cm* aletada (nao inclui reator e lampadas)</t>
  </si>
  <si>
    <t>128,56</t>
  </si>
  <si>
    <t>Luminaria de emergencia 30 leds, potencia 2 w, bateria de litio, autonomia de 6 horas</t>
  </si>
  <si>
    <t>30,34</t>
  </si>
  <si>
    <t>Luminaria de led para iluminacao publica, de 98 w  ate 137 w, involucro em aluminio ou aco inox (coletado caixa)</t>
  </si>
  <si>
    <t>880,35</t>
  </si>
  <si>
    <t>Luminaria de sobrepor em chapa de aco com aletas plasticas, para 1 lampada, base e27, potencia maxima 40/60 w (nao inclui lampada)</t>
  </si>
  <si>
    <t>Luminaria de sobrepor em chapa de aco com aletas plasticas, para 2 lampadas, base e27, potencia maxima 40/60 w (nao inclui lampadas)</t>
  </si>
  <si>
    <t>30,69</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</si>
  <si>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</si>
  <si>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</si>
  <si>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</si>
  <si>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</si>
  <si>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</si>
  <si>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</si>
  <si>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14,33</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</si>
  <si>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</si>
  <si>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</si>
  <si>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</si>
  <si>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</si>
  <si>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167,84</t>
  </si>
  <si>
    <t>Luminaria esmaltada cor aluminio peterco y.25/1</t>
  </si>
  <si>
    <t>72,80</t>
  </si>
  <si>
    <t>Luminaria hermetica ip-65 para 2 duas lampadas de 14/16/18/20 w (nao inclui reator e lampadas)</t>
  </si>
  <si>
    <t>79,46</t>
  </si>
  <si>
    <t>Luminaria hermetica ip-65 para 2 duas lampadas de 28/32/36/40 w (nao inclui reator e lampadas)</t>
  </si>
  <si>
    <t>97,88</t>
  </si>
  <si>
    <t>Luminaria led plafon redondo de sobrepor bivolt 12/13 w,  d = *17* cm</t>
  </si>
  <si>
    <t>74,04</t>
  </si>
  <si>
    <t>Luminaria led refletor retangular bivolt, luz branca, 10 w</t>
  </si>
  <si>
    <t>61,41</t>
  </si>
  <si>
    <t>Luminaria led refletor retangular bivolt, luz branca, 30 w</t>
  </si>
  <si>
    <t>Luminaria led refletor retangular bivolt, luz branca, 50 w</t>
  </si>
  <si>
    <t>220,14</t>
  </si>
  <si>
    <t>Luminaria plafon redondo com vidro fosco diametro *25* cm, para 1 lampada, base e27, potencia maxima 40/60 w (nao inclui lampada)</t>
  </si>
  <si>
    <t>Luminaria plafon redondo com vidro fosco diametro *30* cm, para 2 lampadas, base e27, potencia maxima 40/60 w (nao inclui lampadas)</t>
  </si>
  <si>
    <t>32,86</t>
  </si>
  <si>
    <t>Luminaria prova de tempo peterco y.31/1</t>
  </si>
  <si>
    <t>96,30</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</si>
  <si>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</si>
  <si>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63,86</t>
  </si>
  <si>
    <t>Luminaria spot de sobrepor em aluminio com aleta plastica para 1 lampada, base e27, potencia maxima 40/60 w (nao inclui lampada)</t>
  </si>
  <si>
    <t>Luminaria spot de sobrepor em aluminio com aleta plastica para 2 lampadas, base e27, potencia maxima 40/60 w (nao inclui lampada)</t>
  </si>
  <si>
    <t>34,94</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</si>
  <si>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</si>
  <si>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</si>
  <si>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</si>
  <si>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</si>
  <si>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</si>
  <si>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</si>
  <si>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</si>
  <si>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</si>
  <si>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62,04</t>
  </si>
  <si>
    <t>Luva cpvc, soldavel, 89 mm, para agua quente predial</t>
  </si>
  <si>
    <t>Luva de borracha isolante para alta tensao, resistente a ozonio, tensao de ensaio 2,5 kv (par)</t>
  </si>
  <si>
    <t>245,82</t>
  </si>
  <si>
    <t>Luva de cobre (ref 600) sem anel de solda, bolsa x bolsa, 104 mm</t>
  </si>
  <si>
    <t>204,89</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</si>
  <si>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</si>
  <si>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</si>
  <si>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</si>
  <si>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</si>
  <si>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</si>
  <si>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</si>
  <si>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</si>
  <si>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91,77</t>
  </si>
  <si>
    <t>Luva de cobre (ref 600) sem anel de solda, bolsa x bolsa, 79 mm</t>
  </si>
  <si>
    <t>140,51</t>
  </si>
  <si>
    <t>Luva de correr defofo, pvc, je, dn 100 mm</t>
  </si>
  <si>
    <t>Luva de correr defofo, pvc, je, dn 150 mm</t>
  </si>
  <si>
    <t>84,35</t>
  </si>
  <si>
    <t>Luva de correr defofo, pvc, je, dn 200 mm</t>
  </si>
  <si>
    <t>150,47</t>
  </si>
  <si>
    <t>Luva de correr defofo, pvc, je, dn 250 mm</t>
  </si>
  <si>
    <t>274,07</t>
  </si>
  <si>
    <t>Luva de correr defofo, pvc, je, dn 300 mm</t>
  </si>
  <si>
    <t>376,17</t>
  </si>
  <si>
    <t>Luva de correr para tubo roscavel, pvc, 1 1/2", para agua fria predial</t>
  </si>
  <si>
    <t>27,93</t>
  </si>
  <si>
    <t>Luva de correr para tubo roscavel, pvc, 1/2", para agua fria predial</t>
  </si>
  <si>
    <t>Luva de correr para tubo roscavel, pvc, 3/4", para agua fria predial</t>
  </si>
  <si>
    <t>9,27</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</si>
  <si>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</si>
  <si>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</si>
  <si>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</si>
  <si>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</si>
  <si>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</si>
  <si>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</si>
  <si>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</si>
  <si>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</si>
  <si>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90,34</t>
  </si>
  <si>
    <t>Luva de correr pvc, je, dn 250 mm, para rede coletora de esgoto (nbr 10569)</t>
  </si>
  <si>
    <t>147,71</t>
  </si>
  <si>
    <t>Luva de correr pvc, je, dn 300 mm, para rede coletora de esgoto (nbr 10569)</t>
  </si>
  <si>
    <t>246,93</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</si>
  <si>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</si>
  <si>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</si>
  <si>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</si>
  <si>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</si>
  <si>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</si>
  <si>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</si>
  <si>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</si>
  <si>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</si>
  <si>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23,83</t>
  </si>
  <si>
    <t>Luva de correr, pvc serie reforcada - r, 100 mm, para esgoto predial</t>
  </si>
  <si>
    <t>Luva de correr, pvc serie reforcada - r, 150 mm, para esgoto predial</t>
  </si>
  <si>
    <t>59,03</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</si>
  <si>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</si>
  <si>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</si>
  <si>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</si>
  <si>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</si>
  <si>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</si>
  <si>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</si>
  <si>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</si>
  <si>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</si>
  <si>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</si>
  <si>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</si>
  <si>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</si>
  <si>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</si>
  <si>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</si>
  <si>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58,93</t>
  </si>
  <si>
    <t>Luva de ferro galvanizado, com rosca bsp, de 4"</t>
  </si>
  <si>
    <t>92,93</t>
  </si>
  <si>
    <t>Luva de ferro galvanizado, com rosca bsp, de 5"</t>
  </si>
  <si>
    <t>169,30</t>
  </si>
  <si>
    <t>Luva de ferro galvanizado, com rosca bsp, de 6"</t>
  </si>
  <si>
    <t>279,24</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</si>
  <si>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</si>
  <si>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</si>
  <si>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</si>
  <si>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</si>
  <si>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</si>
  <si>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</si>
  <si>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</si>
  <si>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</si>
  <si>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</si>
  <si>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</si>
  <si>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</si>
  <si>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</si>
  <si>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</si>
  <si>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</si>
  <si>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</si>
  <si>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</si>
  <si>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</si>
  <si>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</si>
  <si>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</si>
  <si>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</si>
  <si>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</si>
  <si>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</si>
  <si>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5,84</t>
  </si>
  <si>
    <t>Luva de reducao de ferro galvanizado, com rosca bsp, de 3" x 1 1/2"</t>
  </si>
  <si>
    <t>63,55</t>
  </si>
  <si>
    <t>Luva de reducao de ferro galvanizado, com rosca bsp, de 3" x 2 1/2"</t>
  </si>
  <si>
    <t>Luva de reducao de ferro galvanizado, com rosca bsp, de 3" x 2"</t>
  </si>
  <si>
    <t>Luva de reducao de ferro galvanizado, com rosca bsp, de 4" x 2 1/2"</t>
  </si>
  <si>
    <t>109,73</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</si>
  <si>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</si>
  <si>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</si>
  <si>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</si>
  <si>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</si>
  <si>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</si>
  <si>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</si>
  <si>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</si>
  <si>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116,47</t>
  </si>
  <si>
    <t>Luva de reducao em aco carbono, com encaixe para solda dn sw, pressao 3.000 Lbs, dn 2" x 1 1/2"</t>
  </si>
  <si>
    <t>Luva de reducao em aco carbono, com encaixe para solda dn sw, pressao 3.000 Lbs, dn 3" x 2 1/2"</t>
  </si>
  <si>
    <t>157,50</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</si>
  <si>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</si>
  <si>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</si>
  <si>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</si>
  <si>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</si>
  <si>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</si>
  <si>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</si>
  <si>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</si>
  <si>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</si>
  <si>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</si>
  <si>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</si>
  <si>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</si>
  <si>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</si>
  <si>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</si>
  <si>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</si>
  <si>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</si>
  <si>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</si>
  <si>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</si>
  <si>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</si>
  <si>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119,01</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</si>
  <si>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</si>
  <si>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</si>
  <si>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</si>
  <si>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</si>
  <si>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</si>
  <si>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</si>
  <si>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</si>
  <si>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</si>
  <si>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90,66</t>
  </si>
  <si>
    <t>Luva em aco carbono, soldavel, pressao 3.000 Lbs, dn 2"</t>
  </si>
  <si>
    <t>Luva em aco carbono, soldavel, pressao 3.000 Lbs, dn 3/4"</t>
  </si>
  <si>
    <t>Luva em aco carbono, soldavel, pressao 3.000 Lbs, dn 3"</t>
  </si>
  <si>
    <t>122,74</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</si>
  <si>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</si>
  <si>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</si>
  <si>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</si>
  <si>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</si>
  <si>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</si>
  <si>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</si>
  <si>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</si>
  <si>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</si>
  <si>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</si>
  <si>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</si>
  <si>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</si>
  <si>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</si>
  <si>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</si>
  <si>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</si>
  <si>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</si>
  <si>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</si>
  <si>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</si>
  <si>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</si>
  <si>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</si>
  <si>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</si>
  <si>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</si>
  <si>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</si>
  <si>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</si>
  <si>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</si>
  <si>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</si>
  <si>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</si>
  <si>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</si>
  <si>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</si>
  <si>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</si>
  <si>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</si>
  <si>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</si>
  <si>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</si>
  <si>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</si>
  <si>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</si>
  <si>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</si>
  <si>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</si>
  <si>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</si>
  <si>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</si>
  <si>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</si>
  <si>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</si>
  <si>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</si>
  <si>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</si>
  <si>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41,58</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</si>
  <si>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</si>
  <si>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</si>
  <si>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</si>
  <si>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</si>
  <si>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</si>
  <si>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</si>
  <si>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</si>
  <si>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</si>
  <si>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</si>
  <si>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31,84</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</si>
  <si>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</si>
  <si>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</si>
  <si>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</si>
  <si>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</si>
  <si>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</si>
  <si>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</si>
  <si>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</si>
  <si>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</si>
  <si>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</si>
  <si>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</si>
  <si>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32,92</t>
  </si>
  <si>
    <t>Luva simples, pvc pba, je, dn 50 / de 60 mm, para rede agua (nbr 10351)</t>
  </si>
  <si>
    <t>12,03</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</si>
  <si>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</si>
  <si>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</si>
  <si>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</si>
  <si>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</si>
  <si>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</si>
  <si>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</si>
  <si>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</si>
  <si>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</si>
  <si>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</si>
  <si>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</si>
  <si>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</si>
  <si>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</si>
  <si>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</si>
  <si>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</si>
  <si>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</si>
  <si>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</si>
  <si>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</si>
  <si>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</si>
  <si>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</si>
  <si>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</si>
  <si>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</si>
  <si>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</si>
  <si>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1.804,65</t>
  </si>
  <si>
    <t>Luva, pead pe 100,  de 63 mm, para eletrofusao</t>
  </si>
  <si>
    <t>Luva, pead pe 100, de 125 mm, para eletrofusao</t>
  </si>
  <si>
    <t>Luva, pead pe 100, de 20 mm, para eletrofusao</t>
  </si>
  <si>
    <t>Luva, pead pe 100, de 200 mm, para eletrofusao</t>
  </si>
  <si>
    <t>142,71</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</si>
  <si>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</si>
  <si>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</si>
  <si>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</si>
  <si>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</si>
  <si>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29,92</t>
  </si>
  <si>
    <t>Macarico de solda 201 para extensao glp ou acetileno</t>
  </si>
  <si>
    <t>Macariqueiro</t>
  </si>
  <si>
    <t>Macariqueiro (mensalista)</t>
  </si>
  <si>
    <t>3.599,87</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</si>
  <si>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</si>
  <si>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</si>
  <si>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</si>
  <si>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</si>
  <si>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</si>
  <si>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</si>
  <si>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</si>
  <si>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</si>
  <si>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</si>
  <si>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</si>
  <si>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</si>
  <si>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</si>
  <si>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</si>
  <si>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</si>
  <si>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</si>
  <si>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1.221,55</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</si>
  <si>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</si>
  <si>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</si>
  <si>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</si>
  <si>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</si>
  <si>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</si>
  <si>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</si>
  <si>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</si>
  <si>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</si>
  <si>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</si>
  <si>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</si>
  <si>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</si>
  <si>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</si>
  <si>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</si>
  <si>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</si>
  <si>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</si>
  <si>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</si>
  <si>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</si>
  <si>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</si>
  <si>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</si>
  <si>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</si>
  <si>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</si>
  <si>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</si>
  <si>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</si>
  <si>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</si>
  <si>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</si>
  <si>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</si>
  <si>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</si>
  <si>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</si>
  <si>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</si>
  <si>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</si>
  <si>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</si>
  <si>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</si>
  <si>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</si>
  <si>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</si>
  <si>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62,28</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</si>
  <si>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</si>
  <si>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</si>
  <si>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</si>
  <si>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</si>
  <si>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</si>
  <si>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</si>
  <si>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</si>
  <si>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</si>
  <si>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</si>
  <si>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</si>
  <si>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</si>
  <si>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</si>
  <si>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</si>
  <si>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</si>
  <si>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</si>
  <si>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</si>
  <si>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</si>
  <si>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</si>
  <si>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</si>
  <si>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29,52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</si>
  <si>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</si>
  <si>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</si>
  <si>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</si>
  <si>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505.925,24</t>
  </si>
  <si>
    <t>Maquina extrusora de concreto para guias e sarjetas, com motor a diesel de 14 cv</t>
  </si>
  <si>
    <t>78.291,97</t>
  </si>
  <si>
    <t>Maquina manual tipo prensa para producao de blocos e pavimentos de concreto, com motor eletrico trifasico para vibracao, potencia total instalada de 1,5 kw</t>
  </si>
  <si>
    <t>32.775,09</t>
  </si>
  <si>
    <t>Maquina para corte com disco abrasivo de diametro de 18'' (450 mm), com motor eletrico trifasico de 10 cv</t>
  </si>
  <si>
    <t>10.220,44</t>
  </si>
  <si>
    <t>Maquina tipo prensa hidraulica, para fabricacao de tubos de concreto para aguas pluviais, dn 200 a dn 600 mm x 1000 mm de comprimento, com motor principal de 20 cv</t>
  </si>
  <si>
    <t>325.295,92</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</si>
  <si>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</si>
  <si>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14.375,23</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</si>
  <si>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</si>
  <si>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</si>
  <si>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</si>
  <si>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</si>
  <si>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</si>
  <si>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</si>
  <si>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5.926,33</t>
  </si>
  <si>
    <t>Martelo demolidor pneumatico manual, com reducao de vibracao, peso de 21 kg</t>
  </si>
  <si>
    <t>11.048,91</t>
  </si>
  <si>
    <t>Martelo demolidor pneumatico manual, com reducao de vibracao, peso de 31,5 kg</t>
  </si>
  <si>
    <t>12.714,47</t>
  </si>
  <si>
    <t>Martelo demolidor pneumatico manual, padrao, peso de 32 kg</t>
  </si>
  <si>
    <t>12.008,63</t>
  </si>
  <si>
    <t>Martelo demolidor pneumatico manual, peso  de 28 kg, com silenciador</t>
  </si>
  <si>
    <t>13.511,34</t>
  </si>
  <si>
    <t>Martelo perfurador pneumatico manual, de superficie, com avanco de coluna, peso de 22 kg</t>
  </si>
  <si>
    <t>24.861,80</t>
  </si>
  <si>
    <t>Martelo perfurador pneumatico manual, haste 25 x 75 mm, 21 kg</t>
  </si>
  <si>
    <t>13.904,57</t>
  </si>
  <si>
    <t>Martelo perfurador pneumatico manual, peso de 25 kg, com silenciador</t>
  </si>
  <si>
    <t>13.642,51</t>
  </si>
  <si>
    <t>Mascara de seguranca para solda com escudo de celeron e carneira de plastico com regulagem</t>
  </si>
  <si>
    <t>Massa a oleo para madeira</t>
  </si>
  <si>
    <t>Massa acrilica</t>
  </si>
  <si>
    <t>124,31</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</si>
  <si>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</si>
  <si>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</si>
  <si>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</si>
  <si>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</si>
  <si>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</si>
  <si>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</si>
  <si>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66,82</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</si>
  <si>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</si>
  <si>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</si>
  <si>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</si>
  <si>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</si>
  <si>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</si>
  <si>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</si>
  <si>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</si>
  <si>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767,27</t>
  </si>
  <si>
    <t>Material filtrante (pedregulho) 38 a 25,4 mm (posto pedreira/fornecedor, sem frete)</t>
  </si>
  <si>
    <t>782,80</t>
  </si>
  <si>
    <t>Mecanico de equipamentos pesados</t>
  </si>
  <si>
    <t>Mecanico de equipamentos pesados (mensalista)</t>
  </si>
  <si>
    <t>4.359,72</t>
  </si>
  <si>
    <t>Mecanico de refrigeracao</t>
  </si>
  <si>
    <t>Mecanico de refrigeracao (mensalista)</t>
  </si>
  <si>
    <t>Medidor de nivel estatico e dinamico para poco, comprimento de 200 m</t>
  </si>
  <si>
    <t>1.973,51</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</si>
  <si>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</si>
  <si>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</si>
  <si>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</si>
  <si>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</si>
  <si>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</si>
  <si>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</si>
  <si>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</si>
  <si>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</si>
  <si>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</si>
  <si>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</si>
  <si>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</si>
  <si>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</si>
  <si>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</si>
  <si>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</si>
  <si>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</si>
  <si>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</si>
  <si>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</si>
  <si>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</si>
  <si>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</si>
  <si>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</si>
  <si>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</si>
  <si>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</si>
  <si>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</si>
  <si>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11.200,00</t>
  </si>
  <si>
    <t>Mestre de obras</t>
  </si>
  <si>
    <t>Mestre de obras (mensalista)</t>
  </si>
  <si>
    <t>6.335,84</t>
  </si>
  <si>
    <t>Metacaulim de alta reatividade/caulim calcinado</t>
  </si>
  <si>
    <t>Micro-trator cortador de grama com largura do corte de 107 cm, com  2 laminas e descarte lateral</t>
  </si>
  <si>
    <t>9.621,99</t>
  </si>
  <si>
    <t>Microesferas de vidro para sinalizacao horizontal viaria, tipo i-b (premix) - nbr 16184</t>
  </si>
  <si>
    <t>Microesferas de vidro para sinalizacao horizontal viaria, tipo ii-a (drop-on) - nbr 16184</t>
  </si>
  <si>
    <t>Mictorio coletivo aco inox (aisi 304), e = 0,8 mm, de *100 x 40 x 30* cm (c x a x p)</t>
  </si>
  <si>
    <t>541,91</t>
  </si>
  <si>
    <t>Mictorio coletivo aco inox (aisi 304), e = 0,8 mm, de *100 x 50 x 35* cm (c x a x p)</t>
  </si>
  <si>
    <t>646,47</t>
  </si>
  <si>
    <t>Mictorio individual aco inox (aisi 304), e = 0,8 mm, de *50  x 45  x 35* (c x a x p)</t>
  </si>
  <si>
    <t>714,50</t>
  </si>
  <si>
    <t>Mictorio sifonado louca branca sem complementos</t>
  </si>
  <si>
    <t>248,16</t>
  </si>
  <si>
    <t>Mictorio sifonado louca cor sem complementos</t>
  </si>
  <si>
    <t>267,26</t>
  </si>
  <si>
    <t>Minicarregadeira sobre rodas, potencia liquida de *47* hp, capacidade nominal de operacao de *646* kg</t>
  </si>
  <si>
    <t>147.541,13</t>
  </si>
  <si>
    <t>Minicarregadeira sobre rodas, potencia liquida de *72* hp, capacidade nominal de operacao de *1200* kg</t>
  </si>
  <si>
    <t>227.699,25</t>
  </si>
  <si>
    <t>Miniescavadeira sobre esteiras, potencia liquida de *30* hp, peso operacional de *3.500* Kg</t>
  </si>
  <si>
    <t>223.966,47</t>
  </si>
  <si>
    <t>Miniescavadeira sobre esteiras, potencia liquida de *42* hp, peso operacional de *4.500* Kg</t>
  </si>
  <si>
    <t>273.239,10</t>
  </si>
  <si>
    <t>Miniescavadeira sobre esteiras, potencia liquida de *42* hp, peso operacional de *5.300* Kg</t>
  </si>
  <si>
    <t>281.459,71</t>
  </si>
  <si>
    <t>Minuteria eletronica coletiva com potencia maxima resistiva para lampadas fluorescentes de *300* w ( 110 v ) / *600* w ( 110 v )</t>
  </si>
  <si>
    <t>Misturador base para chuveiro/banheira, 1/2 " ou 3/4 ", soldavel ou roscavel</t>
  </si>
  <si>
    <t>67,61</t>
  </si>
  <si>
    <t>Misturador cromado de mesa bica baixa para lavatorio (ref 1875)</t>
  </si>
  <si>
    <t>165,69</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</si>
  <si>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</si>
  <si>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</si>
  <si>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</si>
  <si>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</si>
  <si>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</si>
  <si>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205,52</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</si>
  <si>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</si>
  <si>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</si>
  <si>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</si>
  <si>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186,93</t>
  </si>
  <si>
    <t>Mola aerea fecha porta, para portas com largura acima de 110 cm</t>
  </si>
  <si>
    <t>Mola aerea fecha porta, para portas com largura ate 110 cm</t>
  </si>
  <si>
    <t>129,78</t>
  </si>
  <si>
    <t>Mola aerea fecha porta, para portas com largura ate 95 cm</t>
  </si>
  <si>
    <t>110,46</t>
  </si>
  <si>
    <t>Mola hidraulica de piso p/ vidro temperado 10mm</t>
  </si>
  <si>
    <t>1.031,66</t>
  </si>
  <si>
    <t>Montador de eletroeletronicos</t>
  </si>
  <si>
    <t>Montador de eletroeletronicos (mensalista)</t>
  </si>
  <si>
    <t>Montador de estruturas metalicas</t>
  </si>
  <si>
    <t>Montador de estruturas metalicas (mensalista)</t>
  </si>
  <si>
    <t>3.312,58</t>
  </si>
  <si>
    <t>Montador de maquinas</t>
  </si>
  <si>
    <t>Montador de maquinas (mensalista)</t>
  </si>
  <si>
    <t>Montante em barra chata aco galvanizado, *65 x 8* mm, altura *1420* mm, pintura eletrostatica, cor preta</t>
  </si>
  <si>
    <t>199,81</t>
  </si>
  <si>
    <t>Motobomba autoescorvante motor a gasolina, potencia 6,0hp, bocais 3" x 3", hm/q = 5 mca / 24 m3/h a 52,5 mca / 5,0 m3/h</t>
  </si>
  <si>
    <t>2.000,26</t>
  </si>
  <si>
    <t>Motobomba autoescorvante motor eletrico trifasico 7,4hp boca diametro de succao x reclaque: 2"x2", hm/ q = 10 m / 73,5 m3/h a 28 m / 8,2 m3 /h</t>
  </si>
  <si>
    <t>5.344,33</t>
  </si>
  <si>
    <t>Motobomba autoescorvante potencia 5,42 hp, bocais succao x recalque 2" x 2", a gasolina, diametro do rotor 122 mm hm/q = 6 mca / 33,0 m3/h a 28 mca / 8,0 m3/h</t>
  </si>
  <si>
    <t>2.656,32</t>
  </si>
  <si>
    <t>Motobomba centrifuga, motor a gasolina, potencia 5,42 hp, bocais 1 1/2" x 1", diametro rotor 143 mm hm/q = 6 mca / 16,8 m3/h a 38 mca / 6,6 m3/h</t>
  </si>
  <si>
    <t>2.496,62</t>
  </si>
  <si>
    <t>Motobomba trash (para agua suja) auto escorvante, motor gasolina de 6,41 hp, diametros de succao x recalque: 3" x 3", hm/q: 10/60 a 23/0</t>
  </si>
  <si>
    <t>3.078,63</t>
  </si>
  <si>
    <t>Motoniveladora potencia basica liquida (primeira marcha) 125 hp , peso bruto 13843 kg, largura da lamina de 3,7 m</t>
  </si>
  <si>
    <t>580.000,00</t>
  </si>
  <si>
    <t>Motoniveladora potencia basica liquida (primeira marcha) 171 hp, peso bruto 14768 kg, largura da lamina de 3,7 m</t>
  </si>
  <si>
    <t>720.722,32</t>
  </si>
  <si>
    <t>Motoniveladora potencia basica liquida (primeira marcha) 186 hp, peso bruto 15785 kg, largura da lamina de 4,3 m</t>
  </si>
  <si>
    <t>758.653,22</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</si>
  <si>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</si>
  <si>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</si>
  <si>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</si>
  <si>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</si>
  <si>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</si>
  <si>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17,96</t>
  </si>
  <si>
    <t>Motorista de caminhao (mensalista)</t>
  </si>
  <si>
    <t>3.846,94</t>
  </si>
  <si>
    <t>Motorista de caminhao-basculante</t>
  </si>
  <si>
    <t>Motorista de caminhao-basculante (mensalista)</t>
  </si>
  <si>
    <t>3.628,63</t>
  </si>
  <si>
    <t>Motorista de caminhao-carreta</t>
  </si>
  <si>
    <t>Motorista de caminhao-carreta (mensalista)</t>
  </si>
  <si>
    <t>5.137,33</t>
  </si>
  <si>
    <t>Motorista de carro de passeio</t>
  </si>
  <si>
    <t>Motorista de carro de passeio (mensalista)</t>
  </si>
  <si>
    <t>3.521,42</t>
  </si>
  <si>
    <t>Motorista de onibus / micro-onibus</t>
  </si>
  <si>
    <t>Motorista de onibus / micro-onibus (mensalista)</t>
  </si>
  <si>
    <t>4.197,50</t>
  </si>
  <si>
    <t>Motorista operador de caminhao com munck</t>
  </si>
  <si>
    <t>Motorista operador de caminhao com munck (mensalista)</t>
  </si>
  <si>
    <t>4.238,25</t>
  </si>
  <si>
    <t>Motosserra portatil com motor a gasolina de *60* cc</t>
  </si>
  <si>
    <t>1.959,71</t>
  </si>
  <si>
    <t>Mourao concreto curvo, secao "t", h = 2,80 m + curva com 0,45 m, com furos para fios</t>
  </si>
  <si>
    <t>43,54</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</si>
  <si>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</si>
  <si>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</si>
  <si>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</si>
  <si>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</si>
  <si>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</si>
  <si>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</si>
  <si>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</si>
  <si>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</si>
  <si>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</si>
  <si>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</si>
  <si>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</si>
  <si>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</si>
  <si>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</si>
  <si>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</si>
  <si>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</si>
  <si>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</si>
  <si>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</si>
  <si>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</si>
  <si>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5.594,17</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</si>
  <si>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</si>
  <si>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</si>
  <si>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</si>
  <si>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</si>
  <si>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</si>
  <si>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</si>
  <si>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</si>
  <si>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</si>
  <si>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</si>
  <si>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</si>
  <si>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</si>
  <si>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32,80</t>
  </si>
  <si>
    <t>Niple de ferro galvanizado, com rosca bsp, de 2"</t>
  </si>
  <si>
    <t>21,43</t>
  </si>
  <si>
    <t>Niple de ferro galvanizado, com rosca bsp, de 3/4"</t>
  </si>
  <si>
    <t>Niple de ferro galvanizado, com rosca bsp, de 3"</t>
  </si>
  <si>
    <t>53,35</t>
  </si>
  <si>
    <t>Niple de ferro galvanizado, com rosca bsp, de 4"</t>
  </si>
  <si>
    <t>Niple de ferro galvanizado, com rosca bsp, de 5"</t>
  </si>
  <si>
    <t>189,61</t>
  </si>
  <si>
    <t>Niple de ferro galvanizado, com rosca bsp, de 6"</t>
  </si>
  <si>
    <t>315,05</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</si>
  <si>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</si>
  <si>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</si>
  <si>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</si>
  <si>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</si>
  <si>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</si>
  <si>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</si>
  <si>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</si>
  <si>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</si>
  <si>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</si>
  <si>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</si>
  <si>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</si>
  <si>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</si>
  <si>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</si>
  <si>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</si>
  <si>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5,47</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</si>
  <si>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</si>
  <si>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</si>
  <si>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</si>
  <si>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</si>
  <si>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</si>
  <si>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</si>
  <si>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</si>
  <si>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</si>
  <si>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</si>
  <si>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</si>
  <si>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2.408,08</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</si>
  <si>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</si>
  <si>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</si>
  <si>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</si>
  <si>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</si>
  <si>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</si>
  <si>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</si>
  <si>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</si>
  <si>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</si>
  <si>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</si>
  <si>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</si>
  <si>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3.871,70</t>
  </si>
  <si>
    <t>Operador de betoneira (caminhao)</t>
  </si>
  <si>
    <t>Operador de betoneira (caminhao) (mensalista)</t>
  </si>
  <si>
    <t>2.853,28</t>
  </si>
  <si>
    <t>Operador de betoneira estacionaria / misturador (mensalista)</t>
  </si>
  <si>
    <t>2.753,51</t>
  </si>
  <si>
    <t>Operador de betoneira estacionaria/misturador</t>
  </si>
  <si>
    <t>Operador de compressor de ar ou compressorista</t>
  </si>
  <si>
    <t>Operador de compressor de ar ou compressorista (mensalista)</t>
  </si>
  <si>
    <t>3.331,90</t>
  </si>
  <si>
    <t>Operador de demarcadora de faixas de trafego</t>
  </si>
  <si>
    <t>Operador de demarcadora de faixas de trafego (mensalista)</t>
  </si>
  <si>
    <t>3.511,73</t>
  </si>
  <si>
    <t>Operador de escavadeira</t>
  </si>
  <si>
    <t>21,85</t>
  </si>
  <si>
    <t>Operador de escavadeira (mensalista)</t>
  </si>
  <si>
    <t>Operador de guincho</t>
  </si>
  <si>
    <t>Operador de guincho ou guincheiro (mensalista)</t>
  </si>
  <si>
    <t>3.050,56</t>
  </si>
  <si>
    <t>Operador de guindaste</t>
  </si>
  <si>
    <t>Operador de guindaste (mensalista)</t>
  </si>
  <si>
    <t>5.692,13</t>
  </si>
  <si>
    <t>Operador de jato abrasivo ou jatista</t>
  </si>
  <si>
    <t>Operador de jato abrasivo ou jatista (mensalista)</t>
  </si>
  <si>
    <t>4.356,74</t>
  </si>
  <si>
    <t>Operador de maquinas e tratores diversos (terraplanagem)</t>
  </si>
  <si>
    <t>Operador de maquinas e tratores diversos (terraplanagem) (mensalista)</t>
  </si>
  <si>
    <t>3.639,67</t>
  </si>
  <si>
    <t>Operador de martelete ou marteleteiro</t>
  </si>
  <si>
    <t>Operador de martelete ou marteleteiro (mensalista)</t>
  </si>
  <si>
    <t>1.795,72</t>
  </si>
  <si>
    <t>Operador de moto scraper</t>
  </si>
  <si>
    <t>Operador de moto scraper (mensalista)</t>
  </si>
  <si>
    <t>3.571,58</t>
  </si>
  <si>
    <t>Operador de motoniveladora</t>
  </si>
  <si>
    <t>Operador de motoniveladora (mensalista)</t>
  </si>
  <si>
    <t>4.381,67</t>
  </si>
  <si>
    <t>Operador de pa carregadeira</t>
  </si>
  <si>
    <t>Operador de pa carregadeira (mensalista)</t>
  </si>
  <si>
    <t>3.444,94</t>
  </si>
  <si>
    <t>Operador de pavimentadora</t>
  </si>
  <si>
    <t>Operador de pavimentadora/mesa vibroacabadora (mensalista)</t>
  </si>
  <si>
    <t>3.687,32</t>
  </si>
  <si>
    <t>Operador de rolo compactador</t>
  </si>
  <si>
    <t>Operador de rolo compactador (mensalista)</t>
  </si>
  <si>
    <t>2.776,72</t>
  </si>
  <si>
    <t>Operador de trator - exclusive agropecuaria</t>
  </si>
  <si>
    <t>Operador de trator - exclusive agropecuaria (mensalista)</t>
  </si>
  <si>
    <t>4.018,65</t>
  </si>
  <si>
    <t>Operador de usina de asfalto, de solos ou de concreto</t>
  </si>
  <si>
    <t>Operador de usina de asfalto, de solos ou de concreto (mensalista)</t>
  </si>
  <si>
    <t>3.166,54</t>
  </si>
  <si>
    <t>Oxigenio, recarga para cilindro de conjunto oxicorte grande</t>
  </si>
  <si>
    <t>Pa carregadeira sobre rodas, potencia bruta *127* cv, capacidade da cacamba de 2,0 a 2,4 m3, peso operacional de 10330 kg</t>
  </si>
  <si>
    <t>313.464,00</t>
  </si>
  <si>
    <t>Pa carregadeira sobre rodas, potencia liquida 128 hp, capacidade da cacamba de 1,7 a 2,8 m3, peso operacional de 11632 kg</t>
  </si>
  <si>
    <t>353.000,00</t>
  </si>
  <si>
    <t>Pa carregadeira sobre rodas, potencia liquida 197 hp, capacidade da cacamba de 2,5 a 3,5 m3, peso operacional de 18338 kg</t>
  </si>
  <si>
    <t>489.493,30</t>
  </si>
  <si>
    <t>Pa carregadeira sobre rodas, potencia liquida 213 hp, capacidade da cacamba de 1,9 a 3,5 m3, peso operacional de 19234 kg</t>
  </si>
  <si>
    <t>557.269,30</t>
  </si>
  <si>
    <t>Pa carregadeira sobre rodas, potencia 152 hp, capacidade da cacamba de 1,53 a 2,30 m3, peso operacional de 10216 kg</t>
  </si>
  <si>
    <t>325.230,65</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</si>
  <si>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</si>
  <si>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</si>
  <si>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</si>
  <si>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</si>
  <si>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</si>
  <si>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</si>
  <si>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</si>
  <si>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139,31</t>
  </si>
  <si>
    <t>Painel estrutural para laje seca revestido em placa cimenticia, de 1,20 x 2,50 m, e = 55 mm</t>
  </si>
  <si>
    <t>183,67</t>
  </si>
  <si>
    <t>Painel isolante revestido em aco galvalume *0,5* mm com pre-pintura nas duas faces, nucleo em poliuretano (pur), e = 40/50 mm, para fechamentos verticais (inclui parafusos de fixacao)</t>
  </si>
  <si>
    <t>141,70</t>
  </si>
  <si>
    <t>Painel isolante revestido em aco galvalume *0,5* mm com pre-pintura nas duas faces, nucleo em poliuretano (pur), e = 70/80 mm, para fechamentos verticais (inclui parafusos de fixacao)</t>
  </si>
  <si>
    <t>167,60</t>
  </si>
  <si>
    <t>Papel kraft betumado</t>
  </si>
  <si>
    <t>Papeleira de parede em metal cromado sem tampa</t>
  </si>
  <si>
    <t>Papeleira plastica tipo dispenser para papel higienico rolao</t>
  </si>
  <si>
    <t>Par de tabelas de basquete em compensado naval de *1,80 x 1,20* m, com aro de metal e rede (sem suporte de fixacao)</t>
  </si>
  <si>
    <t>1.082,31</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</si>
  <si>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</si>
  <si>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</si>
  <si>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</si>
  <si>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</si>
  <si>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</si>
  <si>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</si>
  <si>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</si>
  <si>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</si>
  <si>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</si>
  <si>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</si>
  <si>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</si>
  <si>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</si>
  <si>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</si>
  <si>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</si>
  <si>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</si>
  <si>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</si>
  <si>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</si>
  <si>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</si>
  <si>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</si>
  <si>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</si>
  <si>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</si>
  <si>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</si>
  <si>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</si>
  <si>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</si>
  <si>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</si>
  <si>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</si>
  <si>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</si>
  <si>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</si>
  <si>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</si>
  <si>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</si>
  <si>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</si>
  <si>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</si>
  <si>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</si>
  <si>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</si>
  <si>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</si>
  <si>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</si>
  <si>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</si>
  <si>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</si>
  <si>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</si>
  <si>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</si>
  <si>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</si>
  <si>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</si>
  <si>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</si>
  <si>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</si>
  <si>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</si>
  <si>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</si>
  <si>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</si>
  <si>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</si>
  <si>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</si>
  <si>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</si>
  <si>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</si>
  <si>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</si>
  <si>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</si>
  <si>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</si>
  <si>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</si>
  <si>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</si>
  <si>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</si>
  <si>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</si>
  <si>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</si>
  <si>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</si>
  <si>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</si>
  <si>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</si>
  <si>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</si>
  <si>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</si>
  <si>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</si>
  <si>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</si>
  <si>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</si>
  <si>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</si>
  <si>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</si>
  <si>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</si>
  <si>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</si>
  <si>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</si>
  <si>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</si>
  <si>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18,39</t>
  </si>
  <si>
    <t>Parafuso, comum, astm a307, sextavado, diametro 1/2" (12,7 mm), comprimento 1" (25,4 mm)</t>
  </si>
  <si>
    <t>72,82</t>
  </si>
  <si>
    <t>Paralelepipedo granitico ou basaltico, para pavimentacao, sem frete,  *30 a 35* pecas por m2</t>
  </si>
  <si>
    <t>1.028,57</t>
  </si>
  <si>
    <t>43,48</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</si>
  <si>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</si>
  <si>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</si>
  <si>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</si>
  <si>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113,46</t>
  </si>
  <si>
    <t>Pasta para solda de tubos e conexoes de cobre (embalagem com 250 g)</t>
  </si>
  <si>
    <t>29,46</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</si>
  <si>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</si>
  <si>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</si>
  <si>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</si>
  <si>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</si>
  <si>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</si>
  <si>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</si>
  <si>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</si>
  <si>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</si>
  <si>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</si>
  <si>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</si>
  <si>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</si>
  <si>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11,88</t>
  </si>
  <si>
    <t>Patch cord, categoria 5 e, extensao de 2,50 m</t>
  </si>
  <si>
    <t>Patch cord, categoria 6, extensao de 1,50 m</t>
  </si>
  <si>
    <t>Patch cord, categoria 6, extensao de 2,50 m</t>
  </si>
  <si>
    <t>Patch panel, 24 portas, categoria 5e, com racks de 19" e 1 u de altura</t>
  </si>
  <si>
    <t>227,39</t>
  </si>
  <si>
    <t>Patch panel, 24 portas, categoria 6, com racks de 19" e 1 u de altura</t>
  </si>
  <si>
    <t>396,33</t>
  </si>
  <si>
    <t>Patch panel, 48 portas, categoria 5e, com racks de 19" e 2 u de altura</t>
  </si>
  <si>
    <t>332,69</t>
  </si>
  <si>
    <t>Patch panel, 48 portas, categoria 6, com racks de 19" e 2 u de altura</t>
  </si>
  <si>
    <t>534,47</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</si>
  <si>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</si>
  <si>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</si>
  <si>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</si>
  <si>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</si>
  <si>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</si>
  <si>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</si>
  <si>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71,81</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</si>
  <si>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</si>
  <si>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</si>
  <si>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</si>
  <si>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</si>
  <si>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</si>
  <si>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67,09</t>
  </si>
  <si>
    <t>Pedra britada n. 5 (76 A 100 mm) posto pedreira/fornecedor, sem frete</t>
  </si>
  <si>
    <t>68,96</t>
  </si>
  <si>
    <t>Pedra britada ou bica corrida, nao classificada (posto pedreira/fornecedor, sem frete)</t>
  </si>
  <si>
    <t>Pedra de mao ou pedra rachao para arrimo/fundacao (posto pedreira/fornecedor, sem frete)</t>
  </si>
  <si>
    <t>64,30</t>
  </si>
  <si>
    <t>Pedra granitica ou basaltica irregular, faixa granulometrica 100 a 150 mm para pavimentacao ou calcamento poliedrico, posto pedreira / fornecedor (sem frete)</t>
  </si>
  <si>
    <t>61,17</t>
  </si>
  <si>
    <t>Pedra granitica ou basalto, caco, retalho, cavaco, tipo miracema, madeira, paduana, rachinha, santa isabel ou outras similares, e=  *1,0 a *2,0 cm</t>
  </si>
  <si>
    <t>86,61</t>
  </si>
  <si>
    <t>Pedra granitica, serrada, tipo miracema, madeira, paduana, rachinha, santa isabel ou outras similares, *11,5 x  *23 cm, e=  *1,0 a *2,0 cm</t>
  </si>
  <si>
    <t>Pedra portuguesa  ou petit pave, branca ou preta</t>
  </si>
  <si>
    <t>99,93</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</si>
  <si>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</si>
  <si>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</si>
  <si>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156,67</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</si>
  <si>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</si>
  <si>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</si>
  <si>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</si>
  <si>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</si>
  <si>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</si>
  <si>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77,83</t>
  </si>
  <si>
    <t>Peitoril pre-moldado em granilite, marmorite ou granitina, l = *15* cm</t>
  </si>
  <si>
    <t>Peitoril/ soleira em marmore, polido, branco comum, l= *25* cm, e=  *3* cm, corte reto</t>
  </si>
  <si>
    <t>107,73</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</si>
  <si>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</si>
  <si>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</si>
  <si>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</si>
  <si>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</si>
  <si>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</si>
  <si>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73,65</t>
  </si>
  <si>
    <t>Perfil "i" de aco laminado, "i" 152 x 22</t>
  </si>
  <si>
    <t>Perfil "i" de aco laminado, "i" 203  x  34,3</t>
  </si>
  <si>
    <t>201,12</t>
  </si>
  <si>
    <t>Perfil "i" de aco laminado, "w" 150 x 22,5</t>
  </si>
  <si>
    <t>Perfil "i" de aco laminado, "w" 250 x 32,7</t>
  </si>
  <si>
    <t>Perfil "i" de aco laminado, "w" 250 x 44,8</t>
  </si>
  <si>
    <t>253,87</t>
  </si>
  <si>
    <t>Perfil "i" de aco laminado, "w" 310 x 52,0</t>
  </si>
  <si>
    <t>Perfil "i" de aco laminado, "w" 410 x 67</t>
  </si>
  <si>
    <t>393,60</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</si>
  <si>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</si>
  <si>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</si>
  <si>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</si>
  <si>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</si>
  <si>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</si>
  <si>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</si>
  <si>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</si>
  <si>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</si>
  <si>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</si>
  <si>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</si>
  <si>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</si>
  <si>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</si>
  <si>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</si>
  <si>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</si>
  <si>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137,75</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</si>
  <si>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</si>
  <si>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</si>
  <si>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</si>
  <si>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</si>
  <si>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</si>
  <si>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</si>
  <si>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</si>
  <si>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</si>
  <si>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</si>
  <si>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</si>
  <si>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</si>
  <si>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</si>
  <si>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</si>
  <si>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</si>
  <si>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</si>
  <si>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</si>
  <si>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</si>
  <si>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</si>
  <si>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</si>
  <si>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</si>
  <si>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2.061.315,77</t>
  </si>
  <si>
    <t>Perfuratriz com torre metalica para execucao de estaca helice continua, profundidade maxima de 32 m, diametro maximo de 1000 mm, potencia instalada de 350 hp, mesa rotativa com torque maximo de 263 knm</t>
  </si>
  <si>
    <t>3.205.263,13</t>
  </si>
  <si>
    <t>Perfuratriz hidraulica com trado curto acoplado, profundidade maxima de 20 m, diametro maximo de 1500 mm, potencia instalada de 137 hp, mesa rotativa com torque maximo de 30 knm (inclui montagem, nao inclui caminhao)</t>
  </si>
  <si>
    <t>784.736,86</t>
  </si>
  <si>
    <t>Perfuratriz manual, torque maximo 55 kgf.M, potencia 5 cv, com diametro maximo 8 1/2" (inclui suporte/chassi tipo mesa)</t>
  </si>
  <si>
    <t>39.909,29</t>
  </si>
  <si>
    <t>Perfuratriz manual, torque maximo 83 n.M, potencia 5 cv, com diametro maximo 4" (nao inclui suporte / chassi)</t>
  </si>
  <si>
    <t>5.751,33</t>
  </si>
  <si>
    <t>Perfuratriz manual, torque maximo 83 n.M, potencia 5 cv, com diametro maximo 4", para solo grampeado (inclui suporte ou chassi tipo mesa)</t>
  </si>
  <si>
    <t>18.004,19</t>
  </si>
  <si>
    <t>Perfuratriz pneumatica manual de peso medio, 18kg, comprimento de curso de 6 m, diametro do pistao de 5,5 cm</t>
  </si>
  <si>
    <t>9.846,74</t>
  </si>
  <si>
    <t>Perfuratriz rotativa sobre esteira, torque maximo 2500 kgm, potencia 110 hp, motor diesel  (coletado caixa)</t>
  </si>
  <si>
    <t>672.107,77</t>
  </si>
  <si>
    <t>Perfuratriz sobre esteira, torque maximo de 600 kgf, potencia entre 50 e 60 hp, diametro maximo de 10"</t>
  </si>
  <si>
    <t>430.500,00</t>
  </si>
  <si>
    <t>Perfuratriz sobre esteira, torque maximo 600 kgf, peso medio 1000 kg, potencia 20 hp, diametro maximo 10"</t>
  </si>
  <si>
    <t>449.167,23</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</si>
  <si>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</si>
  <si>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</si>
  <si>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</si>
  <si>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</si>
  <si>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</si>
  <si>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</si>
  <si>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</si>
  <si>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</si>
  <si>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</si>
  <si>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</si>
  <si>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</si>
  <si>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</si>
  <si>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</si>
  <si>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</si>
  <si>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</si>
  <si>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</si>
  <si>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</si>
  <si>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</si>
  <si>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3.799,09</t>
  </si>
  <si>
    <t>Pintor para tinta epoxi</t>
  </si>
  <si>
    <t>Pintor para tinta epoxi (mensalista)</t>
  </si>
  <si>
    <t>3.101,29</t>
  </si>
  <si>
    <t>Piso de borracha canelado em placas 50 x 50 cm, e = *3,5* mm, para cola</t>
  </si>
  <si>
    <t>54,63</t>
  </si>
  <si>
    <t>Piso de borracha esportivo em placas 50 x 50 cm, e = 15 mm, para argamassa, preto</t>
  </si>
  <si>
    <t>248,82</t>
  </si>
  <si>
    <t>Piso de borracha frisado ou pastilhado, preto, em placas 50 x 50 cm, e = 7 mm, para argamassa</t>
  </si>
  <si>
    <t>151,13</t>
  </si>
  <si>
    <t>Piso de borracha pastilhado em placas 50 x 50 cm, e = *3,5* mm, para cola, preto</t>
  </si>
  <si>
    <t>Piso de borracha pastilhado em placas 50 x 50 cm, e = 15 mm, para argamassa, preto</t>
  </si>
  <si>
    <t>242,22</t>
  </si>
  <si>
    <t>Piso elevado com 2 placas de aco com enchimento de concreto celular, incluso base/haste/cruzetas, 60 x 60 cm, h = *28* cm, resistencia carga concentrada 496 kg (com colocacao)</t>
  </si>
  <si>
    <t>256,96</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</si>
  <si>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</si>
  <si>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</si>
  <si>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</si>
  <si>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</si>
  <si>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</si>
  <si>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</si>
  <si>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80,75</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</si>
  <si>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</si>
  <si>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</si>
  <si>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</si>
  <si>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46,05</t>
  </si>
  <si>
    <t>Piso em regua vinilica semiflexivel, encaixe clicado, e = 4 mm (sem colocacao)</t>
  </si>
  <si>
    <t>121,68</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</si>
  <si>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</si>
  <si>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</si>
  <si>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</si>
  <si>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</si>
  <si>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</si>
  <si>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</si>
  <si>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</si>
  <si>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</si>
  <si>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</si>
  <si>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</si>
  <si>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166,11</t>
  </si>
  <si>
    <t>Piso tatil de alerta ou direcional de borracha, preto, 25 x 25 cm, e = 5 mm, para cola</t>
  </si>
  <si>
    <t>Piso tatil de alerta ou direcional, de borracha, colorido, 25 x 25 cm, e = 12 mm, para argamassa</t>
  </si>
  <si>
    <t>411,29</t>
  </si>
  <si>
    <t>Piso tatil de alerta ou direcional, de borracha, preto, 25 x 25 cm, e = 12 mm, para argamassa</t>
  </si>
  <si>
    <t>366,19</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</si>
  <si>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</si>
  <si>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</si>
  <si>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</si>
  <si>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298,21</t>
  </si>
  <si>
    <t>Piso/ revestimento em marmore, polido, branco comum, formato menor ou igual a 3025 cm2, e = *2* cm</t>
  </si>
  <si>
    <t>306,52</t>
  </si>
  <si>
    <t>Placa / chapa de gesso acartonado, acabamento vinilico liso em uma das faces, cor branca, borda quadrada, e = 9,5 mm, 625 x 1250 mm (l x c), para forro removivel</t>
  </si>
  <si>
    <t>39,81</t>
  </si>
  <si>
    <t>Placa / chapa de gesso acartonado, acabamento vinilico liso em uma das faces, cor branca, borda quadrada, e = 9,5 mm, 625 x 625 mm (l x c), para forro removivel</t>
  </si>
  <si>
    <t>45,98</t>
  </si>
  <si>
    <t>Placa cimenticia lisa e = 10 mm, de 1,20 x 3,00 m (sem amianto)</t>
  </si>
  <si>
    <t>53,50</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</si>
  <si>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</si>
  <si>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</si>
  <si>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</si>
  <si>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</si>
  <si>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</si>
  <si>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</si>
  <si>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</si>
  <si>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</si>
  <si>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</si>
  <si>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</si>
  <si>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</si>
  <si>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</si>
  <si>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</si>
  <si>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</si>
  <si>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</si>
  <si>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</si>
  <si>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</si>
  <si>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</si>
  <si>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</si>
  <si>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</si>
  <si>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</si>
  <si>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</si>
  <si>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1.817,78</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</si>
  <si>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</si>
  <si>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</si>
  <si>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</si>
  <si>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</si>
  <si>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</si>
  <si>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</si>
  <si>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</si>
  <si>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</si>
  <si>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</si>
  <si>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</si>
  <si>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</si>
  <si>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3,39</t>
  </si>
  <si>
    <t>Plug ou bujao de ferro galvanizado, de 3"</t>
  </si>
  <si>
    <t>Plug ou bujao de ferro galvanizado, de 4"</t>
  </si>
  <si>
    <t>66,14</t>
  </si>
  <si>
    <t>Plug pvc p/ esg predial  75mm</t>
  </si>
  <si>
    <t>Plug pvc p/ esg predial 100mm</t>
  </si>
  <si>
    <t>Plug pvc p/ esg predial 50mm</t>
  </si>
  <si>
    <t>Plug pvc roscavel,  1/2",  agua fria predial (nbr 5648)</t>
  </si>
  <si>
    <t>0,36</t>
  </si>
  <si>
    <t>Plug pvc,  je, dn 100 mm, para rede coletora esgoto (nbr 10569)</t>
  </si>
  <si>
    <t>Plug pvc, je, dn 150 mm, para rede coletora esgoto (nbr 10569)</t>
  </si>
  <si>
    <t>Plug pvc, je, dn 200 mm, para rede coletora esgoto (nbr 10569)</t>
  </si>
  <si>
    <t>82,60</t>
  </si>
  <si>
    <t>Plug pvc, je, dn 250 mm, para rede coletora esgoto (nbr 10569)</t>
  </si>
  <si>
    <t>159,52</t>
  </si>
  <si>
    <t>Plug pvc, je, dn 350 mm, para rede coletora esgoto (nbr 10569)</t>
  </si>
  <si>
    <t>469,04</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</si>
  <si>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</si>
  <si>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</si>
  <si>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</si>
  <si>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</si>
  <si>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</si>
  <si>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</si>
  <si>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</si>
  <si>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</si>
  <si>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16,23</t>
  </si>
  <si>
    <t>Poceiro / escavador de valas e tubuloes (mensalista)</t>
  </si>
  <si>
    <t>2.859,10</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</si>
  <si>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</si>
  <si>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</si>
  <si>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</si>
  <si>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</si>
  <si>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</si>
  <si>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</si>
  <si>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</si>
  <si>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81,53</t>
  </si>
  <si>
    <t>Pontalete de madeira nao aparelhada *7,5 x 7,5* cm (3 x 3 ") pinus, mista ou equivalente da regiao</t>
  </si>
  <si>
    <t>Ponteiro para martelo rompedor, diametro = *28* mm, comprimento = *520* mm, encaixe sextavado</t>
  </si>
  <si>
    <t>102,13</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</si>
  <si>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</si>
  <si>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</si>
  <si>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</si>
  <si>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</si>
  <si>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</si>
  <si>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</si>
  <si>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</si>
  <si>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</si>
  <si>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</si>
  <si>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</si>
  <si>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</si>
  <si>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</si>
  <si>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</si>
  <si>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884,94</t>
  </si>
  <si>
    <t>Porta de abrir em aco com divisao horizontal  para vidros, com fundo anticorrosivo/primer de protecao, sem guarnicao/alizar/vista, vidros nao inclusos, 87 x 210 cm</t>
  </si>
  <si>
    <t>398,04</t>
  </si>
  <si>
    <t>Porta de abrir em aco tipo veneziana, com fundo anticorrosivo / primer de protecao, sem guarnicao/alizar/vista, 87 x 210 cm</t>
  </si>
  <si>
    <t>492,26</t>
  </si>
  <si>
    <t>Porta de abrir em aluminio com divisao horizontal  para vidros,  acabamento anodizado natural, vidros inclusos, sem guarnicao/alizar/vista , 87 x 210 cm</t>
  </si>
  <si>
    <t>587,77</t>
  </si>
  <si>
    <t>Porta de abrir em aluminio com lambri horizontal/laminada, acabamento anodizado natural, sem guarnicao/alizar/vista</t>
  </si>
  <si>
    <t>476,58</t>
  </si>
  <si>
    <t>Porta de abrir em aluminio tipo veneziana, acabamento anodizado natural, sem guarnicao/alizar/vista</t>
  </si>
  <si>
    <t>329,13</t>
  </si>
  <si>
    <t>Porta de abrir em aluminio tipo veneziana, acabamento anodizado natural, sem guarnicao/alizar/vista, 87 x 210 cm</t>
  </si>
  <si>
    <t>602,70</t>
  </si>
  <si>
    <t>Porta de abrir em gradil com barra chata 3 cm x 1/4", com requadro e guarnicao - completo - acabamento natural</t>
  </si>
  <si>
    <t>Porta de correr em aluminio, duas folhas moveis com vidro, fechadura e puxador embutido, acabamento anodizado natural, sem guarnicao/alizar/vista</t>
  </si>
  <si>
    <t>305,30</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</si>
  <si>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</si>
  <si>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</si>
  <si>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</si>
  <si>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</si>
  <si>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</si>
  <si>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227,31</t>
  </si>
  <si>
    <t>Porta de madeira tipo veneziana (eucalipto ou equivalente regional), e = *3,5* cm</t>
  </si>
  <si>
    <t>153,44</t>
  </si>
  <si>
    <t>Porta de madeira-de-lei quadriculada para vidro, de correr (angelim ou equivalente regional), e = *3,5* cm</t>
  </si>
  <si>
    <t>375,46</t>
  </si>
  <si>
    <t>Porta de madeira-de-lei tipo mexicana sem emenda (angelim ou equivalente regional), e = *3,5* cm</t>
  </si>
  <si>
    <t>311,82</t>
  </si>
  <si>
    <t>Porta de madeira-de-lei tipo veneziana (angelim ou equivalente regional), e = *3,5* cm</t>
  </si>
  <si>
    <t>217,02</t>
  </si>
  <si>
    <t>Porta de madeira, folha leve (nbr 15930) de 60 x 210 cm, e = *35* mm, nucleo colmeia, capa lisa em hdf, acabamento em primer para pintura</t>
  </si>
  <si>
    <t>77,12</t>
  </si>
  <si>
    <t>Porta de madeira, folha leve (nbr 15930) de 70 x 210 cm, e = *35* mm, nucleo colmeia, capa lisa em hdf, acabamento em primer para pintura</t>
  </si>
  <si>
    <t>83,06</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</si>
  <si>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</si>
  <si>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</si>
  <si>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</si>
  <si>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175,70</t>
  </si>
  <si>
    <t>Porta de madeira, folha media (nbr 15930) de 100 x 210 cm, e = 35 mm, nucleo sarrafeado, capa lisa em hdf, acabamento em primer para pintura</t>
  </si>
  <si>
    <t>152,53</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</si>
  <si>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</si>
  <si>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</si>
  <si>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143,33</t>
  </si>
  <si>
    <t>Porta de madeira, folha media (nbr 15930) de 60 x 210 cm, e = 35 mm, nucleo sarrafeado, capa lisa em hdf, acabamento laminado natural para verniz</t>
  </si>
  <si>
    <t>148,60</t>
  </si>
  <si>
    <t>Porta de madeira, folha media (nbr 15930) de 70 x 210 cm, e = 35 mm, nucleo sarrafeado, capa frisada em hdf, acabamento melaminico em padrao madeira</t>
  </si>
  <si>
    <t>144,77</t>
  </si>
  <si>
    <t>Porta de madeira, folha media (nbr 15930) de 70 x 210 cm, e = 35 mm, nucleo sarrafeado, capa lisa em hdf, acabamento em laminado natural para verniz</t>
  </si>
  <si>
    <t>102,38</t>
  </si>
  <si>
    <t>Porta de madeira, folha media (nbr 15930) de 70 x 210 cm, e = 35 mm, nucleo sarrafeado, capa lisa em hdf, acabamento em primer para pintura</t>
  </si>
  <si>
    <t>160,18</t>
  </si>
  <si>
    <t>Porta de madeira, folha media (nbr 15930) de 80 x 210 cm, e = 35 mm, nucleo sarrafeado, capa frisada em hdf, acabamento melaminico em padrao madeira</t>
  </si>
  <si>
    <t>175,80</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</si>
  <si>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</si>
  <si>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</si>
  <si>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154,60</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</si>
  <si>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</si>
  <si>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</si>
  <si>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</si>
  <si>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93,87</t>
  </si>
  <si>
    <t>Porta de madeira, folha pesada (nbr 15930) de 80 x 210 cm, e = 35 mm, nucleo solido, capa lisa em hdf, acabamento em laminado natural para verniz</t>
  </si>
  <si>
    <t>227,51</t>
  </si>
  <si>
    <t>Porta de madeira, folha pesada (nbr 15930) de 80 x 210 cm, e = 35 mm, nucleo solido, capa lisa em hdf, acabamento em primer para pintura</t>
  </si>
  <si>
    <t>161,32</t>
  </si>
  <si>
    <t>Porta de madeira, folha pesada (nbr 15930) de 90 x 210 cm, e = 35 mm, nucleo solido, capa lisa em hdf, acabamento em laminado natural para verniz</t>
  </si>
  <si>
    <t>247,15</t>
  </si>
  <si>
    <t>Porta de madeira, folha pesada (nbr 15930) de 90 x 210 cm, e = 35 mm, nucleo solido, capa lisa em hdf, acabamento em primer para pintura</t>
  </si>
  <si>
    <t>Porta dente para fresadora</t>
  </si>
  <si>
    <t>308,40</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</si>
  <si>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</si>
  <si>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</si>
  <si>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</si>
  <si>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</si>
  <si>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</si>
  <si>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549,73</t>
  </si>
  <si>
    <t>Portao basculante, manual, em chapa tipo lambril quadrado, com requadro, acabamento natural</t>
  </si>
  <si>
    <t>422,10</t>
  </si>
  <si>
    <t>Portao de abrir em gradil de metalon redondo de 3/4"  vertical, com requadro, acabamento natural - completo</t>
  </si>
  <si>
    <t>383,08</t>
  </si>
  <si>
    <t>Portao de correr em chapa tipo painel lambril quadrado, com porta social completa incluida, com requadro, acabamento natural, com trilhos e roldanas</t>
  </si>
  <si>
    <t>787,96</t>
  </si>
  <si>
    <t>Portao de correr em gradil fixo de barra de ferro chata de 3 x 1/4" na vertical, sem requadro, acabamento natural, com trilhos e roldanas</t>
  </si>
  <si>
    <t>505,40</t>
  </si>
  <si>
    <t>Portinhola de abrir em aluminio de 60 x 80 cm, veneziana ventilada 1 folha, acabamento anodizado natural</t>
  </si>
  <si>
    <t>164,10</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</si>
  <si>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</si>
  <si>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</si>
  <si>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</si>
  <si>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</si>
  <si>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</si>
  <si>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</si>
  <si>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</si>
  <si>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</si>
  <si>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</si>
  <si>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</si>
  <si>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</si>
  <si>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</si>
  <si>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</si>
  <si>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</si>
  <si>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</si>
  <si>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</si>
  <si>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</si>
  <si>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</si>
  <si>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</si>
  <si>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</si>
  <si>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</si>
  <si>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</si>
  <si>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</si>
  <si>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</si>
  <si>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</si>
  <si>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</si>
  <si>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</si>
  <si>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</si>
  <si>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</si>
  <si>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</si>
  <si>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</si>
  <si>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</si>
  <si>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</si>
  <si>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</si>
  <si>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</si>
  <si>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</si>
  <si>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</si>
  <si>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</si>
  <si>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</si>
  <si>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</si>
  <si>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</si>
  <si>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</si>
  <si>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</si>
  <si>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</si>
  <si>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</si>
  <si>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</si>
  <si>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</si>
  <si>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</si>
  <si>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</si>
  <si>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</si>
  <si>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</si>
  <si>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</si>
  <si>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</si>
  <si>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</si>
  <si>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</si>
  <si>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</si>
  <si>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</si>
  <si>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</si>
  <si>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14,24</t>
  </si>
  <si>
    <t>Pressao de pernas triplo, em tubo de aco carbono, pintura no processo eletrostatico - equipamento de ginastica para academia ao ar livre / academia da terceira idade - ati</t>
  </si>
  <si>
    <t>3.441,11</t>
  </si>
  <si>
    <t>Primer epoxi</t>
  </si>
  <si>
    <t>160,56</t>
  </si>
  <si>
    <t>Primer para manta asfaltica a base de asfalto modificado diluido em solvente, aplicacao a frio</t>
  </si>
  <si>
    <t>Primer universal, fundo anticorrosivo tipo zarcao</t>
  </si>
  <si>
    <t>455,89</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</si>
  <si>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</si>
  <si>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</si>
  <si>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</si>
  <si>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</si>
  <si>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</si>
  <si>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38,56</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</si>
  <si>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</si>
  <si>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</si>
  <si>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</si>
  <si>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</si>
  <si>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</si>
  <si>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</si>
  <si>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</si>
  <si>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</si>
  <si>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</si>
  <si>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</si>
  <si>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</si>
  <si>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</si>
  <si>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4,65</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</si>
  <si>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</si>
  <si>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</si>
  <si>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</si>
  <si>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</si>
  <si>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6.756,96</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</si>
  <si>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</si>
  <si>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</si>
  <si>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</si>
  <si>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</si>
  <si>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24,32</t>
  </si>
  <si>
    <t>Puxador tubular reto, duplo, em aluminio polido, diametro aprox.De 1", comprimento aprox. De 400 mm, para portas de madeira ou vidro</t>
  </si>
  <si>
    <t>117,38</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</si>
  <si>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</si>
  <si>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</si>
  <si>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</si>
  <si>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</si>
  <si>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</si>
  <si>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</si>
  <si>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</si>
  <si>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</si>
  <si>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</si>
  <si>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</si>
  <si>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</si>
  <si>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</si>
  <si>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</si>
  <si>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</si>
  <si>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</si>
  <si>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</si>
  <si>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</si>
  <si>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</si>
  <si>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</si>
  <si>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</si>
  <si>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</si>
  <si>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</si>
  <si>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</si>
  <si>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</si>
  <si>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</si>
  <si>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</si>
  <si>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</si>
  <si>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</si>
  <si>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</si>
  <si>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</si>
  <si>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</si>
  <si>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</si>
  <si>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</si>
  <si>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</si>
  <si>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</si>
  <si>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</si>
  <si>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</si>
  <si>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</si>
  <si>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</si>
  <si>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</si>
  <si>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77,69</t>
  </si>
  <si>
    <t>Ralo fofo com requadro, quadrado 400 x 400 mm</t>
  </si>
  <si>
    <t>122,37</t>
  </si>
  <si>
    <t>Ralo fofo semiesferico, 100 mm, para lajes/ calhas</t>
  </si>
  <si>
    <t>Ralo fofo semiesferico, 150 mm, para lajes/ calhas</t>
  </si>
  <si>
    <t>Ralo fofo semiesferico, 200 mm, para lajes/ calhas</t>
  </si>
  <si>
    <t>72,11</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</si>
  <si>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</si>
  <si>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</si>
  <si>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</si>
  <si>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</si>
  <si>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</si>
  <si>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</si>
  <si>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</si>
  <si>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</si>
  <si>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</si>
  <si>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</si>
  <si>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</si>
  <si>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</si>
  <si>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</si>
  <si>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</si>
  <si>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</si>
  <si>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</si>
  <si>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112,26</t>
  </si>
  <si>
    <t>Reator p/ 1 lampada vapor de mercurio 125w uso ext</t>
  </si>
  <si>
    <t>Reator p/ 1 lampada vapor de mercurio 250w uso ext</t>
  </si>
  <si>
    <t>Reator p/ 1 lampada vapor de mercurio 400w uso ext</t>
  </si>
  <si>
    <t>Rebite de aluminio vazado de repuxo, 3,2 x 8 mm (1kg = 1025 unidades)</t>
  </si>
  <si>
    <t>35,03</t>
  </si>
  <si>
    <t>Rebolo abrasivo reto de uso geral grao 36, de 6 x 1 " (diametro x altura)</t>
  </si>
  <si>
    <t>36,28</t>
  </si>
  <si>
    <t>Rebolo abrasivo reto de uso geral grao 36, de 6 x 3/4 " (diametro x altura)</t>
  </si>
  <si>
    <t>Recicladora de asfalto a frio sobre rodas, larg. Fresagem 2,00 m, pot. 315 Kw/422 hp</t>
  </si>
  <si>
    <t>3.115.141,26</t>
  </si>
  <si>
    <t>Reducao excentrica pvc nbr 10569 p/rede colet esg pb je 150 x 100mm</t>
  </si>
  <si>
    <t>Reducao excentrica pvc nbr 10569 p/rede colet esg pb je 200 x 150mm</t>
  </si>
  <si>
    <t>113,04</t>
  </si>
  <si>
    <t>Reducao excentrica pvc nbr 10569 p/rede colet esg pb je 250 x 200mm</t>
  </si>
  <si>
    <t>213,21</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</si>
  <si>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</si>
  <si>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</si>
  <si>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</si>
  <si>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</si>
  <si>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</si>
  <si>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</si>
  <si>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</si>
  <si>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</si>
  <si>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46,93</t>
  </si>
  <si>
    <t>Reducao pvc pba, je, pb, dn 100 x 50 / de 110 x 60 mm, para rede de agua</t>
  </si>
  <si>
    <t>Reducao pvc pba, je, pb, dn 100 x 75 / de 110 x 85 mm, para rede de agua</t>
  </si>
  <si>
    <t>24,61</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</si>
  <si>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</si>
  <si>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</si>
  <si>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</si>
  <si>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64,93</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</si>
  <si>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</si>
  <si>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</si>
  <si>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</si>
  <si>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</si>
  <si>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</si>
  <si>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</si>
  <si>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</si>
  <si>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</si>
  <si>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</si>
  <si>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</si>
  <si>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</si>
  <si>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</si>
  <si>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</si>
  <si>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</si>
  <si>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</si>
  <si>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</si>
  <si>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</si>
  <si>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</si>
  <si>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</si>
  <si>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</si>
  <si>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</si>
  <si>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</si>
  <si>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</si>
  <si>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</si>
  <si>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</si>
  <si>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</si>
  <si>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</si>
  <si>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195,23</t>
  </si>
  <si>
    <t>Registro gaveta bruto em latao forjado, bitola 3 " (ref 1509)</t>
  </si>
  <si>
    <t>236,36</t>
  </si>
  <si>
    <t>Registro gaveta bruto em latao forjado, bitola 3/4 " (ref 1509)</t>
  </si>
  <si>
    <t>Registro gaveta bruto em latao forjado, bitola 4 " (ref 1509)</t>
  </si>
  <si>
    <t>492,50</t>
  </si>
  <si>
    <t>Registro gaveta com acabamento e canopla cromados, simples, bitola 1 " (ref 1509)</t>
  </si>
  <si>
    <t>Registro gaveta com acabamento e canopla cromados, simples, bitola 1 1/2 " (ref 1509)</t>
  </si>
  <si>
    <t>108,07</t>
  </si>
  <si>
    <t>Registro gaveta com acabamento e canopla cromados, simples, bitola 1 1/4 " (ref 1509)</t>
  </si>
  <si>
    <t>103,32</t>
  </si>
  <si>
    <t>Registro gaveta com acabamento e canopla cromados, simples, bitola 1/2 " (ref 1509)</t>
  </si>
  <si>
    <t>Registro gaveta com acabamento e canopla cromados, simples, bitola 3/4 " (ref 1509)</t>
  </si>
  <si>
    <t>60,71</t>
  </si>
  <si>
    <t>Registro ou regulador de gas cozinha, vazao de 2 kg/h, 2,8 kpa</t>
  </si>
  <si>
    <t>28,99</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</si>
  <si>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</si>
  <si>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</si>
  <si>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</si>
  <si>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</si>
  <si>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55,39</t>
  </si>
  <si>
    <t>Registro pressao com acabamento e canopla cromada, simples, bitola 3/4 " (ref 1416)</t>
  </si>
  <si>
    <t>Regua de aluminio para pedreiro 2 x 1 "</t>
  </si>
  <si>
    <t>33,60</t>
  </si>
  <si>
    <t>Regua vibradora dupla para concreto a gasolina 5,5 hp, peso de 60 kg, comprimento 4 m</t>
  </si>
  <si>
    <t>Regua vibratoria de concreto trelicada, equipada com motor a gasolina de 9 hp</t>
  </si>
  <si>
    <t>Rejeito de minerio de ferro para pavimentacao (posto pedreira/fornecedor, sem frete)</t>
  </si>
  <si>
    <t>55,29</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</si>
  <si>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</si>
  <si>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</si>
  <si>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</si>
  <si>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</si>
  <si>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</si>
  <si>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</si>
  <si>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108,56</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</si>
  <si>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</si>
  <si>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</si>
  <si>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</si>
  <si>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</si>
  <si>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</si>
  <si>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206.517,06</t>
  </si>
  <si>
    <t>Retroescavadeira sobre rodas com carregadeira, tracao 4 x 4, potencia liquida 72 hp, peso operacional minimo de 7140 kg, capacidade minima da carregadeira de 0,79 m3 e da retroescavadeira minima de 0,18 m3, profundidade de escavacao maxima de 4,50 m</t>
  </si>
  <si>
    <t>224.000,00</t>
  </si>
  <si>
    <t>Retroescavadeira sobre rodas com carregadeira, tracao 4 x 4, potencia liquida 88 hp, peso operacional minimo de 6674 kg, capacidade da carregadeira de 1,00 m3 e da  retroescavadeira minima de 0,26 m3, profundidade de escavacao maxima de 4,37 m</t>
  </si>
  <si>
    <t>232.195,10</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</si>
  <si>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</si>
  <si>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</si>
  <si>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</si>
  <si>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</si>
  <si>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</si>
  <si>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</si>
  <si>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</si>
  <si>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</si>
  <si>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</si>
  <si>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</si>
  <si>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</si>
  <si>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</si>
  <si>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2.000,00</t>
  </si>
  <si>
    <t>Rocadeira deslocavel, largura de trabalho de 1,3 m</t>
  </si>
  <si>
    <t>5.435,57</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</si>
  <si>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</si>
  <si>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</si>
  <si>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</si>
  <si>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</si>
  <si>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</si>
  <si>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36,49</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</si>
  <si>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</si>
  <si>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</si>
  <si>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</si>
  <si>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</si>
  <si>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</si>
  <si>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</si>
  <si>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</si>
  <si>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25,03</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</si>
  <si>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</si>
  <si>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</si>
  <si>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</si>
  <si>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</si>
  <si>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</si>
  <si>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</si>
  <si>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</si>
  <si>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</si>
  <si>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</si>
  <si>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</si>
  <si>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</si>
  <si>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</si>
  <si>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</si>
  <si>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</si>
  <si>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23,95</t>
  </si>
  <si>
    <t>Rompedor eletrico peso 26 kg, potencia operacional de 2,5 kw</t>
  </si>
  <si>
    <t>15.398,77</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</si>
  <si>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</si>
  <si>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</si>
  <si>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</si>
  <si>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2.108,08</t>
  </si>
  <si>
    <t>Rotacao vertical duplo, em tubo de aco carbono, pintura no processo eletrostatico - equipamento de ginastica para academia ao ar livre / academia da terceira idade - ati</t>
  </si>
  <si>
    <t>1.602,70</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</si>
  <si>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</si>
  <si>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</si>
  <si>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</si>
  <si>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</si>
  <si>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</si>
  <si>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</si>
  <si>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35,16</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</si>
  <si>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</si>
  <si>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</si>
  <si>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</si>
  <si>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</si>
  <si>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</si>
  <si>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</si>
  <si>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</si>
  <si>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</si>
  <si>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</si>
  <si>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</si>
  <si>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</si>
  <si>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</si>
  <si>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</si>
  <si>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</si>
  <si>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</si>
  <si>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</si>
  <si>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</si>
  <si>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</si>
  <si>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</si>
  <si>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</si>
  <si>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78,69</t>
  </si>
  <si>
    <t>Selador acrilico paredes internas/externas</t>
  </si>
  <si>
    <t>Selador horizontal para fita de aco 1 "</t>
  </si>
  <si>
    <t>489,73</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</si>
  <si>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</si>
  <si>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</si>
  <si>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</si>
  <si>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</si>
  <si>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</si>
  <si>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</si>
  <si>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</si>
  <si>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</si>
  <si>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48,56</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</si>
  <si>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</si>
  <si>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</si>
  <si>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</si>
  <si>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47,59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</si>
  <si>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</si>
  <si>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</si>
  <si>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</si>
  <si>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</si>
  <si>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</si>
  <si>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</si>
  <si>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</si>
  <si>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</si>
  <si>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23,25</t>
  </si>
  <si>
    <t>Serra circular de bancada com motor eletrico, potencia de *1600* w, para disco de diametro de 10" (250 mm)</t>
  </si>
  <si>
    <t>872,74</t>
  </si>
  <si>
    <t>Serra circular de bancada, modelo pica-pau, diametro de 350 mm. Caracteristicas do motor: trifasico, potencia de 5 hp, frequencia de 60 hz</t>
  </si>
  <si>
    <t>3.516,21</t>
  </si>
  <si>
    <t>Serralheiro</t>
  </si>
  <si>
    <t>Serralheiro (mensalista)</t>
  </si>
  <si>
    <t>Servente de obras</t>
  </si>
  <si>
    <t>Servente de obras (mensalista)</t>
  </si>
  <si>
    <t>Servico de bombeamento de concreto com consumo minimo de 40 m3</t>
  </si>
  <si>
    <t>Sifao em metal cromado para pia americana, 1.1/2 X 1.1/2 "</t>
  </si>
  <si>
    <t>101,25</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</si>
  <si>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</si>
  <si>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</si>
  <si>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</si>
  <si>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</si>
  <si>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</si>
  <si>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</si>
  <si>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</si>
  <si>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</si>
  <si>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</si>
  <si>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</si>
  <si>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</si>
  <si>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4.163,91</t>
  </si>
  <si>
    <t>Simulador de cavalgada triplo, em tubo de aco carbono, pintura no processo eletrostatico - equipamento de ginastica para academia ao ar livre / academia da terceira idade - ati</t>
  </si>
  <si>
    <t>4.499,71</t>
  </si>
  <si>
    <t>Simulador de remo individual, em tubo de aco carbono, pintura no processo eletrostatico - equipamento de ginastica para academia ao ar livre / academia da terceira idade - ati</t>
  </si>
  <si>
    <t>2.243,83</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</si>
  <si>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</si>
  <si>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</si>
  <si>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</si>
  <si>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</si>
  <si>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</si>
  <si>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</si>
  <si>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92,46</t>
  </si>
  <si>
    <t>Solda em vareta foscoper, d = *2,5* mm  x comprimento 500 mm</t>
  </si>
  <si>
    <t>139,30</t>
  </si>
  <si>
    <t>Solda estanho/cobre para conexoes de cobre, fio 2,5 mm, carretel 500 gr (sem chumbo)</t>
  </si>
  <si>
    <t>160,73</t>
  </si>
  <si>
    <t>Soldador</t>
  </si>
  <si>
    <t>Soldador (mensalista)</t>
  </si>
  <si>
    <t>3.824,09</t>
  </si>
  <si>
    <t>Soldador eletrico (para solda a ser testada com raios "x")</t>
  </si>
  <si>
    <t>Soldador eletrico (para solda a ser testada com raios "x") (mensalista)</t>
  </si>
  <si>
    <t>4.165,50</t>
  </si>
  <si>
    <t>Soleira em granito, polido, tipo andorinha/ quartz/ castelo/ corumba ou outros equivalentes da regiao, l= *15* cm, e=  *2,0* cm</t>
  </si>
  <si>
    <t>22,54</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</si>
  <si>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</si>
  <si>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</si>
  <si>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</si>
  <si>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</si>
  <si>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</si>
  <si>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</si>
  <si>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16,80</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</si>
  <si>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</si>
  <si>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</si>
  <si>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</si>
  <si>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</si>
  <si>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</si>
  <si>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</si>
  <si>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</si>
  <si>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</si>
  <si>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</si>
  <si>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33,59</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</si>
  <si>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</si>
  <si>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</si>
  <si>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</si>
  <si>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</si>
  <si>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35,20</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</si>
  <si>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</si>
  <si>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</si>
  <si>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</si>
  <si>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</si>
  <si>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</si>
  <si>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</si>
  <si>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</si>
  <si>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</si>
  <si>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</si>
  <si>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</si>
  <si>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</si>
  <si>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</si>
  <si>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</si>
  <si>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</si>
  <si>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</si>
  <si>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</si>
  <si>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</si>
  <si>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</si>
  <si>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</si>
  <si>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</si>
  <si>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</si>
  <si>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</si>
  <si>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2.348,66</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</si>
  <si>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</si>
  <si>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</si>
  <si>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</si>
  <si>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</si>
  <si>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</si>
  <si>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</si>
  <si>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</si>
  <si>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</si>
  <si>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</si>
  <si>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</si>
  <si>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</si>
  <si>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</si>
  <si>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</si>
  <si>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</si>
  <si>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127,06</t>
  </si>
  <si>
    <t>Talha eletrica 3 t, velocidade  2,1 m / min, potencia 1,3 kw</t>
  </si>
  <si>
    <t>7.202,10</t>
  </si>
  <si>
    <t>Talha manual de corrente, capacidade de 1 t com elevacao de 3 m</t>
  </si>
  <si>
    <t>521,10</t>
  </si>
  <si>
    <t>Talha manual de corrente, capacidade de 2 t com elevacao de 3 m</t>
  </si>
  <si>
    <t>760,03</t>
  </si>
  <si>
    <t>Talhadeira com punho de protecao *20 x 250* mm</t>
  </si>
  <si>
    <t>29,57</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</si>
  <si>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</si>
  <si>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</si>
  <si>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</si>
  <si>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</si>
  <si>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</si>
  <si>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</si>
  <si>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</si>
  <si>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</si>
  <si>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</si>
  <si>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</si>
  <si>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</si>
  <si>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</si>
  <si>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</si>
  <si>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</si>
  <si>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</si>
  <si>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</si>
  <si>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</si>
  <si>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</si>
  <si>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</si>
  <si>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82,09</t>
  </si>
  <si>
    <t>Tampao completo para til, em pvc, ocre, dn 200 mm, para rede coletora de esgoto</t>
  </si>
  <si>
    <t>Tampao completo para til, em pvc, ocre, dn 250 mm, para rede coletora de esgoto</t>
  </si>
  <si>
    <t>Tampao fofo articulado p/ registro, classe a15 carga max 1,5 t, *200 x 200* mm</t>
  </si>
  <si>
    <t>54,38</t>
  </si>
  <si>
    <t>Tampao fofo articulado p/ registro, classe a15 carga maxima 1,5 t, *400 x 400* mm</t>
  </si>
  <si>
    <t>135,97</t>
  </si>
  <si>
    <t>Tampao fofo articulado, classe b125 carga max 12,5 t, redondo tampa 600 mm, rede pluvial/esgoto</t>
  </si>
  <si>
    <t>344,78</t>
  </si>
  <si>
    <t>Tampao fofo articulado, classe d400 carga max 40 t, redondo tampa *600 mm, rede pluvial/esgoto</t>
  </si>
  <si>
    <t>422,48</t>
  </si>
  <si>
    <t>Tampao fofo simples com base, classe a15 carga max 1,5 t, *400 x 600* mm, rede telefone</t>
  </si>
  <si>
    <t>176,27</t>
  </si>
  <si>
    <t>Tampao fofo simples com base, classe a15 carga max 1,5 t, 300 x 300 mm, rede pluvial/esgoto</t>
  </si>
  <si>
    <t>82,55</t>
  </si>
  <si>
    <t>Tampao fofo simples com base, classe a15 carga max 1,5 t, 300 x 400 mm</t>
  </si>
  <si>
    <t>193,27</t>
  </si>
  <si>
    <t>Tampao fofo simples com base, classe a15 carga max 1,5 t, 400 x 400 mm, rede pluvial/esgoto/eletrica</t>
  </si>
  <si>
    <t>126,25</t>
  </si>
  <si>
    <t>Tampao fofo simples com base, classe a15 carga max 1,5 t, 400 x 500 mm, com inscricao incendio</t>
  </si>
  <si>
    <t>Tampao fofo simples com base, classe b125 carga max 12,5 t, redondo tampa 500 mm, rede pluvial/esgoto</t>
  </si>
  <si>
    <t>271,94</t>
  </si>
  <si>
    <t>Tampao fofo simples com base, classe b125 carga max 12,5 t, redondo tampa 600 mm, rede pluvial/esgoto</t>
  </si>
  <si>
    <t>313,22</t>
  </si>
  <si>
    <t>Tampao fofo simples com base, classe d400 carga max 40 t, redondo tampa 500 mm, rede pluvial/esgoto</t>
  </si>
  <si>
    <t>373,43</t>
  </si>
  <si>
    <t>Tampao fofo simples com base, classe d400 carga max 40 t, redondo tampa 600 mm, rede pluvial/esgoto</t>
  </si>
  <si>
    <t>414,71</t>
  </si>
  <si>
    <t>Tampao fofo simples com base, classe d400 carga max 40 t, redondo tampa 900 mm, rede pluvial/esgoto</t>
  </si>
  <si>
    <t>1.321,35</t>
  </si>
  <si>
    <t>Tampao fofo simples, classe a15 carga max 1,5 t, *550 x 1100* mm, rede telefone</t>
  </si>
  <si>
    <t>447,24</t>
  </si>
  <si>
    <t>Tampao para telha estrutural de fibrocimento 1 aba, de 370 x 155 x 76 mm (sem amianto)</t>
  </si>
  <si>
    <t>Tampao para telha estrutural de fibrocimento 2 abas, de 787 x 215 x 60 mm (sem amianto)</t>
  </si>
  <si>
    <t>Tanque aco inoxidavel (aco 304) com esfregador e valvula, de *50 x 40 x 22* cm</t>
  </si>
  <si>
    <t>388,00</t>
  </si>
  <si>
    <t>Tanque de aco carbono nao revestido, para transporte de agua com capacidade de 10 m3, com bomba centrifuga por tomada de forca, vazao maxima *75* m3/h (inclui montagem, nao inclui caminhao)</t>
  </si>
  <si>
    <t>46.500,00</t>
  </si>
  <si>
    <t>Tanque de aco para transporte de agua com capacidade de 14 m3 (inclui montagem, nao inclui caminhao)</t>
  </si>
  <si>
    <t>57.230,76</t>
  </si>
  <si>
    <t>Tanque de aco para transporte de agua com capacidade de 4 m3 (inclui montagem, nao inclui caminhao)</t>
  </si>
  <si>
    <t>32.658,86</t>
  </si>
  <si>
    <t>Tanque de aco para transporte de agua com capacidade de 6 m3 (inclui montagem, nao inclui caminhao)</t>
  </si>
  <si>
    <t>38.801,84</t>
  </si>
  <si>
    <t>Tanque de aco para transporte de agua com capacidade de 8 m3 (inclui montagem, nao inclui caminhao)</t>
  </si>
  <si>
    <t>30.870,40</t>
  </si>
  <si>
    <t>Tanque de asfalto estacionario com macarico, capacidade 20.000 L</t>
  </si>
  <si>
    <t>64.656,77</t>
  </si>
  <si>
    <t>Tanque de asfalto estacionario com serpentina, capacidade 20.000 L</t>
  </si>
  <si>
    <t>67.767,14</t>
  </si>
  <si>
    <t>Tanque de asfalto estacionario com serpentina, capacidade 30.000 L</t>
  </si>
  <si>
    <t>79.547,65</t>
  </si>
  <si>
    <t>Tanque de lavar roupas em concreto pre-moldado, 1 boca, com apoio/pes, de *60 x 65 x 80* cm (l x p x a)</t>
  </si>
  <si>
    <t>Tanque duplo em marmore sintetico com cuba lisa e esfregador, *110 x 60* cm</t>
  </si>
  <si>
    <t>Tanque louca branca com coluna *30* l</t>
  </si>
  <si>
    <t>476,61</t>
  </si>
  <si>
    <t>Tanque louca branca suspenso *20* l</t>
  </si>
  <si>
    <t>295,61</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</si>
  <si>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</si>
  <si>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</si>
  <si>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</si>
  <si>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</si>
  <si>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</si>
  <si>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</si>
  <si>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</si>
  <si>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</si>
  <si>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</si>
  <si>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</si>
  <si>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</si>
  <si>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</si>
  <si>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</si>
  <si>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</si>
  <si>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84,10</t>
  </si>
  <si>
    <t>Te cpvc, soldavel, 90 graus, 89 mm, para agua quente predial</t>
  </si>
  <si>
    <t>Te de cobre (ref 611) sem anel de solda, bolsa x bolsa x bolsa, 104 mm</t>
  </si>
  <si>
    <t>771,77</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</si>
  <si>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</si>
  <si>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</si>
  <si>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</si>
  <si>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</si>
  <si>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31,12</t>
  </si>
  <si>
    <t>Te de cobre (ref 611) sem anel de solda, bolsa x bolsa x bolsa, 42 mm</t>
  </si>
  <si>
    <t>Te de cobre (ref 611) sem anel de solda, bolsa x bolsa x bolsa, 54 mm</t>
  </si>
  <si>
    <t>79,25</t>
  </si>
  <si>
    <t>Te de cobre (ref 611) sem anel de solda, bolsa x bolsa x bolsa, 66 mm</t>
  </si>
  <si>
    <t>225,61</t>
  </si>
  <si>
    <t>Te de cobre (ref 611) sem anel de solda, bolsa x bolsa x bolsa, 79 mm</t>
  </si>
  <si>
    <t>352,98</t>
  </si>
  <si>
    <t>Te de ferro galvanizado, de 1 1/2"</t>
  </si>
  <si>
    <t>Te de ferro galvanizado, de 1 1/4"</t>
  </si>
  <si>
    <t>Te de ferro galvanizado, de 1/2"</t>
  </si>
  <si>
    <t>Te de ferro galvanizado, de 1"</t>
  </si>
  <si>
    <t>Te de ferro galvanizado, de 2 1/2"</t>
  </si>
  <si>
    <t>76,79</t>
  </si>
  <si>
    <t>Te de ferro galvanizado, de 2"</t>
  </si>
  <si>
    <t>Te de ferro galvanizado, de 3/4"</t>
  </si>
  <si>
    <t>Te de ferro galvanizado, de 3"</t>
  </si>
  <si>
    <t>Te de ferro galvanizado, de 4"</t>
  </si>
  <si>
    <t>189,62</t>
  </si>
  <si>
    <t>Te de ferro galvanizado, de 5"</t>
  </si>
  <si>
    <t>270,86</t>
  </si>
  <si>
    <t>Te de ferro galvanizado, de 6"</t>
  </si>
  <si>
    <t>634,87</t>
  </si>
  <si>
    <t>Te de inspecao, pvc,  100 x 75 mm, serie normal para esgoto predial</t>
  </si>
  <si>
    <t>Te de inspecao, pvc, serie r, 100 x 75 mm, para esgoto predial</t>
  </si>
  <si>
    <t>Te de inspecao, pvc, serie r, 150 x 100 mm, para esgoto predial</t>
  </si>
  <si>
    <t>175,23</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</si>
  <si>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</si>
  <si>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</si>
  <si>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</si>
  <si>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</si>
  <si>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</si>
  <si>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</si>
  <si>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</si>
  <si>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</si>
  <si>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</si>
  <si>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83,00</t>
  </si>
  <si>
    <t>Te de reducao de ferro galvanizado, com rosca bsp, de 2 1/2" x 1 1/4"</t>
  </si>
  <si>
    <t>Te de reducao de ferro galvanizado, com rosca bsp, de 2 1/2" x 1"</t>
  </si>
  <si>
    <t>Te de reducao de ferro galvanizado, com rosca bsp, de 2 1/2" x 2"</t>
  </si>
  <si>
    <t>85,41</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</si>
  <si>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</si>
  <si>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</si>
  <si>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</si>
  <si>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</si>
  <si>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</si>
  <si>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</si>
  <si>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</si>
  <si>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</si>
  <si>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</si>
  <si>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</si>
  <si>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226,06</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</si>
  <si>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</si>
  <si>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</si>
  <si>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</si>
  <si>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</si>
  <si>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</si>
  <si>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</si>
  <si>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</si>
  <si>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</si>
  <si>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</si>
  <si>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</si>
  <si>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</si>
  <si>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</si>
  <si>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</si>
  <si>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</si>
  <si>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</si>
  <si>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</si>
  <si>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</si>
  <si>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</si>
  <si>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</si>
  <si>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</si>
  <si>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20,92</t>
  </si>
  <si>
    <t>Te de reducao, pvc leve, curto, 90 graus, com bolsa para anel, 150 x 100 mm, para esgoto</t>
  </si>
  <si>
    <t>Te de reducao, pvc pba, bbb, je, dn 100 x 50 / de 110 x 60 mm, para rede agua (nbr 10351)</t>
  </si>
  <si>
    <t>66,93</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</si>
  <si>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</si>
  <si>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</si>
  <si>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</si>
  <si>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2.630,22</t>
  </si>
  <si>
    <t>Te de reducao, pvc, bbb, je, 90 graus, dn 250 x 150 mm, para tubo corrugado e/ou liso, rede coletora esgoto (nbr 10569)</t>
  </si>
  <si>
    <t>318,25</t>
  </si>
  <si>
    <t>Te de reducao, pvc, soldavel, 90 graus, 110 mm x 60 mm, para agua fria predial</t>
  </si>
  <si>
    <t>104,47</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</si>
  <si>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</si>
  <si>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</si>
  <si>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</si>
  <si>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</si>
  <si>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</si>
  <si>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</si>
  <si>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</si>
  <si>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</si>
  <si>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</si>
  <si>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51,49</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</si>
  <si>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</si>
  <si>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</si>
  <si>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</si>
  <si>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</si>
  <si>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</si>
  <si>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131,76</t>
  </si>
  <si>
    <t>Te de servico, pead pe 100, de 125 x 63 mm, para eletrofusao</t>
  </si>
  <si>
    <t>199,72</t>
  </si>
  <si>
    <t>Te de servico, pead pe 100, de 200 x 20 mm, para eletrofusao</t>
  </si>
  <si>
    <t>217,73</t>
  </si>
  <si>
    <t>Te de servico, pead pe 100, de 200 x 32 mm, para eletrofusao</t>
  </si>
  <si>
    <t>221,13</t>
  </si>
  <si>
    <t>Te de servico, pead pe 100, de 200 x 63 mm, para eletrofusao</t>
  </si>
  <si>
    <t>303,32</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</si>
  <si>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</si>
  <si>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</si>
  <si>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</si>
  <si>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</si>
  <si>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</si>
  <si>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</si>
  <si>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</si>
  <si>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</si>
  <si>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</si>
  <si>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</si>
  <si>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</si>
  <si>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29,83</t>
  </si>
  <si>
    <t>Te misturador com inserto metalico, femea, ppr, dn 25 mm x 3/4", para agua quente e fria predial</t>
  </si>
  <si>
    <t>21,32</t>
  </si>
  <si>
    <t>Te misturador de transicao, cpvc, com rosca, 22 mm x 3/4", para agua quente</t>
  </si>
  <si>
    <t>Te misturador metalico, para conexao com anel deslizante em tubo pex, dn 16 mm x 1/2"</t>
  </si>
  <si>
    <t>Te misturador metalico, para conexao com anel deslizante em tubo pex, dn 20 mm x 3/4"</t>
  </si>
  <si>
    <t>47,01</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</si>
  <si>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</si>
  <si>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</si>
  <si>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</si>
  <si>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</si>
  <si>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</si>
  <si>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100,57</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</si>
  <si>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</si>
  <si>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</si>
  <si>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</si>
  <si>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</si>
  <si>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</si>
  <si>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</si>
  <si>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</si>
  <si>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</si>
  <si>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</si>
  <si>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</si>
  <si>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</si>
  <si>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</si>
  <si>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</si>
  <si>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</si>
  <si>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</si>
  <si>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</si>
  <si>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</si>
  <si>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</si>
  <si>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7,34</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</si>
  <si>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</si>
  <si>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</si>
  <si>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</si>
  <si>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</si>
  <si>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</si>
  <si>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</si>
  <si>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</si>
  <si>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</si>
  <si>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31,45</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</si>
  <si>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</si>
  <si>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</si>
  <si>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</si>
  <si>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</si>
  <si>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</si>
  <si>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</si>
  <si>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</si>
  <si>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</si>
  <si>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</si>
  <si>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</si>
  <si>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</si>
  <si>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</si>
  <si>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36,05</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</si>
  <si>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</si>
  <si>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</si>
  <si>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</si>
  <si>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</si>
  <si>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</si>
  <si>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</si>
  <si>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</si>
  <si>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</si>
  <si>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</si>
  <si>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</si>
  <si>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</si>
  <si>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</si>
  <si>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</si>
  <si>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</si>
  <si>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</si>
  <si>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65,97</t>
  </si>
  <si>
    <t>Te soldavel, pvc, 90 graus,50 mm, para agua fria predial (nbr 5648)</t>
  </si>
  <si>
    <t>Te 45 graus de ferro galvanizado, com rosca bsp, de 1 1/2"</t>
  </si>
  <si>
    <t>55,41</t>
  </si>
  <si>
    <t>Te 45 graus de ferro galvanizado, com rosca bsp, de 1 1/4"</t>
  </si>
  <si>
    <t>Te 45 graus de ferro galvanizado, com rosca bsp, de 1/2"</t>
  </si>
  <si>
    <t>Te 45 graus de ferro galvanizado, com rosca bsp, de 1"</t>
  </si>
  <si>
    <t>Te 45 graus de ferro galvanizado, com rosca bsp, de 2 1/2"</t>
  </si>
  <si>
    <t>157,33</t>
  </si>
  <si>
    <t>Te 45 graus de ferro galvanizado, com rosca bsp, de 2"</t>
  </si>
  <si>
    <t>Te 45 graus de ferro galvanizado, com rosca bsp, de 3/4"</t>
  </si>
  <si>
    <t>Te 45 graus de ferro galvanizado, com rosca bsp, de 3"</t>
  </si>
  <si>
    <t>Te 45 graus de ferro galvanizado, com rosca bsp, de 4"</t>
  </si>
  <si>
    <t>398,68</t>
  </si>
  <si>
    <t>Te 90 graus em aco carbono, soldavel, pressao 3.000 Lbs, dn 1 1/2"</t>
  </si>
  <si>
    <t>81,47</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</si>
  <si>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</si>
  <si>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</si>
  <si>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</si>
  <si>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</si>
  <si>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261,39</t>
  </si>
  <si>
    <t>Te 90 graus em aco carbono, soldavel, pressao 3.000 Lbs, dn 2"</t>
  </si>
  <si>
    <t>133,86</t>
  </si>
  <si>
    <t>Te 90 graus em aco carbono, soldavel, pressao 3.000 Lbs, dn 3/4"</t>
  </si>
  <si>
    <t>Te 90 graus em aco carbono, soldavel, pressao 3.000 Lbs, dn 3"</t>
  </si>
  <si>
    <t>427,63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</si>
  <si>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</si>
  <si>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</si>
  <si>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</si>
  <si>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</si>
  <si>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42,81</t>
  </si>
  <si>
    <t>Te, pvc leve, curto, 90 graus, 150 mm, para esgoto</t>
  </si>
  <si>
    <t>Te, pvc pba, bbb, 90 graus, dn 100 / de 110 mm, para rede  agua (nbr 10351)</t>
  </si>
  <si>
    <t>84,23</t>
  </si>
  <si>
    <t>Te, pvc pba, bbb, 90 graus, dn 50 / de 60 mm, para rede agua (nbr 10351)</t>
  </si>
  <si>
    <t>Te, pvc pba, bbb, 90 graus, dn 75 / de 85 mm, para rede agua (nbr 10351)</t>
  </si>
  <si>
    <t>Te, pvc, serie r, 100 x 100 mm, para esgoto predial</t>
  </si>
  <si>
    <t>Te, pvc, serie r, 100 x 75 mm, para esgoto predial</t>
  </si>
  <si>
    <t>32,79</t>
  </si>
  <si>
    <t>Te, pvc, serie r, 150 x 100 mm, para esgoto predial</t>
  </si>
  <si>
    <t>60,26</t>
  </si>
  <si>
    <t>Te, pvc, serie r, 150 x 150 mm, para esgoto predial</t>
  </si>
  <si>
    <t>89,39</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</si>
  <si>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</si>
  <si>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</si>
  <si>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</si>
  <si>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</si>
  <si>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76,08</t>
  </si>
  <si>
    <t>Te, pvc, 90 graus, bbb, je, dn 150 mm, para tubo corrugado e/ou liso, rede coletora esgoto (nbr 10569)</t>
  </si>
  <si>
    <t>244,37</t>
  </si>
  <si>
    <t>Te, pvc, 90 graus, bbb, je, dn 200 mm, para rede coletora esgoto (nbr 10569)</t>
  </si>
  <si>
    <t>108,95</t>
  </si>
  <si>
    <t>Te, pvc, 90 graus, bbb, je, dn 200 mm, para tubo corrugado e/ou liso, rede coletora esgoto (nbr 10569)</t>
  </si>
  <si>
    <t>365,46</t>
  </si>
  <si>
    <t>Te, pvc, 90 graus, bbb, je, dn 250 mm, para tubo corrugado e/ou liso, rede coletora esgoto (nbr 10569)</t>
  </si>
  <si>
    <t>1.050,53</t>
  </si>
  <si>
    <t>Te, pvc, 90 graus, bbb, je, dn 300 mm, para tubo corrugado e/ou liso, rede coletora esgoto (nbr 10569)</t>
  </si>
  <si>
    <t>1.307,57</t>
  </si>
  <si>
    <t>Te, pvc, 90 graus, bbp, je, dn 100 mm, para rede coletora esgoto (nbr 10569)</t>
  </si>
  <si>
    <t>Tecnico de edificacoes</t>
  </si>
  <si>
    <t>46,27</t>
  </si>
  <si>
    <t>Tecnico de edificacoes (mensalista)</t>
  </si>
  <si>
    <t>4.463,98</t>
  </si>
  <si>
    <t>Tecnico em laboratorio e campo de construcao civil</t>
  </si>
  <si>
    <t>Tecnico em laboratorio e campo de construcao civil (mensalista)</t>
  </si>
  <si>
    <t>7.428,12</t>
  </si>
  <si>
    <t>Tecnico em seguranca do trabalho</t>
  </si>
  <si>
    <t>Tecnico em seguranca do trabalho (mensalista)</t>
  </si>
  <si>
    <t>6.567,42</t>
  </si>
  <si>
    <t>Tecnico em sondagem</t>
  </si>
  <si>
    <t>Tecnico em sondagem (mensalista)</t>
  </si>
  <si>
    <t>4.186,62</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</si>
  <si>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</si>
  <si>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</si>
  <si>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</si>
  <si>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</si>
  <si>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</si>
  <si>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</si>
  <si>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</si>
  <si>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</si>
  <si>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</si>
  <si>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</si>
  <si>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</si>
  <si>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</si>
  <si>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</si>
  <si>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</si>
  <si>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</si>
  <si>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</si>
  <si>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</si>
  <si>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</si>
  <si>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</si>
  <si>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</si>
  <si>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</si>
  <si>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</si>
  <si>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</si>
  <si>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</si>
  <si>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</si>
  <si>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</si>
  <si>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</si>
  <si>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</si>
  <si>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</si>
  <si>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67,36</t>
  </si>
  <si>
    <t>Tela de arame galv, hexagonal,  fio 0,56 mm (24  bwg), malha  1/2", h = 1 m</t>
  </si>
  <si>
    <t>Tela de arame ondulada,  fio *2,77* mm (10  bwg), malha  5 x 5 cm, h = 2 m</t>
  </si>
  <si>
    <t>26,38</t>
  </si>
  <si>
    <t>Tela de fibra de vidro, acabamento anti-alcalino, malha 10 x 10 mm</t>
  </si>
  <si>
    <t>Tela em malha hexagonal de dupla torcao 8 x 10 cm (zn/ al + pvc), fio 2,7 mm, com geomanta ou biomanta, dimensoes 4,0 x 2,0 x 0,6 m, com inclinacao de 70 graus, para solo reforcado</t>
  </si>
  <si>
    <t>999,44</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</si>
  <si>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</si>
  <si>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</si>
  <si>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</si>
  <si>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</si>
  <si>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</si>
  <si>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</si>
  <si>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</si>
  <si>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</si>
  <si>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</si>
  <si>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</si>
  <si>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</si>
  <si>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74,78</t>
  </si>
  <si>
    <t>Telha de aco zincado trapezoidal autoportante, a = 120 mm, e = 0,95 mm, sem pintura</t>
  </si>
  <si>
    <t>66,08</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</si>
  <si>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</si>
  <si>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</si>
  <si>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</si>
  <si>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</si>
  <si>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</si>
  <si>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</si>
  <si>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</si>
  <si>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</si>
  <si>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</si>
  <si>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</si>
  <si>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119,45</t>
  </si>
  <si>
    <t>Telha de fibrocimento e = 6 mm, de 4,10 x 1,06 m (sem amianto)</t>
  </si>
  <si>
    <t>160,26</t>
  </si>
  <si>
    <t>Telha de fibrocimento e = 6 mm, de 4,60 x 1,06 m (sem amianto)</t>
  </si>
  <si>
    <t>184,95</t>
  </si>
  <si>
    <t>Telha de fibrocimento e = 8 mm, de 3,00 x 1,06 m (sem amianto)</t>
  </si>
  <si>
    <t>Telha de fibrocimento e = 8 mm, de 4,10 x 1,06 m (sem amianto)</t>
  </si>
  <si>
    <t>206,27</t>
  </si>
  <si>
    <t>Telha de fibrocimento e = 8 mm, de 4,60 x 1,06 m (sem amianto)</t>
  </si>
  <si>
    <t>231,03</t>
  </si>
  <si>
    <t>Telha de fibrocimento e= 8 mm, de *3,70 x 1,06* m (sem amianto)</t>
  </si>
  <si>
    <t>47,34</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</si>
  <si>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</si>
  <si>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</si>
  <si>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</si>
  <si>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</si>
  <si>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</si>
  <si>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46,64</t>
  </si>
  <si>
    <t>Telha de fibrocimento ondulada e = 6 mm, de 2,44 x 1,10 m (sem amianto)</t>
  </si>
  <si>
    <t>62,07</t>
  </si>
  <si>
    <t>Telha de fibrocimento ondulada e = 6 mm, de 3,66 x 1,10 m (sem amianto)</t>
  </si>
  <si>
    <t>93,26</t>
  </si>
  <si>
    <t>Telha de fibrocimento ondulada e = 8 mm, de 1,53 x 1,10 m (sem amianto)</t>
  </si>
  <si>
    <t>Telha de fibrocimento ondulada e = 8 mm, de 1,83 x 1,10 m (sem amianto)</t>
  </si>
  <si>
    <t>61,23</t>
  </si>
  <si>
    <t>Telha de fibrocimento ondulada e = 8 mm, de 2,44 x 1,10 m (sem amianto)</t>
  </si>
  <si>
    <t>86,00</t>
  </si>
  <si>
    <t>Telha de fibrocimento ondulada e = 8 mm, de 3,66 x 1,10 m (sem amianto)</t>
  </si>
  <si>
    <t>128,91</t>
  </si>
  <si>
    <t>Telha de vidro tipo francesa, *39 x 23* cm</t>
  </si>
  <si>
    <t>31,58</t>
  </si>
  <si>
    <t>Telha estrutural de fibrocimento 1 aba, de 0,52 x 2,00 m (sem amianto)</t>
  </si>
  <si>
    <t>79,71</t>
  </si>
  <si>
    <t>Telha estrutural de fibrocimento 1 aba, de 0,52 x 2,50 m (sem amianto)</t>
  </si>
  <si>
    <t>Telha estrutural de fibrocimento 1 aba, de 0,52 x 3,60 m (sem amianto)</t>
  </si>
  <si>
    <t>134,00</t>
  </si>
  <si>
    <t>Telha estrutural de fibrocimento 1 aba, de 0,52 x 4,00 m (sem amianto)</t>
  </si>
  <si>
    <t>148,00</t>
  </si>
  <si>
    <t>Telha estrutural de fibrocimento 1 aba, de 0,52 x 4,50 m (sem amianto)</t>
  </si>
  <si>
    <t>71,96</t>
  </si>
  <si>
    <t>168,40</t>
  </si>
  <si>
    <t>Telha estrutural de fibrocimento 1 aba, de 0,52 x 5,00 m (sem amianto)</t>
  </si>
  <si>
    <t>187,12</t>
  </si>
  <si>
    <t>Telha estrutural de fibrocimento 1 aba, de 0,52 x 5,50 m (sem amianto)</t>
  </si>
  <si>
    <t>205,92</t>
  </si>
  <si>
    <t>Telha estrutural de fibrocimento 1 aba, de 0,52 x 6,00 m (sem amianto)</t>
  </si>
  <si>
    <t>224,58</t>
  </si>
  <si>
    <t>Telha estrutural de fibrocimento 1 aba, de 0,52 x 6,50 m (sem amianto)</t>
  </si>
  <si>
    <t>243,30</t>
  </si>
  <si>
    <t>Telha estrutural de fibrocimento 1 aba, de 0,52 x 7,20 m (sem amianto)</t>
  </si>
  <si>
    <t>269,39</t>
  </si>
  <si>
    <t>Telha estrutural de fibrocimento 2 abas, de 1,00 x 3,00 m (sem amianto)</t>
  </si>
  <si>
    <t>178,15</t>
  </si>
  <si>
    <t>Telha estrutural de fibrocimento 2 abas, de 1,00 x 4,60 m (sem amianto)</t>
  </si>
  <si>
    <t>283,89</t>
  </si>
  <si>
    <t>Telha estrutural de fibrocimento 2 abas, de 1,00 x 6,00 m (sem amianto)</t>
  </si>
  <si>
    <t>372,83</t>
  </si>
  <si>
    <t>Telha estrutural de fibrocimento 2 abas, de 1,00 x 7,40 m (sem amianto)</t>
  </si>
  <si>
    <t>458,36</t>
  </si>
  <si>
    <t>Telha estrutural de fibrocimento 2 abas, de 1,00 x 8,20 m (sem amianto)</t>
  </si>
  <si>
    <t>510,17</t>
  </si>
  <si>
    <t>Telha estrutural de fibrocimento 2 abas, de 1,00 x 9,20 m (sem amianto)</t>
  </si>
  <si>
    <t>571,16</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</si>
  <si>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</si>
  <si>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</si>
  <si>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111,66</t>
  </si>
  <si>
    <t>Telha isolante com nucleo em poliestireno (eps), e = 50 mm, revestida em aco zincado *0,5* mm com pre-pintura nas duas faces, face superior em telha trapezoidal e face inferior em chapa plana (nao inclui acessorios de fixacao)</t>
  </si>
  <si>
    <t>119,59</t>
  </si>
  <si>
    <t>Telha isolante com nucleo em poliestireno (eps), e = 50 mm, revestida em telha trapezoidal de aco zincado *0,5* mm com pre-pintura nas duas faces (nao inclui acessorios de fixacao)</t>
  </si>
  <si>
    <t>95,62</t>
  </si>
  <si>
    <t>Telha vidro tipo canal ou colonial, c = 46 a 50 cm</t>
  </si>
  <si>
    <t>29,38</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</si>
  <si>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</si>
  <si>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</si>
  <si>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</si>
  <si>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</si>
  <si>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</si>
  <si>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</si>
  <si>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</si>
  <si>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</si>
  <si>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</si>
  <si>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</si>
  <si>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</si>
  <si>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</si>
  <si>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</si>
  <si>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</si>
  <si>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</si>
  <si>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</si>
  <si>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</si>
  <si>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</si>
  <si>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</si>
  <si>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</si>
  <si>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</si>
  <si>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</si>
  <si>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</si>
  <si>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</si>
  <si>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</si>
  <si>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</si>
  <si>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</si>
  <si>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</si>
  <si>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</si>
  <si>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</si>
  <si>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</si>
  <si>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</si>
  <si>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</si>
  <si>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</si>
  <si>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</si>
  <si>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</si>
  <si>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647,17</t>
  </si>
  <si>
    <t>Termofusora para tubos e conexoes em ppr com diametros de 75 a 110 mm, potencia de *1100* w, tensao 220 v</t>
  </si>
  <si>
    <t>908,31</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</si>
  <si>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</si>
  <si>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</si>
  <si>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</si>
  <si>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</si>
  <si>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</si>
  <si>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</si>
  <si>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</si>
  <si>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</si>
  <si>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</si>
  <si>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</si>
  <si>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</si>
  <si>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1.769,97</t>
  </si>
  <si>
    <t>Til tubo queda, em pvc, je, bbb, dn 100 x 100 mm, para rede coletora de esgoto (nbr 10569)</t>
  </si>
  <si>
    <t>248,87</t>
  </si>
  <si>
    <t>Tinta a base de resina acrilica emulsionada em agua, para sinalizacao horizontal viaria (nbr 13699)</t>
  </si>
  <si>
    <t>Tinta a base de resina acrilica, para sinalizacao horizontal viaria (nbr 11862)</t>
  </si>
  <si>
    <t>Tinta a oleo brilhante para madeira e metais</t>
  </si>
  <si>
    <t>75,36</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</si>
  <si>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</si>
  <si>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</si>
  <si>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</si>
  <si>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</si>
  <si>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</si>
  <si>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</si>
  <si>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</si>
  <si>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</si>
  <si>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</si>
  <si>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</si>
  <si>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</si>
  <si>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</si>
  <si>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</si>
  <si>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</si>
  <si>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</si>
  <si>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</si>
  <si>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</si>
  <si>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</si>
  <si>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</si>
  <si>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12,73</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</si>
  <si>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</si>
  <si>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</si>
  <si>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</si>
  <si>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</si>
  <si>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</si>
  <si>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</si>
  <si>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</si>
  <si>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</si>
  <si>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</si>
  <si>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</si>
  <si>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</si>
  <si>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</si>
  <si>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</si>
  <si>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</si>
  <si>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26,03</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</si>
  <si>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</si>
  <si>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</si>
  <si>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</si>
  <si>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</si>
  <si>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</si>
  <si>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</si>
  <si>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</si>
  <si>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</si>
  <si>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25,36</t>
  </si>
  <si>
    <t>Topografo (mensalista)</t>
  </si>
  <si>
    <t>4.679,65</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</si>
  <si>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</si>
  <si>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</si>
  <si>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</si>
  <si>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</si>
  <si>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78,43</t>
  </si>
  <si>
    <t>Torneira cromada de mesa para lavatorio com sensor de presenca</t>
  </si>
  <si>
    <t>504,47</t>
  </si>
  <si>
    <t>Torneira cromada de mesa para lavatorio temporizada pressao bica baixa</t>
  </si>
  <si>
    <t>129,88</t>
  </si>
  <si>
    <t>Torneira cromada de mesa para lavatorio, bica alta (ref 1195)</t>
  </si>
  <si>
    <t>66,92</t>
  </si>
  <si>
    <t>Torneira cromada de mesa para lavatorio, padrao popular, 1/2 " ou 3/4 " (ref 1193)</t>
  </si>
  <si>
    <t>Torneira cromada de parede longa para lavatorio (ref 1178)</t>
  </si>
  <si>
    <t>127,92</t>
  </si>
  <si>
    <t>Torneira cromada de parede para cozinha bica movel com arejador 1/2 " ou 3/4 " (ref 1168)</t>
  </si>
  <si>
    <t>Torneira cromada de parede para cozinha com arejador 1/2 " ou 3/4 " (ref 1157)</t>
  </si>
  <si>
    <t>Torneira cromada de parede para cozinha com arejador, padrao popular, 1/2 " ou 3/4 " (ref 1159)</t>
  </si>
  <si>
    <t>39,95</t>
  </si>
  <si>
    <t>Torneira cromada de parede para cozinha sem arejador, padrao popular, 1/2 " ou 3/4 " (ref 1158)</t>
  </si>
  <si>
    <t>Torneira cromada sem bico para tanque 1/2 " ou 3/4 " (ref 1143)</t>
  </si>
  <si>
    <t>28,42</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</si>
  <si>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</si>
  <si>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</si>
  <si>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</si>
  <si>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</si>
  <si>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</si>
  <si>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</si>
  <si>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90,02</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</si>
  <si>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</si>
  <si>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</si>
  <si>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</si>
  <si>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</si>
  <si>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25,75</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</si>
  <si>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</si>
  <si>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</si>
  <si>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</si>
  <si>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</si>
  <si>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</si>
  <si>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</si>
  <si>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</si>
  <si>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</si>
  <si>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</si>
  <si>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</si>
  <si>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54.100,15</t>
  </si>
  <si>
    <t>Transformador trifasico de distribuicao, potencia de 112,5 kva, tensao nominal de 15 kv, tensao secundaria de 220/127v, em oleo isolante tipo mineral</t>
  </si>
  <si>
    <t>8.362,72</t>
  </si>
  <si>
    <t>Transformador trifasico de distribuicao, potencia de 15 kva, tensao nominal de 15 kv, tensao secundaria de 220/127v, em oleo isolante tipo mineral</t>
  </si>
  <si>
    <t>3.836,11</t>
  </si>
  <si>
    <t>Transformador trifasico de distribuicao, potencia de 150 kva, tensao nominal de 15 kv, tensao secundaria de 220/127v, em oleo isolante tipo mineral</t>
  </si>
  <si>
    <t>10.547,39</t>
  </si>
  <si>
    <t>Transformador trifasico de distribuicao, potencia de 1500 kva, tensao nominal de 15 kv, tensao secundaria de 220/127v, em oleo isolante tipo mineral</t>
  </si>
  <si>
    <t>68.407,76</t>
  </si>
  <si>
    <t>Transformador trifasico de distribuicao, potencia de 225 kva, tensao nominal de 15 kv, tensao secundaria de 220/127v, em oleo isolante tipo mineral</t>
  </si>
  <si>
    <t>14.796,43</t>
  </si>
  <si>
    <t>Transformador trifasico de distribuicao, potencia de 30 kva, tensao nominal de 15 kv, tensao secundaria de 220/127v, em oleo isolante tipo mineral</t>
  </si>
  <si>
    <t>4.685,53</t>
  </si>
  <si>
    <t>Transformador trifasico de distribuicao, potencia de 300 kva, tensao nominal de 15 kv, tensao secundaria de 220/127v, em oleo isolante tipo mineral</t>
  </si>
  <si>
    <t>17.262,50</t>
  </si>
  <si>
    <t>Transformador trifasico de distribuicao, potencia de 45 kva, tensao nominal de 15 kv, tensao secundaria de 220/127v, em oleo isolante tipo mineral</t>
  </si>
  <si>
    <t>5.233,55</t>
  </si>
  <si>
    <t>Transformador trifasico de distribuicao, potencia de 500 kva, tensao nominal de 15 kv, tensao secundaria de 220/127v, em oleo isolante tipo mineral</t>
  </si>
  <si>
    <t>28.169,67</t>
  </si>
  <si>
    <t>Transformador trifasico de distribuicao, potencia de 75 kva, tensao nominal de 15 kv, tensao secundaria de 220/127v, em oleo isolante tipo mineral</t>
  </si>
  <si>
    <t>6.768,00</t>
  </si>
  <si>
    <t>Transformador trifasico de distribuicao, potencia de 750 kva, tensao nominal de 15 kv, tensao secundaria de 220/127v, em oleo isolante tipo mineral</t>
  </si>
  <si>
    <t>38.639,52</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</si>
  <si>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</si>
  <si>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</si>
  <si>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</si>
  <si>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</si>
  <si>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</si>
  <si>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</si>
  <si>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</si>
  <si>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</si>
  <si>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</si>
  <si>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</si>
  <si>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</si>
  <si>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145.194,38</t>
  </si>
  <si>
    <t>Trator de pneus com potencia de 122 cv, tracao 4 x 4, peso com lastro de 4510 kg</t>
  </si>
  <si>
    <t>168.241,11</t>
  </si>
  <si>
    <t>Trator de pneus com potencia de 15 cv, peso com lastro de 1160 kg</t>
  </si>
  <si>
    <t>49.550,46</t>
  </si>
  <si>
    <t>Trator de pneus com potencia de 50 cv, tracao 4 x 2, peso com lastro de 2714 kg</t>
  </si>
  <si>
    <t>80.353,56</t>
  </si>
  <si>
    <t>Trator de pneus com potencia de 85 cv, tracao 4 x 4, peso com lastro de 4675 kg</t>
  </si>
  <si>
    <t>123.300,00</t>
  </si>
  <si>
    <t>Trator de pneus com potencia de 85 cv, turbo,  peso com lastro de 4900 kg</t>
  </si>
  <si>
    <t>118.777,07</t>
  </si>
  <si>
    <t>Trator de pneus com potencia de 95 cv, tracao 4 x 4, peso maximo de 5225 kg</t>
  </si>
  <si>
    <t>132.518,68</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</si>
  <si>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</si>
  <si>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</si>
  <si>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</si>
  <si>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</si>
  <si>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</si>
  <si>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</si>
  <si>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420,76</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</si>
  <si>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</si>
  <si>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</si>
  <si>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</si>
  <si>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</si>
  <si>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</si>
  <si>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</si>
  <si>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</si>
  <si>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</si>
  <si>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54,77</t>
  </si>
  <si>
    <t>Tubo aco carbono sem costura 1 1/2", e= *3,68 mm, schedule 40, 4,05 kg/m</t>
  </si>
  <si>
    <t>42,39</t>
  </si>
  <si>
    <t>Tubo aco carbono sem costura 1/2", e= *2,77 mm, schedule 40, *1,27 kg/m</t>
  </si>
  <si>
    <t>Tubo aco carbono sem costura 1/2", e= *3,73 mm, schedule 80, *1,62 kg/m</t>
  </si>
  <si>
    <t>Tubo aco carbono sem costura 14", e= *11,13 mm, schedule 40, *94,55 kg/m</t>
  </si>
  <si>
    <t>898,92</t>
  </si>
  <si>
    <t>Tubo aco carbono sem costura 2 1/2", e = 5,16 mm, schedule 40 (8,62 kg/m)</t>
  </si>
  <si>
    <t>84,28</t>
  </si>
  <si>
    <t>Tubo aco carbono sem costura 2", e= *3,91* mm, schedule 40, *5,43* kg/m</t>
  </si>
  <si>
    <t>Tubo aco carbono sem costura 20", e= *12,70 mm, schedule 30, *154,97 kg/m</t>
  </si>
  <si>
    <t>1.724,85</t>
  </si>
  <si>
    <t>Tubo aco carbono sem costura 20", e= *6,35 mm,  schedule 10, *78,46 kg/m</t>
  </si>
  <si>
    <t>955,82</t>
  </si>
  <si>
    <t>Tubo aco carbono sem costura 3/4", e= *2,87 mm, schedule 40, *1,69 kg/m</t>
  </si>
  <si>
    <t>Tubo aco carbono sem costura 3/4", e= *3,91 mm, schedule 80, *2,19 kg/m.</t>
  </si>
  <si>
    <t>Tubo aco carbono sem costura 4", e= *6,02 mm, schedule 40, *16,06 kg/m</t>
  </si>
  <si>
    <t>154,39</t>
  </si>
  <si>
    <t>Tubo aco carbono sem costura 4", e= *8,56 mm, schedule 80, *22,31 kg/m</t>
  </si>
  <si>
    <t>Tubo aco carbono sem costura 6", e= *10,97 mm, schedule 80, *42,56 kg/m</t>
  </si>
  <si>
    <t>416,15</t>
  </si>
  <si>
    <t>Tubo aco carbono sem costura 6", e= 7,11 mm,  schedule 40, *28,26 kg/m</t>
  </si>
  <si>
    <t>272,62</t>
  </si>
  <si>
    <t>Tubo aco carbono sem costura 8", e= *12,70 mm, schedule 80, *64,64 kg/m</t>
  </si>
  <si>
    <t>546,90</t>
  </si>
  <si>
    <t>Tubo aco carbono sem costura 8", e= *6,35 mm,  schedule 20, *33,27 kg/m</t>
  </si>
  <si>
    <t>316,31</t>
  </si>
  <si>
    <t>Tubo aco carbono sem costura 8", e= *7,04 mm, schedule 30, *36,75 kg/m</t>
  </si>
  <si>
    <t>Tubo aco carbono sem costura 8", e= *8,18 mm, schedule 40, *42,55 kg/m</t>
  </si>
  <si>
    <t>410,48</t>
  </si>
  <si>
    <t>Tubo aco galvanizado com costura, classe leve, dn 100 mm ( 4"),  e = 3,75 mm,  *10,55* kg/m (nbr 5580)</t>
  </si>
  <si>
    <t>90,58</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</si>
  <si>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</si>
  <si>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</si>
  <si>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</si>
  <si>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</si>
  <si>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</si>
  <si>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</si>
  <si>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38,88</t>
  </si>
  <si>
    <t>Tubo aco galvanizado com costura, classe leve, dn 65 mm ( 2 1/2"),  e = 3,35 mm, * 6,23* kg/m (nbr 5580)</t>
  </si>
  <si>
    <t>Tubo aco galvanizado com costura, classe leve, dn 80 mm ( 3"),  e = 3,35 mm, *7,32* kg/m (nbr 5580)</t>
  </si>
  <si>
    <t>62,50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</si>
  <si>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</si>
  <si>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</si>
  <si>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</si>
  <si>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</si>
  <si>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</si>
  <si>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53,37</t>
  </si>
  <si>
    <t>Tubo aco galvanizado com costura, classe media, dn 2", e = *3,65* mm, peso *5,10* kg/m (nbr 5580)</t>
  </si>
  <si>
    <t>43,01</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</si>
  <si>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</si>
  <si>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</si>
  <si>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</si>
  <si>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98,92</t>
  </si>
  <si>
    <t>Tubo aco galvanizado com costura, classe media, dn 5", e = *5,40* mm, peso *17,80* kg/m (nbr 5580)</t>
  </si>
  <si>
    <t>148,10</t>
  </si>
  <si>
    <t>Tubo aco galvanizado com costura, classe media, dn 6", e = 4,85* mm, peso 19,68* kg/m (nbr 5580)</t>
  </si>
  <si>
    <t>160,62</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</si>
  <si>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</si>
  <si>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</si>
  <si>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</si>
  <si>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</si>
  <si>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</si>
  <si>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165,03</t>
  </si>
  <si>
    <t>Tubo coletor de esgoto pvc, jei, dn 350 mm (nbr 7362)</t>
  </si>
  <si>
    <t>204,39</t>
  </si>
  <si>
    <t>Tubo coletor de esgoto pvc, jei, dn 400 mm (nbr 7362)</t>
  </si>
  <si>
    <t>264,74</t>
  </si>
  <si>
    <t>Tubo coletor de esgoto, pvc, jei, dn 150 mm  (nbr 7362)</t>
  </si>
  <si>
    <t>39,91</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</si>
  <si>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</si>
  <si>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</si>
  <si>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</si>
  <si>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</si>
  <si>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</si>
  <si>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</si>
  <si>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</si>
  <si>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</si>
  <si>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</si>
  <si>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</si>
  <si>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</si>
  <si>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</si>
  <si>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</si>
  <si>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</si>
  <si>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</si>
  <si>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</si>
  <si>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</si>
  <si>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</si>
  <si>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</si>
  <si>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</si>
  <si>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</si>
  <si>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</si>
  <si>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</si>
  <si>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</si>
  <si>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</si>
  <si>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</si>
  <si>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</si>
  <si>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</si>
  <si>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</si>
  <si>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</si>
  <si>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</si>
  <si>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</si>
  <si>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</si>
  <si>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</si>
  <si>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</si>
  <si>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</si>
  <si>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</si>
  <si>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</si>
  <si>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</si>
  <si>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</si>
  <si>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</si>
  <si>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</si>
  <si>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</si>
  <si>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</si>
  <si>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</si>
  <si>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</si>
  <si>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</si>
  <si>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</si>
  <si>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</si>
  <si>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</si>
  <si>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1.055,33</t>
  </si>
  <si>
    <t>Tubo corrugado pead, parede dupla, interna lisa, jei, dn/di *400* mm, para saneamento</t>
  </si>
  <si>
    <t>300,88</t>
  </si>
  <si>
    <t>Tubo corrugado pead, parede dupla, interna lisa, jei, dn/di *800* mm, para saneamento</t>
  </si>
  <si>
    <t>793,98</t>
  </si>
  <si>
    <t>Tubo corrugado pead, parede dupla, interna lisa, jei, dn/di 1200 mm, para saneamento</t>
  </si>
  <si>
    <t>1.656,33</t>
  </si>
  <si>
    <t>Tubo corrugado pead, parede dupla, interna lisa, jei, dn/di 250 mm, para saneamento</t>
  </si>
  <si>
    <t>115,40</t>
  </si>
  <si>
    <t>Tubo corrugado pead, parede dupla, interna lisa, jei, dn/di 300 mm, para saneamento</t>
  </si>
  <si>
    <t>136,48</t>
  </si>
  <si>
    <t>Tubo corrugado pead, parede dupla, interna lisa, jei, dn/di 600 mm, para saneamento</t>
  </si>
  <si>
    <t>562,63</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</si>
  <si>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</si>
  <si>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</si>
  <si>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</si>
  <si>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</si>
  <si>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</si>
  <si>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</si>
  <si>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44,90</t>
  </si>
  <si>
    <t>Tubo cpvc, soldavel, 73 mm, agua quente predial (nbr 15884)</t>
  </si>
  <si>
    <t>Tubo cpvc, soldavel, 89 mm, agua quente predial (nbr 15884)</t>
  </si>
  <si>
    <t>109,30</t>
  </si>
  <si>
    <t>Tubo de borracha elastomerica flexivel, preta, para isolamento termico de tubulacao, dn 1 1/8" (28 mm), e= 32 mm, coeficiente de condutividade termica 0,036w/mk, vapor de agua maior ou igual a 10.000</t>
  </si>
  <si>
    <t>65,19</t>
  </si>
  <si>
    <t>Tubo de borracha elastomerica flexivel, preta, para isolamento termico de tubulacao, dn 1 3/8" (35 mm), e= 32 mm, coeficiente de condutividade termica 0,036w/mk, vapor de agua maior ou igual a 10.000</t>
  </si>
  <si>
    <t>77,32</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</si>
  <si>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</si>
  <si>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</si>
  <si>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</si>
  <si>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</si>
  <si>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61,02</t>
  </si>
  <si>
    <t>Tubo de borracha elastomerica flexivel, preta, para isolamento termico de tubulacao, dn 2 1/8" (54 mm), e= 32 mm, coeficiente de condutividade termica 0,036w/mk, vapor de agua maior ou igual a 10.000</t>
  </si>
  <si>
    <t>105,60</t>
  </si>
  <si>
    <t>Tubo de borracha elastomerica flexivel, preta, para isolamento termico de tubulacao, dn 2 5/8" (*64* mm), e= *32* mm, coeficiente de condutividade termica 0,036w/mk, vapor de agua maior ou igual a 10.000</t>
  </si>
  <si>
    <t>107,10</t>
  </si>
  <si>
    <t>Tubo de borracha elastomerica flexivel, preta, para isolamento termico de tubulacao, dn 3/4" (18 mm), e= 32 mm, coeficiente de condutividade termica 0,036w/mk, vapor de agua maior ou igual a 10.000</t>
  </si>
  <si>
    <t>58,60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</si>
  <si>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</si>
  <si>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</si>
  <si>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</si>
  <si>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</si>
  <si>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54,17</t>
  </si>
  <si>
    <t>Tubo de cobre classe "a", dn = 1 1/2 " (42 mm), para instalacoes de media pressao para gases combustiveis e medicinais</t>
  </si>
  <si>
    <t>Tubo de cobre classe "a", dn = 1 1/4 " (35 mm), para instalacoes de media pressao para gases combustiveis e medicinais</t>
  </si>
  <si>
    <t>81,82</t>
  </si>
  <si>
    <t>Tubo de cobre classe "a", dn = 1/2 " (15 mm), para instalacoes de media pressao para gases combustiveis e medicinais</t>
  </si>
  <si>
    <t>Tubo de cobre classe "a", dn = 2 1/2 " (66 mm), para instalacoes de media pressao para gases combustiveis e medicinais</t>
  </si>
  <si>
    <t>181,21</t>
  </si>
  <si>
    <t>Tubo de cobre classe "a", dn = 3 " (79 mm), para instalacoes de media pressao para gases combustiveis e medicinais</t>
  </si>
  <si>
    <t>266,98</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</si>
  <si>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</si>
  <si>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</si>
  <si>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</si>
  <si>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320,53</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</si>
  <si>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</si>
  <si>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</si>
  <si>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</si>
  <si>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</si>
  <si>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53,90</t>
  </si>
  <si>
    <t>Tubo de cobre classe "e", dn = 42 mm, para instalacao hidraulica predial</t>
  </si>
  <si>
    <t>Tubo de cobre classe "e", dn = 54 mm, para instalacao hidraulica predial</t>
  </si>
  <si>
    <t>105,55</t>
  </si>
  <si>
    <t>Tubo de cobre classe "e", dn = 66 mm, para instalacao hidraulica predial</t>
  </si>
  <si>
    <t>148,70</t>
  </si>
  <si>
    <t>Tubo de cobre classe "e", dn = 79 mm, para instalacao hidraulica predial</t>
  </si>
  <si>
    <t>217,37</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</si>
  <si>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</si>
  <si>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</si>
  <si>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</si>
  <si>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103,26</t>
  </si>
  <si>
    <t>Tubo de cobre classe "i", dn = 1/2 " (15 mm), para instalacoes industriais de alta pressao e vapor</t>
  </si>
  <si>
    <t>Tubo de cobre classe "i", dn = 2 " (54 mm), para instalacoes industriais de alta pressao e vapor</t>
  </si>
  <si>
    <t>173,77</t>
  </si>
  <si>
    <t>Tubo de cobre classe "i", dn = 2 1/2 " (66 mm), para instalacoes industriais de alta pressao e vapor</t>
  </si>
  <si>
    <t>225,46</t>
  </si>
  <si>
    <t>Tubo de cobre classe "i", dn = 3 " (79 mm), para instalacoes industriais de alta pressao e vapor</t>
  </si>
  <si>
    <t>333,93</t>
  </si>
  <si>
    <t>Tubo de cobre classe "i", dn = 3/4 " (22 mm), para instalacoes industriais de alta pressao e vapor</t>
  </si>
  <si>
    <t>Tubo de cobre classe "i", dn = 4" (104 mm), para instalacoes industriais de alta pressao e vapor</t>
  </si>
  <si>
    <t>491,53</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</si>
  <si>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</si>
  <si>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</si>
  <si>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</si>
  <si>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</si>
  <si>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</si>
  <si>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16,51</t>
  </si>
  <si>
    <t>Tubo de cobre flexivel, d = 5/16 ", e = 0,79 mm, para ar-condicionado/ instalacoes gas residenciais e comerciais</t>
  </si>
  <si>
    <t>13,20</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</si>
  <si>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</si>
  <si>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</si>
  <si>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</si>
  <si>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</si>
  <si>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24,83</t>
  </si>
  <si>
    <t>Tubo de concreto simples, classe es, pb je, dn 400 mm, para esgoto sanitario (nbr 8890)</t>
  </si>
  <si>
    <t>75,21</t>
  </si>
  <si>
    <t>Tubo de concreto simples, classe es, pb je, dn 500 mm, para esgoto sanitario (nbr 8890)</t>
  </si>
  <si>
    <t>113,09</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</si>
  <si>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</si>
  <si>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</si>
  <si>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</si>
  <si>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</si>
  <si>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</si>
  <si>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</si>
  <si>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71,64</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</si>
  <si>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</si>
  <si>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</si>
  <si>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</si>
  <si>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</si>
  <si>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62,03</t>
  </si>
  <si>
    <t>Tubo de concreto simples, classe- ps1, pb, dn 600 mm, para aguas pluviais (nbr 8890)</t>
  </si>
  <si>
    <t>79,05</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</si>
  <si>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</si>
  <si>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</si>
  <si>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</si>
  <si>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</si>
  <si>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</si>
  <si>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86,43</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</si>
  <si>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</si>
  <si>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</si>
  <si>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</si>
  <si>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</si>
  <si>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</si>
  <si>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</si>
  <si>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</si>
  <si>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</si>
  <si>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</si>
  <si>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</si>
  <si>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</si>
  <si>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</si>
  <si>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</si>
  <si>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</si>
  <si>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</si>
  <si>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</si>
  <si>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3.458,98</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</si>
  <si>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</si>
  <si>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</si>
  <si>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6.066,54</t>
  </si>
  <si>
    <t>Tubo de polietileno de alta densidade, pead, pe-80, de = 1400 mm x 42,9 mm parede, (sdr 32,25 - pn 04 ) para rede de agua ou esgoto (nbr 15561)</t>
  </si>
  <si>
    <t>8.278,02</t>
  </si>
  <si>
    <t>Tubo de polietileno de alta densidade, pead, pe-80, de = 160 mm x 14,6 mm parede, (sdr 11 - pn 12,5 ) para rede de agua ou esgoto (nbr 15561)</t>
  </si>
  <si>
    <t>181,97</t>
  </si>
  <si>
    <t>Tubo de polietileno de alta densidade, pead, pe-80, de = 1600 mm x 49,0 mm parede, ( sdr 32,25 - pn 04 ) para rede de agua ou esgoto (nbr 15561)</t>
  </si>
  <si>
    <t>7.852,69</t>
  </si>
  <si>
    <t>Tubo de polietileno de alta densidade, pead, pe-80, de = 900 mm x 34,7 mm parede, ( sdr 26 - pn 05 ) para rede de agua ou esgoto (nbr 15561)</t>
  </si>
  <si>
    <t>3.137,28</t>
  </si>
  <si>
    <t>Tubo de polietileno de alta densidade, pead, pe-80, de= 200 mm x 18,2 mm parede, ( sdr 11 - pn 12,5 ) para rede de agua ou esgoto (nbr 15561)</t>
  </si>
  <si>
    <t>283,67</t>
  </si>
  <si>
    <t>Tubo de polietileno de alta densidade, pead, pe-80, de= 315 mm x 28,7 mm parede, ( sdr 11 - pn 12,5 ) para rede de agua ou esgoto (nbr 15561)</t>
  </si>
  <si>
    <t>695,06</t>
  </si>
  <si>
    <t>Tubo de polietileno de alta densidade, pead, pe-80, de= 400 mm x 36,4 mm parede, ( sdr 11 - pn 12,5 ) para rede de agua ou esgoto (nbr 15561)</t>
  </si>
  <si>
    <t>1.119,49</t>
  </si>
  <si>
    <t>Tubo de polietileno de alta densidade, pead, pe-80, de= 50 mm x 4,6 mm parede, (sdr 11 - pn 12,5) para rede de agua ou esgoto (nbr 15561)</t>
  </si>
  <si>
    <t>Tubo de polietileno de alta densidade, pead, pe-80, de= 500 mm x 45,5 mm parede, ( sdr 11 - pn 12,5 ) para rede de agua ou esgoto (nbr 15561)</t>
  </si>
  <si>
    <t>1.965,42</t>
  </si>
  <si>
    <t>Tubo de polietileno de alta densidade, pead, pe-80, de= 630 mm x 57,3 mm parede (sdr 11 - pn 12,5 ) para rede de agua ou esgoto (nbr 15561)</t>
  </si>
  <si>
    <t>2.923,13</t>
  </si>
  <si>
    <t>Tubo de polietileno de alta densidade, pead, pe-80, de= 730 mm x 34,1 mm parede, ( sdr 21 - pn 06 ) para rede de agua ou esgoto (nbr 15561)</t>
  </si>
  <si>
    <t>1.465,87</t>
  </si>
  <si>
    <t>Tubo de polietileno de alta densidade, pead, pe-80, de= 75 mm x 6,9 mm parede, ( srd 11 - pn 12,5 ) para rede de agua ou esgoto (nbr 15561)</t>
  </si>
  <si>
    <t>40,39</t>
  </si>
  <si>
    <t>Tubo de polietileno de alta densidade, pead, pe-80, de= 800 mm x 30,8 mm parede, ( sdr 26 - pn 05 ) para rede de agua ou esgoto (nbr 15561)</t>
  </si>
  <si>
    <t>1.912,47</t>
  </si>
  <si>
    <t>Tubo de pvc, pbl, tipo leve, dn = 125 mm,  para ventilacao</t>
  </si>
  <si>
    <t>Tubo de pvc, pbl, tipo leve, dn = 250 mm,  para ventilacao</t>
  </si>
  <si>
    <t>Tubo de pvc, pbl, tipo leve, dn = 300 mm,  para ventilacao</t>
  </si>
  <si>
    <t>72,48</t>
  </si>
  <si>
    <t>Tubo de pvc, pbl, tipo leve, dn = 400 mm,  para ventilacao</t>
  </si>
  <si>
    <t>173,01</t>
  </si>
  <si>
    <t>Tubo de revestimento, em aco, corpo schedule 40, ponteira schedule 80, rosqueavel e segmentado para perfuracao,  diametro 6'' (200 mm) (coletado caixa)</t>
  </si>
  <si>
    <t>363,28</t>
  </si>
  <si>
    <t>Tubo de revestimento, em aco, corpo schedule 40, ponteira schedule 80, rosqueavel e segmentado para perfuracao, diametro 10'' (310 mm)  (coletado caixa)</t>
  </si>
  <si>
    <t>895,23</t>
  </si>
  <si>
    <t>Tubo de revestimento, em aco, corpo schedule 40, ponteira schedule 80, rosqueavel e segmentado para perfuracao, diametro 14'' (400 mm)  (coletado caixa)</t>
  </si>
  <si>
    <t>1.642,20</t>
  </si>
  <si>
    <t>Tubo de revestimento, em aco, corpo schedule 40, ponteira schedule 80, rosqueavel e segmentado para perfuracao, diametro 16'' (450 mm)  (coletado caixa)</t>
  </si>
  <si>
    <t>2.804,37</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</si>
  <si>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</si>
  <si>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</si>
  <si>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</si>
  <si>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</si>
  <si>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</si>
  <si>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</si>
  <si>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</si>
  <si>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</si>
  <si>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</si>
  <si>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</si>
  <si>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</si>
  <si>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</si>
  <si>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21,44</t>
  </si>
  <si>
    <t>Tubo ppr pn 20, dn 20 mm, para agua quente predial</t>
  </si>
  <si>
    <t>Tubo ppr pn 20, dn 25 mm, para agua quente predial</t>
  </si>
  <si>
    <t>Tubo ppr, classe pn 12, dn 110 mm</t>
  </si>
  <si>
    <t>98,05</t>
  </si>
  <si>
    <t>Tubo ppr, classe pn 12, dn 32 mm</t>
  </si>
  <si>
    <t>Tubo ppr, classe pn 12, dn 40 mm</t>
  </si>
  <si>
    <t>Tubo ppr, classe pn 12, dn 50 mm</t>
  </si>
  <si>
    <t>Tubo ppr, classe pn 12, dn 63 mm</t>
  </si>
  <si>
    <t>Tubo ppr, classe pn 12, dn 75 mm</t>
  </si>
  <si>
    <t>Tubo ppr, classe pn 12, dn 90 mm</t>
  </si>
  <si>
    <t>55,47</t>
  </si>
  <si>
    <t>Tubo ppr, classe pn 25, dn 110 mm, para agua quente e fria predial</t>
  </si>
  <si>
    <t>111,63</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</si>
  <si>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</si>
  <si>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</si>
  <si>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</si>
  <si>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</si>
  <si>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</si>
  <si>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21,70</t>
  </si>
  <si>
    <t>Tubo ppr, classe pn 25, dn 63 mm, para agua quente e fria predial</t>
  </si>
  <si>
    <t>28,78</t>
  </si>
  <si>
    <t>Tubo ppr, classe pn 25, dn 75 mm, para agua quente e fria predial</t>
  </si>
  <si>
    <t>Tubo ppr, classe pn 25, dn 90 mm, para agua quente e fria predial</t>
  </si>
  <si>
    <t>82,17</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</si>
  <si>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</si>
  <si>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</si>
  <si>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</si>
  <si>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</si>
  <si>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</si>
  <si>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50,64</t>
  </si>
  <si>
    <t>Tubo pvc corrugado, parede dupla, je, dn 250 mm, rede coletora esgoto</t>
  </si>
  <si>
    <t>Tubo pvc corrugado, parede dupla, je, dn 300 mm, rede coletora esgoto</t>
  </si>
  <si>
    <t>116,74</t>
  </si>
  <si>
    <t>Tubo pvc corrugado, parede dupla, je, dn 350 mm, rede coletora esgoto</t>
  </si>
  <si>
    <t>164,73</t>
  </si>
  <si>
    <t>Tubo pvc corrugado, parede dupla, je, dn 400 mm, rede coletora esgoto</t>
  </si>
  <si>
    <t>191,00</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</si>
  <si>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</si>
  <si>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</si>
  <si>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</si>
  <si>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</si>
  <si>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</si>
  <si>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</si>
  <si>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</si>
  <si>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91,86</t>
  </si>
  <si>
    <t>Tubo pvc defofo, jei, 1 mpa, dn 200 mm, para rede de agua (nbr 7665)</t>
  </si>
  <si>
    <t>155,68</t>
  </si>
  <si>
    <t>Tubo pvc defofo, jei, 1 mpa, dn 250 mm, para rede de agua (nbr 7665)</t>
  </si>
  <si>
    <t>237,00</t>
  </si>
  <si>
    <t>Tubo pvc defofo, jei, 1 mpa, dn 300 mm, para rede de agua (nbr 7665)</t>
  </si>
  <si>
    <t>336,54</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</si>
  <si>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</si>
  <si>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</si>
  <si>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</si>
  <si>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</si>
  <si>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</si>
  <si>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</si>
  <si>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</si>
  <si>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</si>
  <si>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</si>
  <si>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37,06</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</si>
  <si>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</si>
  <si>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</si>
  <si>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</si>
  <si>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</si>
  <si>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</si>
  <si>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</si>
  <si>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</si>
  <si>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</si>
  <si>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</si>
  <si>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</si>
  <si>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</si>
  <si>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</si>
  <si>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</si>
  <si>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62,40</t>
  </si>
  <si>
    <t>Tubo pvc, roscavel, 4",  agua fria predial</t>
  </si>
  <si>
    <t>75,33</t>
  </si>
  <si>
    <t>Tubo pvc, roscavel, 5",  agua fria predial</t>
  </si>
  <si>
    <t>108,34</t>
  </si>
  <si>
    <t>Tubo pvc, roscavel, 6",  agua fria predial</t>
  </si>
  <si>
    <t>Tubo pvc, serie r, dn 100 mm, para esgoto ou aguas pluviais predial (nbr 5688)</t>
  </si>
  <si>
    <t>25,57</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</si>
  <si>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</si>
  <si>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</si>
  <si>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</si>
  <si>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</si>
  <si>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</si>
  <si>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</si>
  <si>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</si>
  <si>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</si>
  <si>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</si>
  <si>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</si>
  <si>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</si>
  <si>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</si>
  <si>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</si>
  <si>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</si>
  <si>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1.535,49</t>
  </si>
  <si>
    <t>Tubo 30" em chapa preta, e= 1/4", 175 kg/6 m</t>
  </si>
  <si>
    <t>1.957,39</t>
  </si>
  <si>
    <t>Tubo 30" em chapa preta, e= 3/8", 177 kg/6 m</t>
  </si>
  <si>
    <t>1.979,76</t>
  </si>
  <si>
    <t>Uniao com assento conico de bronze, diametro 1/2"</t>
  </si>
  <si>
    <t>Uniao com assento conico de bronze, diametro 1"</t>
  </si>
  <si>
    <t>38,04</t>
  </si>
  <si>
    <t>Uniao com assento conico de bronze, diametro 2 1/2"</t>
  </si>
  <si>
    <t>157,88</t>
  </si>
  <si>
    <t>Uniao com assento conico de bronze, diametro 2'</t>
  </si>
  <si>
    <t>101,34</t>
  </si>
  <si>
    <t>Uniao com assento conico de bronze, diametro 3/4"</t>
  </si>
  <si>
    <t>33,94</t>
  </si>
  <si>
    <t>Uniao com assento conico de bronze, diametro 3"</t>
  </si>
  <si>
    <t>255,30</t>
  </si>
  <si>
    <t>Uniao com assento conico de bronze, diametro 4"</t>
  </si>
  <si>
    <t>434,48</t>
  </si>
  <si>
    <t>Uniao com assento conico de ferro longo (macho-femea), diametro 1 1/2"</t>
  </si>
  <si>
    <t>89,36</t>
  </si>
  <si>
    <t>Uniao com assento conico de ferro longo (macho-femea), diametro 1/2"</t>
  </si>
  <si>
    <t>Uniao com assento conico de ferro longo (macho-femea), diametro 1"</t>
  </si>
  <si>
    <t>56,88</t>
  </si>
  <si>
    <t>Uniao com assento conico de ferro longo (macho-femea), diametro 2 1/2"</t>
  </si>
  <si>
    <t>176,05</t>
  </si>
  <si>
    <t>Uniao com assento conico de ferro longo (macho-femea), diametro 2"</t>
  </si>
  <si>
    <t>Uniao com assento conico de ferro longo (macho-femea), diametro 3/4"</t>
  </si>
  <si>
    <t>45,63</t>
  </si>
  <si>
    <t>Uniao com assento conico de ferro longo (macho-femea), diametro 3'</t>
  </si>
  <si>
    <t>257,31</t>
  </si>
  <si>
    <t>Uniao com assento conico de ferro longo (macho-femea), diametro 4"</t>
  </si>
  <si>
    <t>325,03</t>
  </si>
  <si>
    <t>Uniao com flange ppr, dn 40 mm, para agua quente predial</t>
  </si>
  <si>
    <t>Uniao de ferro galvanizado, com assento conico de bronze, de 1 1/2"</t>
  </si>
  <si>
    <t>Uniao de ferro galvanizado, com assento conico de bronze, de 1 1/4"</t>
  </si>
  <si>
    <t>56,61</t>
  </si>
  <si>
    <t>Uniao de ferro galvanizado, com rosca bsp, com assento plano, de 1 1/2"</t>
  </si>
  <si>
    <t>42,23</t>
  </si>
  <si>
    <t>Uniao de ferro galvanizado, com rosca bsp, com assento plano, de 1 1/4"</t>
  </si>
  <si>
    <t>33,92</t>
  </si>
  <si>
    <t>Uniao de ferro galvanizado, com rosca bsp, com assento plano, de 1/2"</t>
  </si>
  <si>
    <t>Uniao de ferro galvanizado, com rosca bsp, com assento plano, de 1"</t>
  </si>
  <si>
    <t>Uniao de ferro galvanizado, com rosca bsp, com assento plano, de 2 1/2"</t>
  </si>
  <si>
    <t>102,73</t>
  </si>
  <si>
    <t>Uniao de ferro galvanizado, com rosca bsp, com assento plano, de 2"</t>
  </si>
  <si>
    <t>62,09</t>
  </si>
  <si>
    <t>Uniao de ferro galvanizado, com rosca bsp, com assento plano, de 3/4"</t>
  </si>
  <si>
    <t>Uniao de ferro galvanizado, com rosca bsp, com assento plano, de 3"</t>
  </si>
  <si>
    <t>159,16</t>
  </si>
  <si>
    <t>Uniao de ferro galvanizado, com rosca bsp, com assento plano, de 4"</t>
  </si>
  <si>
    <t>223,43</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</si>
  <si>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</si>
  <si>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</si>
  <si>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</si>
  <si>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</si>
  <si>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</si>
  <si>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</si>
  <si>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24,29</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</si>
  <si>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</si>
  <si>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</si>
  <si>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</si>
  <si>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</si>
  <si>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</si>
  <si>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</si>
  <si>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</si>
  <si>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</si>
  <si>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</si>
  <si>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</si>
  <si>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</si>
  <si>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</si>
  <si>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</si>
  <si>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</si>
  <si>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149,01</t>
  </si>
  <si>
    <t>Uniao pvc, soldavel, 110 mm,  para agua fria predial</t>
  </si>
  <si>
    <t>297,12</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</si>
  <si>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</si>
  <si>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</si>
  <si>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</si>
  <si>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</si>
  <si>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</si>
  <si>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</si>
  <si>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51,81</t>
  </si>
  <si>
    <t>Uniao pvc, soldavel, 75 mm,  para agua fria predial</t>
  </si>
  <si>
    <t>104,56</t>
  </si>
  <si>
    <t>Uniao pvc, soldavel, 85 mm,  para agua fria predial</t>
  </si>
  <si>
    <t>160,77</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</si>
  <si>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</si>
  <si>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</si>
  <si>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</si>
  <si>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</si>
  <si>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</si>
  <si>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</si>
  <si>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</si>
  <si>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</si>
  <si>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</si>
  <si>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</si>
  <si>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</si>
  <si>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</si>
  <si>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</si>
  <si>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</si>
  <si>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</si>
  <si>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</si>
  <si>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</si>
  <si>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</si>
  <si>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</si>
  <si>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424.438,89</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</si>
  <si>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</si>
  <si>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</si>
  <si>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</si>
  <si>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148,91</t>
  </si>
  <si>
    <t>Valvula de descarga metalica, base 1 1/2 " e acabamento metalico cromado</t>
  </si>
  <si>
    <t>172,99</t>
  </si>
  <si>
    <t>Valvula de descarga metalica, base 1 1/4 " e acabamento metalico cromado</t>
  </si>
  <si>
    <t>Valvula de esfera bruta em bronze, bitola 1 " (ref 1552-b)</t>
  </si>
  <si>
    <t>Valvula de esfera bruta em bronze, bitola 1 1/2 " (ref 1552-b)</t>
  </si>
  <si>
    <t>98,98</t>
  </si>
  <si>
    <t>Valvula de esfera bruta em bronze, bitola 1 1/4 " (ref 1552-b)</t>
  </si>
  <si>
    <t>82,14</t>
  </si>
  <si>
    <t>Valvula de esfera bruta em bronze, bitola 1/2 " (ref 1552-b)</t>
  </si>
  <si>
    <t>Valvula de esfera bruta em bronze, bitola 2 " (ref 1552-b)</t>
  </si>
  <si>
    <t>152,63</t>
  </si>
  <si>
    <t>Valvula de esfera bruta em bronze, bitola 3/4 " (ref 1552-b)</t>
  </si>
  <si>
    <t>Valvula de retencao de bronze, pe com crivos, extremidade com rosca, de 1 1/2", para fundo de poco</t>
  </si>
  <si>
    <t>Valvula de retencao de bronze, pe com crivos, extremidade com rosca, de 1 1/4", para fundo de poco</t>
  </si>
  <si>
    <t>67,49</t>
  </si>
  <si>
    <t>Valvula de retencao de bronze, pe com crivos, extremidade com rosca, de 1", para fundo de poco</t>
  </si>
  <si>
    <t>Valvula de retencao de bronze, pe com crivos, extremidade com rosca, de 2 1/2", para fundo de poco</t>
  </si>
  <si>
    <t>194,96</t>
  </si>
  <si>
    <t>Valvula de retencao de bronze, pe com crivos, extremidade com rosca, de 2", para fundo de poco</t>
  </si>
  <si>
    <t>109,09</t>
  </si>
  <si>
    <t>Valvula de retencao de bronze, pe com crivos, extremidade com rosca, de 3/4", para fundo de poco</t>
  </si>
  <si>
    <t>Valvula de retencao de bronze, pe com crivos, extremidade com rosca, de 3", para fundo de poco</t>
  </si>
  <si>
    <t>267,27</t>
  </si>
  <si>
    <t>Valvula de retencao de bronze, pe com crivos, extremidade com rosca, de 4", para fundo de poco</t>
  </si>
  <si>
    <t>470,37</t>
  </si>
  <si>
    <t>Valvula de retencao horizontal, de bronze (pn-25), 1 1/2", 400 psi, tampa de porca de uniao, extremidades com rosca</t>
  </si>
  <si>
    <t>Valvula de retencao horizontal, de bronze (pn-25), 1 1/4", 400 psi, tampa de porca de uniao, extremidades com rosca</t>
  </si>
  <si>
    <t>125,04</t>
  </si>
  <si>
    <t>Valvula de retencao horizontal, de bronze (pn-25), 1/2", 400 psi, tampa de porca de uniao, extremidades com rosca</t>
  </si>
  <si>
    <t>50,71</t>
  </si>
  <si>
    <t>Valvula de retencao horizontal, de bronze (pn-25), 1", 400 psi, tampa de porca de uniao, extremidades com rosca</t>
  </si>
  <si>
    <t>Valvula de retencao horizontal, de bronze (pn-25), 2 1/2", 400 psi, tampa de porca de uniao, extremidades com rosca</t>
  </si>
  <si>
    <t>279,97</t>
  </si>
  <si>
    <t>Valvula de retencao horizontal, de bronze (pn-25), 2", 400 psi, tampa de porca de uniao, extremidades com rosca</t>
  </si>
  <si>
    <t>195,78</t>
  </si>
  <si>
    <t>Valvula de retencao horizontal, de bronze (pn-25), 3/4", 400 psi, tampa de porca de uniao, extremidades com rosca</t>
  </si>
  <si>
    <t>61,45</t>
  </si>
  <si>
    <t>Valvula de retencao horizontal, de bronze (pn-25), 3", 400 psi, tampa de porca de uniao, extremidades com rosca</t>
  </si>
  <si>
    <t>386,70</t>
  </si>
  <si>
    <t>Valvula de retencao horizontal, de bronze (pn-25), 4", 400 psi, tampa de porca de uniao, extremidades com rosca</t>
  </si>
  <si>
    <t>599,78</t>
  </si>
  <si>
    <t>Valvula de retencao vertical, de bronze (pn-16), 1 1/2", 200 psi, extremidades com rosca</t>
  </si>
  <si>
    <t>74,39</t>
  </si>
  <si>
    <t>Valvula de retencao vertical, de bronze (pn-16), 1 1/4", 200 psi, extremidades com rosca</t>
  </si>
  <si>
    <t>Valvula de retencao vertical, de bronze (pn-16), 1/2", 200 psi, extremidades com rosca</t>
  </si>
  <si>
    <t>36,92</t>
  </si>
  <si>
    <t>Valvula de retencao vertical, de bronze (pn-16), 1", 200 psi, extremidades com rosca</t>
  </si>
  <si>
    <t>Valvula de retencao vertical, de bronze (pn-16), 2 1/2", 200 psi, extremidades com rosca</t>
  </si>
  <si>
    <t>173,70</t>
  </si>
  <si>
    <t>Valvula de retencao vertical, de bronze (pn-16), 2", 200 psi, extremidades com rosca</t>
  </si>
  <si>
    <t>108,40</t>
  </si>
  <si>
    <t>Valvula de retencao vertical, de bronze (pn-16), 3/4", 200 psi, extremidades com rosca</t>
  </si>
  <si>
    <t>39,39</t>
  </si>
  <si>
    <t>Valvula de retencao vertical, de bronze (pn-16), 3", 200 psi, extremidades com rosca</t>
  </si>
  <si>
    <t>237,19</t>
  </si>
  <si>
    <t>Valvula de retencao vertical, de bronze (pn-16), 4", 200 psi, extremidades com rosca</t>
  </si>
  <si>
    <t>411,67</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</si>
  <si>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</si>
  <si>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</si>
  <si>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</si>
  <si>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</si>
  <si>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</si>
  <si>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</si>
  <si>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</si>
  <si>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</si>
  <si>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</si>
  <si>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</si>
  <si>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</si>
  <si>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</si>
  <si>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</si>
  <si>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</si>
  <si>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</si>
  <si>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61,84</t>
  </si>
  <si>
    <t>Variador de luminosidade rotativo (dimmer) 220v, 600w, conjunto montado para embutir 4" x 2" (placa + suporte + modulo)</t>
  </si>
  <si>
    <t>65,03</t>
  </si>
  <si>
    <t>Variador de velocidade para ventilador 127 v, 150 w (apenas modulo)</t>
  </si>
  <si>
    <t>Variador de velocidade para ventilador 127v, 150w + 2 interruptores paralelos, para reversao e lampada, conjunto montado para embutir 4" x 2" (placa + suporte + modulos)</t>
  </si>
  <si>
    <t>41,45</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</si>
  <si>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</si>
  <si>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</si>
  <si>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</si>
  <si>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245,87</t>
  </si>
  <si>
    <t>Vassoura mecanica rebocavel com escova cilindrica largura util de varrimento = 2,44m</t>
  </si>
  <si>
    <t>32.618,97</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</si>
  <si>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</si>
  <si>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</si>
  <si>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</si>
  <si>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</si>
  <si>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</si>
  <si>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</si>
  <si>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</si>
  <si>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21,08</t>
  </si>
  <si>
    <t>Verniz sintetico brilhante para madeira, com filtro solar, uso interno e externo (base solvente)</t>
  </si>
  <si>
    <t>22,99</t>
  </si>
  <si>
    <t>Veu de vidro/veu de superficie 30 a 35 g/m2</t>
  </si>
  <si>
    <t>21,47</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</si>
  <si>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</si>
  <si>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</si>
  <si>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</si>
  <si>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</si>
  <si>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</si>
  <si>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</si>
  <si>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</si>
  <si>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</si>
  <si>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2.500.350,92</t>
  </si>
  <si>
    <t>Vibroacabadora de asfalto sobre esteiras, larg. Pavim. 2,13 m a 4,55 m, pot. 74 Kw/ 100 hp, cap. 400 T/ h</t>
  </si>
  <si>
    <t>1.052.618,72</t>
  </si>
  <si>
    <t>Vibroacabadora de asfalto sobre esteiras, larg. Pavim. 2,60 m a 5,75 m, pot. 110 Hp, cap. 450 T/ h</t>
  </si>
  <si>
    <t>1.060.246,46</t>
  </si>
  <si>
    <t>Vibroacabadora de asfalto sobre esteiras, larg. Paviment. 1,90 a 5,3 m, pot. 78 Kw/105 hp, cap. 450 T/h</t>
  </si>
  <si>
    <t>1.284.500,00</t>
  </si>
  <si>
    <t>Vibroacabadora de asfalto sobre rodas, largura de pavimentacao de 1,70 a 4,20 m, potencia 78 kw/105 hp, capacidade 300 t/h</t>
  </si>
  <si>
    <t>1.138.048,63</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</si>
  <si>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</si>
  <si>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</si>
  <si>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</si>
  <si>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</si>
  <si>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</si>
  <si>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</si>
  <si>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</si>
  <si>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</si>
  <si>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</si>
  <si>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</si>
  <si>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</si>
  <si>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</si>
  <si>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</si>
  <si>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</si>
  <si>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</si>
  <si>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</si>
  <si>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</si>
  <si>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</si>
  <si>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</si>
  <si>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</si>
  <si>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</si>
  <si>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</si>
  <si>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</si>
  <si>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</si>
  <si>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</si>
  <si>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</si>
  <si>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</si>
  <si>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</si>
  <si>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</si>
  <si>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</si>
  <si>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</si>
  <si>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</si>
  <si>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</si>
  <si>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</si>
  <si>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</si>
  <si>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</si>
  <si>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</si>
  <si>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</si>
  <si>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</si>
  <si>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</si>
  <si>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</si>
  <si>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</si>
  <si>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130,04</t>
  </si>
  <si>
    <t>TOTAL DE INSUMOS : 5287</t>
  </si>
  <si>
    <t>SUBTOTAL DE MÃO DE OBRA</t>
  </si>
  <si>
    <t xml:space="preserve"> TOTAL HORAS</t>
  </si>
  <si>
    <t>CUSTO DO SERVIÇO (MÃO DE OBRA x K3 x K4)</t>
  </si>
  <si>
    <t>TOTAL DE H/H DOS PROJETOS</t>
  </si>
  <si>
    <t>TOTAL H/H</t>
  </si>
  <si>
    <t>REMUNERAÇÃO DA EMPRESA - K3 = 1 + remuneração da empresa = 1+0,10 =</t>
  </si>
  <si>
    <t>20073</t>
  </si>
  <si>
    <t>DER</t>
  </si>
  <si>
    <t>20079</t>
  </si>
  <si>
    <r>
      <t xml:space="preserve">PREÇO DE TABELAS COM ENCARGOS (MÊS) </t>
    </r>
    <r>
      <rPr>
        <b/>
        <vertAlign val="superscript"/>
        <sz val="11"/>
        <rFont val="Calibri"/>
        <family val="2"/>
        <scheme val="minor"/>
      </rPr>
      <t>(1)</t>
    </r>
  </si>
  <si>
    <t>TABELA / INSUMOS</t>
  </si>
  <si>
    <r>
      <t>SALÁRIO HORA</t>
    </r>
    <r>
      <rPr>
        <b/>
        <vertAlign val="superscript"/>
        <sz val="11"/>
        <rFont val="Calibri"/>
        <family val="2"/>
        <scheme val="minor"/>
      </rPr>
      <t xml:space="preserve"> (2)</t>
    </r>
    <r>
      <rPr>
        <b/>
        <sz val="11"/>
        <rFont val="Calibri"/>
        <family val="2"/>
        <scheme val="minor"/>
      </rPr>
      <t xml:space="preserve">
(H)</t>
    </r>
  </si>
  <si>
    <r>
      <t xml:space="preserve">COD. ADOTADO </t>
    </r>
    <r>
      <rPr>
        <b/>
        <vertAlign val="superscript"/>
        <sz val="11"/>
        <rFont val="Calibri"/>
        <family val="2"/>
        <scheme val="minor"/>
      </rPr>
      <t>(3)</t>
    </r>
  </si>
  <si>
    <t>2) Salário Hora = Salário Mês/220h</t>
  </si>
  <si>
    <r>
      <t xml:space="preserve">MÃO DE OBRA - TABELA REFERENCIAL: SINAPI / DER / IOPES </t>
    </r>
    <r>
      <rPr>
        <b/>
        <vertAlign val="superscript"/>
        <sz val="13"/>
        <color theme="1"/>
        <rFont val="Calibri"/>
        <family val="2"/>
        <scheme val="minor"/>
      </rPr>
      <t>(4)</t>
    </r>
    <r>
      <rPr>
        <b/>
        <sz val="13"/>
        <color theme="1"/>
        <rFont val="Calibri"/>
        <family val="2"/>
        <scheme val="minor"/>
      </rPr>
      <t xml:space="preserve"> - NÃO DESONERADO</t>
    </r>
  </si>
  <si>
    <t>1) Encargos Sociais e Complementares conforme respectivas tabelas de referência.</t>
  </si>
  <si>
    <t>5) Na tabela SINAPI não consta o salário por mês, mas o salário hora, sendo adotado: Salário Mês = Salário Hora x 220h. A título de comparação adotou-se o menor custo hora.</t>
  </si>
  <si>
    <t>4) Não foi possível comparar a mão de obra do IOPES, uma vez que, é DESONERADA</t>
  </si>
  <si>
    <r>
      <t xml:space="preserve">DER </t>
    </r>
    <r>
      <rPr>
        <b/>
        <vertAlign val="superscript"/>
        <sz val="11"/>
        <rFont val="Calibri"/>
        <family val="2"/>
        <scheme val="minor"/>
      </rPr>
      <t>(7)</t>
    </r>
  </si>
  <si>
    <t>1) BDI serviços Terceirizados:</t>
  </si>
  <si>
    <t>SALÁRIO HORA</t>
  </si>
  <si>
    <t>DESPESAS GERAIS - K2 PAGOS PERCENTUALMENTE CONFORME ENTREGA DOS PROJETOS</t>
  </si>
  <si>
    <t>Despesas Gerais - K2</t>
  </si>
  <si>
    <t>CPU-K2</t>
  </si>
  <si>
    <t xml:space="preserve">SERVIÇOS PRELIMINARES </t>
  </si>
  <si>
    <t>2) Preço praticado em ATA de Registro de Preços do IOPES/SEDURB (preço de venda já incluso o BDI).</t>
  </si>
  <si>
    <t>MEMORIAL DESCRITIVO DOS SERVIÇOS</t>
  </si>
  <si>
    <r>
      <t xml:space="preserve">6) Tabela referencial do SINAPI acrescido do BDI </t>
    </r>
    <r>
      <rPr>
        <vertAlign val="superscript"/>
        <sz val="11"/>
        <color theme="1"/>
        <rFont val="Calibri"/>
        <family val="2"/>
        <scheme val="minor"/>
      </rPr>
      <t>(1)</t>
    </r>
  </si>
  <si>
    <t>Engenheiro Coordenador (Master)</t>
  </si>
  <si>
    <t>Engenheiro Eletricista (Sênior)</t>
  </si>
  <si>
    <t>Engenheiro Mecânico (Sênior)</t>
  </si>
  <si>
    <t>93568M</t>
  </si>
  <si>
    <t>TOTAL DO PERÍODO (R$)</t>
  </si>
  <si>
    <t>PORCENTAGEM DO PERÍODO (%)</t>
  </si>
  <si>
    <t>COORDENAÇÃO GERAL DOS PROJETOS</t>
  </si>
  <si>
    <t>20008</t>
  </si>
  <si>
    <t>20010</t>
  </si>
  <si>
    <t>Técnico em Meio Ambiente</t>
  </si>
  <si>
    <t>Técnico de Nível Médio</t>
  </si>
  <si>
    <t>(und)</t>
  </si>
  <si>
    <r>
      <t>SEDURB</t>
    </r>
    <r>
      <rPr>
        <vertAlign val="superscript"/>
        <sz val="10"/>
        <rFont val="Calibri"/>
        <family val="2"/>
        <scheme val="minor"/>
      </rPr>
      <t xml:space="preserve"> (5)</t>
    </r>
  </si>
  <si>
    <r>
      <t xml:space="preserve">SEDURB </t>
    </r>
    <r>
      <rPr>
        <vertAlign val="superscript"/>
        <sz val="10"/>
        <color theme="1"/>
        <rFont val="Calibri"/>
        <family val="2"/>
        <scheme val="minor"/>
      </rPr>
      <t>(5)</t>
    </r>
  </si>
  <si>
    <t>COMPOSIÇÃO ANALÍTICA DE PREÇO UNITÁRIO - CPU H/H - COORDENADOR GERAL</t>
  </si>
  <si>
    <t>3.1.1.1</t>
  </si>
  <si>
    <t>2.1.1.1</t>
  </si>
  <si>
    <t>2.1.1.2</t>
  </si>
  <si>
    <t>2.1.1.3</t>
  </si>
  <si>
    <t>2.1.1.4</t>
  </si>
  <si>
    <t>2.1.1.5</t>
  </si>
  <si>
    <t>2.1.1.6</t>
  </si>
  <si>
    <t>2.1.1.7</t>
  </si>
  <si>
    <t>2.1.2.1</t>
  </si>
  <si>
    <t>2.1.2.2</t>
  </si>
  <si>
    <t>2.1.2.3</t>
  </si>
  <si>
    <t>2.1.2.4</t>
  </si>
  <si>
    <t>2.1.2.5</t>
  </si>
  <si>
    <t>1. Metodologia de Verificação</t>
  </si>
  <si>
    <t>2. Dados do Empreendimento</t>
  </si>
  <si>
    <t>2.1 Tipologia</t>
  </si>
  <si>
    <t>3. Incidência sobre Custo</t>
  </si>
  <si>
    <t>Item Componente do BDI</t>
  </si>
  <si>
    <t>Intervalo de admissibilidade</t>
  </si>
  <si>
    <t>Valores Propostos</t>
  </si>
  <si>
    <t>1º Quartil</t>
  </si>
  <si>
    <t>Médio</t>
  </si>
  <si>
    <t>3º Quartil</t>
  </si>
  <si>
    <r>
      <t>A</t>
    </r>
    <r>
      <rPr>
        <sz val="10"/>
        <color rgb="FF000000"/>
        <rFont val="Calibri"/>
        <family val="2"/>
      </rPr>
      <t xml:space="preserve">dministração </t>
    </r>
    <r>
      <rPr>
        <b/>
        <sz val="10"/>
        <color rgb="FF000000"/>
        <rFont val="Calibri"/>
        <family val="2"/>
      </rPr>
      <t>C</t>
    </r>
    <r>
      <rPr>
        <sz val="10"/>
        <color rgb="FF000000"/>
        <rFont val="Calibri"/>
        <family val="2"/>
      </rPr>
      <t>entral</t>
    </r>
  </si>
  <si>
    <r>
      <t>R</t>
    </r>
    <r>
      <rPr>
        <sz val="10"/>
        <color rgb="FF000000"/>
        <rFont val="Calibri"/>
        <family val="2"/>
      </rPr>
      <t>iscos</t>
    </r>
  </si>
  <si>
    <r>
      <t>S</t>
    </r>
    <r>
      <rPr>
        <sz val="10"/>
        <color rgb="FF000000"/>
        <rFont val="Calibri"/>
        <family val="2"/>
      </rPr>
      <t xml:space="preserve">eguros e </t>
    </r>
    <r>
      <rPr>
        <b/>
        <sz val="10"/>
        <color rgb="FF000000"/>
        <rFont val="Calibri"/>
        <family val="2"/>
      </rPr>
      <t>G</t>
    </r>
    <r>
      <rPr>
        <sz val="10"/>
        <color rgb="FF000000"/>
        <rFont val="Calibri"/>
        <family val="2"/>
      </rPr>
      <t>arantias Contratuais</t>
    </r>
  </si>
  <si>
    <r>
      <t>D</t>
    </r>
    <r>
      <rPr>
        <sz val="10"/>
        <color rgb="FF000000"/>
        <rFont val="Calibri"/>
        <family val="2"/>
      </rPr>
      <t xml:space="preserve">espesas </t>
    </r>
    <r>
      <rPr>
        <b/>
        <sz val="10"/>
        <color rgb="FF000000"/>
        <rFont val="Calibri"/>
        <family val="2"/>
      </rPr>
      <t>F</t>
    </r>
    <r>
      <rPr>
        <sz val="10"/>
        <color rgb="FF000000"/>
        <rFont val="Calibri"/>
        <family val="2"/>
      </rPr>
      <t>inanceiras</t>
    </r>
  </si>
  <si>
    <r>
      <t>L</t>
    </r>
    <r>
      <rPr>
        <sz val="10"/>
        <color rgb="FF000000"/>
        <rFont val="Calibri"/>
        <family val="2"/>
      </rPr>
      <t>ucro</t>
    </r>
  </si>
  <si>
    <t>4. Incidência sobre o preço de venda</t>
  </si>
  <si>
    <t>Mínimo</t>
  </si>
  <si>
    <t>Máximo</t>
  </si>
  <si>
    <t>Despesas Tributárias</t>
  </si>
  <si>
    <r>
      <t>I1</t>
    </r>
    <r>
      <rPr>
        <sz val="10"/>
        <color rgb="FF000000"/>
        <rFont val="Calibri"/>
        <family val="2"/>
      </rPr>
      <t>:ISS (PMV = 5%)</t>
    </r>
  </si>
  <si>
    <r>
      <t>I2</t>
    </r>
    <r>
      <rPr>
        <sz val="10"/>
        <color rgb="FF000000"/>
        <rFont val="Calibri"/>
        <family val="2"/>
      </rPr>
      <t>:COFINS</t>
    </r>
  </si>
  <si>
    <r>
      <t>I3</t>
    </r>
    <r>
      <rPr>
        <sz val="10"/>
        <color rgb="FF000000"/>
        <rFont val="Calibri"/>
        <family val="2"/>
      </rPr>
      <t>:PIS</t>
    </r>
  </si>
  <si>
    <r>
      <t>I4</t>
    </r>
    <r>
      <rPr>
        <sz val="10"/>
        <color rgb="FF000000"/>
        <rFont val="Calibri"/>
        <family val="2"/>
      </rPr>
      <t>:CONT. PREV. S/ REC. BRUTA (LEI 12844/13 - DESONERAÇÃO)</t>
    </r>
  </si>
  <si>
    <r>
      <t>BDI =</t>
    </r>
    <r>
      <rPr>
        <b/>
        <u/>
        <sz val="10"/>
        <color rgb="FF000000"/>
        <rFont val="Calibri"/>
        <family val="2"/>
      </rPr>
      <t xml:space="preserve"> ((1+AC+S+R+G)(1+DF)(1+L))</t>
    </r>
    <r>
      <rPr>
        <b/>
        <sz val="10"/>
        <color rgb="FF000000"/>
        <rFont val="Calibri"/>
        <family val="2"/>
      </rPr>
      <t xml:space="preserve"> - 1 =</t>
    </r>
  </si>
  <si>
    <t>(1-I1-I2-I3-I4)</t>
  </si>
  <si>
    <t>Conforme resolução SETOP 01/2016 para o percentual de BDI diferenciado para aquisição de materiais e equipamentos</t>
  </si>
  <si>
    <t>3) Preços Adotados:</t>
  </si>
  <si>
    <t>3.1) Foram adotados preços de mercado, conforme mapa de preços, nos casos da ausência do insumo ou serviços nas tabelas de referência.</t>
  </si>
  <si>
    <t>Sem Desoneração</t>
  </si>
  <si>
    <t>5. Demonstrativo de cálculo do BDI sem desoneração</t>
  </si>
  <si>
    <t xml:space="preserve">BDI DIFERENCIADO </t>
  </si>
  <si>
    <t xml:space="preserve">LEVANTAMENTO TOPOGRÁFICO </t>
  </si>
  <si>
    <t>HORA</t>
  </si>
  <si>
    <t>DIA</t>
  </si>
  <si>
    <t xml:space="preserve"> (und)</t>
  </si>
  <si>
    <t>Obs.:</t>
  </si>
  <si>
    <t>4.1.1</t>
  </si>
  <si>
    <t>4) Encargos Sociais: Variáveis, conforme apropriação da mão de obra (horista/mensalista), limitado aos percentuais adotados nas respectivas tabelas de referência.</t>
  </si>
  <si>
    <t>6) Nas tabelas de referência DER/IOPES/SINAPI, não consta o Salário Base para Eng. Mecânico (Sênior), logo adotamos o mesmo valor do Eng. Civil Sênior do SINAPI com código acrescido da letra "M": 93568M</t>
  </si>
  <si>
    <r>
      <t xml:space="preserve">CPU </t>
    </r>
    <r>
      <rPr>
        <vertAlign val="superscript"/>
        <sz val="10"/>
        <rFont val="Calibri"/>
        <family val="2"/>
        <scheme val="minor"/>
      </rPr>
      <t>(5)</t>
    </r>
  </si>
  <si>
    <t>CPU-01</t>
  </si>
  <si>
    <t xml:space="preserve">3 - EQUIPAMENTOS/SERVIÇOS </t>
  </si>
  <si>
    <t>SUBTOTAL  = (A) + (B) + (C) =</t>
  </si>
  <si>
    <t>BDI</t>
  </si>
  <si>
    <t>SONDAGEM</t>
  </si>
  <si>
    <t>ENGENHEIRO CIVIL DE OBRA SENIOR COM ENCARGOS COMPLEMENTARES</t>
  </si>
  <si>
    <t>DESENHISTA COPISTA COM ENCARGOS COMPLEMENTARES</t>
  </si>
  <si>
    <t>AUXILIAR DE TOPÓGRAFO COM ENCARGOS COMPLEMENTARES</t>
  </si>
  <si>
    <t>NIVELADOR COM ENCARGOS COMPLEMENTARES</t>
  </si>
  <si>
    <t>TOPOGRAFO COM ENCARGOS COMPLEMENTARES</t>
  </si>
  <si>
    <t>ATUALIZAÇÃO DOS PREÇOS UNITÁRIOS DOS SERVIÇOS</t>
  </si>
  <si>
    <t xml:space="preserve">DESCRIÇÃO DOS SERVIÇOS </t>
  </si>
  <si>
    <t>UNID.</t>
  </si>
  <si>
    <t>P. UNIT.
(R$)</t>
  </si>
  <si>
    <t>DATA
BASE</t>
  </si>
  <si>
    <r>
      <t>I</t>
    </r>
    <r>
      <rPr>
        <b/>
        <sz val="11"/>
        <rFont val="Calibri"/>
        <family val="2"/>
      </rPr>
      <t>₀ =
JANEIRO/19</t>
    </r>
  </si>
  <si>
    <t>ÍNDICE DE 
ATUALIZAÇÃO = I₁/I₀</t>
  </si>
  <si>
    <t>P. UNIT. (R$)
JULHO/19</t>
  </si>
  <si>
    <t>DER-ES</t>
  </si>
  <si>
    <t>1.5</t>
  </si>
  <si>
    <t>1.7</t>
  </si>
  <si>
    <t>PREÇOS UNITÁRIOS DOS SERVIÇOS COM FATOR K(DD)</t>
  </si>
  <si>
    <t>P. UNITÁRIO (R$)</t>
  </si>
  <si>
    <t>CODIGO  DA COMPOSICAO</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</si>
  <si>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</si>
  <si>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</si>
  <si>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</si>
  <si>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</si>
  <si>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</si>
  <si>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</si>
  <si>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</si>
  <si>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</si>
  <si>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</si>
  <si>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19,90</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</si>
  <si>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</si>
  <si>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</si>
  <si>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26,33</t>
  </si>
  <si>
    <t>ASSENTAMENTO DE TUBO DE FERRO FUNDIDO PARA REDE DE ÁGUA, DN 600 MM, JUNTA ELÁSTICA, INSTALADO EM LOCAL COM NÍVEL ALTO DE INTERFERÊNCIAS (NÃO INCLUI FORNECIMENTO). AF_11/2017</t>
  </si>
  <si>
    <t>30,77</t>
  </si>
  <si>
    <t>ASSENTAMENTO DE TUBO DE FERRO FUNDIDO PARA REDE DE ÁGUA, DN 700 MM, JUNTA ELÁSTICA, INSTALADO EM LOCAL COM NÍVEL ALTO DE INTERFERÊNCIAS (NÃO INCLUI FORNECIMENTO). AF_11/2017</t>
  </si>
  <si>
    <t>35,02</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</si>
  <si>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</si>
  <si>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</si>
  <si>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43,79</t>
  </si>
  <si>
    <t>ASSENTAMENTO DE TUBO DE FERRO FUNDIDO PARA REDE DE ÁGUA, DN 1000 MM, JUNTA ELÁSTICA, INSTALADO EM LOCAL COM NÍVEL ALTO DE INTERFERÊNCIAS (NÃO INCLUI FORNECIMENTO). AF_11/2017</t>
  </si>
  <si>
    <t>48,18</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</si>
  <si>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</si>
  <si>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</si>
  <si>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4,17</t>
  </si>
  <si>
    <t>ASSENTAMENTO DE TUBO DE FERRO FUNDIDO PARA REDE DE ÁGUA, DN 100 MM, JUNTA ELÁSTICA, INSTALADO EM LOCAL COM NÍVEL BAIXO DE INTERFERÊNCIAS (NÃO INCLUI FORNECIMENTO). AF_11/2017</t>
  </si>
  <si>
    <t>4,67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</si>
  <si>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</si>
  <si>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</si>
  <si>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</si>
  <si>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</si>
  <si>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</si>
  <si>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</si>
  <si>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</si>
  <si>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</si>
  <si>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</si>
  <si>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18,83</t>
  </si>
  <si>
    <t>ASSENTAMENTO DE TUBO DE FERRO FUNDIDO PARA REDE DE ÁGUA, DN 700 MM, JUNTA ELÁSTICA, INSTALADO EM LOCAL COM NÍVEL BAIXO DE INTERFERÊNCIAS (NÃO INCLUI FORNECIMENTO). AF_11/2017</t>
  </si>
  <si>
    <t>21,37</t>
  </si>
  <si>
    <t>ASSENTAMENTO DE TUBO DE FERRO FUNDIDO PARA REDE DE ÁGUA, DN 800 MM, JUNTA ELÁSTICA, INSTALADO EM LOCAL COM NÍVEL BAIXO DE INTERFERÊNCIAS (NÃO INCLUI FORNECIMENTO). AF_11/2017</t>
  </si>
  <si>
    <t>24,03</t>
  </si>
  <si>
    <t>ASSENTAMENTO DE TUBO DE FERRO FUNDIDO PARA REDE DE ÁGUA, DN 900 MM, JUNTA ELÁSTICA, INSTALADO EM LOCAL COM NÍVEL BAIXO DE INTERFERÊNCIAS (NÃO INCLUI FORNECIMENTO). AF_11/2017</t>
  </si>
  <si>
    <t>26,73</t>
  </si>
  <si>
    <t>ASSENTAMENTO DE TUBO DE FERRO FUNDIDO PARA REDE DE ÁGUA, DN 1000 MM, JUNTA ELÁSTICA, INSTALADO EM LOCAL COM NÍVEL BAIXO DE INTERFERÊNCIAS (NÃO INCLUI FORNECIMENTO). AF_11/2017</t>
  </si>
  <si>
    <t>29,41</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</si>
  <si>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</si>
  <si>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</si>
  <si>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28,25</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</si>
  <si>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</si>
  <si>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</si>
  <si>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37,07</t>
  </si>
  <si>
    <t>ASSENTAMENTO DE TUBO DE AÇO CARBONO PARA REDE DE ÁGUA, DN 900 MM (36), JUNTA SOLDADA, INSTALADO EM LOCAL COM NÍVEL ALTO DE INTERFERÊNCIAS (NÃO INCLUI FORNECIMENTO). AF_11/2017</t>
  </si>
  <si>
    <t>41,46</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</si>
  <si>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</si>
  <si>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</si>
  <si>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59,08</t>
  </si>
  <si>
    <t>ASSENTAMENTO DE TUBO DE AÇO CARBONO PARA REDE DE ÁGUA, DN 1400 MM (56'') OU DN 1500 MM (60), JUNTA SOLDADA, INSTALADO EM LOCAL COM NÍVEL ALTO DE INTERFERÊNCIAS (NÃO INCLUI FORNECIMENTO). AF_11/2017</t>
  </si>
  <si>
    <t>67,89</t>
  </si>
  <si>
    <t>ASSENTAMENTO DE TUBO DE AÇO CARBONO PARA REDE DE ÁGUA, DN 1600 MM (64) OU DN 1700 MM (68), JUNTA SOLDADA, INSTALADO EM LOCAL COM NÍVEL ALTO DE INTERFERÊNCIAS (NÃO INCLUI FORNECIMENTO). AF_11/2017</t>
  </si>
  <si>
    <t>76,68</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</si>
  <si>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</si>
  <si>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</si>
  <si>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97,50</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</si>
  <si>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</si>
  <si>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</si>
  <si>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26,74</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</si>
  <si>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</si>
  <si>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</si>
  <si>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</si>
  <si>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</si>
  <si>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48,74</t>
  </si>
  <si>
    <t>ASSENTAMENTO DE TUBO DE AÇO CARBONO PARA REDE DE ÁGUA, DN 1400 MM (56'') OU DN 1500 MM (60), JUNTA SOLDADA, INSTALADO EM LOCAL COM NÍVEL BAIXO DE INTERFERÊNCIAS (NÃO INCLUI FORNECIMENTO). AF_11/2017</t>
  </si>
  <si>
    <t>56,07</t>
  </si>
  <si>
    <t>ASSENTAMENTO DE TUBO DE AÇO CARBONO PARA REDE DE ÁGUA, DN 1600 MM (64) OU DN 1700 MM (68), JUNTA SOLDADA, INSTALADO EM LOCAL COM NÍVEL BAIXO DE INTERFERÊNCIAS (NÃO INCLUI FORNECIMENTO). AF_11/2017</t>
  </si>
  <si>
    <t>63,38</t>
  </si>
  <si>
    <t>ASSENTAMENTO DE TUBO DE AÇO CARBONO PARA REDE DE ÁGUA, DN 1800 MM (72) OU DN 1900 MM (76), JUNTA SOLDADA, INSTALADO EM LOCAL COM NÍVEL BAIXO DE INTERFERÊNCIAS (NÃO INCLUI FORNECIMENTO). AF_11/2017</t>
  </si>
  <si>
    <t>72,98</t>
  </si>
  <si>
    <t>ASSENTAMENTO DE TUBO DE AÇO CARBONO PARA REDE DE ÁGUA, DN 2000 MM (80) OU DN 2100 MM (84), JUNTA SOLDADA, INSTALADO EM LOCAL COM NÍVEL BAIXO DE INTERFERÊNCIAS (NÃO INCLUI FORNECIMENTO). AF_11/2017</t>
  </si>
  <si>
    <t>80,54</t>
  </si>
  <si>
    <t>TUBO DE PVC PARA REDE COLETORA DE ESGOTO DE PAREDE MACIÇA, DN 100 MM, JUNTA ELÁSTICA, INSTALADO EM LOCAL COM NÍVEL BAIXO DE INTERFERÊNCIAS - FORNECIMENTO E ASSENTAMENTO. AF_06/2015</t>
  </si>
  <si>
    <t>23,57</t>
  </si>
  <si>
    <t>TUBO DE PVC PARA REDE COLETORA DE ESGOTO DE PAREDE MACIÇA, DN 150 MM, JUNTA ELÁSTICA, INSTALADO EM LOCAL COM NÍVEL BAIXO DE INTERFERÊNCIAS - FORNECIMENTO E ASSENTAMENTO. AF_06/2015</t>
  </si>
  <si>
    <t>48,36</t>
  </si>
  <si>
    <t>TUBO DE PVC PARA REDE COLETORA DE ESGOTO DE PAREDE MACIÇA, DN 200 MM, JUNTA ELÁSTICA, INSTALADO EM LOCAL COM NÍVEL BAIXO DE INTERFERÊNCIAS - FORNECIMENTO E ASSENTAMENTO. AF_06/2015</t>
  </si>
  <si>
    <t>71,58</t>
  </si>
  <si>
    <t>TUBO DE PVC PARA REDE COLETORA DE ESGOTO DE PAREDE MACIÇA, DN 250 MM, JUNTA ELÁSTICA, INSTALADO EM LOCAL COM NÍVEL BAIXO DE INTERFERÊNCIAS - FORNECIMENTO E ASSENTAMENTO. AF_06/2015</t>
  </si>
  <si>
    <t>119,95</t>
  </si>
  <si>
    <t>TUBO DE PVC PARA REDE COLETORA DE ESGOTO DE PAREDE MACIÇA, DN 300 MM, JUNTA ELÁSTICA, INSTALADO EM LOCAL COM NÍVEL BAIXO DE INTERFERÊNCIAS - FORNECIMENTO E ASSENTAMENTO. AF_06/2015</t>
  </si>
  <si>
    <t>191,61</t>
  </si>
  <si>
    <t>TUBO DE PVC PARA REDE COLETORA DE ESGOTO DE PAREDE MACIÇA, DN 350 MM, JUNTA ELÁSTICA, INSTALADO EM LOCAL COM NÍVEL BAIXO DE INTERFERÊNCIAS - FORNECIMENTO E ASSENTAMENTO. AF_06/2015</t>
  </si>
  <si>
    <t>236,70</t>
  </si>
  <si>
    <t>TUBO DE PVC PARA REDE COLETORA DE ESGOTO DE PAREDE MACIÇA, DN 400 MM, JUNTA ELÁSTICA, INSTALADO EM LOCAL COM NÍVEL BAIXO DE INTERFERÊNCIAS - FORNECIMENTO E ASSENTAMENTO. AF_06/2015</t>
  </si>
  <si>
    <t>311,46</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</si>
  <si>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</si>
  <si>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</si>
  <si>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65,17</t>
  </si>
  <si>
    <t>TUBO DE PVC CORRUGADO DE DUPLA PAREDE PARA REDE COLETORA DE ESGOTO, DN 250 MM, JUNTA ELÁSTICA, INSTALADO EM LOCAL COM NÍVEL BAIXO DE INTERFERÊNCIAS - FORNECIMENTO E ASSENTAMENTO. AF_06/2015</t>
  </si>
  <si>
    <t>104,75</t>
  </si>
  <si>
    <t>TUBO DE PVC CORRUGADO DE DUPLA PAREDE PARA REDE COLETORA DE ESGOTO, DN 300 MM, JUNTA ELÁSTICA, INSTALADO EM LOCAL COM NÍVEL BAIXO DE INTERFERÊNCIAS - FORNECIMENTO E ASSENTAMENTO. AF_06/2015</t>
  </si>
  <si>
    <t>143,65</t>
  </si>
  <si>
    <t>TUBO DE PVC CORRUGADO DE DUPLA PAREDE PARA REDE COLETORA DE ESGOTO, DN 350 MM, JUNTA ELÁSTICA, INSTALADO EM LOCAL COM NÍVEL BAIXO DE INTERFERÊNCIAS - FORNECIMENTO E ASSENTAMENTO. AF_06/2015</t>
  </si>
  <si>
    <t>200,72</t>
  </si>
  <si>
    <t>TUBO DE PVC CORRUGADO DE DUPLA PAREDE PARA REDE COLETORA DE ESGOTO, DN 400 MM, JUNTA ELÁSTICA, INSTALADO EM LOCAL COM NÍVEL BAIXO DE INTERFERÊNCIAS - FORNECIMENTO E ASSENTAMENTO. AF_06/2015</t>
  </si>
  <si>
    <t>241,23</t>
  </si>
  <si>
    <t>TUBO DE PEAD CORRUGADO DE DUPLA PAREDE PARA REDE COLETORA DE ESGOTO, DN 600 MM, JUNTA ELÁSTICA INTEGRADA, INSTALADO EM LOCAL COM NÍVEL BAIXO DE INTERFERÊNCIAS - FORNECIMENTO E ASSENTAMENTO. AF_06/2015</t>
  </si>
  <si>
    <t>649,74</t>
  </si>
  <si>
    <t>TUBO DE PVC PARA REDE COLETORA DE ESGOTO DE PAREDE MACIÇA, DN 100 MM, JUNTA ELÁSTICA, INSTALADO EM LOCAL COM NÍVEL ALTO DE INTERFERÊNCIAS - FORNECIMENTO E ASSENTAMENTO. AF_06/2015</t>
  </si>
  <si>
    <t>25,51</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</si>
  <si>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</si>
  <si>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</si>
  <si>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</si>
  <si>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121,90</t>
  </si>
  <si>
    <t>TUBO DE PVC PARA REDE COLETORA DE ESGOTO DE PAREDE MACIÇA, DN 300 MM, JUNTA ELÁSTICA, INSTALADO EM LOCAL COM NÍVEL ALTO DE INTERFERÊNCIAS - FORNECIMENTO E ASSENTAMENTO. AF_06/2015</t>
  </si>
  <si>
    <t>193,56</t>
  </si>
  <si>
    <t>TUBO DE PVC PARA REDE COLETORA DE ESGOTO DE PAREDE MACIÇA, DN 350 MM, JUNTA ELÁSTICA, INSTALADO EM LOCAL COM NÍVEL ALTO DE INTERFERÊNCIAS - FORNECIMENTO E ASSENTAMENTO. AF_06/2015</t>
  </si>
  <si>
    <t>238,66</t>
  </si>
  <si>
    <t>TUBO DE PVC PARA REDE COLETORA DE ESGOTO DE PAREDE MACIÇA, DN 400 MM, JUNTA ELÁSTICA, INSTALADO EM LOCAL COM NÍVEL ALTO DE INTERFERÊNCIAS - FORNECIMENTO E ASSENTAMENTO. AF_06/2015</t>
  </si>
  <si>
    <t>315,44</t>
  </si>
  <si>
    <t>TUBO DE PVC CORRUGADO DE DUPLA PAREDE PARA REDE COLETORA DE ESGOTO, DN 150 MM, JUNTA ELÁSTICA, INSTALADO EM LOCAL COM NÍVEL ALTO DE INTERFERÊNCIAS - FORNECIMENTO E ASSENTAMENTO. AF_06/2015</t>
  </si>
  <si>
    <t>43,99</t>
  </si>
  <si>
    <t>TUBO DE PVC CORRUGADO DE DUPLA PAREDE PARA REDE COLETORA DE ESGOTO, DN 200 MM, JUNTA ELÁSTICA, INSTALADO EM LOCAL COM NÍVEL ALTO DE INTERFERÊNCIAS - FORNECIMENTO E ASSENTAMENTO. AF_06/2015</t>
  </si>
  <si>
    <t>67,11</t>
  </si>
  <si>
    <t>TUBO DE PVC CORRUGADO DE DUPLA PAREDE PARA REDE COLETORA DE ESGOTO, DN 250 MM, JUNTA ELÁSTICA, INSTALADO EM LOCAL COM NÍVEL ALTO DE INTERFERÊNCIAS - FORNECIMENTO E ASSENTAMENTO. AF_06/2015</t>
  </si>
  <si>
    <t>106,70</t>
  </si>
  <si>
    <t>TUBO DE PVC CORRUGADO DE DUPLA PAREDE PARA REDE COLETORA DE ESGOTO, DN 300 MM, JUNTA ELÁSTICA, INSTALADO EM LOCAL COM NÍVEL ALTO DE INTERFERÊNCIAS - FORNECIMENTO E ASSENTAMENTO. AF_06/2015</t>
  </si>
  <si>
    <t>145,60</t>
  </si>
  <si>
    <t>TUBO DE PVC CORRUGADO DE DUPLA PAREDE PARA REDE COLETORA DE ESGOTO, DN 350 MM, JUNTA ELÁSTICA, INSTALADO EM LOCAL COM NÍVEL ALTO DE INTERFERÊNCIAS - FORNECIMENTO E ASSENTAMENTO. AF_06/2015</t>
  </si>
  <si>
    <t>202,66</t>
  </si>
  <si>
    <t>TUBO DE PVC CORRUGADO DE DUPLA PAREDE PARA REDE COLETORA DE ESGOTO, DN 400 MM, EM JUNTA ELÁSTICA, INSTALADO EM LOCAL COM NÍVEL ALTO DE INTERFERÊNCIAS - FORNECIMENTO E ASSENTAMENTO. AF_06/2015</t>
  </si>
  <si>
    <t>245,20</t>
  </si>
  <si>
    <t>TUBO DE PEAD CORRUGADO DE DUPLA PAREDE PARA REDE COLETORA DE ESGOTO, DN 600 MM, JUNTA ELÁSTICA INTEGRADA, INSTALADO EM LOCAL COM NÍVEL ALTO DE INTERFERÊNCIAS - FORNECIMENTO E ASSENTAMENTO. AF_06/2015</t>
  </si>
  <si>
    <t>652,15</t>
  </si>
  <si>
    <t>JUNTA ARGAMASSADA ENTRE TUBO DN 100 MM E O POÇO DE VISITA/ CAIXA DE CONCRETO OU ALVENARIA EM REDES DE ESGOTO. AF_06/2015</t>
  </si>
  <si>
    <t>UN</t>
  </si>
  <si>
    <t>22,15</t>
  </si>
  <si>
    <t>JUNTA ARGAMASSADA ENTRE TUBO DN 150 MM E O POÇO DE VISITA/ CAIXA DE CONCRETO OU ALVENARIA EM REDES DE ESGOTO. AF_06/2015</t>
  </si>
  <si>
    <t>27,30</t>
  </si>
  <si>
    <t>JUNTA ARGAMASSADA ENTRE TUBO DN 200 MM E O POÇO/ CAIXA DE CONCRETO OU ALVENARIA EM REDES DE ESGOTO. AF_06/2015</t>
  </si>
  <si>
    <t>32,42</t>
  </si>
  <si>
    <t>JUNTA ARGAMASSADA ENTRE TUBO DN 250 MM E O POÇO DE VISITA/ CAIXA DE CONCRETO OU ALVENARIA EM REDES DE ESGOTO. AF_06/2015</t>
  </si>
  <si>
    <t>JUNTA ARGAMASSADA ENTRE TUBO DN 300 MM E O POÇO DE VISITA/ CAIXA DE CONCRETO OU ALVENARIA EM REDES DE ESGOTO. AF_06/2015</t>
  </si>
  <si>
    <t>42,68</t>
  </si>
  <si>
    <t>JUNTA ARGAMASSADA ENTRE TUBO DN 350 MM E O POÇO DE VISITA/ CAIXA DE CONCRETO OU ALVENARIA EM REDES DE ESGOTO. AF_06/2015</t>
  </si>
  <si>
    <t>47,82</t>
  </si>
  <si>
    <t>JUNTA ARGAMASSADA ENTRE TUBO DN 400 MM E O POÇO DE VISITA/ CAIXA DE CONCRETO OU ALVENARIA EM REDES DE ESGOTO. AF_06/2015</t>
  </si>
  <si>
    <t>52,98</t>
  </si>
  <si>
    <t>JUNTA ARGAMASSADA ENTRE TUBO DN 450 MM E O POÇO DE VISITA/ CAIXA DE CONCRETO OU ALVENARIA EM REDES DE ESGOTO. AF_06/2015</t>
  </si>
  <si>
    <t>58,11</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</si>
  <si>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</si>
  <si>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</si>
  <si>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</si>
  <si>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</si>
  <si>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</si>
  <si>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</si>
  <si>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</si>
  <si>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</si>
  <si>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</si>
  <si>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</si>
  <si>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</si>
  <si>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</si>
  <si>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</si>
  <si>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</si>
  <si>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</si>
  <si>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</si>
  <si>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12,64</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</si>
  <si>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</si>
  <si>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</si>
  <si>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</si>
  <si>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</si>
  <si>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</si>
  <si>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</si>
  <si>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</si>
  <si>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</si>
  <si>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</si>
  <si>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</si>
  <si>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</si>
  <si>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</si>
  <si>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</si>
  <si>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20,69</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</si>
  <si>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</si>
  <si>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</si>
  <si>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</si>
  <si>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131,93</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</si>
  <si>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</si>
  <si>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</si>
  <si>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156,45</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</si>
  <si>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</si>
  <si>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</si>
  <si>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918,34</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</si>
  <si>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</si>
  <si>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</si>
  <si>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22,45</t>
  </si>
  <si>
    <t>TUBO DE PEAD CORRUGADO DE DUPLA PAREDE PARA REDE COLETORA DE ESGOTO, DN 1000 MM, JUNTA ELÁSTICA INTEGRADA, INSTALADO EM LOCAL COM NÍVEL BAIXO DE INTERFERÊNCIAS - FORNECIMENTO E ASSENTAMENTO. AF_06/2016</t>
  </si>
  <si>
    <t>1.224,06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</si>
  <si>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</si>
  <si>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</si>
  <si>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1.908,30</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</si>
  <si>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</si>
  <si>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</si>
  <si>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</si>
  <si>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132,17</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</si>
  <si>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</si>
  <si>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</si>
  <si>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156,84</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</si>
  <si>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</si>
  <si>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</si>
  <si>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921,42</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</si>
  <si>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</si>
  <si>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</si>
  <si>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25,81</t>
  </si>
  <si>
    <t>TUBO DE PEAD CORRUGADO DE DUPLA PAREDE PARA REDE COLETORA DE ESGOTO, DN 1000 MM, JUNTA ELÁSTICA INTEGRADA, INSTALADO EM LOCAL COM NÍVEL ALTO DE INTERFERÊNCIAS - FORNECIMENTO E ASSENTAMENTO. AF_06/2016</t>
  </si>
  <si>
    <t>1.227,73</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</si>
  <si>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</si>
  <si>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</si>
  <si>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1.912,24</t>
  </si>
  <si>
    <t>ASSENTAMENTO DE TUBO DE PEAD CORRUGADO DE DUPLA PAREDE PARA REDE COLETORA DE ESGOTO, DN 1200 MM, JUNTA ELÁSTICA INTEGRADA, INSTALADO EM LOCAL COM NÍVEL ALTO DE INTERFERÊNCIAS (NÃO INCLUI FORNECIMENTO). AF_06/2016</t>
  </si>
  <si>
    <t>36,56</t>
  </si>
  <si>
    <t>ASSENTAMENTO DE TUBO DE PEAD CORRUGADO DE DUPLA PAREDE PARA REDE COLETORA DE ESGOTO, DN 1500 MM, JUNTA ELÁSTICA INTEGRADA, INSTALADO EM LOCAL COM NÍVEL ALTO DE INTERFERÊNCIAS (NÃO INCLUI FORNECIMENTO). AF_06/2016</t>
  </si>
  <si>
    <t>47,33</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</si>
  <si>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</si>
  <si>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</si>
  <si>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</si>
  <si>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</si>
  <si>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</si>
  <si>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</si>
  <si>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</si>
  <si>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110,87</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</si>
  <si>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</si>
  <si>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</si>
  <si>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145,32</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</si>
  <si>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</si>
  <si>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</si>
  <si>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183,09</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</si>
  <si>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</si>
  <si>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</si>
  <si>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239,49</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</si>
  <si>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</si>
  <si>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</si>
  <si>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270,72</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</si>
  <si>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</si>
  <si>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</si>
  <si>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16,11</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</si>
  <si>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</si>
  <si>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</si>
  <si>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468,97</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</si>
  <si>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</si>
  <si>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</si>
  <si>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116,84</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</si>
  <si>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</si>
  <si>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</si>
  <si>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152,75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</si>
  <si>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</si>
  <si>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</si>
  <si>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192,29</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</si>
  <si>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</si>
  <si>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</si>
  <si>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250,27</t>
  </si>
  <si>
    <t>ASSENTAMENTO DE TUBO DE CONCRETO PARA REDES COLETORAS DE ESGOTO SANITÁRIO, DIÂMETRO DE 600 MM, JUNTA ELÁSTICA, INSTALADO EM LOCAL COM ALTO NÍVEL DE INTERFERÊNCIAS (NÃO INCLUI FORNECIMENTO). AF_12/2015</t>
  </si>
  <si>
    <t>23,44</t>
  </si>
  <si>
    <t>TUBO DE CONCRETO PARA REDES COLETORAS DE ESGOTO SANITÁRIO, DIÂMETRO DE 700 MM, JUNTA ELÁSTICA, INSTALADO EM LOCAL COM ALTO NÍVEL DE INTERFERÊNCIAS - FORNECIMENTO E ASSENTAMENTO. AF_12/2015</t>
  </si>
  <si>
    <t>283,09</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</si>
  <si>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</si>
  <si>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</si>
  <si>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30,46</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</si>
  <si>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</si>
  <si>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</si>
  <si>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486,32</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</si>
  <si>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</si>
  <si>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</si>
  <si>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95,26</t>
  </si>
  <si>
    <t>TUBO DE CONCRETO PARA REDES COLETORAS DE ÁGUAS PLUVIAIS, DIÂMETRO DE 500 MM, JUNTA RÍGIDA, INSTALADO EM LOCAL COM BAIXO NÍVEL DE INTERFERÊNCIAS - FORNECIMENTO E ASSENTAMENTO. AF_12/2015</t>
  </si>
  <si>
    <t>121,67</t>
  </si>
  <si>
    <t>TUBO DE CONCRETO PARA REDES COLETORAS DE ÁGUAS PLUVIAIS, DIÂMETRO DE 600 MM, JUNTA RÍGIDA, INSTALADO EM LOCAL COM BAIXO NÍVEL DE INTERFERÊNCIAS - FORNECIMENTO E ASSENTAMENTO. AF_12/2015</t>
  </si>
  <si>
    <t>154,49</t>
  </si>
  <si>
    <t>TUBO DE CONCRETO PARA REDES COLETORAS DE ÁGUAS PLUVIAIS, DIÂMETRO DE 700 MM, JUNTA RÍGIDA, INSTALADO EM LOCAL COM BAIXO NÍVEL DE INTERFERÊNCIAS - FORNECIMENTO E ASSENTAMENTO. AF_12/2015</t>
  </si>
  <si>
    <t>202,78</t>
  </si>
  <si>
    <t>TUBO DE CONCRETO PARA REDES COLETORAS DE ÁGUAS PLUVIAIS, DIÂMETRO DE 800 MM, JUNTA RÍGIDA, INSTALADO EM LOCAL COM BAIXO NÍVEL DE INTERFERÊNCIAS - FORNECIMENTO E ASSENTAMENTO. AF_12/2015</t>
  </si>
  <si>
    <t>231,14</t>
  </si>
  <si>
    <t>TUBO DE CONCRETO PARA REDES COLETORAS DE ÁGUAS PLUVIAIS, DIÂMETRO DE 900 MM, JUNTA RÍGIDA, INSTALADO EM LOCAL COM BAIXO NÍVEL DE INTERFERÊNCIAS - FORNECIMENTO E ASSENTAMENTO. AF_12/2015</t>
  </si>
  <si>
    <t>277,99</t>
  </si>
  <si>
    <t>TUBO DE CONCRETO PARA REDES COLETORAS DE ÁGUAS PLUVIAIS, DIÂMETRO DE 1000 MM, JUNTA RÍGIDA, INSTALADO EM LOCAL COM BAIXO NÍVEL DE INTERFERÊNCIAS - FORNECIMENTO E ASSENTAMENTO. AF_12/2015</t>
  </si>
  <si>
    <t>310,99</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</si>
  <si>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</si>
  <si>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</si>
  <si>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131,09</t>
  </si>
  <si>
    <t>TUBO DE CONCRETO PARA REDES COLETORAS DE ÁGUAS PLUVIAIS, DIÂMETRO DE 600 MM, JUNTA RÍGIDA, INSTALADO EM LOCAL COM ALTO NÍVEL DE INTERFERÊNCIAS - FORNECIMENTO E ASSENTAMENTO. AF_12/2015</t>
  </si>
  <si>
    <t>165,53</t>
  </si>
  <si>
    <t>TUBO DE CONCRETO PARA REDES COLETORAS DE ÁGUAS PLUVIAIS, DIÂMETRO DE 700 MM, JUNTA RÍGIDA, INSTALADO EM LOCAL COM ALTO NÍVEL DE INTERFERÊNCIAS - FORNECIMENTO E ASSENTAMENTO. AF_12/2015</t>
  </si>
  <si>
    <t>215,59</t>
  </si>
  <si>
    <t>TUBO DE CONCRETO PARA REDES COLETORAS DE ÁGUAS PLUVIAIS, DIÂMETRO DE 800 MM, JUNTA RÍGIDA, INSTALADO EM LOCAL COM ALTO NÍVEL DE INTERFERÊNCIAS - FORNECIMENTO E ASSENTAMENTO. AF_12/2015</t>
  </si>
  <si>
    <t>245,49</t>
  </si>
  <si>
    <t>TUBO DE CONCRETO PARA REDES COLETORAS DE ÁGUAS PLUVIAIS, DIÂMETRO DE 900 MM, JUNTA RÍGIDA, INSTALADO EM LOCAL COM ALTO NÍVEL DE INTERFERÊNCIAS - FORNECIMENTO E ASSENTAMENTO. AF_12/2015</t>
  </si>
  <si>
    <t>293,93</t>
  </si>
  <si>
    <t>TUBO DE CONCRETO PARA REDES COLETORAS DE ÁGUAS PLUVIAIS, DIÂMETRO DE 1000 MM, JUNTA RÍGIDA, INSTALADO EM LOCAL COM ALTO NÍVEL DE INTERFERÊNCIAS - FORNECIMENTO E ASSENTAMENTO. AF_12/2015</t>
  </si>
  <si>
    <t>328,81</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</si>
  <si>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</si>
  <si>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</si>
  <si>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39,25</t>
  </si>
  <si>
    <t>ASSENTAMENTO DE TUBO DE CONCRETO PARA REDES COLETORAS DE ÁGUAS PLUVIAIS, DIÂMETRO DE 500 MM, JUNTA RÍGIDA, INSTALADO EM LOCAL COM BAIXO NÍVEL DE INTERFERÊNCIAS (NÃO INCLUI FORNECIMENTO). AF_12/2015</t>
  </si>
  <si>
    <t>47,71</t>
  </si>
  <si>
    <t>ASSENTAMENTO DE TUBO DE CONCRETO PARA REDES COLETORAS DE ÁGUAS PLUVIAIS, DIÂMETRO DE 600 MM, JUNTA RÍGIDA, INSTALADO EM LOCAL COM BAIXO NÍVEL DE INTERFERÊNCIAS (NÃO INCLUI FORNECIMENTO). AF_12/2015</t>
  </si>
  <si>
    <t>56,64</t>
  </si>
  <si>
    <t>ASSENTAMENTO DE TUBO DE CONCRETO PARA REDES COLETORAS DE ÁGUAS PLUVIAIS, DIÂMETRO DE 700 MM, JUNTA RÍGIDA, INSTALADO EM LOCAL COM BAIXO NÍVEL DE INTERFERÊNCIAS (NÃO INCLUI FORNECIMENTO). AF_12/2015</t>
  </si>
  <si>
    <t>65,44</t>
  </si>
  <si>
    <t>ASSENTAMENTO DE TUBO DE CONCRETO PARA REDES COLETORAS DE ÁGUAS PLUVIAIS, DIÂMETRO DE 800 MM, JUNTA RÍGIDA, INSTALADO EM LOCAL COM BAIXO NÍVEL DE INTERFERÊNCIAS (NÃO INCLUI FORNECIMENTO). AF_12/2015</t>
  </si>
  <si>
    <t>75,40</t>
  </si>
  <si>
    <t>ASSENTAMENTO DE TUBO DE CONCRETO PARA REDES COLETORAS DE ÁGUAS PLUVIAIS, DIÂMETRO DE 900 MM, JUNTA RÍGIDA, INSTALADO EM LOCAL COM BAIXO NÍVEL DE INTERFERÊNCIAS (NÃO INCLUI FORNECIMENTO). AF_12/2015</t>
  </si>
  <si>
    <t>85,71</t>
  </si>
  <si>
    <t>ASSENTAMENTO DE TUBO DE CONCRETO PARA REDES COLETORAS DE ÁGUAS PLUVIAIS, DIÂMETRO DE 1000 MM, JUNTA RÍGIDA, INSTALADO EM LOCAL COM BAIXO NÍVEL DE INTERFERÊNCIAS (NÃO INCLUI FORNECIMENTO). AF_12/2015</t>
  </si>
  <si>
    <t>97,21</t>
  </si>
  <si>
    <t>TUBO DE CONCRETO PARA REDES COLETORAS DE ÁGUAS PLUVIAIS, DIÂMETRO DE 1200 MM, JUNTA RÍGIDA, INSTALADO EM LOCAL COM BAIXO NÍVEL DE INTERFERÊNCIAS - FORNECIMENTO E ASSENTAMENTO. AF_12/2015</t>
  </si>
  <si>
    <t>424,62</t>
  </si>
  <si>
    <t>ASSENTAMENTO DE TUBO DE CONCRETO PARA REDES COLETORAS DE ÁGUAS PLUVIAIS, DIÂMETRO DE 1200 MM, JUNTA RÍGIDA, INSTALADO EM LOCAL COM BAIXO NÍVEL DE INTERFERÊNCIAS (NÃO INCLUI FORNECIMENTO). AF_12/2015</t>
  </si>
  <si>
    <t>121,65</t>
  </si>
  <si>
    <t>TUBO DE CONCRETO PARA REDES COLETORAS DE ÁGUAS PLUVIAIS, DIÂMETRO DE 1500 MM, JUNTA RÍGIDA, INSTALADO EM LOCAL COM BAIXO NÍVEL DE INTERFERÊNCIAS - FORNECIMENTO E ASSENTAMENTO. AF_12/2015</t>
  </si>
  <si>
    <t>614,37</t>
  </si>
  <si>
    <t>ASSENTAMENTO DE TUBO DE CONCRETO PARA REDES COLETORAS DE ÁGUAS PLUVIAIS, DIÂMETRO DE 1500 MM, JUNTA RÍGIDA, INSTALADO EM LOCAL COM BAIXO NÍVEL DE INTERFERÊNCIAS (NÃO INCLUI FORNECIMENTO). AF_12/2015</t>
  </si>
  <si>
    <t>163,73</t>
  </si>
  <si>
    <t>ASSENTAMENTO DE TUBO DE CONCRETO PARA REDES COLETORAS DE ÁGUAS PLUVIAIS, DIÂMETRO DE 300 MM, JUNTA RÍGIDA, INSTALADO EM LOCAL COM ALTO NÍVEL DE INTERFERÊNCIAS (NÃO INCLUI FORNECIMENTO). AF_12/2015</t>
  </si>
  <si>
    <t>36,64</t>
  </si>
  <si>
    <t>ASSENTAMENTO DE TUBO DE CONCRETO PARA REDES COLETORAS DE ÁGUAS PLUVIAIS, DIÂMETRO DE 400 MM, JUNTA RÍGIDA, INSTALADO EM LOCAL COM ALTO NÍVEL DE INTERFERÊNCIAS (NÃO INCLUI FORNECIMENTO). AF_12/2015</t>
  </si>
  <si>
    <t>46,87</t>
  </si>
  <si>
    <t>ASSENTAMENTO DE TUBO DE CONCRETO PARA REDES COLETORAS DE ÁGUAS PLUVIAIS, DIÂMETRO DE 500 MM, JUNTA RÍGIDA, INSTALADO EM LOCAL COM ALTO NÍVEL DE INTERFERÊNCIAS (NÃO INCLUI FORNECIMENTO). AF_12/2015</t>
  </si>
  <si>
    <t>57,13</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</si>
  <si>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</si>
  <si>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</si>
  <si>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78,25</t>
  </si>
  <si>
    <t>ASSENTAMENTO DE TUBO DE CONCRETO PARA REDES COLETORAS DE ÁGUAS PLUVIAIS, DIÂMETRO DE 800 MM, JUNTA RÍGIDA, INSTALADO EM LOCAL COM ALTO NÍVEL DE INTERFERÊNCIAS (NÃO INCLUI FORNECIMENTO). AF_12/2015</t>
  </si>
  <si>
    <t>89,75</t>
  </si>
  <si>
    <t>ASSENTAMENTO DE TUBO DE CONCRETO PARA REDES COLETORAS DE ÁGUAS PLUVIAIS, DIÂMETRO DE 900 MM, JUNTA RÍGIDA, INSTALADO EM LOCAL COM ALTO NÍVEL DE INTERFERÊNCIAS (NÃO INCLUI FORNECIMENTO). AF_12/2015</t>
  </si>
  <si>
    <t>101,65</t>
  </si>
  <si>
    <t>ASSENTAMENTO DE TUBO DE CONCRETO PARA REDES COLETORAS DE ÁGUAS PLUVIAIS, DIÂMETRO DE 1000 MM, JUNTA RÍGIDA, INSTALADO EM LOCAL COM ALTO NÍVEL DE INTERFERÊNCIAS (NÃO INCLUI FORNECIMENTO). AF_12/2015</t>
  </si>
  <si>
    <t>115,03</t>
  </si>
  <si>
    <t>TUBO DE CONCRETO PARA REDES COLETORAS DE ÁGUAS PLUVIAIS, DIÂMETRO DE 1200 MM, JUNTA RÍGIDA, INSTALADO EM LOCAL COM ALTO NÍVEL DE INTERFERÊNCIAS - FORNECIMENTO E ASSENTAMENTO. AF_12/2015</t>
  </si>
  <si>
    <t>445,66</t>
  </si>
  <si>
    <t>ASSENTAMENTO DE TUBO DE CONCRETO PARA REDES COLETORAS DE ÁGUAS PLUVIAIS, DIÂMETRO DE 1200 MM, JUNTA RÍGIDA, INSTALADO EM LOCAL COM ALTO NÍVEL DE INTERFERÊNCIAS (NÃO INCLUI FORNECIMENTO). AF_12/2015</t>
  </si>
  <si>
    <t>142,69</t>
  </si>
  <si>
    <t>TUBO DE CONCRETO PARA REDES COLETORAS DE ÁGUAS PLUVIAIS, DIÂMETRO DE 1500 MM, JUNTA RÍGIDA, INSTALADO EM LOCAL COM ALTO NÍVEL DE INTERFERÊNCIAS - FORNECIMENTO E ASSENTAMENTO. AF_12/2015</t>
  </si>
  <si>
    <t>640,33</t>
  </si>
  <si>
    <t>ASSENTAMENTO DE TUBO DE CONCRETO PARA REDES COLETORAS DE ÁGUAS PLUVIAIS, DIÂMETRO DE 1500 MM, JUNTA RÍGIDA, INSTALADO EM LOCAL COM ALTO NÍVEL DE INTERFERÊNCIAS (NÃO INCLUI FORNECIMENTO). AF_12/2015</t>
  </si>
  <si>
    <t>189,69</t>
  </si>
  <si>
    <t>TUBO DE CONCRETO PARA REDES COLETORAS DE ÁGUAS PLUVIAIS, DIÂMETRO DE 300MM, JUNTA RÍGIDA, INSTALADO EM LOCAL COM BAIXO NÍVEL DE INTERFERÊNCIAS - FORNECIMENTO E ASSENTAMENTO. AF_12/2015</t>
  </si>
  <si>
    <t>83,01</t>
  </si>
  <si>
    <t>TUBO DE CONCRETO PARA REDES COLETORAS DE ÁGUAS PLUVIAIS, DIÂMETRO DE 300MM, JUNTA RÍGIDA, INSTALADO EM LOCAL COM ALTO NÍVEL DE INTERFERÊNCIAS - FORNECIMENTO E ASSENTAMENTO. AF_12/2015</t>
  </si>
  <si>
    <t>88,82</t>
  </si>
  <si>
    <t>TUBO DE CONCRETO (SIMPLES) PARA REDES COLETORAS DE ÁGUAS PLUVIAIS, DIÂMETRO DE 300 MM, JUNTA RÍGIDA, INSTALADO EM LOCAL COM BAIXO NÍVEL DE INTERFERÊNCIAS - FORNECIMENTO E ASSENTAMENTO. AF_12/2015</t>
  </si>
  <si>
    <t>61,78</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</si>
  <si>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</si>
  <si>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</si>
  <si>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107,51</t>
  </si>
  <si>
    <t>TUBO DE CONCRETO (SIMPLES) PARA REDES COLETORAS DE ÁGUAS PLUVIAIS, DIÂMETRO DE 300 MM, JUNTA RÍGIDA, INSTALADO EM LOCAL COM ALTO NÍVEL DE INTERFERÊNCIAS - FORNECIMENTO E ASSENTAMENTO. AF_12/2015</t>
  </si>
  <si>
    <t>67,59</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</si>
  <si>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</si>
  <si>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</si>
  <si>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116,72</t>
  </si>
  <si>
    <t>ASSENTAMENTO DE TAMPAO DE FERRO FUNDIDO 900 MM</t>
  </si>
  <si>
    <t>124,23</t>
  </si>
  <si>
    <t>ASSENTAMENTO DE TAMPAO DE FERRO FUNDIDO 600 MM</t>
  </si>
  <si>
    <t>GRELHA DE FERRO FUNDIDO PARA CANALETA LARG = 30CM, FORNECIMENTO E ASSENTAMENTO</t>
  </si>
  <si>
    <t>198,09</t>
  </si>
  <si>
    <t>GRELHA DE FERRO FUNDIDO PARA CANALETA LARG = 20CM, FORNECIMENTO E ASSENTAMENTO</t>
  </si>
  <si>
    <t>139,64</t>
  </si>
  <si>
    <t>GRELHA DE FERRO FUNDIDO PARA CANALETA LARG = 15CM, FORNECIMENTO E ASSENTAMENTO</t>
  </si>
  <si>
    <t>110,41</t>
  </si>
  <si>
    <t>TAMPAO FOFO ARTICULADO, CLASSE B125 CARGA MAX 12,5 T, REDONDO TAMPA 600 MM, REDE PLUVIAL/ESGOTO, P = CHAMINE CX AREIA / POCO VISITA ASSENTADO COM ARG CIM/AREIA 1:4, FORNECIMENTO E ASSENTAMENTO</t>
  </si>
  <si>
    <t>396,57</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</si>
  <si>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</si>
  <si>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</si>
  <si>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</si>
  <si>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</si>
  <si>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</si>
  <si>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</si>
  <si>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</si>
  <si>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</si>
  <si>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</si>
  <si>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14,60</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</si>
  <si>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</si>
  <si>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</si>
  <si>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</si>
  <si>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</si>
  <si>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</si>
  <si>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</si>
  <si>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</si>
  <si>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</si>
  <si>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</si>
  <si>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</si>
  <si>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82,83</t>
  </si>
  <si>
    <t>CURVA PARA REDE COLETOR ESGOTO, EB 644, 90GR, DN=200MM, COM JUNTA ELASTICA</t>
  </si>
  <si>
    <t>374,37</t>
  </si>
  <si>
    <t>CURVA PVC PARA REDE COLETOR ESGOTO, EB-644, 45 GR, 200 MM, COM JUNTA ELASTICA.</t>
  </si>
  <si>
    <t>308,53</t>
  </si>
  <si>
    <t>FECHAMENTO DE CONSTRUÇÃO TEMPORÁRIA EM CHAPA DE MADEIRA COMPENSADA E=10MM, COM REAPROVEITAMENTO DE 2X.</t>
  </si>
  <si>
    <t>M2</t>
  </si>
  <si>
    <t>55,57</t>
  </si>
  <si>
    <t>EXECUÇÃO DE ESCRITÓRIO EM CANTEIRO DE OBRA EM ALVENARIA, NÃO INCLUSO MOBILIÁRIO E EQUIPAMENTOS. AF_02/2016</t>
  </si>
  <si>
    <t>813,53</t>
  </si>
  <si>
    <t>EXECUÇÃO DE ESCRITÓRIO EM CANTEIRO DE OBRA EM CHAPA DE MADEIRA COMPENSADA, NÃO INCLUSO MOBILIÁRIO E EQUIPAMENTOS. AF_02/2016</t>
  </si>
  <si>
    <t>736,86</t>
  </si>
  <si>
    <t>EXECUÇÃO DE ALMOXARIFADO EM CANTEIRO DE OBRA EM CHAPA DE MADEIRA COMPENSADA, INCLUSO PRATELEIRAS. AF_02/2016</t>
  </si>
  <si>
    <t>558,77</t>
  </si>
  <si>
    <t>EXECUÇÃO DE ALMOXARIFADO EM CANTEIRO DE OBRA EM ALVENARIA, INCLUSO PRATELEIRAS. AF_02/2016</t>
  </si>
  <si>
    <t>EXECUÇÃO DE REFEITÓRIO EM CANTEIRO DE OBRA EM CHAPA DE MADEIRA COMPENSADA, NÃO INCLUSO MOBILIÁRIO E EQUIPAMENTOS. AF_02/2016</t>
  </si>
  <si>
    <t>372,53</t>
  </si>
  <si>
    <t>EXECUÇÃO DE REFEITÓRIO EM CANTEIRO DE OBRA EM ALVENARIA, NÃO INCLUSO MOBILIÁRIO E EQUIPAMENTOS. AF_02/2016</t>
  </si>
  <si>
    <t>387,83</t>
  </si>
  <si>
    <t>EXECUÇÃO DE SANITÁRIO E VESTIÁRIO EM CANTEIRO DE OBRA EM CHAPA DE MADEIRA COMPENSADA, NÃO INCLUSO MOBILIÁRIO. AF_02/2016</t>
  </si>
  <si>
    <t>659,41</t>
  </si>
  <si>
    <t>EXECUÇÃO DE SANITÁRIO E VESTIÁRIO EM CANTEIRO DE OBRA EM ALVENARIA, NÃO INCLUSO MOBILIÁRIO. AF_02/2016</t>
  </si>
  <si>
    <t>700,48</t>
  </si>
  <si>
    <t>EXECUÇÃO DE RESERVATÓRIO ELEVADO DE ÁGUA (1000 LITROS) EM CANTEIRO DE OBRA, APOIADO EM ESTRUTURA DE MADEIRA. AF_02/2016</t>
  </si>
  <si>
    <t>3.993,47</t>
  </si>
  <si>
    <t>EXECUÇÃO DE RESERVATÓRIO ELEVADO DE ÁGUA (2000 LITROS) EM CANTEIRO DE OBRA, APOIADO EM ESTRUTURA DE MADEIRA. AF_02/2016</t>
  </si>
  <si>
    <t>5.999,37</t>
  </si>
  <si>
    <t>EXECUÇÃO DE CENTRAL DE ARMADURA EM CANTEIRO DE OBRA, NÃO INCLUSO MOBILIÁRIO E EQUIPAMENTOS. AF_04/2016</t>
  </si>
  <si>
    <t>182,65</t>
  </si>
  <si>
    <t>EXECUÇÃO DE CENTRAL DE FÔRMAS, PRODUÇÃO DE ARGAMASSA OU CONCRETO EM CANTEIRO DE OBRA, NÃO INCLUSO MOBILIÁRIO E EQUIPAMENTOS. AF_04/2016</t>
  </si>
  <si>
    <t>302,57</t>
  </si>
  <si>
    <t>EXECUÇÃO DE DEPÓSITO EM CANTEIRO DE OBRA EM CHAPA DE MADEIRA COMPENSADA, NÃO INCLUSO MOBILIÁRIO. AF_04/2016</t>
  </si>
  <si>
    <t>572,99</t>
  </si>
  <si>
    <t>EXECUÇÃO DE GUARITA EM CANTEIRO DE OBRA EM CHAPA DE MADEIRA COMPENSADA, NÃO INCLUSO MOBILIÁRIO. AF_04/2016</t>
  </si>
  <si>
    <t>807,42</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</si>
  <si>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</si>
  <si>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</si>
  <si>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92,15</t>
  </si>
  <si>
    <t>PAREDE DE MADEIRA COMPENSADA PARA CONSTRUÇÃO TEMPORÁRIA EM CHAPA SIMPLES, INTERNA, COM ÁREA LÍQUIDA MAIOR OU IGUAL A 6 M², SEM VÃO. AF_05/2018</t>
  </si>
  <si>
    <t>76,42</t>
  </si>
  <si>
    <t>PAREDE DE MADEIRA COMPENSADA PARA CONSTRUÇÃO TEMPORÁRIA EM CHAPA SIMPLES, INTERNA, COM ÁREA LÍQUIDA MENOR QUE 6 M², SEM VÃO. AF_05/2018</t>
  </si>
  <si>
    <t>78,36</t>
  </si>
  <si>
    <t>PAREDE DE MADEIRA COMPENSADA PARA CONSTRUÇÃO TEMPORÁRIA EM CHAPA SIMPLES, EXTERNA, COM ÁREA LÍQUIDA MAIOR OU IGUAL A 6 M², COM VÃO. AF_05/2018</t>
  </si>
  <si>
    <t>108,14</t>
  </si>
  <si>
    <t>PAREDE DE MADEIRA COMPENSADA PARA CONSTRUÇÃO TEMPORÁRIA EM CHAPA SIMPLES, EXTERNA, COM ÁREA LÍQUIDA MENOR QUE 6 M², COM VÃO. AF_05/2018</t>
  </si>
  <si>
    <t>141,19</t>
  </si>
  <si>
    <t>PAREDE DE MADEIRA COMPENSADA PARA CONSTRUÇÃO TEMPORÁRIA EM CHAPA SIMPLES, INTERNA, COM ÁREA LÍQUIDA MAIOR OU IGUAL A 6 M², COM VÃO. AF_05/2018</t>
  </si>
  <si>
    <t>90,20</t>
  </si>
  <si>
    <t>PAREDE DE MADEIRA COMPENSADA PARA CONSTRUÇÃO TEMPORÁRIA EM CHAPA SIMPLES, INTERNA, COM ÁREA LÍQUIDA MENOR QUE 6 M², COM VÃO. AF_05/2018</t>
  </si>
  <si>
    <t>115,44</t>
  </si>
  <si>
    <t>PAREDE DE MADEIRA COMPENSADA PARA CONSTRUÇÃO TEMPORÁRIA EM CHAPA DUPLA, EXTERNA, COM ÁREA LÍQUIDA MAIOR OU IGUAL A 6 M², SEM VÃO. AF_05/2018</t>
  </si>
  <si>
    <t>109,69</t>
  </si>
  <si>
    <t>PAREDE DE MADEIRA COMPENSADA PARA CONSTRUÇÃO TEMPORÁRIA EM CHAPA DUPLA, EXTERNA, COM ÁREA LÍQUIDA MENOR QUE 6 M², SEM VÃO. AF_05/2018</t>
  </si>
  <si>
    <t>113,68</t>
  </si>
  <si>
    <t>PAREDE DE MADEIRA COMPENSADA PARA CONSTRUÇÃO TEMPORÁRIA EM CHAPA DUPLA, INTERNA, COM ÁREA LÍQUIDA MAIOR OU IGUAL A 6 M², SEM VÃO. AF_05/2018</t>
  </si>
  <si>
    <t>94,32</t>
  </si>
  <si>
    <t>PAREDE DE MADEIRA COMPENSADA PARA CONSTRUÇÃO TEMPORÁRIA EM CHAPA DUPLA, INTERNA, COM ÁREA LÍQUIDA MENOR QUE 6 M², SEM VÃO. AF_05/2018</t>
  </si>
  <si>
    <t>96,73</t>
  </si>
  <si>
    <t>PAREDE DE MADEIRA COMPENSADA PARA CONSTRUÇÃO TEMPORÁRIA EM CHAPA DUPLA, EXTERNA, COM ÁREA LÍQUIDA MAIOR OU IGUAL A QUE 6 M², COM VÃO. AF_05/2018</t>
  </si>
  <si>
    <t>133,12</t>
  </si>
  <si>
    <t>PAREDE DE MADEIRA COMPENSADA PARA CONSTRUÇÃO TEMPORÁRIA EM CHAPA DUPLA, EXTERNA, COM ÁREA LÍQUIDA MENOR QUE 6 M², COM VÃO. AF_05/2018</t>
  </si>
  <si>
    <t>177,63</t>
  </si>
  <si>
    <t>PAREDE DE MADEIRA COMPENSADA PARA CONSTRUÇÃO TEMPORÁRIA EM CHAPA DUPLA, INTERNA, COM ÁREA LÍQUIDA MAIOR OU IGUAL A 6 M², COM VÃO. AF_05/2018</t>
  </si>
  <si>
    <t>112,81</t>
  </si>
  <si>
    <t>PAREDE DE MADEIRA COMPENSADA PARA CONSTRUÇÃO TEMPORÁRIA EM CHAPA DUPLA, INTERNA, COM ÁREA LÍQUIDA MENOR QUE 6 M², COM VÃO. AF_05/2018</t>
  </si>
  <si>
    <t>148,72</t>
  </si>
  <si>
    <t>TAPUME COM COMPENSADO DE MADEIRA. AF_05/2018</t>
  </si>
  <si>
    <t>84,75</t>
  </si>
  <si>
    <t>TAPUME COM TELHA METÁLICA. AF_05/2018</t>
  </si>
  <si>
    <t>66,41</t>
  </si>
  <si>
    <t>PISO PARA CONSTRUÇÃO TEMPORÁRIA EM MADEIRA, SEM REAPROVEITAMENTO. AF_05/2018</t>
  </si>
  <si>
    <t>ESTRUTURA DE MADEIRA PROVISÓRIA PARA SUPORTE DE CAIXA DÁGUA ELEVADA DE 1000 LITROS. AF_05/2018</t>
  </si>
  <si>
    <t>3.431,78</t>
  </si>
  <si>
    <t>ESTRUTURA DE MADEIRA PROVISÓRIA PARA SUPORTE DE CAIXA DÁGUA ELEVADA DE 3000 LITROS. AF_05/2018</t>
  </si>
  <si>
    <t>5.045,37</t>
  </si>
  <si>
    <t>PLACA DE OBRA EM CHAPA DE ACO GALVANIZADO</t>
  </si>
  <si>
    <t>274,46</t>
  </si>
  <si>
    <t>ESCAVADEIRA HIDRÁULICA SOBRE ESTEIRAS, CAÇAMBA 0,80 M3, PESO OPERACIONAL 17 T, POTENCIA BRUTA 111 HP - CHP DIURNO. AF_06/2014</t>
  </si>
  <si>
    <t>CHP</t>
  </si>
  <si>
    <t>138,35</t>
  </si>
  <si>
    <t>RETROESCAVADEIRA SOBRE RODAS COM CARREGADEIRA, TRAÇÃO 4X4, POTÊNCIA LÍQ. 88 HP, CAÇAMBA CARREG. CAP. MÍN. 1 M3, CAÇAMBA RETRO CAP. 0,26 M3, PESO OPERACIONAL MÍN. 6.674 KG, PROFUNDIDADE ESCAVAÇÃO MÁX. 4,37 M - CHP DIURNO. AF_06/2014</t>
  </si>
  <si>
    <t>104,15</t>
  </si>
  <si>
    <t>RETROESCAVADEIRA SOBRE RODAS COM CARREGADEIRA, TRAÇÃO 4X2, POTÊNCIA LÍQ. 79 HP, CAÇAMBA CARREG. CAP. MÍN. 1 M3, CAÇAMBA RETRO CAP. 0,20 M3, PESO OPERACIONAL MÍN. 6.570 KG, PROFUNDIDADE ESCAVAÇÃO MÁX. 4,37 M - CHP DIURNO. AF_06/2014</t>
  </si>
  <si>
    <t>97,08</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</si>
  <si>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</si>
  <si>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</si>
  <si>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</si>
  <si>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16,66</t>
  </si>
  <si>
    <t>CAMINHÃO BASCULANTE 6 M3, PESO BRUTO TOTAL 16.000 KG, CARGA ÚTIL MÁXIMA 13.071 KG, DISTÂNCIA ENTRE EIXOS 4,80 M, POTÊNCIA 230 CV INCLUSIVE CAÇAMBA METÁLICA - CHP DIURNO. AF_06/2014</t>
  </si>
  <si>
    <t>167,69</t>
  </si>
  <si>
    <t>USINA DE CONCRETO FIXA, CAPACIDADE NOMINAL DE 90 A 120 M3/H, SEM SILO - CHP DIURNO. AF_07/2016</t>
  </si>
  <si>
    <t>181,90</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</si>
  <si>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</si>
  <si>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</si>
  <si>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249,38</t>
  </si>
  <si>
    <t>VASSOURA MECÂNICA REBOCÁVEL COM ESCOVA CILÍNDRICA, LARGURA ÚTIL DE VARRIMENTO DE 2,44 M - CHP DIURNO. AF_06/2014</t>
  </si>
  <si>
    <t>TRATOR DE PNEUS, POTÊNCIA 122 CV, TRAÇÃO 4X4, PESO COM LASTRO DE 4.510 KG - CHP DIURNO. AF_06/2014</t>
  </si>
  <si>
    <t>107,49</t>
  </si>
  <si>
    <t>TRATOR DE ESTEIRAS, POTÊNCIA 170 HP, PESO OPERACIONAL 19 T, CAÇAMBA 5,2 M3 - CHP DIURNO. AF_06/2014</t>
  </si>
  <si>
    <t>177,96</t>
  </si>
  <si>
    <t>TRATOR DE ESTEIRAS, POTÊNCIA 150 HP, PESO OPERACIONAL 16,7 T, COM RODA MOTRIZ ELEVADA E LÂMINA 3,18 M3 - CHP DIURNO. AF_06/2014</t>
  </si>
  <si>
    <t>168,88</t>
  </si>
  <si>
    <t>TRATOR DE ESTEIRAS, POTÊNCIA 347 HP, PESO OPERACIONAL 38,5 T, COM LÂMINA 8,70 M3 - CHP DIURNO. AF_06/2014</t>
  </si>
  <si>
    <t>421,82</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</si>
  <si>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</si>
  <si>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</si>
  <si>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92,87</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</si>
  <si>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</si>
  <si>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</si>
  <si>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78,33</t>
  </si>
  <si>
    <t>USINA DE LAMA ASFÁLTICA, PROD 30 A 50 T/H, SILO DE AGREGADO 7 M3, RESERVATÓRIOS PARA EMULSÃO E ÁGUA DE 2,3 M3 CADA, MISTURADOR TIPO PUG MILL A SER MONTADO SOBRE CAMINHÃO - CHP DIURNO. AF_10/2014</t>
  </si>
  <si>
    <t>78,80</t>
  </si>
  <si>
    <t>CAMINHÃO TOCO, PESO BRUTO TOTAL 14.300 KG, CARGA ÚTIL MÁXIMA 9590 KG, DISTÂNCIA ENTRE EIXOS 4,76 M, POTÊNCIA 185 CV (NÃO INCLUI CARROCERIA) - CHP DIURNO. AF_06/2014</t>
  </si>
  <si>
    <t>136,84</t>
  </si>
  <si>
    <t>CAMINHÃO TOCO, PESO BRUTO TOTAL 16.000 KG, CARGA ÚTIL MÁXIMA DE 10.685 KG, DISTÂNCIA ENTRE EIXOS 4,80 M, POTÊNCIA 189 CV EXCLUSIVE CARROCERIA - CHP DIURNO. AF_06/2014</t>
  </si>
  <si>
    <t>134,37</t>
  </si>
  <si>
    <t>CAMINHÃO PIPA 10.000 L TRUCADO, PESO BRUTO TOTAL 23.000 KG, CARGA ÚTIL MÁXIMA 15.935 KG, DISTÂNCIA ENTRE EIXOS 4,8 M, POTÊNCIA 230 CV, INCLUSIVE TANQUE DE AÇO PARA TRANSPORTE DE ÁGUA - CHP DIURNO. AF_06/2014</t>
  </si>
  <si>
    <t>170,39</t>
  </si>
  <si>
    <t>ESPARGIDOR DE ASFALTO PRESSURIZADO COM TANQUE DE 2500 L, REBOCÁVEL COM MOTOR A GASOLINA POTÊNCIA 3,4 HP - CHP DIURNO. AF_07/2014</t>
  </si>
  <si>
    <t>23,11</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</si>
  <si>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</si>
  <si>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</si>
  <si>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145,56</t>
  </si>
  <si>
    <t>MOTONIVELADORA POTÊNCIA BÁSICA LÍQUIDA (PRIMEIRA MARCHA) 125 HP, PESO BRUTO 13032 KG, LARGURA DA LÂMINA DE 3,7 M - CHP DIURNO. AF_06/2014</t>
  </si>
  <si>
    <t>155,17</t>
  </si>
  <si>
    <t>PÁ CARREGADEIRA SOBRE RODAS, POTÊNCIA LÍQUIDA 128 HP, CAPACIDADE DA CAÇAMBA 1,7 A 2,8 M3, PESO OPERACIONAL 11632 KG - CHP DIURNO. AF_06/2014</t>
  </si>
  <si>
    <t>134,19</t>
  </si>
  <si>
    <t>PÁ CARREGADEIRA SOBRE RODAS, POTÊNCIA 197 HP, CAPACIDADE DA CAÇAMBA 2,5 A 3,5 M3, PESO OPERACIONAL 18338 KG - CHP DIURNO. AF_06/2014</t>
  </si>
  <si>
    <t>185,95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</si>
  <si>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</si>
  <si>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</si>
  <si>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142,33</t>
  </si>
  <si>
    <t>ROLO COMPACTADOR DE PNEUS ESTÁTICO, PRESSÃO VARIÁVEL, POTÊNCIA 111 HP, PESO SEM/COM LASTRO 9,5 / 26 T, LARGURA DE TRABALHO 1,90 M - CHP DIURNO. AF_07/2014</t>
  </si>
  <si>
    <t>130,35</t>
  </si>
  <si>
    <t>TANQUE DE ASFALTO ESTACIONÁRIO COM SERPENTINA, CAPACIDADE 30.000 L - CHP DIURNO. AF_06/2014</t>
  </si>
  <si>
    <t>161,31</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</si>
  <si>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</si>
  <si>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</si>
  <si>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130,53</t>
  </si>
  <si>
    <t>CAMINHÃO BASCULANTE 6 M3 TOCO, PESO BRUTO TOTAL 16.000 KG, CARGA ÚTIL MÁXIMA 11.130 KG, DISTÂNCIA ENTRE EIXOS 5,36 M, POTÊNCIA 185 CV, INCLUSIVE CAÇAMBA METÁLICA - CHP DIURNO. AF_06/2014</t>
  </si>
  <si>
    <t>144,80</t>
  </si>
  <si>
    <t>GRUPO GERADOR ESTACIONÁRIO, MOTOR DIESEL POTÊNCIA 170 KVA - CHP DIURNO. AF_02/2016</t>
  </si>
  <si>
    <t>107,56</t>
  </si>
  <si>
    <t>ROLO COMPACTADOR VIBRATÓRIO PÉ DE CARNEIRO PARA SOLOS, POTÊNCIA 80 HP, PESO OPERACIONAL SEM/COM LASTRO 7,4 / 8,8 T, LARGURA DE TRABALHO 1,68 M - CHP DIURNO. AF_02/2016</t>
  </si>
  <si>
    <t>137,00</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</si>
  <si>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</si>
  <si>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</si>
  <si>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</si>
  <si>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173,56</t>
  </si>
  <si>
    <t>GRUPO DE SOLDAGEM COM GERADOR A DIESEL 60 CV PARA SOLDA ELÉTRICA, SOBRE 04 RODAS, COM MOTOR 4 CILINDROS 600 A - CHP DIURNO. AF_02/2016</t>
  </si>
  <si>
    <t>73,92</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</si>
  <si>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</si>
  <si>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</si>
  <si>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</si>
  <si>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</si>
  <si>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2,75</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</si>
  <si>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</si>
  <si>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</si>
  <si>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</si>
  <si>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</si>
  <si>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143,52</t>
  </si>
  <si>
    <t>ESCAVADEIRA HIDRÁULICA SOBRE ESTEIRAS, CAÇAMBA 1,20 M3, PESO OPERACIONAL 21 T, POTÊNCIA BRUTA 155 HP - CHP DIURNO. AF_06/2014</t>
  </si>
  <si>
    <t>165,85</t>
  </si>
  <si>
    <t>BOMBA SUBMERSÍVEL ELÉTRICA TRIFÁSICA, POTÊNCIA 2,96 HP, Ø ROTOR 144 MM SEMI-ABERTO, BOCAL DE SAÍDA Ø 2, HM/Q = 2 MCA / 38,8 M3/H A 28 MCA / 5 M3/H - CHP DIURNO. AF_06/2014</t>
  </si>
  <si>
    <t>TANQUE DE ASFALTO ESTACIONÁRIO COM MAÇARICO, CAPACIDADE 20.000 L - CHP DIURNO. AF_06/2014</t>
  </si>
  <si>
    <t>149,18</t>
  </si>
  <si>
    <t>TRATOR DE ESTEIRAS, POTÊNCIA 100 HP, PESO OPERACIONAL 9,4 T, COM LÂMINA 2,19 M3 - CHP DIURNO. AF_06/2014</t>
  </si>
  <si>
    <t>129,12</t>
  </si>
  <si>
    <t>TRATOR DE PNEUS, POTÊNCIA 85 CV, TRAÇÃO 4X4, PESO COM LASTRO DE 4.675 KG - CHP DIURNO. AF_06/2014</t>
  </si>
  <si>
    <t>84,08</t>
  </si>
  <si>
    <t>BETONEIRA CAPACIDADE NOMINAL DE 600 L, CAPACIDADE DE MISTURA 360 L, MOTOR ELÉTRICO TRIFÁSICO POTÊNCIA DE 4 CV, SEM CARREGADOR - CHP DIURNO. AF_11/2014</t>
  </si>
  <si>
    <t>FRESADORA DE ASFALTO A FRIO SOBRE RODAS, LARGURA FRESAGEM DE 1,0 M, POTÊNCIA 208 HP - CHP DIURNO. AF_11/2014</t>
  </si>
  <si>
    <t>377,98</t>
  </si>
  <si>
    <t>FRESADORA DE ASFALTO A FRIO SOBRE RODAS, LARGURA FRESAGEM DE 2,0 M, POTÊNCIA 550 HP - CHP DIURNO. AF_11/2014</t>
  </si>
  <si>
    <t>879,26</t>
  </si>
  <si>
    <t>RECICLADORA DE ASFALTO A FRIO SOBRE RODAS, LARGURA FRESAGEM DE 2,0 M, POTÊNCIA 422 HP - CHP DIURNO. AF_11/2014</t>
  </si>
  <si>
    <t>740,80</t>
  </si>
  <si>
    <t>VIBROACABADORA DE ASFALTO SOBRE ESTEIRAS, LARGURA DE PAVIMENTAÇÃO 2,13 M A 4,55 M, POTÊNCIA 100 HP CAPACIDADE 400 T/H - CHP DIURNO. AF_11/2014</t>
  </si>
  <si>
    <t>215,63</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</si>
  <si>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</si>
  <si>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</si>
  <si>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6,79</t>
  </si>
  <si>
    <t>BATE-ESTACAS POR GRAVIDADE, POTÊNCIA DE 160 HP, PESO DO MARTELO ATÉ 3 TONELADAS - CHP DIURNO. AF_11/2014</t>
  </si>
  <si>
    <t>161,88</t>
  </si>
  <si>
    <t>CAMINHÃO BASCULANTE 14 M3, COM CAVALO MECÂNICO DE CAPACIDADE MÁXIMA DE TRAÇÃO COMBINADO DE 36000 KG, POTÊNCIA 286 CV, INCLUSIVE SEMIREBOQUE COM CAÇAMBA METÁLICA - CHP DIURNO. AF_12/2014</t>
  </si>
  <si>
    <t>222,78</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</si>
  <si>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</si>
  <si>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</si>
  <si>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</si>
  <si>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</si>
  <si>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96,20</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</si>
  <si>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</si>
  <si>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</si>
  <si>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</si>
  <si>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</si>
  <si>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</si>
  <si>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</si>
  <si>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</si>
  <si>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428,97</t>
  </si>
  <si>
    <t>PERFURATRIZ HIDRÁULICA SOBRE CAMINHÃO COM TRADO CURTO ACOPLADO, PROFUNDIDADE MÁXIMA DE 20 M, DIÂMETRO MÁXIMO DE 1500 MM, POTÊNCIA INSTALADA DE 137 HP, MESA ROTATIVA COM TORQUE MÁXIMO DE 30 KNM - CHP DIURNO. AF_06/2015</t>
  </si>
  <si>
    <t>238,06</t>
  </si>
  <si>
    <t>MANIPULADOR TELESCÓPICO, POTÊNCIA DE 85 HP, CAPACIDADE DE CARGA DE 3.500 KG, ALTURA MÁXIMA DE ELEVAÇÃO DE 12,3 M - CHP DIURNO. AF_06/2015</t>
  </si>
  <si>
    <t>127,99</t>
  </si>
  <si>
    <t>MINICARREGADEIRA SOBRE RODAS, POTÊNCIA LÍQUIDA DE 47 HP, CAPACIDADE NOMINAL DE OPERAÇÃO DE 646 KG - CHP DIURNO. AF_06/2015</t>
  </si>
  <si>
    <t>77,56</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</si>
  <si>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</si>
  <si>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</si>
  <si>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</si>
  <si>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118,41</t>
  </si>
  <si>
    <t>ESCAVADEIRA HIDRÁULICA SOBRE ESTEIRAS, CAÇAMBA 0,80 M3, PESO OPERACIONAL 17,8 T, POTÊNCIA LÍQUIDA 110 HP - CHP DIURNO. AF_10/2014</t>
  </si>
  <si>
    <t>135,15</t>
  </si>
  <si>
    <t>COMPRESSOR DE AR REBOCAVEL, VAZÃO 400 PCM, PRESSAO DE TRABALHO 102 PSI, MOTOR A DIESEL POTÊNCIA 110 CV - CHP DIURNO. AF_06/2015</t>
  </si>
  <si>
    <t>60,87</t>
  </si>
  <si>
    <t>CAMINHÃO TRUCADO (C/ TERCEIRO EIXO) ELETRÔNICO - POTÊNCIA 231CV - PBT = 22000KG - DIST. ENTRE EIXOS 5170 MM - INCLUI CARROCERIA FIXA ABERTA DE MADEIRA - CHP DIURNO. AF_06/2015</t>
  </si>
  <si>
    <t>165,77</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</si>
  <si>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</si>
  <si>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</si>
  <si>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</si>
  <si>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</si>
  <si>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29,68</t>
  </si>
  <si>
    <t>GUINDAUTO HIDRÁULICO, CAPACIDADE MÁXIMA DE CARGA 6500 KG, MOMENTO MÁXIMO DE CARGA 5,8 TM, ALCANCE MÁXIMO HORIZONTAL 7,60 M, INCLUSIVE CAMINHÃO TOCO PBT 9.700 KG, POTÊNCIA DE 160 CV - CHP DIURNO. AF_08/2015</t>
  </si>
  <si>
    <t>129,62</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</si>
  <si>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</si>
  <si>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</si>
  <si>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28,17</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</si>
  <si>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</si>
  <si>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</si>
  <si>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175,96</t>
  </si>
  <si>
    <t>PENEIRA ROTATIVA COM MOTOR ELÉTRICO TRIFÁSICO DE 2 CV, CILINDRO DE 1 M X 0,60 M, COM FUROS DE 3,17 MM - CHP DIURNO. AF_11/2015</t>
  </si>
  <si>
    <t>DOSADOR DE AREIA, CAPACIDADE DE 26 LITROS - CHP DIURNO. AF_11/2015</t>
  </si>
  <si>
    <t>92138</t>
  </si>
  <si>
    <t>CAMINHONETE COM MOTOR A DIESEL, POTÊNCIA 180 CV, CABINE DUPLA, 4X4 - CHP DIURNO. AF_11/2015</t>
  </si>
  <si>
    <t>126,68</t>
  </si>
  <si>
    <t>CAMINHONETE CABINE SIMPLES COM MOTOR 1.6 FLEX, CÂMBIO MANUAL, POTÊNCIA 101/104 CV, 2 PORTAS - CHP DIURNO. AF_11/2015</t>
  </si>
  <si>
    <t>92,58</t>
  </si>
  <si>
    <t>CAMINHÃO DE TRANSPORTE DE MATERIAL ASFÁLTICO 20.000 L, COM CAVALO MECÂNICO DE CAPACIDADE MÁXIMA DE TRAÇÃO COMBINADO DE 45.000 KG, POTÊNCIA 330 CV, INCLUSIVE TANQUE DE ASFALTO COM MAÇARICO - CHP DIURNO. AF_12/2015</t>
  </si>
  <si>
    <t>241,01</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</si>
  <si>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</si>
  <si>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</si>
  <si>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</si>
  <si>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16,71</t>
  </si>
  <si>
    <t>PERFURATRIZ COM TORRE METÁLICA PARA EXECUÇÃO DE ESTACA HÉLICE CONTÍNUA, PROFUNDIDADE MÁXIMA DE 32 M, DIÂMETRO MÁXIMO DE 1000 MM, POTÊNCIA INSTALADA DE 350 HP, MESA ROTATIVA COM TORQUE MÁXIMO DE 263 KNM - CHP DIURNO. AF_01/2016</t>
  </si>
  <si>
    <t>621,26</t>
  </si>
  <si>
    <t>BETONEIRA CAPACIDADE NOMINAL 400 L, CAPACIDADE DE MISTURA 310 L, MOTOR A GASOLINA POTÊNCIA 5,5 HP, SEM CARREGADOR - CHP DIURNO. AF_02/2016</t>
  </si>
  <si>
    <t>GRUA ASCENSIONAL, LANCA DE 30 M, CAPACIDADE DE 1,0 T A 30 M, ALTURA ATE 39 M - CHP DIURNO. AF_03/2016</t>
  </si>
  <si>
    <t>98,90</t>
  </si>
  <si>
    <t>GUINCHO ELÉTRICO DE COLUNA, CAPACIDADE 400 KG, COM MOTO FREIO, MOTOR TRIFÁSICO DE 1,25 CV - CHP DIURNO. AF_03/2016</t>
  </si>
  <si>
    <t>GUINDASTE HIDRÁULICO AUTOPROPELIDO, COM LANÇA TELESCÓPICA 40 M, CAPACIDADE MÁXIMA 60 T, POTÊNCIA 260 KW - CHP DIURNO. AF_03/2016</t>
  </si>
  <si>
    <t>369,68</t>
  </si>
  <si>
    <t>GUINDAUTO HIDRÁULICO, CAPACIDADE MÁXIMA DE CARGA 3300 KG, MOMENTO MÁXIMO DE CARGA 5,8 TM, ALCANCE MÁXIMO HORIZONTAL 7,60 M, INCLUSIVE CAMINHÃO TOCO PBT 16.000 KG, POTÊNCIA DE 189 CV - CHP DIURNO. AF_03/2016</t>
  </si>
  <si>
    <t>143,22</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</si>
  <si>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</si>
  <si>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69,88</t>
  </si>
  <si>
    <t>GERADOR PORTÁTIL MONOFÁSICO, POTÊNCIA 5500 VA, MOTOR A GASOLINA, POTÊNCIA DO MOTOR 13 CV - CHP DIURNO. AF_03/2016</t>
  </si>
  <si>
    <t>GRUPO GERADOR REBOCÁVEL, POTÊNCIA 66 KVA, MOTOR A DIESEL - CHP DIURNO. AF_03/2016</t>
  </si>
  <si>
    <t>43,33</t>
  </si>
  <si>
    <t>GRUPO GERADOR ESTACIONÁRIO, POTÊNCIA 150 KVA, MOTOR A DIESEL- CHP DIURNO. AF_03/2016</t>
  </si>
  <si>
    <t>97,97</t>
  </si>
  <si>
    <t>USINA DE MISTURA ASFÁLTICA À QUENTE, TIPO CONTRA FLUXO, PROD 40 A 80 TON/HORA - CHP DIURNO. AF_03/2016</t>
  </si>
  <si>
    <t>1.966,24</t>
  </si>
  <si>
    <t>USINA DE ASFALTO À FRIO, CAPACIDADE DE 40 A 60 TON/HORA, ELÉTRICA POTÊNCIA 30 CV - CHP DIURNO. AF_03/2016</t>
  </si>
  <si>
    <t>112,91</t>
  </si>
  <si>
    <t>USINA MISTURADORA DE SOLOS, CAPACIDADE DE 200 A 500 TON/H, POTENCIA 75KW - CHP DIURNO. AF_07/2016</t>
  </si>
  <si>
    <t>221,25</t>
  </si>
  <si>
    <t>DISTRIBUIDOR DE AGREGADOS AUTOPROPELIDO, CAP 3 M3, A DIESEL, POTÊNCIA 176CV - CHP DIURNO. AF_07/2016</t>
  </si>
  <si>
    <t>135,21</t>
  </si>
  <si>
    <t>MÁQUINA DEMARCADORA DE FAIXA DE TRÁFEGO À FRIO, AUTOPROPELIDA, POTÊNCIA 38 HP - CHP DIURNO. AF_07/2016</t>
  </si>
  <si>
    <t>107,89</t>
  </si>
  <si>
    <t>TALHA MANUAL DE CORRENTE, CAPACIDADE DE 2 TON. COM ELEVAÇÃO DE 3 M - CHP DIURNO. AF_07/2016</t>
  </si>
  <si>
    <t>GRUA ASCENCIONAL, LANCA DE 42 M, CAPACIDADE DE 1,5 T A 30 M, ALTURA ATE 39 M - CHP DIURNO. AF_08/2016</t>
  </si>
  <si>
    <t>106,01</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</si>
  <si>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</si>
  <si>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</si>
  <si>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</si>
  <si>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</si>
  <si>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</si>
  <si>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2,93</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</si>
  <si>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</si>
  <si>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</si>
  <si>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</si>
  <si>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134,54</t>
  </si>
  <si>
    <t>PERFURATRIZ MANUAL, TORQUE MAXIMO 55 KGF.M, POTENCIA 5 CV, COM DIAMETRO MAXIMO 8 1/2" - CHP DIURNO. AF_11/2016</t>
  </si>
  <si>
    <t>PERFURATRIZ SOBRE ESTEIRA, TORQUE MÁXIMO 600 KGF, POTÊNCIA ENTRE 50 E 60 HP, DIÂMETRO MÁXIMO 10 - CHP DIURNO. AF_11/2016</t>
  </si>
  <si>
    <t>112,34</t>
  </si>
  <si>
    <t>ESCAVADEIRA HIDRAULICA SOBRE ESTEIRA, COM GARRA GIRATORIA DE MANDIBULAS, PESO OPERACIONAL ENTRE 22,00 E 25,50 TON, POTENCIA LIQUIDA ENTRE 150 E 160 HP - CHP DIURNO. AF_11/2016</t>
  </si>
  <si>
    <t>169,40</t>
  </si>
  <si>
    <t>ESCAVADEIRA HIDRAULICA SOBRE ESTEIRA, EQUIPADA COM CLAMSHELL, COM CAPACIDADE DA CAÇAMBA ENTRE 1,20 E 1,50 M3, PESO OPERACIONAL ENTRE 20,00 E 22,00 TON, POTENCIA LIQUIDA ENTRE 150 E 160 HP - CHP DIURNO. AF_11/2016</t>
  </si>
  <si>
    <t>166,81</t>
  </si>
  <si>
    <t>GRUPO GERADOR COM CARENAGEM, MOTOR DIESEL POTÊNCIA STANDART ENTRE 250 E 260 KVA - CHP DIURNO. AF_12/2016</t>
  </si>
  <si>
    <t>166,06</t>
  </si>
  <si>
    <t>TRATOR DE PNEUS COM POTÊNCIA DE 122 CV, TRAÇÃO 4X4, COM VASSOURA MECÂNICA ACOPLADA - CHP DIURNO. AF_02/2017</t>
  </si>
  <si>
    <t>111,90</t>
  </si>
  <si>
    <t>TRATOR DE PNEUS COM POTÊNCIA DE 122 CV, TRAÇÃO 4X4, COM GRADE DE DISCOS ACOPLADA - CHP DIURNO. AF_02/2017</t>
  </si>
  <si>
    <t>111,65</t>
  </si>
  <si>
    <t>TRATOR DE PNEUS COM POTÊNCIA DE 85 CV, TRAÇÃO 4X4, COM GRADE DE DISCOS ACOPLADA - CHP DIURNO. AF_02/2017</t>
  </si>
  <si>
    <t>CAMINHÃO BASCULANTE 10 M3, TRUCADO, POTÊNCIA 230 CV, INCLUSIVE CAÇAMBA METÁLICA, COM DISTRIBUIDOR DE AGREGADOS ACOPLADO - CHP DIURNO. AF_02/2017</t>
  </si>
  <si>
    <t>179,94</t>
  </si>
  <si>
    <t>TRATOR DE PNEUS COM POTÊNCIA DE 85 CV, TRAÇÃO 4X4, COM VASSOURA MECÂNICA ACOPLADA - CHP DIURNO. AF_03/2017</t>
  </si>
  <si>
    <t>88,49</t>
  </si>
  <si>
    <t>MINICARREGADEIRA SOBRE RODAS POTENCIA 47HP CAPACIDADE OPERACAO 646 KG, COM VASSOURA MECÂNICA ACOPLADA - CHP DIURNO. AF_03/2017</t>
  </si>
  <si>
    <t>84,44</t>
  </si>
  <si>
    <t>MINIESCAVADEIRA SOBRE ESTEIRAS, POTENCIA LIQUIDA DE *30* HP, PESO OPERACIONAL DE *3.500* KG - CHP DIURNO. AF_04/2017</t>
  </si>
  <si>
    <t>74,72</t>
  </si>
  <si>
    <t>PERFURATRIZ ROTATIVA SOBRE ESTEIRA, TORQUE MAXIMO 2500 KGM, POTENCIA 110 HP, MOTOR DIESEL- CHP DIURNO. AF_05/2017</t>
  </si>
  <si>
    <t>167,70</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</si>
  <si>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</si>
  <si>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</si>
  <si>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133,37</t>
  </si>
  <si>
    <t>INVERSOR DE SOLDA MONOFÁSICO DE 160 A, POTÊNCIA DE 5400 W, TENSÃO DE 220 V, PARA SOLDA COM ELETRODOS DE 2,0 A 4,0 MM E PROCESSO TIG - CHP DIURNO. AF_06/2018</t>
  </si>
  <si>
    <t>99833</t>
  </si>
  <si>
    <t>LAVADORA DE ALTA PRESSAO (LAVA-JATO) PARA AGUA FRIA, PRESSAO DE OPERACAO ENTRE 1400 E 1900 LIB/POL2, VAZAO MAXIMA ENTRE 400 E 700 L/H - CHP DIURNO. AF_04/2019</t>
  </si>
  <si>
    <t>ESCAVADEIRA HIDRÁULICA SOBRE ESTEIRAS, CAÇAMBA 0,80 M3, PESO OPERACIONAL 17 T, POTENCIA BRUTA 111 HP - CHI DIURNO. AF_06/2014</t>
  </si>
  <si>
    <t>CHI</t>
  </si>
  <si>
    <t>56,17</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</si>
  <si>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</si>
  <si>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</si>
  <si>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</si>
  <si>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</si>
  <si>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</si>
  <si>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</si>
  <si>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33,33</t>
  </si>
  <si>
    <t>USINA DE CONCRETO FIXA, CAPACIDADE NOMINAL DE 90 A 120 M3/H, SEM SILO - CHI DIURNO. AF_07/2016</t>
  </si>
  <si>
    <t>126,91</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</si>
  <si>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</si>
  <si>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</si>
  <si>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</si>
  <si>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</si>
  <si>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58,47</t>
  </si>
  <si>
    <t>TRATOR DE ESTEIRAS, POTÊNCIA 150 HP, PESO OPERACIONAL 16,7 T, COM RODA MOTRIZ ELEVADA E LÂMINA 3,18 M3 - CHI DIURNO. AF_06/2014</t>
  </si>
  <si>
    <t>58,67</t>
  </si>
  <si>
    <t>TRATOR DE ESTEIRAS, POTÊNCIA 347 HP, PESO OPERACIONAL 38,5 T, COM LÂMINA 8,70 M3 - CHI DIURNO. AF_06/2014</t>
  </si>
  <si>
    <t>129,38</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</si>
  <si>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</si>
  <si>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</si>
  <si>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42,90</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</si>
  <si>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</si>
  <si>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</si>
  <si>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45,45</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</si>
  <si>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</si>
  <si>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</si>
  <si>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34,68</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</si>
  <si>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</si>
  <si>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</si>
  <si>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</si>
  <si>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18,98</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</si>
  <si>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</si>
  <si>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</si>
  <si>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39,45</t>
  </si>
  <si>
    <t>MOTONIVELADORA POTÊNCIA BÁSICA LÍQUIDA (PRIMEIRA MARCHA) 125 HP, PESO BRUTO 13032 KG, LARGURA DA LÂMINA DE 3,7 M - CHI DIURNO. AF_06/2014</t>
  </si>
  <si>
    <t>59,74</t>
  </si>
  <si>
    <t>PÁ CARREGADEIRA SOBRE RODAS, POTÊNCIA LÍQUIDA 128 HP, CAPACIDADE DA CAÇAMBA 1,7 A 2,8 M3, PESO OPERACIONAL 11632 KG - CHI DIURNO. AF_06/2014</t>
  </si>
  <si>
    <t>48,84</t>
  </si>
  <si>
    <t>PÁ CARREGADEIRA SOBRE RODAS, POTÊNCIA 197 HP, CAPACIDADE DA CAÇAMBA 2,5 A 3,5 M3, PESO OPERACIONAL 18338 KG - CHI DIURNO. AF_06/2014</t>
  </si>
  <si>
    <t>58,35</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</si>
  <si>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</si>
  <si>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</si>
  <si>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</si>
  <si>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</si>
  <si>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36,27</t>
  </si>
  <si>
    <t>ROLO COMPACTADOR DE PNEUS ESTÁTICO, PRESSÃO VARIÁVEL, POTÊNCIA 111 HP, PESO SEM/COM LASTRO 9,5 / 26 T, LARGURA DE TRABALHO 1,90 M - CHI DIURNO. AF_07/2014</t>
  </si>
  <si>
    <t>49,06</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</si>
  <si>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</si>
  <si>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</si>
  <si>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</si>
  <si>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</si>
  <si>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37,24</t>
  </si>
  <si>
    <t>GRUPO GERADOR ESTACIONÁRIO, MOTOR DIESEL POTÊNCIA 170 KVA - CHI DIURNO. AF_02/2016</t>
  </si>
  <si>
    <t>GRUPO DE SOLDAGEM COM GERADOR A DIESEL 60 CV PARA SOLDA ELÉTRICA, SOBRE 04 RODAS, COM MOTOR 4 CILINDROS 600 A - CHI DIURNO. AF_02/2016</t>
  </si>
  <si>
    <t>34,88</t>
  </si>
  <si>
    <t>ESCAVADEIRA HIDRÁULICA SOBRE ESTEIRAS, CAÇAMBA 0,80 M3, PESO OPERACIONAL 17,8 T, POTÊNCIA LÍQUIDA 110 HP - CHI DIURNO. AF_10/2014</t>
  </si>
  <si>
    <t>54,82</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</si>
  <si>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</si>
  <si>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</si>
  <si>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</si>
  <si>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0,73</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</si>
  <si>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</si>
  <si>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</si>
  <si>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</si>
  <si>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</si>
  <si>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</si>
  <si>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52,67</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</si>
  <si>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</si>
  <si>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</si>
  <si>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</si>
  <si>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</si>
  <si>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51,56</t>
  </si>
  <si>
    <t>TRATOR DE PNEUS, POTÊNCIA 85 CV, TRAÇÃO 4X4, PESO COM LASTRO DE 4.675 KG - CHI DIURNO. AF_06/2014</t>
  </si>
  <si>
    <t>36,50</t>
  </si>
  <si>
    <t>BATE-ESTACAS POR GRAVIDADE, POTÊNCIA DE 160 HP, PESO DO MARTELO ATÉ 3 TONELADAS - CHI DIURNO. AF_11/2014</t>
  </si>
  <si>
    <t>72,21</t>
  </si>
  <si>
    <t>BETONEIRA CAPACIDADE NOMINAL DE 600 L, CAPACIDADE DE MISTURA 360 L, MOTOR ELÉTRICO TRIFÁSICO POTÊNCIA DE 4 CV, SEM CARREGADOR - CHI DIURNO. AF_11/2014</t>
  </si>
  <si>
    <t>FRESADORA DE ASFALTO A FRIO SOBRE RODAS, LARGURA FRESAGEM DE 1,0 M, POTÊNCIA 208 HP - CHI DIURNO. AF_11/2014</t>
  </si>
  <si>
    <t>132,47</t>
  </si>
  <si>
    <t>FRESADORA DE ASFALTO A FRIO SOBRE RODAS, LARGURA FRESAGEM DE 2,0 M, POTÊNCIA 550 HP - CHI DIURNO. AF_11/2014</t>
  </si>
  <si>
    <t>275,24</t>
  </si>
  <si>
    <t>RECICLADORA DE ASFALTO A FRIO SOBRE RODAS, LARGURA FRESAGEM DE 2,0 M, POTÊNCIA 422 HP - CHI DIURNO. AF_11/2014</t>
  </si>
  <si>
    <t>242,52</t>
  </si>
  <si>
    <t>VIBROACABADORA DE ASFALTO SOBRE ESTEIRAS, LARGURA DE PAVIMENTAÇÃO 2,13 M A 4,55 M, POTÊNCIA 100 HP, CAPACIDADE 400 T/H - CHI DIURNO. AF_11/2014</t>
  </si>
  <si>
    <t>90,45</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</si>
  <si>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</si>
  <si>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</si>
  <si>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</si>
  <si>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50,44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</si>
  <si>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</si>
  <si>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</si>
  <si>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</si>
  <si>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</si>
  <si>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55,60</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</si>
  <si>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</si>
  <si>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</si>
  <si>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</si>
  <si>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</si>
  <si>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</si>
  <si>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</si>
  <si>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</si>
  <si>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</si>
  <si>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101,03</t>
  </si>
  <si>
    <t>MANIPULADOR TELESCÓPICO, POTÊNCIA DE 85 HP, CAPACIDADE DE CARGA DE 3.500 KG, ALTURA MÁXIMA DE ELEVAÇÃO DE 12,3 M - CHI DIURNO. AF_06/2015</t>
  </si>
  <si>
    <t>57,69</t>
  </si>
  <si>
    <t>MINICARREGADEIRA SOBRE RODAS, POTÊNCIA LÍQUIDA DE 47 HP, CAPACIDADE NOMINAL DE OPERAÇÃO DE 646 KG - CHI DIURNO. AF_06/2015</t>
  </si>
  <si>
    <t>39,35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</si>
  <si>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</si>
  <si>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</si>
  <si>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</si>
  <si>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</si>
  <si>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</si>
  <si>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</si>
  <si>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</si>
  <si>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</si>
  <si>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40,04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</si>
  <si>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</si>
  <si>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</si>
  <si>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</si>
  <si>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</si>
  <si>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38,42</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</si>
  <si>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</si>
  <si>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</si>
  <si>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25,46</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</si>
  <si>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</si>
  <si>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</si>
  <si>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42,62</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</si>
  <si>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</si>
  <si>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</si>
  <si>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</si>
  <si>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</si>
  <si>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25,07</t>
  </si>
  <si>
    <t>CAMINHÃO DE TRANSPORTE DE MATERIAL ASFÁLTICO 20.000 L, COM CAVALO MECÂNICO DE CAPACIDADE MÁXIMA DE TRAÇÃO COMBINADO DE 45.000 KG, POTÊNCIA 330 CV, INCLUSIVE TANQUE DE ASFALTO COM MAÇARICO - CHI DIURNO. AF_12/2015</t>
  </si>
  <si>
    <t>54,08</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</si>
  <si>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</si>
  <si>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</si>
  <si>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</si>
  <si>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</si>
  <si>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241,09</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</si>
  <si>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</si>
  <si>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</si>
  <si>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39,43</t>
  </si>
  <si>
    <t>GRUA ASCENSIONAL, LANÇA DE 30 M, CAPACIDADE DE 1,0 T A 30 M, ALTURA ATÉ 39 M - CHI DIURNO. AF_03/2016</t>
  </si>
  <si>
    <t>65,80</t>
  </si>
  <si>
    <t>GUINCHO ELÉTRICO DE COLUNA, CAPACIDADE 400 KG, COM MOTO FREIO, MOTOR TRIFÁSICO DE 1,25 CV - CHI DIURNO. AF_03/2016</t>
  </si>
  <si>
    <t>GUINDASTE HIDRÁULICO AUTOPROPELIDO, COM LANÇA TELESCÓPICA 40 M, CAPACIDADE MÁXIMA 60 T, POTÊNCIA 260 KW - CHI DIURNO. AF_03/2016</t>
  </si>
  <si>
    <t>106,05</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</si>
  <si>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</si>
  <si>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</si>
  <si>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34,84</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</si>
  <si>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</si>
  <si>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</si>
  <si>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</si>
  <si>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</si>
  <si>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168,02</t>
  </si>
  <si>
    <t>USINA DE ASFALTO À FRIO, CAPACIDADE DE 40 A 60 TON/HORA, ELÉTRICA POTÊNCIA 30 CV - CHI DIURNO. AF_03/2016</t>
  </si>
  <si>
    <t>89,99</t>
  </si>
  <si>
    <t>USINA MISTURADORA DE SOLOS, CAPACIDADE DE 200 A 500 TON/H, POTENCIA 75KW - CHI DIURNO. AF_07/2016</t>
  </si>
  <si>
    <t>127,98</t>
  </si>
  <si>
    <t>DISTRIBUIDOR DE AGREGADOS AUTOPROPELIDO, CAP 3 M3, A DIESEL, POTÊNCIA 176CV - CHI DIURNO. AF_07/2016</t>
  </si>
  <si>
    <t>40,19</t>
  </si>
  <si>
    <t>TALHA MANUAL DE CORRENTE, CAPACIDADE DE 2 TON. COM ELEVAÇÃO DE 3 M - CHI DIURNO. AF_07/2016</t>
  </si>
  <si>
    <t>GRUA ASCENCIONAL, LANÇA DE 42 M, CAPACIDADE DE 1,5 T A 30 M, ALTURA ATÉ 39 M - CHI DIURNO. AF_08/2016</t>
  </si>
  <si>
    <t>69,56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</si>
  <si>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</si>
  <si>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</si>
  <si>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</si>
  <si>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</si>
  <si>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</si>
  <si>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</si>
  <si>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</si>
  <si>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</si>
  <si>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</si>
  <si>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</si>
  <si>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54,34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</si>
  <si>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</si>
  <si>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</si>
  <si>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</si>
  <si>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</si>
  <si>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42,11</t>
  </si>
  <si>
    <t>TRATOR DE PNEUS COM POTÊNCIA DE 122 CV, TRAÇÃO 4X4, COM GRADE DE DISCOS ACOPLADA - CHI DIURNO. AF_02/2017</t>
  </si>
  <si>
    <t>TRATOR DE PNEUS COM POTÊNCIA DE 85 CV, TRAÇÃO 4X4, COM GRADE DE DISCOS ACOPLADA - CHI DIURNO. AF_02/2017</t>
  </si>
  <si>
    <t>38,73</t>
  </si>
  <si>
    <t>CAMINHÃO BASCULANTE 10 M3, TRUCADO, POTÊNCIA 230 CV, INCLUSIVE CAÇAMBA METÁLICA, COM DISTRIBUIDOR DE AGREGADOS ACOPLADO - CHI DIURNO. AF_02/2017</t>
  </si>
  <si>
    <t>43,29</t>
  </si>
  <si>
    <t>TRATOR DE PNEUS COM POTÊNCIA DE 85 CV, TRAÇÃO 4X4, COM VASSOURA MECÂNICA ACOPLADA - CHI DIURNO. AF_02/2017</t>
  </si>
  <si>
    <t>38,86</t>
  </si>
  <si>
    <t>MINICARREGADEIRA SOBRE RODAS POTENCIA 47HP CAPACIDADE OPERACAO 646 KG, COM VASSOURA MECÂNICA ACOPLADA - CHI DIURNO. AF_03/2017</t>
  </si>
  <si>
    <t>MÁQUINA DEMARCADORA DE FAIXA DE TRÁFEGO À FRIO, AUTOPROPELIDA, POTÊNCIA 38 HP - CHI DIURNO. AF_07/2016</t>
  </si>
  <si>
    <t>51,90</t>
  </si>
  <si>
    <t>MINIESCAVADEIRA SOBRE ESTEIRAS, POTENCIA LIQUIDA DE *30* HP, PESO OPERACIONAL DE *3.500* KG - CHI DIURNO. AF_04/2017</t>
  </si>
  <si>
    <t>43,58</t>
  </si>
  <si>
    <t>PERFURATRIZ ROTATIVA SOBRE ESTEIRA, TORQUE MAXIMO 2500 KGM, POTENCIA 110 HP, MOTOR DIESEL - CHI DIURNO. AF_05/2017</t>
  </si>
  <si>
    <t>70,60</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</si>
  <si>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</si>
  <si>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</si>
  <si>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50,83</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</si>
  <si>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</si>
  <si>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</si>
  <si>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AF_04/2019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</si>
  <si>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</si>
  <si>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</si>
  <si>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</si>
  <si>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</si>
  <si>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</si>
  <si>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</si>
  <si>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52,78</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</si>
  <si>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</si>
  <si>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</si>
  <si>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</si>
  <si>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15,00</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</si>
  <si>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</si>
  <si>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</si>
  <si>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</si>
  <si>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</si>
  <si>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</si>
  <si>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</si>
  <si>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</si>
  <si>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</si>
  <si>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39,72</t>
  </si>
  <si>
    <t>VIBROACABADORA DE ASFALTO SOBRE ESTEIRAS, LARGURA DE PAVIMENTAÇÃO 1,90 M A 5,30 M, POTÊNCIA 105 HP CAPACIDADE 450 T/H - MANUTENÇÃO. AF_11/2014</t>
  </si>
  <si>
    <t>94,74</t>
  </si>
  <si>
    <t>VIBROACABADORA DE ASFALTO SOBRE ESTEIRAS, LARGURA DE PAVIMENTAÇÃO 1,90 M A 5,30 M, POTÊNCIA 105 HP CAPACIDADE 450 T/H - MATERIAIS NA OPERAÇÃO. AF_11/2014</t>
  </si>
  <si>
    <t>49,91</t>
  </si>
  <si>
    <t>TRATOR DE PNEUS, POTÊNCIA 85 CV, TRAÇÃO 4X4, PESO COM LASTRO DE 4.675 KG - MANUTENÇÃO. AF_06/2014</t>
  </si>
  <si>
    <t>TRATOR DE PNEUS, POTÊNCIA 85 CV, TRAÇÃO 4X4, PESO COM LASTRO DE 4.675 KG - MATERIAIS NA OPERAÇÃO. AF_06/2014</t>
  </si>
  <si>
    <t>39,86</t>
  </si>
  <si>
    <t>TRATOR DE ESTEIRAS, POTÊNCIA 170 HP, PESO OPERACIONAL 19 T, CAÇAMBA 5,2 M3 - MATERIAIS NA OPERAÇÃO. AF_06/2014</t>
  </si>
  <si>
    <t>80,81</t>
  </si>
  <si>
    <t>TRATOR DE ESTEIRAS, POTÊNCIA 150 HP, PESO OPERACIONAL 16,7 T, COM RODA MOTRIZ ELEVADA E LÂMINA 3,18 M3 - MATERIAIS NA OPERAÇÃO. AF_06/2014</t>
  </si>
  <si>
    <t>71,29</t>
  </si>
  <si>
    <t>TRATOR DE ESTEIRAS, POTÊNCIA 347 HP, PESO OPERACIONAL 38,5 T, COM LÂMINA 8,70 M3 - MATERIAIS NA OPERAÇÃO. AF_06/2014</t>
  </si>
  <si>
    <t>164,96</t>
  </si>
  <si>
    <t>TRATOR DE ESTEIRAS, POTÊNCIA 100 HP, PESO OPERACIONAL 9,4 T, COM LÂMINA 2,19 M3 - MANUTENÇÃO. AF_06/2014</t>
  </si>
  <si>
    <t>30,02</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</si>
  <si>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</si>
  <si>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</si>
  <si>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</si>
  <si>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</si>
  <si>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</si>
  <si>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</si>
  <si>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</si>
  <si>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24,92</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</si>
  <si>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</si>
  <si>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</si>
  <si>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</si>
  <si>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88,64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</si>
  <si>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</si>
  <si>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</si>
  <si>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</si>
  <si>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</si>
  <si>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</si>
  <si>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</si>
  <si>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</si>
  <si>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93,63</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</si>
  <si>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</si>
  <si>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</si>
  <si>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</si>
  <si>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</si>
  <si>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</si>
  <si>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</si>
  <si>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151,72</t>
  </si>
  <si>
    <t>ROLO COMPACTADOR DE PNEUS ESTÁTICO, PRESSÃO VARIÁVEL, POTÊNCIA 111 HP, PESO SEM/COM LASTRO 9,5 / 26 T, LARGURA DE TRABALHO 1,90 M - DEPRECIAÇÃO. AF_07/2014</t>
  </si>
  <si>
    <t>22,78</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</si>
  <si>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</si>
  <si>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</si>
  <si>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</si>
  <si>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</si>
  <si>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</si>
  <si>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</si>
  <si>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4,16</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</si>
  <si>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</si>
  <si>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</si>
  <si>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</si>
  <si>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25,29</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</si>
  <si>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</si>
  <si>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</si>
  <si>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</si>
  <si>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</si>
  <si>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20,80</t>
  </si>
  <si>
    <t>CAMINHÃO BASCULANTE 6 M3 TOCO, PESO BRUTO TOTAL 16.000 KG, CARGA ÚTIL MÁXIMA 11.130 KG, DISTÂNCIA ENTRE EIXOS 5,36 M, POTÊNCIA 185 CV, INCLUSIVE CAÇAMBA METÁLICA - MATERIAIS NA OPERAÇÃO. AF_06/2014</t>
  </si>
  <si>
    <t>86,76</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</si>
  <si>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</si>
  <si>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</si>
  <si>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</si>
  <si>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</si>
  <si>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57,20</t>
  </si>
  <si>
    <t>RETROESCAVADEIRA SOBRE RODAS COM CARREGADEIRA, TRAÇÃO 4X4, POTÊNCIA LÍQ. 88 HP, CAÇAMBA CARREG. CAP. MÍN. 1 M3, CAÇAMBA RETRO CAP. 0,26 M3, PESO OPERACIONAL MÍN. 6.674 KG, PROFUNDIDADE ESCAVAÇÃO MÁX. 4,37 M - MATERIAIS NA OPERAÇÃO. AF_06/2014</t>
  </si>
  <si>
    <t>43,71</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</si>
  <si>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</si>
  <si>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</si>
  <si>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107,86</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</si>
  <si>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</si>
  <si>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</si>
  <si>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</si>
  <si>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</si>
  <si>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</si>
  <si>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38,92</t>
  </si>
  <si>
    <t>TRATOR DE ESTEIRAS, POTÊNCIA 347 HP, PESO OPERACIONAL 38,5 T, COM LÂMINA 8,70 M3 - MANUTENÇÃO. AF_06/2014</t>
  </si>
  <si>
    <t>127,48</t>
  </si>
  <si>
    <t>TRATOR DE ESTEIRAS, POTÊNCIA 100 HP, PESO OPERACIONAL 9,4 T, COM LÂMINA 2,19 M3 - MATERIAIS NA OPERAÇÃO. AF_06/2014</t>
  </si>
  <si>
    <t>47,54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</si>
  <si>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</si>
  <si>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</si>
  <si>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</si>
  <si>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</si>
  <si>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</si>
  <si>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</si>
  <si>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</si>
  <si>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</si>
  <si>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24,50</t>
  </si>
  <si>
    <t>PÁ CARREGADEIRA SOBRE RODAS, POTÊNCIA LÍQUIDA 128 HP, CAPACIDADE DA CAÇAMBA 1,7 A 2,8 M3, PESO OPERACIONAL 11632 KG - MATERIAIS NA OPERAÇÃO. AF_06/2014</t>
  </si>
  <si>
    <t>60,85</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</si>
  <si>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</si>
  <si>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</si>
  <si>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</si>
  <si>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29,55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</si>
  <si>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</si>
  <si>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</si>
  <si>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</si>
  <si>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</si>
  <si>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</si>
  <si>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</si>
  <si>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</si>
  <si>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</si>
  <si>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</si>
  <si>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</si>
  <si>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</si>
  <si>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</si>
  <si>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</si>
  <si>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</si>
  <si>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</si>
  <si>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28,14</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</si>
  <si>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</si>
  <si>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</si>
  <si>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</si>
  <si>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</si>
  <si>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</si>
  <si>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</si>
  <si>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</si>
  <si>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</si>
  <si>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</si>
  <si>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</si>
  <si>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</si>
  <si>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</si>
  <si>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</si>
  <si>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</si>
  <si>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</si>
  <si>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</si>
  <si>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</si>
  <si>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</si>
  <si>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</si>
  <si>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</si>
  <si>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</si>
  <si>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3,43</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</si>
  <si>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</si>
  <si>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</si>
  <si>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</si>
  <si>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</si>
  <si>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</si>
  <si>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</si>
  <si>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</si>
  <si>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</si>
  <si>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</si>
  <si>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</si>
  <si>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</si>
  <si>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</si>
  <si>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</si>
  <si>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</si>
  <si>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</si>
  <si>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52,28</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</si>
  <si>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</si>
  <si>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</si>
  <si>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</si>
  <si>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31,42</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</si>
  <si>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</si>
  <si>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</si>
  <si>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</si>
  <si>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</si>
  <si>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</si>
  <si>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</si>
  <si>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</si>
  <si>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</si>
  <si>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</si>
  <si>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</si>
  <si>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</si>
  <si>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</si>
  <si>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</si>
  <si>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</si>
  <si>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</si>
  <si>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73,66</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</si>
  <si>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</si>
  <si>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</si>
  <si>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</si>
  <si>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</si>
  <si>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</si>
  <si>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</si>
  <si>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30,49</t>
  </si>
  <si>
    <t>VASSOURA MECÂNICA REBOCÁVEL COM ESCOVA CILÍNDRICA, LARGURA ÚTIL DE VARRIMENTO DE 2,44 M - DEPRECIAÇÃO. AF_06/2014</t>
  </si>
  <si>
    <t>1,97</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</si>
  <si>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</si>
  <si>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</si>
  <si>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</si>
  <si>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</si>
  <si>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</si>
  <si>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</si>
  <si>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</si>
  <si>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</si>
  <si>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</si>
  <si>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141,38</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</si>
  <si>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</si>
  <si>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</si>
  <si>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</si>
  <si>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</si>
  <si>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</si>
  <si>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</si>
  <si>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</si>
  <si>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27,17</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</si>
  <si>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</si>
  <si>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</si>
  <si>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</si>
  <si>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</si>
  <si>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</si>
  <si>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</si>
  <si>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13,60</t>
  </si>
  <si>
    <t>BATE-ESTACAS POR GRAVIDADE, POTÊNCIA DE 160 HP, PESO DO MARTELO ATÉ 3 TONELADAS - MATERIAIS NA OPERAÇÃO. AF_11/2014</t>
  </si>
  <si>
    <t>76,07</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</si>
  <si>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</si>
  <si>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</si>
  <si>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</si>
  <si>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</si>
  <si>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</si>
  <si>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</si>
  <si>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</si>
  <si>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82,21</t>
  </si>
  <si>
    <t>FRESADORA DE ASFALTO A FRIO SOBRE RODAS, LARGURA FRESAGEM DE 1,0 M, POTÊNCIA 208 HP - JUROS. AF_11/2014</t>
  </si>
  <si>
    <t>FRESADORA DE ASFALTO A FRIO SOBRE RODAS, LARGURA FRESAGEM DE 1,0 M, POTÊNCIA 208 HP - MANUTENÇÃO. AF_11/2014</t>
  </si>
  <si>
    <t>146,64</t>
  </si>
  <si>
    <t>FRESADORA DE ASFALTO A FRIO SOBRE RODAS, LARGURA FRESAGEM DE 1,0 M, POTÊNCIA 208 HP - MATERIAIS NA OPERAÇÃO. AF_11/2014</t>
  </si>
  <si>
    <t>98,87</t>
  </si>
  <si>
    <t>FRESADORA DE ASFALTO A FRIO SOBRE RODAS, LARGURA FRESAGEM DE 2,0 M, POTÊNCIA 550 HP - DEPRECIAÇÃO. AF_11/2014</t>
  </si>
  <si>
    <t>192,05</t>
  </si>
  <si>
    <t>FRESADORA DE ASFALTO A FRIO SOBRE RODAS, LARGURA FRESAGEM DE 2,0 M, POTÊNCIA 550 HP - JUROS. AF_11/2014</t>
  </si>
  <si>
    <t>FRESADORA DE ASFALTO A FRIO SOBRE RODAS, LARGURA FRESAGEM DE 2,0 M, POTÊNCIA 550 HP - MANUTENÇÃO. AF_11/2014</t>
  </si>
  <si>
    <t>342,56</t>
  </si>
  <si>
    <t>FRESADORA DE ASFALTO A FRIO SOBRE RODAS, LARGURA FRESAGEM DE 2,0 M, POTÊNCIA 550 HP - MATERIAIS NA OPERAÇÃO. AF_11/2014</t>
  </si>
  <si>
    <t>261,46</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</si>
  <si>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</si>
  <si>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</si>
  <si>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</si>
  <si>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166,88</t>
  </si>
  <si>
    <t>RECICLADORA DE ASFALTO A FRIO SOBRE RODAS, LARGURA FRESAGEM DE 2,0 M, POTÊNCIA 422 HP - JUROS. AF_11/2014</t>
  </si>
  <si>
    <t>50,02</t>
  </si>
  <si>
    <t>RECICLADORA DE ASFALTO A FRIO SOBRE RODAS, LARGURA FRESAGEM DE 2,0 M, POTÊNCIA 422 HP - MANUTENÇÃO. AF_11/2014</t>
  </si>
  <si>
    <t>297,67</t>
  </si>
  <si>
    <t>RECICLADORA DE ASFALTO A FRIO SOBRE RODAS, LARGURA FRESAGEM DE 2,0 M, POTÊNCIA 422 HP - MATERIAIS NA OPERAÇÃO. AF_11/2014</t>
  </si>
  <si>
    <t>200,61</t>
  </si>
  <si>
    <t>VIBROACABADORA DE ASFALTO SOBRE ESTEIRAS, LARGURA DE PAVIMENTAÇÃO 2,13 M A 4,55 M, POTÊNCIA 100 HP, CAPACIDADE 400 T/H - DEPRECIAÇÃO. AF_11/2014</t>
  </si>
  <si>
    <t>48,29</t>
  </si>
  <si>
    <t>VIBROACABADORA DE ASFALTO SOBRE ESTEIRAS, LARGURA DE PAVIMENTAÇÃO 2,13 M A 4,55 M, POTÊNCIA 100 HP, CAPACIDADE 400 T/H - JUROS. AF_11/2014</t>
  </si>
  <si>
    <t>16,54</t>
  </si>
  <si>
    <t>VIBROACABADORA DE ASFALTO SOBRE ESTEIRAS, LARGURA DE PAVIMENTAÇÃO 2,13 M A 4,55 M, POTÊNCIA 100 HP, CAPACIDADE 400 T/H - MANUTENÇÃO. AF_11/2014</t>
  </si>
  <si>
    <t>77,64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</si>
  <si>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</si>
  <si>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</si>
  <si>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</si>
  <si>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</si>
  <si>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17,47</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</si>
  <si>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</si>
  <si>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</si>
  <si>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2,91</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</si>
  <si>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</si>
  <si>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</si>
  <si>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</si>
  <si>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</si>
  <si>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</si>
  <si>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40,55</t>
  </si>
  <si>
    <t>GUINDASTE HIDRÁULICO AUTOPROPELIDO, COM LANÇA TELESCÓPICA 28,80 M, CAPACIDADE MÁXIMA 30 T, POTÊNCIA 97 KW, TRAÇÃO 4 X 4 - MATERIAIS NA OPERAÇÃO. AF_11/2014</t>
  </si>
  <si>
    <t>61,80</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</si>
  <si>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</si>
  <si>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</si>
  <si>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</si>
  <si>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</si>
  <si>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</si>
  <si>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</si>
  <si>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</si>
  <si>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20,37</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</si>
  <si>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</si>
  <si>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</si>
  <si>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</si>
  <si>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38,21</t>
  </si>
  <si>
    <t>CAMINHÃO BASCULANTE 14 M3, COM CAVALO MECÂNICO DE CAPACIDADE MÁXIMA DE TRAÇÃO COMBINADO DE 36000 KG, POTÊNCIA 286 CV, INCLUSIVE SEMIREBOQUE COM CAÇAMBA METÁLICA - MATERIAIS NA OPERAÇÃO. AF_12/2014</t>
  </si>
  <si>
    <t>134,13</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</si>
  <si>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</si>
  <si>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</si>
  <si>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</si>
  <si>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</si>
  <si>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39,71</t>
  </si>
  <si>
    <t>CAMINHÃO BASCULANTE 18 M3, COM CAVALO MECÂNICO DE CAPACIDADE MÁXIMA DE TRAÇÃO COMBINADO DE 45000 KG, POTÊNCIA 330 CV, INCLUSIVE SEMIREBOQUE COM CAÇAMBA METÁLICA - MATERIAIS NA OPERAÇÃO. AF_12/2014</t>
  </si>
  <si>
    <t>154,76</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</si>
  <si>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</si>
  <si>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</si>
  <si>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</si>
  <si>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</si>
  <si>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</si>
  <si>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</si>
  <si>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</si>
  <si>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</si>
  <si>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</si>
  <si>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</si>
  <si>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</si>
  <si>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</si>
  <si>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</si>
  <si>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</si>
  <si>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</si>
  <si>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</si>
  <si>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</si>
  <si>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</si>
  <si>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</si>
  <si>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</si>
  <si>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</si>
  <si>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</si>
  <si>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</si>
  <si>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</si>
  <si>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</si>
  <si>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</si>
  <si>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</si>
  <si>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</si>
  <si>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</si>
  <si>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</si>
  <si>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</si>
  <si>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</si>
  <si>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</si>
  <si>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</si>
  <si>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</si>
  <si>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</si>
  <si>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</si>
  <si>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</si>
  <si>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</si>
  <si>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</si>
  <si>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127,40</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</si>
  <si>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</si>
  <si>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</si>
  <si>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</si>
  <si>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71,90</t>
  </si>
  <si>
    <t>PERFURATRIZ HIDRÁULICA SOBRE CAMINHÃO COM TRADO CURTO ACOPLADO, PROFUNDIDADE MÁXIMA DE 20 M, DIÂMETRO MÁXIMO DE 1500 MM, POTÊNCIA INSTALADA DE 137 HP, MESA ROTATIVA COM TORQUE MÁXIMO DE 30 KNM - MATERIAIS NA OPERAÇÃO. AF_06/2015</t>
  </si>
  <si>
    <t>65,13</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</si>
  <si>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</si>
  <si>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</si>
  <si>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</si>
  <si>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</si>
  <si>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</si>
  <si>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12,71</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</si>
  <si>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</si>
  <si>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</si>
  <si>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</si>
  <si>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</si>
  <si>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</si>
  <si>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</si>
  <si>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</si>
  <si>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</si>
  <si>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</si>
  <si>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</si>
  <si>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</si>
  <si>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</si>
  <si>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3,91</t>
  </si>
  <si>
    <t>COMPRESSOR DE AR REBOCAVEL, VAZÃO 250 PCM, PRESSAO DE TRABALHO 102 PSI, MOTOR A DIESEL POTÊNCIA 81 CV - MATERIAIS NA OPERAÇÃO. AF_06/2015</t>
  </si>
  <si>
    <t>37,98</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</si>
  <si>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</si>
  <si>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</si>
  <si>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</si>
  <si>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</si>
  <si>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98,48</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</si>
  <si>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</si>
  <si>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</si>
  <si>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</si>
  <si>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</si>
  <si>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</si>
  <si>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</si>
  <si>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</si>
  <si>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</si>
  <si>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</si>
  <si>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</si>
  <si>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108,32</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</si>
  <si>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</si>
  <si>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</si>
  <si>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</si>
  <si>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</si>
  <si>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</si>
  <si>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</si>
  <si>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</si>
  <si>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</si>
  <si>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</si>
  <si>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</si>
  <si>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</si>
  <si>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</si>
  <si>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</si>
  <si>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</si>
  <si>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</si>
  <si>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</si>
  <si>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4,07</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</si>
  <si>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</si>
  <si>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</si>
  <si>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</si>
  <si>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</si>
  <si>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</si>
  <si>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</si>
  <si>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</si>
  <si>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</si>
  <si>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</si>
  <si>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</si>
  <si>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</si>
  <si>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</si>
  <si>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</si>
  <si>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</si>
  <si>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</si>
  <si>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</si>
  <si>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</si>
  <si>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</si>
  <si>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</si>
  <si>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</si>
  <si>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</si>
  <si>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</si>
  <si>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122,16</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</si>
  <si>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</si>
  <si>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</si>
  <si>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</si>
  <si>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</si>
  <si>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</si>
  <si>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8,62</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</si>
  <si>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</si>
  <si>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</si>
  <si>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</si>
  <si>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</si>
  <si>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75,04</t>
  </si>
  <si>
    <t>CAMINHÃO DE TRANSPORTE DE MATERIAL ASFÁLTICO 30.000 L, COM CAVALO MECÂNICO DE CAPACIDADE MÁXIMA DE TRAÇÃO COMBINADO DE 66.000 KG, POTÊNCIA 360 CV, INCLUSIVE TANQUE DE ASFALTO COM SERPENTINA - DEPRECIAÇÃO. AF_08/2015</t>
  </si>
  <si>
    <t>23,53</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</si>
  <si>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</si>
  <si>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</si>
  <si>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</si>
  <si>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44,10</t>
  </si>
  <si>
    <t>CAMINHÃO DE TRANSPORTE DE MATERIAL ASFÁLTICO 30.000 L, COM CAVALO MECÂNICO DE CAPACIDADE MÁXIMA DE TRAÇÃO COMBINADO DE 66.000 KG, POTÊNCIA 360 CV, INCLUSIVE TANQUE DE ASFALTO COM SERPENTINA - MATERIAIS NA OPERAÇÃO. AF_08/2015</t>
  </si>
  <si>
    <t>168,82</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</si>
  <si>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</si>
  <si>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</si>
  <si>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</si>
  <si>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</si>
  <si>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</si>
  <si>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</si>
  <si>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</si>
  <si>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</si>
  <si>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</si>
  <si>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</si>
  <si>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</si>
  <si>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</si>
  <si>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</si>
  <si>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</si>
  <si>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</si>
  <si>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</si>
  <si>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</si>
  <si>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</si>
  <si>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</si>
  <si>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</si>
  <si>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7,82</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</si>
  <si>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</si>
  <si>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</si>
  <si>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</si>
  <si>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</si>
  <si>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84,42</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</si>
  <si>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</si>
  <si>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</si>
  <si>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</si>
  <si>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</si>
  <si>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</si>
  <si>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64,53</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</si>
  <si>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</si>
  <si>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</si>
  <si>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</si>
  <si>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</si>
  <si>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32,17</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</si>
  <si>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</si>
  <si>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</si>
  <si>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</si>
  <si>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</si>
  <si>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</si>
  <si>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16,52</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</si>
  <si>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</si>
  <si>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</si>
  <si>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</si>
  <si>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</si>
  <si>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</si>
  <si>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</si>
  <si>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</si>
  <si>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</si>
  <si>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</si>
  <si>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</si>
  <si>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</si>
  <si>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166,38</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</si>
  <si>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</si>
  <si>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</si>
  <si>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</si>
  <si>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</si>
  <si>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</si>
  <si>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</si>
  <si>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</si>
  <si>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</si>
  <si>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</si>
  <si>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</si>
  <si>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</si>
  <si>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</si>
  <si>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</si>
  <si>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</si>
  <si>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</si>
  <si>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</si>
  <si>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</si>
  <si>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48,52</t>
  </si>
  <si>
    <t>GUINDASTE HIDRÁULICO AUTOPROPELIDO, COM LANÇA TELESCÓPICA 40 M, CAPACIDADE MÁXIMA 60 T, POTÊNCIA 260 KW - JUROS. AF_03/2016</t>
  </si>
  <si>
    <t>GUINDASTE HIDRÁULICO AUTOPROPELIDO, COM LANÇA TELESCÓPICA 40 M, CAPACIDADE MÁXIMA 60 T, POTÊNCIA 260 KW - MANUTENÇÃO. AF_03/2016</t>
  </si>
  <si>
    <t>77,99</t>
  </si>
  <si>
    <t>GUINDASTE HIDRÁULICO AUTOPROPELIDO, COM LANÇA TELESCÓPICA 40 M, CAPACIDADE MÁXIMA 60 T, POTÊNCIA 260 KW - MATERIAIS NA OPERAÇÃO. AF_03/2016</t>
  </si>
  <si>
    <t>185,64</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</si>
  <si>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</si>
  <si>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</si>
  <si>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</si>
  <si>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</si>
  <si>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</si>
  <si>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</si>
  <si>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</si>
  <si>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</si>
  <si>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</si>
  <si>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</si>
  <si>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</si>
  <si>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</si>
  <si>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</si>
  <si>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</si>
  <si>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</si>
  <si>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</si>
  <si>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</si>
  <si>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</si>
  <si>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</si>
  <si>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</si>
  <si>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</si>
  <si>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</si>
  <si>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89,84</t>
  </si>
  <si>
    <t>USINA DE MISTURA ASFÁLTICA À QUENTE, TIPO CONTRA FLUXO, PROD 40 A 80 TON/HORA - DEPRECIAÇÃO. AF_03/2016</t>
  </si>
  <si>
    <t>61,60</t>
  </si>
  <si>
    <t>USINA DE MISTURA ASFÁLTICA À QUENTE, TIPO CONTRA FLUXO, PROD 40 A 80 TON/HORA - JUROS. AF_03/2016</t>
  </si>
  <si>
    <t>21,09</t>
  </si>
  <si>
    <t>USINA DE MISTURA ASFÁLTICA À QUENTE, TIPO CONTRA FLUXO, PROD 40 A 80 TON/HORA - MANUTENÇÃO. AF_03/2016</t>
  </si>
  <si>
    <t>99,02</t>
  </si>
  <si>
    <t>USINA DE MISTURA ASFÁLTICA À QUENTE, TIPO CONTRA FLUXO, PROD 40 A 80 TON/HORA - MATERIAIS NA OPERAÇÃO. AF_03/2016</t>
  </si>
  <si>
    <t>1.699,20</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</si>
  <si>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</si>
  <si>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</si>
  <si>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</si>
  <si>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</si>
  <si>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</si>
  <si>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</si>
  <si>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</si>
  <si>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</si>
  <si>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</si>
  <si>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</si>
  <si>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</si>
  <si>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53,55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</si>
  <si>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</si>
  <si>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</si>
  <si>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</si>
  <si>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</si>
  <si>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</si>
  <si>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</si>
  <si>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</si>
  <si>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</si>
  <si>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</si>
  <si>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</si>
  <si>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</si>
  <si>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</si>
  <si>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26,15</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</si>
  <si>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</si>
  <si>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</si>
  <si>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</si>
  <si>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</si>
  <si>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</si>
  <si>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</si>
  <si>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</si>
  <si>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</si>
  <si>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</si>
  <si>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</si>
  <si>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</si>
  <si>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</si>
  <si>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</si>
  <si>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</si>
  <si>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</si>
  <si>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</si>
  <si>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</si>
  <si>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</si>
  <si>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</si>
  <si>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</si>
  <si>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</si>
  <si>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</si>
  <si>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</si>
  <si>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</si>
  <si>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</si>
  <si>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</si>
  <si>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</si>
  <si>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</si>
  <si>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</si>
  <si>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</si>
  <si>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</si>
  <si>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</si>
  <si>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</si>
  <si>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</si>
  <si>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</si>
  <si>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</si>
  <si>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</si>
  <si>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</si>
  <si>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</si>
  <si>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</si>
  <si>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</si>
  <si>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</si>
  <si>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</si>
  <si>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</si>
  <si>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</si>
  <si>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</si>
  <si>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</si>
  <si>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</si>
  <si>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</si>
  <si>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</si>
  <si>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</si>
  <si>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</si>
  <si>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153,06</t>
  </si>
  <si>
    <t>GRUPO GERADOR COM CARENAGEM, MOTOR DIESEL POTÊNCIA STANDART ENTRE 250 E 260 KVA - DEPRECIAÇÃO. AF_12/2016</t>
  </si>
  <si>
    <t>5,82</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</si>
  <si>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</si>
  <si>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</si>
  <si>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</si>
  <si>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</si>
  <si>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</si>
  <si>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</si>
  <si>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</si>
  <si>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</si>
  <si>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</si>
  <si>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</si>
  <si>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</si>
  <si>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</si>
  <si>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</si>
  <si>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</si>
  <si>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</si>
  <si>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</si>
  <si>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28,79</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</si>
  <si>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</si>
  <si>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</si>
  <si>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</si>
  <si>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15,53</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</si>
  <si>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</si>
  <si>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</si>
  <si>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</si>
  <si>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</si>
  <si>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</si>
  <si>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</si>
  <si>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</si>
  <si>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13,50</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</si>
  <si>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</si>
  <si>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</si>
  <si>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</si>
  <si>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14,26</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</si>
  <si>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</si>
  <si>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</si>
  <si>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</si>
  <si>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</si>
  <si>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</si>
  <si>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</si>
  <si>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</si>
  <si>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</si>
  <si>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</si>
  <si>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</si>
  <si>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</si>
  <si>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</si>
  <si>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</si>
  <si>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</si>
  <si>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</si>
  <si>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</si>
  <si>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</si>
  <si>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</si>
  <si>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</si>
  <si>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</si>
  <si>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</si>
  <si>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</si>
  <si>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</si>
  <si>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</si>
  <si>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IMUNIZACAO DE MADEIRAMENTO PARA COBERTURA UTILIZANDO CUPINICIDA INCOLOR</t>
  </si>
  <si>
    <t>INSTALAÇÃO DE TESOURA (INTEIRA OU MEIA), BIAPOIADA, EM MADEIRA NÃO APARELHADA, PARA VÃOS MAIORES OU IGUAIS A 3,0 M E MENORES QUE 6,0 M, INCLUSO IÇAMENTO. AF_07/2019</t>
  </si>
  <si>
    <t>321,31</t>
  </si>
  <si>
    <t>INSTALAÇÃO DE TESOURA (INTEIRA OU MEIA), BIAPOIADA, EM MADEIRA NÃO APARELHADA, PARA VÃOS MAIORES OU IGUAIS A 6,0 M E MENORES QUE 8,0 M, INCLUSO IÇAMENTO. AF_07/2019</t>
  </si>
  <si>
    <t>374,14</t>
  </si>
  <si>
    <t>INSTALAÇÃO DE TESOURA (INTEIRA OU MEIA), BIAPOIADA, EM MADEIRA NÃO APARELHADA, PARA VÃOS MAIORES OU IGUAIS A 8,0 M E MENORES QUE 10,0 M, INCLUSO IÇAMENTO. AF_07/2019</t>
  </si>
  <si>
    <t>425,35</t>
  </si>
  <si>
    <t>INSTALAÇÃO DE TESOURA (INTEIRA OU MEIA), BIAPOIADA, EM MADEIRA NÃO APARELHADA, PARA VÃOS MAIORES OU IGUAIS A 10,0 M E MENORES QUE 12,0 M, INCLUSO IÇAMENTO. AF_07/2019</t>
  </si>
  <si>
    <t>507,82</t>
  </si>
  <si>
    <t>TRAMA DE MADEIRA COMPOSTA POR RIPAS, CAIBROS E TERÇAS PARA TELHADOS DE ATÉ 2 ÁGUAS PARA TELHA DE ENCAIXE DE CERÂMICA OU DE CONCRETO, INCLUSO TRANSPORTE VERTICAL. AF_07/2019</t>
  </si>
  <si>
    <t>52,77</t>
  </si>
  <si>
    <t>TRAMA DE MADEIRA COMPOSTA POR RIPAS, CAIBROS E TERÇAS PARA TELHADOS DE MAIS QUE 2 ÁGUAS PARA TELHA DE ENCAIXE DE CERÂMICA OU DE CONCRETO, INCLUSO TRANSPORTE VERTICAL. AF_07/2019</t>
  </si>
  <si>
    <t>60,55</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</si>
  <si>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</si>
  <si>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</si>
  <si>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69,13</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</si>
  <si>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</si>
  <si>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</si>
  <si>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</si>
  <si>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697,24</t>
  </si>
  <si>
    <t>FABRICAÇÃO E INSTALAÇÃO DE TESOURA INTEIRA EM MADEIRA NÃO APARELHADA, VÃO DE 4 M, PARA TELHA CERÂMICA OU DE CONCRETO, INCLUSO IÇAMENTO. AF_07/2019</t>
  </si>
  <si>
    <t>858,06</t>
  </si>
  <si>
    <t>FABRICAÇÃO E INSTALAÇÃO DE TESOURA INTEIRA EM MADEIRA NÃO APARELHADA, VÃO DE 5 M, PARA TELHA CERÂMICA OU DE CONCRETO, INCLUSO IÇAMENTO. AF_07/2019</t>
  </si>
  <si>
    <t>898,79</t>
  </si>
  <si>
    <t>FABRICAÇÃO E INSTALAÇÃO DE TESOURA INTEIRA EM MADEIRA NÃO APARELHADA, VÃO DE 6 M, PARA TELHA CERÂMICA OU DE CONCRETO, INCLUSO IÇAMENTO. AF_07/2019</t>
  </si>
  <si>
    <t>1.000,42</t>
  </si>
  <si>
    <t>FABRICAÇÃO E INSTALAÇÃO DE TESOURA INTEIRA EM MADEIRA NÃO APARELHADA, VÃO DE 7 M, PARA TELHA CERÂMICA OU DE CONCRETO, INCLUSO IÇAMENTO. AF_07/2019</t>
  </si>
  <si>
    <t>1.273,14</t>
  </si>
  <si>
    <t>FABRICAÇÃO E INSTALAÇÃO DE TESOURA INTEIRA EM MADEIRA NÃO APARELHADA, VÃO DE 8 M, PARA TELHA CERÂMICA OU DE CONCRETO, INCLUSO IÇAMENTO. AF_07/2019</t>
  </si>
  <si>
    <t>1.512,70</t>
  </si>
  <si>
    <t>FABRICAÇÃO E INSTALAÇÃO DE TESOURA INTEIRA EM MADEIRA NÃO APARELHADA, VÃO DE 9 M, PARA TELHA CERÂMICA OU DE CONCRETO, INCLUSO IÇAMENTO. AF_07/2019</t>
  </si>
  <si>
    <t>1.566,65</t>
  </si>
  <si>
    <t>FABRICAÇÃO E INSTALAÇÃO DE TESOURA INTEIRA EM MADEIRA NÃO APARELHADA, VÃO DE 10 M, PARA TELHA CERÂMICA OU DE CONCRETO, INCLUSO IÇAMENTO. AF_07/2019</t>
  </si>
  <si>
    <t>1.711,15</t>
  </si>
  <si>
    <t>FABRICAÇÃO E INSTALAÇÃO DE TESOURA INTEIRA EM MADEIRA NÃO APARELHADA, VÃO DE 11 M, PARA TELHA CERÂMICA OU DE CONCRETO, INCLUSO IÇAMENTO. AF_07/2019</t>
  </si>
  <si>
    <t>1.993,45</t>
  </si>
  <si>
    <t>FABRICAÇÃO E INSTALAÇÃO DE TESOURA INTEIRA EM MADEIRA NÃO APARELHADA, VÃO DE 12 M, PARA TELHA CERÂMICA OU DE CONCRETO, INCLUSO IÇAMENTO. AF_07/2019</t>
  </si>
  <si>
    <t>2.054,79</t>
  </si>
  <si>
    <t>FABRICAÇÃO E INSTALAÇÃO DE TESOURA INTEIRA EM MADEIRA NÃO APARELHADA, VÃO DE 3 M, PARA TELHA ONDULADA DE FIBROCIMENTO, METÁLICA, PLÁSTICA OU TERMOACÚSTICA, INCLUSO IÇAMENTO. AF_07/2019</t>
  </si>
  <si>
    <t>689,17</t>
  </si>
  <si>
    <t>FABRICAÇÃO E INSTALAÇÃO DE TESOURA INTEIRA EM MADEIRA NÃO APARELHADA, VÃO DE 4 M, PARA TELHA ONDULADA DE FIBROCIMENTO, METÁLICA, PLÁSTICA OU TERMOACÚSTICA, INCLUSO IÇAMENTO. AF_07/2019</t>
  </si>
  <si>
    <t>844,73</t>
  </si>
  <si>
    <t>FABRICAÇÃO E INSTALAÇÃO DE TESOURA INTEIRA EM MADEIRA NÃO APARELHADA, VÃO DE 5 M, PARA TELHA ONDULADA DE FIBROCIMENTO, METÁLICA, PLÁSTICA OU TERMOACÚSTICA, INCLUSO IÇAMENTO. AF_07/2019</t>
  </si>
  <si>
    <t>885,45</t>
  </si>
  <si>
    <t>FABRICAÇÃO E INSTALAÇÃO DE TESOURA INTEIRA EM MADEIRA NÃO APARELHADA, VÃO DE 6 M, PARA TELHA ONDULADA DE FIBROCIMENTO, METÁLICA, PLÁSTICA OU TERMOACÚSTICA, INCLUSO IÇAMENTO. AF_07/2019</t>
  </si>
  <si>
    <t>992,34</t>
  </si>
  <si>
    <t>FABRICAÇÃO E INSTALAÇÃO DE TESOURA INTEIRA EM MADEIRA NÃO APARELHADA, VÃO DE 7 M, PARA TELHA ONDULADA DE FIBROCIMENTO, METÁLICA, PLÁSTICA OU TERMOACÚSTICA, INCLUSO IÇAMENTO. AF_07/2019</t>
  </si>
  <si>
    <t>1.258,93</t>
  </si>
  <si>
    <t>FABRICAÇÃO E INSTALAÇÃO DE TESOURA INTEIRA EM MADEIRA NÃO APARELHADA, VÃO DE 8 M, PARA TELHA ONDULADA DE FIBROCIMENTO, METÁLICA, PLÁSTICA OU TERMOACÚSTICA, INCLUSO IÇAMENTO. AF_07/2019</t>
  </si>
  <si>
    <t>1.491,03</t>
  </si>
  <si>
    <t>FABRICAÇÃO E INSTALAÇÃO DE TESOURA INTEIRA EM MADEIRA NÃO APARELHADA, VÃO DE 9 M, PARA TELHA ONDULADA DE FIBROCIMENTO, METÁLICA, PLÁSTICA OU TERMOACÚSTICA, INCLUSO IÇAMENTO. AF_07/2019</t>
  </si>
  <si>
    <t>1.545,94</t>
  </si>
  <si>
    <t>FABRICAÇÃO E INSTALAÇÃO DE TESOURA INTEIRA EM MADEIRA NÃO APARELHADA, VÃO DE 10 M, PARA TELHA ONDULADA DE FIBROCIMENTO, METÁLICA, PLÁSTICA OU TERMOACÚSTICA, INCLUSO IÇAMENTO. AF_07/2019</t>
  </si>
  <si>
    <t>1.677,11</t>
  </si>
  <si>
    <t>FABRICAÇÃO E INSTALAÇÃO DE TESOURA INTEIRA EM MADEIRA NÃO APARELHADA, VÃO DE 11 M, PARA TELHA ONDULADA DE FIBROCIMENTO, METÁLICA, PLÁSTICA OU TERMOACÚSTICA, INCLUSO IÇAMENTO. AF_07/2019</t>
  </si>
  <si>
    <t>1.952,05</t>
  </si>
  <si>
    <t>FABRICAÇÃO E INSTALAÇÃO DE TESOURA INTEIRA EM MADEIRA NÃO APARELHADA, VÃO DE 12 M, PARA TELHA ONDULADA DE FIBROCIMENTO, METÁLICA, PLÁSTICA OU TERMOACÚSTICA, INCLUSO IÇAMENTO. AF_07/2019</t>
  </si>
  <si>
    <t>2.004,45</t>
  </si>
  <si>
    <t>FABRICAÇÃO E INSTALAÇÃO DE ESTRUTURA PONTALETADA DE MADEIRA NÃO APARELHADA PARA TELHADOS COM ATÉ 2 ÁGUAS E PARA TELHA CERÂMICA OU DE CONCRETO, INCLUSO TRANSPORTE VERTICAL. AF_12/2015</t>
  </si>
  <si>
    <t>26,21</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</si>
  <si>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</si>
  <si>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</si>
  <si>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23,12</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</si>
  <si>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</si>
  <si>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</si>
  <si>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</si>
  <si>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</si>
  <si>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35,61</t>
  </si>
  <si>
    <t>100381</t>
  </si>
  <si>
    <t>FABRICAÇÃO E INSTALAÇÃO DE PONTALETES DE MADEIRA NÃO APARELHADA PARA TELHADOS COM ATÉ 2 ÁGUAS E COM TELHA CERÂMICA OU DE CONCRETO EM EDIFÍCIO INSTITUCIONAL TÉRREO, INCLUSO TRANSPORTE VERTICAL. AF_07/2019</t>
  </si>
  <si>
    <t>40,41</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</si>
  <si>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</si>
  <si>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</si>
  <si>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</si>
  <si>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</si>
  <si>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</si>
  <si>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</si>
  <si>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</si>
  <si>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</si>
  <si>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</si>
  <si>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</si>
  <si>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37,17</t>
  </si>
  <si>
    <t>100388</t>
  </si>
  <si>
    <t>RETIRADA E RECOLOCAÇÃO DE RIPA EM TELHADOS DE ATÉ 2 ÁGUAS COM TELHA CERÂMICA OU DE CONCRETO DE ENCAIXE, INCLUSO TRANSPORTE VERTICAL. AF_07/2019</t>
  </si>
  <si>
    <t>15,23</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</si>
  <si>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</si>
  <si>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</si>
  <si>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</si>
  <si>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</si>
  <si>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18,35</t>
  </si>
  <si>
    <t>100391</t>
  </si>
  <si>
    <t>RETIRADA E RECOLOCAÇÃO DE CAIBRO EM TELHADOS DE MAIS DE 2 ÁGUAS COM TELHA CERÂMICA OU DE CONCRETO DE ENCAIXE, INCLUSO TRANSPORTE VERTICAL. AF_07/2019</t>
  </si>
  <si>
    <t>15,18</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</si>
  <si>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</si>
  <si>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</si>
  <si>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</si>
  <si>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</si>
  <si>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</si>
  <si>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</si>
  <si>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</si>
  <si>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</si>
  <si>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</si>
  <si>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</si>
  <si>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</si>
  <si>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</si>
  <si>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24,35</t>
  </si>
  <si>
    <t>TELHAMENTO COM TELHA CERÂMICA CAPA-CANAL, TIPO COLONIAL, COM ATÉ 2 ÁGUAS, INCLUSO TRANSPORTE VERTICAL. AF_07/2019</t>
  </si>
  <si>
    <t>31,56</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</si>
  <si>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</si>
  <si>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</si>
  <si>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</si>
  <si>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</si>
  <si>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</si>
  <si>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</si>
  <si>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</si>
  <si>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</si>
  <si>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</si>
  <si>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</si>
  <si>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</si>
  <si>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</si>
  <si>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</si>
  <si>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</si>
  <si>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35,52</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</si>
  <si>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</si>
  <si>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</si>
  <si>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77,96</t>
  </si>
  <si>
    <t>ESTRUTURA PARA COBERTURA EM ARCO, EM ALUMINIO ANODIZADO, VAO DE 20M, ESPACAMENTO DE 5M ATE 6,5M</t>
  </si>
  <si>
    <t>417,09</t>
  </si>
  <si>
    <t>ESTRUTURA PARA COBERTURA EM ARCO, EM ALUMINIO ANODIZADO, VAO DE 30M, ESPACAMENTO DE 5M ATE 6,5M</t>
  </si>
  <si>
    <t>443,62</t>
  </si>
  <si>
    <t>ESTRUTURA PARA COBERTURA EM ARCO, EM ALUMINIO ANODIZADO, VAO DE 40M, ESPACAMENTO DE 5M ATE 6,5M</t>
  </si>
  <si>
    <t>464,95</t>
  </si>
  <si>
    <t>ESTRUTURA PARA COBERTURA TIPO SHED, EM ALUMINIO ANODIZADO, VAO DE 20M, ESPACAMENTO DAS TESOURAS DE 5M ATE 6,5M</t>
  </si>
  <si>
    <t>503,66</t>
  </si>
  <si>
    <t>ESTRUTURA PARA COBERTURA TIPO SHED, EM ALUMINIO ANODIZADO, VAO DE 30M, ESPACAMENTO DAS TESOURAS DE 5M ATE 6,5M</t>
  </si>
  <si>
    <t>602,13</t>
  </si>
  <si>
    <t>ESTRUTURA PARA COBERTURA TIPO SHED, EM ALUMINIO ANODIZADO, VAO DE 40M, ESPACAMENTO DAS TESOURAS DE 5M ATE 6,5M</t>
  </si>
  <si>
    <t>624,39</t>
  </si>
  <si>
    <t>ESTRUTURA TIPO ESPACIAL EM ALUMINIO ANODIZADO, VAO DE 20M</t>
  </si>
  <si>
    <t>214,59</t>
  </si>
  <si>
    <t>ESTRUTURA TIPO ESPACIAL EM ALUMINIO ANODIZADO, VAO DE 30M</t>
  </si>
  <si>
    <t>237,36</t>
  </si>
  <si>
    <t>ESTRUTURA TIPO ESPACIAL EM ALUMINIO ANODIZADO, VAO DE 40M</t>
  </si>
  <si>
    <t>287,96</t>
  </si>
  <si>
    <t>ESTRUTURA TIPO ESPACIAL EM ALUMINIO ANODIZADO, VAO DE 50M</t>
  </si>
  <si>
    <t>298,08</t>
  </si>
  <si>
    <t>TELHAMENTO COM TELHA DE AÇO/ALUMÍNIO E = 0,5 MM, COM ATÉ 2 ÁGUAS, INCLUSO IÇAMENTO. AF_07/2019</t>
  </si>
  <si>
    <t>TELHAMENTO COM TELHA METÁLICA TERMOACÚSTICA E = 30 MM, COM ATÉ 2 ÁGUAS, INCLUSO IÇAMENTO. AF_07/2019</t>
  </si>
  <si>
    <t>228,68</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</si>
  <si>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</si>
  <si>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</si>
  <si>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</si>
  <si>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</si>
  <si>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</si>
  <si>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45,03</t>
  </si>
  <si>
    <t>CUMEEIRA PARA TELHA DE FIBROCIMENTO ESTRUTURAL E = 6 MM, INCLUSO ACESSÓRIOS DE FIXAÇÃO E IÇAMENTO. AF_07/2019</t>
  </si>
  <si>
    <t>101,71</t>
  </si>
  <si>
    <t>100325</t>
  </si>
  <si>
    <t>CUMEEIRA SHED PARA TELHA ONDULADA DE FIBROCIMENTO, E = 6 MM, INCLUSO ACESSÓRIOS DE FIXAÇÃO E IÇAMENTO. AF_07/2019</t>
  </si>
  <si>
    <t>100327</t>
  </si>
  <si>
    <t>RUFO EXTERNO/INTERNO EM CHAPA DE AÇO GALVANIZADO NÚMERO 26, CORTE DE 33 CM, INCLUSO IÇAMENTO. AF_07/2019</t>
  </si>
  <si>
    <t>40,38</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</si>
  <si>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</si>
  <si>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</si>
  <si>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</si>
  <si>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</si>
  <si>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</si>
  <si>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</si>
  <si>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12,66</t>
  </si>
  <si>
    <t>100331</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</si>
  <si>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</si>
  <si>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</si>
  <si>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</si>
  <si>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</si>
  <si>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115,49</t>
  </si>
  <si>
    <t>RUFO EM CHAPA DE AÇO GALVANIZADO NÚMERO 24, CORTE DE 25 CM, INCLUSO TRANSPORTE VERTICAL. AF_07/2019</t>
  </si>
  <si>
    <t>34,40</t>
  </si>
  <si>
    <t>TELHAMENTO COM TELHA ONDULADA DE FIBRA DE VIDRO E = 0,6 MM, PARA TELHADO COM INCLINAÇÃO MAIOR QUE 10°, COM ATÉ 2 ÁGUAS, INCLUSO IÇAMENTO. AF_07/2019</t>
  </si>
  <si>
    <t>56,04</t>
  </si>
  <si>
    <t>ESTRUTURA METALICA EM ACO ESTRUTURAL PERFIL I 12 X 5 1/4</t>
  </si>
  <si>
    <t>ESTRUTURA METALICA EM ACO ESTRUTURAL PERFIL I 6 X 3 3/8</t>
  </si>
  <si>
    <t>8,20</t>
  </si>
  <si>
    <t>INSTALAÇÃO DE TESOURA (INTEIRA OU MEIA), EM AÇO, PARA VÃOS MAIORES OU IGUAIS A 3,0 M E MENORES QUE 6,0 M, INCLUSO IÇAMENTO. AF_07/2019</t>
  </si>
  <si>
    <t>158,16</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</si>
  <si>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</si>
  <si>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</si>
  <si>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238,94</t>
  </si>
  <si>
    <t>INSTALAÇÃO DE TESOURA (INTEIRA OU MEIA), EM AÇO, PARA VÃOS MAIORES OU IGUAIS A 10,0 M E MENORES QUE 12,0 M, INCLUSO IÇAMENTO. AF_07/2019</t>
  </si>
  <si>
    <t>303,41</t>
  </si>
  <si>
    <t>TRAMA DE AÇO COMPOSTA POR RIPAS, CAIBROS E TERÇAS PARA TELHADOS DE ATÉ 2 ÁGUAS PARA TELHA DE ENCAIXE DE CERÂMICA OU DE CONCRETO, INCLUSO TRANSPORTE VERTICAL. AF_07/2019</t>
  </si>
  <si>
    <t>77,91</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</si>
  <si>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</si>
  <si>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</si>
  <si>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</si>
  <si>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85,46</t>
  </si>
  <si>
    <t>TRAMA DE AÇO COMPOSTA POR RIPAS E CAIBROS PARA TELHADOS DE MAIS DE 2 ÁGUAS PARA TELHA DE ENCAIXE DE CERÂMICA OU DE CONCRETO, INCLUSO TRANSPORTE VERTICAL. AF_07/2019</t>
  </si>
  <si>
    <t>44,03</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</si>
  <si>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</si>
  <si>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</si>
  <si>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83,58</t>
  </si>
  <si>
    <t>TRAMA DE AÇO COMPOSTA POR RIPAS E CAIBROS PARA TELHADOS DE ATÉ 2 ÁGUAS PARA TELHA CERÂMICA CAPA-CANAL, INCLUSO TRANSPORTE VERTICAL. AF_07/2019</t>
  </si>
  <si>
    <t>34,79</t>
  </si>
  <si>
    <t>TRAMA DE AÇO COMPOSTA POR RIPAS PARA TELHADOS DE ATÉ 2 ÁGUAS PARA TELHA CERÂMICA CAPA-CANAL, INCLUSO TRANSPORTE VERTICAL. AF_07/2019</t>
  </si>
  <si>
    <t>12,82</t>
  </si>
  <si>
    <t>TRAMA DE AÇO COMPOSTA POR RIPAS, CAIBROS E TERÇAS PARA TELHADOS DE MAIS DE 2 ÁGUAS PARA TELHA CERÂMICA CAPA-CANAL, INCLUSO TRANSPORTE VERTICAL. AF_07/2019</t>
  </si>
  <si>
    <t>91,42</t>
  </si>
  <si>
    <t>TRAMA DE AÇO COMPOSTA POR RIPAS E CAIBROS PARA TELHADOS DE MAIS DE 2 ÁGUAS PARA TELHA CERÂMICA CAPA-CANAL, INCLUSO TRANSPORTE VERTICAL. AF_07/2019</t>
  </si>
  <si>
    <t>39,17</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</si>
  <si>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</si>
  <si>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</si>
  <si>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</si>
  <si>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38,33</t>
  </si>
  <si>
    <t>FABRICAÇÃO E INSTALAÇÃO DE TESOURA INTEIRA EM AÇO, VÃO DE 3 M, PARA TELHA CERÂMICA OU DE CONCRETO, INCLUSO IÇAMENTO. AF_12/2015</t>
  </si>
  <si>
    <t>536,58</t>
  </si>
  <si>
    <t>FABRICAÇÃO E INSTALAÇÃO DE TESOURA INTEIRA EM AÇO, VÃO DE 4 M, PARA TELHA CERÂMICA OU DE CONCRETO, INCLUSO IÇAMENTO. AF_12/2015</t>
  </si>
  <si>
    <t>622,32</t>
  </si>
  <si>
    <t>FABRICAÇÃO E INSTALAÇÃO DE TESOURA INTEIRA EM AÇO, VÃO DE 5 M, PARA TELHA CERÂMICA OU DE CONCRETO, INCLUSO IÇAMENTO. AF_12/2015</t>
  </si>
  <si>
    <t>708,06</t>
  </si>
  <si>
    <t>FABRICAÇÃO E INSTALAÇÃO DE TESOURA INTEIRA EM AÇO, VÃO DE 6 M, PARA TELHA CERÂMICA OU DE CONCRETO, INCLUSO IÇAMENTO. AF_12/2015</t>
  </si>
  <si>
    <t>889,92</t>
  </si>
  <si>
    <t>FABRICAÇÃO E INSTALAÇÃO DE TESOURA INTEIRA EM AÇO, VÃO DE 7 M, PARA TELHA CERÂMICA OU DE CONCRETO, INCLUSO IÇAMENTO. AF_12/2015</t>
  </si>
  <si>
    <t>975,66</t>
  </si>
  <si>
    <t>FABRICAÇÃO E INSTALAÇÃO DE TESOURA INTEIRA EM AÇO, VÃO DE 8 M, PARA TELHA CERÂMICA OU DE CONCRETO, INCLUSO IÇAMENTO. AF_12/2015</t>
  </si>
  <si>
    <t>1.101,49</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</si>
  <si>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</si>
  <si>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</si>
  <si>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1.259,36</t>
  </si>
  <si>
    <t>FABRICAÇÃO E INSTALAÇÃO DE TESOURA INTEIRA EM AÇO, VÃO DE 10 M, PARA TELHA CERÂMICA OU DE CONCRETO, INCLUSO IÇAMENTO. AF_12/2015</t>
  </si>
  <si>
    <t>1.412,40</t>
  </si>
  <si>
    <t>FABRICAÇÃO E INSTALAÇÃO DE TESOURA INTEIRA EM AÇO, VÃO DE 11 M, PARA TELHA CERÂMICA OU DE CONCRETO, INCLUSO IÇAMENTO. AF_12/2015</t>
  </si>
  <si>
    <t>1.498,14</t>
  </si>
  <si>
    <t>FABRICAÇÃO E INSTALAÇÃO DE TESOURA INTEIRA EM AÇO, VÃO DE 12 M, PARA TELHA CERÂMICA OU DE CONCRETO, INCLUSO IÇAMENTO. AF_12/2015</t>
  </si>
  <si>
    <t>1.600,57</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</si>
  <si>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</si>
  <si>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</si>
  <si>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605,63</t>
  </si>
  <si>
    <t>FABRICAÇÃO E INSTALAÇÃO DE TESOURA INTEIRA EM AÇO, VÃO DE 5 M, PARA TELHA ONDULADA DE FIBROCIMENTO, METÁLICA, PLÁSTICA OU TERMOACÚSTICA, INCLUSO IÇAMENTO. AF_12/2015</t>
  </si>
  <si>
    <t>691,37</t>
  </si>
  <si>
    <t>FABRICAÇÃO E INSTALAÇÃO DE TESOURA INTEIRA EM AÇO, VÃO DE 6 M, PARA TELHA ONDULADA DE FIBROCIMENTO, METÁLICA, PLÁSTICA OU TERMOACÚSTICA, INCLUSO IÇAMENTO. AF_12/2015</t>
  </si>
  <si>
    <t>856,54</t>
  </si>
  <si>
    <t>FABRICAÇÃO E INSTALAÇÃO DE TESOURA INTEIRA EM AÇO, VÃO DE 7 M, PARA TELHA ONDULADA DE FIBROCIMENTO, METÁLICA, PLÁSTICA OU TERMOACÚSTICA, INCLUSO IÇAMENTO. AF_12/2015</t>
  </si>
  <si>
    <t>942,28</t>
  </si>
  <si>
    <t>FABRICAÇÃO E INSTALAÇÃO DE TESOURA INTEIRA EM AÇO, VÃO DE 8 M, PARA TELHA ONDULADA DE FIBROCIMENTO, METÁLICA, PLÁSTICA OU TERMOACÚSTICA, INCLUSO IÇAMENTO, INCLUSO IÇAMENTO. AF_12/2015</t>
  </si>
  <si>
    <t>1.068,11</t>
  </si>
  <si>
    <t>FABRICAÇÃO E INSTALAÇÃO DE TESOURA INTEIRA EM AÇO, VÃO DE 9 M, PARA TELHA ONDULADA DE FIBROCIMENTO, METÁLICA, PLÁSTICA OU TERMOACÚSTICA, INCLUSO IÇAMENTO. AF_12/2015</t>
  </si>
  <si>
    <t>1.192,60</t>
  </si>
  <si>
    <t>FABRICAÇÃO E INSTALAÇÃO DE TESOURA INTEIRA EM AÇO, VÃO DE 10 M, PARA TELHA ONDULADA DE FIBROCIMENTO, METÁLICA, PLÁSTICA OU TERMOACÚSTICA, INCLUSO IÇAMENTO. AF_12/2015</t>
  </si>
  <si>
    <t>1.362,33</t>
  </si>
  <si>
    <t>FABRICAÇÃO E INSTALAÇÃO DE TESOURA INTEIRA EM AÇO, VÃO DE 11 M, PARA TELHA ONDULADA DE FIBROCIMENTO, METÁLICA, PLÁSTICA OU TERMOACÚSTICA, INCLUSO IÇAMENTO. AF_12/2015</t>
  </si>
  <si>
    <t>1.448,07</t>
  </si>
  <si>
    <t>FABRICAÇÃO E INSTALAÇÃO DE TESOURA INTEIRA EM AÇO, VÃO DE 12 M, PARA TELHA ONDULADA DE FIBROCIMENTO, METÁLICA, PLÁSTICA OU TERMOACÚSTICA, INCLUSO IÇAMENTO. AF_12/2015</t>
  </si>
  <si>
    <t>1.533,81</t>
  </si>
  <si>
    <t>100357</t>
  </si>
  <si>
    <t>FABRICAÇÃO E INSTALAÇÃO DE MEIA TESOURA DE MADEIRA NÃO APARELHADA, COM VÃO DE 3 M, PARA TELHA CERÂMICA OU DE CONCRETO, INCLUSO IÇAMENTO. AF_07/2019</t>
  </si>
  <si>
    <t>716,57</t>
  </si>
  <si>
    <t>100358</t>
  </si>
  <si>
    <t>FABRICAÇÃO E INSTALAÇÃO DE MEIA TESOURA DE MADEIRA NÃO APARELHADA, COM VÃO DE 4 M, PARA TELHA CERÂMICA OU DE CONCRETO, INCLUSO IÇAMENTO. AF_07/2019</t>
  </si>
  <si>
    <t>993,41</t>
  </si>
  <si>
    <t>100359</t>
  </si>
  <si>
    <t>FABRICAÇÃO E INSTALAÇÃO DE MEIA TESOURA DE MADEIRA NÃO APARELHADA, COM VÃO DE 5 M, PARA TELHA CERÂMICA OU DE CONCRETO, INCLUSO IÇAMENTO. AF_07/2019</t>
  </si>
  <si>
    <t>1.035,39</t>
  </si>
  <si>
    <t>100360</t>
  </si>
  <si>
    <t>FABRICAÇÃO E INSTALAÇÃO DE MEIA TESOURA DE MADEIRA NÃO APARELHADA, COM VÃO DE 6 M, PARA TELHA CERÂMICA OU DE CONCRETO, INCLUSO IÇAMENTO. AF_07/2019</t>
  </si>
  <si>
    <t>1.145,38</t>
  </si>
  <si>
    <t>100361</t>
  </si>
  <si>
    <t>FABRICAÇÃO E INSTALAÇÃO DE MEIA TESOURA DE MADEIRA NÃO APARELHADA, COM VÃO DE 7 M, PARA TELHA CERÂMICA OU DE CONCRETO, INCLUSO IÇAMENTO. AF_07/2019</t>
  </si>
  <si>
    <t>1.440,09</t>
  </si>
  <si>
    <t>100362</t>
  </si>
  <si>
    <t>FABRICAÇÃO E INSTALAÇÃO DE MEIA TESOURA DE MADEIRA NÃO APARELHADA, COM VÃO DE 8 M, PARA TELHA CERÂMICA OU DE CONCRETO, INCLUSO IÇAMENTO. AF_07/2019</t>
  </si>
  <si>
    <t>1.788,65</t>
  </si>
  <si>
    <t>100363</t>
  </si>
  <si>
    <t>FABRICAÇÃO E INSTALAÇÃO DE MEIA TESOURA DE MADEIRA NÃO APARELHADA, COM VÃO DE 9 M, PARA TELHA CERÂMICA OU DE CONCRETO, INCLUSO IÇAMENTO. AF_07/2019</t>
  </si>
  <si>
    <t>1.850,55</t>
  </si>
  <si>
    <t>100364</t>
  </si>
  <si>
    <t>FABRICAÇÃO E INSTALAÇÃO DE MEIA TESOURA DE MADEIRA NÃO APARELHADA, COM VÃO DE 10 M, PARA TELHA CERÂMICA OU DE CONCRETO, INCLUSO IÇAMENTO. AF_07/2019</t>
  </si>
  <si>
    <t>2.022,37</t>
  </si>
  <si>
    <t>100365</t>
  </si>
  <si>
    <t>FABRICAÇÃO E INSTALAÇÃO DE MEIA TESOURA DE MADEIRA NÃO APARELHADA, COM VÃO DE 11 M, PARA TELHA CERÂMICA OU DE CONCRETO, INCLUSO IÇAMENTO. AF_07/2019</t>
  </si>
  <si>
    <t>2.352,04</t>
  </si>
  <si>
    <t>100366</t>
  </si>
  <si>
    <t>FABRICAÇÃO E INSTALAÇÃO DE MEIA TESOURA DE MADEIRA NÃO APARELHADA, COM VÃO DE 12 M, PARA TELHA CERÂMICA OU DE CONCRETO, INCLUSO IÇAMENTO. AF_07/2019</t>
  </si>
  <si>
    <t>2.498,86</t>
  </si>
  <si>
    <t>100367</t>
  </si>
  <si>
    <t>FABRICAÇÃO E INSTALAÇÃO DE MEIA TESOURA DE MADEIRA NÃO APARELHADA, COM VÃO DE 3 M, PARA TELHA ONDULADA DE FIBROCIMENTO, ALUMÍNIO, PLÁSTICA OU TERMOACÚSTICA, INCLUSO IÇAMENTO. AF_07/2019</t>
  </si>
  <si>
    <t>700,42</t>
  </si>
  <si>
    <t>100368</t>
  </si>
  <si>
    <t>FABRICAÇÃO E INSTALAÇÃO DE MEIA TESOURA DE MADEIRA NÃO APARELHADA, COM VÃO DE 4 M, PARA TELHA ONDULADA DE FIBROCIMENTO, ALUMÍNIO, PLÁSTICA OU TERMOACÚSTICA, INCLUSO IÇAMENTO. AF_07/2019</t>
  </si>
  <si>
    <t>972,70</t>
  </si>
  <si>
    <t>100369</t>
  </si>
  <si>
    <t>FABRICAÇÃO E INSTALAÇÃO DE MEIA TESOURA DE MADEIRA NÃO APARELHADA, COM VÃO DE 5 M, PARA TELHA ONDULADA DE FIBROCIMENTO, ALUMÍNIO, PLÁSTICA OU TERMOACÚSTICA, INCLUSO IÇAMENTO. AF_07/2019</t>
  </si>
  <si>
    <t>1.014,69</t>
  </si>
  <si>
    <t>100370</t>
  </si>
  <si>
    <t>FABRICAÇÃO E INSTALAÇÃO DE MEIA TESOURA DE MADEIRA NÃO APARELHADA, COM VÃO DE 6 M, PARA TELHA ONDULADA DE FIBROCIMENTO, ALUMÍNIO, PLÁSTICA OU TERMOACÚSTICA, INCLUSO IÇAMENTO. AF_07/2019</t>
  </si>
  <si>
    <t>1.185,61</t>
  </si>
  <si>
    <t>100371</t>
  </si>
  <si>
    <t>FABRICAÇÃO E INSTALAÇÃO DE MEIA TESOURA DE MADEIRA NÃO APARELHADA, COM VÃO DE 7 M, PARA TELHA ONDULADA DE FIBROCIMENTO, ALUMÍNIO, PLÁSTICA OU TERMOACÚSTICA, INCLUSO IÇAMENTO. AF_07/2019</t>
  </si>
  <si>
    <t>1.384,23</t>
  </si>
  <si>
    <t>100372</t>
  </si>
  <si>
    <t>FABRICAÇÃO E INSTALAÇÃO DE MEIA TESOURA DE MADEIRA NÃO APARELHADA, COM VÃO DE 8 M, PARA TELHA ONDULADA DE FIBROCIMENTO, ALUMÍNIO, PLÁSTICA OU TERMOACÚSTICA, INCLUSO IÇAMENTO. AF_07/2019</t>
  </si>
  <si>
    <t>1.699,35</t>
  </si>
  <si>
    <t>100373</t>
  </si>
  <si>
    <t>FABRICAÇÃO E INSTALAÇÃO DE MEIA TESOURA DE MADEIRA NÃO APARELHADA, COM VÃO DE 9 M, PARA TELHA ONDULADA DE FIBROCIMENTO, ALUMÍNIO, PLÁSTICA OU TERMOACÚSTICA, INCLUSO IÇAMENTO. AF_07/2019</t>
  </si>
  <si>
    <t>1.750,89</t>
  </si>
  <si>
    <t>100374</t>
  </si>
  <si>
    <t>FABRICAÇÃO E INSTALAÇÃO DE MEIA TESOURA DE MADEIRA NÃO APARELHADA, COM VÃO DE 10 M, PARA TELHA ONDULADA DE FIBROCIMENTO, ALUMÍNIO, PLÁSTICA OU TERMOACÚSTICA, INCLUSO IÇAMENTO. AF_07/2019</t>
  </si>
  <si>
    <t>1.888,58</t>
  </si>
  <si>
    <t>100375</t>
  </si>
  <si>
    <t>FABRICAÇÃO E INSTALAÇÃO DE MEIA TESOURA DE MADEIRA NÃO APARELHADA, COM VÃO DE 11 M, PARA TELHA ONDULADA DE FIBROCIMENTO, ALUMÍNIO, PLÁSTICA OU TERMOACÚSTICA, INCLUSO IÇAMENTO. AF_07/2019</t>
  </si>
  <si>
    <t>2.157,67</t>
  </si>
  <si>
    <t>100376</t>
  </si>
  <si>
    <t>FABRICAÇÃO E INSTALAÇÃO DE MEIA TESOURA DE MADEIRA NÃO APARELHADA, COM VÃO DE 12 M, PARA TELHA ONDULADA DE FIBROCIMENTO, ALUMÍNIO, PLÁSTICA OU TERMOACÚSTICA, INCLUSO IÇAMENTO. AF_07/2019</t>
  </si>
  <si>
    <t>2.102,62</t>
  </si>
  <si>
    <t>100377</t>
  </si>
  <si>
    <t>FABRICAÇÃO E INSTALAÇÃO DE TESOURA EM AÇO, VÃOS MAIORES OU IGUAIS A 3,0 M E MENORES OU IGUAL A 6,0 M, INCLUSO IÇAMENTO. AF_07/2019</t>
  </si>
  <si>
    <t>100378</t>
  </si>
  <si>
    <t>FABRICAÇÃO E INSTALAÇÃO DE TESOURA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</si>
  <si>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</si>
  <si>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</si>
  <si>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</si>
  <si>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567,40</t>
  </si>
  <si>
    <t>CALHA EM CONCRETO SIMPLES, EM MEIA CANA, DIAMETRO 200 MM</t>
  </si>
  <si>
    <t>27,89</t>
  </si>
  <si>
    <t>CALHA EM CONCRETO SIMPLES, EM MEIA CANA DE CONCRETO, DIAMETRO 600 MM</t>
  </si>
  <si>
    <t>78,40</t>
  </si>
  <si>
    <t>EXECUCAO DE DRENO COM TUBOS DE PVC CORRUGADO FLEXIVEL PERFURADO - DN 100</t>
  </si>
  <si>
    <t>EXECUCAO DE DRENO VERTICAL COM PEDRISCO, DIAMETRO 200MM</t>
  </si>
  <si>
    <t>EXECUCAO DE DRENO COM MANTA GEOTEXTIL 200 G/M2</t>
  </si>
  <si>
    <t>EXECUCAO DE DRENO COM MANTA GEOTEXTIL 400 G/M2</t>
  </si>
  <si>
    <t>EXECUCAO DE DRENO FRANCES COM AREIA MEDIA</t>
  </si>
  <si>
    <t>M3</t>
  </si>
  <si>
    <t>EXECUCAO DE DRENO FRANCES COM BRITA NUM 2</t>
  </si>
  <si>
    <t>105,95</t>
  </si>
  <si>
    <t>EXECUCAO DE DRENO FRANCES COM CASCALHO</t>
  </si>
  <si>
    <t>65,58</t>
  </si>
  <si>
    <t>EXECUCAO DE DRENOS DE CHORUME EM TUBOS DRENANTES DE CONCRETO, DIAM=200MM, ENVOLTOS EM BRITA E GEOTEXTIL</t>
  </si>
  <si>
    <t>68,51</t>
  </si>
  <si>
    <t>EXECUCAO DE DRENOS DE CHORUME EM TUBOS DRENANTES, PVC, DIAM=100 MM, ENVOLTOS EM BRITA E GEOTEXTIL</t>
  </si>
  <si>
    <t>EXECUCAO DE DRENOS DE CHORUME EM TUBOS DRENANTES, PVC, DIAM=150 MM, ENVOLTOS EM BRITA E GEOTEXTIL</t>
  </si>
  <si>
    <t>65,50</t>
  </si>
  <si>
    <t>TUBO PVC CORRUGADO RIGIDO PERFURADO DN 150 PARA DRENAGEM - FORNECIMENTO E INSTALACAO</t>
  </si>
  <si>
    <t>44,33</t>
  </si>
  <si>
    <t>TUBO PVC CORRUGADO PERFURADO 100 MM C/ JUNTA ELASTICA PARA DRENAGEM.</t>
  </si>
  <si>
    <t>EXECUCAO DRENO PROFUNDO, COM CORTE TRAPEZOIDAL EM SOLO, DE 70X80X150CM EXCL TUBO INCL MATERIAL EXECUCAO, COM SELO ENCHIMENTO MATERIAL DRENANTE E ESCAVACAO</t>
  </si>
  <si>
    <t>147,69</t>
  </si>
  <si>
    <t>EXECUCAO DE DRENO PROFUNDO, CORTE EM SOLO, COM TUBO POROSO D=0,20M</t>
  </si>
  <si>
    <t>97,22</t>
  </si>
  <si>
    <t>EXECUCAO DE DRENO CEGO</t>
  </si>
  <si>
    <t>99,48</t>
  </si>
  <si>
    <t>EXECUCAO DE DRENO DE TUBO DE CONRETO SIMPLES POROSO D=0,20 M (0,5MX0,5M) PARA GALERIAS DE AGUAS PLUVIAIS</t>
  </si>
  <si>
    <t>60,31</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</si>
  <si>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</si>
  <si>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</si>
  <si>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</si>
  <si>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</si>
  <si>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</si>
  <si>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</si>
  <si>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19,71</t>
  </si>
  <si>
    <t>TUBO PVC D=4" COM MATERIAL DRENANTE PARA DRENO/BARBACA - FORNECIMENTO E INSTALACAO</t>
  </si>
  <si>
    <t>21,34</t>
  </si>
  <si>
    <t>CAMADA VERTICAL DRENANTE C/ PEDRA BRITADA NUMS 1 E 2</t>
  </si>
  <si>
    <t>110,54</t>
  </si>
  <si>
    <t>FORNECIMENTO/INSTALACAO DE MANTA BIDIM RT-31</t>
  </si>
  <si>
    <t>FORNECIMENTO/INSTALACAO DE MANTA BIDIM RT-10</t>
  </si>
  <si>
    <t>FORNECIMENTO E LANCAMENTO DE PEDRA DE MAO</t>
  </si>
  <si>
    <t>168,72</t>
  </si>
  <si>
    <t>ENROCAMENTO COM PEDRA ARGAMASSADA TRAÇO 1:4 COM PEDRA DE MÃO</t>
  </si>
  <si>
    <t>360,47</t>
  </si>
  <si>
    <t>ENROCAMENTO MANUAL, SEM ARRUMACAO DO MATERIAL</t>
  </si>
  <si>
    <t>170,69</t>
  </si>
  <si>
    <t>ENROCAMENTO MANUAL, COM ARRUMACAO DO MATERIAL</t>
  </si>
  <si>
    <t>227,63</t>
  </si>
  <si>
    <t>ENSECADEIRA DE MADEIRA COM PAREDE SIMPLES</t>
  </si>
  <si>
    <t>132,22</t>
  </si>
  <si>
    <t>ENSECADEIRA DE MADEIRA COM PAREDE DUPLA</t>
  </si>
  <si>
    <t>333,58</t>
  </si>
  <si>
    <t>MURO DE GABIÃO, ENCHIMENTO COM PEDRA DE MÃO TIPO RACHÃO, DE GRAVIDADE, COM GAIOLAS DE COMPRIMENTO IGUAL A 2 M, PARA MUROS COM ALTURA MENOR OU IGUAL A 4 M  FORNECIMENTO E EXECUÇÃO. AF_12/2015</t>
  </si>
  <si>
    <t>506,58</t>
  </si>
  <si>
    <t>MURO DE GABIÃO, ENCHIMENTO COM PEDRA DE MÃO TIPO RACHÃO, DE GRAVIDADE, COM GAIOLAS DE COMPRIMENTO IGUAL A 5 M, PARA MUROS COM ALTURA MENOR OU IGUAL A 4 M  FORNECIMENTO E EXECUÇÃO. AF_12/2015</t>
  </si>
  <si>
    <t>485,73</t>
  </si>
  <si>
    <t>MURO DE GABIÃO, ENCHIMENTO COM PEDRA DE MÃO TIPO RACHÃO, DE GRAVIDADE, COM GAIOLAS DE COMPRIMENTO IGUAL A 2 M, PARA MUROS COM ALTURA MAIOR QUE 4 M E MENOR OU IGUAL A 6 M  FORNECIMENTO E EXECUÇÃO. AF_12/2015</t>
  </si>
  <si>
    <t>630,06</t>
  </si>
  <si>
    <t>MURO DE GABIÃO, ENCHIMENTO COM PEDRA DE MÃO TIPO RACHÃO, DE GRAVIDADE, COM GAIOLAS DE COMPRIMENTO IGUAL A 5 M, PARA MUROS COM ALTURA MAIOR QUE 4 M E MENOR OU IGUAL A 6 M   FORNECIMENTO E EXECUÇÃO. AF_12/2015</t>
  </si>
  <si>
    <t>576,94</t>
  </si>
  <si>
    <t>MURO DE GABIÃO, ENCHIMENTO COM PEDRA DE MÃO TIPO RACHÃO, DE GRAVIDADE, COM GAIOLAS DE COMPRIMENTO IGUAL A 2 M, PARA MUROS COM ALTURA MAIOR QUE 6 M E MENOR OU IGUAL A 10 M   FORNECIMENTO E EXECUÇÃO. AF_12/2015</t>
  </si>
  <si>
    <t>700,26</t>
  </si>
  <si>
    <t>MURO DE GABIÃO, ENCHIMENTO COM PEDRA DE MÃO TIPO RACHÃO, DE GRAVIDADE, COM GAIOLAS DE COMPRIMENTO IGUAL A 5 M, PARA MUROS COM ALTURA MAIOR QUE 6 M E MENOR OU IGUAL A 10 M FORNECIMENTO E EXECUÇÃO. AF_12/2015</t>
  </si>
  <si>
    <t>629,07</t>
  </si>
  <si>
    <t>MURO DE GABIÃO, ENCHIMENTO COM PEDRA DE MÃO TIPO RACHÃO, COM SOLO REFORÇADO, PARA MUROS COM ALTURA MENOR OU IGUAL A 4 M   FORNECIMENTO E EXECUÇÃO. AF_12/2015</t>
  </si>
  <si>
    <t>726,68</t>
  </si>
  <si>
    <t>MURO DE GABIÃO, ENCHIMENTO COM PEDRA DE MÃO TIPO RACHÃO, COM SOLO REFORÇADO, PARA MUROS COM ALTURA MAIOR QUE 4 M E MENOR OU IGUAL A 12 M   FORNECIMENTO E EXECUÇÃO. AF_12/2015</t>
  </si>
  <si>
    <t>1.254,39</t>
  </si>
  <si>
    <t>MURO DE GABIÃO, ENCHIMENTO COM PEDRA DE MÃO TIPO RACHÃO, COM SOLO REFORÇADO, PARA MUROS COM ALTURA MAIOR QUE 12 M E MENOR OU IGUAL A 20 M    FORNECIMENTO E EXECUÇÃO. AF_12/2015</t>
  </si>
  <si>
    <t>1.561,02</t>
  </si>
  <si>
    <t>MURO DE GABIÃO, ENCHIMENTO COM PEDRA DE MÃO TIPO RACHÃO, COM SOLO REFORÇADO, PARA MUROS COM ALTURA MAIOR QUE 20 M E MENOR OU IGUAL A 28 M   FORNECIMENTO E EXECUÇÃO. AF_12/2015</t>
  </si>
  <si>
    <t>1.866,46</t>
  </si>
  <si>
    <t>MURO DE GABIÃO, ENCHIMENTO COM RESÍDUO DE CONSTRUÇÃO E DEMOLIÇÃO, DE GRAVIDADE, COM GAIOLA TRAPEZOIDAL DE COMPRIMENTO IGUAL A 2 M, PARA MUROS COM ALTURA MENOR OU IGUAL A 2 M   FORNECIMENTO E EXECUÇÃO. AF_12/2015</t>
  </si>
  <si>
    <t>462,20</t>
  </si>
  <si>
    <t>MURO DE GABIÃO, ENCHIMENTO COM RESÍDUO DE CONSTRUÇÃO E DEMOLIÇÃO, DE GRAVIDADE, COM GAIOLA TRAPEZOIDAL DE COMPRIMENTO IGUAL A 2 M, PARA MUROS COM ALTURA MAIOR QUE 2 M E MENOR OU IGUAL A 4 M    FORNECIMENTO E EXECUÇÃO. AF_12/2015</t>
  </si>
  <si>
    <t>420,73</t>
  </si>
  <si>
    <t>PROTEÇÃO SUPERFICIAL DE CANAL EM GABIÃO TIPO COLCHÃO, ALTURA DE 17 CENTÍMETROS, ENCHIMENTO COM PEDRA DE MÃO TIPO RACHÃO - FORNECIMENTO E EXECUÇÃO. AF_12/2015</t>
  </si>
  <si>
    <t>186,11</t>
  </si>
  <si>
    <t>PROTEÇÃO SUPERFICIAL DE CANAL EM GABIÃO TIPO COLCHÃO, ALTURA DE 23 CENTÍMETROS, ENCHIMENTO COM PEDRA DE MÃO TIPO RACHÃO - FORNECIMENTO E EXECUÇÃO. AF_12/2015</t>
  </si>
  <si>
    <t>211,02</t>
  </si>
  <si>
    <t>PROTEÇÃO SUPERFICIAL DE CANAL EM GABIÃO TIPO COLCHÃO, ALTURA DE 30 CENTÍMETROS, ENCHIMENTO COM PEDRA DE MÃO TIPO RACHÃO - FORNECIMENTO E EXECUÇÃO. AF_12/2015</t>
  </si>
  <si>
    <t>241,28</t>
  </si>
  <si>
    <t>PROTEÇÃO SUPERFICIAL DE CANAL EM GABIÃO TIPO SACO, DIÂMETRO DE 65 CENTÍMETROS, ENCHIMENTO MANUAL COM PEDRA DE MÃO TIPO RACHÃO - FORNECIMENTO E EXECUÇÃO. AF_12/2015</t>
  </si>
  <si>
    <t>579,23</t>
  </si>
  <si>
    <t>EXECUÇÃO DE REVESTIMENTO DE CONCRETO PROJETADO COM ESPESSURA DE 7 CM, ARMADO COM TELA, INCLINAÇÃO MENOR QUE 90°, APLICAÇÃO CONTÍNUA, UTILIZANDO EQUIPAMENTO DE PROJEÇÃO COM 6 M³/H DE CAPACIDADE. AF_01/2016</t>
  </si>
  <si>
    <t>78,54</t>
  </si>
  <si>
    <t>EXECUÇÃO DE REVESTIMENTO DE CONCRETO PROJETADO COM ESPESSURA DE 10 CM, ARMADO COM TELA, INCLINAÇÃO MENOR QUE 90°, APLICAÇÃO CONTÍNUA, UTILIZANDO EQUIPAMENTO DE PROJEÇÃO COM 6 M³/H DE CAPACIDADE. AF_01/2016</t>
  </si>
  <si>
    <t>86,07</t>
  </si>
  <si>
    <t>EXECUÇÃO DE REVESTIMENTO DE CONCRETO PROJETADO COM ESPESSURA DE 7 CM, ARMADO COM TELA, INCLINAÇÃO DE 90°, APLICAÇÃO CONTÍNUA, UTILIZANDO EQUIPAMENTO DE PROJEÇÃO COM 6 M³/H DE CAPACIDADE. AF_01/2016</t>
  </si>
  <si>
    <t>115,22</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</si>
  <si>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</si>
  <si>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</si>
  <si>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91,89</t>
  </si>
  <si>
    <t>EXECUÇÃO DE REVESTIMENTO DE CONCRETO PROJETADO COM ESPESSURA DE 10 CM, ARMADO COM TELA, INCLINAÇÃO MENOR QUE 90°, APLICAÇÃO CONTÍNUA, UTILIZANDO EQUIPAMENTO DE PROJEÇÃO COM 3 M³/H DE CAPACIDADE. AF_01/2016</t>
  </si>
  <si>
    <t>100,81</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</si>
  <si>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</si>
  <si>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</si>
  <si>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140,04</t>
  </si>
  <si>
    <t>EXECUÇÃO DE REVESTIMENTO DE CONCRETO PROJETADO COM ESPESSURA DE 7 CM, ARMADO COM FIBRAS DE AÇO, INCLINAÇÃO MENOR QUE 90°, APLICAÇÃO CONTÍNUA, UTILIZANDO EQUIPAMENTO DE PROJEÇÃO COM 6 M³/H DE CAPACIDADE. AF_01/2016</t>
  </si>
  <si>
    <t>105,08</t>
  </si>
  <si>
    <t>EXECUÇÃO DE REVESTIMENTO DE CONCRETO PROJETADO COM ESPESSURA DE 10 CM, ARMADO COM FIBRAS DE AÇO, INCLINAÇÃO MENOR QUE 90°, APLICAÇÃO CONTÍNUA, UTILIZANDO EQUIPAMENTO DE PROJEÇÃO COM 6 M³/H DE CAPACIDADE. AF_01/2016</t>
  </si>
  <si>
    <t>123,35</t>
  </si>
  <si>
    <t>EXECUÇÃO DE REVESTIMENTO DE CONCRETO PROJETADO COM ESPESSURA DE 7 CM, ARMADO COM FIBRAS DE AÇO, INCLINAÇÃO DE 90°, APLICAÇÃO CONTÍNUA, UTILIZANDO EQUIPAMENTO DE PROJEÇÃO COM 6 M³/H DE CAPACIDADE. AF_01/2016</t>
  </si>
  <si>
    <t>110,21</t>
  </si>
  <si>
    <t>EXECUÇÃO DE REVESTIMENTO DE CONCRETO PROJETADO COM ESPESSURA DE 10 CM, ARMADO COM FIBRAS DE AÇO, INCLINAÇÃO DE 90°, APLICAÇÃO CONTÍNUA, UTILIZANDO EQUIPAMENTO DE PROJEÇÃO COM 6 M³/H DE CAPACIDADE. AF_01/2016</t>
  </si>
  <si>
    <t>128,30</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</si>
  <si>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</si>
  <si>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</si>
  <si>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139,32</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</si>
  <si>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</si>
  <si>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</si>
  <si>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148,23</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</si>
  <si>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</si>
  <si>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</si>
  <si>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95,95</t>
  </si>
  <si>
    <t>EXECUÇÃO DE REVESTIMENTO DE CONCRETO PROJETADO COM ESPESSURA DE 7 CM, ARMADO COM TELA, INCLINAÇÃO DE 90°, APLICAÇÃO DESCONTÍNUA, UTILIZANDO EQUIPAMENTO DE PROJEÇÃO COM 6 M³/H DE CAPACIDADE. AF_01/2016</t>
  </si>
  <si>
    <t>126,09</t>
  </si>
  <si>
    <t>EXECUÇÃO DE REVESTIMENTO DE CONCRETO PROJETADO COM ESPESSURA DE 10 CM, ARMADO COM TELA, INCLINAÇÃO DE 90°, APLICAÇÃO DESCONTÍNUA, UTILIZANDO EQUIPAMENTO DE PROJEÇÃO COM 6 M³/H DE CAPACIDADE. AF_01/2016</t>
  </si>
  <si>
    <t>134,07</t>
  </si>
  <si>
    <t>EXECUÇÃO DE REVESTIMENTO DE CONCRETO PROJETADO COM ESPESSURA DE 7 CM, ARMADO COM TELA, INCLINAÇÃO MENOR QUE 90°, APLICAÇÃO DESCONTÍNUA, UTILIZANDO EQUIPAMENTO DE PROJEÇÃO COM 3 M³/H DE CAPACIDADE. AF_01/2016</t>
  </si>
  <si>
    <t>99,75</t>
  </si>
  <si>
    <t>EXECUÇÃO DE REVESTIMENTO DE CONCRETO PROJETADO COM ESPESSURA DE 10 CM, ARMADO COM TELA, INCLINAÇÃO MENOR QUE 90°, APLICAÇÃO DESCONTÍNUA, UTILIZANDO EQUIPAMENTO DE PROJEÇÃO COM 3 M³/H DE CAPACIDADE. AF_01/2016</t>
  </si>
  <si>
    <t>109,13</t>
  </si>
  <si>
    <t>EXECUÇÃO DE REVESTIMENTO DE CONCRETO PROJETADO COM ESPESSURA DE 7 CM, ARMADO COM TELA, INCLINAÇÃO DE 90°, APLICAÇÃO DESCONTÍNUA, UTILIZANDO EQUIPAMENTO DE PROJEÇÃO COM 3 M³/H DE CAPACIDADE. AF_01/2016</t>
  </si>
  <si>
    <t>139,82</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</si>
  <si>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</si>
  <si>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</si>
  <si>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110,98</t>
  </si>
  <si>
    <t>EXECUÇÃO DE REVESTIMENTO DE CONCRETO PROJETADO COM ESPESSURA DE 10 CM, ARMADO COM FIBRAS DE AÇO, INCLINAÇÃO MENOR QUE 90°, APLICAÇÃO DESCONTÍNUA, UTILIZANDO EQUIPAMENTO DE PROJEÇÃO COM 6 M³/H DE CAPACIDADE. AF_01/2016</t>
  </si>
  <si>
    <t>129,59</t>
  </si>
  <si>
    <t>EXECUÇÃO DE REVESTIMENTO DE CONCRETO PROJETADO COM ESPESSURA DE 7 CM, ARMADO COM FIBRAS DE AÇO, INCLINAÇÃO DE 90°, APLICAÇÃO DESCONTÍNUA, UTILIZANDO EQUIPAMENTO DE PROJEÇÃO COM 6 M³/H DE CAPACIDADE. AF_01/2016</t>
  </si>
  <si>
    <t>113,50</t>
  </si>
  <si>
    <t>EXECUÇÃO DE REVESTIMENTO DE CONCRETO PROJETADO COM ESPESSURA DE 10 CM, ARMADO COM FIBRAS DE AÇO, INCLINAÇÃO DE 90°, APLICAÇÃO DESCONTÍNUA, UTILIZANDO EQUIPAMENTO DE PROJEÇÃO COM 6 M³/H DE CAPACIDADE. AF_01/2016</t>
  </si>
  <si>
    <t>131,95</t>
  </si>
  <si>
    <t>EXECUÇÃO DE REVESTIMENTO DE CONCRETO PROJETADO COM ESPESSURA DE 7 CM, ARMADO COM FIBRAS DE AÇO, INCLINAÇÃO MENOR QUE 90°, APLICAÇÃO DESCONTÍNUA, UTILIZANDO EQUIPAMENTO DE PROJEÇÃO COM 3 M³/H DE CAPACIDADE. AF_01/2016</t>
  </si>
  <si>
    <t>125,68</t>
  </si>
  <si>
    <t>EXECUÇÃO DE REVESTIMENTO DE CONCRETO PROJETADO COM ESPESSURA DE 10 CM, ARMADO COM FIBRAS DE AÇO, INCLINAÇÃO MENOR QUE 90°, APLICAÇÃO DESCONTÍNUA, UTILIZANDO EQUIPAMENTO DE PROJEÇÃO COM 3 M³/H DE CAPACIDADE. AF_01/2016</t>
  </si>
  <si>
    <t>145,59</t>
  </si>
  <si>
    <t>EXECUÇÃO DE REVESTIMENTO DE CONCRETO PROJETADO COM ESPESSURA DE 7 CM, ARMADO COM FIBRAS DE AÇO, INCLINAÇÃO DE 90°, APLICAÇÃO DESCONTÍNUA, UTILIZANDO EQUIPAMENTO DE PROJEÇÃO COM 3 M³/H DE CAPACIDADE. AF_01/2016</t>
  </si>
  <si>
    <t>132,85</t>
  </si>
  <si>
    <t>EXECUÇÃO DE REVESTIMENTO DE CONCRETO PROJETADO COM ESPESSURA DE 10 CM, ARMADO COM FIBRAS DE AÇO, INCLINAÇÃO DE 90°, APLICAÇÃO DESCONTÍNUA, UTILIZANDO EQUIPAMENTO DE PROJEÇÃO COM 3 M³/H DE CAPACIDADE. AF_01/2016</t>
  </si>
  <si>
    <t>152,68</t>
  </si>
  <si>
    <t>EXECUÇÃO DE GRAMPO PARA SOLO GRAMPEADO COM COMPRIMENTO MENOR OU IGUAL A 4 M, DIÂMETRO DE 10 CM, PERFURAÇÃO COM EQUIPAMENTO MANUAL E ARMADURA COM DIÂMETRO DE 16 MM. AF_05/2016</t>
  </si>
  <si>
    <t>169,25</t>
  </si>
  <si>
    <t>EXECUÇÃO DE GRAMPO PARA SOLO GRAMPEADO COM COMPRIMENTO MAIOR QUE 4 M E MENOR OU IGUAL A 6 M, DIÂMETRO DE 10 CM, PERFURAÇÃO COM EQUIPAMENTO MANUAL E ARMADURA COM DIÂMETRO DE 16 MM. AF_05/2016</t>
  </si>
  <si>
    <t>156,48</t>
  </si>
  <si>
    <t>EXECUÇÃO DE GRAMPO PARA SOLO GRAMPEADO COM COMPRIMENTO MAIOR QUE 6 M E MENOR OU IGUAL A 8 M, DIÂMETRO DE 10 CM, PERFURAÇÃO COM EQUIPAMENTO MANUAL E ARMADURA COM DIÂMETRO DE 16 MM. AF_05/2016</t>
  </si>
  <si>
    <t>148,85</t>
  </si>
  <si>
    <t>EXECUÇÃO DE GRAMPO PARA SOLO GRAMPEADO COM COMPRIMENTO MAIOR QUE 8 M E MENOR OU IGUAL A 10 M, DIÂMETRO DE 10 CM, PERFURAÇÃO COM EQUIPAMENTO MANUAL E ARMADURA COM DIÂMETRO DE 16 MM. AF_05/2016</t>
  </si>
  <si>
    <t>143,47</t>
  </si>
  <si>
    <t>EXECUÇÃO DE GRAMPO PARA SOLO GRAMPEADO COM COMPRIMENTO MAIOR QUE 10 M, DIÂMETRO DE 10 CM, PERFURAÇÃO COM EQUIPAMENTO MANUAL E ARMADURA COM DIÂMETRO DE 16 MM. AF_05/2016</t>
  </si>
  <si>
    <t>139,23</t>
  </si>
  <si>
    <t>EXECUÇÃO DE GRAMPO PARA SOLO GRAMPEADO COM COMPRIMENTO MENOR OU IGUAL A 4 M, DIÂMETRO DE 10 CM, PERFURAÇÃO COM EQUIPAMENTO MANUAL E ARMADURA COM DIÂMETRO DE 20 MM. AF_05/2016</t>
  </si>
  <si>
    <t>175,10</t>
  </si>
  <si>
    <t>EXECUÇÃO DE GRAMPO PARA SOLO GRAMPEADO COM COMPRIMENTO MAIOR QUE 4 M E MENOR OU IGUAL A 6 M, DIÂMETRO DE 10 CM, PERFURAÇÃO COM EQUIPAMENTO MANUAL E ARMADURA COM DIÂMETRO DE 20 MM. AF_05/2016</t>
  </si>
  <si>
    <t>161,60</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</si>
  <si>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</si>
  <si>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</si>
  <si>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148,05</t>
  </si>
  <si>
    <t>EXECUÇÃO DE GRAMPO PARA SOLO GRAMPEADO COM COMPRIMENTO MAIOR QUE 10 M, DIÂMETRO DE 10 CM, PERFURAÇÃO COM EQUIPAMENTO MANUAL E ARMADURA COM DIÂMETRO DE 20 MM. AF_05/2016</t>
  </si>
  <si>
    <t>143,68</t>
  </si>
  <si>
    <t>EXECUÇÃO DE GRAMPO PARA SOLO GRAMPEADO COM COMPRIMENTO MENOR OU IGUAL A 4 M, DIÂMETRO DE 7 CM, PERFURAÇÃO COM EQUIPAMENTO MANUAL E ARMADURA COM DIÂMETRO DE 16 MM. AF_05/2016</t>
  </si>
  <si>
    <t>160,66</t>
  </si>
  <si>
    <t>EXECUÇÃO DE GRAMPO PARA SOLO GRAMPEADO COM COMPRIMENTO MAIOR QUE 4 E MENOR OU IGUAL A 6 M, DIÂMETRO DE 7 CM, PERFURAÇÃO COM EQUIPAMENTO MANUAL E ARMADURA COM DIÂMETRO DE 16 MM. AF_05/2016</t>
  </si>
  <si>
    <t>147,90</t>
  </si>
  <si>
    <t>EXECUÇÃO DE GRAMPO PARA SOLO GRAMPEADO COM COMPRIMENTO MAIOR QUE 6 M E MENOR OU IGUAL A 8 M, DIÂMETRO DE 7 CM, PERFURAÇÃO COM EQUIPAMENTO MANUAL E ARMADURA COM DIÂMETRO DE 16 MM. AF_05/2016</t>
  </si>
  <si>
    <t>140,32</t>
  </si>
  <si>
    <t>EXECUÇÃO DE GRAMPO PARA SOLO GRAMPEADO COM COMPRIMENTO MAIOR QUE 8 M E MENOR OU IGUAL A 10 M, DIÂMETRO DE 7 CM, PERFURAÇÃO COM EQUIPAMENTO MANUAL E ARMADURA COM DIÂMETRO DE 16 MM. AF_05/2016</t>
  </si>
  <si>
    <t>132,39</t>
  </si>
  <si>
    <t>EXECUÇÃO DE GRAMPO PARA SOLO GRAMPEADO COM COMPRIMENTO MAIOR QUE 10 M, DIÂMETRO DE 7 CM, PERFURAÇÃO COM EQUIPAMENTO MANUAL E ARMADURA COM DIÂMETRO DE 16 MM. AF_05/2016</t>
  </si>
  <si>
    <t>130,75</t>
  </si>
  <si>
    <t>EXECUÇÃO DE GRAMPO PARA SOLO GRAMPEADO COM COMPRIMENTO MENOR OU IGUAL A 4 M, DIÂMETRO DE 7 CM, PERFURAÇÃO COM EQUIPAMENTO MANUAL E ARMADURA COM DIÂMETRO DE 20 MM. AF_05/2016</t>
  </si>
  <si>
    <t>166,49</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</si>
  <si>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</si>
  <si>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</si>
  <si>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</si>
  <si>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139,55</t>
  </si>
  <si>
    <t>EXECUÇÃO DE GRAMPO PARA SOLO GRAMPEADO COM COMPRIMENTO MAIOR QUE 10 M, DIÂMETRO DE 7 CM, PERFURAÇÃO COM EQUIPAMENTO MANUAL E ARMADURA COM DIÂMETRO DE 20 MM. AF_05/2016</t>
  </si>
  <si>
    <t>131,24</t>
  </si>
  <si>
    <t>EXECUÇÃO DE PROTEÇÃO DA CABEÇA DO TIRANTE COM USO DE FÔRMAS EM CHAPA COMPENSADA PLASTIFICADA DE MADEIRA E CONCRETO FCK =15 MPA. AF_07/2016</t>
  </si>
  <si>
    <t>22,85</t>
  </si>
  <si>
    <t>100332</t>
  </si>
  <si>
    <t>CONTENÇÃO EM PERFIL PRANCHADO COM PRANCHÃO DE MADEIRA, PERFIS ESPAÇADOS A 1,5 M PARA 1 SUBSOLO. AF_07/2019</t>
  </si>
  <si>
    <t>511,56</t>
  </si>
  <si>
    <t>100333</t>
  </si>
  <si>
    <t>CONTENÇÃO EM PERFIL PRANCHADO COM PRANCHÃO DE MADEIRA, PERFIS ESPAÇADOS A 1,5 M PARA 2 OU MAIS SUBSOLOS. AF_07/2019</t>
  </si>
  <si>
    <t>317,00</t>
  </si>
  <si>
    <t>100334</t>
  </si>
  <si>
    <t>CONTENÇÃO EM PERFIL PRANCHADO COM PRANCHÃO DE MADEIRA, PERFIS ESPAÇADOS A 2 M PARA 1 SUBSOLO. AF_07/2019</t>
  </si>
  <si>
    <t>405,57</t>
  </si>
  <si>
    <t>100335</t>
  </si>
  <si>
    <t>CONTENÇÃO EM PERFIL PRANCHADO COM PRANCHÃO DE MADEIRA, PERFIS ESPAÇADOS A 2 M PARA 2 OU MAIS SUBSOLOS. AF_07/2019</t>
  </si>
  <si>
    <t>259,65</t>
  </si>
  <si>
    <t>100341</t>
  </si>
  <si>
    <t>FABRICAÇÃO, MONTAGEM E DESMONTAGEM DE FÔRMA PARA CORTINA DE CONTENÇÃO, EM CHAPA DE MADEIRA COMPENSADA PLASTIFICADA, E = 18 MM, 10 UTILIZAÇÕES. AF_07/2019</t>
  </si>
  <si>
    <t>24,25</t>
  </si>
  <si>
    <t>100342</t>
  </si>
  <si>
    <t>ARMAÇÃO DE CORTINA DE CONTENÇÃO EM CONCRETO ARMADO, COM AÇO CA-50 DE 6,3 MM - MONTAGEM. AF_07/2019</t>
  </si>
  <si>
    <t>8,99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</si>
  <si>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</si>
  <si>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</si>
  <si>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</si>
  <si>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</si>
  <si>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</si>
  <si>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</si>
  <si>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</si>
  <si>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</si>
  <si>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</si>
  <si>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</si>
  <si>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</si>
  <si>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</si>
  <si>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</si>
  <si>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</si>
  <si>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362,97</t>
  </si>
  <si>
    <t>GRELHA EM FERRO FUNDIDO SIMPLES COM REQUADRO, CARGA MÁXIMA 12,5 T,  300 X 1000 MM, E = 15 MM, FORNECIDA E ASSENTADA COM ARGAMASSA 1:4 CIMENTO:AREIA.</t>
  </si>
  <si>
    <t>297,34</t>
  </si>
  <si>
    <t>BOCA P/BUEIRO SIMPLES TUBULAR D=0,40M EM CONCRETO CICLOPICO, INCLINDO FORMAS, ESCAVACAO, REATERRO E MATERIAIS, EXCLUINDO MATERIAL REATERRO JAZIDA E TRANSPORTE</t>
  </si>
  <si>
    <t>581,08</t>
  </si>
  <si>
    <t>BOCA PARA BUEIRO SIMPLES TUBULAR, DIAMETRO =0,60M, EM CONCRETO CICLOPICO, INCLUINDO FORMAS, ESCAVACAO, REATERRO E MATERIAIS, EXCLUINDO MATERIAL REATERRO JAZIDA E TRANSPORTE.</t>
  </si>
  <si>
    <t>945,95</t>
  </si>
  <si>
    <t>BOCA PARA BUEIRO SIMPLES TUBULAR, DIAMETRO =0,80M, EM CONCRETO CICLOPICO, INCLUINDO FORMAS, ESCAVACAO, REATERRO E MATERIAIS, EXCLUINDO MATERIAL REATERRO JAZIDA E TRANSPORTE.</t>
  </si>
  <si>
    <t>1.410,03</t>
  </si>
  <si>
    <t>BOCA PARA BUEIRO SIMPLES TUBULAR, DIAMETRO =1,00M, EM CONCRETO CICLOPICO, INCLUINDO FORMAS, ESCAVACAO, REATERRO E MATERIAIS, EXCLUINDO MATERIAL REATERRO JAZIDA E TRANSPORTE.</t>
  </si>
  <si>
    <t>1.979,36</t>
  </si>
  <si>
    <t>BOCA PARA BUEIRO SIMPLES TUBULAR, DIAMETRO =1,20M, EM CONCRETO CICLOPICO, INCLUINDO FORMAS, ESCAVACAO, REATERRO E MATERIAIS, EXCLUINDO MATERIAL REATERRO JAZIDA E TRANSPORTE.</t>
  </si>
  <si>
    <t>2.658,72</t>
  </si>
  <si>
    <t>BOCA PARA BUEIRO DUPLO TUBULAR, DIAMETRO =0,40M, EM CONCRETO CICLOPICO, INCLUINDO FORMAS, ESCAVACAO, REATERRO E MATERIAIS, EXCLUINDO MATERIAL REATERRO JAZIDA E TRANSPORTE.</t>
  </si>
  <si>
    <t>816,88</t>
  </si>
  <si>
    <t>BOCA PARA BUEIRO DUPLO TUBULAR, DIAMETRO =0,60M, EM CONCRETO CICLOPICO, INCLUINDO FORMAS, ESCAVACAO, REATERRO E MATERIAIS, EXCLUINDO MATERIAL REATERRO JAZIDA E TRANSPORTE.</t>
  </si>
  <si>
    <t>1.338,22</t>
  </si>
  <si>
    <t>BOCA PARA BUEIRO DUPLO TUBULAR, DIAMETRO =0,80M, EM CONCRETO CICLOPICO, INCLUINDO FORMAS, ESCAVACAO, REATERRO E MATERIAIS, EXCLUINDO MATERIAL REATERRO JAZIDA E TRANSPORTE.</t>
  </si>
  <si>
    <t>1.999,28</t>
  </si>
  <si>
    <t>BOCA PARA BUEIRO DUPLO TUBULAR, DIAMETRO =1,00M, EM CONCRETO CICLOPICO, INCLUINDO FORMAS, ESCAVACAO, REATERRO E MATERIAIS, EXCLUINDO MATERIAL REATERRO JAZIDA E TRANSPORTE.</t>
  </si>
  <si>
    <t>2.523,08</t>
  </si>
  <si>
    <t>BOCA PARA BUEIRO DUPLOTUBULAR, DIAMETRO =1,20M, EM CONCRETO CICLOPICO, INCLUINDO FORMAS, ESCAVACAO, REATERRO E MATERIAIS, EXCLUINDO MATERIAL REATERRO JAZIDA E TRANSPORTE.</t>
  </si>
  <si>
    <t>3.766,96</t>
  </si>
  <si>
    <t>BOCA PARA BUEIRO TRIPLO TUBULAR, DIAMETRO =0,40M, EM CONCRETO CICLOPICO, INCLUINDO FORMAS, ESCAVACAO, REATERRO E MATERIAIS, EXCLUINDO MATERIAL REATERRO JAZIDA E TRANSPORTE.</t>
  </si>
  <si>
    <t>1.052,29</t>
  </si>
  <si>
    <t>BOCA PARA BUEIRO TRIPLO TUBULAR, DIAMETRO =0,60M, EM CONCRETO CICLOPICO, INCLUINDO FORMAS, ESCAVACAO, REATERRO E MATERIAIS, EXCLUINDO MATERIAL REATERRO JAZIDA E TRANSPORTE.</t>
  </si>
  <si>
    <t>1.730,08</t>
  </si>
  <si>
    <t>BOCA PARA BUEIRO TRIPLO TUBULAR, DIAMETRO =0,80M, EM CONCRETO CICLOPICO, INCLUINDO FORMAS, ESCAVACAO, REATERRO E MATERIAIS, EXCLUINDO MATERIAL REATERRO JAZIDA E TRANSPORTE.</t>
  </si>
  <si>
    <t>2.588,20</t>
  </si>
  <si>
    <t>BOCA PARA BUEIRO TRIPLO TUBULAR, DIAMETRO =1,00M, EM CONCRETO CICLOPICO, INCLUINDO FORMAS, ESCAVACAO, REATERRO E MATERIAIS, EXCLUINDO MATERIAL REATERRO JAZIDA E TRANSPORTE.</t>
  </si>
  <si>
    <t>3.634,18</t>
  </si>
  <si>
    <t>BOCA PARA BUEIRO TRIPLO TUBULAR, DIAMETRO =1,20M, EM CONCRETO CICLOPICO, INCLUINDO FORMAS, ESCAVACAO, REATERRO E MATERIAIS, EXCLUINDO MATERIAL REATERRO JAZIDA E TRANSPORTE.</t>
  </si>
  <si>
    <t>4.875,28</t>
  </si>
  <si>
    <t>POCO DE VISITA PARA DRENAGEM PLUVIAL, EM CONCRETO ESTRUTURAL, DIMENSOES INTERNAS DE 90X150X80CM (LARGXCOMPXALT), PARA REDE DE 600 MM, EXCLUSOS TAMPAO E CHAMINE.</t>
  </si>
  <si>
    <t>1.304,14</t>
  </si>
  <si>
    <t>BOCA DE LOBO EM ALVENARIA TIJOLO MACICO, REVESTIDA C/ ARGAMASSA DE CIMENTO E AREIA 1:3, SOBRE LASTRO DE CONCRETO 10CM E TAMPA DE CONCRETO ARMADO</t>
  </si>
  <si>
    <t>750,35</t>
  </si>
  <si>
    <t>GRELHA FF 30X90CM, 135KG, P/ CX RALO COM ASSENTAMENTO DE ARGAMASSA CIMENTO/AREIA 1:4 - FORNECIMENTO E INSTALAÇÃO</t>
  </si>
  <si>
    <t>296,54</t>
  </si>
  <si>
    <t>POÇO DE INSPEÇÃO CIRCULAR PARA ESGOTO, EM ALVENARIA COM TIJOLOS CERÂMICOS MACIÇOS, DIÂMETRO INTERNO = 0,6 M, PROFUNDIDADE = 1 M, EXCLUINDO TAMPÃO. AF_05/2018</t>
  </si>
  <si>
    <t>815,25</t>
  </si>
  <si>
    <t>POÇO DE INSPEÇÃO CIRCULAR PARA ESGOTO, EM ALVENARIA COM TIJOLOS CERÂMICOS MACIÇOS, DIÂMETRO INTERNO = 0,6 M, PROFUNDIDADE = 1,5 M, EXCLUINDO TAMPÃO. AF_05/2018</t>
  </si>
  <si>
    <t>1.187,24</t>
  </si>
  <si>
    <t>BASE PARA POÇO DE VISITA CIRCULAR PARA  ESGOTO, EM ALVENARIA COM TIJOLOS CERÂMICOS MACIÇOS, DIÂMETRO INTERNO = 0,8 M, PROFUNDIDADE = 1,45 M, EXCLUINDO TAMPÃO. AF_05/2018</t>
  </si>
  <si>
    <t>1.515,65</t>
  </si>
  <si>
    <t>ACRÉSCIMO PARA POÇO DE VISITA CIRCULAR PARA ESGOTO, EM ALVENARIA COM TIJOLOS CERÂMICOS MACIÇOS, DIÂMETRO INTERNO = 0,8 M. AF_05/2018</t>
  </si>
  <si>
    <t>915,89</t>
  </si>
  <si>
    <t>ACRÉSCIMO PARA POÇO DE VISITA CIRCULAR PARA ESGOTO, EM CONCRETO PRÉ-MOLDADO, DIÂMETRO INTERNO = 1 M. AF_05/2018</t>
  </si>
  <si>
    <t>316,41</t>
  </si>
  <si>
    <t>ACRÉSCIMO PARA POÇO DE VISITA CIRCULAR PARA  ESGOTO, EM ALVENARIA COM TIJOLOS CERÂMICOS MACIÇOS, DIÂMETRO INTERNO = 1 M. AF_05/2018</t>
  </si>
  <si>
    <t>1.111,97</t>
  </si>
  <si>
    <t>ACRÉSCIMO PARA POÇO DE VISITA CIRCULAR PARA ESGOTO, EM CONCRETO PRÉ-MOLDADO, DIÂMETRO INTERNO = 1,2 M. AF_05/2018</t>
  </si>
  <si>
    <t>355,44</t>
  </si>
  <si>
    <t>BASE PARA POÇO DE VISITA CIRCULAR PARA  ESGOTO, EM ALVENARIA COM TIJOLOS CERÂMICOS MACIÇOS, DIÂMETRO INTERNO = 1,2 M, PROFUNDIDADE = 1,45 M, EXCLUINDO TAMPÃO. AF_05/2018</t>
  </si>
  <si>
    <t>2.185,80</t>
  </si>
  <si>
    <t>ACRÉSCIMO PARA POÇO DE VISITA CIRCULAR PARA ESGOTO, EM ALVENARIA COM TIJOLOS CERÂMICOS MACIÇOS, DIÂMETRO INTERNO = 1,2 M. AF_05/2018</t>
  </si>
  <si>
    <t>1.308,04</t>
  </si>
  <si>
    <t>ACRÉSCIMO PARA POÇO DE VISITA CIRCULAR PARA  ESGOTO, EM CONCRETO PRÉ-MOLDADO, DIÂMETRO INTERNO = 1,5 M. AF_05/2018</t>
  </si>
  <si>
    <t>550,82</t>
  </si>
  <si>
    <t>BASE PARA POÇO DE VISITA CIRCULAR PARA  ESGOTO, EM ALVENARIA COM TIJOLOS CERÂMICOS MACIÇOS, DIÂMETRO INTERNO = 1,5 M, PROFUNDIDADE = 1,45 M, EXCLUINDO TAMPÃO. AF_05/2018</t>
  </si>
  <si>
    <t>2.765,00</t>
  </si>
  <si>
    <t>ACRÉSCIMO PARA POÇO DE VISITA CIRCULAR PARA  ESGOTO, EM ALVENARIA COM TIJOLOS CERÂMICOS MACIÇOS, DIÂMETRO INTERNO = 1,5 M. AF_05/2018</t>
  </si>
  <si>
    <t>1.602,15</t>
  </si>
  <si>
    <t>BASE PARA POÇO DE VISITA RETANGULAR PARA  ESGOTO, EM ALVENARIA COM BLOCOS DE CONCRETO, DIMENSÕES INTERNAS = 1X1 M, PROFUNDIDADE = 1,45 M, EXCLUINDO TAMPÃO. AF_05/2018</t>
  </si>
  <si>
    <t>1.888,01</t>
  </si>
  <si>
    <t>ACRÉSCIMO PARA POÇO DE VISITA RETANGULAR PARA ESGOTO, EM ALVENARIA COM BLOCOS DE CONCRETO, DIMENSÕES INTERNAS = 1X1 M. AF_05/2018</t>
  </si>
  <si>
    <t>975,82</t>
  </si>
  <si>
    <t>BASE PARA POÇO DE VISITA RETANGULAR PARA ESGOTO, EM ALVENARIA COM BLOCOS DE CONCRETO, DIMENSÕES INTERNAS = 1X1,5 M, PROFUNDIDADE = 1,45 M, EXCLUINDO TAMPÃO. AF_05/2018</t>
  </si>
  <si>
    <t>2.380,94</t>
  </si>
  <si>
    <t>ACRÉSCIMO PARA POÇO DE VISITA RETANGULAR PARA ESGOTO, EM ALVENARIA COM BLOCOS DE CONCRETO, DIMENSÕES INTERNAS = 1X1,5 M. AF_05/2018</t>
  </si>
  <si>
    <t>1.168,88</t>
  </si>
  <si>
    <t>ACRÉSCIMO PARA POÇO DE VISITA RETANGULAR PARA ESGOTO, EM ALVENARIA COM BLOCOS DE CONCRETO, DIMENSÕES INTERNAS = 1X2 M. AF_05/2018</t>
  </si>
  <si>
    <t>1.361,94</t>
  </si>
  <si>
    <t>ACRÉSCIMO PARA POÇO DE VISITA RETANGULAR PARA ESGOTO, EM ALVENARIA COM BLOCOS DE CONCRETO, DIMENSÕES INTERNAS = 1X2,5 M. AF_05/2018</t>
  </si>
  <si>
    <t>1.554,98</t>
  </si>
  <si>
    <t>BASE PARA POÇO DE VISITA RETANGULAR PARA ESGOTO, EM ALVENARIA COM BLOCOS DE CONCRETO, DIMENSÕES INTERNAS = 1X3 M, PROFUNDIDADE = 1,45 M, EXCLUINDO TAMPÃO. AF_05/2018</t>
  </si>
  <si>
    <t>3.882,93</t>
  </si>
  <si>
    <t>ACRÉSCIMO PARA POÇO DE VISITA RETANGULAR PARA ESGOTO, EM ALVENARIA COM BLOCOS DE CONCRETO, DIMENSÕES INTERNAS = 1X3 M. AF_05/2018</t>
  </si>
  <si>
    <t>1.748,06</t>
  </si>
  <si>
    <t>ACRÉSCIMO PARA POÇO DE VISITA RETANGULAR PARA ESGOTO, EM ALVENARIA COM BLOCOS DE CONCRETO, DIMENSÕES INTERNAS = 1X3,5 M. AF_05/2018</t>
  </si>
  <si>
    <t>1.941,12</t>
  </si>
  <si>
    <t>BASE PARA POÇO DE VISITA RETANGULAR PARA ESGOTO, EM ALVENARIA COM BLOCOS DE CONCRETO, DIMENSÕES INTERNAS = 1X4 M, PROFUNDIDADE = 1,45 M, EXCLUINDO TAMPÃO. AF_05/2018</t>
  </si>
  <si>
    <t>4.874,59</t>
  </si>
  <si>
    <t>ACRÉSCIMO PARA POÇO DE VISITA RETANGULAR PARA ESGOTO, EM ALVENARIA COM BLOCOS DE CONCRETO, DIMENSÕES INTERNAS = 1X4 M. AF_05/2018</t>
  </si>
  <si>
    <t>2.134,16</t>
  </si>
  <si>
    <t>BASE PARA POÇO DE VISITA RETANGULAR PARA ESGOTO, EM ALVENARIA COM BLOCOS DE CONCRETO, DIMENSÕES INTERNAS = 1,5X1,5 M, PROFUNDIDADE = 1,45 M, EXCLUINDO TAMPÃO . AF_05/2018</t>
  </si>
  <si>
    <t>2.934,98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</si>
  <si>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</si>
  <si>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</si>
  <si>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3.568,05</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</si>
  <si>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</si>
  <si>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</si>
  <si>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4.182,79</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</si>
  <si>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</si>
  <si>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</si>
  <si>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4.797,42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</si>
  <si>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</si>
  <si>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</si>
  <si>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5.412,17</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</si>
  <si>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</si>
  <si>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</si>
  <si>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6.026,89</t>
  </si>
  <si>
    <t>ACRÉSCIMO PARA POÇO DE VISITA RETANGULAR PARA ESGOTO, EM ALVENARIA COM BLOCOS DE CONCRETO, DIMENSÕES INTERNAS = 1,5X4 M. AF_05/2018</t>
  </si>
  <si>
    <t>2.351,75</t>
  </si>
  <si>
    <t>BASE PARA POÇO DE VISITA RETANGULAR PARA ESGOTO, EM ALVENARIA COM BLOCOS DE CONCRETO, DIMENSÕES INTERNAS = 2X2 M, PROFUNDIDADE = 1,45 M, EXCLUINDO TAMPÃO. AF_05/2018</t>
  </si>
  <si>
    <t>4.302,27</t>
  </si>
  <si>
    <t>ACRÉSCIMO PARA POÇO DE VISITA RETANGULAR PARA ESGOTO, EM ALVENARIA COM BLOCOS DE CONCRETO, DIMENSÕES INTERNAS = 2X2 M. AF_05/2018</t>
  </si>
  <si>
    <t>1.772,60</t>
  </si>
  <si>
    <t>BASE PARA POÇO DE VISITA RETANGULAR PARA ESGOTO, EM ALVENARIA COM BLOCOS DE CONCRETO, DIMENSÕES INTERNAS = 2X2,5 M, PROFUNDIDADE = 1,45 M, EXCLUINDO TAMPÃO. AF_05/2018</t>
  </si>
  <si>
    <t>5.029,08</t>
  </si>
  <si>
    <t>ACRÉSCIMO PARA POÇO DE VISITA RETANGULAR PARA ESGOTO, EM ALVENARIA COM BLOCOS DE CONCRETO, DIMENSÕES INTERNAS = 2X2,5 M. AF_05/2018</t>
  </si>
  <si>
    <t>1.965,64</t>
  </si>
  <si>
    <t>BASE PARA POÇO DE VISITA RETANGULAR PARA ESGOTO, EM ALVENARIA COM BLOCOS DE CONCRETO, DIMENSÕES INTERNAS = 2X3 M, PROFUNDIDADE = 1,45 M, EXCLUINDO TAMPÃO. AF_05/2018</t>
  </si>
  <si>
    <t>5.797,84</t>
  </si>
  <si>
    <t>ACRÉSCIMO PARA POÇO DE VISITA RETANGULAR PARA ESGOTO, EM ALVENARIA COM BLOCOS DE CONCRETO, DIMENSÕES INTERNAS = 2X3 M. AF_05/2018</t>
  </si>
  <si>
    <t>2.158,70</t>
  </si>
  <si>
    <t>BASE PARA POÇO DE VISITA RETANGULAR PARA ESGOTO, EM ALVENARIA COM BLOCOS DE CONCRETO, DIMENSÕES INTERNAS = 2X3,5 M, PROFUNDIDADE = 1,45 M, EXCLUINDO TAMPÃO. AF_05/2018</t>
  </si>
  <si>
    <t>6.529,84</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</si>
  <si>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</si>
  <si>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</si>
  <si>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7.261,82</t>
  </si>
  <si>
    <t>ACRÉSCIMO PARA POÇO DE VISITA RETANGULAR PARA ESGOTO, EM ALVENARIA COM BLOCOS DE CONCRETO, DIMENSÕES INTERNAS = 2X4 M. AF_05/2018</t>
  </si>
  <si>
    <t>2.549,86</t>
  </si>
  <si>
    <t>BASE PARA POÇO DE VISITA RETANGULAR PARA ESGOTO, EM ALVENARIA COM BLOCOS DE CONCRETO, DIMENSÕES INTERNAS = 2,5X2,5 M, PROFUNDIDADE = 1,45 M, EXCLUINDO TAMPÃO. AF_05/2018</t>
  </si>
  <si>
    <t>5.914,07</t>
  </si>
  <si>
    <t>ACRÉSCIMO PARA POÇO DE VISITA RETANGULAR PARA ESGOTO, EM ALVENARIA COM BLOCOS DE CONCRETO, DIMENSÕES INTERNAS = 2,5X2,5 M. AF_05/2018</t>
  </si>
  <si>
    <t>2.163,81</t>
  </si>
  <si>
    <t>BASE PARA POÇO DE VISITA RETANGULAR PARA ESGOTO, EM ALVENARIA COM BLOCOS DE CONCRETO, DIMENSÕES INTERNAS = 2,5X3 M, PROFUNDIDADE = 1,45 M, EXCLUINDO TAMPÃO. AF_05/2018</t>
  </si>
  <si>
    <t>6.787,45</t>
  </si>
  <si>
    <t>ACRÉSCIMO PARA POÇO DE VISITA RETANGULAR PARA ESGOTO, EM ALVENARIA COM BLOCOS DE CONCRETO, DIMENSÕES INTERNAS = 2,5X3 M. AF_05/2018</t>
  </si>
  <si>
    <t>2.356,87</t>
  </si>
  <si>
    <t>BASE PARA POÇO DE VISITA RETANGULAR PARA ESGOTO, EM ALVENARIA COM BLOCOS DE CONCRETO, DIMENSÕES INTERNAS = 2,5X3,5 M, PROFUNDIDADE = 1,45 M, EXCLUINDO TAMPÃO. AF_05/2018</t>
  </si>
  <si>
    <t>7.660,84</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</si>
  <si>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</si>
  <si>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</si>
  <si>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8.534,26</t>
  </si>
  <si>
    <t>ACRÉSCIMO PARA POÇO DE VISITA RETANGULAR PARA ESGOTO, EM ALVENARIA COM BLOCOS DE CONCRETO, DIMENSÕES INTERNAS = 2,5X4 M. AF_05/2018</t>
  </si>
  <si>
    <t>2.748,03</t>
  </si>
  <si>
    <t>BASE PARA POÇO DE VISITA RETANGULAR PARA ESGOTO, EM ALVENARIA COM BLOCOS DE CONCRETO, DIMENSÕES INTERNAS = 3X3 M, PROFUNDIDADE = 1,45 M, EXCLUINDO TAMPÃO. AF_05/2018</t>
  </si>
  <si>
    <t>7.824,93</t>
  </si>
  <si>
    <t>ACRÉSCIMO PARA POÇO DE VISITA RETANGULAR PARA ESGOTO, EM ALVENARIA COM BLOCOS DE CONCRETO, DIMENSÕES INTERNAS = 3X3 M. AF_05/2018</t>
  </si>
  <si>
    <t>2.554,98</t>
  </si>
  <si>
    <t>BASE PARA POÇO DE VISITA RETANGULAR PARA ESGOTO, EM ALVENARIA COM BLOCOS DE CONCRETO, DIMENSÕES INTERNAS = 3X3,5 M, PROFUNDIDADE = 1,45 M, EXCLUINDO TAMPÃO. AF_05/2018</t>
  </si>
  <si>
    <t>8.826,62</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</si>
  <si>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</si>
  <si>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</si>
  <si>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9.828,30</t>
  </si>
  <si>
    <t>ACRÉSCIMO PARA POÇO DE VISITA RETANGULAR PARA ESGOTO, EM ALVENARIA COM BLOCOS DE CONCRETO, DIMENSÕES INTERNAS = 3X4 M. AF_05/2018</t>
  </si>
  <si>
    <t>2.946,20</t>
  </si>
  <si>
    <t>BASE PARA POÇO DE VISITA RETANGULAR PARA ESGOTO, EM ALVENARIA COM BLOCOS DE CONCRETO, DIMENSÕES INTERNAS = 3,5X3,5 M, PROFUNDIDADE = 1,45 M, EXCLUINDO TAMPÃO. AF_05/2018</t>
  </si>
  <si>
    <t>9.998,83</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</si>
  <si>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</si>
  <si>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</si>
  <si>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11.129,74</t>
  </si>
  <si>
    <t>ACRÉSCIMO PARA POÇO DE VISITA RETANGULAR PARA ESGOTO, EM ALVENARIA COM BLOCOS DE CONCRETO, DIMENSÕES INTERNAS = 3,5X4 M. AF_05/2018</t>
  </si>
  <si>
    <t>3.144,38</t>
  </si>
  <si>
    <t>BASE PARA POÇO DE VISITA RETANGULAR PARA ESGOTO, EM ALVENARIA COM BLOCOS DE CONCRETO, DIMENSÕES INTERNAS = 4X4 M, PROFUNDIDADE = 1,45 M, EXCLUINDO TAMPÃO. AF_05/2018</t>
  </si>
  <si>
    <t>12.438,70</t>
  </si>
  <si>
    <t>ACRÉSCIMO PARA POÇO DE VISITA RETANGULAR PARA ESGOTO, EM ALVENARIA COM BLOCOS DE CONCRETO, DIMENSÕES INTERNAS = 4X4 M. AF_05/2018</t>
  </si>
  <si>
    <t>3.292,46</t>
  </si>
  <si>
    <t>CHAMINÉ CIRCULAR PARA POÇO DE VISITA PARA ESGOTO, EM CONCRETO PRÉ-MOLDADO, DIÂMETRO INTERNO = 0,6 M. AF_05/2018</t>
  </si>
  <si>
    <t>170,74</t>
  </si>
  <si>
    <t>CHAMINÉ CIRCULAR PARA POÇO DE VISITA PARA ESGOTO, EM ALVENARIA COM TIJOLOS CERÂMICOS MACIÇOS, DIÂMETRO INTERNO = 0,6 M. AF_05/2018</t>
  </si>
  <si>
    <t>719,48</t>
  </si>
  <si>
    <t>BASE PARA POÇO DE VISITA CIRCULAR PARA  ESGOTO, EM ALVENARIA COM TIJOLOS CERÂMICOS MACIÇOS, DIÂMETRO INTERNO = 1 M, PROFUNDIDADE = 1,45 M, EXCLUINDO TAMPÃO. AF_05/2018</t>
  </si>
  <si>
    <t>1.854,82</t>
  </si>
  <si>
    <t>BASE PARA POÇO DE VISITA RETANGULAR PARA ESGOTO, EM ALVENARIA COM BLOCOS DE CONCRETO, DIMENSÕES INTERNAS = 1X3,5 M, PROFUNDIDADE = 1,45 M, EXCLUINDO TAMPÃO. AF_05/2018</t>
  </si>
  <si>
    <t>4.378,70</t>
  </si>
  <si>
    <t>BASE PARA POÇO DE VISITA RETANGULAR PARA ESGOTO, EM ALVENARIA COM BLOCOS DE CONCRETO, DIMENSÕES INTERNAS = 1X2 M, PROFUNDIDADE = 1,45 M, EXCLUINDO TAMPÃO. AF_05/2018</t>
  </si>
  <si>
    <t>2.873,82</t>
  </si>
  <si>
    <t>BASE PARA POÇO DE VISITA RETANGULAR PARA ESGOTO, EM ALVENARIA COM BLOCOS DE CONCRETO, DIMENSÕES INTERNAS = 1X2,5 M, PROFUNDIDADE = 1,45 M, EXCLUINDO TAMPÃO. AF_05/2018</t>
  </si>
  <si>
    <t>3.366,68</t>
  </si>
  <si>
    <t>ACRÉSCIMO PARA POÇO DE VISITA CIRCULAR PARA ESGOTO, EM CONCRETO PRÉ-MOLDADO, DIÂMETRO INTERNO = 0,8 M. AF_05/2018</t>
  </si>
  <si>
    <t>261,80</t>
  </si>
  <si>
    <t>BASE PARA POÇO DE VISITA CIRCULAR PARA  ESGOTO, EM CONCRETO PRÉ-MOLDADO, DIÂMETRO INTERNO = 1 M, PROFUNDIDADE = 1,45 M, EXCLUINDO TAMPÃO. AF_05/2018_P</t>
  </si>
  <si>
    <t>837,20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</si>
  <si>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</si>
  <si>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</si>
  <si>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995,40</t>
  </si>
  <si>
    <t>(COMPOSIÇÃO REPRESENTATIVA) POÇO DE VISITA CIRCULAR PARA ESGOTO, EM CONCRETO PRÉ-MOLDADO, DIÂMETRO INTERNO = 1,0 M, PROFUNDIDADE DE 2,00 A 2,50 M, EXCLUINDO TAMPÃO. AF_04/2018</t>
  </si>
  <si>
    <t>1.153,61</t>
  </si>
  <si>
    <t>(COMPOSIÇÃO REPRESENTATIVA) POÇO DE VISITA CIRCULAR PARA ESGOTO, EM CONCRETO PRÉ-MOLDADO, DIÂMETRO INTERNO = 1,0 M, PROFUNDIDADE DE 2,50 A 3,00 M, EXCLUINDO TAMPÃO. AF_04/2018</t>
  </si>
  <si>
    <t>1.238,98</t>
  </si>
  <si>
    <t>(COMPOSIÇÃO REPRESENTATIVA) POÇO DE VISITA CIRCULAR PARA ESGOTO, EM CONCRETO PRÉ-MOLDADO, DIÂMETRO INTERNO = 1,0 M, PROFUNDIDADE DE 3,00 A 3,50 M, EXCLUINDO TAMPÃO. AF_04/2018</t>
  </si>
  <si>
    <t>1.324,35</t>
  </si>
  <si>
    <t>(COMPOSIÇÃO REPRESENTATIVA) POÇO DE VISITA CIRCULAR PARA ESGOTO, EM CONCRETO PRÉ-MOLDADO, DIÂMETRO INTERNO = 1,0 M, PROFUNDIDADE ATÉ 1,50 M, INCLUINDO TAMPÃO DE FERRO FUNDIDO, DIÂMETRO DE 60 CM. AF_04/2018</t>
  </si>
  <si>
    <t>1.216,84</t>
  </si>
  <si>
    <t>(COMPOSIÇÃO REPRESENTATIVA) POÇO DE VISITA CIRCULAR PARA ESGOTO, EM CONCRETO PRÉ-MOLDADO, DIÂMETRO INTERNO = 1,0 M, PROFUNDIDADE DE 1,50 A 2,00 M, INCLUINDO TAMPÃO DE FERRO FUNDIDO, DIÂMETRO DE 60 CM. AF_04/2018</t>
  </si>
  <si>
    <t>1.375,04</t>
  </si>
  <si>
    <t>(COMPOSIÇÃO REPRESENTATIVA) POÇO DE VISITA CIRCULAR PARA ESGOTO, EM CONCRETO PRÉ-MOLDADO, DIÂMETRO INTERNO = 1,0 M, PROFUNDIDADE DE 2,00 A 2,50 M, INCLUINDO TAMPÃO DE FERRO FUNDIDO, DIÂMETRO DE 60 CM. AF_04/2018</t>
  </si>
  <si>
    <t>1.533,25</t>
  </si>
  <si>
    <t>(COMPOSIÇÃO REPRESENTATIVA) POÇO DE VISITA CIRCULAR PARA ESGOTO, EM CONCRETO PRÉ-MOLDADO, DIÂMETRO INTERNO = 1,0 M, PROFUNDIDADE DE 2,50 A 3,00 M, INCLUINDO TAMPÃO DE FERRO FUNDIDO, DIÂMETRO DE 60 CM. AF_04/2018</t>
  </si>
  <si>
    <t>1.618,62</t>
  </si>
  <si>
    <t>(COMPOSIÇÃO REPRESENTATIVA) POÇO DE VISITA CIRCULAR PARA ESGOTO, EM CONCRETO PRÉ-MOLDADO, DIÂMETRO INTERNO = 1,0 M, PROFUNDIDADE DE 3,00 A 3,50 M, INCLUINDO TAMPÃO DE FERRO FUNDIDO, DIÂMETRO DE 60 CM. AF_04/2018</t>
  </si>
  <si>
    <t>1.703,99</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</si>
  <si>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</si>
  <si>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</si>
  <si>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2.839,82</t>
  </si>
  <si>
    <t>(COMPOSIÇÃO REPRESENTATIVA) POÇO DE VISITA CIRCULAR PARA ESGOTO, EM ALVENARIA COM TIJOLOS CERÂMICOS MACIÇOS, DIÂMETRO INTERNO = 1,2 M, PROFUNDIDADE DE 2,00 A 2,50 M, EXCLUINDO TAMPÃO. AF_04/2018</t>
  </si>
  <si>
    <t>3.493,84</t>
  </si>
  <si>
    <t>(COMPOSIÇÃO REPRESENTATIVA) POÇO DE VISITA CIRCULAR PARA ESGOTO, EM ALVENARIA COM TIJOLOS CERÂMICOS MACIÇOS, DIÂMETRO INTERNO = 1,2 M, PROFUNDIDADE DE 2,50 A 3,00 M, EXCLUINDO TAMPÃO. AF_04/2018</t>
  </si>
  <si>
    <t>3.853,58</t>
  </si>
  <si>
    <t>(COMPOSIÇÃO REPRESENTATIVA) POÇO DE VISITA CIRCULAR PARA ESGOTO, EM ALVENARIA COM TIJOLOS CERÂMICOS MACIÇOS, DIÂMETRO INTERNO = 1,2 M, PROFUNDIDADE DE 3,00 A 3,50 M, EXCLUINDO TAMPÃO. AF_04/2018</t>
  </si>
  <si>
    <t>4.213,32</t>
  </si>
  <si>
    <t>(COMPOSIÇÃO REPRESENTATIVA) POÇO DE VISITA CIRCULAR PARA ESGOTO, EM ALVENARIA COM TIJOLOS CERÂMICOS MACIÇOS, DIÂMETRO INTERNO = 1,2 M, PROFUNDIDADE ATÉ 1,50 M, INCLUINDO TAMPÃO DE FERRO FUNDIDO, DIÂMETRO DE 60 CM. AF_04/2018</t>
  </si>
  <si>
    <t>2.565,44</t>
  </si>
  <si>
    <t>(COMPOSIÇÃO REPRESENTATIVA) POÇO DE VISITA CIRCULAR PARA ESGOTO, EM ALVENARIA COM TIJOLOS CERÂMICOS MACIÇOS, DIÂMETRO INTERNO = 1,2 M, PROFUNDIDADE DE 1,50 A 2,00 M, INCLUINDO TAMPÃO DE FERRO FUNDIDO, DIÂMETRO DE 60 CM. AF_04/2018</t>
  </si>
  <si>
    <t>3.219,46</t>
  </si>
  <si>
    <t>(COMPOSIÇÃO REPRESENTATIVA) POÇO DE VISITA CIRCULAR PARA ESGOTO, EM ALVENARIA COM TIJOLOS CERÂMICOS MACIÇOS, DIÂMETRO INTERNO = 1,2 M, PROFUNDIDADE DE 2,00 A 2,50 M, INCLUINDO TAMPÃO DE FERRO FUNDIDO, DIÂMETRO DE 60 CM. AF_04/2018</t>
  </si>
  <si>
    <t>3.873,48</t>
  </si>
  <si>
    <t>(COMPOSIÇÃO REPRESENTATIVA) POÇO DE VISITA CIRCULAR PARA ESGOTO, EM ALVENARIA COM TIJOLOS CERÂMICOS MACIÇOS, DIÂMETRO INTERNO = 1,2 M, PROFUNDIDADE DE 2,50 A 3,00 M, INCLUINDO TAMPÃO DE FERRO FUNDIDO, DIÂMETRO DE 60 CM. AF_04/2018</t>
  </si>
  <si>
    <t>4.233,22</t>
  </si>
  <si>
    <t>(COMPOSIÇÃO REPRESENTATIVA) POÇO DE VISITA CIRCULAR PARA ESGOTO, EM ALVENARIA COM TIJOLOS CERÂMICOS MACIÇOS, DIÂMETRO INTERNO = 1,2 M, PROFUNDIDADE DE 3,00 A 3,50 M, INCLUINDO TAMPÃO DE FERRO FUNDIDO, DIÂMETRO DE 60 CM. AF_04/2018</t>
  </si>
  <si>
    <t>4.592,96</t>
  </si>
  <si>
    <t>ACRÉSCIMO PARA POÇO DE VISITA CIRCULAR PARA DRENAGEM, EM CONCRETO PRÉ-MOLDADO, DIÂMETRO INTERNO = 1,2 M. AF_05/2018</t>
  </si>
  <si>
    <t>347,84</t>
  </si>
  <si>
    <t>ACRÉSCIMO PARA POÇO DE VISITA RETANGULAR PARA DRENAGEM, EM ALVENARIA COM BLOCOS DE CONCRETO, DIMENSÕES INTERNAS = 1,5X1,5 M. AF_05/2018</t>
  </si>
  <si>
    <t>1.322,06</t>
  </si>
  <si>
    <t>BASE PARA POÇO DE VISITA CIRCULAR PARA DRENAGEM, EM ALVENARIA COM TIJOLOS CERÂMICOS MACIÇOS, DIÂMETRO INTERNO = 1,2 M, PROFUNDIDADE = 1,45 M, EXCLUINDO TAMPÃO. AF_05/2018</t>
  </si>
  <si>
    <t>2.121,72</t>
  </si>
  <si>
    <t>ACRÉSCIMO PARA POÇO DE VISITA CIRCULAR PARA DRENAGEM, EM ALVENARIA COM TIJOLOS CERÂMICOS MACIÇOS, DIÂMETRO INTERNO = 1,2 M. AF_05/2018</t>
  </si>
  <si>
    <t>1.256,69</t>
  </si>
  <si>
    <t>BASE PARA POÇO DE VISITA RETANGULAR PARA DRENAGEM, EM ALVENARIA COM BLOCOS DE CONCRETO, DIMENSÕES INTERNAS = 1,5X2 M, PROFUNDIDADE = 1,45 M, EXCLUINDO TAMPÃO. AF_05/2018</t>
  </si>
  <si>
    <t>3.485,99</t>
  </si>
  <si>
    <t>ACRÉSCIMO PARA POÇO DE VISITA CIRCULAR PARA DRENAGEM, EM CONCRETO PRÉ-MOLDADO, DIÂMETRO INTERNO = 1,5 M. AF_05/2018</t>
  </si>
  <si>
    <t>540,44</t>
  </si>
  <si>
    <t>ACRÉSCIMO PARA POÇO DE VISITA RETANGULAR PARA DRENAGEM, EM ALVENARIA COM BLOCOS DE CONCRETO, DIMENSÕES INTERNAS = 1,5X2 M. AF_05/2018</t>
  </si>
  <si>
    <t>1.509,25</t>
  </si>
  <si>
    <t>BASE PARA POÇO DE VISITA CIRCULAR PARA DRENAGEM, EM ALVENARIA COM TIJOLOS CERÂMICOS MACIÇOS, DIÂMETRO INTERNO = 1,5 M, PROFUNDIDADE = 1,45 M, EXCLUINDO TAMPÃO. AF_05/2018</t>
  </si>
  <si>
    <t>2.685,45</t>
  </si>
  <si>
    <t>ACRÉSCIMO PARA POÇO DE VISITA CIRCULAR PARA DRENAGEM, EM ALVENARIA COM TIJOLOS CERÂMICOS MACIÇOS, DIÂMETRO INTERNO = 1,5 M. AF_05/2018</t>
  </si>
  <si>
    <t>1.542,81</t>
  </si>
  <si>
    <t>BASE PARA POÇO DE VISITA RETANGULAR PARA DRENAGEM, EM ALVENARIA COM BLOCOS DE CONCRETO, DIMENSÕES INTERNAS = 1X1 M, PROFUNDIDADE = 1,45 M, EXCLUINDO TAMPÃO. AF_05/2018</t>
  </si>
  <si>
    <t>1.845,95</t>
  </si>
  <si>
    <t>ACRÉSCIMO PARA POÇO DE VISITA RETANGULAR PARA DRENAGEM, EM ALVENARIA COM BLOCOS DE CONCRETO, DIMENSÕES INTERNAS = 1X1 M. AF_05/2018</t>
  </si>
  <si>
    <t>947,67</t>
  </si>
  <si>
    <t>BASE PARA POÇO DE VISITA RETANGULAR PARA DRENAGEM, EM ALVENARIA COM BLOCOS DE CONCRETO, DIMENSÕES INTERNAS = 1,5X2,5 M, PROFUNDIDADE = 1,45 M, EXCLUINDO TAMPÃO. AF_05/2018</t>
  </si>
  <si>
    <t>4.085,89</t>
  </si>
  <si>
    <t>BASE PARA POÇO DE VISITA RETANGULAR PARA DRENAGEM, EM ALVENARIA COM BLOCOS DE CONCRETO, DIMENSÕES INTERNAS = 1X1,5 M, PROFUNDIDADE = 1,45 M, EXCLUINDO TAMPÃO. AF_05/2018</t>
  </si>
  <si>
    <t>2.327,56</t>
  </si>
  <si>
    <t>ACRÉSCIMO PARA POÇO DE VISITA RETANGULAR PARA DRENAGEM, EM ALVENARIA COM BLOCOS DE CONCRETO, DIMENSÕES INTERNAS = 1X1,5 M. AF_05/2018</t>
  </si>
  <si>
    <t>1.134,88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</si>
  <si>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</si>
  <si>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</si>
  <si>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2.809,13</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</si>
  <si>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</si>
  <si>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</si>
  <si>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3.290,68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</si>
  <si>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</si>
  <si>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</si>
  <si>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4.685,68</t>
  </si>
  <si>
    <t>POÇO DE INSPEÇÃO CIRCULAR PARA DRENAGEM, EM ALVENARIA COM TIJOLOS CERÂMICOS MACIÇOS, DIÂMETRO INTERNO = 0,6 M, PROFUNDIDADE = 1 M, EXCLUINDO TAMPÃO. AF_05/2018</t>
  </si>
  <si>
    <t>788,17</t>
  </si>
  <si>
    <t>POÇO DE INSPEÇÃO CIRCULAR PARA DRENAGEM, EM ALVENARIA COM TIJOLOS CERÂMICOS MACIÇOS, DIÂMETRO INTERNO = 0,6 M, PROFUNDIDADE = 1,5 M, EXCLUINDO TAMPÃO. AF_05/2018</t>
  </si>
  <si>
    <t>1.141,30</t>
  </si>
  <si>
    <t>BASE PARA POÇO DE VISITA RETANGULAR PARA DRENAGEM, EM ALVENARIA COM BLOCOS DE CONCRETO, DIMENSÕES INTERNAS = 1X3 M, PROFUNDIDADE = 1,45 M, EXCLUINDO TAMPÃO. AF_05/2018</t>
  </si>
  <si>
    <t>3.795,62</t>
  </si>
  <si>
    <t>ACRÉSCIMO PARA POÇO DE VISITA RETANGULAR PARA DRENAGEM, EM ALVENARIA COM BLOCOS DE CONCRETO, DIMENSÕES INTERNAS = 1,5X3 M. AF_05/2018</t>
  </si>
  <si>
    <t>1.883,65</t>
  </si>
  <si>
    <t>ACRÉSCIMO PARA POÇO DE VISITA RETANGULAR PARA DRENAGEM, EM ALVENARIA COM BLOCOS DE CONCRETO, DIMENSÕES INTERNAS = 1X3 M. AF_05/2018</t>
  </si>
  <si>
    <t>ACRÉSCIMO PARA POÇO DE VISITA CIRCULAR PARA DRENAGEM, EM CONCRETO PRÉ-MOLDADO, DIÂMETRO INTERNO = 0,8 M. AF_05/2018</t>
  </si>
  <si>
    <t>257,19</t>
  </si>
  <si>
    <t>BASE PARA POÇO DE VISITA RETANGULAR PARA DRENAGEM, EM ALVENARIA COM BLOCOS DE CONCRETO, DIMENSÕES INTERNAS = 1X3,5 M, PROFUNDIDADE = 1,45 M, EXCLUINDO TAMPÃO. AF_05/2018</t>
  </si>
  <si>
    <t>4.280,07</t>
  </si>
  <si>
    <t>BASE PARA POÇO DE VISITA CIRCULAR PARA DRENAGEM, EM ALVENARIA COM TIJOLOS CERÂMICOS MACIÇOS, DIÂMETRO INTERNO = 0,8 M, PROFUNDIDADE = 1,45 M, EXCLUINDO TAMPÃO. AF_05/2018</t>
  </si>
  <si>
    <t>1.466,93</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</si>
  <si>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</si>
  <si>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</si>
  <si>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2.096,23</t>
  </si>
  <si>
    <t>ACRÉSCIMO PARA POÇO DE VISITA CIRCULAR PARA DRENAGEM, EM ALVENARIA COM TIJOLOS CERÂMICOS MACIÇOS, DIÂMETRO INTERNO = 0,8 M. AF_05/2018</t>
  </si>
  <si>
    <t>875,18</t>
  </si>
  <si>
    <t>BASE PARA POÇO DE VISITA RETANGULAR PARA DRENAGEM, EM ALVENARIA COM BLOCOS DE CONCRETO, DIMENSÕES INTERNAS = 1,5X3,5 M, PROFUNDIDADE = 1,45 M, EXCLUINDO TAMPÃO. AF_05/2018</t>
  </si>
  <si>
    <t>5.285,59</t>
  </si>
  <si>
    <t>BASE PARA POÇO DE VISITA RETANGULAR PARA DRENAGEM, EM ALVENARIA COM BLOCOS DE CONCRETO, DIMENSÕES INTERNAS = 1X4 M, PROFUNDIDADE = 1,45 M, EXCLUINDO TAMPÃO. AF_05/2018</t>
  </si>
  <si>
    <t>4.764,66</t>
  </si>
  <si>
    <t>BASE PARA POÇO DE VISITA RETANGULAR PARA DRENAGEM, EM ALVENARIA COM BLOCOS DE CONCRETO, DIMENSÕES INTERNAS = 2,5X3 M, PROFUNDIDADE = 1,45 M, EXCLUINDO TAMPÃO. AF_05/2018</t>
  </si>
  <si>
    <t>6.617,73</t>
  </si>
  <si>
    <t>ACRÉSCIMO PARA POÇO DE VISITA CIRCULAR PARA DRENAGEM, EM CONCRETO PRÉ-MOLDADO, DIÂMETRO INTERNO = 1 M. AF_05/2018</t>
  </si>
  <si>
    <t>310,36</t>
  </si>
  <si>
    <t>ACRÉSCIMO PARA POÇO DE VISITA RETANGULAR PARA DRENAGEM, EM ALVENARIA COM BLOCOS DE CONCRETO, DIMENSÕES INTERNAS = 1X4 M. AF_05/2018</t>
  </si>
  <si>
    <t>2.070,83</t>
  </si>
  <si>
    <t>BASE PARA POÇO DE VISITA RETANGULAR PARA DRENAGEM, EM ALVENARIA COM BLOCOS DE CONCRETO, DIMENSÕES INTERNAS = 1,5X1,5 M, PROFUNDIDADE = 1,45 M, EXCLUINDO TAMPÃO. AF_05/2018</t>
  </si>
  <si>
    <t>2.867,75</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</si>
  <si>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</si>
  <si>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</si>
  <si>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1.798,30</t>
  </si>
  <si>
    <t>ACRÉSCIMO PARA POÇO DE VISITA CIRCULAR PARA DRENAGEM, EM ALVENARIA COM TIJOLOS CERÂMICOS MACIÇOS, DIÂMETRO INTERNO = 1 M. AF_05/2018</t>
  </si>
  <si>
    <t>1.065,94</t>
  </si>
  <si>
    <t>BASE PARA POÇO DE VISITA RETANGULAR PARA DRENAGEM, EM ALVENARIA COM BLOCOS DE CONCRETO, DIMENSÕES INTERNAS = 1,5X4 M, PROFUNDIDADE = 1,45 M, EXCLUINDO TAMPÃO. AF_05/2018</t>
  </si>
  <si>
    <t>5.885,47</t>
  </si>
  <si>
    <t>ACRÉSCIMO PARA POÇO DE VISITA RETANGULAR PARA DRENAGEM, EM ALVENARIA COM BLOCOS DE CONCRETO, DIMENSÕES INTERNAS = 2,5X3 M. AF_05/2018</t>
  </si>
  <si>
    <t>2.283,41</t>
  </si>
  <si>
    <t>ACRÉSCIMO PARA POÇO DE VISITA RETANGULAR PARA DRENAGEM, EM ALVENARIA COM BLOCOS DE CONCRETO, DIMENSÕES INTERNAS = 1,5X4 M. AF_05/2018</t>
  </si>
  <si>
    <t>2.279,03</t>
  </si>
  <si>
    <t>BASE PARA POÇO DE VISITA RETANGULAR PARA DRENAGEM, EM ALVENARIA COM BLOCOS DE CONCRETO, DIMENSÕES INTERNAS = 2,5X3,5 M, PROFUNDIDADE = 1,45 M, EXCLUINDO TAMPÃO. AF_05/2018</t>
  </si>
  <si>
    <t>7.467,64</t>
  </si>
  <si>
    <t>ACRÉSCIMO PARA POÇO DE VISITA RETANGULAR PARA DRENAGEM, EM ALVENARIA COM BLOCOS DE CONCRETO, DIMENSÕES INTERNAS = 2,5X3,5 M. AF_05/2018</t>
  </si>
  <si>
    <t>2.470,55</t>
  </si>
  <si>
    <t>BASE PARA POÇO DE VISITA RETANGULAR PARA DRENAGEM, EM ALVENARIA COM BLOCOS DE CONCRETO, DIMENSÕES INTERNAS = 2,5X4 M, PROFUNDIDADE = 1,45 M, EXCLUINDO TAMPÃO. AF_05/2018</t>
  </si>
  <si>
    <t>8.317,59</t>
  </si>
  <si>
    <t>BASE PARA POÇO DE VISITA RETANGULAR PARA DRENAGEM, EM ALVENARIA COM BLOCOS DE CONCRETO, DIMENSÕES INTERNAS = 2X2 M, PROFUNDIDADE = 1,45 M, EXCLUINDO TAMPÃO. AF_05/2018</t>
  </si>
  <si>
    <t>4.200,83</t>
  </si>
  <si>
    <t>ACRÉSCIMO PARA POÇO DE VISITA RETANGULAR PARA DRENAGEM, EM ALVENARIA COM BLOCOS DE CONCRETO, DIMENSÕES INTERNAS = 2,5X4 M. AF_05/2018</t>
  </si>
  <si>
    <t>2.662,12</t>
  </si>
  <si>
    <t>BASE PARA POÇO DE VISITA RETANGULAR PARA DRENAGEM, EM ALVENARIA COM BLOCOS DE CONCRETO, DIMENSÕES INTERNAS = 3X3 M, PROFUNDIDADE = 1,45 M, EXCLUINDO TAMPÃO. AF_05/2018</t>
  </si>
  <si>
    <t>7.624,90</t>
  </si>
  <si>
    <t>ACRÉSCIMO PARA POÇO DE VISITA RETANGULAR PARA DRENAGEM, EM ALVENARIA COM BLOCOS DE CONCRETO, DIMENSÕES INTERNAS = 3X3 M. AF_05/2018</t>
  </si>
  <si>
    <t>2.474,93</t>
  </si>
  <si>
    <t>BASE PARA POÇO DE VISITA RETANGULAR PARA DRENAGEM, EM ALVENARIA COM BLOCOS DE CONCRETO, DIMENSÕES INTERNAS = 3X3,5 M, PROFUNDIDADE = 1,45 M, EXCLUINDO TAMPÃO. AF_05/2018</t>
  </si>
  <si>
    <t>8.598,95</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</si>
  <si>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</si>
  <si>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</si>
  <si>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1.717,48</t>
  </si>
  <si>
    <t>BASE PARA POÇO DE VISITA RETANGULAR PARA DRENAGEM, EM ALVENARIA COM BLOCOS DE CONCRETO, DIMENSÕES INTERNAS = 3X4 M, PROFUNDIDADE = 1,45 M, EXCLUINDO TAMPÃO. AF_05/2018</t>
  </si>
  <si>
    <t>9.572,99</t>
  </si>
  <si>
    <t>ACRÉSCIMO PARA POÇO DE VISITA RETANGULAR PARA DRENAGEM, EM ALVENARIA COM BLOCOS DE CONCRETO, DIMENSÕES INTERNAS = 3X4 M. AF_05/2018</t>
  </si>
  <si>
    <t>2.853,69</t>
  </si>
  <si>
    <t>BASE PARA POÇO DE VISITA RETANGULAR PARA DRENAGEM, EM ALVENARIA COM BLOCOS DE CONCRETO, DIMENSÕES INTERNAS = 3,5X3,5 M, PROFUNDIDADE = 1,45 M, EXCLUINDO TAMPÃO. AF_05/2018</t>
  </si>
  <si>
    <t>9.736,16</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</si>
  <si>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</si>
  <si>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</si>
  <si>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4.909,52</t>
  </si>
  <si>
    <t>BASE PARA POÇO DE VISITA RETANGULAR PARA DRENAGEM, EM ALVENARIA COM BLOCOS DE CONCRETO, DIMENSÕES INTERNAS = 3,5X4 M, PROFUNDIDADE = 1,45 M, EXCLUINDO TAMPÃO. AF_05/2018</t>
  </si>
  <si>
    <t>10.835,17</t>
  </si>
  <si>
    <t>ACRÉSCIMO PARA POÇO DE VISITA RETANGULAR PARA DRENAGEM, EM ALVENARIA COM BLOCOS DE CONCRETO, DIMENSÕES INTERNAS = 3,5X4 M. AF_05/2018</t>
  </si>
  <si>
    <t>3.045,27</t>
  </si>
  <si>
    <t>BASE PARA POÇO DE VISITA RETANGULAR PARA DRENAGEM, EM ALVENARIA COM BLOCOS DE CONCRETO, DIMENSÕES INTERNAS = 4X4 M, PROFUNDIDADE = 1,45 M, EXCLUINDO TAMPÃO. AF_05/2018</t>
  </si>
  <si>
    <t>12.104,27</t>
  </si>
  <si>
    <t>ACRÉSCIMO PARA POÇO DE VISITA RETANGULAR PARA DRENAGEM, EM ALVENARIA COM BLOCOS DE CONCRETO, DIMENSÕES INTERNAS = 2X2,5 M. AF_05/2018</t>
  </si>
  <si>
    <t>1.904,65</t>
  </si>
  <si>
    <t>CHAMINÉ CIRCULAR PARA POÇO DE VISITA PARA DRENAGEM, EM CONCRETO PRÉ-MOLDADO, DIÂMETRO INTERNO = 0,6 M. AF_05/2018</t>
  </si>
  <si>
    <t>168,66</t>
  </si>
  <si>
    <t>CHAMINÉ CIRCULAR PARA POÇO DE VISITA PARA DRENAGEM, EM ALVENARIA COM TIJOLOS CERÂMICOS MACIÇOS, DIÂMETRO INTERNO = 0,6 M. AF_05/2018</t>
  </si>
  <si>
    <t>685,43</t>
  </si>
  <si>
    <t>BASE PARA POÇO DE VISITA RETANGULAR PARA DRENAGEM, EM ALVENARIA COM BLOCOS DE CONCRETO, DIMENSÕES INTERNAS = 2X3 M, PROFUNDIDADE = 1,45 M, EXCLUINDO TAMPÃO. AF_05/2018</t>
  </si>
  <si>
    <t>5.660,16</t>
  </si>
  <si>
    <t>ACRÉSCIMO PARA POÇO DE VISITA RETANGULAR PARA DRENAGEM, EM ALVENARIA COM BLOCOS DE CONCRETO, DIMENSÕES INTERNAS = 2X3 M. AF_05/2018</t>
  </si>
  <si>
    <t>2.091,85</t>
  </si>
  <si>
    <t>BASE PARA POÇO DE VISITA RETANGULAR PARA DRENAGEM, EM ALVENARIA COM BLOCOS DE CONCRETO, DIMENSÕES INTERNAS = 2X3,5 M, PROFUNDIDADE = 1,45 M, EXCLUINDO TAMPÃO. AF_05/2018</t>
  </si>
  <si>
    <t>6.374,05</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</si>
  <si>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</si>
  <si>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</si>
  <si>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7.087,92</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</si>
  <si>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</si>
  <si>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</si>
  <si>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5.767,82</t>
  </si>
  <si>
    <t>ACRÉSCIMO PARA POÇO DE VISITA RETANGULAR PARA DRENAGEM, EM ALVENARIA COM BLOCOS DE CONCRETO, DIMENSÕES INTERNAS = 4X4 M. AF_05/2018</t>
  </si>
  <si>
    <t>3.193,95</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</si>
  <si>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</si>
  <si>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</si>
  <si>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</si>
  <si>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</si>
  <si>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</si>
  <si>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32,88</t>
  </si>
  <si>
    <t>GUIA (MEIO-FIO) E SARJETA CONJUGADOS DE CONCRETO, MOLDADA  IN LOCO  EM TRECHO CURVO COM EXTRUSORA, 45 CM BASE (15 CM BASE DA GUIA + 30 CM BASE DA SARJETA) X 22 CM ALTURA. AF_06/2016</t>
  </si>
  <si>
    <t>36,65</t>
  </si>
  <si>
    <t>GUIA (MEIO-FIO) E SARJETA CONJUGADOS DE CONCRETO, MOLDADA  IN LOCO  EM TRECHO RETO COM EXTRUSORA, 60 CM BASE (15 CM BASE DA GUIA + 45 CM BASE DA SARJETA) X 26 CM ALTURA. AF_06/2016</t>
  </si>
  <si>
    <t>45,88</t>
  </si>
  <si>
    <t>GUIA (MEIO-FIO) E SARJETA CONJUGADOS DE CONCRETO, MOLDADA IN LOCO  EM TRECHO CURVO COM EXTRUSORA, 60 CM BASE (15 CM BASE DA GUIA + 45 CM BASE DA SARJETA) X 26 CM ALTURA. AF_06/2016</t>
  </si>
  <si>
    <t>51,15</t>
  </si>
  <si>
    <t>GUIA (MEIO-FIO) E SARJETA CONJUGADOS DE CONCRETO, MOLDADA  IN LOCO  EM TRECHO RETO COM EXTRUSORA, 65 CM BASE (15 CM BASE DA GUIA + 50 CM BASE DA SARJETA) X 26 CM ALTURA. AF_06/2016</t>
  </si>
  <si>
    <t>55,99</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</si>
  <si>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</si>
  <si>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</si>
  <si>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</si>
  <si>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</si>
  <si>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</si>
  <si>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</si>
  <si>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34,78</t>
  </si>
  <si>
    <t>EXECUÇÃO DE SARJETA DE CONCRETO USINADO, MOLDADA  IN LOCO  EM TRECHO CURVO, 30 CM BASE X 15 CM ALTURA. AF_06/2016</t>
  </si>
  <si>
    <t>EXECUÇÃO DE SARJETA DE CONCRETO USINADO, MOLDADA  IN LOCO  EM TRECHO RETO, 45 CM BASE X 15 CM ALTURA. AF_06/2016</t>
  </si>
  <si>
    <t>43,51</t>
  </si>
  <si>
    <t>EXECUÇÃO DE SARJETA DE CONCRETO USINADO, MOLDADA  IN LOCO  EM TRECHO CURVO, 45 CM BASE X 15 CM ALTURA. AF_06/2016</t>
  </si>
  <si>
    <t>EXECUÇÃO DE SARJETA DE CONCRETO USINADO, MOLDADA  IN LOCO  EM TRECHO RETO, 60 CM BASE X 15 CM ALTURA. AF_06/2016</t>
  </si>
  <si>
    <t>51,77</t>
  </si>
  <si>
    <t>EXECUÇÃO DE SARJETA DE CONCRETO USINADO, MOLDADA  IN LOCO  EM TRECHO CURVO, 60 CM BASE X 15 CM ALTURA. AF_06/2016</t>
  </si>
  <si>
    <t>62,06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</si>
  <si>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</si>
  <si>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</si>
  <si>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</si>
  <si>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34,27</t>
  </si>
  <si>
    <t>EXECUÇÃO DE SARJETA DE CONCRETO USINADO, MOLDADA  IN LOCO  EM TRECHO CURVO, 45 CM BASE X 10 CM ALTURA. AF_06/2016</t>
  </si>
  <si>
    <t>43,26</t>
  </si>
  <si>
    <t>EXECUÇÃO DE SARJETA DE CONCRETO USINADO, MOLDADA  IN LOCO  EM TRECHO RETO, 60 CM BASE X 10 CM ALTURA. AF_06/2016</t>
  </si>
  <si>
    <t>EXECUÇÃO DE SARJETA DE CONCRETO USINADO, MOLDADA  IN LOCO  EM TRECHO CURVO, 60 CM BASE X 10 CM ALTURA. AF_06/2016</t>
  </si>
  <si>
    <t>49,16</t>
  </si>
  <si>
    <t>EXECUÇÃO DE SARJETÃO DE CONCRETO USINADO, MOLDADA  IN LOCO  EM TRECHO RETO, 100 CM BASE X 20 CM ALTURA. AF_06/2016</t>
  </si>
  <si>
    <t>98,71</t>
  </si>
  <si>
    <t>EXECUÇÃO DE ESCORAS DE CONCRETO PARA CONTENÇÃO DE GUIAS PRÉ-FABRICADAS. AF_06/2016</t>
  </si>
  <si>
    <t>ESCORAMENTO DE VALA, TIPO PONTALETEAMENTO, COM PROFUNDIDADE DE 0 A 1,5 M, LARGURA MENOR QUE 1,5 M, EM LOCAL COM NÍVEL ALTO DE INTERFERÊNCIA. AF_06/2016</t>
  </si>
  <si>
    <t>17,40</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</si>
  <si>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</si>
  <si>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</si>
  <si>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</si>
  <si>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20,31</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</si>
  <si>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</si>
  <si>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</si>
  <si>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17,06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</si>
  <si>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</si>
  <si>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</si>
  <si>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</si>
  <si>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12,61</t>
  </si>
  <si>
    <t>ESCORAMENTO DE VALA, TIPO PONTALETEAMENTO, COM PROFUNDIDADE DE 1,5 A 3,0 M, LARGURA MAIOR OU IGUAL A 1,5 M E MENOR QUE 2,5 M, EM LOCAL COM NÍVEL BAIXO DE INTERFERÊNCIA. AF_06/2016</t>
  </si>
  <si>
    <t>19,24</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</si>
  <si>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</si>
  <si>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</si>
  <si>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</si>
  <si>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</si>
  <si>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</si>
  <si>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</si>
  <si>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31,82</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</si>
  <si>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</si>
  <si>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</si>
  <si>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</si>
  <si>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27,10</t>
  </si>
  <si>
    <t>ESCORAMENTO DE VALA, TIPO DESCONTÍNUO, COM PROFUNDIDADE DE 0 A 1,5 M, LARGURA MAIOR OU IGUAL A 1,5 M E MENOR QUE 2,5 M, EM LOCAL COM NÍVEL BAIXO DE INTERFERÊNCIA. AF_06/2016</t>
  </si>
  <si>
    <t>35,79</t>
  </si>
  <si>
    <t>ESCORAMENTO DE VALA, TIPO DESCONTÍNUO, COM PROFUNDIDADE DE 1,5 M A 3,0 M, LARGURA MENOR QUE 1,5 M, EM LOCAL COM NÍVEL BAIXO DE INTERFERÊNCIA. AF_06/2016</t>
  </si>
  <si>
    <t>21,93</t>
  </si>
  <si>
    <t>ESCORAMENTO DE VALA, TIPO DESCONTÍNUO, COM PROFUNDIDADE DE 1,5 A 3,0 M, LARGURA MAIOR OU IGUAL A 1,5 M E MENOR QUE 2,5 M, EM LOCAL COM NÍVEL BAIXO DE INTERFERÊNCIA. AF_06/2016</t>
  </si>
  <si>
    <t>30,44</t>
  </si>
  <si>
    <t>ESCORAMENTO DE VALA, TIPO DESCONTÍNUO, COM PROFUNDIDADE DE 3,0 A 4,5 M, LARGURA MENOR QUE 1,5 M, EM LOCAL COM NÍVEL BAIXO DE INTERFERÊNCIA. AF_06/2016</t>
  </si>
  <si>
    <t>18,43</t>
  </si>
  <si>
    <t>ESCORAMENTO DE VALA, TIPO DESCONTÍNUO, COM PROFUNDIDADE DE 3,0 A 4,5 M, LARGURA MAIOR OU IGUAL A 1,5 E MENOR QUE 2,5 M, EM LOCAL COM NÍVEL BAIXO DE INTERFERÊNCIA. AF_06/2016</t>
  </si>
  <si>
    <t>27,06</t>
  </si>
  <si>
    <t>ESCORAMENTO CONTINUO DE VALAS, MISTO, COM PERFIL I DE 8"</t>
  </si>
  <si>
    <t>146,53</t>
  </si>
  <si>
    <t>ESCORAMENTO FORMAS ATE H = 3,30M, COM MADEIRA DE 3A QUALIDADE, NAO APARELHADA, APROVEITAMENTO TABUAS 3X E PRUMOS 4X.</t>
  </si>
  <si>
    <t>ESCORAMENTO FORMAS DE H=3,30 A 3,50 M, COM MADEIRA 3A QUALIDADE, NAO APARELHADA, APROVEITAMENTO TABUAS 3X E PRUMOS 4X</t>
  </si>
  <si>
    <t>16,06</t>
  </si>
  <si>
    <t>ESCORAMENTO FORMAS H=3,50 A 4,00 M, COM MADEIRA DE 3A QUALIDADE, NAO APARELHADA, APROVEITAMENTO TABUAS 3X E PRUMOS 4X.</t>
  </si>
  <si>
    <t>RECOLOCACAO DE FOLHAS DE PORTA DE PASSAGEM OU JANELA, CONSIDERANDO REAPROVEITAMENTO DO MATERIAL</t>
  </si>
  <si>
    <t>77,21</t>
  </si>
  <si>
    <t>PORTA DE MADEIRA COMPENSADA LISA PARA PINTURA, 120X210X3,5CM, 2 FOLHAS, INCLUSO ADUELA 2A, ALIZAR 2A E DOBRADICAS</t>
  </si>
  <si>
    <t>616,30</t>
  </si>
  <si>
    <t>PORTA MADEIRA 1A CORRER P/VIDRO 30MM/ GUARNICAO 15CM/ALIZAR</t>
  </si>
  <si>
    <t>619,98</t>
  </si>
  <si>
    <t>90788</t>
  </si>
  <si>
    <t>PORTA-PRONTA DE MADEIRA, FOLHA LEVE OU MÉDIA, 60X210CM, FIXAÇÃO COM PREENCHIMENTO PARCIAL DE ESPUMA EXPANSIVA - FORNECIMENTO E INSTALAÇÃO. AF_08/2015</t>
  </si>
  <si>
    <t>345,35</t>
  </si>
  <si>
    <t>90789</t>
  </si>
  <si>
    <t>PORTA-PRONTA DE MADEIRA, FOLHA LEVE OU MÉDIA, 70X210CM, FIXAÇÃO COM PREENCHIMENTO PARCIAL DE ESPUMA EXPANSIVA - FORNECIMENTO E INSTALAÇÃO. AF_08/2015</t>
  </si>
  <si>
    <t>357,06</t>
  </si>
  <si>
    <t>90790</t>
  </si>
  <si>
    <t>PORTA-PRONTA DE MADEIRA, FOLHA LEVE OU MÉDIA, 80X210CM, FIXAÇÃO COM PREENCHIMENTO PARCIAL DE ESPUMA EXPANSIVA - FORNECIMENTO E INSTALAÇÃO. AF_08/2015</t>
  </si>
  <si>
    <t>360,40</t>
  </si>
  <si>
    <t>90791</t>
  </si>
  <si>
    <t>PORTA-PRONTA DE MADEIRA, FOLHA PESADA OU SUPERPESADA, 80X210CM, FIXAÇÃO COM PREENCHIMENTO PARCIAL DE ESPUMA EXPANSIVA - FORNECIMENTO E INSTALAÇÃO. AF_08/2015</t>
  </si>
  <si>
    <t>386,47</t>
  </si>
  <si>
    <t>90792</t>
  </si>
  <si>
    <t>PORTA-PRONTA DE MADEIRA, FOLHA PESADA OU SUPERPESADA, 80X210CM, FIXAÇÃO COM PREENCHIMENTO TOTAL DE ESPUMA EXPANSIVA - FORNECIMENTO E INSTALAÇÃO. AF_08/2015</t>
  </si>
  <si>
    <t>404,70</t>
  </si>
  <si>
    <t>90793</t>
  </si>
  <si>
    <t>PORTA-PRONTA DE MADEIRA, FOLHA PESADA OU SUPERPESADA, 90X210CM, FIXAÇÃO COM PREENCHIMENTO TOTAL DE ESPUMA EXPANSIVA - FORNECIMENTO E INSTALAÇÃO. AF_08/2015</t>
  </si>
  <si>
    <t>416,47</t>
  </si>
  <si>
    <t>ADUELA / MARCO / BATENTE PARA PORTA DE 60X210CM, PADRÃO MÉDIO - FORNECIMENTO E MONTAGEM. AF_08/2015</t>
  </si>
  <si>
    <t>152,98</t>
  </si>
  <si>
    <t>ADUELA / MARCO / BATENTE PARA PORTA DE 70X210CM, PADRÃO MÉDIO - FORNECIMENTO E MONTAGEM. AF_08/2015</t>
  </si>
  <si>
    <t>159,89</t>
  </si>
  <si>
    <t>ADUELA / MARCO / BATENTE PARA PORTA DE 80X210CM, PADRÃO MÉDIO - FORNECIMENTO E MONTAGEM. AF_08/2015</t>
  </si>
  <si>
    <t>ADUELA / MARCO / BATENTE PARA PORTA DE 90X210CM, PADRÃO MÉDIO - FORNECIMENTO E MONTAGEM. AF_08/2015</t>
  </si>
  <si>
    <t>173,71</t>
  </si>
  <si>
    <t>ADUELA / MARCO / BATENTE PARA PORTA DE 60X210CM, FIXAÇÃO COM ARGAMASSA, PADRÃO MÉDIO - FORNECIMENTO E INSTALAÇÃO. AF_08/2015_P</t>
  </si>
  <si>
    <t>214,66</t>
  </si>
  <si>
    <t>ADUELA / MARCO / BATENTE PARA PORTA DE 60X210CM, FIXAÇÃO COM ARGAMASSA - SOMENTE INSTALAÇÃO. AF_08/2015_P</t>
  </si>
  <si>
    <t>ADUELA / MARCO / BATENTE PARA PORTA DE 70X210CM, FIXAÇÃO COM ARGAMASSA, PADRÃO MÉDIO - FORNECIMENTO E INSTALAÇÃO. AF_08/2015_P</t>
  </si>
  <si>
    <t>226,93</t>
  </si>
  <si>
    <t>ADUELA / MARCO / BATENTE PARA PORTA DE 70X210CM, FIXAÇÃO COM ARGAMASSA - SOMENTE INSTALAÇÃO. AF_08/2015_P</t>
  </si>
  <si>
    <t>67,04</t>
  </si>
  <si>
    <t>ADUELA / MARCO / BATENTE PARA PORTA DE 80X210CM, FIXAÇÃO COM ARGAMASSA, PADRÃO MÉDIO - FORNECIMENTO E INSTALAÇÃO. AF_08/2015_P</t>
  </si>
  <si>
    <t>239,19</t>
  </si>
  <si>
    <t>ADUELA / MARCO / BATENTE PARA PORTA DE 80X210CM, FIXAÇÃO COM ARGAMASSA - SOMENTE INSTALAÇÃO. AF_08/2015_P</t>
  </si>
  <si>
    <t>ADUELA / MARCO / BATENTE PARA PORTA DE 90X210CM, FIXAÇÃO COM ARGAMASSA, PADRÃO MÉDIO - FORNECIMENTO E INSTALAÇÃO. AF_08/2015_P</t>
  </si>
  <si>
    <t>251,50</t>
  </si>
  <si>
    <t>ADUELA / MARCO / BATENTE PARA PORTA DE 90X210CM, FIXAÇÃO COM ARGAMASSA - SOMENTE INSTALAÇÃO. AF_08/2015_P</t>
  </si>
  <si>
    <t>77,79</t>
  </si>
  <si>
    <t>PORTA DE MADEIRA PARA PINTURA, SEMI-OCA (LEVE OU MÉDIA), 60X210CM, ESPESSURA DE 3,5CM, INCLUSO DOBRADIÇAS - FORNECIMENTO E INSTALAÇÃO. AF_08/2015</t>
  </si>
  <si>
    <t>301,57</t>
  </si>
  <si>
    <t>PORTA DE MADEIRA PARA PINTURA, SEMI-OCA (LEVE OU MÉDIA), 70X210CM, ESPESSURA DE 3,5CM, INCLUSO DOBRADIÇAS - FORNECIMENTO E INSTALAÇÃO. AF_08/2015</t>
  </si>
  <si>
    <t>322,80</t>
  </si>
  <si>
    <t>PORTA DE MADEIRA PARA PINTURA, SEMI-OCA (LEVE OU MÉDIA), 80X210CM, ESPESSURA DE 3,5CM, INCLUSO DOBRADIÇAS - FORNECIMENTO E INSTALAÇÃO. AF_08/2015</t>
  </si>
  <si>
    <t>320,55</t>
  </si>
  <si>
    <t>PORTA DE MADEIRA PARA PINTURA, SEMI-OCA (LEVE OU MÉDIA), 90X210CM, ESPESSURA DE 3,5CM, INCLUSO DOBRADIÇAS - FORNECIMENTO E INSTALAÇÃO. AF_08/2015</t>
  </si>
  <si>
    <t>334,23</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</si>
  <si>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</si>
  <si>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</si>
  <si>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</si>
  <si>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</si>
  <si>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</si>
  <si>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91,24</t>
  </si>
  <si>
    <t>FECHADURA DE EMBUTIR PARA PORTA DE BANHEIRO, COMPLETA, ACABAMENTO PADRÃO MÉDIO, INCLUSO EXECUÇÃO DE FURO - FORNECIMENTO E INSTALAÇÃO. AF_08/2015</t>
  </si>
  <si>
    <t>71,47</t>
  </si>
  <si>
    <t>KIT DE PORTA DE MADEIRA PARA PINTURA, SEMI-OCA (LEVE OU MÉDIA), PADRÃO MÉDIO, 60X210CM, ESPESSURA DE 3,5CM, ITENS INCLUSOS: DOBRADIÇAS, MONTAGEM E INSTALAÇÃO DO BATENTE, FECHADURA COM EXECUÇÃO DO FURO - FORNECIMENTO E INSTALAÇÃO. AF_08/2015</t>
  </si>
  <si>
    <t>633,34</t>
  </si>
  <si>
    <t>KIT DE PORTA DE MADEIRA PARA PINTURA, SEMI-OCA (LEVE OU MÉDIA), PADRÃO MÉDIO, 70X210CM, ESPESSURA DE 3,5CM, ITENS INCLUSOS: DOBRADIÇAS, MONTAGEM E INSTALAÇÃO DO BATENTE, FECHADURA COM EXECUÇÃO DO FURO - FORNECIMENTO E INSTALAÇÃO. AF_08/2015</t>
  </si>
  <si>
    <t>675,62</t>
  </si>
  <si>
    <t>KIT DE PORTA DE MADEIRA PARA PINTURA, SEMI-OCA (LEVE OU MÉDIA), PADRÃO MÉDIO, 80X210CM, ESPESSURA DE 3,5CM, ITENS INCLUSOS: DOBRADIÇAS, MONTAGEM E INSTALAÇÃO DO BATENTE, FECHADURA COM EXECUÇÃO DO FURO - FORNECIMENTO E INSTALAÇÃO. AF_08/2015</t>
  </si>
  <si>
    <t>701,80</t>
  </si>
  <si>
    <t>KIT DE PORTA DE MADEIRA PARA PINTURA, SEMI-OCA (LEVE OU MÉDIA), PADRÃO MÉDIO, 90X210CM, ESPESSURA DE 3,5CM, ITENS INCLUSOS: DOBRADIÇAS, MONTAGEM E INSTALAÇÃO DO BATENTE, FECHADURA COM EXECUÇÃO DO FURO - FORNECIMENTO E INSTALAÇÃO. AF_08/2015</t>
  </si>
  <si>
    <t>730,43</t>
  </si>
  <si>
    <t>KIT DE PORTA DE MADEIRA PARA PINTURA, SEMI-OCA (LEVE OU MÉDIA), PADRÃO MÉDIO, 60X210CM, ESPESSURA DE 3,5CM, ITENS INCLUSOS: DOBRADIÇAS, MONTAGEM E INSTALAÇÃO DO BATENTE, SEM FECHADURA - FORNECIMENTO E INSTALAÇÃO. AF_08/2015</t>
  </si>
  <si>
    <t>561,87</t>
  </si>
  <si>
    <t>KIT DE PORTA DE MADEIRA PARA PINTURA, SEMI-OCA (LEVE OU MÉDIA), PADRÃO MÉDIO, 70X210CM, ESPESSURA DE 3,5CM, ITENS INCLUSOS: DOBRADIÇAS, MONTAGEM E INSTALAÇÃO DO BATENTE, SEM FECHADURA - FORNECIMENTO E INSTALAÇÃO. AF_08/2015</t>
  </si>
  <si>
    <t>597,95</t>
  </si>
  <si>
    <t>KIT DE PORTA DE MADEIRA PARA PINTURA, SEMI-OCA (LEVE OU MÉDIA), PADRÃO MÉDIO, 80X210CM, ESPESSURA DE 3,5CM, ITENS INCLUSOS: DOBRADIÇAS, MONTAGEM E INSTALAÇÃO DO BATENTE, SEM FECHADURA - FORNECIMENTO E INSTALAÇÃO. AF_08/2015</t>
  </si>
  <si>
    <t>610,56</t>
  </si>
  <si>
    <t>KIT DE PORTA DE MADEIRA PARA PINTURA, SEMI-OCA (LEVE OU MÉDIA), PADRÃO MÉDIO, 90X210CM, ESPESSURA DE 3,5CM, ITENS INCLUSOS: DOBRADIÇAS, MONTAGEM E INSTALAÇÃO DO BATENTE, SEM FECHADURA - FORNECIMENTO E INSTALAÇÃO. AF_08/2015</t>
  </si>
  <si>
    <t>639,19</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</si>
  <si>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</si>
  <si>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</si>
  <si>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262,33</t>
  </si>
  <si>
    <t>PORTA DE MADEIRA PARA VERNIZ, SEMI-OCA (LEVE OU MÉDIA), 80X210CM, ESPESSURA DE 3,5CM, INCLUSO DOBRADIÇAS - FORNECIMENTO E INSTALAÇÃO. AF_08/2015</t>
  </si>
  <si>
    <t>341,21</t>
  </si>
  <si>
    <t>PORTA DE MADEIRA PARA VERNIZ, SEMI-OCA (LEVE OU MÉDIA), 90X210CM, ESPESSURA DE 3,5CM, INCLUSO DOBRADIÇAS - FORNECIMENTO E INSTALAÇÃO. AF_08/2015</t>
  </si>
  <si>
    <t>329,99</t>
  </si>
  <si>
    <t>KIT DE PORTA DE MADEIRA PARA VERNIZ, SEMI-OCA (LEVE OU MÉDIA), PADRÃO MÉDIO, 60X210CM, ESPESSURA DE 3,5CM, ITENS INCLUSOS: DOBRADIÇAS, MONTAGEM E INSTALAÇÃO DO BATENTE, SEM FECHADURA - FORNECIMENTO E INSTALAÇÃO. AF_08/2015</t>
  </si>
  <si>
    <t>567,38</t>
  </si>
  <si>
    <t>KIT DE PORTA DE MADEIRA PARA VERNIZ, SEMI-OCA (LEVE OU MÉDIA), PADRÃO MÉDIO, 70X210CM, ESPESSURA DE 3,5CM, ITENS INCLUSOS: DOBRADIÇAS, MONTAGEM E INSTALAÇÃO DO BATENTE, SEM FECHADURA - FORNECIMENTO E INSTALAÇÃO. AF_08/2015</t>
  </si>
  <si>
    <t>537,48</t>
  </si>
  <si>
    <t>KIT DE PORTA DE MADEIRA PARA VERNIZ, SEMI-OCA (LEVE OU MÉDIA), PADRÃO MÉDIO, 80X210CM, ESPESSURA DE 3,5CM, ITENS INCLUSOS: DOBRADIÇAS, MONTAGEM E INSTALAÇÃO DO BATENTE, SEM FECHADURA - FORNECIMENTO E INSTALAÇÃO. AF_08/2015</t>
  </si>
  <si>
    <t>631,22</t>
  </si>
  <si>
    <t>KIT DE PORTA DE MADEIRA PARA VERNIZ, SEMI-OCA (LEVE OU MÉDIA), PADRÃO MÉDIO, 90X210CM, ESPESSURA DE 3,5CM, ITENS INCLUSOS: DOBRADIÇAS, MONTAGEM E INSTALAÇÃO DO BATENTE, SEM FECHADURA - FORNECIMENTO E INSTALAÇÃO. AF_08/2015</t>
  </si>
  <si>
    <t>634,95</t>
  </si>
  <si>
    <t>ADUELA / MARCO / BATENTE PARA PORTA DE 60X210CM, PADRÃO POPULAR - FORNECIMENTO E MONTAGEM. AF_08/2015</t>
  </si>
  <si>
    <t>123,99</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</si>
  <si>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</si>
  <si>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</si>
  <si>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</si>
  <si>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144,72</t>
  </si>
  <si>
    <t>ADUELA / MARCO / BATENTE PARA PORTA DE 60X210CM, FIXAÇÃO COM ARGAMASSA, PADRÃO POPULAR - FORNECIMENTO E INSTALAÇÃO. AF_08/2015_P</t>
  </si>
  <si>
    <t>185,67</t>
  </si>
  <si>
    <t>ADUELA / MARCO / BATENTE PARA PORTA DE 70X210CM, FIXAÇÃO COM ARGAMASSA, PADRÃO POPULAR - FORNECIMENTO E INSTALAÇÃO. AF_08/2015_P</t>
  </si>
  <si>
    <t>197,94</t>
  </si>
  <si>
    <t>ADUELA / MARCO / BATENTE PARA PORTA DE 80X210CM, FIXAÇÃO COM ARGAMASSA, PADRÃO POPULAR - FORNECIMENTO E INSTALAÇÃO. AF_08/2015_P</t>
  </si>
  <si>
    <t>210,20</t>
  </si>
  <si>
    <t>ADUELA / MARCO / BATENTE PARA PORTA DE 90X210CM, FIXAÇÃO COM ARGAMASSA, PADRÃO POPULAR - FORNECIMENTO E INSTALAÇÃO. AF_08/2015_P</t>
  </si>
  <si>
    <t>222,51</t>
  </si>
  <si>
    <t>PORTA DE MADEIRA FRISADA, SEMI-OCA (LEVE OU MÉDIA), 60X210CM, ESPESSURA DE 3CM, INCLUSO DOBRADIÇAS - FORNECIMENTO E INSTALAÇÃO. AF_08/2015</t>
  </si>
  <si>
    <t>292,26</t>
  </si>
  <si>
    <t>PORTA DE MADEIRA FRISADA, SEMI-OCA (LEVE OU MÉDIA), 70X210CM, ESPESSURA DE 3CM, INCLUSO DOBRADIÇAS - FORNECIMENTO E INSTALAÇÃO. AF_08/2015</t>
  </si>
  <si>
    <t>306,68</t>
  </si>
  <si>
    <t>PORTA DE MADEIRA FRISADA, SEMI-OCA (LEVE OU MÉDIA), 80X210CM, ESPESSURA DE 3,5CM, INCLUSO DOBRADIÇAS - FORNECIMENTO E INSTALAÇÃO. AF_08/2015</t>
  </si>
  <si>
    <t>342,72</t>
  </si>
  <si>
    <t>PORTA DE MADEIRA TIPO VENEZIANA, 80X210CM, ESPESSURA DE 3CM, INCLUSO DOBRADIÇAS - FORNECIMENTO E INSTALAÇÃO. AF_08/2015</t>
  </si>
  <si>
    <t>604,55</t>
  </si>
  <si>
    <t>PORTA DE MADEIRA, TIPO MEXICANA, MACIÇA (PESADA OU SUPERPESADA), 80X210CM, ESPESSURA DE 3,5CM, INCLUSO DOBRADIÇAS - FORNECIMENTO E INSTALAÇÃO. AF_08/2015</t>
  </si>
  <si>
    <t>815,62</t>
  </si>
  <si>
    <t>ALIZAR / GUARNIÇÃO DE 5X1,5CM PARA PORTA DE 60X210CM FIXADO COM PREGOS, PADRÃO POPULAR - FORNECIMENTO E INSTALAÇÃO. AF_08/2015</t>
  </si>
  <si>
    <t>19,46</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</si>
  <si>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</si>
  <si>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</si>
  <si>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</si>
  <si>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</si>
  <si>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</si>
  <si>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52,51</t>
  </si>
  <si>
    <t>FECHADURA DE EMBUTIR PARA PORTAS INTERNAS, COMPLETA, ACABAMENTO PADRÃO MÉDIO, COM EXECUÇÃO DE FURO - FORNECIMENTO E INSTALAÇÃO. AF_08/2015</t>
  </si>
  <si>
    <t>77,67</t>
  </si>
  <si>
    <t>FECHADURA DE EMBUTIR PARA PORTAS INTERNAS, COMPLETA, ACABAMENTO PADRÃO POPULAR, COM EXECUÇÃO DE FURO - FORNECIMENTO E INSTALAÇÃO. AF_08/2015</t>
  </si>
  <si>
    <t>55,06</t>
  </si>
  <si>
    <t>KIT DE PORTA DE MADEIRA PARA PINTURA, SEMI-OCA (LEVE OU MÉDIA), PADRÃO POPULAR, 60X210CM, ESPESSURA DE 3,5CM, ITENS INCLUSOS: DOBRADIÇAS, MONTAGEM E INSTALAÇÃO DO BATENTE, FECHADURA COM EXECUÇÃO DO FURO - FORNECIMENTO E INSTALAÇÃO. AF_08/2015</t>
  </si>
  <si>
    <t>578,67</t>
  </si>
  <si>
    <t>KIT DE PORTA DE MADEIRA PARA PINTURA, SEMI-OCA (LEVE OU MÉDIA), PADRÃO POPULAR, 70X210CM, ESPESSURA DE 3,5CM, ITENS INCLUSOS: DOBRADIÇAS, MONTAGEM E INSTALAÇÃO DO BATENTE, FECHADURA COM EXECUÇÃO DO FURO - FORNECIMENTO E INSTALAÇÃO. AF_08/2015</t>
  </si>
  <si>
    <t>617,18</t>
  </si>
  <si>
    <t>KIT DE PORTA DE MADEIRA PARA PINTURA, SEMI-OCA (LEVE OU MÉDIA), PADRÃO POPULAR, 80X210CM, ESPESSURA DE 3,5CM, ITENS INCLUSOS: DOBRADIÇAS, MONTAGEM E INSTALAÇÃO DO BATENTE, FECHADURA COM EXECUÇÃO DO FURO - FORNECIMENTO E INSTALAÇÃO. AF_08/2015</t>
  </si>
  <si>
    <t>644,16</t>
  </si>
  <si>
    <t>KIT DE PORTA DE MADEIRA PARA PINTURA, SEMI-OCA (LEVE OU MÉDIA), PADRÃO POPULAR, 90X210CM, ESPESSURA DE 3,5CM, ITENS INCLUSOS: DOBRADIÇAS, MONTAGEM E INSTALAÇÃO DO BATENTE, FECHADURA COM EXECUÇÃO DO FURO - FORNECIMENTO E INSTALAÇÃO. AF_08/2015</t>
  </si>
  <si>
    <t>672,67</t>
  </si>
  <si>
    <t>KIT DE PORTA DE MADEIRA PARA PINTURA, SEMI-OCA (LEVE OU MÉDIA), PADRÃO POPULAR, 60X210CM, ESPESSURA DE 3,5CM, ITENS INCLUSOS: DOBRADIÇAS, MONTAGEM E INSTALAÇÃO DO BATENTE, SEM FECHADURA - FORNECIMENTO E INSTALAÇÃO. AF_08/2015</t>
  </si>
  <si>
    <t>526,16</t>
  </si>
  <si>
    <t>KIT DE PORTA DE MADEIRA PARA PINTURA, SEMI-OCA (LEVE OU MÉDIA), PADRÃO POPULAR, 70X210CM, ESPESSURA DE 3,5CM, ITENS INCLUSOS: DOBRADIÇAS, MONTAGEM E INSTALAÇÃO DO BATENTE, SEM FECHADURA - FORNECIMENTO E INSTALAÇÃO. AF_08/2015</t>
  </si>
  <si>
    <t>562,12</t>
  </si>
  <si>
    <t>KIT DE PORTA DE MADEIRA PARA PINTURA, SEMI-OCA (LEVE OU MÉDIA), PADRÃO POPULAR, 80X210CM, ESPESSURA DE 3,5CM, ITENS INCLUSOS: DOBRADIÇAS, MONTAGEM E INSTALAÇÃO DO BATENTE, SEM FECHADURA - FORNECIMENTO E INSTALAÇÃO. AF_08/2015</t>
  </si>
  <si>
    <t>574,61</t>
  </si>
  <si>
    <t>KIT DE PORTA DE MADEIRA PARA PINTURA, SEMI-OCA (LEVE OU MÉDIA), PADRÃO POPULAR, 90X210CM, ESPESSURA DE 3,5CM, ITENS INCLUSOS: DOBRADIÇAS, MONTAGEM E INSTALAÇÃO DO BATENTE, SEM FECHADURA - FORNECIMENTO E INSTALAÇÃO. AF_08/2015</t>
  </si>
  <si>
    <t>603,12</t>
  </si>
  <si>
    <t>KIT DE PORTA DE MADEIRA PARA VERNIZ, SEMI-OCA (LEVE OU MÉDIA), PADRÃO POPULAR, 60X210CM, ESPESSURA DE 3,5CM, ITENS INCLUSOS: DOBRADIÇAS, MONTAGEM E INSTALAÇÃO DO BATENTE, SEM FECHADURA - FORNECIMENTO E INSTALAÇÃO. AF_08/2015</t>
  </si>
  <si>
    <t>531,67</t>
  </si>
  <si>
    <t>KIT DE PORTA DE MADEIRA PARA VERNIZ, SEMI-OCA (LEVE OU MÉDIA), PADRÃO POPULAR, 70X210CM, ESPESSURA DE 3,5CM, ITENS INCLUSOS: DOBRADIÇAS, MONTAGEM E INSTALAÇÃO DO BATENTE, SEM FECHADURA - FORNECIMENTO E INSTALAÇÃO. AF_08/2015</t>
  </si>
  <si>
    <t>501,65</t>
  </si>
  <si>
    <t>KIT DE PORTA DE MADEIRA PARA VERNIZ, SEMI-OCA (LEVE OU MÉDIA), PADRÃO POPULAR, 80X210CM, ESPESSURA DE 3,5CM, ITENS INCLUSOS: DOBRADIÇAS, MONTAGEM E INSTALAÇÃO DO BATENTE, SEM FECHADURA - FORNECIMENTO E INSTALAÇÃO. AF_08/2015</t>
  </si>
  <si>
    <t>595,27</t>
  </si>
  <si>
    <t>KIT DE PORTA DE MADEIRA PARA VERNIZ, SEMI-OCA (LEVE OU MÉDIA), PADRÃO POPULAR, 90X210CM, ESPESSURA DE 3,5CM, ITENS INCLUSOS: DOBRADIÇAS, MONTAGEM E INSTALAÇÃO DO BATENTE, SEM FECHADURA - FORNECIMENTO E INSTALAÇÃO. AF_08/2015</t>
  </si>
  <si>
    <t>598,88</t>
  </si>
  <si>
    <t>KIT DE PORTA DE MADEIRA FRISADA, SEMI-OCA (LEVE OU MÉDIA), PADRÃO MÉDIO 60X210CM, ESPESSURA DE 3CM, ITENS INCLUSOS: DOBRADIÇAS, MONTAGEM E INSTALAÇÃO DO BATENTE, SEM FECHADURA - FORNECIMENTO E INSTALAÇÃO. AF_08/2015</t>
  </si>
  <si>
    <t>552,56</t>
  </si>
  <si>
    <t>KIT DE PORTA DE MADEIRA FRISADA, SEMI-OCA (LEVE OU MÉDIA), PADRÃO POPULAR, 60X210CM, ESPESSURA DE 3CM, ITENS INCLUSOS: DOBRADIÇAS, MONTAGEM E INSTALAÇÃO DO BATENTE, SEM FECHADURA - FORNECIMENTO E INSTALAÇÃO. AF_08/2015</t>
  </si>
  <si>
    <t>516,85</t>
  </si>
  <si>
    <t>KIT DE PORTA DE MADEIRA FRISADA, SEMI-OCA (LEVE OU MÉDIA), PADRÃO MÉDIO, 70X210CM, ESPESSURA DE 3CM, ITENS INCLUSOS: DOBRADIÇAS, MONTAGEM E INSTALAÇÃO DO BATENTE, SEM FECHADURA - FORNECIMENTO E INSTALAÇÃO. AF_08/2015</t>
  </si>
  <si>
    <t>581,83</t>
  </si>
  <si>
    <t>KIT DE PORTA DE MADEIRA FRISADA, SEMI-OCA (LEVE OU MÉDIA), PADRÃO POPULAR, 70X210CM, ESPESSURA DE 3CM, ITENS INCLUSOS: DOBRADIÇAS, MONTAGEM E INSTALAÇÃO DO BATENTE, SEM FECHADURA - FORNECIMENTO E INSTALAÇÃO. AF_08/2015</t>
  </si>
  <si>
    <t>546,00</t>
  </si>
  <si>
    <t>KIT DE PORTA DE MADEIRA FRISADA, SEMI-OCA (LEVE OU MÉDIA), PADRÃO MÉDIO, 80X210CM, ESPESSURA DE 3,5CM, ITENS INCLUSOS: DOBRADIÇAS, MONTAGEM E INSTALAÇÃO DO BATENTE, SEM FECHADURA - FORNECIMENTO E INSTALAÇÃO. AF_08/2015</t>
  </si>
  <si>
    <t>632,73</t>
  </si>
  <si>
    <t>KIT DE PORTA DE MADEIRA FRISADA, SEMI-OCA (LEVE OU MÉDIA), PADRÃO POPULAR, 80X210CM, ESPESSURA DE 3,5CM, ITENS INCLUSOS: DOBRADIÇAS, MONTAGEM E INSTALAÇÃO DO BATENTE, SEM FECHADURA - FORNECIMENTO E INSTALAÇÃO. AF_08/2015</t>
  </si>
  <si>
    <t>596,78</t>
  </si>
  <si>
    <t>KIT DE PORTA DE MADEIRA TIPO VENEZIANA, PADRÃO MÉDIO, 80X210CM, ESPESSURA DE 3CM, ITENS INCLUSOS: DOBRADIÇAS, MONTAGEM E INSTALAÇÃO DO BATENTE, SEM FECHADURA - FORNECIMENTO E INSTALAÇÃO. AF_08/2015</t>
  </si>
  <si>
    <t>894,56</t>
  </si>
  <si>
    <t>KIT DE PORTA DE MADEIRA TIPO VENEZIANA, PADRÃO POPULAR, 80X210CM, ESPESSURA DE 3CM, ITENS INCLUSOS: DOBRADIÇAS, MONTAGEM E INSTALAÇÃO DO BATENTE, SEM FECHADURA - FORNECIMENTO E INSTALAÇÃO. AF_08/2015</t>
  </si>
  <si>
    <t>858,61</t>
  </si>
  <si>
    <t>KIT DE PORTA DE MADEIRA TIPO MEXICANA, MACIÇA (PESADA OU SUPERPESADA), PADRÃO MÉDIO, 80X210CM, ESPESSURA DE 3CM, ITENS INCLUSOS: DOBRADIÇAS, MONTAGEM E INSTALAÇÃO DO BATENTE, SEM FECHADURA - FORNECIMENTO E INSTALAÇÃO. AF_08/2015</t>
  </si>
  <si>
    <t>1.105,63</t>
  </si>
  <si>
    <t>KIT DE PORTA DE MADEIRA TIPO MEXICANA, MACIÇA (PESADA OU SUPERPESADA), PADRÃO POPULAR, 80X210CM, ESPESSURA DE 3CM, ITENS INCLUSOS: DOBRADIÇAS, MONTAGEM E INSTALAÇÃO DO BATENTE, SEM FECHADURA - FORNECIMENTO E INSTALAÇÃO. AF_08/2015</t>
  </si>
  <si>
    <t>1.069,68</t>
  </si>
  <si>
    <t>JANELA DE MADEIRA ALMOFADADA 1A, 1,5X1,5M, DE ABRIR, INCLUSO GUARNICOES E DOBRADICAS</t>
  </si>
  <si>
    <t>2.167,10</t>
  </si>
  <si>
    <t>JANELA DE MADEIRA TIPO GUILHOTINA, DE ABRIR , INCLUSAS GUARNICOES SEM FERRAGENS</t>
  </si>
  <si>
    <t>584,63</t>
  </si>
  <si>
    <t>JANELA DE MADEIRA TIPO VENEZIANA. DE ABRIR, INCLUSAS GUARNICOES E FERRAGENS</t>
  </si>
  <si>
    <t>924,49</t>
  </si>
  <si>
    <t>JANELA DE MADEIRA TIPO VENEZIANA/VIDRO, DE ABRIR, INCLUSAS GUARNICOES SEM FERRAGENS</t>
  </si>
  <si>
    <t>933,08</t>
  </si>
  <si>
    <t>JANELA DE MADEIRA ALMOFADADA, DE ABRIR, INCLUSAS GUARNICOES SEM FERRAGENS</t>
  </si>
  <si>
    <t>JANELA DE MADEIRA TIPO VENEZIANA/GUILHOTINA, DE ABRIR, INCLUSAS GUARNICOES SEM FERRAGENS</t>
  </si>
  <si>
    <t>728,99</t>
  </si>
  <si>
    <t>PORTA DE FERRO, DE ABRIR, TIPO GRADE COM CHAPA, 87X210CM, COM GUARNICOES</t>
  </si>
  <si>
    <t>480,87</t>
  </si>
  <si>
    <t>PORTA DE FERRO DE ABRIR TIPO BARRA CHATA, COM REQUADRO E GUARNICAO COMPLETA</t>
  </si>
  <si>
    <t>447,35</t>
  </si>
  <si>
    <t>ALCAPAO EM FERRO 60X60CM, INCLUSO FERRAGENS</t>
  </si>
  <si>
    <t>ALCAPAO EM FERRO 70X70CM, INCLUSO FERRAGENS</t>
  </si>
  <si>
    <t>PORTA DE ACO DE ENROLAR TIPO GRADE, CHAPA 16</t>
  </si>
  <si>
    <t>380,11</t>
  </si>
  <si>
    <t>PORTA DE ACO CHAPA 24, DE ENROLAR, VAZADA TIJOLINHO OU EQUIVALENTE COM RETANGULO OU CIRCULO, ACABAMENTO GALVANIZADO NATURAL</t>
  </si>
  <si>
    <t>329,69</t>
  </si>
  <si>
    <t>PORTA DE ACO CHAPA 24, DE ENROLAR, RAIADA, LARGA COM ACABAMENTO GALVANIZADO NATURAL</t>
  </si>
  <si>
    <t>247,28</t>
  </si>
  <si>
    <t>BATENTE FERRO 1X1/8"</t>
  </si>
  <si>
    <t>34,49</t>
  </si>
  <si>
    <t>JANELA DE AÇO BASCULANTE, FIXAÇÃO COM ARGAMASSA, SEM VIDROS, PADRONIZADA. AF_07/2016</t>
  </si>
  <si>
    <t>587,00</t>
  </si>
  <si>
    <t>JANELA DE AÇO DE CORRER, 2 FOLHAS, FIXAÇÃO COM ARGAMASSA, COM VIDROS, PADRONIZADA. AF_07/2016</t>
  </si>
  <si>
    <t>526,43</t>
  </si>
  <si>
    <t>JANELA DE AÇO DE CORRER, 4 FOLHAS, FIXAÇÃO COM ARGAMASSA, SEM VIDROS, PADRONIZADA. AF_07/2016</t>
  </si>
  <si>
    <t>554,05</t>
  </si>
  <si>
    <t>JANELA DE AÇO DE CORRER, 6 FOLHAS, FIXAÇÃO COM ARGAMASSA, COM VIDROS, PADRONIZADA. AF_07/2016</t>
  </si>
  <si>
    <t>695,83</t>
  </si>
  <si>
    <t>JANELA DE AÇO BASCULANTE, FIXAÇÃO COM PARAFUSO SOBRE CONTRAMARCO (EXCLUSIVE CONTRAMARCO), SEM VIDROS, PADRONIZADA. AF_07/2016</t>
  </si>
  <si>
    <t>530,25</t>
  </si>
  <si>
    <t>JANELA DE AÇO DE CORRER, 2 FOLHAS, FIXAÇÃO COM PARAFUSO SOBRE CONTRAMARCO (EXCLUSIVE CONTRAMARCO), COM VIDROS, PADRONIZADA. AF_07/2016</t>
  </si>
  <si>
    <t>507,22</t>
  </si>
  <si>
    <t>JANELA DE AÇO DE CORRER, 4 FOLHAS, FIXAÇÃO COM PARAFUSO SOBRE CONTRAMARCO (EXCLUSIVE CONTRAMARCO), SEM VIDROS, PADRONIZADA. AF_07/2016</t>
  </si>
  <si>
    <t>528,89</t>
  </si>
  <si>
    <t>JANELA DE AÇO DE CORRER, 6 FOLHAS, FIXAÇÃO COM PARAFUSO SOBRE CONTRAMARCO (EXCLUSIVE CONTRAMARCO), COM VIDROS, PADRONIZADA. AF_07/2016</t>
  </si>
  <si>
    <t>666,38</t>
  </si>
  <si>
    <t>99837</t>
  </si>
  <si>
    <t>GUARDA-CORPO DE AÇO GALVANIZADO DE 1,10M, MONTANTES TUBULARES DE 1.1/4" ESPAÇADOS DE 1,20M, TRAVESSA SUPERIOR DE 1.1/2", GRADIL FORMADO POR TUBOS HORIZONTAIS DE 1" E VERTICAIS DE 3/4", FIXADO COM CHUMBADOR MECÂNICO. AF_04/2019_P</t>
  </si>
  <si>
    <t>439,84</t>
  </si>
  <si>
    <t>99839</t>
  </si>
  <si>
    <t>GUARDA-CORPO DE AÇO GALVANIZADO DE 1,10M DE ALTURA, MONTANTES TUBULARES DE 1.1/2 ESPAÇADOS DE 1,20M, TRAVESSA SUPERIOR DE 2, GRADIL FORMADO POR BARRAS CHATAS EM FERRO DE 32X4,8MM, FIXADO COM CHUMBADOR MECÂNICO. AF_04/2019_P</t>
  </si>
  <si>
    <t>352,73</t>
  </si>
  <si>
    <t>99841</t>
  </si>
  <si>
    <t>GUARDA-CORPO PANORÂMICO COM PERFIS DE ALUMÍNIO E VIDRO LAMINADO 8 MM, FIXADO COM CHUMBADOR MECÂNICO. AF_04/2019_P</t>
  </si>
  <si>
    <t>954,46</t>
  </si>
  <si>
    <t>99855</t>
  </si>
  <si>
    <t>CORRIMÃO SIMPLES, DIÂMETRO EXTERNO = 1 1/2", EM AÇO GALVANIZADO. AF_04/2019_P</t>
  </si>
  <si>
    <t>99857</t>
  </si>
  <si>
    <t>CORRIMÃO SIMPLES, DIÂMETRO EXTERNO = 1 1/2", EM ALUMÍNIO. AF_04/2019_P</t>
  </si>
  <si>
    <t>67,28</t>
  </si>
  <si>
    <t>99861</t>
  </si>
  <si>
    <t>GRADIL EM FERRO FIXADO EM VÃOS DE JANELAS, FORMADO POR BARRAS CHATAS DE 25X4,8 MM. AF_04/2019</t>
  </si>
  <si>
    <t>429,45</t>
  </si>
  <si>
    <t>99862</t>
  </si>
  <si>
    <t>GRADIL EM ALUMÍNIO FIXADO EM VÃOS DE JANELAS, FORMADO POR TUBOS DE 3/4". AF_04/2019</t>
  </si>
  <si>
    <t>440,47</t>
  </si>
  <si>
    <t>ESCADA TIPO MARINHEIRO EM ACO CA-50 9,52MM INCLUSO PINTURA COM FUNDO ANTICORROSIVO TIPO ZARCAO</t>
  </si>
  <si>
    <t>63,95</t>
  </si>
  <si>
    <t>ESCADA TIPO MARINHEIRO EM TUBO ACO GALVANIZADO 1 1/2" 5 DEGRAUS</t>
  </si>
  <si>
    <t>280,78</t>
  </si>
  <si>
    <t>PORTA DE CORRER EM ALUMINIO, COM DUAS FOLHAS PARA VIDRO, INCLUSO VIDRO LISO INCOLOR, FECHADURA E PUXADOR, SEM GUARNICAO/ALIZAR/VISTA</t>
  </si>
  <si>
    <t>345,33</t>
  </si>
  <si>
    <t>PORTA CORTA-FOGO 90X210X4CM - FORNECIMENTO E INSTALAÇÃO. AF_08/2015</t>
  </si>
  <si>
    <t>908,14</t>
  </si>
  <si>
    <t>PORTA DE ALUMÍNIO DE ABRIR COM LAMBRI, COM GUARNIÇÃO, FIXAÇÃO COM PARAFUSOS - FORNECIMENTO E INSTALAÇÃO. AF_08/2015</t>
  </si>
  <si>
    <t>551,28</t>
  </si>
  <si>
    <t>PORTA EM ALUMÍNIO DE ABRIR TIPO VENEZIANA COM GUARNIÇÃO, FIXAÇÃO COM PARAFUSOS - FORNECIMENTO E INSTALAÇÃO. AF_08/2015</t>
  </si>
  <si>
    <t>410,29</t>
  </si>
  <si>
    <t>PORTA DE ALUMÍNIO DE ABRIR PARA VIDRO SEM GUARNIÇÃO, 87X210CM, FIXAÇÃO COM PARAFUSOS, INCLUSIVE VIDROS - FORNECIMENTO E INSTALAÇÃO. AF_08/2015</t>
  </si>
  <si>
    <t>638,69</t>
  </si>
  <si>
    <t>PORTA EM AÇO DE ABRIR PARA VIDRO SEM GUARNIÇÃO, 87X210CM, FIXAÇÃO COM PARAFUSOS, EXCLUSIVE VIDROS - FORNECIMENTO E INSTALAÇÃO. AF_08/2015</t>
  </si>
  <si>
    <t>433,82</t>
  </si>
  <si>
    <t>PORTA EM AÇO DE ABRIR TIPO VENEZIANA SEM GUARNIÇÃO, 87X210CM, FIXAÇÃO COM PARAFUSOS - FORNECIMENTO E INSTALAÇÃO. AF_08/2015</t>
  </si>
  <si>
    <t>519,32</t>
  </si>
  <si>
    <t>DOBRADICA TIPO VAI E VEM EM LATAO POLIDO 3"</t>
  </si>
  <si>
    <t>130,25</t>
  </si>
  <si>
    <t>JOGO DE FERRAGENS CROMADAS PARA PORTA DE VIDRO TEMPERADO, UMA FOLHA COMPOSTO DE DOBRADICAS SUPERIOR E INFERIOR, TRINCO, FECHADURA, CONTRA FECHADURA COM CAPUCHINHO SEM MOLA E PUXADOR</t>
  </si>
  <si>
    <t>626,98</t>
  </si>
  <si>
    <t>MOLA HIDRAULICA DE PISO PARA PORTA DE VIDRO TEMPERADO</t>
  </si>
  <si>
    <t>1.086,45</t>
  </si>
  <si>
    <t>PUXADOR CENTRAL PARA ESQUADRIA DE ALUMINIO</t>
  </si>
  <si>
    <t>CREMONA EM LATAO CROMADO OU POLIDO, COMPLETA, COM VARA H=1,50M</t>
  </si>
  <si>
    <t>TARJETA TIPO LIVRE/OCUPADO PARA PORTA DE BANHEIRO</t>
  </si>
  <si>
    <t>32,12</t>
  </si>
  <si>
    <t>DOBRADICA EM ACO/FERRO, 3" X 21/2", E=1,9 A 2 MM, SEM ANEL, CROMADO OU ZINCADO, TAMPA BOLA, COM PARAFUSOS</t>
  </si>
  <si>
    <t>33,81</t>
  </si>
  <si>
    <t>PORTA CADEADO ZINCADO OXIDADO PRETO COM CADEADO DE ACO INOX, LARGURA DE *50* MM</t>
  </si>
  <si>
    <t>134,60</t>
  </si>
  <si>
    <t>FECHO EMBUTIR TIPO UNHA 40CM C/COLOCACAO</t>
  </si>
  <si>
    <t>45,33</t>
  </si>
  <si>
    <t>FECHO EMBUTIR TIPO UNHA 22CM C/COLOCACAO</t>
  </si>
  <si>
    <t>34,61</t>
  </si>
  <si>
    <t>VIDRO LISO COMUM TRANSPARENTE, ESPESSURA 3MM</t>
  </si>
  <si>
    <t>137,68</t>
  </si>
  <si>
    <t>VIDRO LISO COMUM TRANSPARENTE, ESPESSURA 4MM</t>
  </si>
  <si>
    <t>176,79</t>
  </si>
  <si>
    <t>VIDRO TEMPERADO INCOLOR, ESPESSURA 6MM, FORNECIMENTO E INSTALACAO, INCLUSIVE MASSA PARA VEDACAO</t>
  </si>
  <si>
    <t>226,60</t>
  </si>
  <si>
    <t>VIDRO TEMPERADO INCOLOR, ESPESSURA 8MM, FORNECIMENTO E INSTALACAO, INCLUSIVE MASSA PARA VEDACAO</t>
  </si>
  <si>
    <t>285,92</t>
  </si>
  <si>
    <t>VIDRO TEMPERADO INCOLOR, ESPESSURA 10MM, FORNECIMENTO E INSTALACAO, INCLUSIVE MASSA PARA VEDACAO</t>
  </si>
  <si>
    <t>361,53</t>
  </si>
  <si>
    <t>VIDRO FANTASIA TIPO CANELADO, ESPESSURA 4MM</t>
  </si>
  <si>
    <t>151,65</t>
  </si>
  <si>
    <t>VIDRO ARAMADO, ESPESSURA 7MM</t>
  </si>
  <si>
    <t>405,98</t>
  </si>
  <si>
    <t>PORTA DE VIDRO TEMPERADO, 0,9X2,10M, ESPESSURA 10MM, INCLUSIVE ACESSORIOS</t>
  </si>
  <si>
    <t>2.062,90</t>
  </si>
  <si>
    <t>ESPELHO CRISTAL ESPESSURA 4MM, COM MOLDURA DE MADEIRA</t>
  </si>
  <si>
    <t>505,61</t>
  </si>
  <si>
    <t>ESPELHO CRISTAL ESPESSURA 4MM, COM MOLDURA EM ALUMINIO E COMPENSADO 6MM PLASTIFICADO COLADO</t>
  </si>
  <si>
    <t>543,99</t>
  </si>
  <si>
    <t>VIDRO LISO COMUM TRANSPARENTE, ESPESSURA 5MM</t>
  </si>
  <si>
    <t>212,55</t>
  </si>
  <si>
    <t>VIDRO LISO COMUM TRANSPARENTE, ESPESSURA 6MM</t>
  </si>
  <si>
    <t>248,88</t>
  </si>
  <si>
    <t>VIDRO LISO FUME, ESPESSURA 4MM</t>
  </si>
  <si>
    <t>236,77</t>
  </si>
  <si>
    <t>VIDRO LISO FUME, ESPESSURA 6MM</t>
  </si>
  <si>
    <t>333,66</t>
  </si>
  <si>
    <t>VIDRO FANTASIA MARTELADO 4MM</t>
  </si>
  <si>
    <t>164,11</t>
  </si>
  <si>
    <t>ESPELHO CRISTAL, ESPESSURA 4MM, COM PARAFUSOS DE FIXACAO, SEM MOLDURA</t>
  </si>
  <si>
    <t>480,23</t>
  </si>
  <si>
    <t>PORTAO DE FERRO EM CHAPA GALVANIZADA PLANA 14 GSG</t>
  </si>
  <si>
    <t>234,25</t>
  </si>
  <si>
    <t>PORTAO DE FERRO COM VARA 1/2", COM REQUADRO</t>
  </si>
  <si>
    <t>403,52</t>
  </si>
  <si>
    <t>PORTAO EM TELA ARAME GALVANIZADO N.12 MALHA 2" E MOLDURA EM TUBOS DE ACO COM DUAS FOLHAS DE ABRIR, INCLUSO FERRAGENS</t>
  </si>
  <si>
    <t>750,82</t>
  </si>
  <si>
    <t>PORTAO EM TUBO DE ACO GALVANIZADO DIN 2440/NBR 5580, PAINEL UNICO, DIMENSOES 1,0X1,6M, INCLUSIVE CADEADO</t>
  </si>
  <si>
    <t>697,28</t>
  </si>
  <si>
    <t>PORTAO EM TUBO DE ACO GALVANIZADO DIN 2440/NBR 5580, PAINEL UNICO, DIMENSOES 4,0X1,2M, INCLUSIVE CADEADO</t>
  </si>
  <si>
    <t>1.467,79</t>
  </si>
  <si>
    <t>CAIXILHO FIXO, DE ALUMINIO, PARA VIDRO</t>
  </si>
  <si>
    <t>305,47</t>
  </si>
  <si>
    <t>JANELA DE ALUMÍNIO MAXIM-AR, FIXAÇÃO COM PARAFUSO SOBRE CONTRAMARCO (EXCLUSIVE CONTRAMARCO), COM VIDROS, PADRONIZADA. AF_07/2016</t>
  </si>
  <si>
    <t>418,08</t>
  </si>
  <si>
    <t>JANELA DE ALUMÍNIO DE CORRER, 2 FOLHAS, FIXAÇÃO COM PARAFUSO SOBRE CONTRAMARCO (EXCLUSIVE CONTRAMARCO), COM VIDROS PADRONIZADA. AF_07/2016</t>
  </si>
  <si>
    <t>260,18</t>
  </si>
  <si>
    <t>JANELA DE ALUMÍNIO DE CORRER, 3 FOLHAS, FIXAÇÃO COM PARAFUSO SOBRE CONTRAMARCO (EXCLUSIVE CONTRAMARCO), COM VIDROS, PADRONIZADA. AF_07/2016</t>
  </si>
  <si>
    <t>391,28</t>
  </si>
  <si>
    <t>JANELA DE ALUMÍNIO DE CORRER, 4 FOLHAS, FIXAÇÃO COM PARAFUSO SOBRE CONTRAMARCO (EXCLUSIVE CONTRAMARCO), COM VIDROS, PADRONIZADA. AF_07/2016</t>
  </si>
  <si>
    <t>303,27</t>
  </si>
  <si>
    <t>JANELA DE ALUMÍNIO DE CORRER, 6 FOLHAS, FIXAÇÃO COM PARAFUSO SOBRE CONTRAMARCO (EXCLUSIVE CONTRAMARCO), COM VIDROS, PADRONIZADA. AF_07/2016</t>
  </si>
  <si>
    <t>444,70</t>
  </si>
  <si>
    <t>JANELA DE ALUMÍNIO MAXIM-AR, FIXAÇÃO COM PARAFUSO, VEDAÇÃO COM ESPUMA EXPANSIVA PU, COM VIDROS, PADRONIZADA. AF_07/2016</t>
  </si>
  <si>
    <t>460,47</t>
  </si>
  <si>
    <t>JANELA DE ALUMÍNIO DE CORRER, 2 FOLHAS, FIXAÇÃO COM PARAFUSO, VEDAÇÃO COM ESPUMA EXPANSIVA PU, COM VIDROS, PADRONIZADA. AF_07/2016</t>
  </si>
  <si>
    <t>271,79</t>
  </si>
  <si>
    <t>JANELA DE ALUMÍNIO DE CORRER, 3 FOLHAS, FIXAÇÃO COM PARAFUSO, VEDAÇÃO COM ESPUMA EXPANSIVA PU, COM VIDROS, PADRONIZADA. AF_07/2016</t>
  </si>
  <si>
    <t>403,08</t>
  </si>
  <si>
    <t>JANELA DE ALUMÍNIO DE CORRER, 4 FOLHAS, FIXAÇÃO COM PARAFUSO, VEDAÇÃO COM ESPUMA EXPANSIVA PU, COM VIDROS, PADRONIZADA. AF_07/2016</t>
  </si>
  <si>
    <t>316,05</t>
  </si>
  <si>
    <t>JANELA DE ALUMÍNIO DE CORRER, 6 FOLHAS, FIXAÇÃO COM PARAFUSO, VEDAÇÃO COM ESPUMA EXPANSIVA PU, COM VIDROS, PADRONIZADA. AF_07/2016</t>
  </si>
  <si>
    <t>457,04</t>
  </si>
  <si>
    <t>JANELA DE ALUMÍNIO MAXIM-AR, FIXAÇÃO COM ARGAMASSA, COM VIDROS, PADRONIZADA. AF_07/2016</t>
  </si>
  <si>
    <t>460,48</t>
  </si>
  <si>
    <t>JANELA DE ALUMÍNIO DE CORRER, 2 FOLHAS, FIXAÇÃO COM ARGAMASSA, COM VIDROS, PADRONIZADA. AF_07/2016</t>
  </si>
  <si>
    <t>272,76</t>
  </si>
  <si>
    <t>JANELA DE ALUMÍNIO DE CORRER, 3 FOLHAS, FIXAÇÃO COM ARGAMASSA, COM VIDROS, PADRONIZADA. AF_07/2016</t>
  </si>
  <si>
    <t>410,76</t>
  </si>
  <si>
    <t>JANELA DE ALUMÍNIO DE CORRER, 4 FOLHAS, FIXAÇÃO COM ARGAMASSA, COM VIDROS, PADRONIZADA. AF_07/2016</t>
  </si>
  <si>
    <t>316,17</t>
  </si>
  <si>
    <t>JANELA DE ALUMÍNIO 6 FOLHAS, FIXAÇÃO COM ARGAMASSA, COM VIDROS, PADRONIZADA. AF_07/2016</t>
  </si>
  <si>
    <t>465,78</t>
  </si>
  <si>
    <t>CANTONEIRA DE ALUMINIO 2"X2", PARA PROTECAO DE QUINA DE PAREDE</t>
  </si>
  <si>
    <t>41,96</t>
  </si>
  <si>
    <t>CANTONEIRA DE ALUMINIO 1"X1, PARA PROTECAO DE QUINA DE PAREDE</t>
  </si>
  <si>
    <t>33,04</t>
  </si>
  <si>
    <t>CANTONEIRA DE MADEIRA 3,0X3,0X1,0CM</t>
  </si>
  <si>
    <t>CANTONEIRA DE MADEIRA COM LAMINADO MELAMINICO FOSCO 3,0X3,0X1,0CM</t>
  </si>
  <si>
    <t>27,53</t>
  </si>
  <si>
    <t>TUBULÃO A CÉU ABERTO, DIÂMETRO DO FUSTE DE 70 CM, PROFUNDIDADE MENOR OU IGUAL A 5 M, ESCAVAÇÃO MANUAL, SEM ALARGAMENTO DE BASE, CONCRETO FEITO EM OBRA E LANÇADO COM JERICA. AF_01/2018</t>
  </si>
  <si>
    <t>601,33</t>
  </si>
  <si>
    <t>TUBULÃO A CÉU ABERTO, DIÂMETRO DO FUSTE DE 80 CM, PROFUNDIDADE MENOR OU IGUAL A 5 M, ESCAVAÇÃO MANUAL, SEM ALARGAMENTO DE BASE, CONCRETO FEITO EM OBRA E LANÇADO COM JERICA. AF_01/2018</t>
  </si>
  <si>
    <t>565,27</t>
  </si>
  <si>
    <t>TUBULÃO A CÉU ABERTO, DIÂMETRO DO FUSTE DE 100 CM, PROFUNDIDADE MENOR OU IGUAL A 5 M, ESCAVAÇÃO MANUAL, SEM ALARGAMENTO DE BASE, CONCRETO FEITO EM OBRA E LANÇADO COM JERICA. AF_01/2018</t>
  </si>
  <si>
    <t>515,12</t>
  </si>
  <si>
    <t>TUBULÃO A CÉU ABERTO, DIÂMETRO DO FUSTE DE 120 CM, PROFUNDIDADE MENOR OU IGUAL A 5 M, ESCAVAÇÃO MANUAL, SEM ALARGAMENTO DE BASE, CONCRETO FEITO EM OBRA E LANÇADO COM JERICA. AF_01/2018</t>
  </si>
  <si>
    <t>482,22</t>
  </si>
  <si>
    <t>TUBULÃO A CÉU ABERTO, DIÂMETRO DO FUSTE DE 70 CM, PROFUNDIDADE MAIOR QUE 5 M E MENOR OU IGUAL A 10 M, ESCAVAÇÃO MANUAL, SEM ALARGAMENTO DE BASE, CONCRETO FEITO EM OBRA E LANÇADO COM JERICA. AF_01/2018</t>
  </si>
  <si>
    <t>587,61</t>
  </si>
  <si>
    <t>TUBULÃO A CÉU ABERTO, DIÂMETRO DO FUSTE DE 80 CM, PROFUNDIDADE MAIOR QUE 5 M E MENOR OU IGUAL A 10 M, ESCAVAÇÃO MANUAL, SEM ALARGAMENTO DE BASE, CONCRETO FEITO EM OBRA E LANÇADO COM JERICA. AF_01/2018</t>
  </si>
  <si>
    <t>553,41</t>
  </si>
  <si>
    <t>TUBULÃO A CÉU ABERTO, DIÂMETRO DO FUSTE DE 100 CM, PROFUNDIDADE MAIOR QUE 5 M E MENOR OU IGUAL A 10 M, ESCAVAÇÃO MANUAL, SEM ALARGAMENTO DE BASE, CONCRETO FEITO EM OBRA E LANÇADO COM JERICA. AF_01/2018</t>
  </si>
  <si>
    <t>500,17</t>
  </si>
  <si>
    <t>TUBULÃO A CÉU ABERTO, DIÂMETRO DO FUSTE DE 120 CM, PROFUNDIDADE MAIOR QUE 5 M E MENOR OU IGUAL A 10 M, ESCAVAÇÃO MANUAL, SEM ALARGAMENTO DE BASE, CONCRETO FEITO EM OBRA E LANÇADO COM JERICA. AF_01/2018</t>
  </si>
  <si>
    <t>462,02</t>
  </si>
  <si>
    <t>TUBULÃO A CÉU ABERTO, DIÂMETRO DO FUSTE DE 70 CM, PROFUNDIDADE MAIOR QUE 10 M, ESCAVAÇÃO MANUAL, SEM ALARGAMENTO DE BASE, CONCRETO FEITO EM OBRA E LANÇADO COM JERICA. AF_01/2018</t>
  </si>
  <si>
    <t>589,85</t>
  </si>
  <si>
    <t>TUBULÃO A CÉU ABERTO, DIÂMETRO DO FUSTE DE 80 CM, PROFUNDIDADE MAIOR QUE 10 M, ESCAVAÇÃO MANUAL, SEM ALARGAMENTO DE BASE, CONCRETO FEITO EM OBRA E LANÇADO COM JERICA. AF_01/2018</t>
  </si>
  <si>
    <t>548,22</t>
  </si>
  <si>
    <t>TUBULÃO A CÉU ABERTO, DIÂMETRO DO FUSTE DE 100 CM, PROFUNDIDADE MAIOR QUE 10 M, ESCAVAÇÃO MANUAL, SEM ALARGAMENTO DE BASE, CONCRETO FEITO EM OBRA E LANÇADO COM JERICA. AF_01/2018</t>
  </si>
  <si>
    <t>489,91</t>
  </si>
  <si>
    <t>TUBULÃO A CÉU ABERTO, DIÂMETRO DO FUSTE DE 120 CM, PROFUNDIDADE MAIOR QUE 10 M, ESCAVAÇÃO MANUAL, SEM ALARGAMENTO DE BASE, CONCRETO FEITO EM OBRA E LANÇADO COM JERICA. AF_01/2018</t>
  </si>
  <si>
    <t>447,99</t>
  </si>
  <si>
    <t>TUBULÃO A CÉU ABERTO, DIÂMETRO DO FUSTE DE 70 CM, PROFUNDIDADE MENOR OU IGUAL A 5 M, ESCAVAÇÃO MECÂNICA, SEM ALARGAMENTO DE BASE, CONCRETO FEITO EM OBRA E LANÇADO COM JERICA. AF_01/2018</t>
  </si>
  <si>
    <t>572,28</t>
  </si>
  <si>
    <t>TUBULÃO A CÉU ABERTO, DIÂMETRO DO FUSTE DE 80 CM, PROFUNDIDADE MENOR OU IGUAL A 5 M, ESCAVAÇÃO MECÂNICA, SEM ALARGAMENTO DE BASE, CONCRETO FEITO EM OBRA E LANÇADO COM JERICA. AF_01/2018</t>
  </si>
  <si>
    <t>457,80</t>
  </si>
  <si>
    <t>TUBULÃO A CÉU ABERTO, DIÂMETRO DO FUSTE DE 100 CM, PROFUNDIDADE MENOR OU IGUAL A 5 M, ESCAVAÇÃO MECÂNICA, SEM ALARGAMENTO DE BASE, CONCRETO FEITO EM OBRA E LANÇADO COM JERICA. AF_01/2018</t>
  </si>
  <si>
    <t>430,17</t>
  </si>
  <si>
    <t>TUBULÃO A CÉU ABERTO, DIÂMETRO DO FUSTE DE 120 CM, PROFUNDIDADE MENOR OU IGUAL A 5 M, ESCAVAÇÃO MECÂNICA, SEM ALARGAMENTO DE BASE, CONCRETO FEITO EM OBRA E LANÇADO COM JERICA. AF_01/2018</t>
  </si>
  <si>
    <t>412,89</t>
  </si>
  <si>
    <t>TUBULÃO A CÉU ABERTO, DIÂMETRO DO FUSTE DE 70 CM, PROFUNDIDADE MAIOR QUE 5 M E MENOR OU IGUAL A 10 M, ESCAVAÇÃO MECÂNICA, SEM ALARGAMENTO DE BASE, CONCRETO FEITO EM OBRA E LANÇADO COM JERICA. AF_01/2018</t>
  </si>
  <si>
    <t>430,94</t>
  </si>
  <si>
    <t>TUBULÃO A CÉU ABERTO, DIÂMETRO DO FUSTE DE 80 CM, PROFUNDIDADE MAIOR QUE 5 M E MENOR OU IGUAL A 10 M, ESCAVAÇÃO MECÂNICA, SEM ALARGAMENTO DE BASE, CONCRETO FEITO EM OBRA E LANÇADO COM JERICA. AF_01/2018</t>
  </si>
  <si>
    <t>419,06</t>
  </si>
  <si>
    <t>TUBULÃO A CÉU ABERTO, DIÂMETRO DO FUSTE DE 100 CM, PROFUNDIDADE MAIOR QUE 5 M E MENOR OU IGUAL A 10 M, ESCAVAÇÃO MECÂNICA, SEM ALARGAMENTO DE BASE, CONCRETO FEITO EM OBRA E LANÇADO COM JERICA. AF_01/2018</t>
  </si>
  <si>
    <t>396,27</t>
  </si>
  <si>
    <t>TUBULÃO A CÉU ABERTO, DIÂMETRO DO FUSTE DE 120 CM, PROFUNDIDADE MAIOR QUE 5 M E MENOR OU IGUAL A 10 M, ESCAVAÇÃO MECÂNICA, SEM ALARGAMENTO DE BASE, CONCRETO FEITO EM OBRA E LANÇADO COM JERICA. AF_01/2018</t>
  </si>
  <si>
    <t>377,81</t>
  </si>
  <si>
    <t>TUBULÃO A CÉU ABERTO, DIÂMETRO DO FUSTE DE 70 CM, PROFUNDIDADE MAIOR QUE 10 M, ESCAVAÇÃO MECÂNICA, SEM ALARGAMENTO DE BASE, CONCRETO FEITO EM OBRA E LANÇADO COM JERICA. AF_01/2018</t>
  </si>
  <si>
    <t>411,98</t>
  </si>
  <si>
    <t>TUBULÃO A CÉU ABERTO, DIÂMETRO DO FUSTE DE 80 CM, PROFUNDIDADE MAIOR QUE 10 M, ESCAVAÇÃO MECÂNICA, SEM ALARGAMENTO DE BASE, CONCRETO FEITO EM OBRA E LANÇADO COM JERICA. AF_01/2018</t>
  </si>
  <si>
    <t>397,21</t>
  </si>
  <si>
    <t>TUBULÃO A CÉU ABERTO, DIÂMETRO DO FUSTE DE 100 CM, PROFUNDIDADE MAIOR QUE 10 M, ESCAVAÇÃO MECÂNICA, SEM ALARGAMENTO DE BASE, CONCRETO FEITO EM OBRA E LANÇADO COM JERICA. AF_01/2018</t>
  </si>
  <si>
    <t>374,40</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</si>
  <si>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</si>
  <si>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</si>
  <si>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618,63</t>
  </si>
  <si>
    <t>TUBULÃO A CÉU ABERTO, DIÂMETRO DO FUSTE DE 80 CM, PROFUNDIDADE MENOR OU IGUAL A 5 M, ESCAVAÇÃO MANUAL, SEM ALARGAMENTO DE BASE, CONCRETO USINADO E LANÇADO COM BOMBA OU DIRETAMENTE DO CAMINHÃO. AF_01/2018</t>
  </si>
  <si>
    <t>581,69</t>
  </si>
  <si>
    <t>TUBULÃO A CÉU ABERTO, DIÂMETRO DO FUSTE DE 100 CM, PROFUNDIDADE MENOR OU IGUAL A 5 M, ESCAVAÇÃO MANUAL, SEM ALARGAMENTO DE BASE, CONCRETO USINADO E LANÇADO COM BOMBA OU DIRETAMENTE DO CAMINHÃO. AF_01/2018</t>
  </si>
  <si>
    <t>530,90</t>
  </si>
  <si>
    <t>TUBULÃO A CÉU ABERTO, DIÂMETRO DO FUSTE DE 120 CM, PROFUNDIDADE MENOR OU IGUAL A 5 M, ESCAVAÇÃO MANUAL, SEM ALARGAMENTO DE BASE, CONCRETO USINADO E LANÇADO COM BOMBA OU DIRETAMENTE DO CAMINHÃO. AF_01/2018</t>
  </si>
  <si>
    <t>498,06</t>
  </si>
  <si>
    <t>TUBULÃO A CÉU ABERTO, DIÂMETRO DO FUSTE DE 70 CM, PROFUNDIDADE MAIOR QUE 5 M E MENOR OU IGUAL A 10 M, ESCAVAÇÃO MANUAL, SEM ALARGAMENTO DE BASE, CONCRETO USINADO E LANÇADO COM BOMBA OU DIRETAMENTE DO CAMINHÃO. AF_01/2018</t>
  </si>
  <si>
    <t>597,23</t>
  </si>
  <si>
    <t>TUBULÃO A CÉU ABERTO, DIÂMETRO DO FUSTE DE 80 CM, PROFUNDIDADE MAIOR QUE 5 M E MENOR OU IGUAL A 10 M, ESCAVAÇÃO MANUAL, SEM ALARGAMENTO DE BASE, CONCRETO USINADO E LANÇADO COM BOMBA OU DIRETAMENTE DO CAMINHÃO. AF_01/2018</t>
  </si>
  <si>
    <t>563,24</t>
  </si>
  <si>
    <t>TUBULÃO A CÉU ABERTO, DIÂMETRO DO FUSTE DE 100 CM, PROFUNDIDADE MAIOR QUE 5 M E MENOR OU IGUAL A 10 M, ESCAVAÇÃO MANUAL, SEM ALARGAMENTO DE BASE, CONCRETO USINADO E LANÇADO COM BOMBA OU DIRETAMENTE DO CAMINHÃO. AF_01/2018</t>
  </si>
  <si>
    <t>510,02</t>
  </si>
  <si>
    <t>TUBULÃO A CÉU ABERTO, DIÂMETRO DO FUSTE DE 120 CM, PROFUNDIDADE MAIOR QUE 5 M E MENOR OU IGUAL A 10 M, ESCAVAÇÃO MANUAL, SEM ALARGAMENTO DE BASE, CONCRETO USINADO E LANÇADO COM BOMBA OU DIRETAMENTE DO CAMINHÃO. AF_01/2018</t>
  </si>
  <si>
    <t>471,84</t>
  </si>
  <si>
    <t>TUBULÃO A CÉU ABERTO, DIÂMETRO DO FUSTE DE 70 CM, PROFUNDIDADE MAIOR QUE 10 M, ESCAVAÇÃO MANUAL, SEM ALARGAMENTO DE BASE, CONCRETO USINADO E LANÇADO COM BOMBA OU DIRETAMENTE DO CAMINHÃO. AF_01/2018</t>
  </si>
  <si>
    <t>599,66</t>
  </si>
  <si>
    <t>TUBULÃO A CÉU ABERTO, DIÂMETRO DO FUSTE DE 80 CM, PROFUNDIDADE MAIOR QUE 10 M, ESCAVAÇÃO MANUAL, SEM ALARGAMENTO DE BASE, CONCRETO USINADO E LANÇADO COM BOMBA OU DIRETAMENTE DO CAMINHÃO. AF_01/2018</t>
  </si>
  <si>
    <t>557,93</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</si>
  <si>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</si>
  <si>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</si>
  <si>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457,37</t>
  </si>
  <si>
    <t>TUBULÃO A CÉU ABERTO, DIÂMETRO DO FUSTE DE 70 CM, PROFUNDIDADE MENOR OU IGUAL A 5 M, ESCAVAÇÃO MECÂNICA, SEM ALARGAMENTO DE BASE, CONCRETO USINADO E LANÇADO COM BOMBA OU DIRETAMENTE DO CAMINHÃO. AF_01/2018</t>
  </si>
  <si>
    <t>495,76</t>
  </si>
  <si>
    <t>TUBULÃO A CÉU ABERTO, DIÂMETRO DO FUSTE DE 80 CM, PROFUNDIDADE MENOR OU IGUAL A 5 M, ESCAVAÇÃO MECÂNICA, SEM ALARGAMENTO DE BASE, CONCRETO USINADO E LANÇADO COM BOMBA OU DIRETAMENTE DO CAMINHÃO. AF_01/2018</t>
  </si>
  <si>
    <t>474,22</t>
  </si>
  <si>
    <t>TUBULÃO A CÉU ABERTO, DIÂMETRO DO FUSTE DE 100 CM, PROFUNDIDADE MENOR OU IGUAL A 5 M, ESCAVAÇÃO MECÂNICA, SEM ALARGAMENTO DE BASE, CONCRETO USINADO E LANÇADO COM BOMBA OU DIRETAMENTE DO CAMINHÃO. AF_01/2018</t>
  </si>
  <si>
    <t>445,95</t>
  </si>
  <si>
    <t>TUBULÃO A CÉU ABERTO, DIÂMETRO DO FUSTE DE 120 CM, PROFUNDIDADE MENOR OU IGUAL A 5 M, ESCAVAÇÃO MECÂNICA, SEM ALARGAMENTO DE BASE, CONCRETO USINADO E LANÇADO COM BOMBA OU DIRETAMENTE DO CAMINHÃO. AF_01/2018</t>
  </si>
  <si>
    <t>428,73</t>
  </si>
  <si>
    <t>TUBULÃO A CÉU ABERTO, DIÂMETRO DO FUSTE DE 70 CM, PROFUNDIDADE MAIOR QUE 5 M E MENOR OU IGUAL A 10M, ESCAVAÇÃO MECÂNICA, SEM ALARGAMENTO DE BASE, CONCRETO USINADO E LANÇADO COM BOMBA OU DIRETAMENTE DO CAMINHÃO. AF_01/2018</t>
  </si>
  <si>
    <t>440,56</t>
  </si>
  <si>
    <t>TUBULÃO A CÉU ABERTO, DIÂMETRO DO FUSTE DE 80 CM, PROFUNDIDADE MAIOR QUE 5 M E MENOR OU IGUAL A 10M, ESCAVAÇÃO MECÂNICA, SEM ALARGAMENTO DE BASE, CONCRETO USINADO E LANÇADO COM BOMBA OU DIRETAMENTE DO CAMINHÃO. AF_01/2018</t>
  </si>
  <si>
    <t>428,89</t>
  </si>
  <si>
    <t>TUBULÃO A CÉU ABERTO, DIÂMETRO DO FUSTE DE 100 CM, PROFUNDIDADE MAIOR QUE 5 M E MENOR OU IGUAL A 10M, ESCAVAÇÃO MECÂNICA, SEM ALARGAMENTO DE BASE, CONCRETO USINADO E LANÇADO COM BOMBA OU DIRETAMENTE DO CAMINHÃO. AF_01/2018</t>
  </si>
  <si>
    <t>406,12</t>
  </si>
  <si>
    <t>TUBULÃO A CÉU ABERTO, DIÂMETRO DO FUSTE DE 120 CM, PROFUNDIDADE MAIOR QUE 5 M E MENOR OU IGUAL A 10M, ESCAVAÇÃO MECÂNICA, SEM ALARGAMENTO DE BASE, CONCRETO USINADO E LANÇADO COM BOMBA OU DIRETAMENTE DO CAMINHÃO. AF_01/2018</t>
  </si>
  <si>
    <t>387,63</t>
  </si>
  <si>
    <t>TUBULÃO A CÉU ABERTO, DIÂMETRO DO FUSTE DE 70 CM, PROFUNDIDADE MAIOR QUE 10M, ESCAVAÇÃO MECÂNICA, SEM ALARGAMENTO DE BASE, CONCRETO USINADO E LANÇADO COM BOMBA OU DIRETAMENTE DO CAMINHÃO. AF_01/2018</t>
  </si>
  <si>
    <t>421,79</t>
  </si>
  <si>
    <t>TUBULÃO A CÉU ABERTO, DIÂMETRO DO FUSTE DE 80 CM, PROFUNDIDADE MAIOR QUE 10M, ESCAVAÇÃO MECÂNICA, SEM ALARGAMENTO DE BASE, CONCRETO USINADO E LANÇADO COM BOMBA OU DIRETAMENTE DO CAMINHÃO. AF_01/2018</t>
  </si>
  <si>
    <t>406,92</t>
  </si>
  <si>
    <t>TUBULÃO A CÉU ABERTO, DIÂMETRO DO FUSTE DE 100 CM, PROFUNDIDADE MAIOR QUE 10M, ESCAVAÇÃO MECÂNICA, SEM ALARGAMENTO DE BASE, CONCRETO USINADO E LANÇADO COM BOMBA OU DIRETAMENTE DO CAMINHÃO. AF_01/2018</t>
  </si>
  <si>
    <t>384,03</t>
  </si>
  <si>
    <t>TUBULÃO A CÉU ABERTO, DIÂMETRO DO FUSTE DE 120 CM, PROFUNDIDADE MAIOR QUE 10M, ESCAVAÇÃO MECÂNICA, SEM ALARGAMENTO DE BASE, CONCRETO USINADO E LANÇADO COM BOMBA OU DIRETAMENTE DO CAMINHÃO. AF_01/2018</t>
  </si>
  <si>
    <t>364,55</t>
  </si>
  <si>
    <t>ALARGAMENTO DE BASE DE TUBULÃO A CÉU ABERTO, ESCAVAÇÃO MANUAL, CONCRETO FEITO EM OBRA E LANÇADO COM JERICA. AF_01/2018</t>
  </si>
  <si>
    <t>502,34</t>
  </si>
  <si>
    <t>ALARGAMENTO DE BASE DE TUBULÃO A CÉU ABERTO, ESCAVAÇÃO MANUAL, CONCRETO USINADO E LANÇADO COM BOMBA OU DIRETAMENTE DO CAMINHÃO. AF_01/2018</t>
  </si>
  <si>
    <t>521,98</t>
  </si>
  <si>
    <t>ESTACA PRÉ-MOLDADA DE CONCRETO, SEÇÃO QUADRADA, CAPACIDADE DE 25 TONELADAS, COMPRIMENTO TOTAL CRAVADO ATÉ 5M, BATE-ESTACAS POR GRAVIDADE SOBRE ROLOS (EXCLUSIVE MOBILIZAÇÃO E DESMOBILIZAÇÃO). AF_03/2016</t>
  </si>
  <si>
    <t>77,37</t>
  </si>
  <si>
    <t>ESTACA PRÉ-MOLDADA DE CONCRETO, SEÇÃO QUADRADA, CAPACIDADE DE 50 TONELADAS, COMPRIMENTO TOTAL CRAVADO ATÉ 5M, BATE-ESTACAS POR GRAVIDADE SOBRE ROLOS (EXCLUSIVE MOBILIZAÇÃO E DESMOBILIZAÇÃO). AF_03/2016</t>
  </si>
  <si>
    <t>101,44</t>
  </si>
  <si>
    <t>ESTACA PRÉ-MOLDADA DE CONCRETO CENTRIFUGADO, SEÇÃO CIRCULAR, CAPACIDADE DE 100 TONELADAS, COMPRIMENTO TOTAL CRAVADO ATÉ 5M, BATE-ESTACAS POR GRAVIDADE SOBRE ROLOS (EXCLUSIVE MOBILIZAÇÃO E DESMOBILIZAÇÃO). AF_03/2016</t>
  </si>
  <si>
    <t>236,04</t>
  </si>
  <si>
    <t>ESTACA PRÉ-MOLDADA DE CONCRETO, SEÇÃO QUADRADA, CAPACIDADE DE 25 TONELADAS, COMPRIMENTO TOTAL CRAVADO ACIMA DE 5M ATÉ 12M, BATE-ESTACAS POR GRAVIDADE SOBRE ROLOS (EXCLUSIVE MOBILIZAÇÃO E DESMOBILIZAÇÃO). AF_03/2016</t>
  </si>
  <si>
    <t>61,07</t>
  </si>
  <si>
    <t>ESTACA PRÉ-MOLDADA DE CONCRETO, SEÇÃO QUADRADA, CAPACIDADE DE 50 TONELADAS, COMPRIMENTO TOTAL CRAVADO ACIMA DE 5M ATÉ 12M, BATE-ESTACAS POR GRAVIDADE SOBRE ROLOS (EXCLUSIVE MOBILIZAÇÃO E DESMOBILIZAÇÃO). AF_03/2016</t>
  </si>
  <si>
    <t>78,65</t>
  </si>
  <si>
    <t>ESTACA PRÉ-MOLDADA DE CONCRETO CENTRIFUGADO, SEÇÃO CIRCULAR, CAPACIDADE DE 100 TONELADAS, COMPRIMENTO TOTAL CRAVADO ACIMA DE 5M ATÉ 12M, BATE-ESTACAS POR GRAVIDADE SOBRE ROLOS (EXCLUSIVE MOBILIZAÇÃO E DESMOBILIZAÇÃO). AF_03/2016</t>
  </si>
  <si>
    <t>181,25</t>
  </si>
  <si>
    <t>ESTACA PRÉ-MOLDADA DE CONCRETO, SEÇÃO QUADRADA, CAPACIDADE DE 25 TONELADAS COMPRIMENTO TOTAL CRAVADO ACIMA DE 12M, BATE-ESTACAS POR GRAVIDADE SOBRE ROLOS (EXCLUSIVE MOBILIZAÇÃO E DESMOBILIZAÇÃO). AF_03/2016</t>
  </si>
  <si>
    <t>55,02</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</si>
  <si>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</si>
  <si>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</si>
  <si>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</si>
  <si>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60,79</t>
  </si>
  <si>
    <t>ESTACA HÉLICE CONTÍNUA, DIÂMETRO DE 30 CM, COMPRIMENTO TOTAL ACIMA DE 15 M ATÉ 20 M, PERFURATRIZ COM TORQUE DE 170 KN.M (EXCLUSIVE MOBILIZAÇÃO E DESMOBILIZAÇÃO). AF_02/2015</t>
  </si>
  <si>
    <t>58,51</t>
  </si>
  <si>
    <t>ESTACA HÉLICE CONTÍNUA, DIÂMETRO DE 50 CM, COMPRIMENTO TOTAL ATÉ 15 M, PERFURATRIZ COM TORQUE DE 170 KN.M (EXCLUSIVE MOBILIZAÇÃO E DESMOBILIZAÇÃO). AF_02/2015</t>
  </si>
  <si>
    <t>127,18</t>
  </si>
  <si>
    <t>ESTACA HÉLICE CONTÍNUA, DIÂMETRO DE 50 CM, COMPRIMENTO TOTAL ACIMA DE 15 M ATÉ 30 M, PERFURATRIZ COM TORQUE DE 170 KN.M (EXCLUSIVE MOBILIZAÇÃO E DESMOBILIZAÇÃO). AF_02/2015</t>
  </si>
  <si>
    <t>120,21</t>
  </si>
  <si>
    <t>ESTACA HÉLICE CONTÍNUA, DIÂMETRO DE 70 CM, COMPRIMENTO TOTAL ATÉ 15 M, PERFURATRIZ COM TORQUE DE 170 KN.M (EXCLUSIVE MOBILIZAÇÃO E DESMOBILIZAÇÃO). AF_02/2015</t>
  </si>
  <si>
    <t>216,14</t>
  </si>
  <si>
    <t>ESTACA HÉLICE CONTÍNUA, DIÂMETRO DE 70 CM, COMPRIMENTO TOTAL ACIMA DE 15 M ATÉ 30 M, PERFURATRIZ COM TORQUE DE 170 KN.M (EXCLUSIVE MOBILIZAÇÃO E DESMOBILIZAÇÃO). AF_02/2015</t>
  </si>
  <si>
    <t>206,56</t>
  </si>
  <si>
    <t>ESTACA HÉLICE CONTÍNUA, DIÂMETRO DE 80 CM, COMPRIMENTO TOTAL ATÉ 30 M, PERFURATRIZ COM TORQUE DE 170 KN.M (EXCLUSIVE MOBILIZAÇÃO E DESMOBILIZAÇÃO). AF_02/2015</t>
  </si>
  <si>
    <t>259,87</t>
  </si>
  <si>
    <t>ESTACA HÉLICE CONTÍNUA, DIÂMETRO DE 90 CM, COMPRIMENTO TOTAL ATÉ 30 M, PERFURATRIZ COM TORQUE DE 263 KN.M (EXCLUSIVE MOBILIZAÇÃO E DESMOBILIZAÇÃO). AF_02/2015</t>
  </si>
  <si>
    <t>314,20</t>
  </si>
  <si>
    <t>ESTACA ESCAVADA MECANICAMENTE, SEM FLUIDO ESTABILIZANTE, COM 25 CM DE DIÂMETRO, ATÉ 9 M DE COMPRIMENTO, CONCRETO LANÇADO POR CAMINHÃO BETONEIRA (EXCLUSIVE MOBILIZAÇÃO E DESMOBILIZAÇÃO). AF_02/2015</t>
  </si>
  <si>
    <t>39,98</t>
  </si>
  <si>
    <t>ESTACA ESCAVADA MECANICAMENTE, SEM FLUIDO ESTABILIZANTE, COM 25 CM DE DIÂMETRO, ACIMA DE 9 M DE COMPRIMENTO, CONCRETO LANÇADO POR CAMINHÃO BETONEIRA (EXCLUSIVE MOBILIZAÇÃO E DESMOBILIZAÇÃO). AF_02/2015</t>
  </si>
  <si>
    <t>38,17</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</si>
  <si>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</si>
  <si>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</si>
  <si>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48,89</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</si>
  <si>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</si>
  <si>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</si>
  <si>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63,14</t>
  </si>
  <si>
    <t>ESTACA ESCAVADA MECANICAMENTE, SEM FLUIDO ESTABILIZANTE, COM 40 CM DE DIÂMETRO, ACIMA DE 15 M DE COMPRIMENTO, CONCRETO LANÇADO POR CAMINHÃO BETONEIRA (EXCLUSIVE MOBILIZAÇÃO E DESMOBILIZAÇÃO). AF_02/2015</t>
  </si>
  <si>
    <t>62,21</t>
  </si>
  <si>
    <t>ESTACA ESCAVADA MECANICAMENTE, SEM FLUIDO ESTABILIZANTE, COM 60 CM DE DIÂMETRO, ATÉ 9 M DE COMPRIMENTO, CONCRETO LANÇADO POR CAMINHÃO BETONEIRA (EXCLUSIVE MOBILIZAÇÃO E DESMOBILIZAÇÃO). AF_02/2015</t>
  </si>
  <si>
    <t>123,82</t>
  </si>
  <si>
    <t>ESTACA ESCAVADA MECANICAMENTE, SEM FLUIDO ESTABILIZANTE, COM 60 CM DE DIÂMETRO, ACIMA DE 9 M ATÉ 15 M DE COMPRIMENTO, CONCRETO LANÇADO POR CAMINHÃO BETONEIRA (EXCLUSIVE MOBILIZAÇÃO E DESMOBILIZAÇÃO). AF_02/2015</t>
  </si>
  <si>
    <t>121,55</t>
  </si>
  <si>
    <t>ESTACA ESCAVADA MECANICAMENTE, SEM FLUIDO ESTABILIZANTE, COM 60 CM DE DIÂMETRO, ACIMA DE 15 M DE COMPRIMENTO, CONCRETO LANÇADO POR CAMINHÃO BETONEIRA (EXCLUSIVE MOBILIZAÇÃO E DESMOBILIZAÇÃO). AF_02/2015</t>
  </si>
  <si>
    <t>120,59</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</si>
  <si>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</si>
  <si>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</si>
  <si>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142,11</t>
  </si>
  <si>
    <t>ESTACA ESCAVADA MECANICAMENTE, SEM FLUIDO ESTABILIZANTE, COM 60 CM DE DIÂMETRO, ACIMA DE 15 M DE COMPRIMENTO, CONCRETO LANÇADO POR BOMBA LANÇA (EXCLUSIVE MOBILIZAÇÃO E DESMOBILIZAÇÃO). AF_02/2015</t>
  </si>
  <si>
    <t>140,62</t>
  </si>
  <si>
    <t>ARRASAMENTO MECANICO DE ESTACA DE CONCRETO ARMADO, DIAMETROS DE ATÉ 40 CM. AF_11/2016</t>
  </si>
  <si>
    <t>14,97</t>
  </si>
  <si>
    <t>ARRASAMENTO MECANICO DE ESTACA DE CONCRETO ARMADO, DIAMETROS DE 41 CM A 60 CM. AF_11/2016</t>
  </si>
  <si>
    <t>19,07</t>
  </si>
  <si>
    <t>ARRASAMENTO MECANICO DE ESTACA DE CONCRETO ARMADO, DIAMETROS DE 61 CM A 80 CM. AF_11/2016</t>
  </si>
  <si>
    <t>25,02</t>
  </si>
  <si>
    <t>ARRASAMENTO MECANICO DE ESTACA DE CONCRETO ARMADO, DIAMETROS DE 81 CM A 100 CM. AF_11/2016</t>
  </si>
  <si>
    <t>32,95</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</si>
  <si>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</si>
  <si>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</si>
  <si>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</si>
  <si>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</si>
  <si>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</si>
  <si>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168,89</t>
  </si>
  <si>
    <t>ESTACA RAIZ, DIÂMETRO DE 31 CM, COMPRIMENTO DE ATÉ 10 M, SEM PRESENÇA DE ROCHA. AF_05/2017</t>
  </si>
  <si>
    <t>246,99</t>
  </si>
  <si>
    <t>ESTACA RAIZ, DIÂMETRO DE 40 CM, COMPRIMENTO DE ATÉ 10 M, SEM PRESENÇA DE ROCHA. AF_05/2017</t>
  </si>
  <si>
    <t>320,18</t>
  </si>
  <si>
    <t>ESTACA RAIZ, DIÂMETRO DE 45 CM, COMPRIMENTO DE ATÉ 10 M, SEM PRESENÇA DE ROCHA. AF_05/2017</t>
  </si>
  <si>
    <t>363,88</t>
  </si>
  <si>
    <t>ESTACA RAIZ, DIÂMETRO DE 20 CM, COMPRIMENTO DE 11 A 20 M, SEM PRESENÇA DE ROCHA. AF_05/2017</t>
  </si>
  <si>
    <t>151,81</t>
  </si>
  <si>
    <t>ESTACA RAIZ, DIÂMETRO DE 31 CM, COMPRIMENTO DE 11 A 20 M, SEM PRESENÇA DE ROCHA. AF_05/2017</t>
  </si>
  <si>
    <t>223,68</t>
  </si>
  <si>
    <t>ESTACA RAIZ, DIÂMETRO DE 40 CM, COMPRIMENTO DE 11 A 20 M, SEM PRESENÇA DE ROCHA. AF_05/2017</t>
  </si>
  <si>
    <t>284,79</t>
  </si>
  <si>
    <t>ESTACA RAIZ, DIÂMETRO DE 45 CM, COMPRIMENTO DE 11 A 20 M, SEM PRESENÇA DE ROCHA. AF_05/2017</t>
  </si>
  <si>
    <t>314,15</t>
  </si>
  <si>
    <t>ESTACA RAIZ, DIÂMETRO DE 20 CM, COMPRIMENTO DE 21 A 30 M, SEM PRESENÇA DE ROCHA. AF_05/2017</t>
  </si>
  <si>
    <t>143,66</t>
  </si>
  <si>
    <t>ESTACA RAIZ, DIÂMETRO DE 31 CM, COMPRIMENTO DE 21 A 30 M, SEM PRESENÇA DE ROCHA. AF_05/2017</t>
  </si>
  <si>
    <t>213,22</t>
  </si>
  <si>
    <t>ESTACA RAIZ, DIÂMETRO DE 40 CM, COMPRIMENTO DE 21 A 30 M, SEM PRESENÇA DE ROCHA. AF_05/2017</t>
  </si>
  <si>
    <t>272,04</t>
  </si>
  <si>
    <t>ESTACA RAIZ, DIÂMETRO DE 45 CM, COMPRIMENTO DE 21 A 30 M, SEM PRESENÇA DE ROCHA. AF_05/2017</t>
  </si>
  <si>
    <t>297,08</t>
  </si>
  <si>
    <t>ESTACA RAIZ, DIÂMETRO DE 20 CM, COMPRIMENTO DE ATÉ 10 M, COM PRESENÇA DE ROCHA. AF_05/2017</t>
  </si>
  <si>
    <t>180,32</t>
  </si>
  <si>
    <t>ESTACA RAIZ, DIÂMETRO DE 31 CM, COMPRIMENTO DE ATÉ 10 M, COM PRESENÇA DE ROCHA. AF_05/2017</t>
  </si>
  <si>
    <t>261,30</t>
  </si>
  <si>
    <t>ESTACA RAIZ, DIÂMETRO DE 40 CM, COMPRIMENTO DE ATÉ 10 M, COM PRESENÇA DE ROCHA. AF_05/2017</t>
  </si>
  <si>
    <t>338,44</t>
  </si>
  <si>
    <t>ESTACA RAIZ, DIÂMETRO DE 45 CM, COMPRIMENTO DE ATÉ 10 M, COM PRESENÇA DE ROCHA. AF_05/2017</t>
  </si>
  <si>
    <t>385,11</t>
  </si>
  <si>
    <t>ESTACA RAIZ, DIÂMETRO DE 20 CM, COMPRIMENTO DE 11 A 20 M, COM PRESENÇA DE ROCHA. AF_05/2017</t>
  </si>
  <si>
    <t>159,43</t>
  </si>
  <si>
    <t>ESTACA RAIZ, DIÂMETRO DE 31 CM, COMPRIMENTO DE 11 A 20 M, COM PRESENÇA DE ROCHA. AF_05/2017</t>
  </si>
  <si>
    <t>232,46</t>
  </si>
  <si>
    <t>ESTACA RAIZ, DIÂMETRO DE 40 CM, COMPRIMENTO DE 11 A 20 M, COM PRESENÇA DE ROCHA. AF_05/2017</t>
  </si>
  <si>
    <t>295,15</t>
  </si>
  <si>
    <t>ESTACA RAIZ, DIÂMETRO DE 45 CM, COMPRIMENTO DE 11 A 20 M, COM PRESENÇA DE ROCHA. AF_05/2017</t>
  </si>
  <si>
    <t>325,39</t>
  </si>
  <si>
    <t>ESTACA RAIZ, DIÂMETRO DE 20 CM, COMPRIMENTO DE 21 A 30 M, COM PRESENÇA DE ROCHA. AF_05/2017</t>
  </si>
  <si>
    <t>149,24</t>
  </si>
  <si>
    <t>ESTACA RAIZ, DIÂMETRO DE 31 CM, COMPRIMENTO DE 21 A 30 M, COM PRESENÇA DE ROCHA. AF_05/2017</t>
  </si>
  <si>
    <t>219,73</t>
  </si>
  <si>
    <t>ESTACA RAIZ, DIÂMETRO DE 40 CM, COMPRIMENTO DE 21 A 30 M, COM PRESENÇA DE ROCHA. AF_05/2017</t>
  </si>
  <si>
    <t>278,28</t>
  </si>
  <si>
    <t>ESTACA RAIZ, DIÂMETRO DE 45 CM, COMPRIMENTO DE 21 A 30 M, COM PRESENÇA DE ROCHA. AF_05/2017</t>
  </si>
  <si>
    <t>304,74</t>
  </si>
  <si>
    <t>ESTACA BROCA DE CONCRETO, DIÃMETRO DE 20 CM, PROFUNDIDADE DE ATÉ 3 M, ESCAVAÇÃO MANUAL COM TRADO CONCHA, NÃO ARMADA. AF_03/2018</t>
  </si>
  <si>
    <t>46,90</t>
  </si>
  <si>
    <t>ESTACA BROCA DE CONCRETO, DIÃMETRO DE 25 CM, PROFUNDIDADE DE ATÉ 3 M, ESCAVAÇÃO MANUAL COM TRADO CONCHA, NÃO ARMADA. AF_03/2018</t>
  </si>
  <si>
    <t>63,80</t>
  </si>
  <si>
    <t>ESTACA BROCA DE CONCRETO, DIÂMETRO DE 30 CM, PROFUNDIDADE DE ATÉ 3 M, ESCAVAÇÃO MANUAL COM TRADO CONCHA, NÃO ARMADA. AF_03/2018</t>
  </si>
  <si>
    <t>100035</t>
  </si>
  <si>
    <t>ESTACA METÁLICA PARA CONTENÇÃO, COMPRIMENTO TOTAL CRAVADO DE ATÉ 10 M (EXCLUSIVE MOBILIZAÇÃO E DESMOBILIZAÇÃO). AF_07/2019</t>
  </si>
  <si>
    <t>100036</t>
  </si>
  <si>
    <t>ESTACA METÁLICA PARA CONTENÇÃO, COMPRIMENTO TOTAL CRAVADO MAIOR DO QUE 10 M E MENOR OU IGUAL A 20 M (EXCLUSIVE MOBILIZAÇÃO E DESMOBILIZAÇÃO). AF_07/2019</t>
  </si>
  <si>
    <t>100037</t>
  </si>
  <si>
    <t>ESTACA METÁLICA PARA CONTENÇÃO, COMPRIMENTO TOTAL CRAVADO MAIOR DO QUE 20 M E MENOR OU IGUAL A 30 M (EXCLUSIVE MOBILIZAÇÃO E DESMOBILIZAÇÃO). AF_07/2019</t>
  </si>
  <si>
    <t>LASTRO DE CONCRETO, PREPARO MECÂNICO, INCLUSOS ADITIVO IMPERMEABILIZANTE, LANÇAMENTO E ADENSAMENTO</t>
  </si>
  <si>
    <t>452,44</t>
  </si>
  <si>
    <t>LASTRO DE CONCRETO MAGRO, APLICADO EM PISOS OU RADIERS, ESPESSURA DE 3 CM. AF_07/2016</t>
  </si>
  <si>
    <t>LASTRO DE CONCRETO MAGRO, APLICADO EM PISOS OU RADIERS, ESPESSURA DE 5 CM. AF_07/2016</t>
  </si>
  <si>
    <t>LASTRO DE CONCRETO MAGRO, APLICADO EM BLOCOS DE COROAMENTO OU SAPATAS. AF_08/2017</t>
  </si>
  <si>
    <t>405,97</t>
  </si>
  <si>
    <t>LASTRO DE CONCRETO MAGRO, APLICADO EM BLOCOS DE COROAMENTO OU SAPATAS, ESPESSURA DE 3 CM. AF_08/2017</t>
  </si>
  <si>
    <t>12,16</t>
  </si>
  <si>
    <t>LASTRO DE CONCRETO MAGRO, APLICADO EM BLOCOS DE COROAMENTO OU SAPATAS, ESPESSURA DE 5 CM. AF_08/2017</t>
  </si>
  <si>
    <t>LASTRO DE CONCRETO MAGRO, APLICADO EM PISOS OU RADIERS. AF_08/2017</t>
  </si>
  <si>
    <t>385,39</t>
  </si>
  <si>
    <t>LASTRO COM MATERIAL GRANULAR, APLICAÇÃO EM BLOCOS DE COROAMENTO, ESPESSURA DE *5 CM*. AF_08/2017</t>
  </si>
  <si>
    <t>167,06</t>
  </si>
  <si>
    <t>LASTRO COM MATERIAL GRANULAR, APLICAÇÃO EM PISOS OU RADIERS, ESPESSURA DE *5 CM*. AF_08/2017</t>
  </si>
  <si>
    <t>106,74</t>
  </si>
  <si>
    <t>LASTRO COM MATERIAL GRANULAR, APLICADO EM BLOCOS DE COROAMENTO, ESPESSURA DE *10 CM*. AF_08/2017</t>
  </si>
  <si>
    <t>152,96</t>
  </si>
  <si>
    <t>LASTRO COM MATERIAL GRANULAR (PEDRA BRITADA N.2), APLICADO EM PISOS OU RADIERS, ESPESSURA DE *10 CM*. AF_08/2017</t>
  </si>
  <si>
    <t>101,77</t>
  </si>
  <si>
    <t>ESCAVAÇÃO MANUAL DE VIGA DE BORDA PARA RADIER. AF_09/2017</t>
  </si>
  <si>
    <t>45,56</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</si>
  <si>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</si>
  <si>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</si>
  <si>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</si>
  <si>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93,19</t>
  </si>
  <si>
    <t>CONCRETAGEM DE RADIER, PISO OU LAJE SOBRE SOLO, FCK 30 MPA, PARA ESPESSURA DE 10 CM - LANÇAMENTO, ADENSAMENTO E ACABAMENTO. AF_09/2017</t>
  </si>
  <si>
    <t>376,25</t>
  </si>
  <si>
    <t>CONCRETAGEM DE RADIER, PISO OU LAJE SOBRE SOLO, FCK 30 MPA, PARA ESPESSURA DE 15 CM - LANÇAMENTO, ADENSAMENTO E ACABAMENTO. AF_09/2017</t>
  </si>
  <si>
    <t>353,02</t>
  </si>
  <si>
    <t>CONCRETAGEM DE RADIER, PISO OU LAJE SOBRE SOLO, FCK 30 MPA, PARA ESPESSURA DE 20 CM - LANÇAMENTO, ADENSAMENTO E ACABAMENTO. AF_09/2017</t>
  </si>
  <si>
    <t>341,08</t>
  </si>
  <si>
    <t>100322</t>
  </si>
  <si>
    <t>LASTRO COM MATERIAL GRANULAR (PEDRA BRITADA N.3), APLICADO EM PISOS OU RADIERS, ESPESSURA DE *10 CM*. AF_07/2019</t>
  </si>
  <si>
    <t>100323</t>
  </si>
  <si>
    <t>LASTRO COM MATERIAL GRANULAR (AREIA MÉDIA), APLICADO EM PISOS OU RADIERS, ESPESSURA DE *10 CM*. AF_07/2019</t>
  </si>
  <si>
    <t>100324</t>
  </si>
  <si>
    <t>LASTRO COM MATERIAL GRANULAR (PEDRA BRITADA N.1 E PEDRA BRITADA N.2), APLICADO EM PISOS OU RADIERS, ESPESSURA DE *10 CM*. AF_07/2019</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</si>
  <si>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</si>
  <si>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</si>
  <si>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17,33</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</si>
  <si>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</si>
  <si>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</si>
  <si>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</si>
  <si>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</si>
  <si>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16,99</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</si>
  <si>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</si>
  <si>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</si>
  <si>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</si>
  <si>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</si>
  <si>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</si>
  <si>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13,44</t>
  </si>
  <si>
    <t>FABRICAÇÃO DE FÔRMA PARA PILARES E ESTRUTURAS SIMILARES, EM CHAPA DE MADEIRA COMPENSADA RESINADA, E = 17 MM. AF_12/2015</t>
  </si>
  <si>
    <t>95,23</t>
  </si>
  <si>
    <t>FABRICAÇÃO DE FÔRMA PARA PILARES E ESTRUTURAS SIMILARES, EM CHAPA DE MADEIRA COMPENSADA PLASTIFICADA, E = 18 MM. AF_12/2015</t>
  </si>
  <si>
    <t>FABRICAÇÃO DE FÔRMA PARA VIGAS, EM CHAPA DE MADEIRA COMPENSADA RESINADA, E = 17 MM. AF_12/2015</t>
  </si>
  <si>
    <t>74,97</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</si>
  <si>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</si>
  <si>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</si>
  <si>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</si>
  <si>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46,63</t>
  </si>
  <si>
    <t>FABRICAÇÃO DE FÔRMA PARA PILARES E ESTRUTURAS SIMILARES, EM MADEIRA SERRADA, E=25 MM. AF_12/2015</t>
  </si>
  <si>
    <t>FABRICAÇÃO DE FÔRMA PARA VIGAS, COM MADEIRA SERRADA, E = 25 MM. AF_12/2015</t>
  </si>
  <si>
    <t>65,91</t>
  </si>
  <si>
    <t>FABRICAÇÃO DE FÔRMA PARA LAJES, EM MADEIRA SERRADA, E=25 MM. AF_12/2015</t>
  </si>
  <si>
    <t>46,98</t>
  </si>
  <si>
    <t>FABRICAÇÃO DE ESCORAS DE VIGA DO TIPO GARFO, EM MADEIRA. AF_12/2015</t>
  </si>
  <si>
    <t>18,45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</si>
  <si>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</si>
  <si>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</si>
  <si>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170,54</t>
  </si>
  <si>
    <t>MONTAGEM E DESMONTAGEM DE FÔRMA DE PILARES RETANGULARES E ESTRUTURAS SIMILARES COM ÁREA MÉDIA DAS SEÇÕES MAIOR QUE 0,25 M², PÉ-DIREITO SIMPLES, EM MADEIRA SERRADA, 1 UTILIZAÇÃO. AF_12/2015</t>
  </si>
  <si>
    <t>160,32</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</si>
  <si>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</si>
  <si>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</si>
  <si>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111,57</t>
  </si>
  <si>
    <t>MONTAGEM E DESMONTAGEM DE FÔRMA DE PILARES RETANGULARES E ESTRUTURAS SIMILARES COM ÁREA MÉDIA DAS SEÇÕES MENOR OU IGUAL A 0,25 M², PÉ-DIREITO SIMPLES, EM MADEIRA SERRADA, 4 UTILIZAÇÕES. AF_12/2015</t>
  </si>
  <si>
    <t>82,11</t>
  </si>
  <si>
    <t>MONTAGEM E DESMONTAGEM DE FÔRMA DE PILARES RETANGULARES E ESTRUTURAS SIMILARES COM ÁREA MÉDIA DAS SEÇÕES MAIOR QUE 0,25 M², PÉ-DIREITO SIMPLES, EM MADEIRA SERRADA, 4 UTILIZAÇÕES. AF_12/2015</t>
  </si>
  <si>
    <t>75,16</t>
  </si>
  <si>
    <t>MONTAGEM E DESMONTAGEM DE FÔRMA DE PILARES RETANGULARES E ESTRUTURAS SIMILARES COM ÁREA MÉDIA DAS SEÇÕES MENOR OU IGUAL A 0,25 M², PÉ-DIREITO SIMPLES, EM CHAPA DE MADEIRA COMPENSADA RESINADA, 2 UTILIZAÇÕES. AF_12/2015</t>
  </si>
  <si>
    <t>95,22</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</si>
  <si>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</si>
  <si>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</si>
  <si>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</si>
  <si>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104,79</t>
  </si>
  <si>
    <t>MONTAGEM E DESMONTAGEM DE FÔRMA DE PILARES RETANGULARES E ESTRUTURAS SIMILARES COM ÁREA MÉDIA DAS SEÇÕES MENOR OU IGUAL A 0,25 M², PÉ-DIREITO SIMPLES, EM CHAPA DE MADEIRA COMPENSADA RESINADA, 4 UTILIZAÇÕES. AF_12/2015</t>
  </si>
  <si>
    <t>61,55</t>
  </si>
  <si>
    <t>MONTAGEM E DESMONTAGEM DE FÔRMA DE PILARES RETANGULARES E ESTRUTURAS SIMILARES COM ÁREA MÉDIA DAS SEÇÕES MAIOR QUE 0,25 M², PÉ-DIREITO SIMPLES, EM CHAPA DE MADEIRA COMPENSADA RESINADA, 4 UTILIZAÇÕES. AF_12/2015</t>
  </si>
  <si>
    <t>54,64</t>
  </si>
  <si>
    <t>MONTAGEM E DESMONTAGEM DE FÔRMA DE PILARES RETANGULARES E ESTRUTURAS SIMILARES COM ÁREA MÉDIA DAS SEÇÕES MENOR OU IGUAL A 0,25 M², PÉ-DIREITO DUPLO, EM CHAPA DE MADEIRA COMPENSADA RESINADA, 4 UTILIZAÇÕES. AF_12/2015</t>
  </si>
  <si>
    <t>75,82</t>
  </si>
  <si>
    <t>MONTAGEM E DESMONTAGEM DE FÔRMA DE PILARES RETANGULARES E ESTRUTURAS SIMILARES COM ÁREA MÉDIA DAS SEÇÕES MAIOR QUE 0,25 M², PÉ-DIREITO DUPLO, EM CHAPA DE MADEIRA COMPENSADA RESINADA, 4 UTILIZAÇÕES. AF_12/2015</t>
  </si>
  <si>
    <t>68,89</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</si>
  <si>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</si>
  <si>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</si>
  <si>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44,58</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</si>
  <si>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</si>
  <si>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</si>
  <si>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56,98</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</si>
  <si>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</si>
  <si>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</si>
  <si>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39,50</t>
  </si>
  <si>
    <t>MONTAGEM E DESMONTAGEM DE FÔRMA DE PILARES RETANGULARES E ESTRUTURAS SIMILARES COM ÁREA MÉDIA DAS SEÇÕES MENOR OU IGUAL A 0,25 M², PÉ-DIREITO DUPLO, EM CHAPA DE MADEIRA COMPENSADA RESINADA, 8 UTILIZAÇÕES. AF_12/2015</t>
  </si>
  <si>
    <t>56,55</t>
  </si>
  <si>
    <t>MONTAGEM E DESMONTAGEM DE FÔRMA DE PILARES RETANGULARES E ESTRUTURAS SIMILARES COM ÁREA MÉDIA DAS SEÇÕES MAIOR QUE 0,25 M², PÉ-DIREITO DUPLO, EM CHAPA DE MADEIRA COMPENSADA RESINADA, 8 UTILIZAÇÕES. AF_12/2015</t>
  </si>
  <si>
    <t>50,98</t>
  </si>
  <si>
    <t>MONTAGEM E DESMONTAGEM DE FÔRMA DE PILARES RETANGULARES E ESTRUTURAS SIMILARES COM ÁREA MÉDIA DAS SEÇÕES MENOR OU IGUAL A 0,25 M², PÉ-DIREITO SIMPLES, EM CHAPA DE MADEIRA COMPENSADA PLASTIFICADA, 10 UTILIZAÇÕES. AF_12/2015</t>
  </si>
  <si>
    <t>42,28</t>
  </si>
  <si>
    <t>MONTAGEM E DESMONTAGEM DE FÔRMA DE PILARES RETANGULARES E ESTRUTURAS SIMILARES COM ÁREA MÉDIA DAS SEÇÕES MAIOR QUE 0,25 M², PÉ-DIREITO SIMPLES, EM CHAPA DE MADEIRA COMPENSADA PLASTIFICADA, 10 UTILIZAÇÕES. AF_12/2015</t>
  </si>
  <si>
    <t>36,98</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</si>
  <si>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</si>
  <si>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</si>
  <si>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47,90</t>
  </si>
  <si>
    <t>MONTAGEM E DESMONTAGEM DE FÔRMA DE PILARES RETANGULARES E ESTRUTURAS SIMILARES COM ÁREA MÉDIA DAS SEÇÕES MENOR OU IGUAL A 0,25 M², PÉ-DIREITO SIMPLES, EM CHAPA DE MADEIRA COMPENSADA PLASTIFICADA, 12 UTILIZAÇÕES. AF_12/2015</t>
  </si>
  <si>
    <t>40,21</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</si>
  <si>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</si>
  <si>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</si>
  <si>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50,72</t>
  </si>
  <si>
    <t>MONTAGEM E DESMONTAGEM DE FÔRMA DE PILARES RETANGULARES E ESTRUTURAS SIMILARES COM ÁREA MÉDIA DAS SEÇÕES MAIOR QUE 0,25 M², PÉ-DIREITO DUPLO, EM CHAPA DE MADEIRA COMPENSADA PLASTIFICADA, 12 UTILIZAÇÕES. AF_12/2015</t>
  </si>
  <si>
    <t>45,62</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</si>
  <si>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</si>
  <si>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</si>
  <si>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33,71</t>
  </si>
  <si>
    <t>MONTAGEM E DESMONTAGEM DE FÔRMA DE PILARES RETANGULARES E ESTRUTURAS SIMILARES COM ÁREA MÉDIA DAS SEÇÕES MENOR OU IGUAL A 0,25 M², PÉ-DIREITO DUPLO, EM CHAPA DE MADEIRA COMPENSADA PLASTIFICADA, 14 UTILIZAÇÕES. AF_12/2015</t>
  </si>
  <si>
    <t>48,93</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</si>
  <si>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</si>
  <si>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</si>
  <si>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35,67</t>
  </si>
  <si>
    <t>MONTAGEM E DESMONTAGEM DE FÔRMA DE PILARES RETANGULARES E ESTRUTURAS SIMILARES COM ÁREA MÉDIA DAS SEÇÕES MAIOR QUE 0,25 M², PÉ-DIREITO SIMPLES, EM CHAPA DE MADEIRA COMPENSADA PLASTIFICADA, 18 UTILIZAÇÕES. AF_12/2015</t>
  </si>
  <si>
    <t>30,85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</si>
  <si>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</si>
  <si>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</si>
  <si>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40,77</t>
  </si>
  <si>
    <t>MONTAGEM E DESMONTAGEM DE FÔRMA DE VIGA, ESCORAMENTO COM PONTALETE DE MADEIRA, PÉ-DIREITO SIMPLES, EM MADEIRA SERRADA, 1 UTILIZAÇÃO. AF_12/2015</t>
  </si>
  <si>
    <t>151,36</t>
  </si>
  <si>
    <t>MONTAGEM E DESMONTAGEM DE FÔRMA DE VIGA, ESCORAMENTO COM PONTALETE DE MADEIRA, PÉ-DIREITO SIMPLES, EM MADEIRA SERRADA, 2 UTILIZAÇÕES. AF_12/2015</t>
  </si>
  <si>
    <t>109,76</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</si>
  <si>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</si>
  <si>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</si>
  <si>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162,68</t>
  </si>
  <si>
    <t>MONTAGEM E DESMONTAGEM DE FÔRMA DE VIGA, ESCORAMENTO METÁLICO, PÉ-DIREITO DUPLO, EM CHAPA DE MADEIRA RESINADA, 2 UTILIZAÇÕES. AF_12/2015</t>
  </si>
  <si>
    <t>169,83</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</si>
  <si>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</si>
  <si>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</si>
  <si>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105,24</t>
  </si>
  <si>
    <t>MONTAGEM E DESMONTAGEM DE FÔRMA DE VIGA, ESCORAMENTO COM GARFO DE MADEIRA, PÉ-DIREITO DUPLO, EM CHAPA DE MADEIRA RESINADA, 4 UTILIZAÇÕES. AF_12/2015</t>
  </si>
  <si>
    <t>138,90</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</si>
  <si>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</si>
  <si>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</si>
  <si>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</si>
  <si>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88,15</t>
  </si>
  <si>
    <t>MONTAGEM E DESMONTAGEM DE FÔRMA DE VIGA, ESCORAMENTO COM GARFO DE MADEIRA, PÉ-DIREITO DUPLO, EM CHAPA DE MADEIRA RESINADA, 6 UTILIZAÇÕES. AF_12/2015</t>
  </si>
  <si>
    <t>120,58</t>
  </si>
  <si>
    <t>MONTAGEM E DESMONTAGEM DE FÔRMA DE VIGA, ESCORAMENTO METÁLICO, PÉ-DIREITO DUPLO, EM CHAPA DE MADEIRA RESINADA, 6 UTILIZAÇÕES. AF_12/2015</t>
  </si>
  <si>
    <t>161,87</t>
  </si>
  <si>
    <t>MONTAGEM E DESMONTAGEM DE FÔRMA DE VIGA, ESCORAMENTO COM GARFO DE MADEIRA, PÉ-DIREITO SIMPLES, EM CHAPA DE MADEIRA RESINADA, 6 UTILIZAÇÕES. AF_12/2015</t>
  </si>
  <si>
    <t>78,89</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</si>
  <si>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</si>
  <si>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</si>
  <si>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110,74</t>
  </si>
  <si>
    <t>MONTAGEM E DESMONTAGEM DE FÔRMA DE VIGA, ESCORAMENTO METÁLICO, PÉ-DIREITO DUPLO, EM CHAPA DE MADEIRA RESINADA, 8 UTILIZAÇÕES. AF_12/2015</t>
  </si>
  <si>
    <t>153,38</t>
  </si>
  <si>
    <t>MONTAGEM E DESMONTAGEM DE FÔRMA DE VIGA, ESCORAMENTO COM GARFO DE MADEIRA, PÉ-DIREITO SIMPLES, EM CHAPA DE MADEIRA RESINADA, 8 UTILIZAÇÕES. AF_12/2015</t>
  </si>
  <si>
    <t>71,19</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</si>
  <si>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</si>
  <si>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</si>
  <si>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</si>
  <si>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148,19</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</si>
  <si>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</si>
  <si>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</si>
  <si>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63,39</t>
  </si>
  <si>
    <t>MONTAGEM E DESMONTAGEM DE FÔRMA DE VIGA, ESCORAMENTO COM GARFO DE MADEIRA, PÉ-DIREITO DUPLO, EM CHAPA DE MADEIRA PLASTIFICADA, 12 UTILIZAÇÕES. AF_12/2015</t>
  </si>
  <si>
    <t>82,25</t>
  </si>
  <si>
    <t>MONTAGEM E DESMONTAGEM DE FÔRMA DE VIGA, ESCORAMENTO METÁLICO, PÉ-DIREITO DUPLO, EM CHAPA DE MADEIRA PLASTIFICADA, 12 UTILIZAÇÕES. AF_12/2015</t>
  </si>
  <si>
    <t>143,21</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</si>
  <si>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</si>
  <si>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</si>
  <si>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59,16</t>
  </si>
  <si>
    <t>MONTAGEM E DESMONTAGEM DE FÔRMA DE VIGA, ESCORAMENTO COM GARFO DE MADEIRA, PÉ-DIREITO DUPLO, EM CHAPA DE MADEIRA PLASTIFICADA, 14 UTILIZAÇÕES. AF_12/2015</t>
  </si>
  <si>
    <t>75,71</t>
  </si>
  <si>
    <t>MONTAGEM E DESMONTAGEM DE FÔRMA DE VIGA, ESCORAMENTO METÁLICO, PÉ-DIREITO DUPLO, EM CHAPA DE MADEIRA PLASTIFICADA, 14 UTILIZAÇÕES. AF_12/2015</t>
  </si>
  <si>
    <t>138,87</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</si>
  <si>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</si>
  <si>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</si>
  <si>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55,52</t>
  </si>
  <si>
    <t>MONTAGEM E DESMONTAGEM DE FÔRMA DE VIGA, ESCORAMENTO COM GARFO DE MADEIRA, PÉ-DIREITO DUPLO, EM CHAPA DE MADEIRA PLASTIFICADA, 18 UTILIZAÇÕES. AF_12/2015</t>
  </si>
  <si>
    <t>62,02</t>
  </si>
  <si>
    <t>MONTAGEM E DESMONTAGEM DE FÔRMA DE VIGA, ESCORAMENTO METÁLICO, PÉ-DIREITO DUPLO, EM CHAPA DE MADEIRA PLASTIFICADA, 18 UTILIZAÇÕES. AF_12/2015</t>
  </si>
  <si>
    <t>130,44</t>
  </si>
  <si>
    <t>MONTAGEM E DESMONTAGEM DE FÔRMA DE VIGA, ESCORAMENTO COM GARFO DE MADEIRA, PÉ-DIREITO SIMPLES, EM CHAPA DE MADEIRA PLASTIFICADA, 18 UTILIZAÇÕES. AF_12/2015</t>
  </si>
  <si>
    <t>41,18</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</si>
  <si>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</si>
  <si>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</si>
  <si>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198,98</t>
  </si>
  <si>
    <t>MONTAGEM E DESMONTAGEM DE FÔRMA DE LAJE MACIÇA COM ÁREA MÉDIA MAIOR QUE 20 M², PÉ-DIREITO SIMPLES, EM MADEIRA SERRADA, 1 UTILIZAÇÃO. AF_12/2015</t>
  </si>
  <si>
    <t>187,08</t>
  </si>
  <si>
    <t>MONTAGEM E DESMONTAGEM DE FÔRMA DE LAJE MACIÇA COM ÁREA MÉDIA MENOR OU IGUAL A 20 M², PÉ-DIREITO SIMPLES, EM MADEIRA SERRADA, 2 UTILIZAÇÕES. AF_12/2015</t>
  </si>
  <si>
    <t>152,95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</si>
  <si>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</si>
  <si>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</si>
  <si>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110,25</t>
  </si>
  <si>
    <t>MONTAGEM E DESMONTAGEM DE FÔRMA DE LAJE MACIÇA COM ÁREA MÉDIA MAIOR QUE 20 M², PÉ-DIREITO SIMPLES, EM MADEIRA SERRADA, 4 UTILIZAÇÕES. AF_12/2015</t>
  </si>
  <si>
    <t>102,18</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</si>
  <si>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</si>
  <si>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</si>
  <si>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61,22</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</si>
  <si>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</si>
  <si>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</si>
  <si>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36,79</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</si>
  <si>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</si>
  <si>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</si>
  <si>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58,74</t>
  </si>
  <si>
    <t>MONTAGEM E DESMONTAGEM DE FÔRMA DE LAJE NERVURADA COM CUBETA E ASSOALHO COM ÁREA MÉDIA MENOR OU IGUAL A 20 M², PÉ-DIREITO SIMPLES, EM CHAPA DE MADEIRA COMPENSADA RESINADA, 10 UTILIZAÇÕES. AF_12/2015</t>
  </si>
  <si>
    <t>35,60</t>
  </si>
  <si>
    <t>MONTAGEM E DESMONTAGEM DE FÔRMA DE LAJE NERVURADA COM CUBETA E ASSOALHO COM ÁREA MÉDIA MAIOR QUE 20 M², PÉ-DIREITO SIMPLES, EM CHAPA DE MADEIRA COMPENSADA RESINADA, 10 UTILIZAÇÕES. AF_12/2015</t>
  </si>
  <si>
    <t>34,73</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</si>
  <si>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</si>
  <si>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</si>
  <si>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</si>
  <si>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35,73</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</si>
  <si>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</si>
  <si>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</si>
  <si>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</si>
  <si>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</si>
  <si>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</si>
  <si>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32,54</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</si>
  <si>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</si>
  <si>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</si>
  <si>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</si>
  <si>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</si>
  <si>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31,22</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</si>
  <si>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</si>
  <si>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</si>
  <si>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58,83</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</si>
  <si>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</si>
  <si>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</si>
  <si>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35,10</t>
  </si>
  <si>
    <t>MONTAGEM E DESMONTAGEM DE FÔRMA DE LAJE MACIÇA COM ÁREA MÉDIA MENOR OU IGUAL A 20 M², PÉ-DIREITO DUPLO, EM CHAPA DE MADEIRA COMPENSADA RESINADA, 4 UTILIZAÇÕES. AF_12/2015</t>
  </si>
  <si>
    <t>52,90</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</si>
  <si>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</si>
  <si>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</si>
  <si>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</si>
  <si>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25,70</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</si>
  <si>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</si>
  <si>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</si>
  <si>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</si>
  <si>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22,75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</si>
  <si>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</si>
  <si>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</si>
  <si>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</si>
  <si>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</si>
  <si>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</si>
  <si>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19,16</t>
  </si>
  <si>
    <t>MONTAGEM E DESMONTAGEM DE FÔRMA DE LAJE MACIÇA COM ÁREA MÉDIA MENOR OU IGUAL A 20 M², PÉ-DIREITO DUPLO, EM CHAPA DE MADEIRA COMPENSADA PLASTIFICADA, 10 UTILIZAÇÕES. AF_12/2015</t>
  </si>
  <si>
    <t>44,22</t>
  </si>
  <si>
    <t>MONTAGEM E DESMONTAGEM DE FÔRMA DE LAJE MACIÇA COM ÁREA MÉDIA MAIOR QUE 20 M², PÉ-DIREITO DUPLO, EM CHAPA DE MADEIRA COMPENSADA PLASTIFICADA, 10 UTILIZAÇÕES. AF_12/2015</t>
  </si>
  <si>
    <t>42,92</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</si>
  <si>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</si>
  <si>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</si>
  <si>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</si>
  <si>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</si>
  <si>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41,66</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</si>
  <si>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</si>
  <si>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</si>
  <si>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</si>
  <si>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41,93</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</si>
  <si>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</si>
  <si>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</si>
  <si>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</si>
  <si>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</si>
  <si>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40,18</t>
  </si>
  <si>
    <t>MONTAGEM E DESMONTAGEM DE FÔRMA DE LAJE MACIÇA COM ÁREA MÉDIA MAIOR QUE 20 M², PÉ-DIREITO DUPLO, EM CHAPA DE MADEIRA COMPENSADA PLASTIFICADA, 18 UTILIZAÇÕES. AF_12/2015</t>
  </si>
  <si>
    <t>38,99</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</si>
  <si>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</si>
  <si>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</si>
  <si>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16,53</t>
  </si>
  <si>
    <t>FABRICAÇÃO DE FÔRMA PARA ESCADAS, COM 2 LANCES, EM CHAPA DE MADEIRA COMPENSADA PLASTIFICADA, E=18 MM. AF_01/2017</t>
  </si>
  <si>
    <t>113,73</t>
  </si>
  <si>
    <t>FABRICAÇÃO DE FÔRMA PARA ESCADAS, COM 2 LANCES, EM CHAPA DE MADEIRA COMPENSADA RESINADA, E= 17 MM. AF_01/2017</t>
  </si>
  <si>
    <t>88,01</t>
  </si>
  <si>
    <t>FABRICAÇÃO DE FÔRMA PARA ESCADAS, COM 2 LANCES, EM MADEIRA SERRADA, E=25 MM. AF_01/2017</t>
  </si>
  <si>
    <t>112,95</t>
  </si>
  <si>
    <t>MONTAGEM E DESMONTAGEM DE FÔRMA PARA ESCADAS, COM 2 LANCES, EM MADEIRA SERRADA, 1 UTILIZAÇÃO. AF_01/2017</t>
  </si>
  <si>
    <t>MONTAGEM E DESMONTAGEM DE FÔRMA PARA ESCADAS, COM 2 LANCES, EM MADEIRA SERRADA, 2 UTILIZAÇÕES. AF_01/2017</t>
  </si>
  <si>
    <t>222,92</t>
  </si>
  <si>
    <t>MONTAGEM E DESMONTAGEM DE FÔRMA PARA ESCADAS, COM 2 LANCES, EM CHAPA DE MADEIRA COMPENSADA RESINADA, 4 UTILIZAÇÕES. AF_01/2017</t>
  </si>
  <si>
    <t>148,03</t>
  </si>
  <si>
    <t>MONTAGEM E DESMONTAGEM DE FÔRMA PARA ESCADAS, COM 2 LANCES, EM CHAPA DE MADEIRA COMPENSADA PLASTIFICADA, 6 UTILIZAÇÕES. AF_01/2017</t>
  </si>
  <si>
    <t>126,44</t>
  </si>
  <si>
    <t>MONTAGEM E DESMONTAGEM DE FÔRMA PARA ESCADAS, COM 2 LANCES, EM CHAPA DE MADEIRA COMPENSADA PLASTIFICADA, 8 UTILIZAÇÕES. AF_01/2017</t>
  </si>
  <si>
    <t>111,56</t>
  </si>
  <si>
    <t>MONTAGEM E DESMONTAGEM DE FÔRMA PARA ESCADAS, COM 2 LANCES, EM CHAPA DE MADEIRA COMPENSADA PLASTIFICADA, 10 UTILIZAÇÕES. AF_01/2017</t>
  </si>
  <si>
    <t>102,31</t>
  </si>
  <si>
    <t>FABRICAÇÃO DE FÔRMA PARA PILARES CIRCULARES, EM CHAPA DE MADEIRA COMPENSADA RESINADA. AF_06/2017</t>
  </si>
  <si>
    <t>151,74</t>
  </si>
  <si>
    <t>MONTAGEM E DESMONTAGEM DE FÔRMA DE PILARES CIRCULARES, COM ÁREA MÉDIA DAS SEÇÕES MENOR OU IGUAL A 0,28 M², PÉ-DIREITO SIMPLES, EM MADEIRA, 2 UTILIZAÇÕES. AF_06/2017</t>
  </si>
  <si>
    <t>136,36</t>
  </si>
  <si>
    <t>MONTAGEM E DESMONTAGEM DE FÔRMA DE PILARES CIRCULARES, COM ÁREA MÉDIA DAS SEÇÕES MAIOR QUE 0,28 M², PÉ-DIREITO SIMPLES, EM MADEIRA, 2 UTILIZAÇÕES. AF_06/2017</t>
  </si>
  <si>
    <t>127,02</t>
  </si>
  <si>
    <t>MONTAGEM E DESMONTAGEM DE FÔRMA DE PILARES CIRCULARES, COM ÁREA MÉDIA DAS SEÇÕES MENOR OU IGUAL A 0,28 M², PÉ-DIREITO DUPLO, EM MADEIRA, 2 UTILIZAÇÕES. AF_06/2017</t>
  </si>
  <si>
    <t>156,86</t>
  </si>
  <si>
    <t>FABRICAÇÃO, MONTAGEM E DESMONTAGEM DE FÔRMA PARA SAPATA, EM MADEIRA SERRADA, E=25 MM, 1 UTILIZAÇÃO. AF_06/2017</t>
  </si>
  <si>
    <t>218,11</t>
  </si>
  <si>
    <t>FABRICAÇÃO, MONTAGEM E DESMONTAGEM DE FÔRMA PARA VIGA BALDRAME, EM MADEIRA SERRADA, E=25 MM, 1 UTILIZAÇÃO. AF_06/2017</t>
  </si>
  <si>
    <t>107,04</t>
  </si>
  <si>
    <t>FABRICAÇÃO, MONTAGEM E DESMONTAGEM DE FÔRMA PARA BLOCO DE COROAMENTO, EM MADEIRA SERRADA, E=25 MM, 2 UTILIZAÇÕES. AF_06/2017</t>
  </si>
  <si>
    <t>80,71</t>
  </si>
  <si>
    <t>FABRICAÇÃO, MONTAGEM E DESMONTAGEM DE FÔRMA PARA SAPATA, EM MADEIRA SERRADA, E=25 MM, 2 UTILIZAÇÕES. AF_06/2017</t>
  </si>
  <si>
    <t>145,21</t>
  </si>
  <si>
    <t>FABRICAÇÃO, MONTAGEM E DESMONTAGEM DE FÔRMA PARA VIGA BALDRAME, EM MADEIRA SERRADA, E=25 MM, 2 UTILIZAÇÕES. AF_06/2017</t>
  </si>
  <si>
    <t>70,32</t>
  </si>
  <si>
    <t>FABRICAÇÃO, MONTAGEM E DESMONTAGEM DE FÔRMA PARA BLOCO DE COROAMENTO, EM MADEIRA SERRADA, E=25 MM, 4 UTILIZAÇÕES. AF_06/2017</t>
  </si>
  <si>
    <t>60,48</t>
  </si>
  <si>
    <t>FABRICAÇÃO, MONTAGEM E DESMONTAGEM DE FÔRMA PARA SAPATA, EM MADEIRA SERRADA, E=25 MM, 4 UTILIZAÇÕES. AF_06/2017</t>
  </si>
  <si>
    <t>107,27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</si>
  <si>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</si>
  <si>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</si>
  <si>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123,32</t>
  </si>
  <si>
    <t>FABRICAÇÃO, MONTAGEM E DESMONTAGEM DE FÔRMA PARA SAPATA, EM CHAPA DE MADEIRA COMPENSADA RESINADA, E=17 MM, 2 UTILIZAÇÕES. AF_06/2017</t>
  </si>
  <si>
    <t>189,51</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</si>
  <si>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</si>
  <si>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</si>
  <si>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</si>
  <si>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139,58</t>
  </si>
  <si>
    <t>FABRICAÇÃO, MONTAGEM E DESMONTAGEM DE FÔRMA PARA VIGA BALDRAME, EM CHAPA DE MADEIRA COMPENSADA RESINADA, E=17 MM, 4 UTILIZAÇÕES. AF_06/2017</t>
  </si>
  <si>
    <t>66,27</t>
  </si>
  <si>
    <t>ARMAÇÃO DE BLOCO, VIGA BALDRAME E SAPATA UTILIZANDO AÇO CA-60 DE 5 MM - MONTAGEM. AF_06/2017</t>
  </si>
  <si>
    <t>12,40</t>
  </si>
  <si>
    <t>MONTAGEM E DESMONTAGEM DE FÔRMA DE PILARES CIRCULARES, COM ÁREA MÉDIA DAS SEÇÕES MAIOR QUE 0,28 M², PÉ-DIREITO DUPLO, EM MADEIRA, 2 UTILIZAÇÕES.  AF_06/2017</t>
  </si>
  <si>
    <t>144,47</t>
  </si>
  <si>
    <t>PROTENSAO DE TIRANTES DE BARRA DE ACO CA-50 EXCL MATERIAIS</t>
  </si>
  <si>
    <t>ARMACAO ACO CA-50 P/1,0M3 DE CONCRETO</t>
  </si>
  <si>
    <t>524,59</t>
  </si>
  <si>
    <t>ARMACAO EM TELA DE ACO SOLDADA NERVURADA Q-92, ACO CA-60, 4,2MM, MALHA 15X15CM</t>
  </si>
  <si>
    <t>12,29</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</si>
  <si>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</si>
  <si>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</si>
  <si>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</si>
  <si>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</si>
  <si>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</si>
  <si>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</si>
  <si>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</si>
  <si>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</si>
  <si>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</si>
  <si>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</si>
  <si>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</si>
  <si>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</si>
  <si>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</si>
  <si>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</si>
  <si>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</si>
  <si>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</si>
  <si>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</si>
  <si>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</si>
  <si>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</si>
  <si>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</si>
  <si>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</si>
  <si>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</si>
  <si>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</si>
  <si>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</si>
  <si>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</si>
  <si>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</si>
  <si>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</si>
  <si>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</si>
  <si>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</si>
  <si>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</si>
  <si>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5,62</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</si>
  <si>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</si>
  <si>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</si>
  <si>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</si>
  <si>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</si>
  <si>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</si>
  <si>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</si>
  <si>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</si>
  <si>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</si>
  <si>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</si>
  <si>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</si>
  <si>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</si>
  <si>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</si>
  <si>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</si>
  <si>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</si>
  <si>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</si>
  <si>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6,94</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</si>
  <si>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</si>
  <si>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</si>
  <si>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</si>
  <si>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</si>
  <si>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</si>
  <si>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</si>
  <si>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6,23</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</si>
  <si>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</si>
  <si>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</si>
  <si>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</si>
  <si>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</si>
  <si>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</si>
  <si>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5,12</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</si>
  <si>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</si>
  <si>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</si>
  <si>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</si>
  <si>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</si>
  <si>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</si>
  <si>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</si>
  <si>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</si>
  <si>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</si>
  <si>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</si>
  <si>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</si>
  <si>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</si>
  <si>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</si>
  <si>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</si>
  <si>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</si>
  <si>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</si>
  <si>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</si>
  <si>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9,37</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</si>
  <si>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</si>
  <si>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</si>
  <si>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</si>
  <si>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</si>
  <si>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</si>
  <si>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</si>
  <si>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</si>
  <si>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</si>
  <si>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</si>
  <si>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</si>
  <si>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</si>
  <si>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</si>
  <si>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</si>
  <si>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</si>
  <si>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</si>
  <si>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</si>
  <si>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</si>
  <si>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</si>
  <si>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</si>
  <si>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</si>
  <si>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</si>
  <si>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</si>
  <si>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</si>
  <si>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</si>
  <si>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</si>
  <si>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</si>
  <si>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7,38</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</si>
  <si>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</si>
  <si>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</si>
  <si>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</si>
  <si>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5,73</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</si>
  <si>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</si>
  <si>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</si>
  <si>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</si>
  <si>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</si>
  <si>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</si>
  <si>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13,38</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</si>
  <si>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</si>
  <si>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</si>
  <si>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</si>
  <si>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</si>
  <si>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</si>
  <si>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</si>
  <si>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</si>
  <si>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</si>
  <si>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</si>
  <si>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</si>
  <si>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</si>
  <si>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</si>
  <si>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</si>
  <si>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</si>
  <si>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</si>
  <si>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</si>
  <si>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</si>
  <si>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REGULARIZAÇÃO DE SUPERFICIE DE CONCRETO APARENTE</t>
  </si>
  <si>
    <t>LANCAMENTO/APLICACAO MANUAL DE CONCRETO EM FUNDACOES</t>
  </si>
  <si>
    <t>107,79</t>
  </si>
  <si>
    <t>GRAUTEAMENTO VERTICAL EM ALVENARIA ESTRUTURAL. AF_01/2015</t>
  </si>
  <si>
    <t>610,63</t>
  </si>
  <si>
    <t>GRAUTEAMENTO DE CINTA INTERMEDIÁRIA OU DE CONTRAVERGA EM ALVENARIA ESTRUTURAL. AF_01/2015</t>
  </si>
  <si>
    <t>498,16</t>
  </si>
  <si>
    <t>GRAUTEAMENTO DE CINTA SUPERIOR OU DE VERGA EM ALVENARIA ESTRUTURAL. AF_01/2015</t>
  </si>
  <si>
    <t>581,86</t>
  </si>
  <si>
    <t>GRAUTE FGK=15 MPA; TRAÇO 1:0,04:2,0:2,4 (CIMENTO/ CAL/ AREIA GROSSA/ BRITA 0) - PREPARO MECÂNICO COM BETONEIRA 400 L. AF_02/2015</t>
  </si>
  <si>
    <t>271,01</t>
  </si>
  <si>
    <t>GRAUTE FGK=20 MPA; TRAÇO 1:0,04:1,6:1,9 (CIMENTO/ CAL/ AREIA GROSSA/ BRITA 0) - PREPARO MECÂNICO COM BETONEIRA 400 L. AF_02/2015</t>
  </si>
  <si>
    <t>282,80</t>
  </si>
  <si>
    <t>GRAUTE FGK=25 MPA; TRAÇO 1:0,02:1,2:1,5 (CIMENTO/ CAL/ AREIA GROSSA/ BRITA 0) - PREPARO MECÂNICO COM BETONEIRA 400 L. AF_02/2015</t>
  </si>
  <si>
    <t>311,51</t>
  </si>
  <si>
    <t>GRAUTE FGK=30 MPA; TRAÇO 1:0,02:0,8:1,1 (CIMENTO/ CAL/ AREIA GROSSA/ BRITA 0) - PREPARO MECÂNICO COM BETONEIRA 400 L. AF_02/2015</t>
  </si>
  <si>
    <t>348,70</t>
  </si>
  <si>
    <t>GRAUTE FGK=15 MPA; TRAÇO 1:2,0:2,4 (CIMENTO/ AREIA GROSSA/ BRITA 0/ ADITIVO) - PREPARO MECÂNICO COM BETONEIRA 400 L. AF_02/2015</t>
  </si>
  <si>
    <t>273,44</t>
  </si>
  <si>
    <t>GRAUTE FGK=20 MPA; TRAÇO 1:1,6:1,9 (CIMENTO/ AREIA GROSSA/ BRITA 0/ ADITIVO) - PREPARO MECÂNICO COM BETONEIRA 400 L. AF_02/2015</t>
  </si>
  <si>
    <t>285,76</t>
  </si>
  <si>
    <t>GRAUTE FGK=25 MPA; TRAÇO 1:1,2:1,5 (CIMENTO/ AREIA GROSSA/ BRITA 0/ ADITIVO) - PREPARO MECÂNICO COM BETONEIRA 400 L. AF_02/2015</t>
  </si>
  <si>
    <t>316,13</t>
  </si>
  <si>
    <t>GRAUTE FGK=30 MPA; TRAÇO 1:0,8:1,1 (CIMENTO/ AREIA GROSSA/ BRITA 0/ ADITIVO) - PREPARO MECÂNICO COM BETONEIRA 400 L. AF_02/2015</t>
  </si>
  <si>
    <t>355,05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</si>
  <si>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</si>
  <si>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</si>
  <si>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350,99</t>
  </si>
  <si>
    <t>CONCRETAGEM DE PLATIBANDA EM EDIFICAÇÕES UNIFAMILIARES FEITAS COM SISTEMA DE FÔRMAS MANUSEÁVEIS, COM CONCRETO USINADO BOMBEÁVEL FCK 20 MPA - LANÇAMENTO, ADENSAMENTO E ACABAMENTO. AF_06/2015</t>
  </si>
  <si>
    <t>386,97</t>
  </si>
  <si>
    <t>CONCRETAGEM DE LAJES EM EDIFICAÇÕES MULTIFAMILIARES FEITAS COM SISTEMA DE FÔRMAS MANUSEÁVEIS, COM CONCRETO USINADO BOMBEÁVEL FCK 20 MPA - LANÇAMENTO, ADENSAMENTO E ACABAMENTO. AF_06/2015</t>
  </si>
  <si>
    <t>366,25</t>
  </si>
  <si>
    <t>CONCRETAGEM DE PAREDES EM EDIFICAÇÕES MULTIFAMILIARES FEITAS COM SISTEMA DE FÔRMAS MANUSEÁVEIS, COM CONCRETO USINADO BOMBEÁVEL FCK 20 MPA - LANÇAMENTO, ADENSAMENTO E ACABAMENTO. AF_06/2015</t>
  </si>
  <si>
    <t>353,53</t>
  </si>
  <si>
    <t>CONCRETAGEM DE PLATIBANDA EM EDIFICAÇÕES MULTIFAMILIARES FEITAS COM SISTEMA DE FÔRMAS MANUSEÁVEIS, COM CONCRETO USINADO BOMBEÁVEL FCK 20 MPA - LANÇAMENTO, ADENSAMENTO E ACABAMENTO. AF_06/2015</t>
  </si>
  <si>
    <t>404,51</t>
  </si>
  <si>
    <t>CONCRETAGEM DE PLATIBANDA EM EDIFICAÇÕES UNIFAMILIARES FEITAS COM SISTEMA DE FÔRMAS MANUSEÁVEIS, COM CONCRETO USINADO AUTOADENSÁVEL FCK 20 MPA - LANÇAMENTO E ACABAMENTO. AF_06/2015</t>
  </si>
  <si>
    <t>343,83</t>
  </si>
  <si>
    <t>CONCRETAGEM DE PLATIBANDA EM EDIFICAÇÕES MULTIFAMILIARES FEITAS COM SISTEMA DE FÔRMAS MANUSEÁVEIS, COM CONCRETO USINADO AUTOADENSÁVEL FCK 20 MPA - LANÇAMENTO E ACABAMENTO. AF_06/2015</t>
  </si>
  <si>
    <t>349,13</t>
  </si>
  <si>
    <t>CONCRETAGEM DE EDIFICAÇÕES (PAREDES E LAJES) FEITAS COM SISTEMA DE FÔRMAS MANUSEÁVEIS, COM CONCRETO USINADO BOMBEÁVEL FCK 20 MPA - LANÇAMENTO, ADENSAMENTO E ACABAMENTO. AF_06/2015</t>
  </si>
  <si>
    <t>356,94</t>
  </si>
  <si>
    <t>CONCRETAGEM DE EDIFICAÇÕES (PAREDES E LAJES) FEITAS COM SISTEMA DE FÔRMAS MANUSEÁVEIS, COM CONCRETO USINADO AUTOADENSÁVEL FCK 20 MPA - LANÇAMENTO E ACABAMENTO. AF_06/2015</t>
  </si>
  <si>
    <t>322,31</t>
  </si>
  <si>
    <t>CONCRETAGEM DE PILARES, FCK = 25 MPA,  COM USO DE BALDES EM EDIFICAÇÃO COM SEÇÃO MÉDIA DE PILARES MENOR OU IGUAL A 0,25 M² - LANÇAMENTO, ADENSAMENTO E ACABAMENTO. AF_12/2015</t>
  </si>
  <si>
    <t>450,86</t>
  </si>
  <si>
    <t>CONCRETAGEM DE PILARES, FCK = 25 MPA, COM USO DE GRUA EM EDIFICAÇÃO COM SEÇÃO MÉDIA DE PILARES MENOR OU IGUAL A 0,25 M² - LANÇAMENTO, ADENSAMENTO E ACABAMENTO. AF_12/2015</t>
  </si>
  <si>
    <t>313,23</t>
  </si>
  <si>
    <t>CONCRETAGEM DE PILARES, FCK = 25 MPA, COM USO DE BOMBA EM EDIFICAÇÃO COM SEÇÃO MÉDIA DE PILARES MENOR OU IGUAL A 0,25 M² - LANÇAMENTO, ADENSAMENTO E ACABAMENTO. AF_12/2015</t>
  </si>
  <si>
    <t>355,22</t>
  </si>
  <si>
    <t>CONCRETAGEM DE PILARES, FCK = 25 MPA, COM USO DE GRUA EM EDIFICAÇÃO COM SEÇÃO MÉDIA DE PILARES MAIOR QUE 0,25 M² - LANÇAMENTO, ADENSAMENTO E ACABAMENTO. AF_12/2015</t>
  </si>
  <si>
    <t>304,81</t>
  </si>
  <si>
    <t>CONCRETAGEM DE PILARES, FCK = 25 MPA, COM USO DE BOMBA EM EDIFICAÇÃO COM SEÇÃO MÉDIA DE PILARES MAIOR QUE 0,25 M² - LANÇAMENTO, ADENSAMENTO E ACABAMENTO. AF_12/2015</t>
  </si>
  <si>
    <t>351,78</t>
  </si>
  <si>
    <t>CONCRETAGEM DE VIGAS E LAJES, FCK=20 MPA, PARA LAJES PREMOLDADAS COM USO DE BOMBA EM EDIFICAÇÃO COM ÁREA MÉDIA DE LAJES MENOR OU IGUAL A 20 M² - LANÇAMENTO, ADENSAMENTO E ACABAMENTO. AF_12/2015</t>
  </si>
  <si>
    <t>343,57</t>
  </si>
  <si>
    <t>CONCRETAGEM DE VIGAS E LAJES, FCK=20 MPA, PARA LAJES PREMOLDADAS COM USO DE BOMBA EM EDIFICAÇÃO COM ÁREA MÉDIA DE LAJES MAIOR QUE 20 M² - LANÇAMENTO, ADENSAMENTO E ACABAMENTO. AF_12/2015</t>
  </si>
  <si>
    <t>340,45</t>
  </si>
  <si>
    <t>CONCRETAGEM DE VIGAS E LAJES, FCK=20 MPA, PARA LAJES MACIÇAS OU NERVURADAS COM USO DE BOMBA EM EDIFICAÇÃO COM ÁREA MÉDIA DE LAJES MENOR OU IGUAL A 20 M² - LANÇAMENTO, ADENSAMENTO E ACABAMENTO. AF_12/2015</t>
  </si>
  <si>
    <t>339,14</t>
  </si>
  <si>
    <t>CONCRETAGEM DE VIGAS E LAJES, FCK=20 MPA, PARA LAJES MACIÇAS OU NERVURADAS COM USO DE BOMBA EM EDIFICAÇÃO COM ÁREA MÉDIA DE LAJES MAIOR QUE 20 M² - LANÇAMENTO, ADENSAMENTO E ACABAMENTO. AF_12/2015</t>
  </si>
  <si>
    <t>336,91</t>
  </si>
  <si>
    <t>CONCRETAGEM DE VIGAS E LAJES, FCK=20 MPA, PARA LAJES PREMOLDADAS COM JERICAS EM ELEVADOR DE CABO EM EDIFICAÇÃO DE MULTIPAVIMENTOS ATÉ 16 ANDARES, COM ÁREA MÉDIA DE LAJES MENOR OU IGUAL A 20 M² - LANÇAMENTO, ADENSAMENTO E ACABAMENTO. AF_12/2015</t>
  </si>
  <si>
    <t>388,36</t>
  </si>
  <si>
    <t>CONCRETAGEM DE VIGAS E LAJES, FCK=20 MPA, PARA LAJES PREMOLDADAS COM JERICAS EM ELEVADOR DE CABO EM EDIFICAÇÃO DE MULTIPAVIMENTOS ATÉ 16 ANDARES, COM ÁREA MÉDIA DE LAJES MAIOR QUE 20 M² - LANÇAMENTO, ADENSAMENTO E ACABAMENTO. AF_12/2015</t>
  </si>
  <si>
    <t>366,67</t>
  </si>
  <si>
    <t>CONCRETAGEM DE VIGAS E LAJES, FCK=20 MPA, PARA LAJES MACIÇAS OU NERVURADAS COM JERICAS EM ELEVADOR DE CABO EM EDIFICAÇÃO DE ATÉ 16 ANDARES, COM ÁREA MÉDIA DE LAJES MENOR OU IGUAL A 20 M² - LANÇAMENTO, ADENSAMENTO E ACABAMENTO. AF_12/2015</t>
  </si>
  <si>
    <t>357,48</t>
  </si>
  <si>
    <t>CONCRETAGEM DE VIGAS E LAJES, FCK=20 MPA, PARA LAJES MACIÇAS OU NERVURADAS COM JERICAS EM ELEVADOR DE CABO EM EDIFICAÇÃO DE MULTIPAVIMENTOS ATÉ 16 ANDARES, COM ÁREA MÉDIA DE LAJES MAIOR QUE 20 M² - LANÇAMENTO, ADENSAMENTO E ACABAMENTO. AF_12/2015</t>
  </si>
  <si>
    <t>342,16</t>
  </si>
  <si>
    <t>CONCRETAGEM DE VIGAS E LAJES, FCK=20 MPA, PARA LAJES PREMOLDADAS COM JERICAS EM CREMALHEIRA EM EDIFICAÇÃO DE MULTIPAVIMENTOS ATÉ 16 ANDARES, COM ÁREA MÉDIA DE LAJES MENOR OU IGUAL A 20 M² - LANÇAMENTO, ADENSAMENTO E ACABAMENTO. AF_12/2015</t>
  </si>
  <si>
    <t>359,58</t>
  </si>
  <si>
    <t>CONCRETAGEM DE VIGAS E LAJES, FCK=20 MPA, PARA LAJES PREMOLDADAS COM JERICAS EM CREMALHEIRA EM EDIFICAÇÃO DE MULTIPAVIMENTOS ATÉ 16 ANDARES, COM ÁREA MÉDIA DE LAJES MAIOR QUE 20 M² - LANÇAMENTO, ADENSAMENTO E ACABAMENTO. AF_12/2015</t>
  </si>
  <si>
    <t>344,76</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</si>
  <si>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</si>
  <si>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</si>
  <si>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328,00</t>
  </si>
  <si>
    <t>CONCRETAGEM DE VIGAS E LAJES, FCK=20 MPA, PARA LAJES PREMOLDADAS COM GRUA DE CAÇAMBA DE 350 L EM EDIFICAÇÃO DE MULTIPAVIMENTOS ATÉ 16 ANDARES, COM ÁREA MÉDIA DE LAJES MENOR OU IGUAL A 20 M² - LANÇAMENTO, ADENSAMENTO E ACABAMENTO. AF_12/2015</t>
  </si>
  <si>
    <t>336,65</t>
  </si>
  <si>
    <t>CONCRETAGEM DE VIGAS E LAJES, FCK=20 MPA, PARA LAJES PREMOLDADAS COM GRUA DE CAÇAMBA DE 350 L EM EDIFICAÇÃO DE MULTIPAVIMENTOS ATÉ 16 ANDARES, COM ÁREA MÉDIA DE LAJES MAIOR QUE 20 M² - LANÇAMENTO, ADENSAMENTO E ACABAMENTO. AF_12/2015</t>
  </si>
  <si>
    <t>324,87</t>
  </si>
  <si>
    <t>CONCRETAGEM DE VIGAS E LAJES, FCK=20 MPA, PARA LAJES MACIÇAS OU NERVURADAS COM GRUA DE CAÇAMBA DE 500 L EM EDIFICAÇÃO DE MULTIPAVIMENTOS ATÉ 16 ANDARES, COM ÁREA MÉDIA DE LAJES MENOR OU IGUAL A 20 M² - LANÇAMENTO, ADENSAMENTO E ACABAMENTO. AF_12/2015</t>
  </si>
  <si>
    <t>307,78</t>
  </si>
  <si>
    <t>CONCRETAGEM DE VIGAS E LAJES, FCK=20 MPA, PARA LAJES MACIÇAS OU NERVURADAS COM GRUA DE CAÇAMBA DE 500 L EM EDIFICAÇÃO DE MULTIPAVIMENTOS ATÉ 16 ANDARES, COM ÁREA MÉDIA DE LAJES MAIOR QUE 20 M² - LANÇAMENTO, ADENSAMENTO E ACABAMENTO. AF_12/2015</t>
  </si>
  <si>
    <t>301,95</t>
  </si>
  <si>
    <t>CONCRETAGEM DE VIGAS E LAJES, FCK=20 MPA, PARA QUALQUER TIPO DE LAJE COM BALDES EM EDIFICAÇÃO TÉRREA, COM ÁREA MÉDIA DE LAJES MENOR OU IGUAL A 20 M² - LANÇAMENTO, ADENSAMENTO E ACABAMENTO. AF_12/2015</t>
  </si>
  <si>
    <t>509,08</t>
  </si>
  <si>
    <t>CONCRETAGEM DE VIGAS E LAJES, FCK=20 MPA, PARA QUALQUER TIPO DE LAJE COM BALDES EM EDIFICAÇÃO DE MULTIPAVIMENTOS ATÉ 04 ANDARES, COM ÁREA MÉDIA DE LAJES MENOR OU IGUAL A 20 M² - LANÇAMENTO, ADENSAMENTO E ACABAMENTO. AF_12/2015</t>
  </si>
  <si>
    <t>727,84</t>
  </si>
  <si>
    <t>LANÇAMENTO COM USO DE BALDES, ADENSAMENTO E ACABAMENTO DE CONCRETO EM ESTRUTURAS. AF_12/2015</t>
  </si>
  <si>
    <t>170,16</t>
  </si>
  <si>
    <t>LANÇAMENTO COM USO DE BOMBA, ADENSAMENTO E ACABAMENTO DE CONCRETO EM ESTRUTURAS. AF_12/2015</t>
  </si>
  <si>
    <t>27,65</t>
  </si>
  <si>
    <t>CONCRETO MAGRO PARA LASTRO, TRAÇO 1:4,5:4,5 (CIMENTO/ AREIA MÉDIA/ BRITA 1)  - PREPARO MECÂNICO COM BETONEIRA 400 L. AF_07/2016</t>
  </si>
  <si>
    <t>216,92</t>
  </si>
  <si>
    <t>CONCRETO FCK = 15MPA, TRAÇO 1:3,4:3,5 (CIMENTO/ AREIA MÉDIA/ BRITA 1)  - PREPARO MECÂNICO COM BETONEIRA 400 L. AF_07/2016</t>
  </si>
  <si>
    <t>239,65</t>
  </si>
  <si>
    <t>CONCRETO FCK = 20MPA, TRAÇO 1:2,7:3 (CIMENTO/ AREIA MÉDIA/ BRITA 1)  - PREPARO MECÂNICO COM BETONEIRA 400 L. AF_07/2016</t>
  </si>
  <si>
    <t>263,81</t>
  </si>
  <si>
    <t>CONCRETO FCK = 25MPA, TRAÇO 1:2,3:2,7 (CIMENTO/ AREIA MÉDIA/ BRITA 1)  - PREPARO MECÂNICO COM BETONEIRA 400 L. AF_07/2016</t>
  </si>
  <si>
    <t>CONCRETO FCK = 30MPA, TRAÇO 1:2,1:2,5 (CIMENTO/ AREIA MÉDIA/ BRITA 1)  - PREPARO MECÂNICO COM BETONEIRA 400 L. AF_07/2016</t>
  </si>
  <si>
    <t>281,20</t>
  </si>
  <si>
    <t>CONCRETO FCK = 40MPA, TRAÇO 1:1,6:1,9 (CIMENTO/ AREIA MÉDIA/ BRITA 1)  - PREPARO MECÂNICO COM BETONEIRA 400 L. AF_07/2016</t>
  </si>
  <si>
    <t>CONCRETO MAGRO PARA LASTRO, TRAÇO 1:4,5:4,5 (CIMENTO/ AREIA MÉDIA/ BRITA 1)  - PREPARO MECÂNICO COM BETONEIRA 600 L. AF_07/2016</t>
  </si>
  <si>
    <t>213,23</t>
  </si>
  <si>
    <t>CONCRETO FCK = 15MPA, TRAÇO 1:3,4:3,5 (CIMENTO/ AREIA MÉDIA/ BRITA 1)  - PREPARO MECÂNICO COM BETONEIRA 600 L. AF_07/2016</t>
  </si>
  <si>
    <t>233,56</t>
  </si>
  <si>
    <t>CONCRETO FCK = 20MPA, TRAÇO 1:2,7:3 (CIMENTO/ AREIA MÉDIA/ BRITA 1)  - PREPARO MECÂNICO COM BETONEIRA 600 L. AF_07/2016</t>
  </si>
  <si>
    <t>252,49</t>
  </si>
  <si>
    <t>CONCRETO FCK = 25MPA, TRAÇO 1:2,3:2,7 (CIMENTO/ AREIA MÉDIA/ BRITA 1)  - PREPARO MECÂNICO COM BETONEIRA 600 L. AF_07/2016</t>
  </si>
  <si>
    <t>265,72</t>
  </si>
  <si>
    <t>CONCRETO FCK = 30MPA, TRAÇO 1:2,1:2,5 (CIMENTO/ AREIA MÉDIA/ BRITA 1)  - PREPARO MECÂNICO COM BETONEIRA 600 L. AF_07/2016</t>
  </si>
  <si>
    <t>274,64</t>
  </si>
  <si>
    <t>CONCRETO FCK = 40MPA, TRAÇO 1:1,6:1,9 (CIMENTO/ AREIA MÉDIA/ BRITA 1)  - PREPARO MECÂNICO COM BETONEIRA 600 L. AF_07/2016</t>
  </si>
  <si>
    <t>312,40</t>
  </si>
  <si>
    <t>CONCRETO MAGRO PARA LASTRO, TRAÇO 1:4,5:4,5 (CIMENTO/ AREIA MÉDIA/ BRITA 1)  - PREPARO MANUAL. AF_07/2016</t>
  </si>
  <si>
    <t>310,67</t>
  </si>
  <si>
    <t>CONCRETO FCK = 15MPA, TRAÇO 1:3,4:3,5 (CIMENTO/ AREIA MÉDIA/ BRITA 1)  - PREPARO MANUAL. AF_07/2016</t>
  </si>
  <si>
    <t>332,34</t>
  </si>
  <si>
    <t>CONCRETAGEM DE BLOCOS DE COROAMENTO E VIGAS BALDRAME, FCK 30 MPA, COM USO DE JERICA  LANÇAMENTO, ADENSAMENTO E ACABAMENTO. AF_06/2017</t>
  </si>
  <si>
    <t>408,09</t>
  </si>
  <si>
    <t>CONCRETAGEM DE SAPATAS, FCK 30 MPA, COM USO DE JERICA  LANÇAMENTO, ADENSAMENTO E ACABAMENTO. AF_06/2017</t>
  </si>
  <si>
    <t>477,77</t>
  </si>
  <si>
    <t>CONCRETAGEM DE BLOCOS DE COROAMENTO E VIGAS BALDRAMES, FCK 30 MPA, COM USO DE BOMBA  LANÇAMENTO, ADENSAMENTO E ACABAMENTO. AF_06/2017</t>
  </si>
  <si>
    <t>369,79</t>
  </si>
  <si>
    <t>CONCRETAGEM DE SAPATAS, FCK 30 MPA, COM USO DE BOMBA  LANÇAMENTO, ADENSAMENTO E ACABAMENTO. AF_11/2016</t>
  </si>
  <si>
    <t>375,81</t>
  </si>
  <si>
    <t>CONCRETAGEM DE EDIFICAÇÕES (PAREDES E LAJES) FEITAS COM SISTEMA DE FÔRMAS MANUSEÁVEIS, COM CONCRETO USINADO AUTOADENSÁVEL FCK 25 MPA - LANÇAMENTO E ACABAMENTO. AF_06/2015</t>
  </si>
  <si>
    <t>333,21</t>
  </si>
  <si>
    <t>CONCRETAGEM DE LAJES EM EDIFICAÇÕES UNIFAMILIARES FEITAS COM SISTEMA DE FÔRMAS MANUSEÁVEIS, COM CONCRETO USINADO BOMBEÁVEL FCK 25 MPA - LANÇAMENTO, ADENSAMENTO E ACABAMENTO (EXCLUSIVE BOMBA LANÇA). AF_06/2015</t>
  </si>
  <si>
    <t>397,27</t>
  </si>
  <si>
    <t>CONCRETAGEM DE PAREDES EM EDIFICAÇÕES UNIFAMILIARES FEITAS COM SISTEMA DE FÔRMAS MANUSEÁVEIS, COM CONCRETO USINADO BOMBEÁVEL FCK 25 MPA - LANÇAMENTO, ADENSAMENTO E ACABAMENTO (EXCLUSIVE BOMBA LANÇA). AF_06/2015</t>
  </si>
  <si>
    <t>374,52</t>
  </si>
  <si>
    <t>CONCRETAGEM DE PLATIBANDA EM EDIFICAÇÕES UNIFAMILIARES FEITAS COM SISTEMA DE FÔRMAS MANUSEÁVEIS, COM CONCRETO USINADO BOMBEÁVEL FCK 25 MPA, - LANÇAMENTO, ADENSAMENTO E ACABAMENTO (EXCLUSIVE BOMBA LANÇA). AF_06/2015</t>
  </si>
  <si>
    <t>423,08</t>
  </si>
  <si>
    <t>CONCRETAGEM DE LAJES EM EDIFICAÇÕES MULTIFAMILIARES FEITAS COM SISTEMA DE FÔRMAS MANUSEÁVEIS, COM CONCRETO USINADO BOMBEÁVEL FCK 25 MPA - LANÇAMENTO, ADENSAMENTO E ACABAMENTO (EXCLUSIVE BOMBA LANÇA). AF_06/2015</t>
  </si>
  <si>
    <t>401,11</t>
  </si>
  <si>
    <t>CONCRETAGEM DE PAREDES EM EDIFICAÇÕES MULTIFAMILIARES FEITAS COM SISTEMA DE FÔRMAS MANUSEÁVEIS, COM CONCRETO USINADO BOMBEÁVEL FCK 25 MPA - LANÇAMENTO, ADENSAMENTO E ACABAMENTO (EXCLUSIVE BOMBA LANÇA). AF_06/2015</t>
  </si>
  <si>
    <t>387,44</t>
  </si>
  <si>
    <t>CONCRETAGEM DE PLATIBANDA EM EDIFICAÇÕES MULTIFAMILIARES FEITAS COM SISTEMA DE FÔRMAS MANUSEÁVEIS, COM CONCRETO USINADO BOMBEÁVEL FCK 25 MPA - LANÇAMENTO, ADENSAMENTO E ACABAMENTO (EXCLUSIVE BOMBA LANÇA). AF_06/2015</t>
  </si>
  <si>
    <t>440,62</t>
  </si>
  <si>
    <t>CONCRETAGEM DE PLATIBANDA EM EDIFICAÇÕES UNIFAMILIARES FEITAS COM SISTEMA DE FÔRMAS MANUSEÁVEIS, COM CONCRETO USINADO AUTOADENSÁVEL FCK 25 MPA - LANÇAMENTO E ACABAMENTO. AF_06/2015</t>
  </si>
  <si>
    <t>355,33</t>
  </si>
  <si>
    <t>CONCRETAGEM DE PLATIBANDA EM EDIFICAÇÕES MULTIFAMILIARES FEITAS COM SISTEMA DE FÔRMAS MANUSEÁVEIS, COM CONCRETO USINADO AUTOADENSÁVEL FCK 25 MPA - LANÇAMENTO E ACABAMENTO. AF_06/2015</t>
  </si>
  <si>
    <t>360,63</t>
  </si>
  <si>
    <t>CONCRETAGEM DE EDIFICAÇÕES (PAREDES E LAJES) FEITAS COM SISTEMA DE FÔRMAS MANUSEÁVEIS, COM CONCRETO USINADO BOMBEÁVEL FCK 25 MPA - LANÇAMENTO, ADENSAMENTO E ACABAMENTO (EXCLUSIVE BOMBA LANÇA). AF_06/2015</t>
  </si>
  <si>
    <t>391,17</t>
  </si>
  <si>
    <t>LAJE PRE-MOLD BETA 11 P/1KN/M2 VAOS 4,40M/INCL VIGOTAS TIJOLOS ARMADURA NEGATIVA CAPEAMENTO 3CM CONCRETO 20MPA ESCORAMENTO MATERIAL E MAO  DE OBRA.</t>
  </si>
  <si>
    <t>64,16</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</si>
  <si>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</si>
  <si>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</si>
  <si>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83,99</t>
  </si>
  <si>
    <t>LAJE PRE-MOLD BETA 20 P/3,5KN/M2 VAO 6,2M INCL VIGOTAS TIJOLOS ARMADU-RA NEGATIVA CAPEAMENTO 3CM CONCRETO 15MPA ESCORAMENTO MATERIAL E MAO  DE OBRA.</t>
  </si>
  <si>
    <t>95,30</t>
  </si>
  <si>
    <t>LAJE PRE-MOLDADA P/FORRO, SOBRECARGA 100KG/M2, VAOS ATE 3,50M/E=8CM, C/LAJOTAS E CAP.C/CONC FCK=20MPA, 3CM, INTER-EIXO 38CM, C/ESCORAMENTO (REAPR.3X) E FERRAGEM NEGATIVA</t>
  </si>
  <si>
    <t>57,64</t>
  </si>
  <si>
    <t>LAJE PRE-MOLDADA P/PISO, SOBRECARGA 200KG/M2, VAOS ATE 3,50M/E=8CM, C/LAJOTAS E CAP.C/CONC FCK=20MPA, 4CM, INTER-EIXO 38CM, C/ESCORAMENTO (REAPR.3X) E FERRAGEM NEGATIVA</t>
  </si>
  <si>
    <t>63,69</t>
  </si>
  <si>
    <t>EMBASAMENTO DE MATERIAL GRANULAR - PO DE PEDRA</t>
  </si>
  <si>
    <t>91,57</t>
  </si>
  <si>
    <t>EMBASAMENTO DE MATERIAL GRANULAR - RACHAO</t>
  </si>
  <si>
    <t>AGULHAMENTO FUNDO DE VALAS C/MACO 30KG PEDRA-DE-MAO H=10CM</t>
  </si>
  <si>
    <t>30,31</t>
  </si>
  <si>
    <t>ALVENARIA EMBASAMENTO E=20 CM BLOCO CONCRETO</t>
  </si>
  <si>
    <t>303,90</t>
  </si>
  <si>
    <t>EMBASAMENTO C/PEDRA ARGAMASSADA UTILIZANDO ARG.CIM/AREIA 1:4</t>
  </si>
  <si>
    <t>385,86</t>
  </si>
  <si>
    <t>JUNTA DE DILATACAO COM ISOPOR 10 MM</t>
  </si>
  <si>
    <t>14,69</t>
  </si>
  <si>
    <t>JUNTA DE DILATACAO ELASTICA (PVC) O-220/6 PRESSAO ATE 30 MCA</t>
  </si>
  <si>
    <t>91,53</t>
  </si>
  <si>
    <t>PINTURA ADESIVA P/ CONCRETO, A BASE DE RESINA EPOXI ( SIKADUR 32 )</t>
  </si>
  <si>
    <t>59,44</t>
  </si>
  <si>
    <t>TRATAMENTO DE JUNTA DE DILATAÇÃO COM MANTA ASFÁLTICA ADERIDA COM MAÇARICO. AF_06/2018</t>
  </si>
  <si>
    <t>15,93</t>
  </si>
  <si>
    <t>VERGA PRÉ-MOLDADA PARA JANELAS COM ATÉ 1,5 M DE VÃO. AF_03/2016</t>
  </si>
  <si>
    <t>23,50</t>
  </si>
  <si>
    <t>VERGA PRÉ-MOLDADA PARA JANELAS COM MAIS DE 1,5 M DE VÃO. AF_03/2016</t>
  </si>
  <si>
    <t>29,66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</si>
  <si>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</si>
  <si>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</si>
  <si>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</si>
  <si>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</si>
  <si>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</si>
  <si>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41,15</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</si>
  <si>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</si>
  <si>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</si>
  <si>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</si>
  <si>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28,40</t>
  </si>
  <si>
    <t>VERGA MOLDADA IN LOCO COM UTILIZAÇÃO DE BLOCOS CANALETA PARA PORTAS COM ATÉ 1,5 M DE VÃO. AF_03/2016</t>
  </si>
  <si>
    <t>VERGA MOLDADA IN LOCO COM UTILIZAÇÃO DE BLOCOS CANALETA PARA PORTAS COM MAIS DE 1,5 M DE VÃO. AF_03/2016</t>
  </si>
  <si>
    <t>28,68</t>
  </si>
  <si>
    <t>CONTRAVERGA PRÉ-MOLDADA PARA VÃOS DE ATÉ 1,5 M DE COMPRIMENTO. AF_03/2016</t>
  </si>
  <si>
    <t>CONTRAVERGA PRÉ-MOLDADA PARA VÃOS DE MAIS DE 1,5 M DE COMPRIMENTO. AF_03/2016</t>
  </si>
  <si>
    <t>CONTRAVERGA MOLDADA IN LOCO EM CONCRETO PARA VÃOS DE ATÉ 1,5 M DE COMPRIMENTO. AF_03/2016</t>
  </si>
  <si>
    <t>42,56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</si>
  <si>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</si>
  <si>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</si>
  <si>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</si>
  <si>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</si>
  <si>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</si>
  <si>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</si>
  <si>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18,72</t>
  </si>
  <si>
    <t>FIXAÇÃO (ENCUNHAMENTO) DE ALVENARIA DE VEDAÇÃO COM ESPUMA DE POLIURETANO EXPANSIVA. AF_03/2016</t>
  </si>
  <si>
    <t>10,35</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</si>
  <si>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</si>
  <si>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</si>
  <si>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</si>
  <si>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SUPORTE APOIO CAIXA D AGUA BARROTES MADEIRA DE 1</t>
  </si>
  <si>
    <t>FORNECIMENTO DE PERFIL SIMPLES "I" OU "H" ATE 8" INCLUSIVE PERDAS</t>
  </si>
  <si>
    <t>FORNECIMENTO DE PERFIL SIMPLES "I" OU "H" 8 A 12" INCLUSIVE PERDAS</t>
  </si>
  <si>
    <t>APARELHO DE APOIO NEOPRENE NAO FRETADO (1,4KG/DM3)</t>
  </si>
  <si>
    <t>56,51</t>
  </si>
  <si>
    <t>APARELHO APOIO NEOPRENE FRETADO</t>
  </si>
  <si>
    <t>DM3</t>
  </si>
  <si>
    <t>115,86</t>
  </si>
  <si>
    <t>ESCADA EM CONCRETO ARMADO, FCK = 15 MPA, MOLDADA IN LOCO</t>
  </si>
  <si>
    <t>2.342,19</t>
  </si>
  <si>
    <t>(COMPOSIÇÃO REPRESENTATIVA) EXECUÇÃO DE ESTRUTURAS DE CONCRETO ARMADO CONVENCIONAL, PARA EDIFICAÇÃO HABITACIONAL MULTIFAMILIAR (PRÉDIO), FCK = 25 MPA. AF_01/2017</t>
  </si>
  <si>
    <t>1.361,03</t>
  </si>
  <si>
    <t>(COMPOSIÇÃO REPRESENTATIVA) EXECUÇÃO DE ESTRUTURAS DE CONCRETO ARMADO, PARA EDIFICAÇÃO HABITACIONAL UNIFAMILIAR COM DOIS PAVIMENTOS (CASA ISOLADA), FCK = 25 MPA. AF_01/2017</t>
  </si>
  <si>
    <t>2.317,74</t>
  </si>
  <si>
    <t>(COMPOSIÇÃO REPRESENTATIVA) EXECUÇÃO DE ESTRUTURAS DE CONCRETO ARMADO, PARA EDIFICAÇÃO HABITACIONAL UNIFAMILIAR COM DOIS PAVIMENTOS (CASA EM EMPREENDIMENTOS), FCK = 25 MPA. AF_01/2017</t>
  </si>
  <si>
    <t>1.634,95</t>
  </si>
  <si>
    <t>(COMPOSIÇÃO REPRESENTATIVA) EXECUÇÃO DE ESTRUTURAS DE CONCRETO ARMADO, PARA EDIFICAÇÃO HABITACIONAL UNIFAMILIAR TÉRREA (CASA ISOLADA), FCK = 25 MPA. AF_01/2017</t>
  </si>
  <si>
    <t>2.040,78</t>
  </si>
  <si>
    <t>(COMPOSIÇÃO REPRESENTATIVA) EXECUÇÃO DE ESTRUTURAS DE CONCRETO ARMADO, PARA EDIFICAÇÃO HABITACIONAL UNIFAMILIAR TÉRREA (CASA EM EMPREENDIMENTOS), FCK = 25 MPA. AF_01/2017</t>
  </si>
  <si>
    <t>1.587,56</t>
  </si>
  <si>
    <t>(COMPOSIÇÃO REPRESENTATIVA) EXECUÇÃO DE ESTRUTURAS DE CONCRETO ARMADO, PARA EDIFICAÇÃO INSTITUCIONAL TÉRREA, FCK = 25 MPA. AF_01/2017</t>
  </si>
  <si>
    <t>1.985,00</t>
  </si>
  <si>
    <t>(COMPOSIÇÃO REPRESENTATIVA) EXECUÇÃO DE ESCADA EM CONCRETO ARMADO, MOLDADA IN LOCO, FCK = 25 MPA. AF_02/2017</t>
  </si>
  <si>
    <t>1.934,10</t>
  </si>
  <si>
    <t>PEÇA RETANGULAR PRÉ-MOLDADA, VOLUME DE CONCRETO DE ATÉ 10 LITROS, TAXA DE AÇO APROXIMADA DE 30KG/M³. AF_01/2018</t>
  </si>
  <si>
    <t>2.416,76</t>
  </si>
  <si>
    <t>PEÇA RETANGULAR PRÉ-MOLDADA, VOLUME DE CONCRETO DE 10 A 30 LITROS, TAXA DE AÇO APROXIMADA DE 30KG/M³. AF_01/2018</t>
  </si>
  <si>
    <t>2.101,56</t>
  </si>
  <si>
    <t>PEÇA RETANGULAR PRÉ-MOLDADA, VOLUME DE CONCRETO DE 30 A 100 LITROS, TAXA DE AÇO APROXIMADA DE 30KG/M³. AF_01/2018</t>
  </si>
  <si>
    <t>1.708,30</t>
  </si>
  <si>
    <t>PEÇA RETANGULAR PRÉ-MOLDADA, VOLUME DE CONCRETO ACIMA DE 100 LITROS, TAXA DE AÇO APROXIMADA DE 30KG/M³. AF_01/2018</t>
  </si>
  <si>
    <t>971,89</t>
  </si>
  <si>
    <t>PEÇA RETANGULAR PRÉ-MOLDADA, VOLUME DE CONCRETO DE 30 A 70 LITROS , TAXA DE AÇO APROXIMADA DE 70KG/M³. AF_01/2018</t>
  </si>
  <si>
    <t>2.347,63</t>
  </si>
  <si>
    <t>PEÇA CIRCULAR PRÉ-MOLDADA, VOLUME DE CONCRETO DE 10 A 30 LITROS, TAXA DE FIBRA DE POLIPROPILENO APROXIMADA DE 6 KG/M³. AF_01/2018_P</t>
  </si>
  <si>
    <t>3.187,12</t>
  </si>
  <si>
    <t>PEÇA CIRCULAR PRÉ-MOLDADA, VOLUME DE CONCRETO DE 30 A 100 LITROS, TAXA DE AÇO APROXIMADA DE 30KG/M³. AF_01/2018</t>
  </si>
  <si>
    <t>1.931,13</t>
  </si>
  <si>
    <t>PEÇA CIRCULAR PRÉ-MOLDADA, VOLUME DE CONCRETO ACIMA DE 100 LITROS, TAXA DE AÇO APROXIMADA DE 30KG/M³. AF_01/2018</t>
  </si>
  <si>
    <t>1.296,43</t>
  </si>
  <si>
    <t>CONTENÇÃO EM CORTINA COM ESTACAS ESPAÇADAS COM 30 CM DE DIÂMETRO E PROFUNDIDADE MENOR OU IGUAL A 10 M. AF_06/2018</t>
  </si>
  <si>
    <t>82,38</t>
  </si>
  <si>
    <t>CONTENÇÃO EM CORTINA COM ESTACAS ESPAÇADAS COM 30 CM DE DIÂMETRO E PROFUNDIDADE MAIOR QUE 10 M E MENOR OU IGUAL A 15 M. AF_06/2018</t>
  </si>
  <si>
    <t>63,09</t>
  </si>
  <si>
    <t>CONTENÇÃO EM CORTINA COM ESTACAS ESPAÇADAS COM 30 CM DE DIÂMETRO E PROFUNDIDADE MAIOR QUE 15 M. AF_06/2018</t>
  </si>
  <si>
    <t>57,54</t>
  </si>
  <si>
    <t>CONTENÇÃO EM CORTINA COM ESTACAS ESPAÇADAS COM 40 CM DE DIÂMETRO E PROFUNDIDADE MENOR OU IGUAL A 10 M. AF_06/2018</t>
  </si>
  <si>
    <t>CONTENÇÃO EM CORTINA COM ESTACAS ESPAÇADAS COM 40 CM DE DIÂMETRO E PROFUNDIDADE MAIOR QUE 10 M E MENOR OU IGUAL A 15 M. AF_06/2018</t>
  </si>
  <si>
    <t>71,04</t>
  </si>
  <si>
    <t>CONTENÇÃO EM CORTINA COM ESTACAS ESPAÇADAS COM 40 CM DE DIÂMETRO E PROFUNDIDADE MAIOR QUE 15 M. AF_06/2018</t>
  </si>
  <si>
    <t>66,83</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</si>
  <si>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</si>
  <si>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</si>
  <si>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</si>
  <si>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</si>
  <si>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98,50</t>
  </si>
  <si>
    <t>CONTENÇÃO EM CORTINA COM ESTACAS ESPAÇADAS COM 60 CM DE DIÂMETRO E PROFUNDIDADE MAIOR QUE 10 M E MENOR OU IGUAL A 15 M. AF_06/2018</t>
  </si>
  <si>
    <t>92,84</t>
  </si>
  <si>
    <t>CONTENÇÃO EM CORTINA COM ESTACAS ESPAÇADAS COM 60 CM DE DIÂMETRO E PROFUNDIDADE MAIOR QUE 15 M. AF_06/2018</t>
  </si>
  <si>
    <t>EXECUÇÃO DE MURETA GUIA PARA CONTENÇÃO/ FUNDAÇÃO COM 30 CM DE ESPESSURA. AF_06/2018</t>
  </si>
  <si>
    <t>393,51</t>
  </si>
  <si>
    <t>EXECUÇÃO DE MURETA GUIA PARA CONTENÇÃO/ FUNDAÇÃO COM 40 CM DE ESPESSURA. AF_06/2018</t>
  </si>
  <si>
    <t>399,49</t>
  </si>
  <si>
    <t>EXECUÇÃO DE MURETA GUIA PARA CONTENÇÃO/ FUNDAÇÃO COM 50 CM DE ESPESSURA. AF_06/2018</t>
  </si>
  <si>
    <t>405,49</t>
  </si>
  <si>
    <t>EXECUÇÃO DE MURETA GUIA PARA CONTENÇÃO/ FUNDAÇÃO COM 60 CM DE ESPESSURA. AF_06/2018</t>
  </si>
  <si>
    <t>411,48</t>
  </si>
  <si>
    <t>EXECUÇÃO DE MURETA GUIA PARA CONTENÇÃO/ FUNDAÇÃO COM 80 CM DE ESPESSURA. AF_06/2018</t>
  </si>
  <si>
    <t>423,48</t>
  </si>
  <si>
    <t>SOLDA DE TOPO EM CHAPA/PERFIL/TUBO DE AÇO CHANFRADO, ESPESSURA=1/4''. AF_06/2018</t>
  </si>
  <si>
    <t>SOLDA DE TOPO EM CHAPA/PERFIL/TUBO DE AÇO CHANFRADO, ESPESSURA=5/16''. AF_06/2018</t>
  </si>
  <si>
    <t>SOLDA DE TOPO EM CHAPA/PERFIL/TUBO DE AÇO CHANFRADO, ESPESSURA=3/8''. AF_06/2018</t>
  </si>
  <si>
    <t>66,29</t>
  </si>
  <si>
    <t>SOLDA DE TOPO EM CHAPA/PERFIL/TUBO DE AÇO CHANFRADO, ESPESSURA=1/2''. AF_06/2018</t>
  </si>
  <si>
    <t>89,57</t>
  </si>
  <si>
    <t>SOLDA DE TOPO EM CHAPA/PERFIL/TUBO DE AÇO CHANFRADO, ESPESSURA=5/8''. AF_06/2018</t>
  </si>
  <si>
    <t>117,31</t>
  </si>
  <si>
    <t>SOLDA DE TOPO EM CHAPA/PERFIL/TUBO DE AÇO CHANFRADO, ESPESSURA=3/4''. AF_06/2018</t>
  </si>
  <si>
    <t>151,55</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</si>
  <si>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</si>
  <si>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</si>
  <si>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</si>
  <si>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</si>
  <si>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</si>
  <si>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</si>
  <si>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</si>
  <si>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</si>
  <si>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FORNECIMENTO/INSTALACAO LONA PLASTICA PRETA, PARA IMPERMEABILIZACAO, ESPESSURA 150 MICRAS.</t>
  </si>
  <si>
    <t>IMPERMEABILIZACAO DE SUPERFICIE COM GEOMEMBRANA (MANTA TERMOPLASTICA LISA) TIPO PEAD, E=2MM.</t>
  </si>
  <si>
    <t>IMPERMEABILIZAÇÃO DE SUPERFÍCIE COM MANTA ASFÁLTICA, UMA CAMADA, INCLUSIVE APLICAÇÃO DE PRIMER ASFÁLTICO, E=3MM. AF_06/2018</t>
  </si>
  <si>
    <t>77,13</t>
  </si>
  <si>
    <t>IMPERMEABILIZAÇÃO DE SUPERFÍCIE COM MANTA ASFÁLTICA, DUAS CAMADAS, INCLUSIVE APLICAÇÃO DE PRIMER ASFÁLTICO, E=3MM E E=4MM. AF_06/2018</t>
  </si>
  <si>
    <t>142,96</t>
  </si>
  <si>
    <t>IMPERMEABILIZACAO DE SUPERFICIE COM ASFALTO ELASTOMERICO, INCLUSOS PRIMER E VEU DE FIBRA DE VIDRO.</t>
  </si>
  <si>
    <t>130,23</t>
  </si>
  <si>
    <t>IMPERMEABILIZACAO DE SUPERFICIE, COM IMPERMEABILIZANTE FLEXIVEL A BASE ACRILICA.</t>
  </si>
  <si>
    <t>77,35</t>
  </si>
  <si>
    <t>IMPERMEABILIZACAO DE ESTRUTURAS ENTERRADAS, COM TINTA ASFALTICA, DUAS DEMAOS.</t>
  </si>
  <si>
    <t>IMPERMEABILIZAÇÃO DE SUPERFÍCIE COM EMULSÃO ASFÁLTICA, 2 DEMÃOS AF_06/2018</t>
  </si>
  <si>
    <t>24,78</t>
  </si>
  <si>
    <t>IMPERMEABILIZACAO COM PINTURA A BASE DE RESINA EPOXI ALCATRAO, UMA DEMAO.</t>
  </si>
  <si>
    <t>IMPERMEABILIZACAO COM PINTURA A BASE DE RESINA EPOXI ALCATRAO, DUAS DEMAOS.</t>
  </si>
  <si>
    <t>54,44</t>
  </si>
  <si>
    <t>IMPERMEABILIZACAO DE SUPERFICIE COM MASTIQUE ELASTICO A BASE DE SILICONE, POR VOLUME.</t>
  </si>
  <si>
    <t>IMPERMEABILIZACAO DE SUPERFICIE COM MASTIQUE BETUMINOSO A FRIO, POR METRO.</t>
  </si>
  <si>
    <t>43,97</t>
  </si>
  <si>
    <t>IMPERMEABILIZACAO DE SUPERFICIE COM MASTIQUE BETUMINOSO A FRIO, POR AREA.</t>
  </si>
  <si>
    <t>145,98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</si>
  <si>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</si>
  <si>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</si>
  <si>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</si>
  <si>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</si>
  <si>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</si>
  <si>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</si>
  <si>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</si>
  <si>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</si>
  <si>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63,12</t>
  </si>
  <si>
    <t>PROTEÇÃO MECÂNICA DE SUPERFICIE HORIZONTAL COM CONCRETO 15 MPA, E=4CM. AF_06/2018</t>
  </si>
  <si>
    <t>PROTEÇÃO MECÂNICA DE SUPERFICIE HORIZONTAL COM CONCRETO 15 MPA, E=5CM. AF_06/2018</t>
  </si>
  <si>
    <t>35,38</t>
  </si>
  <si>
    <t>PROTEÇÃO MECÂNICA DE SUPERFÍCIE VERTICAL COM CONCRETO 15 MPA, E=5CM. AF_06/2018</t>
  </si>
  <si>
    <t>43,80</t>
  </si>
  <si>
    <t>DUTO ESPIRAL FLEXIVEL SINGELO PEAD D=50MM(2") REVESTIDO COM PVC COM FIO GUIA DE ACO GALVANIZADO, LANCADO DIRETO NO SOLO, INCL CONEXOES</t>
  </si>
  <si>
    <t>25,35</t>
  </si>
  <si>
    <t>DUTO ESPIRAL FLEXIVEL SINGELO PEAD D=75MM(3") REVESTIDO COM PVC COM FIO GUIA DE ACO GALVANIZADO, LANCADO DIRETO NO SOLO, INCL CONEXOES</t>
  </si>
  <si>
    <t>39,48</t>
  </si>
  <si>
    <t>ELETRODUTO FLEXÍVEL CORRUGADO, PVC, DN 20 MM (1/2"), PARA CIRCUITOS TERMINAIS, INSTALADO EM FORRO - FORNECIMENTO E INSTALAÇÃO. AF_12/2015</t>
  </si>
  <si>
    <t>91833</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</si>
  <si>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</si>
  <si>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</si>
  <si>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91835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</si>
  <si>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</si>
  <si>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</si>
  <si>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91837</t>
  </si>
  <si>
    <t>ELETRODUTO FLEXÍVEL CORRUGADO REFORÇADO, PVC, DN 32 MM (1"), PARA CIRCUITOS TERMINAIS, INSTALADO EM FORRO - FORNECIMENTO E INSTALAÇÃO. AF_12/2015</t>
  </si>
  <si>
    <t>9,69</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</si>
  <si>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</si>
  <si>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</si>
  <si>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</si>
  <si>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</si>
  <si>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</si>
  <si>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</si>
  <si>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</si>
  <si>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91843</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</si>
  <si>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</si>
  <si>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</si>
  <si>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91845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</si>
  <si>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</si>
  <si>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</si>
  <si>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</si>
  <si>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</si>
  <si>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</si>
  <si>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</si>
  <si>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</si>
  <si>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</si>
  <si>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</si>
  <si>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</si>
  <si>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</si>
  <si>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91853</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</si>
  <si>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</si>
  <si>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</si>
  <si>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91855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</si>
  <si>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</si>
  <si>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</si>
  <si>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8,74</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</si>
  <si>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</si>
  <si>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</si>
  <si>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</si>
  <si>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</si>
  <si>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</si>
  <si>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</si>
  <si>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</si>
  <si>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</si>
  <si>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</si>
  <si>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</si>
  <si>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7,73</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</si>
  <si>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</si>
  <si>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</si>
  <si>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</si>
  <si>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</si>
  <si>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</si>
  <si>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</si>
  <si>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</si>
  <si>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</si>
  <si>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9,24</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</si>
  <si>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</si>
  <si>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</si>
  <si>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</si>
  <si>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</si>
  <si>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</si>
  <si>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</si>
  <si>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</si>
  <si>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37,12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</si>
  <si>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</si>
  <si>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</si>
  <si>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</si>
  <si>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</si>
  <si>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</si>
  <si>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</si>
  <si>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</si>
  <si>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</si>
  <si>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</si>
  <si>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</si>
  <si>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34,81</t>
  </si>
  <si>
    <t>ELETRODUTO DE AÇO GALVANIZADO, CLASSE SEMI PESADO, DN 40 MM (1 1/2 ), APARENTE, INSTALADO EM TETO - FORNECIMENTO E INSTALAÇÃO. AF_11/2016_P</t>
  </si>
  <si>
    <t>37,74</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</si>
  <si>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</si>
  <si>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</si>
  <si>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</si>
  <si>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</si>
  <si>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</si>
  <si>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</si>
  <si>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</si>
  <si>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</si>
  <si>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</si>
  <si>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</si>
  <si>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97670</t>
  </si>
  <si>
    <t>ELETRODUTO FLEXÍVEL CORRUGADO, PEAD, DN 100 (4) - FORNECIMENTO E INSTALAÇÃO. AF_04/2016</t>
  </si>
  <si>
    <t>TERMINAL OU CONECTOR DE PRESSAO - PARA CABO 50MM2 - FORNECIMENTO E INSTALACAO</t>
  </si>
  <si>
    <t>CONECTOR PARAFUSO FENDIDO SPLIT-BOLT - PARA CABO DE 16MM2 - FORNECIMENTO E INSTALACAO</t>
  </si>
  <si>
    <t>CONECTOR PARAFUSO FENDIDO SPLIT-BOLT - PARA CABO DE 35MM2 -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</si>
  <si>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</si>
  <si>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</si>
  <si>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</si>
  <si>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119,06</t>
  </si>
  <si>
    <t>TERMINAL METALICO A PRESSAO P/ 1 CABO DE COBRE DE 25 MM2 COM 1 FURO DE FIXAÇÃO - FORNECIMENTO E INSTALACAO</t>
  </si>
  <si>
    <t>22,46</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</si>
  <si>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</si>
  <si>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</si>
  <si>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</si>
  <si>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</si>
  <si>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</si>
  <si>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</si>
  <si>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</si>
  <si>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</si>
  <si>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</si>
  <si>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</si>
  <si>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6,22</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</si>
  <si>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</si>
  <si>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</si>
  <si>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</si>
  <si>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</si>
  <si>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</si>
  <si>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</si>
  <si>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</si>
  <si>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</si>
  <si>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91895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</si>
  <si>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</si>
  <si>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</si>
  <si>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</si>
  <si>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14,92</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</si>
  <si>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</si>
  <si>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</si>
  <si>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</si>
  <si>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9,82</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</si>
  <si>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</si>
  <si>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</si>
  <si>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91907</t>
  </si>
  <si>
    <t>CURVA 180 GRAUS PARA ELETRODUTO, PVC, ROSCÁVEL, DN 32 MM (1), PARA CIRCUITOS TERMINAIS, INSTALADA EM LAJE - FORNECIMENTO E INSTALAÇÃO. AF_12/2015</t>
  </si>
  <si>
    <t>13,97</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</si>
  <si>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</si>
  <si>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</si>
  <si>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</si>
  <si>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</si>
  <si>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</si>
  <si>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</si>
  <si>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</si>
  <si>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91919</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</si>
  <si>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</si>
  <si>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</si>
  <si>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</si>
  <si>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</si>
  <si>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</si>
  <si>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</si>
  <si>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</si>
  <si>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23,49</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</si>
  <si>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</si>
  <si>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</si>
  <si>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</si>
  <si>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</si>
  <si>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33,62</t>
  </si>
  <si>
    <t>CURVA 90 GRAUS PARA ELETRODUTO, PVC, ROSCÁVEL, DN 85 MM (3") - FORNECIMENTO E INSTALAÇÃO. AF_12/2015</t>
  </si>
  <si>
    <t>35,64</t>
  </si>
  <si>
    <t>CURVA 90 GRAUS PARA ELETRODUTO, PVC, ROSCÁVEL, DN 110 MM (4") - FORNECIMENTO E INSTALAÇÃO. AF_12/2015</t>
  </si>
  <si>
    <t>55,96</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</si>
  <si>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</si>
  <si>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</si>
  <si>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</si>
  <si>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</si>
  <si>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</si>
  <si>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</si>
  <si>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</si>
  <si>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</si>
  <si>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</si>
  <si>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</si>
  <si>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</si>
  <si>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</si>
  <si>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</si>
  <si>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</si>
  <si>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</si>
  <si>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</si>
  <si>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</si>
  <si>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</si>
  <si>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</si>
  <si>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11,16</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</si>
  <si>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</si>
  <si>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</si>
  <si>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</si>
  <si>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</si>
  <si>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</si>
  <si>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</si>
  <si>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</si>
  <si>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</si>
  <si>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</si>
  <si>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</si>
  <si>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</si>
  <si>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</si>
  <si>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</si>
  <si>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</si>
  <si>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</si>
  <si>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</si>
  <si>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</si>
  <si>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</si>
  <si>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</si>
  <si>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</si>
  <si>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20,49</t>
  </si>
  <si>
    <t>CABO DE COBRE FLEXÍVEL ISOLADO, 50 MM², ANTI-CHAMA 450/750 V, PARA DISTRIBUIÇÃO - FORNECIMENTO E INSTALAÇÃO. AF_12/2015</t>
  </si>
  <si>
    <t>28,46</t>
  </si>
  <si>
    <t>CABO DE COBRE FLEXÍVEL ISOLADO, 50 MM², ANTI-CHAMA 0,6/1,0 KV, PARA DISTRIBUIÇÃO - FORNECIMENTO E INSTALAÇÃO. AF_12/2015</t>
  </si>
  <si>
    <t>28,52</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</si>
  <si>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</si>
  <si>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</si>
  <si>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</si>
  <si>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51,18</t>
  </si>
  <si>
    <t>CABO DE COBRE FLEXÍVEL ISOLADO, 95 MM², ANTI-CHAMA 0,6/1,0 KV, PARA DISTRIBUIÇÃO - FORNECIMENTO E INSTALAÇÃO. AF_12/2015</t>
  </si>
  <si>
    <t>CABO DE COBRE FLEXÍVEL ISOLADO, 120 MM², ANTI-CHAMA 450/750 V, PARA DISTRIBUIÇÃO - FORNECIMENTO E INSTALAÇÃO. AF_12/2015</t>
  </si>
  <si>
    <t>65,43</t>
  </si>
  <si>
    <t>CABO DE COBRE FLEXÍVEL ISOLADO, 120 MM², ANTI-CHAMA 0,6/1,0 KV, PARA DISTRIBUIÇÃO - FORNECIMENTO E INSTALAÇÃO. AF_12/2015</t>
  </si>
  <si>
    <t>CABO DE COBRE FLEXÍVEL ISOLADO, 150 MM², ANTI-CHAMA 450/750 V, PARA DISTRIBUIÇÃO - FORNECIMENTO E INSTALAÇÃO. AF_12/2015</t>
  </si>
  <si>
    <t>81,26</t>
  </si>
  <si>
    <t>CABO DE COBRE FLEXÍVEL ISOLADO, 150 MM², ANTI-CHAMA 0,6/1,0 KV, PARA DISTRIBUIÇÃO - FORNECIMENTO E INSTALAÇÃO. AF_12/2015</t>
  </si>
  <si>
    <t>CABO DE COBRE FLEXÍVEL ISOLADO, 185 MM², ANTI-CHAMA 450/750 V, PARA DISTRIBUIÇÃO - FORNECIMENTO E INSTALAÇÃO. AF_12/2015</t>
  </si>
  <si>
    <t>98,67</t>
  </si>
  <si>
    <t>CABO DE COBRE FLEXÍVEL ISOLADO, 185 MM², ANTI-CHAMA 0,6/1,0 KV, PARA DISTRIBUIÇÃO - FORNECIMENTO E INSTALAÇÃO. AF_12/2015</t>
  </si>
  <si>
    <t>CABO DE COBRE FLEXÍVEL ISOLADO, 240 MM², ANTI-CHAMA 450/750 V, PARA DISTRIBUIÇÃO - FORNECIMENTO E INSTALAÇÃO. AF_12/2015</t>
  </si>
  <si>
    <t>129,71</t>
  </si>
  <si>
    <t>CABO DE COBRE FLEXÍVEL ISOLADO, 240 MM², ANTI-CHAMA 0,6/1,0 KV, PARA DISTRIBUIÇÃO - FORNECIMENTO E INSTALAÇÃO. AF_12/2015</t>
  </si>
  <si>
    <t>130,48</t>
  </si>
  <si>
    <t>CABO DE COBRE RÍGIDO ISOLADO, 300 MM², ANTI-CHAMA 450/750 V, PARA DISTRIBUIÇÃO - FORNECIMENTO E INSTALAÇÃO. AF_12/2015</t>
  </si>
  <si>
    <t>158,26</t>
  </si>
  <si>
    <t>CABO DE COBRE FLEXÍVEL ISOLADO, 300 MM², ANTI-CHAMA 0,6/1,0 KV, PARA DISTRIBUIÇÃO - FORNECIMENTO E INSTALAÇÃO. AF_12/2015</t>
  </si>
  <si>
    <t>162,55</t>
  </si>
  <si>
    <t>CAIXA DE PASSAGEM 30X30X40 COM TAMPA E DRENO BRITA</t>
  </si>
  <si>
    <t>151,77</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</si>
  <si>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</si>
  <si>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</si>
  <si>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</si>
  <si>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</si>
  <si>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</si>
  <si>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7,61</t>
  </si>
  <si>
    <t>CAIXA RETANGULAR 4" X 4" ALTA (2,00 M DO PISO), PVC, INSTALADA EM PAREDE - FORNECIMENTO E INSTALAÇÃO. AF_12/2015</t>
  </si>
  <si>
    <t>27,23</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</si>
  <si>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</si>
  <si>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</si>
  <si>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</si>
  <si>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</si>
  <si>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</si>
  <si>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</si>
  <si>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</si>
  <si>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</si>
  <si>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</si>
  <si>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</si>
  <si>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</si>
  <si>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</si>
  <si>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</si>
  <si>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</si>
  <si>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</si>
  <si>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</si>
  <si>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</si>
  <si>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</si>
  <si>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</si>
  <si>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</si>
  <si>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36,73</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</si>
  <si>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</si>
  <si>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</si>
  <si>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33,78</t>
  </si>
  <si>
    <t>CONDULETE DE ALUMÍNIO, TIPO T, PARA ELETRODUTO DE AÇO GALVANIZADO DN 32 MM (1 1/4''), APARENTE - FORNECIMENTO E INSTALAÇÃO. AF_11/2016_P</t>
  </si>
  <si>
    <t>42,72</t>
  </si>
  <si>
    <t>CONDULETE DE ALUMÍNIO, TIPO X, PARA ELETRODUTO DE AÇO GALVANIZADO DN 20 MM (3/4''), APARENTE - FORNECIMENTO E INSTALAÇÃO. AF_11/2016_P</t>
  </si>
  <si>
    <t>32,25</t>
  </si>
  <si>
    <t>CONDULETE DE ALUMÍNIO, TIPO X, PARA ELETRODUTO DE AÇO GALVANIZADO DN 25 MM (1''), APARENTE - FORNECIMENTO E INSTALAÇÃO. AF_11/2016_P</t>
  </si>
  <si>
    <t>35,95</t>
  </si>
  <si>
    <t>CONDULETE DE ALUMÍNIO, TIPO X, PARA ELETRODUTO DE AÇO GALVANIZADO DN 32 MM (1 1/4''), APARENTE - FORNECIMENTO E INSTALAÇÃO. AF_11/2016_P</t>
  </si>
  <si>
    <t>47,38</t>
  </si>
  <si>
    <t>CONDULETE DE PVC, TIPO B, PARA ELETRODUTO DE PVC SOLDÁVEL DN 20 MM (1/2''), APARENTE - FORNECIMENTO E INSTALAÇÃO. AF_11/2016</t>
  </si>
  <si>
    <t>18,02</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</si>
  <si>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</si>
  <si>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</si>
  <si>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</si>
  <si>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</si>
  <si>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21,39</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</si>
  <si>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</si>
  <si>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</si>
  <si>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</si>
  <si>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</si>
  <si>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12,78</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</si>
  <si>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</si>
  <si>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</si>
  <si>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</si>
  <si>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</si>
  <si>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</si>
  <si>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26,52</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</si>
  <si>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</si>
  <si>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</si>
  <si>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</si>
  <si>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198,49</t>
  </si>
  <si>
    <t>CAIXA ENTERRADA ELÉTRICA RETANGULAR, EM ALVENARIA COM TIJOLOS CERÂMICOS MACIÇOS, FUNDO COM BRITA, DIMENSÕES INTERNAS: 0,6X0,6X0,6 M. AF_05/2018</t>
  </si>
  <si>
    <t>381,49</t>
  </si>
  <si>
    <t>CAIXA ENTERRADA ELÉTRICA RETANGULAR, EM ALVENARIA COM TIJOLOS CERÂMICOS MACIÇOS, FUNDO COM BRITA, DIMENSÕES INTERNAS: 0,8X0,8X0,6 M. AF_05/2018</t>
  </si>
  <si>
    <t>510,98</t>
  </si>
  <si>
    <t>CAIXA ENTERRADA ELÉTRICA RETANGULAR, EM ALVENARIA COM TIJOLOS CERÂMICOS MACIÇOS, FUNDO COM BRITA, DIMENSÕES INTERNAS: 1X1X0,6 M. AF_05/2018</t>
  </si>
  <si>
    <t>578,72</t>
  </si>
  <si>
    <t>CAIXA ENTERRADA ELÉTRICA RETANGULAR, EM ALVENARIA COM BLOCOS DE CONCRETO, FUNDO COM BRITA, DIMENSÕES INTERNAS: 0,4X0,4X0,4 M. AF_05/2018</t>
  </si>
  <si>
    <t>149,62</t>
  </si>
  <si>
    <t>CAIXA ENTERRADA ELÉTRICA RETANGULAR, EM ALVENARIA COM BLOCOS DE CONCRETO, FUNDO COM BRITA, DIMENSÕES INTERNAS: 0,6X0,6X0,6 M. AF_05/2018</t>
  </si>
  <si>
    <t>278,16</t>
  </si>
  <si>
    <t>CAIXA ENTERRADA ELÉTRICA RETANGULAR, EM ALVENARIA COM BLOCOS DE CONCRETO, FUNDO COM BRITA, DIMENSÕES INTERNAS: 0,8X0,8X0,6 M. AF_05/2018</t>
  </si>
  <si>
    <t>379,20</t>
  </si>
  <si>
    <t>CAIXA ENTERRADA ELÉTRICA RETANGULAR, EM ALVENARIA COM BLOCOS DE CONCRETO, FUNDO COM BRITA, DIMENSÕES INTERNAS: 1X1X0,6 M. AF_05/2018</t>
  </si>
  <si>
    <t>419,04</t>
  </si>
  <si>
    <t>CAIXA DE PROTECAO PARA MEDIDOR MONOFASICO, FORNECIMENTO E INSTALACAO</t>
  </si>
  <si>
    <t>106,02</t>
  </si>
  <si>
    <t>DISJUNTOR BAIXA TENSAO TRIPOLAR A SECO  800A/600V, INCLUSIVE ELETROTÉCNICO</t>
  </si>
  <si>
    <t>3.776,29</t>
  </si>
  <si>
    <t>CONTATOR TRIPOLAR I NOMINAL 12A - FORNECIMENTO E INSTALACAO INCLUSIVE ELETROTÉCNICO</t>
  </si>
  <si>
    <t>251,29</t>
  </si>
  <si>
    <t>CONTATOR TRIPOLAR I NOMINAL 22A - FORNECIMENTO E INSTALACAO INCLUSIVE ELETROTÉCNICO</t>
  </si>
  <si>
    <t>298,05</t>
  </si>
  <si>
    <t>CONTATOR TRIPOLAR I NOMINAL 36A - FORNECIMENTO E INSTALACAO INCLUSIVE ELETROTÉCNICO</t>
  </si>
  <si>
    <t>470,69</t>
  </si>
  <si>
    <t>CONTATOR TRIPOLAR I NOMIMAL 94A - FORNECIMENTO E INSTALACAO INCLUSIVE ELETROTÉCNICO</t>
  </si>
  <si>
    <t>1.356,22</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</si>
  <si>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</si>
  <si>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</si>
  <si>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</si>
  <si>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</si>
  <si>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</si>
  <si>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99,11</t>
  </si>
  <si>
    <t>DISJUNTOR TERMOMAGNETICO TRIPOLAR PADRAO NEMA (AMERICANO) 125 A 150A 240V, FORNECIMENTO E INSTALACAO</t>
  </si>
  <si>
    <t>275,96</t>
  </si>
  <si>
    <t>DISJUNTOR TERMOMAGNETICO TRIPOLAR EM CAIXA MOLDADA 250A 600V, FORNECIMENTO E INSTALACAO</t>
  </si>
  <si>
    <t>709,16</t>
  </si>
  <si>
    <t>DISJUNTOR TERMOMAGNETICO TRIPOLAR EM CAIXA MOLDADA 300 A 400A 600V, FORNECIMENTO E INSTALACAO</t>
  </si>
  <si>
    <t>968,15</t>
  </si>
  <si>
    <t>DISJUNTOR TERMOMAGNETICO TRIPOLAR EM CAIXA MOLDADA 500 A 600A 600V, FORNECIMENTO E INSTALACAO</t>
  </si>
  <si>
    <t>1.584,20</t>
  </si>
  <si>
    <t>DISJUNTOR TERMOMAGNETICO TRIPOLAR EM CAIXA MOLDADA 175 A 225A 240V, FORNECIMENTO E INSTALACAO</t>
  </si>
  <si>
    <t>429,91</t>
  </si>
  <si>
    <t>QUADRO DE DISTRIBUICAO DE ENERGIA DE EMBUTIR, EM CHAPA METALICA, PARA 3 DISJUNTORES TERMOMAGNETICOS MONOPOLARES SEM BARRAMENTO FORNECIMENTO E INSTALACAO</t>
  </si>
  <si>
    <t>56,41</t>
  </si>
  <si>
    <t>QUADRO DE DISTRIBUICAO DE ENERGIA DE EMBUTIR, EM CHAPA METALICA, PARA 18 DISJUNTORES TERMOMAGNETICOS MONOPOLARES, COM BARRAMENTO TRIFASICO E NEUTRO, FORNECIMENTO E INSTALACAO</t>
  </si>
  <si>
    <t>309,06</t>
  </si>
  <si>
    <t>QUADRO DE DISTRIBUICAO DE ENERGIA DE EMBUTIR, EM CHAPA METALICA, PARA 24 DISJUNTORES TERMOMAGNETICOS MONOPOLARES, COM BARRAMENTO TRIFASICO E NEUTRO, FORNECIMENTO E INSTALACAO</t>
  </si>
  <si>
    <t>360,12</t>
  </si>
  <si>
    <t>QUADRO DE DISTRIBUICAO DE ENERGIA DE EMBUTIR, EM CHAPA METALICA, PARA 32 DISJUNTORES TERMOMAGNETICOS MONOPOLARES, COM BARRAMENTO TRIFASICO E NEUTRO, FORNECIMENTO E INSTALACAO</t>
  </si>
  <si>
    <t>665,45</t>
  </si>
  <si>
    <t>QUADRO DE DISTRIBUICAO DE ENERGIA DE EMBUTIR, EM CHAPA METALICA, PARA 40 DISJUNTORES TERMOMAGNETICOS MONOPOLARES, COM BARRAMENTO TRIFASICO E NEUTRO, FORNECIMENTO E INSTALACAO</t>
  </si>
  <si>
    <t>569,40</t>
  </si>
  <si>
    <t>QUADRO DE DISTRIBUICAO DE ENERGIA DE EMBUTIR, EM CHAPA METALICA, PARA 50 DISJUNTORES TERMOMAGNETICOS MONOPOLARES, COM BARRAMENTO TRIFASICO E NEUTRO, FORNECIMENTO E INSTALACAO</t>
  </si>
  <si>
    <t>845,81</t>
  </si>
  <si>
    <t>QUADRO DE DISTRIBUICAO DE ENERGIA EM CHAPA DE ACO GALVANIZADO, PARA 12 DISJUNTORES TERMOMAGNETICOS MONOPOLARES, COM BARRAMENTO TRIFASICO E NEUTRO - FORNECIMENTO E INSTALACAO</t>
  </si>
  <si>
    <t>229,65</t>
  </si>
  <si>
    <t>QUADRO DE DISTRIBUICAO DE ENERGIA P/ 6 DISJUNTORES TERMOMAGNETICOS MONOPOLARES SEM BARRAMENTO, DE EMBUTIR, EM CHAPA METALICA - FORNECIMENTO E INSTALACAO</t>
  </si>
  <si>
    <t>62,58</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</si>
  <si>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</si>
  <si>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</si>
  <si>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</si>
  <si>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10,04</t>
  </si>
  <si>
    <t>DISJUNTOR MONOPOLAR TIPO DIN, CORRENTE NOMINAL DE 25A - FORNECIMENTO E INSTALAÇÃO. AF_04/2016</t>
  </si>
  <si>
    <t>DISJUNTOR MONOPOLAR TIPO DIN, CORRENTE NOMINAL DE 32A - FORNECIMENTO E INSTALAÇÃO. AF_04/2016</t>
  </si>
  <si>
    <t>11,15</t>
  </si>
  <si>
    <t>DISJUNTOR MONOPOLAR TIPO DIN, CORRENTE NOMINAL DE 40A - FORNECIMENTO E INSTALAÇÃO. AF_04/2016</t>
  </si>
  <si>
    <t>DISJUNTOR MONOPOLAR TIPO DIN, CORRENTE NOMINAL DE 50A - FORNECIMENTO E INSTALAÇÃO. AF_04/2016</t>
  </si>
  <si>
    <t>18,58</t>
  </si>
  <si>
    <t>DISJUNTOR BIPOLAR TIPO DIN, CORRENTE NOMINAL DE 10A - FORNECIMENTO E INSTALAÇÃO. AF_04/2016</t>
  </si>
  <si>
    <t>42,65</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</si>
  <si>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</si>
  <si>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</si>
  <si>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</si>
  <si>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</si>
  <si>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47,66</t>
  </si>
  <si>
    <t>DISJUNTOR BIPOLAR TIPO DIN, CORRENTE NOMINAL DE 40A - FORNECIMENTO E INSTALAÇÃO. AF_04/2016</t>
  </si>
  <si>
    <t>DISJUNTOR BIPOLAR TIPO DIN, CORRENTE NOMINAL DE 50A - FORNECIMENTO E INSTALAÇÃO. AF_04/2016</t>
  </si>
  <si>
    <t>55,34</t>
  </si>
  <si>
    <t>DISJUNTOR TRIPOLAR TIPO DIN, CORRENTE NOMINAL DE 10A - FORNECIMENTO E INSTALAÇÃO. AF_04/2016</t>
  </si>
  <si>
    <t>53,29</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</si>
  <si>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</si>
  <si>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</si>
  <si>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</si>
  <si>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</si>
  <si>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60,80</t>
  </si>
  <si>
    <t>DISJUNTOR TRIPOLAR TIPO DIN, CORRENTE NOMINAL DE 40A - FORNECIMENTO E INSTALAÇÃO. AF_04/2016</t>
  </si>
  <si>
    <t>66,30</t>
  </si>
  <si>
    <t>DISJUNTOR TRIPOLAR TIPO DIN, CORRENTE NOMINAL DE 50A - FORNECIMENTO E INSTALAÇÃO. AF_04/2016</t>
  </si>
  <si>
    <t>73,26</t>
  </si>
  <si>
    <t>TOMADA 3P+T 30A/440V SEM PLACA - FORNECIMENTO E INSTALACAO</t>
  </si>
  <si>
    <t>INTERRUPTOR PULSADOR DE CAMPAINHA OU MINUTERIA 2A/250V C/ CAIXA - FORNECIMENTO E INSTALACAO</t>
  </si>
  <si>
    <t>17,29</t>
  </si>
  <si>
    <t>INTERRUPTOR INTERMEDIARIO (FOUR-WAY) - FORNECIMENTO E INSTALACAO</t>
  </si>
  <si>
    <t>45,14</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</si>
  <si>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</si>
  <si>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</si>
  <si>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</si>
  <si>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</si>
  <si>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</si>
  <si>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</si>
  <si>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</si>
  <si>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</si>
  <si>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</si>
  <si>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</si>
  <si>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</si>
  <si>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</si>
  <si>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38,83</t>
  </si>
  <si>
    <t>INTERRUPTOR SIMPLES (2 MÓDULOS), 10A/250V, SEM SUPORTE E SEM PLACA - FORNECIMENTO E INSTALAÇÃO. AF_12/2015</t>
  </si>
  <si>
    <t>27,24</t>
  </si>
  <si>
    <t>INTERRUPTOR SIMPLES (2 MÓDULOS), 10A/250V, INCLUINDO SUPORTE E PLACA - FORNECIMENTO E INSTALAÇÃO. AF_12/2015</t>
  </si>
  <si>
    <t>33,79</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</si>
  <si>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</si>
  <si>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</si>
  <si>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</si>
  <si>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49,79</t>
  </si>
  <si>
    <t>INTERRUPTOR SIMPLES (1 MÓDULO) COM INTERRUPTOR PARALELO (2 MÓDULOS), 10A/250V, INCLUINDO SUPORTE E PLACA - FORNECIMENTO E INSTALAÇÃO. AF_12/2015</t>
  </si>
  <si>
    <t>56,34</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</si>
  <si>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</si>
  <si>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</si>
  <si>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51,25</t>
  </si>
  <si>
    <t>INTERRUPTOR SIMPLES (3 MÓDULOS), 10A/250V, SEM SUPORTE E SEM PLACA - FORNECIMENTO E INSTALAÇÃO. AF_12/2015</t>
  </si>
  <si>
    <t>39,66</t>
  </si>
  <si>
    <t>INTERRUPTOR SIMPLES (3 MÓDULOS), 10A/250V, INCLUINDO SUPORTE E PLACA - FORNECIMENTO E INSTALAÇÃO. AF_12/2015</t>
  </si>
  <si>
    <t>INTERRUPTOR PARALELO (3 MÓDULOS), 10A/250V, SEM SUPORTE E SEM PLACA - FORNECIMENTO E INSTALAÇÃO. AF_12/2015</t>
  </si>
  <si>
    <t>54,84</t>
  </si>
  <si>
    <t>INTERRUPTOR PARALELO (3 MÓDULOS), 10A/250V, INCLUINDO SUPORTE E PLACA - FORNECIMENTO E INSTALAÇÃO. AF_12/2015</t>
  </si>
  <si>
    <t>61,39</t>
  </si>
  <si>
    <t>INTERRUPTOR SIMPLES (3 MÓDULOS) COM INTERRUPTOR PARALELO (1 MÓDULO), 10A/250V, SEM SUPORTE E SEM PLACA - FORNECIMENTO E INSTALAÇÃO. AF_12/2015</t>
  </si>
  <si>
    <t>57,41</t>
  </si>
  <si>
    <t>INTERRUPTOR SIMPLES (3 MÓDULOS) COM INTERRUPTOR PARALELO (1 MÓDULO), 10A/250V, INCLUINDO SUPORTE E PLACA - FORNECIMENTO E INSTALAÇÃO. AF_12/2015</t>
  </si>
  <si>
    <t>67,82</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</si>
  <si>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</si>
  <si>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</si>
  <si>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72,90</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</si>
  <si>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</si>
  <si>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</si>
  <si>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</si>
  <si>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77,25</t>
  </si>
  <si>
    <t>INTERRUPTOR SIMPLES (6 MÓDULOS), 10A/250V, INCLUINDO SUPORTE E PLACA - FORNECIMENTO E INSTALAÇÃO. AF_12/2015</t>
  </si>
  <si>
    <t>87,66</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</si>
  <si>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</si>
  <si>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</si>
  <si>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</si>
  <si>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</si>
  <si>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</si>
  <si>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</si>
  <si>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80,45</t>
  </si>
  <si>
    <t>INTERRUPTOR PULSADOR CAMPAINHA (1 MÓDULO), 10A/250V, SEM SUPORTE E SEM PLACA - FORNECIMENTO E INSTALAÇÃO. AF_09/2017</t>
  </si>
  <si>
    <t>13,86</t>
  </si>
  <si>
    <t>INTERRUPTOR PULSADOR CAMPAINHA (1 MÓDULO), 10A/250V, INCLUINDO SUPORTE E PLACA - FORNECIMENTO E INSTALAÇÃO. AF_09/2017</t>
  </si>
  <si>
    <t>20,41</t>
  </si>
  <si>
    <t>CAMPAINHA CIGARRA (1 MÓDULO), 10A/250V, SEM SUPORTE E SEM PLACA - FORNECIMENTO E INSTALAÇÃO. AF_09/2017</t>
  </si>
  <si>
    <t>29,65</t>
  </si>
  <si>
    <t>CAMPAINHA CIGARRA (1 MÓDULO), 10A/250V, INCLUINDO SUPORTE E PLACA - FORNECIMENTO E INSTALAÇÃO. AF_09/2017</t>
  </si>
  <si>
    <t>INTERRUPTOR PULSADOR MINUTERIA (1 MÓDULO), 10A/250V, SEM SUPORTE E SEM PLACA - FORNECIMENTO E INSTALAÇÃO. AF_09/2017</t>
  </si>
  <si>
    <t>17,30</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</si>
  <si>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</si>
  <si>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</si>
  <si>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</si>
  <si>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</si>
  <si>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33,00</t>
  </si>
  <si>
    <t>TOMADA ALTA DE EMBUTIR (1 MÓDULO), 2P+T 20 A, INCLUINDO SUPORTE E PLACA - FORNECIMENTO E INSTALAÇÃO. AF_12/2015</t>
  </si>
  <si>
    <t>TOMADA MÉDIA DE EMBUTIR (1 MÓDULO), 2P+T 10 A, SEM SUPORTE E SEM PLACA - FORNECIMENTO E INSTALAÇÃO. AF_12/2015</t>
  </si>
  <si>
    <t>18,94</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</si>
  <si>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</si>
  <si>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</si>
  <si>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</si>
  <si>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</si>
  <si>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16,02</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</si>
  <si>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</si>
  <si>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</si>
  <si>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</si>
  <si>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</si>
  <si>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35,45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</si>
  <si>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</si>
  <si>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</si>
  <si>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</si>
  <si>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45,70</t>
  </si>
  <si>
    <t>TOMADA BAIXA DE EMBUTIR (2 MÓDULOS), 2P+T 10 A, SEM SUPORTE E SEM PLACA - FORNECIMENTO E INSTALAÇÃO. AF_12/2015</t>
  </si>
  <si>
    <t>TOMADA BAIXA DE EMBUTIR (2 MÓDULOS), 2P+T 20 A, SEM SUPORTE E SEM PLACA - FORNECIMENTO E INSTALAÇÃO. AF_12/2015</t>
  </si>
  <si>
    <t>33,32</t>
  </si>
  <si>
    <t>TOMADA BAIXA DE EMBUTIR (2 MÓDULOS), 2P+T 10 A, INCLUINDO SUPORTE E PLACA - FORNECIMENTO E INSTALAÇÃO. AF_12/2015</t>
  </si>
  <si>
    <t>36,17</t>
  </si>
  <si>
    <t>TOMADA BAIXA DE EMBUTIR (2 MÓDULOS), 2P+T 20 A, INCLUINDO SUPORTE E PLACA - FORNECIMENTO E INSTALAÇÃO. AF_12/2015</t>
  </si>
  <si>
    <t>39,87</t>
  </si>
  <si>
    <t>TOMADA MÉDIA DE EMBUTIR (3 MÓDULOS), 2P+T 10 A, SEM SUPORTE E SEM PLACA - FORNECIMENTO E INSTALAÇÃO. AF_12/2015</t>
  </si>
  <si>
    <t>TOMADA MÉDIA DE EMBUTIR (3 MÓDULOS), 2P+T 20 A, SEM SUPORTE E SEM PLACA - FORNECIMENTO E INSTALAÇÃO. AF_12/2015</t>
  </si>
  <si>
    <t>57,51</t>
  </si>
  <si>
    <t>TOMADA MÉDIA DE EMBUTIR (3 MÓDULOS), 2P+T 10 A, INCLUINDO SUPORTE E PLACA - FORNECIMENTO E INSTALAÇÃO. AF_12/2015</t>
  </si>
  <si>
    <t>TOMADA MÉDIA DE EMBUTIR (3 MÓDULOS), 2P+T 20 A, INCLUINDO SUPORTE E PLACA - FORNECIMENTO E INSTALAÇÃO. AF_12/2015</t>
  </si>
  <si>
    <t>64,06</t>
  </si>
  <si>
    <t>TOMADA BAIXA DE EMBUTIR (3 MÓDULOS), 2P+T 10 A, SEM SUPORTE E SEM PLACA - FORNECIMENTO E INSTALAÇÃO. AF_12/2015</t>
  </si>
  <si>
    <t>43,21</t>
  </si>
  <si>
    <t>TOMADA BAIXA DE EMBUTIR (3 MÓDULOS), 2P+T 20 A, SEM SUPORTE E SEM PLACA - FORNECIMENTO E INSTALAÇÃO. AF_12/2015</t>
  </si>
  <si>
    <t>TOMADA BAIXA DE EMBUTIR (3 MÓDULOS), 2P+T 10 A, INCLUINDO SUPORTE E PLACA - FORNECIMENTO E INSTALAÇÃO. AF_12/2015</t>
  </si>
  <si>
    <t>49,76</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</si>
  <si>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</si>
  <si>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</si>
  <si>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</si>
  <si>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</si>
  <si>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</si>
  <si>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95,00</t>
  </si>
  <si>
    <t>INTERRUPTOR SIMPLES (1 MÓDULO) COM 1 TOMADA DE EMBUTIR 2P+T 10 A,  SEM SUPORTE E SEM PLACA - FORNECIMENTO E INSTALAÇÃO. AF_12/2015</t>
  </si>
  <si>
    <t>INTERRUPTOR SIMPLES (1 MÓDULO) COM 1 TOMADA DE EMBUTIR 2P+T 10 A,  INCLUINDO SUPORTE E PLACA - FORNECIMENTO E INSTALAÇÃO. AF_12/2015</t>
  </si>
  <si>
    <t>37,87</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</si>
  <si>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</si>
  <si>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</si>
  <si>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</si>
  <si>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43,74</t>
  </si>
  <si>
    <t>INTERRUPTOR SIMPLES (2 MÓDULOS) COM 1 TOMADA DE EMBUTIR 2P+T 10 A,  INCLUINDO SUPORTE E PLACA - FORNECIMENTO E INSTALAÇÃO. AF_12/2015</t>
  </si>
  <si>
    <t>50,29</t>
  </si>
  <si>
    <t>INTERRUPTOR PARALELO (1 MÓDULO) COM 1 TOMADA DE EMBUTIR 2P+T 10 A,  SEM SUPORTE E SEM PLACA - FORNECIMENTO E INSTALAÇÃO. AF_12/2015</t>
  </si>
  <si>
    <t>36,41</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</si>
  <si>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</si>
  <si>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</si>
  <si>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52,92</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</si>
  <si>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</si>
  <si>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</si>
  <si>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53,88</t>
  </si>
  <si>
    <t>INTERRUPTOR PARALELO (2 MÓDULOS) COM 1 TOMADA DE EMBUTIR 2P+T 10 A,  INCLUINDO SUPORTE E PLACA - FORNECIMENTO E INSTALAÇÃO. AF_12/2015</t>
  </si>
  <si>
    <t>60,43</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</si>
  <si>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</si>
  <si>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</si>
  <si>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</si>
  <si>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</si>
  <si>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LUMINÁRIAS TIPO CALHA, DE SOBREPOR, COM REATORES DE PARTIDA RÁPIDA E LÂMPADAS FLUORESCENTES 2X2X18W, COMPLETAS, FORNECIMENTO E INSTALAÇÃO</t>
  </si>
  <si>
    <t>139,88</t>
  </si>
  <si>
    <t>LUMINÁRIAS TIPO CALHA, DE SOBREPOR, COM REATORES DE PARTIDA RÁPIDA E LÂMPADAS FLUORESCENTES 2X2X36W, COMPLETAS, FORNECIMENTO E INSTALAÇÃO</t>
  </si>
  <si>
    <t>184,55</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</si>
  <si>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</si>
  <si>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</si>
  <si>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</si>
  <si>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</si>
  <si>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</si>
  <si>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71,52</t>
  </si>
  <si>
    <t>LÂMPADA FLUORESCENTE COMPACTA 15 W 2U, BASE E27 - FORNECIMENTO E INSTALAÇÃO</t>
  </si>
  <si>
    <t>LÂMPADA FLUORESCENTE ESPIRAL BRANCA 65 W, BASE E27 - FORNECIMENTO E INSTALAÇÃO</t>
  </si>
  <si>
    <t>70,99</t>
  </si>
  <si>
    <t>LÂMPADA LED 6 W BIVOLT BRANCA, FORMATO TRADICIONAL (BASE E27) - FORNECIMENTO E INSTALAÇÃO</t>
  </si>
  <si>
    <t>LÂMPADA LED 10 W BIVOLT BRANCA, FORMATO TRADICIONAL (BASE E27) - FORNECIMENTO E INSTALAÇÃO</t>
  </si>
  <si>
    <t>30,83</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</si>
  <si>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</si>
  <si>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</si>
  <si>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</si>
  <si>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</si>
  <si>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</si>
  <si>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61,01</t>
  </si>
  <si>
    <t>LUMINÁRIA TIPO CALHA, DE SOBREPOR, COM 2 LÂMPADAS TUBULARES DE 36 W - FORNECIMENTO E INSTALAÇÃO. AF_11/2017</t>
  </si>
  <si>
    <t>80,47</t>
  </si>
  <si>
    <t>LUMINÁRIA TIPO CALHA, DE EMBUTIR, COM 2 LÂMPADAS DE 14 W COM REFLETOR - FORNECIMENTO E INSTALAÇÃO. AF_11/2017</t>
  </si>
  <si>
    <t>137,59</t>
  </si>
  <si>
    <t>LUMINÁRIA TIPO PLAFON EM PLÁSTICO, DE SOBREPOR, COM 1 LÂMPADA DE 15 W, - FORNECIMENTO E INSTALAÇÃO. AF_11/2017</t>
  </si>
  <si>
    <t>LUMINÁRIA TIPO PLAFON REDONDO COM VIDRO FOSCO, DE SOBREPOR, COM 1 LÂMPADA DE 15 W - FORNECIMENTO E INSTALAÇÃO. AF_11/2017</t>
  </si>
  <si>
    <t>55,97</t>
  </si>
  <si>
    <t>LUMINÁRIA TIPO PLAFON REDONDO COM VIDRO FOSCO, DE SOBREPOR, COM 2 LÂMPADAS DE 15 W - FORNECIMENTO E INSTALAÇÃO. AF_11/2017</t>
  </si>
  <si>
    <t>75,31</t>
  </si>
  <si>
    <t>LUMINÁRIA TIPO PLAFON, DE SOBREPOR, COM 1 LÂMPADA LED - FORNECIMENTO E INSTALAÇÃO. AF_11/2017</t>
  </si>
  <si>
    <t>99,09</t>
  </si>
  <si>
    <t>LUMINÁRIA TIPO SPOT, DE SOBREPOR, COM 1 LÂMPADA DE 15 W - FORNECIMENTO E INSTALAÇÃO. AF_11/2017</t>
  </si>
  <si>
    <t>75,55</t>
  </si>
  <si>
    <t>LUMINÁRIA TIPO SPOT, DE SOBREPOR, COM 2 LÂMPADAS DE 15 W - FORNECIMENTO E INSTALAÇÃO. AF_11/2017</t>
  </si>
  <si>
    <t>74,30</t>
  </si>
  <si>
    <t>SENSOR DE PRESENÇA COM FOTOCÉLULA, FIXAÇÃO EM PAREDE - FORNECIMENTO E INSTALAÇÃO. AF_11/2017</t>
  </si>
  <si>
    <t>SENSOR DE PRESENÇA SEM FOTOCÉLULA, FIXAÇÃO EM PAREDE - FORNECIMENTO E INSTALAÇÃO. AF_11/2017</t>
  </si>
  <si>
    <t>34,74</t>
  </si>
  <si>
    <t>SENSOR DE PRESENÇA COM FOTOCÉLULA, FIXAÇÃO EM TETO - FORNECIMENTO E INSTALAÇÃO. AF_11/2017</t>
  </si>
  <si>
    <t>SENSOR DE PRESENÇA SEM FOTOCÉLULA, FIXAÇÃO EM TETO - FORNECIMENTO E INSTALAÇÃO. AF_11/2017</t>
  </si>
  <si>
    <t>41,47</t>
  </si>
  <si>
    <t>LUMINÁRIA DE EMERGÊNCIA - FORNECIMENTO E INSTALAÇÃO. AF_11/2017</t>
  </si>
  <si>
    <t>37,49</t>
  </si>
  <si>
    <t>LÂMPADA COMPACTA DE LED 6 W, BASE E27 - FORNECIMENTO E INSTALAÇÃO. AF_11/2017</t>
  </si>
  <si>
    <t>LÂMPADA COMPACTA DE LED 10 W, BASE E27 - FORNECIMENTO E INSTALAÇÃO. AF_11/2017</t>
  </si>
  <si>
    <t>36,31</t>
  </si>
  <si>
    <t>LÂMPADA COMPACTA FLUORESCENTE DE 15 W, BASE E27 - FORNECIMENTO E INSTALAÇÃO. AF_11/2017</t>
  </si>
  <si>
    <t>LÂMPADA COMPACTA FLUORESCENTE DE 20 W, BASE E27 - FORNECIMENTO E INSTALAÇÃO. AF_11/2017</t>
  </si>
  <si>
    <t>18,55</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</si>
  <si>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</si>
  <si>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</si>
  <si>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</si>
  <si>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</si>
  <si>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</si>
  <si>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</si>
  <si>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</si>
  <si>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1.365,32</t>
  </si>
  <si>
    <t>APARELHO SINALIZADOR DE SAIDA DE GARAGEM, COM CELULA FOTOELETRICA - FORNECIMENTO E INSTALACAO</t>
  </si>
  <si>
    <t>181,61</t>
  </si>
  <si>
    <t>SUPORTE PARA TRANSFORMADOR EM POSTE DE CONCRETO CIRCULAR</t>
  </si>
  <si>
    <t>GRAMPO PARALELO EM ALUMINIO FUNDIDO OU ESTRUDADO DE 2 PARAFUSOS, PARA CABO DE 6 A 50 MM2, PASTA ANTIOXIDANTE. FORNEC E INSTALAÇÃO.</t>
  </si>
  <si>
    <t>ALCA PRE-FORMADA DISTRIBUIÇÃO EM  ACO RECOBERTO COM ALUMINIO PARA CABO 25MM2, ENCAPADO. FORNECIMENTO E INSTALAÇÃO.</t>
  </si>
  <si>
    <t>10,18</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</si>
  <si>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</si>
  <si>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</si>
  <si>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</si>
  <si>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MUFLA TERMINAL PRIMARIA UNIPOLAR USO INTERNO PARA CABO 35/120MM2, ISOLACAO 15/25KV EM EPR - BORRACHA DE SILICONE. FORNECIMENTO E INSTALACAO.</t>
  </si>
  <si>
    <t>348,60</t>
  </si>
  <si>
    <t>ISOLADOR DE PINO TP HI-POT CILINDRICO CLASSE 15KV. FORNECIMENTO E INSTALACAO.</t>
  </si>
  <si>
    <t>ISOLADOR DE SUSPENSAO (DISCO) TP CAVILHA CLASSE 15KV - 6''. FORNECIMENTO E INSTALACAO.</t>
  </si>
  <si>
    <t>92,25</t>
  </si>
  <si>
    <t>ARMACAO SECUNDARIA OU REX COMPLETA PARA TRESLINHAS-FORNECIMENTO E INSTALACAO.</t>
  </si>
  <si>
    <t>ARMACAO SECUNDARIA OU REX COMPLETA PARA DUAS LINHAS-FORNECIMENTO E INSTALACAO.</t>
  </si>
  <si>
    <t>87,32</t>
  </si>
  <si>
    <t>ARMACAO SECUNDARIA OU REX COMPLETA PARA QUATRO LINHAS-FORNECIMENTO E INSTALACAO.</t>
  </si>
  <si>
    <t>158,56</t>
  </si>
  <si>
    <t>POSTE DE CONCRETO DUPLO T H=9M CARGA NOMINAL 500KG INCLUSIVE ESCAVACAO, EXCLUSIVE TRANSPORTE - FORNECIMENTO E INSTALACAO</t>
  </si>
  <si>
    <t>1.121,78</t>
  </si>
  <si>
    <t>POSTE ACO CONICO CONTINUO CURVO SIMPLES SEM BASE C/JANELA 9M (INSPECAO) - FORNECIMENTO E INSTALACAO</t>
  </si>
  <si>
    <t>1.198,04</t>
  </si>
  <si>
    <t>POSTE DE AÇO CONICO CONTÍNUO CURVO SIMPLES, FLANGEADO, COM JANELA DE INSPEÇÃO H=9M - FORNECIMENTO E INSTALACAO</t>
  </si>
  <si>
    <t>1.199,55</t>
  </si>
  <si>
    <t>POSTE DE ACO CONICO CONTINUO CURVO DUPLO, FLANGEADO, COM JANELA DE INSPECAO H=9M - FORNECIMENTO E INSTALACAO</t>
  </si>
  <si>
    <t>1.235,50</t>
  </si>
  <si>
    <t>POSTE DE ACO CONICO CONTINUO RETO, ENGASTADO, H=9M - FORNECIMENTO E INSTALACAO</t>
  </si>
  <si>
    <t>1.246,70</t>
  </si>
  <si>
    <t>CHUMBADOR DE AÇO PARA FIXAÇÃO DE POSTE DE ACO RETO OU CURVO 7 A 9M COM FLANGE - FORNECIMENTO E INSTALACAO</t>
  </si>
  <si>
    <t>809,20</t>
  </si>
  <si>
    <t>REATOR PARA LAMPADA VAPOR DE MERCURIO USO EXTERNO 220V/400W</t>
  </si>
  <si>
    <t>106,87</t>
  </si>
  <si>
    <t>REATOR PARA LAMPADA VAPOR DE SODIO ALTA PRESSAO - 220V/250W - USO EXTERNO</t>
  </si>
  <si>
    <t>142,94</t>
  </si>
  <si>
    <t>LAMPADA DE VAPOR DE MERCURIO DE 250W - FORNECIMENTO E INSTALACAO</t>
  </si>
  <si>
    <t>LAMPADA DE VAPOR DE MERCURIO DE 400W/250V - FORNECIMENTO E INSTALACAO</t>
  </si>
  <si>
    <t>43,41</t>
  </si>
  <si>
    <t>LAMPADA MISTA DE 160W - FORNECIMENTO E INSTALACAO</t>
  </si>
  <si>
    <t>LAMPADA MISTA DE 250W - FORNECIMENTO E INSTALACAO</t>
  </si>
  <si>
    <t>LAMPADA MISTA DE 500W - FORNECIMENTO E INSTALACAO</t>
  </si>
  <si>
    <t>48,44</t>
  </si>
  <si>
    <t>LAMPADA DE VAPOR DE SODIO DE 150WX220V - FORNECIMENTO E INSTALACAO</t>
  </si>
  <si>
    <t>LAMPADA DE VAPOR DE SODIO DE 250WX220V - FORNECIMENTO E INSTALACAO</t>
  </si>
  <si>
    <t>44,57</t>
  </si>
  <si>
    <t>LAMPADA DE VAPOR DE SODIO DE 400WX220V - FORNECIMENTO E INSTALACAO</t>
  </si>
  <si>
    <t>LUMINARIA ABERTA PARA ILUMINACAO PUBLICA, PARA LAMPADA A VAPOR DE MERCURIO ATE 400W E MISTA ATE 500W, COM BRACO EM TUBO DE ACO GALV D=50MM PROJ HOR=2.500MM E PROJ VERT= 2.200MM, FORNECIMENTO E INSTALACAO</t>
  </si>
  <si>
    <t>136,15</t>
  </si>
  <si>
    <t>REFLETOR RETANGULAR FECHADO COM LAMPADA VAPOR METALICO 400 W</t>
  </si>
  <si>
    <t>271,47</t>
  </si>
  <si>
    <t>RELE FOTOELETRICO P/ COMANDO DE ILUMINACAO EXTERNA 220V/1000W - FORNECIMENTO E INSTALACAO</t>
  </si>
  <si>
    <t>BRACO P/ ILUMINACAO DE RUAS EM TUBO ACO GALV 1" COMP = 1,20M E INCLINACAO 25GRAUS EM RELACAO AO PLANO VERTICAL P/ FIXACAO EM POSTE OU PAREDE - FORNECIMENTO E INSTALACAO</t>
  </si>
  <si>
    <t>96,92</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</si>
  <si>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</si>
  <si>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</si>
  <si>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</si>
  <si>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365,65</t>
  </si>
  <si>
    <t>LUMINARIA FECHADA PARA ILUMINACAO PUBLICA - LAMPADAS DE 250/500W - FORNECIMENTO E INSTALACAO (EXCLUINDO LAMPADAS)</t>
  </si>
  <si>
    <t>268,15</t>
  </si>
  <si>
    <t>LUMINARIA ESTANQUE - PROTECAO CONTRA AGUA, POEIRA OU IMPACTOS - TIPO AQUATIC PIAL OU EQUIVALENTE</t>
  </si>
  <si>
    <t>109,11</t>
  </si>
  <si>
    <t>REATOR PARA LAMPADA VAPOR DE MERCURIO 125W  USO EXTERNO</t>
  </si>
  <si>
    <t>86,48</t>
  </si>
  <si>
    <t>REATOR PARA LAMPADA VAPOR DE MERCURIO 250W USO EXTERNO</t>
  </si>
  <si>
    <t>96,98</t>
  </si>
  <si>
    <t>REFLETOR EM ALUMÍNIO COM SUPORTE E ALÇA, LÂMPADA 125 W - FORNECIMENTO E INSTALAÇÃO. AF_11/2017</t>
  </si>
  <si>
    <t>189,22</t>
  </si>
  <si>
    <t>REFLETOR EM ALUMÍNIO COM SUPORTE E ALÇA, LÂMPADA 250 W - FORNECIMENTO E INSTALAÇÃO. AF_11/2017</t>
  </si>
  <si>
    <t>201,73</t>
  </si>
  <si>
    <t>LUMINÁRIA ARANDELA TIPO MEIA-LUA, PARA 1 LÂMPADA LED - FORNECIMENTO E INSTALAÇÃO. AF_11/2017</t>
  </si>
  <si>
    <t>67,35</t>
  </si>
  <si>
    <t>LUMINÁRIA ARANDELA TIPO MEIA-LUA, PARA 1 LÂMPADA DE 15 W - FORNECIMENTO E INSTALAÇÃO. AF_11/2017</t>
  </si>
  <si>
    <t>55,76</t>
  </si>
  <si>
    <t>LUMINÁRIA ARANDELA TIPO TARTARUGA PARA 1 LÂMPADA LED - FORNECIMENTO E INSTALAÇÃO. AF_11/2017</t>
  </si>
  <si>
    <t>77,24</t>
  </si>
  <si>
    <t>LUMINÁRIA ARANDELA TIPO TARTARUGA, COM GRADE, PARA 1 LÂMPADA DE 15 W - FORNECIMENTO E INSTALAÇÃO. AF_11/2017</t>
  </si>
  <si>
    <t>65,65</t>
  </si>
  <si>
    <t>TRANSFORMADOR DISTRIBUICAO  75KVA TRIFASICO 60HZ CLASSE 15KV IMERSO EM ÓLEO MINERAL FORNECIMENTO E INSTALACAO</t>
  </si>
  <si>
    <t>6.582,58</t>
  </si>
  <si>
    <t>TRANSFORMADOR DISTRIBUICAO  112,5KVA TRIFASICO 60HZ CLASSE 15KV IMERSO EM ÓLEO MINERAL FORNECIMENTO E INSTALACAO</t>
  </si>
  <si>
    <t>8.134,71</t>
  </si>
  <si>
    <t>TRANSFORMADOR DISTRIBUICAO  150KVA TRIFASICO 60HZ CLASSE 15KV IMERSO EM ÓLEO MINERAL FORNECIMENTO E INSTALACAO</t>
  </si>
  <si>
    <t>10.253,95</t>
  </si>
  <si>
    <t>TRANSFORMADOR DISTRIBUICAO  225KVA TRIFASICO 60HZ CLASSE 15KV IMERSO EM ÓLEO MINERAL FORNECIMENTO E INSTALACAO</t>
  </si>
  <si>
    <t>14.357,65</t>
  </si>
  <si>
    <t>TRANSFORMADOR DISTRIBUICAO  300KVA TRIFASICO 60HZ CLASSE 15KV IMERSO EM ÓLEO MINERAL FORNECIMENTO E INSTALACAO</t>
  </si>
  <si>
    <t>16.747,41</t>
  </si>
  <si>
    <t>TRANSFORMADOR DISTRIBUICAO  500KVA TRIFASICO 60HZ CLASSE 15KV IMERSO EM ÓLEO MINERAL FORNECIMENTO E INSTALACAO</t>
  </si>
  <si>
    <t>27.251,48</t>
  </si>
  <si>
    <t>TRANSFORMADOR DISTRIBUICAO  30KVA TRIFASICO 60HZ CLASSE 15KV IMERSO EM ÓLEO MINERAL FORNECIMENTO E INSTALACAO</t>
  </si>
  <si>
    <t>4.542,44</t>
  </si>
  <si>
    <t>TRANSFORMADOR DISTRIBUICAO  45KVA TRIFASICO 60HZ CLASSE 15KV IMERSO EM ÓLEO MINERAL FORNECIMENTO E INSTALACAO</t>
  </si>
  <si>
    <t>5.088,38</t>
  </si>
  <si>
    <t>TRANSFORMADOR DISTRIBUICAO  750KVA TRIFASICO 60HZ CLASSE 15KV IMERSO EM ÓLEO MINERAL FORNECIMENTO E INSTALACAO</t>
  </si>
  <si>
    <t>37.335,17</t>
  </si>
  <si>
    <t>TRANSFORMADOR DISTRIBUICAO  1000KVA TRIFASICO 60HZ CLASSE 15KV IMERSO EM ÓLEO MINERAL FORNECIMENTO E INSTALACAO</t>
  </si>
  <si>
    <t>52.216,44</t>
  </si>
  <si>
    <t>PONTO DE ILUMINAÇÃO RESIDENCIAL INCLUINDO INTERRUPTOR SIMPLES, CAIXA ELÉTRICA, ELETRODUTO, CABO, RASGO, QUEBRA E CHUMBAMENTO (EXCLUINDO LUMINÁRIA E LÂMPADA). AF_01/2016</t>
  </si>
  <si>
    <t>110,99</t>
  </si>
  <si>
    <t>PONTO DE ILUMINAÇÃO RESIDENCIAL INCLUINDO INTERRUPTOR SIMPLES (2 MÓDULOS), CAIXA ELÉTRICA, ELETRODUTO, CABO, RASGO, QUEBRA E CHUMBAMENTO (EXCLUINDO LUMINÁRIA E LÂMPADA). AF_01/2016</t>
  </si>
  <si>
    <t>131,10</t>
  </si>
  <si>
    <t>PONTO DE ILUMINAÇÃO RESIDENCIAL INCLUINDO INTERRUPTOR PARALELO, CAIXA ELÉTRICA, ELETRODUTO, CABO, RASGO, QUEBRA E CHUMBAMENTO (EXCLUINDO LUMINÁRIA E LÂMPADA). AF_01/2016</t>
  </si>
  <si>
    <t>123,76</t>
  </si>
  <si>
    <t>PONTO DE ILUMINAÇÃO RESIDENCIAL INCLUINDO INTERRUPTOR PARALELO (2 MÓDULOS), CAIXA ELÉTRICA, ELETRODUTO, CABO, RASGO, QUEBRA E CHUMBAMENTO (EXCLUINDO LUMINÁRIA E LÂMPADA). AF_01/2016</t>
  </si>
  <si>
    <t>156,61</t>
  </si>
  <si>
    <t>PONTO DE ILUMINAÇÃO RESIDENCIAL INCLUINDO INTERRUPTOR SIMPLES CONJUGADO COM PARALELO, CAIXA ELÉTRICA, ELETRODUTO, CABO, RASGO, QUEBRA E CHUMBAMENTO (EXCLUINDO LUMINÁRIA E LÂMPADA). AF_01/2016</t>
  </si>
  <si>
    <t>147,67</t>
  </si>
  <si>
    <t>PONTO DE TOMADA RESIDENCIAL INCLUINDO TOMADA 10A/250V, CAIXA ELÉTRICA, ELETRODUTO, CABO, RASGO, QUEBRA E CHUMBAMENTO. AF_01/2016</t>
  </si>
  <si>
    <t>132,25</t>
  </si>
  <si>
    <t>PONTO DE TOMADA RESIDENCIAL INCLUINDO TOMADA (2 MÓDULOS) 10A/250V, CAIXA ELÉTRICA, ELETRODUTO, CABO, RASGO, QUEBRA E CHUMBAMENTO. AF_01/2016</t>
  </si>
  <si>
    <t>148,76</t>
  </si>
  <si>
    <t>PONTO DE TOMADA RESIDENCIAL INCLUINDO TOMADA 20A/250V, CAIXA ELÉTRICA, ELETRODUTO, CABO, RASGO, QUEBRA E CHUMBAMENTO. AF_01/2016</t>
  </si>
  <si>
    <t>134,10</t>
  </si>
  <si>
    <t>PONTO DE UTILIZAÇÃO DE EQUIPAMENTOS ELÉTRICOS, RESIDENCIAL, INCLUINDO SUPORTE E PLACA, CAIXA ELÉTRICA, ELETRODUTO, CABO, RASGO, QUEBRA E CHUMBAMENTO. AF_01/2016</t>
  </si>
  <si>
    <t>163,68</t>
  </si>
  <si>
    <t>PONTO DE ILUMINAÇÃO E TOMADA, RESIDENCIAL, INCLUINDO INTERRUPTOR SIMPLES E TOMADA 10A/250V, CAIXA ELÉTRICA, ELETRODUTO, CABO, RASGO, QUEBRA E CHUMBAMENTO (EXCLUINDO LUMINÁRIA E LÂMPADA). AF_01/2016</t>
  </si>
  <si>
    <t>160,00</t>
  </si>
  <si>
    <t>PONTO DE ILUMINAÇÃO E TOMADA, RESIDENCIAL, INCLUINDO INTERRUPTOR PARALELO E TOMADA 10A/250V, CAIXA ELÉTRICA, ELETRODUTO, CABO, RASGO, QUEBRA E CHUMBAMENTO (EXCLUINDO LUMINÁRIA E LÂMPADA). AF_01/2016</t>
  </si>
  <si>
    <t>172,77</t>
  </si>
  <si>
    <t>PONTO DE ILUMINAÇÃO E TOMADA, RESIDENCIAL, INCLUINDO INTERRUPTOR SIMPLES, INTERRUPTOR PARALELO E TOMADA 10A/250V, CAIXA ELÉTRICA, ELETRODUTO, CABO, RASGO, QUEBRA E CHUMBAMENTO (EXCLUINDO LUMINÁRIA E LÂMPADA). AF_01/2016</t>
  </si>
  <si>
    <t>196,72</t>
  </si>
  <si>
    <t>INSTALACAO PARA-RAIOS P/RESERVATORIO</t>
  </si>
  <si>
    <t>2.749,22</t>
  </si>
  <si>
    <t>TERMINAL AEREO EM ACO GALVANIZADO COM BASE DE FIXACAO H = 30CM</t>
  </si>
  <si>
    <t>26,09</t>
  </si>
  <si>
    <t>CORDOALHA DE COBRE NU 16 MM², NÃO ENTERRADA, COM ISOLADOR - FORNECIMENTO E INSTALAÇÃO. AF_12/2017</t>
  </si>
  <si>
    <t>20,08</t>
  </si>
  <si>
    <t>CORDOALHA DE COBRE NU 25 MM², NÃO ENTERRADA, COM ISOLADOR - FORNECIMENTO E INSTALAÇÃO. AF_12/2017</t>
  </si>
  <si>
    <t>CORDOALHA DE COBRE NU 35 MM², NÃO ENTERRADA, COM ISOLADOR - FORNECIMENTO E INSTALAÇÃO. AF_12/2017</t>
  </si>
  <si>
    <t>34,65</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</si>
  <si>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</si>
  <si>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</si>
  <si>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</si>
  <si>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70,13</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</si>
  <si>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</si>
  <si>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</si>
  <si>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</si>
  <si>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</si>
  <si>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</si>
  <si>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59,15</t>
  </si>
  <si>
    <t>HASTE DE ATERRAMENTO 3/4  PARA SPDA - FORNECIMENTO E INSTALAÇÃO. AF_12/2017</t>
  </si>
  <si>
    <t>BASE METÁLICA PARA MASTRO 1 ½  PARA SPDA - FORNECIMENTO E INSTALAÇÃO. AF_12/2017</t>
  </si>
  <si>
    <t>84,03</t>
  </si>
  <si>
    <t>MASTRO 1 ½  PARA SPDA - FORNECIMENTO E INSTALAÇÃO. AF_12/2017</t>
  </si>
  <si>
    <t>95,16</t>
  </si>
  <si>
    <t>CAPTOR TIPO FRANKLIN PARA SPDA - FORNECIMENTO E INSTALAÇÃO. AF_12/2017</t>
  </si>
  <si>
    <t>63,04</t>
  </si>
  <si>
    <t>SUPORTE ISOLADOR PARA CORDOALHA DE COBRE - FORNECIMENTO E INSTALAÇÃO. AF_12/2017</t>
  </si>
  <si>
    <t>17,95</t>
  </si>
  <si>
    <t>CHUVEIRO ELETRICO COMUM CORPO PLASTICO TIPO DUCHA, FORNECIMENTO E INSTALACAO</t>
  </si>
  <si>
    <t>70,80</t>
  </si>
  <si>
    <t>FUSÍVEL TIPO "DIAZED", TIPO RÁPIDO OU RETARDADO - 2/25A - FORNECIMENTO E INSTALACAO</t>
  </si>
  <si>
    <t>FUSÍVEL TIPO "DIAZED", TIPO RÁPIDO OU RETARDADO - 35/63A - FORNECIMENTO E INSTALACAO</t>
  </si>
  <si>
    <t>FUSÍVEL TIPO NH 200A - TAMANHO 01 - FORNECIMENTO E INSTALACAO</t>
  </si>
  <si>
    <t>38,15</t>
  </si>
  <si>
    <t>CHAVE BLINDADA TRIPOLAR 250V, 30A - FORNECIMENTO E INSTALACAO</t>
  </si>
  <si>
    <t>230,22</t>
  </si>
  <si>
    <t>CHAVE BLINDADA TRIPOLAR 250V, 60A - FORNECIMENTO E INSTALACAO</t>
  </si>
  <si>
    <t>353,07</t>
  </si>
  <si>
    <t>CHAVE BLINDADA TRIPOLAR 250V, 100A - FORNECIMENTO E INSTALACAO</t>
  </si>
  <si>
    <t>650,82</t>
  </si>
  <si>
    <t>FUSIVEL TIPO NH 250 A, TAMANHO 1 - FORNECIMENTO E INSTALACAO</t>
  </si>
  <si>
    <t>BASE PARA FUSIVEL (PORTA-FUSIVEL) NH 01 250A</t>
  </si>
  <si>
    <t>109,89</t>
  </si>
  <si>
    <t>CHAVE FACA TRIPOLAR BLINDADA 250V/30A - FORNECIMENTO E INSTALACAO</t>
  </si>
  <si>
    <t>226,89</t>
  </si>
  <si>
    <t>CHAVE GUARDA MOTOR TRIFASICO 5CV/220V C/ CHAVE MAGNETICA - FORNECIMENTO E INSTALACAO</t>
  </si>
  <si>
    <t>321,60</t>
  </si>
  <si>
    <t>CHAVE GUARDA MOTOR TRIFISICA 10CV/220V C/ CHAVE MAGNETICA - FORNECIMENTO E INSTALACAO</t>
  </si>
  <si>
    <t>484,24</t>
  </si>
  <si>
    <t>FUSIVEL TIPO NH 250A - TAMANHO 01 - FORNECIMENTO E INSTALACAO</t>
  </si>
  <si>
    <t>CHAVE DE BOIA AUTOMÁTICA</t>
  </si>
  <si>
    <t>CHAVE DE BOIA AUTOMÁTICA SUPERIOR 10A/250V - FORNECIMENTO E INSTALACAO</t>
  </si>
  <si>
    <t>74,57</t>
  </si>
  <si>
    <t>ABRIGO PARA HIDRANTE, 75X45X17CM, COM REGISTRO GLOBO ANGULAR 45º 2.1/2", ADAPTADOR STORZ 2.1/2", MANGUEIRA DE INCÊNDIO 15M, REDUÇÃO 2.1/2X1.1/2" E ESGUICHO EM LATÃO 1.1/2" - FORNECIMENTO E INSTALAÇÃO</t>
  </si>
  <si>
    <t>987,19</t>
  </si>
  <si>
    <t>CAIXA DE INCÊNDIO 45X75X17CM - FORNECIMENTO E INSTALAÇÃO</t>
  </si>
  <si>
    <t>264,61</t>
  </si>
  <si>
    <t>CAIXA DE INCÊNDIO 60X75X17CM - FORNECIMENTO E INSTALAÇÃO</t>
  </si>
  <si>
    <t>330,26</t>
  </si>
  <si>
    <t>EXTINTOR DE PQS 4KG - FORNECIMENTO E INSTALACAO</t>
  </si>
  <si>
    <t>138,17</t>
  </si>
  <si>
    <t>EXTINTOR DE CO2 6KG - FORNECIMENTO E INSTALACAO</t>
  </si>
  <si>
    <t>461,25</t>
  </si>
  <si>
    <t>EXTINTOR INCENDIO TP PO QUIMICO 4KG FORNECIMENTO E COLOCACAO</t>
  </si>
  <si>
    <t>145,90</t>
  </si>
  <si>
    <t>EXTINTOR INCENDIO AGUA-PRESSURIZADA 10L INCL SUPORTE PAREDE CARGA     COMPLETA FORNECIMENTO E COLOCACAO</t>
  </si>
  <si>
    <t>150,23</t>
  </si>
  <si>
    <t>HIDRANTE SUBTERRANEO FERRO FUNDIDO C/ CURVA LONGA E CAIXA DN=75MM</t>
  </si>
  <si>
    <t>1.897,31</t>
  </si>
  <si>
    <t>EXTINTOR INCENDIO TP GAS CARBONICO 4KG COMPLETO - FORNECIMENTO E INSTALACAO</t>
  </si>
  <si>
    <t>434,36</t>
  </si>
  <si>
    <t>EXTINTOR INCENDIO TP PO QUIMICO 6KG - FORNECIMENTO E INSTALACAO</t>
  </si>
  <si>
    <t>168,98</t>
  </si>
  <si>
    <t>ABRIGO PARA HIDRANTE, 90X60X17CM, COM REGISTRO GLOBO ANGULAR 45 GRAUS 2 1/2", ADAPTADOR STORZ 2 1/2", MANGUEIRA DE INCÊNDIO 20M, REDUÇÃO 2 1/2 X 1 1/2" E ESGUICHO EM LATÃO 1 1/2" - FORNECIMENTO E INSTALAÇÃO. AF_08/2017</t>
  </si>
  <si>
    <t>1.163,99</t>
  </si>
  <si>
    <t>TOMADA PARA TELEFONE DE 4 POLOS PADRAO TELEBRAS - FORNECIMENTO E INSTALACAO</t>
  </si>
  <si>
    <t>CAIXA ENTERRADA PARA INSTALACOES TELEFONICAS TIPO R1 0,60X0,35X0,50M EM BLOCOS DE CONCRETO ESTRUTURAL</t>
  </si>
  <si>
    <t>175,88</t>
  </si>
  <si>
    <t>CAIXA ENTERRADA PARA INSTALACOES TELEFONICAS TIPO R2 1,07X0,52X0,50M EM BLOCOS DE CONCRETO ESTRUTURAL</t>
  </si>
  <si>
    <t>317,96</t>
  </si>
  <si>
    <t>CAIXA ENTERRADA PARA INSTALACOES TELEFONICAS TIPO R3 1,30X1,20X1,20M EM BLOCOS DE CONCRETO ESTRUTURAL</t>
  </si>
  <si>
    <t>1.036,71</t>
  </si>
  <si>
    <t>CAIXA DE PASSAGEM PARA TELEFONE 15X15X10CM (SOBREPOR), FORNECIMENTO E INSTALACAO.</t>
  </si>
  <si>
    <t>CAIXA DE PASSAGEM PARA TELEFONE 80X80X15CM (SOBREPOR) FORNECIMENTO E INSTALACAO</t>
  </si>
  <si>
    <t>316,94</t>
  </si>
  <si>
    <t>CAIXA DE PASSAGEM PARA TELEFONE 150X150X15CM (SOBREPOR) FORNECIMENTO E INSTALACAO</t>
  </si>
  <si>
    <t>896,66</t>
  </si>
  <si>
    <t>QUADRO DE DISTRIBUICAO PARA TELEFONE N.4, 60X60X12CM EM CHAPA METALICA, DE EMBUTIR, SEM ACESSORIOS, PADRAO TELEBRAS, FORNECIMENTO E INSTALACAO</t>
  </si>
  <si>
    <t>222,50</t>
  </si>
  <si>
    <t>QUADRO DE DISTRIBUICAO PARA TELEFONE N.3, 40X40X12CM EM CHAPA METALICA, DE EMBUTIR, SEM ACESSORIOS, PADRAO TELEBRAS, FORNECIMENTO E INSTALACAO</t>
  </si>
  <si>
    <t>148,57</t>
  </si>
  <si>
    <t>QUADRO DE DISTRIBUICAO PARA TELEFONE N.2, 20X20X12CM EM CHAPA METALICA, DE EMBUTIR, SEM ACESSORIOS, PADRAO TELEBRAS, FORNECIMENTO E INSTALACAO</t>
  </si>
  <si>
    <t>95,29</t>
  </si>
  <si>
    <t>QUADRO DE DISTRIBUICAO PARA TELEFONE N.5, 80X80X12CM EM CHAPA METALICA, SEM ACESSORIOS, PADRAO TELEBRAS, FORNECIMENTO E INSTALACAO</t>
  </si>
  <si>
    <t>298,96</t>
  </si>
  <si>
    <t>TAMPAO FOFO P/ CAIXA R2 PADRAO TELEBRAS COMPLETO - FORNECIMENTO E INSTALACAO</t>
  </si>
  <si>
    <t>480,59</t>
  </si>
  <si>
    <t>TAMPAO FOFO P/ CAIXA R1 PADRAO TELEBRAS COMPLETO - FORNECIMENTO E INSTALACAO</t>
  </si>
  <si>
    <t>221,41</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</si>
  <si>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</si>
  <si>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</si>
  <si>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</si>
  <si>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</si>
  <si>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</si>
  <si>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</si>
  <si>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</si>
  <si>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</si>
  <si>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</si>
  <si>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</si>
  <si>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</si>
  <si>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</si>
  <si>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87,92</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</si>
  <si>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</si>
  <si>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</si>
  <si>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</si>
  <si>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</si>
  <si>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</si>
  <si>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</si>
  <si>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</si>
  <si>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</si>
  <si>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</si>
  <si>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</si>
  <si>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</si>
  <si>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</si>
  <si>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</si>
  <si>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</si>
  <si>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</si>
  <si>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</si>
  <si>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</si>
  <si>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</si>
  <si>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</si>
  <si>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</si>
  <si>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</si>
  <si>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</si>
  <si>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9,19</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</si>
  <si>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</si>
  <si>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</si>
  <si>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</si>
  <si>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INSTALACOES GAS CENTRAL P/ EDIFICIO RESIDENCIAL C/ 4 PAVTOS 16 UNID.  UMA CENTRAL POR BLOCO COM 16 PONTOS</t>
  </si>
  <si>
    <t>5.991,45</t>
  </si>
  <si>
    <t>MANOMETRO 0 A 200 PSI (0 A 14 KGF/CM2), D = 50MM - FORNECIMENTO E COLOCACAO</t>
  </si>
  <si>
    <t>124,13</t>
  </si>
  <si>
    <t>BOMBA CENTRIFUGA C/ MOTOR ELETRICO TRIFASICO 1CV</t>
  </si>
  <si>
    <t>1.279,54</t>
  </si>
  <si>
    <t>BOMBA SUBMERSIVEL ELETRICA, TRIFASICA, POTÊNCIA 3,75 HP, DIAMETRO DO ROTOR 90 MM SEMIABERTO, BOCAL DE SAIDA DIAMETRO DE 2 POLEGADAS, HM/Q = 5 M / 61,2 M3/H A 25,5 M / 3,6 M3/H</t>
  </si>
  <si>
    <t>2.815,16</t>
  </si>
  <si>
    <t>BOMBA RECALQUE D'AGUA TRIFASICA 10,0 HP</t>
  </si>
  <si>
    <t>5.511,35</t>
  </si>
  <si>
    <t>BOMBA RECALQUE D'AGUA TRIFASICA 3,0 HP</t>
  </si>
  <si>
    <t>1.778,53</t>
  </si>
  <si>
    <t>BOMBA RECALQUE D'AGUA DE ESTAGIOS TRIFASICA 2,0 HP</t>
  </si>
  <si>
    <t>2.058,20</t>
  </si>
  <si>
    <t>BOMBA RECALQUE D'AGUA TRIFASICA 1,5HP</t>
  </si>
  <si>
    <t>1.360,00</t>
  </si>
  <si>
    <t>BOMBA RECALQUE D'AGUA TRIFASICA 0,5 HP</t>
  </si>
  <si>
    <t>887,16</t>
  </si>
  <si>
    <t>BOMBA RECALQUE D'AGUA PREDIO 6 A 10 PAVTOS - 2UD</t>
  </si>
  <si>
    <t>5.136,46</t>
  </si>
  <si>
    <t>BOMBA RECALQUE D'AGUA PREDIO 3 A 5 PAVTOS - 2UD</t>
  </si>
  <si>
    <t>4.299,40</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</si>
  <si>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</si>
  <si>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</si>
  <si>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</si>
  <si>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</si>
  <si>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</si>
  <si>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413,77</t>
  </si>
  <si>
    <t>PATCH PANEL 24 PORTAS, CATEGORIA 6 - FORNECIMENTO E INSTALAÇÃO. AF_03/2018</t>
  </si>
  <si>
    <t>537,10</t>
  </si>
  <si>
    <t>PATCH PANEL 48 PORTAS, CATEGORIA 6 - FORNECIMENTO E INSTALAÇÃO. AF_03/2018</t>
  </si>
  <si>
    <t>882,61</t>
  </si>
  <si>
    <t>TOMADA DE REDE RJ45 - FORNECIMENTO E INSTALAÇÃO. AF_03/2018</t>
  </si>
  <si>
    <t>TOMADA PARA TELEFONE RJ11 - FORNECIMENTO E INSTALAÇÃO. AF_03/2018</t>
  </si>
  <si>
    <t>PATCH PANEL 48 PORTAS, CATEGORIA 5E - FORNECIMENTO E INSTALAÇÃO. AF_04/2018</t>
  </si>
  <si>
    <t>735,31</t>
  </si>
  <si>
    <t>TUBO, PVC, SOLDÁVEL, DN 20MM, INSTALADO EM RAMAL OU SUB-RAMAL DE ÁGUA - FORNECIMENTO E INSTALAÇÃO. AF_12/2014</t>
  </si>
  <si>
    <t>TUBO, PVC, SOLDÁVEL, DN 25MM, INSTALADO EM RAMAL OU SUB-RAMAL DE ÁGUA - FORNECIMENTO E INSTALAÇÃO. AF_12/2014</t>
  </si>
  <si>
    <t>16,76</t>
  </si>
  <si>
    <t>TUBO, PVC, SOLDÁVEL, DN 32MM, INSTALADO EM RAMAL OU SUB-RAMAL DE ÁGUA - FORNECIMENTO E INSTALAÇÃO. AF_12/2014</t>
  </si>
  <si>
    <t>23,28</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</si>
  <si>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</si>
  <si>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</si>
  <si>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</si>
  <si>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</si>
  <si>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</si>
  <si>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</si>
  <si>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</si>
  <si>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</si>
  <si>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21,01</t>
  </si>
  <si>
    <t>TUBO, PVC, SOLDÁVEL, DN 75MM, INSTALADO EM PRUMADA DE ÁGUA - FORNECIMENTO E INSTALAÇÃO. AF_12/2014</t>
  </si>
  <si>
    <t>34,66</t>
  </si>
  <si>
    <t>TUBO, PVC, SOLDÁVEL, DN 85MM, INSTALADO EM PRUMADA DE ÁGUA - FORNECIMENTO E INSTALAÇÃO. AF_12/2014</t>
  </si>
  <si>
    <t>43,10</t>
  </si>
  <si>
    <t>TUBO PVC, SÉRIE R, ÁGUA PLUVIAL, DN 40 MM, FORNECIDO E INSTALADO EM RAMAL DE ENCAMINHAMENTO. AF_12/2014</t>
  </si>
  <si>
    <t>17,37</t>
  </si>
  <si>
    <t>TUBO PVC, SÉRIE R, ÁGUA PLUVIAL, DN 50 MM, FORNECIDO E INSTALADO EM RAMAL DE ENCAMINHAMENTO. AF_12/2014</t>
  </si>
  <si>
    <t>23,38</t>
  </si>
  <si>
    <t>TUBO PVC, SÉRIE R, ÁGUA PLUVIAL, DN 75 MM, FORNECIDO E INSTALADO EM RAMAL DE ENCAMINHAMENTO. AF_12/2014</t>
  </si>
  <si>
    <t>34,16</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</si>
  <si>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</si>
  <si>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</si>
  <si>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</si>
  <si>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</si>
  <si>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73,24</t>
  </si>
  <si>
    <t>TUBO, CPVC, SOLDÁVEL, DN 15MM, INSTALADO EM RAMAL OU SUB-RAMAL DE ÁGUA - FORNECIMENTO E INSTALAÇÃO. AF_12/2014</t>
  </si>
  <si>
    <t>TUBO, CPVC, SOLDÁVEL, DN 22MM, INSTALADO EM RAMAL OU SUB-RAMAL DE ÁGUA - FORNECIMENTO E INSTALAÇÃO. AF_12/2014</t>
  </si>
  <si>
    <t>23,82</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</si>
  <si>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</si>
  <si>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</si>
  <si>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</si>
  <si>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</si>
  <si>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</si>
  <si>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35,51</t>
  </si>
  <si>
    <t>TUBO PVC, SERIE NORMAL, ESGOTO PREDIAL, DN 100 MM, FORNECIDO E INSTALADO EM RAMAL DE DESCARGA OU RAMAL DE ESGOTO SANITÁRIO. AF_12/2014</t>
  </si>
  <si>
    <t>TUBO, CPVC, SOLDÁVEL, DN 22MM, INSTALADO EM RAMAL DE DISTRIBUIÇÃO DE ÁGUA - FORNECIMENTO E INSTALAÇÃO. AF_12/2014</t>
  </si>
  <si>
    <t>15,20</t>
  </si>
  <si>
    <t>TUBO, CPVC, SOLDÁVEL, DN 28MM, INSTALADO EM RAMAL DE DISTRIBUIÇÃO DE ÁGUA - FORNECIMENTO E INSTALAÇÃO. AF_12/2014</t>
  </si>
  <si>
    <t>22,86</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</si>
  <si>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</si>
  <si>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</si>
  <si>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</si>
  <si>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</si>
  <si>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117,73</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</si>
  <si>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</si>
  <si>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</si>
  <si>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</si>
  <si>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20,65</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</si>
  <si>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</si>
  <si>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</si>
  <si>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</si>
  <si>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</si>
  <si>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</si>
  <si>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</si>
  <si>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</si>
  <si>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23,92</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</si>
  <si>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</si>
  <si>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</si>
  <si>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37,63</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</si>
  <si>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</si>
  <si>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</si>
  <si>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77,66</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</si>
  <si>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</si>
  <si>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</si>
  <si>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68,27</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</si>
  <si>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</si>
  <si>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</si>
  <si>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</si>
  <si>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60,02</t>
  </si>
  <si>
    <t>TUBO EM COBRE RÍGIDO, DN 22 MM, CLASSE E, SEM ISOLAMENTO, INSTALADO EM PRUMADA  FORNECIMENTO E INSTALAÇÃO. AF_12/2015</t>
  </si>
  <si>
    <t>32,87</t>
  </si>
  <si>
    <t>TUBO EM COBRE RÍGIDO, DN 28 MM, CLASSE E, SEM ISOLAMENTO, INSTALADO EM PRUMADA  FORNECIMENTO E INSTALAÇÃO. AF_12/2015</t>
  </si>
  <si>
    <t>TUBO EM COBRE RÍGIDO, DN 35 MM, CLASSE E, SEM ISOLAMENTO, INSTALADO EM PRUMADA  FORNECIMENTO E INSTALAÇÃO. AF_12/2015</t>
  </si>
  <si>
    <t>59,85</t>
  </si>
  <si>
    <t>TUBO EM COBRE RÍGIDO, DN 42 MM, CLASSE E, SEM ISOLAMENTO, INSTALADO EM PRUMADA  FORNECIMENTO E INSTALAÇÃO. AF_12/2015</t>
  </si>
  <si>
    <t>80,35</t>
  </si>
  <si>
    <t>TUBO EM COBRE RÍGIDO, DN 54 MM, CLASSE E, SEM ISOLAMENTO, INSTALADO EM PRUMADA  FORNECIMENTO E INSTALAÇÃO. AF_12/2015</t>
  </si>
  <si>
    <t>115,94</t>
  </si>
  <si>
    <t>TUBO EM COBRE RÍGIDO, DN 66 MM, CLASSE E, SEM ISOLAMENTO, INSTALADO EM PRUMADA  FORNECIMENTO E INSTALAÇÃO. AF_12/2015</t>
  </si>
  <si>
    <t>162,57</t>
  </si>
  <si>
    <t>TUBO EM COBRE RÍGIDO, DN 22 MM, CLASSE E, COM ISOLAMENTO, INSTALADO EM PRUMADA  FORNECIMENTO E INSTALAÇÃO. AF_12/2015</t>
  </si>
  <si>
    <t>91,66</t>
  </si>
  <si>
    <t>TUBO EM COBRE RÍGIDO, DN 28 MM, CLASSE E, COM ISOLAMENTO, INSTALADO EM PRUMADA  FORNECIMENTO E INSTALAÇÃO. AF_12/2015</t>
  </si>
  <si>
    <t>102,74</t>
  </si>
  <si>
    <t>TUBO EM COBRE RÍGIDO, DN 35 MM, CLASSE E, COM ISOLAMENTO, INSTALADO EM PRUMADA  FORNECIMENTO E INSTALAÇÃO. AF_12/2015</t>
  </si>
  <si>
    <t>137,13</t>
  </si>
  <si>
    <t>TUBO EM COBRE RÍGIDO, DN 42 MM, CLASSE E, COM ISOLAMENTO, INSTALADO EM PRUMADA  FORNECIMENTO E INSTALAÇÃO. AF_12/2015</t>
  </si>
  <si>
    <t>168,47</t>
  </si>
  <si>
    <t>TUBO EM COBRE RÍGIDO, DN 54 MM, CLASSE E, COM ISOLAMENTO, INSTALADO EM PRUMADA  FORNECIMENTO E INSTALAÇÃO. AF_12/2015</t>
  </si>
  <si>
    <t>221,19</t>
  </si>
  <si>
    <t>TUBO EM COBRE RÍGIDO, DN 66 MM, CLASSE E, COM ISOLAMENTO, INSTALADO EM PRUMADA  FORNECIMENTO E INSTALAÇÃO. AF_12/2015</t>
  </si>
  <si>
    <t>269,31</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</si>
  <si>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</si>
  <si>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</si>
  <si>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36,42</t>
  </si>
  <si>
    <t>TUBO EM COBRE RÍGIDO, DN 28 MM, CLASSE E, SEM ISOLAMENTO, INSTALADO EM RAMAL DE DISTRIBUIÇÃO  FORNECIMENTO E INSTALAÇÃO. AF_12/2015</t>
  </si>
  <si>
    <t>45,39</t>
  </si>
  <si>
    <t>TUBO EM COBRE RÍGIDO, DN 15 MM, CLASSE E, COM ISOLAMENTO, INSTALADO EM RAMAL DE DISTRIBUIÇÃO  FORNECIMENTO E INSTALAÇÃO. AF_12/2015</t>
  </si>
  <si>
    <t>36,97</t>
  </si>
  <si>
    <t>TUBO EM COBRE RÍGIDO, DN 22 MM, CLASSE E, COM ISOLAMENTO, INSTALADO EM RAMAL DE DISTRIBUIÇÃO  FORNECIMENTO E INSTALAÇÃO. AF_12/2015</t>
  </si>
  <si>
    <t>96,99</t>
  </si>
  <si>
    <t>TUBO EM COBRE RÍGIDO, DN 28 MM, CLASSE E, COM ISOLAMENTO, INSTALADO EM RAMAL DE DISTRIBUIÇÃO  FORNECIMENTO E INSTALAÇÃO. AF_12/2015</t>
  </si>
  <si>
    <t>108,36</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</si>
  <si>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</si>
  <si>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</si>
  <si>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</si>
  <si>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63,60</t>
  </si>
  <si>
    <t>TUBO EM COBRE RÍGIDO, DN 15 MM, CLASSE E, COM ISOLAMENTO, INSTALADO EM RAMAL E SUB-RAMAL  FORNECIMENTO E INSTALAÇÃO. AF_12/2015</t>
  </si>
  <si>
    <t>TUBO EM COBRE RÍGIDO, DN 22 MM, CLASSE E, COM ISOLAMENTO, INSTALADO EM RAMAL E SUB-RAMAL  FORNECIMENTO E INSTALAÇÃO. AF_12/2015</t>
  </si>
  <si>
    <t>108,48</t>
  </si>
  <si>
    <t>TUBO EM COBRE RÍGIDO, DN 28 MM, CLASSE E, COM ISOLAMENTO, INSTALADO EM RAMAL E SUB-RAMAL  FORNECIMENTO E INSTALAÇÃO. AF_12/2015</t>
  </si>
  <si>
    <t>124,67</t>
  </si>
  <si>
    <t>TUBO DE AÇO GALVANIZADO COM COSTURA, CLASSE MÉDIA, CONEXÃO RANHURADA, DN 50 (2"), INSTALADO EM PRUMADAS - FORNECIMENTO E INSTALAÇÃO. AF_12/2015</t>
  </si>
  <si>
    <t>66,03</t>
  </si>
  <si>
    <t>TUBO DE AÇO GALVANIZADO COM COSTURA, CLASSE MÉDIA, CONEXÃO RANHURADA, DN 65 (2 1/2"), INSTALADO EM PRUMADAS - FORNECIMENTO E INSTALAÇÃO. AF_12/2015</t>
  </si>
  <si>
    <t>81,11</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</si>
  <si>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</si>
  <si>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</si>
  <si>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77,41</t>
  </si>
  <si>
    <t>TUBO DE AÇO PRETO SEM COSTURA, CONEXÃO SOLDADA, DN 65 (2 1/2"), INSTALADO EM PRUMADAS - FORNECIMENTO E INSTALAÇÃO. AF_12/2015</t>
  </si>
  <si>
    <t>113,70</t>
  </si>
  <si>
    <t>TUBO DE AÇO GALVANIZADO COM COSTURA, CLASSE MÉDIA, DN 50 (2"), CONEXÃO ROSQUEADA, INSTALADO EM PRUMADAS - FORNECIMENTO E INSTALAÇÃO. AF_12/2015</t>
  </si>
  <si>
    <t>73,80</t>
  </si>
  <si>
    <t>TUBO DE AÇO GALVANIZADO COM COSTURA, CLASSE MÉDIA, DN 65 (2 1/2"), CONEXÃO ROSQUEADA, INSTALADO EM PRUMADAS - FORNECIMENTO E INSTALAÇÃO. AF_12/2015</t>
  </si>
  <si>
    <t>88,93</t>
  </si>
  <si>
    <t>TUBO DE AÇO GALVANIZADO COM COSTURA, CLASSE MÉDIA, DN 80 (3"), CONEXÃO ROSQUEADA, INSTALADO EM PRUMADAS - FORNECIMENTO E INSTALAÇÃO. AF_12/2015</t>
  </si>
  <si>
    <t>114,65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</si>
  <si>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</si>
  <si>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</si>
  <si>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96,16</t>
  </si>
  <si>
    <t>TUBO DE AÇO GALVANIZADO COM COSTURA, CLASSE MÉDIA, DN 32 (1 1/4"), CONEXÃO ROSQUEADA, INSTALADO EM REDE DE ALIMENTAÇÃO PARA HIDRANTE - FORNECIMENTO E INSTALAÇÃO. AF_12/2015</t>
  </si>
  <si>
    <t>40,14</t>
  </si>
  <si>
    <t>TUBO DE AÇO GALVANIZADO COM COSTURA, CLASSE MÉDIA, DN 40 (1 1/2"), CONEXÃO ROSQUEADA, INSTALADO EM REDE DE ALIMENTAÇÃO PARA HIDRANTE - FORNECIMENTO E INSTALAÇÃO. AF_12/2015</t>
  </si>
  <si>
    <t>46,16</t>
  </si>
  <si>
    <t>TUBO DE AÇO GALVANIZADO COM COSTURA, CLASSE MÉDIA, DN 50 (2"), CONEXÃO ROSQUEADA, INSTALADO EM REDE DE ALIMENTAÇÃO PARA HIDRANTE - FORNECIMENTO E INSTALAÇÃO. AF_12/2015</t>
  </si>
  <si>
    <t>64,21</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</si>
  <si>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</si>
  <si>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</si>
  <si>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104,22</t>
  </si>
  <si>
    <t>TUBO DE AÇO PRETO SEM COSTURA, CONEXÃO SOLDADA, DN 40 (1 1/2"), INSTALADO EM REDE DE ALIMENTAÇÃO PARA SPRINKLER - FORNECIMENTO E INSTALAÇÃO. AF_12/2015</t>
  </si>
  <si>
    <t>52,27</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</si>
  <si>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</si>
  <si>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</si>
  <si>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99,20</t>
  </si>
  <si>
    <t>TUBO DE AÇO GALVANIZADO COM COSTURA, CLASSE MÉDIA, CONEXÃO ROSQUEADA, DN 32 (1 1/4"), INSTALADO EM REDE DE ALIMENTAÇÃO PARA SPRINKLER - FORNECIMENTO E INSTALAÇÃO. AF_12/2015</t>
  </si>
  <si>
    <t>43,67</t>
  </si>
  <si>
    <t>TUBO DE AÇO GALVANIZADO COM COSTURA, CLASSE MÉDIA, CONEXÃO ROSQUEADA, DN 40 (1 1/2"), INSTALADO EM REDE DE ALIMENTAÇÃO PARA SPRINKLER - FORNECIMENTO E INSTALAÇÃO. AF_12/2015</t>
  </si>
  <si>
    <t>49,73</t>
  </si>
  <si>
    <t>TUBO DE AÇO GALVANIZADO COM COSTURA, CLASSE MÉDIA, CONEXÃO ROSQUEADA, DN 50 (2"), INSTALADO EM REDE DE ALIMENTAÇÃO PARA SPRINKLER - FORNECIMENTO E INSTALAÇÃO. AF_12/2015</t>
  </si>
  <si>
    <t>67,78</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</si>
  <si>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</si>
  <si>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</si>
  <si>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</si>
  <si>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</si>
  <si>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</si>
  <si>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26,70</t>
  </si>
  <si>
    <t>TUBO DE AÇO PRETO SEM COSTURA, CLASSE MÉDIA, CONEXÃO SOLDADA, DN 20 (3/4"), INSTALADO EM RAMAIS E SUB-RAMAIS DE GÁS - FORNECIMENTO E INSTALAÇÃO. AF_12/2015</t>
  </si>
  <si>
    <t>38,89</t>
  </si>
  <si>
    <t>TUBO DE AÇO GALVANIZADO COM COSTURA, CLASSE MÉDIA, DN 50 (2), CONEXÃO ROSQUEADA, INSTALADO EM RESERVAÇÃO DE ÁGUA DE EDIFICAÇÃO QUE POSSUA RESERVATÓRIO DE FIBRA/FIBROCIMENTO  FORNECIMENTO E INSTALAÇÃO. AF_06/2016</t>
  </si>
  <si>
    <t>73,13</t>
  </si>
  <si>
    <t>TUBO DE AÇO GALVANIZADO COM COSTURA, CLASSE MÉDIA, DN 65 (2 1/2), CONEXÃO ROSQUEADA, INSTALADO EM RESERVAÇÃO DE ÁGUA DE EDIFICAÇÃO QUE POSSUA RESERVATÓRIO DE FIBRA/FIBROCIMENTO  FORNECIMENTO E INSTALAÇÃO. AF_06/2016</t>
  </si>
  <si>
    <t>85,66</t>
  </si>
  <si>
    <t>TUBO DE AÇO GALVANIZADO COM COSTURA, CLASSE MÉDIA, DN 80 (3), CONEXÃO ROSQUEADA, INSTALADO EM RESERVAÇÃO DE ÁGUA DE EDIFICAÇÃO QUE POSSUA RESERVATÓRIO DE FIBRA/FIBROCIMENTO  FORNECIMENTO E INSTALAÇÃO. AF_06/2016</t>
  </si>
  <si>
    <t>120,60</t>
  </si>
  <si>
    <t>TUBO EM COBRE RÍGIDO, DN 54 MM, CLASSE E, SEM ISOLAMENTO, INSTALADO EM RESERVAÇÃO DE ÁGUA DE EDIFICAÇÃO QUE POSSUA RESERVATÓRIO DE FIBRA/FIBROCIMENTO  FORNECIMENTO E INSTALAÇÃO. AF_06/2016</t>
  </si>
  <si>
    <t>129,79</t>
  </si>
  <si>
    <t>TUBO EM COBRE RÍGIDO, DN 66 MM, CLASSE E, SEM ISOLAMENTO, INSTALADO EM RESERVAÇÃO DE ÁGUA DE EDIFICAÇÃO QUE POSSUA RESERVATÓRIO DE FIBRA/FIBROCIMENTO  FORNECIMENTO E INSTALAÇÃO. AF_06/2016</t>
  </si>
  <si>
    <t>172,68</t>
  </si>
  <si>
    <t>TUBO EM COBRE RÍGIDO, DN 79 MM, CLASSE E, SEM ISOLAMENTO, INSTALADO EM RESERVAÇÃO DE ÁGUA DE EDIFICAÇÃO QUE POSSUA RESERVATÓRIO DE FIBRA/FIBROCIMENTO  FORNECIMENTO E INSTALAÇÃO. AF_06/2016</t>
  </si>
  <si>
    <t>234,56</t>
  </si>
  <si>
    <t>TUBO EM COBRE RÍGIDO, DN 104 MM, CLASSE E, SEM ISOLAMENTO, INSTALADO EM RESERVAÇÃO DE ÁGUA DE EDIFICAÇÃO QUE POSSUA RESERVATÓRIO DE FIBRA/FIBROCIMENTO  FORNECIMENTO E INSTALAÇÃO. AF_06/2016</t>
  </si>
  <si>
    <t>332,99</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</si>
  <si>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</si>
  <si>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</si>
  <si>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</si>
  <si>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</si>
  <si>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</si>
  <si>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</si>
  <si>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</si>
  <si>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</si>
  <si>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78,61</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</si>
  <si>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</si>
  <si>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</si>
  <si>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</si>
  <si>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27,73</t>
  </si>
  <si>
    <t>TUBO, CPVC, SOLDÁVEL, DN 42 MM, INSTALADO EM RESERVAÇÃO DE ÁGUA DE EDIFICAÇÃO QUE POSSUA RESERVATÓRIO DE FIBRA/FIBROCIMENTO  FORNECIMENTO E INSTALAÇÃO. AF_06/2016</t>
  </si>
  <si>
    <t>35,80</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</si>
  <si>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</si>
  <si>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</si>
  <si>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78,07</t>
  </si>
  <si>
    <t>TUBO, CPVC, SOLDÁVEL, DN 89 MM, INSTALADO EM RESERVAÇÃO DE ÁGUA DE EDIFICAÇÃO QUE POSSUA RESERVATÓRIO DE FIBRA/FIBROCIMENTO  FORNECIMENTO E INSTALAÇÃO. AF_06/2016</t>
  </si>
  <si>
    <t>136,93</t>
  </si>
  <si>
    <t>TUBO DE AÇO PRETO SEM COSTURA, CONEXÃO SOLDADA, DN 40 (1 1/2"), INSTALADO EM REDE DE ALIMENTAÇÃO PARA HIDRANTE - FORNECIMENTO E INSTALAÇÃO. AF_12/2015</t>
  </si>
  <si>
    <t>49,24</t>
  </si>
  <si>
    <t>TUBO, PPR, DN 25, CLASSE PN 20,  INSTALADO EM RAMAL OU SUB-RAMAL DE ÁGUA  FORNECIMENTO E INSTALAÇÃO. AF_06/2015</t>
  </si>
  <si>
    <t>TUBO, PPR, DN 25, CLASSE PN 25 INSTALADO EM RAMAL OU SUB-RAMAL DE ÁGUA  FORNECIMENTO E INSTALAÇÃO. AF_06/2015</t>
  </si>
  <si>
    <t>23,37</t>
  </si>
  <si>
    <t>TUBO, PPR, DN 25, CLASSE PN 20,  INSTALADO EM RAMAL DE DISTRIBUIÇÃO DE ÁGUA  FORNECIMENTO E INSTALAÇÃO. AF_06/2015</t>
  </si>
  <si>
    <t>TUBO, PPR, DN 32, CLASSE PN 12,  INSTALADO EM RAMAL DE DISTRIBUIÇÃO DE ÁGUA  FORNECIMENTO E INSTALAÇÃO. AF_06/2015</t>
  </si>
  <si>
    <t>18,16</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</si>
  <si>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</si>
  <si>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</si>
  <si>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</si>
  <si>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</si>
  <si>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34,03</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</si>
  <si>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</si>
  <si>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</si>
  <si>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</si>
  <si>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</si>
  <si>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</si>
  <si>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31,07</t>
  </si>
  <si>
    <t>TUBO, PPR, DN 75, CLASSE PN 12,  INSTALADO EM PRUMADA DE ÁGUA  FORNECIMENTO E INSTALAÇÃO. AF_06/2015</t>
  </si>
  <si>
    <t>TUBO, PPR, DN 90, CLASSE PN 12,  INSTALADO EM PRUMADA DE ÁGUA  FORNECIMENTO E INSTALAÇÃO. AF_06/2015</t>
  </si>
  <si>
    <t>71,10</t>
  </si>
  <si>
    <t>TUBO, PPR, DN 110, CLASSE PN 12,  INSTALADO EM PRUMADA DE ÁGUA  FORNECIMENTO E INSTALAÇÃO. AF_06/2015</t>
  </si>
  <si>
    <t>123,20</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</si>
  <si>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</si>
  <si>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</si>
  <si>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</si>
  <si>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</si>
  <si>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27,85</t>
  </si>
  <si>
    <t>TUBO, PPR, DN 63, CLASSE PN 25,  INSTALADO EM PRUMADA DE ÁGUA  FORNECIMENTO E INSTALAÇÃO. AF_06/2015</t>
  </si>
  <si>
    <t>TUBO, PPR, DN 75, CLASSE PN 25,  INSTALADO EM PRUMADA DE ÁGUA  FORNECIMENTO E INSTALAÇÃO. AF_06/2015</t>
  </si>
  <si>
    <t>69,79</t>
  </si>
  <si>
    <t>TUBO, PPR, DN 90, CLASSE PN 25,  INSTALADO EM PRUMADA DE ÁGUA  FORNECIMENTO E INSTALAÇÃO. AF_06/2015</t>
  </si>
  <si>
    <t>102,87</t>
  </si>
  <si>
    <t>TUBO, PPR, DN 110, CLASSE PN 25,  INSTALADO EM PRUMADA DE ÁGUA  FORNECIMENTO E INSTALAÇÃO. AF_06/2015</t>
  </si>
  <si>
    <t>141,02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</si>
  <si>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</si>
  <si>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</si>
  <si>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11,77</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</si>
  <si>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</si>
  <si>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</si>
  <si>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</si>
  <si>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25,84</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</si>
  <si>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</si>
  <si>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</si>
  <si>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</si>
  <si>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71,79</t>
  </si>
  <si>
    <t>TUBO, PPR, DN 110, CLASSE PN 12,  INSTALADO EM RESERVAÇÃO DE ÁGUA DE EDIFICAÇÃO QUE POSSUA RESERVATÓRIO DE FIBRA/FIBROCIMENTO  FORNECIMENTO E INSTALAÇÃO. AF_06/2016</t>
  </si>
  <si>
    <t>116,91</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</si>
  <si>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</si>
  <si>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</si>
  <si>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</si>
  <si>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18,25</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</si>
  <si>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</si>
  <si>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</si>
  <si>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</si>
  <si>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40,85</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</si>
  <si>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</si>
  <si>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</si>
  <si>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102,43</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</si>
  <si>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</si>
  <si>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</si>
  <si>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</si>
  <si>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</si>
  <si>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</si>
  <si>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</si>
  <si>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</si>
  <si>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</si>
  <si>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</si>
  <si>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</si>
  <si>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</si>
  <si>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30,35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</si>
  <si>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</si>
  <si>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</si>
  <si>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46,04</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</si>
  <si>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</si>
  <si>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</si>
  <si>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30,64</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</si>
  <si>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</si>
  <si>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</si>
  <si>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</si>
  <si>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47,09</t>
  </si>
  <si>
    <t>TUBO EM COBRE RÍGIDO, DN 28 MM, CLASSE A, SEM ISOLAMENTO, INSTALADO EM PRUMADA  FORNECIMENTO E INSTALAÇÃO. AF_12/2015</t>
  </si>
  <si>
    <t>59,79</t>
  </si>
  <si>
    <t>TUBO EM COBRE RÍGIDO, DN 35 MM, CLASSE A, SEM ISOLAMENTO, INSTALADO EM PRUMADA  FORNECIMENTO E INSTALAÇÃO. AF_12/2015</t>
  </si>
  <si>
    <t>89,63</t>
  </si>
  <si>
    <t>TUBO EM COBRE RÍGIDO, DN 42 MM, CLASSE A, SEM ISOLAMENTO, INSTALADO EM PRUMADA  FORNECIMENTO E INSTALAÇÃO. AF_12/2015</t>
  </si>
  <si>
    <t>107,71</t>
  </si>
  <si>
    <t>TUBO EM COBRE RÍGIDO, DN 54 MM, CLASSE A, SEM ISOLAMENTO, INSTALADO EM PRUMADA  FORNECIMENTO E INSTALAÇÃO. AF_12/2015</t>
  </si>
  <si>
    <t>TUBO EM COBRE RÍGIDO, DN 66 MM, CLASSE A, SEM ISOLAMENTO, INSTALADO EM PRUMADA  FORNECIMENTO E INSTALAÇÃO. AF_12/2015</t>
  </si>
  <si>
    <t>116,56</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</si>
  <si>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</si>
  <si>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</si>
  <si>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</si>
  <si>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</si>
  <si>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40,37</t>
  </si>
  <si>
    <t>TUBO EM COBRE RÍGIDO, DN 22 MM, CLASSE A, SEM ISOLAMENTO, INSTALADO EM RAMAL E SUB-RAMAL  FORNECIMENTO E INSTALAÇÃO. AF_12/2015</t>
  </si>
  <si>
    <t>TUBO EM COBRE RÍGIDO, DN 28 MM, CLASSE A, SEM ISOLAMENTO, INSTALADO EM RAMAL E SUB-RAMAL  FORNECIMENTO E INSTALAÇÃO. AF_12/2015</t>
  </si>
  <si>
    <t>81,79</t>
  </si>
  <si>
    <t>TUBO EM COBRE RÍGIDO, DN 22 MM, CLASSE I, SEM ISOLAMENTO, INSTALADO EM PRUMADA  FORNECIMENTO E INSTALAÇÃO. AF_12/2015</t>
  </si>
  <si>
    <t>56,63</t>
  </si>
  <si>
    <t>TUBO EM COBRE RÍGIDO, DN 28 MM, CLASSE I, SEM ISOLAMENTO, INSTALADO EM PRUMADA  FORNECIMENTO E INSTALAÇÃO. AF_12/2015</t>
  </si>
  <si>
    <t>78,16</t>
  </si>
  <si>
    <t>TUBO EM COBRE RÍGIDO, DN 35 MM, CLASSE I, SEM ISOLAMENTO, INSTALADO EM PRUMADA  FORNECIMENTO E INSTALAÇÃO. AF_12/2015</t>
  </si>
  <si>
    <t>112,49</t>
  </si>
  <si>
    <t>TUBO EM COBRE RÍGIDO, DN 42 MM, CLASSE I, SEM ISOLAMENTO, INSTALADO EM PRUMADA  FORNECIMENTO E INSTALAÇÃO. AF_12/2015</t>
  </si>
  <si>
    <t>136,54</t>
  </si>
  <si>
    <t>TUBO EM COBRE RÍGIDO, DN 54 MM, CLASSE I, SEM ISOLAMENTO, INSTALADO EM PRUMADA  FORNECIMENTO E INSTALAÇÃO. AF_12/2015</t>
  </si>
  <si>
    <t>188,68</t>
  </si>
  <si>
    <t>TUBO EM COBRE RÍGIDO, DN 66 MM, CLASSE I, SEM ISOLAMENTO, INSTALADO EM PRUMADA  FORNECIMENTO E INSTALAÇÃO. AF_12/2015</t>
  </si>
  <si>
    <t>244,41</t>
  </si>
  <si>
    <t>TUBO EM COBRE RÍGIDO, DN 15 MM, CLASSE I, SEM ISOLAMENTO, INSTALADO EM RAMAL DE DISTRIBUIÇÃO  FORNECIMENTO E INSTALAÇÃO. AF_12/2015</t>
  </si>
  <si>
    <t>38,25</t>
  </si>
  <si>
    <t>TUBO EM COBRE RÍGIDO, DN 22 MM, CLASSE I, SEM ISOLAMENTO, INSTALADO EM RAMAL DE DISTRIBUIÇÃO FORNECIMENTO E INSTALAÇÃO. AF_12/2015</t>
  </si>
  <si>
    <t>60,18</t>
  </si>
  <si>
    <t>TUBO EM COBRE RÍGIDO, DN 28 MM, CLASSE I, SEM ISOLAMENTO, INSTALADO EM RAMAL DE DISTRIBUIÇÃO FORNECIMENTO E INSTALAÇÃO. AF_12/2015</t>
  </si>
  <si>
    <t>81,95</t>
  </si>
  <si>
    <t>TUBO EM COBRE RÍGIDO, DN 15 MM, CLASSE I, SEM ISOLAMENTO, INSTALADO EM RAMAL E SUB-RAMAL  FORNECIMENTO E INSTALAÇÃO. AF_12/2015</t>
  </si>
  <si>
    <t>46,02</t>
  </si>
  <si>
    <t>TUBO EM COBRE RÍGIDO, DN 22 MM, CLASSE I, SEM ISOLAMENTO, INSTALADO EM RAMAL E SUB-RAMAL  FORNECIMENTO E INSTALAÇÃO. AF_12/2015</t>
  </si>
  <si>
    <t>TUBO EM COBRE RÍGIDO, DN 28 MM, CLASSE I, SEM ISOLAMENTO, INSTALADO EM RAMAL E SUB-RAMAL  FORNECIMENTO E INSTALAÇÃO. AF_12/2015</t>
  </si>
  <si>
    <t>100,16</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</si>
  <si>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</si>
  <si>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</si>
  <si>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</si>
  <si>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44,30</t>
  </si>
  <si>
    <t>CAP PVC ESGOTO 50MM (TAMPÃO) - FORNECIMENTO E INSTALAÇÃO</t>
  </si>
  <si>
    <t>CAP PVC ESGOTO 75MM (TAMPÃO) - FORNECIMENTO E INSTALAÇÃO</t>
  </si>
  <si>
    <t>CAP PVC ESGOTO 100MM (TAMPÃO) - FORNECIMENTO E INSTALAÇÃO</t>
  </si>
  <si>
    <t>13,53</t>
  </si>
  <si>
    <t>COTOVELO DE AÇO GALVANIZADO 4" - FORNECIMENTO E INSTALAÇÃO</t>
  </si>
  <si>
    <t>192,68</t>
  </si>
  <si>
    <t>COTOVELO DE AÇO GALVANIZADO 5" - FORNECIMENTO E INSTALAÇÃO</t>
  </si>
  <si>
    <t>270,76</t>
  </si>
  <si>
    <t>COTOVELO DE AÇO GALVANIZADO 6" - FORNECIMENTO E INSTALAÇÃO</t>
  </si>
  <si>
    <t>635,46</t>
  </si>
  <si>
    <t>UNIAO DE ACO GALVANIZADO 4" - FORNECIMENTO E INSTALACAO</t>
  </si>
  <si>
    <t>271,67</t>
  </si>
  <si>
    <t>LUVA DE ACO GALVANIZADO 4" - FORNECIMENTO E INSTALACAO</t>
  </si>
  <si>
    <t>113,52</t>
  </si>
  <si>
    <t>LUVA DE ACO GALVANIZADO 5" - FORNECIMENTO E INSTALACAO</t>
  </si>
  <si>
    <t>198,53</t>
  </si>
  <si>
    <t>LUVA DE ACO GALVANIZADO 6" - FORNECIMENTO E INSTALACAO</t>
  </si>
  <si>
    <t>319,30</t>
  </si>
  <si>
    <t>LUVA REDUCAO ACO GALVANIZADO 4X2.1/2" - FORNECIMENTO E INSTALACAO</t>
  </si>
  <si>
    <t>LUVA REDUCAO ACO GALVANIZADO 4X2" - FORNECIMENTO E INSTALACAO</t>
  </si>
  <si>
    <t>153,73</t>
  </si>
  <si>
    <t>LUVA REDUCAO ACO GALVANIZADO 4X3" - FORNECIMENTO E INSTALACAO</t>
  </si>
  <si>
    <t>158,18</t>
  </si>
  <si>
    <t>NIPLE DE ACO GALVANIZADO 4" - FORNECIMENTO E INSTALACAO</t>
  </si>
  <si>
    <t>109,66</t>
  </si>
  <si>
    <t>NIPLE DE ACO GALVANIZADO 5" - FORNECIMENTO E INSTALACAO</t>
  </si>
  <si>
    <t>221,98</t>
  </si>
  <si>
    <t>NIPLE DE ACO GALVANIZADO 6" - FORNECIMENTO E INSTALACAO</t>
  </si>
  <si>
    <t>357,46</t>
  </si>
  <si>
    <t>TE DE ACO GALVANIZADO 4" - FORNECIMENTO E INSTALACAO</t>
  </si>
  <si>
    <t>241,93</t>
  </si>
  <si>
    <t>TE DE ACO GALVANIZADO 5" - FORNECIMENTO E INSTALACAO</t>
  </si>
  <si>
    <t>333,95</t>
  </si>
  <si>
    <t>TE DE ACO GALVANIZADO 6" - FORNECIMENTO E INSTALACAO</t>
  </si>
  <si>
    <t>727,27</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</si>
  <si>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</si>
  <si>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</si>
  <si>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</si>
  <si>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7,23</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</si>
  <si>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</si>
  <si>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</si>
  <si>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</si>
  <si>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</si>
  <si>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</si>
  <si>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</si>
  <si>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</si>
  <si>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</si>
  <si>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</si>
  <si>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</si>
  <si>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</si>
  <si>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</si>
  <si>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</si>
  <si>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</si>
  <si>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</si>
  <si>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</si>
  <si>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4,32</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</si>
  <si>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</si>
  <si>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</si>
  <si>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</si>
  <si>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</si>
  <si>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</si>
  <si>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</si>
  <si>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11,52</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</si>
  <si>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</si>
  <si>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</si>
  <si>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</si>
  <si>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</si>
  <si>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</si>
  <si>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</si>
  <si>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</si>
  <si>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</si>
  <si>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</si>
  <si>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</si>
  <si>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</si>
  <si>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</si>
  <si>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14,99</t>
  </si>
  <si>
    <t>TE, PVC, SOLDÁVEL, DN 25MM, INSTALADO EM RAMAL OU SUB-RAMAL DE ÁGUA - FORNECIMENTO E INSTALAÇÃO. AF_12/2014</t>
  </si>
  <si>
    <t>9,51</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</si>
  <si>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</si>
  <si>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</si>
  <si>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</si>
  <si>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</si>
  <si>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</si>
  <si>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</si>
  <si>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</si>
  <si>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</si>
  <si>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</si>
  <si>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</si>
  <si>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</si>
  <si>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</si>
  <si>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</si>
  <si>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</si>
  <si>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</si>
  <si>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</si>
  <si>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</si>
  <si>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10,47</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</si>
  <si>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</si>
  <si>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</si>
  <si>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</si>
  <si>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8,63</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</si>
  <si>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</si>
  <si>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</si>
  <si>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</si>
  <si>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</si>
  <si>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</si>
  <si>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</si>
  <si>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</si>
  <si>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</si>
  <si>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</si>
  <si>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</si>
  <si>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</si>
  <si>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</si>
  <si>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</si>
  <si>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</si>
  <si>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</si>
  <si>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</si>
  <si>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7,84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</si>
  <si>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</si>
  <si>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</si>
  <si>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</si>
  <si>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</si>
  <si>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</si>
  <si>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</si>
  <si>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</si>
  <si>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</si>
  <si>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</si>
  <si>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</si>
  <si>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20,26</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</si>
  <si>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</si>
  <si>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</si>
  <si>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</si>
  <si>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</si>
  <si>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</si>
  <si>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</si>
  <si>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</si>
  <si>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</si>
  <si>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</si>
  <si>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</si>
  <si>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</si>
  <si>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</si>
  <si>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</si>
  <si>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</si>
  <si>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</si>
  <si>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</si>
  <si>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</si>
  <si>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15,70</t>
  </si>
  <si>
    <t>JOELHO 90 GRAUS, PVC, SOLDÁVEL, DN 60MM, INSTALADO EM PRUMADA DE ÁGUA - FORNECIMENTO E INSTALAÇÃO. AF_12/2014</t>
  </si>
  <si>
    <t>JOELHO 45 GRAUS, PVC, SOLDÁVEL, DN 60MM, INSTALADO EM PRUMADA DE ÁGUA - FORNECIMENTO E INSTALAÇÃO. AF_12/2014</t>
  </si>
  <si>
    <t>30,05</t>
  </si>
  <si>
    <t>CURVA 90 GRAUS, PVC, SOLDÁVEL, DN 60MM, INSTALADO EM PRUMADA DE ÁGUA - FORNECIMENTO E INSTALAÇÃO. AF_12/2014</t>
  </si>
  <si>
    <t>CURVA 45 GRAUS, PVC, SOLDÁVEL, DN 60MM, INSTALADO EM PRUMADA DE ÁGUA - FORNECIMENTO E INSTALAÇÃO. AF_12/2014</t>
  </si>
  <si>
    <t>24,22</t>
  </si>
  <si>
    <t>JOELHO 90 GRAUS, PVC, SOLDÁVEL, DN 75MM, INSTALADO EM PRUMADA DE ÁGUA - FORNECIMENTO E INSTALAÇÃO. AF_12/2014</t>
  </si>
  <si>
    <t>82,93</t>
  </si>
  <si>
    <t>JOELHO 90 GRAUS, PVC, SERIE R, ÁGUA PLUVIAL, DN 40 MM, JUNTA SOLDÁVEL, FORNECIDO E INSTALADO EM RAMAL DE ENCAMINHAMENTO. AF_12/2014</t>
  </si>
  <si>
    <t>JOELHO 45 GRAUS, PVC, SOLDÁVEL, DN 75MM, INSTALADO EM PRUMADA DE ÁGUA - FORNECIMENTO E INSTALAÇÃO. AF_12/2014</t>
  </si>
  <si>
    <t>62,47</t>
  </si>
  <si>
    <t>JOELHO 45 GRAUS, PVC, SERIE R, ÁGUA PLUVIAL, DN 40 MM, JUNTA SOLDÁVEL, FORNECIDO E INSTALADO EM RAMAL DE ENCAMINHAMENTO. AF_12/2014</t>
  </si>
  <si>
    <t>CURVA 90 GRAUS, PVC, SOLDÁVEL, DN 75MM, INSTALADO EM PRUMADA DE ÁGUA - FORNECIMENTO E INSTALAÇÃO. AF_12/2014</t>
  </si>
  <si>
    <t>52,52</t>
  </si>
  <si>
    <t>JOELHO 90 GRAUS, PVC, SERIE R, ÁGUA PLUVIAL, DN 50 MM, JUNTA ELÁSTICA, FORNECIDO E INSTALADO EM RAMAL DE ENCAMINHAMENTO. AF_12/2014</t>
  </si>
  <si>
    <t>CURVA 45 GRAUS, PVC, SOLDÁVEL, DN 75MM, INSTALADO EM PRUMADA DE ÁGUA - FORNECIMENTO E INSTALAÇÃO. AF_12/2014</t>
  </si>
  <si>
    <t>35,35</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</si>
  <si>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</si>
  <si>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</si>
  <si>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</si>
  <si>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23,42</t>
  </si>
  <si>
    <t>JOELHO 45 GRAUS, PVC, SOLDÁVEL, DN 85MM, INSTALADO EM PRUMADA DE ÁGUA - FORNECIMENTO E INSTALAÇÃO. AF_12/2014</t>
  </si>
  <si>
    <t>73,64</t>
  </si>
  <si>
    <t>JOELHO 45 GRAUS, PVC, SERIE R, ÁGUA PLUVIAL, DN 75 MM, JUNTA ELÁSTICA, FORNECIDO E INSTALADO EM RAMAL DE ENCAMINHAMENTO. AF_12/2014</t>
  </si>
  <si>
    <t>CURVA 90 GRAUS, PVC, SOLDÁVEL, DN 85MM, INSTALADO EM PRUMADA DE ÁGUA - FORNECIMENTO E INSTALAÇÃO. AF_12/2014</t>
  </si>
  <si>
    <t>72,42</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</si>
  <si>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</si>
  <si>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</si>
  <si>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</si>
  <si>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2,82</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</si>
  <si>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</si>
  <si>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</si>
  <si>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</si>
  <si>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28,15</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</si>
  <si>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</si>
  <si>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</si>
  <si>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</si>
  <si>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</si>
  <si>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46,00</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</si>
  <si>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</si>
  <si>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</si>
  <si>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</si>
  <si>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</si>
  <si>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</si>
  <si>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</si>
  <si>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</si>
  <si>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</si>
  <si>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</si>
  <si>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</si>
  <si>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</si>
  <si>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</si>
  <si>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31,11</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</si>
  <si>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</si>
  <si>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</si>
  <si>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</si>
  <si>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</si>
  <si>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</si>
  <si>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</si>
  <si>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</si>
  <si>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</si>
  <si>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</si>
  <si>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</si>
  <si>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</si>
  <si>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</si>
  <si>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</si>
  <si>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</si>
  <si>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</si>
  <si>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36,36</t>
  </si>
  <si>
    <t>JUNÇÃO SIMPLES, PVC, SERIE R, ÁGUA PLUVIAL, DN 100 X 100 MM, JUNTA ELÁSTICA, FORNECIDO E INSTALADO EM RAMAL DE ENCAMINHAMENTO. AF_12/2014</t>
  </si>
  <si>
    <t>63,64</t>
  </si>
  <si>
    <t>UNIÃO, PVC, SOLDÁVEL, DN 40MM, INSTALADO EM PRUMADA DE ÁGUA - FORNECIMENTO E INSTALAÇÃO. AF_12/2014</t>
  </si>
  <si>
    <t>JUNÇÃO SIMPLES, PVC, SERIE R, ÁGUA PLUVIAL, DN 100 X 75 MM, JUNTA ELÁSTICA, FORNECIDO E INSTALADO EM RAMAL DE ENCAMINHAMENTO. AF_12/2014</t>
  </si>
  <si>
    <t>60,09</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</si>
  <si>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</si>
  <si>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</si>
  <si>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</si>
  <si>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</si>
  <si>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</si>
  <si>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104,70</t>
  </si>
  <si>
    <t>LUVA, PVC, SOLDÁVEL, DN 50MM, INSTALADO EM PRUMADA DE ÁGUA - FORNECIMENTO E INSTALAÇÃO. AF_12/2014</t>
  </si>
  <si>
    <t>8,26</t>
  </si>
  <si>
    <t>LUVA DE CORRER, PVC, SOLDÁVEL, DN 50MM, INSTALADO EM PRUMADA DE ÁGUA - FORNECIMENTO E INSTALAÇÃO. AF_12/2014</t>
  </si>
  <si>
    <t>26,63</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</si>
  <si>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</si>
  <si>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</si>
  <si>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</si>
  <si>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19,10</t>
  </si>
  <si>
    <t>CURVA 87 GRAUS E 30 MINUTOS, PVC, SERIE R, ÁGUA PLUVIAL, DN 75 MM, JUNTA ELÁSTICA, FORNECIDO E INSTALADO EM CONDUTORES VERTICAIS DE ÁGUAS PLUVIAIS. AF_12/2014</t>
  </si>
  <si>
    <t>29,51</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</si>
  <si>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</si>
  <si>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</si>
  <si>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</si>
  <si>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</si>
  <si>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44,54</t>
  </si>
  <si>
    <t>JOELHO 90 GRAUS, PVC, SERIE R, ÁGUA PLUVIAL, DN 150 MM, JUNTA ELÁSTICA, FORNECIDO E INSTALADO EM CONDUTORES VERTICAIS DE ÁGUAS PLUVIAIS. AF_12/2014</t>
  </si>
  <si>
    <t>106,23</t>
  </si>
  <si>
    <t>JOELHO 45 GRAUS, PVC, SERIE R, ÁGUA PLUVIAL, DN 150 MM, JUNTA ELÁSTICA, FORNECIDO E INSTALADO EM CONDUTORES VERTICAIS DE ÁGUAS PLUVIAIS. AF_12/2014</t>
  </si>
  <si>
    <t>86,27</t>
  </si>
  <si>
    <t>CURVA 87 GRAUS E 30 MINUTOS, PVC, SERIE R, ÁGUA PLUVIAL, DN 150 MM, JUNTA ELÁSTICA, FORNECIDO E INSTALADO EM CONDUTORES VERTICAIS DE ÁGUAS PLUVIAIS. AF_12/2014</t>
  </si>
  <si>
    <t>144,31</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</si>
  <si>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</si>
  <si>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</si>
  <si>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</si>
  <si>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</si>
  <si>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</si>
  <si>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15,29</t>
  </si>
  <si>
    <t>LUVA DE CORRER, PVC, SOLDÁVEL, DN 60MM, INSTALADO EM PRUMADA DE ÁGUA   FORNECIMENTO E INSTALAÇÃO. AF_12/2014</t>
  </si>
  <si>
    <t>LUVA SIMPLES, PVC, SERIE R, ÁGUA PLUVIAL, DN 75 MM, JUNTA ELÁSTICA, FORNECIDO E INSTALADO EM CONDUTORES VERTICAIS DE ÁGUAS PLUVIAIS. AF_12/2014</t>
  </si>
  <si>
    <t>14,41</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</si>
  <si>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</si>
  <si>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</si>
  <si>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</si>
  <si>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67,41</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</si>
  <si>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</si>
  <si>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</si>
  <si>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</si>
  <si>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132,74</t>
  </si>
  <si>
    <t>ADAPTADOR CURTO COM BOLSA E ROSCA PARA REGISTRO, PVC, SOLDÁVEL, DN 75MM X 2.1/2, INSTALADO EM PRUMADA DE ÁGUA - FORNECIMENTO E INSTALAÇÃO. AF_12/2014</t>
  </si>
  <si>
    <t>LUVA, PVC, SOLDÁVEL, DN 85MM, INSTALADO EM PRUMADA DE ÁGUA - FORNECIMENTO E INSTALAÇÃO. AF_12/2014</t>
  </si>
  <si>
    <t>47,46</t>
  </si>
  <si>
    <t>UNIÃO, PVC, SOLDÁVEL, DN 85MM, INSTALADO EM PRUMADA DE ÁGUA - FORNECIMENTO E INSTALAÇÃO. AF_12/2014</t>
  </si>
  <si>
    <t>200,82</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</si>
  <si>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</si>
  <si>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</si>
  <si>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</si>
  <si>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</si>
  <si>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</si>
  <si>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</si>
  <si>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</si>
  <si>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</si>
  <si>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13,47</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</si>
  <si>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</si>
  <si>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</si>
  <si>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</si>
  <si>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</si>
  <si>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</si>
  <si>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</si>
  <si>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</si>
  <si>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53,91</t>
  </si>
  <si>
    <t>TE, PVC, SOLDÁVEL, DN 85MM, INSTALADO EM PRUMADA DE ÁGUA - FORNECIMENTO E INSTALAÇÃO. AF_12/2014</t>
  </si>
  <si>
    <t>95,05</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</si>
  <si>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</si>
  <si>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</si>
  <si>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</si>
  <si>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</si>
  <si>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89640</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</si>
  <si>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</si>
  <si>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</si>
  <si>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</si>
  <si>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</si>
  <si>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89644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</si>
  <si>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</si>
  <si>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</si>
  <si>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</si>
  <si>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</si>
  <si>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</si>
  <si>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</si>
  <si>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</si>
  <si>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</si>
  <si>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</si>
  <si>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</si>
  <si>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</si>
  <si>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</si>
  <si>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</si>
  <si>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</si>
  <si>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</si>
  <si>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</si>
  <si>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</si>
  <si>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</si>
  <si>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</si>
  <si>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</si>
  <si>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</si>
  <si>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</si>
  <si>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</si>
  <si>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</si>
  <si>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</si>
  <si>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</si>
  <si>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</si>
  <si>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</si>
  <si>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27,94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</si>
  <si>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</si>
  <si>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</si>
  <si>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</si>
  <si>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</si>
  <si>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51,12</t>
  </si>
  <si>
    <t>CONECTOR, CPVC, SOLDÁVEL, DN 28MM X 1, INSTALADO EM RAMAL OU SUB-RAMAL DE ÁGUA  FORNECIMENTO E INSTALAÇÃO. AF_12/2014</t>
  </si>
  <si>
    <t>23,74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</si>
  <si>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</si>
  <si>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</si>
  <si>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</si>
  <si>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86,73</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</si>
  <si>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</si>
  <si>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</si>
  <si>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58,17</t>
  </si>
  <si>
    <t>LUVA DE CORRER, CPVC, SOLDÁVEL, DN 35MM, INSTALADO EM RAMAL OU SUB-RAMAL DE ÁGUA  FORNECIMENTO E INSTALAÇÃO. AF_12/2014</t>
  </si>
  <si>
    <t>UNIÃO, CPVC, SOLDÁVEL, DN35MM, INSTALADO EM RAMAL OU SUB-RAMAL DE ÁGUA  FORNECIMENTO E INSTALAÇÃO. AF_12/2014</t>
  </si>
  <si>
    <t>23,03</t>
  </si>
  <si>
    <t>JUNÇÃO SIMPLES, PVC, SERIE R, ÁGUA PLUVIAL, DN 75 X 75 MM, JUNTA ELÁSTICA, FORNECIDO E INSTALADO EM CONDUTORES VERTICAIS DE ÁGUAS PLUVIAIS. AF_12/2014</t>
  </si>
  <si>
    <t>40,52</t>
  </si>
  <si>
    <t>CONECTOR, CPVC, SOLDÁVEL, DN 35MM X 1 1/4, INSTALADO EM RAMAL OU SUB-RAMAL DE ÁGUA  FORNECIMENTO E INSTALAÇÃO. AF_12/2014</t>
  </si>
  <si>
    <t>80,01</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</si>
  <si>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</si>
  <si>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</si>
  <si>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</si>
  <si>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</si>
  <si>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</si>
  <si>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58,08</t>
  </si>
  <si>
    <t>TÊ, PVC, SERIE R, ÁGUA PLUVIAL, DN 100 X 100 MM, JUNTA ELÁSTICA, FORNECIDO E INSTALADO EM CONDUTORES VERTICAIS DE ÁGUAS PLUVIAIS. AF_12/2014</t>
  </si>
  <si>
    <t>56,22</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</si>
  <si>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</si>
  <si>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</si>
  <si>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</si>
  <si>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50,76</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</si>
  <si>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</si>
  <si>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</si>
  <si>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</si>
  <si>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156,93</t>
  </si>
  <si>
    <t>TE DE TRANSIÇÃO, CPVC, SOLDÁVEL, DN 22MM X 1/2, INSTALADO EM RAMAL OU SUB-RAMAL DE ÁGUA  FORNECIMENTO E INSTALAÇÃO. AF_12/2014</t>
  </si>
  <si>
    <t>12,52</t>
  </si>
  <si>
    <t>TÊ, PVC, SERIE R, ÁGUA PLUVIAL, DN 150 X 150 MM, JUNTA ELÁSTICA, FORNECIDO E INSTALADO EM CONDUTORES VERTICAIS DE ÁGUAS PLUVIAIS. AF_12/2014</t>
  </si>
  <si>
    <t>124,50</t>
  </si>
  <si>
    <t>TÊ MISTURADOR, CPVC, SOLDÁVEL, DN22MM, INSTALADO EM RAMAL OU SUB-RAMAL DE ÁGUA  FORNECIMENTO E INSTALAÇÃO. AF_12/2014</t>
  </si>
  <si>
    <t>TE MISTURADOR DE TRANSIÇÃO, CPVC, SOLDÁVEL, DN 22MM X 3/4", INSTALADO EM RAMAL OU SUB-RAMAL DE ÁGUA - FORNECIMENTO E INSTALAÇÃO. AF_12/2014</t>
  </si>
  <si>
    <t>24,74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</si>
  <si>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</si>
  <si>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</si>
  <si>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</si>
  <si>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</si>
  <si>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</si>
  <si>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</si>
  <si>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</si>
  <si>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89722</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</si>
  <si>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</si>
  <si>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</si>
  <si>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</si>
  <si>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</si>
  <si>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</si>
  <si>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</si>
  <si>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</si>
  <si>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</si>
  <si>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14,47</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</si>
  <si>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</si>
  <si>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</si>
  <si>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</si>
  <si>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</si>
  <si>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</si>
  <si>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</si>
  <si>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15,71</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</si>
  <si>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</si>
  <si>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</si>
  <si>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</si>
  <si>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</si>
  <si>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</si>
  <si>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</si>
  <si>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</si>
  <si>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</si>
  <si>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</si>
  <si>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19,42</t>
  </si>
  <si>
    <t>CONECTOR, CPVC, SOLDÁVEL, DN 22MM X 1/2 , INSTALADO EM RAMAL DE DISTRIBUIÇÃO DE ÁGUA   FORNECIMENTO E INSTALAÇÃO. AF_12/2014</t>
  </si>
  <si>
    <t>15,09</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</si>
  <si>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</si>
  <si>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</si>
  <si>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</si>
  <si>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</si>
  <si>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</si>
  <si>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52,22</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</si>
  <si>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</si>
  <si>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</si>
  <si>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4,91</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</si>
  <si>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</si>
  <si>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</si>
  <si>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</si>
  <si>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</si>
  <si>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</si>
  <si>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</si>
  <si>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</si>
  <si>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</si>
  <si>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</si>
  <si>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</si>
  <si>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21,16</t>
  </si>
  <si>
    <t>CONECTOR, CPVC, SOLDÁVEL, DN 35MM X 1 1/4 , INSTALADO EM RAMAL DE DISTRIBUIÇÃO DE ÁGUA - FORNECIMENTO E INSTALAÇÃO. AF_12/2014</t>
  </si>
  <si>
    <t>78,14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</si>
  <si>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</si>
  <si>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</si>
  <si>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</si>
  <si>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11,48</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</si>
  <si>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</si>
  <si>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</si>
  <si>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</si>
  <si>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</si>
  <si>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</si>
  <si>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11,82</t>
  </si>
  <si>
    <t>LUVA DE CORRER, PVC, SERIE NORMAL, ESGOTO PREDIAL, DN 75 MM, JUNTA ELÁSTICA, FORNECIDO E INSTALADO EM RAMAL DE DESCARGA OU RAMAL DE ESGOTO SANITÁRIO. AF_12/2014</t>
  </si>
  <si>
    <t>16,74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</si>
  <si>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</si>
  <si>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</si>
  <si>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</si>
  <si>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</si>
  <si>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</si>
  <si>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</si>
  <si>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</si>
  <si>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</si>
  <si>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</si>
  <si>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</si>
  <si>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</si>
  <si>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</si>
  <si>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36,01</t>
  </si>
  <si>
    <t>JOELHO 45 GRAUS, CPVC, SOLDÁVEL, DN 54MM, INSTALADO EM PRUMADA DE ÁGUA  FORNECIMENTO E INSTALAÇÃO. AF_12/2014</t>
  </si>
  <si>
    <t>36,54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</si>
  <si>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</si>
  <si>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</si>
  <si>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</si>
  <si>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101,86</t>
  </si>
  <si>
    <t>JOELHO 45 GRAUS, CPVC, SOLDÁVEL, DN 89MM, INSTALADO EM PRUMADA DE ÁGUA  FORNECIMENTO E INSTALAÇÃO. AF_12/2014</t>
  </si>
  <si>
    <t>104,48</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</si>
  <si>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</si>
  <si>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</si>
  <si>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28,16</t>
  </si>
  <si>
    <t>TE, PVC, SERIE NORMAL, ESGOTO PREDIAL, DN 100 X 100 MM, JUNTA ELÁSTICA, FORNECIDO E INSTALADO EM RAMAL DE DESCARGA OU RAMAL DE ESGOTO SANITÁRIO. AF_12/2014</t>
  </si>
  <si>
    <t>32,11</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</si>
  <si>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</si>
  <si>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</si>
  <si>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</si>
  <si>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</si>
  <si>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</si>
  <si>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</si>
  <si>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</si>
  <si>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</si>
  <si>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</si>
  <si>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32,69</t>
  </si>
  <si>
    <t>JOELHO 90 GRAUS, PVC, SERIE NORMAL, ESGOTO PREDIAL, DN 100 MM, JUNTA ELÁSTICA, FORNECIDO E INSTALADO EM PRUMADA DE ESGOTO SANITÁRIO OU VENTILAÇÃO. AF_12/2014</t>
  </si>
  <si>
    <t>14,67</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</si>
  <si>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</si>
  <si>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</si>
  <si>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</si>
  <si>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</si>
  <si>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</si>
  <si>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11,60</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</si>
  <si>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</si>
  <si>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</si>
  <si>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</si>
  <si>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</si>
  <si>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77,31</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</si>
  <si>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</si>
  <si>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</si>
  <si>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</si>
  <si>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</si>
  <si>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</si>
  <si>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</si>
  <si>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</si>
  <si>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</si>
  <si>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79,15</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</si>
  <si>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</si>
  <si>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</si>
  <si>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</si>
  <si>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</si>
  <si>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</si>
  <si>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94,34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</si>
  <si>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</si>
  <si>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</si>
  <si>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25,90</t>
  </si>
  <si>
    <t>JUNÇÃO SIMPLES, PVC, SERIE NORMAL, ESGOTO PREDIAL, DN 100 X 100 MM, JUNTA ELÁSTICA, FORNECIDO E INSTALADO EM PRUMADA DE ESGOTO SANITÁRIO OU VENTILAÇÃO. AF_12/2014</t>
  </si>
  <si>
    <t>30,78</t>
  </si>
  <si>
    <t>LUVA, CPVC, SOLDÁVEL, DN 54MM, INSTALADO EM PRUMADA DE ÁGUA  FORNECIMENTO E INSTALAÇÃO. AF_12/2014</t>
  </si>
  <si>
    <t>LUVA DE TRANSIÇÃO, CPVC, SOLDÁVEL, DN 54MM X 2, INSTALADO EM PRUMADA DE ÁGUA  FORNECIMENTO E INSTALAÇÃO. AF_12/2014</t>
  </si>
  <si>
    <t>127,33</t>
  </si>
  <si>
    <t>UNIÃO, CPVC, SOLDÁVEL, DN 54MM, INSTALADO EM PRUMADA DE ÁGUA  FORNECIMENTO E INSTALAÇÃO. AF_12/2014</t>
  </si>
  <si>
    <t>64,36</t>
  </si>
  <si>
    <t>LUVA, CPVC, SOLDÁVEL, DN 73MM, INSTALADO EM PRUMADA DE ÁGUA  FORNECIMENTO E INSTALAÇÃO. AF_12/2014</t>
  </si>
  <si>
    <t>70,65</t>
  </si>
  <si>
    <t>UNIÃO, CPVC, SOLDÁVEL, DN 73MM, INSTALADO EM PRUMADA DE ÁGUA  FORNECIMENTO E INSTALAÇÃO. AF_12/2014</t>
  </si>
  <si>
    <t>LUVA, CPVC, SOLDÁVEL, DN 89MM, INSTALADO EM PRUMADA DE ÁGUA  FORNECIMENTO E INSTALAÇÃO. AF_12/2014</t>
  </si>
  <si>
    <t>82,06</t>
  </si>
  <si>
    <t>UNIÃO, CPVC, SOLDÁVEL, DN 89MM, INSTALADO EM PRUMADA DE ÁGUA  FORNECIMENTO E INSTALAÇÃO. AF_12/2014</t>
  </si>
  <si>
    <t>136,20</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</si>
  <si>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</si>
  <si>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</si>
  <si>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</si>
  <si>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45,69</t>
  </si>
  <si>
    <t>TÊ, CPVC, SOLDÁVEL, DN 73MM, INSTALADO EM PRUMADA DE ÁGUA  FORNECIMENTO E INSTALAÇÃO. AF_12/2014</t>
  </si>
  <si>
    <t>99,89</t>
  </si>
  <si>
    <t>TÊ, CPVC, SOLDÁVEL, DN 89MM, INSTALADO EM PRUMADA DE ÁGUA  FORNECIMENTO E INSTALAÇÃO. AF_12/2014</t>
  </si>
  <si>
    <t>123,00</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</si>
  <si>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</si>
  <si>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</si>
  <si>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</si>
  <si>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30,87</t>
  </si>
  <si>
    <t>CURVA LONGA 90 GRAUS, PVC, SERIE NORMAL, ESGOTO PREDIAL, DN 100 MM, JUNTA ELÁSTICA, FORNECIDO E INSTALADO EM SUBCOLETOR AÉREO DE ESGOTO SANITÁRIO. AF_12/2014</t>
  </si>
  <si>
    <t>51,85</t>
  </si>
  <si>
    <t>JOELHO 90 GRAUS, PVC, SERIE NORMAL, ESGOTO PREDIAL, DN 150 MM, JUNTA ELÁSTICA, FORNECIDO E INSTALADO EM SUBCOLETOR AÉREO DE ESGOTO SANITÁRIO. AF_12/2014</t>
  </si>
  <si>
    <t>65,59</t>
  </si>
  <si>
    <t>JOELHO 45 GRAUS, PVC, SERIE NORMAL, ESGOTO PREDIAL, DN 150 MM, JUNTA ELÁSTICA, FORNECIDO E INSTALADO EM SUBCOLETOR AÉREO DE ESGOTO SANITÁRIO. AF_12/2014</t>
  </si>
  <si>
    <t>69,82</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</si>
  <si>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</si>
  <si>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</si>
  <si>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23,55</t>
  </si>
  <si>
    <t>LUVA DE CORRER, PVC, SERIE NORMAL, ESGOTO PREDIAL, DN 150 MM, JUNTA ELÁSTICA, FORNECIDO E INSTALADO EM SUBCOLETOR AÉREO DE ESGOTO SANITÁRIO. AF_12/2014</t>
  </si>
  <si>
    <t>61,31</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</si>
  <si>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</si>
  <si>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</si>
  <si>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</si>
  <si>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68,34</t>
  </si>
  <si>
    <t>JUNÇÃO SIMPLES, PVC, SERIE NORMAL, ESGOTO PREDIAL, DN 150 X 150 MM, JUNTA ELÁSTICA, FORNECIDO E INSTALADO EM SUBCOLETOR AÉREO DE ESGOTO SANITÁRIO. AF_12/2014</t>
  </si>
  <si>
    <t>149,97</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</si>
  <si>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</si>
  <si>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</si>
  <si>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</si>
  <si>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</si>
  <si>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</si>
  <si>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</si>
  <si>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</si>
  <si>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</si>
  <si>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</si>
  <si>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</si>
  <si>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</si>
  <si>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</si>
  <si>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17,10</t>
  </si>
  <si>
    <t>COTOVELO EM COBRE, DN 35 MM, 90 GRAUS, SEM ANEL DE SOLDA, INSTALADO EM PRUMADA  FORNECIMENTO E INSTALAÇÃO. AF_12/2015</t>
  </si>
  <si>
    <t>COTOVELO EM COBRE, DN 42 MM, 90 GRAUS, SEM ANEL DE SOLDA, INSTALADO EM PRUMADA  FORNECIMENTO E INSTALAÇÃO. AF_12/2015</t>
  </si>
  <si>
    <t>44,25</t>
  </si>
  <si>
    <t>COTOVELO EM COBRE, DN 54 MM, 90 GRAUS, SEM ANEL DE SOLDA, INSTALADO EM PRUMADA  FORNECIMENTO E INSTALAÇÃO. AF_12/2015</t>
  </si>
  <si>
    <t>67,38</t>
  </si>
  <si>
    <t>COTOVELO EM COBRE, DN 66 MM, 90 GRAUS, SEM ANEL DE SOLDA, INSTALADO EM PRUMADA  FORNECIMENTO E INSTALAÇÃO. AF_12/2015</t>
  </si>
  <si>
    <t>207,18</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</si>
  <si>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</si>
  <si>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</si>
  <si>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</si>
  <si>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</si>
  <si>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</si>
  <si>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38,96</t>
  </si>
  <si>
    <t>LUVA EM COBRE, DN 66 MM, SEM ANEL DE SOLDA, INSTALADO EM PRUMADA  FORNECIMENTO E INSTALAÇÃO. AF_12/2015</t>
  </si>
  <si>
    <t>107,53</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</si>
  <si>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</si>
  <si>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</si>
  <si>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</si>
  <si>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41,76</t>
  </si>
  <si>
    <t>TE EM COBRE, DN 42 MM, SEM ANEL DE SOLDA, INSTALADO EM PRUMADA  FORNECIMENTO E INSTALAÇÃO. AF_12/2015</t>
  </si>
  <si>
    <t>TE EM COBRE, DN 54 MM, SEM ANEL DE SOLDA, INSTALADO EM PRUMADA  FORNECIMENTO E INSTALAÇÃO. AF_12/2015</t>
  </si>
  <si>
    <t>99,63</t>
  </si>
  <si>
    <t>TE EM COBRE, DN 66 MM, SEM ANEL DE SOLDA, INSTALADO EM PRUMADA  FORNECIMENTO E INSTALAÇÃO. AF_12/2015</t>
  </si>
  <si>
    <t>255,90</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</si>
  <si>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</si>
  <si>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</si>
  <si>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</si>
  <si>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</si>
  <si>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</si>
  <si>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</si>
  <si>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12,08</t>
  </si>
  <si>
    <t>TE EM COBRE, DN 15 MM, SEM ANEL DE SOLDA, INSTALADO EM RAMAL DE DISTRIBUIÇÃO  FORNECIMENTO E INSTALAÇÃO. AF_12/2015</t>
  </si>
  <si>
    <t>TE EM COBRE, DN 22 MM, SEM ANEL DE SOLDA, INSTALADO EM RAMAL DE DISTRIBUIÇÃO  FORNECIMENTO E INSTALAÇÃO. AF_12/2015</t>
  </si>
  <si>
    <t>17,92</t>
  </si>
  <si>
    <t>TE EM COBRE, DN 28 MM, SEM ANEL DE SOLDA, INSTALADO EM RAMAL DE DISTRIBUIÇÃO  FORNECIMENTO E INSTALAÇÃO. AF_12/2015</t>
  </si>
  <si>
    <t>24,89</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</si>
  <si>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</si>
  <si>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</si>
  <si>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</si>
  <si>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</si>
  <si>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</si>
  <si>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</si>
  <si>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</si>
  <si>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</si>
  <si>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</si>
  <si>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</si>
  <si>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46,81</t>
  </si>
  <si>
    <t>LUVA, EM FERRO GALVANIZADO, DN 50 (2"), CONEXÃO ROSQUEADA, INSTALADO EM PRUMADAS - FORNECIMENTO E INSTALAÇÃO. AF_12/2015</t>
  </si>
  <si>
    <t>NIPLE, EM FERRO GALVANIZADO, DN 65 (2 1/2"), CONEXÃO ROSQUEADA, INSTALADO EM PRUMADAS - FORNECIMENTO E INSTALAÇÃO. AF_12/2015</t>
  </si>
  <si>
    <t>61,10</t>
  </si>
  <si>
    <t>LUVA, EM FERRO GALVANIZADO, DN 65 (2 1/2"), CONEXÃO ROSQUEADA, INSTALADO EM PRUMADAS - FORNECIMENTO E INSTALAÇÃO. AF_12/2015</t>
  </si>
  <si>
    <t>67,77</t>
  </si>
  <si>
    <t>NIPLE, EM FERRO GALVANIZADO, DN 80 (3"), CONEXÃO ROSQUEADA, INSTALADO EM PRUMADAS - FORNECIMENTO E INSTALAÇÃO. AF_12/2015</t>
  </si>
  <si>
    <t>LUVA, EM FERRO GALVANIZADO, DN 80 (3"), CONEXÃO ROSQUEADA, INSTALADO EM PRUMADAS - FORNECIMENTO E INSTALAÇÃO. AF_12/2015</t>
  </si>
  <si>
    <t>91,07</t>
  </si>
  <si>
    <t>JOELHO 45 GRAUS, EM FERRO GALVANIZADO, DN 50 (2"), CONEXÃO ROSQUEADA, INSTALADO EM PRUMADAS - FORNECIMENTO E INSTALAÇÃO. AF_12/2015</t>
  </si>
  <si>
    <t>69,63</t>
  </si>
  <si>
    <t>JOELHO 90 GRAUS, EM FERRO GALVANIZADO, DN 50 (2"), CONEXÃO ROSQUEADA, INSTALADO EM PRUMADAS - FORNECIMENTO E INSTALAÇÃO. AF_12/2015</t>
  </si>
  <si>
    <t>68,14</t>
  </si>
  <si>
    <t>JOELHO 45 GRAUS, EM FERRO GALVANIZADO, DN 65 (2 1/2"), CONEXÃO ROSQUEADA, INSTALADO EM PRUMADAS - FORNECIMENTO E INSTALAÇÃO. AF_12/2015</t>
  </si>
  <si>
    <t>104,45</t>
  </si>
  <si>
    <t>JOELHO 90 GRAUS, EM FERRO GALVANIZADO, DN 65 (2 1/2"), CONEXÃO ROSQUEADA, INSTALADO EM PRUMADAS - FORNECIMENTO E INSTALAÇÃO. AF_12/2015</t>
  </si>
  <si>
    <t>97,92</t>
  </si>
  <si>
    <t>JOELHO 45 GRAUS, EM FERRO GALVANIZADO, DN 80 (3"), CONEXÃO ROSQUEADA, INSTALADO EM PRUMADAS - FORNECIMENTO E INSTALAÇÃO. AF_12/2015</t>
  </si>
  <si>
    <t>137,90</t>
  </si>
  <si>
    <t>JOELHO 90 GRAUS, EM FERRO GALVANIZADO, DN 80 (3"), CONEXÃO ROSQUEADA, INSTALADO EM PRUMADAS - FORNECIMENTO E INSTALAÇÃO. AF_12/2015</t>
  </si>
  <si>
    <t>125,31</t>
  </si>
  <si>
    <t>TÊ, EM FERRO GALVANIZADO, DN 50 (2"), CONEXÃO ROSQUEADA, INSTALADO EM PRUMADAS - FORNECIMENTO E INSTALAÇÃO. AF_12/2015</t>
  </si>
  <si>
    <t>90,83</t>
  </si>
  <si>
    <t>TÊ, EM FERRO GALVANIZADO, DN 65 (2 1/2"), CONEXÃO ROSQUEADA, INSTALADO EM PRUMADAS - FORNECIMENTO E INSTALAÇÃO. AF_12/2015</t>
  </si>
  <si>
    <t>133,85</t>
  </si>
  <si>
    <t>TÊ, EM FERRO GALVANIZADO, DN 80 (3"), CONEXÃO ROSQUEADA, INSTALADO EM PRUMADAS - FORNECIMENTO E INSTALAÇÃO. AF_12/2015</t>
  </si>
  <si>
    <t>165,89</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</si>
  <si>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</si>
  <si>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</si>
  <si>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</si>
  <si>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</si>
  <si>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</si>
  <si>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</si>
  <si>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</si>
  <si>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46,77</t>
  </si>
  <si>
    <t>LUVA, EM FERRO GALVANIZADO, DN 50 (2"), CONEXÃO ROSQUEADA, INSTALADO EM REDE DE ALIMENTAÇÃO PARA HIDRANTE - FORNECIMENTO E INSTALAÇÃO. AF_12/2015</t>
  </si>
  <si>
    <t>46,76</t>
  </si>
  <si>
    <t>NIPLE, EM FERRO GALVANIZADO, DN 65 (2 1/2"), CONEXÃO ROSQUEADA, INSTALADO EM REDE DE ALIMENTAÇÃO PARA HIDRANTE - FORNECIMENTO E INSTALAÇÃO. AF_12/2015</t>
  </si>
  <si>
    <t>62,34</t>
  </si>
  <si>
    <t>LUVA, EM FERRO GALVANIZADO, DN 65 (2 1/2"), CONEXÃO ROSQUEADA, INSTALADO EM REDE DE ALIMENTAÇÃO PARA HIDRANTE - FORNECIMENTO E INSTALAÇÃO. AF_12/2015</t>
  </si>
  <si>
    <t>69,01</t>
  </si>
  <si>
    <t>NIPLE, EM FERRO GALVANIZADO, DN 80 (3"), CONEXÃO ROSQUEADA, INSTALADO EM REDE DE ALIMENTAÇÃO PARA HIDRANTE - FORNECIMENTO E INSTALAÇÃO. AF_12/2015</t>
  </si>
  <si>
    <t>87,70</t>
  </si>
  <si>
    <t>LUVA, EM FERRO GALVANIZADO, DN 80 (3"), CONEXÃO ROSQUEADA, INSTALADO EM REDE DE ALIMENTAÇÃO PARA HIDRANTE - FORNECIMENTO E INSTALAÇÃO. AF_12/2015</t>
  </si>
  <si>
    <t>93,64</t>
  </si>
  <si>
    <t>JOELHO 45 GRAUS, EM FERRO GALVANIZADO, DN 25 (1"), CONEXÃO ROSQUEADA, INSTALADO EM REDE DE ALIMENTAÇÃO PARA HIDRANTE - FORNECIMENTO E INSTALAÇÃO. AF_12/2015</t>
  </si>
  <si>
    <t>38,76</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</si>
  <si>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</si>
  <si>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</si>
  <si>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48,49</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</si>
  <si>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</si>
  <si>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</si>
  <si>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</si>
  <si>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53,27</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</si>
  <si>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</si>
  <si>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</si>
  <si>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68,06</t>
  </si>
  <si>
    <t>JOELHO 45 GRAUS, EM FERRO GALVANIZADO, DN 65 (2 1/2"), CONEXÃO ROSQUEADA, INSTALADO EM REDE DE ALIMENTAÇÃO PARA HIDRANTE - FORNECIMENTO E INSTALAÇÃO. AF_12/2015</t>
  </si>
  <si>
    <t>106,35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</si>
  <si>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</si>
  <si>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</si>
  <si>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141,75</t>
  </si>
  <si>
    <t>JOELHO 90 GRAUS, EM FERRO GALVANIZADO, CONEXÃO ROSQUEADA, DN 80 (3"), INSTALADO EM REDE DE ALIMENTAÇÃO PARA HIDRANTE - FORNECIMENTO E INSTALAÇÃO. AF_12/2015</t>
  </si>
  <si>
    <t>129,16</t>
  </si>
  <si>
    <t>TÊ, EM FERRO GALVANIZADO, CONEXÃO ROSQUEADA, DN 25 (1"), INSTALADO EM REDE DE ALIMENTAÇÃO PARA HIDRANTE - FORNECIMENTO E INSTALAÇÃO. AF_12/2015</t>
  </si>
  <si>
    <t>50,15</t>
  </si>
  <si>
    <t>TÊ, EM FERRO GALVANIZADO, CONEXÃO ROSQUEADA, DN 32 (1 1/4"), INSTALADO EM REDE DE ALIMENTAÇÃO PARA HIDRANTE - FORNECIMENTO E INSTALAÇÃO. AF_12/2015</t>
  </si>
  <si>
    <t>60,83</t>
  </si>
  <si>
    <t>TÊ, EM FERRO GALVANIZADO, CONEXÃO ROSQUEADA, DN 40 (1 1/2"), INSTALADO EM REDE DE ALIMENTAÇÃO PARA HIDRANTE - FORNECIMENTO E INSTALAÇÃO. AF_12/2015</t>
  </si>
  <si>
    <t>70,20</t>
  </si>
  <si>
    <t>TÊ, EM FERRO GALVANIZADO, CONEXÃO ROSQUEADA, DN 50 (2"), INSTALADO EM REDE DE ALIMENTAÇÃO PARA HIDRANTE - FORNECIMENTO E INSTALAÇÃO. AF_12/2015</t>
  </si>
  <si>
    <t>90,72</t>
  </si>
  <si>
    <t>TÊ, EM FERRO GALVANIZADO, CONEXÃO ROSQUEADA, DN 65 (2 1/2"), INSTALADO EM REDE DE ALIMENTAÇÃO PARA HIDRANTE - FORNECIMENTO E INSTALAÇÃO. AF_12/2015</t>
  </si>
  <si>
    <t>136,33</t>
  </si>
  <si>
    <t>TÊ, EM FERRO GALVANIZADO, CONEXÃO ROSQUEADA, DN 80 (3"), INSTALADO EM REDE DE ALIMENTAÇÃO PARA HIDRANTE - FORNECIMENTO E INSTALAÇÃO. AF_12/2015</t>
  </si>
  <si>
    <t>171,01</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</si>
  <si>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</si>
  <si>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</si>
  <si>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</si>
  <si>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</si>
  <si>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</si>
  <si>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</si>
  <si>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27,55</t>
  </si>
  <si>
    <t>NIPLE, EM FERRO GALVANIZADO, CONEXÃO ROSQUEADA, DN 50 (2"), INSTALADO EM REDE DE ALIMENTAÇÃO PARA SPRINKLER - FORNECIMENTO E INSTALAÇÃO. AF_12/2015</t>
  </si>
  <si>
    <t>36,47</t>
  </si>
  <si>
    <t>LUVA, EM FERRO GALVANIZADO, CONEXÃO ROSQUEADA, DN 50 (2"), INSTALADO EM REDE DE ALIMENTAÇÃO PARA SPRINKLER - FORNECIMENTO E INSTALAÇÃO. AF_12/2015</t>
  </si>
  <si>
    <t>36,46</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</si>
  <si>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</si>
  <si>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</si>
  <si>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56,69</t>
  </si>
  <si>
    <t>NIPLE, EM FERRO GALVANIZADO, CONEXÃO ROSQUEADA, DN 80 (3"), INSTALADO EM REDE DE ALIMENTAÇÃO PARA SPRINKLER - FORNECIMENTO E INSTALAÇÃO. AF_12/2015</t>
  </si>
  <si>
    <t>73,36</t>
  </si>
  <si>
    <t>LUVA, EM FERRO GALVANIZADO, CONEXÃO ROSQUEADA, DN 80 (3"), INSTALADO EM REDE DE ALIMENTAÇÃO PARA SPRINKLER - FORNECIMENTO E INSTALAÇÃO. AF_12/2015</t>
  </si>
  <si>
    <t>79,30</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</si>
  <si>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</si>
  <si>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</si>
  <si>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</si>
  <si>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</si>
  <si>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</si>
  <si>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42,08</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</si>
  <si>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</si>
  <si>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</si>
  <si>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</si>
  <si>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52,66</t>
  </si>
  <si>
    <t>JOELHO 45 GRAUS, EM FERRO GALVANIZADO, CONEXÃO ROSQUEADA, DN 65 (2 1/2"), INSTALADO EM REDE DE ALIMENTAÇÃO PARA SPRINKLER - FORNECIMENTO E INSTALAÇÃO. AF_12/2015</t>
  </si>
  <si>
    <t>87,88</t>
  </si>
  <si>
    <t>JOELHO 90 GRAUS, EM FERRO GALVANIZADO, CONEXÃO ROSQUEADA, DN 65 (2 1/2"), INSTALADO EM REDE DE ALIMENTAÇÃO PARA SPRINKLER - FORNECIMENTO E INSTALAÇÃO. AF_12/2015</t>
  </si>
  <si>
    <t>81,35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</si>
  <si>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</si>
  <si>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</si>
  <si>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107,65</t>
  </si>
  <si>
    <t>TÊ, EM FERRO GALVANIZADO, CONEXÃO ROSQUEADA, DN 25 (1"), INSTALADO EM REDE DE ALIMENTAÇÃO PARA SPRINKLER - FORNECIMENTO E INSTALAÇÃO. AF_12/2015</t>
  </si>
  <si>
    <t>36,32</t>
  </si>
  <si>
    <t>TÊ, EM FERRO GALVANIZADO, CONEXÃO ROSQUEADA, DN 32 (1 1/4"), INSTALADO EM REDE DE ALIMENTAÇÃO PARA SPRINKLER - FORNECIMENTO E INSTALAÇÃO. AF_12/2015</t>
  </si>
  <si>
    <t>45,10</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</si>
  <si>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</si>
  <si>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</si>
  <si>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70,17</t>
  </si>
  <si>
    <t>TÊ, EM FERRO GALVANIZADO, CONEXÃO ROSQUEADA, DN 65 (2 1/2"), INSTALADO EM REDE DE ALIMENTAÇÃO PARA SPRINKLER - FORNECIMENTO E INSTALAÇÃO. AF_12/2015</t>
  </si>
  <si>
    <t>111,74</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</si>
  <si>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</si>
  <si>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</si>
  <si>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</si>
  <si>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</si>
  <si>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16,12</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</si>
  <si>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</si>
  <si>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</si>
  <si>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</si>
  <si>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</si>
  <si>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14,96</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</si>
  <si>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</si>
  <si>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</si>
  <si>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24,46</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</si>
  <si>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</si>
  <si>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</si>
  <si>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38,35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</si>
  <si>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</si>
  <si>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</si>
  <si>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</si>
  <si>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</si>
  <si>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49,60</t>
  </si>
  <si>
    <t>UNIÃO, EM FERRO GALVANIZADO, DN 50 (2"), CONEXÃO ROSQUEADA, INSTALADO EM PRUMADAS - FORNECIMENTO E INSTALAÇÃO. AF_12/2015</t>
  </si>
  <si>
    <t>90,14</t>
  </si>
  <si>
    <t>UNIÃO, EM FERRO GALVANIZADO, DN 65 (2 1/2"), CONEXÃO ROSQUEADA, INSTALADO EM PRUMADAS - FORNECIMENTO E INSTALAÇÃO. AF_12/2015</t>
  </si>
  <si>
    <t>135,62</t>
  </si>
  <si>
    <t>UNIÃO, EM FERRO GALVANIZADO, DN 80 (3"), CONEXÃO ROSQUEADA, INSTALADO EM PRUMADAS - FORNECIMENTO E INSTALAÇÃO. AF_12/2015</t>
  </si>
  <si>
    <t>197,88</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</si>
  <si>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</si>
  <si>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</si>
  <si>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</si>
  <si>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66,57</t>
  </si>
  <si>
    <t>UNIÃO, EM FERRO GALVANIZADO, DN 50 (2"), CONEXÃO ROSQUEADA, INSTALADO EM REDE DE ALIMENTAÇÃO PARA HIDRANTE - FORNECIMENTO E INSTALAÇÃO. AF_12/2015</t>
  </si>
  <si>
    <t>90,10</t>
  </si>
  <si>
    <t>UNIÃO, EM FERRO GALVANIZADO, DN 65 (2 1/2"), CONEXÃO ROSQUEADA, INSTALADO EM REDE DE ALIMENTAÇÃO PARA HIDRANTE - FORNECIMENTO E INSTALAÇÃO. AF_12/2015</t>
  </si>
  <si>
    <t>136,86</t>
  </si>
  <si>
    <t>UNIÃO, EM FERRO GALVANIZADO, DN 80 (3"), CONEXÃO ROSQUEADA, INSTALADO EM REDE DE ALIMENTAÇÃO PARA HIDRANTE - FORNECIMENTO E INSTALAÇÃO. AF_12/2015</t>
  </si>
  <si>
    <t>200,45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</si>
  <si>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</si>
  <si>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</si>
  <si>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</si>
  <si>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</si>
  <si>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79,80</t>
  </si>
  <si>
    <t>UNIÃO, EM FERRO GALVANIZADO, CONEXÃO ROSQUEADA, DN 65 (2 1/2"), INSTALADO EM REDE DE ALIMENTAÇÃO PARA SPRINKLER - FORNECIMENTO E INSTALAÇÃO. AF_12/2015</t>
  </si>
  <si>
    <t>124,54</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</si>
  <si>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</si>
  <si>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</si>
  <si>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</si>
  <si>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31,93</t>
  </si>
  <si>
    <t>UNIÃO, EM FERRO GALVANIZADO, CONEXÃO ROSQUEADA, DN 25 (1"), INSTALADO EM RAMAIS E SUB-RAMAIS DE GÁS - FORNECIMENTO E INSTALAÇÃO. AF_12/2015</t>
  </si>
  <si>
    <t>39,42</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</si>
  <si>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</si>
  <si>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</si>
  <si>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</si>
  <si>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</si>
  <si>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70,59</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</si>
  <si>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</si>
  <si>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</si>
  <si>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</si>
  <si>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96,00</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</si>
  <si>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</si>
  <si>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</si>
  <si>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</si>
  <si>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26,88</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</si>
  <si>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</si>
  <si>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</si>
  <si>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</si>
  <si>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</si>
  <si>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</si>
  <si>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</si>
  <si>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</si>
  <si>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49,28</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</si>
  <si>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</si>
  <si>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</si>
  <si>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</si>
  <si>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71,83</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</si>
  <si>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</si>
  <si>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</si>
  <si>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98,57</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</si>
  <si>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</si>
  <si>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</si>
  <si>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</si>
  <si>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</si>
  <si>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</si>
  <si>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</si>
  <si>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</si>
  <si>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</si>
  <si>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</si>
  <si>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</si>
  <si>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</si>
  <si>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</si>
  <si>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</si>
  <si>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59,51</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</si>
  <si>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</si>
  <si>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</si>
  <si>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</si>
  <si>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</si>
  <si>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</si>
  <si>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</si>
  <si>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</si>
  <si>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301,56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</si>
  <si>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</si>
  <si>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</si>
  <si>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</si>
  <si>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</si>
  <si>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</si>
  <si>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331,67</t>
  </si>
  <si>
    <t>CONECTOR EM BRONZE/LATÃO, DN 28 MM X 1/2", SEM ANEL DE SOLDA, BOLSA X ROSCA F, INSTALADO EM PRUMADA  FORNECIMENTO E INSTALAÇÃO. AF_01/2016</t>
  </si>
  <si>
    <t>18,36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</si>
  <si>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</si>
  <si>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</si>
  <si>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</si>
  <si>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</si>
  <si>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379,91</t>
  </si>
  <si>
    <t>LUVA PASSANTE EM COBRE, DN 42 MM, SEM ANEL DE SOLDA, INSTALADO EM PRUMADA  FORNECIMENTO E INSTALAÇÃO. AF_01/2016</t>
  </si>
  <si>
    <t>29,36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</si>
  <si>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</si>
  <si>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</si>
  <si>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476,82</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</si>
  <si>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</si>
  <si>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</si>
  <si>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</si>
  <si>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660,67</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</si>
  <si>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</si>
  <si>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</si>
  <si>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</si>
  <si>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871,50</t>
  </si>
  <si>
    <t>TE DUPLA CURVA EM BRONZE/LATÃO, DN 3/4" X 22 MM X 3/4", SEM ANEL DE SOLDA, ROSCA F X BOLSA X ROSCA F, INSTALADO EM PRUMADA  FORNECIMENTO E INSTALAÇÃO. AF_01/2016</t>
  </si>
  <si>
    <t>49,13</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</si>
  <si>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</si>
  <si>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</si>
  <si>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13,57</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</si>
  <si>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</si>
  <si>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</si>
  <si>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18,99</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</si>
  <si>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</si>
  <si>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</si>
  <si>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</si>
  <si>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</si>
  <si>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</si>
  <si>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</si>
  <si>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261,01</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</si>
  <si>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</si>
  <si>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</si>
  <si>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</si>
  <si>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303,11</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</si>
  <si>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</si>
  <si>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</si>
  <si>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</si>
  <si>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28,35</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</si>
  <si>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</si>
  <si>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</si>
  <si>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</si>
  <si>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</si>
  <si>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</si>
  <si>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</si>
  <si>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36,91</t>
  </si>
  <si>
    <t>TE DUPLA CURVA EM BRONZE/LATÃO, DN 3/4" X 22 MM X 3/4", SEM ANEL DE SOLDA, ROSCA F X BOLSA X ROSCA F, INSTALADO EM RAMAL DE DISTRIBUIÇÃO  FORNECIMENTO E INSTALAÇÃO. AF_01/2016</t>
  </si>
  <si>
    <t>52,18</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</si>
  <si>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</si>
  <si>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</si>
  <si>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</si>
  <si>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</si>
  <si>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</si>
  <si>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</si>
  <si>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</si>
  <si>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</si>
  <si>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</si>
  <si>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</si>
  <si>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261,17</t>
  </si>
  <si>
    <t>LUVA PASSANTE EM COBRE, DN 22 MM, SEM ANEL DE SOLDA, INSTALADO EM RAMAL E SUB-RAMAL  FORNECIMENTO E INSTALAÇÃO. AF_01/2016</t>
  </si>
  <si>
    <t>10,25</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</si>
  <si>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</si>
  <si>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</si>
  <si>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304,49</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</si>
  <si>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</si>
  <si>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</si>
  <si>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</si>
  <si>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29,73</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</si>
  <si>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</si>
  <si>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</si>
  <si>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</si>
  <si>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</si>
  <si>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335,71</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</si>
  <si>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</si>
  <si>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</si>
  <si>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</si>
  <si>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</si>
  <si>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</si>
  <si>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</si>
  <si>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</si>
  <si>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34,43</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</si>
  <si>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</si>
  <si>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</si>
  <si>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</si>
  <si>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</si>
  <si>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</si>
  <si>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</si>
  <si>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</si>
  <si>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54,73</t>
  </si>
  <si>
    <t>NIPLE, EM FERRO GALVANIZADO, CONEXÃO ROSQUEADA, DN 65 (2 1/2), INSTALADO EM RESERVAÇÃO DE ÁGUA DE EDIFICAÇÃO QUE POSSUA RESERVATÓRIO DE FIBRA/FIBROCIMENTO  FORNECIMENTO E INSTALAÇÃO. AF_06/2016</t>
  </si>
  <si>
    <t>48,06</t>
  </si>
  <si>
    <t>LUVA, EM FERRO GALVANIZADO, CONEXÃO ROSQUEADA, DN 80 (3), INSTALADO EM RESERVAÇÃO DE ÁGUA DE EDIFICAÇÃO QUE POSSUA RESERVATÓRIO DE FIBRA/FIBROCIMENTO  FORNECIMENTO E INSTALAÇÃO. AF_06/2016</t>
  </si>
  <si>
    <t>79,21</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</si>
  <si>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</si>
  <si>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</si>
  <si>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51,87</t>
  </si>
  <si>
    <t>COTOVELO 45 GRAUS, EM FERRO GALVANIZADO, CONEXÃO ROSQUEADA, DN 50 (2), INSTALADO EM RESERVAÇÃO DE ÁGUA DE EDIFICAÇÃO QUE POSSUA RESERVATÓRIO DE FIBRA/FIBROCIMENTO  FORNECIMENTO E INSTALAÇÃO. AF_06/2016</t>
  </si>
  <si>
    <t>53,36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</si>
  <si>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</si>
  <si>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</si>
  <si>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84,98</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</si>
  <si>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</si>
  <si>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</si>
  <si>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120,12</t>
  </si>
  <si>
    <t>TÊ, EM FERRO GALVANIZADO, CONEXÃO ROSQUEADA, DN 50 (2), INSTALADO EM RESERVAÇÃO DE ÁGUA DE EDIFICAÇÃO QUE POSSUA RESERVATÓRIO DE FIBRA/FIBROCIMENTO  FORNECIMENTO E INSTALAÇÃO. AF_06/2016</t>
  </si>
  <si>
    <t>69,05</t>
  </si>
  <si>
    <t>TÊ, EM FERRO GALVANIZADO, CONEXÃO ROSQUEADA, DN 65 (2 1/2), INSTALADO EM RESERVAÇÃO DE ÁGUA DE EDIFICAÇÃO QUE POSSUA RESERVATÓRIO DE FIBRA/FIBROCIMENTO  FORNECIMENTO E INSTALAÇÃO. AF_06/2016</t>
  </si>
  <si>
    <t>107,78</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</si>
  <si>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</si>
  <si>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</si>
  <si>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49,74</t>
  </si>
  <si>
    <t>LUVA EM COBRE, DN 66 MM, SEM ANEL DE SOLDA, INSTALADO EM RESERVAÇÃO DE ÁGUA DE EDIFICAÇÃO QUE POSSUA RESERVATÓRIO DE FIBRA/FIBROCIMENTO  FORNECIMENTO E INSTALAÇÃO. AF_06/2016</t>
  </si>
  <si>
    <t>116,33</t>
  </si>
  <si>
    <t>LUVA EM COBRE, DN 79 MM, SEM ANEL DE SOLDA, INSTALADO EM RESERVAÇÃO DE ÁGUA DE EDIFICAÇÃO QUE POSSUA RESERVATÓRIO DE FIBRA/FIBROCIMENTO  FORNECIMENTO E INSTALAÇÃO. AF_06/2016</t>
  </si>
  <si>
    <t>171,20</t>
  </si>
  <si>
    <t>LUVA DE COBRE, DN 104 MM, SEM ANEL DE SOLDA, INSTALADO EM RESERVAÇÃO DE ÁGUA DE EDIFICAÇÃO QUE POSSUA RESERVATÓRIO DE FIBRA/FIBROCIMENTO  FORNECIMENTO E INSTALAÇÃO. AF_06/2016</t>
  </si>
  <si>
    <t>238,42</t>
  </si>
  <si>
    <t>COTOVELO EM COBRE, DN 54 MM, 90 GRAUS, SEM ANEL DE SOLDA, INSTALADO EM RESERVAÇÃO DE ÁGUA DE EDIFICAÇÃO QUE POSSUA RESERVATÓRIO DE FIBRA/FIBROCIMENTO  FORNECIMENTO E INSTALAÇÃO. AF_06/2016</t>
  </si>
  <si>
    <t>83,37</t>
  </si>
  <si>
    <t>CURVA EM COBRE, DN 54 MM, 45 GRAUS, SEM ANEL DE SOLDA, BOLSA X BOLSA, INSTALADO EM RESERVAÇÃO DE ÁGUA DE EDIFICAÇÃO QUE POSSUA RESERVATÓRIO DE FIBRA/FIBROCIMENTO  FORNECIMENTO E INSTALAÇÃO. AF_06/2016</t>
  </si>
  <si>
    <t>93,82</t>
  </si>
  <si>
    <t>COTOVELO EM COBRE, DN 66 MM, 90 GRAUS, SEM ANEL DE SOLDA, INSTALADO EM RESERVAÇÃO DE ÁGUA DE EDIFICAÇÃO QUE POSSUA RESERVATÓRIO DE FIBRA/FIBROCIMENTO  FORNECIMENTO E INSTALAÇÃO. AF_06/2016</t>
  </si>
  <si>
    <t>220,75</t>
  </si>
  <si>
    <t>CURVA EM COBRE, DN 66 MM, 45 GRAUS, SEM ANEL DE SOLDA, BOLSA X BOLSA, INSTALADO EM RESERVAÇÃO DE ÁGUA DE EDIFICAÇÃO QUE POSSUA RESERVATÓRIO DE FIBRA/FIBROCIMENTO  FORNECIMENTO E INSTALAÇÃO. AF_06/2016</t>
  </si>
  <si>
    <t>184,41</t>
  </si>
  <si>
    <t>COTOVELO EM COBRE, DN 79 MM, 90 GRAUS, SEM ANEL DE SOLDA, INSTALADO EM RESERVAÇÃO DE ÁGUA DE EDIFICAÇÃO QUE POSSUA RESERVATÓRIO DE FIBRA/FIBROCIMENTO  FORNECIMENTO E INSTALAÇÃO. AF_06/2016</t>
  </si>
  <si>
    <t>217,43</t>
  </si>
  <si>
    <t>COTOVELO EM COBRE, DN 104 MM, 90 GRAUS, SEM ANEL DE SOLDA, INSTALADO EM RESERVAÇÃO DE ÁGUA DE EDIFICAÇÃO QUE POSSUA RESERVATÓRIO DE FIBRA/FIBROCIMENTO  FORNECIMENTO E INSTALAÇÃO. AF_06/2016</t>
  </si>
  <si>
    <t>489,30</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</si>
  <si>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</si>
  <si>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</si>
  <si>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273,99</t>
  </si>
  <si>
    <t>TE EM COBRE, DN 79 MM, SEM ANEL DE SOLDA, INSTALADO EM RESERVAÇÃO DE ÁGUA DE EDIFICAÇÃO QUE POSSUA RESERVATÓRIO DE FIBRA/FIBROCIMENTO  FORNECIMENTO E INSTALAÇÃO. AF_06/2016</t>
  </si>
  <si>
    <t>413,40</t>
  </si>
  <si>
    <t>TE EM COBRE, DN 104 MM, SEM ANEL DE SOLDA, INSTALADO EM RESERVAÇÃO DE ÁGUA DE EDIFICAÇÃO QUE POSSUA RESERVATÓRIO DE FIBRA/FIBROCIMENTO  FORNECIMENTO E INSTALAÇÃO. AF_06/2016</t>
  </si>
  <si>
    <t>850,67</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</si>
  <si>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</si>
  <si>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</si>
  <si>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</si>
  <si>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</si>
  <si>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</si>
  <si>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</si>
  <si>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</si>
  <si>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</si>
  <si>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</si>
  <si>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</si>
  <si>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</si>
  <si>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</si>
  <si>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</si>
  <si>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</si>
  <si>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</si>
  <si>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</si>
  <si>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81,65</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</si>
  <si>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</si>
  <si>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</si>
  <si>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</si>
  <si>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</si>
  <si>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</si>
  <si>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</si>
  <si>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</si>
  <si>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</si>
  <si>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20,29</t>
  </si>
  <si>
    <t>JOELHO 90 GRAUS, PVC, SOLDÁVEL, DN 60 MM INSTALADO EM RESERVAÇÃO DE ÁGUA DE EDIFICAÇÃO QUE POSSUA RESERVATÓRIO DE FIBRA/FIBROCIMENTO   FORNECIMENTO E INSTALAÇÃO. AF_06/2016</t>
  </si>
  <si>
    <t>33,95</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</si>
  <si>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</si>
  <si>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</si>
  <si>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87,23</t>
  </si>
  <si>
    <t>CURVA 90 GRAUS, PVC, SOLDÁVEL, DN 75 MM, INSTALADO EM RESERVAÇÃO DE ÁGUA DE EDIFICAÇÃO QUE POSSUA RESERVATÓRIO DE FIBRA/FIBROCIMENTO   FORNECIMENTO E INSTALAÇÃO. AF_06/2016</t>
  </si>
  <si>
    <t>56,82</t>
  </si>
  <si>
    <t>JOELHO 90 GRAUS, PVC, SOLDÁVEL, DN 85 MM INSTALADO EM RESERVAÇÃO DE ÁGUA DE EDIFICAÇÃO QUE POSSUA RESERVATÓRIO DE FIBRA/FIBROCIMENTO   FORNECIMENTO E INSTALAÇÃO. AF_06/2016</t>
  </si>
  <si>
    <t>112,13</t>
  </si>
  <si>
    <t>CURVA 90 GRAUS, PVC, SOLDÁVEL, DN 85 MM, INSTALADO EM RESERVAÇÃO DE ÁGUA DE EDIFICAÇÃO QUE POSSUA RESERVATÓRIO DE FIBRA/FIBROCIMENTO   FORNECIMENTO E INSTALAÇÃO. AF_06/2016</t>
  </si>
  <si>
    <t>86,83</t>
  </si>
  <si>
    <t>JOELHO 90 GRAUS, PVC, SOLDÁVEL, DN 110 MM INSTALADO EM RESERVAÇÃO DE ÁGUA DE EDIFICAÇÃO QUE POSSUA RESERVATÓRIO DE FIBRA/FIBROCIMENTO   FORNECIMENTO E INSTALAÇÃO. AF_06/2016</t>
  </si>
  <si>
    <t>207,54</t>
  </si>
  <si>
    <t>CURVA 90 GRAUS, PVC, SOLDÁVEL, DN 110 MM, INSTALADO EM RESERVAÇÃO DE ÁGUA DE EDIFICAÇÃO QUE POSSUA RESERVATÓRIO DE FIBRA/FIBROCIMENTO   FORNECIMENTO E INSTALAÇÃO. AF_06/2016</t>
  </si>
  <si>
    <t>169,39</t>
  </si>
  <si>
    <t>TÊ, PVC, SOLDÁVEL, DN  25 MM INSTALADO EM RESERVAÇÃO DE ÁGUA DE EDIFICAÇÃO QUE POSSUA RESERVATÓRIO DE FIBRA/FIBROCIMENTO   FORNECIMENTO E INSTALAÇÃO. AF_06/2016</t>
  </si>
  <si>
    <t>8,45</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</si>
  <si>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</si>
  <si>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</si>
  <si>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</si>
  <si>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</si>
  <si>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</si>
  <si>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19,35</t>
  </si>
  <si>
    <t>TÊ, PVC, SOLDÁVEL, DN 50 MM INSTALADO EM RESERVAÇÃO DE ÁGUA DE EDIFICAÇÃO QUE POSSUA RESERVATÓRIO DE FIBRA/FIBROCIMENTO   FORNECIMENTO E INSTALAÇÃO. AF_06/2016</t>
  </si>
  <si>
    <t>19,39</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</si>
  <si>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</si>
  <si>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</si>
  <si>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44,18</t>
  </si>
  <si>
    <t>TÊ, PVC, SOLDÁVEL, DN 75 MM INSTALADO EM RESERVAÇÃO DE ÁGUA DE EDIFICAÇÃO QUE POSSUA RESERVATÓRIO DE FIBRA/FIBROCIMENTO   FORNECIMENTO E INSTALAÇÃO. AF_06/2016</t>
  </si>
  <si>
    <t>68,11</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</si>
  <si>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</si>
  <si>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</si>
  <si>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114,76</t>
  </si>
  <si>
    <t>TÊ DE REDUÇÃO, PVC, SOLDÁVEL, DN 85 MM X 60 MM, INSTALADO EM RESERVAÇÃO DE ÁGUA DE EDIFICAÇÃO QUE POSSUA RESERVATÓRIO DE FIBRA/FIBROCIMENTO   FORNECIMENTO E INSTALAÇÃO. AF_06/2016</t>
  </si>
  <si>
    <t>97,54</t>
  </si>
  <si>
    <t>TÊ, PVC, SOLDÁVEL, DN 110 MM INSTALADO EM RESERVAÇÃO DE ÁGUA DE EDIFICAÇÃO QUE POSSUA RESERVATÓRIO DE FIBRA/FIBROCIMENTO   FORNECIMENTO E INSTALAÇÃO. AF_06/2016</t>
  </si>
  <si>
    <t>169,37</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</si>
  <si>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</si>
  <si>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</si>
  <si>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</si>
  <si>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</si>
  <si>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</si>
  <si>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</si>
  <si>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38,51</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</si>
  <si>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</si>
  <si>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</si>
  <si>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</si>
  <si>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38,03</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</si>
  <si>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</si>
  <si>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</si>
  <si>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</si>
  <si>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155,65</t>
  </si>
  <si>
    <t>ADAPTADOR COM FLANGES LIVRES, PVC, SOLDÁVEL, DN 85 MM X 3 , INSTALADO EM RESERVAÇÃO DE ÁGUA DE EDIFICAÇÃO QUE POSSUA RESERVATÓRIO DE FIBRA/FIBROCIMENTO   FORNECIMENTO E INSTALAÇÃO. AF_06/2016</t>
  </si>
  <si>
    <t>210,59</t>
  </si>
  <si>
    <t>ADAPTADOR COM FLANGES LIVRES, PVC, SOLDÁVEL, DN 110 MM X 4 , INSTALADO EM RESERVAÇÃO DE ÁGUA DE EDIFICAÇÃO QUE POSSUA RESERVATÓRIO DE FIBRA/FIBROCIMENTO   FORNECIMENTO E INSTALAÇÃO. AF_06/2016</t>
  </si>
  <si>
    <t>290,25</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</si>
  <si>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</si>
  <si>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</si>
  <si>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</si>
  <si>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</si>
  <si>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</si>
  <si>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</si>
  <si>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</si>
  <si>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93,99</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</si>
  <si>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</si>
  <si>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</si>
  <si>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</si>
  <si>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85,16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</si>
  <si>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</si>
  <si>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</si>
  <si>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</si>
  <si>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</si>
  <si>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</si>
  <si>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</si>
  <si>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</si>
  <si>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</si>
  <si>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86,75</t>
  </si>
  <si>
    <t>JOELHO 90 GRAUS, CPVC, SOLDÁVEL, DN 89 MM, INSTALADO EM RESERVAÇÃO DE ÁGUA DE EDIFICAÇÃO QUE POSSUA RESERVATÓRIO DE FIBRA/FIBROCIMENTO  FORNECIMENTO E INSTALAÇÃO. AF_06/2016</t>
  </si>
  <si>
    <t>109,06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</si>
  <si>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</si>
  <si>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</si>
  <si>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</si>
  <si>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</si>
  <si>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</si>
  <si>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49,54</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</si>
  <si>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</si>
  <si>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</si>
  <si>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131,81</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</si>
  <si>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</si>
  <si>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</si>
  <si>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</si>
  <si>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</si>
  <si>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43,38</t>
  </si>
  <si>
    <t>ADAPTADOR COM FLANGES LIVRES, PVC, SOLDÁVEL LONGO, DN 60 MM X 2 , INSTALADO EM RESERVAÇÃO DE ÁGUA DE EDIFICAÇÃO QUE POSSUA RESERVATÓRIO DE FIBRA/FIBROCIMENTO   FORNECIMENTO E INSTALAÇÃO. AF_06/2016</t>
  </si>
  <si>
    <t>62,16</t>
  </si>
  <si>
    <t>ADAPTADOR COM FLANGES LIVRES, PVC, SOLDÁVEL LONGO, DN 75 MM X 2 1/2 , INSTALADO EM RESERVAÇÃO DE ÁGUA DE EDIFICAÇÃO QUE POSSUA RESERVATÓRIO DE FIBRA/FIBROCIMENTO   FORNECIMENTO E INSTALAÇÃO. AF_06/2016</t>
  </si>
  <si>
    <t>192,47</t>
  </si>
  <si>
    <t>ADAPTADOR COM FLANGES LIVRES, PVC, SOLDÁVEL LONGO, DN 85 MM X 3 , INSTALADO EM RESERVAÇÃO DE ÁGUA DE EDIFICAÇÃO QUE POSSUA RESERVATÓRIO DE FIBRA/FIBROCIMENTO   FORNECIMENTO E INSTALAÇÃO. AF_06/2016</t>
  </si>
  <si>
    <t>222,44</t>
  </si>
  <si>
    <t>ADAPTADOR COM FLANGES LIVRES, PVC, SOLDÁVEL LONGO, DN 110 MM X 4 , INSTALADO EM RESERVAÇÃO DE ÁGUA DE EDIFICAÇÃO QUE POSSUA RESERVATÓRIO DE FIBRA/FIBROCIMENTO   FORNECIMENTO E INSTALAÇÃO. AF_06/2016</t>
  </si>
  <si>
    <t>311,12</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</si>
  <si>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</si>
  <si>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</si>
  <si>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23,70</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</si>
  <si>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</si>
  <si>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</si>
  <si>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42,61</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</si>
  <si>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</si>
  <si>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</si>
  <si>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56,32</t>
  </si>
  <si>
    <t>SPRINKLER TIPO PENDENTE, 68 °C, UNIÃO POR ROSCA DN 15 (1/2") - FORNECIMENTO E INSTALAÇÃO. AF_12/2015</t>
  </si>
  <si>
    <t>31,68</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</si>
  <si>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</si>
  <si>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</si>
  <si>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</si>
  <si>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</si>
  <si>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</si>
  <si>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</si>
  <si>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</si>
  <si>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</si>
  <si>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</si>
  <si>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</si>
  <si>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</si>
  <si>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</si>
  <si>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</si>
  <si>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</si>
  <si>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</si>
  <si>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</si>
  <si>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</si>
  <si>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</si>
  <si>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</si>
  <si>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20,76</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</si>
  <si>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</si>
  <si>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</si>
  <si>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</si>
  <si>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</si>
  <si>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</si>
  <si>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19,85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</si>
  <si>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</si>
  <si>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</si>
  <si>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</si>
  <si>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</si>
  <si>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</si>
  <si>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</si>
  <si>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</si>
  <si>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</si>
  <si>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</si>
  <si>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</si>
  <si>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</si>
  <si>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</si>
  <si>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54,03</t>
  </si>
  <si>
    <t>JOELHO 45 GRAUS, PPR, DN 75 MM, CLASSE PN 25, INSTALADO EM PRUMADA DE ÁGUA  FORNECIMENTO E INSTALAÇÃO . AF_06/2015</t>
  </si>
  <si>
    <t>52,55</t>
  </si>
  <si>
    <t>JOELHO 90 GRAUS, PPR, DN 90 MM, CLASSE PN 25, INSTALADO EM PRUMADA DE ÁGUA  FORNECIMENTO E INSTALAÇÃO . AF_06/2015</t>
  </si>
  <si>
    <t>81,22</t>
  </si>
  <si>
    <t>JOELHO 90 GRAUS, PPR, DN 110 MM, CLASSE PN 25, INSTALADO EM PRUMADA DE ÁGUA  FORNECIMENTO E INSTALAÇÃO . AF_06/2015</t>
  </si>
  <si>
    <t>121,47</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</si>
  <si>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</si>
  <si>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</si>
  <si>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</si>
  <si>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</si>
  <si>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</si>
  <si>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</si>
  <si>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</si>
  <si>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</si>
  <si>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</si>
  <si>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</si>
  <si>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</si>
  <si>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</si>
  <si>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86,18</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</si>
  <si>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</si>
  <si>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</si>
  <si>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</si>
  <si>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</si>
  <si>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</si>
  <si>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31,67</t>
  </si>
  <si>
    <t>TÊ NORMAL, PPR, DN 75 MM, CLASSE PN 25, INSTALADO EM PRUMADA DE ÁGUA  FORNECIMENTO E INSTALAÇÃO . AF_06/2015</t>
  </si>
  <si>
    <t>58,64</t>
  </si>
  <si>
    <t>TÊ NORMAL, PPR, DN 90 MM, CLASSE PN 25, INSTALADO EM PRUMADA DE ÁGUA  FORNECIMENTO E INSTALAÇÃO . AF_06/2015</t>
  </si>
  <si>
    <t>87,87</t>
  </si>
  <si>
    <t>TÊ NORMAL, PPR, DN 110 MM, CLASSE PN 25, INSTALADO EM PRUMADA DE ÁGUA  FORNECIMENTO E INSTALAÇÃO . AF_06/2015</t>
  </si>
  <si>
    <t>138,02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</si>
  <si>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</si>
  <si>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</si>
  <si>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</si>
  <si>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</si>
  <si>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</si>
  <si>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</si>
  <si>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</si>
  <si>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</si>
  <si>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</si>
  <si>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37,33</t>
  </si>
  <si>
    <t>LUVA, PPR, DN 90 MM, CLASSE PN 25, INSTALADO EM RESERVAÇÃO DE ÁGUA DE EDIFICAÇÃO QUE POSSUA RESERVATÓRIO DE FIBRA/FIBROCIMENTO  FORNECIMENTO E INSTALAÇÃO. AF_06/2016</t>
  </si>
  <si>
    <t>54,04</t>
  </si>
  <si>
    <t>LUVA, PPR, DN 110 MM, CLASSE PN 25, INSTALADO EM RESERVAÇÃO DE ÁGUA DE EDIFICAÇÃO QUE POSSUA RESERVATÓRIO DE FIBRA/FIBROCIMENTO  FORNECIMENTO E INSTALAÇÃO. AF_06/2016</t>
  </si>
  <si>
    <t>86,14</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</si>
  <si>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</si>
  <si>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</si>
  <si>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</si>
  <si>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</si>
  <si>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11,45</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</si>
  <si>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</si>
  <si>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</si>
  <si>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</si>
  <si>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57,87</t>
  </si>
  <si>
    <t>JOELHO 90 GRAUS, PPR, DN 90 MM, CLASSE PN 25,  INSTALADO EM RESERVAÇÃO DE ÁGUA DE EDIFICAÇÃO QUE POSSUA RESERVATÓRIO DE FIBRA/FIBROCIMENTO  FORNECIMENTO E INSTALAÇÃO. AF_06/2016</t>
  </si>
  <si>
    <t>80,28</t>
  </si>
  <si>
    <t>JOELHO 90 GRAUS, PPR, DN 110 MM, CLASSE PN 25,  INSTALADO EM RESERVAÇÃO DE ÁGUA DE EDIFICAÇÃO QUE POSSUA RESERVATÓRIO DE FIBRA/FIBROCIMENTO  FORNECIMENTO E INSTALAÇÃO. AF_06/2016</t>
  </si>
  <si>
    <t>121,43</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</si>
  <si>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</si>
  <si>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</si>
  <si>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</si>
  <si>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</si>
  <si>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</si>
  <si>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</si>
  <si>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33,05</t>
  </si>
  <si>
    <t>TÊ, PPR, DN 75 MM, CLASSE PN 25,  INSTALADO EM RESERVAÇÃO DE ÁGUA DE EDIFICAÇÃO QUE POSSUA RESERVATÓRIO DE FIBRA/FIBROCIMENTO  FORNECIMENTO E INSTALAÇÃO. AF_06/2016</t>
  </si>
  <si>
    <t>63,71</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</si>
  <si>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</si>
  <si>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</si>
  <si>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137,94</t>
  </si>
  <si>
    <t>KIT CHASSI PEX, PRÉ-FABRICADO, PARA CHUVEIRO COM REGISTROS DE PRESSÃO E CONEXÕES POR CRIMPAGEM  FORNECIMENTO E INSTALAÇÃO. AF_06/2015</t>
  </si>
  <si>
    <t>216,56</t>
  </si>
  <si>
    <t>KIT CHASSI PEX, PRÉ-FABRICADO, PARA COZINHA COM CUBA SIMPLES E CONEXÕES POR CRIMPAGEM  FORNECIMENTO E INSTALAÇÃO. AF_06/2015</t>
  </si>
  <si>
    <t>111,20</t>
  </si>
  <si>
    <t>KIT CHASSI PEX, PRÉ-FABRICADO, PARA ÁREA DE SERVIÇO COM TANQUE E MÁQUINA DE LAVAR ROUPA, E CONEXÕES POR CRIMPAGEM  FORNECIMENTO E INSTALAÇÃO. AF_06/2015</t>
  </si>
  <si>
    <t>199,05</t>
  </si>
  <si>
    <t>KIT CHASSI PEX, PRÉ-FABRICADO, PARA CHUVEIRO COM REGISTROS DE PRESSÃO E CONEXÕES POR ANEL DESLIZANTE  FORNECIMENTO E INSTALAÇÃO. AF_06/2015</t>
  </si>
  <si>
    <t>223,61</t>
  </si>
  <si>
    <t>KIT CHASSI PEX, PRÉ-FABRICADO, PARA COZINHA COM CUBA SIMPLES E CONEXÕES POR ANEL DESLIZANTE  FORNECIMENTO E INSTALAÇÃO. AF_06/2015</t>
  </si>
  <si>
    <t>108,53</t>
  </si>
  <si>
    <t>KIT CHASSI PEX, PRÉ-FABRICADO, PARA ÁREA DE SERVIÇO COM TANQUE E MÁQUINA DE LAVAR ROUPA, E CONEXÕES POR ANEL DESLIZANTE  FORNECIMENTO E INSTALAÇÃO. AF_06/2015</t>
  </si>
  <si>
    <t>180,97</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</si>
  <si>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</si>
  <si>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</si>
  <si>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</si>
  <si>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</si>
  <si>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</si>
  <si>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</si>
  <si>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</si>
  <si>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12,76</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</si>
  <si>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</si>
  <si>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</si>
  <si>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</si>
  <si>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20,05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</si>
  <si>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</si>
  <si>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</si>
  <si>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</si>
  <si>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33,84</t>
  </si>
  <si>
    <t>CONEXÃO FIXA, ROSCA FÊMEA, METÁLICA, PARA INSTALAÇÕES EM PEX, DN 32 MM X 1", COM ANEL DESLIZANTE  FORNECIMENTO E INSTALAÇÃO. AF_06/2015</t>
  </si>
  <si>
    <t>28,88</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</si>
  <si>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</si>
  <si>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</si>
  <si>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</si>
  <si>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</si>
  <si>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18,37</t>
  </si>
  <si>
    <t>LUVA PARA INSTALAÇÕES EM PEX, DN 20 MM, CONEXÃO POR CRIMPAGEM   FORNECIMENTO E INSTALAÇÃO. AF_06/2015</t>
  </si>
  <si>
    <t>16,70</t>
  </si>
  <si>
    <t>CONEXÃO FIXA, ROSCA FÊMEA, PARA INSTALAÇÕES EM PEX, DN 20MM X 1/2", CONEXÃO POR CRIMPAGEM  FORNECIMENTO E INSTALAÇÃO. AF_06/2015</t>
  </si>
  <si>
    <t>17,32</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</si>
  <si>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</si>
  <si>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</si>
  <si>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</si>
  <si>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</si>
  <si>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19,77</t>
  </si>
  <si>
    <t>CONEXÃO FIXA, ROSCA FÊMEA, PARA INSTALAÇÕES EM PEX, DN 25MM X 3/4", CONEXÃO POR CRIMPAGEM  FORNECIMENTO E INSTALAÇÃO. AF_06/2015</t>
  </si>
  <si>
    <t>22,81</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</si>
  <si>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</si>
  <si>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</si>
  <si>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</si>
  <si>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</si>
  <si>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32,45</t>
  </si>
  <si>
    <t>JOELHO 90 GRAUS, METÁLICO, PARA INSTALAÇÕES EM PEX, DN 16 MM, CONEXÃO POR ANEL DESLIZANTE   FORNECIMENTO E INSTALAÇÃO. AF_06/2015</t>
  </si>
  <si>
    <t>17,77</t>
  </si>
  <si>
    <t>JOELHO 90 GRAUS, ROSCA FÊMEA TERMINAL, METÁLICO, PARA INSTALAÇÕES EM PEX, DN 16MM X 1/2", CONEXÃO POR ANEL DESLIZANTE  FORNECIMENTO E INSTALAÇÃO. AF_06/2015</t>
  </si>
  <si>
    <t>16,35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</si>
  <si>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</si>
  <si>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</si>
  <si>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</si>
  <si>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</si>
  <si>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</si>
  <si>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</si>
  <si>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</si>
  <si>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</si>
  <si>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</si>
  <si>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</si>
  <si>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</si>
  <si>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15,25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</si>
  <si>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</si>
  <si>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</si>
  <si>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23,47</t>
  </si>
  <si>
    <t>JOELHO 90 GRAUS, PARA INSTALAÇÕES EM PEX, DN 20 MM, CONEXÃO POR CRIMPAGEM   FORNECIMENTO E INSTALAÇÃO. AF_06/2015</t>
  </si>
  <si>
    <t>JOELHO 90 GRAUS, ROSCA FÊMEA TERMINAL, PARA INSTALAÇÕES EM PEX, DN 20MM X 1/2", CONEXÃO POR CRIMPAGEM  FORNECIMENTO E INSTALAÇÃO. AF_06/2015</t>
  </si>
  <si>
    <t>22,74</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</si>
  <si>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</si>
  <si>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</si>
  <si>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</si>
  <si>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25,50</t>
  </si>
  <si>
    <t>JOELHO 90 GRAUS, ROSCA FÊMEA TERMINAL, PARA INSTALAÇÕES EM PEX, DN 25MM X 1, CONEXÃO POR CRIMPAGEM  FORNECIMENTO E INSTALAÇÃO. AF_06/2015</t>
  </si>
  <si>
    <t>40,36</t>
  </si>
  <si>
    <t>JOELHO 90 GRAUS, PARA INSTALAÇÕES EM PEX, DN 32 MM, CONEXÃO POR CRIMPAGEM   FORNECIMENTO E INSTALAÇÃO. AF_06/2015</t>
  </si>
  <si>
    <t>JOELHO 90 GRAUS, ROSCA FÊMEA TERMINAL, PARA INSTALAÇÕES EM PEX, DN 32 MM X 1", CONEXÃO POR CRIMPAGEM  FORNECIMENTO E INSTALAÇÃO. AF_06/2015</t>
  </si>
  <si>
    <t>50,56</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</si>
  <si>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</si>
  <si>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</si>
  <si>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</si>
  <si>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24,93</t>
  </si>
  <si>
    <t>TÊ, ROSCA FÊMEA, METÁLICO, PARA INSTALAÇÕES EM PEX, DN 20 MM X ½, CONEXÃO POR ANEL DESLIZANTE   FORNECIMENTO E INSTALAÇÃO. AF_06/2015</t>
  </si>
  <si>
    <t>24,66</t>
  </si>
  <si>
    <t>TÊ, METÁLICO, PARA INSTALAÇÕES EM PEX, DN 25 MM, CONEXÃO POR ANEL DESLIZANTE  FORNECIMENTO E INSTALAÇÃO. AF_06/2015</t>
  </si>
  <si>
    <t>38,81</t>
  </si>
  <si>
    <t>TÊ, ROSCA FÊMEA, METÁLICO, PARA INSTALAÇÕES EM PEX, DN 25 MM X 3/4", CONEXÃO POR ANEL DESLIZANTE  FORNECIMENTO E INSTALAÇÃO. AF_06/2015</t>
  </si>
  <si>
    <t>TÊ, METÁLICO, PARA INSTALAÇÕES EM PEX, DN 32 MM, CONEXÃO POR ANEL DESLIZANTE  FORNECIMENTO E INSTALAÇÃO. AF_06/2015</t>
  </si>
  <si>
    <t>50,96</t>
  </si>
  <si>
    <t>TÊ, ROSCA MACHO, METÁLICO, PARA INSTALAÇÕES EM PEX, DN 32 MM X 1", CONEXÃO POR ANEL DESLIZANTE  FORNECIMENTO E INSTALAÇÃO. AF_06/2015</t>
  </si>
  <si>
    <t>59,06</t>
  </si>
  <si>
    <t>TÊ, PARA INSTALAÇÕES EM PEX, DN 16 MM, CONEXÃO POR CRIMPAGEM  FORNECIMENTO E INSTALAÇÃO. AF_06/2015</t>
  </si>
  <si>
    <t>23,58</t>
  </si>
  <si>
    <t>TÊ, PARA INSTALAÇÕES EM PEX, DN 20 MM, CONEXÃO POR CRIMPAGEM  FORNECIMENTO E INSTALAÇÃO. AF_06/2015</t>
  </si>
  <si>
    <t>TÊ, PEX, DN 25 MM, CONEXÃO POR CRIMPAGEM  FORNECIMENTO E INSTALAÇÃO. AF_06/2015</t>
  </si>
  <si>
    <t>44,29</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</si>
  <si>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</si>
  <si>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</si>
  <si>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</si>
  <si>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69,02</t>
  </si>
  <si>
    <t>DISTRIBUIDOR 3 SAÍDAS, METÁLICO, PARA INSTALAÇÕES EM PEX, ENTRADA DE 3/4" X 3 SAÍDAS DE 1/2", CONEXÃO POR ANEL DESLIZANTE  FORNECIMENTO E INSTALAÇÃO . AF_06/2015</t>
  </si>
  <si>
    <t>73,10</t>
  </si>
  <si>
    <t>DISTRIBUIDOR 3 SAÍDAS, METÁLICO, PARA INSTALAÇÕES EM PEX, ENTRADA DE 1 X 3 SAÍDAS DE 1/2, CONEXÃO POR ANEL DESLIZANTE   FORNECIMENTO E INSTALAÇÃO. AF_06/2015</t>
  </si>
  <si>
    <t>87,48</t>
  </si>
  <si>
    <t>DISTRIBUIDOR 2 SAÍDAS, PARA INSTALAÇÕES EM PEX, ENTRADA DE 32 MM X 2 SAÍDAS DE 16 MM, CONEXÃO POR CRIMPAGEM FORNECIMENTO E INSTALAÇÃO. AF_06/2015</t>
  </si>
  <si>
    <t>153,12</t>
  </si>
  <si>
    <t>DISTRIBUIDOR 2 SAÍDAS, PARA INSTALAÇÕES EM PEX, ENTRADA DE 32 MM X 2 SAÍDAS DE 20 MM, CONEXÃO POR CRIMPAGEM  FORNECIMENTO E INSTALAÇÃO. AF_06/2015</t>
  </si>
  <si>
    <t>163,56</t>
  </si>
  <si>
    <t>DISTRIBUIDOR 2 SAÍDAS, PARA INSTALAÇÕES EM PEX, ENTRADA DE 32 MM X 2 SAÍDAS DE 25 MM, CONEXÃO POR CRIMPAGEM  FORNECIMENTO E INSTALAÇÃO. AF_06/2015</t>
  </si>
  <si>
    <t>165,51</t>
  </si>
  <si>
    <t>DISTRIBUIDOR 3 SAÍDAS, PARA INSTALAÇÕES EM PEX, ENTRADA DE 32 MM X 3 SAÍDAS DE 16 MM, CONEXÃO POR CRIMPAGEM  FORNECIMENTO E INSTALAÇÃO. AF_06/2015</t>
  </si>
  <si>
    <t>166,45</t>
  </si>
  <si>
    <t>DISTRIBUIDOR 3 SAÍDAS, PARA INSTALAÇÕES EM PEX, ENTRADA DE 32 MM X 3 SAÍDAS DE 20 MM, CONEXÃO POR CRIMPAGEM  FORNECIMENTO E INSTALAÇÃO. AF_06/2015</t>
  </si>
  <si>
    <t>189,82</t>
  </si>
  <si>
    <t>DISTRIBUIDOR 3 SAÍDAS, PARA INSTALAÇÕES EM PEX, ENTRADA DE 32 MM X 3 SAÍDAS DE 25 MM, CONEXÃO POR CRIMPAGEM  FORNECIMENTO E INSTALAÇÃO. AF_06/2015</t>
  </si>
  <si>
    <t>200,41</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</si>
  <si>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</si>
  <si>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</si>
  <si>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</si>
  <si>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</si>
  <si>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</si>
  <si>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44,11</t>
  </si>
  <si>
    <t>ACOPLAMENTO RÍGIDO EM AÇO, CONEXÃO RANHURADA, DN 50 (2"), INSTALADO EM PRUMADAS - FORNECIMENTO E INSTALAÇÃO. AF_12/2015</t>
  </si>
  <si>
    <t>26,76</t>
  </si>
  <si>
    <t>ACOPLAMENTO RÍGIDO EM AÇO, CONEXÃO RANHURADA, DN 65 (2 1/2"), INSTALADO EM PRUMADAS - FORNECIMENTO E INSTALAÇÃO. AF_12/2015</t>
  </si>
  <si>
    <t>ACOPLAMENTO RÍGIDO EM AÇO, CONEXÃO RANHURADA, DN 80 (3"), INSTALADO EM PRUMADAS - FORNECIMENTO E INSTALAÇÃO. AF_12/2015</t>
  </si>
  <si>
    <t>33,83</t>
  </si>
  <si>
    <t>CURVA 45 GRAUS, EM AÇO, CONEXÃO RANHURADA, DN 50 (2), INSTALADO EM PRUMADAS - FORNECIMENTO E INSTALAÇÃO. AF_12/2015</t>
  </si>
  <si>
    <t>58,90</t>
  </si>
  <si>
    <t>CURVA 90 GRAUS, EM AÇO, CONEXÃO RANHURADA, DN 50 (2"), INSTALADO EM PRUMADAS - FORNECIMENTO E INSTALAÇÃO. AF_12/2015</t>
  </si>
  <si>
    <t>CURVA 45 GRAUS, EM AÇO, CONEXÃO RANHURADA, DN 65 (2 1/2"), INSTALADO EM PRUMADAS - FORNECIMENTO E INSTALAÇÃO. AF_12/2015</t>
  </si>
  <si>
    <t>68,81</t>
  </si>
  <si>
    <t>CURVA 90 GRAUS, EM AÇO, CONEXÃO RANHURADA, DN 65 (2 1/2), INSTALADO EM PRUMADAS - FORNECIMENTO E INSTALAÇÃO. AF_12/2015</t>
  </si>
  <si>
    <t>70,78</t>
  </si>
  <si>
    <t>CURVA 45 GRAUS, EM AÇO, CONEXÃO RANHURADA, DN 80 (3"), INSTALADO EM PRUMADAS - FORNECIMENTO E INSTALAÇÃO. AF_12/2015</t>
  </si>
  <si>
    <t>78,73</t>
  </si>
  <si>
    <t>CURVA 90 GRAUS, EM AÇO, CONEXÃO RANHURADA, DN 80 (3"), INSTALADO EM PRUMADAS - FORNECIMENTO E INSTALAÇÃO. AF_12/2015</t>
  </si>
  <si>
    <t>80,84</t>
  </si>
  <si>
    <t>TÊ, EM AÇO, CONEXÃO RANHURADA, DN 50 (2"), INSTALADO EM PRUMADAS - FORNECIMENTO E INSTALAÇÃO. AF_12/2015</t>
  </si>
  <si>
    <t>TÊ, EM AÇO, CONEXÃO RANHURADA, DN 65 (2 1/2"), INSTALADO EM PRUMADAS - FORNECIMENTO E INSTALAÇÃO. AF_12/2015</t>
  </si>
  <si>
    <t>105,66</t>
  </si>
  <si>
    <t>TÊ, EM AÇO, CONEXÃO RANHURADA, DN 80 (3"), INSTALADO EM PRUMADAS - FORNECIMENTO E INSTALAÇÃO. AF_12/2015</t>
  </si>
  <si>
    <t>LUVA, EM AÇO, CONEXÃO SOLDADA, DN 50 (2"), INSTALADO EM PRUMADAS - FORNECIMENTO E INSTALAÇÃO. AF_12/2015</t>
  </si>
  <si>
    <t>82,12</t>
  </si>
  <si>
    <t>LUVA COM REDUÇÃO, EM AÇO, CONEXÃO SOLDADA, DN 50 X 40 MM (2 X 1 1/2), INSTALADO EM PRUMADAS - FORNECIMENTO E INSTALAÇÃO. AF_12/2015</t>
  </si>
  <si>
    <t>LUVA, EM AÇO, CONEXÃO SOLDADA, DN 65 (2 1/2"), INSTALADO EM PRUMADAS - FORNECIMENTO E INSTALAÇÃO. AF_12/2015</t>
  </si>
  <si>
    <t>165,61</t>
  </si>
  <si>
    <t>LUVA COM REDUÇÃO, EM AÇO, CONEXÃO SOLDADA, DN 65 X 50 MM (2 1/2" X 2"), INSTALADO EM PRUMADAS - FORNECIMENTO E INSTALAÇÃO. AF_12/2015</t>
  </si>
  <si>
    <t>LUVA, EM AÇO, CONEXÃO SOLDADA, DN 80 (3), INSTALADO EM PRUMADAS - FORNECIMENTO E INSTALAÇÃO. AF_12/2015</t>
  </si>
  <si>
    <t>176,36</t>
  </si>
  <si>
    <t>LUVA COM REDUÇÃO, EM AÇO, CONEXÃO SOLDADA, DN 80 X 65 MM (3" X 2 1/2"), INSTALADO EM PRUMADAS - FORNECIMENTO E INSTALAÇÃO. AF_12/2015</t>
  </si>
  <si>
    <t>215,19</t>
  </si>
  <si>
    <t>CURVA 45 GRAUS, EM AÇO, CONEXÃO SOLDADA, DN 50 (2), INSTALADO EM PRUMADAS - FORNECIMENTO E INSTALAÇÃO. AF_12/2015</t>
  </si>
  <si>
    <t>134,95</t>
  </si>
  <si>
    <t>CURVA 90 GRAUS, EM AÇO, CONEXÃO SOLDADA, DN 50 (2), INSTALADO EM PRUMADAS - FORNECIMENTO E INSTALAÇÃO. AF_12/2015</t>
  </si>
  <si>
    <t>143,09</t>
  </si>
  <si>
    <t>CURVA 45 GRAUS, EM AÇO, CONEXÃO SOLDADA, DN 65 (2 1/2), INSTALADO EM PRUMADAS - FORNECIMENTO E INSTALAÇÃO. AF_12/2015</t>
  </si>
  <si>
    <t>228,05</t>
  </si>
  <si>
    <t>CURVA 90 GRAUS, EM AÇO, CONEXÃO SOLDADA, DN 65 (2 1/2), INSTALADO EM PRUMADAS - FORNECIMENTO E INSTALAÇÃO. AF_12/2015</t>
  </si>
  <si>
    <t>241,06</t>
  </si>
  <si>
    <t>CURVA 45 GRAUS, EM AÇO, CONEXÃO SOLDADA, DN 80 (3), INSTALADO EM PRUMADAS - FORNECIMENTO E INSTALAÇÃO. AF_12/2015</t>
  </si>
  <si>
    <t>513,17</t>
  </si>
  <si>
    <t>CURVA 90 GRAUS, EM AÇO, CONEXÃO SOLDADA, DN 80 (3), INSTALADO EM PRUMADAS - FORNECIMENTO E INSTALAÇÃO. AF_12/2015</t>
  </si>
  <si>
    <t>454,78</t>
  </si>
  <si>
    <t>TÊ, EM AÇO, CONEXÃO SOLDADA, DN 50 (2"), INSTALADO EM PRUMADAS - FORNECIMENTO E INSTALAÇÃO. AF_12/2015</t>
  </si>
  <si>
    <t>212,63</t>
  </si>
  <si>
    <t>TÊ, EM AÇO, CONEXÃO SOLDADA, DN 65 (2 1/2"), INSTALADO EM PRUMADAS - FORNECIMENTO E INSTALAÇÃO. AF_12/2015</t>
  </si>
  <si>
    <t>362,46</t>
  </si>
  <si>
    <t>TÊ, EM AÇO, CONEXÃO SOLDADA, DN 80 (3"), INSTALADO EM PRUMADAS - FORNECIMENTO E INSTALAÇÃO. AF_12/2015</t>
  </si>
  <si>
    <t>555,34</t>
  </si>
  <si>
    <t>LUVA, EM AÇO, CONEXÃO SOLDADA, DN 25 (1), INSTALADO EM REDE DE ALIMENTAÇÃO PARA HIDRANTE - FORNECIMENTO E INSTALAÇÃO. AF_12/2015</t>
  </si>
  <si>
    <t>25,82</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</si>
  <si>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</si>
  <si>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</si>
  <si>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</si>
  <si>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44,14</t>
  </si>
  <si>
    <t>LUVA, EM AÇO, CONEXÃO SOLDADA, DN 40 (1 1/2), INSTALADO EM REDE DE ALIMENTAÇÃO PARA HIDRANTE - FORNECIMENTO E INSTALAÇÃO. AF_12/2015</t>
  </si>
  <si>
    <t>47,06</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</si>
  <si>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</si>
  <si>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</si>
  <si>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69,32</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</si>
  <si>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</si>
  <si>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</si>
  <si>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126,17</t>
  </si>
  <si>
    <t>LUVA COM REDUÇÃO, EM AÇO, CONEXÃO SOLDADA, DN 65 X 50 MM (2 1/2 X 2), INSTALADO EM REDE DE ALIMENTAÇÃO PARA HIDRANTE - FORNECIMENTO E INSTALAÇÃO. AF_12/2015</t>
  </si>
  <si>
    <t>154,99</t>
  </si>
  <si>
    <t>LUVA, EM AÇO, CONEXÃO SOLDADA, DN 80 (3), INSTALADO EM REDE DE ALIMENTAÇÃO PARA HIDRANTE - FORNECIMENTO E INSTALAÇÃO. AF_12/2015</t>
  </si>
  <si>
    <t>167,93</t>
  </si>
  <si>
    <t>LUVA COM REDUÇÃO, EM AÇO, CONEXÃO SOLDADA, DN 80 X 65 MM (3 X 2 1/2), INSTALADO EM REDE DE ALIMENTAÇÃO PARA HIDRANTE - FORNECIMENTO E INSTALAÇÃO. AF_12/2015</t>
  </si>
  <si>
    <t>206,76</t>
  </si>
  <si>
    <t>CURVA 45 GRAUS, EM AÇO, CONEXÃO SOLDADA, DN 25 (1), INSTALADO EM REDE DE ALIMENTAÇÃO PARA HIDRANTE - FORNECIMENTO E INSTALAÇÃO. AF_12/2015</t>
  </si>
  <si>
    <t>41,62</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</si>
  <si>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</si>
  <si>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</si>
  <si>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60,16</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</si>
  <si>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</si>
  <si>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</si>
  <si>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</si>
  <si>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</si>
  <si>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115,78</t>
  </si>
  <si>
    <t>CURVA 90 GRAUS, EM AÇO, CONEXÃO SOLDADA, DN 50 (2"), INSTALADO EM REDE DE ALIMENTAÇÃO PARA HIDRANTE - FORNECIMENTO E INSTALAÇÃO. AF_12/2015</t>
  </si>
  <si>
    <t>123,92</t>
  </si>
  <si>
    <t>CURVA 45 GRAUS, EM AÇO, CONEXÃO SOLDADA, DN 65 (2 1/2"), INSTALADO EM REDE DE ALIMENTAÇÃO PARA HIDRANTE - FORNECIMENTO E INSTALAÇÃO. AF_12/2015</t>
  </si>
  <si>
    <t>212,14</t>
  </si>
  <si>
    <t>CURVA 90 GRAUS, EM AÇO, CONEXÃO SOLDADA, DN 65 (2 1/2"), INSTALADO EM REDE DE ALIMENTAÇÃO PARA HIDRANTE - FORNECIMENTO E INSTALAÇÃO. AF_12/2015</t>
  </si>
  <si>
    <t>225,15</t>
  </si>
  <si>
    <t>CURVA 45 GRAUS, EM AÇO, CONEXÃO SOLDADA, DN 80 (3"), INSTALADO EM REDE DE ALIMENTAÇÃO PARA HIDRANTE - FORNECIMENTO E INSTALAÇÃO. AF_12/2015</t>
  </si>
  <si>
    <t>500,49</t>
  </si>
  <si>
    <t>CURVA 90 GRAUS, EM AÇO, CONEXÃO SOLDADA, DN 80 (3"), INSTALADO EM REDE DE ALIMENTAÇÃO PARA HIDRANTE - FORNECIMENTO E INSTALAÇÃO. AF_12/2015</t>
  </si>
  <si>
    <t>442,10</t>
  </si>
  <si>
    <t>TÊ, EM AÇO, CONEXÃO SOLDADA, DN 25 (1"), INSTALADO EM REDE DE ALIMENTAÇÃO PARA HIDRANTE - FORNECIMENTO E INSTALAÇÃO. AF_12/2015</t>
  </si>
  <si>
    <t>64,10</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</si>
  <si>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</si>
  <si>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</si>
  <si>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120,93</t>
  </si>
  <si>
    <t>TÊ, EM AÇO, CONEXÃO SOLDADA, DN 50 (2"), INSTALADO EM REDE DE ALIMENTAÇÃO PARA HIDRANTE - FORNECIMENTO E INSTALAÇÃO. AF_12/2015</t>
  </si>
  <si>
    <t>187,01</t>
  </si>
  <si>
    <t>TÊ, EM AÇO, CONEXÃO SOLDADA, DN 65 (2 1/2"), INSTALADO EM REDE DE ALIMENTAÇÃO PARA HIDRANTE - FORNECIMENTO E INSTALAÇÃO. AF_12/2015</t>
  </si>
  <si>
    <t>TÊ, EM AÇO, CONEXÃO SOLDADA, DN 80 (3"), INSTALADO EM REDE DE ALIMENTAÇÃO PARA HIDRANTE - FORNECIMENTO E INSTALAÇÃO. AF_12/2015</t>
  </si>
  <si>
    <t>538,48</t>
  </si>
  <si>
    <t>LUVA, EM AÇO, CONEXÃO SOLDADA, DN 25 (1"), INSTALADO EM REDE DE ALIMENTAÇÃO PARA SPRINKLER - FORNECIMENTO E INSTALAÇÃO. AF_12/2015</t>
  </si>
  <si>
    <t>23,75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</si>
  <si>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</si>
  <si>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</si>
  <si>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33,27</t>
  </si>
  <si>
    <t>LUVA COM REDUÇÃO, EM AÇO, CONEXÃO SOLDADA, DN 32 X 25 MM (1 1/4"  X 1"), INSTALADO EM REDE DE ALIMENTAÇÃO PARA SPRINKLER - FORNECIMENTO E INSTALAÇÃO. AF_12/2015</t>
  </si>
  <si>
    <t>40,50</t>
  </si>
  <si>
    <t>LUVA, EM AÇO, CONEXÃO SOLDADA, DN 40 (1 1/2"), INSTALADO EM REDE DE ALIMENTAÇÃO PARA SPRINKLER - FORNECIMENTO E INSTALAÇÃO. AF_12/2015</t>
  </si>
  <si>
    <t>41,67</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</si>
  <si>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</si>
  <si>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</si>
  <si>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61,67</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</si>
  <si>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</si>
  <si>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</si>
  <si>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115,19</t>
  </si>
  <si>
    <t>LUVA COM REDUÇÃO, EM AÇO, CONEXÃO SOLDADA, DN 65 X 50 MM (2 1/2" X 2"), INSTALADO EM REDE DE ALIMENTAÇÃO PARA SPRINKLER - FORNECIMENTO E INSTALAÇÃO. AF_12/2015</t>
  </si>
  <si>
    <t>144,01</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</si>
  <si>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</si>
  <si>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</si>
  <si>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192,32</t>
  </si>
  <si>
    <t>CURVA 45 GRAUS, EM AÇO, CONEXÃO SOLDADA, DN 25 (1"), INSTALADO EM REDE DE ALIMENTAÇÃO PARA SPRINKLER - FORNECIMENTO E INSTALAÇÃO. AF_12/2015</t>
  </si>
  <si>
    <t>38,53</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</si>
  <si>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</si>
  <si>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</si>
  <si>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54,71</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</si>
  <si>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</si>
  <si>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</si>
  <si>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75,97</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</si>
  <si>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</si>
  <si>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</si>
  <si>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104,31</t>
  </si>
  <si>
    <t>CURVA 90 GRAUS, EM AÇO, CONEXÃO SOLDADA, DN 50 (2"), INSTALADO EM REDE DE ALIMENTAÇÃO PARA SPRINKLER - FORNECIMENTO E INSTALAÇÃO. AF_12/2015</t>
  </si>
  <si>
    <t>112,45</t>
  </si>
  <si>
    <t>CURVA 45 GRAUS, EM AÇO, CONEXÃO SOLDADA, DN 65 (2 1/2"), INSTALADO EM REDE DE ALIMENTAÇÃO PARA SPRINKLER - FORNECIMENTO E INSTALAÇÃO. AF_12/2015</t>
  </si>
  <si>
    <t>195,57</t>
  </si>
  <si>
    <t>CURVA 90 GRAUS, EM AÇO, CONEXÃO SOLDADA, DN 65 (2 1/2"), INSTALADO EM REDE DE ALIMENTAÇÃO PARA SPRINKLER - FORNECIMENTO E INSTALAÇÃO. AF_12/2015</t>
  </si>
  <si>
    <t>208,58</t>
  </si>
  <si>
    <t>CURVA 45 GRAUS, EM AÇO, CONEXÃO SOLDADA, DN 80 (3"), INSTALADO EM REDE DE ALIMENTAÇÃO PARA SPRINKLER - FORNECIMENTO E INSTALAÇÃO. AF_12/2015</t>
  </si>
  <si>
    <t>478,89</t>
  </si>
  <si>
    <t>CURVA 90 GRAUS, EM AÇO, CONEXÃO SOLDADA, DN 80 (3"), INSTALADO EM REDE DE ALIMENTAÇÃO PARA SPRINKLER - FORNECIMENTO E INSTALAÇÃO. AF_12/2015</t>
  </si>
  <si>
    <t>420,50</t>
  </si>
  <si>
    <t>TÊ, EM AÇO, CONEXÃO SOLDADA, DN 25 (1"), INSTALADO EM REDE DE ALIMENTAÇÃO PARA SPRINKLER - FORNECIMENTO E INSTALAÇÃO. AF_12/2015</t>
  </si>
  <si>
    <t>60,04</t>
  </si>
  <si>
    <t>TÊ, EM AÇO, CONEXÃO SOLDADA, DN 32 (1 1/4"), INSTALADO EM REDE DE ALIMENTAÇÃO PARA SPRINKLER - FORNECIMENTO E INSTALAÇÃO. AF_12/2015</t>
  </si>
  <si>
    <t>86,54</t>
  </si>
  <si>
    <t>TÊ, EM AÇO, CONEXÃO SOLDADA, DN 40 (1 1/2"), INSTALADO EM REDE DE ALIMENTAÇÃO PARA SPRINKLER - FORNECIMENTO E INSTALAÇÃO. AF_12/2015</t>
  </si>
  <si>
    <t>110,07</t>
  </si>
  <si>
    <t>TÊ, EM AÇO, CONEXÃO SOLDADA, DN 50 (2"), INSTALADO EM REDE DE ALIMENTAÇÃO PARA SPRINKLER - FORNECIMENTO E INSTALAÇÃO. AF_12/2015</t>
  </si>
  <si>
    <t>171,72</t>
  </si>
  <si>
    <t>TÊ, EM AÇO, CONEXÃO SOLDADA, DN 65 (2 1/2"), INSTALADO EM REDE DE ALIMENTAÇÃO PARA SPRINKLER - FORNECIMENTO E INSTALAÇÃO. AF_12/2015</t>
  </si>
  <si>
    <t>322,40</t>
  </si>
  <si>
    <t>TÊ, EM AÇO, CONEXÃO SOLDADA, DN 80 (3"), INSTALADO EM REDE DE ALIMENTAÇÃO PARA SPRINKLER - FORNECIMENTO E INSTALAÇÃO. AF_12/2015</t>
  </si>
  <si>
    <t>509,65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</si>
  <si>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</si>
  <si>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</si>
  <si>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</si>
  <si>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</si>
  <si>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39,85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</si>
  <si>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</si>
  <si>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</si>
  <si>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25,19</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</si>
  <si>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</si>
  <si>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</si>
  <si>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</si>
  <si>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</si>
  <si>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</si>
  <si>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</si>
  <si>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</si>
  <si>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53,04</t>
  </si>
  <si>
    <t>TÊ, EM AÇO, CONEXÃO SOLDADA, DN 25 (1"), INSTALADO EM RAMAIS E SUB-RAMAIS DE GÁS - FORNECIMENTO E INSTALAÇÃO. AF_12/2015</t>
  </si>
  <si>
    <t>92,26</t>
  </si>
  <si>
    <t>CONECTOR EM BRONZE/LATÃO, DN 22 MM X 1/2", SEM ANEL DE SOLDA, BOLSA X ROSCA F, INSTALADO EM PRUMADA  FORNECIMENTO E INSTALAÇÃO. AF_01/2016</t>
  </si>
  <si>
    <t>TAMPA DE CONCRETO ARMADO 60X60X5CM PARA CAIXA</t>
  </si>
  <si>
    <t>21,27</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</si>
  <si>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</si>
  <si>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</si>
  <si>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250,63</t>
  </si>
  <si>
    <t>CAIXA D´ÁGUA EM POLIETILENO, 1000 LITROS, COM ACESSÓRIOS</t>
  </si>
  <si>
    <t>706,44</t>
  </si>
  <si>
    <t>CAIXA D´AGUA EM POLIETILENO, 500 LITROS, COM ACESSÓRIOS</t>
  </si>
  <si>
    <t>578,68</t>
  </si>
  <si>
    <t>CAIXA ENTERRADA HIDRÁULICA RETANGULAR EM ALVENARIA COM TIJOLOS CERÂMICOS MACIÇOS, DIMENSÕES INTERNAS: 0,3X0,3X0,3 M PARA REDE DE ESGOTO. AF_05/2018</t>
  </si>
  <si>
    <t>136,77</t>
  </si>
  <si>
    <t>CAIXA ENTERRADA HIDRÁULICA RETANGULAR EM ALVENARIA COM TIJOLOS CERÂMICOS MACIÇOS, DIMENSÕES INTERNAS: 0,4X0,4X0,4 M PARA REDE DE ESGOTO. AF_05/2018</t>
  </si>
  <si>
    <t>217,13</t>
  </si>
  <si>
    <t>CAIXA ENTERRADA HIDRÁULICA RETANGULAR EM ALVENARIA COM TIJOLOS CERÂMICOS MACIÇOS, DIMENSÕES INTERNAS: 0,6X0,6X0,6 M PARA REDE DE ESGOTO. AF_05/2018</t>
  </si>
  <si>
    <t>426,96</t>
  </si>
  <si>
    <t>CAIXA ENTERRADA HIDRÁULICA RETANGULAR EM ALVENARIA COM TIJOLOS CERÂMICOS MACIÇOS, DIMENSÕES INTERNAS: 0,8X0,8X0,6 M PARA REDE DE ESGOTO. AF_05/2018</t>
  </si>
  <si>
    <t>588,47</t>
  </si>
  <si>
    <t>CAIXA ENTERRADA HIDRÁULICA RETANGULAR EM ALVENARIA COM TIJOLOS CERÂMICOS MACIÇOS, DIMENSÕES INTERNAS: 1X1X0,6 M PARA REDE DE ESGOTO. AF_05/2018</t>
  </si>
  <si>
    <t>685,60</t>
  </si>
  <si>
    <t>CAIXA ENTERRADA HIDRÁULICA RETANGULAR, EM ALVENARIA COM BLOCOS DE CONCRETO, DIMENSÕES INTERNAS: 0,4X0,4X0,4 M PARA REDE DE ESGOTO. AF_05/2018</t>
  </si>
  <si>
    <t>173,06</t>
  </si>
  <si>
    <t>CAIXA ENTERRADA HIDRÁULICA RETANGULAR, EM ALVENARIA COM BLOCOS DE CONCRETO, DIMENSÕES INTERNAS: 0,6X0,6X0,6 M PARA REDE DE ESGOTO. AF_05/2018</t>
  </si>
  <si>
    <t>322,29</t>
  </si>
  <si>
    <t>CAIXA ENTERRADA HIDRÁULICA RETANGULAR, EM ALVENARIA COM BLOCOS DE CONCRETO, DIMENSÕES INTERNAS: 0,8X0,8X0,6 M PARA REDE DE ESGOTO. AF_05/2018</t>
  </si>
  <si>
    <t>454,89</t>
  </si>
  <si>
    <t>CAIXA ENTERRADA HIDRÁULICA RETANGULAR, EM ALVENARIA COM BLOCOS DE CONCRETO, DIMENSÕES INTERNAS: 1X1X0,6 M PARA REDE DE ESGOTO. AF_05/2018</t>
  </si>
  <si>
    <t>527,53</t>
  </si>
  <si>
    <t>CAIXA DE GORDURA SIMPLES, CIRCULAR, EM CONCRETO PRÉ-MOLDADO, DIÂMETRO INTERNO = 0,4 M, ALTURA INTERNA = 0,4 M. AF_05/2018</t>
  </si>
  <si>
    <t>62,46</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</si>
  <si>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</si>
  <si>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</si>
  <si>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288,85</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</si>
  <si>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</si>
  <si>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</si>
  <si>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827,72</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</si>
  <si>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</si>
  <si>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</si>
  <si>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368,88</t>
  </si>
  <si>
    <t>CAIXA ENTERRADA HIDRÁULICA RETANGULAR EM ALVENARIA COM TIJOLOS CERÂMICOS MACIÇOS, DIMENSÕES INTERNAS: 0,3X0,3X0,3 M PARA REDE DE DRENAGEM. AF_05/2018</t>
  </si>
  <si>
    <t>134,26</t>
  </si>
  <si>
    <t>CAIXA ENTERRADA HIDRÁULICA RETANGULAR EM ALVENARIA COM TIJOLOS CERÂMICOS MACIÇOS, DIMENSÕES INTERNAS: 0,4X0,4X0,4 M PARA REDE DE DRENAGEM. AF_05/2018</t>
  </si>
  <si>
    <t>212,82</t>
  </si>
  <si>
    <t>CAIXA ENTERRADA HIDRÁULICA RETANGULAR EM ALVENARIA COM TIJOLOS CERÂMICOS MACIÇOS, DIMENSÕES INTERNAS: 0,6X0,6X0,6 M PARA REDE DE DRENAGEM. AF_05/2018</t>
  </si>
  <si>
    <t>417,28</t>
  </si>
  <si>
    <t>CAIXA ENTERRADA HIDRÁULICA RETANGULAR EM ALVENARIA COM TIJOLOS CERÂMICOS MACIÇOS, DIMENSÕES INTERNAS: 0,8X0,8X0,6 M PARA REDE DE DRENAGEM. AF_05/2018</t>
  </si>
  <si>
    <t>575,20</t>
  </si>
  <si>
    <t>CAIXA ENTERRADA HIDRÁULICA RETANGULAR EM ALVENARIA COM TIJOLOS CERÂMICOS MACIÇOS, DIMENSÕES INTERNAS: 1X1X0,6 M PARA REDE DE DRENAGEM. AF_05/2018</t>
  </si>
  <si>
    <t>668,44</t>
  </si>
  <si>
    <t>CAIXA ENTERRADA HIDRÁULICA RETANGULAR, EM ALVENARIA COM BLOCOS DE CONCRETO, DIMENSÕES INTERNAS: 0,4X0,4X0,4 M PARA REDE DE DRENAGEM. AF_05/2018</t>
  </si>
  <si>
    <t>169,50</t>
  </si>
  <si>
    <t>CAIXA ENTERRADA HIDRÁULICA RETANGULAR, EM ALVENARIA COM BLOCOS DE CONCRETO, DIMENSÕES INTERNAS: 0,6X0,6X0,6 M PARA REDE DE DRENAGEM. AF_05/2018</t>
  </si>
  <si>
    <t>316,19</t>
  </si>
  <si>
    <t>CAIXA ENTERRADA HIDRÁULICA RETANGULAR, EM ALVENARIA COM BLOCOS DE CONCRETO, DIMENSÕES INTERNAS: 0,8X0,8X0,6 M PARA REDE DE DRENAGEM. AF_05/2018</t>
  </si>
  <si>
    <t>446,19</t>
  </si>
  <si>
    <t>CAIXA ENTERRADA HIDRÁULICA RETANGULAR, EM ALVENARIA COM BLOCOS DE CONCRETO, DIMENSÕES INTERNAS: 1X1X0,6 M PARA REDE DE DRENAGEM. AF_05/2018</t>
  </si>
  <si>
    <t>515,78</t>
  </si>
  <si>
    <t>CAIXA SIFONADA, PVC, DN 100 X 100 X 50 MM, FORNECIDA E INSTALADA EM RAMAIS DE ENCAMINHAMENTO DE ÁGUA PLUVIAL. AF_12/2014</t>
  </si>
  <si>
    <t>20,30</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</si>
  <si>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</si>
  <si>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</si>
  <si>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</si>
  <si>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24,68</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</si>
  <si>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</si>
  <si>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</si>
  <si>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</si>
  <si>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</si>
  <si>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448,72</t>
  </si>
  <si>
    <t>MICTORIO SIFONADO DE LOUCA BRANCA COM PERTENCES, COM REGISTRO DE PRESSAO 1/2" COM CANOPLA CROMADA ACABAMENTO SIMPLES E CONJUNTO PARA FIXACAO  - FORNECIMENTO E INSTALACAO</t>
  </si>
  <si>
    <t>475,78</t>
  </si>
  <si>
    <t>TANQUE DE LOUÇA BRANCA COM COLUNA, 30L OU EQUIVALENTE - FORNECIMENTO E INSTALAÇÃO. AF_12/2013</t>
  </si>
  <si>
    <t>610,94</t>
  </si>
  <si>
    <t>TANQUE DE LOUÇA BRANCA SUSPENSO, 18L OU EQUIVALENTE - FORNECIMENTO E INSTALAÇÃO. AF_12/2013</t>
  </si>
  <si>
    <t>374,06</t>
  </si>
  <si>
    <t>TANQUE DE MÁRMORE SINTÉTICO COM COLUNA, 22L OU EQUIVALENTE  FORNECIMENTO E INSTALAÇÃO. AF_12/2013</t>
  </si>
  <si>
    <t>266,70</t>
  </si>
  <si>
    <t>TANQUE DE MÁRMORE SINTÉTICO SUSPENSO, 22L OU EQUIVALENTE - FORNECIMENTO E INSTALAÇÃO. AF_12/2013</t>
  </si>
  <si>
    <t>155,40</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</si>
  <si>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</si>
  <si>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</si>
  <si>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</si>
  <si>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</si>
  <si>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</si>
  <si>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</si>
  <si>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</si>
  <si>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</si>
  <si>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</si>
  <si>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</si>
  <si>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</si>
  <si>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</si>
  <si>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362,82</t>
  </si>
  <si>
    <t>BANCADA DE GRANITO CINZA POLIDO PARA PIA DE COZINHA 1,50 X 0,60 M - FORNECIMENTO E INSTALAÇÃO. AF_12/2013</t>
  </si>
  <si>
    <t>301,18</t>
  </si>
  <si>
    <t>BANCADA DE MÁRMORE BRANCO POLIDO PARA PIA DE COZINHA 1,50 X 0,60 M - FORNECIMENTO E INSTALAÇÃO. AF_12/2013</t>
  </si>
  <si>
    <t>448,59</t>
  </si>
  <si>
    <t>BANCADA DE MÁRMORE SINTÉTICO 120 X 60CM, COM CUBA INTEGRADA - FORNECIMENTO E INSTALAÇÃO. AF_12/2013</t>
  </si>
  <si>
    <t>192,80</t>
  </si>
  <si>
    <t>BANCADA DE GRANITO CINZA POLIDO PARA LAVATÓRIO 0,50 X 0,60 M - FORNECIMENTO E INSTALAÇÃO. AF_12/2013</t>
  </si>
  <si>
    <t>181,94</t>
  </si>
  <si>
    <t>BANCADA DE MÁRMORE BRANCO POLIDO PARA LAVATÓRIO 0,50 X 0,60 M - FORNECIMENTO E INSTALAÇÃO. AF_12/2013</t>
  </si>
  <si>
    <t>237,23</t>
  </si>
  <si>
    <t>CUBA DE EMBUTIR DE AÇO INOXIDÁVEL MÉDIA - FORNECIMENTO E INSTALAÇÃO. AF_12/2013</t>
  </si>
  <si>
    <t>159,65</t>
  </si>
  <si>
    <t>CUBA DE EMBUTIR OVAL EM LOUÇA BRANCA, 35 X 50CM OU EQUIVALENTE - FORNECIMENTO E INSTALAÇÃO. AF_12/2013</t>
  </si>
  <si>
    <t>110,67</t>
  </si>
  <si>
    <t>LAVATÓRIO LOUÇA BRANCA COM COLUNA, *44 X 35,5* CM, PADRÃO POPULAR - FORNECIMENTO E INSTALAÇÃO. AF_12/2013</t>
  </si>
  <si>
    <t>208,29</t>
  </si>
  <si>
    <t>LAVATÓRIO LOUÇA BRANCA COM COLUNA, 45 X 55CM OU EQUIVALENTE, PADRÃO MÉDIO - FORNECIMENTO E INSTALAÇÃO. AF_12/2013</t>
  </si>
  <si>
    <t>276,10</t>
  </si>
  <si>
    <t>LAVATÓRIO LOUÇA BRANCA SUSPENSO, 29,5 X 39CM OU EQUIVALENTE, PADRÃO POPULAR - FORNECIMENTO E INSTALAÇÃO. AF_12/2013</t>
  </si>
  <si>
    <t>107,83</t>
  </si>
  <si>
    <t>APARELHO MISTURADOR DE MESA PARA LAVATÓRIO, PADRÃO MÉDIO - FORNECIMENTO E INSTALAÇÃO. AF_12/2013</t>
  </si>
  <si>
    <t>175,32</t>
  </si>
  <si>
    <t>TORNEIRA CROMADA DE MESA, 1/2" OU 3/4", PARA LAVATÓRIO, PADRÃO POPULAR - FORNECIMENTO E INSTALAÇÃO. AF_12/2013</t>
  </si>
  <si>
    <t>APARELHO MISTURADOR DE MESA PARA PIA DE COZINHA, PADRÃO MÉDIO - FORNECIMENTO E INSTALAÇÃO. AF_12/2013</t>
  </si>
  <si>
    <t>208,59</t>
  </si>
  <si>
    <t>TORNEIRA CROMADA TUBO MÓVEL, DE MESA, 1/2" OU 3/4", PARA PIA DE COZINHA, PADRÃO ALTO - FORNECIMENTO E INSTALAÇÃO. AF_12/2013</t>
  </si>
  <si>
    <t>81,67</t>
  </si>
  <si>
    <t>TORNEIRA CROMADA TUBO MÓVEL, DE PAREDE, 1/2" OU 3/4", PARA PIA DE COZINHA, PADRÃO MÉDIO - FORNECIMENTO E INSTALAÇÃO. AF_12/2013</t>
  </si>
  <si>
    <t>78,17</t>
  </si>
  <si>
    <t>TORNEIRA CROMADA LONGA, DE PAREDE, 1/2" OU 3/4", PARA PIA DE COZINHA, PADRÃO POPULAR - FORNECIMENTO E INSTALAÇÃO. AF_12/2013</t>
  </si>
  <si>
    <t>34,93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</si>
  <si>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</si>
  <si>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</si>
  <si>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</si>
  <si>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31,97</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</si>
  <si>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</si>
  <si>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</si>
  <si>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</si>
  <si>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672,83</t>
  </si>
  <si>
    <t>TANQUE DE LOUÇA BRANCA COM COLUNA, 30L OU EQUIVALENTE, INCLUSO SIFÃO FLEXÍVEL EM PVC, VÁLVULA PLÁSTICA E TORNEIRA DE METAL CROMADO PADRÃO POPULAR - FORNECIMENTO E INSTALAÇÃO. AF_12/2013</t>
  </si>
  <si>
    <t>640,57</t>
  </si>
  <si>
    <t>TANQUE DE LOUÇA BRANCA COM COLUNA, 30L OU EQUIVALENTE, INCLUSO SIFÃO FLEXÍVEL EM PVC, VÁLVULA PLÁSTICA E TORNEIRA DE PLÁSTICO - FORNECIMENTO E INSTALAÇÃO. AF_12/2013</t>
  </si>
  <si>
    <t>650,51</t>
  </si>
  <si>
    <t>TANQUE DE LOUÇA BRANCA SUSPENSO, 18L OU EQUIVALENTE, INCLUSO SIFÃO TIPO GARRAFA EM METAL CROMADO, VÁLVULA METÁLICA E TORNEIRA DE METAL CROMADO PADRÃO MÉDIO - FORNECIMENTO E INSTALAÇÃO. AF_12/2013</t>
  </si>
  <si>
    <t>527,24</t>
  </si>
  <si>
    <t>TANQUE DE LOUÇA BRANCA SUSPENSO, 18L OU EQUIVALENTE, INCLUSO SIFÃO TIPO GARRAFA EM PVC, VÁLVULA PLÁSTICA E TORNEIRA DE METAL CROMADO PADRÃO POPULAR - FORNECIMENTO E INSTALAÇÃO. AF_12/2013</t>
  </si>
  <si>
    <t>409,78</t>
  </si>
  <si>
    <t>TANQUE DE LOUÇA BRANCA SUSPENSO, 18L OU EQUIVALENTE, INCLUSO SIFÃO TIPO GARRAFA EM PVC, VÁLVULA PLÁSTICA E TORNEIRA DE PLÁSTICO - FORNECIMENTO E INSTALAÇÃO. AF_12/2013</t>
  </si>
  <si>
    <t>419,72</t>
  </si>
  <si>
    <t>TANQUE DE MÁRMORE SINTÉTICO COM COLUNA, 22L OU EQUIVALENTE, INCLUSO SIFÃO FLEXÍVEL EM PVC, VÁLVULA PLÁSTICA E TORNEIRA DE METAL CROMADO PADRÃO POPULAR - FORNECIMENTO E INSTALAÇÃO. AF_12/2013</t>
  </si>
  <si>
    <t>296,33</t>
  </si>
  <si>
    <t>TANQUE DE MÁRMORE SINTÉTICO COM COLUNA, 22L OU EQUIVALENTE, INCLUSO SIFÃO FLEXÍVEL EM PVC, VÁLVULA PLÁSTICA E TORNEIRA DE PLÁSTICO - FORNECIMENTO E INSTALAÇÃO. AF_12/2013</t>
  </si>
  <si>
    <t>306,27</t>
  </si>
  <si>
    <t>TANQUE DE MÁRMORE SINTÉTICO SUSPENSO, 22L OU EQUIVALENTE, INCLUSO SIFÃO TIPO GARRAFA EM PVC, VÁLVULA PLÁSTICA E TORNEIRA DE METAL CROMADO PADRÃO POPULAR - FORNECIMENTO E INSTALAÇÃO. AF_12/2013</t>
  </si>
  <si>
    <t>191,12</t>
  </si>
  <si>
    <t>TANQUE DE MÁRMORE SINTÉTICO SUSPENSO, 22L OU EQUIVALENTE, INCLUSO SIFÃO TIPO GARRAFA EM PVC, VÁLVULA PLÁSTICA E TORNEIRA DE PLÁSTICO - FORNECIMENTO E INSTALAÇÃO. AF_12/2013</t>
  </si>
  <si>
    <t>201,06</t>
  </si>
  <si>
    <t>TANQUE DE MÁRMORE SINTÉTICO SUSPENSO, 22L OU EQUIVALENTE, INCLUSO SIFÃO FLEXÍVEL EM PVC, VÁLVULA PLÁSTICA E TORNEIRA DE METAL CROMADO PADRÃO POPULAR - FORNECIMENTO E INSTALAÇÃO. AF_12/2013</t>
  </si>
  <si>
    <t>185,03</t>
  </si>
  <si>
    <t>TANQUE DE MÁRMORE SINTÉTICO SUSPENSO, 22L OU EQUIVALENTE, INCLUSO SIFÃO FLEXÍVEL EM PVC, VÁLVULA PLÁSTICA E TORNEIRA DE PLÁSTICO - FORNECIMENTO E INSTALAÇÃO. AF_12/2013</t>
  </si>
  <si>
    <t>194,97</t>
  </si>
  <si>
    <t>VASO SANITÁRIO SIFONADO COM CAIXA ACOPLADA LOUÇA BRANCA, INCLUSO ENGATE FLEXÍVEL EM PLÁSTICO BRANCO, 1/2  X 40CM - FORNECIMENTO E INSTALAÇÃO. AF_12/2013</t>
  </si>
  <si>
    <t>371,72</t>
  </si>
  <si>
    <t>VASO SANITÁRIO SIFONADO COM CAIXA ACOPLADA LOUÇA BRANCA - PADRÃO MÉDIO, INCLUSO ENGATE FLEXÍVEL EM METAL CROMADO, 1/2 X 40CM - FORNECIMENTO E INSTALAÇÃO. AF_12/2013</t>
  </si>
  <si>
    <t>389,91</t>
  </si>
  <si>
    <t>BANCADA DE MÁRMORE SINTÉTICO 120 X 60CM, COM CUBA INTEGRADA, INCLUSO SIFÃO TIPO GARRAFA EM PVC, VÁLVULA EM PLÁSTICO CROMADO TIPO AMERICANA E TORNEIRA CROMADA LONGA, DE PAREDE, PADRÃO POPULAR - FORNECIMENTO E INSTALAÇÃO. AF_12/2013</t>
  </si>
  <si>
    <t>255,73</t>
  </si>
  <si>
    <t>BANCADA DE MÁRMORE SINTÉTICO 120 X 60CM, COM CUBA INTEGRADA, INCLUSO SIFÃO TIPO FLEXÍVEL EM PVC, VÁLVULA EM PLÁSTICO CROMADO TIPO AMERICANA E TORNEIRA CROMADA LONGA, DE PAREDE, PADRÃO POPULAR - FORNECIMENTO E INSTALAÇÃO. AF_12/2013</t>
  </si>
  <si>
    <t>249,64</t>
  </si>
  <si>
    <t>CUBA DE EMBUTIR DE AÇO INOXIDÁVEL MÉDIA, INCLUSO VÁLVULA TIPO AMERICANA EM METAL CROMADO E SIFÃO FLEXÍVEL EM PVC - FORNECIMENTO E INSTALAÇÃO. AF_12/2013</t>
  </si>
  <si>
    <t>203,78</t>
  </si>
  <si>
    <t>CUBA DE EMBUTIR DE AÇO INOXIDÁVEL MÉDIA, INCLUSO VÁLVULA TIPO AMERICANA E SIFÃO TIPO GARRAFA EM METAL CROMADO - FORNECIMENTO E INSTALAÇÃO. AF_12/2013</t>
  </si>
  <si>
    <t>295,07</t>
  </si>
  <si>
    <t>CUBA DE EMBUTIR OVAL EM LOUÇA BRANCA, 35 X 50CM OU EQUIVALENTE, INCLUSO VÁLVULA EM METAL CROMADO E SIFÃO FLEXÍVEL EM PVC - FORNECIMENTO E INSTALAÇÃO. AF_12/2013</t>
  </si>
  <si>
    <t>140,59</t>
  </si>
  <si>
    <t>CUBA DE EMBUTIR OVAL EM LOUÇA BRANCA, 35 X 50CM OU EQUIVALENTE, INCLUSO VÁLVULA E SIFÃO TIPO GARRAFA EM METAL CROMADO - FORNECIMENTO E INSTALAÇÃO. AF_12/2013</t>
  </si>
  <si>
    <t>231,88</t>
  </si>
  <si>
    <t>LAVATÓRIO LOUÇA BRANCA COM COLUNA, *44 X 35,5* CM, PADRÃO POPULAR, INCLUSO SIFÃO FLEXÍVEL EM PVC, VÁLVULA E ENGATE FLEXÍVEL 30CM EM PLÁSTICO E COM TORNEIRA CROMADA PADRÃO POPULAR - FORNECIMENTO E INSTALAÇÃO. AF_12/2013</t>
  </si>
  <si>
    <t>269,36</t>
  </si>
  <si>
    <t>LAVATÓRIO LOUÇA BRANCA COM COLUNA, 45 X 55CM OU EQUIVALENTE, PADRÃO MÉDIO, INCLUSO SIFÃO TIPO GARRAFA, VÁLVULA E ENGATE FLEXÍVEL DE 40CM EM METAL CROMADO, COM APARELHO MISTURADOR PADRÃO MÉDIO - FORNECIMENTO E INSTALAÇÃO. AF_12/2013</t>
  </si>
  <si>
    <t>626,81</t>
  </si>
  <si>
    <t>LAVATÓRIO LOUÇA BRANCA COM COLUNA, 45 X 55CM OU EQUIVALENTE, PADRÃO MÉDIO, INCLUSO SIFÃO TIPO GARRAFA, VÁLVULA E ENGATE FLEXÍVEL DE 40CM EM METAL CROMADO, COM TORNEIRA CROMADA DE MESA, PADRÃO MÉDIO - FORNECIMENTO E INSTALAÇÃO. AF_12/2013</t>
  </si>
  <si>
    <t>492,98</t>
  </si>
  <si>
    <t>LAVATÓRIO LOUÇA BRANCA SUSPENSO, 29,5 X 39CM OU EQUIVALENTE, PADRÃO POPULAR, INCLUSO SIFÃO TIPO GARRAFA EM PVC, VÁLVULA E ENGATE FLEXÍVEL 30CM EM PLÁSTICO E TORNEIRA CROMADA DE MESA, PADRÃO POPULAR - FORNECIMENTO E INSTALAÇÃO. AF_12/2013</t>
  </si>
  <si>
    <t>174,99</t>
  </si>
  <si>
    <t>LAVATÓRIO LOUÇA BRANCA SUSPENSO, 29,5 X 39CM OU EQUIVALENTE, PADRÃO POPULAR, INCLUSO SIFÃO FLEXÍVEL EM PVC, VÁLVULA E ENGATE FLEXÍVEL 30CM EM PLÁSTICO E TORNEIRA CROMADA DE MESA, PADRÃO POPULAR - FORNECIMENTO E INSTALAÇÃO. AF_12/2013</t>
  </si>
  <si>
    <t>168,90</t>
  </si>
  <si>
    <t>BANCADA MÁRMORE BRANCO POLIDO 0,50X0,60M, INCLUSO CUBA DE EMBUTIR OVAL EM LOUÇA BRANCA 35 X 50CM, VÁLVULA, SIFÃO TIPO GARRAFA E ENGATE FLEXÍVEL 40CM EM METAL CROMADO E APARELHO MISTURADOR DE MESA, PADRÃO MÉDIO - FORNECIMENTO E INSTALAÇÃO. AF_12/2013</t>
  </si>
  <si>
    <t>698,61</t>
  </si>
  <si>
    <t>SABONETEIRA DE SOBREPOR (FIXADA NA PAREDE), TIPO CONCHA, EM ACO INOXIDAVEL - FORNECIMENTO E INSTALACAO</t>
  </si>
  <si>
    <t>59,98</t>
  </si>
  <si>
    <t>BANCADA GRANITO CINZA POLIDO 0,50 X 0,60M, INCL. CUBA DE EMBUTIR OVAL LOUÇA BRANCA 35 X 50CM, VÁLVULA METAL CROMADO, SIFÃO FLEXÍVEL PVC, ENGATE 30CM FLEXÍVEL PLÁSTICO E TORNEIRA CROMADA DE MESA, PADRÃO POPULAR - FORNEC. E INSTALAÇÃO. AF_12/2013</t>
  </si>
  <si>
    <t>370,06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</si>
  <si>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</si>
  <si>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546,46</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</si>
  <si>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</si>
  <si>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831,90</t>
  </si>
  <si>
    <t>VASO SANITARIO SIFONADO CONVENCIONAL COM  LOUÇA BRANCA - FORNECIMENTO E INSTALAÇÃO. AF_10/2016</t>
  </si>
  <si>
    <t>172,86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</si>
  <si>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</si>
  <si>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</si>
  <si>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626,82</t>
  </si>
  <si>
    <t>VASO SANITARIO SIFONADO CONVENCIONAL PARA PCD SEM FURO FRONTAL COM LOUÇA BRANCA SEM ASSENTO, INCLUSO CONJUNTO DE LIGAÇÃO PARA BACIA SANITÁRIA AJUSTÁVEL - FORNECIMENTO E INSTALAÇÃO. AF_10/2016</t>
  </si>
  <si>
    <t>632,28</t>
  </si>
  <si>
    <t>PORTA TOALHA ROSTO EM METAL CROMADO, TIPO ARGOLA, INCLUSO FIXAÇÃO. AF_10/2016</t>
  </si>
  <si>
    <t>36,40</t>
  </si>
  <si>
    <t>PORTA TOALHA BANHO EM METAL CROMADO, TIPO BARRA, INCLUSO FIXAÇÃO. AF_10/2016</t>
  </si>
  <si>
    <t>58,32</t>
  </si>
  <si>
    <t>PAPELEIRA DE PAREDE EM METAL CROMADO SEM TAMPA, INCLUSO FIXAÇÃO. AF_10/2016</t>
  </si>
  <si>
    <t>46,51</t>
  </si>
  <si>
    <t>SABONETEIRA DE PAREDE EM METAL CROMADO, INCLUSO FIXAÇÃO. AF_10/2016</t>
  </si>
  <si>
    <t>KIT DE ACESSORIOS PARA BANHEIRO EM METAL CROMADO, 5 PECAS, INCLUSO FIXAÇÃO. AF_10/2016</t>
  </si>
  <si>
    <t>132,18</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</si>
  <si>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</si>
  <si>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</si>
  <si>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</si>
  <si>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1.078,87</t>
  </si>
  <si>
    <t>TANQUE SÉPTICO CIRCULAR, EM CONCRETO PRÉ-MOLDADO, DIÂMETRO INTERNO = 1,40 M, ALTURA INTERNA = 2,50 M, VOLUME ÚTIL: 3463,6 L (PARA 13 CONTRIBUINTES). AF_05/2018</t>
  </si>
  <si>
    <t>1.575,22</t>
  </si>
  <si>
    <t>TANQUE SÉPTICO CIRCULAR, EM CONCRETO PRÉ-MOLDADO, DIÂMETRO INTERNO = 1,88 M, ALTURA INTERNA = 2,50 M, VOLUME ÚTIL: 6245,8 L (PARA 32 CONTRIBUINTES). AF_05/2018</t>
  </si>
  <si>
    <t>2.291,93</t>
  </si>
  <si>
    <t>TANQUE SÉPTICO CIRCULAR, EM CONCRETO PRÉ-MOLDADO, DIÂMETRO INTERNO = 2,38 M, ALTURA INTERNA = 2,50 M, VOLUME ÚTIL: 10009,8 L (PARA 69 CONTRIBUINTES). AF_05/2018</t>
  </si>
  <si>
    <t>3.038,31</t>
  </si>
  <si>
    <t>TANQUE SÉPTICO CIRCULAR, EM CONCRETO PRÉ-MOLDADO, DIÂMETRO INTERNO = 2,38 M, ALTURA INTERNA = 3,0 M, VOLUME ÚTIL: 12234,2 L (PARA 86 CONTRIBUINTES). AF_05/2018</t>
  </si>
  <si>
    <t>3.511,41</t>
  </si>
  <si>
    <t>TANQUE SÉPTICO CIRCULAR, EM CONCRETO PRÉ-MOLDADO, DIÂMETRO INTERNO = 2,88 M, ALTURA INTERNA = 2,50 M, VOLUME ÚTIL: 14657,4 L (PARA 105 CONTRIBUINTES). AF_05/2018</t>
  </si>
  <si>
    <t>4.620,12</t>
  </si>
  <si>
    <t>TANQUE SÉPTICO RETANGULAR, EM ALVENARIA COM TIJOLOS CERÂMICOS MACIÇOS, DIMENSÕES INTERNAS: 1,0 X 2,0 X 1,4 M, VOLUME ÚTIL: 2000 L (PARA 5 CONTRIBUINTES). AF_05/2018</t>
  </si>
  <si>
    <t>3.552,28</t>
  </si>
  <si>
    <t>TANQUE SÉPTICO RETANGULAR, EM ALVENARIA COM TIJOLOS CERÂMICOS MACIÇOS, DIMENSÕES INTERNAS: 1,2 X 2,4 X 1,6 M, VOLUME ÚTIL: 3456 L (PARA 13 CONTRIBUINTES). AF_05/2018</t>
  </si>
  <si>
    <t>4.748,10</t>
  </si>
  <si>
    <t>TANQUE SÉPTICO RETANGULAR, EM ALVENARIA COM TIJOLOS CERÂMICOS MACIÇOS, DIMENSÕES INTERNAS: 1,4 X 3,2 X 1,8 M, VOLUME ÚTIL: 6272 L (PARA 32 CONTRIBUINTES). AF_05/2018</t>
  </si>
  <si>
    <t>6.717,09</t>
  </si>
  <si>
    <t>TANQUE SÉPTICO RETANGULAR, EM ALVENARIA COM TIJOLOS CERÂMICOS MACIÇOS, DIMENSÕES INTERNAS: 1,6 X 4,4 X 1,8 M, VOLUME ÚTIL: 9856 L (PARA 68 CONTRIBUINTES). AF_05/2018</t>
  </si>
  <si>
    <t>9.008,35</t>
  </si>
  <si>
    <t>TANQUE SÉPTICO RETANGULAR, EM ALVENARIA COM TIJOLOS CERÂMICOS MACIÇOS, DIMENSÕES INTERNAS: 1,6 X 4,8 X 2,0 M, VOLUME ÚTIL: 12288 L (PARA 86 CONTRIBUINTES). AF_05/2018</t>
  </si>
  <si>
    <t>10.324,40</t>
  </si>
  <si>
    <t>TANQUE SÉPTICO RETANGULAR, EM ALVENARIA COM TIJOLOS CERÂMICOS MACIÇOS, DIMENSÕES INTERNAS: 1,6 X 4,6 X 2,4 M, VOLUME ÚTIL: 14720 L (PARA 105 CONTRIBUINTES). AF_05/2018</t>
  </si>
  <si>
    <t>11.331,72</t>
  </si>
  <si>
    <t>FILTRO ANAERÓBIO RETANGULAR, EM ALVENARIA COM TIJOLOS CERÂMICOS MACIÇOS, DIMENSÕES INTERNAS: 0,8 X 1,2 X 1,67 M, VOLUME ÚTIL: 1152 L (PARA 5 CONTRIBUINTES). AF_05/2018</t>
  </si>
  <si>
    <t>2.974,51</t>
  </si>
  <si>
    <t>FILTRO ANAERÓBIO RETANGULAR, EM ALVENARIA COM TIJOLOS CERÂMICOS MACIÇOS, DIMENSÕES INTERNAS: 1,2 X 1,8 X 1,67 M, VOLUME ÚTIL: 2592 L (PARA 13 CONTRIBUINTES). AF_05/2018</t>
  </si>
  <si>
    <t>4.649,79</t>
  </si>
  <si>
    <t>FILTRO ANAERÓBIO RETANGULAR, EM ALVENARIA COM TIJOLOS CERÂMICOS MACIÇOS, DIMENSÕES INTERNAS: 1,4 X 3,0 X 1,67 M, VOLUME ÚTIL: 5040 L (PARA 32 CONTRIBUINTES). AF_05/2018</t>
  </si>
  <si>
    <t>7.220,30</t>
  </si>
  <si>
    <t>FILTRO ANAERÓBIO RETANGULAR, EM ALVENARIA COM TIJOLOS CERÂMICOS MACIÇOS, DIMENSÕES INTERNAS: 1,4 X 4,2 X 1,67 M, VOLUME ÚTIL: 7056 L (PARA 67 CONTRIBUINTES). AF_05/2018</t>
  </si>
  <si>
    <t>9.388,65</t>
  </si>
  <si>
    <t>FILTRO ANAERÓBIO RETANGULAR, EM ALVENARIA COM TIJOLOS CERÂMICOS MACIÇOS, DIMENSÕES INTERNAS: 1,6 X 4,6 X 1,67 M, VOLUME ÚTIL: 8832 L (PARA 84 CONTRIBUINTES). AF_05/2018</t>
  </si>
  <si>
    <t>10.818,84</t>
  </si>
  <si>
    <t>FILTRO ANAERÓBIO RETANGULAR, EM ALVENARIA COM TIJOLOS CERÂMICOS MACIÇOS, DIMENSÕES INTERNAS: 1,6 X 5,6 X 1,67 M, VOLUME ÚTIL: 10752 L (PARA 103 CONTRIBUINTES). AF_05/2018</t>
  </si>
  <si>
    <t>12.737,02</t>
  </si>
  <si>
    <t>SUMIDOURO RETANGULAR, EM ALVENARIA COM TIJOLOS CERÂMICOS MACIÇOS, DIMENSÕES INTERNAS: 0,8 X 1,4 X 3,0 M, ÁREA DE INFILTRAÇÃO: 13,2 M² (PARA 5 CONTRIBUINTES). AF_05/2018</t>
  </si>
  <si>
    <t>3.031,31</t>
  </si>
  <si>
    <t>SUMIDOURO RETANGULAR, EM ALVENARIA COM TIJOLOS CERÂMICOS MACIÇOS, DIMENSÕES INTERNAS: 1,0 X 3,0 X 3,0 M, ÁREA DE INFILTRAÇÃO: 25 M² (PARA 10 CONTRIBUINTES). AF_05/2018</t>
  </si>
  <si>
    <t>5.310,58</t>
  </si>
  <si>
    <t>SUMIDOURO RETANGULAR, EM ALVENARIA COM TIJOLOS CERÂMICOS MACIÇOS, DIMENSÕES INTERNAS: 1,6 X 3,4 X 3,0 M, ÁREA DE INFILTRAÇÃO: 32,9 M² (PARA 13 CONTRIBUINTES). AF_05/2018</t>
  </si>
  <si>
    <t>6.830,60</t>
  </si>
  <si>
    <t>SUMIDOURO RETANGULAR, EM ALVENARIA COM TIJOLOS CERÂMICOS MACIÇOS, DIMENSÕES INTERNAS: 1,6 X 5,8 X 3,0 M, ÁREA DE INFILTRAÇÃO: 50 M² (PARA 20 CONTRIBUINTES). AF_05/2018</t>
  </si>
  <si>
    <t>10.120,61</t>
  </si>
  <si>
    <t>TANQUE SÉPTICO RETANGULAR, EM ALVENARIA COM BLOCOS DE CONCRETO, DIMENSÕES INTERNAS: 1,0 X 2,0 X 1,4 M, VOLUME ÚTIL: 2000 L (PARA 5 CONTRIBUINTES). AF_05/2018</t>
  </si>
  <si>
    <t>2.734,17</t>
  </si>
  <si>
    <t>TANQUE SÉPTICO RETANGULAR, EM ALVENARIA COM BLOCOS DE CONCRETO, DIMENSÕES INTERNAS: 1,2 X 2,4 X 1,6 M, VOLUME ÚTIL: 3456 L (PARA 13 CONTRIBUINTES). AF_05/2018</t>
  </si>
  <si>
    <t>3.620,16</t>
  </si>
  <si>
    <t>TANQUE SÉPTICO RETANGULAR, EM ALVENARIA COM BLOCOS DE CONCRETO, DIMENSÕES INTERNAS: 1,4 X 3,2 X 1,8 M, VOLUME ÚTIL: 6272 L (PARA 32 CONTRIBUINTES). AF_05/2018</t>
  </si>
  <si>
    <t>5.092,74</t>
  </si>
  <si>
    <t>TANQUE SÉPTICO RETANGULAR, EM ALVENARIA COM BLOCOS DE CONCRETO, DIMENSÕES INTERNAS: 1,6 X 4,4 X 1,8 M, VOLUME ÚTIL: 9856 L (PARA 68 CONTRIBUINTES). AF_05/2018</t>
  </si>
  <si>
    <t>6.905,44</t>
  </si>
  <si>
    <t>TANQUE SÉPTICO RETANGULAR, EM ALVENARIA COM BLOCOS DE CONCRETO, DIMENSÕES INTERNAS: 1,6 X 4,8 X 2,0 M, VOLUME ÚTIL: 12288 L (PARA 86 CONTRIBUINTES). AF_05/2018</t>
  </si>
  <si>
    <t>7.815,24</t>
  </si>
  <si>
    <t>TANQUE SÉPTICO RETANGULAR, EM ALVENARIA COM BLOCOS DE CONCRETO, DIMENSÕES INTERNAS: 1,6 X 4,6 X 2,4 M, VOLUME ÚTIL: 14720 L (PARA 105 CONTRIBUINTES). AF_05/2018</t>
  </si>
  <si>
    <t>8.377,77</t>
  </si>
  <si>
    <t>FILTRO ANAERÓBIO RETANGULAR, EM ALVENARIA COM BLOCOS DE CONCRETO, DIMENSÕES INTERNAS: 0,8 X 1,2 X 1,67 M, VOLUME ÚTIL: 1152 L (PARA 5 CONTRIBUINTES). AF_05/2018</t>
  </si>
  <si>
    <t>2.334,70</t>
  </si>
  <si>
    <t>FILTRO ANAERÓBIO RETANGULAR, EM ALVENARIA COM BLOCOS DE CONCRETO, DIMENSÕES INTERNAS: 1,2 X 1,8 X 1,67 M, VOLUME ÚTIL: 2592 L (PARA 13 CONTRIBUINTES). AF_05/2018</t>
  </si>
  <si>
    <t>3.703,87</t>
  </si>
  <si>
    <t>FILTRO ANAERÓBIO RETANGULAR, EM ALVENARIA COM BLOCOS DE CONCRETO, DIMENSÕES INTERNAS: 1,4 X 3,0 X 1,67 M, VOLUME ÚTIL: 5040 L (PARA 32 CONTRIBUINTES). AF_05/2018</t>
  </si>
  <si>
    <t>5.832,51</t>
  </si>
  <si>
    <t>FILTRO ANAERÓBIO RETANGULAR, EM ALVENARIA COM BLOCOS DE CONCRETO, DIMENSÕES INTERNAS: 1,4 X 4,2 X 1,67 M, VOLUME ÚTIL: 7056 L (PARA 67 CONTRIBUINTES). AF_05/2018</t>
  </si>
  <si>
    <t>7.524,21</t>
  </si>
  <si>
    <t>FILTRO ANAERÓBIO RETANGULAR, EM ALVENARIA COM BLOCOS DE CONCRETO, DIMENSÕES INTERNAS: 1,6 X 4,6 X 1,67 M, VOLUME ÚTIL: 8832 L (PARA 84 CONTRIBUINTES). AF_05/2018</t>
  </si>
  <si>
    <t>8.861,79</t>
  </si>
  <si>
    <t>FILTRO ANAERÓBIO RETANGULAR, EM ALVENARIA COM BLOCOS DE CONCRETO, DIMENSÕES INTERNAS: 1,6 X 5,6 X 1,67 M, VOLUME ÚTIL: 10752 L (PARA 103 CONTRIBUINTES). AF_05/2018</t>
  </si>
  <si>
    <t>10.465,50</t>
  </si>
  <si>
    <t>SUMIDOURO RETANGULAR, EM ALVENARIA COM BLOCOS DE CONCRETO, DIMENSÕES INTERNAS: 0,8 X 1,4 X 3,0 M, ÁREA DE INFILTRAÇÃO: 13,2 M² (PARA 5 CONTRIBUINTES). AF_05/2018</t>
  </si>
  <si>
    <t>1.942,14</t>
  </si>
  <si>
    <t>SUMIDOURO RETANGULAR, EM ALVENARIA COM BLOCOS DE CONCRETO, DIMENSÕES INTERNAS: 1,0 X 3,0 X 3,0 M, ÁREA DE INFILTRAÇÃO: 25 M² (PARA 10 CONTRIBUINTES). AF_05/2018</t>
  </si>
  <si>
    <t>3.339,46</t>
  </si>
  <si>
    <t>SUMIDOURO RETANGULAR, EM ALVENARIA COM BLOCOS DE CONCRETO, DIMENSÕES INTERNAS: 1,6 X 3,4 X 3,0 M, ÁREA DE INFILTRAÇÃO: 32,9 M² (PARA 13 CONTRIBUINTES). AF_05/2018</t>
  </si>
  <si>
    <t>4.369,48</t>
  </si>
  <si>
    <t>SUMIDOURO RETANGULAR, EM ALVENARIA COM BLOCOS DE CONCRETO, DIMENSÕES INTERNAS: 1,6 X 5,8 X 3,0 M, ÁREA DE INFILTRAÇÃO: 50 M² (PARA 20 CONTRIBUINTES). AF_05/2018</t>
  </si>
  <si>
    <t>6.471,78</t>
  </si>
  <si>
    <t>CAIXA DE GORDURA ESPECIAL (CAPACIDADE: 312 L - PARA ATÉ 146 PESSOAS SERVIDAS NO PICO), RETANGULAR, EM ALVENARIA COM BLOCOS DE CONCRETO, DIMENSÕES INTERNAS = 0,4X1,2 M, ALTURA INTERNA = 1 M. AF_05/2018</t>
  </si>
  <si>
    <t>601,14</t>
  </si>
  <si>
    <t>CAIXA DE GORDURA PEQUENA (CAPACIDADE: 19 L), CIRCULAR, EM PVC, DIÂMETRO INTERNO= 0,3 M. AF_05/2018</t>
  </si>
  <si>
    <t>409,55</t>
  </si>
  <si>
    <t>CAIXA DE INSPEÇÃO PARA ATERRAMENTO, CIRCULAR, EM POLIETILENO, DIÂMETRO INTERNO = 0,3 M. AF_05/2018</t>
  </si>
  <si>
    <t>TAMPA CIRCULAR PARA ESGOTO E DRENAGEM, EM FERRO FUNDIDO, DIÂMETRO INTERNO = 0,6 M. AF_05/2018</t>
  </si>
  <si>
    <t>379,64</t>
  </si>
  <si>
    <t>TAMPA CIRCULAR PARA ESGOTO E DRENAGEM, EM CONCRETO PRÉ-MOLDADO, DIÂMETRO INTERNO = 0,6 M. AF_05/2018</t>
  </si>
  <si>
    <t>87,22</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</si>
  <si>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</si>
  <si>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</si>
  <si>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158,07</t>
  </si>
  <si>
    <t>VALVULA PE COM CRIVO BRONZE 1.1/4" - FORNECIMENTO E INSTALACAO</t>
  </si>
  <si>
    <t>88,50</t>
  </si>
  <si>
    <t>REGISTRO/VALVULA GLOBO ANGULAR 45 GRAUS EM LATAO PARA HIDRANTES DE INCÊNDIO PREDIAL DN 2.1/2, COM VOLANTE, CLASSE DE PRESSAO DE ATE 200 PSI - FORNECIMENTO E INSTALACAO</t>
  </si>
  <si>
    <t>218,93</t>
  </si>
  <si>
    <t>REGISTRO DE PRESSÃO BRUTO, LATÃO, ROSCÁVEL, 1/2", FORNECIDO E INSTALADO EM RAMAL DE ÁGUA. AF_12/2014</t>
  </si>
  <si>
    <t>REGISTRO DE PRESSÃO BRUTO, LATÃO,  ROSCÁVEL, 3/4, FORNECIDO E INSTALADO EM RAMAL DE ÁGUA. AF_12/2014</t>
  </si>
  <si>
    <t>28,50</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</si>
  <si>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</si>
  <si>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</si>
  <si>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</si>
  <si>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199,09</t>
  </si>
  <si>
    <t>KIT DE REGISTRO DE PRESSÃO BRUTO DE LATÃO ½", INCLUSIVE CONEXÕES,  ROSCÁVEL, INSTALADO EM RAMAL DE ÁGUA FRIA - FORNECIMENTO E INSTALAÇÃO. AF_12/2014</t>
  </si>
  <si>
    <t>35,97</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</si>
  <si>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</si>
  <si>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</si>
  <si>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40,97</t>
  </si>
  <si>
    <t>KIT DE REGISTRO DE GAVETA BRUTO DE LATÃO ¾", INCLUSIVE CONEXÕES, ROSCÁVEL, INSTALADO EM RAMAL DE ÁGUA FRIA - FORNECIMENTO E INSTALAÇÃO. AF_12/2014</t>
  </si>
  <si>
    <t>44,00</t>
  </si>
  <si>
    <t>KIT DE MISTURADOR BASE BRUTA DE LATÃO ¾" MONOCOMANDO PARA CHUVEIRO, INCLUSIVE CONEXÕES, INSTALADO EM RAMAL DE ÁGUA - FORNECIMENTO E INSTALAÇÃO. AF_12/2014</t>
  </si>
  <si>
    <t>322,43</t>
  </si>
  <si>
    <t>KIT DE TÊ MISTURADOR EM CPVC ¾" COM DUPLO COMANDO PARA CHUVEIRO, INCLUSIVE CONEXÕES, INSTALADO EM RAMAL DE ÁGUA - FORNECIMENTO E INSTALAÇÃO. AF_12/2014</t>
  </si>
  <si>
    <t>189,39</t>
  </si>
  <si>
    <t>REGISTRO DE PRESSÃO BRUTO, LATÃO, ROSCÁVEL, 1/2", COM ACABAMENTO E CANOPLA CROMADOS. FORNECIDO E INSTALADO EM RAMAL DE ÁGUA. AF_12/2014</t>
  </si>
  <si>
    <t>68,39</t>
  </si>
  <si>
    <t>REGISTRO DE PRESSÃO BRUTO, LATÃO, ROSCÁVEL, 3/4", COM ACABAMENTO E CANOPLA CROMADOS. FORNECIDO E INSTALADO EM RAMAL DE ÁGUA. AF_12/2014</t>
  </si>
  <si>
    <t>70,36</t>
  </si>
  <si>
    <t>REGISTRO DE GAVETA BRUTO, LATÃO, ROSCÁVEL, 1/2", COM ACABAMENTO E CANOPLA CROMADOS. FORNECIDO E INSTALADO EM RAMAL DE ÁGUA. AF_12/2014</t>
  </si>
  <si>
    <t>66,73</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</si>
  <si>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</si>
  <si>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</si>
  <si>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</si>
  <si>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24,43</t>
  </si>
  <si>
    <t>REGISTRO DE ESFERA, PVC, SOLDÁVEL, DN  32 MM, INSTALADO EM RESERVAÇÃO DE ÁGUA DE EDIFICAÇÃO QUE POSSUA RESERVATÓRIO DE FIBRA/FIBROCIMENTO   FORNECIMENTO E INSTALAÇÃO. AF_06/2016</t>
  </si>
  <si>
    <t>40,54</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</si>
  <si>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</si>
  <si>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</si>
  <si>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57,05</t>
  </si>
  <si>
    <t>REGISTRO DE ESFERA, PVC, SOLDÁVEL, DN  60 MM, INSTALADO EM RESERVAÇÃO DE ÁGUA DE EDIFICAÇÃO QUE POSSUA RESERVATÓRIO DE FIBRA/FIBROCIMENTO   FORNECIMENTO E INSTALAÇÃO. AF_06/2016</t>
  </si>
  <si>
    <t>103,92</t>
  </si>
  <si>
    <t>REGISTRO DE GAVETA BRUTO, LATÃO, ROSCÁVEL, 3/4, INSTALADO EM RESERVAÇÃO DE ÁGUA DE EDIFICAÇÃO QUE POSSUA RESERVATÓRIO DE FIBRA/FIBROCIMENTO  FORNECIMENTO E INSTALAÇÃO. AF_06/2016</t>
  </si>
  <si>
    <t>54,61</t>
  </si>
  <si>
    <t>REGISTRO DE GAVETA BRUTO, LATÃO, ROSCÁVEL, 1, INSTALADO EM RESERVAÇÃO DE ÁGUA DE EDIFICAÇÃO QUE POSSUA RESERVATÓRIO DE FIBRA/FIBROCIMENTO  FORNECIMENTO E INSTALAÇÃO. AF_06/2016</t>
  </si>
  <si>
    <t>69,78</t>
  </si>
  <si>
    <t>REGISTRO DE GAVETA BRUTO, LATÃO, ROSCÁVEL, 1 1/4, INSTALADO EM RESERVAÇÃO DE ÁGUA DE EDIFICAÇÃO QUE POSSUA RESERVATÓRIO DE FIBRA/FIBROCIMENTO  FORNECIMENTO E INSTALAÇÃO. AF_06/2016</t>
  </si>
  <si>
    <t>85,47</t>
  </si>
  <si>
    <t>REGISTRO DE GAVETA BRUTO, LATÃO, ROSCÁVEL, 1 1/2, INSTALADO EM RESERVAÇÃO DE ÁGUA DE EDIFICAÇÃO QUE POSSUA RESERVATÓRIO DE FIBRA/FIBROCIMENTO  FORNECIMENTO E INSTALAÇÃO. AF_06/2016</t>
  </si>
  <si>
    <t>100,29</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</si>
  <si>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</si>
  <si>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</si>
  <si>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236,19</t>
  </si>
  <si>
    <t>REGISTRO DE GAVETA BRUTO, LATÃO, ROSCÁVEL, 3, INSTALADO EM RESERVAÇÃO DE ÁGUA DE EDIFICAÇÃO QUE POSSUA RESERVATÓRIO DE FIBRA/FIBROCIMENTO  FORNECIMENTO E INSTALAÇÃO. AF_06/2016</t>
  </si>
  <si>
    <t>280,86</t>
  </si>
  <si>
    <t>REGISTRO DE GAVETA BRUTO, LATÃO, ROSCÁVEL, 4, INSTALADO EM RESERVAÇÃO DE ÁGUA DE EDIFICAÇÃO QUE POSSUA RESERVATÓRIO DE FIBRA/FIBROCIMENTO  FORNECIMENTO E INSTALAÇÃO. AF_06/2016</t>
  </si>
  <si>
    <t>550,92</t>
  </si>
  <si>
    <t>REGISTRO DE GAVETA BRUTO, LATÃO, ROSCÁVEL, 1, COM ACABAMENTO E CANOPLA CROMADOS, INSTALADO EM RESERVAÇÃO DE ÁGUA DE EDIFICAÇÃO QUE POSSUA RESERVATÓRIO DE FIBRA/FIBROCIMENTO  FORNECIMENTO E INSTALAÇÃO. AF_06/2016</t>
  </si>
  <si>
    <t>106,72</t>
  </si>
  <si>
    <t>REGISTRO DE GAVETA BRUTO, LATÃO, ROSCÁVEL, 1 1/4, COM ACABAMENTO E CANOPLA CROMADOS, INSTALADO EM RESERVAÇÃO DE ÁGUA DE EDIFICAÇÃO QUE POSSUA RESERVATÓRIO DE FIBRA/FIBROCIMENTO  FORNECIMENTO E INSTALAÇÃO. AF_06/2016</t>
  </si>
  <si>
    <t>137,97</t>
  </si>
  <si>
    <t>REGISTRO DE GAVETA BRUTO, LATÃO, ROSCÁVEL, 1 1/2, COM ACABAMENTO E CANOPLA CROMADOS, INSTALADO EM RESERVAÇÃO DE ÁGUA DE EDIFICAÇÃO QUE POSSUA RESERVATÓRIO DE FIBRA/FIBROCIMENTO  FORNECIMENTO E INSTALAÇÃO. AF_06/2016</t>
  </si>
  <si>
    <t>142,98</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</si>
  <si>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</si>
  <si>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</si>
  <si>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</si>
  <si>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32,22</t>
  </si>
  <si>
    <t>TORNEIRA DE BOIA, ROSCÁVEL, 1 1/4 , FORNECIDA E INSTALADA EM RESERVAÇÃO DE ÁGUA. AF_06/2016</t>
  </si>
  <si>
    <t>66,65</t>
  </si>
  <si>
    <t>TORNEIRA DE BOIA, ROSCÁVEL, 1 1/2 , FORNECIDA E INSTALADA EM RESERVAÇÃO DE ÁGUA. AF_06/2016</t>
  </si>
  <si>
    <t>65,68</t>
  </si>
  <si>
    <t>TORNEIRA DE BOIA, ROSCÁVEL, 2, FORNECIDA E INSTALADA EM RESERVAÇÃO DE ÁGUA. AF_06/2016</t>
  </si>
  <si>
    <t>109,91</t>
  </si>
  <si>
    <t>VÁLVULA DE ESFERA BRUTA, BRONZE, ROSCÁVEL, 1/2  , INSTALADO EM RESERVAÇÃO DE ÁGUA DE EDIFICAÇÃO QUE POSSUA RESERVATÓRIO DE FIBRA/FIBROCIMENTO - FORNECIMENTO E INSTALAÇÃO. AF_06/2016</t>
  </si>
  <si>
    <t>65,66</t>
  </si>
  <si>
    <t>VÁLVULA DE ESFERA BRUTA, BRONZE, ROSCÁVEL, 3/4'', INSTALADO EM RESERVAÇÃO DE ÁGUA DE EDIFICAÇÃO QUE POSSUA RESERVATÓRIO DE FIBRA/FIBROCIMENTO - FORNECIMENTO E INSTALAÇÃO. AF_06/2016</t>
  </si>
  <si>
    <t>71,41</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</si>
  <si>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</si>
  <si>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</si>
  <si>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115,63</t>
  </si>
  <si>
    <t>VÁLVULA DE ESFERA BRUTA, BRONZE, ROSCÁVEL, 1 1/2'', INSTALADO EM RESERVAÇÃO DE ÁGUA DE EDIFICAÇÃO QUE POSSUA RESERVATÓRIO DE FIBRA/FIBROCIMENTO -   FORNECIMENTO E INSTALAÇÃO. AF_06/2016</t>
  </si>
  <si>
    <t>133,39</t>
  </si>
  <si>
    <t>VÁLVULA DE ESFERA BRUTA, BRONZE, ROSCÁVEL, 2'', INSTALADO EM RESERVAÇÃO DE ÁGUA DE EDIFICAÇÃO QUE POSSUA RESERVATÓRIO DE FIBRA/FIBROCIMENTO - FORNECIMENTO E INSTALAÇÃO. AF_06/2016</t>
  </si>
  <si>
    <t>191,26</t>
  </si>
  <si>
    <t>VÁLVULA DE RETENÇÃO HORIZONTAL, DE BRONZE, ROSCÁVEL, 3/4" - FORNECIMENTO E INSTALAÇÃO. AF_01/2019</t>
  </si>
  <si>
    <t>67,94</t>
  </si>
  <si>
    <t>VÁLVULA DE RETENÇÃO HORIZONTAL, DE BRONZE, ROSCÁVEL, 1" - FORNECIMENTO E INSTALAÇÃO. AF_01/2019</t>
  </si>
  <si>
    <t>110,57</t>
  </si>
  <si>
    <t>VÁLVULA DE RETENÇÃO HORIZONTAL, DE BRONZE, ROSCÁVEL, 1 1/4" - FORNECIMENTO E INSTALAÇÃO. AF_01/2019</t>
  </si>
  <si>
    <t>152,09</t>
  </si>
  <si>
    <t>VÁLVULA DE RETENÇÃO HORIZONTAL, DE BRONZE, ROSCÁVEL, 1 1/2"  - FORNECIMENTO E INSTALAÇÃO. AF_01/2019</t>
  </si>
  <si>
    <t>166,55</t>
  </si>
  <si>
    <t>VÁLVULA DE RETENÇÃO HORIZONTAL, DE BRONZE, ROSCÁVEL, 2"  - FORNECIMENTO E INSTALAÇÃO. AF_01/2019</t>
  </si>
  <si>
    <t>223,01</t>
  </si>
  <si>
    <t>VÁLVULA DE RETENÇÃO HORIZONTAL, DE BRONZE, ROSCÁVEL, 2 1/2" - FORNECIMENTO E INSTALAÇÃO. AF_01/2019</t>
  </si>
  <si>
    <t>305,87</t>
  </si>
  <si>
    <t>VÁLVULA DE RETENÇÃO HORIZONTAL, DE BRONZE, ROSCÁVEL, 3" - FORNECIMENTO E INSTALAÇÃO. AF_01/2019</t>
  </si>
  <si>
    <t>412,22</t>
  </si>
  <si>
    <t>VÁLVULA DE RETENÇÃO HORIZONTAL, DE BRONZE, ROSCÁVEL, 4" - FORNECIMENTO E INSTALAÇÃO. AF_01/2019</t>
  </si>
  <si>
    <t>621,91</t>
  </si>
  <si>
    <t>VÁLVULA DE RETENÇÃO VERTICAL, DE BRONZE, ROSCÁVEL, 1/2" - FORNECIMENTO E INSTALAÇÃO. AF_01/2019</t>
  </si>
  <si>
    <t>65,36</t>
  </si>
  <si>
    <t>VÁLVULA DE RETENÇÃO VERTICAL, DE BRONZE, ROSCÁVEL, 3/4" - FORNECIMENTO E INSTALAÇÃO. AF_01/2019</t>
  </si>
  <si>
    <t>46,23</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</si>
  <si>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</si>
  <si>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</si>
  <si>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</si>
  <si>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102,24</t>
  </si>
  <si>
    <t>VÁLVULA DE RETENÇÃO VERTICAL, DE BRONZE, ROSCÁVEL, 2" - FORNECIMENTO E INSTALAÇÃO. AF_01/2019</t>
  </si>
  <si>
    <t>137,02</t>
  </si>
  <si>
    <t>VÁLVULA DE RETENÇÃO VERTICAL, DE BRONZE, ROSCÁVEL, 3" - FORNECIMENTO E INSTALAÇÃO. AF_01/2019</t>
  </si>
  <si>
    <t>265,08</t>
  </si>
  <si>
    <t>VÁLVULA DE RETENÇÃO VERTICAL, DE BRONZE, ROSCÁVEL, 4" - FORNECIMENTO E INSTALAÇÃO. AF_01/2019</t>
  </si>
  <si>
    <t>436,79</t>
  </si>
  <si>
    <t>VÁLVULA DE DESCARGA METÁLICA, BASE 1 1/2 ", ACABAMENTO METALICO CROMADO - FORNECIMENTO E INSTALAÇÃO. AF_01/2019</t>
  </si>
  <si>
    <t>210,29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</si>
  <si>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</si>
  <si>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</si>
  <si>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132,79</t>
  </si>
  <si>
    <t>KIT CAVALETE PARA MEDIÇÃO DE ÁGUA - ENTRADA PRINCIPAL, EM AÇO GALVANIZADO DN 32 (1 ¼)  FORNECIMENTO E INSTALAÇÃO (EXCLUSIVE HIDRÔMETRO). AF_11/2016</t>
  </si>
  <si>
    <t>408,26</t>
  </si>
  <si>
    <t>KIT CAVALETE PARA MEDIÇÃO DE ÁGUA - ENTRADA PRINCIPAL, EM AÇO GALVANIZADO DN 40 (1 ½)  FORNECIMENTO E INSTALAÇÃO (EXCLUSIVE HIDRÔMETRO). AF_11/2016</t>
  </si>
  <si>
    <t>494,86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</si>
  <si>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</si>
  <si>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</si>
  <si>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227,23</t>
  </si>
  <si>
    <t>KIT CAVALETE PARA MEDIÇÃO DE ÁGUA - ENTRADA INDIVIDUALIZADA, EM PVC DN 25 (¾), PARA 3 MEDIDORES  FORNECIMENTO E INSTALAÇÃO (EXCLUSIVE HIDRÔMETRO). AF_11/2016</t>
  </si>
  <si>
    <t>336,03</t>
  </si>
  <si>
    <t>KIT CAVALETE PARA MEDIÇÃO DE ÁGUA - ENTRADA INDIVIDUALIZADA, EM PVC DN 25 (¾), PARA 4 MEDIDORES  FORNECIMENTO E INSTALAÇÃO (EXCLUSIVE HIDRÔMETRO). AF_11/2016</t>
  </si>
  <si>
    <t>439,96</t>
  </si>
  <si>
    <t>KIT CAVALETE PARA MEDIÇÃO DE ÁGUA - ENTRADA INDIVIDUALIZADA, EM PVC DN 32 (1), PARA 1 MEDIDOR  FORNECIMENTO E INSTALAÇÃO (EXCLUSIVE HIDRÔMETRO). AF_11/2016</t>
  </si>
  <si>
    <t>165,45</t>
  </si>
  <si>
    <t>KIT CAVALETE PARA MEDIÇÃO DE ÁGUA - ENTRADA INDIVIDUALIZADA, EM PVC DN 32 (1), PARA 2 MEDIDORES  FORNECIMENTO E INSTALAÇÃO (EXCLUSIVE HIDRÔMETRO). AF_11/2016</t>
  </si>
  <si>
    <t>303,99</t>
  </si>
  <si>
    <t>KIT CAVALETE PARA MEDIÇÃO DE ÁGUA - ENTRADA INDIVIDUALIZADA, EM PVC DN 32 (1), PARA 3 MEDIDORES  FORNECIMENTO E INSTALAÇÃO (EXCLUSIVE HIDRÔMETRO). AF_11/2016</t>
  </si>
  <si>
    <t>453,05</t>
  </si>
  <si>
    <t>KIT CAVALETE PARA MEDIÇÃO DE ÁGUA - ENTRADA INDIVIDUALIZADA, EM PVC DN 32 (1), PARA 4 MEDIDORES  FORNECIMENTO E INSTALAÇÃO (EXCLUSIVE HIDRÔMETRO). AF_11/2016</t>
  </si>
  <si>
    <t>594,50</t>
  </si>
  <si>
    <t>HIDRÔMETRO DN 20 (½), 1,5 M³/H  FORNECIMENTO E INSTALAÇÃO. AF_11/2016</t>
  </si>
  <si>
    <t>102,79</t>
  </si>
  <si>
    <t>HIDRÔMETRO DN 20 (½), 3,0 M³/H  FORNECIMENTO E INSTALAÇÃO. AF_11/2016</t>
  </si>
  <si>
    <t>HIDRÔMETRO DN 25 (¾ ), 5,0 M³/H FORNECIMENTO E INSTALAÇÃO. AF_11/2016</t>
  </si>
  <si>
    <t>133,26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</si>
  <si>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</si>
  <si>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</si>
  <si>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126,69</t>
  </si>
  <si>
    <t>CAIXA DE AREIA 40X40X40CM EM ALVENARIA - EXECUÇÃO</t>
  </si>
  <si>
    <t>FURO EM ALVENARIA PARA DIÂMETROS MENORES OU IGUAIS A 40 MM. AF_05/2015</t>
  </si>
  <si>
    <t>FURO EM ALVENARIA PARA DIÂMETROS MAIORES QUE 40 MM E MENORES OU IGUAIS A 75 MM. AF_05/2015</t>
  </si>
  <si>
    <t>27,66</t>
  </si>
  <si>
    <t>FURO EM ALVENARIA PARA DIÂMETROS MAIORES QUE 75 MM. AF_05/2015</t>
  </si>
  <si>
    <t>39,64</t>
  </si>
  <si>
    <t>FURO EM CONCRETO PARA DIÂMETROS MENORES OU IGUAIS A 40 MM. AF_05/2015</t>
  </si>
  <si>
    <t>45,68</t>
  </si>
  <si>
    <t>FURO EM CONCRETO PARA DIÂMETROS MAIORES QUE 40 MM E MENORES OU IGUAIS A 75 MM. AF_05/2015</t>
  </si>
  <si>
    <t>73,17</t>
  </si>
  <si>
    <t>FURO EM CONCRETO PARA DIÂMETROS MAIORES QUE 75 MM. AF_05/2015</t>
  </si>
  <si>
    <t>93,47</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</si>
  <si>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</si>
  <si>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</si>
  <si>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</si>
  <si>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</si>
  <si>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22,72</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</si>
  <si>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</si>
  <si>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</si>
  <si>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</si>
  <si>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</si>
  <si>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</si>
  <si>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</si>
  <si>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</si>
  <si>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3,32</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</si>
  <si>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</si>
  <si>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</si>
  <si>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</si>
  <si>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30,32</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</si>
  <si>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</si>
  <si>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</si>
  <si>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</si>
  <si>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</si>
  <si>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</si>
  <si>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</si>
  <si>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</si>
  <si>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</si>
  <si>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</si>
  <si>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</si>
  <si>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2,74</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</si>
  <si>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</si>
  <si>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</si>
  <si>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</si>
  <si>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</si>
  <si>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</si>
  <si>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</si>
  <si>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</si>
  <si>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</si>
  <si>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</si>
  <si>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</si>
  <si>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</si>
  <si>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</si>
  <si>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</si>
  <si>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</si>
  <si>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</si>
  <si>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7,48</t>
  </si>
  <si>
    <t>FIXAÇÃO DE TUBOS HORIZONTAIS DE PPR DIÂMETROS MENORES OU IGUAIS A 40 MM COM ABRAÇADEIRA METÁLICA FLEXÍVEL 18 MM, FIXADA DIRETAMENTE NA LAJE. AF_05/2015</t>
  </si>
  <si>
    <t>21,30</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</si>
  <si>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</si>
  <si>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</si>
  <si>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</si>
  <si>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</si>
  <si>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</si>
  <si>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</si>
  <si>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</si>
  <si>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</si>
  <si>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</si>
  <si>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</si>
  <si>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</si>
  <si>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</si>
  <si>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1.903,24</t>
  </si>
  <si>
    <t>CONJUNTO HIDRÁULICO PARA INSTALAÇÃO DE BOMBA EM AÇO ROSCÁVEL, DN SUCÇÃO 50 (2) E DN RECALQUE 40 (1 1/2), PARA EDIFICAÇÃO ENTRE 8 E 12 PAVIMENTOS  FORNECIMENTO E INSTALAÇÃO. AF_06/2016</t>
  </si>
  <si>
    <t>1.350,19</t>
  </si>
  <si>
    <t>CONJUNTO HIDRÁULICO PARA INSTALAÇÃO DE BOMBA EM AÇO ROSCÁVEL, DN SUCÇÃO 40 (1 1/2) E DN RECALQUE 32 (1 1/4), PARA EDIFICAÇÃO ENTRE 4 E 8 PAVIMENTOS  FORNECIMENTO E INSTALAÇÃO. AF_06/2016</t>
  </si>
  <si>
    <t>1.076,49</t>
  </si>
  <si>
    <t>CONJUNTO HIDRÁULICO PARA INSTALAÇÃO DE BOMBA EM AÇO ROSCÁVEL, DN SUCÇÃO 32 (1 1/4) E DN RECALQUE 25 (1), PARA EDIFICAÇÃO ATÉ 4 PAVIMENTOS  FORNECIMENTO E INSTALAÇÃO. AF_06/2016</t>
  </si>
  <si>
    <t>910,78</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</si>
  <si>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</si>
  <si>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</si>
  <si>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</si>
  <si>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</si>
  <si>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74,15</t>
  </si>
  <si>
    <t>PERFILADO DE SEÇÃO 38X76 MM PARA SUPORTE DE DUTO EM CHAPA GALVANIZADA BITOLA 24. AF_07/2017</t>
  </si>
  <si>
    <t>37,00</t>
  </si>
  <si>
    <t>PERFILADO DE SEÇÃO 38X76 MM PARA SUPORTE DE DUTO EM CHAPA GALVANIZADA BITOLA 22. AF_07/2017</t>
  </si>
  <si>
    <t>22,29</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</si>
  <si>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</si>
  <si>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</si>
  <si>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INSTALACAO DE COMPRESSOR DE AR, POTENCIA &lt;= 5 CV</t>
  </si>
  <si>
    <t>519,60</t>
  </si>
  <si>
    <t>INSTALACAO DE COMPRESSOR DE AR, POTENCIA &gt; 5 E &lt;= 10 CV</t>
  </si>
  <si>
    <t>675,48</t>
  </si>
  <si>
    <t>INSTALACAO DE CONJ.MOTO BOMBA SUBMERSIVEL ATE 10 CV</t>
  </si>
  <si>
    <t>187,30</t>
  </si>
  <si>
    <t>INSTALACAO DE CONJ.MOTO BOMBA SUBMERSIVEL DE 11 A 25 CV</t>
  </si>
  <si>
    <t>299,68</t>
  </si>
  <si>
    <t>INSTALACAO DE CONJ.MOTO BOMBA SUBMERSIVEL DE 26 A 50 CV</t>
  </si>
  <si>
    <t>599,36</t>
  </si>
  <si>
    <t>INSTALACAO DE CONJ.MOTO BOMBA SUBMERSIVEL DE 51 A 100 CV</t>
  </si>
  <si>
    <t>899,04</t>
  </si>
  <si>
    <t>INSTALACAO DE CONJ.MOTO BOMBA VERTICAL POT &lt;= 100 CV</t>
  </si>
  <si>
    <t>1.222,75</t>
  </si>
  <si>
    <t>INSTALACAO DE CONJ.MOTO BOMBA VERTICAL 100 &lt; POT &lt;= 200 CV</t>
  </si>
  <si>
    <t>1.662,94</t>
  </si>
  <si>
    <t>INSTALACAO DE CONJ.MOTO BOMBA VERTICAL 200 &lt; POT &lt;= 300 CV</t>
  </si>
  <si>
    <t>1.858,58</t>
  </si>
  <si>
    <t>INSTALACAO DE CONJ.MOTO BOMBA HORIZONTAL ATE 10 CV</t>
  </si>
  <si>
    <t>489,10</t>
  </si>
  <si>
    <t>INSTALACAO DE CONJ.MOTO BOMBA HORIZONTAL DE 12,5 A 25 CV</t>
  </si>
  <si>
    <t>635,83</t>
  </si>
  <si>
    <t>INSTALACAO DE CONJ.MOTO BOMBA HORIZONTAL DE 30 A 75 CV</t>
  </si>
  <si>
    <t>978,20</t>
  </si>
  <si>
    <t>INSTALACAO DE CONJ.MOTO BOMBA HORIZONTAL DE 100 A 150 CV</t>
  </si>
  <si>
    <t>1.565,12</t>
  </si>
  <si>
    <t>INSTALACAO DE CONJ.MOTO BOMBA SUBMERSO ATE 5 CV</t>
  </si>
  <si>
    <t>INSTALACAO DE CONJ.MOTO BOMBA SUBMERSO DE 6 A 25 CV</t>
  </si>
  <si>
    <t>374,60</t>
  </si>
  <si>
    <t>INSTALACAO DE CONJ.MOTO BOMBA SUBMERSO DE 26 A 50 CV</t>
  </si>
  <si>
    <t>749,20</t>
  </si>
  <si>
    <t>INSTALACAO DE CLORADOR</t>
  </si>
  <si>
    <t>410,90</t>
  </si>
  <si>
    <t>LEITO FILTRANTE - ASSENTAMENTO DE BLOCOS LEOPOLD</t>
  </si>
  <si>
    <t>LEITO FILTRANTE - COLOCACAO DE LONA PLASTICA</t>
  </si>
  <si>
    <t>INSTALACAO DE BOMBA DOSADORA</t>
  </si>
  <si>
    <t>161,94</t>
  </si>
  <si>
    <t>INSTALACAO DE AGITADOR</t>
  </si>
  <si>
    <t>83,28</t>
  </si>
  <si>
    <t>INSTALACAO DE MISTURADOR VERTICAL</t>
  </si>
  <si>
    <t>VERTEDOR TRIANGULAR DE ALUMINIO</t>
  </si>
  <si>
    <t>982,49</t>
  </si>
  <si>
    <t>LEITO FILTRANTE - COLOCACAO E APILOAMENTO DE TERRA NO FILTRO</t>
  </si>
  <si>
    <t>LEITO FILTRANTE - FORN.E ENCHIMENTO C/ BRITA NO. 4</t>
  </si>
  <si>
    <t>LEITO FILTRANTE - COLOCACAO DE AREIA NOS FILTROS</t>
  </si>
  <si>
    <t>LEITO FILTRANTE - COLOCACAO DE PEDREGULHOS NOS FILTROS</t>
  </si>
  <si>
    <t>87,34</t>
  </si>
  <si>
    <t>LEITO FILTRANTE - COLOCACAO DE ANTRACITO NOS FILTROS</t>
  </si>
  <si>
    <t>KIT CAVALETE PVC COM REGISTRO 1/2" - FORNECIMENTO E INSTALAÇÃO</t>
  </si>
  <si>
    <t>79,85</t>
  </si>
  <si>
    <t>KIT CAVALETE PVC COM REGISTRO 3/4" - FORNECIMENTO E INSTALACAO</t>
  </si>
  <si>
    <t>77,07</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</si>
  <si>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</si>
  <si>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</si>
  <si>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</si>
  <si>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</si>
  <si>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550,13</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</si>
  <si>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</si>
  <si>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801,32</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</si>
  <si>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</si>
  <si>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656,04</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</si>
  <si>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</si>
  <si>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511,84</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</si>
  <si>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</si>
  <si>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371,15</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</si>
  <si>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</si>
  <si>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527,39</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</si>
  <si>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</si>
  <si>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440,11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</si>
  <si>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</si>
  <si>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352,30</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</si>
  <si>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</si>
  <si>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266,40</t>
  </si>
  <si>
    <t>ESCAVACAO SUBMERSA COM DRAGA DE MANDIBULA</t>
  </si>
  <si>
    <t>DRAGAGEM (C/ ESCAVADEIRA DRAG LINE DE ARRASTE 140HP)</t>
  </si>
  <si>
    <t>LIMPEZA SUPERFICIAL DA CAMADA VEGETAL EM JAZIDA</t>
  </si>
  <si>
    <t>ESCAVACAO E CARGA MATERIAL 1A CATEGORIA, UTILIZANDO TRATOR DE ESTEIRAS DE 110 A 160HP COM LAMINA, PESO OPERACIONAL * 13T  E PA CARREGADEIRA COM 170 HP.</t>
  </si>
  <si>
    <t>ESPALHAMENTO MECANIZADO (COM MOTONIVELADORA 140 HP) MATERIAL 1A. CATEGORIA</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</si>
  <si>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</si>
  <si>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</si>
  <si>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</si>
  <si>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</si>
  <si>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</si>
  <si>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</si>
  <si>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</si>
  <si>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</si>
  <si>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4,33</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</si>
  <si>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</si>
  <si>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</si>
  <si>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</si>
  <si>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</si>
  <si>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</si>
  <si>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</si>
  <si>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</si>
  <si>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</si>
  <si>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</si>
  <si>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</si>
  <si>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</si>
  <si>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</si>
  <si>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</si>
  <si>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</si>
  <si>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</si>
  <si>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</si>
  <si>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</si>
  <si>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</si>
  <si>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</si>
  <si>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</si>
  <si>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</si>
  <si>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</si>
  <si>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</si>
  <si>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</si>
  <si>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</si>
  <si>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</si>
  <si>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</si>
  <si>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14,82</t>
  </si>
  <si>
    <t>ESCAVAÇÃO VERTICAL A CÉU ABERTO, INCLUINDO CARGA, DESCARGA E TRANSPORTE, EM SOLO DE 1ª CATEGORIA COM ESCAVADEIRA HIDRÁULICA (CAÇAMBA: 1,2 M³ / 155 HP), FROTA DE 9 CAMINHÕES BASCULANTES DE 14 M³, DMT DE 6 KM E VELOCIDADE MÉDIA 22 KM/H. AF_12/2013</t>
  </si>
  <si>
    <t>18,66</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</si>
  <si>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</si>
  <si>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</si>
  <si>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</si>
  <si>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</si>
  <si>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</si>
  <si>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</si>
  <si>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9,86</t>
  </si>
  <si>
    <t>ESCAVAÇÃO VERTICAL A CÉU ABERTO, INCLUINDO CARGA, DESCARGA E TRANSPORTE, EM SOLO DE 1ª CATEGORIA COM ESCAVADEIRA HIDRÁULICA (CAÇAMBA: 1,2 M³ / 155 HP), FROTA DE 6 CAMINHÕES BASCULANTES DE 18 M³, DMT DE 3 KM E VELOCIDADE MÉDIA 20 KM/H. AF_12/2013</t>
  </si>
  <si>
    <t>12,15</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</si>
  <si>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</si>
  <si>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</si>
  <si>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</si>
  <si>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</si>
  <si>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</si>
  <si>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</si>
  <si>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74,40</t>
  </si>
  <si>
    <t>ESCAVAÇÃO MECANIZADA PARA VIGA BALDRAME, SEM PREVISÃO DE FÔRMA, COM MINI-ESCAVADEIRA. AF_06/2017</t>
  </si>
  <si>
    <t>144,67</t>
  </si>
  <si>
    <t>ESCAVAÇÃO MECANIZADA PARA VIGA BALDRAME, COM PREVISÃO DE FÔRMA, COM MINI-ESCAVADEIRA. AF_06/2017</t>
  </si>
  <si>
    <t>31,62</t>
  </si>
  <si>
    <t>ESCAVAÇÃO MANUAL DE VALA PARA VIGA BALDRAME, SEM PREVISÃO DE FÔRMA. AF_06/2017</t>
  </si>
  <si>
    <t>238,40</t>
  </si>
  <si>
    <t>ESCAVAÇÃO MANUAL DE VALA PARA VIGA BALDRAME, COM PREVISÃO DE FÔRMA. AF_06/2017</t>
  </si>
  <si>
    <t>97,44</t>
  </si>
  <si>
    <t>FABRICAÇÃO, MONTAGEM E DESMONTAGEM DE FÔRMA PARA BLOCO DE COROAMENTO, EM MADEIRA SERRADA, E=25 MM, 1 UTILIZAÇÃO. AF_06/2017</t>
  </si>
  <si>
    <t>119,44</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</si>
  <si>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</si>
  <si>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</si>
  <si>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</si>
  <si>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</si>
  <si>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</si>
  <si>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</si>
  <si>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</si>
  <si>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ESGOTAMENTO/ESCORAMENTO.</t>
  </si>
  <si>
    <t>156,90</t>
  </si>
  <si>
    <t>ESCAVAÇÃO MANUAL DE VALA/CAVA EM LODO, ENTRE 3 E 4,5M DE PROFUNDIDADE</t>
  </si>
  <si>
    <t>235,35</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</si>
  <si>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</si>
  <si>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</si>
  <si>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</si>
  <si>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</si>
  <si>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</si>
  <si>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</si>
  <si>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</si>
  <si>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</si>
  <si>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</si>
  <si>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</si>
  <si>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</si>
  <si>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</si>
  <si>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</si>
  <si>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</si>
  <si>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</si>
  <si>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</si>
  <si>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</si>
  <si>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</si>
  <si>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</si>
  <si>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</si>
  <si>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</si>
  <si>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</si>
  <si>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</si>
  <si>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</si>
  <si>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</si>
  <si>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</si>
  <si>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</si>
  <si>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</si>
  <si>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</si>
  <si>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</si>
  <si>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</si>
  <si>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</si>
  <si>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</si>
  <si>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</si>
  <si>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</si>
  <si>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23,22</t>
  </si>
  <si>
    <t>ATERRO MECANIZADO DE VALA COM RETROESCAVADEIRA (CAPACIDADE DA CAÇAMBA DA RETRO: 0,26 M³ / POTÊNCIA: 88 HP), LARGURA DE 0,8 A 1,5 M, PROFUNDIDADE DE 1,5 A 3,0 M, COM SOLO ARGILO-ARENOSO. AF_05/2016</t>
  </si>
  <si>
    <t>18,82</t>
  </si>
  <si>
    <t>ATERRO MANUAL DE VALAS COM SOLO ARGILO-ARENOSO E COMPACTAÇÃO MECANIZADA. AF_05/2016</t>
  </si>
  <si>
    <t>37,23</t>
  </si>
  <si>
    <t>ATERRO MECANIZADO DE VALA COM ESCAVADEIRA HIDRÁULICA (CAPACIDADE DA CAÇAMBA: 0,8 M³ / POTÊNCIA: 111 HP), LARGURA DE 1,5 A 2,5 M, PROFUNDIDADE ATÉ 1,5 M, COM AREIA PARA ATERRO. AF_05/2016</t>
  </si>
  <si>
    <t>62,08</t>
  </si>
  <si>
    <t>ATERRO MECANIZADO DE VALA COM ESCAVADEIRA HIDRÁULICA (CAPACIDADE DA CAÇAMBA: 0,8 M³ / POTÊNCIA: 111 HP), LARGURA ATÉ 1,5 M, PROFUNDIDADE DE 1,5 A 3,0 M, COM AREIA PARA ATERRO. AF_05/2016</t>
  </si>
  <si>
    <t>58,99</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</si>
  <si>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</si>
  <si>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</si>
  <si>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</si>
  <si>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53,62</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</si>
  <si>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</si>
  <si>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</si>
  <si>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</si>
  <si>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</si>
  <si>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62,53</t>
  </si>
  <si>
    <t>ATERRO MECANIZADO DE VALA COM RETROESCAVADEIRA (CAPACIDADE DA CAÇAMBA DA RETRO: 0,26 M³ / POTÊNCIA: 88 HP), LARGURA ATÉ 0,8 M, PROFUNDIDADE DE 1,5 A 3,0 M, COM AREIA PARA ATERRO. AF_05/2016</t>
  </si>
  <si>
    <t>59,12</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</si>
  <si>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</si>
  <si>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</si>
  <si>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</si>
  <si>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</si>
  <si>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</si>
  <si>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</si>
  <si>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16,18</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</si>
  <si>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</si>
  <si>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</si>
  <si>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</si>
  <si>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</si>
  <si>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</si>
  <si>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</si>
  <si>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</si>
  <si>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</si>
  <si>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</si>
  <si>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</si>
  <si>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</si>
  <si>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</si>
  <si>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</si>
  <si>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</si>
  <si>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</si>
  <si>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</si>
  <si>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</si>
  <si>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</si>
  <si>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</si>
  <si>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</si>
  <si>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</si>
  <si>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</si>
  <si>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26,26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</si>
  <si>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</si>
  <si>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</si>
  <si>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</si>
  <si>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</si>
  <si>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</si>
  <si>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</si>
  <si>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</si>
  <si>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</si>
  <si>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</si>
  <si>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</si>
  <si>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</si>
  <si>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</si>
  <si>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</si>
  <si>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</si>
  <si>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</si>
  <si>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</si>
  <si>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5,83</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</si>
  <si>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</si>
  <si>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</si>
  <si>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</si>
  <si>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</si>
  <si>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21,21</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</si>
  <si>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</si>
  <si>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</si>
  <si>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</si>
  <si>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</si>
  <si>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</si>
  <si>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</si>
  <si>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</si>
  <si>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</si>
  <si>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</si>
  <si>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</si>
  <si>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</si>
  <si>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</si>
  <si>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</si>
  <si>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</si>
  <si>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</si>
  <si>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</si>
  <si>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</si>
  <si>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</si>
  <si>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</si>
  <si>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</si>
  <si>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</si>
  <si>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</si>
  <si>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211,47</t>
  </si>
  <si>
    <t>LASTRO DE VALA COM PREPARO DE FUNDO, LARGURA MENOR QUE 1,5 M, COM CAMADA DE AREIA, LANÇAMENTO MANUAL, EM LOCAL COM NÍVEL ALTO DE INTERFERÊNCIA. AF_06/2016</t>
  </si>
  <si>
    <t>140,70</t>
  </si>
  <si>
    <t>LASTRO DE VALA COM PREPARO DE FUNDO, LARGURA MENOR QUE 1,5 M, COM CAMADA DE BRITA, LANÇAMENTO MANUAL, EM LOCAL COM NÍVEL ALTO DE INTERFERÊNCIA. AF_06/2016</t>
  </si>
  <si>
    <t>215,36</t>
  </si>
  <si>
    <t>LASTRO COM PREPARO DE FUNDO, LARGURA MAIOR OU IGUAL A 1,5 M, COM CAMADA DE AREIA, LANÇAMENTO MANUAL, EM LOCAL COM NÍVEL BAIXO DE INTERFERÊNCIA. AF_06/2016</t>
  </si>
  <si>
    <t>116,83</t>
  </si>
  <si>
    <t>LASTRO COM PREPARO DE FUNDO, LARGURA MAIOR OU IGUAL A 1,5 M, COM CAMADA DE BRITA, LANÇAMENTO MANUAL, EM LOCAL COM NÍVEL BAIXO DE INTERFERÊNCIA. AF_06/2016</t>
  </si>
  <si>
    <t>191,48</t>
  </si>
  <si>
    <t>LASTRO COM PREPARO DE FUNDO, LARGURA MAIOR OU IGUAL A 1,5 M, COM CAMADA DE AREIA, LANÇAMENTO MANUAL, EM LOCAL COM NÍVEL ALTO DE INTERFERÊNCIA. AF_06/2016</t>
  </si>
  <si>
    <t>120,72</t>
  </si>
  <si>
    <t>LASTRO COM PREPARO DE FUNDO, LARGURA MAIOR OU IGUAL A 1,5 M, COM CAMADA DE BRITA, LANÇAMENTO MANUAL, EM LOCAL COM NÍVEL ALTO DE INTERFERÊNCIA. AF_06/2016</t>
  </si>
  <si>
    <t>195,35</t>
  </si>
  <si>
    <t>LASTRO DE VALA COM PREPARO DE FUNDO, LARGURA MENOR QUE 1,5 M, COM CAMADA DE AREIA, LANÇAMENTO MECANIZADO, EM LOCAL COM NÍVEL BAIXO DE INTERFERÊNCIA. AF_06/2016</t>
  </si>
  <si>
    <t>111,28</t>
  </si>
  <si>
    <t>LASTRO DE VALA COM PREPARO DE FUNDO, LARGURA MENOR QUE 1,5 M, COM CAMADA DE BRITA, LANÇAMENTO MECANIZADO, EM LOCAL COM NÍVEL BAIXO DE INTERFERÊNCIA. AF_06/2016</t>
  </si>
  <si>
    <t>179,99</t>
  </si>
  <si>
    <t>LASTRO DE VALA COM PREPARO DE FUNDO, LARGURA MENOR QUE 1,5 M, COM CAMADA DE AREIA, LANÇAMENTO MECANIZADO, EM LOCAL COM NÍVEL ALTO DE INTERFERÊNCIA. AF_06/2016</t>
  </si>
  <si>
    <t>117,60</t>
  </si>
  <si>
    <t>LASTRO DE VALA COM PREPARO DE FUNDO, LARGURA MENOR QUE 1,5 M, COM CAMADA DE BRITA, LANÇAMENTO MECANIZADO, EM LOCAL COM NÍVEL ALTO DE INTERFERÊNCIA. AF_06/2016</t>
  </si>
  <si>
    <t>187,10</t>
  </si>
  <si>
    <t>LASTRO COM PREPARO DE FUNDO, LARGURA MAIOR OU IGUAL A 1,5 M, COM CAMADA DE AREIA, LANÇAMENTO MECANIZADO, EM LOCAL COM NÍVEL BAIXO DE INTERFERÊNCIA. AF_06/2016</t>
  </si>
  <si>
    <t>81,25</t>
  </si>
  <si>
    <t>LASTRO COM PREPARO DE FUNDO, LARGURA MAIOR OU IGUAL A 1,5 M, COM CAMADA DE BRITA, LANÇAMENTO MECANIZADO, EM LOCAL COM NÍVEL BAIXO DE INTERFERÊNCIA. AF_06/2016</t>
  </si>
  <si>
    <t>145,66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</si>
  <si>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</si>
  <si>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</si>
  <si>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152,57</t>
  </si>
  <si>
    <t>FORNECIMENTO E LANCAMENTO DE BRITA N. 4</t>
  </si>
  <si>
    <t>FORNECIMENTO E ASSENTAMENTO DE BRITA 2-DRENOS E FILTROS   MM</t>
  </si>
  <si>
    <t>83,78</t>
  </si>
  <si>
    <t>COMPACTACAO MECANICA A 95% DO PROCTOR NORMAL - PAVIMENTACAO URBANA</t>
  </si>
  <si>
    <t>COMPACTACAO MECANICA A 100% DO PROCTOR NORMAL - PAVIMENTACAO URBANA</t>
  </si>
  <si>
    <t>COMPACTACAO MECANICA, SEM CONTROLE DO GC (C/COMPACTADOR PLACA 400 KG)</t>
  </si>
  <si>
    <t>COMPACTACAO MECANICA C/ CONTROLE DO GC&gt;=95% DO PN (AREAS) (C/MONIVELADORA 140 HP E ROLO COMPRESSOR VIBRATORIO 80 HP)</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</si>
  <si>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</si>
  <si>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</si>
  <si>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</si>
  <si>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</si>
  <si>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</si>
  <si>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</si>
  <si>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214,06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</si>
  <si>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</si>
  <si>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</si>
  <si>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39,80</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</si>
  <si>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</si>
  <si>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</si>
  <si>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</si>
  <si>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</si>
  <si>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64,66</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</si>
  <si>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</si>
  <si>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</si>
  <si>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35,77</t>
  </si>
  <si>
    <t>ALVENARIA DE VEDAÇÃO DE BLOCOS CERÂMICOS FURADOS NA VERTICAL DE 14X19X39CM (ESPESSURA 14CM) DE PAREDES COM ÁREA LÍQUIDA MAIOR OU IGUAL A 6M² SEM VÃOS E ARGAMASSA DE ASSENTAMENTO COM PREPARO EM BETONEIRA. AF_06/2014</t>
  </si>
  <si>
    <t>49,70</t>
  </si>
  <si>
    <t>ALVENARIA DE VEDAÇÃO DE BLOCOS CERÂMICOS FURADOS NA VERTICAL DE 14X19X39CM (ESPESSURA 14CM) DE PAREDES COM ÁREA LÍQUIDA MAIOR OU IGUAL A 6M² SEM VÃOS E ARGAMASSA DE ASSENTAMENTO COM PREPARO MANUAL. AF_06/2014</t>
  </si>
  <si>
    <t>50,57</t>
  </si>
  <si>
    <t>ALVENARIA DE VEDAÇÃO DE BLOCOS CERÂMICOS FURADOS NA VERTICAL DE 19X19X39CM (ESPESSURA 19CM) DE PAREDES COM ÁREA LÍQUIDA MAIOR OU IGUAL A 6M² SEM VÃOS E ARGAMASSA DE ASSENTAMENTO COM PREPARO EM BETONEIRA. AF_06/2014</t>
  </si>
  <si>
    <t>59,14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</si>
  <si>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</si>
  <si>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</si>
  <si>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45,35</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</si>
  <si>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</si>
  <si>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</si>
  <si>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60,67</t>
  </si>
  <si>
    <t>ALVENARIA DE VEDAÇÃO DE BLOCOS CERÂMICOS FURADOS NA VERTICAL DE 19X19X39CM (ESPESSURA 19CM) DE PAREDES COM ÁREA LÍQUIDA MENOR QUE 6M² COM VÃOS E ARGAMASSA DE ASSENTAMENTO COM PREPARO EM BETONEIRA. AF_06/2014</t>
  </si>
  <si>
    <t>69,86</t>
  </si>
  <si>
    <t>ALVENARIA DE VEDAÇÃO DE BLOCOS CERÂMICOS FURADOS NA VERTICAL DE 19X19X39CM (ESPESSURA 19CM) DE PAREDES COM ÁREA LÍQUIDA MENOR QUE 6M² COM VÃOS E ARGAMASSA DE ASSENTAMENTO COM PREPARO MANUAL. AF_06/2014</t>
  </si>
  <si>
    <t>70,88</t>
  </si>
  <si>
    <t>ALVENARIA DE VEDAÇÃO DE BLOCOS CERÂMICOS FURADOS NA VERTICAL DE 9X19X39CM (ESPESSURA 9CM) DE PAREDES COM ÁREA LÍQUIDA MAIOR OU IGUAL A 6M² COM VÃOS E ARGAMASSA DE ASSENTAMENTO COM PREPARO EM BETONEIRA. AF_06/2014</t>
  </si>
  <si>
    <t>38,62</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</si>
  <si>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</si>
  <si>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</si>
  <si>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</si>
  <si>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54,28</t>
  </si>
  <si>
    <t>ALVENARIA DE VEDAÇÃO DE BLOCOS CERÂMICOS FURADOS NA VERTICAL DE 19X19X39CM (ESPESSURA 19CM) DE PAREDES COM ÁREA LÍQUIDA MAIOR OU IGUAL A 6M² COM VÃOS E ARGAMASSA DE ASSENTAMENTO COM PREPARO EM BETONEIRA. AF_06/2014</t>
  </si>
  <si>
    <t>62,94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</si>
  <si>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</si>
  <si>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</si>
  <si>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69,76</t>
  </si>
  <si>
    <t>ALVENARIA DE VEDAÇÃO DE BLOCOS CERÂMICOS FURADOS NA HORIZONTAL DE 9X19X19CM (ESPESSURA 9CM) DE PAREDES COM ÁREA LÍQUIDA MENOR QUE 6M² SEM VÃOS E ARGAMASSA DE ASSENTAMENTO COM PREPARO MANUAL. AF_06/2014</t>
  </si>
  <si>
    <t>70,48</t>
  </si>
  <si>
    <t>ALVENARIA DE VEDAÇÃO DE BLOCOS CERÂMICOS FURADOS NA HORIZONTAL DE 11,5X19X19CM (ESPESSURA 11,5CM) DE PAREDES COM ÁREA LÍQUIDA MENOR QUE 6M² SEM VÃOS E ARGAMASSA DE ASSENTAMENTO COM PREPARO EM BETONEIRA. AF_06/2014</t>
  </si>
  <si>
    <t>66,32</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</si>
  <si>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</si>
  <si>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</si>
  <si>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76,78</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</si>
  <si>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</si>
  <si>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</si>
  <si>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119,33</t>
  </si>
  <si>
    <t>ALVENARIA DE VEDAÇÃO DE BLOCOS CERÂMICOS FURADOS NA HORIZONTAL DE 14X9X19CM (ESPESSURA 14CM, BLOCO DEITADO) DE PAREDES COM ÁREA LÍQUIDA MENOR QUE 6M² SEM VÃOS E ARGAMASSA DE ASSENTAMENTO COM PREPARO MANUAL. AF_06/2014</t>
  </si>
  <si>
    <t>120,32</t>
  </si>
  <si>
    <t>ALVENARIA DE VEDAÇÃO DE BLOCOS CERÂMICOS FURADOS NA HORIZONTAL DE 9X19X19CM (ESPESSURA 9CM) DE PAREDES COM ÁREA LÍQUIDA MAIOR OU IGUAL A 6M² SEM VÃOS E ARGAMASSA DE ASSENTAMENTO COM PREPARO EM BETONEIRA. AF_06/2014</t>
  </si>
  <si>
    <t>59,40</t>
  </si>
  <si>
    <t>ALVENARIA DE VEDAÇÃO DE BLOCOS CERÂMICOS FURADOS NA HORIZONTAL DE 9X19X19CM (ESPESSURA 9CM) DE PAREDES COM ÁREA LÍQUIDA MAIOR OU IGUAL A 6M² SEM VÃOS E ARGAMASSA DE ASSENTAMENTO COM PREPARO MANUAL. AF_06/2014</t>
  </si>
  <si>
    <t>60,12</t>
  </si>
  <si>
    <t>ALVENARIA DE VEDAÇÃO DE BLOCOS CERÂMICOS FURADOS NA HORIZONTAL DE 11,5X19X19CM (ESPESSURA 11,5M) DE PAREDES COM ÁREA LÍQUIDA MAIOR OU IGUAL A 6M² SEM VÃOS E ARGAMASSA DE ASSENTAMENTO COM PREPARO EM BETONEIRA. AF_06/2014</t>
  </si>
  <si>
    <t>56,09</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</si>
  <si>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</si>
  <si>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</si>
  <si>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</si>
  <si>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</si>
  <si>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</si>
  <si>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98,24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</si>
  <si>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</si>
  <si>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</si>
  <si>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79,41</t>
  </si>
  <si>
    <t>ALVENARIA DE VEDAÇÃO DE BLOCOS CERÂMICOS FURADOS NA HORIZONTAL DE 11,5X19X19CM (ESPESSURA 11,5CM) DE PAREDES COM ÁREA LÍQUIDA MENOR QUE 6M² COM VÃOS E ARGAMASSA DE ASSENTAMENTO COM PREPARO EM BETONEIRA. AF_06/2014</t>
  </si>
  <si>
    <t>75,59</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</si>
  <si>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</si>
  <si>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</si>
  <si>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89,21</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</si>
  <si>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</si>
  <si>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</si>
  <si>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138,69</t>
  </si>
  <si>
    <t>ALVENARIA DE VEDAÇÃO DE BLOCOS CERÂMICOS FURADOS NA HORIZONTAL DE 14X9X19CM (ESPESSURA 14CM, BLOCO DEITADO) DE PAREDES COM ÁREA LÍQUIDA MENOR QUE 6M² COM VÃOS E ARGAMASSA DE ASSENTAMENTO COM PREPARO MANUAL. AF_06/2014</t>
  </si>
  <si>
    <t>139,68</t>
  </si>
  <si>
    <t>ALVENARIA DE VEDAÇÃO DE BLOCOS CERÂMICOS FURADOS NA HORIZONTAL DE 9X19X19CM (ESPESSURA 9CM) DE PAREDES COM ÁREA LÍQUIDA MAIOR OU IGUAL A 6M² COM VÃOS E ARGAMASSA DE ASSENTAMENTO COM PREPARO EM BETONEIRA. AF_06/2014</t>
  </si>
  <si>
    <t>65,01</t>
  </si>
  <si>
    <t>ALVENARIA DE VEDAÇÃO DE BLOCOS CERÂMICOS FURADOS NA HORIZONTAL DE 9X19X19CM (ESPESSURA 9CM) DE PAREDES COM ÁREA LÍQUIDA MAIOR OU IGUAL A 6M² COM VÃOS E ARGAMASSA DE ASSENTAMENTO COM PREPARO MANUAL. AF_06/2014</t>
  </si>
  <si>
    <t>65,73</t>
  </si>
  <si>
    <t>ALVENARIA DE VEDAÇÃO DE BLOCOS CERÂMICOS FURADOS NA HORIZONTAL DE 11,5X19X19CM (ESPESSURA 11,5CM) DE PAREDES COM ÁREA LÍQUIDA MAIOR OU IGUAL A 6M² COM VÃOS E ARGAMASSA DE ASSENTAMENTO COM PREPARO EM BETONEIRA. AF_06/2014</t>
  </si>
  <si>
    <t>61,75</t>
  </si>
  <si>
    <t>ALVENARIA DE VEDAÇÃO DE BLOCOS CERÂMICOS FURADOS NA HORIZONTAL DE 11,5X19X19CM (ESPESSURA 11,5CM) DE PAREDES COM ÁREA LÍQUIDA MAIOR OU IGUAL A 6M² COM VÃOS E ARGAMASSA DE ASSENTAMENTO COM PREPARO MANUAL. AF_06/2014</t>
  </si>
  <si>
    <t>62,67</t>
  </si>
  <si>
    <t>ALVENARIA DE VEDAÇÃO DE BLOCOS CERÂMICOS FURADOS NA HORIZONTAL DE 9X14X19CM (ESPESSURA 9CM) DE PAREDES COM ÁREA LÍQUIDA MAIOR OU IGUAL A 6M² COM VÃOS E ARGAMASSA DE ASSENTAMENTO COM PREPARO EM BETONEIRA. AF_06/2014</t>
  </si>
  <si>
    <t>70,64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</si>
  <si>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</si>
  <si>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</si>
  <si>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108,97</t>
  </si>
  <si>
    <t>ALVENARIA DE VEDAÇÃO DE BLOCOS CERÂMICOS FURADOS NA HORIZONTAL DE 14X9X19CM (ESPESSURA 14CM, BLOCO DEITADO) DE PAREDES COM ÁREA LÍQUIDA MAIOR OU IGUAL A 6M² COM VÃOS E ARGAMASSA DE ASSENTAMENTO COM PREPARO MANUAL. AF_06/2014</t>
  </si>
  <si>
    <t>109,96</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</si>
  <si>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</si>
  <si>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</si>
  <si>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</si>
  <si>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116,34</t>
  </si>
  <si>
    <t>ALVENARIA DE VEDAÇÃO DE BLOCOS CERÂMICOS FURADOS NA VERTICAL DE 14X19X39CM (ESPESSURA 14CM) DE PAREDES COM ÁREA LÍQUIDA MENOR QUE 6M2 COM VÃOS E ARGAMASSA DE ASSENTAMENTO COM PREPARO MANUAL. AF_06/2014</t>
  </si>
  <si>
    <t>61,54</t>
  </si>
  <si>
    <t>ALVENARIA DE EMBASAMENTO EM TIJOLOS CERAMICOS MACICOS 5X10X20CM, ASSENTADO  COM ARGAMASSA TRACO 1:2:8 (CIMENTO, CAL E AREIA)</t>
  </si>
  <si>
    <t>617,30</t>
  </si>
  <si>
    <t>ALVENARIA ESTRUTURAL DE BLOCOS CERÂMICOS 14X19X39, (ESPESSURA DE 14 CM), PARA PAREDES COM ÁREA LÍQUIDA MENOR QUE 6M², SEM VÃOS, UTILIZANDO PALHETA E ARGAMASSA DE ASSENTAMENTO COM PREPARO EM BETONEIRA. AF_12/2014</t>
  </si>
  <si>
    <t>49,30</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</si>
  <si>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</si>
  <si>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</si>
  <si>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44,53</t>
  </si>
  <si>
    <t>ALVENARIA ESTRUTURAL DE BLOCOS CERÂMICOS 14X19X39, (ESPESSURA DE 14 CM), PARA PAREDES COM ÁREA LÍQUIDA MAIOR OU IGUAL QUE 6M², SEM VÃOS, UTILIZANDO PALHETA E ARGAMASSA DE ASSENTAMENTO COM PREPARO MANUAL. AF_12/2014</t>
  </si>
  <si>
    <t>46,41</t>
  </si>
  <si>
    <t>ALVENARIA ESTRUTURAL DE BLOCOS CERÂMICOS 14X19X39, (ESPESSURA DE 14 CM), PARA PAREDES COM ÁREA LÍQUIDA MENOR QUE 6M², COM VÃOS, UTILIZANDO PALHETA E ARGAMASSA DE ASSENTAMENTO COM PREPARO EM BETONEIRA. AF_12/2014</t>
  </si>
  <si>
    <t>53,71</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</si>
  <si>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</si>
  <si>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</si>
  <si>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47,13</t>
  </si>
  <si>
    <t>ALVENARIA ESTRUTURAL DE BLOCOS CERÂMICOS 14X19X39, (ESPESSURA DE 14 CM), PARA PAREDES COM ÁREA LÍQUIDA MAIOR OU IGUAL A 6M², COM VÃOS, UTILIZANDO PALHETA E ARGAMASSA DE ASSENTAMENTO COM PREPARO MANUAL. AF_12/2014</t>
  </si>
  <si>
    <t>49,01</t>
  </si>
  <si>
    <t>ALVENARIA ESTRUTURAL DE BLOCOS CERÂMICOS 14X19X29, (ESPESSURA DE 14 CM), PARA PAREDES COM ÁREA LÍQUIDA MENOR QUE 6M², SEM VÃOS, UTILIZANDO PALHETA E ARGAMASSA DE ASSENTAMENTO COM PREPARO EM BETONEIRA. AF_12/2014</t>
  </si>
  <si>
    <t>58,24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</si>
  <si>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</si>
  <si>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</si>
  <si>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53,52</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</si>
  <si>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</si>
  <si>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</si>
  <si>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64,28</t>
  </si>
  <si>
    <t>ALVENARIA ESTRUTURAL DE BLOCOS CERÂMICOS 14X19X29, (ESPESSURA DE 14 CM), PARA PAREDES COM ÁREA LÍQUIDA MENOR QUE 6M², COM VÃOS, UTILIZANDO PALHETA E ARGAMASSA DE ASSENTAMENTO COM PREPARO MANUAL. AF_12/2014</t>
  </si>
  <si>
    <t>66,37</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</si>
  <si>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</si>
  <si>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</si>
  <si>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</si>
  <si>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59,39</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</si>
  <si>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</si>
  <si>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</si>
  <si>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54,62</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</si>
  <si>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</si>
  <si>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</si>
  <si>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</si>
  <si>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69,64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</si>
  <si>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</si>
  <si>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</si>
  <si>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61,86</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</si>
  <si>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</si>
  <si>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</si>
  <si>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</si>
  <si>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63,76</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</si>
  <si>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</si>
  <si>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</si>
  <si>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77,63</t>
  </si>
  <si>
    <t>ALVENARIA ESTRUTURAL DE BLOCOS CERÂMICOS 14X19X29, (ESPESSURA DE 14 CM), PARA PAREDES COM ÁREA LÍQUIDA MENOR QUE 6M², COM VÃOS, UTILIZANDO COLHER DE PEDREIRO E ARGAMASSA DE ASSENTAMENTO COM PREPARO MANUAL. AF_12/2014</t>
  </si>
  <si>
    <t>80,60</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</si>
  <si>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</si>
  <si>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</si>
  <si>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72,17</t>
  </si>
  <si>
    <t>COBOGO CERAMICO (ELEMENTO VAZADO), 9X20X20CM, ASSENTADO COM ARGAMASSA TRACO 1:4 DE CIMENTO E AREIA</t>
  </si>
  <si>
    <t>124,15</t>
  </si>
  <si>
    <t>ALVENARIA DE VEDAÇÃO DE BLOCOS VAZADOS DE CONCRETO DE 9X19X39CM (ESPESSURA 9CM) DE PAREDES COM ÁREA LÍQUIDA MENOR QUE 6M² SEM VÃOS E ARGAMASSA DE ASSENTAMENTO COM PREPARO EM BETONEIRA. AF_06/2014</t>
  </si>
  <si>
    <t>46,58</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</si>
  <si>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</si>
  <si>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</si>
  <si>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59,86</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</si>
  <si>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</si>
  <si>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</si>
  <si>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</si>
  <si>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72,53</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</si>
  <si>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</si>
  <si>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</si>
  <si>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</si>
  <si>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</si>
  <si>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56,38</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</si>
  <si>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</si>
  <si>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</si>
  <si>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67,99</t>
  </si>
  <si>
    <t>ALVENARIA DE VEDAÇÃO DE BLOCOS VAZADOS DE CONCRETO DE 9X19X39CM (ESPESSURA 9CM) DE PAREDES COM ÁREA LÍQUIDA MENOR QUE 6M² COM VÃOS E ARGAMASSA DE ASSENTAMENTO COM PREPARO EM BETONEIRA. AF_06/2014</t>
  </si>
  <si>
    <t>52,76</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</si>
  <si>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</si>
  <si>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</si>
  <si>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66,07</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</si>
  <si>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</si>
  <si>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</si>
  <si>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</si>
  <si>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78,78</t>
  </si>
  <si>
    <t>ALVENARIA DE VEDAÇÃO DE BLOCOS VAZADOS DE CONCRETO DE 9X19X39CM (ESPESSURA 9CM) DE PAREDES COM ÁREA LÍQUIDA MAIOR OU IGUAL A 6M² COM VÃOS E ARGAMASSA DE ASSENTAMENTO COM PREPARO EM BETONEIRA. AF_06/2014</t>
  </si>
  <si>
    <t>46,33</t>
  </si>
  <si>
    <t>ALVENARIA DE VEDAÇÃO DE BLOCOS VAZADOS DE CONCRETO DE 9X19X39CM (ESPESSURA 9CM) DE PAREDES COM ÁREA LÍQUIDA MAIOR OU IGUAL A 6M² COM VÃOS E ARGAMASSA DE ASSENTAMENTO COM PREPARO MANUAL. AF_06/2014</t>
  </si>
  <si>
    <t>46,97</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</si>
  <si>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</si>
  <si>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</si>
  <si>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</si>
  <si>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70,91</t>
  </si>
  <si>
    <t>ALVENARIA DE VEDAÇÃO DE BLOCOS VAZADOS DE CONCRETO DE 19X19X39CM (ESPESSURA 19CM) DE PAREDES COM ÁREA LÍQUIDA MAIOR OU IGUAL A 6M² COM VÃOS E ARGAMASSA DE ASSENTAMENTO COM PREPARO MANUAL. AF_06/2014</t>
  </si>
  <si>
    <t>71,86</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</si>
  <si>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</si>
  <si>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</si>
  <si>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</si>
  <si>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60,22</t>
  </si>
  <si>
    <t>COBOGO DE CONCRETO (ELEMENTO VAZADO), 7X50X50CM, ASSENTADO COM ARGAMASSA TRACO 1:4 (CIMENTO E AREIA)</t>
  </si>
  <si>
    <t>100,98</t>
  </si>
  <si>
    <t>COBOGO DE CONCRETO (ELEMENTO VAZADO), 7X50X50CM, ASSENTADO COM ARGAMASSA TRACO 1:3 (CIMENTO E AREIA)</t>
  </si>
  <si>
    <t>101,12</t>
  </si>
  <si>
    <t>COBOGO DE CONCRETO (ELEMENTO VAZADO), 10X29X39CM ABERTURA COM VIDRO, ASSENTADO COM ARGAMASSA TRACO 1:4 (CIMENTO E AREIA MEDIA NAO PENEIRADA)</t>
  </si>
  <si>
    <t>172,73</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</si>
  <si>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</si>
  <si>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</si>
  <si>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</si>
  <si>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</si>
  <si>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</si>
  <si>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</si>
  <si>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</si>
  <si>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</si>
  <si>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</si>
  <si>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59,50</t>
  </si>
  <si>
    <t>ALVENARIA DE BLOCOS DE CONCRETO ESTRUTURAL 14X19X29 CM, (ESPESSURA 14 CM), FBK = 4,5 MPA, PARA PAREDES COM ÁREA LÍQUIDA MAIOR OU IGUAL A 6M², SEM VÃOS, UTILIZANDO PALHETA. AF_12/2014</t>
  </si>
  <si>
    <t>57,03</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</si>
  <si>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</si>
  <si>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</si>
  <si>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</si>
  <si>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</si>
  <si>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59,24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</si>
  <si>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</si>
  <si>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</si>
  <si>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77,42</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</si>
  <si>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</si>
  <si>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</si>
  <si>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60,99</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</si>
  <si>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</si>
  <si>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</si>
  <si>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71,57</t>
  </si>
  <si>
    <t>ALVENARIA DE BLOCOS DE CONCRETO ESTRUTURAL 14X19X39 CM, (ESPESSURA 14 CM), FBK = 4,5 MPA, PARA PAREDES COM ÁREA LÍQUIDA MENOR QUE 6M², COM VÃOS, UTILIZANDO COLHER DE PEDREIRO. AF_12/2014</t>
  </si>
  <si>
    <t>70,83</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</si>
  <si>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</si>
  <si>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</si>
  <si>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</si>
  <si>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</si>
  <si>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71,94</t>
  </si>
  <si>
    <t>ALVENARIA DE BLOCOS DE CONCRETO ESTRUTURAL 14X19X29 CM, (ESPESSURA 14 CM), FBK = 4,5 MPA, PARA PAREDES COM ÁREA LÍQUIDA MAIOR OU IGUAL A 6M², SEM VÃOS, UTILIZANDO COLHER DE PEDREIRO. AF_12/2014</t>
  </si>
  <si>
    <t>69,47</t>
  </si>
  <si>
    <t>ALVENARIA DE BLOCOS DE CONCRETO ESTRUTURAL 14X19X29 CM, (ESPESSURA 14 CM) FBK = 14,0 MPA, PARA PAREDES COM ÁREA LÍQUIDA MENOR QUE 6M², SEM VÃOS, UTILIZANDO COLHER DE PEDREIRO. AF_12/2014</t>
  </si>
  <si>
    <t>89,60</t>
  </si>
  <si>
    <t>ALVENARIA DE BLOCOS DE CONCRETO ESTRUTURAL 14X19X29 CM, (ESPESSURA 14 CM) FBK = 14,0 MPA, PARA PAREDES COM ÁREA LÍQUIDA MAIOR OU IGUAL A 6M², SEM VÃOS, UTILIZANDO COLHER DE PEDREIRO. AF_12/2014</t>
  </si>
  <si>
    <t>86,92</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</si>
  <si>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</si>
  <si>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</si>
  <si>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</si>
  <si>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98,12</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</si>
  <si>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</si>
  <si>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</si>
  <si>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</si>
  <si>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</si>
  <si>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482,31</t>
  </si>
  <si>
    <t>BLOCOS DE VIDRO TIPO XADREZ 20X20X10CM, ASSENTADO COM ARGAMASSA TRACO 1:3 (CIMENTO E AREIA GROSSA) PREPARO MECANICO, COM REJUNTAMENTO EM CIMENTO BRANCO E BARRAS DE ACO</t>
  </si>
  <si>
    <t>485,81</t>
  </si>
  <si>
    <t>BLOCOS DE VIDRO TIPO XADREZ 20X10X8CM, ASSENTADO COM ARGAMASSA TRACO 1:3 (CIMENTO E AREIA GROSSA) PREPARO MECANICO, COM REJUNTAMENTO EM CIMENTO BRANCO E BARRAS DE ACO</t>
  </si>
  <si>
    <t>489,31</t>
  </si>
  <si>
    <t>RETIRADA DE DIVISORIAS EM CHAPAS DE MADEIRA, COM MONTANTES METALICOS</t>
  </si>
  <si>
    <t>RECOLOCACAO DE PLACAS DIVISORIAS DE GRANILITE, CONSIDERANDO REAPROVEITAMENTO DO MATERIAL</t>
  </si>
  <si>
    <t>55,72</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</si>
  <si>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</si>
  <si>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</si>
  <si>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</si>
  <si>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294,01</t>
  </si>
  <si>
    <t>DIVISORIA EM MADEIRA COMPENSADA RESINADA ESPESSURA 6MM, ESTRUTURADA EM MADEIRA DE LEI 3"X3"</t>
  </si>
  <si>
    <t>213,65</t>
  </si>
  <si>
    <t>DIVISORIA EM MARMORE BRANCO POLIDO, ESPESSURA 3 CM, ASSENTADO COM ARGAMASSA TRACO 1:4 (CIMENTO E AREIA), ARREMATE COM CIMENTO BRANCO, EXCLUSIVE FERRAGENS</t>
  </si>
  <si>
    <t>553,42</t>
  </si>
  <si>
    <t>DIVISORIA EM GRANITO BRANCO POLIDO, ESP = 3CM, ASSENTADO COM ARGAMASSA TRACO 1:4, ARREMATE EM CIMENTO BRANCO, EXCLUSIVE FERRAGENS</t>
  </si>
  <si>
    <t>340,20</t>
  </si>
  <si>
    <t>PAREDE COM PLACAS DE GESSO ACARTONADO (DRYWALL), PARA USO INTERNO, COM DUAS FACES SIMPLES E ESTRUTURA METÁLICA COM GUIAS SIMPLES, SEM VÃOS. AF_06/2017_P</t>
  </si>
  <si>
    <t>72,57</t>
  </si>
  <si>
    <t>PAREDE COM PLACAS DE GESSO ACARTONADO (DRYWALL), PARA USO INTERNO, COM DUAS FACES SIMPLES E ESTRUTURA METÁLICA COM GUIAS SIMPLES, COM VÃOS AF_06/2017_P</t>
  </si>
  <si>
    <t>80,05</t>
  </si>
  <si>
    <t>PAREDE COM PLACAS DE GESSO ACARTONADO (DRYWALL), PARA USO INTERNO, COM DUAS FACES SIMPLES E ESTRUTURA METÁLICA COM GUIAS DUPLAS, SEM VÃOS. AF_06/2017_P</t>
  </si>
  <si>
    <t>91,78</t>
  </si>
  <si>
    <t>PAREDE COM PLACAS DE GESSO ACARTONADO (DRYWALL), PARA USO INTERNO, COM DUAS FACES SIMPLES E ESTRUTURA METÁLICA COM GUIAS DUPLAS, COM VÃOS. AF_06/2017_P</t>
  </si>
  <si>
    <t>106,16</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</si>
  <si>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</si>
  <si>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</si>
  <si>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</si>
  <si>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114,22</t>
  </si>
  <si>
    <t>PAREDE COM PLACAS DE GESSO ACARTONADO (DRYWALL), PARA USO INTERNO, COM UMA FACE SIMPLES E OUTRA FACE DUPLA E   ESTRUTURA METÁLICA COM GUIAS DUPLAS, COM VÃOS. AF_06/2017_P</t>
  </si>
  <si>
    <t>128,97</t>
  </si>
  <si>
    <t>PAREDE COM PLACAS DE GESSO ACARTONADO (DRYWALL), PARA USO INTERNO, COM DUAS FACES DUPLAS E ESTRUTURA METÁLICA COM GUIAS SIMPLES, SEM VÃOS. AF_06/2017_P</t>
  </si>
  <si>
    <t>117,45</t>
  </si>
  <si>
    <t>PAREDE COM PLACAS DE GESSO ACARTONADO (DRYWALL), PARA USO INTERNO, COM DUAS FACES DUPLAS E ESTRUTURA METÁLICA COM GUIAS SIMPLES, COM VÃOS. AF_06/2017_P</t>
  </si>
  <si>
    <t>125,67</t>
  </si>
  <si>
    <t>PAREDE COM PLACAS DE GESSO ACARTONADO (DRYWALL), PARA USO INTERNO COM DUAS FACES DUPLAS E ESTRUTURA METÁLICA COM GUIAS DUPLAS, SEM VÃOS. AF_06/2017</t>
  </si>
  <si>
    <t>136,66</t>
  </si>
  <si>
    <t>PAREDE COM PLACAS DE GESSO ACARTONADO (DRYWALL), PARA USO INTERNO, COM DUAS FACES DUPLAS E ESTRUTURA METÁLICA COM GUIAS DUPLAS, COM VÃOS. AF_06/2017_P</t>
  </si>
  <si>
    <t>151,78</t>
  </si>
  <si>
    <t>PAREDE COM PLACAS DE GESSO ACARTONADO (DRYWALL), PARA USO INTERNO, COM UMA FACE SIMPLES E ESTRUTURA METÁLICA COM GUIAS SIMPLES, SEM VÃOS. AF_06/2017_P</t>
  </si>
  <si>
    <t>46,44</t>
  </si>
  <si>
    <t>PAREDE COM PLACAS DE GESSO ACARTONADO (DRYWALL), PARA USO INTERNO, COM UMA FACE SIMPLES E ESTRUTURA METÁLICA COM GUIAS SIMPLES, COM VÃOS. AF_06/2017_P</t>
  </si>
  <si>
    <t>53,70</t>
  </si>
  <si>
    <t>INSTALAÇÃO DE ISOLAMENTO COM LÃ DE ROCHA EM PAREDES DRYWALL. AF_06/2017</t>
  </si>
  <si>
    <t>INSTALAÇÃO DE REFORÇO METÁLICO EM PAREDE DRYWALL. AF_06/2017</t>
  </si>
  <si>
    <t>INSTALAÇÃO DE REFORÇO DE MADEIRA EM PAREDE DRYWALL. AF_06/2017</t>
  </si>
  <si>
    <t>ALVENARIA COM BLOCOS DE CONCRETO CELULAR 10X30X60CM, ESPESSURA 10CM, ASSENTADOS COM ARGAMASSA TRACO 1:2:9 (CIMENTO, CAL E AREIA) PREPARO MANUAL</t>
  </si>
  <si>
    <t>55,81</t>
  </si>
  <si>
    <t>ALVENARIA COM BLOCOS DE CONCRETO CELULAR 20X30X60CM, ESPESSURA 20CM, ASSENTADOS COM ARGAMASSA TRACO 1:2:9 (CIMENTO, CAL E AREIA) PREPARO MANUAL</t>
  </si>
  <si>
    <t>113,90</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</si>
  <si>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</si>
  <si>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</si>
  <si>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40,66</t>
  </si>
  <si>
    <t>RECOMPOSICAO DE PAVIMENTACAO TIPO BLOKRET SOBRE COLCHAO DE AREIA COM REAPROVEITAMENTO DE MATERIAL</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</si>
  <si>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</si>
  <si>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</si>
  <si>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</si>
  <si>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</si>
  <si>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</si>
  <si>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</si>
  <si>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50,79</t>
  </si>
  <si>
    <t>BASE DE SOLO - BRITA (40/60), MISTURA EM USINA, COMPACTACAO 100% PROCTOR MODIFICADO, EXCLUSIVE ESCAVACAO, CARGA E TRANSPORTE</t>
  </si>
  <si>
    <t>66,86</t>
  </si>
  <si>
    <t>BASE DE SOLO - BRITA (50/50), MISTURA EM USINA, COMPACTACAO 100% PROCTOR MODIFICADO, EXCLUSIVE ESCAVACAO, CARGA E TRANSPORTE</t>
  </si>
  <si>
    <t>57,30</t>
  </si>
  <si>
    <t>REGULARIZACAO E COMPACTACAO DE SUBLEITO ATE 20 CM DE ESPESSURA</t>
  </si>
  <si>
    <t>EXECUÇÃO E COMPACTAÇÃO DE BASE E OU SUB BASE COM SOLO ESTABILIZADO GRANULOMETRICAMENTE - EXCLUSIVE ESCAVAÇÃO, CARGA E TRANSPORTE E SOLO. AF_09/2017</t>
  </si>
  <si>
    <t>6,97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</si>
  <si>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</si>
  <si>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</si>
  <si>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27,40</t>
  </si>
  <si>
    <t>EXECUÇÃO E COMPACTAÇÃO DE BASE E OU SUB BASE COM SOLO MELHORADO COM CIMENTO (TEOR DE 4%) - EXCLUSIVE ESCAVAÇÃO, CARGA E TRANSPORTE E SOLO. AF_09/2017</t>
  </si>
  <si>
    <t>44,96</t>
  </si>
  <si>
    <t>EXECUÇÃO E COMPACTAÇÃO DE BASE E OU SUB BASE COM SOLO CIMENTO (TEOR DE CIMENTO IGUAL A 6%) - EXCLUSIVE ESCAVAÇÃO, CARGA E TRANSPORTE E SOLO. AF_09/2017</t>
  </si>
  <si>
    <t>62,31</t>
  </si>
  <si>
    <t>EXECUÇÃO E COMPACTAÇÃO DE BASE E OU SUB BASE COM SOLO CIMENTO (TEOR DE CIMENTO IGUAL A 8%) - EXCLUSIVE ESCAVAÇÃO, CARGA E TRANSPORTE E SOLO. AF_09/2017</t>
  </si>
  <si>
    <t>82,86</t>
  </si>
  <si>
    <t>EXECUÇÃO E COMPACTAÇÃO DE BASE E OU SUB BASE COM BRITA GRADUADA SIMPLES - EXCLUSIVE CARGA E TRANSPORTE. AF_09/2017</t>
  </si>
  <si>
    <t>EXECUÇÃO E COMPACTAÇÃO DE BASE E OU SUB BASE COM BRITA GRADUADA TRATADA COM CIMENTO - EXCLUSIVE CARGA E TRANSPORTE. AF_09/2017</t>
  </si>
  <si>
    <t>144,91</t>
  </si>
  <si>
    <t>EXECUÇÃO E COMPACTAÇÃO DE BASE E OU SUB BASE COM CONCRETO COMPACTADO COM ROLO - EXCLUSIVE CARGA E TRANSPORTE. AF_09/2017</t>
  </si>
  <si>
    <t>157,47</t>
  </si>
  <si>
    <t>EXECUÇÃO E COMPACTAÇÃO DE BASE E OU SUB BASE COM PEDRA RACHÃO - EXCLUSIVE ESCAVAÇÃO, CARGA E TRANSPORTE. AF_09/2017</t>
  </si>
  <si>
    <t>93,90</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</si>
  <si>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</si>
  <si>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</si>
  <si>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</si>
  <si>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</si>
  <si>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71,75</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</si>
  <si>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</si>
  <si>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</si>
  <si>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</si>
  <si>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</si>
  <si>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</si>
  <si>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</si>
  <si>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</si>
  <si>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</si>
  <si>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</si>
  <si>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</si>
  <si>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766,63</t>
  </si>
  <si>
    <t>AREIA ASFALTO A FRIO (AAUF), COM EMULSAO RR-2C INCLUSO USINAGEM E APLICACAO, EXCLUSIVE TRANSPORTE</t>
  </si>
  <si>
    <t>606,28</t>
  </si>
  <si>
    <t>EXECUÇÃO DE PAVIMENTO EM PISO INTERTRAVADO, COM BLOCO PISOGRAMA DE 35 X 25 CM, ESPESSURA 6 CM. AF_12/2015</t>
  </si>
  <si>
    <t>EXECUÇÃO DE PAVIMENTO EM PISO INTERTRAVADO, COM BLOCO PISOGRAMA DE 35 X 25 CM, ESPESSURA 8 CM. AF_12/2015</t>
  </si>
  <si>
    <t>52,06</t>
  </si>
  <si>
    <t>EXECUÇÃO DE PAVIMENTO EM PISO INTERTRAVADO, COM BLOCO SEXTAVADO DE 25 X 25 CM, ESPESSURA 6 CM. AF_12/2015</t>
  </si>
  <si>
    <t>EXECUÇÃO DE PAVIMENTO EM PISO INTERTRAVADO, COM BLOCO SEXTAVADO DE 25 X 25 CM, ESPESSURA 8 CM. AF_12/2015</t>
  </si>
  <si>
    <t>48,27</t>
  </si>
  <si>
    <t>EXECUÇÃO DE PAVIMENTO EM PISO INTERTRAVADO, COM BLOCO SEXTAVADO DE 25 X 25 CM, ESPESSURA 10 CM. AF_12/2015</t>
  </si>
  <si>
    <t>61,70</t>
  </si>
  <si>
    <t>EXECUÇÃO DE PASSEIO EM PISO INTERTRAVADO, COM BLOCO RETANGULAR COR NATURAL DE 20 X 10 CM, ESPESSURA 6 CM. AF_12/2015</t>
  </si>
  <si>
    <t>54,83</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</si>
  <si>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</si>
  <si>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</si>
  <si>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50,24</t>
  </si>
  <si>
    <t>EXECUÇÃO DE VIA EM PISO INTERTRAVADO, COM BLOCO RETANGULAR COR NATURAL DE 20 X 10 CM, ESPESSURA 8 CM. AF_12/2015</t>
  </si>
  <si>
    <t>51,35</t>
  </si>
  <si>
    <t>EXECUÇÃO DE PÁTIO/ESTACIONAMENTO EM PISO INTERTRAVADO, COM BLOCO RETANGULAR DE 20 X 10 CM, ESPESSURA 10 CM. AF_12/2015</t>
  </si>
  <si>
    <t>62,10</t>
  </si>
  <si>
    <t>EXECUÇÃO DE VIA EM PISO INTERTRAVADO, COM BLOCO RETANGULAR DE 20 X 10 CM, ESPESSURA 10 CM. AF_12/2015</t>
  </si>
  <si>
    <t>EXECUÇÃO DE PASSEIO EM PISO INTERTRAVADO, COM BLOCO 16 FACES DE 22 X 11 CM, ESPESSURA 6 CM. AF_12/2015</t>
  </si>
  <si>
    <t>56,35</t>
  </si>
  <si>
    <t>EXECUÇÃO DE PÁTIO/ESTACIONAMENTO EM PISO INTERTRAVADO, COM BLOCO 16 FACES DE 22 X 11 CM, ESPESSURA 6 CM. AF_12/2015</t>
  </si>
  <si>
    <t>45,57</t>
  </si>
  <si>
    <t>EXECUÇÃO DE PÁTIO/ESTACIONAMENTO EM PISO INTERTRAVADO, COM BLOCO 16 FACES DE 22 X 11 CM, ESPESSURA 8 CM. AF_12/2015</t>
  </si>
  <si>
    <t>51,67</t>
  </si>
  <si>
    <t>EXECUÇÃO DE VIA EM PISO INTERTRAVADO, COM BLOCO 16 FACES DE 22 X 11 CM, ESPESSURA 8 CM. AF_12/2015</t>
  </si>
  <si>
    <t>52,75</t>
  </si>
  <si>
    <t>EXECUÇÃO DE PÁTIO/ESTACIONAMENTO EM PISO INTERTRAVADO, COM BLOCO 16 FACES DE 22 X 11 CM, ESPESSURA 10 CM. AF_12/2015</t>
  </si>
  <si>
    <t>EXECUÇÃO DE VIA EM PISO INTERTRAVADO, COM BLOCO 16 FACES DE 22 X 11 CM, ESPESSURA 10 CM. AF_12/2015</t>
  </si>
  <si>
    <t>64,71</t>
  </si>
  <si>
    <t>EXECUÇÃO DE PASSEIO EM PISO INTERTRAVADO, COM BLOCO RETANGULAR COLORIDO DE 20 X 10 CM, ESPESSURA 6 CM. AF_12/2015</t>
  </si>
  <si>
    <t>59,68</t>
  </si>
  <si>
    <t>EXECUÇÃO DE PÁTIO/ESTACIONAMENTO EM PISO INTERTRAVADO, COM BLOCO RETANGULAR COLORIDO DE 20 X 10 CM, ESPESSURA 6 CM. AF_12/2015</t>
  </si>
  <si>
    <t>48,78</t>
  </si>
  <si>
    <t>EXECUÇÃO DE PÁTIO/ESTACIONAMENTO EM PISO INTERTRAVADO, COM BLOCO RETANGULAR COLORIDO DE 20 X 10 CM, ESPESSURA 8 CM. AF_12/2015</t>
  </si>
  <si>
    <t>EXECUÇÃO DE VIA EM PISO INTERTRAVADO, COM BLOCO RETANGULAR COLORIDO DE 20 X 10 CM, ESPESSURA 8 CM. AF_12/2015</t>
  </si>
  <si>
    <t>60,70</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</si>
  <si>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</si>
  <si>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</si>
  <si>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</si>
  <si>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</si>
  <si>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</si>
  <si>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</si>
  <si>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</si>
  <si>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</si>
  <si>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</si>
  <si>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</si>
  <si>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</si>
  <si>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</si>
  <si>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</si>
  <si>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</si>
  <si>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</si>
  <si>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</si>
  <si>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</si>
  <si>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15,99</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</si>
  <si>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</si>
  <si>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</si>
  <si>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</si>
  <si>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</si>
  <si>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BARREIRA PRE-MOLDADA EXTERNA CONCRETO ARMADO 0,25X0,40X1,14M FCK=25MPA ACO CA-50 INCL VIGOTA HORIZONTAL MONTANTE A CADA 1,00M  FERROS DE LIGACAO E MATERIAIS.</t>
  </si>
  <si>
    <t>474,26</t>
  </si>
  <si>
    <t>BARREIRA DUPLA PRE-MOL INTER CONCRETO ARMADO 0,15X0,65X0,77M FCK=25MPA ACO CA-50 INCL FERROS DE LIGACAO E MATERIAIS.</t>
  </si>
  <si>
    <t>410,43</t>
  </si>
  <si>
    <t>PINTURA GUARDA-CORPO GUARDA-RODA E MURETA PROTECAO COM CAL EM PONTES EVIADUTOS MEDIDA PELO DOBRO DA AREA TOTAL (LARGURAXALTURA).</t>
  </si>
  <si>
    <t>USINAGEM DE CBUQ COM CAP 50/70, PARA CAPA DE ROLAMENTO</t>
  </si>
  <si>
    <t>278,48</t>
  </si>
  <si>
    <t>USINAGEM DE CBUQ COM CAP 50/70, PARA BINDER</t>
  </si>
  <si>
    <t>234,30</t>
  </si>
  <si>
    <t>PRE-MISTURADO A FRIO COM EMULSAO RL-1C, INCLUSO USINAGEM E APLICACAO, EXCLUSIVE TRANSPORTE</t>
  </si>
  <si>
    <t>460,93</t>
  </si>
  <si>
    <t>CONSTRUÇÃO DE PAVIMENTO COM APLICAÇÃO DE CONCRETO BETUMINOSO USINADO A QUENTE (CBUQ), CAMADA DE ROLAMENTO, COM ESPESSURA DE 3,0 CM - EXCLUSIVE TRANSPORTE. AF_03/2017</t>
  </si>
  <si>
    <t>976,12</t>
  </si>
  <si>
    <t>CONSTRUÇÃO DE PAVIMENTO COM APLICAÇÃO DE CONCRETO BETUMINOSO USINADO A QUENTE (CBUQ), BINDER, COM ESPESSURA DE 3,0 CM - EXCLUSIVE TRANSPORTE. AF_03/2017</t>
  </si>
  <si>
    <t>909,33</t>
  </si>
  <si>
    <t>CONSTRUÇÃO DE PAVIMENTO COM APLICAÇÃO DE CONCRETO BETUMINOSO USINADO A QUENTE (CBUQ), CAMADA DE ROLAMENTO, COM ESPESSURA DE 4,0 CM - EXCLUSIVE TRANSPORTE. AF_03/2017</t>
  </si>
  <si>
    <t>941,13</t>
  </si>
  <si>
    <t>CONSTRUÇÃO DE PAVIMENTO COM APLICAÇÃO DE CONCRETO BETUMINOSO USINADO A QUENTE (CBUQ), BINDER, COM ESPESSURA DE 4,0 CM - EXCLUSIVE TRANSPORTE. AF_03/2017</t>
  </si>
  <si>
    <t>884,14</t>
  </si>
  <si>
    <t>CONSTRUÇÃO DE PAVIMENTO COM APLICAÇÃO DE CONCRETO BETUMINOSO USINADO A QUENTE (CBUQ), CAMADA DE ROLAMENTO, COM ESPESSURA DE 5,0 CM - EXCLUSIVE TRANSPORTE. AF_03/2017</t>
  </si>
  <si>
    <t>919,51</t>
  </si>
  <si>
    <t>CONSTRUÇÃO DE PAVIMENTO COM APLICAÇÃO DE CONCRETO BETUMINOSO USINADO A QUENTE (CBUQ), BINDER, COM ESPESSURA DE 5,0 CM - EXCLUSIVE TRANSPORTE. AF_03/2017</t>
  </si>
  <si>
    <t>868,57</t>
  </si>
  <si>
    <t>CONSTRUÇÃO DE PAVIMENTO COM APLICAÇÃO DE CONCRETO BETUMINOSO USINADO A QUENTE (CBUQ), CAMADA DE ROLAMENTO, COM ESPESSURA DE 6,0 CM - EXCLUSIVE TRANSPORTE. AF_03/2017</t>
  </si>
  <si>
    <t>906,09</t>
  </si>
  <si>
    <t>CONSTRUÇÃO DE PAVIMENTO COM APLICAÇÃO DE CONCRETO BETUMINOSO USINADO A QUENTE (CBUQ), BINDER, COM ESPESSURA DE 6,0 CM - EXCLUSIVE TRANSPORTE. AF_03/2017</t>
  </si>
  <si>
    <t>858,92</t>
  </si>
  <si>
    <t>CONSTRUÇÃO DE PAVIMENTO COM APLICAÇÃO DE CONCRETO BETUMINOSO USINADO A QUENTE (CBUQ), CAMADA DE ROLAMENTO, COM ESPESSURA DE 7,0 CM - EXCLUSIVE TRANSPORTE. AF_03/2017</t>
  </si>
  <si>
    <t>896,49</t>
  </si>
  <si>
    <t>CONSTRUÇÃO DE PAVIMENTO COM APLICAÇÃO DE CONCRETO BETUMINOSO USINADO A QUENTE (CBUQ), BINDER, COM ESPESSURA DE 7,0 CM - EXCLUSIVE TRANSPORTE. AF_03/2017</t>
  </si>
  <si>
    <t>852,03</t>
  </si>
  <si>
    <t>FRESAGEM DE PAVIMENTO ASFÁLTICO (PROFUNDIDADE ATÉ 5,0 CM), EM LOCAIS COM NIVEL BAIXO DE INTERFERÊNCIA. AF_03/2017</t>
  </si>
  <si>
    <t>FRESAGEM DE PAVIMENTO ASFÁLTICO (PROFUNDIDADE ATÉ 5,0 CM), EM LOCAIS COM NIVEL ALTO DE INTERFERÊNCIA. AF_03/2017</t>
  </si>
  <si>
    <t>USINAGEM DE BRITA GRADUADA SIMPLES, UTILIZANDO BRITA COMERCIAL COM USINA 300 T/H. AF_06/2017</t>
  </si>
  <si>
    <t>107,90</t>
  </si>
  <si>
    <t>USINAGEM DE BRITA GRADUADA TRATADA COM CIMENTO, UTILIZANDO BRITA COMERCIAL COM USINA 300 T/H. AF_06/2017</t>
  </si>
  <si>
    <t>138,05</t>
  </si>
  <si>
    <t>USINAGEM DE CONCRETO PARA COMPACTAÇÃO COM ROLO, UTILIZANDO BRITA COMERCIAL. AF_06/2017</t>
  </si>
  <si>
    <t>151,34</t>
  </si>
  <si>
    <t>CAIACAO INT OU EXT SOBRE REVESTIMENTO LISO C/ADOCAO DE FIXADOR COM    COM DUAS DEMAOS</t>
  </si>
  <si>
    <t>PINTURA DE SUPERFICIE C/TINTA GRAFITE</t>
  </si>
  <si>
    <t>EMASSAMENTO COM MASSA A OLEO, UMA DEMAO</t>
  </si>
  <si>
    <t>17,50</t>
  </si>
  <si>
    <t>EMASSAMENTO COM MASSA A OLEO, DUAS DEMAOS</t>
  </si>
  <si>
    <t>EMASSAMENTO COM MASSA EPOXI, 2 DEMAOS</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</si>
  <si>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</si>
  <si>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</si>
  <si>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</si>
  <si>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</si>
  <si>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</si>
  <si>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</si>
  <si>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</si>
  <si>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</si>
  <si>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</si>
  <si>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</si>
  <si>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</si>
  <si>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</si>
  <si>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</si>
  <si>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</si>
  <si>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</si>
  <si>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</si>
  <si>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</si>
  <si>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</si>
  <si>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</si>
  <si>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</si>
  <si>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</si>
  <si>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</si>
  <si>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</si>
  <si>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</si>
  <si>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</si>
  <si>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13,25</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</si>
  <si>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</si>
  <si>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</si>
  <si>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</si>
  <si>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</si>
  <si>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</si>
  <si>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</si>
  <si>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</si>
  <si>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</si>
  <si>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</si>
  <si>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</si>
  <si>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</si>
  <si>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</si>
  <si>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</si>
  <si>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</si>
  <si>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</si>
  <si>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</si>
  <si>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</si>
  <si>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</si>
  <si>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</si>
  <si>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</si>
  <si>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25,55</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</si>
  <si>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</si>
  <si>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</si>
  <si>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</si>
  <si>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</si>
  <si>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31,64</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</si>
  <si>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</si>
  <si>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</si>
  <si>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</si>
  <si>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</si>
  <si>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PINTURA EPOXI, TRES DEMAOS</t>
  </si>
  <si>
    <t>PINTURA EPOXI INCLUSO EMASSAMENTO E FUNDO PREPARADOR</t>
  </si>
  <si>
    <t>137,50</t>
  </si>
  <si>
    <t>TRATAMENTO EM  CONCRETO COM ESTUQUE E LIXAMENTO</t>
  </si>
  <si>
    <t>PINTURA EM VERNIZ SINTETICO BRILHANTE EM MADEIRA, TRES DEMAOS</t>
  </si>
  <si>
    <t>VERNIZ SINTETICO EM MADEIRA, DUAS DEMAOS</t>
  </si>
  <si>
    <t>PINTURA ESMALTE ACETINADO EM MADEIRA, DUAS DEMAOS</t>
  </si>
  <si>
    <t>PINTURA ESMALTE FOSCO PARA MADEIRA, DUAS DEMAOS, SOBRE FUNDO NIVELADOR BRANCO</t>
  </si>
  <si>
    <t>23,98</t>
  </si>
  <si>
    <t>PINTURA ESMALTE ACETINADO PARA MADEIRA, DUAS DEMAOS, SOBRE FUNDO NIVELADOR BRANCO</t>
  </si>
  <si>
    <t>PINTURA ESMALTE BRILHANTE PARA MADEIRA, DUAS DEMAOS, SOBRE FUNDO NIVELADOR BRANCO</t>
  </si>
  <si>
    <t>PINTURA A OLEO, 1 DEMAO</t>
  </si>
  <si>
    <t>PINTURA A OLEO, 2 DEMAOS</t>
  </si>
  <si>
    <t>PINTURA COM VERNIZ POLIURETANO, 2 DEMAOS</t>
  </si>
  <si>
    <t>PINTURA A OLEO, 3 DEMAOS</t>
  </si>
  <si>
    <t>VERNIZ SINTETICO BRILHANTE, 2 DEMAOS</t>
  </si>
  <si>
    <t>FUNDO SINTETICO NIVELADOR BRANCO</t>
  </si>
  <si>
    <t>PINTURA ESMALTE FOSCO EM MADEIRA, DUAS DEMAOS</t>
  </si>
  <si>
    <t>PINTURA IMUNIZANTE PARA MADEIRA, DUAS DEMAOS</t>
  </si>
  <si>
    <t>18,32</t>
  </si>
  <si>
    <t>PINTURA VERNIZ POLIURETANO BRILHANTE EM MADEIRA, TRES DEMAOS</t>
  </si>
  <si>
    <t>PINTURA COM TINTA PROTETORA ACABAMENTO GRAFITE ESMALTE SOBRE SUPERFICIE METALICA, 2 DEMAOS</t>
  </si>
  <si>
    <t>FUNDO PREPARADOR PRIMER A BASE DE EPOXI, PARA ESTRUTURA METALICA, UMA DEMAO, ESPESSURA DE 25 MICRA.</t>
  </si>
  <si>
    <t>PINTURA ESMALTE ALTO BRILHO, DUAS DEMAOS, SOBRE SUPERFICIE METALICA</t>
  </si>
  <si>
    <t>25,72</t>
  </si>
  <si>
    <t>PINTURA ESMALTE ACETINADO, DUAS DEMAOS, SOBRE SUPERFICIE METALICA</t>
  </si>
  <si>
    <t>25,83</t>
  </si>
  <si>
    <t>PINTURA ESMALTE FOSCO, DUAS DEMAOS, SOBRE SUPERFICIE METALICA</t>
  </si>
  <si>
    <t>26,20</t>
  </si>
  <si>
    <t>FUNDO ANTICORROSIVO A BASE DE OXIDO DE FERRO (ZARCAO), DUAS DEMAOS</t>
  </si>
  <si>
    <t>FUNDO ANTICORROSIVO A BASE DE OXIDO DE FERRO (ZARCAO), UMA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</si>
  <si>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</si>
  <si>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</si>
  <si>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</si>
  <si>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TRES DEMAOS</t>
  </si>
  <si>
    <t>FUNDO PREPARADOR PRIMER SINTETICO, PARA ESTRUTURA METALICA, UMA DEMÃO, ESPESSURA DE 25 MICRA</t>
  </si>
  <si>
    <t>6,52</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</si>
  <si>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</si>
  <si>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</si>
  <si>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</si>
  <si>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38,58</t>
  </si>
  <si>
    <t>PINTURA ACRILICA DE FAIXAS DE DEMARCACAO EM QUADRA POLIESPORTIVA, 5 CM DE LARGURA</t>
  </si>
  <si>
    <t>PINTURA HIDROFUGANTE COM SILICONE SOBRE PISO CIMENTADO, UMA DEMAO</t>
  </si>
  <si>
    <t>PINTURA ACRILICA EM PISO CIMENTADO DUAS DEMAOS</t>
  </si>
  <si>
    <t>PINTURA COM TINTA A BASE DE BORRACHA CLORADA , DE FAIXAS DE DEMARCACAO, EM QUADRA POLIESPORTIVA, 5 CM DE LARGURA.</t>
  </si>
  <si>
    <t>ML</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</si>
  <si>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</si>
  <si>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</si>
  <si>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</si>
  <si>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</si>
  <si>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</si>
  <si>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18,77</t>
  </si>
  <si>
    <t>RECOLOCACAO DE TACOS DE MADEIRA COM REAPROVEITAMENTO DE MATERIAL E ASSENTAMENTO COM ARGAMASSA 1:4 (CIMENTO E AREIA)</t>
  </si>
  <si>
    <t>75,79</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</si>
  <si>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</si>
  <si>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</si>
  <si>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</si>
  <si>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180,59</t>
  </si>
  <si>
    <t>PISO EM TACO DE MADEIRA 7X21CM, ASSENTADO COM ARGAMASSA TRACO 1:4 (CIMENTO E AREIA MEDIA)</t>
  </si>
  <si>
    <t>112,68</t>
  </si>
  <si>
    <t>PISO EM TACO DE MADEIRA 7X21CM, FIXADO COM COLA BASE DE PVA</t>
  </si>
  <si>
    <t>91,25</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</si>
  <si>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</si>
  <si>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</si>
  <si>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37,58</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</si>
  <si>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</si>
  <si>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</si>
  <si>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49,63</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</si>
  <si>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</si>
  <si>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</si>
  <si>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</si>
  <si>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77,34</t>
  </si>
  <si>
    <t>REVESTIMENTO CERÂMICO PARA PISO COM PLACAS TIPO ESMALTADA EXTRA DE DIMENSÕES 60X60 CM APLICADA EM AMBIENTES DE ÁREA ENTRE 5 M2 E 10 M2. AF_06/2014</t>
  </si>
  <si>
    <t>65,84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</si>
  <si>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</si>
  <si>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</si>
  <si>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101,75</t>
  </si>
  <si>
    <t>REVESTIMENTO CERÂMICO PARA PISO COM PLACAS TIPO PORCELANATO DE DIMENSÕES 45X45 CM APLICADA EM AMBIENTES DE ÁREA ENTRE 5 M² E 10 M². AF_06/2014</t>
  </si>
  <si>
    <t>90,87</t>
  </si>
  <si>
    <t>REVESTIMENTO CERÂMICO PARA PISO COM PLACAS TIPO PORCELANATO DE DIMENSÕES 45X45 CM APLICADA EM AMBIENTES DE ÁREA MAIOR QUE 10 M². AF_06/2014</t>
  </si>
  <si>
    <t>84,32</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</si>
  <si>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</si>
  <si>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</si>
  <si>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104,03</t>
  </si>
  <si>
    <t>REVESTIMENTO CERÂMICO PARA PISO COM PLACAS TIPO PORCELANATO DE DIMENSÕES 60X60 CM APLICADA EM AMBIENTES DE ÁREA MAIOR QUE 10 M². AF_06/2014</t>
  </si>
  <si>
    <t>96,29</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</si>
  <si>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</si>
  <si>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</si>
  <si>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</si>
  <si>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</si>
  <si>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</si>
  <si>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PEDRA SÃO TOME ASSENTADO SOBRE ARGAMASSA 1:3 (CIMENTO E AREIA) REJUNTADO COM CIMENTO BRANCO</t>
  </si>
  <si>
    <t>196,45</t>
  </si>
  <si>
    <t>PISO EM PEDRA ARDOSIA ASSENTADO SOBRE ARGAMASSA COLANTE REJUNTADO COM CIMENTO COMUM</t>
  </si>
  <si>
    <t>PISO EM PEDRA PORTUGUESA ASSENTADO SOBRE BASE DE AREIA, REJUNTADO COM CIMENTO COMUM</t>
  </si>
  <si>
    <t>139,67</t>
  </si>
  <si>
    <t>PISO EM LADRILHO HIDRÁULICO APLICADO EM AMBIENTES INTERNOS, INCLUSO APLICAÇÃO DE RESINA. AF_06/2018</t>
  </si>
  <si>
    <t>135,84</t>
  </si>
  <si>
    <t>PISO EM GRANITO APLICADO EM AMBIENTES INTERNOS. AF_06/2018</t>
  </si>
  <si>
    <t>151,16</t>
  </si>
  <si>
    <t>PISO EM MÁRMORE APLICADO EM AMBIENTES INTERNOS. AF_06/2018</t>
  </si>
  <si>
    <t>358,77</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</si>
  <si>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</si>
  <si>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</si>
  <si>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</si>
  <si>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</si>
  <si>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</si>
  <si>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27,38</t>
  </si>
  <si>
    <t>RODAPÉ EM GRANITO, ALTURA 10 CM. AF_06/2018</t>
  </si>
  <si>
    <t>RODAPÉ EM LADRILHO HIDRÁULICO, ALTURA 7 CM. AF_06/2018</t>
  </si>
  <si>
    <t>33,26</t>
  </si>
  <si>
    <t>RODAPÉ EM POLIESTIRENO, ALTURA 5 CM. AF_06/2018</t>
  </si>
  <si>
    <t>SOLEIRA EM GRANITO, LARGURA 15 CM, ESPESSURA 2,0 CM. AF_06/2018</t>
  </si>
  <si>
    <t>43,03</t>
  </si>
  <si>
    <t>PISO DE BORRACHA FRISADO, ESPESSURA 7MM, ASSENTADO COM ARGAMASSA TRACO 1:3 (CIMENTO E AREIA)</t>
  </si>
  <si>
    <t>168,27</t>
  </si>
  <si>
    <t>PISO DE BORRACHA PASTILHADO, ESPESSURA 7MM, ASSENTADO COM ARGAMASSA TRACO 1:3 (CIMENTO E AREIA)</t>
  </si>
  <si>
    <t>PISO DE BORRACHA PASTILHADO, ESPESSURA 7MM, FIXADO COM COLA</t>
  </si>
  <si>
    <t>155,36</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</si>
  <si>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</si>
  <si>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</si>
  <si>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</si>
  <si>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</si>
  <si>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</si>
  <si>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</si>
  <si>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61,95</t>
  </si>
  <si>
    <t>SOLEIRA / TABEIRA EM MARMORE BRANCO COMUM, POLIDO, LARGURA 5 CM, ESPESSURA 2 CM, ASSENTADA COM ARGAMASSA COLANTE</t>
  </si>
  <si>
    <t>30,75</t>
  </si>
  <si>
    <t>SOLEIRA EM MÁRMORE, LARGURA 15 CM, ESPESSURA 2,0 CM. AF_06/2018</t>
  </si>
  <si>
    <t>66,11</t>
  </si>
  <si>
    <t>RODAPÉ EM MÁRMORE, ALTURA 7 CM. AF_06/2018</t>
  </si>
  <si>
    <t>43,30</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</si>
  <si>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</si>
  <si>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</si>
  <si>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</si>
  <si>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</si>
  <si>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</si>
  <si>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</si>
  <si>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</si>
  <si>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</si>
  <si>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</si>
  <si>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</si>
  <si>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</si>
  <si>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75,89</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</si>
  <si>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</si>
  <si>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</si>
  <si>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</si>
  <si>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502,10</t>
  </si>
  <si>
    <t>EXECUÇÃO DE PASSEIO (CALÇADA) OU PISO DE CONCRETO COM CONCRETO MOLDADO IN LOCO, USINADO, ACABAMENTO CONVENCIONAL, NÃO ARMADO. AF_07/2016</t>
  </si>
  <si>
    <t>413,83</t>
  </si>
  <si>
    <t>EXECUÇÃO DE PASSEIO (CALÇADA) OU PISO DE CONCRETO COM CONCRETO MOLDADO IN LOCO, FEITO EM OBRA, ACABAMENTO CONVENCIONAL, ESPESSURA 6 CM, ARMADO. AF_07/2016</t>
  </si>
  <si>
    <t>57,38</t>
  </si>
  <si>
    <t>EXECUÇÃO DE PASSEIO (CALÇADA) OU PISO DE CONCRETO COM CONCRETO MOLDADO IN LOCO, USINADO, ACABAMENTO CONVENCIONAL, ESPESSURA 6 CM, ARMADO. AF_07/2016</t>
  </si>
  <si>
    <t>52,08</t>
  </si>
  <si>
    <t>EXECUÇÃO DE PASSEIO (CALÇADA) OU PISO DE CONCRETO COM CONCRETO MOLDADO IN LOCO, FEITO EM OBRA, ACABAMENTO CONVENCIONAL, ESPESSURA 8 CM, ARMADO. AF_07/2016</t>
  </si>
  <si>
    <t>69,15</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</si>
  <si>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</si>
  <si>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</si>
  <si>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79,37</t>
  </si>
  <si>
    <t>EXECUÇÃO DE PASSEIO (CALÇADA) OU PISO DE CONCRETO COM CONCRETO MOLDADO IN LOCO, USINADO, ACABAMENTO CONVENCIONAL, ESPESSURA 10 CM, ARMADO. AF_07/2016</t>
  </si>
  <si>
    <t>70,54</t>
  </si>
  <si>
    <t>EXECUÇÃO DE PASSEIO (CALÇADA) OU PISO DE CONCRETO COM CONCRETO MOLDADO IN LOCO, FEITO EM OBRA, ACABAMENTO CONVENCIONAL, ESPESSURA 12 CM, ARMADO. AF_07/2016</t>
  </si>
  <si>
    <t>89,22</t>
  </si>
  <si>
    <t>EXECUÇÃO DE PASSEIO (CALÇADA) OU PISO DE CONCRETO COM CONCRETO MOLDADO IN LOCO, USINADO, ACABAMENTO CONVENCIONAL, ESPESSURA 12 CM, ARMADO. AF_07/2016</t>
  </si>
  <si>
    <t>78,62</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</si>
  <si>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</si>
  <si>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</si>
  <si>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</si>
  <si>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55,48</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</si>
  <si>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</si>
  <si>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</si>
  <si>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</si>
  <si>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</si>
  <si>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73,55</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</si>
  <si>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</si>
  <si>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</si>
  <si>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31,89</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</si>
  <si>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</si>
  <si>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</si>
  <si>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88,26</t>
  </si>
  <si>
    <t>CONTRAPISO EM ARGAMASSA PRONTA, PREPARO MANUAL, APLICADO EM ÁREAS SECAS SOBRE LAJE, ADERIDO, ESPESSURA 4CM. AF_06/2014</t>
  </si>
  <si>
    <t>96,49</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</si>
  <si>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</si>
  <si>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</si>
  <si>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</si>
  <si>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</si>
  <si>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</si>
  <si>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</si>
  <si>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</si>
  <si>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95,14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</si>
  <si>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</si>
  <si>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</si>
  <si>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</si>
  <si>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</si>
  <si>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</si>
  <si>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113,53</t>
  </si>
  <si>
    <t>CONTRAPISO EM ARGAMASSA TRAÇO 1:4 (CIMENTO E AREIA), PREPARO MECÂNICO COM BETONEIRA 400 L, APLICADO EM ÁREAS MOLHADAS SOBRE LAJE, ADERIDO, ESPESSURA 2CM. AF_06/2014</t>
  </si>
  <si>
    <t>31,55</t>
  </si>
  <si>
    <t>CONTRAPISO EM ARGAMASSA TRAÇO 1:4 (CIMENTO E AREIA), PREPARO MANUAL, APLICADO EM ÁREAS MOLHADAS SOBRE LAJE, ADERIDO, ESPESSURA 2CM. AF_06/2014</t>
  </si>
  <si>
    <t>33,80</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</si>
  <si>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</si>
  <si>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</si>
  <si>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69,34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</si>
  <si>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</si>
  <si>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</si>
  <si>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39,88</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</si>
  <si>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</si>
  <si>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</si>
  <si>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89,29</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</si>
  <si>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</si>
  <si>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</si>
  <si>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37,42</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</si>
  <si>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</si>
  <si>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</si>
  <si>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</si>
  <si>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</si>
  <si>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42,32</t>
  </si>
  <si>
    <t>CONTRAPISO EM ARGAMASSA PRONTA, PREPARO MECÂNICO COM MISTURADOR 300 KG, APLICADO EM ÁREAS MOLHADAS SOBRE IMPERMEABILIZAÇÃO, ESPESSURA 4CM. AF_06/2014</t>
  </si>
  <si>
    <t>94,85</t>
  </si>
  <si>
    <t>CONTRAPISO EM ARGAMASSA PRONTA, PREPARO MANUAL, APLICADO EM ÁREAS MOLHADAS SOBRE IMPERMEABILIZAÇÃO, ESPESSURA 4CM. AF_06/2014</t>
  </si>
  <si>
    <t>103,08</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</si>
  <si>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</si>
  <si>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</si>
  <si>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</si>
  <si>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</si>
  <si>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</si>
  <si>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20,90</t>
  </si>
  <si>
    <t>CONTRAPISO AUTONIVELANTE, APLICADO SOBRE LAJE, ADERIDO, ESPESSURA 4CM. AF_06/2014</t>
  </si>
  <si>
    <t>CONTRAPISO ACÚSTICO EM ARGAMASSA TRAÇO 1:4 (CIMENTO E AREIA), PREPARO MECÂNICO COM BETONEIRA 400L, APLICADO EM ÁREAS SECAS MENORES QUE 15M2, ESPESSURA 5CM. AF_10/2014</t>
  </si>
  <si>
    <t>55,87</t>
  </si>
  <si>
    <t>CONTRAPISO ACÚSTICO EM ARGAMASSA TRAÇO 1:4 (CIMENTO E AREIA), PREPARO MANUAL, APLICADO EM ÁREAS SECAS MENORES QUE 15M2, ESPESSURA 5CM. AF_10/2014</t>
  </si>
  <si>
    <t>60,27</t>
  </si>
  <si>
    <t>CONTRAPISO ACÚSTICO EM ARGAMASSA PRONTA, PREPARO MECÂNICO COM MISTURADOR 300 KG, APLICADO EM ÁREAS SECAS MENORES QUE 15M2, ESPESSURA 5CM. AF_10/2014</t>
  </si>
  <si>
    <t>120,43</t>
  </si>
  <si>
    <t>CONTRAPISO ACÚSTICO EM ARGAMASSA PRONTA, PREPARO MANUAL, APLICADO EM ÁREAS SECAS MENORES QUE 15M2, ESPESSURA 5CM. AF_10/2014</t>
  </si>
  <si>
    <t>129,85</t>
  </si>
  <si>
    <t>CONTRAPISO ACÚSTICO EM ARGAMASSA TRAÇO 1:4 (CIMENTO E AREIA), PREPARO MECÂNICO COM BETONEIRA 400L, APLICADO EM ÁREAS SECAS MENORES QUE 15M2, ESPESSURA 6CM. AF_10/2014</t>
  </si>
  <si>
    <t>59,07</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</si>
  <si>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</si>
  <si>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</si>
  <si>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</si>
  <si>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</si>
  <si>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64,99</t>
  </si>
  <si>
    <t>CONTRAPISO ACÚSTICO EM ARGAMASSA TRAÇO 1:4 (CIMENTO E AREIA), PREPARO MANUAL, APLICADO EM ÁREAS SECAS MENORES QUE 15M2, ESPESSURA 7CM. AF_10/2014</t>
  </si>
  <si>
    <t>70,51</t>
  </si>
  <si>
    <t>CONTRAPISO ACÚSTICO EM ARGAMASSA PRONTA, PREPARO MECÂNICO COM MISTURADOR 300 KG, APLICADO EM ÁREAS SECAS MENORES QUE 15M2, ESPESSURA 7CM. AF_10/2014</t>
  </si>
  <si>
    <t>145,83</t>
  </si>
  <si>
    <t>CONTRAPISO ACÚSTICO EM ARGAMASSA PRONTA, PREPARO MANUAL, APLICADO EM ÁREAS SECAS MENORES QUE 15M2, ESPESSURA 7CM. AF_10/2014</t>
  </si>
  <si>
    <t>157,62</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</si>
  <si>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</si>
  <si>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</si>
  <si>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54,55</t>
  </si>
  <si>
    <t>CONTRAPISO ACÚSTICO EM ARGAMASSA PRONTA, PREPARO MECÂNICO COM MISTURADOR 300 KG, APLICADO EM ÁREAS SECAS MAIORES QUE 15M2, ESPESSURA 5CM. AF_10/2014</t>
  </si>
  <si>
    <t>114,71</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</si>
  <si>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</si>
  <si>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</si>
  <si>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</si>
  <si>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</si>
  <si>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123,68</t>
  </si>
  <si>
    <t>CONTRAPISO ACÚSTICO EM ARGAMASSA PRONTA, PREPARO MANUAL, APLICADO EM ÁREAS SECAS MAIORES QUE 15M2, ESPESSURA 6CM. AF_10/2014</t>
  </si>
  <si>
    <t>133,94</t>
  </si>
  <si>
    <t>CONTRAPISO ACÚSTICO EM ARGAMASSA TRAÇO 1:4 (CIMENTO E AREIA), PREPARO MECÂNICO COM BETONEIRA 400L, APLICADO EM ÁREAS SECAS MAIORES QUE 15M2, ESPESSURA 7CM. AF_10/2014</t>
  </si>
  <si>
    <t>59,27</t>
  </si>
  <si>
    <t>CONTRAPISO ACÚSTICO EM ARGAMASSA TRAÇO 1:4 (CIMENTO E AREIA), PREPARO MANUAL, APLICADO EM ÁREAS SECAS MAIORES QUE 15M2, ESPESSURA 7CM. AF_10/2014</t>
  </si>
  <si>
    <t>64,79</t>
  </si>
  <si>
    <t>CONTRAPISO ACÚSTICO EM ARGAMASSA PRONTA, PREPARO MECÂNICO COM MISTURADOR 300 KG, APLICADO EM ÁREAS SECAS MAIORES QUE 15M2, ESPESSURA 7CM. AF_10/2014</t>
  </si>
  <si>
    <t>140,11</t>
  </si>
  <si>
    <t>CONTRAPISO ACÚSTICO EM ARGAMASSA PRONTA, PREPARO MANUAL, APLICADO EM ÁREAS SECAS MAIORES QUE 15M2, ESPESSURA 7CM. AF_10/2014</t>
  </si>
  <si>
    <t>151,90</t>
  </si>
  <si>
    <t>(COMPOSIÇÃO REPRESENTATIVA) DO SERVIÇO DE CONTRAPISO EM ARGAMASSA TRAÇO 1:4 (CIM E AREIA), EM BETONEIRA 400 L, ESPESSURA 3 CM ÁREAS SECAS E 3 CM ÁREAS MOLHADAS, PARA EDIFICAÇÃO HABITACIONAL UNIFAMILIAR (CASA) E EDIFICAÇÃO PÚBLICA PADRÃO. AF_11/2014</t>
  </si>
  <si>
    <t>30,57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</si>
  <si>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</si>
  <si>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33,91</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</si>
  <si>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</si>
  <si>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</si>
  <si>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33,17</t>
  </si>
  <si>
    <t>RODAPE BORRACHA LISO, ALTURA = 7CM, ESPESSURA = 2 MM, PARA ARGAMASSA</t>
  </si>
  <si>
    <t>29,71</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</si>
  <si>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</si>
  <si>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</si>
  <si>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</si>
  <si>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</si>
  <si>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</si>
  <si>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</si>
  <si>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</si>
  <si>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</si>
  <si>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</si>
  <si>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</si>
  <si>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</si>
  <si>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8,31</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</si>
  <si>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</si>
  <si>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</si>
  <si>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</si>
  <si>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</si>
  <si>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</si>
  <si>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</si>
  <si>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</si>
  <si>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</si>
  <si>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</si>
  <si>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</si>
  <si>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</si>
  <si>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</si>
  <si>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5,86</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</si>
  <si>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</si>
  <si>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</si>
  <si>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</si>
  <si>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</si>
  <si>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</si>
  <si>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</si>
  <si>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</si>
  <si>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</si>
  <si>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</si>
  <si>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</si>
  <si>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42,64</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</si>
  <si>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</si>
  <si>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</si>
  <si>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</si>
  <si>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46,42</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</si>
  <si>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</si>
  <si>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</si>
  <si>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</si>
  <si>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32,91</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</si>
  <si>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</si>
  <si>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</si>
  <si>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</si>
  <si>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</si>
  <si>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</si>
  <si>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</si>
  <si>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</si>
  <si>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</si>
  <si>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12,18</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</si>
  <si>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</si>
  <si>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</si>
  <si>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</si>
  <si>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</si>
  <si>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</si>
  <si>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</si>
  <si>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</si>
  <si>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</si>
  <si>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27,69</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</si>
  <si>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</si>
  <si>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</si>
  <si>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</si>
  <si>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</si>
  <si>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</si>
  <si>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</si>
  <si>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</si>
  <si>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20,40</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</si>
  <si>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</si>
  <si>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</si>
  <si>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</si>
  <si>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</si>
  <si>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</si>
  <si>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</si>
  <si>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</si>
  <si>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29,34</t>
  </si>
  <si>
    <t>EMBOÇO, PARA RECEBIMENTO DE CERÂMICA, EM ARGAMASSA TRAÇO 1:2:8, PREPARO MECÂNICO COM BETONEIRA 400L, APLICADO MANUALMENTE EM FACES INTERNAS DE PAREDES, PARA AMBIENTE COM ÁREA MENOR QUE 5M2, ESPESSURA DE 20MM, COM EXECUÇÃO DE TALISCAS. AF_06/2014</t>
  </si>
  <si>
    <t>30,17</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</si>
  <si>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</si>
  <si>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</si>
  <si>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</si>
  <si>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29,85</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</si>
  <si>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</si>
  <si>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</si>
  <si>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28,75</t>
  </si>
  <si>
    <t>EMBOÇO, PARA RECEBIMENTO DE CERÂMICA, EM ARGAMASSA TRAÇO 1:2:8, PREPARO MECÂNICO COM BETONEIRA 400L, APLICADO MANUALMENTE EM FACES INTERNAS DE PAREDES, PARA AMBIENTE COM ÁREA  MAIOR QUE 10M2, ESPESSURA DE 20MM, COM EXECUÇÃO DE TALISCAS. AF_06/2014</t>
  </si>
  <si>
    <t>22,92</t>
  </si>
  <si>
    <t>EMBOÇO, PARA RECEBIMENTO DE CERÂMICA, EM ARGAMASSA TRAÇO 1:2:8, PREPARO MANUAL, APLICADO MANUALMENTE EM FACES INTERNAS DE PAREDES, PARA AMBIENTE COM ÁREA  MAIOR QUE 10M2, ESPESSURA DE 20MM, COM EXECUÇÃO DE TALISCAS. AF_06/2014</t>
  </si>
  <si>
    <t>25,68</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</si>
  <si>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</si>
  <si>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50,61</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</si>
  <si>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</si>
  <si>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</si>
  <si>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</si>
  <si>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44,31</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</si>
  <si>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</si>
  <si>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</si>
  <si>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</si>
  <si>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</si>
  <si>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</si>
  <si>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</si>
  <si>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16,57</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</si>
  <si>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</si>
  <si>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</si>
  <si>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</si>
  <si>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</si>
  <si>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31,43</t>
  </si>
  <si>
    <t>MASSA ÚNICA, PARA RECEBIMENTO DE PINTURA, EM ARGAMASSA INDUSTRIALIZADA, PREPARO MECÂNICO, APLICADO COM EQUIPAMENTO DE MISTURA E PROJEÇÃO DE 1,5 M3/H DE ARGAMASSA EM FACES INTERNAS DE PAREDES, ESPESSURA DE 10MM, COM EXECUÇÃO DE TALISCAS. AF_06/2014</t>
  </si>
  <si>
    <t>28,77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</si>
  <si>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</si>
  <si>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</si>
  <si>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</si>
  <si>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28,04</t>
  </si>
  <si>
    <t>EMBOÇO OU MASSA ÚNICA EM ARGAMASSA TRAÇO 1:2:8, PREPARO MECÂNICO COM BETONEIRA 400 L, APLICADA MANUALMENTE EM PANOS DE FACHADA COM PRESENÇA DE VÃOS, ESPESSURA DE 25 MM. AF_06/2014</t>
  </si>
  <si>
    <t>43,08</t>
  </si>
  <si>
    <t>EMBOÇO OU MASSA ÚNICA EM ARGAMASSA TRAÇO 1:2:8, PREPARO MANUAL, APLICADA MANUALMENTE EM PANOS DE FACHADA COM PRESENÇA DE VÃOS, ESPESSURA DE 25 MM. AF_06/2014</t>
  </si>
  <si>
    <t>45,38</t>
  </si>
  <si>
    <t>EMBOÇO OU MASSA ÚNICA EM ARGAMASSA INDUSTRIALIZADA, PREPARO MECÂNICO E APLICAÇÃO COM EQUIPAMENTO DE MISTURA E PROJEÇÃO DE 1,5 M3/H DE ARGAMASSA EM PANOS DE FACHADA COM PRESENÇA DE VÃOS, ESPESSURA DE 25 MM. AF_06/2014</t>
  </si>
  <si>
    <t>57,84</t>
  </si>
  <si>
    <t>EMBOÇO OU MASSA ÚNICA EM ARGAMASSA TRAÇO 1:2:8, PREPARO MECÂNICO COM BETONEIRA 400 L, APLICADA MANUALMENTE EM PANOS DE FACHADA COM PRESENÇA DE VÃOS, ESPESSURA DE 35 MM. AF_06/2014</t>
  </si>
  <si>
    <t>50,08</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</si>
  <si>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</si>
  <si>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</si>
  <si>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</si>
  <si>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</si>
  <si>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</si>
  <si>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85,28</t>
  </si>
  <si>
    <t>EMBOÇO OU MASSA ÚNICA EM ARGAMASSA TRAÇO 1:2:8, PREPARO MECÂNICO COM BETONEIRA 400 L, APLICADA MANUALMENTE EM PANOS DE FACHADA COM PRESENÇA DE VÃOS, ESPESSURA MAIOR OU IGUAL A 50 MM. AF_06/2014</t>
  </si>
  <si>
    <t>73,87</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</si>
  <si>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</si>
  <si>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</si>
  <si>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101,97</t>
  </si>
  <si>
    <t>EMBOÇO OU MASSA ÚNICA EM ARGAMASSA TRAÇO 1:2:8, PREPARO MECÂNICO COM BETONEIRA 400 L, APLICADA MANUALMENTE EM PANOS CEGOS DE FACHADA (SEM PRESENÇA DE VÃOS), ESPESSURA DE 25 MM. AF_06/2014</t>
  </si>
  <si>
    <t>28,12</t>
  </si>
  <si>
    <t>EMBOÇO OU MASSA ÚNICA EM ARGAMASSA TRAÇO 1:2:8, PREPARO MANUAL, APLICADA MANUALMENTE EM PANOS CEGOS DE FACHADA (SEM PRESENÇA DE VÃOS), ESPESSURA DE 25 MM. AF_06/2014</t>
  </si>
  <si>
    <t>30,27</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</si>
  <si>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</si>
  <si>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</si>
  <si>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34,87</t>
  </si>
  <si>
    <t>EMBOÇO OU MASSA ÚNICA EM ARGAMASSA TRAÇO 1:2:8, PREPARO MANUAL, APLICADA MANUALMENTE EM PANOS CEGOS DE FACHADA (SEM PRESENÇA DE VÃOS), ESPESSURA DE 35 MM. AF_06/2014</t>
  </si>
  <si>
    <t>37,75</t>
  </si>
  <si>
    <t>EMBOÇO OU MASSA ÚNICA EM ARGAMASSA INDUSTRIALIZADA, PREPARO MECÂNICO E APLICAÇÃO COM EQUIPAMENTO DE MISTURA E PROJEÇÃO DE 1,5 M3/H DE ARGAMASSA EM PANOS CEGOS DE FACHADA (SEM PRESENÇA DE VÃOS), ESPESSURA DE 35 MM. AF_06/2014</t>
  </si>
  <si>
    <t>54,59</t>
  </si>
  <si>
    <t>EMBOÇO OU MASSA ÚNICA EM ARGAMASSA TRAÇO 1:2:8, PREPARO MECÂNICO COM BETONEIRA 400 L, APLICADA MANUALMENTE EM PANOS CEGOS DE FACHADA (SEM PRESENÇA DE VÃOS), ESPESSURA DE 45 MM. AF_06/2014</t>
  </si>
  <si>
    <t>41,61</t>
  </si>
  <si>
    <t>EMBOÇO OU MASSA ÚNICA EM ARGAMASSA TRAÇO 1:2:8, PREPARO MANUAL, APLICADA MANUALMENTE EM PANOS CEGOS DE FACHADA (SEM PRESENÇA DE VÃOS), ESPESSURA DE 45 MM. AF_06/2014</t>
  </si>
  <si>
    <t>45,24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</si>
  <si>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</si>
  <si>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</si>
  <si>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</si>
  <si>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52,01</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</si>
  <si>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</si>
  <si>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</si>
  <si>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69,71</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</si>
  <si>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</si>
  <si>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</si>
  <si>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</si>
  <si>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76,47</t>
  </si>
  <si>
    <t>EMBOÇO OU MASSA ÚNICA EM ARGAMASSA TRAÇO 1:2:8, PREPARO MANUAL, APLICADA MANUALMENTE EM SUPERFÍCIES EXTERNAS DA SACADA, ESPESSURA DE 35 MM, SEM USO DE TELA METÁLICA DE REFORÇO CONTRA FISSURAÇÃO. AF_06/2014</t>
  </si>
  <si>
    <t>79,35</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</si>
  <si>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</si>
  <si>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</si>
  <si>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</si>
  <si>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</si>
  <si>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108,82</t>
  </si>
  <si>
    <t>EMBOÇO OU MASSA ÚNICA EM ARGAMASSA TRAÇO 1:2:8, PREPARO MECÂNICO COM BETONEIRA 400 L, APLICADA MANUALMENTE EM SUPERFÍCIES EXTERNAS DA SACADA, ESPESSURA MAIOR OU IGUAL A 50 MM, SEM USO DE TELA METÁLICA DE REFORÇO CONTRA FISSURAÇÃO. AF_06/2014</t>
  </si>
  <si>
    <t>120,01</t>
  </si>
  <si>
    <t>EMBOÇO OU MASSA ÚNICA EM ARGAMASSA TRAÇO 1:2:8, PREPARO MANUAL, APLICADA MANUALMENTE EM SUPERFÍCIES EXTERNAS DA SACADA, ESPESSURA MAIOR OU IGUAL A 50 MM, SEM USO DE TELA METÁLICA DE REFORÇO CONTRA FISSURAÇÃO. AF_06/2014</t>
  </si>
  <si>
    <t>124,00</t>
  </si>
  <si>
    <t>EMBOÇO OU MASSA ÚNICA EM ARGAMASSA INDUSTRIALIZADA, PREPARO MECÂNICO E APLICAÇÃO COM EQUIPAMENTO DE MISTURA E PROJEÇÃO DE 1,5 M3/H EM SUPERFÍCIES EXTERNAS DA SACADA, ESPESSURA MAIOR OU IGUAL A 50 MM, SEM USO DE TELA METÁLICA. AF_06/2014</t>
  </si>
  <si>
    <t>145,33</t>
  </si>
  <si>
    <t>EMBOÇO OU MASSA ÚNICA EM ARGAMASSA TRAÇO 1:2:8, PREPARO MECÂNICO COM BETONEIRA 400 L, APLICADA MANUALMENTE NAS PAREDES INTERNAS DA SACADA, ESPESSURA DE 25 MM, SEM USO DE TELA METÁLICA DE REFORÇO CONTRA FISSURAÇÃO. AF_06/2014</t>
  </si>
  <si>
    <t>54,69</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</si>
  <si>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</si>
  <si>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</si>
  <si>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</si>
  <si>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62,25</t>
  </si>
  <si>
    <t>EMBOÇO OU MASSA ÚNICA EM ARGAMASSA TRAÇO 1:2:8, PREPARO MANUAL, APLICADA MANUALMENTE NAS PAREDES INTERNAS DA SACADA, ESPESSURA DE 35 MM, SEM USO DE TELA METÁLICA DE REFORÇO CONTRA FISSURAÇÃO. AF_06/2014</t>
  </si>
  <si>
    <t>65,78</t>
  </si>
  <si>
    <t>EMBOÇO OU MASSA ÚNICA EM ARGAMASSA INDUSTRIALIZADA, PREPARO MECÂNICO E APLICAÇÃO COM EQUIPAMENTO DE MISTURA E PROJEÇÃO DE 1,5 M3/H DE ARGAMASSA NAS PAREDES INTERNAS DA SACADA, ESPESSURA 35 MM, SEM USO DE TELA METÁLICA. AF_06/2014</t>
  </si>
  <si>
    <t>87,50</t>
  </si>
  <si>
    <t>REVESTIMENTO DECORATIVO MONOCAMADA APLICADO MANUALMENTE EM PANOS CEGOS DA FACHADA DE UM EDIFÍCIO DE ESTRUTURA CONVENCIONAL, COM ACABAMENTO RASPADO. AF_06/2014</t>
  </si>
  <si>
    <t>138,40</t>
  </si>
  <si>
    <t>REVESTIMENTO DECORATIVO MONOCAMADA APLICADO MANUALMENTE EM PANOS CEGOS DA FACHADA DE UM EDIFÍCIO DE ALVENARIA ESTRUTURAL, COM ACABAMENTO RASPADO. AF_06/2014</t>
  </si>
  <si>
    <t>95,27</t>
  </si>
  <si>
    <t>REVESTIMENTO DECORATIVO MONOCAMADA APLICADO COM EQUIPAMENTO DE PROJEÇÃO EM PANOS CEGOS DA FACHADA DE UM EDIFÍCIO DE ESTRUTURA CONVENCIONAL, COM ACABAMENTO RASPADO. AF_06/2014</t>
  </si>
  <si>
    <t>131,72</t>
  </si>
  <si>
    <t>REVESTIMENTO DECORATIVO MONOCAMADA APLICADO COM EQUIPAMENTO DE PROJEÇÃO EM PANOS CEGOS DA FACHADA DE UM EDIFÍCIO DE ALVENARIA ESTRUTURAL, COM ACABAMENTO RASPADO. AF_06/2014</t>
  </si>
  <si>
    <t>89,40</t>
  </si>
  <si>
    <t>REVESTIMENTO DECORATIVO MONOCAMADA APLICADO MANUALMENTE EM PANOS DA FACHADA COM PRESENÇA DE VÃOS, DE UM EDIFÍCIO DE ESTRUTURA CONVENCIONAL E ACABAMENTO RASPADO. AF_06/2014</t>
  </si>
  <si>
    <t>144,97</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</si>
  <si>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</si>
  <si>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</si>
  <si>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136,85</t>
  </si>
  <si>
    <t>REVESTIMENTO DECORATIVO MONOCAMADA APLICADO COM EQUIPAMENTO DE PROJEÇÃO EM PANOS DA FACHADA COM PRESENÇA DE VÃOS, DE UM EDIFÍCIO DE ALVENARIA ESTRUTURAL E ACABAMENTO RASPADO. AF_06/2014</t>
  </si>
  <si>
    <t>92,69</t>
  </si>
  <si>
    <t>REVESTIMENTO DECORATIVO MONOCAMADA APLICADO MANUALMENTE EM SUPERFÍCIES EXTERNAS DA SACADA DE UM EDIFÍCIO DE ESTRUTURA CONVENCIONAL E ACABAMENTO RASPADO. AF_06/2014</t>
  </si>
  <si>
    <t>145,36</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</si>
  <si>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</si>
  <si>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</si>
  <si>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133,42</t>
  </si>
  <si>
    <t>REVESTIMENTO DECORATIVO MONOCAMADA APLICADO COM EQUIPAMENTO DE PROJEÇÃO EM SUPERFÍCIES EXTERNAS DA SACADA DE UM EDIFÍCIO DE ALVENARIA ESTRUTURAL E ACABAMENTO RASPADO. AF_06/2014</t>
  </si>
  <si>
    <t>97,03</t>
  </si>
  <si>
    <t>REVESTIMENTO DECORATIVO MONOCAMADA APLICADO MANUALMENTE EM PANOS CEGOS DA FACHADA DE UM EDIFÍCIO DE ESTRUTURA CONVENCIONAL, COM ACABAMENTO TRAVERTINO. AF_06/2014</t>
  </si>
  <si>
    <t>150,27</t>
  </si>
  <si>
    <t>REVESTIMENTO DECORATIVO MONOCAMADA APLICADO MANUALMENTE EM PANOS CEGOS DA FACHADA DE UM EDIFÍCIO DE ALVENARIA ESTRUTURAL, COM ACABAMENTO TRAVERTINO. AF_06/2014</t>
  </si>
  <si>
    <t>107,14</t>
  </si>
  <si>
    <t>REVESTIMENTO DECORATIVO MONOCAMADA APLICADO COM EQUIPAMENTO DE PROJEÇÃO EM PANOS CEGOS DA FACHADA DE UM EDIFÍCIO DE ESTRUTURA CONVENCIONAL, COM ACABAMENTO TRAVERTINO. AF_06/2014</t>
  </si>
  <si>
    <t>142,50</t>
  </si>
  <si>
    <t>REVESTIMENTO DECORATIVO MONOCAMADA APLICADO COM EQUIPAMENTO DE PROJEÇÃO EM PANOS CEGOS DA FACHADA DE UM EDIFÍCIO DE ALVENARIA ESTRUTURAL, COM ACABAMENTO TRAVERTINO. AF_06/2014</t>
  </si>
  <si>
    <t>100,18</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</si>
  <si>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</si>
  <si>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</si>
  <si>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111,89</t>
  </si>
  <si>
    <t>REVESTIMENTO DECORATIVO MONOCAMADA APLICADO COM EQUIPAMENTO DE PROJEÇÃO EM PANOS DA FACHADA COM PRESENÇA DE VÃOS, DE UM EDIFÍCIO DE ESTRUTURA CONVENCIONAL E ACABAMENTO TRAVERTINO. AF_06/2014</t>
  </si>
  <si>
    <t>147,61</t>
  </si>
  <si>
    <t>REVESTIMENTO DECORATIVO MONOCAMADA APLICADO COM EQUIPAMENTO DE PROJEÇÃO EM PANOS DA FACHADA COM PRESENÇA DE VÃOS, DE UM EDIFÍCIO DE ALVENARIA ESTRUTURAL E ACABAMENTO TRAVERTINO. AF_06/2014</t>
  </si>
  <si>
    <t>103,44</t>
  </si>
  <si>
    <t>REVESTIMENTO DECORATIVO MONOCAMADA APLICADO MANUALMENTE EM SUPERFÍCIES EXTERNAS DA SACADA DE UM EDIFÍCIO DE ESTRUTURA CONVENCIONAL E ACABAMENTO TRAVERTINO. AF_06/2014</t>
  </si>
  <si>
    <t>157,23</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</si>
  <si>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</si>
  <si>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</si>
  <si>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144,20</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</si>
  <si>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</si>
  <si>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</si>
  <si>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103,69</t>
  </si>
  <si>
    <t>REVESTIMENTO DECORATIVO MONOCAMADA APLICADO MANUALMENTE NAS PAREDES INTERNAS DA SACADA COM ACABAMENTO TRAVERTINO. AF_06/2014</t>
  </si>
  <si>
    <t>120,56</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</si>
  <si>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</si>
  <si>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</si>
  <si>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15,56</t>
  </si>
  <si>
    <t>(COMPOSIÇÃO REPRESENTATIVA) DO SERVIÇO DE EMBOÇO/MASSA ÚNICA, APLICADO MANUALMENTE, TRAÇO 1:2:8, EM BETONEIRA DE 400L, PAREDES INTERNAS, COM EXECUÇÃO DE TALISCAS, EDIFICAÇÃO HABITACIONAL UNIFAMILIAR (CASAS) E EDIFICAÇÃO PÚBLICA PADRÃO. AF_12/2014</t>
  </si>
  <si>
    <t>27,26</t>
  </si>
  <si>
    <t>MASSA ÚNICA, PARA RECEBIMENTO DE PINTURA, EM ARGAMASSA TRAÇO 1:2:8, PREPARO MECÂNICO COM BETONEIRA 400L, APLICADA MANUALMENTE EM TETO, ESPESSURA DE 20MM, COM EXECUÇÃO DE TALISCAS. AF_03/2015</t>
  </si>
  <si>
    <t>36,07</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</si>
  <si>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</si>
  <si>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</si>
  <si>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</si>
  <si>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</si>
  <si>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</si>
  <si>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</si>
  <si>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219,98</t>
  </si>
  <si>
    <t>REVESTIMENTO CERÂMICO PARA PAREDES EXTERNAS EM PASTILHAS DE PORCELANA 5 X 5 CM (PLACAS DE 30 X 30 CM), ALINHADAS A PRUMO, APLICADO EM PANOS SEM VÃOS. AF_06/2014</t>
  </si>
  <si>
    <t>202,06</t>
  </si>
  <si>
    <t>REVESTIMENTO CERÂMICO PARA PAREDES EXTERNAS EM PASTILHAS DE PORCELANA 5 X 5 CM (PLACAS DE 30 X 30 CM), ALINHADAS A PRUMO, APLICADO EM SUPERFÍCIES EXTERNAS DA SACADA. AF_06/2014</t>
  </si>
  <si>
    <t>212,96</t>
  </si>
  <si>
    <t>REVESTIMENTO CERÂMICO PARA PAREDES EXTERNAS EM PASTILHAS DE PORCELANA 5 X 5 CM (PLACAS DE 30 X 30 CM), ALINHADAS A PRUMO, APLICADO EM SUPERFÍCIES INTERNAS DA SACADA. AF_06/2014</t>
  </si>
  <si>
    <t>256,20</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</si>
  <si>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</si>
  <si>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</si>
  <si>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</si>
  <si>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</si>
  <si>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53,46</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</si>
  <si>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</si>
  <si>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</si>
  <si>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</si>
  <si>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60,41</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</si>
  <si>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</si>
  <si>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</si>
  <si>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62,20</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</si>
  <si>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</si>
  <si>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</si>
  <si>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63,67</t>
  </si>
  <si>
    <t>REVESTIMENTO CERÂMICO PARA PAREDES INTERNAS COM PLACAS TIPO ESMALTADA EXTRA  DE DIMENSÕES 33X45 CM APLICADAS EM AMBIENTES DE ÁREA MAIOR QUE 5 M² A MEIA ALTURA DAS PAREDES. AF_06/2014</t>
  </si>
  <si>
    <t>60,50</t>
  </si>
  <si>
    <t>REVESTIMENTO CERÂMICO PARA PAREDES EXTERNAS EM PASTILHAS DE PORCELANA 2,5 X 2,5 CM (PLACAS DE 30 X 30 CM), ALINHADAS A PRUMO, APLICADO EM PANOS COM VÃOS. AF_10/2014</t>
  </si>
  <si>
    <t>244,44</t>
  </si>
  <si>
    <t>REVESTIMENTO CERÂMICO PARA PAREDES EXTERNAS EM PASTILHAS DE PORCELANA 2,5 X 2,5 CM (PLACAS DE 30 X 30 CM), ALINHADAS A PRUMO, APLICADO EM PANOS SEM VÃOS. AF_10/2014</t>
  </si>
  <si>
    <t>225,36</t>
  </si>
  <si>
    <t>REVESTIMENTO CERÂMICO PARA PAREDES EXTERNAS EM PASTILHAS DE PORCELANA 2,5 X 2,5 CM (PLACAS DE 30 X 30 CM), ALINHADAS A PRUMO, APLICADO EM SUPERFÍCIES EXTERNAS DA SACADA. AF_10/2014</t>
  </si>
  <si>
    <t>236,26</t>
  </si>
  <si>
    <t>REVESTIMENTO CERÂMICO PARA PAREDES EXTERNAS EM PASTILHAS DE PORCELANA 2,5 X 2,5 CM (PLACAS DE 30 X 30 CM), ALINHADAS A PRUMO, APLICADO EM SUPERFÍCIES INTERNAS DA SACADA. AF_10/2014</t>
  </si>
  <si>
    <t>283,47</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</si>
  <si>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</si>
  <si>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</si>
  <si>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</si>
  <si>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</si>
  <si>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</si>
  <si>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</si>
  <si>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</si>
  <si>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48,21</t>
  </si>
  <si>
    <t>REVESTIMENTO CERÂMICO PARA PAREDES INTERNAS COM PLACAS TIPO ESMALTADA PADRÃO POPULAR DE DIMENSÕES 20X20 CM, ARGAMASSA TIPO AC III, APLICADAS EM AMBIENTES DE ÁREA MAIOR QUE 5 M2 NA ALTURA INTEIRA DAS PAREDES. AF_06/2014</t>
  </si>
  <si>
    <t>41,34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</si>
  <si>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</si>
  <si>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</si>
  <si>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</si>
  <si>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83,73</t>
  </si>
  <si>
    <t>PEITORIL EM MARMORE BRANCO, LARGURA DE 25CM, ASSENTADO COM ARGAMASSA TRACO 1:3 (CIMENTO E AREIA MEDIA), PREPARO MANUAL DA ARGAMASSA</t>
  </si>
  <si>
    <t>118,29</t>
  </si>
  <si>
    <t>ASSENTAMENTO DE PEITORIL COM ARGAMASSA DE CIMENTO COLANTE</t>
  </si>
  <si>
    <t>TABEIRA DE MADEIRA LEI, 1A QUALIDADE, 2,5X30,0CM PARA BEIRAL DE TELHADO</t>
  </si>
  <si>
    <t>FORRO EM MADEIRA PINUS, PARA AMBIENTES RESIDENCIAIS, INCLUSIVE ESTRUTURA DE FIXAÇÃO. AF_05/2017</t>
  </si>
  <si>
    <t>103,25</t>
  </si>
  <si>
    <t>FORRO EM MADEIRA PINUS, PARA AMBIENTES COMERCIAIS, INCLUSIVE ESTRUTURA DE FIXAÇÃO. AF_05/2017</t>
  </si>
  <si>
    <t>121,05</t>
  </si>
  <si>
    <t>ACABAMENTOS PARA FORRO (RODA-FORRO EM MADEIRA PINUS). AF_05/2017</t>
  </si>
  <si>
    <t>28,49</t>
  </si>
  <si>
    <t>FORRO EM PLACAS DE GESSO, PARA AMBIENTES RESIDENCIAIS. AF_05/2017_P</t>
  </si>
  <si>
    <t>33,67</t>
  </si>
  <si>
    <t>FORRO EM DRYWALL, PARA AMBIENTES RESIDENCIAIS, INCLUSIVE ESTRUTURA DE FIXAÇÃO. AF_05/2017_P</t>
  </si>
  <si>
    <t>53,72</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</si>
  <si>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</si>
  <si>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</si>
  <si>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</si>
  <si>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</si>
  <si>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</si>
  <si>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41,29</t>
  </si>
  <si>
    <t>REVESTIMENTO EM LAMINADO MELAMINICO TEXTURIZADO, ESPESSURA 0,8 MM, FIXADO COM COLA</t>
  </si>
  <si>
    <t>84,16</t>
  </si>
  <si>
    <t>CORRIMAO EM MARMORITE, LARGURA 15CM</t>
  </si>
  <si>
    <t>96,79</t>
  </si>
  <si>
    <t>RECOLOCACO DE FORROS EM REGUA DE PVC E PERFIS, CONSIDERANDO REAPROVEITAMENTO DO MATERIAL</t>
  </si>
  <si>
    <t>FORRO EM RÉGUAS DE PVC, FRISADO, PARA AMBIENTES RESIDENCIAIS, INCLUSIVE ESTRUTURA DE FIXAÇÃO. AF_05/2017_P</t>
  </si>
  <si>
    <t>38,13</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</si>
  <si>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</si>
  <si>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</si>
  <si>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</si>
  <si>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43,17</t>
  </si>
  <si>
    <t>FORRO DE PVC, LISO, PARA AMBIENTES COMERCIAIS, INCLUSIVE ESTRUTURA DE FIXAÇÃO. AF_05/2017_P</t>
  </si>
  <si>
    <t>ISOLAMENTO TERMICO COM ARGAMASSA TRACO 1:3 (CIMENTO E AREIA GROSSA NAO PENEIRADA), COM ADICAO DE PEROLAS DE ISOPOR, ESPESSURA 6CM, PREPARO MANUAL DA ARGAMASSA</t>
  </si>
  <si>
    <t>92,29</t>
  </si>
  <si>
    <t>ISOLAMENTO TERMICO COM MANTA DE LA DE VIDRO, ESPESSURA 2,5CM</t>
  </si>
  <si>
    <t>REPARO ESTRUTURAL DE ESTRUTURAS DE CONCRETO COM ARGAMASSA POLIMERICA DE ALTO DESEMPENHO, E=2 CM</t>
  </si>
  <si>
    <t>187,38</t>
  </si>
  <si>
    <t>REPARO/COLAGEM DE ESTRUTURAS DE CONCRETO COM ADESIVO ESTRUTURAL A BASE DE EPOXI, E=2 MM</t>
  </si>
  <si>
    <t>174,12</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</si>
  <si>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</si>
  <si>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</si>
  <si>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</si>
  <si>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</si>
  <si>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</si>
  <si>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</si>
  <si>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</si>
  <si>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</si>
  <si>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</si>
  <si>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429,18</t>
  </si>
  <si>
    <t>ARGAMASSA TRACO 1:4 (CIMENTO E AREIA), PREPARO MANUAL, INCLUSO ADITIVO IMPERMEABILIZANTE</t>
  </si>
  <si>
    <t>413,08</t>
  </si>
  <si>
    <t>ARGAMASSA TRAÇO 1:7 (CIMENTO E AREIA MÉDIA) COM ADIÇÃO DE PLASTIFICANTE PARA EMBOÇO/MASSA ÚNICA/ASSENTAMENTO DE ALVENARIA DE VEDAÇÃO, PREPARO MECÂNICO COM BETONEIRA 400 L. AF_06/2014</t>
  </si>
  <si>
    <t>248,55</t>
  </si>
  <si>
    <t>ARGAMASSA TRAÇO 1:7 (CIMENTO E AREIA MÉDIA) COM ADIÇÃO DE PLASTIFICANTE PARA EMBOÇO/MASSA ÚNICA/ASSENTAMENTO DE ALVENARIA DE VEDAÇÃO, PREPARO MECÂNICO COM BETONEIRA 600 L. AF_06/2014</t>
  </si>
  <si>
    <t>239,61</t>
  </si>
  <si>
    <t>ARGAMASSA TRAÇO 1:6 (CIMENTO E AREIA MÉDIA) COM ADIÇÃO DE PLASTIFICANTE PARA EMBOÇO/MASSA ÚNICA/ASSENTAMENTO DE ALVENARIA DE VEDAÇÃO, PREPARO MECÂNICO COM BETONEIRA 400 L. AF_06/2014</t>
  </si>
  <si>
    <t>270,27</t>
  </si>
  <si>
    <t>ARGAMASSA TRAÇO 1:6 (CIMENTO E AREIA MÉDIA) COM ADIÇÃO DE PLASTIFICANTE PARA EMBOÇO/MASSA ÚNICA/ASSENTAMENTO DE ALVENARIA DE VEDAÇÃO, PREPARO MECÂNICO COM BETONEIRA 600 L. AF_06/2014</t>
  </si>
  <si>
    <t>243,61</t>
  </si>
  <si>
    <t>ARGAMASSA TRAÇO 1:1:6 (CIMENTO, CAL E AREIA MÉDIA) PARA EMBOÇO/MASSA ÚNICA/ASSENTAMENTO DE ALVENARIA DE VEDAÇÃO, PREPARO MECÂNICO COM BETONEIRA 400 L. AF_06/2014</t>
  </si>
  <si>
    <t>270,22</t>
  </si>
  <si>
    <t>ARGAMASSA TRAÇO 1:1:6 (CIMENTO, CAL E AREIA MÉDIA) PARA EMBOÇO/MASSA ÚNICA/ASSENTAMENTO DE ALVENARIA DE VEDAÇÃO, PREPARO MECÂNICO COM BETONEIRA 600 L. AF_06/2014</t>
  </si>
  <si>
    <t>344,25</t>
  </si>
  <si>
    <t>ARGAMASSA TRAÇO 1:1,5:7,5 (CIMENTO, CAL E AREIA MÉDIA) PARA EMBOÇO/MASSA ÚNICA/ASSENTAMENTO DE ALVENARIA DE VEDAÇÃO, PREPARO MECÂNICO COM BETONEIRA 400 L. AF_06/2014</t>
  </si>
  <si>
    <t>347,20</t>
  </si>
  <si>
    <t>ARGAMASSA TRAÇO 1:1,5:7,5 (CIMENTO, CAL E AREIA MÉDIA) PARA EMBOÇO/MASSA ÚNICA/ASSENTAMENTO DE ALVENARIA DE VEDAÇÃO, PREPARO MECÂNICO COM BETONEIRA 600 L. AF_06/2014</t>
  </si>
  <si>
    <t>337,54</t>
  </si>
  <si>
    <t>ARGAMASSA TRAÇO 1:2:8 (CIMENTO, CAL E AREIA MÉDIA) PARA EMBOÇO/MASSA ÚNICA/ASSENTAMENTO DE ALVENARIA DE VEDAÇÃO, PREPARO MECÂNICO COM BETONEIRA 400 L. AF_06/2014</t>
  </si>
  <si>
    <t>370,75</t>
  </si>
  <si>
    <t>ARGAMASSA TRAÇO 1:2:9 (CIMENTO, CAL E AREIA MÉDIA) PARA EMBOÇO/MASSA ÚNICA/ASSENTAMENTO DE ALVENARIA DE VEDAÇÃO, PREPARO MECÂNICO COM BETONEIRA 600 L. AF_06/2014</t>
  </si>
  <si>
    <t>346,77</t>
  </si>
  <si>
    <t>ARGAMASSA TRAÇO 1:3:12 (CIMENTO, CAL E AREIA MÉDIA) PARA EMBOÇO/MASSA ÚNICA/ASSENTAMENTO DE ALVENARIA DE VEDAÇÃO, PREPARO MECÂNICO COM BETONEIRA 400 L. AF_06/2014</t>
  </si>
  <si>
    <t>368,79</t>
  </si>
  <si>
    <t>ARGAMASSA TRAÇO 1:3:12 (CIMENTO, CAL E AREIA MÉDIA) PARA EMBOÇO/MASSA ÚNICA/ASSENTAMENTO DE ALVENARIA DE VEDAÇÃO, PREPARO MECÂNICO COM BETONEIRA 600 L. AF_06/2014</t>
  </si>
  <si>
    <t>341,84</t>
  </si>
  <si>
    <t>ARGAMASSA TRAÇO 1:3 (CIMENTO E AREIA MÉDIA) PARA CONTRAPISO, PREPARO MECÂNICO COM BETONEIRA 400 L. AF_06/2014</t>
  </si>
  <si>
    <t>370,41</t>
  </si>
  <si>
    <t>ARGAMASSA TRAÇO 1:3 (CIMENTO E AREIA MÉDIA) PARA CONTRAPISO, PREPARO MECÂNICO COM BETONEIRA 600 L. AF_06/2014</t>
  </si>
  <si>
    <t>350,19</t>
  </si>
  <si>
    <t>ARGAMASSA TRAÇO 1:4 (CIMENTO E AREIA MÉDIA) PARA CONTRAPISO, PREPARO MECÂNICO COM BETONEIRA 400 L. AF_06/2014</t>
  </si>
  <si>
    <t>330,19</t>
  </si>
  <si>
    <t>ARGAMASSA TRAÇO 1:4 (CIMENTO E AREIA MÉDIA) PARA CONTRAPISO, PREPARO MECÂNICO COM BETONEIRA 600 L. AF_06/2014</t>
  </si>
  <si>
    <t>313,24</t>
  </si>
  <si>
    <t>ARGAMASSA TRAÇO 1:5 (CIMENTO E AREIA MÉDIA) PARA CONTRAPISO, PREPARO MECÂNICO COM BETONEIRA 400 L. AF_06/2014</t>
  </si>
  <si>
    <t>308,90</t>
  </si>
  <si>
    <t>ARGAMASSA TRAÇO 1:5 (CIMENTO E AREIA MÉDIA) PARA CONTRAPISO, PREPARO MECÂNICO COM BETONEIRA 600 L. AF_06/2014</t>
  </si>
  <si>
    <t>ARGAMASSA TRAÇO 1:6 (CIMENTO E AREIA MÉDIA) PARA CONTRAPISO, PREPARO MECÂNICO COM BETONEIRA 400 L. AF_06/2014</t>
  </si>
  <si>
    <t>285,75</t>
  </si>
  <si>
    <t>ARGAMASSA TRAÇO 1:6 (CIMENTO E AREIA MÉDIA) PARA CONTRAPISO, PREPARO MECÂNICO COM BETONEIRA 600 L. AF_06/2014</t>
  </si>
  <si>
    <t>270,94</t>
  </si>
  <si>
    <t>ARGAMASSA TRAÇO 1:5 (CIMENTO E AREIA GROSSA) PARA CHAPISCO CONVENCIONAL, PREPARO MECÂNICO COM BETONEIRA 400 L. AF_06/2014</t>
  </si>
  <si>
    <t>253,45</t>
  </si>
  <si>
    <t>ARGAMASSA TRAÇO 1:5 (CIMENTO E AREIA GROSSA) PARA CHAPISCO CONVENCIONAL, PREPARO MECÂNICO COM BETONEIRA 600 L. AF_06/2014</t>
  </si>
  <si>
    <t>242,59</t>
  </si>
  <si>
    <t>ARGAMASSA TRAÇO 1:3 (CIMENTO E AREIA GROSSA) PARA CHAPISCO CONVENCIONAL, PREPARO MECÂNICO COM BETONEIRA 400 L. AF_06/2014</t>
  </si>
  <si>
    <t>299,77</t>
  </si>
  <si>
    <t>ARGAMASSA TRAÇO 1:3 (CIMENTO E AREIA GROSSA) PARA CHAPISCO CONVENCIONAL, PREPARO MECÂNICO COM BETONEIRA 600 L. AF_06/2014</t>
  </si>
  <si>
    <t>289,42</t>
  </si>
  <si>
    <t>ARGAMASSA TRAÇO 1:4 (CIMENTO E AREIA GROSSA) PARA CHAPISCO CONVENCIONAL, PREPARO MECÂNICO COM BETONEIRA 400 L. AF_06/2014</t>
  </si>
  <si>
    <t>278,00</t>
  </si>
  <si>
    <t>ARGAMASSA TRAÇO 1:4 (CIMENTO E AREIA GROSSA) PARA CHAPISCO CONVENCIONAL, PREPARO MECÂNICO COM BETONEIRA 600 L. AF_06/2014</t>
  </si>
  <si>
    <t>261,75</t>
  </si>
  <si>
    <t>ARGAMASSA TRAÇO 1:5 (CIMENTO E AREIA GROSSA) COM ADIÇÃO DE EMULSÃO POLIMÉRICA PARA CHAPISCO ROLADO, PREPARO MECÂNICO COM BETONEIRA 400 L. AF_06/2014</t>
  </si>
  <si>
    <t>1.660,67</t>
  </si>
  <si>
    <t>ARGAMASSA TRAÇO 1:5 (CIMENTO E AREIA GROSSA) COM ADIÇÃO DE EMULSÃO POLIMÉRICA PARA CHAPISCO ROLADO, PREPARO MECÂNICO COM BETONEIRA 600 L. AF_06/2014</t>
  </si>
  <si>
    <t>1.656,04</t>
  </si>
  <si>
    <t>ARGAMASSA TRAÇO 1:3 (CIMENTO E AREIA GROSSA) COM ADIÇÃO DE EMULSÃO POLIMÉRICA PARA CHAPISCO ROLADO, PREPARO MECÂNICO COM BETONEIRA 400 L. AF_06/2014</t>
  </si>
  <si>
    <t>1.710,60</t>
  </si>
  <si>
    <t>ARGAMASSA TRAÇO 1:3 (CIMENTO E AREIA GROSSA) COM ADIÇÃO DE EMULSÃO POLIMÉRICA PARA CHAPISCO ROLADO, PREPARO MECÂNICO COM BETONEIRA 600 L. AF_06/2014</t>
  </si>
  <si>
    <t>1.694,71</t>
  </si>
  <si>
    <t>ARGAMASSA TRAÇO 1:4 (CIMENTO E AREIA GROSSA) COM ADIÇÃO DE EMULSÃO POLIMÉRICA PARA CHAPISCO ROLADO, PREPARO MECÂNICO COM BETONEIRA 400 L. AF_06/2014</t>
  </si>
  <si>
    <t>1.683,97</t>
  </si>
  <si>
    <t>ARGAMASSA TRAÇO 1:4 (CIMENTO E AREIA GROSSA) COM ADIÇÃO DE EMULSÃO POLIMÉRICA PARA CHAPISCO ROLADO, PREPARO MECÂNICO COM BETONEIRA 600 L. AF_06/2014</t>
  </si>
  <si>
    <t>1.672,22</t>
  </si>
  <si>
    <t>ARGAMASSA TRAÇO 1:7 (CIMENTO E AREIA MÉDIA) COM ADIÇÃO DE PLASTIFICANTE PARA EMBOÇO/MASSA ÚNICA/ASSENTAMENTO DE ALVENARIA DE VEDAÇÃO, PREPARO MECÂNICO COM MISTURADOR DE EIXO HORIZONTAL DE 300 KG. AF_06/2014</t>
  </si>
  <si>
    <t>271,75</t>
  </si>
  <si>
    <t>ARGAMASSA TRAÇO 1:7 (CIMENTO E AREIA MÉDIA) COM ADIÇÃO DE PLASTIFICANTE PARA EMBOÇO/MASSA ÚNICA/ASSENTAMENTO DE ALVENARIA DE VEDAÇÃO, PREPARO MECÂNICO COM MISTURADOR DE EIXO HORIZONTAL DE 600 KG. AF_06/2014</t>
  </si>
  <si>
    <t>226,96</t>
  </si>
  <si>
    <t>ARGAMASSA TRAÇO 1:6 (CIMENTO E AREIA MÉDIA) COM ADIÇÃO DE PLASTIFICANTE PARA EMBOÇO/MASSA ÚNICA/ASSENTAMENTO DE ALVENARIA DE VEDAÇÃO, PREPARO MECÂNICO COM MISTURADOR DE EIXO HORIZONTAL DE 300 KG. AF_06/2014</t>
  </si>
  <si>
    <t>295,06</t>
  </si>
  <si>
    <t>ARGAMASSA TRAÇO 1:6 (CIMENTO E AREIA MÉDIA) COM ADIÇÃO DE PLASTIFICANTE PARA EMBOÇO/MASSA ÚNICA/ASSENTAMENTO DE ALVENARIA DE VEDAÇÃO, PREPARO MECÂNICO COM MISTURADOR DE EIXO HORIZONTAL DE 600 KG. AF_06/2014</t>
  </si>
  <si>
    <t>247,16</t>
  </si>
  <si>
    <t>ARGAMASSA TRAÇO 1:1:6 (CIMENTO, CAL E AREIA MÉDIA) PARA EMBOÇO/MASSA ÚNICA/ASSENTAMENTO DE ALVENARIA DE VEDAÇÃO, PREPARO MECÂNICO COM MISTURADOR DE EIXO HORIZONTAL DE 300 KG. AF_06/2014</t>
  </si>
  <si>
    <t>374,93</t>
  </si>
  <si>
    <t>ARGAMASSA TRAÇO 1:1:6 (CIMENTO, CAL E AREIA MÉDIA) PARA EMBOÇO/MASSA ÚNICA/ASSENTAMENTO DE ALVENARIA DE VEDAÇÃO, PREPARO MECÂNICO COM MISTURADOR DE EIXO HORIZONTAL DE 600 KG. AF_06/2014</t>
  </si>
  <si>
    <t>327,60</t>
  </si>
  <si>
    <t>ARGAMASSA TRAÇO 1:1,5:7,5 (CIMENTO, CAL E AREIA MÉDIA) PARA EMBOÇO/MASSA ÚNICA/ASSENTAMENTO DE ALVENARIA DE VEDAÇÃO, PREPARO MECÂNICO COM MISTURADOR DE EIXO HORIZONTAL DE 300 KG. AF_06/2014</t>
  </si>
  <si>
    <t>355,67</t>
  </si>
  <si>
    <t>ARGAMASSA TRAÇO 1:1,5:7,5 (CIMENTO, CAL E AREIA MÉDIA) PARA EMBOÇO/MASSA ÚNICA/ASSENTAMENTO DE ALVENARIA DE VEDAÇÃO, PREPARO MECÂNICO COM MISTURADOR DE EIXO HORIZONTAL DE 600 KG. AF_06/2014</t>
  </si>
  <si>
    <t>320,26</t>
  </si>
  <si>
    <t>ARGAMASSA TRAÇO 1:2:8 (CIMENTO, CAL E AREIA MÉDIA) PARA EMBOÇO/MASSA ÚNICA/ASSENTAMENTO DE ALVENARIA DE VEDAÇÃO, PREPARO MECÂNICO COM MISTURADOR DE EIXO HORIZONTAL DE 300 KG. AF_06/2014</t>
  </si>
  <si>
    <t>368,39</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</si>
  <si>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</si>
  <si>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</si>
  <si>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</si>
  <si>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340,37</t>
  </si>
  <si>
    <t>ARGAMASSA TRAÇO 1:3 (CIMENTO E AREIA MÉDIA) PARA CONTRAPISO, PREPARO MECÂNICO COM MISTURADOR DE EIXO HORIZONTAL DE 160 KG. AF_06/2014</t>
  </si>
  <si>
    <t>465,68</t>
  </si>
  <si>
    <t>ARGAMASSA TRAÇO 1:3 (CIMENTO E AREIA MÉDIA) PARA CONTRAPISO, PREPARO MECÂNICO COM MISTURADOR DE EIXO HORIZONTAL DE 300 KG. AF_06/2014</t>
  </si>
  <si>
    <t>361,36</t>
  </si>
  <si>
    <t>ARGAMASSA TRAÇO 1:3 (CIMENTO E AREIA MÉDIA) PARA CONTRAPISO, PREPARO MECÂNICO COM MISTURADOR DE EIXO HORIZONTAL DE 600 KG. AF_06/2014</t>
  </si>
  <si>
    <t>339,71</t>
  </si>
  <si>
    <t>ARGAMASSA TRAÇO 1:4 (CIMENTO E AREIA MÉDIA) PARA CONTRAPISO, PREPARO MECÂNICO COM MISTURADOR DE EIXO HORIZONTAL DE 160 KG. AF_06/2014</t>
  </si>
  <si>
    <t>398,64</t>
  </si>
  <si>
    <t>ARGAMASSA TRAÇO 1:4 (CIMENTO E AREIA MÉDIA) PARA CONTRAPISO, PREPARO MECÂNICO COM MISTURADOR DE EIXO HORIZONTAL DE 300 KG. AF_06/2014</t>
  </si>
  <si>
    <t>331,86</t>
  </si>
  <si>
    <t>ARGAMASSA TRAÇO 1:4 (CIMENTO E AREIA MÉDIA) PARA CONTRAPISO, PREPARO MECÂNICO COM MISTURADOR DE EIXO HORIZONTAL DE 600 KG. AF_06/2014</t>
  </si>
  <si>
    <t>301,73</t>
  </si>
  <si>
    <t>ARGAMASSA TRAÇO 1:5 (CIMENTO E AREIA MÉDIA) PARA CONTRAPISO, PREPARO MECÂNICO COM MISTURADOR DE EIXO HORIZONTAL DE 160 KG. AF_06/2014</t>
  </si>
  <si>
    <t>344,33</t>
  </si>
  <si>
    <t>ARGAMASSA TRAÇO 1:5 (CIMENTO E AREIA MÉDIA) PARA CONTRAPISO, PREPARO MECÂNICO COM MISTURADOR DE EIXO HORIZONTAL DE 300 KG. AF_06/2014</t>
  </si>
  <si>
    <t>298,12</t>
  </si>
  <si>
    <t>ARGAMASSA TRAÇO 1:5 (CIMENTO E AREIA MÉDIA) PARA CONTRAPISO, PREPARO MECÂNICO COM MISTURADOR DE EIXO HORIZONTAL DE 600 KG. AF_06/2014</t>
  </si>
  <si>
    <t>280,61</t>
  </si>
  <si>
    <t>ARGAMASSA TRAÇO 1:6 (CIMENTO E AREIA MÉDIA) PARA CONTRAPISO, PREPARO MECÂNICO COM MISTURADOR DE EIXO HORIZONTAL DE 160 KG. AF_06/2014</t>
  </si>
  <si>
    <t>319,44</t>
  </si>
  <si>
    <t>ARGAMASSA TRAÇO 1:6 (CIMENTO E AREIA MÉDIA) PARA CONTRAPISO, PREPARO MECÂNICO COM MISTURADOR DE EIXO HORIZONTAL DE 600 KG. AF_06/2014</t>
  </si>
  <si>
    <t>257,93</t>
  </si>
  <si>
    <t>ARGAMASSA TRAÇO 1:5 (CIMENTO E AREIA GROSSA) PARA CHAPISCO CONVENCIONAL, PREPARO MECÂNICO COM MISTURADOR DE EIXO HORIZONTAL DE 300 KG. AF_06/2014</t>
  </si>
  <si>
    <t>290,94</t>
  </si>
  <si>
    <t>ARGAMASSA TRAÇO 1:5 (CIMENTO E AREIA GROSSA) PARA CHAPISCO CONVENCIONAL, PREPARO MECÂNICO COM MISTURADOR DE EIXO HORIZONTAL DE 600 KG. AF_06/2014</t>
  </si>
  <si>
    <t>246,24</t>
  </si>
  <si>
    <t>ARGAMASSA TRAÇO 1:3 (CIMENTO E AREIA GROSSA) PARA CHAPISCO CONVENCIONAL, PREPARO MECÂNICO COM MISTURADOR DE EIXO HORIZONTAL DE 160 KG. AF_06/2014</t>
  </si>
  <si>
    <t>368,25</t>
  </si>
  <si>
    <t>ARGAMASSA TRAÇO 1:3 (CIMENTO E AREIA GROSSA) PARA CHAPISCO CONVENCIONAL, PREPARO MECÂNICO COM MISTURADOR DE EIXO HORIZONTAL DE 300 KG. AF_06/2014</t>
  </si>
  <si>
    <t>307,96</t>
  </si>
  <si>
    <t>ARGAMASSA TRAÇO 1:3 (CIMENTO E AREIA GROSSA) PARA CHAPISCO CONVENCIONAL, PREPARO MECÂNICO COM MISTURADOR DE EIXO HORIZONTAL DE 600 KG. AF_06/2014</t>
  </si>
  <si>
    <t>278,10</t>
  </si>
  <si>
    <t>ARGAMASSA TRAÇO 1:4 (CIMENTO E AREIA GROSSA) PARA CHAPISCO CONVENCIONAL, PREPARO MECÂNICO COM MISTURADOR DE EIXO HORIZONTAL DE 160 KG. AF_06/2014</t>
  </si>
  <si>
    <t>317,93</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</si>
  <si>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</si>
  <si>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</si>
  <si>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255,74</t>
  </si>
  <si>
    <t>ARGAMASSA TRAÇO 1:5 (CIMENTO E AREIA GROSSA) COM ADIÇÃO DE EMULSÃO POLIMÉRICA PARA CHAPISCO ROLADO, PREPARO MECÂNICO COM MISTURADOR DE EIXO HORIZONTAL DE 300 KG. AF_06/2014</t>
  </si>
  <si>
    <t>1.645,69</t>
  </si>
  <si>
    <t>ARGAMASSA TRAÇO 1:5 (CIMENTO E AREIA GROSSA) COM ADIÇÃO DE EMULSÃO POLIMÉRICA PARA CHAPISCO ROLADO, PREPARO MECÂNICO COM MISTURADOR DE EIXO HORIZONTAL DE 600 KG. AF_06/2014</t>
  </si>
  <si>
    <t>1.619,04</t>
  </si>
  <si>
    <t>ARGAMASSA TRAÇO 1:3 (CIMENTO E AREIA GROSSA) COM ADIÇÃO DE EMULSÃO POLIMÉRICA PARA CHAPISCO ROLADO, PREPARO MECÂNICO COM MISTURADOR DE EIXO HORIZONTAL DE 160 KG. AF_06/2014</t>
  </si>
  <si>
    <t>1.714,05</t>
  </si>
  <si>
    <t>ARGAMASSA TRAÇO 1:3 (CIMENTO E AREIA GROSSA) COM ADIÇÃO DE EMULSÃO POLIMÉRICA PARA CHAPISCO ROLADO, PREPARO MECÂNICO COM MISTURADOR DE EIXO HORIZONTAL DE 300 KG. AF_06/2014</t>
  </si>
  <si>
    <t>1.674,94</t>
  </si>
  <si>
    <t>ARGAMASSA TRAÇO 1:3 (CIMENTO E AREIA GROSSA) COM ADIÇÃO DE EMULSÃO POLIMÉRICA PARA CHAPISCO ROLADO, PREPARO MECÂNICO COM MISTURADOR DE EIXO HORIZONTAL DE 600 KG. AF_06/2014</t>
  </si>
  <si>
    <t>1.664,87</t>
  </si>
  <si>
    <t>ARGAMASSA TRAÇO 1:4 (CIMENTO E AREIA GROSSA) COM ADIÇÃO DE EMULSÃO POLIMÉRICA PARA CHAPISCO ROLADO, PREPARO MECÂNICO COM MISTURADOR DE EIXO HORIZONTAL DE 300 KG. AF_06/2014</t>
  </si>
  <si>
    <t>1.685,75</t>
  </si>
  <si>
    <t>ARGAMASSA TRAÇO 1:4 (CIMENTO E AREIA GROSSA) COM ADIÇÃO DE EMULSÃO POLIMÉRICA PARA CHAPISCO ROLADO, PREPARO MECÂNICO COM MISTURADOR DE EIXO HORIZONTAL DE 600 KG. AF_06/2014</t>
  </si>
  <si>
    <t>1.638,67</t>
  </si>
  <si>
    <t>ARGAMASSA TRAÇO 1:7 (CIMENTO E AREIA MÉDIA) COM ADIÇÃO DE PLASTIFICANTE PARA EMBOÇO/MASSA ÚNICA/ASSENTAMENTO DE ALVENARIA DE VEDAÇÃO, PREPARO MANUAL. AF_06/2014</t>
  </si>
  <si>
    <t>320,61</t>
  </si>
  <si>
    <t>ARGAMASSA TRAÇO 1:6 (CIMENTO E AREIA MÉDIA) COM ADIÇÃO DE PLASTIFICANTE PARA EMBOÇO/MASSA ÚNICA/ASSENTAMENTO DE ALVENARIA DE VEDAÇÃO, PREPARO MANUAL. AF_06/2014</t>
  </si>
  <si>
    <t>333,50</t>
  </si>
  <si>
    <t>ARGAMASSA TRAÇO 1:1:6 (CIMENTO, CAL E AREIA MÉDIA) PARA EMBOÇO/MASSA ÚNICA/ASSENTAMENTO DE ALVENARIA DE VEDAÇÃO, PREPARO MANUAL. AF_06/2014</t>
  </si>
  <si>
    <t>418,85</t>
  </si>
  <si>
    <t>ARGAMASSA TRAÇO 1:1,5:7,5 (CIMENTO, CAL E AREIA MÉDIA) PARA EMBOÇO/MASSA ÚNICA/ASSENTAMENTO DE ALVENARIA DE VEDAÇÃO, PREPARO MANUAL. AF_06/2014</t>
  </si>
  <si>
    <t>424,52</t>
  </si>
  <si>
    <t>ARGAMASSA TRAÇO 1:2:8 (CIMENTO, CAL E AREIA MÉDIA) PARA EMBOÇO/MASSA ÚNICA/ASSENTAMENTO DE ALVENARIA DE VEDAÇÃO, PREPARO MANUAL. AF_06/2014</t>
  </si>
  <si>
    <t>444,25</t>
  </si>
  <si>
    <t>ARGAMASSA TRAÇO 1:2:9 (CIMENTO, CAL E AREIA MÉDIA) PARA EMBOÇO/MASSA ÚNICA/ASSENTAMENTO DE ALVENARIA DE VEDAÇÃO, PREPARO MANUAL. AF_06/2014</t>
  </si>
  <si>
    <t>426,07</t>
  </si>
  <si>
    <t>ARGAMASSA TRAÇO 1:3:12 (CIMENTO, CAL E AREIA MÉDIA) PARA EMBOÇO/MASSA ÚNICA/ASSENTAMENTO DE ALVENARIA DE VEDAÇÃO, PREPARO MANUAL. AF_06/2014</t>
  </si>
  <si>
    <t>427,97</t>
  </si>
  <si>
    <t>ARGAMASSA TRAÇO 1:3 (CIMENTO E AREIA MÉDIA) PARA CONTRAPISO, PREPARO MANUAL. AF_06/2014</t>
  </si>
  <si>
    <t>441,07</t>
  </si>
  <si>
    <t>ARGAMASSA TRAÇO 1:4 (CIMENTO E AREIA MÉDIA) PARA CONTRAPISO, PREPARO MANUAL. AF_06/2014</t>
  </si>
  <si>
    <t>402,78</t>
  </si>
  <si>
    <t>ARGAMASSA TRAÇO 1:5 (CIMENTO E AREIA MÉDIA) PARA CONTRAPISO, PREPARO MANUAL. AF_06/2014</t>
  </si>
  <si>
    <t>376,97</t>
  </si>
  <si>
    <t>ARGAMASSA TRAÇO 1:6 (CIMENTO E AREIA MÉDIA) PARA CONTRAPISO, PREPARO MANUAL. AF_06/2014</t>
  </si>
  <si>
    <t>354,20</t>
  </si>
  <si>
    <t>ARGAMASSA TRAÇO 1:5 (CIMENTO E AREIA GROSSA) PARA CHAPISCO CONVENCIONAL, PREPARO MANUAL. AF_06/2014</t>
  </si>
  <si>
    <t>336,21</t>
  </si>
  <si>
    <t>ARGAMASSA TRAÇO 1:3 (CIMENTO E AREIA GROSSA) PARA CHAPISCO CONVENCIONAL, PREPARO MANUAL. AF_06/2014</t>
  </si>
  <si>
    <t>379,78</t>
  </si>
  <si>
    <t>ARGAMASSA TRAÇO 1:4 (CIMENTO E AREIA GROSSA) PARA CHAPISCO CONVENCIONAL, PREPARO MANUAL. AF_06/2014</t>
  </si>
  <si>
    <t>353,63</t>
  </si>
  <si>
    <t>ARGAMASSA TRAÇO 1:5 (CIMENTO E AREIA GROSSA) COM ADIÇÃO DE EMULSÃO POLIMÉRICA PARA CHAPISCO ROLADO, PREPARO MANUAL. AF_06/2014</t>
  </si>
  <si>
    <t>1.728,20</t>
  </si>
  <si>
    <t>ARGAMASSA TRAÇO 1:3 (CIMENTO E AREIA GROSSA) COM ADIÇÃO DE EMULSÃO POLIMÉRICA PARA CHAPISCO ROLADO, PREPARO MANUAL. AF_06/2014</t>
  </si>
  <si>
    <t>1.772,79</t>
  </si>
  <si>
    <t>ARGAMASSA TRAÇO 1:4 (CIMENTO E AREIA GROSSA) COM ADIÇÃO DE EMULSÃO POLIMÉRICA PARA CHAPISCO ROLADO, PREPARO MANUAL. AF_06/2014</t>
  </si>
  <si>
    <t>1.746,90</t>
  </si>
  <si>
    <t>ARGAMASSA INDUSTRIALIZADA MULTIUSO PARA REVESTIMENTOS E ASSENTAMENTO DA ALVENARIA, PREPARO COM MISTURADOR DE EIXO HORIZONTAL DE 160 KG. AF_06/2014</t>
  </si>
  <si>
    <t>989,29</t>
  </si>
  <si>
    <t>ARGAMASSA INDUSTRIALIZADA MULTIUSO PARA REVESTIMENTOS E ASSENTAMENTO DA ALVENARIA, PREPARO COM MISTURADOR DE EIXO HORIZONTAL DE 300 KG. AF_06/2014</t>
  </si>
  <si>
    <t>979,77</t>
  </si>
  <si>
    <t>ARGAMASSA INDUSTRIALIZADA MULTIUSO PARA REVESTIMENTOS E ASSENTAMENTO DA ALVENARIA, PREPARO COM MISTURADOR DE EIXO HORIZONTAL DE 600 KG. AF_06/2014</t>
  </si>
  <si>
    <t>968,59</t>
  </si>
  <si>
    <t>ARGAMASSA PRONTA PARA CONTRAPISO, PREPARO COM MISTURADOR DE EIXO HORIZONTAL DE 160 KG. AF_06/2014</t>
  </si>
  <si>
    <t>1.405,18</t>
  </si>
  <si>
    <t>ARGAMASSA PRONTA PARA CONTRAPISO, PREPARO COM MISTURADOR DE EIXO HORIZONTAL DE 300 KG. AF_06/2014</t>
  </si>
  <si>
    <t>1.393,84</t>
  </si>
  <si>
    <t>ARGAMASSA PRONTA PARA CONTRAPISO, PREPARO COM MISTURADOR DE EIXO HORIZONTAL DE 600 KG. AF_06/2014</t>
  </si>
  <si>
    <t>1.385,30</t>
  </si>
  <si>
    <t>ARGAMASSA PARA REVESTIMENTO DECORATIVO MONOCAMADA (MONOCAPA), PREPARO COM MISTURADOR DE EIXO HORIZONTAL DE 160 KG. AF_06/2014</t>
  </si>
  <si>
    <t>3.276,85</t>
  </si>
  <si>
    <t>ARGAMASSA PARA REVESTIMENTO DECORATIVO MONOCAMADA (MONOCAPA), PREPARO COM MISTURADOR DE EIXO HORIZONTAL DE 300 KG. AF_06/2014</t>
  </si>
  <si>
    <t>3.285,32</t>
  </si>
  <si>
    <t>ARGAMASSA PARA REVESTIMENTO DECORATIVO MONOCAMADA (MONOCAPA), PREPARO COM MISTURADOR DE EIXO HORIZONTAL DE 600 KG. AF_06/2014</t>
  </si>
  <si>
    <t>3.287,59</t>
  </si>
  <si>
    <t>ARGAMASSA INDUSTRIALIZADA PARA CHAPISCO ROLADO, PREPARO COM MISTURADOR DE EIXO HORIZONTAL DE 160 KG. AF_06/2014</t>
  </si>
  <si>
    <t>4.732,20</t>
  </si>
  <si>
    <t>ARGAMASSA INDUSTRIALIZADA PARA CHAPISCO ROLADO, PREPARO COM MISTURADOR DE EIXO HORIZONTAL DE 300 KG. AF_06/2014</t>
  </si>
  <si>
    <t>4.781,88</t>
  </si>
  <si>
    <t>ARGAMASSA INDUSTRIALIZADA PARA CHAPISCO ROLADO, PREPARO COM MISTURADOR DE EIXO HORIZONTAL DE 600 KG. AF_06/2014</t>
  </si>
  <si>
    <t>4.796,30</t>
  </si>
  <si>
    <t>ARGAMASSA INDUSTRIALIZADA PARA CHAPISCO COLANTE, PREPARO COM MISTURADOR DE EIXO HORIZONTAL DE 160 KG. AF_06/2014</t>
  </si>
  <si>
    <t>3.721,36</t>
  </si>
  <si>
    <t>ARGAMASSA INDUSTRIALIZADA PARA CHAPISCO COLANTE, PREPARO COM MISTURADOR DE EIXO HORIZONTAL DE 300 KG. AF_06/2014</t>
  </si>
  <si>
    <t>3.757,61</t>
  </si>
  <si>
    <t>ARGAMASSA INDUSTRIALIZADA PARA CHAPISCO COLANTE, PREPARO COM MISTURADOR DE EIXO HORIZONTAL DE 600 KG. AF_06/2014</t>
  </si>
  <si>
    <t>3.762,21</t>
  </si>
  <si>
    <t>ARGAMASSA INDUSTRIALIZADA MULTIUSO PARA REVESTIMENTOS E ASSENTAMENTO DA ALVENARIA, PREPARO MANUAL. AF_06/2014</t>
  </si>
  <si>
    <t>1.121,21</t>
  </si>
  <si>
    <t>ARGAMASSA PRONTA PARA CONTRAPISO, PREPARO MANUAL. AF_06/2014</t>
  </si>
  <si>
    <t>1.549,06</t>
  </si>
  <si>
    <t>ARGAMASSA INDUSTRIALIZADA PARA CHAPISCO ROLADO, PREPARO MANUAL. AF_06/2014</t>
  </si>
  <si>
    <t>4.950,56</t>
  </si>
  <si>
    <t>ARGAMASSA INDUSTRIALIZADA PARA CHAPISCO COLANTE, PREPARO MANUAL. AF_06/2014</t>
  </si>
  <si>
    <t>3.933,11</t>
  </si>
  <si>
    <t>ARGAMASSA PARA REVESTIMENTO DECORATIVO MONOCAMADA (MONOCAPA), MISTURA E PROJEÇÃO DE 1,5 M3/H DE ARGAMASSA. AF_06/2014</t>
  </si>
  <si>
    <t>3.395,26</t>
  </si>
  <si>
    <t>ARGAMASSA PARA REVESTIMENTO DECORATIVO MONOCAMADA (MONOCAPA), MISTURA E PROJEÇÃO DE 2 M3/H DE ARGAMASSA. AF_06/2014</t>
  </si>
  <si>
    <t>3.392,45</t>
  </si>
  <si>
    <t>ARGAMASSA INDUSTRIALIZADA PARA REVESTIMENTOS, MISTURA E PROJEÇÃO DE 1,5 M³/H DE ARGAMASSA. AF_06/2014</t>
  </si>
  <si>
    <t>998,14</t>
  </si>
  <si>
    <t>ARGAMASSA INDUSTRIALIZADA PARA REVESTIMENTOS, MISTURA E PROJEÇÃO DE 2 M³/H DE ARGAMASSA. AF_06/2014</t>
  </si>
  <si>
    <t>981,57</t>
  </si>
  <si>
    <t>ARGAMASSA À BASE DE GESSO, MISTURA E PROJEÇÃO DE 1,5 M³/H DE ARGAMASSA. AF_06/2014</t>
  </si>
  <si>
    <t>694,13</t>
  </si>
  <si>
    <t>ARGAMASSA TRAÇO 1:0,5:4,5 (CIMENTO, CAL E AREIA MÉDIA), PREPARO MECÂNICO COM BETONEIRA 400 L. AF_08/2014</t>
  </si>
  <si>
    <t>305,33</t>
  </si>
  <si>
    <t>ARGAMASSA TRAÇO 1:0,5:4,5 (CIMENTO, CAL E AREIA MÉDIA) PARA ASSENTAMENTO DE ALVENARIA, PREPARO MANUAL. AF_08/2014</t>
  </si>
  <si>
    <t>362,15</t>
  </si>
  <si>
    <t>ARGAMASSA TRAÇO 1:3 (CIMENTO E AREIA MÉDIA), PREPARO MECÂNICO COM BETONEIRA 400 L. AF_08/2014</t>
  </si>
  <si>
    <t>282,95</t>
  </si>
  <si>
    <t>ARGAMASSA TRAÇO 1:3 (CIMENTO E AREIA MÉDIA), PREPARO MANUAL. AF_08/2014</t>
  </si>
  <si>
    <t>345,48</t>
  </si>
  <si>
    <t>ARGAMASSA TRAÇO 1:4 (CIMENTO E AREIA MÉDIA), PREPARO MECÂNICO COM BETONEIRA 400 L. AF_08/2014</t>
  </si>
  <si>
    <t>251,00</t>
  </si>
  <si>
    <t>ARGAMASSA TRAÇO 1:4 (CIMENTO E AREIA MÉDIA), PREPARO MANUAL. AF_08/2014</t>
  </si>
  <si>
    <t>316,28</t>
  </si>
  <si>
    <t>ARGAMASSA TRAÇO 1:2:9 (CIMENTO, CAL E AREIA MÉDIA) PARA EMBOÇO/MASSA ÚNICA/ASSENTAMENTO DE ALVENARIA DE VEDAÇÃO, PREPARO MECÂNICO COM BETONEIRA 400 L. AF_09/2014</t>
  </si>
  <si>
    <t>348,36</t>
  </si>
  <si>
    <t>ARGAMASSA TRAÇO 1:1,65 (CIMENTO E AREIA MÉDIA), FCK 20 MPA, PREPARO MECÂNICO COM MISTURADOR DUPLO HORIZONTAL DE ALTA TURBULÊNCIA. AF_11/2016</t>
  </si>
  <si>
    <t>464,33</t>
  </si>
  <si>
    <t>ARGAMASSA TRAÇO 1:3 (CIMENTO E AREIA), PREPARO MECANICO , INCLUSO ADITIVO IMPERMEABILIZANTE</t>
  </si>
  <si>
    <t>366,65</t>
  </si>
  <si>
    <t>PENEIRAMENTO DE AREIA COM PENEIRA ELÉTRICA. AF_11/2015</t>
  </si>
  <si>
    <t>PENEIRAMENTO DE AREIA COM PENEIRA MANUAL. AF_11/2015</t>
  </si>
  <si>
    <t>ENSACAMENTO DE AREIA. AF_11/2015</t>
  </si>
  <si>
    <t>37,36</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</si>
  <si>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</si>
  <si>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</si>
  <si>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</si>
  <si>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</si>
  <si>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</si>
  <si>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</si>
  <si>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</si>
  <si>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</si>
  <si>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</si>
  <si>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</si>
  <si>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</si>
  <si>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</si>
  <si>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</si>
  <si>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</si>
  <si>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</si>
  <si>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</si>
  <si>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</si>
  <si>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</si>
  <si>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</si>
  <si>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</si>
  <si>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</si>
  <si>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</si>
  <si>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</si>
  <si>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1.071,72</t>
  </si>
  <si>
    <t>100206</t>
  </si>
  <si>
    <t>TRANSPORTE HORIZONTAL COM JERICA DE 90 L, DE MASSA/ GRANEL (UNIDADE: M3XKM). AF_07/2019</t>
  </si>
  <si>
    <t>774,67</t>
  </si>
  <si>
    <t>100207</t>
  </si>
  <si>
    <t>TRANSPORTE HORIZONTAL COM CARREGADEIRA, DE MASSA/ GRANEL (UNIDADE: M3XKM). AF_07/2019</t>
  </si>
  <si>
    <t>314,18</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</si>
  <si>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</si>
  <si>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</si>
  <si>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</si>
  <si>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</si>
  <si>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</si>
  <si>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</si>
  <si>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</si>
  <si>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</si>
  <si>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</si>
  <si>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</si>
  <si>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</si>
  <si>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</si>
  <si>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</si>
  <si>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</si>
  <si>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</si>
  <si>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</si>
  <si>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</si>
  <si>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</si>
  <si>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</si>
  <si>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</si>
  <si>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</si>
  <si>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</si>
  <si>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</si>
  <si>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</si>
  <si>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</si>
  <si>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</si>
  <si>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</si>
  <si>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</si>
  <si>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</si>
  <si>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</si>
  <si>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</si>
  <si>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</si>
  <si>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</si>
  <si>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</si>
  <si>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</si>
  <si>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</si>
  <si>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</si>
  <si>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</si>
  <si>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</si>
  <si>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</si>
  <si>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</si>
  <si>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</si>
  <si>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</si>
  <si>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</si>
  <si>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</si>
  <si>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</si>
  <si>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</si>
  <si>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</si>
  <si>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</si>
  <si>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</si>
  <si>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</si>
  <si>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</si>
  <si>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</si>
  <si>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</si>
  <si>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</si>
  <si>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</si>
  <si>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</si>
  <si>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</si>
  <si>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</si>
  <si>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L</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</si>
  <si>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</si>
  <si>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</si>
  <si>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</si>
  <si>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</si>
  <si>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</si>
  <si>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</si>
  <si>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</si>
  <si>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</si>
  <si>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</si>
  <si>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</si>
  <si>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</si>
  <si>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</si>
  <si>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</si>
  <si>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</si>
  <si>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</si>
  <si>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</si>
  <si>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</si>
  <si>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</si>
  <si>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</si>
  <si>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</si>
  <si>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</si>
  <si>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</si>
  <si>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</si>
  <si>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</si>
  <si>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</si>
  <si>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</si>
  <si>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</si>
  <si>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</si>
  <si>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</si>
  <si>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</si>
  <si>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</si>
  <si>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</si>
  <si>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</si>
  <si>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</si>
  <si>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</si>
  <si>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</si>
  <si>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</si>
  <si>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</si>
  <si>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</si>
  <si>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</si>
  <si>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</si>
  <si>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</si>
  <si>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</si>
  <si>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</si>
  <si>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</si>
  <si>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</si>
  <si>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</si>
  <si>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</si>
  <si>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</si>
  <si>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</si>
  <si>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</si>
  <si>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</si>
  <si>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</si>
  <si>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</si>
  <si>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</si>
  <si>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</si>
  <si>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</si>
  <si>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</si>
  <si>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</si>
  <si>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</si>
  <si>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</si>
  <si>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</si>
  <si>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</si>
  <si>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</si>
  <si>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</si>
  <si>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</si>
  <si>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</si>
  <si>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</si>
  <si>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</si>
  <si>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</si>
  <si>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</si>
  <si>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45,80</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</si>
  <si>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</si>
  <si>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</si>
  <si>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</si>
  <si>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</si>
  <si>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</si>
  <si>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</si>
  <si>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</si>
  <si>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</si>
  <si>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</si>
  <si>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</si>
  <si>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</si>
  <si>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</si>
  <si>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</si>
  <si>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</si>
  <si>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</si>
  <si>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</si>
  <si>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29,23</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</si>
  <si>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</si>
  <si>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</si>
  <si>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</si>
  <si>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</si>
  <si>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</si>
  <si>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</si>
  <si>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</si>
  <si>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</si>
  <si>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114,48</t>
  </si>
  <si>
    <t>100283</t>
  </si>
  <si>
    <t>TRANSPORTE HORIZONTAL COM CARRINHO PLATAFORMA, DE TELHA DE CONCRETO OU CERÂMICA (UNIDADE: M2XKM). AF_07/2019</t>
  </si>
  <si>
    <t>18,49</t>
  </si>
  <si>
    <t>100284</t>
  </si>
  <si>
    <t>TRANSPORTE HORIZONTAL COM MANIPULADOR TELESCÓPICO, DE TELHA DE CONCRETO OU CERÂMICA (UNIDADE: M2XKM). AF_07/2019</t>
  </si>
  <si>
    <t>100285</t>
  </si>
  <si>
    <t>TRANSPORTE HORIZONTAL MANUAL, DE BARRAMENTO BLINDADO (UNIDADE: MXKM). AF_07/2019</t>
  </si>
  <si>
    <t>30,76</t>
  </si>
  <si>
    <t>100286</t>
  </si>
  <si>
    <t>TRANSPORTE HORIZONTAL COM CARRINHO PLATAFORMA, DE BARRAMENTO BLINDADO (UNIDADE: MXKM). AF_07/2019</t>
  </si>
  <si>
    <t>100287</t>
  </si>
  <si>
    <t>TRANSPORTE HORIZONTAL MANUAL, DE CALHA QUADRADA NÚMERO 24  CORTE 33 (UNIDADE: MXKM). AF_07/2019</t>
  </si>
  <si>
    <t>RASPAGEM / CALAFETACAO TACOS MADEIRA 1 DEMAO CERA</t>
  </si>
  <si>
    <t>ENCERAMENTO MANUAL EM MADEIRA - 3 DEMAOS</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</si>
  <si>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</si>
  <si>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</si>
  <si>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</si>
  <si>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</si>
  <si>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</si>
  <si>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</si>
  <si>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</si>
  <si>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</si>
  <si>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</si>
  <si>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</si>
  <si>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</si>
  <si>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</si>
  <si>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</si>
  <si>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</si>
  <si>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</si>
  <si>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</si>
  <si>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</si>
  <si>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</si>
  <si>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</si>
  <si>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</si>
  <si>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</si>
  <si>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</si>
  <si>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PERFURACAO DE POCO COM PERFURATRIZ PNEUMATICA</t>
  </si>
  <si>
    <t>47,63</t>
  </si>
  <si>
    <t>PERFURACAO DE POCO COM PERFURATRIZ A PERCUSSAO</t>
  </si>
  <si>
    <t>87,89</t>
  </si>
  <si>
    <t>REVESTIMENTO DE POCOS C/ TUBOS DE CONCRETO</t>
  </si>
  <si>
    <t>308,17</t>
  </si>
  <si>
    <t>ABRACADEIRA P/POCOS PROFUNDOS</t>
  </si>
  <si>
    <t>114,77</t>
  </si>
  <si>
    <t>CONJUNTO DE MANGUEIRA PARA COMBATE A INCENDIO EM FIBRA DE POLIESTER PURA, COM 1.1/2", REVESTIDA INTERNAMENTE, COM 2 LANCES DE 15M CADA</t>
  </si>
  <si>
    <t>CONCRETO CICLOPICO FCK=10MPA 30% PEDRA DE MAO INCLUSIVE LANCAMENTO</t>
  </si>
  <si>
    <t>341,73</t>
  </si>
  <si>
    <t>CAIXA PARA RALO C OM GRELHA FOFO 135 KG DE ALV TIJOLO MACICO (7X10X20) PAREDES DE UMA VEZ (0.20 M) DE 0.90X1.20X1.50 M (EXTERNA) COM ARGAMASSA 1:4 CIMENTO:AREIA, BASE CONC FCK=10 MPA, EXCLUSIVE ESCAVACAO E REATERRO.</t>
  </si>
  <si>
    <t>1.319,80</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</si>
  <si>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</si>
  <si>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</si>
  <si>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</si>
  <si>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44,40</t>
  </si>
  <si>
    <t>GUARDA-CORPO FIXADO EM FÔRMA DE MADEIRA COM TRAVESSÕES EM MADEIRA PREGADA E FECHAMENTO EM TELA DE POLIPROPILENO PARA EDIFICAÇÕES COM  3 PAVIMENTOS. AF_11/2017</t>
  </si>
  <si>
    <t>34,95</t>
  </si>
  <si>
    <t>GUARDA-CORPO FIXADO EM FÔRMA DE MADEIRA COM TRAVESSÕES EM MADEIRA PREGADA E FECHAMENTO EM TELA DE POLIPROPILENO PARA EDIFICAÇÕES COM ALTURA IGUAL OU SUPERIOR A 4 PAVIMENTOS. AF_11/2017</t>
  </si>
  <si>
    <t>30,24</t>
  </si>
  <si>
    <t>GUARDA-CORPO FIXADO EM FÔRMA DE MADEIRA COM TRAVESSÕES EM MADEIRA PREGADA E FECHAMENTO EM PAINEL COMPENSADO PARA EDIFICAÇÕES COM ATÉ 2 PAVIMENTOS. AF_11/2017</t>
  </si>
  <si>
    <t>56,77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</si>
  <si>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</si>
  <si>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</si>
  <si>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</si>
  <si>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</si>
  <si>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</si>
  <si>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</si>
  <si>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</si>
  <si>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</si>
  <si>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65,29</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</si>
  <si>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</si>
  <si>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</si>
  <si>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</si>
  <si>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</si>
  <si>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131,64</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</si>
  <si>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</si>
  <si>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</si>
  <si>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</si>
  <si>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</si>
  <si>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</si>
  <si>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</si>
  <si>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</si>
  <si>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</si>
  <si>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</si>
  <si>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</si>
  <si>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</si>
  <si>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542,62</t>
  </si>
  <si>
    <t>PLACA ESMALTADA PARA IDENTIFICAÇÃO NR DE RUA, DIMENSÕES 45X25CM</t>
  </si>
  <si>
    <t>72,83</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</si>
  <si>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</si>
  <si>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</si>
  <si>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</si>
  <si>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CAPINA E LIMPEZA MANUAL DE TERRENO</t>
  </si>
  <si>
    <t>CORTE DE CAPOEIRA FINA A FOICE</t>
  </si>
  <si>
    <t>PREPARO MANUAL DE TERRENO S/ RASPAGEM SUPERFICIAL</t>
  </si>
  <si>
    <t>TAPUME DE CHAPA DE MADEIRA COMPENSADA, E= 6MM, COM PINTURA A CAL E REAPROVEITAMENTO DE 2X</t>
  </si>
  <si>
    <t>SINALIZACAO DE TRANSITO - NOTURNA</t>
  </si>
  <si>
    <t>PASSADICOS COM TABUAS DE MADEIRA PARA PEDESTRES</t>
  </si>
  <si>
    <t>PASSADICOS COM TABUAS DE MADEIRA PARA VEICULOS</t>
  </si>
  <si>
    <t>51,34</t>
  </si>
  <si>
    <t>CHAPA DE ACO CARBONO 3/8 (COLOC/ USO/ RETIR) P/ PASS VEICULO SOBRE VALA MEDIDA P/ AREA CHAPA EM CADA APLICACAO</t>
  </si>
  <si>
    <t>35,19</t>
  </si>
  <si>
    <t>REMOCAO DE VIDRO COMUM</t>
  </si>
  <si>
    <t>13,82</t>
  </si>
  <si>
    <t>DEMOLIÇÃO DE ALVENARIA DE BLOCO FURADO, DE FORMA MANUAL, COM REAPROVEITAMENTO. AF_12/2017</t>
  </si>
  <si>
    <t>85,11</t>
  </si>
  <si>
    <t>DEMOLIÇÃO DE ALVENARIA DE BLOCO FURADO, DE FORMA MANUAL, SEM REAPROVEITAMENTO. AF_12/2017</t>
  </si>
  <si>
    <t>DEMOLIÇÃO DE ALVENARIA DE TIJOLO MACIÇO, DE FORMA MANUAL, COM REAPROVEITAMENTO. AF_12/2017</t>
  </si>
  <si>
    <t>127,09</t>
  </si>
  <si>
    <t>DEMOLIÇÃO DE ALVENARIA DE TIJOLO MACIÇO, DE FORMA MANUAL, SEM REAPROVEITAMENTO. AF_12/2017</t>
  </si>
  <si>
    <t>DEMOLIÇÃO DE ALVENARIA PARA QUALQUER TIPO DE BLOCO, DE FORMA MECANIZADA, SEM REAPROVEITAMENTO. AF_12/2017</t>
  </si>
  <si>
    <t>39,00</t>
  </si>
  <si>
    <t>DEMOLIÇÃO DE PILARES E VIGAS EM CONCRETO ARMADO, DE FORMA MANUAL, SEM REAPROVEITAMENTO. AF_12/2017</t>
  </si>
  <si>
    <t>430,67</t>
  </si>
  <si>
    <t>DEMOLIÇÃO DE PILARES E VIGAS EM CONCRETO ARMADO, DE FORMA MECANIZADA COM MARTELETE, SEM REAPROVEITAMENTO. AF_12/2017</t>
  </si>
  <si>
    <t>188,73</t>
  </si>
  <si>
    <t>DEMOLIÇÃO DE LAJES, DE FORMA MANUAL, SEM REAPROVEITAMENTO. AF_12/2017</t>
  </si>
  <si>
    <t>DEMOLIÇÃO DE LAJES, DE FORMA MECANIZADA COM MARTELETE, SEM REAPROVEITAMENTO. AF_12/2017</t>
  </si>
  <si>
    <t>89,07</t>
  </si>
  <si>
    <t>DEMOLIÇÃO DE ARGAMASSAS, DE FORMA MANUAL, SEM REAPROVEITAMENTO. AF_12/2017</t>
  </si>
  <si>
    <t>DEMOLIÇÃO DE RODAPÉ CERÂMICO, DE FORMA MANUAL, SEM REAPROVEITAMENTO. AF_12/2017</t>
  </si>
  <si>
    <t>DEMOLIÇÃO DE REVESTIMENTO CERÂMICO, DE FORMA MANUAL, SEM REAPROVEITAMENTO. AF_12/2017</t>
  </si>
  <si>
    <t>17,17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</si>
  <si>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</si>
  <si>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</si>
  <si>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</si>
  <si>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</si>
  <si>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</si>
  <si>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</si>
  <si>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</si>
  <si>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</si>
  <si>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</si>
  <si>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</si>
  <si>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</si>
  <si>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</si>
  <si>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</si>
  <si>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</si>
  <si>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</si>
  <si>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</si>
  <si>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</si>
  <si>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</si>
  <si>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135,58</t>
  </si>
  <si>
    <t>REMOÇÃO DE TESOURAS DE MADEIRA, COM VÃO MENOR QUE 8M, DE FORMA MECANIZADA, COM REAPROVEITAMENTO. AF_12/2017</t>
  </si>
  <si>
    <t>99,08</t>
  </si>
  <si>
    <t>REMOÇÃO DE TESOURAS DE MADEIRA, COM VÃO MAIOR OU IGUAL A 8M, DE FORMA MECANIZADA, COM REAPROVEITAMENTO. AF_12/2017</t>
  </si>
  <si>
    <t>119,84</t>
  </si>
  <si>
    <t>REMOÇÃO DE TRAMA METÁLICA PARA COBERTURA, DE FORMA MANUAL, SEM REAPROVEITAMENTO. AF_12/2017</t>
  </si>
  <si>
    <t>REMOÇÃO DE TESOURAS METÁLICAS, COM VÃO MENOR QUE 8M, DE FORMA MANUAL, SEM REAPROVEITAMENTO. AF_12/2017</t>
  </si>
  <si>
    <t>154,67</t>
  </si>
  <si>
    <t>REMOÇÃO DE TESOURAS METÁLICAS, COM VÃO MAIOR OU IGUAL A 8M, DE FORMA MANUAL, SEM REAPROVEITAMENTO. AF_12/2017</t>
  </si>
  <si>
    <t>306,58</t>
  </si>
  <si>
    <t>REMOÇÃO DE TESOURAS METÁLICAS, COM VÃO MENOR QUE 8M, DE FORMA MECANIZADA, COM REAPROVEITAMENTO. AF_12/2017</t>
  </si>
  <si>
    <t>136,61</t>
  </si>
  <si>
    <t>REMOÇÃO DE TESOURAS METÁLICAS, COM VÃO MAIOR OU IGUAL A 8M, DE FORMA MECANIZADA, COM REAPROVEITAMENTO. AF_12/2017</t>
  </si>
  <si>
    <t>180,33</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</si>
  <si>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</si>
  <si>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</si>
  <si>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</si>
  <si>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</si>
  <si>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</si>
  <si>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</si>
  <si>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</si>
  <si>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</si>
  <si>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</si>
  <si>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22,13</t>
  </si>
  <si>
    <t>SERVIÇOS TÉCNICOS ESPECIALIZADOS PARA ACOMPANHAMENTO DE EXECUÇÃO DE FUNDAÇÕES PROFUNDAS E ESTRUTURAS DE CONTENÇÃO</t>
  </si>
  <si>
    <t>136,88</t>
  </si>
  <si>
    <t>LOCAÇÃO DE PONTO PARA REFERÊNCIA TOPOGRÁFICA. AF_10/2018</t>
  </si>
  <si>
    <t>LOCACAO CONVENCIONAL DE OBRA, UTILIZANDO GABARITO DE TÁBUAS CORRIDAS PONTALETADAS A CADA 2,00M -  2 UTILIZAÇÕES. AF_10/2018</t>
  </si>
  <si>
    <t>CAVALETE DE OBRA COM ALTURA DE 1,00 M - 2 UTILIZAÇÕES. AF_10/2018</t>
  </si>
  <si>
    <t>102,25</t>
  </si>
  <si>
    <t>CAVALETE DE OBRA COM ALTURA DE 0,50 M - 2 UTILIZAÇÕES. AF_10/2018</t>
  </si>
  <si>
    <t>69,11</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</si>
  <si>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</si>
  <si>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</si>
  <si>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</si>
  <si>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</si>
  <si>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</si>
  <si>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</si>
  <si>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</si>
  <si>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</si>
  <si>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</si>
  <si>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</si>
  <si>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</si>
  <si>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</si>
  <si>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</si>
  <si>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</si>
  <si>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</si>
  <si>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</si>
  <si>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</si>
  <si>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</si>
  <si>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</si>
  <si>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</si>
  <si>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</si>
  <si>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</si>
  <si>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</si>
  <si>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</si>
  <si>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</si>
  <si>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</si>
  <si>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</si>
  <si>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</si>
  <si>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</si>
  <si>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</si>
  <si>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</si>
  <si>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</si>
  <si>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PORTAO COM MOUROES DE MADEIRA ROLICA, DIAMETRO 11CM, COM 5 FIOS DE ARAME FARPADO Nº 14 CLASSE 250, SEM DOBRADICAS</t>
  </si>
  <si>
    <t>CERCA COM MOUROES DE MADEIRA ROLICA, DIAMETRO 11CM, ESPACAMENTO DE 2M, ALTURA LIVRE DE 1M, CRAVADOS 0,5M, COM 5 FIOS DE ARAME FARPADO Nº 14 CLASSE 250</t>
  </si>
  <si>
    <t>CERCA COM MOUROES DE CONCRETO, RETO, ESPACAMENTO DE 3M, CRAVADOS 0,5M, COM 4 FIOS DE ARAME FARPADO Nº 14 CLASSE 250</t>
  </si>
  <si>
    <t>CERCA COM MOUROES DE MADEIRA, 7,5X7,5CM, ESPACAMENTO DE 2M, ALTURA LIVRE DE 2M, CRAVADOS 0,5M, COM 4 FIOS DE ARAME FARPADO Nº 14 CLASSE 250</t>
  </si>
  <si>
    <t>22,32</t>
  </si>
  <si>
    <t>CERCA COM MOUROES DE MADEIRA, 7,5X7,5CM, ESPACAMENTO DE 2M, ALTURA LIVRE DE 2M, CRAVADOS 0,5M, COM 8 FIOS DE ARAME FARPADO Nº 14 CLASSE 250</t>
  </si>
  <si>
    <t>34,57</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</si>
  <si>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</si>
  <si>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</si>
  <si>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</si>
  <si>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</si>
  <si>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</si>
  <si>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198,27</t>
  </si>
  <si>
    <t>ALAMBRADO PARA QUADRA POLIESPORTIVA, ESTRUTURADO POR TUBOS DE ACO GALVANIZADO, COM COSTURA, DIN 2440, DIAMETRO 2", COM TELA DE ARAME GALVANIZADO, FIO 14 BWG E MALHA QUADRADA 5X5CM</t>
  </si>
  <si>
    <t>134,29</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</si>
  <si>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</si>
  <si>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</si>
  <si>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</si>
  <si>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</si>
  <si>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98,33</t>
  </si>
  <si>
    <t>PLANTIO DE PALMEIRA COM ALTURA DE MUDA MENOR OU IGUAL A 2,00 M. AF_05/2018</t>
  </si>
  <si>
    <t>253,24</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</si>
  <si>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</si>
  <si>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</si>
  <si>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</si>
  <si>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</si>
  <si>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121,50</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</si>
  <si>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</si>
  <si>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</si>
  <si>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</si>
  <si>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</si>
  <si>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</si>
  <si>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</si>
  <si>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48,19</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</si>
  <si>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</si>
  <si>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</si>
  <si>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</si>
  <si>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</si>
  <si>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</si>
  <si>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</si>
  <si>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194,77</t>
  </si>
  <si>
    <t>CORTE RASO E RECORTE DE ÁRVORE COM DIÂMETRO DE TRONCO MAIOR OU IGUAL A 0,20 M E MENOR QUE 0,40 M.AF_05/2018</t>
  </si>
  <si>
    <t>CORTE RASO E RECORTE DE ÁRVORE COM DIÂMETRO DE TRONCO MAIOR OU IGUAL A 0,40 M E MENOR QUE 0,60 M.AF_05/2018</t>
  </si>
  <si>
    <t>102,30</t>
  </si>
  <si>
    <t>CORTE RASO E RECORTE DE ÁRVORE COM DIÂMETRO DE TRONCO MAIOR OU IGUAL A 0,60 M.AF_05/2018</t>
  </si>
  <si>
    <t>228,25</t>
  </si>
  <si>
    <t>PODA EM ALTURA DE ÁRVORE COM DIÂMETRO DE TRONCO MENOR QUE 0,20 M.AF_05/2018</t>
  </si>
  <si>
    <t>PODA EM ALTURA DE ÁRVORE COM DIÂMETRO DE TRONCO MAIOR OU IGUAL A 0,20 M E MENOR QUE 0,40 M.AF_05/2018</t>
  </si>
  <si>
    <t>208,97</t>
  </si>
  <si>
    <t>PODA EM ALTURA DE ÁRVORE COM DIÂMETRO DE TRONCO MAIOR OU IGUAL A 0,40 M E MENOR QUE 0,60 M.AF_05/2018</t>
  </si>
  <si>
    <t>530,35</t>
  </si>
  <si>
    <t>PODA EM ALTURA DE ÁRVORE COM DIÂMETRO DE TRONCO MAIOR OU IGUAL A 0,60 M.AF_05/2018</t>
  </si>
  <si>
    <t>847,99</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</si>
  <si>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</si>
  <si>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</si>
  <si>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</si>
  <si>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</si>
  <si>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</si>
  <si>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</si>
  <si>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</si>
  <si>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</si>
  <si>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25,40</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</si>
  <si>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</si>
  <si>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</si>
  <si>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</si>
  <si>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</si>
  <si>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</si>
  <si>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</si>
  <si>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88255</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</si>
  <si>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</si>
  <si>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</si>
  <si>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</si>
  <si>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</si>
  <si>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</si>
  <si>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</si>
  <si>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</si>
  <si>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</si>
  <si>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</si>
  <si>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</si>
  <si>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</si>
  <si>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</si>
  <si>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</si>
  <si>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</si>
  <si>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</si>
  <si>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</si>
  <si>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</si>
  <si>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</si>
  <si>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</si>
  <si>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</si>
  <si>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29,53</t>
  </si>
  <si>
    <t>MONTADOR (TUBO AÇO/EQUIPAMENTOS) COM ENCARGOS COMPLEMENTARES</t>
  </si>
  <si>
    <t>22,90</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</si>
  <si>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</si>
  <si>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</si>
  <si>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</si>
  <si>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</si>
  <si>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</si>
  <si>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</si>
  <si>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</si>
  <si>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</si>
  <si>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</si>
  <si>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</si>
  <si>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</si>
  <si>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</si>
  <si>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</si>
  <si>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</si>
  <si>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</si>
  <si>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25,38</t>
  </si>
  <si>
    <t>OPERADOR DE MARTELETE OU MARTELETEIRO COM ENCARGOS COMPLEMENTARES</t>
  </si>
  <si>
    <t>OPERADOR DE MOTO-ESCREIPER COM ENCARGOS COMPLEMENTARES</t>
  </si>
  <si>
    <t>OPERADOR DE MOTONIVELADORA COM ENCARGOS COMPLEMENTARES</t>
  </si>
  <si>
    <t>OPERADOR DE PÁ CARREGADEIRA COM ENCARGOS COMPLEMENTARES</t>
  </si>
  <si>
    <t>24,20</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</si>
  <si>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</si>
  <si>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</si>
  <si>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</si>
  <si>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</si>
  <si>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</si>
  <si>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</si>
  <si>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</si>
  <si>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</si>
  <si>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</si>
  <si>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28,93</t>
  </si>
  <si>
    <t>PINTOR PARA TINTA EPÓXI COM ENCARGOS COMPLEMENTARES</t>
  </si>
  <si>
    <t>24,72</t>
  </si>
  <si>
    <t>POCEIRO COM ENCARGOS COMPLEMENTARES</t>
  </si>
  <si>
    <t>20,95</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</si>
  <si>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</si>
  <si>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</si>
  <si>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</si>
  <si>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</si>
  <si>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</si>
  <si>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</si>
  <si>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26,07</t>
  </si>
  <si>
    <t>TÉCNICO DE LABORATÓRIO COM ENCARGOS COMPLEMENTARES</t>
  </si>
  <si>
    <t>TÉCNICO DE SONDAGEM COM ENCARGOS COMPLEMENTARES</t>
  </si>
  <si>
    <t>28,57</t>
  </si>
  <si>
    <t>TELHADISTA COM ENCARGOS COMPLEMENTARES</t>
  </si>
  <si>
    <t>TRATORISTA COM ENCARGOS COMPLEMENTARES</t>
  </si>
  <si>
    <t>27,59</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</si>
  <si>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</si>
  <si>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</si>
  <si>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</si>
  <si>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</si>
  <si>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</si>
  <si>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49,61</t>
  </si>
  <si>
    <t>ALMOXARIFE COM ENCARGOS COMPLEMENTARES</t>
  </si>
  <si>
    <t>APONTADOR OU APROPRIADOR COM ENCARGOS COMPLEMENTARES</t>
  </si>
  <si>
    <t>29,03</t>
  </si>
  <si>
    <t>ARQUITETO DE OBRA JUNIOR COM ENCARGOS COMPLEMENTARES</t>
  </si>
  <si>
    <t>62,86</t>
  </si>
  <si>
    <t>ARQUITETO DE OBRA PLENO COM ENCARGOS COMPLEMENTARES</t>
  </si>
  <si>
    <t>ARQUITETO DE OBRA SENIOR COM ENCARGOS COMPLEMENTARES</t>
  </si>
  <si>
    <t>117,22</t>
  </si>
  <si>
    <t>AUXILIAR DE DESENHISTA COM ENCARGOS COMPLEMENTARES</t>
  </si>
  <si>
    <t>90772</t>
  </si>
  <si>
    <t>AUXILIAR DE ESCRITORIO COM ENCARGOS COMPLEMENTARES</t>
  </si>
  <si>
    <t>DESENHISTA PROJETISTA COM ENCARGOS COMPLEMENTARES</t>
  </si>
  <si>
    <t>35,75</t>
  </si>
  <si>
    <t>ENCARREGADO GERAL COM ENCARGOS COMPLEMENTARES</t>
  </si>
  <si>
    <t>ENGENHEIRO CIVIL DE OBRA JUNIOR COM ENCARGOS COMPLEMENTARES</t>
  </si>
  <si>
    <t>85,39</t>
  </si>
  <si>
    <t>90778</t>
  </si>
  <si>
    <t>ENGENHEIRO CIVIL DE OBRA PLENO COM ENCARGOS COMPLEMENTARES</t>
  </si>
  <si>
    <t>97,04</t>
  </si>
  <si>
    <t>MESTRE DE OBRAS COM ENCARGOS COMPLEMENTARES</t>
  </si>
  <si>
    <t>55,08</t>
  </si>
  <si>
    <t>ENGENHEIRO ELETRICISTA COM ENCARGOS COMPLEMENTARES</t>
  </si>
  <si>
    <t>ENGENHEIRO SANITARISTA COM ENCARGOS COMPLEMENTARES</t>
  </si>
  <si>
    <t>MOTORISTA DE CAMINHAO COM ENCARGOS COMPLEMENTARES</t>
  </si>
  <si>
    <t>MES</t>
  </si>
  <si>
    <t>4.713,47</t>
  </si>
  <si>
    <t>5.157,06</t>
  </si>
  <si>
    <t>4.021,44</t>
  </si>
  <si>
    <t>3.784,23</t>
  </si>
  <si>
    <t>4.927,53</t>
  </si>
  <si>
    <t>5.149,83</t>
  </si>
  <si>
    <t>15.001,88</t>
  </si>
  <si>
    <t>3.826,29</t>
  </si>
  <si>
    <t>17.050,18</t>
  </si>
  <si>
    <t>ARQUITETO JUNIOR COM ENCARGOS COMPLEMENTARES</t>
  </si>
  <si>
    <t>11.062,24</t>
  </si>
  <si>
    <t>ARQUITETO PLENO COM ENCARGOS COMPLEMENTARES</t>
  </si>
  <si>
    <t>15.636,78</t>
  </si>
  <si>
    <t>ARQUITETO SENIOR COM ENCARGOS COMPLEMENTARES</t>
  </si>
  <si>
    <t>20.614,84</t>
  </si>
  <si>
    <t>ENCARREGADO GERAL DE OBRAS COM ENCARGOS COMPLEMENTARES</t>
  </si>
  <si>
    <t>7.046,73</t>
  </si>
  <si>
    <t>9.675,47</t>
  </si>
  <si>
    <t>5.750,58</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</si>
  <si>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</si>
  <si>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</si>
  <si>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</si>
  <si>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</si>
  <si>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</si>
  <si>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</si>
  <si>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</si>
  <si>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</si>
  <si>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</si>
  <si>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</si>
  <si>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</si>
  <si>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</si>
  <si>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</si>
  <si>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</si>
  <si>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</si>
  <si>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</si>
  <si>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</si>
  <si>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</si>
  <si>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</si>
  <si>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</si>
  <si>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</si>
  <si>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</si>
  <si>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</si>
  <si>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</si>
  <si>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</si>
  <si>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</si>
  <si>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</si>
  <si>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</si>
  <si>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</si>
  <si>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</si>
  <si>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</si>
  <si>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</si>
  <si>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</si>
  <si>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</si>
  <si>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</si>
  <si>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</si>
  <si>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</si>
  <si>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</si>
  <si>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</si>
  <si>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</si>
  <si>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</si>
  <si>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</si>
  <si>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</si>
  <si>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</si>
  <si>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</si>
  <si>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</si>
  <si>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</si>
  <si>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</si>
  <si>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</si>
  <si>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</si>
  <si>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</si>
  <si>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</si>
  <si>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</si>
  <si>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</si>
  <si>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</si>
  <si>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</si>
  <si>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</si>
  <si>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</si>
  <si>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</si>
  <si>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</si>
  <si>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</si>
  <si>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</si>
  <si>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</si>
  <si>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</si>
  <si>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</si>
  <si>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</si>
  <si>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</si>
  <si>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</si>
  <si>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</si>
  <si>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</si>
  <si>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</si>
  <si>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</si>
  <si>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</si>
  <si>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</si>
  <si>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</si>
  <si>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</si>
  <si>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</si>
  <si>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</si>
  <si>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</si>
  <si>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</si>
  <si>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</si>
  <si>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</si>
  <si>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</si>
  <si>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</si>
  <si>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</si>
  <si>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</si>
  <si>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</si>
  <si>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</si>
  <si>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</si>
  <si>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</si>
  <si>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</si>
  <si>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</si>
  <si>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</si>
  <si>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</si>
  <si>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</si>
  <si>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</si>
  <si>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</si>
  <si>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</si>
  <si>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</si>
  <si>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</si>
  <si>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</si>
  <si>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</si>
  <si>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</si>
  <si>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</si>
  <si>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</si>
  <si>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</si>
  <si>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</si>
  <si>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</si>
  <si>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</si>
  <si>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</si>
  <si>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</si>
  <si>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</si>
  <si>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</si>
  <si>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79,57</t>
  </si>
  <si>
    <t>CURSO DE CAPACITAÇÃO PARA MESTRE DE OBRAS (ENCARGOS COMPLEMENTARES) - MENSALISTA</t>
  </si>
  <si>
    <t>CURSO DE CAPACITAÇÃO PARA TOPÓGRAFO (ENCARGOS COMPLEMENTARES) - MENSALISTA</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</si>
  <si>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</si>
  <si>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</si>
  <si>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</si>
  <si>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</si>
  <si>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</si>
  <si>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</si>
  <si>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</si>
  <si>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</si>
  <si>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</si>
  <si>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</si>
  <si>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</si>
  <si>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</si>
  <si>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</si>
  <si>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</si>
  <si>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</si>
  <si>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</si>
  <si>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</si>
  <si>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</si>
  <si>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</si>
  <si>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</si>
  <si>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</si>
  <si>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</si>
  <si>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</si>
  <si>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</si>
  <si>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</si>
  <si>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</si>
  <si>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</si>
  <si>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</si>
  <si>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</si>
  <si>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</si>
  <si>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</si>
  <si>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</si>
  <si>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</si>
  <si>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</si>
  <si>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65,57</t>
  </si>
  <si>
    <t>100305</t>
  </si>
  <si>
    <t>ENGENHEIRO CIVIL JUNIOR COM ENCARGOS COMPLEMENTARES</t>
  </si>
  <si>
    <t>100306</t>
  </si>
  <si>
    <t>ENGENHEIRO CIVIL PLENO COM ENCARGOS COMPLEMENTARES</t>
  </si>
  <si>
    <t>97,58</t>
  </si>
  <si>
    <t>100307</t>
  </si>
  <si>
    <t>MONTADOR DE ELETROELETRÔNICOS COM ENCARGOS COMPLEMENTARES</t>
  </si>
  <si>
    <t>100308</t>
  </si>
  <si>
    <t>MECÂNICO DE REFRIGERAÇÃO COM ENCARGOS COMPLEMENTARES</t>
  </si>
  <si>
    <t>100309</t>
  </si>
  <si>
    <t>TÉCNICO EM SEGURAÇA DO TRABALHO COM ENCARGOS COMPLEMENTARES</t>
  </si>
  <si>
    <t>100310</t>
  </si>
  <si>
    <t>CURSO DE CAPACITAÇÃO PARA AUXILIAR DE ALMOXARIFE (ENCARGOS COMPLEMENTARES) - MENSALISTA</t>
  </si>
  <si>
    <t>100311</t>
  </si>
  <si>
    <t>CURSO DE CAPACITAÇÃO PARA COORDENADOR/GERENTE DE OBRA (ENCARGOS COMPLEMENTARES) - MENSALISTA</t>
  </si>
  <si>
    <t>195,92</t>
  </si>
  <si>
    <t>100312</t>
  </si>
  <si>
    <t>CURSO DE CAPACITAÇÃO PARA ARQUITETO PAISAGISTA (ENCARGOS COMPLEMENTARES) - MENSALISTA</t>
  </si>
  <si>
    <t>57,61</t>
  </si>
  <si>
    <t>100313</t>
  </si>
  <si>
    <t>CURSO DE CAPACITAÇÃO PARA ENGENHEIRO CIVIL JUNIOR (ENCARGOS COMPLEMENTARES) - MENSALISTA</t>
  </si>
  <si>
    <t>135,60</t>
  </si>
  <si>
    <t>100314</t>
  </si>
  <si>
    <t>CURSO DE CAPACITAÇÃO PARA ENGENHEIRO CIVIL PLENO (ENCARGOS COMPLEMENTARES) - MENSALISTA</t>
  </si>
  <si>
    <t>100315</t>
  </si>
  <si>
    <t>CURSO DE CAPACITAÇÃO PARA TÉCNICO EM SEGURANÇA DO TRABALHO (ENCARGOS COMPLEMENTARES) - MENSALISTA</t>
  </si>
  <si>
    <t>100316</t>
  </si>
  <si>
    <t>3.956,75</t>
  </si>
  <si>
    <t>100317</t>
  </si>
  <si>
    <t>COORDENADOR / GERENTE DE OBRA COM ENCARGOS COMPLEMENTARES</t>
  </si>
  <si>
    <t>21.906,94</t>
  </si>
  <si>
    <t>100318</t>
  </si>
  <si>
    <t>11.536,02</t>
  </si>
  <si>
    <t>100319</t>
  </si>
  <si>
    <t>15.218,08</t>
  </si>
  <si>
    <t>100320</t>
  </si>
  <si>
    <t>17.145,76</t>
  </si>
  <si>
    <t>100321</t>
  </si>
  <si>
    <t>TÉCNICO EM SEGURANÇA DO TRABALHO COM ENCARGOS COMPLEMENTARES</t>
  </si>
  <si>
    <t>7.362,24</t>
  </si>
  <si>
    <t>MES DE COLETA: 07/2019</t>
  </si>
  <si>
    <t>!EM PROCESSO DE DESATIVACAO! AR-CONDICIONADO FRIO SPLIT HI-WALL (PAREDE) 12000 BTU/H</t>
  </si>
  <si>
    <t xml:space="preserve">UN    </t>
  </si>
  <si>
    <t>1.260,85</t>
  </si>
  <si>
    <t>!EM PROCESSO DE DESATIVACAO! AR-CONDICIONADO FRIO SPLIT HI-WALL (PAREDE) 18000 BTU/H</t>
  </si>
  <si>
    <t>1.860,76</t>
  </si>
  <si>
    <t>!EM PROCESSO DE DESATIVACAO! AR-CONDICIONADO FRIO SPLIT HI-WALL (PAREDE) 9000 BTU/H</t>
  </si>
  <si>
    <t>1.136,88</t>
  </si>
  <si>
    <t>!EM PROCESSO DE DESATIVACAO! AR-CONDICIONADO FRIO SPLIT PISO-TETO 18000 BTU/H</t>
  </si>
  <si>
    <t>3.151,06</t>
  </si>
  <si>
    <t>!EM PROCESSO DE DESATIVACAO! AR-CONDICIONADO FRIO SPLIT PISO-TETO 24000 BTU/H</t>
  </si>
  <si>
    <t>3.292,15</t>
  </si>
  <si>
    <t>!EM PROCESSO DE DESATIVACAO! AR-CONDICIONADO FRIO SPLIT PISO-TETO 36000 BTU/H</t>
  </si>
  <si>
    <t>4.461,03</t>
  </si>
  <si>
    <t>!EM PROCESSO DE DESATIVACAO! AR-CONDICIONADO FRIO SPLIT PISO-TETO 48000 BTU/H</t>
  </si>
  <si>
    <t>5.667,18</t>
  </si>
  <si>
    <t>!EM PROCESSO DE DESATIVACAO! AR-CONDICIONADO FRIO SPLIT PISO-TETO 60000 BTU/H</t>
  </si>
  <si>
    <t>6.255,93</t>
  </si>
  <si>
    <t>!EM PROCESSO DE DESATIVACAO! DIVISORIA COLMEIA CEGA COM MONTANTE E RODAPE DE ALUMINIO ANODIZADO SIMPLES (SEM COLOCACAO)</t>
  </si>
  <si>
    <t xml:space="preserve">M2    </t>
  </si>
  <si>
    <t>84,62</t>
  </si>
  <si>
    <t>!EM PROCESSO DE DESATIVACAO! ESCAVADEIRA DRAGA DE ARRASTE, CAP. 3/4 JC 140HP (INCL MANUTENCAO/OPERACAO)</t>
  </si>
  <si>
    <t xml:space="preserve">H     </t>
  </si>
  <si>
    <t>154,02</t>
  </si>
  <si>
    <t>!EM PROCESSO DE DESATIVACAO! ESCAVADEIRA HIDRAULICA SOBRE ESTEIRAS DE 99 HP, PESO OPERACIONAL DE *16* T E CAPACIDADE DE 0,85 A 1,00 M3 (LOCACAO COM OPERADOR, COMBUSTIVEL E MANUTENCAO)</t>
  </si>
  <si>
    <t>130,50</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</si>
  <si>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</si>
  <si>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</si>
  <si>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</si>
  <si>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49,04</t>
  </si>
  <si>
    <t>!EM PROCESSO DE DESATIVACAO! LUMINARIA FECHADA P/ ILUMINACAO PUBLICA, TIPO ABL 50/F OU EQUIV, P/ LAMPADA A VAPOR DE MERCURIO 400W</t>
  </si>
  <si>
    <t>189,54</t>
  </si>
  <si>
    <t>!EM PROCESSO DE DESATIVACAO! TERMINAL DE PORCELANA (MUFLA) UNIPOLAR, USO EXTERNO, TENSAO 3,6/6 KV, PARA CABO DE 10/16 MM2, COM ISOLAMENTO EPR</t>
  </si>
  <si>
    <t>!EM PROCESSO DE DESATIVACAO! VEICULO DE PASSEIO COM MOTOR 1.0 FLEX, POTENCIA 72/85 CV, 5 PORTAS, COR SOLIDA, BASICO</t>
  </si>
  <si>
    <t>46.290,00</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</si>
  <si>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</si>
  <si>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</si>
  <si>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</si>
  <si>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</si>
  <si>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</si>
  <si>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22,77</t>
  </si>
  <si>
    <t>ABERTURA PARA ENCAIXE DE CUBA OU LAVATORIO EM BANCADA DE MARMORE/ GRANITO OU OUTRO TIPO DE PEDRA NATURAL</t>
  </si>
  <si>
    <t>94,18</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</si>
  <si>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</si>
  <si>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</si>
  <si>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</si>
  <si>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</si>
  <si>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</si>
  <si>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</si>
  <si>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</si>
  <si>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</si>
  <si>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</si>
  <si>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</si>
  <si>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</si>
  <si>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</si>
  <si>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</si>
  <si>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</si>
  <si>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</si>
  <si>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</si>
  <si>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</si>
  <si>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</si>
  <si>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</si>
  <si>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2,96</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</si>
  <si>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</si>
  <si>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</si>
  <si>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</si>
  <si>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</si>
  <si>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</si>
  <si>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</si>
  <si>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</si>
  <si>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</si>
  <si>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</si>
  <si>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</si>
  <si>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</si>
  <si>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</si>
  <si>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</si>
  <si>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</si>
  <si>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</si>
  <si>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</si>
  <si>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</si>
  <si>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</si>
  <si>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</si>
  <si>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</si>
  <si>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</si>
  <si>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</si>
  <si>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</si>
  <si>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</si>
  <si>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</si>
  <si>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51,99</t>
  </si>
  <si>
    <t>ACESSORIO INICIADOR NAO ELETRICO, TUBO DE 6 M, TEMPO DE RETARDO DE *160* MS</t>
  </si>
  <si>
    <t>ACETILENO (RECARGA PARA CILINDRO DE CONJUNTO OXICORTE GRANDE)</t>
  </si>
  <si>
    <t xml:space="preserve">KG    </t>
  </si>
  <si>
    <t>ACIDO MURIATICO, DILUICAO 10% A 12% PARA USO EM LIMPEZA</t>
  </si>
  <si>
    <t xml:space="preserve">L     </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</si>
  <si>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</si>
  <si>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</si>
  <si>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</si>
  <si>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</si>
  <si>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</si>
  <si>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</si>
  <si>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</si>
  <si>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</si>
  <si>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</si>
  <si>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</si>
  <si>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</si>
  <si>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</si>
  <si>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</si>
  <si>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</si>
  <si>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</si>
  <si>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</si>
  <si>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</si>
  <si>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</si>
  <si>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</si>
  <si>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</si>
  <si>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</si>
  <si>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</si>
  <si>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</si>
  <si>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</si>
  <si>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</si>
  <si>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</si>
  <si>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</si>
  <si>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</si>
  <si>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</si>
  <si>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</si>
  <si>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</si>
  <si>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</si>
  <si>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</si>
  <si>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3,68</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</si>
  <si>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</si>
  <si>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</si>
  <si>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</si>
  <si>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</si>
  <si>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</si>
  <si>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</si>
  <si>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</si>
  <si>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</si>
  <si>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6,37</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</si>
  <si>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</si>
  <si>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</si>
  <si>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</si>
  <si>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</si>
  <si>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</si>
  <si>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</si>
  <si>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36,22</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</si>
  <si>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</si>
  <si>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</si>
  <si>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</si>
  <si>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</si>
  <si>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</si>
  <si>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</si>
  <si>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</si>
  <si>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</si>
  <si>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9,52</t>
  </si>
  <si>
    <t>ADAPTADOR PVC SOLDAVEL CURTO COM BOLSA E ROSCA, 75 MM X 2 1/2", PARA AGUA FRIA</t>
  </si>
  <si>
    <t>13,85</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</si>
  <si>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</si>
  <si>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</si>
  <si>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</si>
  <si>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</si>
  <si>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</si>
  <si>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</si>
  <si>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</si>
  <si>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</si>
  <si>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273,30</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</si>
  <si>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</si>
  <si>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</si>
  <si>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</si>
  <si>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</si>
  <si>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</si>
  <si>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43,43</t>
  </si>
  <si>
    <t>ADAPTADOR PVC SOLDAVEL, COM FLANGES LIVRES, 75 MM X 2  1/2", PARA CAIXA D' AGUA</t>
  </si>
  <si>
    <t>138,70</t>
  </si>
  <si>
    <t>ADAPTADOR PVC SOLDAVEL, COM FLANGES LIVRES, 85 MM X 3", PARA CAIXA D' AGUA</t>
  </si>
  <si>
    <t>193,64</t>
  </si>
  <si>
    <t>ADAPTADOR PVC SOLDAVEL, LONGO, COM FLANGE LIVRE,  110 MM X 4", PARA CAIXA D' AGUA</t>
  </si>
  <si>
    <t>294,17</t>
  </si>
  <si>
    <t>ADAPTADOR PVC SOLDAVEL, LONGO, COM FLANGE LIVRE,  25 MM X 3/4", PARA CAIXA D' AGUA</t>
  </si>
  <si>
    <t>ADAPTADOR PVC SOLDAVEL, LONGO, COM FLANGE LIVRE,  32 MM X 1", PARA CAIXA D' AGUA</t>
  </si>
  <si>
    <t>ADAPTADOR PVC SOLDAVEL, LONGO, COM FLANGE LIVRE,  40 MM X 1 1/4", PARA CAIXA D' AGUA</t>
  </si>
  <si>
    <t>23,07</t>
  </si>
  <si>
    <t>ADAPTADOR PVC SOLDAVEL, LONGO, COM FLANGE LIVRE,  50 MM X 1 1/2", PARA CAIXA D' AGUA</t>
  </si>
  <si>
    <t>ADAPTADOR PVC SOLDAVEL, LONGO, COM FLANGE LIVRE,  60 MM X 2", PARA CAIXA D' AGUA</t>
  </si>
  <si>
    <t>45,21</t>
  </si>
  <si>
    <t>ADAPTADOR PVC SOLDAVEL, LONGO, COM FLANGE LIVRE,  75 MM X 2 1/2", PARA CAIXA D' AGUA</t>
  </si>
  <si>
    <t>175,52</t>
  </si>
  <si>
    <t>ADAPTADOR PVC SOLDAVEL, LONGO, COM FLANGE LIVRE,  85 MM X 3", PARA CAIXA D' AGUA</t>
  </si>
  <si>
    <t>205,49</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</si>
  <si>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</si>
  <si>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</si>
  <si>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</si>
  <si>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</si>
  <si>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33,54</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</si>
  <si>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</si>
  <si>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</si>
  <si>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</si>
  <si>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</si>
  <si>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65,71</t>
  </si>
  <si>
    <t>ADAPTADOR, EM LATAO, ENGATE RAPIDO1 1/2" X ROSCA INTERNA 5 FIOS 2 1/2",  PARA INSTALACAO PREDIAL DE COMBATE A INCENDIO</t>
  </si>
  <si>
    <t>ADAPTADOR, PVC PBA,  BOLSA/ROSCA, JE, DN 75 / DE  85 MM</t>
  </si>
  <si>
    <t>34,46</t>
  </si>
  <si>
    <t>ADAPTADOR, PVC PBA, A BOLSA DEFOFO, JE, DN 100 / DE 110 MM</t>
  </si>
  <si>
    <t>95,06</t>
  </si>
  <si>
    <t>ADAPTADOR, PVC PBA, A BOLSA DEFOFO, JE, DN 50 / DE 60 MM</t>
  </si>
  <si>
    <t>ADAPTADOR, PVC PBA, A BOLSA DEFOFO, JE, DN 75 / DE  85 MM</t>
  </si>
  <si>
    <t>49,64</t>
  </si>
  <si>
    <t>ADAPTADOR, PVC PBA, BOLSA/ROSCA, JE, DN 100 / DE 110 MM</t>
  </si>
  <si>
    <t>58,92</t>
  </si>
  <si>
    <t>ADAPTADOR, PVC PBA, BOLSA/ROSCA, JE, DN 50 / DE 60 MM</t>
  </si>
  <si>
    <t>ADAPTADOR, PVC PBA, PONTA/ROSCA, JE, DN 50 / DE  60 MM</t>
  </si>
  <si>
    <t>ADAPTADOR, PVC PBA, PONTA/ROSCA, JE, DN 75 / DE  85 MM</t>
  </si>
  <si>
    <t>39,41</t>
  </si>
  <si>
    <t>ADESIVO ACRILICO/COLA DE CONTATO</t>
  </si>
  <si>
    <t>25,60</t>
  </si>
  <si>
    <t>ADESIVO ESTRUTURAL A BASE DE RESINA EPOXI PARA INJECAO EM TRINCAS, BICOMPONENTE, BAIXA VISCOSIDADE</t>
  </si>
  <si>
    <t>94,00</t>
  </si>
  <si>
    <t>ADESIVO ESTRUTURAL A BASE DE RESINA EPOXI, BICOMPONENTE, FLUIDO</t>
  </si>
  <si>
    <t>ADESIVO ESTRUTURAL A BASE DE RESINA EPOXI, BICOMPONENTE, PASTOSO (TIXOTROPICO)</t>
  </si>
  <si>
    <t>40,28</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</si>
  <si>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</si>
  <si>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</si>
  <si>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</si>
  <si>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</si>
  <si>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</si>
  <si>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</si>
  <si>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</si>
  <si>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</si>
  <si>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</si>
  <si>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</si>
  <si>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</si>
  <si>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</si>
  <si>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</si>
  <si>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 xml:space="preserve">18L   </t>
  </si>
  <si>
    <t>116,42</t>
  </si>
  <si>
    <t>ADITIVO PLASTIFICANTE RETARDADOR DE PEGA E REDUTOR DE AGUA PARA CONCRETO</t>
  </si>
  <si>
    <t>ADITIVO SUPERPLASTIFICANTE DE PEGA NORMAL PARA CONCRETO (TAMBOR 200 KG)</t>
  </si>
  <si>
    <t xml:space="preserve">200KG </t>
  </si>
  <si>
    <t>1.834,04</t>
  </si>
  <si>
    <t>ADUELA/GALERIA DE CONCRETO ARMADO, SECAO RETANGULAR 1.50 X 1.50 M (L X A), C = 1.00 M, E = 20 CM</t>
  </si>
  <si>
    <t>1.466,83</t>
  </si>
  <si>
    <t>ADUELA/GALERIA DE CONCRETO ARMADO, SECAO RETANGULAR 2.00 X 2.00 M (L X A), C = 1.00 M, E = 20 CM</t>
  </si>
  <si>
    <t>2.075,18</t>
  </si>
  <si>
    <t>ADUELA/GALERIA DE CONCRETO ARMADO, SECAO RETANGULAR 2.50 X 2.50 M (L X A), C = 1.00 M, E = 20 CM</t>
  </si>
  <si>
    <t>2.539,28</t>
  </si>
  <si>
    <t>ADUELA/GALERIA DE CONCRETO ARMADO, SECAO RETANGULAR 3.00 X 3.00 M (L X A), C = 1.00 M, E = 20 CM</t>
  </si>
  <si>
    <t>3.175,09</t>
  </si>
  <si>
    <t>AFASTADOR PARA TELHA DE FIBROCIMENTO CANALETE 90 OU KALHETAO</t>
  </si>
  <si>
    <t>AGENTE DE CURA, PROTETOR DA EVAPORACAO DA AGUA DE HIDRATACAO DO CONCRETO (COLETADO CAIXA)</t>
  </si>
  <si>
    <t>AGREGADO RECICLADO, TIPO RACHAO RECICLADO CINZA, CLASSE A</t>
  </si>
  <si>
    <t xml:space="preserve">M3    </t>
  </si>
  <si>
    <t>AGUA SANITARIA</t>
  </si>
  <si>
    <t>AJUDANTE DE ARMADOR</t>
  </si>
  <si>
    <t>AJUDANTE DE ARMADOR (MENSALISTA)</t>
  </si>
  <si>
    <t xml:space="preserve">MES   </t>
  </si>
  <si>
    <t>2.098,99</t>
  </si>
  <si>
    <t>AJUDANTE DE ELETRICISTA</t>
  </si>
  <si>
    <t>12,05</t>
  </si>
  <si>
    <t>AJUDANTE DE ELETRICISTA (MENSALISTA)</t>
  </si>
  <si>
    <t>2.122,01</t>
  </si>
  <si>
    <t>AJUDANTE DE ESTRUTURAS METALICAS</t>
  </si>
  <si>
    <t>AJUDANTE DE ESTRUTURAS METALICAS (MENSALISTA)</t>
  </si>
  <si>
    <t>2.477,99</t>
  </si>
  <si>
    <t>AJUDANTE DE OPERACAO EM GERAL</t>
  </si>
  <si>
    <t>AJUDANTE DE OPERACAO EM GERAL (MENSALISTA)</t>
  </si>
  <si>
    <t>2.171,96</t>
  </si>
  <si>
    <t>AJUDANTE DE PINTOR</t>
  </si>
  <si>
    <t>AJUDANTE DE PINTOR (MENSALISTA)</t>
  </si>
  <si>
    <t>2.177,45</t>
  </si>
  <si>
    <t>AJUDANTE DE SERRALHEIRO</t>
  </si>
  <si>
    <t>12,79</t>
  </si>
  <si>
    <t>AJUDANTE DE SERRALHEIRO (MENSALISTA)</t>
  </si>
  <si>
    <t>2.251,38</t>
  </si>
  <si>
    <t>AJUDANTE ESPECIALIZADO</t>
  </si>
  <si>
    <t>AJUDANTE ESPECIALIZADO (MENSALISTA)</t>
  </si>
  <si>
    <t>2.442,03</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</si>
  <si>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</si>
  <si>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</si>
  <si>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</si>
  <si>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</si>
  <si>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</si>
  <si>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</si>
  <si>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</si>
  <si>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</si>
  <si>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103,72</t>
  </si>
  <si>
    <t>ALICATE DE PRESSAO PARA SOLDA DE CHAPA 18 "</t>
  </si>
  <si>
    <t>111,53</t>
  </si>
  <si>
    <t>ALICATE DE PRESSAO 11 " PARA SOLDA, TIPO C</t>
  </si>
  <si>
    <t>62,75</t>
  </si>
  <si>
    <t>ALICATE DE PRESSAO 11 " PARA SOLDA, TIPO U</t>
  </si>
  <si>
    <t>ALICATE PARA ANEIS DE PISTAO, CAPACIDADE 50 A 100 MM</t>
  </si>
  <si>
    <t>89,68</t>
  </si>
  <si>
    <t>ALIMENTACAO - HORISTA (COLETADO CAIXA)</t>
  </si>
  <si>
    <t>ALIMENTACAO - MENSALISTA (COLETADO CAIXA)</t>
  </si>
  <si>
    <t>ALISADORA DE CONCRETO COM MOTOR A GASOLINA DE 5,5 HP, PESO COM MOTOR DE 78 KG, 4 PAS</t>
  </si>
  <si>
    <t>6.900,00</t>
  </si>
  <si>
    <t>ALMOXARIFE</t>
  </si>
  <si>
    <t>ALMOXARIFE (MENSALISTA)</t>
  </si>
  <si>
    <t>ALONGADOR COM TRES ALTURAS, EM TUBO DE ACO CARBONO, PINTURA NO PROCESSO ELETROSTATICO - EQUIPAMENTO DE GINASTICA PARA ACADEMIA AO AR LIVRE / ACADEMIA DA TERCEIRA IDADE - ATI</t>
  </si>
  <si>
    <t>1.290,00</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</si>
  <si>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</si>
  <si>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</si>
  <si>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</si>
  <si>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</si>
  <si>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</si>
  <si>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</si>
  <si>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</si>
  <si>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</si>
  <si>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</si>
  <si>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</si>
  <si>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</si>
  <si>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</si>
  <si>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</si>
  <si>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</si>
  <si>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76,94</t>
  </si>
  <si>
    <t>ANEL BORRACHA, PARA TUBO PVC DEFOFO, DN 300 MM (NBR 7665)</t>
  </si>
  <si>
    <t>118,18</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</si>
  <si>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</si>
  <si>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</si>
  <si>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</si>
  <si>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</si>
  <si>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</si>
  <si>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</si>
  <si>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</si>
  <si>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49,31</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</si>
  <si>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</si>
  <si>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</si>
  <si>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</si>
  <si>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</si>
  <si>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</si>
  <si>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</si>
  <si>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</si>
  <si>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</si>
  <si>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</si>
  <si>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</si>
  <si>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</si>
  <si>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</si>
  <si>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</si>
  <si>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</si>
  <si>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44,60</t>
  </si>
  <si>
    <t>ANEL DE CONCRETO ARMADO, D = 0,60 M, H = 0,40 M</t>
  </si>
  <si>
    <t>ANEL DE CONCRETO ARMADO, D = 0,60 M, H = 0,50 M</t>
  </si>
  <si>
    <t>61,00</t>
  </si>
  <si>
    <t>ANEL DE CONCRETO ARMADO, D = 0,80 M, H = 0,30 M</t>
  </si>
  <si>
    <t>72,77</t>
  </si>
  <si>
    <t>ANEL DE CONCRETO ARMADO, D = 0,80 M, H = 0,50 M</t>
  </si>
  <si>
    <t>ANEL DE CONCRETO ARMADO, D = 1,00 M, H = 0,40 M</t>
  </si>
  <si>
    <t>92,02</t>
  </si>
  <si>
    <t>ANEL DE CONCRETO ARMADO, D = 1,00 M, H = 0,50 M</t>
  </si>
  <si>
    <t>107,01</t>
  </si>
  <si>
    <t>ANEL DE CONCRETO ARMADO, D = 1,20 M, H = 0,50 M</t>
  </si>
  <si>
    <t>116,52</t>
  </si>
  <si>
    <t>ANEL DE CONCRETO ARMADO, D = 1,50 M, H = 0,50 M</t>
  </si>
  <si>
    <t>183,02</t>
  </si>
  <si>
    <t>ANEL DE CONCRETO ARMADO, D = 2,00 M, H = 0,50 M</t>
  </si>
  <si>
    <t>288,01</t>
  </si>
  <si>
    <t>ANEL DE CONCRETO ARMADO, D = 2,50 M, H = 0,50 M</t>
  </si>
  <si>
    <t>374,77</t>
  </si>
  <si>
    <t>ANEL DE CONCRETO ARMADO, D = 3,00 M, H = 0,50 M</t>
  </si>
  <si>
    <t>618,80</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</si>
  <si>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</si>
  <si>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</si>
  <si>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</si>
  <si>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</si>
  <si>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</si>
  <si>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70,55</t>
  </si>
  <si>
    <t>ANEL DE VEDACAO/JUNTA ELASTICA, H = *16* MM, PARA TUBO DE CONCRETO DN 500 MM</t>
  </si>
  <si>
    <t>89,44</t>
  </si>
  <si>
    <t>ANEL DE VEDACAO/JUNTA ELASTICA, H = *16* MM, PARA TUBO DE CONCRETO DN 600 MM</t>
  </si>
  <si>
    <t>ANEL DE VEDACAO/JUNTA ELASTICA, H = *18* MM, PARA TUBO DE CONCRETO DN 700 MM</t>
  </si>
  <si>
    <t>116,02</t>
  </si>
  <si>
    <t>ANEL DE VEDACAO/JUNTA ELASTICA, H = *19* MM, PARA TUBO DE CONCRETO DN 800 MM</t>
  </si>
  <si>
    <t>144,86</t>
  </si>
  <si>
    <t>ANEL DE VEDACAO/JUNTA ELASTICA, H = *19* MM, PARA TUBO DE CONCRETO DN 900 MM</t>
  </si>
  <si>
    <t>136,27</t>
  </si>
  <si>
    <t>ANEL DE VEDACAO/JUNTA ELASTICA, H = *21* MM, PARA TUBO DE CONCRETO DN 1000 MM</t>
  </si>
  <si>
    <t>168,49</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</si>
  <si>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</si>
  <si>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</si>
  <si>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</si>
  <si>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</si>
  <si>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</si>
  <si>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2.970,10</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</si>
  <si>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</si>
  <si>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</si>
  <si>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</si>
  <si>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72,63</t>
  </si>
  <si>
    <t>APARELHO SINALIZADOR LUMINOSO COM LED, PARA SAIDA GARAGEM, COM 2 LENTES EM POLICARBONATO, BIVOLT (INCLUI SUPORTE DE FIXACAO)</t>
  </si>
  <si>
    <t>APOIO DO PORTA DENTE PARA FRESADORA DE ASFALTO</t>
  </si>
  <si>
    <t>1.661,94</t>
  </si>
  <si>
    <t>APONTADOR OU APROPRIADOR</t>
  </si>
  <si>
    <t>APONTADOR OU APROPRIADOR DE MAO DE OBRA (MENSALISTA)</t>
  </si>
  <si>
    <t>AQUECEDOR DE AGUA A GAS GLP/GN COM CAPACIDADE DE ARMAZENAMENTO DE 50 A 80 L</t>
  </si>
  <si>
    <t>2.449,14</t>
  </si>
  <si>
    <t>AQUECEDOR DE AGUA ELETRICO  RESERVATORIO DE 100 L CILINDRICO EM COBRE, REFORCADO COM ACO CARBONO, MONOFASICO, TENSAO NOMINAL 220 V</t>
  </si>
  <si>
    <t>2.611,50</t>
  </si>
  <si>
    <t>AQUECEDOR DE AGUA ELETRICO  RESERVATORIO DE 500 L CILINDRICO EM COBRE, REFORCADO COM ACO CARBONO, MONOFASICO, TENSAO NOMINAL 220 V</t>
  </si>
  <si>
    <t>5.684,58</t>
  </si>
  <si>
    <t>AQUECEDOR DE AGUA ELETRICO  RESERVATORIO DE 500 L CILINDRICO EM COBRE, REFORCADO COM ACO CARBONO, TRIFASICO, TENSAO NOMINAL 220/380/400 V, POTENCIA 24 KW</t>
  </si>
  <si>
    <t>7.137,76</t>
  </si>
  <si>
    <t>AQUECEDOR DE AGUA ELETRICO  RESERVATORIO DE 700 L CILINDRICO EM COBRE, REFORCADO COM ACO CARBONO, MONOFASICO, TENSAO NOMINAL 220 V</t>
  </si>
  <si>
    <t>9.246,18</t>
  </si>
  <si>
    <t>AQUECEDOR DE AGUA ELETRICO HORIZONTAL, RESERVATORIO DE 200 L CILINDRICO EM COBRE, REFORCADO COM ACO CARBONO, MONOFASICO, TENSAO NOMINAL 220 V</t>
  </si>
  <si>
    <t>3.535,38</t>
  </si>
  <si>
    <t>AQUECEDOR DE OLEO BPF (FLUIDO) TERMICO, CAPACIDADE DE 300.000 KCAL/H</t>
  </si>
  <si>
    <t>AQUECEDOR SOLAR  CAPACIDADE DO RESERVATORIO 800 L, INCLUI 8 PLACAS COLETORAS DE 1,42 M2</t>
  </si>
  <si>
    <t>4.202,34</t>
  </si>
  <si>
    <t>AQUECEDOR SOLAR CAPACIDADE DO RESERVATORIO 1000 L, INCLUI 10 PLACAS COLETORAS DE 1,42 M2</t>
  </si>
  <si>
    <t>6.500,50</t>
  </si>
  <si>
    <t>AQUECEDOR SOLAR CAPACIDADE DO RESERVATORIO 200 L, INCLUI 2 PLACAS COLETORAS DE 1,42 M2</t>
  </si>
  <si>
    <t>AQUECEDOR SOLAR CAPACIDADE DO RESERVATORIO 400L, INCLUI 4 PLACAS COLETORAS DE 1,42 M2</t>
  </si>
  <si>
    <t>3.390,28</t>
  </si>
  <si>
    <t>AQUECEDOR SOLAR CAPACIDADE DO RESERVATORIO 600 L, INCLUI 6 PLACAS COLETORAS DE 1,42 M2</t>
  </si>
  <si>
    <t>4.499,56</t>
  </si>
  <si>
    <t>AR CONDICIONADO SPLIT INVERTER, HI-WALL (PAREDE), 12000 BTU/H, CICLO FRIO, 60HZ, CLASSIFICACAO A (SELO PROCEL), GAS HFC, CONTROLE S/FIO</t>
  </si>
  <si>
    <t>1.706,48</t>
  </si>
  <si>
    <t>AR CONDICIONADO SPLIT INVERTER, HI-WALL (PAREDE), 18000 BTU/H, CICLO FRIO, 60HZ, CLASSIFICACAO A (SELO PROCEL), GAS HFC, CONTROLE S/FIO</t>
  </si>
  <si>
    <t>2.533,33</t>
  </si>
  <si>
    <t>AR CONDICIONADO SPLIT INVERTER, HI-WALL (PAREDE), 9000 BTU/H, CICLO FRIO, 60HZ, CLASSIFICACAO A (SELO PROCEL), GAS HFC, CONTROLE S/FIO</t>
  </si>
  <si>
    <t>1.524,03</t>
  </si>
  <si>
    <t>AR CONDICIONADO SPLIT INVERTER, PISO TETO, 18000 BTU/H, CICLO FRIO, 60HZ, CLASSIFICACAO ENERGETICA A OU B (SELO PROCEL), GAS HFC, CONTROLE S/FIO</t>
  </si>
  <si>
    <t>6.569,95</t>
  </si>
  <si>
    <t>AR CONDICIONADO SPLIT INVERTER, PISO TETO, 24000 BTU/H, CICLO FRIO, 60HZ, CLASSIFICACAO ENERGETICA A OU B (SELO PROCEL), GAS HFC, CONTROLE S/FIO</t>
  </si>
  <si>
    <t>7.365,45</t>
  </si>
  <si>
    <t>AR CONDICIONADO SPLIT INVERTER, PISO TETO, 36000 BTU/H, CICLO FRIO, 60HZ, CLASSIFICACAO ENERGETICA A OU B (SELO PROCEL), GAS HFC, CONTROLE S/FIO</t>
  </si>
  <si>
    <t>8.321,39</t>
  </si>
  <si>
    <t>AR CONDICIONADO SPLIT INVERTER, PISO TETO, 48000 BTU/H, CICLO FRIO, 60HZ, CLASSIFICACAO ENERGETICA A OU B (SELO PROCEL), GAS HFC, CONTROLE S/FIO</t>
  </si>
  <si>
    <t>11.437,14</t>
  </si>
  <si>
    <t>AR CONDICIONADO SPLIT INVERTER, PISO TETO, 60000 BTU/H, CICLO FRIO, 60HZ, CLASSIFICACAO ENERGETICA A OU B (SELO PROCEL), GAS HFC, CONTROLE S/FIO</t>
  </si>
  <si>
    <t>13.876,19</t>
  </si>
  <si>
    <t>AR CONDICIONADO SPLIT ON/OFF, CASSETE (TETO), 18000 BTUS/H, CICLO QUENTE/FRIO, 60 HZ, CLASSIFICACAO ENERGETICA C - SELO PROCEL, GAS HFC, CONTROLE S/ FIO</t>
  </si>
  <si>
    <t>4.818,89</t>
  </si>
  <si>
    <t>AR CONDICIONADO SPLIT ON/OFF, CASSETE (TETO), 24000 BTUS/H, CICLO QUENTE/FRIO, 60 HZ, CLASSIFICACAO ENERGETICA C - SELO PROCEL, GAS HFC, CONTROLE S/ FIO</t>
  </si>
  <si>
    <t>5.188,89</t>
  </si>
  <si>
    <t>AR CONDICIONADO SPLIT ON/OFF, CASSETE (TETO), 30000 BTUS/H, CICLO QUENTE/FRIO, 60 HZ, CLASSIFICACAO ENERGETICA A - SELO PROCEL, GAS HFC, CONTROLE S/ FIO</t>
  </si>
  <si>
    <t>5.321,71</t>
  </si>
  <si>
    <t>AR CONDICIONADO SPLIT ON/OFF, CASSETE (TETO), 36000 BTUS/H, CICLO QUENTE/FRIO, 60 HZ, CLASSIFICACAO ENERGETICA A - SELO PROCEL, GAS HFC, CONTROLE S/ FIO</t>
  </si>
  <si>
    <t>7.668,18</t>
  </si>
  <si>
    <t>AR CONDICIONADO SPLIT ON/OFF, CASSETE (TETO), 48000 BTUS/H, CICLO QUENTE/FRIO, 60 HZ, CLASSIFICACAO ENERGETICA A - SELO PROCEL, GAS HFC, CONTROLE S/ FIO</t>
  </si>
  <si>
    <t>8.871,34</t>
  </si>
  <si>
    <t>AR CONDICIONADO SPLIT ON/OFF, CASSETE (TETO), 60000 BTUS/H, CICLO QUENTE/FRIO, 60 HZ, CLASSIFICACAO ENERGETICA A - SELO PROCEL, GAS HFC, CONTROLE S/ FIO</t>
  </si>
  <si>
    <t>9.280,55</t>
  </si>
  <si>
    <t>AR CONDICIONADO SPLIT ON/OFF, HI-WALL (PAREDE), 12000 BTUS/H, CICLO QUENTE/FRIO, 60 HZ, CLASSIFICACAO ENERGETICA A - SELO PROCEL, GAS HFC, CONTROLE S/ FIO</t>
  </si>
  <si>
    <t>1.481,51</t>
  </si>
  <si>
    <t>AR CONDICIONADO SPLIT ON/OFF, HI-WALL (PAREDE), 18000 BTUS/H, CICLO QUENTE/FRIO, 60 HZ, CLASSIFICACAO ENERGETICA A - SELO PROCEL, GAS HFC, CONTROLE S/ FIO</t>
  </si>
  <si>
    <t>2.197,54</t>
  </si>
  <si>
    <t>AR CONDICIONADO SPLIT ON/OFF, HI-WALL (PAREDE), 24000 BTUS/H, CICLO QUENTE/FRIO, 60 HZ, CLASSIFICACAO ENERGETICA A - SELO PROCEL, GAS HFC, CONTROLE S/ FIO</t>
  </si>
  <si>
    <t>2.905,92</t>
  </si>
  <si>
    <t>AR CONDICIONADO SPLIT ON/OFF, HI-WALL (PAREDE), 7000 BTUS/H, CICLO QUENTE/FRIO, 60 HZ, CLASSIFICACAO ENERGETICA A - SELO PROCEL, GAS HFC, CONTROLE S/ FIO</t>
  </si>
  <si>
    <t>1.222,03</t>
  </si>
  <si>
    <t>AR CONDICIONADO SPLIT ON/OFF, HI-WALL (PAREDE), 9000 BTUS/H, CICLO QUENTE/FRIO, 60 HZ, CLASSIFICACAO ENERGETICA A - SELO PROCEL, GAS HFC, CONTROLE S/ FIO</t>
  </si>
  <si>
    <t>1.291,89</t>
  </si>
  <si>
    <t>AR-CONDICIONADO FRIO SPLITAO INVERTER 30 TR</t>
  </si>
  <si>
    <t>55.191,68</t>
  </si>
  <si>
    <t>AR-CONDICIONADO FRIO SPLITAO MODULAR 10 TR</t>
  </si>
  <si>
    <t>23.280,02</t>
  </si>
  <si>
    <t>AR-CONDICIONADO FRIO SPLITAO MODULAR 15 TR</t>
  </si>
  <si>
    <t>28.147,89</t>
  </si>
  <si>
    <t>AR-CONDICIONADO FRIO SPLITAO MODULAR 20 TR</t>
  </si>
  <si>
    <t>32.435,40</t>
  </si>
  <si>
    <t>AR-CONDICIONADO SPLIT INVERTER, PISO TETO, 24000 BTU/H, QUENTE/FRIO, 60HZ, CLASSIFICACAO ENERGETICA A - SELO PROCEL, GAS HFC, CONTROLE S/FIO</t>
  </si>
  <si>
    <t>3.983,66</t>
  </si>
  <si>
    <t>ARADO REVERSIVEL COM 3 DISCOS DE 26" X 6MM REBOCAVEL</t>
  </si>
  <si>
    <t>12.075,33</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</si>
  <si>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</si>
  <si>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</si>
  <si>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</si>
  <si>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</si>
  <si>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</si>
  <si>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</si>
  <si>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</si>
  <si>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</si>
  <si>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</si>
  <si>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</si>
  <si>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</si>
  <si>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</si>
  <si>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18,12</t>
  </si>
  <si>
    <t>ARAME GALVANIZADO 6 BWG, 5,16 MM (0,157 KG/M)</t>
  </si>
  <si>
    <t>ARAME PROTEGIDO COM POLIMERO PARA GABIAO, DIAMETRO 2,2 MM</t>
  </si>
  <si>
    <t>ARAME RECOZIDO 16 BWG, 1,60 MM (0,016 KG/M)</t>
  </si>
  <si>
    <t>12,42</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</si>
  <si>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</si>
  <si>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</si>
  <si>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</si>
  <si>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</si>
  <si>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50,00</t>
  </si>
  <si>
    <t>AREIA MEDIA - POSTO JAZIDA/FORNECEDOR (RETIRADO NA JAZIDA, SEM TRANSPORTE)</t>
  </si>
  <si>
    <t>AREIA PARA ATERRO - POSTO JAZIDA/FORNECEDOR (RETIRADO NA JAZIDA, SEM TRANSPORTE)</t>
  </si>
  <si>
    <t>AREIA PARA LEITO FILTRANTE (0,42 A 1,68 MM) - POSTO JAZIDA/FORNECEDOR (RETIRADO NA JAZIDA, SEM TRANSPORTE)</t>
  </si>
  <si>
    <t>818,75</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</si>
  <si>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</si>
  <si>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</si>
  <si>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</si>
  <si>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</si>
  <si>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</si>
  <si>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</si>
  <si>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</si>
  <si>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</si>
  <si>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</si>
  <si>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</si>
  <si>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</si>
  <si>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</si>
  <si>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</si>
  <si>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</si>
  <si>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</si>
  <si>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336,90</t>
  </si>
  <si>
    <t>ARGILA EXPANDIDA, GRANULOMETRIA 2215</t>
  </si>
  <si>
    <t>188,21</t>
  </si>
  <si>
    <t>ARGILA OU BARRO PARA ATERRO/REATERRO (COM TRANSPORTE ATE 10 KM)</t>
  </si>
  <si>
    <t>26,66</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</si>
  <si>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</si>
  <si>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</si>
  <si>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</si>
  <si>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</si>
  <si>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</si>
  <si>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</si>
  <si>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</si>
  <si>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51,37</t>
  </si>
  <si>
    <t>ARMACAO VERTICAL COM HASTE E CONTRA-PINO, EM CHAPA DE ACO GALVANIZADO 3/16", COM 3 ESTRIBOS, SEM ISOLADOR</t>
  </si>
  <si>
    <t>ARMACAO VERTICAL COM HASTE E CONTRA-PINO, EM CHAPA DE ACO GALVANIZADO 3/16", COM 4 ESTRIBOS E 4 ISOLADORES</t>
  </si>
  <si>
    <t>66,20</t>
  </si>
  <si>
    <t>ARMACAO VERTICAL COM HASTE E CONTRA-PINO, EM CHAPA DE ACO GALVANIZADO 3/16", COM 4 ESTRIBOS, SEM ISOLADOR</t>
  </si>
  <si>
    <t>56,19</t>
  </si>
  <si>
    <t>ARMADOR</t>
  </si>
  <si>
    <t>ARMADOR (MENSALISTA)</t>
  </si>
  <si>
    <t>3.008,99</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</si>
  <si>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</si>
  <si>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</si>
  <si>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</si>
  <si>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</si>
  <si>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</si>
  <si>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</si>
  <si>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</si>
  <si>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</si>
  <si>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</si>
  <si>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</si>
  <si>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</si>
  <si>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</si>
  <si>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</si>
  <si>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</si>
  <si>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</si>
  <si>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</si>
  <si>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</si>
  <si>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</si>
  <si>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</si>
  <si>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</si>
  <si>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</si>
  <si>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</si>
  <si>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</si>
  <si>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</si>
  <si>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</si>
  <si>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</si>
  <si>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</si>
  <si>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3.705,39</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</si>
  <si>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</si>
  <si>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</si>
  <si>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</si>
  <si>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</si>
  <si>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</si>
  <si>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</si>
  <si>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</si>
  <si>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2.193,43</t>
  </si>
  <si>
    <t>AUXILIAR DE ENCANADOR OU BOMBEIRO HIDRAULICO</t>
  </si>
  <si>
    <t>AUXILIAR DE ENCANADOR OU BOMBEIRO HIDRAULICO (MENSALISTA)</t>
  </si>
  <si>
    <t>1.974,01</t>
  </si>
  <si>
    <t>AUXILIAR DE ESCRITORIO</t>
  </si>
  <si>
    <t>AUXILIAR DE ESCRITORIO (MENSALISTA)</t>
  </si>
  <si>
    <t>AUXILIAR DE LABORATORISTA DE SOLOS E CONCRETO</t>
  </si>
  <si>
    <t>AUXILIAR DE LABORATORISTA DE SOLOS E DE CONCRETO (MENSALISTA)</t>
  </si>
  <si>
    <t>AUXILIAR DE MECANICO</t>
  </si>
  <si>
    <t>AUXILIAR DE MECANICO (MENSALISTA)</t>
  </si>
  <si>
    <t>2.543,50</t>
  </si>
  <si>
    <t>AUXILIAR DE PEDREIRO</t>
  </si>
  <si>
    <t>AUXILIAR DE PEDREIRO (MENSALISTA)</t>
  </si>
  <si>
    <t>1.875,89</t>
  </si>
  <si>
    <t>AUXILIAR DE SERVICOS GERAIS</t>
  </si>
  <si>
    <t>AUXILIAR DE SERVICOS GERAIS (MENSALISTA)</t>
  </si>
  <si>
    <t>2.025,69</t>
  </si>
  <si>
    <t>AUXILIAR DE TOPOGRAFO</t>
  </si>
  <si>
    <t>AUXILIAR DE TOPOGRAFO (MENSALISTA)</t>
  </si>
  <si>
    <t>2.025,74</t>
  </si>
  <si>
    <t>AUXILIAR TECNICO / ASSISTENTE DE ENGENHARIA</t>
  </si>
  <si>
    <t>AUXILIAR TECNICO / ASSISTENTE DE ENGENHARIA (MENSALISTA)</t>
  </si>
  <si>
    <t>AVENTAL DE SEGURANCA DE RASPA DE COURO 1,00 X 0,60 M</t>
  </si>
  <si>
    <t>AZULEJISTA OU LADRILHEIRO (MENSALISTA)</t>
  </si>
  <si>
    <t>3.162,73</t>
  </si>
  <si>
    <t>AZULEJISTA OU LADRILHISTA</t>
  </si>
  <si>
    <t>BACIA SANITARIA (VASO) COM CAIXA ACOPLADA, DE LOUCA BRANCA</t>
  </si>
  <si>
    <t>303,96</t>
  </si>
  <si>
    <t>BACIA SANITARIA (VASO) CONVENCIONAL DE LOUCA BRANCA</t>
  </si>
  <si>
    <t>BACIA SANITARIA (VASO) CONVENCIONAL DE LOUCA COR</t>
  </si>
  <si>
    <t>BACIA SANITARIA (VASO) CONVENCIONAL PARA PCD SEM FURO FRONTAL, DE LOUCA BRANCA, SEM ASSENTO</t>
  </si>
  <si>
    <t>567,96</t>
  </si>
  <si>
    <t>BACIA SANITARIA TURCA DE LOUCA BRANCA</t>
  </si>
  <si>
    <t>426,57</t>
  </si>
  <si>
    <t>BALDE PLASTICO CAPACIDADE *10* L</t>
  </si>
  <si>
    <t>BALDE VERMELHO PARA SINALIZACAO DE VIAS</t>
  </si>
  <si>
    <t>BANCADA DE MARMORE SINTETICO COM UMA CUBA, 120 X *60* CM</t>
  </si>
  <si>
    <t>94,05</t>
  </si>
  <si>
    <t>BANCADA DE MARMORE SINTETICO COM UMA CUBA, 150 X *60* CM</t>
  </si>
  <si>
    <t>117,89</t>
  </si>
  <si>
    <t>BANCADA DE MARMORE SINTETICO COM UMA CUBA, 200 X *60* CM</t>
  </si>
  <si>
    <t>265,67</t>
  </si>
  <si>
    <t>BANCADA/ BANCA EM GRANITO, POLIDO, TIPO ANDORINHA/ QUARTZ/ CASTELO/ CORUMBA OU OUTROS EQUIVALENTES DA REGIAO, COM CUBA INOX, FORMATO *120 X 60* CM, E=  *2* CM</t>
  </si>
  <si>
    <t>238,99</t>
  </si>
  <si>
    <t>BANCADA/ BANCA EM MARMORE, POLIDO, BRANCO COMUM, E=  *3* CM</t>
  </si>
  <si>
    <t>318,75</t>
  </si>
  <si>
    <t>BANCADA/BANCA/PIA DE ACO INOXIDAVEL (AISI 430) COM 1 CUBA CENTRAL, COM VALVULA, ESCORREDOR DUPLO, DE *0,55 X 1,20* M</t>
  </si>
  <si>
    <t>190,90</t>
  </si>
  <si>
    <t>BANCADA/BANCA/PIA DE ACO INOXIDAVEL (AISI 430) COM 1 CUBA CENTRAL, COM VALVULA, ESCORREDOR DUPLO, DE *0,55 X 1,40* M</t>
  </si>
  <si>
    <t>253,85</t>
  </si>
  <si>
    <t>BANCADA/BANCA/PIA DE ACO INOXIDAVEL (AISI 430) COM 1 CUBA CENTRAL, COM VALVULA, ESCORREDOR DUPLO, DE *0,55 X 1,80* M</t>
  </si>
  <si>
    <t>367,78</t>
  </si>
  <si>
    <t>BANCADA/BANCA/PIA DE ACO INOXIDAVEL (AISI 430) COM 1 CUBA CENTRAL, COM VALVULA, LISA (SEM ESCORREDOR), DE *0,55 X 1,20* M</t>
  </si>
  <si>
    <t>186,60</t>
  </si>
  <si>
    <t>BANCADA/BANCA/PIA DE ACO INOXIDAVEL (AISI 430) COM 1 CUBA CENTRAL, SEM VALVULA, ESCORREDOR DUPLO, DE *0,55 X 1,60* M</t>
  </si>
  <si>
    <t>221,89</t>
  </si>
  <si>
    <t>BANCADA/BANCA/PIA DE ACO INOXIDAVEL (AISI 430) COM 2 CUBAS, COM VALVULAS, ESCORREDOR DUPLO, DE *0,55 X 2,00* M</t>
  </si>
  <si>
    <t>518,54</t>
  </si>
  <si>
    <t>BANCADA/TAMPO ACO INOX (AISI 304), LARGURA 60 CM, COM RODABANCA (NAO INCLUI PES DE APOIO)</t>
  </si>
  <si>
    <t>826,19</t>
  </si>
  <si>
    <t>BANCADA/TAMPO ACO INOX (AISI 304), LARGURA 70 CM, COM RODABANCA (NAO INCLUI PES DE APOIO)</t>
  </si>
  <si>
    <t>1.035,17</t>
  </si>
  <si>
    <t>BANCADA/TAMPO LISO (SEM CUBA) EM MARMORE SINTETICO</t>
  </si>
  <si>
    <t>104,28</t>
  </si>
  <si>
    <t>BANCO ARTICULADO PARA BANHO, EM ACO INOX POLIDO, 70* CM X 45* CM</t>
  </si>
  <si>
    <t>389,74</t>
  </si>
  <si>
    <t>BANCO COM ENCOSTO, 1,60M* DE COMPRIMENTO, EM TUBO DE ACO CARBONO E PINTURA NO PROCESSO ELETROSTATICO - PARA ACADEMIA AO AR LIVRE / ACADEMIA DA TERCEIRA IDADE - ATI</t>
  </si>
  <si>
    <t>686,09</t>
  </si>
  <si>
    <t>BANDEJA DE PINTURA PARA ROLO 23 CM</t>
  </si>
  <si>
    <t>BARRA ANTIPANICO DUPLA, CEGA LADO OPOSTO, COR CINZA</t>
  </si>
  <si>
    <t xml:space="preserve">PAR   </t>
  </si>
  <si>
    <t>1.159,29</t>
  </si>
  <si>
    <t>BARRA ANTIPANICO DUPLA, PARA PORTA DE VIDRO, COR CINZA</t>
  </si>
  <si>
    <t>1.173,13</t>
  </si>
  <si>
    <t>BARRA ANTIPANICO SIMPLES, CEGA LADO OPOSTO, COR CINZA</t>
  </si>
  <si>
    <t>404,45</t>
  </si>
  <si>
    <t>BARRA ANTIPANICO SIMPLES, COM FECHADURA LADO OPOSTO, COR CINZA</t>
  </si>
  <si>
    <t>618,29</t>
  </si>
  <si>
    <t>BARRA ANTIPANICO SIMPLES, PARA PORTA DE VIDRO, COR CINZA</t>
  </si>
  <si>
    <t>598,71</t>
  </si>
  <si>
    <t>BARRA DE APOIO EM "L", EM ACO INOX POLIDO 70 X 70 CM, DIAMETRO MINIMO 3 CM</t>
  </si>
  <si>
    <t>172,62</t>
  </si>
  <si>
    <t>BARRA DE APOIO EM "L", EM ACO INOX POLIDO 80 X 80 CM, DIAMETRO MINIMO 3 CM</t>
  </si>
  <si>
    <t>198,11</t>
  </si>
  <si>
    <t>BARRA DE APOIO LATERAL ARTICULADA, COM TRAVA, EM ACO INOX POLIDO, 70 CM, DIAMETRO MINIMO 3 CM</t>
  </si>
  <si>
    <t>214,35</t>
  </si>
  <si>
    <t>BARRA DE APOIO RETA, EM ACO INOX POLIDO, COMPRIMENTO 60CM, DIAMETRO MINIMO 3 CM</t>
  </si>
  <si>
    <t>76,00</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</si>
  <si>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</si>
  <si>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</si>
  <si>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</si>
  <si>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</si>
  <si>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77,43</t>
  </si>
  <si>
    <t>BARRA DE APOIO RETA, EM ALUMINIO, COMPRIMENTO 70CM, DIAMETRO MINIMO 3 CM</t>
  </si>
  <si>
    <t>88,79</t>
  </si>
  <si>
    <t>BARRA DE APOIO RETA, EM ALUMINIO, COMPRIMENTO 80 CM, DIAMETRO MINIMO 3 CM</t>
  </si>
  <si>
    <t>96,04</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</si>
  <si>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</si>
  <si>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</si>
  <si>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</si>
  <si>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</si>
  <si>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</si>
  <si>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</si>
  <si>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</si>
  <si>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</si>
  <si>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</si>
  <si>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47,75</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</si>
  <si>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</si>
  <si>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</si>
  <si>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</si>
  <si>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</si>
  <si>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</si>
  <si>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303,26</t>
  </si>
  <si>
    <t>BASE PARA MASTRO DE PARA-RAIOS DIAMETRO NOMINAL 1 1/2"</t>
  </si>
  <si>
    <t>BASE PARA MASTRO DE PARA-RAIOS DIAMETRO NOMINAL 2"</t>
  </si>
  <si>
    <t>BASE PARA RELE COM SUPORTE METALICO</t>
  </si>
  <si>
    <t>BASE UNIPOLAR PARA FUSIVEL NH1, CORRENTE NOMINAL DE 250 A, SEM CAPA</t>
  </si>
  <si>
    <t>89,91</t>
  </si>
  <si>
    <t>BATE-ESTACAS POR GRAVIDADE, POTENCIA160 HP, PESO DO MARTELO ATE 3 TONELADAS</t>
  </si>
  <si>
    <t>317.187,50</t>
  </si>
  <si>
    <t>BATENTE/ PORTAL/ ADUELA/ MARCO MACICO, E= *3 CM, L= *13 CM, *60 CM A 120* CM X *210 CM,  EM CEDRINHO/ ANGELIM COMERCIAL/ EUCALIPTO/ CURUPIXA/ PEROBA/ CUMARU OU EQUIVALENTE DA REGIAO (NAO INCLUI ALIZARES)</t>
  </si>
  <si>
    <t xml:space="preserve">JG    </t>
  </si>
  <si>
    <t>85,50</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</si>
  <si>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</si>
  <si>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</si>
  <si>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69,45</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</si>
  <si>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</si>
  <si>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</si>
  <si>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</si>
  <si>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</si>
  <si>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181,05</t>
  </si>
  <si>
    <t>BETONEIRA CAPACIDADE NOMINAL 400 L, CAPACIDADE DE MISTURA  280 L, MOTOR ELETRICO TRIFASICO 220/380 V POTENCIA 2 CV, SEM CARREGADOR</t>
  </si>
  <si>
    <t>3.011,00</t>
  </si>
  <si>
    <t>BETONEIRA CAPACIDADE NOMINAL 400 L, CAPACIDADE DE MISTURA 310 L, MOTOR A DIESEL POTENCIA 5 CV, SEM CARREGADOR</t>
  </si>
  <si>
    <t>4.106,18</t>
  </si>
  <si>
    <t>BETONEIRA CAPACIDADE NOMINAL 400 L, CAPACIDADE DE MISTURA 310 L, MOTOR A GASOLINA POTENCIA 5,5 CV, SEM CARREGADOR</t>
  </si>
  <si>
    <t>3.766,30</t>
  </si>
  <si>
    <t>BETONEIRA CAPACIDADE NOMINAL 600 L, CAPACIDADE DE MISTURA 440 L, MOTOR A GASOLINA POTENCIA 10 HP, COM CARREGADOR</t>
  </si>
  <si>
    <t>16.381,88</t>
  </si>
  <si>
    <t>BETONEIRA, CAPACIDADE NOMINAL 400 L, CAPACIDADE DE MISTURA 310L, MOTOR ELETRICO TRIFASICO 220/380V POTENCIA 2 CV, SEM CARREGADOR</t>
  </si>
  <si>
    <t>3.444,78</t>
  </si>
  <si>
    <t>BETONEIRA, CAPACIDADE NOMINAL 600 L, CAPACIDADE DE MISTURA  360L, MOTOR ELETRICO TRIFASICO 220/380V, POTENCIA 4CV, EXCLUSO CARREGADOR</t>
  </si>
  <si>
    <t>12.248,13</t>
  </si>
  <si>
    <t>BETONEIRA, CAPACIDADE NOMINAL 600 L, CAPACIDADE DE MISTURA 440 L, MOTOR A DIESEL POTENCIA 10 CV, COM CARREGADOR</t>
  </si>
  <si>
    <t>14.886,58</t>
  </si>
  <si>
    <t>BLASTER, DINAMITADOR OU CABO DE FOGO</t>
  </si>
  <si>
    <t>BLASTER, DINAMITADOR OU CABO DE FOGO (MENSALISTA)</t>
  </si>
  <si>
    <t>3.372,48</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</si>
  <si>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</si>
  <si>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</si>
  <si>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</si>
  <si>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</si>
  <si>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</si>
  <si>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</si>
  <si>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</si>
  <si>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</si>
  <si>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</si>
  <si>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</si>
  <si>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</si>
  <si>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</si>
  <si>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</si>
  <si>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</si>
  <si>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</si>
  <si>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</si>
  <si>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</si>
  <si>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</si>
  <si>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</si>
  <si>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</si>
  <si>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</si>
  <si>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</si>
  <si>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</si>
  <si>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</si>
  <si>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</si>
  <si>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</si>
  <si>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</si>
  <si>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</si>
  <si>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</si>
  <si>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</si>
  <si>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</si>
  <si>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</si>
  <si>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</si>
  <si>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</si>
  <si>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</si>
  <si>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57,06</t>
  </si>
  <si>
    <t>BLOCO DE GESSO VAZADO BRANCO, E = *7* CM, *67 X 50* CM</t>
  </si>
  <si>
    <t>31,94</t>
  </si>
  <si>
    <t>BLOCO DE POLIETILENO ALTA DENSIDADE, *27* X *30* X *100* CM, ACOMPANHADOS PLACAS  TERMINAIS  E LONGARINAS, PARA FUNDO DE FILTRO</t>
  </si>
  <si>
    <t>468,66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</si>
  <si>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</si>
  <si>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</si>
  <si>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</si>
  <si>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</si>
  <si>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</si>
  <si>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</si>
  <si>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</si>
  <si>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</si>
  <si>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</si>
  <si>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</si>
  <si>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</si>
  <si>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</si>
  <si>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</si>
  <si>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</si>
  <si>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</si>
  <si>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</si>
  <si>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71,25</t>
  </si>
  <si>
    <t>BLOCO VEDACAO CONCRETO CELULAR AUTOCLAVADO 20 X 30 X 60 CM</t>
  </si>
  <si>
    <t>90,74</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</si>
  <si>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</si>
  <si>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</si>
  <si>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</si>
  <si>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</si>
  <si>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</si>
  <si>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</si>
  <si>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</si>
  <si>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55,12</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</si>
  <si>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</si>
  <si>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</si>
  <si>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</si>
  <si>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</si>
  <si>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46,70</t>
  </si>
  <si>
    <t>BLOQUETE/PISO INTERTRAVADO DE CONCRETO - MODELO ONDA/16 FACES/RETANGULAR/TIJOLINHO/PAVER/HOLANDES/PARALELEPIPEDO, 20 CM X 10 CM, E = 6 CM, RESISTENCIA DE 35 MPA (NBR 9781), COLORIDO</t>
  </si>
  <si>
    <t>40,47</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</si>
  <si>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</si>
  <si>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</si>
  <si>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</si>
  <si>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</si>
  <si>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</si>
  <si>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</si>
  <si>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</si>
  <si>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</si>
  <si>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</si>
  <si>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149,15</t>
  </si>
  <si>
    <t>BOMBA CENTRIFUGA  MOTOR ELETRICO TRIFASICO 1,48HP  DIAMETRO DE SUCCAO X ELEVACAO 1" X 1", 4 ESTAGIOS, DIAMETRO DOS ROTORES 3 X 107 MM + 1 X 100 MM, HM/Q: 10 M / 5,3 M3/H A 70 M / 1,8 M3/H</t>
  </si>
  <si>
    <t>1.756,93</t>
  </si>
  <si>
    <t>BOMBA CENTRIFUGA  MOTOR ELETRICO TRIFASICO 2,96HP, DIAMETRO DE SUCCAO X ELEVACAO 1 1/2" X 1 1/4", DIAMETRO DO ROTOR 148 MM, HM/Q: 34 M / 14,80 M3/H A 40 M / 8,60 M3/H</t>
  </si>
  <si>
    <t>1.477,26</t>
  </si>
  <si>
    <t>BOMBA CENTRIFUGA COM MOTOR ELETRICO MONOFASICO, POTENCIA 0,33 HP,  BOCAIS 1" X 3/4", DIAMETRO DO ROTOR 99 MM, HM/Q = 4 MCA / 8,5 M3/H A 18 MCA / 0,90 M3/H</t>
  </si>
  <si>
    <t>602,00</t>
  </si>
  <si>
    <t>BOMBA CENTRIFUGA MONOESTAGIO COM MOTOR ELETRICO MONOFASICO, POTENCIA 15 HP,  DIAMETRO DO ROTOR *173* MM, HM/Q = *30* MCA / *90* M3/H A *45* MCA / *55* M3/H</t>
  </si>
  <si>
    <t>8.698,84</t>
  </si>
  <si>
    <t>BOMBA CENTRIFUGA MOTOR ELETRICO MONOFASICO 0,49 HP  BOCAIS 1" X 3/4", DIAMETRO DO ROTOR 110 MM, HM/Q: 6 M / 8,3 M3/H A 20 M / 1,2 M3/H</t>
  </si>
  <si>
    <t>585,89</t>
  </si>
  <si>
    <t>BOMBA CENTRIFUGA MOTOR ELETRICO MONOFASICO 0,50 CV DIAMETRO DE SUCCAO X ELEVACAO 3/4" X 3/4", MONOESTAGIO, DIAMETRO DOS ROTORES 114 MM, HM/Q: 2 M / 2,99 M3/H A 24 M / 0,71 M3/H</t>
  </si>
  <si>
    <t>914,33</t>
  </si>
  <si>
    <t>BOMBA CENTRIFUGA MOTOR ELETRICO MONOFASICO 0,74HP  DIAMETRO DE SUCCAO X ELEVACAO 1 1/4" X 1", DIAMETRO DO ROTOR 120 MM, HM/Q: 8 M / 7,70 M3/H A 24 M / 2,80 M3/H</t>
  </si>
  <si>
    <t>1.001,08</t>
  </si>
  <si>
    <t>BOMBA CENTRIFUGA MOTOR ELETRICO TRIFASICO 0,99HP  DIAMETRO DE SUCCAO X ELEVACAO 1" X 1", DIAMETRO DO ROTOR 145 MM, HM/Q: 14 M / 8,4 M3/H A 40 M / 0,60 M3/H</t>
  </si>
  <si>
    <t>987,62</t>
  </si>
  <si>
    <t>BOMBA CENTRIFUGA MOTOR ELETRICO TRIFASICO 14,8 HP, DIAMETRO DE SUCCAO X ELEVACAO 2 1/2" X 2", DIAMETRO DO ROTOR 195 MM, HM/Q: 62 M / 55,5 M3/H A 80 M / 31,50 M3/H</t>
  </si>
  <si>
    <t>5.538,30</t>
  </si>
  <si>
    <t>BOMBA CENTRIFUGA MOTOR ELETRICO TRIFASICO 5HP, DIAMETRO DE SUCCAO X ELEVACAO 2" X 1 1/2", DIAMETRO DO ROTOR 155 MM, HM/Q: 40 M / 20,40 M3/H A 46 M / 9,20 M3/H</t>
  </si>
  <si>
    <t>2.568,07</t>
  </si>
  <si>
    <t>BOMBA CENTRIFUGA MOTOR ELETRICO TRIFASICO 9,86 DIAMETRO DE SUCCAO X ELEVACAO 1" X 1", 4 ESTAGIOS, DIAMETRO DOS ROTORES 4 X 146 MM, HM/Q: 85 M / 14,9 M3/H A 140 M / 4,2 M3/H</t>
  </si>
  <si>
    <t>5.210,08</t>
  </si>
  <si>
    <t>BOMBA CENTRIFUGA,  MOTOR ELETRICO TRIFASICO 1,48HP  DIAMETRO DE SUCCAO X ELEVACAO 1 1/2" X 1", DIAMETRO DO ROTOR 117 MM, HM/Q: 10 M / 21,9 M3/H A 24 M / 6,1 M3/H</t>
  </si>
  <si>
    <t>1.058,73</t>
  </si>
  <si>
    <t>BOMBA DE PROJECAO DE CONCRETO SECO, POTENCIA 10 CV, VAZAO 3 M3/H</t>
  </si>
  <si>
    <t>36.705,01</t>
  </si>
  <si>
    <t>BOMBA DE PROJECAO DE CONCRETO SECO, POTENCIA 10 CV, VAZAO 6 M3/H</t>
  </si>
  <si>
    <t>39.324,87</t>
  </si>
  <si>
    <t>BOMBA SUBMERSA PARA POCOS TUBULARES PROFUNDOS DIAMETRO DE 4 POLEGADAS, ELETRICA, MONOFASICA, POTENCIA 0,49 HP, 13 ESTAGIOS, BOCAL DE DESCARGA DIAMETRO DE UMA POLEGADA E MEIA, HM/Q = 18 M / 1,90 M3/H A 85 M / 0,60 M3/H</t>
  </si>
  <si>
    <t>2.009,70</t>
  </si>
  <si>
    <t>BOMBA SUBMERSA PARA POCOS TUBULARES PROFUNDOS DIAMETRO DE 4 POLEGADAS, ELETRICA, TRIFASICA, POTENCIA 1,97 HP, 20 ESTAGIOS, BOCAL DE DESCARGA DIAMETRO DE UMA POLEGADA E MEIA, HM/Q = 18 M / 5,40 M3/H A 164 M / 0,80 M3/H</t>
  </si>
  <si>
    <t>2.889,55</t>
  </si>
  <si>
    <t>BOMBA SUBMERSA PARA POCOS TUBULARES PROFUNDOS DIAMETRO DE 4 POLEGADAS, ELETRICA, TRIFASICA, POTENCIA 5,42 HP, 15 ESTAGIOS, BOCAL DE DESCARGA DIAMETRO DE 2 POLEGADAS, HM/Q = 18 M / 18,10 M3/H A 121 M / 2,90 M3/H</t>
  </si>
  <si>
    <t>4.898,02</t>
  </si>
  <si>
    <t>BOMBA SUBMERSA PARA POCOS TUBULARES PROFUNDOS DIAMETRO DE 4 POLEGADAS, ELETRICA, TRIFASICA, POTENCIA 5,42 HP, 29 ESTAGIOS, BOCAL DE DESCARGA DE UMA POLEGADA E MEIA, HM/Q = 18 M / 8,10 M3/H A 201 M / 3,2 M3/H</t>
  </si>
  <si>
    <t>4.650,28</t>
  </si>
  <si>
    <t>BOMBA SUBMERSA PARA POCOS TUBULARES PROFUNDOS DIAMETRO DE 6 POLEGADAS, ELETRICA, TRIFASICA, POTENCIA 27,12 HP, 7 ESTAGIOS, BOCAL DE DESCARGA DIAMETRO DE 4 POLEGADAS, HM/Q = 13,9 M / 90 M3/H A 44,0 M / 25,0 M3/H</t>
  </si>
  <si>
    <t>19.082,52</t>
  </si>
  <si>
    <t>BOMBA SUBMERSA PARA POCOS TUBULARES PROFUNDOS DIAMETRO DE 6 POLEGADAS, ELETRICA, TRIFASICA, POTENCIA 3,45 HP, 5 ESTAGIOS, BOCAL DE DESCARGA DIAMETRO DE 2 POLEGADAS, HM/Q = 68,5 M / 6,12 M3/H A 39,5 M / 14,04 M3/H</t>
  </si>
  <si>
    <t>7.018,20</t>
  </si>
  <si>
    <t>BOMBA SUBMERSA PARA POCOS TUBULARES PROFUNDOS DIAMETRO DE 6 POLEGADAS, ELETRICA, TRIFASICA, POTENCIA 32 HP, 9 ESTAGIOS, BOCAL DE DESCARGA DIAMETRO DE 4 POLEGADAS, HM/Q = 114,0 M / 13,9 M3/H A 57,0 M / 25,0 M3/H</t>
  </si>
  <si>
    <t>20.812,05</t>
  </si>
  <si>
    <t>BOMBA SUBMERSIVEL,  ELETRICA, TRIFASICA, POTENCIA 6 HP, DIAMETRO DO ROTOR 127 MM, BOCAL DE SAIDA DIAMETRO DE 3 POLEGADAS, HM/Q = 7 M / 66,90 M3/H A 26 M / 2,88 M3/H</t>
  </si>
  <si>
    <t>9.450,00</t>
  </si>
  <si>
    <t>BOMBA SUBMERSIVEL, ELETRICA, TRIFASICA, POTENCIA 0,98 HP, DIAMETRO DO ROTOR 142 MM SEMIABERTO, BOCAL DE SAIDA DIAMETRO DE 2 POLEGADAS, HM/Q = 2 M / 32 M3/H A 8 M / 16 M3/H</t>
  </si>
  <si>
    <t>2.086,32</t>
  </si>
  <si>
    <t>BOMBA SUBMERSIVEL, ELETRICA, TRIFASICA, POTENCIA 0,99 HP, DIAMETRO ROTOR 98 MM SEMIABERTO, BOCAL DE SAIDA DIAMETRO 2 POLEGADAS, HM/Q = 2 M / 28,90 M3/H A 14 M / 7 M3/H</t>
  </si>
  <si>
    <t>2.520,00</t>
  </si>
  <si>
    <t>BOMBA SUBMERSIVEL, ELETRICA, TRIFASICA, POTENCIA 1,97 HP, DIAMETRO DO ROTOR 144 MM SEMIABERTO, BOCAL DE SAIDA DIAMETRO DE 2 POLEGADAS, HM/Q = 2 M / 26,8 M3/H A 28 M / 4,6 M3/H</t>
  </si>
  <si>
    <t>3.385,46</t>
  </si>
  <si>
    <t>BOMBA SUBMERSIVEL, ELETRICA, TRIFASICA, POTENCIA 13 HP, DIAMETRO DO ROTOR 170 MM, BOCAL DE SAIDA DIAMETRO DE 3 POLEGADAS, HM/Q = 11 M / 68,40 M3/H A 72 M / 3,6 M3/H</t>
  </si>
  <si>
    <t>18.900,00</t>
  </si>
  <si>
    <t>BOMBA SUBMERSIVEL, ELETRICA, TRIFASICA, POTENCIA 2,96 HP, DIAMETRO DO ROTOR 144 MM SEMIABERTO, BOCAL DE SAIDA DIAMETRO DE DUAS POLEGADAS, HM/Q = 2 M / 38,8 M3/H A 28 M / 5 M3/H</t>
  </si>
  <si>
    <t>2.976,75</t>
  </si>
  <si>
    <t>BOMBA SUBMERSIVEL, ELETRICA, TRIFASICA, POTENCIA 3,75 HP, DIAMETRO DO ROTOR 90 MM SEMIABERTO, BOCAL DE SAIDA DIAMETRO DE 2 POLEGADAS, HM/Q = 5 M / 61,2 M3/H A 25,5 M / 3,6 M3/H</t>
  </si>
  <si>
    <t>4.725,00</t>
  </si>
  <si>
    <t>BOMBA TRIPLEX COM MOTOR A DIESEL, NACIONAL, DIAMETRO DE SUCCAO DE 2 1/2''</t>
  </si>
  <si>
    <t>149.656,93</t>
  </si>
  <si>
    <t>BOMBA TRIPLEX, PARA INJECAO DE CALDA DE CIMENTO, VAZAO MAXIMA DE *100* LITROS/MINUTO, PRESSAO MAXIMA DE *70* BAR, POTENCIA DE 15 CV</t>
  </si>
  <si>
    <t>56.381,54</t>
  </si>
  <si>
    <t>BORBOLETA EM LATAO FUNDIDO CROMADO, PARA TRAVAR JANELA TIPO GUILHOTINA</t>
  </si>
  <si>
    <t>BORBOLETA EM ZAMAC CROMADO, PARA TRAVAR JANELA TIPO GUILHOTINA</t>
  </si>
  <si>
    <t>BOTA DE PVC PRETA, CANO MEDIO, SEM FORRO</t>
  </si>
  <si>
    <t>25,92</t>
  </si>
  <si>
    <t>BOTA DE SEGURANCA COM BIQUEIRA DE ACO E COLARINHO ACOLCHOADO</t>
  </si>
  <si>
    <t>43,20</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</si>
  <si>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</si>
  <si>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</si>
  <si>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</si>
  <si>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</si>
  <si>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</si>
  <si>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</si>
  <si>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</si>
  <si>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</si>
  <si>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</si>
  <si>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</si>
  <si>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</si>
  <si>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</si>
  <si>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</si>
  <si>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</si>
  <si>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</si>
  <si>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</si>
  <si>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</si>
  <si>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11,76</t>
  </si>
  <si>
    <t>BUCHA DE REDUCAO DE COBRE (REF 600-2) SEM ANEL DE SOLDA, PONTA X BOLSA, 42 X 35 MM</t>
  </si>
  <si>
    <t>BUCHA DE REDUCAO DE COBRE (REF 600-2) SEM ANEL DE SOLDA, PONTA X BOLSA, 54 X 42 MM</t>
  </si>
  <si>
    <t>BUCHA DE REDUCAO DE COBRE (REF 600-2) SEM ANEL DE SOLDA, PONTA X BOLSA, 66 X 54 MM</t>
  </si>
  <si>
    <t>88,25</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</si>
  <si>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</si>
  <si>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</si>
  <si>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</si>
  <si>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</si>
  <si>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</si>
  <si>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</si>
  <si>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</si>
  <si>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</si>
  <si>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</si>
  <si>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</si>
  <si>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</si>
  <si>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</si>
  <si>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</si>
  <si>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</si>
  <si>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</si>
  <si>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</si>
  <si>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</si>
  <si>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</si>
  <si>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</si>
  <si>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</si>
  <si>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</si>
  <si>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</si>
  <si>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41,82</t>
  </si>
  <si>
    <t>BUCHA DE REDUCAO DE FERRO GALVANIZADO, COM ROSCA BSP, DE 3" X 2"</t>
  </si>
  <si>
    <t>BUCHA DE REDUCAO DE FERRO GALVANIZADO, COM ROSCA BSP, DE 4" X 2 1/2"</t>
  </si>
  <si>
    <t>79,08</t>
  </si>
  <si>
    <t>BUCHA DE REDUCAO DE FERRO GALVANIZADO, COM ROSCA BSP, DE 4" X 2"</t>
  </si>
  <si>
    <t>BUCHA DE REDUCAO DE FERRO GALVANIZADO, COM ROSCA BSP, DE 4" X 3"</t>
  </si>
  <si>
    <t>BUCHA DE REDUCAO DE FERRO GALVANIZADO, COM ROSCA BSP, DE 5" X 4"</t>
  </si>
  <si>
    <t>216,44</t>
  </si>
  <si>
    <t>BUCHA DE REDUCAO DE FERRO GALVANIZADO, COM ROSCA BSP, DE 6" X 4"</t>
  </si>
  <si>
    <t>228,69</t>
  </si>
  <si>
    <t>BUCHA DE REDUCAO DE FERRO GALVANIZADO, COM ROSCA BSP, DE 6" X 5"</t>
  </si>
  <si>
    <t>245,33</t>
  </si>
  <si>
    <t>BUCHA DE REDUCAO DE PVC, SOLDAVEL, CURTA, COM 110 X 85 MM, PARA AGUA FRIA PREDIAL</t>
  </si>
  <si>
    <t>59,28</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</si>
  <si>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</si>
  <si>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</si>
  <si>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</si>
  <si>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</si>
  <si>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</si>
  <si>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</si>
  <si>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</si>
  <si>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</si>
  <si>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</si>
  <si>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</si>
  <si>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</si>
  <si>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</si>
  <si>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</si>
  <si>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</si>
  <si>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</si>
  <si>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</si>
  <si>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</si>
  <si>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</si>
  <si>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</si>
  <si>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</si>
  <si>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</si>
  <si>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15,81</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</si>
  <si>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</si>
  <si>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</si>
  <si>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</si>
  <si>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</si>
  <si>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</si>
  <si>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</si>
  <si>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</si>
  <si>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</si>
  <si>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</si>
  <si>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</si>
  <si>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</si>
  <si>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</si>
  <si>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</si>
  <si>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43,62</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</si>
  <si>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</si>
  <si>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</si>
  <si>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</si>
  <si>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</si>
  <si>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30,72</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</si>
  <si>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</si>
  <si>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</si>
  <si>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</si>
  <si>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</si>
  <si>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</si>
  <si>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</si>
  <si>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</si>
  <si>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88,55</t>
  </si>
  <si>
    <t>BUCHA DE REDUCAO EM ALUMINIO, COM ROSCA, DE 4" X 3", PARA ELETRODUTO</t>
  </si>
  <si>
    <t>84,01</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</si>
  <si>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</si>
  <si>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</si>
  <si>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</si>
  <si>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</si>
  <si>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</si>
  <si>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</si>
  <si>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</si>
  <si>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</si>
  <si>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</si>
  <si>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</si>
  <si>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12,39</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</si>
  <si>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</si>
  <si>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</si>
  <si>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</si>
  <si>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</si>
  <si>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</si>
  <si>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</si>
  <si>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</si>
  <si>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</si>
  <si>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</si>
  <si>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</si>
  <si>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</si>
  <si>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</si>
  <si>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</si>
  <si>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</si>
  <si>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</si>
  <si>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3,59</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</si>
  <si>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</si>
  <si>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</si>
  <si>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</si>
  <si>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</si>
  <si>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</si>
  <si>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</si>
  <si>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</si>
  <si>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</si>
  <si>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</si>
  <si>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</si>
  <si>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</si>
  <si>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</si>
  <si>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</si>
  <si>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</si>
  <si>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31,50</t>
  </si>
  <si>
    <t>CABECOTE PARA ENTRADA DE LINHA DE ALIMENTACAO PARA ELETRODUTO, EM LIGA DE ALUMINIO COM ACABAMENTO ANTI CORROSIVO, COM FIXACAO POR ENCAIXE LISO DE 360 GRAUS, DE 4"</t>
  </si>
  <si>
    <t>45,79</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</si>
  <si>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</si>
  <si>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</si>
  <si>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</si>
  <si>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</si>
  <si>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</si>
  <si>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</si>
  <si>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</si>
  <si>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</si>
  <si>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</si>
  <si>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</si>
  <si>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31,44</t>
  </si>
  <si>
    <t>CABO DE COBRE NU 10 MM2 MEIO-DURO</t>
  </si>
  <si>
    <t>CABO DE COBRE NU 120 MM2 MEIO-DURO</t>
  </si>
  <si>
    <t>53,68</t>
  </si>
  <si>
    <t>CABO DE COBRE NU 150 MM2 MEIO-DURO</t>
  </si>
  <si>
    <t>CABO DE COBRE NU 16 MM2 MEIO-DURO</t>
  </si>
  <si>
    <t>CABO DE COBRE NU 185 MM2 MEIO-DURO</t>
  </si>
  <si>
    <t>CABO DE COBRE NU 25 MM2 MEIO-DURO</t>
  </si>
  <si>
    <t>CABO DE COBRE NU 300 MM2 MEIO-DURO</t>
  </si>
  <si>
    <t>141,46</t>
  </si>
  <si>
    <t>CABO DE COBRE NU 35 MM2 MEIO-DURO</t>
  </si>
  <si>
    <t>CABO DE COBRE NU 50 MM2 MEIO-DURO</t>
  </si>
  <si>
    <t>CABO DE COBRE NU 500 MM2 MEIO-DURO</t>
  </si>
  <si>
    <t>237,57</t>
  </si>
  <si>
    <t>CABO DE COBRE NU 70 MM2 MEIO-DURO</t>
  </si>
  <si>
    <t>CABO DE COBRE NU 95 MM2 MEIO-DURO</t>
  </si>
  <si>
    <t>40,98</t>
  </si>
  <si>
    <t>CABO DE COBRE RIGIDO, CLASSE 2, ISOLACAO EM PVC, ANTI-CHAMA BWF-B, 1 CONDUTOR, 450/750 V, DIAMETRO 120 MM2</t>
  </si>
  <si>
    <t>CABO DE COBRE UNIPOLAR 10 MM2, BLINDADO, ISOLACAO 3,6/6 KV EPR, COBERTURA EM PVC</t>
  </si>
  <si>
    <t>22,76</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</si>
  <si>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</si>
  <si>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</si>
  <si>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</si>
  <si>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</si>
  <si>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34,37</t>
  </si>
  <si>
    <t>CABO DE COBRE UNIPOLAR 35 MM2, BLINDADO, ISOLACAO 12/20 KV EPR, COBERTURA EM PVC</t>
  </si>
  <si>
    <t>CABO DE COBRE UNIPOLAR 35 MM2, BLINDADO, ISOLACAO 3,6/6 KV EPR, COBERTURA EM PVC</t>
  </si>
  <si>
    <t>CABO DE COBRE UNIPOLAR 35 MM2, BLINDADO, ISOLACAO 6/10 KV EPR, COBERTURA EM PVC</t>
  </si>
  <si>
    <t>39,11</t>
  </si>
  <si>
    <t>CABO DE COBRE UNIPOLAR 50 MM2, BLINDADO, ISOLACAO 12/20 KV EPR, COBERTURA EM PVC</t>
  </si>
  <si>
    <t>46,69</t>
  </si>
  <si>
    <t>CABO DE COBRE UNIPOLAR 50 MM2, BLINDADO, ISOLACAO 3,6/6 KV EPR, COBERTURA EM PVC</t>
  </si>
  <si>
    <t>52,49</t>
  </si>
  <si>
    <t>CABO DE COBRE UNIPOLAR 50 MM2, BLINDADO, ISOLACAO 6/10 KV EPR, COBERTURA EM PVC</t>
  </si>
  <si>
    <t>CABO DE COBRE UNIPOLAR 70 MM2, BLINDADO, ISOLACAO 12/20 KV EPR, COBERTURA EM PVC</t>
  </si>
  <si>
    <t>58,07</t>
  </si>
  <si>
    <t>CABO DE COBRE UNIPOLAR 70 MM2, BLINDADO, ISOLACAO 3,6/6 KV EPR, COBERTURA EM PVC</t>
  </si>
  <si>
    <t>56,29</t>
  </si>
  <si>
    <t>CABO DE COBRE UNIPOLAR 70 MM2, BLINDADO, ISOLACAO 6/10 KV EPR, COBERTURA EM PVC</t>
  </si>
  <si>
    <t>62,82</t>
  </si>
  <si>
    <t>CABO DE COBRE UNIPOLAR 95 MM2, BLINDADO, ISOLACAO 12/20 KV EPR, COBERTURA EM PVC</t>
  </si>
  <si>
    <t>CABO DE COBRE UNIPOLAR 95 MM2, BLINDADO, ISOLACAO 3,6/6 KV EPR, COBERTURA EM PVC</t>
  </si>
  <si>
    <t>CABO DE COBRE UNIPOLAR 95 MM2, BLINDADO, ISOLACAO 6/10 KV EPR, COBERTURA EM PVC</t>
  </si>
  <si>
    <t>77,05</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</si>
  <si>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</si>
  <si>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</si>
  <si>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</si>
  <si>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59,09</t>
  </si>
  <si>
    <t>CABO DE COBRE, FLEXIVEL, CLASSE 4 OU 5, ISOLACAO EM PVC/A, ANTICHAMA BWF-B, COBERTURA PVC-ST1, ANTICHAMA BWF-B, 1 CONDUTOR, 0,6/1 KV, SECAO NOMINAL 150 MM2</t>
  </si>
  <si>
    <t>73,21</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</si>
  <si>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</si>
  <si>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</si>
  <si>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</si>
  <si>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</si>
  <si>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</si>
  <si>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12,55</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</si>
  <si>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</si>
  <si>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</si>
  <si>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</si>
  <si>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</si>
  <si>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192,93</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</si>
  <si>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</si>
  <si>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</si>
  <si>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247,84</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</si>
  <si>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</si>
  <si>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</si>
  <si>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</si>
  <si>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</si>
  <si>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</si>
  <si>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</si>
  <si>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</si>
  <si>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</si>
  <si>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</si>
  <si>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</si>
  <si>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73,00</t>
  </si>
  <si>
    <t>CABO DE COBRE, FLEXIVEL, CLASSE 4 OU 5, ISOLACAO EM PVC/A, ANTICHAMA BWF-B, 1 CONDUTOR, 450/750 V, SECAO NOMINAL 16 MM2</t>
  </si>
  <si>
    <t>CABO DE COBRE, FLEXIVEL, CLASSE 4 OU 5, ISOLACAO EM PVC/A, ANTICHAMA BWF-B, 1 CONDUTOR, 450/750 V, SECAO NOMINAL 185 MM2</t>
  </si>
  <si>
    <t>88,84</t>
  </si>
  <si>
    <t>CABO DE COBRE, FLEXIVEL, CLASSE 4 OU 5, ISOLACAO EM PVC/A, ANTICHAMA BWF-B, 1 CONDUTOR, 450/750 V, SECAO NOMINAL 2,5 MM2</t>
  </si>
  <si>
    <t>CABO DE COBRE, FLEXIVEL, CLASSE 4 OU 5, ISOLACAO EM PVC/A, ANTICHAMA BWF-B, 1 CONDUTOR, 450/750 V, SECAO NOMINAL 240 MM2</t>
  </si>
  <si>
    <t>117,42</t>
  </si>
  <si>
    <t>CABO DE COBRE, FLEXIVEL, CLASSE 4 OU 5, ISOLACAO EM PVC/A, ANTICHAMA BWF-B, 1 CONDUTOR, 450/750 V, SECAO NOMINAL 25 MM2</t>
  </si>
  <si>
    <t>12,19</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</si>
  <si>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</si>
  <si>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</si>
  <si>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</si>
  <si>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</si>
  <si>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</si>
  <si>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</si>
  <si>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</si>
  <si>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117,09</t>
  </si>
  <si>
    <t>CABO DE COBRE, RIGIDO, CLASSE 2, COMPACTADO, BLINDADO, ISOLACAO EM EPR OU XLPE, COBERTURA ANTICHAMA EM PVC, PEAD OU HFFR, 1 CONDUTOR, 20/35 KV, SECAO NOMINAL 150 MM2</t>
  </si>
  <si>
    <t>137,65</t>
  </si>
  <si>
    <t>CABO DE COBRE, RIGIDO, CLASSE 2, COMPACTADO, BLINDADO, ISOLACAO EM EPR OU XLPE, COBERTURA ANTICHAMA EM PVC, PEAD OU HFFR, 1 CONDUTOR, 20/35 KV, SECAO NOMINAL 185 MM2</t>
  </si>
  <si>
    <t>149,99</t>
  </si>
  <si>
    <t>CABO DE COBRE, RIGIDO, CLASSE 2, COMPACTADO, BLINDADO, ISOLACAO EM EPR OU XLPE, COBERTURA ANTICHAMA EM PVC, PEAD OU HFFR, 1 CONDUTOR, 20/35 KV, SECAO NOMINAL 240 MM2</t>
  </si>
  <si>
    <t>186,48</t>
  </si>
  <si>
    <t>CABO DE COBRE, RIGIDO, CLASSE 2, COMPACTADO, BLINDADO, ISOLACAO EM EPR OU XLPE, COBERTURA ANTICHAMA EM PVC, PEAD OU HFFR, 1 CONDUTOR, 20/35 KV, SECAO NOMINAL 300 MM2</t>
  </si>
  <si>
    <t>219,79</t>
  </si>
  <si>
    <t>CABO DE COBRE, RIGIDO, CLASSE 2, COMPACTADO, BLINDADO, ISOLACAO EM EPR OU XLPE, COBERTURA ANTICHAMA EM PVC, PEAD OU HFFR, 1 CONDUTOR, 20/35 KV, SECAO NOMINAL 400 MM2</t>
  </si>
  <si>
    <t>258,61</t>
  </si>
  <si>
    <t>CABO DE COBRE, RIGIDO, CLASSE 2, COMPACTADO, BLINDADO, ISOLACAO EM EPR OU XLPE, COBERTURA ANTICHAMA EM PVC, PEAD OU HFFR, 1 CONDUTOR, 20/35 KV, SECAO NOMINAL 50 MM2</t>
  </si>
  <si>
    <t>78,63</t>
  </si>
  <si>
    <t>CABO DE COBRE, RIGIDO, CLASSE 2, COMPACTADO, BLINDADO, ISOLACAO EM EPR OU XLPE, COBERTURA ANTICHAMA EM PVC, PEAD OU HFFR, 1 CONDUTOR, 20/35 KV, SECAO NOMINAL 500 MM2</t>
  </si>
  <si>
    <t>353,48</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</si>
  <si>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</si>
  <si>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</si>
  <si>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111,34</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</si>
  <si>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</si>
  <si>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</si>
  <si>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</si>
  <si>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</si>
  <si>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</si>
  <si>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87,85</t>
  </si>
  <si>
    <t>CABO DE COBRE, RIGIDO, CLASSE 2, ISOLACAO EM PVC/A, ANTICHAMA BWF-B, 1 CONDUTOR, 450/750 V, SECAO NOMINAL 2,5 MM2</t>
  </si>
  <si>
    <t>CABO DE COBRE, RIGIDO, CLASSE 2, ISOLACAO EM PVC/A, ANTICHAMA BWF-B, 1 CONDUTOR, 450/750 V, SECAO NOMINAL 240 MM2</t>
  </si>
  <si>
    <t>116,08</t>
  </si>
  <si>
    <t>CABO DE COBRE, RIGIDO, CLASSE 2, ISOLACAO EM PVC/A, ANTICHAMA BWF-B, 1 CONDUTOR, 450/750 V, SECAO NOMINAL 25 MM2</t>
  </si>
  <si>
    <t>CABO DE COBRE, RIGIDO, CLASSE 2, ISOLACAO EM PVC/A, ANTICHAMA BWF-B, 1 CONDUTOR, 450/750 V, SECAO NOMINAL 300 MM2</t>
  </si>
  <si>
    <t>143,67</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</si>
  <si>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</si>
  <si>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</si>
  <si>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</si>
  <si>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185,88</t>
  </si>
  <si>
    <t>CABO DE COBRE, RIGIDO, CLASSE 2, ISOLACAO EM PVC/A, ANTICHAMA BWF-B, 1 CONDUTOR, 450/750 V, SECAO NOMINAL 50 MM2</t>
  </si>
  <si>
    <t>24,10</t>
  </si>
  <si>
    <t>CABO DE COBRE, RIGIDO, CLASSE 2, ISOLACAO EM PVC/A, ANTICHAMA BWF-B, 1 CONDUTOR, 450/750 V, SECAO NOMINAL 500 MM2</t>
  </si>
  <si>
    <t>230,31</t>
  </si>
  <si>
    <t>CABO DE COBRE, RIGIDO, CLASSE 2, ISOLACAO EM PVC/A, ANTICHAMA BWF-B, 1 CONDUTOR, 450/750 V, SECAO NOMINAL 6 MM2</t>
  </si>
  <si>
    <t>CABO DE COBRE, RIGIDO, CLASSE 2, ISOLACAO EM PVC/A, ANTICHAMA BWF-B, 1 CONDUTOR, 450/750 V, SECAO NOMINAL 70 MM2</t>
  </si>
  <si>
    <t>33,29</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</si>
  <si>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</si>
  <si>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</si>
  <si>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</si>
  <si>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</si>
  <si>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</si>
  <si>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</si>
  <si>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</si>
  <si>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</si>
  <si>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</si>
  <si>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</si>
  <si>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</si>
  <si>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</si>
  <si>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</si>
  <si>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19,55</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</si>
  <si>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</si>
  <si>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</si>
  <si>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</si>
  <si>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</si>
  <si>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</si>
  <si>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193,59</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</si>
  <si>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</si>
  <si>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</si>
  <si>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</si>
  <si>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40,59</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</si>
  <si>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</si>
  <si>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</si>
  <si>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</si>
  <si>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</si>
  <si>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</si>
  <si>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</si>
  <si>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148,92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</si>
  <si>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</si>
  <si>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</si>
  <si>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</si>
  <si>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</si>
  <si>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</si>
  <si>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</si>
  <si>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</si>
  <si>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</si>
  <si>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</si>
  <si>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</si>
  <si>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</si>
  <si>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</si>
  <si>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</si>
  <si>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</si>
  <si>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</si>
  <si>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</si>
  <si>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</si>
  <si>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</si>
  <si>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</si>
  <si>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</si>
  <si>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</si>
  <si>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122,91</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</si>
  <si>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</si>
  <si>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</si>
  <si>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</si>
  <si>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649,75</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</si>
  <si>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</si>
  <si>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</si>
  <si>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</si>
  <si>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</si>
  <si>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</si>
  <si>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</si>
  <si>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</si>
  <si>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261,00</t>
  </si>
  <si>
    <t>CAIXA D'AGUA EM POLIETILENO 1000 LITROS, COM TAMPA</t>
  </si>
  <si>
    <t>CAIXA D'AGUA EM POLIETILENO 1500 LITROS, COM TAMPA</t>
  </si>
  <si>
    <t>609,29</t>
  </si>
  <si>
    <t>CAIXA D'AGUA EM POLIETILENO 2000 LITROS, COM TAMPA</t>
  </si>
  <si>
    <t>684,40</t>
  </si>
  <si>
    <t>CAIXA D'AGUA EM POLIETILENO 500 LITROS, COM TAMPA</t>
  </si>
  <si>
    <t>172,24</t>
  </si>
  <si>
    <t>CAIXA D'AGUA EM POLIETILENO 750 LITROS, COM TAMPA</t>
  </si>
  <si>
    <t>295,37</t>
  </si>
  <si>
    <t>CAIXA D'AGUA FIBRA DE VIDRO PARA 1000 LITROS, COM TAMPA</t>
  </si>
  <si>
    <t>358,71</t>
  </si>
  <si>
    <t>CAIXA D'AGUA FIBRA DE VIDRO PARA 10000 LITROS, COM TAMPA</t>
  </si>
  <si>
    <t>3.464,72</t>
  </si>
  <si>
    <t>CAIXA D'AGUA FIBRA DE VIDRO PARA 1500 LITROS, COM TAMPA</t>
  </si>
  <si>
    <t>582,00</t>
  </si>
  <si>
    <t>CAIXA D'AGUA FIBRA DE VIDRO PARA 2000 LITROS, COM TAMPA</t>
  </si>
  <si>
    <t>750,23</t>
  </si>
  <si>
    <t>CAIXA D'AGUA FIBRA DE VIDRO PARA 5000 LITROS, COM TAMPA</t>
  </si>
  <si>
    <t>1.670,88</t>
  </si>
  <si>
    <t>CAIXA DE CONCRETO PRE-MOLDADO PARA AR-CONDICIONADO DE JANELA, DE *80 X 54 X 76,5* CM (L X A X P)</t>
  </si>
  <si>
    <t>105,51</t>
  </si>
  <si>
    <t>CAIXA DE DESCARGA DE PLASTICO EXTERNA, DE *9* L, PUXADOR FIO DE NYLON, NAO INCLUSO CANO, BOLSA, ENGATE</t>
  </si>
  <si>
    <t>CAIXA DE DESCARGA PLASTICA DE EMBUTIR COMPLETA, COM ESPELHO PLASTICO, CAPACIDADE 6 A 10 L, ACESSORIOS INCLUSOS</t>
  </si>
  <si>
    <t>638,84</t>
  </si>
  <si>
    <t>CAIXA DE GORDURA EM PVC, DIAMETRO MINIMO 300 MM, DIAMETRO DE SAIDA 100 MM, CAPACIDADE  APROXIMADA 18 LITROS, COM TAMPA</t>
  </si>
  <si>
    <t>394,44</t>
  </si>
  <si>
    <t>CAIXA DE INCENDIO/ABRIGO PARA MANGUEIRA, DE EMBUTIR/INTERNA, COM 75 X 45 X 17 CM, EM CHAPA DE ACO, PORTA COM VENTILACAO, VISOR COM A INSCRICAO "INCENDIO", SUPORTE/CESTA INTERNA PARA A MANGUEIRA, PINTURA ELETROSTATICA VERMELHA</t>
  </si>
  <si>
    <t>238,63</t>
  </si>
  <si>
    <t>CAIXA DE INCENDIO/ABRIGO PARA MANGUEIRA, DE EMBUTIR/INTERNA, COM 90 X 60 X 17 CM, EM CHAPA DE ACO, PORTA COM VENTILACAO, VISOR COM A INSCRICAO "INCENDIO", SUPORTE/CESTA INTERNA PARA A MANGUEIRA, PINTURA ELETROSTATICA VERMELHA</t>
  </si>
  <si>
    <t>301,84</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</si>
  <si>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</si>
  <si>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</si>
  <si>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305,39</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</si>
  <si>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</si>
  <si>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</si>
  <si>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</si>
  <si>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</si>
  <si>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</si>
  <si>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</si>
  <si>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</si>
  <si>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</si>
  <si>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</si>
  <si>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27,19</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</si>
  <si>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</si>
  <si>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</si>
  <si>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</si>
  <si>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</si>
  <si>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</si>
  <si>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</si>
  <si>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165,33</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</si>
  <si>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</si>
  <si>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</si>
  <si>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</si>
  <si>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35,96</t>
  </si>
  <si>
    <t>CAIXA DE PASSAGEM N 3, DE EMBUTIR, PADRAO TELEBRAS, DIMENSOES 40 X 40 X 12 CM, EM CHAPA DE ACO GALVANIZADO</t>
  </si>
  <si>
    <t>62,00</t>
  </si>
  <si>
    <t>CAIXA DE PASSAGEM N 3, DE SOBREPOR, PADRAO TELEBRAS, DIMENSOES 40 X 40 X *12* CM, EM CHAPA DE ACO GALVANIZADO</t>
  </si>
  <si>
    <t>CAIXA DE PASSAGEM N 4, DE EMBUTIR, PADRAO TELEBRAS, DIMENSOES 60 X 60 X 12 CM, EM CHAPA DE ACO GALVANIZADO</t>
  </si>
  <si>
    <t>121,93</t>
  </si>
  <si>
    <t>CAIXA DE PASSAGEM N 4, DE SOBREPOR, PADRAO TELEBRAS, DIMENSOES 60 X 60 X *12* CM, EM CHAPA DE ACO GALVANIZADO</t>
  </si>
  <si>
    <t>131,00</t>
  </si>
  <si>
    <t>CAIXA DE PASSAGEM N 5, DE EMBUTIR, PADRAO TELEBRAS, DIMENSOES 80 X 80 X 12 CM, EM CHAPA DE ACO GALVANIZADO</t>
  </si>
  <si>
    <t>CAIXA DE PASSAGEM N 5, DE SOBREPOR, PADRAO TELEBRAS, DIMENSOES 80 X 80 X *12* CM, EM CHAPA DE ACO GALVANIZADO</t>
  </si>
  <si>
    <t>227,03</t>
  </si>
  <si>
    <t>CAIXA DE PASSAGEM N 6, DE EMBUTIR, PADRAO TELEBRAS, DIMENSOES 120 X 120 X 12 CM, EM CHAPA DE ACO GALVANIZADO</t>
  </si>
  <si>
    <t>402,75</t>
  </si>
  <si>
    <t>CAIXA DE PASSAGEM N 6, DE SOBREPOR, PADRAO TELEBRAS, DIMENSOES 120 X 120 X *12* CM, EM CHAPA DE ACO GALVANIZADO</t>
  </si>
  <si>
    <t>429,74</t>
  </si>
  <si>
    <t>CAIXA DE PASSAGEM N 7, DE EMBUTIR, PADRAO TELEBRAS, DIMENSOES 150 X 150 X 15 CM, EM CHAPA DE ACO GALVANIZADO</t>
  </si>
  <si>
    <t>576,98</t>
  </si>
  <si>
    <t>CAIXA DE PASSAGEM N 7, DE SOBREPOR, PADRAO TELEBRAS, DIMENSOES 150 X 150 X *15* CM, EM CHAPA DE ACO GALVANIZADO</t>
  </si>
  <si>
    <t>699,48</t>
  </si>
  <si>
    <t>CAIXA DE PASSAGEM N 8, DE EMBUTIR, PADRAO TELEBRAS, DIMENSOES 200 X 200 X 20 CM, EM CHAPA DE ACO GALVANIZADO</t>
  </si>
  <si>
    <t>1.885,95</t>
  </si>
  <si>
    <t>CAIXA DE PASSAGEM N 8, DE SOBREPOR, PADRAO TELEBRAS, DIMENSOES 200 X 200 X *20* CM, EM CHAPA DE ACO GALVANIZADO</t>
  </si>
  <si>
    <t>2.452,30</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</si>
  <si>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</si>
  <si>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</si>
  <si>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</si>
  <si>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</si>
  <si>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1.076,23</t>
  </si>
  <si>
    <t>CAIXA DE PROTECAO PARA TRANSFORMADOR CORRENTE, EM CHAPA DE ACO 18 USG (PADRAO DA CONCESSIONARIA LOCAL)</t>
  </si>
  <si>
    <t>181,16</t>
  </si>
  <si>
    <t>CAIXA DE PROTECAO PARA 1 MEDIDOR BIFASICO, EM CHAPA DE ACO 20 USG (PADRAO DA CONCESSIONARIA LOCAL)</t>
  </si>
  <si>
    <t>CAIXA DE PROTECAO PARA 1 MEDIDOR MONOFASICO, EM CHAPA DE ACO 20 USG (PADRAO DA CONCESSIONARIA LOCAL)</t>
  </si>
  <si>
    <t>52,70</t>
  </si>
  <si>
    <t>CAIXA DE PROTECAO PARA 1 MEDIDOR TRIFASICO, EM CHAPA DE ACO 20 USG (PADRAO DA CONCESSIONARIA LOCAL)</t>
  </si>
  <si>
    <t>103,33</t>
  </si>
  <si>
    <t>CAIXA EXTERNA DE MEDICAO PARA 1 MEDIDOR TRIFASICO, COM VISOR, EM CHAPA DE ACO 18 USG (PADRAO DA CONCESSIONARIA LOCAL)</t>
  </si>
  <si>
    <t>CAIXA EXTERNA DE MEDICAO PARA 4 MEDIDORES MONOFASICOS, COM VISOR, EM CHAPA DE ACO 18 USG (PADRAO DA CONCESSIONARIA LOCAL)</t>
  </si>
  <si>
    <t>165,25</t>
  </si>
  <si>
    <t>CAIXA GORDURA DUPLA, CONCRETO PRE MOLDADO, CIRCULAR, COM TAMPA, D = 60* CM</t>
  </si>
  <si>
    <t>116,35</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</si>
  <si>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</si>
  <si>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</si>
  <si>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</si>
  <si>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</si>
  <si>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</si>
  <si>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100,66</t>
  </si>
  <si>
    <t>CAIXA INTERNA DE MEDICAO PARA 1 MEDIDOR TRIFASICO, COM VISOR, EM CHAPA DE ACO 18 USG (PADRAO DA CONCESSIONARIA LOCAL)</t>
  </si>
  <si>
    <t>93,00</t>
  </si>
  <si>
    <t>CAIXA INTERNA DE MEDICAO PARA 4 MEDIDORES MONOFASICOS, COM VISOR, EM CHAPA DE ACO 18 USG (PADRAO DA CONCESSIONARIA LOCAL)</t>
  </si>
  <si>
    <t>158,63</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</si>
  <si>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</si>
  <si>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</si>
  <si>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</si>
  <si>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</si>
  <si>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</si>
  <si>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2.066,66</t>
  </si>
  <si>
    <t>CAIXA PARA MEDICAO COLETIVA TIPO K, PADRAO BIFASICO OU TRIFASICO, PARA ATE 2 MEDIDORES (PADRAO DA CONCESSIONARIA LOCAL)</t>
  </si>
  <si>
    <t>CAIXA PARA MEDICAO COLETIVA TIPO L, PADRAO BIFASICO OU TRIFASICO, PARA ATE 4 MEDIDORES (PADRAO DA CONCESSIONARIA LOCAL)</t>
  </si>
  <si>
    <t>1.247,23</t>
  </si>
  <si>
    <t>CAIXA PARA MEDICAO COLETIVA TIPO M, PADRAO BIFASICO OU TRIFASICO, PARA ATE 8 MEDIDORES (PADRAO DA CONCESSIONARIA LOCAL)</t>
  </si>
  <si>
    <t>2.805,50</t>
  </si>
  <si>
    <t>CAIXA PARA MEDICAO COLETIVA TIPO N, PADRAO BIFASICO OU TRIFASICO, PARA ATE 12 MEDIDORES (PADRAO DA CONCESSIONARIA LOCAL)</t>
  </si>
  <si>
    <t>3.136,16</t>
  </si>
  <si>
    <t>CAIXA PARA MEDIDOR MONOFASICO, EM POLICARBONATO (TERMOPLASTICO), COM DISJUNTOR</t>
  </si>
  <si>
    <t>CAIXA PARA MEDIDOR POLIFASICO, EM POLICARBONATO (TERMOPLASTICO), COM DISJUNTOR</t>
  </si>
  <si>
    <t>114,85</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</si>
  <si>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</si>
  <si>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</si>
  <si>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</si>
  <si>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</si>
  <si>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</si>
  <si>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30,36</t>
  </si>
  <si>
    <t>CAIXA SIFONADA PVC, 150 X 185 X 75 MM, COM GRELHA QUADRADA BRANCA</t>
  </si>
  <si>
    <t>37,77</t>
  </si>
  <si>
    <t>CAIXA SIFONADA PVC, 150 X 185 X 75 MM, COM TAMPA CEGA QUADRADA BRANCA</t>
  </si>
  <si>
    <t>43,46</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</si>
  <si>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</si>
  <si>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</si>
  <si>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</si>
  <si>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</si>
  <si>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</si>
  <si>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</si>
  <si>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3.665,73</t>
  </si>
  <si>
    <t>CALCARIO DOLOMITICO A (POSTO PEDREIRA/FORNECEDOR, SEM FRETE)</t>
  </si>
  <si>
    <t>CALCETEIRO</t>
  </si>
  <si>
    <t>CALCETEIRO  (MENSALISTA)</t>
  </si>
  <si>
    <t>2.624,78</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</si>
  <si>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</si>
  <si>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</si>
  <si>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</si>
  <si>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</si>
  <si>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</si>
  <si>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</si>
  <si>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68,38</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</si>
  <si>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</si>
  <si>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</si>
  <si>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</si>
  <si>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</si>
  <si>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</si>
  <si>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</si>
  <si>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</si>
  <si>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36,52</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</si>
  <si>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</si>
  <si>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</si>
  <si>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</si>
  <si>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</si>
  <si>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</si>
  <si>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229.392,57</t>
  </si>
  <si>
    <t>CAMINHAO TOCO, PESO BRUTO TOTAL 14300 KG, CARGA UTIL MAXIMA 9590 KG, DISTANCIA ENTRE EIXOS 4,76 M, POTENCIA 185 CV (INCLUI CABINE E CHASSI, NAO INCLUI CARROCERIA)</t>
  </si>
  <si>
    <t>239.555,53</t>
  </si>
  <si>
    <t>CAMINHAO TOCO, PESO BRUTO TOTAL 14300 KG, CARGA UTIL MAXIMA 9710 KG, DISTANCIA ENTRE EIXOS 3,56 M, POTENCIA 185 CV (INCLUI CABINE E CHASSI, NAO INCLUI CARROCERIA)</t>
  </si>
  <si>
    <t>243.874,78</t>
  </si>
  <si>
    <t>CAMINHAO TOCO, PESO BRUTO TOTAL 16000 KG, CARGA UTIL MAXIMA DE 10685 KG, DISTANCIA ENTRE EIXOS 4,8M, POTENCIA 189 CV (INCLUI CABINE E CHASSI, NAO INCLUI CARROCERIA)</t>
  </si>
  <si>
    <t>201.807,37</t>
  </si>
  <si>
    <t>CAMINHAO TOCO, PESO BRUTO TOTAL 16000 KG, CARGA UTIL MAXIMA 10600 KG, DISTANCIA ENTRE EIXOS 4,80 M, POTENCIA 275 CV (INCLUI CABINE E CHASSI, NAO INCLUI CARROCERIA)</t>
  </si>
  <si>
    <t>280.933,29</t>
  </si>
  <si>
    <t>CAMINHAO TOCO, PESO BRUTO TOTAL 16000 KG, CARGA UTIL MAXIMA 10780 KG, DISTANCIA ENTRE EIXOS 3,56 M, POTENCIA 275 CV (INCLUI CABINE E CHASSI, NAO INCLUI CARROCERIA)</t>
  </si>
  <si>
    <t>282.022,19</t>
  </si>
  <si>
    <t>CAMINHAO TOCO, PESO BRUTO TOTAL 16000 KG, CARGA UTIL MAXIMA 11030 KG, DISTANCIA ENTRE EIXOS 3,56M, POTENCIA 186 CV (INCLUI CABINE E CHASSI, NAO INCLUI CARROCERIA)</t>
  </si>
  <si>
    <t>282.022,17</t>
  </si>
  <si>
    <t>CAMINHAO TOCO, PESO BRUTO TOTAL 16000 KG, CARGA UTIL MAXIMA 11130 KG, DISTANCIA ENTRE EIXOS 5,36 M, POTENCIA 185 CV (INCLUI CABINE E CHASSI, NAO INCLUI CARROCERIA)</t>
  </si>
  <si>
    <t>255.743,67</t>
  </si>
  <si>
    <t>CAMINHAO TOCO, PESO BRUTO TOTAL 16000 KG, CARGA UTIL MAXIMA 13071 KG, DISTANCIA ENTRE EIXOS 4,80 M, POTENCIA 230 CV (INCLUI CABINE E CHASSI, NAO INCLUI CARROCERIA)</t>
  </si>
  <si>
    <t>269.318,48</t>
  </si>
  <si>
    <t>CAMINHAO TOCO, PESO BRUTO TOTAL 8250 KG, CARGA UTIL MAXIMA 5110 KG, DISTANCIA ENTRE EIXOS 4,30 M, POTENCIA 162 CV (INCLUI CABINE E CHASSI, NAO INCLUI CARROCERIA)</t>
  </si>
  <si>
    <t>188.014,80</t>
  </si>
  <si>
    <t>CAMINHAO TOCO, PESO BRUTO TOTAL 9000 KG, CARGA UTIL MAXIMA 5940 KG, DISTANCIA ENTRE EIXOS 3,69 M, POTENCIA 177 CV (INCLUI CABINE E CHASSI, NAO INCLUI CARROCERIA)</t>
  </si>
  <si>
    <t>206.126,63</t>
  </si>
  <si>
    <t>CAMINHAO TOCO, PESO BRUTO TOTAL 9600 KG, CARGA UTIL MAXIMA 6110 KG, DISTANCIA ENTRE EIXOS 3,70 M, POTENCIA 156 CV (INCLUI CABINE E CHASSI, NAO INCLUI CARROCERIA)</t>
  </si>
  <si>
    <t>205.400,72</t>
  </si>
  <si>
    <t>CAMINHAO TOCO, PESO BRUTO TOTAL 9600 KG, CARGA UTIL MAXIMA 6200 KG, DISTANCIA ENTRE EIXOS 3,10 M, POTENCIA 156 CV (INCLUI CABINE E CHASSI, NAO INCLUI CARROCERIA)</t>
  </si>
  <si>
    <t>204.674,78</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</si>
  <si>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</si>
  <si>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</si>
  <si>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293.274,04</t>
  </si>
  <si>
    <t>CAMINHAO TRUCADO, PESO BRUTO TOTAL 23000 KG, CARGA UTIL MAXIMA 15378 KG, DISTANCIA ENTRE EIXOS 4,80 M, POTENCIA 326 CV (INCLUI CABINE E CHASSI, NAO INCLUI CARROCERIA)</t>
  </si>
  <si>
    <t>331.022,19</t>
  </si>
  <si>
    <t>CAMINHAO TRUCADO, PESO BRUTO TOTAL 23000 KG, CARGA UTIL MAXIMA 15935 KG, DISTANCIA ENTRE EIXOS 4,80 M, POTENCIA 230 CV (INCLUI CABINE E CHASSI, NAO INCLUI CARROCERIA)</t>
  </si>
  <si>
    <t>297.847,37</t>
  </si>
  <si>
    <t>CAMINHAO TRUCADO, PESO BRUTO TOTAL 23000 KG, CARGA UTIL MAXIMA 15940 KG, DISTANCIA ENTRE EIXOS 3,60 M, POTENCIA 286 CV (INCLUI CABINE E CHASSI, NAO INCLUI CARROCERIA)</t>
  </si>
  <si>
    <t>314.325,90</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</si>
  <si>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</si>
  <si>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</si>
  <si>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310.696,27</t>
  </si>
  <si>
    <t>CAMINHONETE COM MOTOR A DIESEL, POTENCIA *160* CV, CABINE DUPLA, 4X4</t>
  </si>
  <si>
    <t>163.099,77</t>
  </si>
  <si>
    <t>CAMPAINHA ALTA POTENCIA 110V / 220V, DIAMETRO 150 MM</t>
  </si>
  <si>
    <t>115,02</t>
  </si>
  <si>
    <t>CAMPAINHA CIGARRA 127 V / 220 V (APENAS MODULO)</t>
  </si>
  <si>
    <t>CAMPAINHA CIGARRA 127 V / 220 V, CONJUNTO MONTADO PARA EMBUTIR 4" X 2" (PLACA + SUPORTE + MODULO)</t>
  </si>
  <si>
    <t>18,46</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</si>
  <si>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</si>
  <si>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</si>
  <si>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</si>
  <si>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</si>
  <si>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</si>
  <si>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</si>
  <si>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</si>
  <si>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</si>
  <si>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</si>
  <si>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</si>
  <si>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</si>
  <si>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</si>
  <si>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</si>
  <si>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</si>
  <si>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20,53</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</si>
  <si>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</si>
  <si>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</si>
  <si>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</si>
  <si>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</si>
  <si>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</si>
  <si>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</si>
  <si>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</si>
  <si>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</si>
  <si>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</si>
  <si>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</si>
  <si>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</si>
  <si>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</si>
  <si>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</si>
  <si>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</si>
  <si>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</si>
  <si>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</si>
  <si>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</si>
  <si>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</si>
  <si>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</si>
  <si>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</si>
  <si>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32,47</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</si>
  <si>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</si>
  <si>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</si>
  <si>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</si>
  <si>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</si>
  <si>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</si>
  <si>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</si>
  <si>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</si>
  <si>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</si>
  <si>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</si>
  <si>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</si>
  <si>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</si>
  <si>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</si>
  <si>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</si>
  <si>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</si>
  <si>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</si>
  <si>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</si>
  <si>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</si>
  <si>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63,57</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</si>
  <si>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</si>
  <si>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</si>
  <si>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</si>
  <si>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</si>
  <si>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</si>
  <si>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60,59</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</si>
  <si>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</si>
  <si>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</si>
  <si>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</si>
  <si>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</si>
  <si>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</si>
  <si>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</si>
  <si>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</si>
  <si>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</si>
  <si>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40,31</t>
  </si>
  <si>
    <t>CAP, PVC PBA, JE, DN 100 / DE 110 MM,  PARA REDE DE AGUA (NBR 10351)</t>
  </si>
  <si>
    <t>24,13</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</si>
  <si>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</si>
  <si>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</si>
  <si>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</si>
  <si>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</si>
  <si>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76,90</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</si>
  <si>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</si>
  <si>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</si>
  <si>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</si>
  <si>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138,48</t>
  </si>
  <si>
    <t>CAPACITOR TRIFASICO, POTENCIA 5 KVAR, TENSAO 220 V, FORNECIDO COM CAPA PROTETORA, RESISTOR INTERNO A UNIDADE CAPACITIVA</t>
  </si>
  <si>
    <t>235,29</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</si>
  <si>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</si>
  <si>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</si>
  <si>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</si>
  <si>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</si>
  <si>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91,75</t>
  </si>
  <si>
    <t>CARPETE DE NYLON EM MANTA PARA TRAFEGO COMERCIAL PESADO, E = 9 A 10 MM (INSTALADO)</t>
  </si>
  <si>
    <t>112,72</t>
  </si>
  <si>
    <t>CARPETE DE NYLON EM PLACAS 50 X 50 CM PARA TRAFEGO COMERCIAL PESADO, E = 6,5 MM (INSTALADO)</t>
  </si>
  <si>
    <t>115,10</t>
  </si>
  <si>
    <t>CARPETE DE POLIESTER EM MANTA PARA TRAFEGO COMERCIAL PESADO, E = 4 A 5 MM (INSTALADO)</t>
  </si>
  <si>
    <t>CARPETE DE POLIPROPILENO EM MANTA PARA TRAFEGO COMERCIAL MEDIO, E = 5 A 6 MM (INSTALADO)</t>
  </si>
  <si>
    <t>CARPINTEIRO AUXILIAR</t>
  </si>
  <si>
    <t>CARPINTEIRO AUXILIAR (MENSALISTA)</t>
  </si>
  <si>
    <t>2.376,65</t>
  </si>
  <si>
    <t>CARPINTEIRO DE ESQUADRIAS</t>
  </si>
  <si>
    <t>CARPINTEIRO DE ESQUADRIAS (MENSALISTA)</t>
  </si>
  <si>
    <t>2.532,68</t>
  </si>
  <si>
    <t>CARPINTEIRO DE FORMAS</t>
  </si>
  <si>
    <t>CARPINTEIRO DE FORMAS (MENSALISTA)</t>
  </si>
  <si>
    <t>3.016,61</t>
  </si>
  <si>
    <t>CARRANCA PARA JANELA VENEZIANA DE ABRIR, EM LATAO CROMADO, SIMPLES, PARA APARAFUSAR NA PAREDE</t>
  </si>
  <si>
    <t>CARRINHO COM 2 PNEUS PARA TRANSPORTAR TUBO CONCRETO, ALTURA ATE 1,0 M E DIAMETRO ATE 1000MM, COM ESTRUTURA EM PERFIL OU TUBO METALICO</t>
  </si>
  <si>
    <t>3.324,77</t>
  </si>
  <si>
    <t>CARRINHO DE MAO DE ACO CAPACIDADE 50 A 60 L, PNEU COM CAMARA</t>
  </si>
  <si>
    <t>120,70</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</si>
  <si>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</si>
  <si>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</si>
  <si>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</si>
  <si>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</si>
  <si>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</si>
  <si>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</si>
  <si>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</si>
  <si>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</si>
  <si>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1.733,74</t>
  </si>
  <si>
    <t>CARVAO ANTRACITO PARA FILTRO, GRAO VARIANDO DE 0,8 ATE 1,1 MM, COEFICIENTE DE UNIFORMIDADE MENOR QUE 1,7 MM (DISTRIBUIDOR)</t>
  </si>
  <si>
    <t>CASCALHO DE CAVA</t>
  </si>
  <si>
    <t>CASCALHO DE RIO</t>
  </si>
  <si>
    <t>CASCALHO LAVADO</t>
  </si>
  <si>
    <t>52,65</t>
  </si>
  <si>
    <t>CAVALETE PARA TALHA COM ESTRUTURA EM TUBO METALICO ALTURA MINIMA 3,2 M EQUIPADO COM RODAS DE BORRACHA PARA MOVIMENTACAO DE TUBOS DE CONCRETO NA CENTRAL DE PREMOLDADOS COM CAPACIDADE DE CARGA DE 3 TONELADAS</t>
  </si>
  <si>
    <t>8.441,53</t>
  </si>
  <si>
    <t>CAVALO MECANICO TRACAO 4X2, PESO BRUTO TOTAL COMBINADO 49000 KG, CAPACIDADE MAXIMA DE TRACAO *66000* KG, POTENCIA *360* CV (INCLUI CABINE E CHASSI, NAO INCLUI SEMIRREBOQUE)</t>
  </si>
  <si>
    <t>496.329,79</t>
  </si>
  <si>
    <t>CAVALO MECANICO TRACAO 4X2, PESO BRUTO TOTAL 16000 KG, CAPACIDADE MAXIMA DE TRACAO *36000* KG, DISTANCIA ENTRE EIXOS *3,56* M, POTENCIA *286* CV (INCLUI CABINE E CHASSI, NAO INCLUI SEMIRREBOQUE)</t>
  </si>
  <si>
    <t>425.671,82</t>
  </si>
  <si>
    <t>CAVALO MECANICO TRACAO 4X2, PESO BRUTO TOTAL 16000 KG, CAPACIDADE MAXIMA DE TRACAO *45000* KG, DISTANCIA ENTRE EIXOS *3,56* M, POTENCIA *330* CV (INCLUI CABINE E CHASSI, NAO INCLUI SEMIRREBOQUE)</t>
  </si>
  <si>
    <t>430.841,85</t>
  </si>
  <si>
    <t>CAVALO MECANICO TRACAO 4X2, PESO BRUTO TOTAL 16000 KG, CAPACIDADE MAXIMA DE TRACAO *80000* KG, POTENCIA *380* CV (INCLUI CABINE E CHASSI, NAO INCLUI SEMIRREBOQUE)</t>
  </si>
  <si>
    <t>489.781,08</t>
  </si>
  <si>
    <t>CAVALO MECANICO TRACAO 6X2, PESO BRUTO TOTAL COMBINADO 56000 KG, CAPACIDADE MAXIMA DE TRACAO *66000* KG, POTENCIA *360* CV (INCLUI CABINE E CHASSI, NAO INCLUI SEMIRREBOQUE)</t>
  </si>
  <si>
    <t>600.593,55</t>
  </si>
  <si>
    <t>CAVOUQUEIRO OU OPERADOR DE PERFURATRIZ / ROMPEDOR</t>
  </si>
  <si>
    <t>CAVOUQUEIRO OU OPERADOR DE PERFURATRIZ / ROMPEDOR (MENSALISTA)</t>
  </si>
  <si>
    <t>2.390,31</t>
  </si>
  <si>
    <t>CENTRALIZADOR DE BARRA DE ACO (CHUMBADOR TIPO CARAMBOLA), PARA ACO ATE 20 MM</t>
  </si>
  <si>
    <t>CERA  LIQUIDA</t>
  </si>
  <si>
    <t>CHAPA ACO INOX AISI 304 NUMERO 4 (E = 6 MM), ACABAMENTO NUMERO 1 (LAMINADO A QUENTE, FOSCO)</t>
  </si>
  <si>
    <t>1.110,08</t>
  </si>
  <si>
    <t>CHAPA ACO INOX AISI 304 NUMERO 9 (E = 4 MM), ACABAMENTO NUMERO 1 (LAMINADO A QUENTE, FOSCO)</t>
  </si>
  <si>
    <t>740,04</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</si>
  <si>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</si>
  <si>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</si>
  <si>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</si>
  <si>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</si>
  <si>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</si>
  <si>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</si>
  <si>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</si>
  <si>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</si>
  <si>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</si>
  <si>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</si>
  <si>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7,29</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</si>
  <si>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</si>
  <si>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</si>
  <si>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</si>
  <si>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</si>
  <si>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</si>
  <si>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</si>
  <si>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</si>
  <si>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</si>
  <si>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</si>
  <si>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1.407,82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</si>
  <si>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</si>
  <si>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</si>
  <si>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</si>
  <si>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</si>
  <si>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</si>
  <si>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</si>
  <si>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</si>
  <si>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</si>
  <si>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</si>
  <si>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</si>
  <si>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</si>
  <si>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</si>
  <si>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</si>
  <si>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</si>
  <si>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</si>
  <si>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</si>
  <si>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17,75</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</si>
  <si>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</si>
  <si>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</si>
  <si>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</si>
  <si>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</si>
  <si>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24,77</t>
  </si>
  <si>
    <t>CHAPA DE MADEIRA COMPENSADA DE PINUS, VIROLA OU EQUIVALENTE, DE *2,2 X 1,6* M, E = 10 MM</t>
  </si>
  <si>
    <t>CHAPA DE MADEIRA COMPENSADA DE PINUS, VIROLA OU EQUIVALENTE, DE *2,2 X 1,6* M, E = 12 MM</t>
  </si>
  <si>
    <t>101,98</t>
  </si>
  <si>
    <t>CHAPA DE MADEIRA COMPENSADA DE PINUS, VIROLA OU EQUIVALENTE, DE *2,2 X 1,6* M, E = 15 MM</t>
  </si>
  <si>
    <t>34,04</t>
  </si>
  <si>
    <t>CHAPA DE MADEIRA COMPENSADA DE PINUS, VIROLA OU EQUIVALENTE, DE *2,2 X 1,6* M, E = 20 MM</t>
  </si>
  <si>
    <t>43,56</t>
  </si>
  <si>
    <t>CHAPA DE MADEIRA COMPENSADA DE PINUS, VIROLA OU EQUIVALENTE, DE *2,2 X 1,6* M, E = 25 MM</t>
  </si>
  <si>
    <t>51,51</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</si>
  <si>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</si>
  <si>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</si>
  <si>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</si>
  <si>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</si>
  <si>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</si>
  <si>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</si>
  <si>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</si>
  <si>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</si>
  <si>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60,77</t>
  </si>
  <si>
    <t>CHAPA DE MADEIRA COMPENSADA NAVAL (COM COLA FENOLICA), E = 4 MM, DE *1,60 X 2,20* M</t>
  </si>
  <si>
    <t>CHAPA DE MADEIRA COMPENSADA NAVAL (COM COLA FENOLICA), E = 6 MM, DE *1,60 X 2,20* M</t>
  </si>
  <si>
    <t>19,33</t>
  </si>
  <si>
    <t>CHAPA DE MADEIRA COMPENSADA PLASTIFICADA PARA FORMA DE CONCRETO, DE 2,20 x 1,10 M, E = 10 MM</t>
  </si>
  <si>
    <t>26,89</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</si>
  <si>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</si>
  <si>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</si>
  <si>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</si>
  <si>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</si>
  <si>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32,13</t>
  </si>
  <si>
    <t>CHAPA DE MADEIRA COMPENSADA PLASTIFICADA PARA FORMA DE CONCRETO, DE 2,20 X 1,10 M, E = 20 MM</t>
  </si>
  <si>
    <t>118,11</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</si>
  <si>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</si>
  <si>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</si>
  <si>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</si>
  <si>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</si>
  <si>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</si>
  <si>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</si>
  <si>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</si>
  <si>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27,14</t>
  </si>
  <si>
    <t>CHAPA DE MDF BRANCO LISO 1 FACE, E = 15 MM, DE *2,75 X 1,85* M</t>
  </si>
  <si>
    <t>CHAPA DE MDF BRANCO LISO 1 FACE, E = 18 MM, DE *2,75 X 1,85* M</t>
  </si>
  <si>
    <t>CHAPA DE MDF BRANCO LISO 1 FACE, E = 25 MM, DE *2,75 X 1,85* M</t>
  </si>
  <si>
    <t>54,79</t>
  </si>
  <si>
    <t>CHAPA DE MDF BRANCO LISO 1 FACE, E = 6 MM, DE *2,75 X 1,85* M</t>
  </si>
  <si>
    <t>19,84</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</si>
  <si>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</si>
  <si>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</si>
  <si>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</si>
  <si>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</si>
  <si>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</si>
  <si>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</si>
  <si>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</si>
  <si>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</si>
  <si>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</si>
  <si>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</si>
  <si>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</si>
  <si>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</si>
  <si>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</si>
  <si>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</si>
  <si>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</si>
  <si>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</si>
  <si>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</si>
  <si>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</si>
  <si>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</si>
  <si>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</si>
  <si>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635,51</t>
  </si>
  <si>
    <t>CHAVE BLINDADA TRIPOLAR PARA MOTORES, DO TIPO FACA, COM PORTA FUSIVEL DO TIPO CARTUCHO, CORRENTE NOMINAL DE 30 A, TENSAO NOMINAL DE 250 V</t>
  </si>
  <si>
    <t>214,91</t>
  </si>
  <si>
    <t>CHAVE BLINDADA TRIPOLAR PARA MOTORES, DO TIPO FACA, COM PORTA FUSIVEL DO TIPO CARTUCHO, CORRENTE NOMINAL DE 60 A, TENSAO NOMINAL DE 250 V</t>
  </si>
  <si>
    <t>337,76</t>
  </si>
  <si>
    <t>CHAVE DE PARTIDA DIRETA TRIFASICA, COM CAIXA TERMOPLASTICA, COM FUSIVEL DE 25 A, PARA MOTOR COM POTENCIA DE 7,5 CV E TENSAO DE 380 V</t>
  </si>
  <si>
    <t>504,44</t>
  </si>
  <si>
    <t>CHAVE DE PARTIDA DIRETA TRIFASICA, COM CAIXA TERMOPLASTICA, COM FUSIVEL DE 35 A, PARA MOTOR COM POTENCIA DE 5 CV E TENSAO DE 220 V</t>
  </si>
  <si>
    <t>281,64</t>
  </si>
  <si>
    <t>CHAVE DE PARTIDA DIRETA TRIFASICA, COM CAIXA TERMOPLASTICA, COM FUSIVEL DE 63 A, PARA MOTOR COM POTENCIA DE 10 CV E TENSAO DE 220 V</t>
  </si>
  <si>
    <t>444,28</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</si>
  <si>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</si>
  <si>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</si>
  <si>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302,69</t>
  </si>
  <si>
    <t>CHAVE SECCIONADORA-FUSIVEL BLINDADA TRIPOLAR, ABERTURA COM CARGA, PARA FUSIVEL NH00, CORRENTE NOMINAL DE 160 A, TENSAO DE 500 V</t>
  </si>
  <si>
    <t>328,34</t>
  </si>
  <si>
    <t>CHAVE SECCIONADORA-FUSIVEL BLINDADA TRIPOLAR, ABERTURA COM CARGA, PARA FUSIVEL NH01, CORRENTE NOMINAL DE 250 A, TENSAO DE 500 V</t>
  </si>
  <si>
    <t>455,16</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</si>
  <si>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</si>
  <si>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</si>
  <si>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</si>
  <si>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</si>
  <si>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157,10</t>
  </si>
  <si>
    <t>CHUMBADOR, DIAMETRO 1/4" COM PARAFUSO 1/4" X 40 MM</t>
  </si>
  <si>
    <t>CHUVEIRO COMUM EM PLASTICO BRANCO, COM CANO, 3 TEMPERATURAS, 5500 W (110/220 V)</t>
  </si>
  <si>
    <t>CHUVEIRO COMUM EM PLASTICO CROMADO, COM CANO, 4 TEMPERATURAS (110/220 V)</t>
  </si>
  <si>
    <t>180,49</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</si>
  <si>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</si>
  <si>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</si>
  <si>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</si>
  <si>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3.275,45</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</si>
  <si>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</si>
  <si>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</si>
  <si>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</si>
  <si>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</si>
  <si>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</si>
  <si>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</si>
  <si>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</si>
  <si>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</si>
  <si>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18,79</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</si>
  <si>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</si>
  <si>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</si>
  <si>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</si>
  <si>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</si>
  <si>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</si>
  <si>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</si>
  <si>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</si>
  <si>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</si>
  <si>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</si>
  <si>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13,28</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</si>
  <si>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</si>
  <si>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</si>
  <si>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</si>
  <si>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</si>
  <si>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</si>
  <si>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</si>
  <si>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</si>
  <si>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</si>
  <si>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</si>
  <si>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</si>
  <si>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</si>
  <si>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</si>
  <si>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10.577,49</t>
  </si>
  <si>
    <t>COMPACTADOR DE SOLO TIPO PLACA VIBRATORIA REVERSIVEL, A GASOLINA, 4 TEMPOS, PESO DE 125 A 150 KG, FORCA CENTRIFUGA DE 2500 A 2800 KGF, LARG. TRABALHO DE 400 A 450 MM, FREQ VIBRACAO DE 4300 A 4500 RPM, VELOC. TRABALHO DE 15 A 20 M/MIN, POT. DE 5,5 A 6,0 HP</t>
  </si>
  <si>
    <t>8.879,72</t>
  </si>
  <si>
    <t>COMPACTADOR DE SOLO TIPO PLACA VIBRATORIA REVERSIVEL, A GASOLINA, 4 TEMPOS, PESO DE 150 A 175 KG, FORCA CENTRIFUGA DE 2800 A 3100 KGF, LARG. TRABALHO DE 450 A 520 MM, FREQ VIBRACAO DE 4000 A 4300 RPM, VELOC. TRABALHO DE 15 A 20 M/MIN, POT. DE 6,0 A 7,0 HP</t>
  </si>
  <si>
    <t>7.664,84</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</si>
  <si>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</si>
  <si>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5.925,22</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</si>
  <si>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</si>
  <si>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104.765,97</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</si>
  <si>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</si>
  <si>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13.793,13</t>
  </si>
  <si>
    <t>COMPACTADOR DE SOLOS DE PERCURSAO (SOQUETE) COM MOTOR A GASOLINA 4 TEMPOS DE 4 HP (4 CV)</t>
  </si>
  <si>
    <t>13.106,88</t>
  </si>
  <si>
    <t>COMPRESSOR DE AR ESTACIONARIO, VAZAO 620 PCM, PRESSAO EFETIVA DE TRABALHO 109 PSI, MOTOR ELETRICO, POTENCIA 127 CV</t>
  </si>
  <si>
    <t>86.280,46</t>
  </si>
  <si>
    <t>COMPRESSOR DE AR REBOCAVEL VAZAO 400 PCM, PRESSAO EFETIVA DE TRABALHO 102 PSI, MOTOR DIESEL, POTENCIA 110 CV</t>
  </si>
  <si>
    <t>69.528,30</t>
  </si>
  <si>
    <t>COMPRESSOR DE AR REBOCAVEL VAZAO 748 PCM, PRESSAO EFETIVA DE TRABALHO 102 PSI, MOTOR DIESEL, POTENCIA 210 CV</t>
  </si>
  <si>
    <t>148.850,72</t>
  </si>
  <si>
    <t>COMPRESSOR DE AR REBOCAVEL VAZAO 860 PCM, PRESSAO EFETIVA DE TRABALHO 102 PSI, MOTOR DIESEL, POTENCIA 250 CV</t>
  </si>
  <si>
    <t>161.682,54</t>
  </si>
  <si>
    <t>COMPRESSOR DE AR REBOCAVEL, VAZAO *89* PCM, PRESSAO EFETIVA DE TRABALHO *102* PSI, MOTOR DIESEL, POTENCIA *20* CV</t>
  </si>
  <si>
    <t>58.463,00</t>
  </si>
  <si>
    <t>COMPRESSOR DE AR REBOCAVEL, VAZAO 152 PCM, PRESSAO EFETIVA DE TRABALHO 102 PSI, MOTOR DIESEL, POTENCIA 31,5 KW</t>
  </si>
  <si>
    <t>37.643,84</t>
  </si>
  <si>
    <t>COMPRESSOR DE AR REBOCAVEL, VAZAO 189 PCM, PRESSAO EFETIVA DE TRABALHO 102 PSI, MOTOR DIESEL, POTENCIA 63 CV</t>
  </si>
  <si>
    <t>43.779,34</t>
  </si>
  <si>
    <t>COMPRESSOR DE AR REBOCAVEL, VAZAO 250 PCM, PRESSAO EFETIVA DE TRABALHO 102 PSI, MOTOR DIESEL, POTENCIA 81 CV</t>
  </si>
  <si>
    <t>58.630,76</t>
  </si>
  <si>
    <t>COMPRESSOR DE AR, VAZAO DE 10 PCM, RESERVATORIO 100 L, PRESSAO DE TRABALHO ENTRE 6,9 E 9,7 BAR,  POTENCIA 2 HP, TENSAO 110/220 V (COLETADO CAIXA)</t>
  </si>
  <si>
    <t>2.166,49</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</si>
  <si>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</si>
  <si>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</si>
  <si>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</si>
  <si>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269,99</t>
  </si>
  <si>
    <t>CONCRETO AUTOADENSAVEL (CAA) CLASSE DE RESISTENCIA C20, ESPALHAMENTO SF2, INCLUI SERVICO DE BOMBEAMENTO (NBR 15823)</t>
  </si>
  <si>
    <t>279,99</t>
  </si>
  <si>
    <t>CONCRETO AUTOADENSAVEL (CAA) CLASSE DE RESISTENCIA C25, ESPALHAMENTO SF2, INCLUI SERVICO DE BOMBEAMENTO (NBR 15823)</t>
  </si>
  <si>
    <t>289,99</t>
  </si>
  <si>
    <t>CONCRETO AUTOADENSAVEL (CAA) CLASSE DE RESISTENCIA C30, ESPALHAMENTO SF2, INCLUI SERVICO DE BOMBEAMENTO (NBR 15823)</t>
  </si>
  <si>
    <t>295,86</t>
  </si>
  <si>
    <t>CONCRETO BETUMINOSO USINADO A QUENTE (CBUQ) PARA PAVIMENTACAO ASFALTICA, PADRAO DNIT, FAIXA C, COM CAP 30/45 - AQUISICAO POSTO USINA</t>
  </si>
  <si>
    <t>301,14</t>
  </si>
  <si>
    <t>CONCRETO BETUMINOSO USINADO A QUENTE (CBUQ) PARA PAVIMENTACAO ASFALTICA, PADRAO DNIT, FAIXA C, COM CAP 50/70 - AQUISICAO POSTO USINA</t>
  </si>
  <si>
    <t>325,00</t>
  </si>
  <si>
    <t>CONCRETO BETUMINOSO USINADO A QUENTE (CBUQ) PARA PAVIMENTACAO ASFALTICA, PADRAO DNIT, PARA BINDER, COM CAP 50/70 - AQUISICAO POSTO USINA</t>
  </si>
  <si>
    <t>314,86</t>
  </si>
  <si>
    <t>CONCRETO USINADO BOMBEAVEL, CLASSE DE RESISTENCIA C20, COM BRITA 0 E 1, SLUMP = 100 +/- 20 MM, EXCLUI SERVICO DE BOMBEAMENTO (NBR 8953)</t>
  </si>
  <si>
    <t>244,99</t>
  </si>
  <si>
    <t>CONCRETO USINADO BOMBEAVEL, CLASSE DE RESISTENCIA C20, COM BRITA 0 E 1, SLUMP = 100 +/- 20 MM, INCLUI SERVICO DE BOMBEAMENTO (NBR 8953)</t>
  </si>
  <si>
    <t>285,00</t>
  </si>
  <si>
    <t>CONCRETO USINADO BOMBEAVEL, CLASSE DE RESISTENCIA C20, COM BRITA 0 E 1, SLUMP = 130 +/- 20 MM, EXCLUI SERVICO DE BOMBEAMENTO (NBR 8953)</t>
  </si>
  <si>
    <t>300,81</t>
  </si>
  <si>
    <t>CONCRETO USINADO BOMBEAVEL, CLASSE DE RESISTENCIA C20, COM BRITA 0 E 1, SLUMP = 190 +/- 20 MM, INCLUI SERVICO DE BOMBEAMENTO (NBR 8953)</t>
  </si>
  <si>
    <t>300,16</t>
  </si>
  <si>
    <t>CONCRETO USINADO BOMBEAVEL, CLASSE DE RESISTENCIA C20, COM BRITA 0, SLUMP = 220 +/- 20 MM, INCLUI SERVICO DE BOMBEAMENTO (NBR 8953)</t>
  </si>
  <si>
    <t>363,37</t>
  </si>
  <si>
    <t>CONCRETO USINADO BOMBEAVEL, CLASSE DE RESISTENCIA C25, COM BRITA 0 E 1, SLUMP = 100 +/- 20 MM, EXCLUI SERVICO DE BOMBEAMENTO (NBR 8953)</t>
  </si>
  <si>
    <t>254,49</t>
  </si>
  <si>
    <t>CONCRETO USINADO BOMBEAVEL, CLASSE DE RESISTENCIA C25, COM BRITA 0 E 1, SLUMP = 100 +/- 20 MM, INCLUI SERVICO DE BOMBEAMENTO (NBR 8953)</t>
  </si>
  <si>
    <t>296,99</t>
  </si>
  <si>
    <t>CONCRETO USINADO BOMBEAVEL, CLASSE DE RESISTENCIA C25, COM BRITA 0 E 1, SLUMP = 130 +/- 20 MM, EXCLUI SERVICO DE BOMBEAMENTO (NBR 8953)</t>
  </si>
  <si>
    <t>318,85</t>
  </si>
  <si>
    <t>CONCRETO USINADO BOMBEAVEL, CLASSE DE RESISTENCIA C25, COM BRITA 0 E 1, SLUMP = 190 +/- 20 MM, EXCLUI SERVICO DE BOMBEAMENTO (NBR 8953)</t>
  </si>
  <si>
    <t>331,56</t>
  </si>
  <si>
    <t>CONCRETO USINADO BOMBEAVEL, CLASSE DE RESISTENCIA C30, COM BRITA 0 E 1, SLUMP = 100 +/- 20 MM, EXCLUI SERVICO DE BOMBEAMENTO (NBR 8953)</t>
  </si>
  <si>
    <t>265,79</t>
  </si>
  <si>
    <t>CONCRETO USINADO BOMBEAVEL, CLASSE DE RESISTENCIA C30, COM BRITA 0 E 1, SLUMP = 100 +/- 20 MM, INCLUI SERVICO DE BOMBEAMENTO (NBR 8953)</t>
  </si>
  <si>
    <t>306,99</t>
  </si>
  <si>
    <t>CONCRETO USINADO BOMBEAVEL, CLASSE DE RESISTENCIA C30, COM BRITA 0 E 1, SLUMP = 130 +/- 20 MM, EXCLUI SERVICO DE BOMBEAMENTO (NBR 8953)</t>
  </si>
  <si>
    <t>335,01</t>
  </si>
  <si>
    <t>CONCRETO USINADO BOMBEAVEL, CLASSE DE RESISTENCIA C30, COM BRITA 0 E 1, SLUMP = 190 +/- 20 MM, EXCLUI SERVICO DE BOMBEAMENTO (NBR 8953)</t>
  </si>
  <si>
    <t>357,39</t>
  </si>
  <si>
    <t>CONCRETO USINADO BOMBEAVEL, CLASSE DE RESISTENCIA C35, COM BRITA 0 E 1, SLUMP = 100 +/- 20 MM, EXCLUI SERVICO DE BOMBEAMENTO (NBR 8953)</t>
  </si>
  <si>
    <t>277,14</t>
  </si>
  <si>
    <t>CONCRETO USINADO BOMBEAVEL, CLASSE DE RESISTENCIA C35, COM BRITA 0 E 1, SLUMP = 100 +/- 20 MM, INCLUI SERVICO DE BOMBEAMENTO (NBR 8953)</t>
  </si>
  <si>
    <t>317,99</t>
  </si>
  <si>
    <t>CONCRETO USINADO BOMBEAVEL, CLASSE DE RESISTENCIA C40, COM BRITA 0 E 1, SLUMP = 100 +/- 20 MM, EXCLUI SERVICO DE BOMBEAMENTO (NBR 8953)</t>
  </si>
  <si>
    <t>289,49</t>
  </si>
  <si>
    <t>CONCRETO USINADO BOMBEAVEL, CLASSE DE RESISTENCIA C40, COM BRITA 0 E 1, SLUMP = 100 +/- 20 MM, INCLUI SERVICO DE BOMBEAMENTO (NBR 8953)</t>
  </si>
  <si>
    <t>CONCRETO USINADO BOMBEAVEL, CLASSE DE RESISTENCIA C45, COM BRITA 0 E 1, SLUMP = 100 +/- 20 MM, INCLUI SERVICO DE BOMBEAMENTO (NBR 8953)</t>
  </si>
  <si>
    <t>370,99</t>
  </si>
  <si>
    <t>CONCRETO USINADO BOMBEAVEL, CLASSE DE RESISTENCIA C50, COM BRITA 0 E 1, SLUMP = 100 +/- 20 MM, INCLUI SERVICO DE BOMBEAMENTO (NBR 8953)</t>
  </si>
  <si>
    <t>439,99</t>
  </si>
  <si>
    <t>CONCRETO USINADO BOMBEAVEL, CLASSE DE RESISTENCIA C60, COM BRITA 0 E 1, SLUMP = 100 +/- 20 MM, INCLUI SERVICO DE BOMBEAMENTO (NBR 8953)</t>
  </si>
  <si>
    <t>564,99</t>
  </si>
  <si>
    <t>CONCRETO USINADO BOMBEAVEL, CLASSE DE RESISTENCIA C80, COM BRITA 0 E 1, SLUMP = 100 +/- 20 MM, EXCLUI SERVICO DE BOMBEAMENTO (NBR 8953)</t>
  </si>
  <si>
    <t>779,99</t>
  </si>
  <si>
    <t>CONCRETO USINADO CONVENCIONAL (NAO BOMBEAVEL) CLASSE DE RESISTENCIA C10, COM BRITA 1 E 2, SLUMP = 80 MM +/- 10 MM (NBR 8953)</t>
  </si>
  <si>
    <t>244,45</t>
  </si>
  <si>
    <t>CONCRETO USINADO CONVENCIONAL (NAO BOMBEAVEL) CLASSE DE RESISTENCIA C15, COM BRITA 1 E 2, SLUMP = 80 MM +/- 10 MM (NBR 8953)</t>
  </si>
  <si>
    <t>246,79</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</si>
  <si>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</si>
  <si>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</si>
  <si>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</si>
  <si>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</si>
  <si>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</si>
  <si>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</si>
  <si>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</si>
  <si>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157,82</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</si>
  <si>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</si>
  <si>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</si>
  <si>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</si>
  <si>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</si>
  <si>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</si>
  <si>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</si>
  <si>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</si>
  <si>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85,98</t>
  </si>
  <si>
    <t>CONDULETE DE ALUMINIO TIPO E, PARA ELETRODUTO ROSCAVEL DE 4", COM TAMPA CEGA</t>
  </si>
  <si>
    <t>143,24</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</si>
  <si>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</si>
  <si>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</si>
  <si>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</si>
  <si>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</si>
  <si>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</si>
  <si>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</si>
  <si>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</si>
  <si>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</si>
  <si>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171,56</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</si>
  <si>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</si>
  <si>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</si>
  <si>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</si>
  <si>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</si>
  <si>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</si>
  <si>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</si>
  <si>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</si>
  <si>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123,72</t>
  </si>
  <si>
    <t>CONDULETE DE ALUMINIO TIPO T, PARA ELETRODUTO ROSCAVEL DE 4", COM TAMPA CEGA</t>
  </si>
  <si>
    <t>169,78</t>
  </si>
  <si>
    <t>CONDULETE DE ALUMINIO TIPO TB, PARA ELETRODUTO ROSCAVEL DE 3", COM TAMPA CEGA</t>
  </si>
  <si>
    <t>91,09</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</si>
  <si>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</si>
  <si>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</si>
  <si>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</si>
  <si>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</si>
  <si>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</si>
  <si>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</si>
  <si>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12,13</t>
  </si>
  <si>
    <t>CONDULETE DE ALUMINIO TIPO X, PARA ELETRODUTO ROSCAVEL DE 3", COM TAMPA CEGA</t>
  </si>
  <si>
    <t>101,88</t>
  </si>
  <si>
    <t>CONDULETE DE ALUMINIO TIPO X, PARA ELETRODUTO ROSCAVEL DE 4", COM TAMPA CEGA</t>
  </si>
  <si>
    <t>169,60</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</si>
  <si>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</si>
  <si>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</si>
  <si>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</si>
  <si>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</si>
  <si>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</si>
  <si>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</si>
  <si>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</si>
  <si>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</si>
  <si>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</si>
  <si>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</si>
  <si>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</si>
  <si>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</si>
  <si>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</si>
  <si>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</si>
  <si>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</si>
  <si>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</si>
  <si>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</si>
  <si>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</si>
  <si>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</si>
  <si>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</si>
  <si>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</si>
  <si>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</si>
  <si>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</si>
  <si>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</si>
  <si>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135,41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</si>
  <si>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</si>
  <si>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</si>
  <si>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</si>
  <si>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</si>
  <si>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</si>
  <si>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</si>
  <si>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</si>
  <si>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</si>
  <si>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</si>
  <si>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14,21</t>
  </si>
  <si>
    <t>CONECTOR CURVO 90 GRAUS DE ALUMINIO, BITOLA 1 1/2", PARA ADAPTAR ENTRADA DE ELETRODUTO METALICO FLEXIVEL EM QUADROS</t>
  </si>
  <si>
    <t>16,90</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</si>
  <si>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</si>
  <si>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</si>
  <si>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</si>
  <si>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</si>
  <si>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80,43</t>
  </si>
  <si>
    <t>CONECTOR CURVO 90 GRAUS DE ALUMINIO, BITOLA 2", PARA ADAPTAR ENTRADA DE ELETRODUTO METALICO FLEXIVEL EM QUADROS</t>
  </si>
  <si>
    <t>34,24</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</si>
  <si>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</si>
  <si>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</si>
  <si>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</si>
  <si>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178,51</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</si>
  <si>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</si>
  <si>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</si>
  <si>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</si>
  <si>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</si>
  <si>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</si>
  <si>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</si>
  <si>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</si>
  <si>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</si>
  <si>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</si>
  <si>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</si>
  <si>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</si>
  <si>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</si>
  <si>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</si>
  <si>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</si>
  <si>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</si>
  <si>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</si>
  <si>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</si>
  <si>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</si>
  <si>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</si>
  <si>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</si>
  <si>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</si>
  <si>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</si>
  <si>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</si>
  <si>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</si>
  <si>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</si>
  <si>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</si>
  <si>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</si>
  <si>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</si>
  <si>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</si>
  <si>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</si>
  <si>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</si>
  <si>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</si>
  <si>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</si>
  <si>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22,10</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</si>
  <si>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</si>
  <si>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</si>
  <si>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</si>
  <si>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</si>
  <si>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</si>
  <si>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</si>
  <si>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73,40</t>
  </si>
  <si>
    <t>CONECTOR, CPVC, SOLDAVEL, 42 MM X 1 1/2", PARA AGUA QUENTE</t>
  </si>
  <si>
    <t>89,70</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</si>
  <si>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</si>
  <si>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</si>
  <si>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</si>
  <si>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</si>
  <si>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</si>
  <si>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</si>
  <si>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</si>
  <si>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</si>
  <si>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</si>
  <si>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</si>
  <si>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</si>
  <si>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</si>
  <si>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</si>
  <si>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</si>
  <si>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</si>
  <si>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</si>
  <si>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</si>
  <si>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</si>
  <si>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</si>
  <si>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</si>
  <si>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</si>
  <si>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</si>
  <si>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</si>
  <si>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</si>
  <si>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</si>
  <si>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</si>
  <si>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</si>
  <si>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</si>
  <si>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</si>
  <si>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</si>
  <si>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</si>
  <si>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</si>
  <si>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55,64</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</si>
  <si>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</si>
  <si>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</si>
  <si>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</si>
  <si>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</si>
  <si>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2.386,66</t>
  </si>
  <si>
    <t>CONJUNTO PARA QUADRA DE  VOLEI COM POSTES EM TUBO DE ACO GALVANIZADO 3", H = *255* CM, PINTURA EM TINTA ESMALTE SINTETICO, REDE DE NYLON COM 2 MM, MALHA 10 X 10 CM E ANTENAS OFICIAIS EM FIBRA DE VIDRO</t>
  </si>
  <si>
    <t>1.448,91</t>
  </si>
  <si>
    <t>CONTAINER ALMOXARIFADO, DE *2,40* X *6,00* M, PADRAO SIMPLES, SEM REVESTIMENTO E SEM DIVISORIAS INTERNOS E SEM SANITARIO, PARA USO EM CANTEIRO DE OBRAS</t>
  </si>
  <si>
    <t>CONTATOR TRIPOLAR, CORRENTE DE *110* A, TENSAO NOMINAL DE *500* V, CATEGORIA AC-2 E AC-3</t>
  </si>
  <si>
    <t>1.389,89</t>
  </si>
  <si>
    <t>CONTATOR TRIPOLAR, CORRENTE DE *185* A, TENSAO NOMINAL DE *500* V, CATEGORIA AC-2 E AC-3</t>
  </si>
  <si>
    <t>2.078,75</t>
  </si>
  <si>
    <t>CONTATOR TRIPOLAR, CORRENTE DE *22* A, TENSAO NOMINAL DE *500* V, CATEGORIA AC-2 E AC-3</t>
  </si>
  <si>
    <t>145,19</t>
  </si>
  <si>
    <t>CONTATOR TRIPOLAR, CORRENTE DE *265* A, TENSAO NOMINAL DE *500* V, CATEGORIA AC-2 E AC-3</t>
  </si>
  <si>
    <t>4.690,88</t>
  </si>
  <si>
    <t>CONTATOR TRIPOLAR, CORRENTE DE *38* A, TENSAO NOMINAL DE *500* V, CATEGORIA AC-2 E AC-3</t>
  </si>
  <si>
    <t>305,85</t>
  </si>
  <si>
    <t>CONTATOR TRIPOLAR, CORRENTE DE *500* A, TENSAO NOMINAL DE *500* V, CATEGORIA AC-2 E AC-3</t>
  </si>
  <si>
    <t>11.416,49</t>
  </si>
  <si>
    <t>CONTATOR TRIPOLAR, CORRENTE DE *65* A, TENSAO NOMINAL DE *500* V, CATEGORIA AC-2 E AC-3</t>
  </si>
  <si>
    <t>CONTATOR TRIPOLAR, CORRENTE DE 12 A, TENSAO NOMINAL DE *500* V, CATEGORIA AC-2 E AC-3</t>
  </si>
  <si>
    <t>CONTATOR TRIPOLAR, CORRENTE DE 25 A, TENSAO NOMINAL DE *500* V, CATEGORIA AC-2 E AC-3</t>
  </si>
  <si>
    <t>162,88</t>
  </si>
  <si>
    <t>CONTATOR TRIPOLAR, CORRENTE DE 250 A, TENSAO NOMINAL DE *500* V, PARA ACIONAMENTO DE CAPACITORES</t>
  </si>
  <si>
    <t>3.586,28</t>
  </si>
  <si>
    <t>CONTATOR TRIPOLAR, CORRENTE DE 300 A, TENSAO NOMINAL DE *500* V, CATEGORIA AC-2 E AC-3</t>
  </si>
  <si>
    <t>5.515,76</t>
  </si>
  <si>
    <t>CONTATOR TRIPOLAR, CORRENTE DE 32 A, TENSAO NOMINAL DE *500* V, CATEGORIA AC-2 E AC-3</t>
  </si>
  <si>
    <t>252,09</t>
  </si>
  <si>
    <t>CONTATOR TRIPOLAR, CORRENTE DE 400 A, TENSAO NOMINAL DE *500* V, CATEGORIA AC-2 E AC-3</t>
  </si>
  <si>
    <t>6.584,62</t>
  </si>
  <si>
    <t>CONTATOR TRIPOLAR, CORRENTE DE 45 A, TENSAO NOMINAL DE *500* V, CATEGORIA AC-2 E AC-3</t>
  </si>
  <si>
    <t>450,85</t>
  </si>
  <si>
    <t>CONTATOR TRIPOLAR, CORRENTE DE 630 A, TENSAO NOMINAL DE *500* V, CATEGORIA AC-2 E AC-3</t>
  </si>
  <si>
    <t>16.185,32</t>
  </si>
  <si>
    <t>CONTATOR TRIPOLAR, CORRENTE DE 75 A, TENSAO NOMINAL DE *500* V, CATEGORIA AC-2 E AC-3</t>
  </si>
  <si>
    <t>846,63</t>
  </si>
  <si>
    <t>CONTATOR TRIPOLAR, CORRENTE DE 9 A, TENSAO NOMINAL DE *500* V, CATEGORIA AC-2 E AC-3</t>
  </si>
  <si>
    <t>111,51</t>
  </si>
  <si>
    <t>CONTATOR TRIPOLAR, CORRENTE DE 95 A, TENSAO NOMINAL DE *500* V, CATEGORIA AC-2 E AC-3</t>
  </si>
  <si>
    <t>1.163,40</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</si>
  <si>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</si>
  <si>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</si>
  <si>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</si>
  <si>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</si>
  <si>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</si>
  <si>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</si>
  <si>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384,14</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</si>
  <si>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</si>
  <si>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</si>
  <si>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</si>
  <si>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</si>
  <si>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</si>
  <si>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</si>
  <si>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</si>
  <si>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</si>
  <si>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</si>
  <si>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</si>
  <si>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9.371,92</t>
  </si>
  <si>
    <t>CORTADEIRA HIDRAULICA DE VERGALHAO, PARA ACO DE DIAMETRO ATE 50 MM, MOTOR ELETRICO TRIFASICO, POTENCIA DE 5,5 HP A 7,5 HP</t>
  </si>
  <si>
    <t>77.258,93</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</si>
  <si>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</si>
  <si>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</si>
  <si>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</si>
  <si>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</si>
  <si>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456,68</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</si>
  <si>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</si>
  <si>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</si>
  <si>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</si>
  <si>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</si>
  <si>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</si>
  <si>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</si>
  <si>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</si>
  <si>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192,73</t>
  </si>
  <si>
    <t>COTOVELO DE COBRE 90 GRAUS (REF 607) SEM ANEL DE SOLDA, BOLSA X BOLSA, 79 MM</t>
  </si>
  <si>
    <t>184,81</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</si>
  <si>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</si>
  <si>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</si>
  <si>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</si>
  <si>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</si>
  <si>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</si>
  <si>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</si>
  <si>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70,01</t>
  </si>
  <si>
    <t>COTOVELO DE REDUCAO 90 GRAUS DE FERRO GALVANIZADO, COM ROSCA BSP, DE 2" X 1 1/2"</t>
  </si>
  <si>
    <t>39,54</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</si>
  <si>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</si>
  <si>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</si>
  <si>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</si>
  <si>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</si>
  <si>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</si>
  <si>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</si>
  <si>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65,52</t>
  </si>
  <si>
    <t>COTOVELO 45 GRAUS DE FERRO GALVANIZADO, COM ROSCA BSP, DE 2"</t>
  </si>
  <si>
    <t>COTOVELO 45 GRAUS DE FERRO GALVANIZADO, COM ROSCA BSP, DE 3/4"</t>
  </si>
  <si>
    <t>COTOVELO 45 GRAUS DE FERRO GALVANIZADO, COM ROSCA BSP, DE 3"</t>
  </si>
  <si>
    <t>COTOVELO 45 GRAUS DE FERRO GALVANIZADO, COM ROSCA BSP, DE 4"</t>
  </si>
  <si>
    <t>167,85</t>
  </si>
  <si>
    <t>COTOVELO 45 GRAUS, PEAD PE 100, DE 125 MM, PARA ELETROFUSAO</t>
  </si>
  <si>
    <t>146,93</t>
  </si>
  <si>
    <t>COTOVELO 45 GRAUS, PEAD PE 100, DE 200 MM, PARA ELETROFUSAO</t>
  </si>
  <si>
    <t>960,63</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</si>
  <si>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</si>
  <si>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</si>
  <si>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</si>
  <si>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</si>
  <si>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26,35</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</si>
  <si>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</si>
  <si>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</si>
  <si>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</si>
  <si>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</si>
  <si>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76,93</t>
  </si>
  <si>
    <t>COTOVELO 90 GRAUS DE FERRO GALVANIZADO, COM ROSCA BSP MACHO/FEMEA, DE 2"</t>
  </si>
  <si>
    <t>COTOVELO 90 GRAUS DE FERRO GALVANIZADO, COM ROSCA BSP MACHO/FEMEA, DE 3/4"</t>
  </si>
  <si>
    <t>COTOVELO 90 GRAUS DE FERRO GALVANIZADO, COM ROSCA BSP MACHO/FEMEA, DE 3"</t>
  </si>
  <si>
    <t>117,00</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</si>
  <si>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</si>
  <si>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</si>
  <si>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</si>
  <si>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</si>
  <si>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</si>
  <si>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</si>
  <si>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</si>
  <si>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</si>
  <si>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83,20</t>
  </si>
  <si>
    <t>COTOVELO 90 GRAUS DE FERRO GALVANIZADO, COM ROSCA BSP, DE 4"</t>
  </si>
  <si>
    <t>COTOVELO 90 GRAUS DE FERRO GALVANIZADO, COM ROSCA BSP, DE 5"</t>
  </si>
  <si>
    <t>230,88</t>
  </si>
  <si>
    <t>COTOVELO 90 GRAUS DE FERRO GALVANIZADO, COM ROSCA BSP, DE 6"</t>
  </si>
  <si>
    <t>590,13</t>
  </si>
  <si>
    <t>COTOVELO 90 GRAUS, PEAD PE 100, DE 125 MM, PARA ELETROFUSAO</t>
  </si>
  <si>
    <t>COTOVELO 90 GRAUS, PEAD PE 100, DE 20 MM, PARA ELETROFUSAO</t>
  </si>
  <si>
    <t>COTOVELO 90 GRAUS, PEAD PE 100, DE 200 MM, PARA ELETROFUSAO</t>
  </si>
  <si>
    <t>1.369,99</t>
  </si>
  <si>
    <t>COTOVELO 90 GRAUS, PEAD PE 100, DE 32 MM, PARA ELETROFUSAO</t>
  </si>
  <si>
    <t>COTOVELO 90 GRAUS, PEAD PE 100, DE 63 MM, PARA ELETROFUSAO</t>
  </si>
  <si>
    <t>46,07</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</si>
  <si>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</si>
  <si>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</si>
  <si>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</si>
  <si>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</si>
  <si>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</si>
  <si>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</si>
  <si>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</si>
  <si>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</si>
  <si>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</si>
  <si>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</si>
  <si>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70,92</t>
  </si>
  <si>
    <t>CRUZETA DE FERRO GALVANIZADO, COM ROSCA BSP, DE 1 1/2"</t>
  </si>
  <si>
    <t>49,82</t>
  </si>
  <si>
    <t>CRUZETA DE FERRO GALVANIZADO, COM ROSCA BSP, DE 1 1/4"</t>
  </si>
  <si>
    <t>CRUZETA DE FERRO GALVANIZADO, COM ROSCA BSP, DE 1/2"</t>
  </si>
  <si>
    <t>CRUZETA DE FERRO GALVANIZADO, COM ROSCA BSP, DE 1"</t>
  </si>
  <si>
    <t>26,83</t>
  </si>
  <si>
    <t>CRUZETA DE FERRO GALVANIZADO, COM ROSCA BSP, DE 2 1/2"</t>
  </si>
  <si>
    <t>CRUZETA DE FERRO GALVANIZADO, COM ROSCA BSP, DE 2"</t>
  </si>
  <si>
    <t>CRUZETA DE FERRO GALVANIZADO, COM ROSCA BSP, DE 3/4"</t>
  </si>
  <si>
    <t>19,18</t>
  </si>
  <si>
    <t>CRUZETA DE FERRO GALVANIZADO, COM ROSCA BSP, DE 3"</t>
  </si>
  <si>
    <t>178,65</t>
  </si>
  <si>
    <t>CUBA ACO INOX (AISI 304) DE EMBUTIR COM VALVULA DE 3 1/2 ", DE *56 X 33 X 12* CM</t>
  </si>
  <si>
    <t>152,27</t>
  </si>
  <si>
    <t>CUBA ACO INOX (AISI 304) DE EMBUTIR COM VALVULA 3 1/2 ", DE *40 X 34 X 12* CM</t>
  </si>
  <si>
    <t>105,47</t>
  </si>
  <si>
    <t>CUBA ACO INOX (AISI 304) DE EMBUTIR COM VALVULA 3 1/2 ", DE *46 X 30 X 12* CM</t>
  </si>
  <si>
    <t>138,50</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</si>
  <si>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</si>
  <si>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</si>
  <si>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</si>
  <si>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</si>
  <si>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</si>
  <si>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</si>
  <si>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</si>
  <si>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85,26</t>
  </si>
  <si>
    <t>CUMEEIRA NORMAL PARA TELHA ONDULADA DE FIBROCIMENTO, E = 6 MM, ABA 300 MM, COMPRIMENTO 1100 MM (SEM AMIANTO)</t>
  </si>
  <si>
    <t>43,11</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</si>
  <si>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</si>
  <si>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</si>
  <si>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</si>
  <si>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29,21</t>
  </si>
  <si>
    <t>CUMEEIRA UNIVERSAL PARA TELHA ONDULADA DE FIBROCIMENTO, E = 6 MM, ABA 210 MM, COMPRIMENTO 1100 MM (SEM AMIANTO)</t>
  </si>
  <si>
    <t>30,23</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</si>
  <si>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</si>
  <si>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</si>
  <si>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</si>
  <si>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</si>
  <si>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</si>
  <si>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</si>
  <si>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108,06</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</si>
  <si>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</si>
  <si>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</si>
  <si>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</si>
  <si>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</si>
  <si>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5,05</t>
  </si>
  <si>
    <t>CURVA DE PVC 45 GRAUS, SOLDAVEL, 50 MM, PARA AGUA FRIA PREDIAL (NBR 5648)</t>
  </si>
  <si>
    <t>CURVA DE PVC 45 GRAUS, SOLDAVEL, 60 MM, PARA AGUA FRIA PREDIAL (NBR 5648)</t>
  </si>
  <si>
    <t>CURVA DE PVC 45 GRAUS, SOLDAVEL, 75 MM, PARA AGUA FRIA PREDIAL (NBR 5648)</t>
  </si>
  <si>
    <t>25,05</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</si>
  <si>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</si>
  <si>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</si>
  <si>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</si>
  <si>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</si>
  <si>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</si>
  <si>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</si>
  <si>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</si>
  <si>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</si>
  <si>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29,70</t>
  </si>
  <si>
    <t>CURVA DE PVC 90 GRAUS, SOLDAVEL, 75 MM, PARA AGUA FRIA PREDIAL (NBR 5648)</t>
  </si>
  <si>
    <t>CURVA DE PVC 90 GRAUS, SOLDAVEL, 85 MM, PARA AGUA FRIA PREDIAL (NBR 5648)</t>
  </si>
  <si>
    <t>60,68</t>
  </si>
  <si>
    <t>CURVA DE PVC, 45 GRAUS, SERIE R, DN 100 MM, PARA ESGOTO PREDIAL</t>
  </si>
  <si>
    <t>CURVA DE PVC, 90 GRAUS, SERIE R, DN 100 MM, PARA ESGOTO PREDIAL</t>
  </si>
  <si>
    <t>CURVA DE PVC, 90 GRAUS, SERIE R, DN 50 MM, PARA ESGOTO PREDIAL</t>
  </si>
  <si>
    <t>23,39</t>
  </si>
  <si>
    <t>CURVA DE PVC, 90 GRAUS, SERIE R, DN 75 MM, PARA ESGOTO PREDIAL</t>
  </si>
  <si>
    <t>34,19</t>
  </si>
  <si>
    <t>CURVA DE TRANSPOSICAO BRONZE/LATAO (REF 736) SEM ANEL DE SOLDA, BOLSA X BOLSA, 15 MM</t>
  </si>
  <si>
    <t>CURVA DE TRANSPOSICAO BRONZE/LATAO (REF 736) SEM ANEL DE SOLDA, BOLSA X BOLSA, 22 MM</t>
  </si>
  <si>
    <t>23,43</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</si>
  <si>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</si>
  <si>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</si>
  <si>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</si>
  <si>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</si>
  <si>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</si>
  <si>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</si>
  <si>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</si>
  <si>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22,35</t>
  </si>
  <si>
    <t>CURVA LONGA PVC, PB, JE, 45 GRAUS, DN 150 MM, PARA REDE COLETORA ESGOTO (NBR 10569)</t>
  </si>
  <si>
    <t>82,42</t>
  </si>
  <si>
    <t>CURVA LONGA PVC, PB, JE, 90 GRAUS, DN 100 MM, PARA REDE COLETORA ESGOTO (NBR 10569)</t>
  </si>
  <si>
    <t>32,44</t>
  </si>
  <si>
    <t>CURVA LONGA PVC, PB, JE, 90 GRAUS, DN 150 MM, PARA REDE COLETORA ESGOTO (NBR 10569)</t>
  </si>
  <si>
    <t>118,35</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</si>
  <si>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</si>
  <si>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</si>
  <si>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</si>
  <si>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</si>
  <si>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</si>
  <si>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</si>
  <si>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</si>
  <si>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</si>
  <si>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527,06</t>
  </si>
  <si>
    <t>CURVA PVC LEVE, 90 GRAUS, COM PONTA E BOLSA LISA, DN 300 MM</t>
  </si>
  <si>
    <t>820,95</t>
  </si>
  <si>
    <t>CURVA PVC LONGA 45 GRAUS, 100 MM, PARA ESGOTO PREDIAL</t>
  </si>
  <si>
    <t>CURVA PVC LONGA 45G, DN 50 MM, PARA ESGOTO PREDIAL</t>
  </si>
  <si>
    <t>CURVA PVC LONGA 45G, DN 75 MM, PARA ESGOTO PREDIAL</t>
  </si>
  <si>
    <t>CURVA PVC LONGA 90 GRAUS, 100 MM, PARA ESGOTO PREDIAL</t>
  </si>
  <si>
    <t>39,97</t>
  </si>
  <si>
    <t>CURVA PVC LONGA 90 GRAUS, 40 MM, PARA ESGOTO PREDIAL</t>
  </si>
  <si>
    <t>CURVA PVC LONGA 90 GRAUS, 50 MM, PARA ESGOTO PREDIAL</t>
  </si>
  <si>
    <t>CURVA PVC LONGA 90 GRAUS, 75 MM, PARA ESGOTO PREDIAL</t>
  </si>
  <si>
    <t>CURVA PVC PBA, JE, PB, 22 GRAUS, DN 100 / DE 110 MM, PARA REDE AGUA (NBR 10351)</t>
  </si>
  <si>
    <t>101,72</t>
  </si>
  <si>
    <t>CURVA PVC PBA, JE, PB, 22 GRAUS, DN 50 / DE 60 MM, PARA REDE AGUA (NBR 10351)</t>
  </si>
  <si>
    <t>CURVA PVC PBA, JE, PB, 22 GRAUS, DN 75 / DE 85 MM, PARA REDE AGUA (NBR 10351)</t>
  </si>
  <si>
    <t>41,81</t>
  </si>
  <si>
    <t>CURVA PVC PBA, JE, PB, 45 GRAUS, DN 100 / DE 110 MM, PARA REDE AGUA (NBR 10351)</t>
  </si>
  <si>
    <t>CURVA PVC PBA, JE, PB, 45 GRAUS, DN 50 / DE 60 MM, PARA REDE AGUA (NBR 10351)</t>
  </si>
  <si>
    <t>CURVA PVC PBA, JE, PB, 45 GRAUS, DN 75 / DE 85 MM, PARA REDE AGUA (NBR 10351)</t>
  </si>
  <si>
    <t>54,27</t>
  </si>
  <si>
    <t>CURVA PVC PBA, JE, PB, 90 GRAUS, DN 100 / DE 110 MM, PARA REDE AGUA (NBR 10351)</t>
  </si>
  <si>
    <t>122,92</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</si>
  <si>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</si>
  <si>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</si>
  <si>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</si>
  <si>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</si>
  <si>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</si>
  <si>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</si>
  <si>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</si>
  <si>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</si>
  <si>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</si>
  <si>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262,57</t>
  </si>
  <si>
    <t>CURVA PVC, BB, JE, 45 GRAUS, DN 250 MM, PARA TUBO CORRUGADO E/OU LISO, REDE COLETORA ESGOTO (NBR 10569)</t>
  </si>
  <si>
    <t>431,92</t>
  </si>
  <si>
    <t>CURVA PVC, BB, JE, 90 GRAUS, DN 200 MM, PARA TUBO CORRUGADO E/OU LISO, REDE COLETORA ESGOTO (NBR 10569)</t>
  </si>
  <si>
    <t>328,41</t>
  </si>
  <si>
    <t>CURVA PVC, BB, JE, 90 GRAUS, DN 250 MM, PARA TUBO CORRUGADO E/OU LISO, REDE COLETORA ESGOTO (NBR 10569)</t>
  </si>
  <si>
    <t>485,51</t>
  </si>
  <si>
    <t>CURVA PVC, SERIE R, 87.30 GRAUS, CURTA, 100 MM, PARA ESGOTO PREDIAL (PARA PE-DE-COLUNA)</t>
  </si>
  <si>
    <t>CURVA PVC, SERIE R, 87.30 GRAUS, CURTA, 150 MM, PARA ESGOTO PREDIAL (PARA PE-DE-COLUNA)</t>
  </si>
  <si>
    <t>127,31</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</si>
  <si>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</si>
  <si>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</si>
  <si>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</si>
  <si>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</si>
  <si>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</si>
  <si>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197,89</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</si>
  <si>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</si>
  <si>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</si>
  <si>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</si>
  <si>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</si>
  <si>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</si>
  <si>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27,82</t>
  </si>
  <si>
    <t>CURVA 135 GRAUS, PARA ELETRODUTO, EM ACO GALVANIZADO ELETROLITICO, DIAMETRO DE 50 MM (2")</t>
  </si>
  <si>
    <t>42,31</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</si>
  <si>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</si>
  <si>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</si>
  <si>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</si>
  <si>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</si>
  <si>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</si>
  <si>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</si>
  <si>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</si>
  <si>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</si>
  <si>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</si>
  <si>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</si>
  <si>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</si>
  <si>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</si>
  <si>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</si>
  <si>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</si>
  <si>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</si>
  <si>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156,39</t>
  </si>
  <si>
    <t>CURVA 45 GRAUS DE FERRO GALVANIZADO, COM ROSCA BSP FEMEA, DE 1 1/2"</t>
  </si>
  <si>
    <t>CURVA 45 GRAUS DE FERRO GALVANIZADO, COM ROSCA BSP FEMEA, DE 1 1/4"</t>
  </si>
  <si>
    <t>39,08</t>
  </si>
  <si>
    <t>CURVA 45 GRAUS DE FERRO GALVANIZADO, COM ROSCA BSP FEMEA, DE 1/2"</t>
  </si>
  <si>
    <t>CURVA 45 GRAUS DE FERRO GALVANIZADO, COM ROSCA BSP FEMEA, DE 1"</t>
  </si>
  <si>
    <t>31,79</t>
  </si>
  <si>
    <t>CURVA 45 GRAUS DE FERRO GALVANIZADO, COM ROSCA BSP FEMEA, DE 2 1/2"</t>
  </si>
  <si>
    <t>130,02</t>
  </si>
  <si>
    <t>CURVA 45 GRAUS DE FERRO GALVANIZADO, COM ROSCA BSP FEMEA, DE 2"</t>
  </si>
  <si>
    <t>86,31</t>
  </si>
  <si>
    <t>CURVA 45 GRAUS DE FERRO GALVANIZADO, COM ROSCA BSP FEMEA, DE 3/4"</t>
  </si>
  <si>
    <t>CURVA 45 GRAUS DE FERRO GALVANIZADO, COM ROSCA BSP FEMEA, DE 3"</t>
  </si>
  <si>
    <t>189,10</t>
  </si>
  <si>
    <t>CURVA 45 GRAUS DE FERRO GALVANIZADO, COM ROSCA BSP FEMEA, DE 4"</t>
  </si>
  <si>
    <t>389,83</t>
  </si>
  <si>
    <t>CURVA 45 GRAUS DE FERRO GALVANIZADO, COM ROSCA BSP MACHO/FEMEA, DE 1 1/2"</t>
  </si>
  <si>
    <t>41,21</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</si>
  <si>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</si>
  <si>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</si>
  <si>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</si>
  <si>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</si>
  <si>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</si>
  <si>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64,55</t>
  </si>
  <si>
    <t>CURVA 45 GRAUS DE FERRO GALVANIZADO, COM ROSCA BSP MACHO/FEMEA, DE 3/4"</t>
  </si>
  <si>
    <t>CURVA 45 GRAUS DE FERRO GALVANIZADO, COM ROSCA BSP MACHO/FEMEA, DE 3"</t>
  </si>
  <si>
    <t>162,96</t>
  </si>
  <si>
    <t>CURVA 45 GRAUS EM ACO CARBONO, SOLDAVEL, PRESSAO 3.000 LBS, DN 1 1/2"</t>
  </si>
  <si>
    <t>61,73</t>
  </si>
  <si>
    <t>CURVA 45 GRAUS EM ACO CARBONO, SOLDAVEL, PRESSAO 3.000 LBS, DN 1 1/4"</t>
  </si>
  <si>
    <t>42,26</t>
  </si>
  <si>
    <t>CURVA 45 GRAUS EM ACO CARBONO, SOLDAVEL, PRESSAO 3.000 LBS, DN 1/2"</t>
  </si>
  <si>
    <t>CURVA 45 GRAUS EM ACO CARBONO, SOLDAVEL, PRESSAO 3.000 LBS, DN 1"</t>
  </si>
  <si>
    <t>CURVA 45 GRAUS EM ACO CARBONO, SOLDAVEL, PRESSAO 3.000 LBS, DN 2 1/2"</t>
  </si>
  <si>
    <t>175,34</t>
  </si>
  <si>
    <t>CURVA 45 GRAUS EM ACO CARBONO, SOLDAVEL, PRESSAO 3.000 LBS, DN 2"</t>
  </si>
  <si>
    <t>87,76</t>
  </si>
  <si>
    <t>CURVA 45 GRAUS EM ACO CARBONO, SOLDAVEL, PRESSAO 3.000 LBS, DN 3/4"</t>
  </si>
  <si>
    <t>19,48</t>
  </si>
  <si>
    <t>CURVA 45 GRAUS EM ACO CARBONO, SOLDAVEL, PRESSAO 3.000 LBS, DN 3"</t>
  </si>
  <si>
    <t>455,09</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</si>
  <si>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</si>
  <si>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</si>
  <si>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</si>
  <si>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</si>
  <si>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131,45</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</si>
  <si>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</si>
  <si>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</si>
  <si>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</si>
  <si>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</si>
  <si>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</si>
  <si>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</si>
  <si>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</si>
  <si>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79,79</t>
  </si>
  <si>
    <t>CURVA 90 GRAUS DE BARRA CHATA EM ALUMINIO 3/4 " X 1/4 " X 300 MM</t>
  </si>
  <si>
    <t>CURVA 90 GRAUS DE FERRO GALVANIZADO, COM ROSCA BSP FEMEA, DE 1 1/2"</t>
  </si>
  <si>
    <t>51,55</t>
  </si>
  <si>
    <t>CURVA 90 GRAUS DE FERRO GALVANIZADO, COM ROSCA BSP FEMEA, DE 1 1/4"</t>
  </si>
  <si>
    <t>41,32</t>
  </si>
  <si>
    <t>CURVA 90 GRAUS DE FERRO GALVANIZADO, COM ROSCA BSP FEMEA, DE 1/2"</t>
  </si>
  <si>
    <t>CURVA 90 GRAUS DE FERRO GALVANIZADO, COM ROSCA BSP FEMEA, DE 1"</t>
  </si>
  <si>
    <t>24,57</t>
  </si>
  <si>
    <t>CURVA 90 GRAUS DE FERRO GALVANIZADO, COM ROSCA BSP FEMEA, DE 2 1/2"</t>
  </si>
  <si>
    <t>148,99</t>
  </si>
  <si>
    <t>CURVA 90 GRAUS DE FERRO GALVANIZADO, COM ROSCA BSP FEMEA, DE 2"</t>
  </si>
  <si>
    <t>CURVA 90 GRAUS DE FERRO GALVANIZADO, COM ROSCA BSP FEMEA, DE 3/4"</t>
  </si>
  <si>
    <t>16,28</t>
  </si>
  <si>
    <t>CURVA 90 GRAUS DE FERRO GALVANIZADO, COM ROSCA BSP FEMEA, DE 3"</t>
  </si>
  <si>
    <t>CURVA 90 GRAUS DE FERRO GALVANIZADO, COM ROSCA BSP FEMEA, DE 4"</t>
  </si>
  <si>
    <t>406,40</t>
  </si>
  <si>
    <t>CURVA 90 GRAUS DE FERRO GALVANIZADO, COM ROSCA BSP MACHO/FEMEA, DE 1 1/2"</t>
  </si>
  <si>
    <t>48,33</t>
  </si>
  <si>
    <t>CURVA 90 GRAUS DE FERRO GALVANIZADO, COM ROSCA BSP MACHO/FEMEA, DE 1 1/4"</t>
  </si>
  <si>
    <t>39,70</t>
  </si>
  <si>
    <t>CURVA 90 GRAUS DE FERRO GALVANIZADO, COM ROSCA BSP MACHO/FEMEA, DE 1/2"</t>
  </si>
  <si>
    <t>CURVA 90 GRAUS DE FERRO GALVANIZADO, COM ROSCA BSP MACHO/FEMEA, DE 1"</t>
  </si>
  <si>
    <t>CURVA 90 GRAUS DE FERRO GALVANIZADO, COM ROSCA BSP MACHO/FEMEA, DE 2 1/2"</t>
  </si>
  <si>
    <t>136,13</t>
  </si>
  <si>
    <t>CURVA 90 GRAUS DE FERRO GALVANIZADO, COM ROSCA BSP MACHO/FEMEA, DE 2"</t>
  </si>
  <si>
    <t>81,02</t>
  </si>
  <si>
    <t>CURVA 90 GRAUS DE FERRO GALVANIZADO, COM ROSCA BSP MACHO/FEMEA, DE 3/4"</t>
  </si>
  <si>
    <t>CURVA 90 GRAUS DE FERRO GALVANIZADO, COM ROSCA BSP MACHO/FEMEA, DE 3"</t>
  </si>
  <si>
    <t>194,69</t>
  </si>
  <si>
    <t>CURVA 90 GRAUS DE FERRO GALVANIZADO, COM ROSCA BSP MACHO/FEMEA, DE 4"</t>
  </si>
  <si>
    <t>390,31</t>
  </si>
  <si>
    <t>CURVA 90 GRAUS DE FERRO GALVANIZADO, COM ROSCA BSP MACHO, DE 1 1/2"</t>
  </si>
  <si>
    <t>58,54</t>
  </si>
  <si>
    <t>CURVA 90 GRAUS DE FERRO GALVANIZADO, COM ROSCA BSP MACHO, DE 1 1/4"</t>
  </si>
  <si>
    <t>CURVA 90 GRAUS DE FERRO GALVANIZADO, COM ROSCA BSP MACHO, DE 1/2"</t>
  </si>
  <si>
    <t>10,72</t>
  </si>
  <si>
    <t>CURVA 90 GRAUS DE FERRO GALVANIZADO, COM ROSCA BSP MACHO, DE 1"</t>
  </si>
  <si>
    <t>24,17</t>
  </si>
  <si>
    <t>CURVA 90 GRAUS DE FERRO GALVANIZADO, COM ROSCA BSP MACHO, DE 2 1/2"</t>
  </si>
  <si>
    <t>185,61</t>
  </si>
  <si>
    <t>CURVA 90 GRAUS DE FERRO GALVANIZADO, COM ROSCA BSP MACHO, DE 2"</t>
  </si>
  <si>
    <t>83,05</t>
  </si>
  <si>
    <t>CURVA 90 GRAUS DE FERRO GALVANIZADO, COM ROSCA BSP MACHO, DE 3/4"</t>
  </si>
  <si>
    <t>CURVA 90 GRAUS DE FERRO GALVANIZADO, COM ROSCA BSP MACHO, DE 3"</t>
  </si>
  <si>
    <t>241,74</t>
  </si>
  <si>
    <t>CURVA 90 GRAUS DE FERRO GALVANIZADO, COM ROSCA BSP MACHO, DE 4"</t>
  </si>
  <si>
    <t>461,52</t>
  </si>
  <si>
    <t>CURVA 90 GRAUS DE FERRO GALVANIZADO, COM ROSCA BSP MACHO, DE 6"</t>
  </si>
  <si>
    <t>1.154,45</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</si>
  <si>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</si>
  <si>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</si>
  <si>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</si>
  <si>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</si>
  <si>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</si>
  <si>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188,35</t>
  </si>
  <si>
    <t>CURVA 90 GRAUS EM ACO CARBONO, RAIO CURTO, SOLDAVEL, PRESSAO 3.000 LBS, DN 2"</t>
  </si>
  <si>
    <t>95,90</t>
  </si>
  <si>
    <t>CURVA 90 GRAUS EM ACO CARBONO, RAIO CURTO, SOLDAVEL, PRESSAO 3.000 LBS, DN 3/4"</t>
  </si>
  <si>
    <t>CURVA 90 GRAUS EM ACO CARBONO, RAIO CURTO, SOLDAVEL, PRESSAO 3.000 LBS, DN 3"</t>
  </si>
  <si>
    <t>396,70</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</si>
  <si>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</si>
  <si>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</si>
  <si>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</si>
  <si>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</si>
  <si>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</si>
  <si>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</si>
  <si>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</si>
  <si>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</si>
  <si>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</si>
  <si>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</si>
  <si>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</si>
  <si>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15,13</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</si>
  <si>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</si>
  <si>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</si>
  <si>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</si>
  <si>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</si>
  <si>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</si>
  <si>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</si>
  <si>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</si>
  <si>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</si>
  <si>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</si>
  <si>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</si>
  <si>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</si>
  <si>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24,80</t>
  </si>
  <si>
    <t>CURVA 90 GRAUS, PARA ELETRODUTO, EM ACO GALVANIZADO ELETROLITICO, DIAMETRO DE 65 MM (2 1/2")</t>
  </si>
  <si>
    <t>62,79</t>
  </si>
  <si>
    <t>CURVA 90 GRAUS, PARA ELETRODUTO, EM ACO GALVANIZADO ELETROLITICO, DIAMETRO DE 80 MM (3")</t>
  </si>
  <si>
    <t>82,44</t>
  </si>
  <si>
    <t>DENTE PARA FRESADORA</t>
  </si>
  <si>
    <t>37,57</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</si>
  <si>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</si>
  <si>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</si>
  <si>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</si>
  <si>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</si>
  <si>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</si>
  <si>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2.508,15</t>
  </si>
  <si>
    <t>DESENHISTA DETALHISTA</t>
  </si>
  <si>
    <t>DESENHISTA DETALHISTA (MENSALISTA)</t>
  </si>
  <si>
    <t>4.377,36</t>
  </si>
  <si>
    <t>DESENHISTA PROJETISTA</t>
  </si>
  <si>
    <t>34,64</t>
  </si>
  <si>
    <t>DESENHISTA PROJETISTA (MENSALISTA)</t>
  </si>
  <si>
    <t>3.343,08</t>
  </si>
  <si>
    <t>DESENHISTA TECNICO AUXILIAR</t>
  </si>
  <si>
    <t>31,18</t>
  </si>
  <si>
    <t>DESENHISTA TECNICO AUXILIAR (MENSALISTA)</t>
  </si>
  <si>
    <t>3.008,77</t>
  </si>
  <si>
    <t>DESMOLDANTE PARA FORMAS METALICAS A BASE DE OLEO VEGETAL</t>
  </si>
  <si>
    <t>DESMOLDANTE PROTETOR PARA FORMAS DE MADEIRA, DE BASE OLEOSA EMULSIONADA EM AGUA</t>
  </si>
  <si>
    <t>DETERGENTE AMONIACO (AMONIA DILUIDA)</t>
  </si>
  <si>
    <t>DILUENTE EPOXI</t>
  </si>
  <si>
    <t>35,28</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</si>
  <si>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</si>
  <si>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</si>
  <si>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</si>
  <si>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</si>
  <si>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364,13</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</si>
  <si>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</si>
  <si>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</si>
  <si>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</si>
  <si>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</si>
  <si>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1.123,34</t>
  </si>
  <si>
    <t>DISJUNTOR TERMICO E MAGNETICO AJUSTAVEIS, TRIPOLAR DE 100 ATE 250A, CAPACIDADE DE INTERRUPCAO DE 35KA</t>
  </si>
  <si>
    <t>883,68</t>
  </si>
  <si>
    <t>DISJUNTOR TERMICO E MAGNETICO AJUSTAVEIS, TRIPOLAR DE 300 ATE 400A, CAPACIDADE DE INTERRUPCAO DE 35KA</t>
  </si>
  <si>
    <t>1.368,22</t>
  </si>
  <si>
    <t>DISJUNTOR TERMICO E MAGNETICO AJUSTAVEIS, TRIPOLAR DE 450 ATE 600A, CAPACIDADE DE INTERRUPCAO DE 35KA</t>
  </si>
  <si>
    <t>3.196,58</t>
  </si>
  <si>
    <t>DISJUNTOR TERMOMAGNETICO TRIPOLAR 125A</t>
  </si>
  <si>
    <t>259,98</t>
  </si>
  <si>
    <t>DISJUNTOR TERMOMAGNETICO TRIPOLAR 150 A / 600 V, TIPO FXD / ICC - 35 KA</t>
  </si>
  <si>
    <t>294,95</t>
  </si>
  <si>
    <t>DISJUNTOR TERMOMAGNETICO TRIPOLAR 200 A / 600 V, TIPO FXD / ICC - 35 KA</t>
  </si>
  <si>
    <t>413,93</t>
  </si>
  <si>
    <t>DISJUNTOR TERMOMAGNETICO TRIPOLAR 250 A / 600 V, TIPO FXD</t>
  </si>
  <si>
    <t>693,18</t>
  </si>
  <si>
    <t>DISJUNTOR TERMOMAGNETICO TRIPOLAR 3  X 250 A/ICC - 25 KA</t>
  </si>
  <si>
    <t>DISJUNTOR TERMOMAGNETICO TRIPOLAR 3 X 350 A/ICC - 25 KA</t>
  </si>
  <si>
    <t>1.123,45</t>
  </si>
  <si>
    <t>DISJUNTOR TERMOMAGNETICO TRIPOLAR 300 A / 600 V, TIPO JXD / ICC - 40 KA</t>
  </si>
  <si>
    <t>952,17</t>
  </si>
  <si>
    <t>DISJUNTOR TERMOMAGNETICO TRIPOLAR 400 A / 600 V, TIPO JXD / ICC - 40 KA</t>
  </si>
  <si>
    <t>DISJUNTOR TERMOMAGNETICO TRIPOLAR 600 A / 600 V, TIPO LXD / ICC - 40 KA</t>
  </si>
  <si>
    <t>1.568,22</t>
  </si>
  <si>
    <t>DISJUNTOR TERMOMAGNETICO TRIPOLAR 800 A / 600 V, TIPO LMXD</t>
  </si>
  <si>
    <t>3.352,57</t>
  </si>
  <si>
    <t>DISJUNTOR TIPO DIN / IEC, MONOPOLAR DE 40  ATE 50A</t>
  </si>
  <si>
    <t>DISJUNTOR TIPO DIN/IEC, BIPOLAR DE 6 ATE 32A</t>
  </si>
  <si>
    <t>DISJUNTOR TIPO DIN/IEC, BIPOLAR 40 ATE 50A</t>
  </si>
  <si>
    <t>38,30</t>
  </si>
  <si>
    <t>DISJUNTOR TIPO DIN/IEC, BIPOLAR 63 A</t>
  </si>
  <si>
    <t>54,87</t>
  </si>
  <si>
    <t>DISJUNTOR TIPO DIN/IEC, MONOPOLAR DE 6  ATE  32A</t>
  </si>
  <si>
    <t>DISJUNTOR TIPO DIN/IEC, MONOPOLAR DE 63 A</t>
  </si>
  <si>
    <t>DISJUNTOR TIPO DIN/IEC, TRIPOLAR DE 10 ATE 50A</t>
  </si>
  <si>
    <t>DISJUNTOR TIPO DIN/IEC, TRIPOLAR 63 A</t>
  </si>
  <si>
    <t>56,93</t>
  </si>
  <si>
    <t>DISJUNTOR TIPO NEMA, BIPOLAR 10  ATE  50 A, TENSAO MAXIMA 415 V</t>
  </si>
  <si>
    <t>DISJUNTOR TIPO NEMA, BIPOLAR 60 ATE 100A, TENSAO MAXIMA 415 V</t>
  </si>
  <si>
    <t>72,56</t>
  </si>
  <si>
    <t>DISJUNTOR TIPO NEMA, MONOPOLAR DE 60 ATE 70A, TENSAO MAXIMA DE 240 V</t>
  </si>
  <si>
    <t>DISJUNTOR TIPO NEMA, MONOPOLAR 10 ATE 30A, TENSAO MAXIMA DE 240 V</t>
  </si>
  <si>
    <t>DISJUNTOR TIPO NEMA, MONOPOLAR 35  ATE  50 A, TENSAO MAXIMA DE 240 V</t>
  </si>
  <si>
    <t>14,74</t>
  </si>
  <si>
    <t>DISJUNTOR TIPO NEMA, TRIPOLAR 10  ATE  50A, TENSAO MAXIMA DE 415 V</t>
  </si>
  <si>
    <t>59,00</t>
  </si>
  <si>
    <t>DISJUNTOR TIPO NEMA, TRIPOLAR 60 ATE 100 A, TENSAO MAXIMA DE 415 V</t>
  </si>
  <si>
    <t>83,13</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</si>
  <si>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</si>
  <si>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</si>
  <si>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</si>
  <si>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73,08</t>
  </si>
  <si>
    <t>DISPOSITIVO DPS CLASSE II, 1 POLO, TENSAO MAXIMA DE 175 V, CORRENTE MAXIMA DE *90* KA (TIPO AC)</t>
  </si>
  <si>
    <t>129,90</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</si>
  <si>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</si>
  <si>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</si>
  <si>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</si>
  <si>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78,13</t>
  </si>
  <si>
    <t>DISPOSITIVO DPS CLASSE II, 1 POLO, TENSAO MAXIMA DE 275 V, CORRENTE MAXIMA DE *90* KA (TIPO AC)</t>
  </si>
  <si>
    <t>135,75</t>
  </si>
  <si>
    <t>DISPOSITIVO DPS CLASSE II, 1 POLO, TENSAO MAXIMA DE 385 V, CORRENTE MAXIMA DE *20* KA (TIPO AC)</t>
  </si>
  <si>
    <t>87,69</t>
  </si>
  <si>
    <t>DISPOSITIVO DPS CLASSE II, 1 POLO, TENSAO MAXIMA DE 385 V, CORRENTE MAXIMA DE *30* KA (TIPO AC)</t>
  </si>
  <si>
    <t>93,49</t>
  </si>
  <si>
    <t>DISPOSITIVO DPS CLASSE II, 1 POLO, TENSAO MAXIMA DE 385 V, CORRENTE MAXIMA DE *45* KA (TIPO AC)</t>
  </si>
  <si>
    <t>106,07</t>
  </si>
  <si>
    <t>DISPOSITIVO DPS CLASSE II, 1 POLO, TENSAO MAXIMA DE 385 V, CORRENTE MAXIMA DE *90* KA (TIPO AC)</t>
  </si>
  <si>
    <t>DISPOSITIVO DPS CLASSE II, 1 POLO, TENSAO MAXIMA DE 460 V, CORRENTE MAXIMA DE *20* KA (TIPO AC)</t>
  </si>
  <si>
    <t>97,83</t>
  </si>
  <si>
    <t>DISPOSITIVO DPS CLASSE II, 1 POLO, TENSAO MAXIMA DE 460 V, CORRENTE MAXIMA DE *30* KA (TIPO AC)</t>
  </si>
  <si>
    <t>100,86</t>
  </si>
  <si>
    <t>DISPOSITIVO DPS CLASSE II, 1 POLO, TENSAO MAXIMA DE 460 V, CORRENTE MAXIMA DE *45* KA (TIPO AC)</t>
  </si>
  <si>
    <t>118,84</t>
  </si>
  <si>
    <t>DISPOSITIVO DPS CLASSE II, 1 POLO, TENSAO MAXIMA DE 460 V, CORRENTE MAXIMA DE *90* KA (TIPO AC)</t>
  </si>
  <si>
    <t>245,22</t>
  </si>
  <si>
    <t>DISPOSITIVO DR, 2 POLOS, SENSIBILIDADE DE 30 MA, CORRENTE DE 100 A, TIPO AC</t>
  </si>
  <si>
    <t>208,13</t>
  </si>
  <si>
    <t>DISPOSITIVO DR, 2 POLOS, SENSIBILIDADE DE 30 MA, CORRENTE DE 25 A, TIPO AC</t>
  </si>
  <si>
    <t>104,50</t>
  </si>
  <si>
    <t>DISPOSITIVO DR, 2 POLOS, SENSIBILIDADE DE 30 MA, CORRENTE DE 40 A, TIPO AC</t>
  </si>
  <si>
    <t>106,36</t>
  </si>
  <si>
    <t>DISPOSITIVO DR, 2 POLOS, SENSIBILIDADE DE 30 MA, CORRENTE DE 63 A, TIPO AC</t>
  </si>
  <si>
    <t>113,74</t>
  </si>
  <si>
    <t>DISPOSITIVO DR, 2 POLOS, SENSIBILIDADE DE 30 MA, CORRENTE DE 80 A, TIPO AC</t>
  </si>
  <si>
    <t>193,95</t>
  </si>
  <si>
    <t>DISPOSITIVO DR, 2 POLOS, SENSIBILIDADE DE 300 MA, CORRENTE DE 25 A, TIPO AC</t>
  </si>
  <si>
    <t>118,33</t>
  </si>
  <si>
    <t>DISPOSITIVO DR, 2 POLOS, SENSIBILIDADE DE 300 MA, CORRENTE DE 40 A, TIPO AC</t>
  </si>
  <si>
    <t>129,06</t>
  </si>
  <si>
    <t>DISPOSITIVO DR, 2 POLOS, SENSIBILIDADE DE 300 MA, CORRENTE DE 63 A, TIPO AC</t>
  </si>
  <si>
    <t>DISPOSITIVO DR, 2 POLOS, SENSIBILIDADE DE 300 MA, CORRENTE DE 80 A, TIPO  AC</t>
  </si>
  <si>
    <t>217,27</t>
  </si>
  <si>
    <t>DISPOSITIVO DR, 4 POLOS, SENSIBILIDADE DE 30 MA, CORRENTE DE 100 A, TIPO AC</t>
  </si>
  <si>
    <t>240,62</t>
  </si>
  <si>
    <t>DISPOSITIVO DR, 4 POLOS, SENSIBILIDADE DE 30 MA, CORRENTE DE 25 A, TIPO AC</t>
  </si>
  <si>
    <t>DISPOSITIVO DR, 4 POLOS, SENSIBILIDADE DE 30 MA, CORRENTE DE 40 A, TIPO AC</t>
  </si>
  <si>
    <t>119,15</t>
  </si>
  <si>
    <t>DISPOSITIVO DR, 4 POLOS, SENSIBILIDADE DE 30 MA, CORRENTE DE 63 A, TIPO AC</t>
  </si>
  <si>
    <t>129,89</t>
  </si>
  <si>
    <t>DISPOSITIVO DR, 4 POLOS, SENSIBILIDADE DE 30 MA, CORRENTE DE 80 A, TIPO AC</t>
  </si>
  <si>
    <t>242,39</t>
  </si>
  <si>
    <t>DISPOSITIVO DR, 4 POLOS, SENSIBILIDADE DE 300 MA, CORRENTE DE 100 A, TIPO AC</t>
  </si>
  <si>
    <t>389,78</t>
  </si>
  <si>
    <t>DISPOSITIVO DR, 4 POLOS, SENSIBILIDADE DE 300 MA, CORRENTE DE 25 A, TIPO AC</t>
  </si>
  <si>
    <t>147,83</t>
  </si>
  <si>
    <t>DISPOSITIVO DR, 4 POLOS, SENSIBILIDADE DE 300 MA, CORRENTE DE 40 A, TIPO AC</t>
  </si>
  <si>
    <t>173,23</t>
  </si>
  <si>
    <t>DISPOSITIVO DR, 4 POLOS, SENSIBILIDADE DE 300 MA, CORRENTE DE 63 A, TIPO AC</t>
  </si>
  <si>
    <t>166,95</t>
  </si>
  <si>
    <t>DISPOSITIVO DR, 4 POLOS, SENSIBILIDADE DE 300 MA, CORRENTE DE 80 A, TIPO AC</t>
  </si>
  <si>
    <t>386,76</t>
  </si>
  <si>
    <t>DISTRIBUIDOR DE AGREGADOS AUTOPROPELIDO, CAP 3 M3, A DIESEL, 6 CC, 176 CV</t>
  </si>
  <si>
    <t>DISTRIBUIDOR DE AGREGADOS REBOCAVEL, CAPACIDADE 1,9 M3, LARGURA DE TRABALHO 3,66 M</t>
  </si>
  <si>
    <t>DISTRIBUIDOR METALICO, COM ROSCA, 2 SAIDAS, DN 1" X 1/2", PARA CONEXAO COM ANEL DESLIZANTE EM TUBO PEX</t>
  </si>
  <si>
    <t>36,45</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</si>
  <si>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</si>
  <si>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</si>
  <si>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</si>
  <si>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40,05</t>
  </si>
  <si>
    <t>DISTRIBUIDOR, PLASTICO, 2 SAIDAS, DN 32 X 16 MM, PARA CONEXAO COM CRIMPAGEM EM TUBO PEX</t>
  </si>
  <si>
    <t>124,76</t>
  </si>
  <si>
    <t>DISTRIBUIDOR, PLASTICO, 2 SAIDAS, DN 32 X 20 MM, PARA CONEXAO COM CRIMPAGEM EM TUBO PEX</t>
  </si>
  <si>
    <t>135,20</t>
  </si>
  <si>
    <t>DISTRIBUIDOR, PLASTICO, 2 SAIDAS, DN 32 X 25 MM, PARA CONEXAO COM CRIMPAGEM EM TUBO PEX</t>
  </si>
  <si>
    <t>137,15</t>
  </si>
  <si>
    <t>DISTRIBUIDOR, PLASTICO, 3 SAIDAS, DN 32 X 16 MM, PARA CONEXAO COM CRIMPAGEM EM TUBO PEX</t>
  </si>
  <si>
    <t>134,16</t>
  </si>
  <si>
    <t>DISTRIBUIDOR, PLASTICO, 3 SAIDAS, DN 32 X 20 MM, PARA CONEXAO COM CRIMPAGEM EM TUBO PEX</t>
  </si>
  <si>
    <t>157,53</t>
  </si>
  <si>
    <t>DISTRIBUIDOR, PLASTICO, 3 SAIDAS, DN 32 X 25 MM, PARA CONEXAO COM CRIMPAGEM EM TUBO PEX</t>
  </si>
  <si>
    <t>168,12</t>
  </si>
  <si>
    <t>DIVISORIA (N2) PAINEL/VIDRO - PAINEL C/ MSO/COMEIA E=35MM - MONTANTE/RODAPE DUPLO ACO GALV PINTADO - COLOCADA</t>
  </si>
  <si>
    <t>95,49</t>
  </si>
  <si>
    <t>DIVISORIA (N2) PAINEL/VIDRO - PAINEL C/ MSO/COMEIA E=35MM - PERFIS SIMPLES ACO GALV PINTADO - COLOCADA</t>
  </si>
  <si>
    <t>91,87</t>
  </si>
  <si>
    <t>DIVISORIA (N2) PAINEL/VIDRO - PAINEL MSO/COMEIA E=35MM - MONTANTE/RODAPE DUPLO ALUMINIO ANOD NAT - COLOCADA</t>
  </si>
  <si>
    <t>106,93</t>
  </si>
  <si>
    <t>DIVISORIA (N2) PAINEL/VIDRO - PAINEL MSO/COMEIA E=35MM - PERFIS SIMPLES ALUMINIO ANOD NAT - COLOCADA</t>
  </si>
  <si>
    <t>89,45</t>
  </si>
  <si>
    <t>DIVISORIA (N2) PAINEL/VIDRO - PAINEL VERMICULITA E=35MM - PERFIS SIMPLES ALUMINIO ANOD NATURAL - COLOCADA</t>
  </si>
  <si>
    <t>239,35</t>
  </si>
  <si>
    <t>DIVISORIA (N3) PAINEL/VIDRO/PAINEL MSO/COMEIA E=35MM - MONTANTE/RODAPE DUPLO ACO GALV PINTADO - COLOCADA</t>
  </si>
  <si>
    <t>105,89</t>
  </si>
  <si>
    <t>DIVISORIA (N3) PAINEL/VIDRO/PAINEL MSO/COMEIA E=35MM - MONTANTE/RODAPE DUPLO ALUMINIO ANOD NAT - COLOCADA</t>
  </si>
  <si>
    <t>102,26</t>
  </si>
  <si>
    <t>DIVISORIA (N3) PAINEL/VIDRO/PAINEL MSO/COMEIA E=35MM - PERFIS SIMPLES ACO GALV PINTADO - COLOCADA</t>
  </si>
  <si>
    <t>DIVISORIA (N3) PAINEL/VIDRO/PAINEL MSO/COMEIA E=35MM - PERFIS SIMPLES ALUMINIO ANOD NAT - COLOCADA</t>
  </si>
  <si>
    <t>87,03</t>
  </si>
  <si>
    <t>DIVISORIA (N3) PAINEL/VIDRO/PAINEL VERMICULITA E=35MM - MONTANTE/RODAPE DUPLO ALUMINIO ANOD NATURAL - COLOCADA</t>
  </si>
  <si>
    <t>212,75</t>
  </si>
  <si>
    <t>DIVISORIA (N3) PAINEL/VIDRO/PAINEL VERMICULITA E=35MM - MONTANTE/RODAPE PERFIL DUPLO ACO GALV PINTADO - COLOCADA</t>
  </si>
  <si>
    <t>205,50</t>
  </si>
  <si>
    <t>DIVISORIA CEGA (N1) - PAINEL MSO/COMEIA E=35MM - MONTANTE/RODAPE DUPLO   ACO GALV PINTADO - COLOCADA</t>
  </si>
  <si>
    <t>DIVISORIA CEGA (N1) - PAINEL MSO/COMEIA E=35MM - MONTANTE/RODAPE DUPLO ALUMINIO ANOD NAT - COLOCADA</t>
  </si>
  <si>
    <t>96,70</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</si>
  <si>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</si>
  <si>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</si>
  <si>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</si>
  <si>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188,58</t>
  </si>
  <si>
    <t>DIVISORIA CEGA (N1) - PAINEL VERMICULITA E=35MM - PERFIS SIMPLES ALUMINIO ANOD NATURAL - COLOCADA</t>
  </si>
  <si>
    <t>229,68</t>
  </si>
  <si>
    <t>DIVISORIA EM GRANITO, COM DUAS FACES POLIDAS, TIPO ANDORINHA/ QUARTZ/ CASTELO/ CORUMBA OU OUTROS EQUIVALENTES DA REGIAO, E=  *3,0* CM</t>
  </si>
  <si>
    <t>190,71</t>
  </si>
  <si>
    <t>DIVISORIA EM MARMORE, COM DUAS FACES POLIDAS, BRANCO COMUM, E=  *3,0* CM</t>
  </si>
  <si>
    <t>403,93</t>
  </si>
  <si>
    <t>DIVISORIA, PLACA  PRE-MOLDADA EM GRANILITE, MARMORITE OU GRANITINA,  E = *3 CM</t>
  </si>
  <si>
    <t>DOBRADEIRA ELETROMECANICA DE VERGALHAO, PARA ACO DE DIAMETRO ATE 1 1/2 "Â, MOTOR ELETRICO TRIFASICO, POTENCIA DE 3 HP ATE 5 HP</t>
  </si>
  <si>
    <t>81.882,04</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</si>
  <si>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</si>
  <si>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</si>
  <si>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</si>
  <si>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</si>
  <si>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</si>
  <si>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</si>
  <si>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</si>
  <si>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112,23</t>
  </si>
  <si>
    <t>DOBRADICA TIPO PIANO EM ACO/FERRO, 1'' X 3 M, GALVANIZADO, COM PARAFUSOS</t>
  </si>
  <si>
    <t>120,90</t>
  </si>
  <si>
    <t>DOBRADICA TIPO VAI-E-VEM EM ACO/FERRO, TAMANHO 3'', GALVANIZADO, COM PARAFUSOS</t>
  </si>
  <si>
    <t>118,88</t>
  </si>
  <si>
    <t>DOMOS INDIVIDUAL EM ACRILICO BRANCO *95 X 95* CM, SEM INSTALACAO</t>
  </si>
  <si>
    <t>DOSADOR DE AREIA, CAPACIDADE DE *26* LITROS</t>
  </si>
  <si>
    <t>997,57</t>
  </si>
  <si>
    <t>DUCHA HIGIENICA PLASTICA COM REGISTRO METALICO 1/2 "</t>
  </si>
  <si>
    <t>DUCHA METALICA DE PAREDE, ARTICULAVEL, COM BRACO/CANO, SEM DESVIADOR</t>
  </si>
  <si>
    <t>148,79</t>
  </si>
  <si>
    <t>DUCHA METALICA DE PAREDE, ARTICULAVEL, COM DESVIADOR E DUCHA MANUAL</t>
  </si>
  <si>
    <t>334,60</t>
  </si>
  <si>
    <t>DUMPER COM CAPACIDADE DE CARGA DE 1700 KG, PARTIDA ELETRICA, MOTOR DIESEL COM POTENCIA DE 16 CV</t>
  </si>
  <si>
    <t>69.964,94</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</si>
  <si>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</si>
  <si>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</si>
  <si>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</si>
  <si>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</si>
  <si>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</si>
  <si>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</si>
  <si>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</si>
  <si>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</si>
  <si>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</si>
  <si>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</si>
  <si>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</si>
  <si>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</si>
  <si>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</si>
  <si>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</si>
  <si>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</si>
  <si>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</si>
  <si>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</si>
  <si>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</si>
  <si>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3.323,73</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</si>
  <si>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</si>
  <si>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</si>
  <si>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</si>
  <si>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</si>
  <si>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</si>
  <si>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</si>
  <si>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</si>
  <si>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</si>
  <si>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</si>
  <si>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</si>
  <si>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</si>
  <si>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</si>
  <si>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</si>
  <si>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26,02</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</si>
  <si>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</si>
  <si>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</si>
  <si>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</si>
  <si>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</si>
  <si>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</si>
  <si>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</si>
  <si>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</si>
  <si>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</si>
  <si>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</si>
  <si>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</si>
  <si>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</si>
  <si>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</si>
  <si>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</si>
  <si>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25,88</t>
  </si>
  <si>
    <t>ELETRODUTO FLEXIVEL, EM ACO GALVANIZADO, REVESTIDO EXTERNAMENTE COM PVC PRETO, DIAMETRO EXTERNO DE 60 MM (2"), TIPO SEALTUBO</t>
  </si>
  <si>
    <t>34,48</t>
  </si>
  <si>
    <t>ELETRODUTO FLEXIVEL, EM ACO GALVANIZADO, REVESTIDO EXTERNAMENTE COM PVC PRETO, DIAMETRO EXTERNO DE 75 MM (2 1/2"), TIPO SEALTUBO</t>
  </si>
  <si>
    <t>53,73</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</si>
  <si>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</si>
  <si>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</si>
  <si>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</si>
  <si>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</si>
  <si>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</si>
  <si>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</si>
  <si>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</si>
  <si>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53,95</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</si>
  <si>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</si>
  <si>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</si>
  <si>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</si>
  <si>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</si>
  <si>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</si>
  <si>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</si>
  <si>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</si>
  <si>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</si>
  <si>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</si>
  <si>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</si>
  <si>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</si>
  <si>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</si>
  <si>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</si>
  <si>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</si>
  <si>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</si>
  <si>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</si>
  <si>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</si>
  <si>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20,55</t>
  </si>
  <si>
    <t>ELETROTECNICO (MENSALISTA)</t>
  </si>
  <si>
    <t>3.619,52</t>
  </si>
  <si>
    <t>ELEVADOR DE CARGA A CABO, CABINE SEMI FECHADA 2,0 X 1,5 X 2,0 M, CAPACIDADE DE CARGA 1000 KG, TORRE  2,38 X 2,21 X 15 M, GUINCHO DE EMBREAGEM, FREIO DE SEGURANCA, LIMITADOR DE VELOCIDADE E CANCELA</t>
  </si>
  <si>
    <t>35.157,77</t>
  </si>
  <si>
    <t>ELEVADOR DE CREMALHEIRA CABINE FECHADA 1,5 X 2,5 X 2,35 M (UMA POR TORRE), CAPACIDADE DE CARGA 1200 KG (15 PESSOAS), TORRE  24 M (16 MODULOS), FREIO DE SEGURANCA, LIMITADOR DE CARGA</t>
  </si>
  <si>
    <t>165.522,11</t>
  </si>
  <si>
    <t>EMENDA PARA CALHA PLUVIAL, PVC, DIAMETRO ENTRE 119 E 170 MM, PARA DRENAGEM PREDIAL</t>
  </si>
  <si>
    <t>EMPILHADEIRA SOBRE PNEUS COM TORRE DE TRES ESTAGIOS, 4,70M DE ELEVACAO, C/ DESLOCADOR LATERAL DOS GARFOS, MOTOR GLP 4.3L, CAPACIDADE NOMINAL DE CARGA DE 6T</t>
  </si>
  <si>
    <t>324.782,06</t>
  </si>
  <si>
    <t>EMPILHADEIRA SOBRE PNEUS COM TORRE DE TRES ESTAGIOS, 4,80M DE ELEVACAO, C/ DESLOCADOR LATERAL DOS GARFOS, MOTOR GLP 2.2L, CAPACIDADE NOMINAL DE CARGA DE 3T</t>
  </si>
  <si>
    <t>112.261,20</t>
  </si>
  <si>
    <t>EMPILHADEIRA SOBRE PNEUS COM TORRE DE TRES ESTAGIOS, 4,80M DE ELEVACAO, C/ DESLOCADOR LATERAL DOS GARFOS, MOTOR GLP 2.4L, CAPACIDADE NOMINAL DE CARGA DE 2,5T</t>
  </si>
  <si>
    <t>96.130,00</t>
  </si>
  <si>
    <t>EMPILHADEIRA SOBRE PNEUS COM TORRE DE TRES ESTAGIOS, 4,80M DE ELEVACAO, C/ DESLOCADOR LATERAL DOS GARFOS, MOTOR GLP 4.3L, CAPACIDADE NOMINAL DE CARGA DE 4T</t>
  </si>
  <si>
    <t>211.701,80</t>
  </si>
  <si>
    <t>EMPILHADEIRA SOBRE PNEUS COM TORRE DE TRES ESTAGIOS, 4,80M DE ELEVACAO, C/ DESLOCADOR LATERAL DOS GARFOS, MOTOR GLP 4.3L, CAPACIDADE NOMINAL DE CARGA DE 5T</t>
  </si>
  <si>
    <t>221.442,31</t>
  </si>
  <si>
    <t>EMULSAO ASFALTICA ANIONICA</t>
  </si>
  <si>
    <t>EMULSAO ASFALTICA CATIONICA RL-1C PARA USO EM PAVIMENTACAO ASFALTICA (COLETADO CAIXA NA ANP ACRESCIDO DE ICMS)</t>
  </si>
  <si>
    <t>2.471,06</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</si>
  <si>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</si>
  <si>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</si>
  <si>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</si>
  <si>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</si>
  <si>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</si>
  <si>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</si>
  <si>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</si>
  <si>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</si>
  <si>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</si>
  <si>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</si>
  <si>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2.784,27</t>
  </si>
  <si>
    <t>ENCARREGADO GERAL DE OBRAS</t>
  </si>
  <si>
    <t>34,77</t>
  </si>
  <si>
    <t>ENCARREGADO GERAL DE OBRAS (MENSALISTA)</t>
  </si>
  <si>
    <t>6.120,83</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</si>
  <si>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</si>
  <si>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</si>
  <si>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</si>
  <si>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</si>
  <si>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</si>
  <si>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</si>
  <si>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</si>
  <si>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</si>
  <si>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</si>
  <si>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</si>
  <si>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</si>
  <si>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</si>
  <si>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</si>
  <si>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</si>
  <si>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</si>
  <si>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</si>
  <si>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</si>
  <si>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</si>
  <si>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</si>
  <si>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</si>
  <si>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</si>
  <si>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</si>
  <si>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</si>
  <si>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</si>
  <si>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</si>
  <si>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112,27</t>
  </si>
  <si>
    <t>EPI - FAMILIA CARPINTEIRO DE FORMAS - HORISTA (ENCARGOS COMPLEMENTARES - COLETADO CAIXA)</t>
  </si>
  <si>
    <t>EPI - FAMILIA CARPINTEIRO DE FORMAS - MENSALISTA (ENCARGOS COMPLEMENTARES - COLETADO CAIXA)</t>
  </si>
  <si>
    <t>201,17</t>
  </si>
  <si>
    <t>EPI - FAMILIA ELETRICISTA - HORISTA (ENCARGOS COMPLEMENTARES - COLETADO CAIXA)</t>
  </si>
  <si>
    <t>EPI - FAMILIA ELETRICISTA - MENSALISTA (ENCARGOS COMPLEMENTARES - COLETADO CAIXA)</t>
  </si>
  <si>
    <t>176,60</t>
  </si>
  <si>
    <t>EPI - FAMILIA ENCANADOR - HORISTA (ENCARGOS COMPLEMENTARES - COLETADO CAIXA)</t>
  </si>
  <si>
    <t>EPI - FAMILIA ENCANADOR - MENSALISTA (ENCARGOS COMPLEMENTARES - COLETADO CAIXA)</t>
  </si>
  <si>
    <t>158,03</t>
  </si>
  <si>
    <t>EPI - FAMILIA ENCARREGADO GERAL - HORISTA (ENCARGOS COMPLEMENTARES - COLETADO CAIXA)</t>
  </si>
  <si>
    <t>177,30</t>
  </si>
  <si>
    <t>EPI - FAMILIA ENGENHEIRO CIVIL - HORISTA (ENCARGOS COMPLEMENTARES - COLETADO CAIXA)</t>
  </si>
  <si>
    <t>EPI - FAMILIA ENGENHEIRO CIVIL - MENSALISTA (ENCARGOS COMPLEMENTARES - COLETADO CAIXA)</t>
  </si>
  <si>
    <t>106,47</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</si>
  <si>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</si>
  <si>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</si>
  <si>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</si>
  <si>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</si>
  <si>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183,18</t>
  </si>
  <si>
    <t>EPI - FAMILIA PINTOR - HORISTA (ENCARGOS COMPLEMENTARES - COLETADO CAIXA)</t>
  </si>
  <si>
    <t>EPI - FAMILIA PINTOR - MENSALISTA (ENCARGOS COMPLEMENTARES - COLETADO CAIXA)</t>
  </si>
  <si>
    <t>279,94</t>
  </si>
  <si>
    <t>EPI - FAMILIA SERVENTE - HORISTA (ENCARGOS COMPLEMENTARES - COLETADO CAIXA)</t>
  </si>
  <si>
    <t>EPI - FAMILIA SERVENTE - MENSALISTA (ENCARGOS COMPLEMENTARES - COLETADO CAIXA)</t>
  </si>
  <si>
    <t>192,92</t>
  </si>
  <si>
    <t>EPI - FAMILIA SOLDADOR - HORISTA (ENCARGOS COMPLEMENTARES - COLETADO CAIXA)</t>
  </si>
  <si>
    <t>EPI - FAMILIA SOLDADOR - MENSALISTA (ENCARGOS COMPLEMENTARES - COLETADO CAIXA)</t>
  </si>
  <si>
    <t>264,54</t>
  </si>
  <si>
    <t>EPI - FAMILIA TOPOGRAFO - HORISTA (ENCARGOS COMPLEMENTARES - COLETADO CAIXA)</t>
  </si>
  <si>
    <t>EPI - FAMILIA TOPOGRAFO - MENSALISTA (ENCARGOS COMPLEMENTARES - COLETADO CAIXA)</t>
  </si>
  <si>
    <t>101,06</t>
  </si>
  <si>
    <t>EQUIPAMENTO DE LIMPEZA COMBINADO (VACUO/ALTA PRESSAO) 95% VACUO, TANQUE 7000 L, BOMBA 140 KGF/CM2 66 L/MIN COM MOTOR INDEPENDENTE A DIESEL DE 60 CV (INCLUI MONTAGEM, NAO INCLUI CAMINHAO)</t>
  </si>
  <si>
    <t>188.694,18</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</si>
  <si>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</si>
  <si>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</si>
  <si>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</si>
  <si>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224,72</t>
  </si>
  <si>
    <t>ESCADA EXTENSIVEL EM ALUMINIO COM 6,00 M ESTENDIDA</t>
  </si>
  <si>
    <t>636,42</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</si>
  <si>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</si>
  <si>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</si>
  <si>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</si>
  <si>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</si>
  <si>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</si>
  <si>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</si>
  <si>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</si>
  <si>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</si>
  <si>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</si>
  <si>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</si>
  <si>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</si>
  <si>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36,85</t>
  </si>
  <si>
    <t>ESCOVA DE ACO, COM CABO, *4  X 15* FILEIRAS DE CERDAS</t>
  </si>
  <si>
    <t>ESGUICHO JATO REGULAVEL, TIPO ELKHART, ENGATE RAPIDO 1 1/2", PARA COMBATE A INCENDIO</t>
  </si>
  <si>
    <t>176,15</t>
  </si>
  <si>
    <t>ESGUICHO JATO REGULAVEL, TIPO ELKHART, ENGATE RAPIDO 2 1/2", PARA COMBATE A INCENDIO</t>
  </si>
  <si>
    <t>214,28</t>
  </si>
  <si>
    <t>ESGUICHO TIPO JATO SOLIDO, EM LATAO, ENGATE RAPIDO 1 1/2" X 13 MM, PARA MANGUEIRA EM INSTALACAO PREDIAL COMBATE A INCENDIO</t>
  </si>
  <si>
    <t>53,77</t>
  </si>
  <si>
    <t>ESGUICHO TIPO JATO SOLIDO, EM LATAO, ENGATE RAPIDO 1 1/2" X 16 MM, PARA MANGUEIRA EM INSTALACAO PREDIAL COMBATE A INCENDIO</t>
  </si>
  <si>
    <t>ESGUICHO TIPO JATO SOLIDO, EM LATAO, ENGATE RAPIDO 1 1/2" X 19 MM, PARA MANGUEIRA EM INSTALACAO PREDIAL COMBATE A INCENDIO</t>
  </si>
  <si>
    <t>58,43</t>
  </si>
  <si>
    <t>ESGUICHO TIPO JATO SOLIDO, EM LATAO, ENGATE RAPIDO 2 1/2" X 13 MM, PARA MANGUEIRA EM INSTALACAO PREDIAL COMBATE A INCENDIO</t>
  </si>
  <si>
    <t>88,57</t>
  </si>
  <si>
    <t>ESGUICHO TIPO JATO SOLIDO, EM LATAO, ENGATE RAPIDO 2 1/2" X 16 MM, PARA MANGUEIRA EM INSTALACAO PREDIAL COMBATE A INCENDIO</t>
  </si>
  <si>
    <t>ESGUICHO TIPO JATO SOLIDO, EM LATAO, ENGATE RAPIDO 2 1/2" X 19 MM, PARA MANGUEIRA EM INSTALACAO PREDIAL COMBATE A INCENDIO</t>
  </si>
  <si>
    <t>97,14</t>
  </si>
  <si>
    <t>ESMERILHADEIRA ANGULAR ELETRICA, DIAMETRO DO DISCO 7 '' (180 MM), ROTACAO 8500 RPM, POTENCIA 2400 W</t>
  </si>
  <si>
    <t>678,36</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</si>
  <si>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</si>
  <si>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</si>
  <si>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</si>
  <si>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</si>
  <si>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</si>
  <si>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</si>
  <si>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</si>
  <si>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</si>
  <si>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</si>
  <si>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</si>
  <si>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</si>
  <si>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</si>
  <si>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</si>
  <si>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</si>
  <si>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</si>
  <si>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</si>
  <si>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</si>
  <si>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</si>
  <si>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</si>
  <si>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416,62</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</si>
  <si>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</si>
  <si>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</si>
  <si>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</si>
  <si>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</si>
  <si>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</si>
  <si>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</si>
  <si>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</si>
  <si>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3.422,44</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</si>
  <si>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</si>
  <si>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</si>
  <si>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</si>
  <si>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</si>
  <si>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</si>
  <si>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</si>
  <si>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6,00</t>
  </si>
  <si>
    <t>ESTRIBO COM PARAFUSO EM CHAPA DE FERRO FUNDIDO DE 2" X 3/16" X 35 CM, SECAO "U", PARA MADEIRAMENTO DE TELHADO</t>
  </si>
  <si>
    <t>ESTUCADOR</t>
  </si>
  <si>
    <t>ESTUCADOR (MENSALISTA)</t>
  </si>
  <si>
    <t>3.157,07</t>
  </si>
  <si>
    <t>ETANOL</t>
  </si>
  <si>
    <t>EXAMES - HORISTA (COLETADO CAIXA)</t>
  </si>
  <si>
    <t>EXAMES - MENSALISTA (COLETADO CAIXA)</t>
  </si>
  <si>
    <t>EXTENSAO DE SOLDA 201 ACETILENO, E = *1,5 A 2,5* MM</t>
  </si>
  <si>
    <t>28,65</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</si>
  <si>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</si>
  <si>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</si>
  <si>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</si>
  <si>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</si>
  <si>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</si>
  <si>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</si>
  <si>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</si>
  <si>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</si>
  <si>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</si>
  <si>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148,15</t>
  </si>
  <si>
    <t>EXTREMIDADE PVC PBA, BF, JE, DN 50 / DE 60 MM (NBR 10351)</t>
  </si>
  <si>
    <t>EXTREMIDADE PVC PBA, BF, JE, DN 75/ DE 85 MM (NBR 10351)</t>
  </si>
  <si>
    <t>93,53</t>
  </si>
  <si>
    <t>EXTREMIDADE PVC PBA, PF, JE, DN 100 / DE 110 MM (NBR 10351)</t>
  </si>
  <si>
    <t>121,80</t>
  </si>
  <si>
    <t>EXTREMIDADE PVC PBA, PF, JE, DN 50/ DE 60 MM (NBR 10351)</t>
  </si>
  <si>
    <t>EXTREMIDADE PVC PBA, PF, JE, DN 75 / DE 85 MM (NBR 10351)</t>
  </si>
  <si>
    <t>76,97</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</si>
  <si>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</si>
  <si>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</si>
  <si>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</si>
  <si>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</si>
  <si>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</si>
  <si>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</si>
  <si>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</si>
  <si>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259,72</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</si>
  <si>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</si>
  <si>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</si>
  <si>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</si>
  <si>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</si>
  <si>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48,87</t>
  </si>
  <si>
    <t>FECHADURA AUXILIAR TRAVA DE SEGURANCA SIMPLES, CROMADA, MAQUINA *40* MM, INCLUI CHAVE TETRA E ROSETA REDONDA - COMPLETA</t>
  </si>
  <si>
    <t>FECHADURA BICO DE PAPAGAIO, MAQUINA *45* MM, CROMADA, COM CHAVE TIPO GORGES BIPARTIDA, PARA PORTA DE CORRER INTERNA - COMPLETA</t>
  </si>
  <si>
    <t>44,39</t>
  </si>
  <si>
    <t>FECHADURA BICO DE PAPAGAIO, MAQUINA *45* MM, CROMADA, COM CILINDRO, PARA PORTA DE CORRER EXTERNA - COMPLETA</t>
  </si>
  <si>
    <t>57,07</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</si>
  <si>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</si>
  <si>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</si>
  <si>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</si>
  <si>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</si>
  <si>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</si>
  <si>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</si>
  <si>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</si>
  <si>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63,94</t>
  </si>
  <si>
    <t>FECHADURA DE EMBUTIR PARA PORTA EXTERNA, MAQUINA 40 MM, COM CILINDRO, MACANETA ALAVANCA E ROSETA REDONDA EM METAL CROMADO - NIVEL DE SEGURANCA MEDIO - COMPLETA</t>
  </si>
  <si>
    <t>40,03</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</si>
  <si>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</si>
  <si>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</si>
  <si>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57,93</t>
  </si>
  <si>
    <t>FECHADURA DE EMBUTIR PARA PORTA EXTERNA, MAQUINA 55 MM, SEM ESPELHO, SEM MACANETA (SOMENTE MAQUINA) - NIVEL DE SEGURANCA MEDIO</t>
  </si>
  <si>
    <t>40,83</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</si>
  <si>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</si>
  <si>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</si>
  <si>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</si>
  <si>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</si>
  <si>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39,52</t>
  </si>
  <si>
    <t>FECHADURA DE SOBREPOR PARA PORTAO, CAIXA *100* MM, COM CILINDRO, CHAVE SIMPLES, TRINCO LATERAL, EM  LATAO OU ACO CROMADO OU POLIDO, COM OU SEM PINTURA - COMPLETA</t>
  </si>
  <si>
    <t>28,19</t>
  </si>
  <si>
    <t>FECHADURA DE SOBREPOR PARA PORTAO, COM CHAVE TETRA, CAIXA *100* MM, TRINCO LATERAL, EM LATAO OU ACO CROMADO, PINTADO - COMPLETA</t>
  </si>
  <si>
    <t>38,43</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</si>
  <si>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</si>
  <si>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</si>
  <si>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</si>
  <si>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46,82</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</si>
  <si>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</si>
  <si>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</si>
  <si>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48,55</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</si>
  <si>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</si>
  <si>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</si>
  <si>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</si>
  <si>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</si>
  <si>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</si>
  <si>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</si>
  <si>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</si>
  <si>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</si>
  <si>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</si>
  <si>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</si>
  <si>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</si>
  <si>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19,66</t>
  </si>
  <si>
    <t>FECHO DE SEGURANCA, TIPO BATOM, EM LATAO / ZAMAC, CROMADO, PARA PORTAS E JANELAS - INCLUI PARAFUSOS</t>
  </si>
  <si>
    <t>17,22</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</si>
  <si>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</si>
  <si>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</si>
  <si>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</si>
  <si>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</si>
  <si>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</si>
  <si>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64,61</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</si>
  <si>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</si>
  <si>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</si>
  <si>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</si>
  <si>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</si>
  <si>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45,84</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</si>
  <si>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</si>
  <si>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</si>
  <si>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</si>
  <si>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</si>
  <si>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</si>
  <si>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</si>
  <si>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</si>
  <si>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91,21</t>
  </si>
  <si>
    <t>FERRAMENTAS - FAMILIA PINTOR - HORISTA (ENCARGOS COMPLEMENTARES - COLETADO CAIXA)</t>
  </si>
  <si>
    <t>FERRAMENTAS - FAMILIA PINTOR - MENSALISTA (ENCARGOS COMPLEMENTARES - COLETADO CAIXA)</t>
  </si>
  <si>
    <t>219,50</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</si>
  <si>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</si>
  <si>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</si>
  <si>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</si>
  <si>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</si>
  <si>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</si>
  <si>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</si>
  <si>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</si>
  <si>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</si>
  <si>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</si>
  <si>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</si>
  <si>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</si>
  <si>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</si>
  <si>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</si>
  <si>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</si>
  <si>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527,29</t>
  </si>
  <si>
    <t>FILTRO ANAEROBIO, EM POLIETILENO DE ALTA DENSIDADE (PEAD), CAPACIDADE *1100* LITROS (NBR 13969)</t>
  </si>
  <si>
    <t>806,51</t>
  </si>
  <si>
    <t>FILTRO ANAEROBIO, EM POLIETILENO DE ALTA DENSIDADE (PEAD), CAPACIDADE *2800* LITROS (NBR 13969)</t>
  </si>
  <si>
    <t>2.065,01</t>
  </si>
  <si>
    <t>FILTRO ANAEROBIO, EM POLIETILENO DE ALTA DENSIDADE (PEAD), CAPACIDADE *5000* LITROS (NBR 13969)</t>
  </si>
  <si>
    <t>2.822,50</t>
  </si>
  <si>
    <t>FINCAPINO CURTO CALIBRE 22 VERMELHO, CARGA MEDIA (ACAO DIRETA)</t>
  </si>
  <si>
    <t xml:space="preserve">CENTO </t>
  </si>
  <si>
    <t>FINCAPINO LONGO CALIBRE 22, CARGA FORTE (ACAO DIRETA)</t>
  </si>
  <si>
    <t>FIO COBRE NU DE 150 A 500 MM2, PARA TENSOES DE ATE 600 V</t>
  </si>
  <si>
    <t>45,16</t>
  </si>
  <si>
    <t>FIO COBRE NU DE 16 A 35 MM2, PARA TENSOES DE ATE 600 V</t>
  </si>
  <si>
    <t>46,06</t>
  </si>
  <si>
    <t>FIO COBRE NU DE 50 A 120 MM2, PARA TENSOES DE ATE 600 V</t>
  </si>
  <si>
    <t>44,56</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</si>
  <si>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</si>
  <si>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</si>
  <si>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</si>
  <si>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</si>
  <si>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</si>
  <si>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</si>
  <si>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</si>
  <si>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</si>
  <si>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</si>
  <si>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</si>
  <si>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</si>
  <si>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69,98</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</si>
  <si>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</si>
  <si>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</si>
  <si>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</si>
  <si>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</si>
  <si>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</si>
  <si>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</si>
  <si>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</si>
  <si>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</si>
  <si>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</si>
  <si>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</si>
  <si>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</si>
  <si>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</si>
  <si>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</si>
  <si>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</si>
  <si>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</si>
  <si>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</si>
  <si>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</si>
  <si>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</si>
  <si>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</si>
  <si>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</si>
  <si>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</si>
  <si>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</si>
  <si>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98,09</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</si>
  <si>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</si>
  <si>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</si>
  <si>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</si>
  <si>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</si>
  <si>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</si>
  <si>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</si>
  <si>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</si>
  <si>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34,35</t>
  </si>
  <si>
    <t>FLANGE SEXTAVADO DE FERRO GALVANIZADO, COM ROSCA BSP, DE 1 1/4"</t>
  </si>
  <si>
    <t>FLANGE SEXTAVADO DE FERRO GALVANIZADO, COM ROSCA BSP, DE 1/2"</t>
  </si>
  <si>
    <t>FLANGE SEXTAVADO DE FERRO GALVANIZADO, COM ROSCA BSP, DE 1"</t>
  </si>
  <si>
    <t>FLANGE SEXTAVADO DE FERRO GALVANIZADO, COM ROSCA BSP, DE 2 1/2"</t>
  </si>
  <si>
    <t>64,09</t>
  </si>
  <si>
    <t>FLANGE SEXTAVADO DE FERRO GALVANIZADO, COM ROSCA BSP, DE 2"</t>
  </si>
  <si>
    <t>FLANGE SEXTAVADO DE FERRO GALVANIZADO, COM ROSCA BSP, DE 3/4"</t>
  </si>
  <si>
    <t>FLANGE SEXTAVADO DE FERRO GALVANIZADO, COM ROSCA BSP, DE 3"</t>
  </si>
  <si>
    <t>86,65</t>
  </si>
  <si>
    <t>FLANGE SEXTAVADO DE FERRO GALVANIZADO, COM ROSCA BSP, DE 4"</t>
  </si>
  <si>
    <t>128,10</t>
  </si>
  <si>
    <t>FLANGE SEXTAVADO DE FERRO GALVANIZADO, COM ROSCA BSP, DE 6"</t>
  </si>
  <si>
    <t>215,22</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</si>
  <si>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</si>
  <si>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</si>
  <si>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</si>
  <si>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</si>
  <si>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</si>
  <si>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</si>
  <si>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91,00</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</si>
  <si>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</si>
  <si>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</si>
  <si>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</si>
  <si>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</si>
  <si>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</si>
  <si>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</si>
  <si>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2.483,94</t>
  </si>
  <si>
    <t>FOSSA SEPTICA CILINDRICA, TIPO "IMHOFF", COM TAMPA, PARA 100 CONTRIBUINTES</t>
  </si>
  <si>
    <t>3.651,83</t>
  </si>
  <si>
    <t>FOSSA SEPTICA CILINDRICA, TIPO "IMHOFF", COM TAMPA, PARA 150 CONTRIBUINTES</t>
  </si>
  <si>
    <t>3.918,09</t>
  </si>
  <si>
    <t>FOSSA SEPTICA CILINDRICA, TIPO "IMHOFF", COM TAMPA, PARA 200 CONTRIBUINTES</t>
  </si>
  <si>
    <t>4.370,00</t>
  </si>
  <si>
    <t>FOSSA SEPTICA CILINDRICA, TIPO "IMHOFF", COM TAMPA, PARA 30 CONTRIBUINTES</t>
  </si>
  <si>
    <t>1.408,44</t>
  </si>
  <si>
    <t>FOSSA SEPTICA CILINDRICA, TIPO "IMHOFF", COM TAMPA, PARA 75 CONTRIBUINTES</t>
  </si>
  <si>
    <t>3.307,56</t>
  </si>
  <si>
    <t>FOSSA SEPTICA CONCRETO PRE MOLDADO PARA 10 CONTRIBUINTES - *90 X 90* CM</t>
  </si>
  <si>
    <t>557,79</t>
  </si>
  <si>
    <t>FOSSA SEPTICA CONCRETO PRE MOLDADO PARA 5 CONTRIBUINTES *90 X 70* CM</t>
  </si>
  <si>
    <t>461,92</t>
  </si>
  <si>
    <t>FOSSA SEPTICA, SEM FILTRO, PARA 15 A 30 CONTRIBUINTES, CILINDRICA, COM TAMPA, EM POLIETILENO DE ALTA DENSIDADE (PEAD), CAPACIDADE APROXIMADA DE 5500 LITROS (NBR 7229)</t>
  </si>
  <si>
    <t>3.285,25</t>
  </si>
  <si>
    <t>FOSSA SEPTICA, SEM FILTRO, PARA 4 A 7 CONTRIBUINTES, CILINDRICA,  COM TAMPA, EM POLIETILENO DE ALTA DENSIDADE (PEAD), CAPACIDADE APROXIMADA DE 1100 LITROS (NBR 7229)</t>
  </si>
  <si>
    <t>844,77</t>
  </si>
  <si>
    <t>FOSSA SEPTICA, SEM FILTRO, PARA 8 A 14 CONTRIBUINTES, CILINDRICA, COM TAMPA, EM POLIETILENO DE ALTA DENSIDADE (PEAD), CAPACIDADE APROXIMADA DE 3000 LITROS (NBR 7229)</t>
  </si>
  <si>
    <t>2.599,60</t>
  </si>
  <si>
    <t>FOSSA SEPTICA,SEM FILTRO, PARA 40 A 52 CONTRIBUINTES, CILINDRICA, COM TAMPA, EM POLIETILENO DE ALTA DENSIDADE (PEAD), CAPACIDADE APROXIMADA DE 10000 LITROS (NBR 7229)</t>
  </si>
  <si>
    <t>7.509,15</t>
  </si>
  <si>
    <t>FRESADORA DE ASFALTO A FRIO SOBRE ESTEIRAS, LARG. FRESAGEM 2,00 M, POT. 410 KW/550 HP</t>
  </si>
  <si>
    <t>4.112.472,13</t>
  </si>
  <si>
    <t>FRESADORA DE ASFALTO A FRIO SOBRE RODAS, LARG. FRESAGEM 1,00 M, POT. 155 KW/208 HP</t>
  </si>
  <si>
    <t>1.760.487,98</t>
  </si>
  <si>
    <t>FUNDO ANTICORROSIVO PARA METAIS FERROSOS (ZARCAO)</t>
  </si>
  <si>
    <t>FUNDO PREPARADOR ACRILICO BASE AGUA</t>
  </si>
  <si>
    <t>FUNDO SINTETICO NIVELADOR BRANCO FOSCO PARA MADEIRA</t>
  </si>
  <si>
    <t xml:space="preserve">GL    </t>
  </si>
  <si>
    <t>76,55</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</si>
  <si>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</si>
  <si>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</si>
  <si>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</si>
  <si>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</si>
  <si>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</si>
  <si>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</si>
  <si>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15,04</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</si>
  <si>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</si>
  <si>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</si>
  <si>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</si>
  <si>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</si>
  <si>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</si>
  <si>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</si>
  <si>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</si>
  <si>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</si>
  <si>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</si>
  <si>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</si>
  <si>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</si>
  <si>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</si>
  <si>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</si>
  <si>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</si>
  <si>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</si>
  <si>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</si>
  <si>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</si>
  <si>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</si>
  <si>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</si>
  <si>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</si>
  <si>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</si>
  <si>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</si>
  <si>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</si>
  <si>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</si>
  <si>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</si>
  <si>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</si>
  <si>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</si>
  <si>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</si>
  <si>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</si>
  <si>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</si>
  <si>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</si>
  <si>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</si>
  <si>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</si>
  <si>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</si>
  <si>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</si>
  <si>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</si>
  <si>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</si>
  <si>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</si>
  <si>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</si>
  <si>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</si>
  <si>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16,59</t>
  </si>
  <si>
    <t>GERADOR PORTATIL MONOFASICO, POTENCIA 5500 VA, MOTOR A GASOLINA, POTENCIA DO MOTOR 13 CV</t>
  </si>
  <si>
    <t>4.920,44</t>
  </si>
  <si>
    <t>GESSEIRO</t>
  </si>
  <si>
    <t>GESSEIRO (MENSALISTA)</t>
  </si>
  <si>
    <t>2.222,85</t>
  </si>
  <si>
    <t>GESSO EM PO PARA REVESTIMENTOS/MOLDURAS/SANCAS</t>
  </si>
  <si>
    <t>GESSO PROJETADO</t>
  </si>
  <si>
    <t>GONZO DE EMBUTIR, EM LATAO / ZAMAC, *20 X 48* MM, PARA JANELA BASCULANTE / PIVOTANTE -  INCLUI PARAFUSOS</t>
  </si>
  <si>
    <t>GONZO DE SOBREPOR, EM LATAO / ZAMAC, PARA JANELA PIVOTANTE - INCLUI PARAFUSOS</t>
  </si>
  <si>
    <t>12,63</t>
  </si>
  <si>
    <t>GRADE DE DISCOS COM CONTROLE REMOTO, REBOCAVEL, COM 24 DISCOS 24" X 6 MM, COM PNEUS PARA TRANSPORTE</t>
  </si>
  <si>
    <t>33.269,05</t>
  </si>
  <si>
    <t>GRADE DE DISCOS MECANICA 20X24" COM 20 DISCOS 24" X 6MM  COM PNEUS PARA TRANSPORTE</t>
  </si>
  <si>
    <t>26.082,94</t>
  </si>
  <si>
    <t>GRADIL *1320 X 2170* MM (A X L) EM BARRA DE ACO CHATA *25 MM X 2* MM, ENTRELACADA COM BARRA ACO REDONDA *5* MM, MALHA *65 X 132* MM, GALVANIZADO E PINTURA ELETROSTATICA, COR PRETO</t>
  </si>
  <si>
    <t>329,48</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</si>
  <si>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</si>
  <si>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</si>
  <si>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</si>
  <si>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</si>
  <si>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</si>
  <si>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</si>
  <si>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</si>
  <si>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</si>
  <si>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</si>
  <si>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</si>
  <si>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</si>
  <si>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</si>
  <si>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</si>
  <si>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</si>
  <si>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</si>
  <si>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</si>
  <si>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128,39</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</si>
  <si>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</si>
  <si>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</si>
  <si>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</si>
  <si>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</si>
  <si>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</si>
  <si>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</si>
  <si>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</si>
  <si>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</si>
  <si>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41,51</t>
  </si>
  <si>
    <t>GRELHA FOFO ARTICULADA, CARGA MAXIMA 1,5 T, *300 X 1000* MM, E= *15* MM</t>
  </si>
  <si>
    <t>141,40</t>
  </si>
  <si>
    <t>GRELHA FOFO SIMPLES COM REQUADRO, CARGA MAXIMA  12,5 T, *300 X 1000* MM, E= *15* MM, AREA ESTACIONAMENTO CARRO PASSEIO</t>
  </si>
  <si>
    <t>195,58</t>
  </si>
  <si>
    <t>GRELHA FOFO SIMPLES COM REQUADRO, CARGA MAXIMA 1,5 T, 150 X 1000 MM, E= *15* MM</t>
  </si>
  <si>
    <t>GRELHA FOFO SIMPLES COM REQUADRO, CARGA MAXIMA 1,5 T, 200 X 1000 MM, E= *15* MM</t>
  </si>
  <si>
    <t>GRELHA PVC BRANCA QUADRADA, 150 X 150 MM</t>
  </si>
  <si>
    <t>GRELHA PVC CROMADA REDONDA, 150 MM</t>
  </si>
  <si>
    <t>22,87</t>
  </si>
  <si>
    <t>GRUA ASCENCIONAL, LANCA DE 30 M, CAPACIDADE DE 1,0 T A 30 M, ALTURA ATE 39 M</t>
  </si>
  <si>
    <t>360.718,75</t>
  </si>
  <si>
    <t>GRUA ASCENCIONAL, LANCA DE 42 M, CAPACIDADE DE 1,5 T A 30 M, ALTURA ATE 39 M</t>
  </si>
  <si>
    <t>408.679,69</t>
  </si>
  <si>
    <t>GRUA ASCENCIONAL, LANCA DE 50 M, CAPACIDADE DE 2,33 T A 30 M, ALTURA ATE 48 M</t>
  </si>
  <si>
    <t>759.171,87</t>
  </si>
  <si>
    <t>GRUPO DE SOLDAGEM C/ GERADOR A DIESEL 60 CV PARA SOLDA ELETRICA, SOBRE 04 RODAS, COM MOTOR 4 CILINDROS</t>
  </si>
  <si>
    <t>136.258,27</t>
  </si>
  <si>
    <t>GRUPO DE SOLDAGEM COM GERADOR A DIESEL 30 CV, PARA SOLDA ELETRICA, SOBRE DUAS RODAS</t>
  </si>
  <si>
    <t>121.799,76</t>
  </si>
  <si>
    <t>GRUPO GERADOR A GASOLINA, POTENCIA NOMINAL 2,2 KW, TENSAO DE SAIDA 110/220 V, MOTOR POTENCIA 6,5 HP</t>
  </si>
  <si>
    <t>2.657,03</t>
  </si>
  <si>
    <t>GRUPO GERADOR DIESEL, COM CARENAGEM, POTENCIA STANDART ENTRE 100 E 110 KVA, VELOCIDADE DE 1800 RPM, FREQUENCIA DE 60 HZ</t>
  </si>
  <si>
    <t>87.981,96</t>
  </si>
  <si>
    <t>GRUPO GERADOR DIESEL, COM CARENAGEM, POTENCIA STANDART ENTRE 140 E 150 KVA, VELOCIDADE DE 1800 RPM, FREQUENCIA DE 60 HZ</t>
  </si>
  <si>
    <t>103.196,88</t>
  </si>
  <si>
    <t>GRUPO GERADOR DIESEL, COM CARENAGEM, POTENCIA STANDART ENTRE 210 E 220 KVA, VELOCIDADE DE 1800 RPM, FREQUENCIA DE 60 HZ</t>
  </si>
  <si>
    <t>125.688,52</t>
  </si>
  <si>
    <t>GRUPO GERADOR DIESEL, COM CARENAGEM, POTENCIA STANDART ENTRE 250 E 260 KVA, VELOCIDADE DE 1800 RPM, FREQUENCIA DE 60 HZ</t>
  </si>
  <si>
    <t>145.534,07</t>
  </si>
  <si>
    <t>GRUPO GERADOR DIESEL, COM CARENAGEM, POTENCIA STANDART ENTRE 50 E 55 KVA, VELOCIDADE DE 1800 RPM, FREQUENCIA DE 60 HZ</t>
  </si>
  <si>
    <t>78.350,25</t>
  </si>
  <si>
    <t>GRUPO GERADOR DIESEL, SEM CARENAGEM, POTENCIA STANDART ENTRE 100 E 110 KVA, VELOCIDADE DE 1800 RPM, FREQUENCIA DE 60 HZ</t>
  </si>
  <si>
    <t>76.471,54</t>
  </si>
  <si>
    <t>GRUPO GERADOR DIESEL, SEM CARENAGEM, POTENCIA STANDART ENTRE 210 E 220 KVA, VELOCIDADE DE 1800 RPM, FREQUENCIA DE 60 HZ</t>
  </si>
  <si>
    <t>109.891,45</t>
  </si>
  <si>
    <t>GRUPO GERADOR DIESEL, SEM CARENAGEM, POTENCIA STANDART ENTRE 250 E 260 KVA, VELOCIDADE DE 1800 RPM, FREQUENCIA DE 60 HZ</t>
  </si>
  <si>
    <t>GRUPO GERADOR DIESEL, SEM CARENAGEM, POTENCIA STANDART ENTRE 80 E 90 KVA, VELOCIDADE DE 1800 RPM, FREQUENCIA DE 60 HZ</t>
  </si>
  <si>
    <t>71.444,00</t>
  </si>
  <si>
    <t>GRUPO GERADOR ESTACIONARIO SILENCIADO, POTENCIA 50 KVA, MOTOR DIESEL</t>
  </si>
  <si>
    <t>59.661,44</t>
  </si>
  <si>
    <t>GRUPO GERADOR ESTACIONARIO, MOTOR DIESEL POTENCIA 170 KVA</t>
  </si>
  <si>
    <t>102.266,37</t>
  </si>
  <si>
    <t>GRUPO GERADOR ESTACIONARIO, POTENCIA 150 KVA, MOTOR DIESEL</t>
  </si>
  <si>
    <t>91.052,32</t>
  </si>
  <si>
    <t>GRUPO GERADOR ESTACIONARIO, SILENCIADO, POTENCIA 180 KVA, MOTOR DIESEL</t>
  </si>
  <si>
    <t>109.462,33</t>
  </si>
  <si>
    <t>GRUPO GERADOR REBOCAVEL, POTENCIA *66* KVA, MOTOR A DIESEL</t>
  </si>
  <si>
    <t>64.344,18</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</si>
  <si>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</si>
  <si>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</si>
  <si>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</si>
  <si>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</si>
  <si>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142,00</t>
  </si>
  <si>
    <t>GUARNICAO/ALIZAR/VISTA, E = *1,5* CM, L = *5,0* CM, EM POLIESTIRENO, BRANCO</t>
  </si>
  <si>
    <t>GUARNICAO/MOLDURA DE ACABAMENTO PARA ESQUADRIA DE ALUMINIO ANODIZADO NATURAL, PARA 1 FACE</t>
  </si>
  <si>
    <t>GUINCHO DE ALAVANCA MANUAL, CAPACIDADE DE 1,6 T, COM 20 M DE CABO DE ACO (AQUISICAO)</t>
  </si>
  <si>
    <t>2.170,11</t>
  </si>
  <si>
    <t>GUINCHO DE ALAVANCA MANUAL, CAPACIDADE 3,2 T COM 20 M DE CABO DE ACO DIAMETRO 16,3 MM</t>
  </si>
  <si>
    <t>2.477,42</t>
  </si>
  <si>
    <t>GUINCHO ELETRICO DE COLUNA, CAPACIDADE 400 KG, COM MOTO FREIO, MOTOR TRIFASICO DE 1,25 CV</t>
  </si>
  <si>
    <t>4.313,56</t>
  </si>
  <si>
    <t>GUINDASTE HIDRAULICO AUTOPROPELIDO, COM LANCA TELESCOPICA 28,80 M, CAPACIDADE MAXIMA 30 T, POTENCIA 97 KW, TRACAO 4 X 4</t>
  </si>
  <si>
    <t>630.772,19</t>
  </si>
  <si>
    <t>GUINDASTE HIDRAULICO AUTOPROPELIDO, COM LANCA TELESCOPICA 40 M, CAPACIDADE MAXIMA 60 T, POTENCIA 260 KW, TRACAO 6 X 6</t>
  </si>
  <si>
    <t>1.213.023,44</t>
  </si>
  <si>
    <t>GUINDASTE HIDRAULICO AUTOPROPELIDO, COM LANCA TELESCOPICA 50 M, CAPACIDADE MAXIMA 100 T, POTENCIA 350 KW, TRACAO 10 X 6</t>
  </si>
  <si>
    <t>2.062.139,84</t>
  </si>
  <si>
    <t>GUINDAUTO HIDRAULICO, CAPACIDADE MAXIMA DE CARGA 10000 KG, MOMENTO MAXIMO DE CARGA 23 TM , ALCANCE MAXIMO HORIZONTAL 11,80 M, PARA MONTAGEM SOBRE CHASSI DE CAMINHAO PBT MINIMO 15000 KG (INCLUI MONTAGEM, NAO INCLUI CAMINHAO)</t>
  </si>
  <si>
    <t>126.382,81</t>
  </si>
  <si>
    <t>GUINDAUTO HIDRAULICO, CAPACIDADE MAXIMA DE CARGA 14340 KG, MOMENTO MAXIMO DE CARGA 42,3 TM, ALCANCE MAXIMO HORIZONTAL 16,80 M, PARA MONTAGEM SOBRE CHASSI DE CAMINHAO PBT MINIMO 23000 KG (INCLUI MONTAGEM, NAO INCLUI CAMINHAO)</t>
  </si>
  <si>
    <t>199.062,50</t>
  </si>
  <si>
    <t>GUINDAUTO HIDRAULICO, CAPACIDADE MAXIMA DE CARGA 30000 KG, MOMENTO MAXIMO DE CARGA 92,2 TM , ALCANCE MAXIMO HORIZONTAL  22,00 M, PARA MONTAGEM SOBRE CHASSI DE CAMINHAO PBT MINIMO 30000 KG (INCLUI MONTAGEM, NAO INCLUI CAMINHAO)</t>
  </si>
  <si>
    <t>737.187,50</t>
  </si>
  <si>
    <t>GUINDAUTO HIDRAULICO, CAPACIDADE MAXIMA DE CARGA 3300 KG, MOMENTO MAXIMO DE CARGA 5,8 TM , ALCANCE MAXIMO HORIZONTAL  7,60 M, PARA MONTAGEM SOBRE CHASSI DE CAMINHAO PBT MINIMO 8000 KG (INCLUI MONTAGEM, NAO INCLUI CAMINHAO)</t>
  </si>
  <si>
    <t>49.765,62</t>
  </si>
  <si>
    <t>GUINDAUTO HIDRAULICO, CAPACIDADE MAXIMA DE CARGA 6200 KG, MOMENTO MAXIMO DE CARGA 11,7 TM , ALCANCE MAXIMO HORIZONTAL  9,70 M, PARA MONTAGEM SOBRE CHASSI DE CAMINHAO PBT MINIMO 13000 KG (INCLUI MONTAGEM, NAO INCLUI CAMINHAO)</t>
  </si>
  <si>
    <t>70.000,00</t>
  </si>
  <si>
    <t>GUINDAUTO HIDRAULICO, CAPACIDADE MAXIMA DE CARGA 8500 KG, MOMENTO MAXIMO DE CARGA 30,4 TM , ALCANCE MAXIMO HORIZONTAL  14,30 M, PARA MONTAGEM SOBRE CHASSI DE CAMINHAO PBT MINIMO 23000 KG (INCLUI MONTAGEM, NAO INCLUI CAMINHAO)</t>
  </si>
  <si>
    <t>163.625,00</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</si>
  <si>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</si>
  <si>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</si>
  <si>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</si>
  <si>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</si>
  <si>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</si>
  <si>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</si>
  <si>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</si>
  <si>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</si>
  <si>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</si>
  <si>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</si>
  <si>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</si>
  <si>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3.290,00</t>
  </si>
  <si>
    <t>HIDRANTE DE COLUNA COMPLETO, EM FERRO FUNDIDO, DN = 75 MM, COM REGISTRO, CUNHA DE BORRACHA, CURVA DESSIMETRICA, EXTREMIDADE E TAMPAS (INCLUI KIT FIXACAO)</t>
  </si>
  <si>
    <t>2.979,99</t>
  </si>
  <si>
    <t>HIDRANTE SUBTERRANEO, EM FERRO FUNDIDO, COM CURVA CURTA E CAIXA, DN 75 MM</t>
  </si>
  <si>
    <t>1.761,30</t>
  </si>
  <si>
    <t>HIDRANTE SUBTERRANEO, EM FERRO FUNDIDO, COM CURVA LONGA E CAIXA, DN 75 MM</t>
  </si>
  <si>
    <t>1.854,99</t>
  </si>
  <si>
    <t>HIDROJATEADORA PARA DESOBSTRUCAO DE REDES E GALERIAS, TANQUE 7000 L, BOMBA TRIPLEX 120 KGF/CM2 128 L/MIN (INCLUI MONTAGEM, NAO INCLUI CAMINHAO)</t>
  </si>
  <si>
    <t>114.526,71</t>
  </si>
  <si>
    <t>HIDROJATEADORA PARA DESOBSTRUCAO DE REDES E GALERIAS, TANQUE 7000 L, BOMBA TRIPLEX 140 KGF/CM2 260 L/MIN ALIMENTADA POR MOTOR INDEPENDENTE A DIESEL POTENCIA 125 CV (INCLUI MONTAGEM, NAO INCLUI CAMINHAO)</t>
  </si>
  <si>
    <t>121.838,18</t>
  </si>
  <si>
    <t>HIDROMETRO MULTIJATO, VAZAO MAXIMA DE 10,0 M3/H, DE 1"</t>
  </si>
  <si>
    <t>448,97</t>
  </si>
  <si>
    <t>HIDROMETRO MULTIJATO, VAZAO MAXIMA DE 20,0 M3/H, DE 1 1/2"</t>
  </si>
  <si>
    <t>746,17</t>
  </si>
  <si>
    <t>HIDROMETRO MULTIJATO, VAZAO MAXIMA DE 30,0 M3/H, DE 2"</t>
  </si>
  <si>
    <t>1.049,70</t>
  </si>
  <si>
    <t>HIDROMETRO MULTIJATO, VAZAO MAXIMA DE 7,0 M3/H, DE 1"</t>
  </si>
  <si>
    <t>328,82</t>
  </si>
  <si>
    <t>HIDROMETRO UNIJATO, VAZAO MAXIMA DE 1,5 M3/H, DE 1/2"</t>
  </si>
  <si>
    <t>HIDROMETRO UNIJATO, VAZAO MAXIMA DE 3,0 M3/H, DE 1/2"</t>
  </si>
  <si>
    <t>92,32</t>
  </si>
  <si>
    <t>HIDROMETRO UNIJATO, VAZAO MAXIMA DE 5,0 M3/H, DE 3/4"</t>
  </si>
  <si>
    <t>113,82</t>
  </si>
  <si>
    <t>HIDROMETRO WOLTMANN, VAZAO MAXIMA DE 50,0 M3/H, DE 2"</t>
  </si>
  <si>
    <t>1.694,70</t>
  </si>
  <si>
    <t>HIDROMETRO WOLTMANN, VAZAO MAXIMA DE 80,0 M3/H, DE 3"</t>
  </si>
  <si>
    <t>2.213,23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</si>
  <si>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</si>
  <si>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</si>
  <si>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</si>
  <si>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28,13</t>
  </si>
  <si>
    <t>IMPERMEABILIZADOR</t>
  </si>
  <si>
    <t>IMPERMEABILIZADOR (MENSALISTA)</t>
  </si>
  <si>
    <t>2.791,94</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</si>
  <si>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</si>
  <si>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</si>
  <si>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</si>
  <si>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</si>
  <si>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</si>
  <si>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3.269,83</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</si>
  <si>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</si>
  <si>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</si>
  <si>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</si>
  <si>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</si>
  <si>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</si>
  <si>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</si>
  <si>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</si>
  <si>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</si>
  <si>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</si>
  <si>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</si>
  <si>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</si>
  <si>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19,78</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</si>
  <si>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</si>
  <si>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</si>
  <si>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</si>
  <si>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</si>
  <si>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</si>
  <si>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</si>
  <si>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</si>
  <si>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21,59</t>
  </si>
  <si>
    <t>INTERRUPTORES SIMPLES (2 MODULOS) + TOMADA 2P+T 10A, 250V, CONJUNTO MONTADO PARA EMBUTIR 4" X 2" (PLACA + SUPORTE + MODULOS)</t>
  </si>
  <si>
    <t>18,53</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</si>
  <si>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</si>
  <si>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</si>
  <si>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</si>
  <si>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</si>
  <si>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1.130,00</t>
  </si>
  <si>
    <t>ISOLADOR DE PORCELANA SUSPENSO, DISCO TIPO GARFO OLHAL, DIAMETRO DE 152 MM, PARA TENSAO DE *15* KV</t>
  </si>
  <si>
    <t>73,11</t>
  </si>
  <si>
    <t>ISOLADOR DE PORCELANA, TIPO BUCHA, PARA TENSAO DE *15* KV</t>
  </si>
  <si>
    <t>385,95</t>
  </si>
  <si>
    <t>ISOLADOR DE PORCELANA, TIPO BUCHA, PARA TENSAO DE *35* KV</t>
  </si>
  <si>
    <t>ISOLADOR DE PORCELANA, TIPO PINO MONOCORPO, PARA TENSAO DE *15* KV</t>
  </si>
  <si>
    <t>ISOLADOR DE PORCELANA, TIPO PINO MONOCORPO, PARA TENSAO DE *35* KV</t>
  </si>
  <si>
    <t>94,41</t>
  </si>
  <si>
    <t>ISOLADOR DE PORCELANA, TIPO ROLDANA, DIMENSOES DE *72* X *72* MM, PARA USO EM BAIXA TENSAO</t>
  </si>
  <si>
    <t>JANELA BASCULANTE EM ALUMINIO, 100 X 100 CM (A X L), ACABAMENTO ACET OU BRILHANTE, BATENTE/REQUADRO DE 3 A 14 CM, COM VIDRO, SEM GUARNICAO/ALIZAR</t>
  </si>
  <si>
    <t>231,81</t>
  </si>
  <si>
    <t>JANELA BASCULANTE EM ALUMINIO, 100 X 80 CM (A X L), ACABAMENTO ACET OU BRILHANTE, BATENTE/REQUADRO DE 3 A 14 CM, COM VIDRO, SEM GUARNICAO/ALIZAR</t>
  </si>
  <si>
    <t>186,71</t>
  </si>
  <si>
    <t>JANELA BASCULANTE EM ALUMINIO, 80 X 60 CM (A X L), ACABAMENTO ACET OU BRILHANTE, BATENTE/REQUADRO DE 3 A 14 CM, COM VIDRO, SEM GUARNICAO/ALIZAR</t>
  </si>
  <si>
    <t>172,19</t>
  </si>
  <si>
    <t>JANELA BASCULANTE EM ALUMINIO, 80 X 60 CM (A X L), BATENTE/REQUADRO DE 3 A 14 CM, COM VIDRO, SEM GUARNICAO/ALIZAR</t>
  </si>
  <si>
    <t>327,04</t>
  </si>
  <si>
    <t>JANELA BASCULANTE EM MADEIRA PINUS/ EUCALIPTO/ TAUARI/ VIROLA OU EQUIVALENTE DA REGIAO, *60 X 60*, CAIXA DO BATENTE/ MARCO E = *10* CM, 2 BASCULAS PARA VIDRO, COM FERRAGENS (SEM VIDRO, SEM GUARNICAO/ALIZAR E SEM ACABAMENTO)</t>
  </si>
  <si>
    <t>197,28</t>
  </si>
  <si>
    <t>JANELA BASCULANTE EM MADEIRA PINUS/ EUCALIPTO/ TAUARI/ VIROLA OU EQUIVALENTE DA REGIAO, CAIXA DO BATENTE/ MARCO *10* CM, *2* FOLHAS BASCULANTES PARA VIDRO, COM FERRAGENS (SEM VIDRO, SEM GUARNICAO/ALIZAR E SEM ACABAMENTO)</t>
  </si>
  <si>
    <t>548,01</t>
  </si>
  <si>
    <t>JANELA BASCULANTE, ACO, COM BATENTE/REQUADRO, 100 X 100 CM (SEM VIDROS)</t>
  </si>
  <si>
    <t>342,75</t>
  </si>
  <si>
    <t>JANELA BASCULANTE, ACO, COM BATENTE/REQUADRO, 60 X 60 CM (SEM VIDROS)</t>
  </si>
  <si>
    <t>159,00</t>
  </si>
  <si>
    <t>JANELA BASCULANTE, ACO, COM BATENTE/REQUADRO, 60 X 80 CM (SEM VIDROS)</t>
  </si>
  <si>
    <t>186,99</t>
  </si>
  <si>
    <t>389,57</t>
  </si>
  <si>
    <t>JANELA BASCULANTE, ACO, COM BATENTE/REQUADRO, 80 X 80 CM (SEM VIDROS)</t>
  </si>
  <si>
    <t>292,55</t>
  </si>
  <si>
    <t>457,11</t>
  </si>
  <si>
    <t>JANELA DE ABRIR EM MADEIRA IMBUIA/CEDRO ARANA/CEDRO ROSA OU EQUIVALENTE DA REGIAO, CAIXA DO BATENTE/MARCO *10* CM, 2 FOLHAS DE ABRIR TIPO VENEZIANA E 2 FOLHAS DE ABRIR PARA VIDRO, COM GUARNICAO/ALIZAR, COM FERRAGENS, (SEM VIDRO E SEM ACABAMENTO)</t>
  </si>
  <si>
    <t>812,89</t>
  </si>
  <si>
    <t>JANELA DE ABRIR EM MADEIRA PINUS/EUCALIPTO/ TAUARI/ VIROLA OU EQUIVALENTE DA REGIAO, CAIXA DO BATENTE/MARCO *10* CM, 2 FOLHAS DE ABRIR TIPO VENEZIANA E 2 FOLHAS GUILHOTINA PARA VIDRO, COM FERRAGENS (SEM VIDRO,SEM GUARNICAO/ALIZAR E SEM ACABAMENTO)</t>
  </si>
  <si>
    <t>464,44</t>
  </si>
  <si>
    <t>JANELA DE CORRER EM ALUMINIO, VENEZIANA, 120  X 150 CM (A X L), 3 FLS (2 VENEZIANAS E 1 VIDRO), SEM BANDEIRA, ACABAMENTO ACET OU BRILHANTE, BATENTE/REQUADRO DE 6 A 14 CM, COM VIDRO, SEM GUARNICAO/ALIZAR</t>
  </si>
  <si>
    <t>630,25</t>
  </si>
  <si>
    <t>JANELA DE CORRER EM ALUMINIO, VENEZIANA, 120 X 120 CM (A X L), 3 FLS (2 VENEZIANAS E 1 VIDRO), SEM BANDEIRA, ACABAMENTO ACET OU BRILHANTE, BATENTE/REQUADRO DE 6 A 14 CM, COM VIDRO, SEM GUARNICAO/ALIZAR</t>
  </si>
  <si>
    <t>522,67</t>
  </si>
  <si>
    <t>JANELA DE CORRER EM ALUMINIO, VENEZIANA, 120 X 150 CM (A X L), 6 FLS (4 VENEZIANAS E 2 VIDROS), SEM BANDEIRA, ACABAMENTO ACET OU BRILHANTE, BATENTE/REQUADRO DE 6 A 14 CM, COM VIDRO, SEM GUARNICAO/ALIZAR</t>
  </si>
  <si>
    <t>727,11</t>
  </si>
  <si>
    <t>JANELA DE CORRER EM ALUMINIO, VENEZIANA, 120 X 200 CM (A X L), 6 FLS (4 VENEZIANAS E 2 VIDROS), SEM BANDEIRA, ACABAMENTO ACET OU BRILHANTE,  BATENTE/REQUADRO DE 6 A 14 CM, COM VIDRO, SEM GUARNICAO/ALIZAR</t>
  </si>
  <si>
    <t>900,05</t>
  </si>
  <si>
    <t>JANELA DE CORRER EM ALUMINIO, 100 X 120 CM (A X L), 2 FLS,  SEM BANDEIRA,  ACABAMENTO ACET OU BRILHANTE, BATENTE/REQUADRO DE 6 A 14 CM, COM VIDRO, SEM GUARNICAO</t>
  </si>
  <si>
    <t>299,90</t>
  </si>
  <si>
    <t>JANELA DE CORRER EM ALUMINIO, 100 X 150 CM (A X L), 2 FLS,  SEM BANDEIRA,  ACABAMENTO ACET OU BRILHANTE, BATENTE/REQUADRO DE 6 A 14 CM, COM VIDRO, SEM GUARNICAO/ALIZAR</t>
  </si>
  <si>
    <t>352,27</t>
  </si>
  <si>
    <t>JANELA DE CORRER EM ALUMINIO, 100 X 150 CM (A X L), 4 FLS, SEM BANDEIRA, ACABAMENTO ACET OU BRILHANTE, BATENTE/REQUADRO DE 6 A 14 CM, COM VIDRO, SEM GUARNICAO/ALIZAR</t>
  </si>
  <si>
    <t>415,41</t>
  </si>
  <si>
    <t>291,76</t>
  </si>
  <si>
    <t>JANELA DE CORRER EM ALUMINIO, 100 X 150 CM (A X L), 4 FLS, SEM BANDEIRA, ACABAMENTO ACET OU BRILHANTE, COM VIDRO, COM GUARNICAO PARA 1 FACE</t>
  </si>
  <si>
    <t>306,83</t>
  </si>
  <si>
    <t>JANELA DE CORRER EM ALUMINIO, 100 X 200 CM, 4 FLS,  BANDEIRA COM BASCULA,  ACABAMENTO ACET OU BRILHANTE, BATENTE/REQUADRO DE 6 A 14 CM, COM VIDRO, SEM GUARNICAO/ALIZAR</t>
  </si>
  <si>
    <t>492,18</t>
  </si>
  <si>
    <t>JANELA DE CORRER EM ALUMINIO, 120 X 120 CM (A X L), 2 FLS, SEM BANDEIRA, ACABAMENTO ACET OU BRILHANTE,  BATENTE/REQUADRO DE 6 A 14 CM, COM VIDRO, SEM GUARNICAO/ALIZAR</t>
  </si>
  <si>
    <t>341,51</t>
  </si>
  <si>
    <t>JANELA DE CORRER EM ALUMINIO, 120 X 150 CM (A X L), 2 FLS, SEM BANDEIRA, ACABAMENTO ACET OU BRILHANTE, BATENTE/REQUADRO DE 6 A 14 CM, COM VIDRO, SEM GUARNICAO/ALIZAR</t>
  </si>
  <si>
    <t>385,99</t>
  </si>
  <si>
    <t>JANELA DE CORRER EM ALUMINIO, 120 X 150 CM (A X L), 4 FLS, BANDEIRA COM BASCULA,  ACABAMENTO ACET OU BRILHANTE, BATENTE/REQUADRO DE 6 A 14 CM, COM VIDRO, SEM GUARNICAO/ALIZAR</t>
  </si>
  <si>
    <t>481,41</t>
  </si>
  <si>
    <t>JANELA DE CORRER EM ALUMINIO, 120 X 200 CM (A X L), 4 FLS, BANDEIRA COM BASCULA,  ACABAMENTO ACET OU BRILHANTE, BATENTE/REQUADRO DE 6 A 14 CM, COM VIDRO, SEM GUARNICAO/ALIZAR</t>
  </si>
  <si>
    <t>542,40</t>
  </si>
  <si>
    <t>JANELA DE CORRER, ACO, BATENTE/REQUADRO DE 6 A 14 CM,  COM DIVISAO HORIZ , PINT ANTICORROSIVA, SEM VIDRO, BANDEIRA COM BASCULA, 4 FLS, 120  X 150 CM (A X L)</t>
  </si>
  <si>
    <t>878,13</t>
  </si>
  <si>
    <t>JANELA DE CORRER, ACO, BATENTE/REQUADRO DE 6 A 14 CM, QUADRICULADA, PINT ANTICORROSIVA, SEM VIDRO, BANDEIRA COM BASCULA, 4 FLS, 120  X 150 CM (A X L)</t>
  </si>
  <si>
    <t>1.101,55</t>
  </si>
  <si>
    <t>JANELA DE CORRER, ACO, BATENTE/REQUADRO DE 6 A 14 CM, QUADRICULADA, PINT ANTICORROSIVA, SEM VIDRO, BANDEIRA COM BASCULA, 4 FLS, 120  X 200 CM (A X L)</t>
  </si>
  <si>
    <t>1.358,44</t>
  </si>
  <si>
    <t>JANELA DE CORRER, ACO, BATENTE/REQUADRO DE 6 A 14 CM, QUADRICULADA, PINT ANTICORROSIVA, SEM VIDRO, SEM BANDEIRA, 4 FLS, 100  X 120 CM (A X L)</t>
  </si>
  <si>
    <t>611,57</t>
  </si>
  <si>
    <t>JANELA DE CORRER, ACO, BATENTE/REQUADRO DE 6 A 14 CM, QUADRICULADA, PINT ANTICORROSIVA, SEM VIDRO, SEM BANDEIRA, 4 FLS, 120  X 150 CM (A X L)</t>
  </si>
  <si>
    <t>457,72</t>
  </si>
  <si>
    <t>JANELA DE CORRER, ACO, BATENTE/REQUADRO DE 6 A 14 CM, QUADRICULADA, PINT ANTICORROSIVA, SEM VIDRO, SEM BANDEIRA, 4 FLS, 120  X 200 CM (A X L)</t>
  </si>
  <si>
    <t>553,48</t>
  </si>
  <si>
    <t>JANELA DE CORRER, ACO, BATENTE/REQUADRO DE 6 A 14 CM, QUADRICULADA, PINTURA ANTICORROSIVA, SEM VIDRO, BANDEIRA COM BASCULA, 4 FLS, 120  X 150 CM (A X L)</t>
  </si>
  <si>
    <t>611,97</t>
  </si>
  <si>
    <t>JANELA DE CORRER, ACO, BATENTE/REQUADRO DE 6 A 14 CM, SEM  DIVISAO, PINT ANTICORROSIVA, SEM VIDRO, BANDEIRA COM BASCULA, 4 FLS, 120  X 200 CM (A X L)</t>
  </si>
  <si>
    <t>648,17</t>
  </si>
  <si>
    <t>JANELA DE CORRER, ACO, BATENTE/REQUADRO DE 6 A 14 CM, VENEZIANA, PINT ANTICORROSIVA, PINT ACABAMENTO, COM VIDRO, 6 FLS, 120  X 150 CM (A X L)</t>
  </si>
  <si>
    <t>620,48</t>
  </si>
  <si>
    <t>JANELA DE CORRER, ACO, BATENTE/REQUADRO DE 6 A 14 CM, VENEZIANA, PINT ANTICORROSIVA, SEM VIDRO, 6 FLS, 120  X 150 CM (A X L)</t>
  </si>
  <si>
    <t>558,67</t>
  </si>
  <si>
    <t>JANELA DE CORRER, ACO, COM BATENTE/REQUADRO DE 6 A 14 CM, SEM DIVISAO, PINT ANTICORROSIVA, PINT ACABAMENTO, COM VIDRO, SEM BANDEIRA, COM GRADE, 4 FLS, 100  X 120 CM (A X L)</t>
  </si>
  <si>
    <t>701,63</t>
  </si>
  <si>
    <t>JANELA DE CORRER, ACO, COM BATENTE/REQUADRO DE 6 A 14 CM, SEM DIVISAO, PINT ANTICORROSIVA, PINT ACABAMENTO, COM VIDRO, SEM BANDEIRA, 2 FLS, 120  X 150 CM (A X L)</t>
  </si>
  <si>
    <t>849,75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</si>
  <si>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</si>
  <si>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775,36</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</si>
  <si>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</si>
  <si>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982,68</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</si>
  <si>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</si>
  <si>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604,18</t>
  </si>
  <si>
    <t>JANELA EM MADEIRA CEDRINHO/ ANGELIM COMERCIAL/ CURUPIXA/ CUMARU OU EQUIVALENTE DA REGIAO, CAIXA DO BATENTE/MARCO *10* CM, 2 FOLHAS DE ABRIR TIPO VENEZIANA E 2 FOLHAS GUILHOTINA PARA VIDRO, COM GUARNICAO/ALIZAR, COM FERRAGENS (SEM VIDRO E SEM ACABAMENTO)</t>
  </si>
  <si>
    <t>608,80</t>
  </si>
  <si>
    <t>JANELA FIXA EM ALUMINIO, 60  X 80 CM (A X L), BATENTE/REQUADRO DE 3 A 14 CM, COM VIDRO, SEM GUARNICAO/ALIZAR</t>
  </si>
  <si>
    <t>260,08</t>
  </si>
  <si>
    <t>JANELA FIXA EM ALUMINIO, 60 X 80 CM (A X L), BATENTE/REQUADRO DE 3 A 14 CM, COM VIDRO, SEM GUARNICAO/ALIZAR</t>
  </si>
  <si>
    <t>134,88</t>
  </si>
  <si>
    <t>JANELA MAXIM AR EM ALUMINIO, 80 X 60 CM (A X L), BATENTE/REQUADRO DE 4 A 14 CM, COM VIDRO, SEM GUARNICAO/ALIZAR</t>
  </si>
  <si>
    <t>175,77</t>
  </si>
  <si>
    <t>350,84</t>
  </si>
  <si>
    <t>JANELA MAXIM AR EM MADEIRA CEDRINHO/ ANGELIM COMERCIAL/ CURUPIXA/ CUMARU OU EQUIVALENTE DA REGIAO, CAIXA DO BATENTE/MARCO *10* CM, 1 FOLHA  PARA VIDRO, COM GUARNICAO/ALIZAR, COM FERRAGENS, (SEM VIDRO E SEM ACABAMENTO)</t>
  </si>
  <si>
    <t>858,56</t>
  </si>
  <si>
    <t>JANELA MAXIMO AR, ACO, BATENTE / REQUADRO DE 6 A 14 CM, PINT ANTICORROSIVA, SEM VIDRO, COM GRADE, 1 FL, 60  X 80 CM (A X L)</t>
  </si>
  <si>
    <t>346,33</t>
  </si>
  <si>
    <t>JANELA MAXIMO AR, ACO, BATENTE/REQUADRO DE 6 A 14 CM, PINT ANTICORROSIVA, SEM VIDRO, COM GRADE, 1 FL, 60  X 80 CM (A X L)</t>
  </si>
  <si>
    <t>721,52</t>
  </si>
  <si>
    <t>JANELA MAXIMO AR, ACO, BATENTE/REQUADRO DE 6 A 14 CM, PINT ANTICORROSIVA, SEM VIDRO, SEM GRADE, 1 FL, 60  X 80 CM (A X L)</t>
  </si>
  <si>
    <t>270,93</t>
  </si>
  <si>
    <t>JARDINEIRO</t>
  </si>
  <si>
    <t>JARDINEIRO (MENSALISTA)</t>
  </si>
  <si>
    <t>2.912,41</t>
  </si>
  <si>
    <t>JOELHO COM VISITA, PVC SERIE R, 90 GRAUS, 100 X 75 MM, PARA ESGOTO PREDIAL</t>
  </si>
  <si>
    <t>47,14</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</si>
  <si>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</si>
  <si>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</si>
  <si>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</si>
  <si>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</si>
  <si>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</si>
  <si>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</si>
  <si>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29,33</t>
  </si>
  <si>
    <t>JOELHO CPVC, SOLDAVEL, 45 GRAUS, 73 MM, PARA AGUA QUENTE</t>
  </si>
  <si>
    <t>78,35</t>
  </si>
  <si>
    <t>JOELHO CPVC, SOLDAVEL, 45 GRAUS, 89 MM, PARA AGUA QUENTE</t>
  </si>
  <si>
    <t>91,40</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</si>
  <si>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</si>
  <si>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</si>
  <si>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</si>
  <si>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</si>
  <si>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</si>
  <si>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</si>
  <si>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28,80</t>
  </si>
  <si>
    <t>JOELHO CPVC, SOLDAVEL, 90 GRAUS, 73 MM, PARA AGUA QUENTE</t>
  </si>
  <si>
    <t>JOELHO CPVC, SOLDAVEL, 90 GRAUS, 89 MM, PARA AGUA QUENTE</t>
  </si>
  <si>
    <t>88,78</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</si>
  <si>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</si>
  <si>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</si>
  <si>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</si>
  <si>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</si>
  <si>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</si>
  <si>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</si>
  <si>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</si>
  <si>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</si>
  <si>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</si>
  <si>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</si>
  <si>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</si>
  <si>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</si>
  <si>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97,69</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</si>
  <si>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</si>
  <si>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</si>
  <si>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</si>
  <si>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</si>
  <si>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</si>
  <si>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</si>
  <si>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</si>
  <si>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42,73</t>
  </si>
  <si>
    <t>JOELHO PPR, 90 GRAUS, SOLDAVEL, DN 90 MM, PARA AGUA QUENTE PREDIAL</t>
  </si>
  <si>
    <t>65,14</t>
  </si>
  <si>
    <t>JOELHO PVC COM VISITA, 90 GRAUS, DN 100 X 50 MM, SERIE NORMAL, PARA ESGOTO PREDIAL</t>
  </si>
  <si>
    <t>JOELHO PVC LEVE, 45 GRAUS, DN 150 MM, PARA ESGOTO PREDIAL</t>
  </si>
  <si>
    <t>48,43</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</si>
  <si>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</si>
  <si>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</si>
  <si>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</si>
  <si>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</si>
  <si>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</si>
  <si>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</si>
  <si>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</si>
  <si>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</si>
  <si>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</si>
  <si>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</si>
  <si>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</si>
  <si>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</si>
  <si>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</si>
  <si>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</si>
  <si>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</si>
  <si>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</si>
  <si>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</si>
  <si>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</si>
  <si>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</si>
  <si>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</si>
  <si>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</si>
  <si>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</si>
  <si>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</si>
  <si>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</si>
  <si>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</si>
  <si>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</si>
  <si>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</si>
  <si>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</si>
  <si>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</si>
  <si>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181,39</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</si>
  <si>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</si>
  <si>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</si>
  <si>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</si>
  <si>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</si>
  <si>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</si>
  <si>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</si>
  <si>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</si>
  <si>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</si>
  <si>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</si>
  <si>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</si>
  <si>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22,63</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</si>
  <si>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</si>
  <si>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</si>
  <si>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</si>
  <si>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</si>
  <si>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</si>
  <si>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</si>
  <si>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</si>
  <si>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</si>
  <si>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</si>
  <si>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</si>
  <si>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</si>
  <si>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</si>
  <si>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</si>
  <si>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41,25</t>
  </si>
  <si>
    <t>JOELHO 45 GRAUS, PPR, SOLDAVEL, F/ F, DN 90 MM, PARA AQUA QUENTE E FRIA PREDIAL</t>
  </si>
  <si>
    <t>83,35</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</si>
  <si>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</si>
  <si>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</si>
  <si>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</si>
  <si>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</si>
  <si>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</si>
  <si>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</si>
  <si>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</si>
  <si>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</si>
  <si>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</si>
  <si>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</si>
  <si>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</si>
  <si>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</si>
  <si>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</si>
  <si>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</si>
  <si>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</si>
  <si>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</si>
  <si>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</si>
  <si>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</si>
  <si>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</si>
  <si>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</si>
  <si>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</si>
  <si>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</si>
  <si>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</si>
  <si>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</si>
  <si>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</si>
  <si>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</si>
  <si>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</si>
  <si>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33,42</t>
  </si>
  <si>
    <t>JOELHO, PVC COM ROSCA E BUCHA LATAO, 90 GRAUS,  3/4", PARA AGUA FRIA PREDIAL</t>
  </si>
  <si>
    <t>JOELHO, PVC SERIE R, 45 GRAUS, DN 100 MM, PARA ESGOTO PREDIAL</t>
  </si>
  <si>
    <t>JOELHO, PVC SERIE R, 45 GRAUS, DN 150 MM, PARA ESGOTO PREDIAL</t>
  </si>
  <si>
    <t>69,27</t>
  </si>
  <si>
    <t>JOELHO, PVC SERIE R, 45 GRAUS, DN 40 MM, PARA ESGOTO PREDIAL</t>
  </si>
  <si>
    <t>JOELHO, PVC SERIE R, 45 GRAUS, DN 50 MM, PARA ESGOTO PREDIAL</t>
  </si>
  <si>
    <t>JOELHO, PVC SERIE R, 45 GRAUS, DN 75 MM, PARA ESGOTO PREDIAL</t>
  </si>
  <si>
    <t>14,29</t>
  </si>
  <si>
    <t>JOELHO, PVC SERIE R, 90 GRAUS, DN 100 MM, PARA ESGOTO PREDIAL</t>
  </si>
  <si>
    <t>26,86</t>
  </si>
  <si>
    <t>JOELHO, PVC SERIE R, 90 GRAUS, DN 150 MM, PARA ESGOTO PREDIAL</t>
  </si>
  <si>
    <t>89,23</t>
  </si>
  <si>
    <t>JOELHO, PVC SERIE R, 90 GRAUS, DN 40 MM, PARA ESGOTO PREDIAL</t>
  </si>
  <si>
    <t>JOELHO, PVC SERIE R, 90 GRAUS, DN 50 MM, PARA ESGOTO PREDIAL</t>
  </si>
  <si>
    <t>JOELHO, PVC SERIE R, 90 GRAUS, DN 75 MM, PARA ESGOTO PREDIAL</t>
  </si>
  <si>
    <t>JOELHO, PVC SOLDAVEL, 45 GRAUS, 110 MM, PARA AGUA FRIA PREDIAL</t>
  </si>
  <si>
    <t>165,88</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</si>
  <si>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</si>
  <si>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</si>
  <si>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</si>
  <si>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</si>
  <si>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</si>
  <si>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</si>
  <si>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</si>
  <si>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</si>
  <si>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</si>
  <si>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</si>
  <si>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</si>
  <si>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</si>
  <si>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</si>
  <si>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</si>
  <si>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23,30</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</si>
  <si>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</si>
  <si>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</si>
  <si>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357,12</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</si>
  <si>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</si>
  <si>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</si>
  <si>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</si>
  <si>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</si>
  <si>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</si>
  <si>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</si>
  <si>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</si>
  <si>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85,77</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</si>
  <si>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</si>
  <si>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</si>
  <si>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</si>
  <si>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</si>
  <si>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</si>
  <si>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</si>
  <si>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</si>
  <si>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</si>
  <si>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115,21</t>
  </si>
  <si>
    <t>JUNCAO SIMPLES, PVC SERIE R, DN 100 X 100 MM, PARA ESGOTO PREDIAL</t>
  </si>
  <si>
    <t>JUNCAO SIMPLES, PVC SERIE R, DN 100 X 75 MM, PARA ESGOTO PREDIAL</t>
  </si>
  <si>
    <t>JUNCAO SIMPLES, PVC SERIE R, DN 150 X 100 MM, PARA ESGOTO PREDIAL</t>
  </si>
  <si>
    <t>134,12</t>
  </si>
  <si>
    <t>JUNCAO SIMPLES, PVC SERIE R, DN 150 X 150 MM, PARA ESGOTO PREDIAL</t>
  </si>
  <si>
    <t>151,24</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</si>
  <si>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</si>
  <si>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</si>
  <si>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</si>
  <si>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</si>
  <si>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14,03</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</si>
  <si>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</si>
  <si>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</si>
  <si>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</si>
  <si>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</si>
  <si>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</si>
  <si>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</si>
  <si>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</si>
  <si>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</si>
  <si>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</si>
  <si>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136,94</t>
  </si>
  <si>
    <t>JUNCAO, PVC, 45 GRAUS, JE, BBB, DN 150 MM, PARA TUBO CORRUGADO E/OU LISO, REDE COLETORA DE ESGOTO (NBR 10569)</t>
  </si>
  <si>
    <t>383,16</t>
  </si>
  <si>
    <t>JUNCAO, PVC, 45 GRAUS, JE, BBB, DN 200 MM, PARA TUBO CORRUGADO E/OU LISO, REDE COLETORA DE ESGOTO (NBR 10569)</t>
  </si>
  <si>
    <t>577,04</t>
  </si>
  <si>
    <t>JUNCAO, PVC, 45 GRAUS, JE, BBB, DN 250 MM, PARA TUBO CORRUGADO E/OU LISO, REDE COLETORA DE ESGOTO (NBR 10569)</t>
  </si>
  <si>
    <t>803,80</t>
  </si>
  <si>
    <t>JUNTA DE EXPANSAO BRONZE/LATAO (REF 900), PONTA X PONTA, 35 MM</t>
  </si>
  <si>
    <t>374,86</t>
  </si>
  <si>
    <t>JUNTA DE EXPANSAO BRONZE/LATAO (REF 900), PONTA X PONTA, 42 MM</t>
  </si>
  <si>
    <t>469,33</t>
  </si>
  <si>
    <t>JUNTA DE EXPANSAO BRONZE/LATAO (REF 900), PONTA X PONTA, 54 MM</t>
  </si>
  <si>
    <t>650,94</t>
  </si>
  <si>
    <t>JUNTA DE EXPANSAO BRONZE/LATAO (REF 900), PONTA X PONTA, 66 MM</t>
  </si>
  <si>
    <t>859,79</t>
  </si>
  <si>
    <t>JUNTA DE EXPANSAO DE COBRE (REF 900), PONTA X PONTA, 15 MM</t>
  </si>
  <si>
    <t>257,07</t>
  </si>
  <si>
    <t>JUNTA DE EXPANSAO DE COBRE (REF 900), PONTA X PONTA, 22 MM</t>
  </si>
  <si>
    <t>298,19</t>
  </si>
  <si>
    <t>JUNTA DE EXPANSAO DE COBRE (REF 900), PONTA X PONTA, 28 MM</t>
  </si>
  <si>
    <t>327,52</t>
  </si>
  <si>
    <t>JUNTA DILATACAO ELASTICA PARA CONCRETO (FUGENBAND) O-12, ATE 5 MCA</t>
  </si>
  <si>
    <t>JUNTA DILATACAO ELASTICA PARA CONCRETO (FUGENBAND) O-22, ATE 30 MCA</t>
  </si>
  <si>
    <t>JUNTA DILATACAO ELASTICA PARA CONCRETO (FUGENBAND) O-35/10, ATE 100 MCA</t>
  </si>
  <si>
    <t>311,84</t>
  </si>
  <si>
    <t>JUNTA DILATACAO ELASTICA PARA CONCRETO (FUGENBAND) O-35/6, ATE 100 MCA</t>
  </si>
  <si>
    <t>257,99</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</si>
  <si>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</si>
  <si>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</si>
  <si>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</si>
  <si>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</si>
  <si>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218,83</t>
  </si>
  <si>
    <t>KIT CAVALETE, PVC, COM REGISTRO, PARA HIDROMETRO, BITOLAS 1/2" OU 3/4" - COMPLETO</t>
  </si>
  <si>
    <t>61,59</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</si>
  <si>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</si>
  <si>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93,71</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</si>
  <si>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</si>
  <si>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102,75</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</si>
  <si>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</si>
  <si>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175,30</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</si>
  <si>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</si>
  <si>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150,85</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</si>
  <si>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</si>
  <si>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206,87</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</si>
  <si>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</si>
  <si>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206,18</t>
  </si>
  <si>
    <t>KIT DE ACESSORIOS PARA BANHEIRO EM METAL CROMADO, 5 PECAS</t>
  </si>
  <si>
    <t>110,04</t>
  </si>
  <si>
    <t>KIT DE MATERIAIS PARA BRACADEIRA PARA FIXACAO EM POSTE CIRCULAR, CONTEM TRES FIXADORES E UM ROLO DE FITA DE 3 M EM ACO CARBONO</t>
  </si>
  <si>
    <t>26,79</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</si>
  <si>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</si>
  <si>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</si>
  <si>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297,50</t>
  </si>
  <si>
    <t>KIT PORTA PRONTA DE MADEIRA, FOLHA LEVE (NBR 15930) DE 60 X 210 CM, E = 35 MM, NUCLEO COLMEIA, ESTRUTURA USINADA PARA FECHADURA, CAPA LISA EM HDF, ACABAMENTO EM PRIMER PARA PINTURA (INCLUI MARCO, ALIZARES E DOBRADICAS)</t>
  </si>
  <si>
    <t>262,10</t>
  </si>
  <si>
    <t>KIT PORTA PRONTA DE MADEIRA, FOLHA LEVE (NBR 15930) DE 70 X 210 CM, E = *35* MM, COM MARCO EM ACO, NUCLEO COLMEIA, CAPA LISA EM HDF, ACABAMENTO MELAMINICO BRANCO (INCLUI MARCO, ALIZARES, DOBRADICAS E FECHADURA)</t>
  </si>
  <si>
    <t>283,74</t>
  </si>
  <si>
    <t>KIT PORTA PRONTA DE MADEIRA, FOLHA LEVE (NBR 15930) DE 70 X 210 CM, E = 35 MM, NUCLEO COLMEIA, ESTRUTURA USINADA PARA FECHADURA, CAPA LISA EM HDF, ACABAMENTO EM PRIMER PARA PINTURA (INCLUI MARCO, ALIZARES E DOBRADICAS)</t>
  </si>
  <si>
    <t>264,81</t>
  </si>
  <si>
    <t>KIT PORTA PRONTA DE MADEIRA, FOLHA LEVE (NBR 15930) DE 80 X 210 CM, E = *35* MM, COM MARCO EM ACO, NUCLEO COLMEIA, CAPA LISA EM HDF, ACABAMENTO MELAMINICO BRANCO (INCLUI MARCO, ALIZARES, DOBRADICAS E FECHADURA)</t>
  </si>
  <si>
    <t>286,44</t>
  </si>
  <si>
    <t>KIT PORTA PRONTA DE MADEIRA, FOLHA LEVE (NBR 15930) DE 80 X 210 CM, E = 35 MM, NUCLEO COLMEIA, ESTRUTURA USINADA PARA FECHADURA, CAPA LISA EM HDF, ACABAMENTO EM PRIMER PARA PINTURA (INCLUI MARCO, ALIZARES E DOBRADICAS)</t>
  </si>
  <si>
    <t>267,51</t>
  </si>
  <si>
    <t>KIT PORTA PRONTA DE MADEIRA, FOLHA LEVE (NBR 15930) DE 90 X 210 CM, E = *35* MM, COM MARCO EM ACO, NUCLEO COLMEIA, CAPA LISA EM HDF, ACABAMENTO MELAMINICO BRANCO (INCLUI MARCO, ALIZARES, DOBRADICAS E FECHADURA)</t>
  </si>
  <si>
    <t>299,98</t>
  </si>
  <si>
    <t>KIT PORTA PRONTA DE MADEIRA, FOLHA LEVE (NBR 15930) DE 90 X 210 CM, E = 35 MM, NUCLEO COLMEIA, ESTRUTURA USINADA PARA FECHADURA, CAPA LISA EM HDF, ACABAMENTO EM PRIMER PARA PINTURA (INCLUI MARCO, ALIZARES E DOBRADICAS)</t>
  </si>
  <si>
    <t>281,05</t>
  </si>
  <si>
    <t>KIT PORTA PRONTA DE MADEIRA, FOLHA MEDIA (NBR 15930) DE 60 X 210 CM, E = 35 MM, NUCLEO SARRAFEADO, ESTRUTURA USINADA PARA FECHADURA, CAPA LISA EM HDF, ACABAMENTO EM PRIMER PARA PINTURA (INCLUI MARCO, ALIZARES E DOBRADICAS)</t>
  </si>
  <si>
    <t>286,68</t>
  </si>
  <si>
    <t>KIT PORTA PRONTA DE MADEIRA, FOLHA MEDIA (NBR 15930) DE 60 X 210 CM, E = 35 MM, NUCLEO SARRAFEADO, ESTRUTURA USINADA PARA FECHADURA, CAPA LISA EM HDF, ACABAMENTO MELAMINICO BRANCO (INCLUI MARCO, ALIZARES E DOBRADICAS)</t>
  </si>
  <si>
    <t>324,97</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</si>
  <si>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</si>
  <si>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</si>
  <si>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335,36</t>
  </si>
  <si>
    <t>KIT PORTA PRONTA DE MADEIRA, FOLHA MEDIA (NBR 15930) DE 80 X 210 CM, E = 35 MM, NUCLEO SARRAFEADO, ESTRUTURA USINADA PARA FECHADURA, CAPA LISA EM HDF, ACABAMENTO EM PRIMER PARA PINTURA (INCLUI MARCO, ALIZARES E DOBRADICAS)</t>
  </si>
  <si>
    <t>308,21</t>
  </si>
  <si>
    <t>KIT PORTA PRONTA DE MADEIRA, FOLHA MEDIA (NBR 15930) DE 80 X 210 CM, E = 35 MM, NUCLEO SARRAFEADO, ESTRUTURA USINADA PARA FECHADURA, CAPA LISA EM HDF, ACABAMENTO MELAMINICO BRANCO (INCLUI MARCO, ALIZARES E DOBRADICAS)</t>
  </si>
  <si>
    <t>337,41</t>
  </si>
  <si>
    <t>KIT PORTA PRONTA DE MADEIRA, FOLHA MEDIA (NBR 15930) DE 90 X 210 CM, E = 35 MM, NUCLEO SARRAFEADO, ESTRUTURA USINADA PARA FECHADURA, CAPA LISA EM HDF, ACABAMENTO EM PRIMER PARA PINTURA (INCLUI MARCO, ALIZARES E DOBRADICAS)</t>
  </si>
  <si>
    <t>319,02</t>
  </si>
  <si>
    <t>KIT PORTA PRONTA DE MADEIRA, FOLHA MEDIA (NBR 15930) DE 90 X 210 CM, E = 35 MM, NUCLEO SARRAFEADO, ESTRUTURA USINADA PARA FECHADURA, CAPA LISA EM HDF, ACABAMENTO MELAMINICO BRANCO (INCLUI MARCO, ALIZARES E DOBRADICAS)</t>
  </si>
  <si>
    <t>356,99</t>
  </si>
  <si>
    <t>KIT PORTA PRONTA DE MADEIRA, FOLHA PESADA (NBR 15930) DE 80 X 210 CM, E = 35 MM, NUCLEO SOLIDO, CAPA LISA EM HDF, ACABAMENTO MELAMINICO BRANCO (INCLUI MARCO, ALIZARES, DOBRADICAS E FECHADURA EXTERNA)</t>
  </si>
  <si>
    <t>358,16</t>
  </si>
  <si>
    <t>KIT PORTA PRONTA DE MADEIRA, FOLHA PESADA (NBR 15930) DE 80 X 210 CM, E = 35 MM, NUCLEO SOLIDO, ESTRUTURA USINADA PARA FECHADURA, CAPA LISA EM HDF, ACABAMENTO EM LAMINADO NATURAL COM VERNIZ (INCLUI MARCO, ALIZARES E DOBRADICAS)</t>
  </si>
  <si>
    <t>398,27</t>
  </si>
  <si>
    <t>KIT PORTA PRONTA DE MADEIRA, FOLHA PESADA (NBR 15930) DE 90 X 210 CM, E = 35 MM, NUCLEO SOLIDO, CAPA LISA EM HDF, ACABAMENTO MELAMINICO BRANCO (INCLUI MARCO, ALIZARES, DOBRADICAS E FECHADURA EXTERNA)</t>
  </si>
  <si>
    <t>367,49</t>
  </si>
  <si>
    <t>KIT PORTA PRONTA DE MADEIRA, FOLHA PESADA (NBR 15930) DE 90 X 210 CM, E = 35 MM, NUCLEO SOLIDO, ESTRUTURA USINADA PARA FECHADURA, CAPA LISA EM HDF, ACABAMENTO EM LAMINADO NATURAL COM VERNIZ (INCLUI MARCO, ALIZARES E DOBRADICAS)</t>
  </si>
  <si>
    <t>432,05</t>
  </si>
  <si>
    <t>LADRILHO HIDRAULICO, *20 x 20* CM, E= 2 CM, PADRAO COPACABANA, 2 CORES (PRETO E BRANCO)</t>
  </si>
  <si>
    <t>LADRILHO HIDRAULICO, *20 X 20* CM, E= 2 CM, DADOS, COR NATURAL</t>
  </si>
  <si>
    <t>45,25</t>
  </si>
  <si>
    <t>LADRILHO HIDRAULICO, *20 X 20* CM, E= 2 CM, RAMPA, NATURAL</t>
  </si>
  <si>
    <t>45,51</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</si>
  <si>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</si>
  <si>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</si>
  <si>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</si>
  <si>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</si>
  <si>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</si>
  <si>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25,85</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</si>
  <si>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</si>
  <si>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</si>
  <si>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</si>
  <si>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</si>
  <si>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</si>
  <si>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33,43</t>
  </si>
  <si>
    <t>LAJE PRE-MOLDADA CONVENCIONAL (LAJOTAS + VIGOTAS) PARA PISO, UNIDIRECIONAL, SOBRECARGA 350 KG/M2 VAO ATE 3,50 M (SEM COLOCACAO)</t>
  </si>
  <si>
    <t>LAJE PRE-MOLDADA DE TRANSICAO EXCENTRICA EM CONCRETO ARMADO, DN 1200 MM, FURO CIRCULAR DN 600 MM, ESPESSURA 12 CM</t>
  </si>
  <si>
    <t>190,77</t>
  </si>
  <si>
    <t>LAJE PRE-MOLDADA DE TRANSICAO EXCENTRICA EM CONCRETO ARMADO, DN 1500 MM, FURO CIRCULAR DN 530 MM, ESPESSURA 15 CM</t>
  </si>
  <si>
    <t>325,16</t>
  </si>
  <si>
    <t>LAJE PRE-MOLDADA TRELICADA (LAJOTAS + VIGOTAS) PARA FORRO, UNIDIRECIONAL, SOBRECARGA DE 100 KG/M2, VAO ATE 6,00 M (SEM COLOCACAO)</t>
  </si>
  <si>
    <t>LAJE PRE-MOLDADA TRELICADA (LAJOTAS + VIGOTAS) PARA PISO, UNIDIRECIONAL, SOBRECARGA DE 200 KG/M2, VAO ATE 6,00 M (SEM COLOCACAO)</t>
  </si>
  <si>
    <t>40,49</t>
  </si>
  <si>
    <t>LAMBRIS DE ALUMINIO *0,6* KG/M</t>
  </si>
  <si>
    <t>LAMPADA DE LUZ MISTA 160 W, BASE E27 (220 V)</t>
  </si>
  <si>
    <t>LAMPADA DE LUZ MISTA 250 W, BASE E27 (220 V)</t>
  </si>
  <si>
    <t>LAMPADA DE LUZ MISTA 500 W, BASE E40 (220 V)</t>
  </si>
  <si>
    <t>45,05</t>
  </si>
  <si>
    <t>LAMPADA FLUORESCENTE COMPACTA BRANCA 135 W, BASE E40 (127/220 V)</t>
  </si>
  <si>
    <t>133,45</t>
  </si>
  <si>
    <t>LAMPADA FLUORESCENTE COMPACTA 2U BRANCA 15 W, BASE E27 (127/220 V)</t>
  </si>
  <si>
    <t>LAMPADA FLUORESCENTE COMPACTA 2U/3U BRANCA 9/10 W, BASE E27 (127/220 V)</t>
  </si>
  <si>
    <t>LAMPADA FLUORESCENTE COMPACTA 3U BRANCA 20 W, BASE E27 (127/220 V)</t>
  </si>
  <si>
    <t>11,34</t>
  </si>
  <si>
    <t>LAMPADA FLUORESCENTE ESPIRAL BRANCA 45 W, BASE E27 (127/220 V)</t>
  </si>
  <si>
    <t>38,27</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</si>
  <si>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</si>
  <si>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</si>
  <si>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</si>
  <si>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</si>
  <si>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</si>
  <si>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</si>
  <si>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30,59</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</si>
  <si>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</si>
  <si>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</si>
  <si>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</si>
  <si>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</si>
  <si>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</si>
  <si>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34,63</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</si>
  <si>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</si>
  <si>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</si>
  <si>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</si>
  <si>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</si>
  <si>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</si>
  <si>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</si>
  <si>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</si>
  <si>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</si>
  <si>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</si>
  <si>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114,90</t>
  </si>
  <si>
    <t>LAVATORIO LOUCA BRANCA COM COLUNA *44 X 35,5* CM</t>
  </si>
  <si>
    <t>117,13</t>
  </si>
  <si>
    <t>LAVATORIO LOUCA BRANCA COM COLUNA *54 X 44* CM</t>
  </si>
  <si>
    <t>168,70</t>
  </si>
  <si>
    <t>LAVATORIO LOUCA BRANCA SUSPENSO *40 X 30* CM</t>
  </si>
  <si>
    <t>LAVATORIO LOUCA COR COM COLUNA *54 X 44* CM</t>
  </si>
  <si>
    <t>185,07</t>
  </si>
  <si>
    <t>LAVATORIO LOUCA COR SUSPENSO *40 X 30* CM</t>
  </si>
  <si>
    <t>88,72</t>
  </si>
  <si>
    <t>LAVATORIO/CUBA DE EMBUTIR OVAL LOUCA BRANCA SEM LADRAO *50 X 35* CM</t>
  </si>
  <si>
    <t>LAVATORIO/CUBA DE EMBUTIR OVAL LOUCA COR SEM LADRAO *50 X 35* CM</t>
  </si>
  <si>
    <t>79,63</t>
  </si>
  <si>
    <t>LAVATORIO/CUBA DE SOBREPOR OVAL PEQUENA LOUCA BRANCA SEM LADRAO *31 X 44*</t>
  </si>
  <si>
    <t>LAVATORIO/CUBA DE SOBREPOR RETANGULAR LOUCA BRANCA COM LADRAO *52 X 45* CM</t>
  </si>
  <si>
    <t>LAVATORIO/CUBA DE SOBREPOR RETANGULAR LOUCA COR COM LADRAO *52 X 45* CM</t>
  </si>
  <si>
    <t>211,70</t>
  </si>
  <si>
    <t>LEITURISTA OU CADASTRISTA DE REDES DE AGUA E ESGOTO</t>
  </si>
  <si>
    <t>LEITURISTA OU CADASTRISTA DE REDES DE AGUA E ESGOTO (MENSALISTA)</t>
  </si>
  <si>
    <t>LETRA ACO INOX (AISI 304), CHAPA NUM. 22, RECORTADO, H= 20 CM (SEM RELEVO)</t>
  </si>
  <si>
    <t>77,75</t>
  </si>
  <si>
    <t>LEVANTADOR DE JANELA GUILHOTINA, EM LATAO CROMADO</t>
  </si>
  <si>
    <t>LIMPADORA A SUCCAO, TANQUE 12000 L, BASCULAMENTO HIDRAULICO, BOMBA 12 M3/MIN 95% VACUO (INCLUI MONTAGEM, NAO INCLUI CAMINHAO)</t>
  </si>
  <si>
    <t>98.500,00</t>
  </si>
  <si>
    <t>LIMPADORA DE SUCCAO TANQUE 7000 L, BOMBA 12 M3/MIN 95% VACUO (INCLUI MONTAGEM, NAO INCLUI CAMINHAO)</t>
  </si>
  <si>
    <t>83.643,10</t>
  </si>
  <si>
    <t>LIMPADORA DE SUCCAO, TANQUE 11000 L, BOMBA 340 M3/MIN (INCLUI MONTAGEM, NAO INCLUI CAMINHAO)</t>
  </si>
  <si>
    <t>140.029,09</t>
  </si>
  <si>
    <t>LIMPADORA DE SUCCAO, TANQUE 5500 L, BOMBA 60M3/MIN, VACUO 500 MBAR (INCLUI MONTAGEM, NAO INCLUI CAMINHAO)</t>
  </si>
  <si>
    <t>237.651,71</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</si>
  <si>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</si>
  <si>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</si>
  <si>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</si>
  <si>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</si>
  <si>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</si>
  <si>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</si>
  <si>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4.228,81</t>
  </si>
  <si>
    <t>LIXADEIRA ELETRICA ANGULAR, PARA DISCO DE 7 " (180 MM), POTENCIA DE 2.200 W, *5.000* RPM, 220 V</t>
  </si>
  <si>
    <t>699,38</t>
  </si>
  <si>
    <t>LIXEIRA DUPLA, COM CAPACIDADE VOLUMETRICA DE 60L*, FABRICADA EM TUBO DE ACO CARBONO, CESTOS EM CHAPA DE ACO E PINTURA NO PROCESSO ELETROSTATICO - PARA ACADEMIA AO AR LIVRE / ACADEMIA DA TERCEIRA IDADE - ATI</t>
  </si>
  <si>
    <t>702,04</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</si>
  <si>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</si>
  <si>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</si>
  <si>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</si>
  <si>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</si>
  <si>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</si>
  <si>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</si>
  <si>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</si>
  <si>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</si>
  <si>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</si>
  <si>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</si>
  <si>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</si>
  <si>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</si>
  <si>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</si>
  <si>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</si>
  <si>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</si>
  <si>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515,00</t>
  </si>
  <si>
    <t>LOCACAO DE CONTAINER 2,30  X  6,00 M, ALT. 2,50 M, PARA ESCRITORIO, SEM DIVISORIAS INTERNAS E SEM SANITARIO</t>
  </si>
  <si>
    <t>402,34</t>
  </si>
  <si>
    <t>LOCACAO DE CONTAINER 2,30 X 4,30 M, ALT. 2,50 M, P/ SANITARIO, C/ 5 BACIAS, 1 LAVATORIO E 4 MICTORIOS</t>
  </si>
  <si>
    <t>643,75</t>
  </si>
  <si>
    <t>LOCACAO DE CONTAINER 2,30 X 4,30 M, ALT. 2,50 M, PARA SANITARIO, COM 3 BACIAS, 4 CHUVEIROS, 1 LAVATORIO E 1 MICTORIO</t>
  </si>
  <si>
    <t>584,73</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</si>
  <si>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</si>
  <si>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</si>
  <si>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</si>
  <si>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</si>
  <si>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37,96</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</si>
  <si>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</si>
  <si>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</si>
  <si>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</si>
  <si>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</si>
  <si>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16,15</t>
  </si>
  <si>
    <t>LOCACAO DE GRUPO GERADOR ACIMA DE * 20 A 80* KVA, MOTOR DIESEL, REBOCAVEL, ACIONAMENTO MANUAL</t>
  </si>
  <si>
    <t>LOCACAO DE GRUPO GERADOR DE *260* KVA, DIESEL REBOCAVEL, ACIONAMENTO MANUAL</t>
  </si>
  <si>
    <t>22,12</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</si>
  <si>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</si>
  <si>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</si>
  <si>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</si>
  <si>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</si>
  <si>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</si>
  <si>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</si>
  <si>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</si>
  <si>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</si>
  <si>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</si>
  <si>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</si>
  <si>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</si>
  <si>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</si>
  <si>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</si>
  <si>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</si>
  <si>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40,62</t>
  </si>
  <si>
    <t>LUMINARIA ARANDELA TIPO MEIA-LUA COM VIDRO FOSCO *30 X 15* CM, PARA 1 LAMPADA, BASE E27, POTENCIA MAXIMA 40/60 W (NAO INCLUI LAMPADA)</t>
  </si>
  <si>
    <t>31,72</t>
  </si>
  <si>
    <t>LUMINARIA DE EMBUTIR EM CHAPA DE ACO PARA 2 LAMPADAS FLUORESCENTES DE 14 W COM REFLETOR E ALETAS EM ALUMINIO, COMPLETA (INCLUI REATOR E LAMPADAS)</t>
  </si>
  <si>
    <t>128,37</t>
  </si>
  <si>
    <t>LUMINARIA DE EMBUTIR EM CHAPA DE ACO PARA 4 LAMPADAS FLUORESCENTES DE 14 W *60 X 60 CM* ALETADA (NAO INCLUI REATOR E LAMPADAS)</t>
  </si>
  <si>
    <t>136,24</t>
  </si>
  <si>
    <t>LUMINARIA DE EMERGENCIA 30 LEDS, POTENCIA 2 W, BATERIA DE LITIO, AUTONOMIA DE 6 HORAS</t>
  </si>
  <si>
    <t>LUMINARIA DE LED PARA ILUMINACAO PUBLICA, DE 98 W  ATE 137 W, INVOLUCRO EM ALUMINIO OU ACO INOX (COLETADO CAIXA)</t>
  </si>
  <si>
    <t>941,99</t>
  </si>
  <si>
    <t>LUMINARIA DE SOBREPOR EM CHAPA DE ACO COM ALETAS PLASTICAS, PARA 1 LAMPADA, BASE E27, POTENCIA MAXIMA 40/60 W (NAO INCLUI LAMPADA)</t>
  </si>
  <si>
    <t>24,31</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</si>
  <si>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</si>
  <si>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</si>
  <si>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</si>
  <si>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</si>
  <si>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</si>
  <si>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14,50</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</si>
  <si>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</si>
  <si>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</si>
  <si>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</si>
  <si>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</si>
  <si>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</si>
  <si>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</si>
  <si>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177,87</t>
  </si>
  <si>
    <t>LUMINARIA ESMALTADA COR ALUMINIO PETERCO Y.25/1</t>
  </si>
  <si>
    <t>77,15</t>
  </si>
  <si>
    <t>LUMINARIA HERMETICA IP-65 PARA 2 DUAS LAMPADAS DE 14/16/18/20 W (NAO INCLUI REATOR E LAMPADAS)</t>
  </si>
  <si>
    <t>84,21</t>
  </si>
  <si>
    <t>LUMINARIA HERMETICA IP-65 PARA 2 DUAS LAMPADAS DE 28/32/36/40 W (NAO INCLUI REATOR E LAMPADAS)</t>
  </si>
  <si>
    <t>103,73</t>
  </si>
  <si>
    <t>LUMINARIA LED PLAFON REDONDO DE SOBREPOR BIVOLT 12/13 W,  D = *17* CM</t>
  </si>
  <si>
    <t>78,46</t>
  </si>
  <si>
    <t>LUMINARIA LED REFLETOR RETANGULAR BIVOLT, LUZ BRANCA, 10 W</t>
  </si>
  <si>
    <t>LUMINARIA LED REFLETOR RETANGULAR BIVOLT, LUZ BRANCA, 30 W</t>
  </si>
  <si>
    <t>126,06</t>
  </si>
  <si>
    <t>LUMINARIA LED REFLETOR RETANGULAR BIVOLT, LUZ BRANCA, 50 W</t>
  </si>
  <si>
    <t>233,29</t>
  </si>
  <si>
    <t>LUMINARIA PLAFON REDONDO COM VIDRO FOSCO DIAMETRO *25* CM, PARA 1 LAMPADA, BASE E27, POTENCIA MAXIMA 40/60 W (NAO INCLUI LAMPADA)</t>
  </si>
  <si>
    <t>LUMINARIA PLAFON REDONDO COM VIDRO FOSCO DIAMETRO *30* CM, PARA 2 LAMPADAS, BASE E27, POTENCIA MAXIMA 40/60 W (NAO INCLUI LAMPADAS)</t>
  </si>
  <si>
    <t>34,82</t>
  </si>
  <si>
    <t>LUMINARIA PROVA DE TEMPO PETERCO Y.31/1</t>
  </si>
  <si>
    <t>102,06</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</si>
  <si>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</si>
  <si>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65,33</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</si>
  <si>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</si>
  <si>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</si>
  <si>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</si>
  <si>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39,26</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</si>
  <si>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</si>
  <si>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</si>
  <si>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</si>
  <si>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</si>
  <si>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</si>
  <si>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</si>
  <si>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</si>
  <si>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63,36</t>
  </si>
  <si>
    <t>LUVA CPVC, SOLDAVEL, 89 MM, PARA AGUA QUENTE PREDIAL</t>
  </si>
  <si>
    <t>71,20</t>
  </si>
  <si>
    <t>LUVA DE BORRACHA ISOLANTE PARA ALTA TENSAO, RESISTENTE A OZONIO, TENSAO DE ENSAIO 2,5 KV (PAR)</t>
  </si>
  <si>
    <t>232,88</t>
  </si>
  <si>
    <t>LUVA DE COBRE (REF 600) SEM ANEL DE SOLDA, BOLSA X BOLSA, 104 MM</t>
  </si>
  <si>
    <t>213,93</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</si>
  <si>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</si>
  <si>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</si>
  <si>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</si>
  <si>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</si>
  <si>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</si>
  <si>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</si>
  <si>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</si>
  <si>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95,82</t>
  </si>
  <si>
    <t>LUVA DE COBRE (REF 600) SEM ANEL DE SOLDA, BOLSA X BOLSA, 79 MM</t>
  </si>
  <si>
    <t>146,71</t>
  </si>
  <si>
    <t>LUVA DE CORRER DEFOFO, PVC, JE, DN 100 MM</t>
  </si>
  <si>
    <t>38,95</t>
  </si>
  <si>
    <t>LUVA DE CORRER DEFOFO, PVC, JE, DN 150 MM</t>
  </si>
  <si>
    <t>85,96</t>
  </si>
  <si>
    <t>LUVA DE CORRER DEFOFO, PVC, JE, DN 200 MM</t>
  </si>
  <si>
    <t>153,32</t>
  </si>
  <si>
    <t>LUVA DE CORRER DEFOFO, PVC, JE, DN 250 MM</t>
  </si>
  <si>
    <t>279,27</t>
  </si>
  <si>
    <t>LUVA DE CORRER DEFOFO, PVC, JE, DN 300 MM</t>
  </si>
  <si>
    <t>383,31</t>
  </si>
  <si>
    <t>LUVA DE CORRER PARA TUBO ROSCAVEL, PVC, 1 1/2", PARA AGUA FRIA PREDIAL</t>
  </si>
  <si>
    <t>33,23</t>
  </si>
  <si>
    <t>LUVA DE CORRER PARA TUBO ROSCAVEL, PVC, 1/2", PARA AGUA FRIA PREDIAL</t>
  </si>
  <si>
    <t>LUVA DE CORRER PARA TUBO ROSCAVEL, PVC, 3/4", PARA AGUA FRIA PREDIAL</t>
  </si>
  <si>
    <t>11,03</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</si>
  <si>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</si>
  <si>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</si>
  <si>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</si>
  <si>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</si>
  <si>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</si>
  <si>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</si>
  <si>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</si>
  <si>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45,17</t>
  </si>
  <si>
    <t>LUVA DE CORRER PVC, JE, DN 200 MM, PARA REDE COLETORA DE ESGOTO (NBR 10569)</t>
  </si>
  <si>
    <t>LUVA DE CORRER PVC, JE, DN 250 MM, PARA REDE COLETORA DE ESGOTO (NBR 10569)</t>
  </si>
  <si>
    <t>158,97</t>
  </si>
  <si>
    <t>LUVA DE CORRER PVC, JE, DN 300 MM, PARA REDE COLETORA DE ESGOTO (NBR 10569)</t>
  </si>
  <si>
    <t>265,74</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</si>
  <si>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</si>
  <si>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</si>
  <si>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</si>
  <si>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</si>
  <si>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</si>
  <si>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</si>
  <si>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</si>
  <si>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</si>
  <si>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24,28</t>
  </si>
  <si>
    <t>LUVA DE CORRER, PVC SERIE REFORCADA - R, 100 MM, PARA ESGOTO PREDIAL</t>
  </si>
  <si>
    <t>LUVA DE CORRER, PVC SERIE REFORCADA - R, 150 MM, PARA ESGOTO PREDIAL</t>
  </si>
  <si>
    <t>71,91</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</si>
  <si>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</si>
  <si>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</si>
  <si>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</si>
  <si>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</si>
  <si>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</si>
  <si>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</si>
  <si>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</si>
  <si>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</si>
  <si>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</si>
  <si>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</si>
  <si>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</si>
  <si>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</si>
  <si>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</si>
  <si>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</si>
  <si>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</si>
  <si>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</si>
  <si>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297,55</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</si>
  <si>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</si>
  <si>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</si>
  <si>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</si>
  <si>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</si>
  <si>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</si>
  <si>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</si>
  <si>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</si>
  <si>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</si>
  <si>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</si>
  <si>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</si>
  <si>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</si>
  <si>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</si>
  <si>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</si>
  <si>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</si>
  <si>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</si>
  <si>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</si>
  <si>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</si>
  <si>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44,44</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</si>
  <si>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</si>
  <si>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</si>
  <si>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</si>
  <si>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</si>
  <si>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</si>
  <si>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</si>
  <si>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</si>
  <si>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</si>
  <si>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</si>
  <si>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116,93</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</si>
  <si>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</si>
  <si>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</si>
  <si>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</si>
  <si>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</si>
  <si>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41,00</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</si>
  <si>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</si>
  <si>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</si>
  <si>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</si>
  <si>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130,09</t>
  </si>
  <si>
    <t>LUVA DE REDUCAO EM ACO CARBONO, COM ENCAIXE PARA SOLDA DN SW, PRESSAO 3.000 LBS, DN 2" X 1 1/2"</t>
  </si>
  <si>
    <t>LUVA DE REDUCAO EM ACO CARBONO, COM ENCAIXE PARA SOLDA DN SW, PRESSAO 3.000 LBS, DN 3" X 2 1/2"</t>
  </si>
  <si>
    <t>175,92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</si>
  <si>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</si>
  <si>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</si>
  <si>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</si>
  <si>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10,74</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</si>
  <si>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</si>
  <si>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</si>
  <si>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</si>
  <si>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</si>
  <si>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</si>
  <si>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</si>
  <si>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</si>
  <si>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</si>
  <si>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</si>
  <si>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</si>
  <si>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</si>
  <si>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9,15</t>
  </si>
  <si>
    <t>LUVA DE REDUCAO, PVC, SOLDAVEL, 50 X 25 MM, PARA AGUA FRIA PREDIAL</t>
  </si>
  <si>
    <t>LUVA DE TRANSICAO DE CPVC X PVC, SOLDAVEL, 22 X 25 MM, PARA AGUA QUENTE</t>
  </si>
  <si>
    <t>LUVA DE TRANSICAO, CPVC, SOLDAVEL, 42 MM X 1 1/2", PARA AGUA QUENTE</t>
  </si>
  <si>
    <t>74,51</t>
  </si>
  <si>
    <t>LUVA DE TRANSICAO, CPVC, SOLDAVEL, 54 MM X 2", PARA AGUA QUENTE PREDIAL</t>
  </si>
  <si>
    <t>121,54</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</si>
  <si>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</si>
  <si>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</si>
  <si>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</si>
  <si>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</si>
  <si>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</si>
  <si>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</si>
  <si>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</si>
  <si>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</si>
  <si>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101,27</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</si>
  <si>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</si>
  <si>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</si>
  <si>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</si>
  <si>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</si>
  <si>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</si>
  <si>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</si>
  <si>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</si>
  <si>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</si>
  <si>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</si>
  <si>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</si>
  <si>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</si>
  <si>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</si>
  <si>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</si>
  <si>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</si>
  <si>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</si>
  <si>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</si>
  <si>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</si>
  <si>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</si>
  <si>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</si>
  <si>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</si>
  <si>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</si>
  <si>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</si>
  <si>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</si>
  <si>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</si>
  <si>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</si>
  <si>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</si>
  <si>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</si>
  <si>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</si>
  <si>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</si>
  <si>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</si>
  <si>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</si>
  <si>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</si>
  <si>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</si>
  <si>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</si>
  <si>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</si>
  <si>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</si>
  <si>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</si>
  <si>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</si>
  <si>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</si>
  <si>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</si>
  <si>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</si>
  <si>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</si>
  <si>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</si>
  <si>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</si>
  <si>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</si>
  <si>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43,94</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</si>
  <si>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</si>
  <si>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</si>
  <si>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</si>
  <si>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</si>
  <si>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</si>
  <si>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</si>
  <si>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</si>
  <si>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</si>
  <si>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</si>
  <si>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37,88</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</si>
  <si>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</si>
  <si>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</si>
  <si>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</si>
  <si>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</si>
  <si>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</si>
  <si>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</si>
  <si>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</si>
  <si>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</si>
  <si>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</si>
  <si>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</si>
  <si>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</si>
  <si>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</si>
  <si>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</si>
  <si>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</si>
  <si>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</si>
  <si>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</si>
  <si>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</si>
  <si>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</si>
  <si>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</si>
  <si>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26,47</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</si>
  <si>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</si>
  <si>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</si>
  <si>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</si>
  <si>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</si>
  <si>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</si>
  <si>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</si>
  <si>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</si>
  <si>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</si>
  <si>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</si>
  <si>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</si>
  <si>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</si>
  <si>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</si>
  <si>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</si>
  <si>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</si>
  <si>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1.686,73</t>
  </si>
  <si>
    <t>LUVA, PEAD PE 100,  DE 63 MM, PARA ELETROFUSAO</t>
  </si>
  <si>
    <t>LUVA, PEAD PE 100, DE 125 MM, PARA ELETROFUSAO</t>
  </si>
  <si>
    <t>LUVA, PEAD PE 100, DE 20 MM, PARA ELETROFUSAO</t>
  </si>
  <si>
    <t>LUVA, PEAD PE 100, DE 200 MM, PARA ELETROFUSAO</t>
  </si>
  <si>
    <t>133,38</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</si>
  <si>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</si>
  <si>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</si>
  <si>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</si>
  <si>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</si>
  <si>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</si>
  <si>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119,23</t>
  </si>
  <si>
    <t>MACARIQUEIRO</t>
  </si>
  <si>
    <t>MACARIQUEIRO (MENSALISTA)</t>
  </si>
  <si>
    <t>3.040,52</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</si>
  <si>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</si>
  <si>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</si>
  <si>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</si>
  <si>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</si>
  <si>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</si>
  <si>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</si>
  <si>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</si>
  <si>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</si>
  <si>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</si>
  <si>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</si>
  <si>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</si>
  <si>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</si>
  <si>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</si>
  <si>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</si>
  <si>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114,45</t>
  </si>
  <si>
    <t>MADEIRA SERRADA NAO APARELHADA DE PINUS, MISTA OU EQUIVALENTE DA REGIAO</t>
  </si>
  <si>
    <t>988,88</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</si>
  <si>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</si>
  <si>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</si>
  <si>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</si>
  <si>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</si>
  <si>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</si>
  <si>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</si>
  <si>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</si>
  <si>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</si>
  <si>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</si>
  <si>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</si>
  <si>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245,00</t>
  </si>
  <si>
    <t>MANGUEIRA DE INCENDIO, TIPO 1, DE 1 1/2", COMPRIMENTO = 20 M, TECIDO EM FIO DE POLIESTER E TUBO INTERNO EM BORRACHA SINTETICA, COM UNIOES ENGATE RAPIDO</t>
  </si>
  <si>
    <t>302,00</t>
  </si>
  <si>
    <t>MANGUEIRA DE INCENDIO, TIPO 1, DE 1 1/2", COMPRIMENTO = 25 M, TECIDO EM FIO DE POLIESTER E TUBO INTERNO EM BORRACHA SINTETICA, COM UNIOES ENGATE RAPIDO</t>
  </si>
  <si>
    <t>375,99</t>
  </si>
  <si>
    <t>MANGUEIRA DE INCENDIO, TIPO 1, DE 1 1/2", COMPRIMENTO = 30 M, TECIDO EM FIO DE POLIESTER E TUBO INTERNO EM BORRACHA SINTETICA, COM UNIOES ENGATE RAPIDO</t>
  </si>
  <si>
    <t>401,46</t>
  </si>
  <si>
    <t>MANGUEIRA DE INCENDIO, TIPO 2, DE 1 1/2", COMPRIMENTO = 15 M, TECIDO EM FIO DE POLIESTER E TUBO INTERNO EM BORRACHA SINTETICA, COM UNIOES ENGATE RAPIDO</t>
  </si>
  <si>
    <t>362,64</t>
  </si>
  <si>
    <t>MANGUEIRA DE INCENDIO, TIPO 2, DE 1 1/2", COMPRIMENTO = 20 M, TECIDO EM FIO DE POLIESTER E TUBO INTERNO EM BORRACHA SINTETICA, COM UNIOES</t>
  </si>
  <si>
    <t>432,38</t>
  </si>
  <si>
    <t>MANGUEIRA DE INCENDIO, TIPO 2, DE 1 1/2", COMPRIMENTO = 25 M, TECIDO EM FIO DE POLIESTER E TUBO INTERNO EM BORRACHA SINTETICA, COM UNIOES</t>
  </si>
  <si>
    <t>436,63</t>
  </si>
  <si>
    <t>MANGUEIRA DE INCENDIO, TIPO 2, DE 1 1/2", COMPRIMENTO = 30 M, TECIDO EM FIO DE POLIESTER E TUBO INTERNO EM BORRACHA SINTETICA, COM UNIOES</t>
  </si>
  <si>
    <t>570,04</t>
  </si>
  <si>
    <t>MANGUEIRA DE INCENDIO, TIPO 2, DE 2 1/2", COMPRIMENTO = 15 M, TECIDO EM FIO DE POLIESTER E TUBO INTERNO EM BORRACHA SINTETICA, COM UNIOES ENGATE RAPIDO</t>
  </si>
  <si>
    <t>486,36</t>
  </si>
  <si>
    <t>MANGUEIRA DE INCENDIO, TIPO 2, DE 2 1/2", COMPRIMENTO = 20 M, TECIDO EM FIO DE POLIESTER E TUBO INTERNO EM BORRACHA SINTETICA, COM UNIOES</t>
  </si>
  <si>
    <t>612,50</t>
  </si>
  <si>
    <t>MANGUEIRA DE INCENDIO, TIPO 2, DE 2 1/2", COMPRIMENTO = 25 M, TECIDO EM FIO DE POLIESTER E TUBO INTERNO EM BORRACHA SINTETICA, COM UNIOES ENGATE RAPIDO</t>
  </si>
  <si>
    <t>744,70</t>
  </si>
  <si>
    <t>MANGUEIRA DE INCENDIO, TIPO 2, DE 2 1/2", COMPRIMENTO = 30 M, TECIDO EM FIO DE POLIESTER E TUBO INTERNO EM BORRACHA SINTETICA, COM UNIOES ENGATE RAPIDO</t>
  </si>
  <si>
    <t>849,00</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</si>
  <si>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</si>
  <si>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</si>
  <si>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</si>
  <si>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480.611,84</t>
  </si>
  <si>
    <t>MANIPULADOR TELESCOPICO, POTENCIA DE 85 HP, CAPACIDADE DE CARGA DE 3.500 KG, ALTURA MAXIMA DE ELEVACAO DE 12,3 M</t>
  </si>
  <si>
    <t>427.288,50</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</si>
  <si>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</si>
  <si>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</si>
  <si>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</si>
  <si>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</si>
  <si>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</si>
  <si>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</si>
  <si>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37,73</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</si>
  <si>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</si>
  <si>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</si>
  <si>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</si>
  <si>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69,75</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</si>
  <si>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</si>
  <si>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</si>
  <si>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</si>
  <si>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</si>
  <si>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</si>
  <si>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</si>
  <si>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</si>
  <si>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</si>
  <si>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8,51</t>
  </si>
  <si>
    <t>MANTA TERMOPLASTICA, PEAD, GEOMEMBRANA LISA, E = 0,75 MM ( NBR 15352)</t>
  </si>
  <si>
    <t>MANTA TERMOPLASTICA, PEAD, GEOMEMBRANA LISA, E = 0,80 MM ( NBR 15352)</t>
  </si>
  <si>
    <t>MANTA TERMOPLASTICA, PEAD, GEOMEMBRANA LISA, E = 1,00 MM ( NBR 15352)</t>
  </si>
  <si>
    <t>17,04</t>
  </si>
  <si>
    <t>MANTA TERMOPLASTICA, PEAD, GEOMEMBRANA LISA, E = 1,50 MM ( NBR 15352)</t>
  </si>
  <si>
    <t>MANTA TERMOPLASTICA, PEAD, GEOMEMBRANA LISA, E = 2,00 MM ( NBR 15352)</t>
  </si>
  <si>
    <t>34,23</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</si>
  <si>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</si>
  <si>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</si>
  <si>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</si>
  <si>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</si>
  <si>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</si>
  <si>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</si>
  <si>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27,60</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</si>
  <si>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</si>
  <si>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</si>
  <si>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</si>
  <si>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</si>
  <si>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</si>
  <si>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</si>
  <si>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11.953,68</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</si>
  <si>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</si>
  <si>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</si>
  <si>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17.291,87</t>
  </si>
  <si>
    <t>MAQUINA TRANSFORMADORA MONOFASICA PARA SOLDA ELETRICA, TENSAO DE 220 V, FREQUENCIA DE 60 HZ, FAIXA DE CORRENTE ENTRE 80 A (+/- 10 A) E 250 A, POTENCIA ENTRE 14,00 KVA E 15,0 KVA, CICLO DE TRABALHO ENTRE 10% E 20% A 250 A</t>
  </si>
  <si>
    <t>548,43</t>
  </si>
  <si>
    <t>MARCENEIRO</t>
  </si>
  <si>
    <t>MARCENEIRO (MENSALISTA)</t>
  </si>
  <si>
    <t>3.083,41</t>
  </si>
  <si>
    <t>MARMORISTA / GRANITEIRO</t>
  </si>
  <si>
    <t>MARMORISTA / GRANITEIRO (MENSALISTA)</t>
  </si>
  <si>
    <t>3.161,83</t>
  </si>
  <si>
    <t>MARTELO DE SOLDADOR/PICADOR DE SOLDA</t>
  </si>
  <si>
    <t>28,96</t>
  </si>
  <si>
    <t>MARTELO DEMOLIDOR ELETRICO, COM POTENCIA DE 2.000 W, FREQUENCIA DE 1.000 IMPACTOS POR MINUTO, FORÇA DE IMPACTO ENTRE 60 E 65 J, PESO DE 30 KG</t>
  </si>
  <si>
    <t>5.833,00</t>
  </si>
  <si>
    <t>MARTELO DEMOLIDOR PNEUMATICO MANUAL, COM REDUCAO DE VIBRACAO, PESO DE 21 KG</t>
  </si>
  <si>
    <t>10.874,91</t>
  </si>
  <si>
    <t>MARTELO DEMOLIDOR PNEUMATICO MANUAL, COM REDUCAO DE VIBRACAO, PESO DE 31,5 KG</t>
  </si>
  <si>
    <t>12.514,24</t>
  </si>
  <si>
    <t>MARTELO DEMOLIDOR PNEUMATICO MANUAL, PADRAO, PESO DE 32 KG</t>
  </si>
  <si>
    <t>11.819,51</t>
  </si>
  <si>
    <t>MARTELO DEMOLIDOR PNEUMATICO MANUAL, PESO  DE 28 KG, COM SILENCIADOR</t>
  </si>
  <si>
    <t>13.298,56</t>
  </si>
  <si>
    <t>MARTELO PERFURADOR PNEUMATICO MANUAL, DE SUPERFICIE, COM AVANCO DE COLUNA, PESO DE 22 KG</t>
  </si>
  <si>
    <t>24.470,26</t>
  </si>
  <si>
    <t>MARTELO PERFURADOR PNEUMATICO MANUAL, HASTE 25 X 75 MM, 21 KG</t>
  </si>
  <si>
    <t>13.685,60</t>
  </si>
  <si>
    <t>MARTELO PERFURADOR PNEUMATICO MANUAL, PESO DE 25 KG, COM SILENCIADOR</t>
  </si>
  <si>
    <t>13.427,66</t>
  </si>
  <si>
    <t>MASCARA DE SEGURANCA PARA SOLDA COM ESCUDO DE CELERON E CARNEIRA DE PLASTICO COM REGULAGEM</t>
  </si>
  <si>
    <t>MASSA A OLEO PARA MADEIRA</t>
  </si>
  <si>
    <t>MASSA ACRILICA</t>
  </si>
  <si>
    <t>120,34</t>
  </si>
  <si>
    <t>MASSA ACRILICA PARA PAREDES INTERIOR/EXTERIOR</t>
  </si>
  <si>
    <t>31,03</t>
  </si>
  <si>
    <t>MASSA CORRIDA PVA PARA PAREDES INTERNAS</t>
  </si>
  <si>
    <t>77,45</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</si>
  <si>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</si>
  <si>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</si>
  <si>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</si>
  <si>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</si>
  <si>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</si>
  <si>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</si>
  <si>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</si>
  <si>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</si>
  <si>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</si>
  <si>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</si>
  <si>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</si>
  <si>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809,06</t>
  </si>
  <si>
    <t>MATERIAL FILTRANTE (PEDREGULHO) 38 A 25,4 MM (POSTO PEDREIRA/FORNECEDOR, SEM FRETE)</t>
  </si>
  <si>
    <t>825,44</t>
  </si>
  <si>
    <t>MECANICO DE EQUIPAMENTOS PESADOS</t>
  </si>
  <si>
    <t>MECANICO DE EQUIPAMENTOS PESADOS (MENSALISTA)</t>
  </si>
  <si>
    <t>4.446,06</t>
  </si>
  <si>
    <t>MECANICO DE REFRIGERACAO</t>
  </si>
  <si>
    <t>MECANICO DE REFRIGERACAO (MENSALISTA)</t>
  </si>
  <si>
    <t>2.684,79</t>
  </si>
  <si>
    <t>MEDIDOR DE NIVEL ESTATICO E DINAMICO PARA POCO, COMPRIMENTO DE 200 M</t>
  </si>
  <si>
    <t>1.844,54</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</si>
  <si>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</si>
  <si>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</si>
  <si>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</si>
  <si>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</si>
  <si>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</si>
  <si>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</si>
  <si>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</si>
  <si>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</si>
  <si>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</si>
  <si>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</si>
  <si>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</si>
  <si>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</si>
  <si>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</si>
  <si>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</si>
  <si>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</si>
  <si>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</si>
  <si>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</si>
  <si>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</si>
  <si>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</si>
  <si>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</si>
  <si>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</si>
  <si>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</si>
  <si>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</si>
  <si>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</si>
  <si>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</si>
  <si>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9.289,87</t>
  </si>
  <si>
    <t>METACAULIM DE ALTA REATIVIDADE/CAULIM CALCINADO</t>
  </si>
  <si>
    <t>MICRO-TRATOR CORTADOR DE GRAMA COM LARGURA DO CORTE DE 107 CM, COM  2 LAMINAS E DESCARTE LATERAL</t>
  </si>
  <si>
    <t>10.339,94</t>
  </si>
  <si>
    <t>MICROESFERAS DE VIDRO PARA SINALIZACAO HORIZONTAL VIARIA, TIPO I-B (PREMIX) - NBR 16184</t>
  </si>
  <si>
    <t>MICROESFERAS DE VIDRO PARA SINALIZACAO HORIZONTAL VIARIA, TIPO II-A (DROP-ON) - NBR 16184</t>
  </si>
  <si>
    <t>MICTORIO COLETIVO ACO INOX (AISI 304), E = 0,8 MM, DE *100 X 40 X 30* CM (C X A X P)</t>
  </si>
  <si>
    <t>532,02</t>
  </si>
  <si>
    <t>MICTORIO COLETIVO ACO INOX (AISI 304), E = 0,8 MM, DE *100 X 50 X 35* CM (C X A X P)</t>
  </si>
  <si>
    <t>634,67</t>
  </si>
  <si>
    <t>MICTORIO INDIVIDUAL ACO INOX (AISI 304), E = 0,8 MM, DE *50  X 45  X 35* (C X A X P)</t>
  </si>
  <si>
    <t>701,45</t>
  </si>
  <si>
    <t>MICTORIO SIFONADO LOUCA BRANCA SEM COMPLEMENTOS</t>
  </si>
  <si>
    <t>259,16</t>
  </si>
  <si>
    <t>MICTORIO SIFONADO LOUCA COR SEM COMPLEMENTOS</t>
  </si>
  <si>
    <t>279,11</t>
  </si>
  <si>
    <t>MINICARREGADEIRA SOBRE RODAS, POTENCIA LIQUIDA DE *47* HP, CAPACIDADE NOMINAL DE OPERACAO DE *646* KG</t>
  </si>
  <si>
    <t>158.877,50</t>
  </si>
  <si>
    <t>MINICARREGADEIRA SOBRE RODAS, POTENCIA LIQUIDA DE *72* HP, CAPACIDADE NOMINAL DE OPERACAO DE *1200* KG</t>
  </si>
  <si>
    <t>245.194,59</t>
  </si>
  <si>
    <t>MINIESCAVADEIRA SOBRE ESTEIRAS, POTENCIA LIQUIDA DE *30* HP, PESO OPERACIONAL DE *3.500* KG</t>
  </si>
  <si>
    <t>241.175,01</t>
  </si>
  <si>
    <t>MINIESCAVADEIRA SOBRE ESTEIRAS, POTENCIA LIQUIDA DE *42* HP, PESO OPERACIONAL DE *4.500* KG</t>
  </si>
  <si>
    <t>294.233,51</t>
  </si>
  <si>
    <t>MINIESCAVADEIRA SOBRE ESTEIRAS, POTENCIA LIQUIDA DE *42* HP, PESO OPERACIONAL DE *5.300* KG</t>
  </si>
  <si>
    <t>303.085,76</t>
  </si>
  <si>
    <t>MINUTERIA ELETRONICA COLETIVA COM POTENCIA MAXIMA RESISTIVA PARA LAMPADAS FLUORESCENTES DE *300* W ( 110 V ) / *600* W ( 110 V )</t>
  </si>
  <si>
    <t>MISTURADOR BASE PARA CHUVEIRO/BANHEIRA, 1/2 " OU 3/4 ", SOLDAVEL OU ROSCAVEL</t>
  </si>
  <si>
    <t>66,63</t>
  </si>
  <si>
    <t>MISTURADOR CROMADO DE MESA BICA BAIXA PARA LAVATORIO (REF 1875)</t>
  </si>
  <si>
    <t>163,30</t>
  </si>
  <si>
    <t>MISTURADOR CROMADO DE PAREDE PARA LAVATORIO (REF 1178)</t>
  </si>
  <si>
    <t>264,40</t>
  </si>
  <si>
    <t>MISTURADOR DE ARGAMASSA, EIXO HORIZONTAL, CAPACIDADE DE MISTURA 160 KG, MOTOR ELETRICO TRIFASICO 220/380 V, POTENCIA 3 CV</t>
  </si>
  <si>
    <t>7.545,47</t>
  </si>
  <si>
    <t>MISTURADOR DE ARGAMASSA, EIXO HORIZONTAL, CAPACIDADE DE MISTURA 300 KG, MOTOR ELETRICO TRIFASICO 220/380 V, POTENCIA 5 CV</t>
  </si>
  <si>
    <t>7.980,61</t>
  </si>
  <si>
    <t>MISTURADOR DE ARGAMASSA, EIXO HORIZONTAL, CAPACIDADE DE MISTURA 600 KG, MOTOR ELETRICO TRIFASICO 220/380 V, POTENCIA 7,5 CV</t>
  </si>
  <si>
    <t>9.495,85</t>
  </si>
  <si>
    <t>MISTURADOR DE PAREDE CROMADO PARA COZINHA BICA MOVEL COM AREJADOR (REF 1258)</t>
  </si>
  <si>
    <t>202,56</t>
  </si>
  <si>
    <t>MISTURADOR DUPLO HORIZONTAL DE ALTA TURBULENCIA, CAPACIDADE / VOLUME 2 X 500 LITROS, MOTORES ELETRICOS MINIMO 5 CV CADA,  PARA NATA CIMENTO, ARGAMASSA E OUTROS</t>
  </si>
  <si>
    <t>37.769,28</t>
  </si>
  <si>
    <t>MISTURADOR MANUAL DE TINTAS PARA FURADEIRA, HASTE METALICA *60* CM, COM HELICE  (MEXEDOR DE TINTA)</t>
  </si>
  <si>
    <t>MISTURADOR MONOCOMANDO PARA CHUVEIRO, BASE BRUTA E ACABAMENTO CROMADO</t>
  </si>
  <si>
    <t>184,24</t>
  </si>
  <si>
    <t>MOLA AEREA FECHA PORTA, PARA PORTAS COM LARGURA ACIMA DE 110 CM</t>
  </si>
  <si>
    <t>164,65</t>
  </si>
  <si>
    <t>MOLA AEREA FECHA PORTA, PARA PORTAS COM LARGURA ATE 110 CM</t>
  </si>
  <si>
    <t>127,34</t>
  </si>
  <si>
    <t>MOLA AEREA FECHA PORTA, PARA PORTAS COM LARGURA ATE 95 CM</t>
  </si>
  <si>
    <t>108,38</t>
  </si>
  <si>
    <t>MOLA HIDRAULICA DE PISO P/ VIDRO TEMPERADO 10MM</t>
  </si>
  <si>
    <t>1.065,71</t>
  </si>
  <si>
    <t>MONTADOR DE ELETROELETRONICOS</t>
  </si>
  <si>
    <t>MONTADOR DE ELETROELETRONICOS (MENSALISTA)</t>
  </si>
  <si>
    <t>2.746,18</t>
  </si>
  <si>
    <t>MONTADOR DE ESTRUTURAS METALICAS</t>
  </si>
  <si>
    <t>19,17</t>
  </si>
  <si>
    <t>MONTADOR DE ESTRUTURAS METALICAS (MENSALISTA)</t>
  </si>
  <si>
    <t>3.378,16</t>
  </si>
  <si>
    <t>MONTADOR DE MAQUINAS</t>
  </si>
  <si>
    <t>MONTADOR DE MAQUINAS (MENSALISTA)</t>
  </si>
  <si>
    <t>4.405,01</t>
  </si>
  <si>
    <t>MONTANTE EM BARRA CHATA ACO GALVANIZADO, *65 X 8* MM, ALTURA *1420* MM, PINTURA ELETROSTATICA, COR PRETA</t>
  </si>
  <si>
    <t>218,80</t>
  </si>
  <si>
    <t>MOTOBOMBA AUTOESCORVANTE MOTOR A GASOLINA, POTENCIA 6,0HP, BOCAIS 3" X 3", HM/Q = 5 MCA / 24 M3/H A 52,5 MCA / 5,0 M3/H</t>
  </si>
  <si>
    <t>1.991,99</t>
  </si>
  <si>
    <t>MOTOBOMBA AUTOESCORVANTE MOTOR ELETRICO TRIFASICO 7,4HP BOCA DIAMETRO DE SUCCAO X RECLAQUE: 2"X2", HM/ Q = 10 M / 73,5 M3/H A 28 M / 8,2 M3 /H</t>
  </si>
  <si>
    <t>5.322,22</t>
  </si>
  <si>
    <t>MOTOBOMBA AUTOESCORVANTE POTENCIA 5,42 HP, BOCAIS SUCCAO X RECALQUE 2" X 2", A GASOLINA, DIAMETRO DO ROTOR 122 MM HM/Q = 6 MCA / 33,0 M3/H A 28 MCA / 8,0 M3/H</t>
  </si>
  <si>
    <t>2.645,33</t>
  </si>
  <si>
    <t>MOTOBOMBA CENTRIFUGA, MOTOR A GASOLINA, POTENCIA 5,42 HP, BOCAIS 1 1/2" X 1", DIAMETRO ROTOR 143 MM HM/Q = 6 MCA / 16,8 M3/H A 38 MCA / 6,6 M3/H</t>
  </si>
  <si>
    <t>2.486,30</t>
  </si>
  <si>
    <t>MOTOBOMBA TRASH (PARA AGUA SUJA) AUTO ESCORVANTE, MOTOR GASOLINA DE 6,41 HP, DIAMETROS DE SUCCAO X RECALQUE: 3" X 3", HM/Q: 10/60 A 23/0</t>
  </si>
  <si>
    <t>3.065,90</t>
  </si>
  <si>
    <t>MOTONIVELADORA POTENCIA BASICA LIQUIDA (PRIMEIRA MARCHA) 125 HP , PESO BRUTO 13843 KG, LARGURA DA LAMINA DE 3,7 M</t>
  </si>
  <si>
    <t>560.000,00</t>
  </si>
  <si>
    <t>MOTONIVELADORA POTENCIA BASICA LIQUIDA (PRIMEIRA MARCHA) 171 HP, PESO BRUTO 14768 KG, LARGURA DA LAMINA DE 3,7 M</t>
  </si>
  <si>
    <t>695.869,83</t>
  </si>
  <si>
    <t>MOTONIVELADORA POTENCIA BASICA LIQUIDA (PRIMEIRA MARCHA) 186 HP, PESO BRUTO 15785 KG, LARGURA DA LAMINA DE 4,3 M</t>
  </si>
  <si>
    <t>732.492,76</t>
  </si>
  <si>
    <t>MOTOR A DIESEL PARA VIBRADOR DE IMERSAO, DE *4,7* CV</t>
  </si>
  <si>
    <t>1.980,66</t>
  </si>
  <si>
    <t>MOTOR A GASOLINA PARA VIBRADOR DE IMERSAO, 4 TEMPOS, DE 5,5 CV</t>
  </si>
  <si>
    <t>982,15</t>
  </si>
  <si>
    <t>MOTOR ELETRICO PARA VIBRADOR DE IMERSAO, DE 2 CV, MONOFASICO, 110/220 V</t>
  </si>
  <si>
    <t>809,10</t>
  </si>
  <si>
    <t>MOTOR ELETRICO PARA VIBRADOR DE IMERSAO, DE 2 CV, TRIFASICO, 220/380 V</t>
  </si>
  <si>
    <t>791,50</t>
  </si>
  <si>
    <t>MOTORISTA DE CAMINHAO</t>
  </si>
  <si>
    <t>MOTORISTA DE CAMINHAO (MENSALISTA)</t>
  </si>
  <si>
    <t>3.923,12</t>
  </si>
  <si>
    <t>MOTORISTA DE CAMINHAO-BASCULANTE</t>
  </si>
  <si>
    <t>MOTORISTA DE CAMINHAO-BASCULANTE (MENSALISTA)</t>
  </si>
  <si>
    <t>3.700,49</t>
  </si>
  <si>
    <t>MOTORISTA DE CAMINHAO-CARRETA</t>
  </si>
  <si>
    <t>MOTORISTA DE CAMINHAO-CARRETA (MENSALISTA)</t>
  </si>
  <si>
    <t>5.239,06</t>
  </si>
  <si>
    <t>MOTORISTA DE CARRO DE PASSEIO</t>
  </si>
  <si>
    <t>MOTORISTA DE CARRO DE PASSEIO (MENSALISTA)</t>
  </si>
  <si>
    <t>3.591,16</t>
  </si>
  <si>
    <t>MOTORISTA DE ONIBUS / MICRO-ONIBUS</t>
  </si>
  <si>
    <t>MOTORISTA DE ONIBUS / MICRO-ONIBUS (MENSALISTA)</t>
  </si>
  <si>
    <t>4.280,62</t>
  </si>
  <si>
    <t>MOTORISTA OPERADOR DE CAMINHAO COM MUNCK</t>
  </si>
  <si>
    <t>MOTORISTA OPERADOR DE CAMINHAO COM MUNCK (MENSALISTA)</t>
  </si>
  <si>
    <t>4.322,19</t>
  </si>
  <si>
    <t>MOTOSSERRA PORTATIL COM MOTOR A GASOLINA DE *60* CC</t>
  </si>
  <si>
    <t>1.791,43</t>
  </si>
  <si>
    <t>MOURAO CONCRETO CURVO, SECAO "T", H = 2,80 M + CURVA COM 0,45 M, COM FUROS PARA FIOS</t>
  </si>
  <si>
    <t>MOURAO DE CONCRETO CURVO,10 X 10 CM, H= *2,60* M + CURVA DE 0,40 M</t>
  </si>
  <si>
    <t>MOURAO DE CONCRETO RETO, *10 X 10* CM, H= 2,30 M</t>
  </si>
  <si>
    <t>MOURAO DE CONCRETO RETO, TIPO ESTICADOR, *10 X 10* CM, H= 2,50 M</t>
  </si>
  <si>
    <t>42,15</t>
  </si>
  <si>
    <t>MOURAO DE CONCRETO RETO, 10 X 10 CM, H= 2,00 M</t>
  </si>
  <si>
    <t>35,49</t>
  </si>
  <si>
    <t>MOURAO DE CONCRETO RETO, 10 X 10 CM, H= 3,00 M</t>
  </si>
  <si>
    <t>52,80</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</si>
  <si>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</si>
  <si>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</si>
  <si>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</si>
  <si>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</si>
  <si>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</si>
  <si>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</si>
  <si>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</si>
  <si>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</si>
  <si>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</si>
  <si>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</si>
  <si>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</si>
  <si>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</si>
  <si>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</si>
  <si>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3.654,84</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</si>
  <si>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</si>
  <si>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</si>
  <si>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</si>
  <si>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</si>
  <si>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</si>
  <si>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</si>
  <si>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</si>
  <si>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</si>
  <si>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</si>
  <si>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3,67</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</si>
  <si>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</si>
  <si>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</si>
  <si>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</si>
  <si>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</si>
  <si>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</si>
  <si>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56,85</t>
  </si>
  <si>
    <t>NIPLE DE FERRO GALVANIZADO, COM ROSCA BSP, DE 4"</t>
  </si>
  <si>
    <t>NIPLE DE FERRO GALVANIZADO, COM ROSCA BSP, DE 5"</t>
  </si>
  <si>
    <t>202,05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</si>
  <si>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</si>
  <si>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</si>
  <si>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</si>
  <si>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</si>
  <si>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</si>
  <si>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</si>
  <si>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</si>
  <si>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</si>
  <si>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</si>
  <si>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</si>
  <si>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</si>
  <si>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48,41</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</si>
  <si>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</si>
  <si>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</si>
  <si>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</si>
  <si>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</si>
  <si>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</si>
  <si>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88,41</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</si>
  <si>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</si>
  <si>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</si>
  <si>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</si>
  <si>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</si>
  <si>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</si>
  <si>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</si>
  <si>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</si>
  <si>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64,46</t>
  </si>
  <si>
    <t>NIPLE SEXTAVADO EM ACO CARBONO, COM ROSCA BSP, PRESSAO 3.000 LBS, DN 3/4"</t>
  </si>
  <si>
    <t>NIVELADOR</t>
  </si>
  <si>
    <t>NIVELADOR (MENSALISTA)</t>
  </si>
  <si>
    <t>2.551,91</t>
  </si>
  <si>
    <t>NUMERO / ALGARISMO PARA PORTA, TAMANHO *40* MM, EM ZAMAC, (MODELO DE 0 A 9), FIXACAO POR PARAFUSOS</t>
  </si>
  <si>
    <t>2,19</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</si>
  <si>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</si>
  <si>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</si>
  <si>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</si>
  <si>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</si>
  <si>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</si>
  <si>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</si>
  <si>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</si>
  <si>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</si>
  <si>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22,42</t>
  </si>
  <si>
    <t>OPERADOR DE BATE-ESTACAS (MENSALISTA)</t>
  </si>
  <si>
    <t>3.948,38</t>
  </si>
  <si>
    <t>OPERADOR DE BETONEIRA (CAMINHAO)</t>
  </si>
  <si>
    <t>OPERADOR DE BETONEIRA (CAMINHAO) (MENSALISTA)</t>
  </si>
  <si>
    <t>2.909,77</t>
  </si>
  <si>
    <t>OPERADOR DE BETONEIRA ESTACIONARIA / MISTURADOR (MENSALISTA)</t>
  </si>
  <si>
    <t>2.808,03</t>
  </si>
  <si>
    <t>OPERADOR DE BETONEIRA ESTACIONARIA/MISTURADOR</t>
  </si>
  <si>
    <t>OPERADOR DE COMPRESSOR DE AR OU COMPRESSORISTA</t>
  </si>
  <si>
    <t>19,30</t>
  </si>
  <si>
    <t>OPERADOR DE COMPRESSOR DE AR OU COMPRESSORISTA (MENSALISTA)</t>
  </si>
  <si>
    <t>3.397,86</t>
  </si>
  <si>
    <t>OPERADOR DE DEMARCADORA DE FAIXAS DE TRAFEGO</t>
  </si>
  <si>
    <t>OPERADOR DE DEMARCADORA DE FAIXAS DE TRAFEGO (MENSALISTA)</t>
  </si>
  <si>
    <t>3.581,26</t>
  </si>
  <si>
    <t>OPERADOR DE ESCAVADEIRA</t>
  </si>
  <si>
    <t>OPERADOR DE ESCAVADEIRA (MENSALISTA)</t>
  </si>
  <si>
    <t>OPERADOR DE GUINCHO</t>
  </si>
  <si>
    <t>OPERADOR DE GUINCHO OU GUINCHEIRO (MENSALISTA)</t>
  </si>
  <si>
    <t>3.110,97</t>
  </si>
  <si>
    <t>OPERADOR DE GUINDASTE</t>
  </si>
  <si>
    <t>OPERADOR DE GUINDASTE (MENSALISTA)</t>
  </si>
  <si>
    <t>5.804,85</t>
  </si>
  <si>
    <t>OPERADOR DE JATO ABRASIVO OU JATISTA</t>
  </si>
  <si>
    <t>OPERADOR DE JATO ABRASIVO OU JATISTA (MENSALISTA)</t>
  </si>
  <si>
    <t>4.443,01</t>
  </si>
  <si>
    <t>OPERADOR DE MAQUINAS E TRATORES DIVERSOS (TERRAPLANAGEM)</t>
  </si>
  <si>
    <t>OPERADOR DE MAQUINAS E TRATORES DIVERSOS (TERRAPLANAGEM) (MENSALISTA)</t>
  </si>
  <si>
    <t>3.711,75</t>
  </si>
  <si>
    <t>OPERADOR DE MARTELETE OU MARTELETEIRO</t>
  </si>
  <si>
    <t>OPERADOR DE MARTELETE OU MARTELETEIRO (MENSALISTA)</t>
  </si>
  <si>
    <t>1.831,28</t>
  </si>
  <si>
    <t>OPERADOR DE MOTO SCRAPER</t>
  </si>
  <si>
    <t>OPERADOR DE MOTO SCRAPER (MENSALISTA)</t>
  </si>
  <si>
    <t>3.642,30</t>
  </si>
  <si>
    <t>OPERADOR DE MOTONIVELADORA</t>
  </si>
  <si>
    <t>OPERADOR DE MOTONIVELADORA (MENSALISTA)</t>
  </si>
  <si>
    <t>4.468,45</t>
  </si>
  <si>
    <t>OPERADOR DE PA CARREGADEIRA</t>
  </si>
  <si>
    <t>OPERADOR DE PA CARREGADEIRA (MENSALISTA)</t>
  </si>
  <si>
    <t>3.513,15</t>
  </si>
  <si>
    <t>OPERADOR DE PAVIMENTADORA</t>
  </si>
  <si>
    <t>OPERADOR DE PAVIMENTADORA/MESA VIBROACABADORA (MENSALISTA)</t>
  </si>
  <si>
    <t>3.760,33</t>
  </si>
  <si>
    <t>OPERADOR DE ROLO COMPACTADOR</t>
  </si>
  <si>
    <t>OPERADOR DE ROLO COMPACTADOR (MENSALISTA)</t>
  </si>
  <si>
    <t>2.831,71</t>
  </si>
  <si>
    <t>OPERADOR DE TRATOR - EXCLUSIVE AGROPECUARIA</t>
  </si>
  <si>
    <t>23,26</t>
  </si>
  <si>
    <t>OPERADOR DE TRATOR - EXCLUSIVE AGROPECUARIA (MENSALISTA)</t>
  </si>
  <si>
    <t>4.098,22</t>
  </si>
  <si>
    <t>OPERADOR DE USINA DE ASFALTO, DE SOLOS OU DE CONCRETO</t>
  </si>
  <si>
    <t>OPERADOR DE USINA DE ASFALTO, DE SOLOS OU DE CONCRETO (MENSALISTA)</t>
  </si>
  <si>
    <t>3.229,23</t>
  </si>
  <si>
    <t>OXIGENIO, RECARGA PARA CILINDRO DE CONJUNTO OXICORTE GRANDE</t>
  </si>
  <si>
    <t>PA CARREGADEIRA SOBRE RODAS, POTENCIA BRUTA *127* CV, CAPACIDADE DA CACAMBA DE 2,0 A 2,4 M3, PESO OPERACIONAL DE 10330 KG</t>
  </si>
  <si>
    <t>310.800,00</t>
  </si>
  <si>
    <t>PA CARREGADEIRA SOBRE RODAS, POTENCIA LIQUIDA 128 HP, CAPACIDADE DA CACAMBA DE 1,7 A 2,8 M3, PESO OPERACIONAL DE 11632 KG</t>
  </si>
  <si>
    <t>350.000,00</t>
  </si>
  <si>
    <t>PA CARREGADEIRA SOBRE RODAS, POTENCIA LIQUIDA 197 HP, CAPACIDADE DA CACAMBA DE 2,5 A 3,5 M3, PESO OPERACIONAL DE 18338 KG</t>
  </si>
  <si>
    <t>485.333,31</t>
  </si>
  <si>
    <t>PA CARREGADEIRA SOBRE RODAS, POTENCIA LIQUIDA 213 HP, CAPACIDADE DA CACAMBA DE 1,9 A 3,5 M3, PESO OPERACIONAL DE 19234 KG</t>
  </si>
  <si>
    <t>552.533,31</t>
  </si>
  <si>
    <t>PA CARREGADEIRA SOBRE RODAS, POTENCIA 152 HP, CAPACIDADE DA CACAMBA DE 1,53 A 2,30 M3, PESO OPERACIONAL DE 10216 KG</t>
  </si>
  <si>
    <t>322.466,65</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</si>
  <si>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</si>
  <si>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</si>
  <si>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</si>
  <si>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</si>
  <si>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</si>
  <si>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</si>
  <si>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68,84</t>
  </si>
  <si>
    <t>PAINEL ESTRUTURAL PARA LAJE SECA REVESTIDO EM PLACA CIMENTICIA, DE 1,20 X 2,50 M, E = 40 MM</t>
  </si>
  <si>
    <t>128,20</t>
  </si>
  <si>
    <t>PAINEL ESTRUTURAL PARA LAJE SECA REVESTIDO EM PLACA CIMENTICIA, DE 1,20 X 2,50 M, E = 55 MM</t>
  </si>
  <si>
    <t>169,02</t>
  </si>
  <si>
    <t>PAINEL ISOLANTE REVESTIDO EM ACO GALVALUME *0,5* MM COM PRE-PINTURA NAS DUAS FACES, NUCLEO EM POLIURETANO (PUR), E = 40/50 MM, PARA FECHAMENTOS VERTICAIS (INCLUI PARAFUSOS DE FIXACAO)</t>
  </si>
  <si>
    <t>123,31</t>
  </si>
  <si>
    <t>PAINEL ISOLANTE REVESTIDO EM ACO GALVALUME *0,5* MM COM PRE-PINTURA NAS DUAS FACES, NUCLEO EM POLIURETANO (PUR), E = 70/80 MM, PARA FECHAMENTOS VERTICAIS (INCLUI PARAFUSOS DE FIXACAO)</t>
  </si>
  <si>
    <t>145,85</t>
  </si>
  <si>
    <t>PAPEL KRAFT BETUMADO</t>
  </si>
  <si>
    <t>PAPELEIRA DE PAREDE EM METAL CROMADO SEM TAMPA</t>
  </si>
  <si>
    <t>PAPELEIRA PLASTICA TIPO DISPENSER PARA PAPEL HIGIENICO ROLAO</t>
  </si>
  <si>
    <t>PAR DE TABELAS DE BASQUETE EM COMPENSADO NAVAL DE *1,80 X 1,20* M, COM ARO DE METAL E REDE (SEM SUPORTE DE FIXACAO)</t>
  </si>
  <si>
    <t>1.148,42</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</si>
  <si>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</si>
  <si>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</si>
  <si>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</si>
  <si>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</si>
  <si>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</si>
  <si>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</si>
  <si>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</si>
  <si>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</si>
  <si>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</si>
  <si>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</si>
  <si>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</si>
  <si>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</si>
  <si>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</si>
  <si>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</si>
  <si>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</si>
  <si>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</si>
  <si>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</si>
  <si>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</si>
  <si>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</si>
  <si>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</si>
  <si>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</si>
  <si>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</si>
  <si>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</si>
  <si>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</si>
  <si>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</si>
  <si>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</si>
  <si>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</si>
  <si>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12,32</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</si>
  <si>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</si>
  <si>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</si>
  <si>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</si>
  <si>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</si>
  <si>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</si>
  <si>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</si>
  <si>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</si>
  <si>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</si>
  <si>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</si>
  <si>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</si>
  <si>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</si>
  <si>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</si>
  <si>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</si>
  <si>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</si>
  <si>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</si>
  <si>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</si>
  <si>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</si>
  <si>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</si>
  <si>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</si>
  <si>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</si>
  <si>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</si>
  <si>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</si>
  <si>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</si>
  <si>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</si>
  <si>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</si>
  <si>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</si>
  <si>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</si>
  <si>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</si>
  <si>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</si>
  <si>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</si>
  <si>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</si>
  <si>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</si>
  <si>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</si>
  <si>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</si>
  <si>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</si>
  <si>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</si>
  <si>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</si>
  <si>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</si>
  <si>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</si>
  <si>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</si>
  <si>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</si>
  <si>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</si>
  <si>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</si>
  <si>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</si>
  <si>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</si>
  <si>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68,00</t>
  </si>
  <si>
    <t>PARAFUSO, AUTO ATARRACHANTE, CABECA CHATA, FENDA SIMPLES, 1/4 (6,35 MM) X 25 MM</t>
  </si>
  <si>
    <t>PARAFUSO, COMUM, ASTM A307, SEXTAVADO, DIAMETRO 1/2" (12,7 MM), COMPRIMENTO 1" (25,4 MM)</t>
  </si>
  <si>
    <t>111,38</t>
  </si>
  <si>
    <t>PARALELEPIPEDO GRANITICO OU BASALTICO, PARA PAVIMENTACAO, SEM FRETE,  *30 A 35* PECAS POR M2</t>
  </si>
  <si>
    <t>1.142,86</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</si>
  <si>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</si>
  <si>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</si>
  <si>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</si>
  <si>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121,71</t>
  </si>
  <si>
    <t>PASTA PARA SOLDA DE TUBOS E CONEXOES DE COBRE (EMBALAGEM COM 250 G)</t>
  </si>
  <si>
    <t>PASTA VEDA JUNTAS/ROSCA, LATA DE *500* G, PARA INSTALACOES DE GAS E OUTROS</t>
  </si>
  <si>
    <t>73,76</t>
  </si>
  <si>
    <t>PASTILHA CERAMICA/PORCELANA, REVEST INT/EXT E  PISCINA, CORES BRANCA OU FRIAS, *2,5 X 2,5* CM</t>
  </si>
  <si>
    <t>PASTILHA CERAMICA/PORCELANA, REVEST INT/EXT E  PISCINA, CORES FRIAS *5 X 5* CM</t>
  </si>
  <si>
    <t>138,95</t>
  </si>
  <si>
    <t>PASTILHA CERAMICA/PORCELANA, REVEST INT/EXT E  PISCINA, CORES QUENTES *5 X 5* CM</t>
  </si>
  <si>
    <t>162,11</t>
  </si>
  <si>
    <t>PASTILHA CERAMICA/PORCELANA, REVEST INT/EXT E  PISCINA, CORES QUENTES, *2,5 X 2,5* CM</t>
  </si>
  <si>
    <t>252,16</t>
  </si>
  <si>
    <t>PASTILHA DE VIDRO CRISTAL, NACIONAL, REVEST INT/EXT E PISCINA, TODAS AS CORES, E MAIOR OU IGUAL A 5 MM  *2,0 X 2,0* CM</t>
  </si>
  <si>
    <t>466,92</t>
  </si>
  <si>
    <t>PASTILHA DE VIDRO PIGMENTADA *2,0 X 2,0* CM, NACIONAL, PARA REVESTIMENTO INTERNO/EXTERNO E PISCINA, BRANCA OU CORES FRIAS, ESPESSURA MAIOR OU IGUAL A 5 MM</t>
  </si>
  <si>
    <t>295,73</t>
  </si>
  <si>
    <t>PASTILHA DE VIDRO PIGMENTADA, NACIONAL, REVEST INT/EXT E PISCINA, CORES QUENTES, ESPESSURA MAIOR OU IGUAL A 5 MM  *2,0 X 2,0* CM</t>
  </si>
  <si>
    <t>520,77</t>
  </si>
  <si>
    <t>PASTILHEIRO</t>
  </si>
  <si>
    <t>PASTILHEIRO (MENSALISTA)</t>
  </si>
  <si>
    <t>3.161,85</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</si>
  <si>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</si>
  <si>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</si>
  <si>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</si>
  <si>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</si>
  <si>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</si>
  <si>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166,00</t>
  </si>
  <si>
    <t>PATCH PANEL, 24 PORTAS, CATEGORIA 6, COM RACKS DE 19" E 1 U DE ALTURA</t>
  </si>
  <si>
    <t>289,33</t>
  </si>
  <si>
    <t>PATCH PANEL, 48 PORTAS, CATEGORIA 5E, COM RACKS DE 19" E 2 U DE ALTURA</t>
  </si>
  <si>
    <t>242,87</t>
  </si>
  <si>
    <t>PATCH PANEL, 48 PORTAS, CATEGORIA 6, COM RACKS DE 19" E 2 U DE ALTURA</t>
  </si>
  <si>
    <t>390,17</t>
  </si>
  <si>
    <t>PECA DE MADEIRA APARELHADA *7,5 X 7,5* CM (3 X 3 ") MACARANDUBA, ANGELIM OU EQUIVALENTE DA REGIAO</t>
  </si>
  <si>
    <t>PECA DE MADEIRA NAO APARELHADA *7,5 X 7,5* CM (3 X 3 ") MACARANDUBA, ANGELIM OU EQUIVALENTE DA REGIAO</t>
  </si>
  <si>
    <t>PEDRA ARDOSIA, CINZA, *40 X 40* CM, E= *1 CM</t>
  </si>
  <si>
    <t>26,58</t>
  </si>
  <si>
    <t>PEDRA ARDOSIA, CINZA, 20  X  40 CM,  E=  *1 CM</t>
  </si>
  <si>
    <t>PEDRA ARDOSIA, CINZA, 30  X  30,  E= *1 CM</t>
  </si>
  <si>
    <t>PEDRA BRITADA GRADUADA, CLASSIFICADA (POSTO PEDREIRA/FORNECEDOR, SEM FRETE)</t>
  </si>
  <si>
    <t>75,73</t>
  </si>
  <si>
    <t>PEDRA BRITADA N. 0, OU PEDRISCO (4,8 A 9,5 MM) POSTO PEDREIRA/FORNECEDOR, SEM FRETE</t>
  </si>
  <si>
    <t>82,80</t>
  </si>
  <si>
    <t>PEDRA BRITADA N. 1 (9,5 a 19 MM) POSTO PEDREIRA/FORNECEDOR, SEM FRETE</t>
  </si>
  <si>
    <t>64,85</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</si>
  <si>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</si>
  <si>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</si>
  <si>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</si>
  <si>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</si>
  <si>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</si>
  <si>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70,16</t>
  </si>
  <si>
    <t>PEDRA DE MAO OU PEDRA RACHAO PARA ARRIMO/FUNDACAO (POSTO PEDREIRA/FORNECEDOR, SEM FRETE)</t>
  </si>
  <si>
    <t>67,80</t>
  </si>
  <si>
    <t>PEDRA GRANITICA OU BASALTICA IRREGULAR, FAIXA GRANULOMETRICA 100 A 150 MM PARA PAVIMENTACAO OU CALCAMENTO POLIEDRICO, POSTO PEDREIRA / FORNECEDOR (SEM FRETE)</t>
  </si>
  <si>
    <t>67,97</t>
  </si>
  <si>
    <t>PEDRA GRANITICA OU BASALTO, CACO, RETALHO, CAVACO, TIPO MIRACEMA, MADEIRA, PADUANA, RACHINHA, SANTA ISABEL OU OUTRAS SIMILARES, E=  *1,0 A *2,0 CM</t>
  </si>
  <si>
    <t>83,53</t>
  </si>
  <si>
    <t>PEDRA GRANITICA, SERRADA, TIPO MIRACEMA, MADEIRA, PADUANA, RACHINHA, SANTA ISABEL OU OUTRAS SIMILARES, *11,5 X  *23 CM, E=  *1,0 A *2,0 CM</t>
  </si>
  <si>
    <t>49,69</t>
  </si>
  <si>
    <t>PEDRA PORTUGUESA  OU PETIT PAVE, BRANCA OU PRETA</t>
  </si>
  <si>
    <t>PEDRA QUARTZITO OU CALCARIO LAMINADO, CACO, TIPO CARIRI, ITACOLOMI, LAGOA SANTA, LUMINARIA, PIRENOPOLIS, SAO TOME OU OUTRAS SIMILARES DA REGIAO, E=  *1,5 A *2,5 CM</t>
  </si>
  <si>
    <t>47,12</t>
  </si>
  <si>
    <t>PEDRA QUARTZITO OU CALCARIO LAMINADO, SERRADA, TIPO CARIRI, ITACOLOMI, LAGOA SANTA, LUMINARIA, PIRENOPOLIS, SAO TOME OU OUTRAS SIMILARES DA REGIAO, *20 X *40 CM, E=  *1,5 A *2,5 CM</t>
  </si>
  <si>
    <t>151,10</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</si>
  <si>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</si>
  <si>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</si>
  <si>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</si>
  <si>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</si>
  <si>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</si>
  <si>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</si>
  <si>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</si>
  <si>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93,14</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</si>
  <si>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</si>
  <si>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</si>
  <si>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</si>
  <si>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</si>
  <si>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8.835,64</t>
  </si>
  <si>
    <t>PERFIL "I" DE ACO LAMINADO, "I" 102 X 12,7</t>
  </si>
  <si>
    <t>76,67</t>
  </si>
  <si>
    <t>PERFIL "I" DE ACO LAMINADO, "I" 152 X 22</t>
  </si>
  <si>
    <t>132,11</t>
  </si>
  <si>
    <t>PERFIL "I" DE ACO LAMINADO, "I" 203  X  34,3</t>
  </si>
  <si>
    <t>209,37</t>
  </si>
  <si>
    <t>PERFIL "I" DE ACO LAMINADO, "W" 150 X 22,5</t>
  </si>
  <si>
    <t>PERFIL "I" DE ACO LAMINADO, "W" 250 X 32,7</t>
  </si>
  <si>
    <t>PERFIL "I" DE ACO LAMINADO, "W" 250 X 44,8</t>
  </si>
  <si>
    <t>264,29</t>
  </si>
  <si>
    <t>PERFIL "I" DE ACO LAMINADO, "W" 310 X 52,0</t>
  </si>
  <si>
    <t>PERFIL "I" DE ACO LAMINADO, "W" 410 X 67</t>
  </si>
  <si>
    <t>409,75</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</si>
  <si>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</si>
  <si>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</si>
  <si>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</si>
  <si>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</si>
  <si>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</si>
  <si>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</si>
  <si>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</si>
  <si>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</si>
  <si>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</si>
  <si>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</si>
  <si>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</si>
  <si>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</si>
  <si>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25,66</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</si>
  <si>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</si>
  <si>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</si>
  <si>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</si>
  <si>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</si>
  <si>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</si>
  <si>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</si>
  <si>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</si>
  <si>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</si>
  <si>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</si>
  <si>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</si>
  <si>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</si>
  <si>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</si>
  <si>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</si>
  <si>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</si>
  <si>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</si>
  <si>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</si>
  <si>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</si>
  <si>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</si>
  <si>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</si>
  <si>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</si>
  <si>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</si>
  <si>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</si>
  <si>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</si>
  <si>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</si>
  <si>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</si>
  <si>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39.280,78</t>
  </si>
  <si>
    <t>PERFURATRIZ MANUAL, TORQUE MAXIMO 83 N.M, POTENCIA 5 CV, COM DIAMETRO MAXIMO 4" (NAO INCLUI SUPORTE / CHASSI)</t>
  </si>
  <si>
    <t>5.660,76</t>
  </si>
  <si>
    <t>PERFURATRIZ MANUAL, TORQUE MAXIMO 83 N.M, POTENCIA 5 CV, COM DIAMETRO MAXIMO 4", PARA SOLO GRAMPEADO (INCLUI SUPORTE OU CHASSI TIPO MESA)</t>
  </si>
  <si>
    <t>17.720,65</t>
  </si>
  <si>
    <t>PERFURATRIZ PNEUMATICA MANUAL DE PESO MEDIO, 18KG, COMPRIMENTO DE CURSO DE 6 M, DIAMETRO DO PISTAO DE 5,5 CM</t>
  </si>
  <si>
    <t>9.691,67</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</si>
  <si>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</si>
  <si>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</si>
  <si>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</si>
  <si>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</si>
  <si>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49.739,95</t>
  </si>
  <si>
    <t>PIGMENTO EM PO PARA ARGAMASSAS, CIMENTOS E OUTROS</t>
  </si>
  <si>
    <t>28,76</t>
  </si>
  <si>
    <t>PILAR DE MADEIRA NAO APARELHADA *10 X 10* CM, MACARANDUBA, ANGELIM OU EQUIVALENTE DA REGIAO</t>
  </si>
  <si>
    <t>PILAR DE MADEIRA NAO APARELHADA *15 X 15* CM, MACARANDUBA, ANGELIM OU EQUIVALENTE DA REGIAO</t>
  </si>
  <si>
    <t>66,28</t>
  </si>
  <si>
    <t>PILAR DE MADEIRA NAO APARELHADA *20 X 20* CM, MACARANDUBA, ANGELIM OU EQUIVALENTE DA REGIAO</t>
  </si>
  <si>
    <t>108,37</t>
  </si>
  <si>
    <t>PINCEL CHATO (TRINCHA) CERDAS GRIS 1.1/2 " (38 MM)</t>
  </si>
  <si>
    <t>PINGADEIRA PLASTICA PARA TELHA DE FIBROCIMENTO CANALETE 49/KALHETA OU CANALETE 90/KALHETAO</t>
  </si>
  <si>
    <t>PINO DE ACO COM ARRUELA CONICA, DIAMETRO ARRUELA = *23* MM E COMP HASTE = *27* MM (ACAO INDIRETA)</t>
  </si>
  <si>
    <t>30,90</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</si>
  <si>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</si>
  <si>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</si>
  <si>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</si>
  <si>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</si>
  <si>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</si>
  <si>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</si>
  <si>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</si>
  <si>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</si>
  <si>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</si>
  <si>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</si>
  <si>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</si>
  <si>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3.974,73</t>
  </si>
  <si>
    <t>PINTOR PARA TINTA EPOXI</t>
  </si>
  <si>
    <t>PINTOR PARA TINTA EPOXI (MENSALISTA)</t>
  </si>
  <si>
    <t>3.244,68</t>
  </si>
  <si>
    <t>PISO DE BORRACHA CANELADO EM PLACAS 50 X 50 CM, E = *3,5* MM, PARA COLA</t>
  </si>
  <si>
    <t>PISO DE BORRACHA ESPORTIVO EM PLACAS 50 X 50 CM, E = 15 MM, PARA ARGAMASSA, PRETO</t>
  </si>
  <si>
    <t>229,59</t>
  </si>
  <si>
    <t>PISO DE BORRACHA FRISADO OU PASTILHADO, PRETO, EM PLACAS 50 X 50 CM, E = 7 MM, PARA ARGAMASSA</t>
  </si>
  <si>
    <t>PISO DE BORRACHA PASTILHADO EM PLACAS 50 X 50 CM, E = *3,5* MM, PARA COLA, PRETO</t>
  </si>
  <si>
    <t>PISO DE BORRACHA PASTILHADO EM PLACAS 50 X 50 CM, E = 15 MM, PARA ARGAMASSA, PRETO</t>
  </si>
  <si>
    <t>223,49</t>
  </si>
  <si>
    <t>PISO ELEVADO COM 2 PLACAS DE ACO COM ENCHIMENTO DE CONCRETO CELULAR, INCLUSO BASE/HASTE/CRUZETAS, 60 X 60 CM, H = *28* CM, RESISTENCIA CARGA CONCENTRADA 496 KG (COM COLOCACAO)</t>
  </si>
  <si>
    <t>199,63</t>
  </si>
  <si>
    <t>PISO EM CERAMICA ESMALTADA EXTRA, PEI MAIOR OU IGUAL A 4, FORMATO MAIOR QUE 2025 CM2</t>
  </si>
  <si>
    <t>40,56</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</si>
  <si>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</si>
  <si>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</si>
  <si>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</si>
  <si>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</si>
  <si>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</si>
  <si>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86,03</t>
  </si>
  <si>
    <t>PISO EM GRANITO, POLIDO, TIPO MARFIM, DALLAS, CARAVELAS OU OUTROS EQUIVALENTES DA REGIAO, FORMATO MENOR OU IGUAL A 3025 CM2, E=  *2* CM</t>
  </si>
  <si>
    <t>109,93</t>
  </si>
  <si>
    <t>PISO EM GRANITO, POLIDO, TIPO PRETO SAO GABRIEL/ TIJUCA OU OUTROS EQUIVALENTES DA REGIAO, FORMATO MENOR OU IGUAL A 3025 CM2, E=  *2* CM</t>
  </si>
  <si>
    <t>124,27</t>
  </si>
  <si>
    <t>PISO EM PORCELANATO RETIFICADO EXTRA, FORMATO MENOR OU IGUAL A 2025 CM2</t>
  </si>
  <si>
    <t>54,06</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</si>
  <si>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</si>
  <si>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</si>
  <si>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</si>
  <si>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</si>
  <si>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</si>
  <si>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</si>
  <si>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</si>
  <si>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</si>
  <si>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</si>
  <si>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</si>
  <si>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63,85</t>
  </si>
  <si>
    <t>PISO TATIL ALERTA OU DIRECIONAL, DE BORRACHA, COLORIDO, 25 X 25 CM, E = 5 MM, PARA COLA</t>
  </si>
  <si>
    <t>153,27</t>
  </si>
  <si>
    <t>PISO TATIL DE ALERTA OU DIRECIONAL DE BORRACHA, PRETO, 25 X 25 CM, E = 5 MM, PARA COLA</t>
  </si>
  <si>
    <t>145,99</t>
  </si>
  <si>
    <t>PISO TATIL DE ALERTA OU DIRECIONAL, DE BORRACHA, COLORIDO, 25 X 25 CM, E = 12 MM, PARA ARGAMASSA</t>
  </si>
  <si>
    <t>379,49</t>
  </si>
  <si>
    <t>PISO TATIL DE ALERTA OU DIRECIONAL, DE BORRACHA, PRETO, 25 X 25 CM, E = 12 MM, PARA ARGAMASSA</t>
  </si>
  <si>
    <t>337,88</t>
  </si>
  <si>
    <t>PISO URETANO, VERSAO REVESTIMENTO AUTONIVELANTE, ESPESSURA VARIÁVEL DE 3 A 4 MM (INCLUSO EXECUCAO)</t>
  </si>
  <si>
    <t>PISO/ REVESTIMENTO EM GRANITO, POLIDO, TIPO ANDORINHA/ QUARTZ/ CASTELO/ CORUMBA OU OUTROS EQUIVALENTES DA REGIAO, FORMATO MAIOR OU IGUAL A 3025 CM2, E = *2* CM</t>
  </si>
  <si>
    <t>90,81</t>
  </si>
  <si>
    <t>PISO/ REVESTIMENTO EM MARMORE, POLIDO, BRANCO COMUM, FORMATO MAIOR OU IGUAL A 3025 CM2, E = *2* CM</t>
  </si>
  <si>
    <t>257,81</t>
  </si>
  <si>
    <t>PISO/ REVESTIMENTO EM MARMORE, POLIDO, BRANCO COMUM, FORMATO MENOR OU IGUAL A 3025 CM2, E = *2* CM</t>
  </si>
  <si>
    <t>265,00</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</si>
  <si>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</si>
  <si>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</si>
  <si>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48,07</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</si>
  <si>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</si>
  <si>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</si>
  <si>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</si>
  <si>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</si>
  <si>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</si>
  <si>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</si>
  <si>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</si>
  <si>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</si>
  <si>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</si>
  <si>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</si>
  <si>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</si>
  <si>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</si>
  <si>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</si>
  <si>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</si>
  <si>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</si>
  <si>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</si>
  <si>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</si>
  <si>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</si>
  <si>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</si>
  <si>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</si>
  <si>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</si>
  <si>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</si>
  <si>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</si>
  <si>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1.187,61</t>
  </si>
  <si>
    <t>PLACA VINILICA SEMIFLEXIVEL PARA PISOS, E = 3,2 MM, 30 X 30 CM (SEM COLOCACAO)</t>
  </si>
  <si>
    <t>PLACA VINILICA SEMIFLEXIVEL PARA REVESTIMENTO DE PISOS E PAREDES, E = 2 MM (SEM COLOCACAO)</t>
  </si>
  <si>
    <t>64,80</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</si>
  <si>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</si>
  <si>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</si>
  <si>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</si>
  <si>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</si>
  <si>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</si>
  <si>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</si>
  <si>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</si>
  <si>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27,08</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</si>
  <si>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</si>
  <si>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</si>
  <si>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</si>
  <si>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</si>
  <si>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</si>
  <si>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</si>
  <si>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</si>
  <si>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</si>
  <si>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</si>
  <si>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19,34</t>
  </si>
  <si>
    <t>PLUG PVC, JE, DN 150 MM, PARA REDE COLETORA ESGOTO (NBR 10569)</t>
  </si>
  <si>
    <t>PLUG PVC, JE, DN 200 MM, PARA REDE COLETORA ESGOTO (NBR 10569)</t>
  </si>
  <si>
    <t>PLUG PVC, JE, DN 250 MM, PARA REDE COLETORA ESGOTO (NBR 10569)</t>
  </si>
  <si>
    <t>171,67</t>
  </si>
  <si>
    <t>PLUG PVC, JE, DN 350 MM, PARA REDE COLETORA ESGOTO (NBR 10569)</t>
  </si>
  <si>
    <t>504,77</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</si>
  <si>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</si>
  <si>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</si>
  <si>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</si>
  <si>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</si>
  <si>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</si>
  <si>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</si>
  <si>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</si>
  <si>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</si>
  <si>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</si>
  <si>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2.915,71</t>
  </si>
  <si>
    <t>POLIDORA DE PISO (POLITRIZ) ELETRICA, MOTOR MONOFASICO DE 4 HP, PESO DE 100 KG, DIAMETRO DO TRABALHO DE 450 MM</t>
  </si>
  <si>
    <t>6.346,57</t>
  </si>
  <si>
    <t>POLIESTIRENO EXPANDIDO/EPS (ISOPOR), PEROLAS, PARA CONCRETO LEVE</t>
  </si>
  <si>
    <t>21,69</t>
  </si>
  <si>
    <t>POLIESTIRENO EXPANDIDO/EPS (ISOPOR), TIPO 2F, BLOCO</t>
  </si>
  <si>
    <t>166,91</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</si>
  <si>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</si>
  <si>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</si>
  <si>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</si>
  <si>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</si>
  <si>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81,59</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</si>
  <si>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</si>
  <si>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</si>
  <si>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</si>
  <si>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</si>
  <si>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</si>
  <si>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</si>
  <si>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</si>
  <si>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</si>
  <si>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</si>
  <si>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</si>
  <si>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</si>
  <si>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</si>
  <si>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</si>
  <si>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</si>
  <si>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</si>
  <si>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789,19</t>
  </si>
  <si>
    <t>PORTA DE ABRIR EM ACO COM DIVISAO HORIZONTAL  PARA VIDROS, COM FUNDO ANTICORROSIVO/PRIMER DE PROTECAO, SEM GUARNICAO/ALIZAR/VISTA, VIDROS NAO INCLUSOS, 87 X 210 CM</t>
  </si>
  <si>
    <t>354,97</t>
  </si>
  <si>
    <t>PORTA DE ABRIR EM ACO TIPO VENEZIANA, COM FUNDO ANTICORROSIVO / PRIMER DE PROTECAO, SEM GUARNICAO/ALIZAR/VISTA, 87 X 210 CM</t>
  </si>
  <si>
    <t>439,00</t>
  </si>
  <si>
    <t>PORTA DE ABRIR EM ALUMINIO COM DIVISAO HORIZONTAL  PARA VIDROS,  ACABAMENTO ANODIZADO NATURAL, VIDROS INCLUSOS, SEM GUARNICAO/ALIZAR/VISTA , 87 X 210 CM</t>
  </si>
  <si>
    <t>567,93</t>
  </si>
  <si>
    <t>PORTA DE ABRIR EM ALUMINIO COM LAMBRI HORIZONTAL/LAMINADA, ACABAMENTO ANODIZADO NATURAL, SEM GUARNICAO/ALIZAR/VISTA</t>
  </si>
  <si>
    <t>460,49</t>
  </si>
  <si>
    <t>PORTA DE ABRIR EM ALUMINIO TIPO VENEZIANA, ACABAMENTO ANODIZADO NATURAL, SEM GUARNICAO/ALIZAR/VISTA</t>
  </si>
  <si>
    <t>318,02</t>
  </si>
  <si>
    <t>PORTA DE ABRIR EM ALUMINIO TIPO VENEZIANA, ACABAMENTO ANODIZADO NATURAL, SEM GUARNICAO/ALIZAR/VISTA, 87 X 210 CM</t>
  </si>
  <si>
    <t>582,35</t>
  </si>
  <si>
    <t>PORTA DE ABRIR EM GRADIL COM BARRA CHATA 3 CM X 1/4", COM REQUADRO E GUARNICAO - COMPLETO - ACABAMENTO NATURAL</t>
  </si>
  <si>
    <t>381,50</t>
  </si>
  <si>
    <t>PORTA DE CORRER EM ALUMINIO, DUAS FOLHAS MOVEIS COM VIDRO, FECHADURA E PUXADOR EMBUTIDO, ACABAMENTO ANODIZADO NATURAL, SEM GUARNICAO/ALIZAR/VISTA</t>
  </si>
  <si>
    <t>294,99</t>
  </si>
  <si>
    <t>PORTA DE ENROLAR MANUAL COMPLETA, ARTICULADA RAIADA LARGA, EM ACO GALVANIZADO NATURAL, CHAPA NUMERO 24 (SEM INSTALACAO)</t>
  </si>
  <si>
    <t>140,34</t>
  </si>
  <si>
    <t>PORTA DE ENROLAR MANUAL COMPLETA, PERFIL MEIA CANA CEGA, EM ACO GALVANIZADO COM PINTURA ELETROSTATICA, CHAPA NUMERO 24 " (SEM INSTALACAO)</t>
  </si>
  <si>
    <t>179,15</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</si>
  <si>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</si>
  <si>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</si>
  <si>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</si>
  <si>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277,90</t>
  </si>
  <si>
    <t>PORTA DE MADEIRA TIPO VENEZIANA (EUCALIPTO OU EQUIVALENTE REGIONAL), E = *3,5* CM</t>
  </si>
  <si>
    <t>187,59</t>
  </si>
  <si>
    <t>PORTA DE MADEIRA-DE-LEI QUADRICULADA PARA VIDRO, DE CORRER (ANGELIM OU EQUIVALENTE REGIONAL), E = *3,5* CM</t>
  </si>
  <si>
    <t>459,02</t>
  </si>
  <si>
    <t>PORTA DE MADEIRA-DE-LEI TIPO MEXICANA SEM EMENDA (ANGELIM OU EQUIVALENTE REGIONAL), E = *3,5* CM</t>
  </si>
  <si>
    <t>381,23</t>
  </si>
  <si>
    <t>PORTA DE MADEIRA-DE-LEI TIPO VENEZIANA (ANGELIM OU EQUIVALENTE REGIONAL), E = *3,5* CM</t>
  </si>
  <si>
    <t>265,32</t>
  </si>
  <si>
    <t>PORTA DE MADEIRA, FOLHA LEVE (NBR 15930) DE 60 X 210 CM, E = *35* MM, NUCLEO COLMEIA, CAPA LISA EM HDF, ACABAMENTO EM PRIMER PARA PINTURA</t>
  </si>
  <si>
    <t>80,68</t>
  </si>
  <si>
    <t>PORTA DE MADEIRA, FOLHA LEVE (NBR 15930) DE 70 X 210 CM, E = *35* MM, NUCLEO COLMEIA, CAPA LISA EM HDF, ACABAMENTO EM PRIMER PARA PINTURA</t>
  </si>
  <si>
    <t>86,89</t>
  </si>
  <si>
    <t>PORTA DE MADEIRA, FOLHA LEVE (NBR 15930) DE 80 X 210 CM, E = *35* MM, NUCLEO COLMEIA, CAPA LISA EM HDF, ACABAMENTO EM PRIMER PARA PINTURA</t>
  </si>
  <si>
    <t>91,95</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</si>
  <si>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</si>
  <si>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</si>
  <si>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183,80</t>
  </si>
  <si>
    <t>PORTA DE MADEIRA, FOLHA MEDIA (NBR 15930) DE 100 X 210 CM, E = 35 MM, NUCLEO SARRAFEADO, CAPA LISA EM HDF, ACABAMENTO EM PRIMER PARA PINTURA</t>
  </si>
  <si>
    <t>159,56</t>
  </si>
  <si>
    <t>PORTA DE MADEIRA, FOLHA MEDIA (NBR 15930) DE 60 X 210 CM, E = 35 MM, NUCLEO SARRAFEADO, CAPA FRISADA EM HDF, ACABAMENTO MELAMINICO EM PADRAO MADEIRA</t>
  </si>
  <si>
    <t>140,63</t>
  </si>
  <si>
    <t>PORTA DE MADEIRA, FOLHA MEDIA (NBR 15930) DE 60 X 210 CM, E = 35 MM, NUCLEO SARRAFEADO, CAPA LISA EM HDF, ACABAMENTO EM PRIMER PARA PINTURA</t>
  </si>
  <si>
    <t>149,94</t>
  </si>
  <si>
    <t>PORTA DE MADEIRA, FOLHA MEDIA (NBR 15930) DE 60 X 210 CM, E = 35 MM, NUCLEO SARRAFEADO, CAPA LISA EM HDF, ACABAMENTO LAMINADO NATURAL PARA VERNIZ</t>
  </si>
  <si>
    <t>155,45</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</si>
  <si>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</si>
  <si>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</si>
  <si>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</si>
  <si>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167,57</t>
  </si>
  <si>
    <t>PORTA DE MADEIRA, FOLHA MEDIA (NBR 15930) DE 80 X 210 CM, E = 35 MM, NUCLEO SARRAFEADO, CAPA FRISADA EM HDF, ACABAMENTO MELAMINICO EM PADRAO MADEIRA</t>
  </si>
  <si>
    <t>183,90</t>
  </si>
  <si>
    <t>PORTA DE MADEIRA, FOLHA MEDIA (NBR 15930) DE 80 X 210 CM, E = 35 MM, NUCLEO SARRAFEADO, CAPA LISA EM HDF, ACABAMENTO EM LAMINADO NATURAL PARA VERNIZ</t>
  </si>
  <si>
    <t>182,39</t>
  </si>
  <si>
    <t>PORTA DE MADEIRA, FOLHA MEDIA (NBR 15930) DE 80 X 210 CM, E = 35 MM, NUCLEO SARRAFEADO, CAPA LISA EM HDF, ACABAMENTO EM PRIMER PARA PINTURA</t>
  </si>
  <si>
    <t>161,73</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</si>
  <si>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</si>
  <si>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</si>
  <si>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171,81</t>
  </si>
  <si>
    <t>PORTA DE MADEIRA, FOLHA MEDIA (NBR 15930), E = 35 MM, NUCLEO SARRAFEADO, CAPA FRISADA EM HDF, ACABAMENTO MELAMINICO EM PADRAO MADEIRA</t>
  </si>
  <si>
    <t>98,20</t>
  </si>
  <si>
    <t>PORTA DE MADEIRA, FOLHA PESADA (NBR 15930) DE 80 X 210 CM, E = 35 MM, NUCLEO SOLIDO, CAPA LISA EM HDF, ACABAMENTO EM LAMINADO NATURAL PARA VERNIZ</t>
  </si>
  <si>
    <t>237,99</t>
  </si>
  <si>
    <t>PORTA DE MADEIRA, FOLHA PESADA (NBR 15930) DE 80 X 210 CM, E = 35 MM, NUCLEO SOLIDO, CAPA LISA EM HDF, ACABAMENTO EM PRIMER PARA PINTURA</t>
  </si>
  <si>
    <t>168,76</t>
  </si>
  <si>
    <t>PORTA DE MADEIRA, FOLHA PESADA (NBR 15930) DE 90 X 210 CM, E = 35 MM, NUCLEO SOLIDO, CAPA LISA EM HDF, ACABAMENTO EM LAMINADO NATURAL PARA VERNIZ</t>
  </si>
  <si>
    <t>258,55</t>
  </si>
  <si>
    <t>PORTA DE MADEIRA, FOLHA PESADA (NBR 15930) DE 90 X 210 CM, E = 35 MM, NUCLEO SOLIDO, CAPA LISA EM HDF, ACABAMENTO EM PRIMER PARA PINTURA</t>
  </si>
  <si>
    <t>PORTA DENTE PARA FRESADORA</t>
  </si>
  <si>
    <t>353,78</t>
  </si>
  <si>
    <t>PORTA GRADE DE ENROLAR MANUAL COMPLETA, PERFIL TUBULAR TIJOLINHO 3/4 ", EM ACO GALVANIZADO NATURAL (SEM INSTALACAO)</t>
  </si>
  <si>
    <t>273,17</t>
  </si>
  <si>
    <t>PORTA TOALHA BANHO EM METAL CROMADO, TIPO BARRA</t>
  </si>
  <si>
    <t>PORTA TOALHA ROSTO EM METAL CROMADO, TIPO ARGOLA</t>
  </si>
  <si>
    <t>PORTA VIDRO TEMPERADO INCOLOR, 2 FOLHAS DE CORRER, E = 10 MM (SEM FERRAGENS E SEM COLOCACAO)</t>
  </si>
  <si>
    <t>337,48</t>
  </si>
  <si>
    <t>PORTAO BASCULANTE MANUAL EM ACO GALVANIZADO NATURAL, TIPO LAMBRIL COM REQUADRO/BATENTE, CHAPA NUMERO 26, INCLUI FECHADURA (SEM INSTALACAO)</t>
  </si>
  <si>
    <t>490,25</t>
  </si>
  <si>
    <t>PORTAO BASCULANTE, MANUAL, EM CHAPA TIPO LAMBRIL QUADRADO, COM REQUADRO, ACABAMENTO NATURAL</t>
  </si>
  <si>
    <t>376,43</t>
  </si>
  <si>
    <t>PORTAO DE ABRIR EM GRADIL DE METALON REDONDO DE 3/4"  VERTICAL, COM REQUADRO, ACABAMENTO NATURAL - COMPLETO</t>
  </si>
  <si>
    <t>341,63</t>
  </si>
  <si>
    <t>PORTAO DE CORRER EM CHAPA TIPO PAINEL LAMBRIL QUADRADO, COM PORTA SOCIAL COMPLETA INCLUIDA, COM REQUADRO, ACABAMENTO NATURAL, COM TRILHOS E ROLDANAS</t>
  </si>
  <si>
    <t>702,71</t>
  </si>
  <si>
    <t>PORTAO DE CORRER EM GRADIL FIXO DE BARRA DE FERRO CHATA DE 3 X 1/4" NA VERTICAL, SEM REQUADRO, ACABAMENTO NATURAL, COM TRILHOS E ROLDANAS</t>
  </si>
  <si>
    <t>450,71</t>
  </si>
  <si>
    <t>PORTINHOLA DE ABRIR EM ALUMINIO DE 60 X 80 CM, VENEZIANA VENTILADA 1 FOLHA, ACABAMENTO ANODIZADO NATURAL</t>
  </si>
  <si>
    <t>POSTE CONICO CONTINUO EM ACO GALVANIZADO, CURVO, BRACO DUPLO, ENGASTADO,  H = 9 M, DIAMETRO INFERIOR = *135* MM</t>
  </si>
  <si>
    <t>1.077,30</t>
  </si>
  <si>
    <t>POSTE CONICO CONTINUO EM ACO GALVANIZADO, CURVO, BRACO DUPLO, FLANGEADO,  H = 9 M, DIAMETRO INFERIOR = *135* MM</t>
  </si>
  <si>
    <t>1.224,42</t>
  </si>
  <si>
    <t>POSTE CONICO CONTINUO EM ACO GALVANIZADO, CURVO, BRACO SIMPLES, ENGASTADO,  H = 9 M, DIAMETRO INFERIOR = *135* MM</t>
  </si>
  <si>
    <t>1.041,35</t>
  </si>
  <si>
    <t>POSTE CONICO CONTINUO EM ACO GALVANIZADO, CURVO, BRACO SIMPLES, FLANGEADO,  H = 9 M, DIAMETRO INFERIOR = *135* MM</t>
  </si>
  <si>
    <t>1.039,84</t>
  </si>
  <si>
    <t>POSTE CONICO CONTINUO EM ACO GALVANIZADO, CURVO, BRACO SIMPLES, FLANGEADO, H = 7 M, DIAMETRO INFERIOR = *125* MM</t>
  </si>
  <si>
    <t>775,87</t>
  </si>
  <si>
    <t>POSTE CONICO CONTINUO EM ACO GALVANIZADO, RETO, ENGASTADO,  H = 7 M, DIAMETRO INFERIOR = *125* MM</t>
  </si>
  <si>
    <t>785,72</t>
  </si>
  <si>
    <t>POSTE CONICO CONTINUO EM ACO GALVANIZADO, RETO, ENGASTADO,  H = 9 M, DIAMETRO INFERIOR = *145* MM</t>
  </si>
  <si>
    <t>1.088,50</t>
  </si>
  <si>
    <t>POSTE CONICO CONTINUO EM ACO GALVANIZADO, RETO, FLANGEADO,  H = 3 M, DIAMETRO INFERIOR = *95* MM</t>
  </si>
  <si>
    <t>267,90</t>
  </si>
  <si>
    <t>POSTE CONICO CONTINUO EM ACO GALVANIZADO, RETO, FLANGEADO, H = 6 M, DIAMETRO INFERIOR = *90* CM</t>
  </si>
  <si>
    <t>636,80</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</si>
  <si>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</si>
  <si>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</si>
  <si>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</si>
  <si>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</si>
  <si>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</si>
  <si>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</si>
  <si>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</si>
  <si>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</si>
  <si>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</si>
  <si>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</si>
  <si>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</si>
  <si>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</si>
  <si>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</si>
  <si>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</si>
  <si>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</si>
  <si>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</si>
  <si>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</si>
  <si>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158,58</t>
  </si>
  <si>
    <t>POSTE PADRAO SUBTERRANEO 100 A, H = 2,5 M</t>
  </si>
  <si>
    <t>POSTE PADRAO SUBTERRANEO 200 A, H = 2,5 M</t>
  </si>
  <si>
    <t>POZOLANA DE CLASSE C</t>
  </si>
  <si>
    <t>PRANCHA DE MADEIRA APARELHADA *4 X 30* CM, MACARANDUBA, ANGELIM OU EQUIVALENTE DA REGIAO</t>
  </si>
  <si>
    <t>42,13</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</si>
  <si>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</si>
  <si>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</si>
  <si>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</si>
  <si>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</si>
  <si>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</si>
  <si>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</si>
  <si>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48,28</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</si>
  <si>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</si>
  <si>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</si>
  <si>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</si>
  <si>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</si>
  <si>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</si>
  <si>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15,14</t>
  </si>
  <si>
    <t>PREGO DE ACO POLIDO COM CABECA 14 X 18 (1 1/2 X 14)</t>
  </si>
  <si>
    <t>PREGO DE ACO POLIDO COM CABECA 15 X 15 (1 1/4 X 13)</t>
  </si>
  <si>
    <t>PREGO DE ACO POLIDO COM CABECA 15 X 18 (1 1/2 X 13)</t>
  </si>
  <si>
    <t>12,88</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</si>
  <si>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</si>
  <si>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</si>
  <si>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</si>
  <si>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</si>
  <si>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</si>
  <si>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</si>
  <si>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</si>
  <si>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</si>
  <si>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</si>
  <si>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</si>
  <si>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</si>
  <si>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</si>
  <si>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</si>
  <si>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</si>
  <si>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</si>
  <si>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2.248,18</t>
  </si>
  <si>
    <t>PRIMER EPOXI</t>
  </si>
  <si>
    <t>168,77</t>
  </si>
  <si>
    <t>PRIMER PARA MANTA ASFALTICA A BASE DE ASFALTO MODIFICADO DILUIDO EM SOLVENTE, APLICACAO A FRIO</t>
  </si>
  <si>
    <t>PRIMER UNIVERSAL, FUNDO ANTICORROSIVO TIPO ZARCAO</t>
  </si>
  <si>
    <t>479,19</t>
  </si>
  <si>
    <t>PROJETOR DE ARGAMASSA, CAPACIDADE DE PROJECAO 1,5 M3/H, ALCANCE DA PROJECAO 30 ATE 60 M, MOTOR ELETRICO TRIFASICO</t>
  </si>
  <si>
    <t>49.095,37</t>
  </si>
  <si>
    <t>PROJETOR DE ARGAMASSA, CAPACIDADE DE PROJECAO 2,0 M3/H, ALCANCE DA PROJECAO ATE 50 M, MOTOR ELETRICO TRIFASICO</t>
  </si>
  <si>
    <t>65.075,67</t>
  </si>
  <si>
    <t>PROJETOR PNEUMATICO DE ARGAMASSA PARA CHAPISCO E REBOCO COM RECIPIENTE ACOPLADO, TIPO CANEQUNHA, COM VOLUME DE 1,50 L, SEM COMPRESSOR</t>
  </si>
  <si>
    <t>390,39</t>
  </si>
  <si>
    <t>PROJETOR RETANGULAR FECHADO PARA LAMPADA VAPOR DE MERCURIO/SODIO 250 W A 500 W, CABECEIRAS EM ALUMINIO FUNDIDO, CORPO EM ALUMINIO ANODIZADO, PARA LAMPADA E40 FECHAMENTO EM VIDRO TEMPERADO.</t>
  </si>
  <si>
    <t>52,48</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</si>
  <si>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</si>
  <si>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</si>
  <si>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</si>
  <si>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</si>
  <si>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</si>
  <si>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</si>
  <si>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</si>
  <si>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</si>
  <si>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</si>
  <si>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153,00</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</si>
  <si>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</si>
  <si>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</si>
  <si>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</si>
  <si>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</si>
  <si>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</si>
  <si>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</si>
  <si>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</si>
  <si>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</si>
  <si>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3.217,13</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</si>
  <si>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</si>
  <si>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</si>
  <si>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</si>
  <si>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</si>
  <si>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</si>
  <si>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115,17</t>
  </si>
  <si>
    <t>QUADRO DE DISTRIBUICAO COM BARRAMENTO TRIFASICO, DE EMBUTIR, EM CHAPA DE ACO GALVANIZADO, PARA 12 DISJUNTORES DIN, 100 A</t>
  </si>
  <si>
    <t>149,73</t>
  </si>
  <si>
    <t>QUADRO DE DISTRIBUICAO COM BARRAMENTO TRIFASICO, DE EMBUTIR, EM CHAPA DE ACO GALVANIZADO, PARA 18 DISJUNTORES DIN, 100 A</t>
  </si>
  <si>
    <t>179,54</t>
  </si>
  <si>
    <t>QUADRO DE DISTRIBUICAO COM BARRAMENTO TRIFASICO, DE EMBUTIR, EM CHAPA DE ACO GALVANIZADO, PARA 24 DISJUNTORES DIN, 100 A</t>
  </si>
  <si>
    <t>240,24</t>
  </si>
  <si>
    <t>QUADRO DE DISTRIBUICAO COM BARRAMENTO TRIFASICO, DE EMBUTIR, EM CHAPA DE ACO GALVANIZADO, PARA 28 DISJUNTORES DIN, 100 A</t>
  </si>
  <si>
    <t>384,25</t>
  </si>
  <si>
    <t>QUADRO DE DISTRIBUICAO COM BARRAMENTO TRIFASICO, DE EMBUTIR, EM CHAPA DE ACO GALVANIZADO, PARA 30 DISJUNTORES DIN, 100 A</t>
  </si>
  <si>
    <t>388,37</t>
  </si>
  <si>
    <t>QUADRO DE DISTRIBUICAO COM BARRAMENTO TRIFASICO, DE EMBUTIR, EM CHAPA DE ACO GALVANIZADO, PARA 30 DISJUNTORES DIN, 150 A</t>
  </si>
  <si>
    <t>525,59</t>
  </si>
  <si>
    <t>QUADRO DE DISTRIBUICAO COM BARRAMENTO TRIFASICO, DE EMBUTIR, EM CHAPA DE ACO GALVANIZADO, PARA 30 DISJUNTORES DIN, 225 A</t>
  </si>
  <si>
    <t>606,05</t>
  </si>
  <si>
    <t>QUADRO DE DISTRIBUICAO COM BARRAMENTO TRIFASICO, DE EMBUTIR, EM CHAPA DE ACO GALVANIZADO, PARA 36 DISJUNTORES DIN, 100 A</t>
  </si>
  <si>
    <t>409,45</t>
  </si>
  <si>
    <t>QUADRO DE DISTRIBUICAO COM BARRAMENTO TRIFASICO, DE EMBUTIR, EM CHAPA DE ACO GALVANIZADO, PARA 40 DISJUNTORES DIN, 100 A</t>
  </si>
  <si>
    <t>QUADRO DE DISTRIBUICAO COM BARRAMENTO TRIFASICO, DE EMBUTIR, EM CHAPA DE ACO GALVANIZADO, PARA 48 DISJUNTORES DIN, 100 A</t>
  </si>
  <si>
    <t>617,95</t>
  </si>
  <si>
    <t>QUADRO DE DISTRIBUICAO COM BARRAMENTO TRIFASICO, DE SOBREPOR, EM CHAPA DE ACO GALVANIZADO, PARA 12 DISJUNTORES DIN, 100 A</t>
  </si>
  <si>
    <t>187,35</t>
  </si>
  <si>
    <t>QUADRO DE DISTRIBUICAO COM BARRAMENTO TRIFASICO, DE SOBREPOR, EM CHAPA DE ACO GALVANIZADO, PARA 18 DISJUNTORES DIN, 100 A</t>
  </si>
  <si>
    <t>209,16</t>
  </si>
  <si>
    <t>QUADRO DE DISTRIBUICAO COM BARRAMENTO TRIFASICO, DE SOBREPOR, EM CHAPA DE ACO GALVANIZADO, PARA 24 DISJUNTORES DIN, 100 A</t>
  </si>
  <si>
    <t>267,25</t>
  </si>
  <si>
    <t>QUADRO DE DISTRIBUICAO COM BARRAMENTO TRIFASICO, DE SOBREPOR, EM CHAPA DE ACO GALVANIZADO, PARA 28 DISJUNTORES DIN, 100 A</t>
  </si>
  <si>
    <t>QUADRO DE DISTRIBUICAO COM BARRAMENTO TRIFASICO, DE SOBREPOR, EM CHAPA DE ACO GALVANIZADO, PARA 30 DISJUNTORES DIN, 100 A</t>
  </si>
  <si>
    <t>370,94</t>
  </si>
  <si>
    <t>QUADRO DE DISTRIBUICAO COM BARRAMENTO TRIFASICO, DE SOBREPOR, EM CHAPA DE ACO GALVANIZADO, PARA 36 DISJUNTORES DIN, 100 A</t>
  </si>
  <si>
    <t>506,81</t>
  </si>
  <si>
    <t>QUADRO DE DISTRIBUICAO COM BARRAMENTO TRIFASICO, DE SOBREPOR, EM CHAPA DE ACO GALVANIZADO, PARA 40 DISJUNTORES DIN, 100 A</t>
  </si>
  <si>
    <t>509,13</t>
  </si>
  <si>
    <t>QUADRO DE DISTRIBUICAO COM BARRAMENTO TRIFASICO, DE SOBREPOR, EM CHAPA DE ACO GALVANIZADO, PARA 48 DISJUNTORES DIN, 100 A</t>
  </si>
  <si>
    <t>651,62</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</si>
  <si>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</si>
  <si>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</si>
  <si>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</si>
  <si>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</si>
  <si>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</si>
  <si>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</si>
  <si>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218,67</t>
  </si>
  <si>
    <t>QUADRO DE DISTRIBUICAO, COM BARRAMENTO TERRA / NEUTRO, DE EMBUTIR, PARA 8 DISJUNTORES DIN</t>
  </si>
  <si>
    <t>QUADRO DE DISTRIBUICAO, SEM BARRAMENTO, EM PVC, DE EMBUTIR, PARA 16 DISJUNTORES DIN</t>
  </si>
  <si>
    <t>47,00</t>
  </si>
  <si>
    <t>QUADRO DE DISTRIBUICAO, SEM BARRAMENTO, EM PVC, DE EMBUTIR, PARA 24 DISJUNTORES DIN</t>
  </si>
  <si>
    <t>62,41</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</si>
  <si>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</si>
  <si>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</si>
  <si>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</si>
  <si>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</si>
  <si>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</si>
  <si>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87,99</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</si>
  <si>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</si>
  <si>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</si>
  <si>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</si>
  <si>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</si>
  <si>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</si>
  <si>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31,02</t>
  </si>
  <si>
    <t>RALO FOFO COM REQUADRO, QUADRADO 200 X 200 MM</t>
  </si>
  <si>
    <t>RALO FOFO COM REQUADRO, QUADRADO 250 X 250 MM</t>
  </si>
  <si>
    <t>RALO FOFO COM REQUADRO, QUADRADO 300 X 300 MM</t>
  </si>
  <si>
    <t>71,93</t>
  </si>
  <si>
    <t>RALO FOFO COM REQUADRO, QUADRADO 400 X 400 MM</t>
  </si>
  <si>
    <t>113,30</t>
  </si>
  <si>
    <t>RALO FOFO SEMIESFERICO, 100 MM, PARA LAJES/ CALHAS</t>
  </si>
  <si>
    <t>RALO FOFO SEMIESFERICO, 150 MM, PARA LAJES/ CALHAS</t>
  </si>
  <si>
    <t>29,04</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</si>
  <si>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</si>
  <si>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</si>
  <si>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</si>
  <si>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</si>
  <si>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</si>
  <si>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8,49</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</si>
  <si>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</si>
  <si>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</si>
  <si>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</si>
  <si>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</si>
  <si>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</si>
  <si>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</si>
  <si>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</si>
  <si>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</si>
  <si>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34,69</t>
  </si>
  <si>
    <t>REATOR ELETRONICO BIVOLT PARA 2 LAMPADAS FLUORESCENTES DE 18/20 W</t>
  </si>
  <si>
    <t>REATOR ELETRONICO BIVOLT PARA 2 LAMPADAS FLUORESCENTES DE 36/40 W</t>
  </si>
  <si>
    <t>18,92</t>
  </si>
  <si>
    <t>REATOR INTERNO/INTEGRADO PARA LAMPADA VAPOR METALICO 400 W, ALTO FATOR DE POTENCIA</t>
  </si>
  <si>
    <t>92,00</t>
  </si>
  <si>
    <t>REATOR P/ LAMPADA VAPOR DE SODIO 250W USO EXT</t>
  </si>
  <si>
    <t>118,97</t>
  </si>
  <si>
    <t>REATOR P/ 1 LAMPADA VAPOR DE MERCURIO 125W USO EXT</t>
  </si>
  <si>
    <t>REATOR P/ 1 LAMPADA VAPOR DE MERCURIO 250W USO EXT</t>
  </si>
  <si>
    <t>65,02</t>
  </si>
  <si>
    <t>REATOR P/ 1 LAMPADA VAPOR DE MERCURIO 400W USO EXT</t>
  </si>
  <si>
    <t>74,91</t>
  </si>
  <si>
    <t>REBITE DE ALUMINIO VAZADO DE REPUXO, 3,2 X 8 MM (1KG = 1025 UNIDADES)</t>
  </si>
  <si>
    <t>41,84</t>
  </si>
  <si>
    <t>REBOLO ABRASIVO RETO DE USO GERAL GRAO 36, DE 6 X 1 " (DIAMETRO X ALTURA)</t>
  </si>
  <si>
    <t>36,35</t>
  </si>
  <si>
    <t>REBOLO ABRASIVO RETO DE USO GERAL GRAO 36, DE 6 X 3/4 " (DIAMETRO X ALTURA)</t>
  </si>
  <si>
    <t>RECICLADORA DE ASFALTO A FRIO SOBRE RODAS, LARG. FRESAGEM 2,00 M, POT. 315 KW/422 HP</t>
  </si>
  <si>
    <t>3.573.475,67</t>
  </si>
  <si>
    <t>REDUCAO EXCENTRICA PVC NBR 10569 P/REDE COLET ESG PB JE 150 X 100MM</t>
  </si>
  <si>
    <t>63,24</t>
  </si>
  <si>
    <t>REDUCAO EXCENTRICA PVC NBR 10569 P/REDE COLET ESG PB JE 200 X 150MM</t>
  </si>
  <si>
    <t>REDUCAO EXCENTRICA PVC NBR 10569 P/REDE COLET ESG PB JE 250 X 200MM</t>
  </si>
  <si>
    <t>229,45</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</si>
  <si>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</si>
  <si>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</si>
  <si>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</si>
  <si>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</si>
  <si>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</si>
  <si>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43,35</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</si>
  <si>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</si>
  <si>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</si>
  <si>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</si>
  <si>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</si>
  <si>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</si>
  <si>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</si>
  <si>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</si>
  <si>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</si>
  <si>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</si>
  <si>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</si>
  <si>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</si>
  <si>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</si>
  <si>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</si>
  <si>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</si>
  <si>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</si>
  <si>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</si>
  <si>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</si>
  <si>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33,52</t>
  </si>
  <si>
    <t>REGISTRO DE ESFERA, PVC, COM VOLANTE, VS, ROSCAVEL, DN 2", COM CORPO DIVIDIDO</t>
  </si>
  <si>
    <t>71,92</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</si>
  <si>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</si>
  <si>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</si>
  <si>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</si>
  <si>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</si>
  <si>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</si>
  <si>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</si>
  <si>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</si>
  <si>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</si>
  <si>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</si>
  <si>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</si>
  <si>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</si>
  <si>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</si>
  <si>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</si>
  <si>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71,26</t>
  </si>
  <si>
    <t>REGISTRO GAVETA BRUTO EM LATAO FORJADO, BITOLA 1 1/4 " (REF 1509)</t>
  </si>
  <si>
    <t>56,44</t>
  </si>
  <si>
    <t>REGISTRO GAVETA BRUTO EM LATAO FORJADO, BITOLA 1/2 " (REF 1509)</t>
  </si>
  <si>
    <t>REGISTRO GAVETA BRUTO EM LATAO FORJADO, BITOLA 2 " (REF 1509)</t>
  </si>
  <si>
    <t>99,25</t>
  </si>
  <si>
    <t>REGISTRO GAVETA BRUTO EM LATAO FORJADO, BITOLA 2 1/2 " (REF 1509)</t>
  </si>
  <si>
    <t>205,85</t>
  </si>
  <si>
    <t>REGISTRO GAVETA BRUTO EM LATAO FORJADO, BITOLA 3 " (REF 1509)</t>
  </si>
  <si>
    <t>249,21</t>
  </si>
  <si>
    <t>REGISTRO GAVETA BRUTO EM LATAO FORJADO, BITOLA 3/4 " (REF 1509)</t>
  </si>
  <si>
    <t>REGISTRO GAVETA BRUTO EM LATAO FORJADO, BITOLA 4 " (REF 1509)</t>
  </si>
  <si>
    <t>519,27</t>
  </si>
  <si>
    <t>REGISTRO GAVETA COM ACABAMENTO E CANOPLA CROMADOS, SIMPLES, BITOLA 1 " (REF 1509)</t>
  </si>
  <si>
    <t>REGISTRO GAVETA COM ACABAMENTO E CANOPLA CROMADOS, SIMPLES, BITOLA 1 1/2 " (REF 1509)</t>
  </si>
  <si>
    <t>113,95</t>
  </si>
  <si>
    <t>REGISTRO GAVETA COM ACABAMENTO E CANOPLA CROMADOS, SIMPLES, BITOLA 1 1/4 " (REF 1509)</t>
  </si>
  <si>
    <t>108,94</t>
  </si>
  <si>
    <t>REGISTRO GAVETA COM ACABAMENTO E CANOPLA CROMADOS, SIMPLES, BITOLA 1/2 " (REF 1509)</t>
  </si>
  <si>
    <t>56,74</t>
  </si>
  <si>
    <t>REGISTRO GAVETA COM ACABAMENTO E CANOPLA CROMADOS, SIMPLES, BITOLA 3/4 " (REF 1509)</t>
  </si>
  <si>
    <t>64,01</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</si>
  <si>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</si>
  <si>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</si>
  <si>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</si>
  <si>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</si>
  <si>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</si>
  <si>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</si>
  <si>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</si>
  <si>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</si>
  <si>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5.788,07</t>
  </si>
  <si>
    <t>REGUA VIBRATORIA DE CONCRETO TRELICADA, EQUIPADA COM MOTOR A GASOLINA DE 9 HP</t>
  </si>
  <si>
    <t>12.535,76</t>
  </si>
  <si>
    <t>REJEITO DE MINERIO DE FERRO PARA PAVIMENTACAO (POSTO PEDREIRA/FORNECEDOR, SEM FRETE)</t>
  </si>
  <si>
    <t>58,30</t>
  </si>
  <si>
    <t>REJUNTE BRANCO, CIMENTICIO</t>
  </si>
  <si>
    <t>REJUNTE COLORIDO, CIMENTICIO</t>
  </si>
  <si>
    <t>REJUNTE EPOXI BRANCO</t>
  </si>
  <si>
    <t>REJUNTE EPOXI COR</t>
  </si>
  <si>
    <t>61,24</t>
  </si>
  <si>
    <t>RELE FOTOELETRICO INTERNO E EXTERNO BIVOLT 1000 W, DE CONECTOR, SEM BASE</t>
  </si>
  <si>
    <t>RELE TERMICO BIMETAL PARA USO EM MOTORES TRIFASICOS, TENSAO 380 V, POTENCIA ATE 15 CV, CORRENTE NOMINAL MAXIMA 22 A</t>
  </si>
  <si>
    <t>120,53</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</si>
  <si>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</si>
  <si>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</si>
  <si>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</si>
  <si>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</si>
  <si>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</si>
  <si>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214.353,65</t>
  </si>
  <si>
    <t>RETROESCAVADEIRA SOBRE RODAS COM CARREGADEIRA, TRACAO 4 X 4, POTENCIA LIQUIDA 72 HP, PESO OPERACIONAL MINIMO DE 7140 KG, CAPACIDADE MINIMA DA CARREGADEIRA DE 0,79 M3 E DA RETROESCAVADEIRA MINIMA DE 0,18 M3, PROFUNDIDADE DE ESCAVACAO MAXIMA DE 4,50 M</t>
  </si>
  <si>
    <t>232.500,00</t>
  </si>
  <si>
    <t>RETROESCAVADEIRA SOBRE RODAS COM CARREGADEIRA, TRACAO 4 X 4, POTENCIA LIQUIDA 88 HP, PESO OPERACIONAL MINIMO DE 6674 KG, CAPACIDADE DA CARREGADEIRA DE 1,00 M3 E DA  RETROESCAVADEIRA MINIMA DE 0,26 M3, PROFUNDIDADE DE ESCAVACAO MAXIMA DE 4,37 M</t>
  </si>
  <si>
    <t>241.006,08</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</si>
  <si>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</si>
  <si>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</si>
  <si>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</si>
  <si>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</si>
  <si>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</si>
  <si>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</si>
  <si>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86,53</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</si>
  <si>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</si>
  <si>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</si>
  <si>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</si>
  <si>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</si>
  <si>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</si>
  <si>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</si>
  <si>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1.828,26</t>
  </si>
  <si>
    <t>ROCADEIRA DESLOCAVEL, LARGURA DE TRABALHO DE 1,3 M</t>
  </si>
  <si>
    <t>4.968,82</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</si>
  <si>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</si>
  <si>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</si>
  <si>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</si>
  <si>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</si>
  <si>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</si>
  <si>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</si>
  <si>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</si>
  <si>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</si>
  <si>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</si>
  <si>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</si>
  <si>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</si>
  <si>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</si>
  <si>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</si>
  <si>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</si>
  <si>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</si>
  <si>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453.798,26</t>
  </si>
  <si>
    <t>ROLO COMPACTADOR DE PNEUS, ESTATICO, PRESSAO VARIAVEL, POTENCIA 111 HP, PESO SEM/COM LASTRO 9,5/26,0 T, LARGURA DE ROLAGEM 1,90 M</t>
  </si>
  <si>
    <t>427.500,00</t>
  </si>
  <si>
    <t>ROLO COMPACTADOR PE DE CARNEIRO VIBRATORIO, POTENCIA 125 HP, PESO OPERACIONAL SEM/COM LASTRO 11,95/13,30 T, IMPACTO DINAMICO 38,5/22,5 T, LARGURA DE TRABALHO 2,15 M</t>
  </si>
  <si>
    <t>379.184,54</t>
  </si>
  <si>
    <t>ROLO COMPACTADOR PE DE CARNEIRO VIBRATORIO, POTENCIA 80 HP, PESO OPERACIONAL SEM/COM LASTRO 7,4/8,8 T, LARGURA DE TRABALHO 1,68 M</t>
  </si>
  <si>
    <t>284.397,41</t>
  </si>
  <si>
    <t>ROLO COMPACTADOR VIBRATORIO DE UM CILINDRO LISO DE ACO, POTENCIA 125 HP, PESO SEM/COM LASTRO 10,75/12,92 T, IMPACTO DINAMICO 31,5/18,5 T, LARGURA TRABALHO 2,15 M</t>
  </si>
  <si>
    <t>366.952,74</t>
  </si>
  <si>
    <t>ROLO COMPACTADOR VIBRATORIO DE UM CILINDRO, ACO LISO, POTENCIA 80 HP, PESO OPERACIONAL MAXIMO 8,1 T, IMPACTO DINAMICO 16,15/9,5 T, LARGURA TRABALHO 1,68 M</t>
  </si>
  <si>
    <t>273.538,82</t>
  </si>
  <si>
    <t>ROLO COMPACTADOR VIBRATORIO PE DE CARNEIRO, COM CONTROLE REMOTO POR RADIO, POTENCIA  12,5 KW, PESO OPERACIONAL DE 1,675 T, LARGURA DE TRABALHO 0,85 M</t>
  </si>
  <si>
    <t>373.757,13</t>
  </si>
  <si>
    <t>ROLO COMPACTADOR VIBRATORIO REBOCAVEL, CILINDRO DE ACO LISO, POTENCIA DE TRACAO DE 65 CV, PESO DE 4,7 T, IMPACTO DINAMICO TOTAL DE 18,3 T, LARGURA DO ROLO 1,67 M</t>
  </si>
  <si>
    <t>82.568,58</t>
  </si>
  <si>
    <t>ROLO COMPACTADOR VIBRATORIO TANDEM, ACO LISO, POTENCIA 125 HP, PESO SEM/COM LASTRO 10,20/11,65 T, LARGURA DE TRABALHO 1,73 M</t>
  </si>
  <si>
    <t>409.178,58</t>
  </si>
  <si>
    <t>ROLO COMPACTADOR VIBRATORIO TANDEM, ACO LISO, POTENCIA 58 CV, PESO SEM/COM LASTRO 6,5/9,4 T, LARGURA DE TRABALHO 1,20 M</t>
  </si>
  <si>
    <t>335.892,86</t>
  </si>
  <si>
    <t>ROLO DE ESPUMA POLIESTER 23 CM (SEM CABO)</t>
  </si>
  <si>
    <t>ROLO DE LA DE CARNEIRO 23 CM (SEM CABO)</t>
  </si>
  <si>
    <t>ROMPEDOR ELETRICO PESO 26 KG, POTENCIA OPERACIONAL DE 2,5 KW</t>
  </si>
  <si>
    <t>15.156,26</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</si>
  <si>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</si>
  <si>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</si>
  <si>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</si>
  <si>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1.377,27</t>
  </si>
  <si>
    <t>ROTACAO VERTICAL DUPLO, EM TUBO DE ACO CARBONO, PINTURA NO PROCESSO ELETROSTATICO - EQUIPAMENTO DE GINASTICA PARA ACADEMIA AO AR LIVRE / ACADEMIA DA TERCEIRA IDADE - ATI</t>
  </si>
  <si>
    <t>1.047,09</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</si>
  <si>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</si>
  <si>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</si>
  <si>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</si>
  <si>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</si>
  <si>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</si>
  <si>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</si>
  <si>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</si>
  <si>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</si>
  <si>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</si>
  <si>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</si>
  <si>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41,74</t>
  </si>
  <si>
    <t>SABONETEIRA PLASTICA TIPO DISPENSER PARA SABONETE LIQUIDO COM RESERVATORIO 800 A 1500 ML</t>
  </si>
  <si>
    <t>34,90</t>
  </si>
  <si>
    <t>SACO DE RAFIA PARA ENTULHO, NOVO, LISO (SEM CLICHE), *60 x 90* CM</t>
  </si>
  <si>
    <t>SAIBRO PARA ARGAMASSA (COLETADO NO COMERCIO)</t>
  </si>
  <si>
    <t>SAPATA DE PVC ADITIVADO NERVURADO D = 6"</t>
  </si>
  <si>
    <t>179,70</t>
  </si>
  <si>
    <t>SAPATA DE PVC ADITIVADO NERVURADO D = 8"</t>
  </si>
  <si>
    <t>236,50</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</si>
  <si>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</si>
  <si>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</si>
  <si>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</si>
  <si>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</si>
  <si>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</si>
  <si>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</si>
  <si>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</si>
  <si>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</si>
  <si>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</si>
  <si>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</si>
  <si>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</si>
  <si>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</si>
  <si>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</si>
  <si>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489,08</t>
  </si>
  <si>
    <t>SELADOR PVA PAREDES INTERNAS</t>
  </si>
  <si>
    <t>SELANTE A BASE DE ALCATRAO E POLIURETANO PARA JUNTAS HORIZONTAIS</t>
  </si>
  <si>
    <t>SELANTE A BASE DE RESINAS ACRILICAS PARA TRINCAS</t>
  </si>
  <si>
    <t>25,54</t>
  </si>
  <si>
    <t>SELANTE DE BASE ASFALTICA PARA VEDACAO</t>
  </si>
  <si>
    <t>SELANTE ELASTICO MONOCOMPONENTE A BASE DE POLIURETANO PARA JUNTAS DIVERSAS</t>
  </si>
  <si>
    <t xml:space="preserve">310ML </t>
  </si>
  <si>
    <t>SELANTE TIPO VEDA CALHA PARA METAL E FIBROCIMENTO</t>
  </si>
  <si>
    <t>52,68</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</si>
  <si>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</si>
  <si>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</si>
  <si>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</si>
  <si>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</si>
  <si>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</si>
  <si>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</si>
  <si>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</si>
  <si>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</si>
  <si>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</si>
  <si>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</si>
  <si>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</si>
  <si>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</si>
  <si>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</si>
  <si>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</si>
  <si>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1.020,74</t>
  </si>
  <si>
    <t>SERRA CIRCULAR DE BANCADA, MODELO PICA-PAU, DIAMETRO DE 350 MM. CARACTERISTICAS DO MOTOR: TRIFASICO, POTENCIA DE 5 HP, FREQUENCIA DE 60 HZ</t>
  </si>
  <si>
    <t>4.112,51</t>
  </si>
  <si>
    <t>SERRALHEIRO</t>
  </si>
  <si>
    <t>SERRALHEIRO (MENSALISTA)</t>
  </si>
  <si>
    <t>SERVENTE DE OBRAS</t>
  </si>
  <si>
    <t>SERVENTE DE OBRAS (MENSALISTA)</t>
  </si>
  <si>
    <t>1.881,57</t>
  </si>
  <si>
    <t>SERVICO DE BOMBEAMENTO DE CONCRETO COM CONSUMO MINIMO DE 40 M3</t>
  </si>
  <si>
    <t>SIFAO EM METAL CROMADO PARA PIA AMERICANA, 1.1/2 X 1.1/2 "</t>
  </si>
  <si>
    <t>116,05</t>
  </si>
  <si>
    <t>SIFAO EM METAL CROMADO PARA PIA AMERICANA, 1.1/2 X 2 "</t>
  </si>
  <si>
    <t>117,47</t>
  </si>
  <si>
    <t>SIFAO EM METAL CROMADO PARA PIA OU LAVATORIO, 1 X 1.1/2 "</t>
  </si>
  <si>
    <t>92,34</t>
  </si>
  <si>
    <t>SIFAO EM METAL CROMADO PARA TANQUE, 1.1/4 X 1.1/2 "</t>
  </si>
  <si>
    <t>97,79</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</si>
  <si>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</si>
  <si>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</si>
  <si>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</si>
  <si>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</si>
  <si>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</si>
  <si>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</si>
  <si>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</si>
  <si>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</si>
  <si>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2.720,40</t>
  </si>
  <si>
    <t>SIMULADOR DE CAVALGADA TRIPLO, EM TUBO DE ACO CARBONO, PINTURA NO PROCESSO ELETROSTATICO - EQUIPAMENTO DE GINASTICA PARA ACADEMIA AO AR LIVRE / ACADEMIA DA TERCEIRA IDADE - ATI</t>
  </si>
  <si>
    <t>2.939,79</t>
  </si>
  <si>
    <t>SIMULADOR DE REMO INDIVIDUAL, EM TUBO DE ACO CARBONO, PINTURA NO PROCESSO ELETROSTATICO - EQUIPAMENTO DE GINASTICA PARA ACADEMIA AO AR LIVRE / ACADEMIA DA TERCEIRA IDADE - ATI</t>
  </si>
  <si>
    <t>1.465,96</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</si>
  <si>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</si>
  <si>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</si>
  <si>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</si>
  <si>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</si>
  <si>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</si>
  <si>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</si>
  <si>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94,65</t>
  </si>
  <si>
    <t>SOLDA EM VARETA FOSCOPER, D = *2,5* MM  X COMPRIMENTO 500 MM</t>
  </si>
  <si>
    <t>145,44</t>
  </si>
  <si>
    <t>SOLDA ESTANHO/COBRE PARA CONEXOES DE COBRE, FIO 2,5 MM, CARRETEL 500 GR (SEM CHUMBO)</t>
  </si>
  <si>
    <t>167,82</t>
  </si>
  <si>
    <t>SOLDADOR</t>
  </si>
  <si>
    <t>SOLDADOR (MENSALISTA)</t>
  </si>
  <si>
    <t>3.229,91</t>
  </si>
  <si>
    <t>SOLDADOR ELETRICO (PARA SOLDA A SER TESTADA COM RAIOS "X")</t>
  </si>
  <si>
    <t>SOLDADOR ELETRICO (PARA SOLDA A SER TESTADA COM RAIOS "X") (MENSALISTA)</t>
  </si>
  <si>
    <t>3.518,27</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</si>
  <si>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</si>
  <si>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</si>
  <si>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</si>
  <si>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</si>
  <si>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25,78</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</si>
  <si>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</si>
  <si>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</si>
  <si>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</si>
  <si>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</si>
  <si>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</si>
  <si>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</si>
  <si>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</si>
  <si>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</si>
  <si>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</si>
  <si>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</si>
  <si>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</si>
  <si>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</si>
  <si>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34,99</t>
  </si>
  <si>
    <t>SPRINKLER TIPO PENDENTE, 68 GRAUS CELSIUS (BULBO VERMELHO), ACABAMENTO NATURAL, 1/2" - 15 MM</t>
  </si>
  <si>
    <t>SPRINKLER TIPO PENDENTE, 68 GRAUS CELSIUS (BULBO VERMELHO), ACABAMENTO NATURAL, 3/4" - 20 MM</t>
  </si>
  <si>
    <t>30,18</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</si>
  <si>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</si>
  <si>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</si>
  <si>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</si>
  <si>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</si>
  <si>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758,25</t>
  </si>
  <si>
    <t>SUMIDOURO CONCRETO PRE MOLDADO, COMPLETO, PARA 100 CONTRIBUINTES</t>
  </si>
  <si>
    <t>3.974,31</t>
  </si>
  <si>
    <t>SUMIDOURO CONCRETO PRE MOLDADO, COMPLETO, PARA 150 CONTRIBUINTES</t>
  </si>
  <si>
    <t>5.185,77</t>
  </si>
  <si>
    <t>SUMIDOURO CONCRETO PRE MOLDADO, COMPLETO, PARA 200 CONTRIBUINTES</t>
  </si>
  <si>
    <t>5.447,24</t>
  </si>
  <si>
    <t>SUMIDOURO CONCRETO PRE MOLDADO, COMPLETO, PARA 5 CONTRIBUINTES</t>
  </si>
  <si>
    <t>551,26</t>
  </si>
  <si>
    <t>SUMIDOURO CONCRETO PRE MOLDADO, COMPLETO, PARA 50 CONTRIBUINTES</t>
  </si>
  <si>
    <t>2.688,76</t>
  </si>
  <si>
    <t>SUMIDOURO CONCRETO PRE MOLDADO, COMPLETO, PARA 75 CONTRIBUINTES</t>
  </si>
  <si>
    <t>3.686,69</t>
  </si>
  <si>
    <t>SUPORTE "Y" PARA FITA PERFURADA</t>
  </si>
  <si>
    <t>125,45</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</si>
  <si>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</si>
  <si>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</si>
  <si>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</si>
  <si>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</si>
  <si>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103,62</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</si>
  <si>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</si>
  <si>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</si>
  <si>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</si>
  <si>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</si>
  <si>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</si>
  <si>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</si>
  <si>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</si>
  <si>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</si>
  <si>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</si>
  <si>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1.534,45</t>
  </si>
  <si>
    <t>TABUA DE  MADEIRA PARA PISO, CUMARU/IPE CHAMPANHE OU EQUIVALENTE DA REGIAO, ENCAIXE MACHO/FEMEA, *10 X 2* CM</t>
  </si>
  <si>
    <t>99,60</t>
  </si>
  <si>
    <t>TABUA DE  MADEIRA PARA PISO, CUMARU/IPE CHAMPANHE OU EQUIVALENTE DA REGIAO, ENCAIXE MACHO/FEMEA, *15 X 2* CM</t>
  </si>
  <si>
    <t>107,50</t>
  </si>
  <si>
    <t>TABUA DE  MADEIRA PARA PISO, IPE (CERNE) OU EQUIVALENTE DA REGIAO, ENCAIXE MACHO/FEMEA, *20 X 2* CM</t>
  </si>
  <si>
    <t>TABUA DE MADEIRA APARELHADA *2,5 X 15* CM, MACARANDUBA, ANGELIM OU EQUIVALENTE DA REGIAO</t>
  </si>
  <si>
    <t>82,50</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</si>
  <si>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</si>
  <si>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</si>
  <si>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</si>
  <si>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</si>
  <si>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</si>
  <si>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</si>
  <si>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</si>
  <si>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</si>
  <si>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</si>
  <si>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</si>
  <si>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120,37</t>
  </si>
  <si>
    <t>TALHA ELETRICA 3 T, VELOCIDADE  2,1 M / MIN, POTENCIA 1,3 KW</t>
  </si>
  <si>
    <t>9.618,21</t>
  </si>
  <si>
    <t>TALHA MANUAL DE CORRENTE, CAPACIDADE DE 1 T COM ELEVACAO DE 3 M</t>
  </si>
  <si>
    <t>695,91</t>
  </si>
  <si>
    <t>TALHA MANUAL DE CORRENTE, CAPACIDADE DE 2 T COM ELEVACAO DE 3 M</t>
  </si>
  <si>
    <t>1.015,00</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</si>
  <si>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</si>
  <si>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</si>
  <si>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</si>
  <si>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</si>
  <si>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</si>
  <si>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</si>
  <si>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</si>
  <si>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</si>
  <si>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</si>
  <si>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</si>
  <si>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</si>
  <si>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</si>
  <si>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</si>
  <si>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</si>
  <si>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</si>
  <si>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</si>
  <si>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</si>
  <si>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</si>
  <si>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</si>
  <si>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</si>
  <si>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88,35</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</si>
  <si>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</si>
  <si>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</si>
  <si>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</si>
  <si>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</si>
  <si>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125,89</t>
  </si>
  <si>
    <t>TAMPAO FOFO ARTICULADO, CLASSE B125 CARGA MAX 12,5 T, REDONDO TAMPA 600 MM, REDE PLUVIAL/ESGOTO</t>
  </si>
  <si>
    <t>319,22</t>
  </si>
  <si>
    <t>TAMPAO FOFO ARTICULADO, CLASSE D400 CARGA MAX 40 T, REDONDO TAMPA *600 MM, REDE PLUVIAL/ESGOTO</t>
  </si>
  <si>
    <t>391,16</t>
  </si>
  <si>
    <t>TAMPAO FOFO SIMPLES COM BASE, CLASSE A15 CARGA MAX 1,5 T, *400 X 600* MM, REDE TELEFONE</t>
  </si>
  <si>
    <t>163,20</t>
  </si>
  <si>
    <t>TAMPAO FOFO SIMPLES COM BASE, CLASSE A15 CARGA MAX 1,5 T, 300 X 300 MM, REDE PLUVIAL/ESGOTO</t>
  </si>
  <si>
    <t>TAMPAO FOFO SIMPLES COM BASE, CLASSE A15 CARGA MAX 1,5 T, 300 X 400 MM</t>
  </si>
  <si>
    <t>178,94</t>
  </si>
  <si>
    <t>TAMPAO FOFO SIMPLES COM BASE, CLASSE A15 CARGA MAX 1,5 T, 400 X 400 MM, REDE PLUVIAL/ESGOTO/ELETRICA</t>
  </si>
  <si>
    <t>116,89</t>
  </si>
  <si>
    <t>TAMPAO FOFO SIMPLES COM BASE, CLASSE A15 CARGA MAX 1,5 T, 400 X 500 MM, COM INSCRICAO INCENDIO</t>
  </si>
  <si>
    <t>197,82</t>
  </si>
  <si>
    <t>TAMPAO FOFO SIMPLES COM BASE, CLASSE B125 CARGA MAX 12,5 T, REDONDO TAMPA 500 MM, REDE PLUVIAL/ESGOTO</t>
  </si>
  <si>
    <t>251,78</t>
  </si>
  <si>
    <t>TAMPAO FOFO SIMPLES COM BASE, CLASSE B125 CARGA MAX 12,5 T, REDONDO TAMPA 600 MM, REDE PLUVIAL/ESGOTO</t>
  </si>
  <si>
    <t>290,00</t>
  </si>
  <si>
    <t>TAMPAO FOFO SIMPLES COM BASE, CLASSE D400 CARGA MAX 40 T, REDONDO TAMPA 500 MM, REDE PLUVIAL/ESGOTO</t>
  </si>
  <si>
    <t>345,75</t>
  </si>
  <si>
    <t>TAMPAO FOFO SIMPLES COM BASE, CLASSE D400 CARGA MAX 40 T, REDONDO TAMPA 600 MM, REDE PLUVIAL/ESGOTO</t>
  </si>
  <si>
    <t>383,96</t>
  </si>
  <si>
    <t>TAMPAO FOFO SIMPLES COM BASE, CLASSE D400 CARGA MAX 40 T, REDONDO TAMPA 900 MM, REDE PLUVIAL/ESGOTO</t>
  </si>
  <si>
    <t>1.223,39</t>
  </si>
  <si>
    <t>TAMPAO FOFO SIMPLES, CLASSE A15 CARGA MAX 1,5 T, *550 X 1100* MM, REDE TELEFONE</t>
  </si>
  <si>
    <t>414,09</t>
  </si>
  <si>
    <t>TAMPAO PARA TELHA ESTRUTURAL DE FIBROCIMENTO 1 ABA, DE 370 X 155 X 76 MM (SEM AMIANTO)</t>
  </si>
  <si>
    <t>TAMPAO PARA TELHA ESTRUTURAL DE FIBROCIMENTO 2 ABAS, DE 787 X 215 X 60 MM (SEM AMIANTO)</t>
  </si>
  <si>
    <t>TANQUE ACO INOXIDAVEL (ACO 304) COM ESFREGADOR E VALVULA, DE *50 X 40 X 22* CM</t>
  </si>
  <si>
    <t>380,92</t>
  </si>
  <si>
    <t>TANQUE DE ACO CARBONO NAO REVESTIDO, PARA TRANSPORTE DE AGUA COM CAPACIDADE DE 10 M3, COM BOMBA CENTRIFUGA POR TOMADA DE FORCA, VAZAO MAXIMA *75* M3/H (INCLUI MONTAGEM, NAO INCLUI CAMINHAO)</t>
  </si>
  <si>
    <t>50.000,00</t>
  </si>
  <si>
    <t>TANQUE DE ACO PARA TRANSPORTE DE AGUA COM CAPACIDADE DE 14 M3 (INCLUI MONTAGEM, NAO INCLUI CAMINHAO)</t>
  </si>
  <si>
    <t>61.538,46</t>
  </si>
  <si>
    <t>TANQUE DE ACO PARA TRANSPORTE DE AGUA COM CAPACIDADE DE 4 M3 (INCLUI MONTAGEM, NAO INCLUI CAMINHAO)</t>
  </si>
  <si>
    <t>35.117,05</t>
  </si>
  <si>
    <t>TANQUE DE ACO PARA TRANSPORTE DE AGUA COM CAPACIDADE DE 6 M3 (INCLUI MONTAGEM, NAO INCLUI CAMINHAO)</t>
  </si>
  <si>
    <t>41.722,41</t>
  </si>
  <si>
    <t>TANQUE DE ACO PARA TRANSPORTE DE AGUA COM CAPACIDADE DE 8 M3 (INCLUI MONTAGEM, NAO INCLUI CAMINHAO)</t>
  </si>
  <si>
    <t>33.193,98</t>
  </si>
  <si>
    <t>TANQUE DE ASFALTO ESTACIONARIO COM MACARICO, CAPACIDADE 20.000 L</t>
  </si>
  <si>
    <t>69.523,41</t>
  </si>
  <si>
    <t>TANQUE DE ASFALTO ESTACIONARIO COM SERPENTINA, CAPACIDADE 20.000 L</t>
  </si>
  <si>
    <t>72.867,89</t>
  </si>
  <si>
    <t>TANQUE DE ASFALTO ESTACIONARIO COM SERPENTINA, CAPACIDADE 30.000 L</t>
  </si>
  <si>
    <t>85.535,11</t>
  </si>
  <si>
    <t>TANQUE DE LAVAR ROUPAS EM CONCRETO PRE-MOLDADO, 1 BOCA, COM APOIO/PES, DE *60 X 65 X 80* CM (L X P X A)</t>
  </si>
  <si>
    <t>65,00</t>
  </si>
  <si>
    <t>TANQUE DUPLO EM MARMORE SINTETICO COM CUBA LISA E ESFREGADOR, *110 X 60* CM</t>
  </si>
  <si>
    <t>141,60</t>
  </si>
  <si>
    <t>TANQUE LOUCA BRANCA COM COLUNA *30* L</t>
  </si>
  <si>
    <t>497,74</t>
  </si>
  <si>
    <t>TANQUE LOUCA BRANCA SUSPENSO *20* L</t>
  </si>
  <si>
    <t>308,71</t>
  </si>
  <si>
    <t>TANQUE SIMPLES EM MARMORE SINTETICO COM COLUNA, CAPACIDADE *22* L, *60 X 46* CM</t>
  </si>
  <si>
    <t>173,50</t>
  </si>
  <si>
    <t>TANQUE SIMPLES EM MARMORE SINTETICO DE FIXAR NA PAREDE, CAPACIDADE *22* L, *60 X 46* CM</t>
  </si>
  <si>
    <t>92,16</t>
  </si>
  <si>
    <t>TANQUE SIMPLES EM MARMORE SINTETICO SUSPENSO, CAPACIDADE *38* L, *60 X 60* CM</t>
  </si>
  <si>
    <t>TAQUEADOR OU TAQUEIRO</t>
  </si>
  <si>
    <t>TAQUEADOR OU TAQUEIRO (MENSALISTA)</t>
  </si>
  <si>
    <t>3.701,81</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</si>
  <si>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</si>
  <si>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</si>
  <si>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</si>
  <si>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</si>
  <si>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</si>
  <si>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</si>
  <si>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</si>
  <si>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</si>
  <si>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35,57</t>
  </si>
  <si>
    <t>TE CPVC, SOLDAVEL, 90 GRAUS, 73 MM, PARA AGUA QUENTE PREDIAL</t>
  </si>
  <si>
    <t>TE CPVC, SOLDAVEL, 90 GRAUS, 89 MM, PARA AGUA QUENTE PREDIAL</t>
  </si>
  <si>
    <t>TE DE COBRE (REF 611) SEM ANEL DE SOLDA, BOLSA X BOLSA X BOLSA, 104 MM</t>
  </si>
  <si>
    <t>805,82</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</si>
  <si>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</si>
  <si>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</si>
  <si>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</si>
  <si>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</si>
  <si>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</si>
  <si>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</si>
  <si>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82,75</t>
  </si>
  <si>
    <t>TE DE COBRE (REF 611) SEM ANEL DE SOLDA, BOLSA X BOLSA X BOLSA, 66 MM</t>
  </si>
  <si>
    <t>235,56</t>
  </si>
  <si>
    <t>TE DE COBRE (REF 611) SEM ANEL DE SOLDA, BOLSA X BOLSA X BOLSA, 79 MM</t>
  </si>
  <si>
    <t>368,55</t>
  </si>
  <si>
    <t>TE DE FERRO GALVANIZADO, DE 1 1/2"</t>
  </si>
  <si>
    <t>TE DE FERRO GALVANIZADO, DE 1 1/4"</t>
  </si>
  <si>
    <t>TE DE FERRO GALVANIZADO, DE 1/2"</t>
  </si>
  <si>
    <t>TE DE FERRO GALVANIZADO, DE 1"</t>
  </si>
  <si>
    <t>TE DE FERRO GALVANIZADO, DE 2 1/2"</t>
  </si>
  <si>
    <t>TE DE FERRO GALVANIZADO, DE 2"</t>
  </si>
  <si>
    <t>43,09</t>
  </si>
  <si>
    <t>TE DE FERRO GALVANIZADO, DE 3/4"</t>
  </si>
  <si>
    <t>TE DE FERRO GALVANIZADO, DE 3"</t>
  </si>
  <si>
    <t>109,59</t>
  </si>
  <si>
    <t>TE DE FERRO GALVANIZADO, DE 4"</t>
  </si>
  <si>
    <t>TE DE FERRO GALVANIZADO, DE 5"</t>
  </si>
  <si>
    <t>288,62</t>
  </si>
  <si>
    <t>TE DE FERRO GALVANIZADO, DE 6"</t>
  </si>
  <si>
    <t>676,50</t>
  </si>
  <si>
    <t>TE DE INSPECAO, PVC,  100 X 75 MM, SERIE NORMAL PARA ESGOTO PREDIAL</t>
  </si>
  <si>
    <t>34,50</t>
  </si>
  <si>
    <t>TE DE INSPECAO, PVC, SERIE R, 100 X 75 MM, PARA ESGOTO PREDIAL</t>
  </si>
  <si>
    <t>TE DE INSPECAO, PVC, SERIE R, 150 X 100 MM, PARA ESGOTO PREDIAL</t>
  </si>
  <si>
    <t>213,46</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</si>
  <si>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</si>
  <si>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</si>
  <si>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</si>
  <si>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</si>
  <si>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31,96</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</si>
  <si>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</si>
  <si>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</si>
  <si>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</si>
  <si>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</si>
  <si>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</si>
  <si>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</si>
  <si>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</si>
  <si>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</si>
  <si>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91,01</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</si>
  <si>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</si>
  <si>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</si>
  <si>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</si>
  <si>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</si>
  <si>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</si>
  <si>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127,22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</si>
  <si>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</si>
  <si>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</si>
  <si>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</si>
  <si>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</si>
  <si>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</si>
  <si>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240,88</t>
  </si>
  <si>
    <t>TE DE REDUCAO DE FERRO GALVANIZADO, COM ROSCA BSP, DE 4" X 3"</t>
  </si>
  <si>
    <t>TE DE REDUCAO METALICO, PARA CONEXAO COM ANEL DESLIZANTE EM TUBO PEX, DN 16 X 20 X 16 MM</t>
  </si>
  <si>
    <t>TE DE REDUCAO METALICO, PARA CONEXAO COM ANEL DESLIZANTE EM TUBO PEX, DN 16 X 25 X 16 MM</t>
  </si>
  <si>
    <t>27,39</t>
  </si>
  <si>
    <t>TE DE REDUCAO METALICO, PARA CONEXAO COM ANEL DESLIZANTE EM TUBO PEX, DN 20 X 16 X 16 MM</t>
  </si>
  <si>
    <t>TE DE REDUCAO METALICO, PARA CONEXAO COM ANEL DESLIZANTE EM TUBO PEX, DN 20 X 16 X 20 MM</t>
  </si>
  <si>
    <t>15,02</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</si>
  <si>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</si>
  <si>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</si>
  <si>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</si>
  <si>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</si>
  <si>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</si>
  <si>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</si>
  <si>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</si>
  <si>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27,84</t>
  </si>
  <si>
    <t>TE DE REDUCAO METALICO, PARA CONEXAO COM ANEL DESLIZANTE EM TUBO PEX, DN 25 X 32 X 25 MM</t>
  </si>
  <si>
    <t>41,38</t>
  </si>
  <si>
    <t>TE DE REDUCAO METALICO, PARA CONEXAO COM ANEL DESLIZANTE EM TUBO PEX, DN 32 X 20 X 32 MM</t>
  </si>
  <si>
    <t>33,28</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</si>
  <si>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</si>
  <si>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</si>
  <si>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</si>
  <si>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</si>
  <si>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</si>
  <si>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</si>
  <si>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</si>
  <si>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</si>
  <si>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68,20</t>
  </si>
  <si>
    <t>TE DE REDUCAO, PVC PBA, BBB, JE, DN 100 X 75 / DE 110 X 85 MM, PARA REDE AGUA (NBR 10351)</t>
  </si>
  <si>
    <t>57,63</t>
  </si>
  <si>
    <t>TE DE REDUCAO, PVC PBA, BBB, JE, DN 75 X 50 / DE 85 X 60 MM, PARA REDE AGUA (NBR 10351)</t>
  </si>
  <si>
    <t>TE DE REDUCAO, PVC, BBB, JE, 90 GRAUS, DN 200 X 150 MM, PARA TUBO CORRUGADO E/OU LISO, REDE COLETORA ESGOTO (NBR 10569)</t>
  </si>
  <si>
    <t>342,50</t>
  </si>
  <si>
    <t>TE DE REDUCAO, PVC, BBB, JE, 90 GRAUS, DN 250 X 150 MM, PARA TUBO CORRUGADO E/OU LISO, REDE COLETORA ESGOTO (NBR 10569)</t>
  </si>
  <si>
    <t>380,24</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</si>
  <si>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</si>
  <si>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</si>
  <si>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</si>
  <si>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</si>
  <si>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</si>
  <si>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</si>
  <si>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</si>
  <si>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</si>
  <si>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</si>
  <si>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</si>
  <si>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61,25</t>
  </si>
  <si>
    <t>TE DE SERVICO INTEGRADO, EM POLIPROPILENO (PP), PARA TUBOS EM PEAD/PVC, 60 X 20 MM - LIGACAO PREDIAL DE AGUA</t>
  </si>
  <si>
    <t>31,21</t>
  </si>
  <si>
    <t>TE DE SERVICO INTEGRADO, EM POLIPROPILENO (PP), PARA TUBOS EM PEAD/PVC, 60 X 32 MM - LIGACAO PREDIAL DE AGUA</t>
  </si>
  <si>
    <t>TE DE SERVICO INTEGRADO, EM POLIPROPILENO (PP), PARA TUBOS EM PEAD, 63 X 20 MM - LIGACAO PREDIAL DE AGUA</t>
  </si>
  <si>
    <t>39,92</t>
  </si>
  <si>
    <t>TE DE SERVICO, PEAD PE 100, DE 125 X 20 MM, PARA ELETROFUSAO</t>
  </si>
  <si>
    <t>121,10</t>
  </si>
  <si>
    <t>TE DE SERVICO, PEAD PE 100, DE 125 X 32 MM, PARA ELETROFUSAO</t>
  </si>
  <si>
    <t>123,15</t>
  </si>
  <si>
    <t>TE DE SERVICO, PEAD PE 100, DE 125 X 63 MM, PARA ELETROFUSAO</t>
  </si>
  <si>
    <t>186,67</t>
  </si>
  <si>
    <t>TE DE SERVICO, PEAD PE 100, DE 200 X 20 MM, PARA ELETROFUSAO</t>
  </si>
  <si>
    <t>203,50</t>
  </si>
  <si>
    <t>TE DE SERVICO, PEAD PE 100, DE 200 X 32 MM, PARA ELETROFUSAO</t>
  </si>
  <si>
    <t>206,68</t>
  </si>
  <si>
    <t>TE DE SERVICO, PEAD PE 100, DE 200 X 63 MM, PARA ELETROFUSAO</t>
  </si>
  <si>
    <t>283,50</t>
  </si>
  <si>
    <t>TE DE SERVICO, PEAD PE 100, DE 63 X 20 MM, PARA ELETROFUSAO</t>
  </si>
  <si>
    <t>96,12</t>
  </si>
  <si>
    <t>TE DE SERVICO, PEAD PE 100, DE 63 X 32 MM, PARA ELETROFUSAO</t>
  </si>
  <si>
    <t>TE DE SERVICO, PEAD PE 100, DE 63 X 63 MM, PARA ELETROFUSAO</t>
  </si>
  <si>
    <t>115,77</t>
  </si>
  <si>
    <t>TE DE TRANSICAO, CPVC, SOLDAVEL, 15 MM X 1/2", PARA AGUA QUENTE</t>
  </si>
  <si>
    <t>TE DE TRANSICAO, CPVC, SOLDAVEL, 22 MM X 1/2", PARA AGUA QUENTE</t>
  </si>
  <si>
    <t>TE DUPLA CURVA BRONZE/LATAO (REF 764) SEM ANEL DE SOLDA, ROSCA F X BOLSA X ROSCA F, 1/2" X 15 X 1/2"</t>
  </si>
  <si>
    <t>29,27</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</si>
  <si>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</si>
  <si>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</si>
  <si>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</si>
  <si>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</si>
  <si>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</si>
  <si>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</si>
  <si>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</si>
  <si>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</si>
  <si>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46,48</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</si>
  <si>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</si>
  <si>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</si>
  <si>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</si>
  <si>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</si>
  <si>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</si>
  <si>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</si>
  <si>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106,28</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</si>
  <si>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</si>
  <si>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</si>
  <si>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</si>
  <si>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</si>
  <si>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</si>
  <si>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</si>
  <si>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</si>
  <si>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</si>
  <si>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66,42</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</si>
  <si>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</si>
  <si>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</si>
  <si>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</si>
  <si>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</si>
  <si>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</si>
  <si>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</si>
  <si>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</si>
  <si>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</si>
  <si>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</si>
  <si>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</si>
  <si>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</si>
  <si>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</si>
  <si>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</si>
  <si>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</si>
  <si>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</si>
  <si>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</si>
  <si>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</si>
  <si>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30,86</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</si>
  <si>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</si>
  <si>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</si>
  <si>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</si>
  <si>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</si>
  <si>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</si>
  <si>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</si>
  <si>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</si>
  <si>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27,07</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</si>
  <si>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</si>
  <si>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</si>
  <si>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</si>
  <si>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</si>
  <si>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</si>
  <si>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</si>
  <si>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45,30</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</si>
  <si>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</si>
  <si>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</si>
  <si>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</si>
  <si>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</si>
  <si>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</si>
  <si>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</si>
  <si>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</si>
  <si>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</si>
  <si>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133,08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</si>
  <si>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</si>
  <si>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</si>
  <si>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</si>
  <si>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</si>
  <si>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</si>
  <si>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</si>
  <si>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</si>
  <si>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78,47</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</si>
  <si>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</si>
  <si>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</si>
  <si>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</si>
  <si>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</si>
  <si>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</si>
  <si>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28,24</t>
  </si>
  <si>
    <t>TE 45 GRAUS DE FERRO GALVANIZADO, COM ROSCA BSP, DE 2 1/2"</t>
  </si>
  <si>
    <t>TE 45 GRAUS DE FERRO GALVANIZADO, COM ROSCA BSP, DE 2"</t>
  </si>
  <si>
    <t>TE 45 GRAUS DE FERRO GALVANIZADO, COM ROSCA BSP, DE 3/4"</t>
  </si>
  <si>
    <t>TE 45 GRAUS DE FERRO GALVANIZADO, COM ROSCA BSP, DE 3"</t>
  </si>
  <si>
    <t>265,01</t>
  </si>
  <si>
    <t>TE 45 GRAUS DE FERRO GALVANIZADO, COM ROSCA BSP, DE 4"</t>
  </si>
  <si>
    <t>424,82</t>
  </si>
  <si>
    <t>TE 90 GRAUS EM ACO CARBONO, SOLDAVEL, PRESSAO 3.000 LBS, DN 1 1/2"</t>
  </si>
  <si>
    <t>TE 90 GRAUS EM ACO CARBONO, SOLDAVEL, PRESSAO 3.000 LBS, DN 1 1/4"</t>
  </si>
  <si>
    <t>TE 90 GRAUS EM ACO CARBONO, SOLDAVEL, PRESSAO 3.000 LBS, DN 1/2"</t>
  </si>
  <si>
    <t>22,47</t>
  </si>
  <si>
    <t>TE 90 GRAUS EM ACO CARBONO, SOLDAVEL, PRESSAO 3.000 LBS, DN 1"</t>
  </si>
  <si>
    <t>45,47</t>
  </si>
  <si>
    <t>TE 90 GRAUS EM ACO CARBONO, SOLDAVEL, PRESSAO 3.000 LBS, DN 2 1/2"</t>
  </si>
  <si>
    <t>291,95</t>
  </si>
  <si>
    <t>TE 90 GRAUS EM ACO CARBONO, SOLDAVEL, PRESSAO 3.000 LBS, DN 2"</t>
  </si>
  <si>
    <t>149,51</t>
  </si>
  <si>
    <t>TE 90 GRAUS EM ACO CARBONO, SOLDAVEL, PRESSAO 3.000 LBS, DN 3/4"</t>
  </si>
  <si>
    <t>TE 90 GRAUS EM ACO CARBONO, SOLDAVEL, PRESSAO 3.000 LBS, DN 3"</t>
  </si>
  <si>
    <t>477,63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</si>
  <si>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</si>
  <si>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</si>
  <si>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</si>
  <si>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</si>
  <si>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53,78</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</si>
  <si>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</si>
  <si>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</si>
  <si>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</si>
  <si>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</si>
  <si>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</si>
  <si>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</si>
  <si>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</si>
  <si>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</si>
  <si>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108,89</t>
  </si>
  <si>
    <t>TE, PVC, SERIE R, 75 X 75 MM, PARA ESGOTO PREDIAL</t>
  </si>
  <si>
    <t>TE, PVC, 90 GRAUS, BBB, JE, DN 100 MM, PARA REDE COLETORA ESGOTO (NBR 10569)</t>
  </si>
  <si>
    <t>TE, PVC, 90 GRAUS, BBB, JE, DN 100 MM, PARA TUBO CORRUGADO E/OU LISO, REDE COLETORA ESGOTO (NBR 10569</t>
  </si>
  <si>
    <t>100,19</t>
  </si>
  <si>
    <t>TE, PVC, 90 GRAUS, BBB, JE, DN 150 MM, PARA REDE COLETORA ESGOTO (NBR 10569)</t>
  </si>
  <si>
    <t>TE, PVC, 90 GRAUS, BBB, JE, DN 150 MM, PARA TUBO CORRUGADO E/OU LISO, REDE COLETORA ESGOTO (NBR 10569)</t>
  </si>
  <si>
    <t>262,98</t>
  </si>
  <si>
    <t>TE, PVC, 90 GRAUS, BBB, JE, DN 200 MM, PARA REDE COLETORA ESGOTO (NBR 10569)</t>
  </si>
  <si>
    <t>117,25</t>
  </si>
  <si>
    <t>TE, PVC, 90 GRAUS, BBB, JE, DN 200 MM, PARA TUBO CORRUGADO E/OU LISO, REDE COLETORA ESGOTO (NBR 10569)</t>
  </si>
  <si>
    <t>393,30</t>
  </si>
  <si>
    <t>TE, PVC, 90 GRAUS, BBB, JE, DN 250 MM, PARA TUBO CORRUGADO E/OU LISO, REDE COLETORA ESGOTO (NBR 10569)</t>
  </si>
  <si>
    <t>1.130,56</t>
  </si>
  <si>
    <t>TE, PVC, 90 GRAUS, BBB, JE, DN 300 MM, PARA TUBO CORRUGADO E/OU LISO, REDE COLETORA ESGOTO (NBR 10569)</t>
  </si>
  <si>
    <t>1.407,17</t>
  </si>
  <si>
    <t>TE, PVC, 90 GRAUS, BBP, JE, DN 100 MM, PARA REDE COLETORA ESGOTO (NBR 10569)</t>
  </si>
  <si>
    <t>TECNICO DE EDIFICACOES</t>
  </si>
  <si>
    <t>TECNICO DE EDIFICACOES (MENSALISTA)</t>
  </si>
  <si>
    <t>4.730,60</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</si>
  <si>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</si>
  <si>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</si>
  <si>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</si>
  <si>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</si>
  <si>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</si>
  <si>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</si>
  <si>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4.269,54</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</si>
  <si>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</si>
  <si>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</si>
  <si>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</si>
  <si>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</si>
  <si>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</si>
  <si>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</si>
  <si>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</si>
  <si>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</si>
  <si>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</si>
  <si>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</si>
  <si>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</si>
  <si>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</si>
  <si>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</si>
  <si>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</si>
  <si>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</si>
  <si>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</si>
  <si>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</si>
  <si>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</si>
  <si>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</si>
  <si>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</si>
  <si>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</si>
  <si>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</si>
  <si>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</si>
  <si>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</si>
  <si>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</si>
  <si>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</si>
  <si>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31,29</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</si>
  <si>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</si>
  <si>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</si>
  <si>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</si>
  <si>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62,19</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</si>
  <si>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</si>
  <si>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</si>
  <si>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</si>
  <si>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</si>
  <si>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</si>
  <si>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</si>
  <si>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</si>
  <si>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</si>
  <si>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</si>
  <si>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</si>
  <si>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</si>
  <si>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</si>
  <si>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</si>
  <si>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</si>
  <si>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24,34</t>
  </si>
  <si>
    <t>TELHA DE ACO ZINCADO TRAPEZOIDAL AUTOPORTANTE, A = 120 MM, E = 0,95 MM, COM PINTURA ELETROSTATICA BRANCA EM 1 FACE</t>
  </si>
  <si>
    <t>TELHA DE ACO ZINCADO TRAPEZOIDAL AUTOPORTANTE, A = 120 MM, E = 0,95 MM, SEM PINTURA</t>
  </si>
  <si>
    <t>57,50</t>
  </si>
  <si>
    <t>TELHA DE ACO ZINCADO TRAPEZOIDAL AUTOPORTANTE, A = 259 MM, E = 0,95 MM, COM PINTURA ELETROSTATICA BRANCA EM 1 FACE</t>
  </si>
  <si>
    <t>TELHA DE ACO ZINCADO TRAPEZOIDAL AUTOPORTANTE, A = 259 MM, E = 0,95 MM, SEM PINTURA</t>
  </si>
  <si>
    <t>61,37</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</si>
  <si>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</si>
  <si>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</si>
  <si>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</si>
  <si>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</si>
  <si>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750,00</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</si>
  <si>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</si>
  <si>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</si>
  <si>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</si>
  <si>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</si>
  <si>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109,92</t>
  </si>
  <si>
    <t>TELHA DE FIBROCIMENTO E = 6 MM, DE 4,10 X 1,06 M (SEM AMIANTO)</t>
  </si>
  <si>
    <t>147,47</t>
  </si>
  <si>
    <t>TELHA DE FIBROCIMENTO E = 6 MM, DE 4,60 X 1,06 M (SEM AMIANTO)</t>
  </si>
  <si>
    <t>TELHA DE FIBROCIMENTO E = 8 MM, DE 3,00 X 1,06 M (SEM AMIANTO)</t>
  </si>
  <si>
    <t>139,20</t>
  </si>
  <si>
    <t>TELHA DE FIBROCIMENTO E = 8 MM, DE 4,10 X 1,06 M (SEM AMIANTO)</t>
  </si>
  <si>
    <t>TELHA DE FIBROCIMENTO E = 8 MM, DE 4,60 X 1,06 M (SEM AMIANTO)</t>
  </si>
  <si>
    <t>212,60</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</si>
  <si>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</si>
  <si>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</si>
  <si>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</si>
  <si>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</si>
  <si>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</si>
  <si>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</si>
  <si>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</si>
  <si>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21,28</t>
  </si>
  <si>
    <t>57,12</t>
  </si>
  <si>
    <t>TELHA DE FIBROCIMENTO ONDULADA E = 6 MM, DE 3,66 X 1,10 M (SEM AMIANTO)</t>
  </si>
  <si>
    <t>85,82</t>
  </si>
  <si>
    <t>TELHA DE FIBROCIMENTO ONDULADA E = 8 MM, DE 1,53 X 1,10 M (SEM AMIANTO)</t>
  </si>
  <si>
    <t>TELHA DE FIBROCIMENTO ONDULADA E = 8 MM, DE 1,83 X 1,10 M (SEM AMIANTO)</t>
  </si>
  <si>
    <t>TELHA DE FIBROCIMENTO ONDULADA E = 8 MM, DE 2,44 X 1,10 M (SEM AMIANTO)</t>
  </si>
  <si>
    <t>79,14</t>
  </si>
  <si>
    <t>TELHA DE FIBROCIMENTO ONDULADA E = 8 MM, DE 3,66 X 1,10 M (SEM AMIANTO)</t>
  </si>
  <si>
    <t>118,62</t>
  </si>
  <si>
    <t>TELHA DE VIDRO TIPO FRANCESA, *39 X 23* CM</t>
  </si>
  <si>
    <t>TELHA ESTRUTURAL DE FIBROCIMENTO 1 ABA, DE 0,52 X 2,00 M (SEM AMIANTO)</t>
  </si>
  <si>
    <t>73,35</t>
  </si>
  <si>
    <t>TELHA ESTRUTURAL DE FIBROCIMENTO 1 ABA, DE 0,52 X 2,50 M (SEM AMIANTO)</t>
  </si>
  <si>
    <t>85,49</t>
  </si>
  <si>
    <t>TELHA ESTRUTURAL DE FIBROCIMENTO 1 ABA, DE 0,52 X 3,60 M (SEM AMIANTO)</t>
  </si>
  <si>
    <t>TELHA ESTRUTURAL DE FIBROCIMENTO 1 ABA, DE 0,52 X 4,00 M (SEM AMIANTO)</t>
  </si>
  <si>
    <t>TELHA ESTRUTURAL DE FIBROCIMENTO 1 ABA, DE 0,52 X 4,50 M (SEM AMIANTO)</t>
  </si>
  <si>
    <t>66,22</t>
  </si>
  <si>
    <t>154,97</t>
  </si>
  <si>
    <t>TELHA ESTRUTURAL DE FIBROCIMENTO 1 ABA, DE 0,52 X 5,00 M (SEM AMIANTO)</t>
  </si>
  <si>
    <t>172,20</t>
  </si>
  <si>
    <t>TELHA ESTRUTURAL DE FIBROCIMENTO 1 ABA, DE 0,52 X 5,50 M (SEM AMIANTO)</t>
  </si>
  <si>
    <t>189,49</t>
  </si>
  <si>
    <t>TELHA ESTRUTURAL DE FIBROCIMENTO 1 ABA, DE 0,52 X 6,00 M (SEM AMIANTO)</t>
  </si>
  <si>
    <t>206,67</t>
  </si>
  <si>
    <t>TELHA ESTRUTURAL DE FIBROCIMENTO 1 ABA, DE 0,52 X 6,50 M (SEM AMIANTO)</t>
  </si>
  <si>
    <t>223,89</t>
  </si>
  <si>
    <t>TELHA ESTRUTURAL DE FIBROCIMENTO 1 ABA, DE 0,52 X 7,20 M (SEM AMIANTO)</t>
  </si>
  <si>
    <t>247,90</t>
  </si>
  <si>
    <t>TELHA ESTRUTURAL DE FIBROCIMENTO 2 ABAS, DE 1,00 X 3,00 M (SEM AMIANTO)</t>
  </si>
  <si>
    <t>163,94</t>
  </si>
  <si>
    <t>TELHA ESTRUTURAL DE FIBROCIMENTO 2 ABAS, DE 1,00 X 4,60 M (SEM AMIANTO)</t>
  </si>
  <si>
    <t>261,24</t>
  </si>
  <si>
    <t>TELHA ESTRUTURAL DE FIBROCIMENTO 2 ABAS, DE 1,00 X 6,00 M (SEM AMIANTO)</t>
  </si>
  <si>
    <t>343,09</t>
  </si>
  <si>
    <t>TELHA ESTRUTURAL DE FIBROCIMENTO 2 ABAS, DE 1,00 X 7,40 M (SEM AMIANTO)</t>
  </si>
  <si>
    <t>421,80</t>
  </si>
  <si>
    <t>TELHA ESTRUTURAL DE FIBROCIMENTO 2 ABAS, DE 1,00 X 8,20 M (SEM AMIANTO)</t>
  </si>
  <si>
    <t>469,48</t>
  </si>
  <si>
    <t>TELHA ESTRUTURAL DE FIBROCIMENTO 2 ABAS, DE 1,00 X 9,20 M (SEM AMIANTO)</t>
  </si>
  <si>
    <t>525,60</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</si>
  <si>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</si>
  <si>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</si>
  <si>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97,17</t>
  </si>
  <si>
    <t>TELHA ISOLANTE COM NUCLEO EM POLIESTIRENO (EPS), E = 50 MM, REVESTIDA EM ACO ZINCADO *0,5* MM COM PRE-PINTURA NAS DUAS FACES, FACE SUPERIOR EM TELHA TRAPEZOIDAL E FACE INFERIOR EM CHAPA PLANA (NAO INCLUI ACESSORIOS DE FIXACAO)</t>
  </si>
  <si>
    <t>104,07</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</si>
  <si>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</si>
  <si>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</si>
  <si>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</si>
  <si>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</si>
  <si>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2.662,08</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</si>
  <si>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</si>
  <si>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</si>
  <si>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</si>
  <si>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</si>
  <si>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</si>
  <si>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</si>
  <si>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</si>
  <si>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</si>
  <si>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</si>
  <si>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</si>
  <si>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</si>
  <si>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</si>
  <si>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</si>
  <si>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15,17</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</si>
  <si>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</si>
  <si>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</si>
  <si>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</si>
  <si>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</si>
  <si>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65,46</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</si>
  <si>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</si>
  <si>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</si>
  <si>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</si>
  <si>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</si>
  <si>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</si>
  <si>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</si>
  <si>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</si>
  <si>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</si>
  <si>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</si>
  <si>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</si>
  <si>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32,10</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</si>
  <si>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</si>
  <si>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</si>
  <si>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</si>
  <si>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</si>
  <si>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</si>
  <si>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</si>
  <si>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</si>
  <si>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756,93</t>
  </si>
  <si>
    <t>TERMOFUSORA PARA TUBOS E CONEXOES EM PPR COM DIAMETROS DE 75 A 110 MM, POTENCIA DE *1100* W, TENSAO 220 V</t>
  </si>
  <si>
    <t>1.062,35</t>
  </si>
  <si>
    <t>TERRA VEGETAL (ENSACADA)</t>
  </si>
  <si>
    <t>TERRA VEGETAL (GRANEL)</t>
  </si>
  <si>
    <t>154,28</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</si>
  <si>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</si>
  <si>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</si>
  <si>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</si>
  <si>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</si>
  <si>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</si>
  <si>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</si>
  <si>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</si>
  <si>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</si>
  <si>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</si>
  <si>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267,83</t>
  </si>
  <si>
    <t>TINTA A BASE DE RESINA ACRILICA EMULSIONADA EM AGUA, PARA SINALIZACAO HORIZONTAL VIARIA (NBR 13699)</t>
  </si>
  <si>
    <t>TINTA A BASE DE RESINA ACRILICA, PARA SINALIZACAO HORIZONTAL VIARIA (NBR 11862)</t>
  </si>
  <si>
    <t>14,54</t>
  </si>
  <si>
    <t>TINTA A OLEO BRILHANTE PARA MADEIRA E METAIS</t>
  </si>
  <si>
    <t>72,24</t>
  </si>
  <si>
    <t>TINTA ACRILICA PARA CERAMICA</t>
  </si>
  <si>
    <t>TINTA ACRILICA PREMIUM PARA PISO</t>
  </si>
  <si>
    <t>TINTA ACRILICA PREMIUM, COR BRANCO  FOSCO</t>
  </si>
  <si>
    <t>67,10</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</si>
  <si>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</si>
  <si>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</si>
  <si>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</si>
  <si>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</si>
  <si>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76,45</t>
  </si>
  <si>
    <t>TINTA BORRACHA CLORADA, ACABAMENTO SEMIBRILHO, CORES VIVAS</t>
  </si>
  <si>
    <t>82,39</t>
  </si>
  <si>
    <t>TINTA BORRACHA, CLORADA, ACABAMENTO SEMIBRILHO, PRETA</t>
  </si>
  <si>
    <t>77,14</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</si>
  <si>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</si>
  <si>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</si>
  <si>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</si>
  <si>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</si>
  <si>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</si>
  <si>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</si>
  <si>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</si>
  <si>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</si>
  <si>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</si>
  <si>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</si>
  <si>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</si>
  <si>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</si>
  <si>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</si>
  <si>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39,58</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</si>
  <si>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</si>
  <si>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</si>
  <si>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</si>
  <si>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</si>
  <si>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</si>
  <si>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</si>
  <si>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36,19</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</si>
  <si>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</si>
  <si>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</si>
  <si>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</si>
  <si>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</si>
  <si>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</si>
  <si>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</si>
  <si>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</si>
  <si>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</si>
  <si>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</si>
  <si>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</si>
  <si>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</si>
  <si>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</si>
  <si>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</si>
  <si>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</si>
  <si>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4.959,15</t>
  </si>
  <si>
    <t>TORNEIRA CROMADA COM BICO PARA JARDIM/TANQUE 1/2 " OU 3/4 " (REF 1153)</t>
  </si>
  <si>
    <t>45,55</t>
  </si>
  <si>
    <t>TORNEIRA CROMADA CURTA SEM BICO PARA TANQUE, PADRAO POPULAR, 1/2 " OU 3/4 " (REF 1140)</t>
  </si>
  <si>
    <t>TORNEIRA CROMADA CURTA SEM BICO PARA USO GERAL  1/2 " OU 3/4 " (REF 1152)</t>
  </si>
  <si>
    <t>31,83</t>
  </si>
  <si>
    <t>TORNEIRA CROMADA DE MESA PARA COZINHA BICA MOVEL COM AREJADOR 1/2 " OU 3/4 " (REF 1167)</t>
  </si>
  <si>
    <t>77,30</t>
  </si>
  <si>
    <t>TORNEIRA CROMADA DE MESA PARA LAVATORIO COM SENSOR DE PRESENCA</t>
  </si>
  <si>
    <t>497,21</t>
  </si>
  <si>
    <t>TORNEIRA CROMADA DE MESA PARA LAVATORIO TEMPORIZADA PRESSAO BICA BAIXA</t>
  </si>
  <si>
    <t>128,01</t>
  </si>
  <si>
    <t>TORNEIRA CROMADA DE MESA PARA LAVATORIO, BICA ALTA (REF 1195)</t>
  </si>
  <si>
    <t>65,96</t>
  </si>
  <si>
    <t>TORNEIRA CROMADA DE MESA PARA LAVATORIO, PADRAO POPULAR, 1/2 " OU 3/4 " (REF 1193)</t>
  </si>
  <si>
    <t>TORNEIRA CROMADA DE PAREDE LONGA PARA LAVATORIO (REF 1178)</t>
  </si>
  <si>
    <t>126,08</t>
  </si>
  <si>
    <t>TORNEIRA CROMADA DE PAREDE PARA COZINHA BICA MOVEL COM AREJADOR 1/2 " OU 3/4 " (REF 1168)</t>
  </si>
  <si>
    <t>TORNEIRA CROMADA DE PAREDE PARA COZINHA COM AREJADOR 1/2 " OU 3/4 " (REF 1157)</t>
  </si>
  <si>
    <t>77,06</t>
  </si>
  <si>
    <t>TORNEIRA CROMADA DE PAREDE PARA COZINHA COM AREJADOR, PADRAO POPULAR, 1/2 " OU 3/4 " (REF 1159)</t>
  </si>
  <si>
    <t>TORNEIRA CROMADA DE PAREDE PARA COZINHA SEM AREJADOR, PADRAO POPULAR, 1/2 " OU 3/4 " (REF 1158)</t>
  </si>
  <si>
    <t>31,75</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</si>
  <si>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</si>
  <si>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</si>
  <si>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</si>
  <si>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</si>
  <si>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</si>
  <si>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</si>
  <si>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</si>
  <si>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</si>
  <si>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</si>
  <si>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</si>
  <si>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</si>
  <si>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</si>
  <si>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120,99</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</si>
  <si>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</si>
  <si>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</si>
  <si>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</si>
  <si>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</si>
  <si>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</si>
  <si>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</si>
  <si>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</si>
  <si>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</si>
  <si>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</si>
  <si>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52.005,85</t>
  </si>
  <si>
    <t>TRANSFORMADOR TRIFASICO DE DISTRIBUICAO, POTENCIA DE 112,5 KVA, TENSAO NOMINAL DE 15 KV, TENSAO SECUNDARIA DE 220/127V, EM OLEO ISOLANTE TIPO MINERAL</t>
  </si>
  <si>
    <t>8.038,99</t>
  </si>
  <si>
    <t>TRANSFORMADOR TRIFASICO DE DISTRIBUICAO, POTENCIA DE 15 KVA, TENSAO NOMINAL DE 15 KV, TENSAO SECUNDARIA DE 220/127V, EM OLEO ISOLANTE TIPO MINERAL</t>
  </si>
  <si>
    <t>3.687,61</t>
  </si>
  <si>
    <t>TRANSFORMADOR TRIFASICO DE DISTRIBUICAO, POTENCIA DE 150 KVA, TENSAO NOMINAL DE 15 KV, TENSAO SECUNDARIA DE 220/127V, EM OLEO ISOLANTE TIPO MINERAL</t>
  </si>
  <si>
    <t>10.139,08</t>
  </si>
  <si>
    <t>TRANSFORMADOR TRIFASICO DE DISTRIBUICAO, POTENCIA DE 1500 KVA, TENSAO NOMINAL DE 15 KV, TENSAO SECUNDARIA DE 220/127V, EM OLEO ISOLANTE TIPO MINERAL</t>
  </si>
  <si>
    <t>65.759,59</t>
  </si>
  <si>
    <t>TRANSFORMADOR TRIFASICO DE DISTRIBUICAO, POTENCIA DE 225 KVA, TENSAO NOMINAL DE 15 KV, TENSAO SECUNDARIA DE 220/127V, EM OLEO ISOLANTE TIPO MINERAL</t>
  </si>
  <si>
    <t>14.223,64</t>
  </si>
  <si>
    <t>TRANSFORMADOR TRIFASICO DE DISTRIBUICAO, POTENCIA DE 30 KVA, TENSAO NOMINAL DE 15 KV, TENSAO SECUNDARIA DE 220/127V, EM OLEO ISOLANTE TIPO MINERAL</t>
  </si>
  <si>
    <t>4.504,15</t>
  </si>
  <si>
    <t>TRANSFORMADOR TRIFASICO DE DISTRIBUICAO, POTENCIA DE 300 KVA, TENSAO NOMINAL DE 15 KV, TENSAO SECUNDARIA DE 220/127V, EM OLEO ISOLANTE TIPO MINERAL</t>
  </si>
  <si>
    <t>16.594,25</t>
  </si>
  <si>
    <t>TRANSFORMADOR TRIFASICO DE DISTRIBUICAO, POTENCIA DE 45 KVA, TENSAO NOMINAL DE 15 KV, TENSAO SECUNDARIA DE 220/127V, EM OLEO ISOLANTE TIPO MINERAL</t>
  </si>
  <si>
    <t>5.030,95</t>
  </si>
  <si>
    <t>TRANSFORMADOR TRIFASICO DE DISTRIBUICAO, POTENCIA DE 500 KVA, TENSAO NOMINAL DE 15 KV, TENSAO SECUNDARIA DE 220/127V, EM OLEO ISOLANTE TIPO MINERAL</t>
  </si>
  <si>
    <t>27.079,18</t>
  </si>
  <si>
    <t>TRANSFORMADOR TRIFASICO DE DISTRIBUICAO, POTENCIA DE 75 KVA, TENSAO NOMINAL DE 15 KV, TENSAO SECUNDARIA DE 220/127V, EM OLEO ISOLANTE TIPO MINERAL</t>
  </si>
  <si>
    <t>6.506,00</t>
  </si>
  <si>
    <t>TRANSFORMADOR TRIFASICO DE DISTRIBUICAO, POTENCIA DE 750 KVA, TENSAO NOMINAL DE 15 KV, TENSAO SECUNDARIA DE 220/127V, EM OLEO ISOLANTE TIPO MINERAL</t>
  </si>
  <si>
    <t>37.143,72</t>
  </si>
  <si>
    <t>TRANSPORTE - HORISTA (COLETADO CAIXA)</t>
  </si>
  <si>
    <t>TRANSPORTE - MENSALISTA (COLETADO CAIXA)</t>
  </si>
  <si>
    <t>TRATOR DE ESTEIRAS, POTENCIA BRUTA DE 133 HP, PESO OPERACIONAL DE 14 T, COM LAMINA COM CAPACIDADE DE 3,00 M3</t>
  </si>
  <si>
    <t>556.574,90</t>
  </si>
  <si>
    <t>TRATOR DE ESTEIRAS, POTENCIA BRUTA DE 347 HP, PESO OPERACIONAL DE 38,5 T, COM ESCARIFICADOR E LAMINA COM CAPACIDADE DE 4,70M3</t>
  </si>
  <si>
    <t>2.292.892,77</t>
  </si>
  <si>
    <t>TRATOR DE ESTEIRAS, POTENCIA DE 100 HP, PESO OPERACIONAL DE 9,4 T, COM LAMINA COM CAPACIDADE DE 2,19 M3</t>
  </si>
  <si>
    <t>539.959,00</t>
  </si>
  <si>
    <t>TRATOR DE ESTEIRAS, POTENCIA DE 150 HP, PESO OPERACIONAL DE 16,7 T, COM RODA MOTRIZ ELEVADA E LAMINA COM CONTATO DE 3,18M3</t>
  </si>
  <si>
    <t>TRATOR DE ESTEIRAS, POTENCIA DE 170 HP, PESO OPERACIONAL DE 19 T, COM LAMINA COM CAPACIDADE DE 5,2 M3</t>
  </si>
  <si>
    <t>695.718,59</t>
  </si>
  <si>
    <t>TRATOR DE ESTEIRAS, POTENCIA DE 347 HP, PESO OPERACIONAL DE 38,5 T, COM LAMINA COM CAPACIDADE DE 8,70M3</t>
  </si>
  <si>
    <t>TRATOR DE ESTEIRAS, POTENCIA NO VOLANTE DE 200 HP, PESO OPERACIONAL DE 20,1 T, COM RODA MOTRIZ ELEVADA E LAMINA COM CAPACIDADE DE 3,89 M3</t>
  </si>
  <si>
    <t>1.031.204,86</t>
  </si>
  <si>
    <t>TRATOR DE ESTEIRAS, POTENCIA 125 HP, PESO OPERACIONAL DE 12,9 T, COM LAMINA COM CAPACIDADE DE 2,7 M3</t>
  </si>
  <si>
    <t>565.137,58</t>
  </si>
  <si>
    <t>TRATOR DE PNEUS COM POTENCIA DE 105 CV, TRACAO 4 X 4, PESO COM LASTRO DE 5775 KG</t>
  </si>
  <si>
    <t>156.028,02</t>
  </si>
  <si>
    <t>TRATOR DE PNEUS COM POTENCIA DE 122 CV, TRACAO 4 X 4, PESO COM LASTRO DE 4510 KG</t>
  </si>
  <si>
    <t>180.794,38</t>
  </si>
  <si>
    <t>TRATOR DE PNEUS COM POTENCIA DE 15 CV, PESO COM LASTRO DE 1160 KG</t>
  </si>
  <si>
    <t>53.247,65</t>
  </si>
  <si>
    <t>TRATOR DE PNEUS COM POTENCIA DE 50 CV, TRACAO 4 X 2, PESO COM LASTRO DE 2714 KG</t>
  </si>
  <si>
    <t>86.349,12</t>
  </si>
  <si>
    <t>TRATOR DE PNEUS COM POTENCIA DE 85 CV, TRACAO 4 X 4, PESO COM LASTRO DE 4675 KG</t>
  </si>
  <si>
    <t>132.500,00</t>
  </si>
  <si>
    <t>TRATOR DE PNEUS COM POTENCIA DE 85 CV, TURBO,  PESO COM LASTRO DE 4900 KG</t>
  </si>
  <si>
    <t>127.639,59</t>
  </si>
  <si>
    <t>TRATOR DE PNEUS COM POTENCIA DE 95 CV, TRACAO 4 X 4, PESO MAXIMO DE 5225 KG</t>
  </si>
  <si>
    <t>142.406,53</t>
  </si>
  <si>
    <t>TRAVA-QUEDAS EM ACO PARA CORDA DE 12 MM, EXTENSOR DE 25 X 300 MM, COM MOSQUETAO TIPO GANCHO TRAVA DUPLA</t>
  </si>
  <si>
    <t>105,75</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</si>
  <si>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</si>
  <si>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</si>
  <si>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</si>
  <si>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</si>
  <si>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</si>
  <si>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561,91</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</si>
  <si>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</si>
  <si>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</si>
  <si>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</si>
  <si>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</si>
  <si>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24,65</t>
  </si>
  <si>
    <t>TUBO ACO CARBONO COM COSTURA, NBR 5580, CLASSE L, DN = 80 MM, E = 3,35 MM, 7,07 KG/M</t>
  </si>
  <si>
    <t>52,31</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</si>
  <si>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</si>
  <si>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</si>
  <si>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</si>
  <si>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</si>
  <si>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42,74</t>
  </si>
  <si>
    <t>TUBO ACO CARBONO SEM COSTURA 1/2", E= *2,77 MM, SCHEDULE 40, *1,27 KG/M</t>
  </si>
  <si>
    <t>19,06</t>
  </si>
  <si>
    <t>TUBO ACO CARBONO SEM COSTURA 1/2", E= *3,73 MM, SCHEDULE 80, *1,62 KG/M</t>
  </si>
  <si>
    <t>TUBO ACO CARBONO SEM COSTURA 14", E= *11,13 MM, SCHEDULE 40, *94,55 KG/M</t>
  </si>
  <si>
    <t>906,35</t>
  </si>
  <si>
    <t>TUBO ACO CARBONO SEM COSTURA 2 1/2", E = 5,16 MM, SCHEDULE 40 (8,62 KG/M)</t>
  </si>
  <si>
    <t>TUBO ACO CARBONO SEM COSTURA 2", E= *3,91* MM, SCHEDULE 40, *5,43* KG/M</t>
  </si>
  <si>
    <t>52,45</t>
  </si>
  <si>
    <t>TUBO ACO CARBONO SEM COSTURA 20", E= *12,70 MM, SCHEDULE 30, *154,97 KG/M</t>
  </si>
  <si>
    <t>1.739,10</t>
  </si>
  <si>
    <t>TUBO ACO CARBONO SEM COSTURA 20", E= *6,35 MM,  SCHEDULE 10, *78,46 KG/M</t>
  </si>
  <si>
    <t>963,72</t>
  </si>
  <si>
    <t>TUBO ACO CARBONO SEM COSTURA 3/4", E= *2,87 MM, SCHEDULE 40, *1,69 KG/M</t>
  </si>
  <si>
    <t>26,00</t>
  </si>
  <si>
    <t>TUBO ACO CARBONO SEM COSTURA 3/4", E= *3,91 MM, SCHEDULE 80, *2,19 KG/M.</t>
  </si>
  <si>
    <t>TUBO ACO CARBONO SEM COSTURA 4", E= *6,02 MM, SCHEDULE 40, *16,06 KG/M</t>
  </si>
  <si>
    <t>155,67</t>
  </si>
  <si>
    <t>TUBO ACO CARBONO SEM COSTURA 4", E= *8,56 MM, SCHEDULE 80, *22,31 KG/M</t>
  </si>
  <si>
    <t>222,54</t>
  </si>
  <si>
    <t>TUBO ACO CARBONO SEM COSTURA 6", E= *10,97 MM, SCHEDULE 80, *42,56 KG/M</t>
  </si>
  <si>
    <t>419,59</t>
  </si>
  <si>
    <t>TUBO ACO CARBONO SEM COSTURA 6", E= 7,11 MM,  SCHEDULE 40, *28,26 KG/M</t>
  </si>
  <si>
    <t>274,88</t>
  </si>
  <si>
    <t>TUBO ACO CARBONO SEM COSTURA 8", E= *12,70 MM, SCHEDULE 80, *64,64 KG/M</t>
  </si>
  <si>
    <t>551,42</t>
  </si>
  <si>
    <t>TUBO ACO CARBONO SEM COSTURA 8", E= *6,35 MM,  SCHEDULE 20, *33,27 KG/M</t>
  </si>
  <si>
    <t>318,92</t>
  </si>
  <si>
    <t>TUBO ACO CARBONO SEM COSTURA 8", E= *7,04 MM, SCHEDULE 30, *36,75 KG/M</t>
  </si>
  <si>
    <t>347,91</t>
  </si>
  <si>
    <t>TUBO ACO CARBONO SEM COSTURA 8", E= *8,18 MM, SCHEDULE 40, *42,55 KG/M</t>
  </si>
  <si>
    <t>413,87</t>
  </si>
  <si>
    <t>TUBO ACO GALVANIZADO COM COSTURA, CLASSE LEVE, DN 100 MM ( 4"),  E = 3,75 MM,  *10,55* KG/M (NBR 5580)</t>
  </si>
  <si>
    <t>114,28</t>
  </si>
  <si>
    <t>TUBO ACO GALVANIZADO COM COSTURA, CLASSE LEVE, DN 15 MM ( 1/2"),  E = 2,25 MM,  *1,2* KG/M (NBR 5580)</t>
  </si>
  <si>
    <t>TUBO ACO GALVANIZADO COM COSTURA, CLASSE LEVE, DN 20 MM ( 3/4"),  E = 2,25 MM,  *1,3* KG/M (NBR 5580)</t>
  </si>
  <si>
    <t>17,38</t>
  </si>
  <si>
    <t>TUBO ACO GALVANIZADO COM COSTURA, CLASSE LEVE, DN 25 MM ( 1"),  E = 2,65 MM,  *2,11* KG/M (NBR 5580)</t>
  </si>
  <si>
    <t>23,34</t>
  </si>
  <si>
    <t>TUBO ACO GALVANIZADO COM COSTURA, CLASSE LEVE, DN 32 MM ( 1 1/4"),  E = 2,65 MM,  *2,71* KG/M (NBR 5580)</t>
  </si>
  <si>
    <t>34,02</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</si>
  <si>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</si>
  <si>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</si>
  <si>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</si>
  <si>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</si>
  <si>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</si>
  <si>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</si>
  <si>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</si>
  <si>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</si>
  <si>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</si>
  <si>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67,34</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</si>
  <si>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</si>
  <si>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</si>
  <si>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</si>
  <si>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90,62</t>
  </si>
  <si>
    <t>TUBO ACO GALVANIZADO COM COSTURA, CLASSE MEDIA, DN 4", E = 4,50* MM, PESO 12,10* KG/M (NBR 5580)</t>
  </si>
  <si>
    <t>124,80</t>
  </si>
  <si>
    <t>TUBO ACO GALVANIZADO COM COSTURA, CLASSE MEDIA, DN 5", E = *5,40* MM, PESO *17,80* KG/M (NBR 5580)</t>
  </si>
  <si>
    <t>186,85</t>
  </si>
  <si>
    <t>TUBO ACO GALVANIZADO COM COSTURA, CLASSE MEDIA, DN 6", E = 4,85* MM, PESO 19,68* KG/M (NBR 5580)</t>
  </si>
  <si>
    <t>202,64</t>
  </si>
  <si>
    <t>TUBO ACO INDUSTRIAL DN 2" (50,8 MM) E=1,50MM, PESO= 1,8237 KG/M</t>
  </si>
  <si>
    <t>TUBO COLETOR DE ESGOTO PVC, JEI, DN 100 MM (NBR  7362)</t>
  </si>
  <si>
    <t>TUBO COLETOR DE ESGOTO PVC, JEI, DN 200 MM (NBR 7362)</t>
  </si>
  <si>
    <t>64,48</t>
  </si>
  <si>
    <t>TUBO COLETOR DE ESGOTO PVC, JEI, DN 250 MM (NBR 7362)</t>
  </si>
  <si>
    <t>TUBO COLETOR DE ESGOTO PVC, JEI, DN 300 MM (NBR 7362)</t>
  </si>
  <si>
    <t>177,60</t>
  </si>
  <si>
    <t>TUBO COLETOR DE ESGOTO PVC, JEI, DN 350 MM (NBR 7362)</t>
  </si>
  <si>
    <t>TUBO COLETOR DE ESGOTO PVC, JEI, DN 400 MM (NBR 7362)</t>
  </si>
  <si>
    <t>284,90</t>
  </si>
  <si>
    <t>TUBO COLETOR DE ESGOTO, PVC, JEI, DN 150 MM  (NBR 7362)</t>
  </si>
  <si>
    <t>TUBO CONCRETO ARMADO, CLASSE EA-2, PB JE, DN 1000 MM, PARA ESGOTO SANITARIO (NBR 8890)</t>
  </si>
  <si>
    <t>354,72</t>
  </si>
  <si>
    <t>TUBO CONCRETO ARMADO, CLASSE EA-2, PB JE, DN 300 MM, PARA ESGOTO SANITARIO (NBR 8890)</t>
  </si>
  <si>
    <t>72,25</t>
  </si>
  <si>
    <t>TUBO CONCRETO ARMADO, CLASSE EA-2, PB JE, DN 400 MM, PARA ESGOTO SANITARIO (NBR 8890)</t>
  </si>
  <si>
    <t>TUBO CONCRETO ARMADO, CLASSE EA-2, PB JE, DN 500 MM, PARA ESGOTO SANITARIO (NBR 8890)</t>
  </si>
  <si>
    <t>124,40</t>
  </si>
  <si>
    <t>TUBO CONCRETO ARMADO, CLASSE EA-2, PB JE, DN 600 MM, PARA ESGOTO SANITARIO (NBR 8890)</t>
  </si>
  <si>
    <t>167,47</t>
  </si>
  <si>
    <t>TUBO CONCRETO ARMADO, CLASSE EA-2, PB JE, DN 700 MM, PARA ESGOTO SANITARIO (NBR 8890)</t>
  </si>
  <si>
    <t>193,05</t>
  </si>
  <si>
    <t>TUBO CONCRETO ARMADO, CLASSE EA-2, PB JE, DN 800 MM, PARA ESGOTO SANITARIO (NBR 8890)</t>
  </si>
  <si>
    <t>240,41</t>
  </si>
  <si>
    <t>TUBO CONCRETO ARMADO, CLASSE EA-2, PB JE, DN 900 MM, PARA ESGOTO SANITARIO (NBR 8890)</t>
  </si>
  <si>
    <t>326,71</t>
  </si>
  <si>
    <t>TUBO CONCRETO ARMADO, CLASSE EA-3, PB JE, DN 1000 MM, PARA ESGOTO SANITARIO (NBR 8890)</t>
  </si>
  <si>
    <t>447,79</t>
  </si>
  <si>
    <t>TUBO CONCRETO ARMADO, CLASSE EA-3, PB JE, DN 400 MM, PARA ESGOTO SANITARIO (NBR 8890)</t>
  </si>
  <si>
    <t>120,09</t>
  </si>
  <si>
    <t>TUBO CONCRETO ARMADO, CLASSE EA-3, PB JE, DN 500 MM, PARA ESGOTO SANITARIO (NBR 8890)</t>
  </si>
  <si>
    <t>156,30</t>
  </si>
  <si>
    <t>TUBO CONCRETO ARMADO, CLASSE EA-3, PB JE, DN 600 MM, PARA ESGOTO SANITARIO (NBR 8890)</t>
  </si>
  <si>
    <t>206,40</t>
  </si>
  <si>
    <t>TUBO CONCRETO ARMADO, CLASSE EA-3, PB JE, DN 700 MM, PARA ESGOTO SANITARIO (NBR 8890)</t>
  </si>
  <si>
    <t>230,16</t>
  </si>
  <si>
    <t>TUBO CONCRETO ARMADO, CLASSE EA-3, PB JE, DN 800 MM, PARA ESGOTO SANITARIO (NBR 8890)</t>
  </si>
  <si>
    <t>283,16</t>
  </si>
  <si>
    <t>TUBO CONCRETO ARMADO, CLASSE EA-3, PB JE, DN 900 MM, PARA ESGOTO SANITARIO (NBR 8890)</t>
  </si>
  <si>
    <t>409,37</t>
  </si>
  <si>
    <t>TUBO CONCRETO ARMADO, CLASSE PA-1, PB, DN 1000 MM, PARA AGUAS PLUVIAIS (NBR 8890)</t>
  </si>
  <si>
    <t>207,56</t>
  </si>
  <si>
    <t>TUBO CONCRETO ARMADO, CLASSE PA-1, PB, DN 1100 MM, PARA AGUAS PLUVIAIS (NBR 8890)</t>
  </si>
  <si>
    <t>242,29</t>
  </si>
  <si>
    <t>TUBO CONCRETO ARMADO, CLASSE PA-1, PB, DN 1200 MM, PARA AGUAS PLUVIAIS (NBR 8890)</t>
  </si>
  <si>
    <t>294,15</t>
  </si>
  <si>
    <t>TUBO CONCRETO ARMADO, CLASSE PA-1, PB, DN 1500 MM, PARA AGUAS PLUVIAIS (NBR 8890)</t>
  </si>
  <si>
    <t>437,52</t>
  </si>
  <si>
    <t>TUBO CONCRETO ARMADO, CLASSE PA-1, PB, DN 2000 MM, PARA AGUAS PLUVIAIS (NBR 8890)</t>
  </si>
  <si>
    <t>953,20</t>
  </si>
  <si>
    <t>TUBO CONCRETO ARMADO, CLASSE PA-1, PB, DN 300 MM, PARA AGUAS PLUVIAIS (NBR 8890)</t>
  </si>
  <si>
    <t>51,46</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</si>
  <si>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</si>
  <si>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</si>
  <si>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</si>
  <si>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</si>
  <si>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133,34</t>
  </si>
  <si>
    <t>TUBO CONCRETO ARMADO, CLASSE PA-1, PB, DN 800 MM, PARA AGUAS PLUVIAIS (NBR 8890)</t>
  </si>
  <si>
    <t>151,21</t>
  </si>
  <si>
    <t>TUBO CONCRETO ARMADO, CLASSE PA-1, PB, DN 900 MM, PARA AGUAS PLUVIAIS (NBR 8890)</t>
  </si>
  <si>
    <t>186,68</t>
  </si>
  <si>
    <t>TUBO CONCRETO ARMADO, CLASSE PA-2, PB, DN 1000 MM, PARA AGUAS PLUVIAIS (NBR 8890)</t>
  </si>
  <si>
    <t>229,22</t>
  </si>
  <si>
    <t>TUBO CONCRETO ARMADO, CLASSE PA-2, PB, DN 1100 MM, PARA AGUAS PLUVIAIS (NBR 8890)</t>
  </si>
  <si>
    <t>246,65</t>
  </si>
  <si>
    <t>TUBO CONCRETO ARMADO, CLASSE PA-2, PB, DN 1200 MM, PARA AGUAS PLUVIAIS (NBR 8890)</t>
  </si>
  <si>
    <t>333,37</t>
  </si>
  <si>
    <t>TUBO CONCRETO ARMADO, CLASSE PA-2, PB, DN 1500 MM, PARA AGUAS PLUVIAIS (NBR 8890)</t>
  </si>
  <si>
    <t>513,70</t>
  </si>
  <si>
    <t>TUBO CONCRETO ARMADO, CLASSE PA-2, PB, DN 2000 MM, PARA AGUAS PLUVIAIS (NBR 8890)</t>
  </si>
  <si>
    <t>1.115,59</t>
  </si>
  <si>
    <t>TUBO CONCRETO ARMADO, CLASSE PA-2, PB, DN 300 MM, PARA AGUAS PLUVIAIS (NBR 8890)</t>
  </si>
  <si>
    <t>54,12</t>
  </si>
  <si>
    <t>TUBO CONCRETO ARMADO, CLASSE PA-2, PB, DN 400 MM, PARA AGUAS PLUVIAIS (NBR 8890)</t>
  </si>
  <si>
    <t>57,52</t>
  </si>
  <si>
    <t>TUBO CONCRETO ARMADO, CLASSE PA-2, PB, DN 500 MM, PARA AGUAS PLUVIAIS (NBR 8890)</t>
  </si>
  <si>
    <t>69,68</t>
  </si>
  <si>
    <t>TUBO CONCRETO ARMADO, CLASSE PA-2, PB, DN 600 MM, PARA AGUAS PLUVIAIS (NBR 8890)</t>
  </si>
  <si>
    <t>91,16</t>
  </si>
  <si>
    <t>TUBO CONCRETO ARMADO, CLASSE PA-2, PB, DN 700 MM, PARA AGUAS PLUVIAIS (NBR 8890)</t>
  </si>
  <si>
    <t>140,57</t>
  </si>
  <si>
    <t>TUBO CONCRETO ARMADO, CLASSE PA-2, PB, DN 800 MM, PARA AGUAS PLUVIAIS (NBR 8890)</t>
  </si>
  <si>
    <t>156,66</t>
  </si>
  <si>
    <t>TUBO CONCRETO ARMADO, CLASSE PA-2, PB, DN 900 MM, PARA AGUAS PLUVIAIS (NBR 8890)</t>
  </si>
  <si>
    <t>235,32</t>
  </si>
  <si>
    <t>TUBO CONCRETO ARMADO, CLASSE PA-3, PB, DN 1000 MM, PARA AGUAS PLUVIAIS (NBR 8890)</t>
  </si>
  <si>
    <t>TUBO CONCRETO ARMADO, CLASSE PA-3, PB, DN 1100 MM, PARA AGUAS PLUVIAIS (NBR 8890)</t>
  </si>
  <si>
    <t>324,22</t>
  </si>
  <si>
    <t>TUBO CONCRETO ARMADO, CLASSE PA-3, PB, DN 1200 MM, PARA AGUAS PLUVIAIS (NBR 8890)</t>
  </si>
  <si>
    <t>421,29</t>
  </si>
  <si>
    <t>TUBO CONCRETO ARMADO, CLASSE PA-3, PB, DN 1500 MM, PARA AGUAS PLUVIAIS (NBR 8890)</t>
  </si>
  <si>
    <t>618,37</t>
  </si>
  <si>
    <t>TUBO CONCRETO ARMADO, CLASSE PA-3, PB, DN 400 MM, PARA AGUAS PLUVIAIS (NBR 8890)</t>
  </si>
  <si>
    <t>TUBO CONCRETO ARMADO, CLASSE PA-3, PB, DN 500 MM, PARA AGUAS PLUVIAIS (NBR 8890)</t>
  </si>
  <si>
    <t>TUBO CONCRETO ARMADO, CLASSE PA-3, PB, DN 600 MM, PARA AGUAS PLUVIAIS (NBR 8890)</t>
  </si>
  <si>
    <t>113,38</t>
  </si>
  <si>
    <t>TUBO CONCRETO ARMADO, CLASSE PA-3, PB, DN 700 MM, PARA AGUAS PLUVIAIS (NBR 8890)</t>
  </si>
  <si>
    <t>166,03</t>
  </si>
  <si>
    <t>TUBO CONCRETO ARMADO, CLASSE PA-3, PB, DN 800 MM, PARA AGUAS PLUVIAIS (NBR 8890)</t>
  </si>
  <si>
    <t>214,33</t>
  </si>
  <si>
    <t>TUBO CONCRETO ARMADO, CLASSE PA-3, PB, DN 900 MM, PARA AGUAS PLUVIAIS (NBR 8890)</t>
  </si>
  <si>
    <t>293,27</t>
  </si>
  <si>
    <t>TUBO CORRUGADO PEAD, PAREDE DUPLA, INTERNA LISA, JEI, DN/DI *1000* MM, PARA SANEAMENTO</t>
  </si>
  <si>
    <t>1.135,72</t>
  </si>
  <si>
    <t>TUBO CORRUGADO PEAD, PAREDE DUPLA, INTERNA LISA, JEI, DN/DI *400* MM, PARA SANEAMENTO</t>
  </si>
  <si>
    <t>323,80</t>
  </si>
  <si>
    <t>TUBO CORRUGADO PEAD, PAREDE DUPLA, INTERNA LISA, JEI, DN/DI *800* MM, PARA SANEAMENTO</t>
  </si>
  <si>
    <t>854,46</t>
  </si>
  <si>
    <t>TUBO CORRUGADO PEAD, PAREDE DUPLA, INTERNA LISA, JEI, DN/DI 1200 MM, PARA SANEAMENTO</t>
  </si>
  <si>
    <t>1.782,50</t>
  </si>
  <si>
    <t>TUBO CORRUGADO PEAD, PAREDE DUPLA, INTERNA LISA, JEI, DN/DI 250 MM, PARA SANEAMENTO</t>
  </si>
  <si>
    <t>124,19</t>
  </si>
  <si>
    <t>TUBO CORRUGADO PEAD, PAREDE DUPLA, INTERNA LISA, JEI, DN/DI 300 MM, PARA SANEAMENTO</t>
  </si>
  <si>
    <t>146,88</t>
  </si>
  <si>
    <t>TUBO CORRUGADO PEAD, PAREDE DUPLA, INTERNA LISA, JEI, DN/DI 600 MM, PARA SANEAMENTO</t>
  </si>
  <si>
    <t>605,48</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</si>
  <si>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</si>
  <si>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</si>
  <si>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</si>
  <si>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</si>
  <si>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</si>
  <si>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</si>
  <si>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</si>
  <si>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</si>
  <si>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</si>
  <si>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</si>
  <si>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74,93</t>
  </si>
  <si>
    <t>TUBO DE BORRACHA ELASTOMERICA FLEXIVEL, PRETA, PARA ISOLAMENTO TERMICO DE TUBULACAO, DN 1 5/8" (42 MM), E= 32 MM, COEFICIENTE DE CONDUTIVIDADE TERMICA 0,036W/mK, VAPOR DE AGUA MAIOR OU IGUAL A 10.000</t>
  </si>
  <si>
    <t>85,52</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</si>
  <si>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</si>
  <si>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</si>
  <si>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</si>
  <si>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</si>
  <si>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102,34</t>
  </si>
  <si>
    <t>TUBO DE BORRACHA ELASTOMERICA FLEXIVEL, PRETA, PARA ISOLAMENTO TERMICO DE TUBULACAO, DN 2 5/8" (*64* MM), E= *32* MM, COEFICIENTE DE CONDUTIVIDADE TERMICA 0,036W/MK, VAPOR DE AGUA MAIOR OU IGUAL A 10.000</t>
  </si>
  <si>
    <t>103,79</t>
  </si>
  <si>
    <t>TUBO DE BORRACHA ELASTOMERICA FLEXIVEL, PRETA, PARA ISOLAMENTO TERMICO DE TUBULACAO, DN 3/4" (18 MM), E= 32 MM, COEFICIENTE DE CONDUTIVIDADE TERMICA 0,036W/mK, VAPOR DE AGUA MAIOR OU IGUAL A 10.000</t>
  </si>
  <si>
    <t>56,79</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</si>
  <si>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</si>
  <si>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</si>
  <si>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</si>
  <si>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45,64</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</si>
  <si>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</si>
  <si>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</si>
  <si>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</si>
  <si>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85,43</t>
  </si>
  <si>
    <t>TUBO DE COBRE CLASSE "A", DN = 1/2 " (15 MM), PARA INSTALACOES DE MEDIA PRESSAO PARA GASES COMBUSTIVEIS E MEDICINAIS</t>
  </si>
  <si>
    <t>TUBO DE COBRE CLASSE "A", DN = 2 1/2 " (66 MM), PARA INSTALACOES DE MEDIA PRESSAO PARA GASES COMBUSTIVEIS E MEDICINAIS</t>
  </si>
  <si>
    <t>189,21</t>
  </si>
  <si>
    <t>TUBO DE COBRE CLASSE "A", DN = 3 " (79 MM), PARA INSTALACOES DE MEDIA PRESSAO PARA GASES COMBUSTIVEIS E MEDICINAIS</t>
  </si>
  <si>
    <t>278,76</t>
  </si>
  <si>
    <t>TUBO DE COBRE CLASSE "A", DN = 3/4 " (22 MM), PARA INSTALACOES DE MEDIA PRESSAO PARA GASES COMBUSTIVEIS E MEDICINAIS</t>
  </si>
  <si>
    <t>TUBO DE COBRE CLASSE "A", DN = 4 " (104 MM), PARA INSTALACOES DE MEDIA PRESSAO PARA GASES COMBUSTIVEIS E MEDICINAIS</t>
  </si>
  <si>
    <t>422,66</t>
  </si>
  <si>
    <t>TUBO DE COBRE CLASSE "E", DN = 104 MM, PARA INSTALACAO HIDRAULICA PREDIAL</t>
  </si>
  <si>
    <t>334,67</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</si>
  <si>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</si>
  <si>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</si>
  <si>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</si>
  <si>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</si>
  <si>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</si>
  <si>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75,99</t>
  </si>
  <si>
    <t>TUBO DE COBRE CLASSE "E", DN = 54 MM, PARA INSTALACAO HIDRAULICA PREDIAL</t>
  </si>
  <si>
    <t>110,20</t>
  </si>
  <si>
    <t>TUBO DE COBRE CLASSE "E", DN = 66 MM, PARA INSTALACAO HIDRAULICA PREDIAL</t>
  </si>
  <si>
    <t>155,26</t>
  </si>
  <si>
    <t>TUBO DE COBRE CLASSE "E", DN = 79 MM, PARA INSTALACAO HIDRAULICA PREDIAL</t>
  </si>
  <si>
    <t>226,97</t>
  </si>
  <si>
    <t>TUBO DE COBRE CLASSE "I", DN = 1 " (28 MM), PARA INSTALACOES INDUSTRIAIS DE ALTA PRESSAO E VAPOR</t>
  </si>
  <si>
    <t>74,55</t>
  </si>
  <si>
    <t>TUBO DE COBRE CLASSE "I", DN = 1 1/2 " (42 MM), PARA INSTALACOES INDUSTRIAIS DE ALTA PRESSAO E VAPOR</t>
  </si>
  <si>
    <t>TUBO DE COBRE CLASSE "I", DN = 1 1/4 " (35 MM), PARA INSTALACOES INDUSTRIAIS DE ALTA PRESSAO E VAPOR</t>
  </si>
  <si>
    <t>107,82</t>
  </si>
  <si>
    <t>TUBO DE COBRE CLASSE "I", DN = 1/2 " (15 MM), PARA INSTALACOES INDUSTRIAIS DE ALTA PRESSAO E VAPOR</t>
  </si>
  <si>
    <t>TUBO DE COBRE CLASSE "I", DN = 2 " (54 MM), PARA INSTALACOES INDUSTRIAIS DE ALTA PRESSAO E VAPOR</t>
  </si>
  <si>
    <t>181,44</t>
  </si>
  <si>
    <t>TUBO DE COBRE CLASSE "I", DN = 2 1/2 " (66 MM), PARA INSTALACOES INDUSTRIAIS DE ALTA PRESSAO E VAPOR</t>
  </si>
  <si>
    <t>235,41</t>
  </si>
  <si>
    <t>TUBO DE COBRE CLASSE "I", DN = 3 " (79 MM), PARA INSTALACOES INDUSTRIAIS DE ALTA PRESSAO E VAPOR</t>
  </si>
  <si>
    <t>348,66</t>
  </si>
  <si>
    <t>TUBO DE COBRE CLASSE "I", DN = 3/4 " (22 MM), PARA INSTALACOES INDUSTRIAIS DE ALTA PRESSAO E VAPOR</t>
  </si>
  <si>
    <t>53,80</t>
  </si>
  <si>
    <t>TUBO DE COBRE CLASSE "I", DN = 4" (104 MM), PARA INSTALACOES INDUSTRIAIS DE ALTA PRESSAO E VAPOR</t>
  </si>
  <si>
    <t>513,21</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</si>
  <si>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</si>
  <si>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</si>
  <si>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</si>
  <si>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</si>
  <si>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35,18</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</si>
  <si>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</si>
  <si>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</si>
  <si>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</si>
  <si>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</si>
  <si>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146,26</t>
  </si>
  <si>
    <t>TUBO DE CONCRETO SIMPLES POROSO, MACHO/FEMEA, DN 200 MM</t>
  </si>
  <si>
    <t>TUBO DE CONCRETO SIMPLES POROSO, MACHO/FEMEA, DN 300 MM</t>
  </si>
  <si>
    <t>TUBO DE CONCRETO SIMPLES, CLASSE ES, PB JE, DN 400 MM, PARA ESGOTO SANITARIO (NBR 8890)</t>
  </si>
  <si>
    <t>71,63</t>
  </si>
  <si>
    <t>TUBO DE CONCRETO SIMPLES, CLASSE ES, PB JE, DN 500 MM, PARA ESGOTO SANITARIO (NBR 8890)</t>
  </si>
  <si>
    <t>TUBO DE CONCRETO SIMPLES, CLASSE ES, PB JE, DN 600 MM, PARA ESGOTO SANITARIO (NBR 8890)</t>
  </si>
  <si>
    <t>132,81</t>
  </si>
  <si>
    <t>TUBO DE CONCRETO SIMPLES, CLASSE- PS1, MACHO/FEMEA, DN 200 MM, PARA AGUAS PLUVIAIS (NBR 8890)</t>
  </si>
  <si>
    <t>TUBO DE CONCRETO SIMPLES, CLASSE- PS1, MACHO/FEMEA, DN 300 MM, PARA AGUAS PLUVIAIS (NBR 8890)</t>
  </si>
  <si>
    <t>26,77</t>
  </si>
  <si>
    <t>TUBO DE CONCRETO SIMPLES, CLASSE- PS1, MACHO/FEMEA, DN 400 MM, PARA AGUAS PLUVIAIS (NBR 8890)</t>
  </si>
  <si>
    <t>TUBO DE CONCRETO SIMPLES, CLASSE- PS1, MACHO/FEMEA, DN 500 MM, PARA AGUAS PLUVIAIS (NBR 8890)</t>
  </si>
  <si>
    <t>54,37</t>
  </si>
  <si>
    <t>TUBO DE CONCRETO SIMPLES, CLASSE- PS1, MACHO/FEMEA, DN 600 MM, PARA AGUAS PLUVIAIS (NBR 8890)</t>
  </si>
  <si>
    <t>68,23</t>
  </si>
  <si>
    <t>TUBO DE CONCRETO SIMPLES, CLASSE- PS1, PB, DN 200 MM, PARA AGUAS PLUVIAIS (NBR 8890)</t>
  </si>
  <si>
    <t>TUBO DE CONCRETO SIMPLES, CLASSE- PS1, PB, DN 300 MM, PARA AGUAS PLUVIAIS (NBR 8890)</t>
  </si>
  <si>
    <t>TUBO DE CONCRETO SIMPLES, CLASSE- PS1, PB, DN 400 MM, PARA AGUAS PLUVIAIS (NBR 8890)</t>
  </si>
  <si>
    <t>40,78</t>
  </si>
  <si>
    <t>TUBO DE CONCRETO SIMPLES, CLASSE- PS1, PB, DN 500 MM, PARA AGUAS PLUVIAIS (NBR 8890)</t>
  </si>
  <si>
    <t>TUBO DE CONCRETO SIMPLES, CLASSE- PS1, PB, DN 600 MM, PARA AGUAS PLUVIAIS (NBR 8890)</t>
  </si>
  <si>
    <t>75,29</t>
  </si>
  <si>
    <t>TUBO DE CONCRETO SIMPLES, CLASSE- PS2, PB, DN 200 MM, PARA AGUAS PLUVIAIS (NBR 8890)</t>
  </si>
  <si>
    <t>TUBO DE CONCRETO SIMPLES, CLASSE- PS2, PB, DN 300 MM, PARA AGUAS PLUVIAIS (NBR 8890)</t>
  </si>
  <si>
    <t>33,46</t>
  </si>
  <si>
    <t>TUBO DE CONCRETO SIMPLES, CLASSE- PS2, PB, DN 400 MM, PARA AGUAS PLUVIAIS (NBR 8890)</t>
  </si>
  <si>
    <t>TUBO DE CONCRETO SIMPLES, CLASSE- PS2, PB, DN 500 MM, PARA AGUAS PLUVIAIS (NBR 8890)</t>
  </si>
  <si>
    <t>63,79</t>
  </si>
  <si>
    <t>TUBO DE CONCRETO SIMPLES, CLASSE- PS2, PB, DN 600 MM, PARA AGUAS PLUVIAIS (NBR 8890)</t>
  </si>
  <si>
    <t>82,32</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</si>
  <si>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</si>
  <si>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</si>
  <si>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</si>
  <si>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</si>
  <si>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</si>
  <si>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</si>
  <si>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</si>
  <si>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</si>
  <si>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</si>
  <si>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</si>
  <si>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</si>
  <si>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</si>
  <si>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</si>
  <si>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</si>
  <si>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</si>
  <si>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</si>
  <si>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3.232,97</t>
  </si>
  <si>
    <t>TUBO DE POLIETILENO DE ALTA DENSIDADE, PEAD, PE-80, DE = 110 MM X 10,0 MM PAREDE, ( SDR 11 - PN 12,5 ) PARA REDE DE AGUA OU ESGOTO (NBR 15561)</t>
  </si>
  <si>
    <t>79,23</t>
  </si>
  <si>
    <t>TUBO DE POLIETILENO DE ALTA DENSIDADE, PEAD, PE-80, DE = 1200 MM X 37,2 MM PAREDE ( SDR 32,25 - PN 04 ) PARA REDE DE AGUA OU ESGOTO (NBR 15561)</t>
  </si>
  <si>
    <t>5.670,14</t>
  </si>
  <si>
    <t>TUBO DE POLIETILENO DE ALTA DENSIDADE, PEAD, PE-80, DE = 1400 MM X 42,9 MM PAREDE, (SDR 32,25 - PN 04 ) PARA REDE DE AGUA OU ESGOTO (NBR 15561)</t>
  </si>
  <si>
    <t>7.737,13</t>
  </si>
  <si>
    <t>TUBO DE POLIETILENO DE ALTA DENSIDADE, PEAD, PE-80, DE = 160 MM X 14,6 MM PAREDE, (SDR 11 - PN 12,5 ) PARA REDE DE AGUA OU ESGOTO (NBR 15561)</t>
  </si>
  <si>
    <t>170,08</t>
  </si>
  <si>
    <t>TUBO DE POLIETILENO DE ALTA DENSIDADE, PEAD, PE-80, DE = 1600 MM X 49,0 MM PAREDE, ( SDR 32,25 - PN 04 ) PARA REDE DE AGUA OU ESGOTO (NBR 15561)</t>
  </si>
  <si>
    <t>7.339,59</t>
  </si>
  <si>
    <t>TUBO DE POLIETILENO DE ALTA DENSIDADE, PEAD, PE-80, DE = 900 MM X 34,7 MM PAREDE, ( SDR 26 - PN 05 ) PARA REDE DE AGUA OU ESGOTO (NBR 15561)</t>
  </si>
  <si>
    <t>2.932,28</t>
  </si>
  <si>
    <t>TUBO DE POLIETILENO DE ALTA DENSIDADE, PEAD, PE-80, DE= 200 MM X 18,2 MM PAREDE, ( SDR 11 - PN 12,5 ) PARA REDE DE AGUA OU ESGOTO (NBR 15561)</t>
  </si>
  <si>
    <t>265,13</t>
  </si>
  <si>
    <t>TUBO DE POLIETILENO DE ALTA DENSIDADE, PEAD, PE-80, DE= 315 MM X 28,7 MM PAREDE, ( SDR 11 - PN 12,5 ) PARA REDE DE AGUA OU ESGOTO (NBR 15561)</t>
  </si>
  <si>
    <t>649,64</t>
  </si>
  <si>
    <t>TUBO DE POLIETILENO DE ALTA DENSIDADE, PEAD, PE-80, DE= 400 MM X 36,4 MM PAREDE, ( SDR 11 - PN 12,5 ) PARA REDE DE AGUA OU ESGOTO (NBR 15561)</t>
  </si>
  <si>
    <t>1.046,34</t>
  </si>
  <si>
    <t>TUBO DE POLIETILENO DE ALTA DENSIDADE, PEAD, PE-80, DE= 50 MM X 4,6 MM PAREDE, (SDR 11 - PN 12,5) PARA REDE DE AGUA OU ESGOTO (NBR 15561)</t>
  </si>
  <si>
    <t>TUBO DE POLIETILENO DE ALTA DENSIDADE, PEAD, PE-80, DE= 500 MM X 45,5 MM PAREDE, ( SDR 11 - PN 12,5 ) PARA REDE DE AGUA OU ESGOTO (NBR 15561)</t>
  </si>
  <si>
    <t>1.836,99</t>
  </si>
  <si>
    <t>TUBO DE POLIETILENO DE ALTA DENSIDADE, PEAD, PE-80, DE= 630 MM X 57,3 MM PAREDE (SDR 11 - PN 12,5 ) PARA REDE DE AGUA OU ESGOTO (NBR 15561)</t>
  </si>
  <si>
    <t>2.732,13</t>
  </si>
  <si>
    <t>TUBO DE POLIETILENO DE ALTA DENSIDADE, PEAD, PE-80, DE= 730 MM X 34,1 MM PAREDE, ( SDR 21 - PN 06 ) PARA REDE DE AGUA OU ESGOTO (NBR 15561)</t>
  </si>
  <si>
    <t>1.370,09</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</si>
  <si>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</si>
  <si>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</si>
  <si>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1.787,51</t>
  </si>
  <si>
    <t>TUBO DE PVC, PBL, TIPO LEVE, DN = 125 MM,  PARA VENTILACAO</t>
  </si>
  <si>
    <t>TUBO DE PVC, PBL, TIPO LEVE, DN = 250 MM,  PARA VENTILACAO</t>
  </si>
  <si>
    <t>67,79</t>
  </si>
  <si>
    <t>TUBO DE PVC, PBL, TIPO LEVE, DN = 300 MM,  PARA VENTILACAO</t>
  </si>
  <si>
    <t>TUBO DE PVC, PBL, TIPO LEVE, DN = 400 MM,  PARA VENTILACAO</t>
  </si>
  <si>
    <t>210,76</t>
  </si>
  <si>
    <t>TUBO DE REVESTIMENTO, EM ACO, CORPO SCHEDULE 40, PONTEIRA SCHEDULE 80, ROSQUEAVEL E SEGMENTADO PARA PERFURACAO,  DIAMETRO 6'' (200 MM) (COLETADO CAIXA)</t>
  </si>
  <si>
    <t>366,28</t>
  </si>
  <si>
    <t>TUBO DE REVESTIMENTO, EM ACO, CORPO SCHEDULE 40, PONTEIRA SCHEDULE 80, ROSQUEAVEL E SEGMENTADO PARA PERFURACAO, DIAMETRO 10'' (310 MM)  (COLETADO CAIXA)</t>
  </si>
  <si>
    <t>902,63</t>
  </si>
  <si>
    <t>TUBO DE REVESTIMENTO, EM ACO, CORPO SCHEDULE 40, PONTEIRA SCHEDULE 80, ROSQUEAVEL E SEGMENTADO PARA PERFURACAO, DIAMETRO 14'' (400 MM)  (COLETADO CAIXA)</t>
  </si>
  <si>
    <t>1.655,78</t>
  </si>
  <si>
    <t>TUBO DE REVESTIMENTO, EM ACO, CORPO SCHEDULE 40, PONTEIRA SCHEDULE 80, ROSQUEAVEL E SEGMENTADO PARA PERFURACAO, DIAMETRO 16'' (450 MM)  (COLETADO CAIXA)</t>
  </si>
  <si>
    <t>2.827,55</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</si>
  <si>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</si>
  <si>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</si>
  <si>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</si>
  <si>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</si>
  <si>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</si>
  <si>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</si>
  <si>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</si>
  <si>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</si>
  <si>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13,13</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</si>
  <si>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</si>
  <si>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</si>
  <si>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</si>
  <si>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</si>
  <si>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</si>
  <si>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</si>
  <si>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</si>
  <si>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103,63</t>
  </si>
  <si>
    <t>TUBO PPR, CLASSE PN 12, DN 32 MM</t>
  </si>
  <si>
    <t>TUBO PPR, CLASSE PN 12, DN 40 MM</t>
  </si>
  <si>
    <t>TUBO PPR, CLASSE PN 12, DN 50 MM</t>
  </si>
  <si>
    <t>TUBO PPR, CLASSE PN 12, DN 63 MM</t>
  </si>
  <si>
    <t>TUBO PPR, CLASSE PN 12, DN 75 MM</t>
  </si>
  <si>
    <t>41,80</t>
  </si>
  <si>
    <t>TUBO PPR, CLASSE PN 12, DN 90 MM</t>
  </si>
  <si>
    <t>58,62</t>
  </si>
  <si>
    <t>TUBO PPR, CLASSE PN 25, DN 110 MM, PARA AGUA QUENTE E FRIA PREDIAL</t>
  </si>
  <si>
    <t>117,97</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</si>
  <si>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</si>
  <si>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</si>
  <si>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</si>
  <si>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</si>
  <si>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</si>
  <si>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</si>
  <si>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30,41</t>
  </si>
  <si>
    <t>TUBO PPR, CLASSE PN 25, DN 75 MM, PARA AGUA QUENTE E FRIA PREDIAL</t>
  </si>
  <si>
    <t>58,66</t>
  </si>
  <si>
    <t>TUBO PPR, CLASSE PN 25, DN 90 MM, PARA AGUA QUENTE E FRIA PREDIAL</t>
  </si>
  <si>
    <t>86,84</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</si>
  <si>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</si>
  <si>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</si>
  <si>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</si>
  <si>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</si>
  <si>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</si>
  <si>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</si>
  <si>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</si>
  <si>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125,63</t>
  </si>
  <si>
    <t>TUBO PVC CORRUGADO, PAREDE DUPLA, JE, DN 350 MM, REDE COLETORA ESGOTO</t>
  </si>
  <si>
    <t>177,27</t>
  </si>
  <si>
    <t>TUBO PVC CORRUGADO, PAREDE DUPLA, JE, DN 400 MM, REDE COLETORA ESGOTO</t>
  </si>
  <si>
    <t>205,55</t>
  </si>
  <si>
    <t>TUBO PVC DE REVESTIMENTO GEOMECANICO NERVURADO REFORCADO, DN = 150 MM, COMPRIMENTO = 2 M</t>
  </si>
  <si>
    <t>98,00</t>
  </si>
  <si>
    <t>TUBO PVC DE REVESTIMENTO GEOMECANICO NERVURADO REFORCADO, DN = 200 MM, COMPRIMENTO = 2 M</t>
  </si>
  <si>
    <t>174,27</t>
  </si>
  <si>
    <t>TUBO PVC DE REVESTIMENTO GEOMECANICO NERVURADO STANDARD, DN = 154 MM, COMPRIMENTO = 2 M</t>
  </si>
  <si>
    <t>76,36</t>
  </si>
  <si>
    <t>TUBO PVC DE REVESTIMENTO GEOMECANICO NERVURADO STANDARD, DN = 206 MM, COMPRIMENTO = 2 M</t>
  </si>
  <si>
    <t>132,40</t>
  </si>
  <si>
    <t>TUBO PVC DE REVESTIMENTO GEOMECANICO NERVURADO STANDARD, DN = 250 MM, COMPRIMENTO = 2 M</t>
  </si>
  <si>
    <t>221,46</t>
  </si>
  <si>
    <t>TUBO PVC DEFOFO, JEI, 1 MPA, DN 100 MM, PARA REDE DE AGUA (NBR 7665)</t>
  </si>
  <si>
    <t>TUBO PVC DEFOFO, JEI, 1 MPA, DN 150 MM, PARA REDE DE  AGUA (NBR 7665)</t>
  </si>
  <si>
    <t>93,60</t>
  </si>
  <si>
    <t>TUBO PVC DEFOFO, JEI, 1 MPA, DN 200 MM, PARA REDE DE AGUA (NBR 7665)</t>
  </si>
  <si>
    <t>TUBO PVC DEFOFO, JEI, 1 MPA, DN 250 MM, PARA REDE DE AGUA (NBR 7665)</t>
  </si>
  <si>
    <t>241,50</t>
  </si>
  <si>
    <t>TUBO PVC DEFOFO, JEI, 1 MPA, DN 300 MM, PARA REDE DE AGUA (NBR 7665)</t>
  </si>
  <si>
    <t>342,93</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</si>
  <si>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</si>
  <si>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</si>
  <si>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</si>
  <si>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</si>
  <si>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</si>
  <si>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</si>
  <si>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</si>
  <si>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</si>
  <si>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</si>
  <si>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</si>
  <si>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</si>
  <si>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</si>
  <si>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</si>
  <si>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</si>
  <si>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</si>
  <si>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</si>
  <si>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</si>
  <si>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</si>
  <si>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</si>
  <si>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20,89</t>
  </si>
  <si>
    <t>TUBO PVC, ROSCAVEL, 1/2", AGUA FRIA PREDIAL</t>
  </si>
  <si>
    <t>TUBO PVC, ROSCAVEL, 1", AGUA FRIA PREDIAL</t>
  </si>
  <si>
    <t>TUBO PVC, ROSCAVEL, 3", AGUA FRIA PREDIAL</t>
  </si>
  <si>
    <t>74,23</t>
  </si>
  <si>
    <t>TUBO PVC, ROSCAVEL, 4",  AGUA FRIA PREDIAL</t>
  </si>
  <si>
    <t>89,61</t>
  </si>
  <si>
    <t>TUBO PVC, ROSCAVEL, 5",  AGUA FRIA PREDIAL</t>
  </si>
  <si>
    <t>128,87</t>
  </si>
  <si>
    <t>TUBO PVC, ROSCAVEL, 6",  AGUA FRIA PREDIAL</t>
  </si>
  <si>
    <t>135,11</t>
  </si>
  <si>
    <t>TUBO PVC, SERIE R, DN 100 MM, PARA ESGOTO OU AGUAS PLUVIAIS PREDIAL (NBR 5688)</t>
  </si>
  <si>
    <t>31,14</t>
  </si>
  <si>
    <t>TUBO PVC, SERIE R, DN 150 MM, PARA ESGOTO OU AGUAS PLUVIAIS PREDIAL (NBR 5688)</t>
  </si>
  <si>
    <t>63,30</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</si>
  <si>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</si>
  <si>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</si>
  <si>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</si>
  <si>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</si>
  <si>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</si>
  <si>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</si>
  <si>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</si>
  <si>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</si>
  <si>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</si>
  <si>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</si>
  <si>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</si>
  <si>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</si>
  <si>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39,01</t>
  </si>
  <si>
    <t>TUBO 26" EM CHAPA PRETA, E= 3/16", 147 KG/6 M</t>
  </si>
  <si>
    <t>1.548,18</t>
  </si>
  <si>
    <t>TUBO 30" EM CHAPA PRETA, E= 1/4", 175 KG/6 M</t>
  </si>
  <si>
    <t>1.973,57</t>
  </si>
  <si>
    <t>TUBO 30" EM CHAPA PRETA, E= 3/8", 177 KG/6 M</t>
  </si>
  <si>
    <t>1.996,12</t>
  </si>
  <si>
    <t>UNIAO COM ASSENTO CONICO DE BRONZE, DIAMETRO 1/2"</t>
  </si>
  <si>
    <t>29,50</t>
  </si>
  <si>
    <t>UNIAO COM ASSENTO CONICO DE BRONZE, DIAMETRO 1"</t>
  </si>
  <si>
    <t>UNIAO COM ASSENTO CONICO DE BRONZE, DIAMETRO 2 1/2"</t>
  </si>
  <si>
    <t>168,24</t>
  </si>
  <si>
    <t>UNIAO COM ASSENTO CONICO DE BRONZE, DIAMETRO 2'</t>
  </si>
  <si>
    <t>107,98</t>
  </si>
  <si>
    <t>UNIAO COM ASSENTO CONICO DE BRONZE, DIAMETRO 3/4"</t>
  </si>
  <si>
    <t>UNIAO COM ASSENTO CONICO DE BRONZE, DIAMETRO 3"</t>
  </si>
  <si>
    <t>UNIAO COM ASSENTO CONICO DE BRONZE, DIAMETRO 4"</t>
  </si>
  <si>
    <t>462,97</t>
  </si>
  <si>
    <t>UNIAO COM ASSENTO CONICO DE FERRO LONGO (MACHO-FEMEA), DIAMETRO 1 1/2"</t>
  </si>
  <si>
    <t>UNIAO COM ASSENTO CONICO DE FERRO LONGO (MACHO-FEMEA), DIAMETRO 1/2"</t>
  </si>
  <si>
    <t>UNIAO COM ASSENTO CONICO DE FERRO LONGO (MACHO-FEMEA), DIAMETRO 1"</t>
  </si>
  <si>
    <t>60,61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</si>
  <si>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</si>
  <si>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</si>
  <si>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</si>
  <si>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</si>
  <si>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274,18</t>
  </si>
  <si>
    <t>UNIAO COM ASSENTO CONICO DE FERRO LONGO (MACHO-FEMEA), DIAMETRO 4"</t>
  </si>
  <si>
    <t>346,35</t>
  </si>
  <si>
    <t>UNIAO COM FLANGE PPR, DN 40 MM, PARA AGUA QUENTE PREDIAL</t>
  </si>
  <si>
    <t>89,30</t>
  </si>
  <si>
    <t>UNIAO DE FERRO GALVANIZADO, COM ASSENTO CONICO DE BRONZE, DE 1 1/2"</t>
  </si>
  <si>
    <t>UNIAO DE FERRO GALVANIZADO, COM ASSENTO CONICO DE BRONZE, DE 1 1/4"</t>
  </si>
  <si>
    <t>60,32</t>
  </si>
  <si>
    <t>UNIAO DE FERRO GALVANIZADO, COM ROSCA BSP, COM ASSENTO PLANO, DE 1 1/2"</t>
  </si>
  <si>
    <t>44,99</t>
  </si>
  <si>
    <t>UNIAO DE FERRO GALVANIZADO, COM ROSCA BSP, COM ASSENTO PLANO, DE 1 1/4"</t>
  </si>
  <si>
    <t>36,15</t>
  </si>
  <si>
    <t>UNIAO DE FERRO GALVANIZADO, COM ROSCA BSP, COM ASSENTO PLANO, DE 1/2"</t>
  </si>
  <si>
    <t>UNIAO DE FERRO GALVANIZADO, COM ROSCA BSP, COM ASSENTO PLANO, DE 1"</t>
  </si>
  <si>
    <t>UNIAO DE FERRO GALVANIZADO, COM ROSCA BSP, COM ASSENTO PLANO, DE 2 1/2"</t>
  </si>
  <si>
    <t>109,47</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</si>
  <si>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</si>
  <si>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</si>
  <si>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</si>
  <si>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</si>
  <si>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238,08</t>
  </si>
  <si>
    <t>UNIAO DE REDUCAO METALICA, PARA CONEXAO COM ANEL DESLIZANTE EM TUBO PEX, DN 20 X 16 MM</t>
  </si>
  <si>
    <t>UNIAO DE REDUCAO METALICA, PARA CONEXAO COM ANEL DESLIZANTE EM TUBO PEX, DN 25 X 16 MM</t>
  </si>
  <si>
    <t>13,21</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</si>
  <si>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</si>
  <si>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</si>
  <si>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</si>
  <si>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</si>
  <si>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</si>
  <si>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</si>
  <si>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</si>
  <si>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</si>
  <si>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9,04</t>
  </si>
  <si>
    <t>UNIAO METALICA, PARA CONEXAO COM ANEL DESLIZANTE EM TUBO PEX, DN 25 MM</t>
  </si>
  <si>
    <t>UNIAO METALICA, PARA CONEXAO COM ANEL DESLIZANTE EM TUBO PEX, DN 32 MM</t>
  </si>
  <si>
    <t>UNIAO PVC, ROSCAVEL 1/2",  AGUA FRIA PREDIAL</t>
  </si>
  <si>
    <t>UNIAO PVC, ROSCAVEL 2",  AGUA FRIA PREDIAL</t>
  </si>
  <si>
    <t>68,07</t>
  </si>
  <si>
    <t>UNIAO PVC, ROSCAVEL, 1 1/2",  AGUA FRIA PREDIAL</t>
  </si>
  <si>
    <t>UNIAO PVC, ROSCAVEL, 1 1/4",  AGUA FRIA PREDIAL</t>
  </si>
  <si>
    <t>UNIAO PVC, ROSCAVEL, 1",  AGUA FRIA PREDIAL</t>
  </si>
  <si>
    <t>UNIAO PVC, ROSCAVEL, 2 1/2",  AGUA FRIA PREDIAL</t>
  </si>
  <si>
    <t>139,98</t>
  </si>
  <si>
    <t>UNIAO PVC, ROSCAVEL, 3/4",  AGUA FRIA PREDIAL</t>
  </si>
  <si>
    <t>UNIAO PVC, ROSCAVEL, 3",  AGUA FRIA PREDIAL</t>
  </si>
  <si>
    <t>177,26</t>
  </si>
  <si>
    <t>UNIAO PVC, SOLDAVEL, 110 MM,  PARA AGUA FRIA PREDIAL</t>
  </si>
  <si>
    <t>353,43</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</si>
  <si>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</si>
  <si>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</si>
  <si>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</si>
  <si>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</si>
  <si>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</si>
  <si>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</si>
  <si>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</si>
  <si>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124,37</t>
  </si>
  <si>
    <t>UNIAO PVC, SOLDAVEL, 85 MM,  PARA AGUA FRIA PREDIAL</t>
  </si>
  <si>
    <t>191,24</t>
  </si>
  <si>
    <t>UNIAO TIPO STORZ, COM EMPATACAO INTERNA TIPO ANEL DE EXPANSAO, ENGATE RAPIDO 1 1/2", PARA MANGUEIRA DE COMBATE A INCENDIO PREDIAL</t>
  </si>
  <si>
    <t>UNIAO TIPO STORZ, COM EMPATACAO INTERNA TIPO ANEL DE EXPANSAO, ENGATE RAPIDO 2 1/2", PARA MANGUEIRA DE COMBATE A INCENDIO PREDIAL</t>
  </si>
  <si>
    <t>131,42</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</si>
  <si>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</si>
  <si>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</si>
  <si>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</si>
  <si>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</si>
  <si>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</si>
  <si>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</si>
  <si>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</si>
  <si>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85,01</t>
  </si>
  <si>
    <t>UNIAO, CPVC, SOLDAVEL, 89 MM, PARA AGUA QUENTE PREDIAL</t>
  </si>
  <si>
    <t>125,34</t>
  </si>
  <si>
    <t>USINA DE ASFALTO A FRIO, CAPACIDADE DE 30 A 40 T/H, ELETRICA, POTENCIA DE 30 CV</t>
  </si>
  <si>
    <t>78.078,77</t>
  </si>
  <si>
    <t>USINA DE ASFALTO A FRIO, CAPACIDADE DE 40 A 60 T/H, ELETRICA, POTENCIA DE 30 CV</t>
  </si>
  <si>
    <t>97.246,07</t>
  </si>
  <si>
    <t>USINA DE ASFALTO A QUENTE, FIXA, TIPO CONTRA FLUXO, CAPACIDADE DE 100 A 140 T/H, POTENCIA DE 280 KW, COM MISTURADOR EXTERNO ROTATIVO</t>
  </si>
  <si>
    <t>1.891.630,04</t>
  </si>
  <si>
    <t>USINA DE ASFALTO, GRAVIMETRICA, CAPACIDADE DE 150 T/H, POTENCIA DE 400 KW</t>
  </si>
  <si>
    <t>4.980.595,15</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</si>
  <si>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</si>
  <si>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</si>
  <si>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</si>
  <si>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</si>
  <si>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</si>
  <si>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</si>
  <si>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1.540.000,00</t>
  </si>
  <si>
    <t>USINA MISTURADORA DE SOLOS,  DOSADORES TRIPLOS, CALHA VIBRATORIA CAPACIDADE DE 200 A 500 T/H, POTENCIA DE 75 KW</t>
  </si>
  <si>
    <t>794.404,84</t>
  </si>
  <si>
    <t>VALVULA DE DESCARGA EM METAL CROMADO PARA MICTORIO COM ACIONAMENTO POR PRESSAO E FECHAMENTO AUTOMATICO</t>
  </si>
  <si>
    <t>VALVULA DE DESCARGA METALICA, BASE 1 1/2 " E ACABAMENTO METALICO CROMADO</t>
  </si>
  <si>
    <t>181,26</t>
  </si>
  <si>
    <t>VALVULA DE DESCARGA METALICA, BASE 1 1/4 " E ACABAMENTO METALICO CROMADO</t>
  </si>
  <si>
    <t>146,84</t>
  </si>
  <si>
    <t>VALVULA DE ESFERA BRUTA EM BRONZE, BITOLA 1 " (REF 1552-B)</t>
  </si>
  <si>
    <t>58,10</t>
  </si>
  <si>
    <t>VALVULA DE ESFERA BRUTA EM BRONZE, BITOLA 1 1/2 " (REF 1552-B)</t>
  </si>
  <si>
    <t>104,36</t>
  </si>
  <si>
    <t>VALVULA DE ESFERA BRUTA EM BRONZE, BITOLA 1 1/4 " (REF 1552-B)</t>
  </si>
  <si>
    <t>86,60</t>
  </si>
  <si>
    <t>VALVULA DE ESFERA BRUTA EM BRONZE, BITOLA 1/2 " (REF 1552-B)</t>
  </si>
  <si>
    <t>VALVULA DE ESFERA BRUTA EM BRONZE, BITOLA 2 " (REF 1552-B)</t>
  </si>
  <si>
    <t>160,92</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</si>
  <si>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</si>
  <si>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</si>
  <si>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</si>
  <si>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</si>
  <si>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</si>
  <si>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191,87</t>
  </si>
  <si>
    <t>VALVULA DE RETENCAO DE BRONZE, PE COM CRIVOS, EXTREMIDADE COM ROSCA, DE 2", PARA FUNDO DE POCO</t>
  </si>
  <si>
    <t>107,36</t>
  </si>
  <si>
    <t>VALVULA DE RETENCAO DE BRONZE, PE COM CRIVOS, EXTREMIDADE COM ROSCA, DE 3/4", PARA FUNDO DE POCO</t>
  </si>
  <si>
    <t>VALVULA DE RETENCAO DE BRONZE, PE COM CRIVOS, EXTREMIDADE COM ROSCA, DE 3", PARA FUNDO DE POCO</t>
  </si>
  <si>
    <t>263,03</t>
  </si>
  <si>
    <t>VALVULA DE RETENCAO DE BRONZE, PE COM CRIVOS, EXTREMIDADE COM ROSCA, DE 4", PARA FUNDO DE POCO</t>
  </si>
  <si>
    <t>462,91</t>
  </si>
  <si>
    <t>VALVULA DE RETENCAO HORIZONTAL, DE BRONZE (PN-25), 1 1/2", 400 PSI, TAMPA DE PORCA DE UNIAO, EXTREMIDADES COM ROSCA</t>
  </si>
  <si>
    <t>137,52</t>
  </si>
  <si>
    <t>VALVULA DE RETENCAO HORIZONTAL, DE BRONZE (PN-25), 1 1/4", 400 PSI, TAMPA DE PORCA DE UNIAO, EXTREMIDADES COM ROSCA</t>
  </si>
  <si>
    <t>123,06</t>
  </si>
  <si>
    <t>VALVULA DE RETENCAO HORIZONTAL, DE BRONZE (PN-25), 1/2", 400 PSI, TAMPA DE PORCA DE UNIAO, EXTREMIDADES COM ROSCA</t>
  </si>
  <si>
    <t>49,90</t>
  </si>
  <si>
    <t>VALVULA DE RETENCAO HORIZONTAL, DE BRONZE (PN-25), 1", 400 PSI, TAMPA DE PORCA DE UNIAO, EXTREMIDADES COM ROSCA</t>
  </si>
  <si>
    <t>82,20</t>
  </si>
  <si>
    <t>VALVULA DE RETENCAO HORIZONTAL, DE BRONZE (PN-25), 2 1/2", 400 PSI, TAMPA DE PORCA DE UNIAO, EXTREMIDADES COM ROSCA</t>
  </si>
  <si>
    <t>275,53</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</si>
  <si>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</si>
  <si>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</si>
  <si>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</si>
  <si>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380,57</t>
  </si>
  <si>
    <t>VALVULA DE RETENCAO HORIZONTAL, DE BRONZE (PN-25), 4", 400 PSI, TAMPA DE PORCA DE UNIAO, EXTREMIDADES COM ROSCA</t>
  </si>
  <si>
    <t>590,26</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</si>
  <si>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</si>
  <si>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</si>
  <si>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</si>
  <si>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</si>
  <si>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42,36</t>
  </si>
  <si>
    <t>VALVULA DE RETENCAO VERTICAL, DE BRONZE (PN-16), 2 1/2", 200 PSI, EXTREMIDADES COM ROSCA</t>
  </si>
  <si>
    <t>170,94</t>
  </si>
  <si>
    <t>VALVULA DE RETENCAO VERTICAL, DE BRONZE (PN-16), 2", 200 PSI, EXTREMIDADES COM ROSCA</t>
  </si>
  <si>
    <t>106,68</t>
  </si>
  <si>
    <t>VALVULA DE RETENCAO VERTICAL, DE BRONZE (PN-16), 3/4", 200 PSI, EXTREMIDADES COM ROSCA</t>
  </si>
  <si>
    <t>VALVULA DE RETENCAO VERTICAL, DE BRONZE (PN-16), 3", 200 PSI, EXTREMIDADES COM ROSCA</t>
  </si>
  <si>
    <t>233,43</t>
  </si>
  <si>
    <t>VALVULA DE RETENCAO VERTICAL, DE BRONZE (PN-16), 4", 200 PSI, EXTREMIDADES COM ROSCA</t>
  </si>
  <si>
    <t>405,14</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</si>
  <si>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</si>
  <si>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</si>
  <si>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</si>
  <si>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</si>
  <si>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</si>
  <si>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</si>
  <si>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</si>
  <si>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</si>
  <si>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</si>
  <si>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</si>
  <si>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</si>
  <si>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</si>
  <si>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30,82</t>
  </si>
  <si>
    <t>VARIADOR DE LUMINOSIDADE ROTATIVO (DIMMER) 127 V, 300 W (APENAS MODULO)</t>
  </si>
  <si>
    <t>VARIADOR DE LUMINOSIDADE ROTATIVO (DIMMER) 127V, 300W, CONJUNTO MONTADO PARA EMBUTIR 4" X 2" (PLACA + SUPORTE + MODULO)</t>
  </si>
  <si>
    <t>52,25</t>
  </si>
  <si>
    <t>VARIADOR DE LUMINOSIDADE ROTATIVO (DIMMER) 220 V, 600 W (APENAS MODULO)</t>
  </si>
  <si>
    <t>64,92</t>
  </si>
  <si>
    <t>VARIADOR DE LUMINOSIDADE ROTATIVO (DIMMER) 220V, 600W, CONJUNTO MONTADO PARA EMBUTIR 4" X 2" (PLACA + SUPORTE + MODULO)</t>
  </si>
  <si>
    <t>68,26</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</si>
  <si>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</si>
  <si>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</si>
  <si>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</si>
  <si>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</si>
  <si>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</si>
  <si>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256,77</t>
  </si>
  <si>
    <t>VASSOURA MECANICA REBOCAVEL COM ESCOVA CILINDRICA LARGURA UTIL DE VARRIMENTO = 2,44M</t>
  </si>
  <si>
    <t>35.265,19</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</si>
  <si>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</si>
  <si>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</si>
  <si>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</si>
  <si>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</si>
  <si>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</si>
  <si>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</si>
  <si>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</si>
  <si>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</si>
  <si>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</si>
  <si>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</si>
  <si>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</si>
  <si>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645,41</t>
  </si>
  <si>
    <t>VIBRADOR DE IMERSAO, COM PONTEIRA DE *45* MM, MANGOTE DE 5 M, SEM MOTOR.</t>
  </si>
  <si>
    <t>701,53</t>
  </si>
  <si>
    <t>VIBRADOR DE IMERSAO, COM PONTEIRA DE *60* MM, MANGOTE DE 5 M, SEM MOTOR.</t>
  </si>
  <si>
    <t>786,95</t>
  </si>
  <si>
    <t>VIBRADOR DE IMERSAO, DIAMETRO DA PONTEIRA DE *35* MM, COM MOTOR 4 TEMPOS A GASOLINA DE 5,5 HP (5,5 CV)</t>
  </si>
  <si>
    <t>1.693,04</t>
  </si>
  <si>
    <t>VIBRADOR DE IMERSAO, DIAMETRO DA PONTEIRA DE *45* MM, COM MOTOR ELETRICO TRIFASICO DE 2 HP (2 CV)</t>
  </si>
  <si>
    <t>1.518,80</t>
  </si>
  <si>
    <t>VIBRADOR DE IMERSAO, DIAMETRO DA PONTEIRA DE *45* MM, COM MOTOR 4 TEMPOS A GASOLINA DE 5,5 HP (5,5 CV)</t>
  </si>
  <si>
    <t>1.850,08</t>
  </si>
  <si>
    <t>VIBROACABADORA DE ASFALTO SOBRE ESTEIRAS, LARG. PAVIM. MAX. 8,00 M, POT. 100 KW/ 134 HP, CAP. 600 T/ H</t>
  </si>
  <si>
    <t>2.868.230,50</t>
  </si>
  <si>
    <t>VIBROACABADORA DE ASFALTO SOBRE ESTEIRAS, LARG. PAVIM. 2,13 M A 4,55 M, POT. 74 KW/ 100 HP, CAP. 400 T/ H</t>
  </si>
  <si>
    <t>1.207.491,75</t>
  </si>
  <si>
    <t>VIBROACABADORA DE ASFALTO SOBRE ESTEIRAS, LARG. PAVIM. 2,60 M A 5,75 M, POT. 110 HP, CAP. 450 T/ H</t>
  </si>
  <si>
    <t>1.216.241,77</t>
  </si>
  <si>
    <t>VIBROACABADORA DE ASFALTO SOBRE ESTEIRAS, LARG. PAVIMENT. 1,90 A 5,3 M, POT. 78 KW/105 HP, CAP. 450 T/H</t>
  </si>
  <si>
    <t>1.473.490,00</t>
  </si>
  <si>
    <t>VIBROACABADORA DE ASFALTO SOBRE RODAS, LARGURA DE PAVIMENTACAO DE 1,70 A 4,20 M, POTENCIA 78 KW/105 HP, CAPACIDADE 300 T/H</t>
  </si>
  <si>
    <t>1.305.491,06</t>
  </si>
  <si>
    <t>VIDRACEIRO</t>
  </si>
  <si>
    <t>16,29</t>
  </si>
  <si>
    <t>VIDRACEIRO (MENSALISTA)</t>
  </si>
  <si>
    <t>2.871,44</t>
  </si>
  <si>
    <t>VIDRO COMUM LAMINADO LISO INCOLOR DUPLO, ESPESSURA TOTAL 8 MM (CADA CAMADA DE 4 MM) - COLOCADO</t>
  </si>
  <si>
    <t>695,65</t>
  </si>
  <si>
    <t>VIDRO COMUM LAMINADO, LISO, INCOLOR, DUPLO, ESPESSURA TOTAL 6 MM (CADA CAMADA E= 3 MM) - COLOCADO</t>
  </si>
  <si>
    <t>605,55</t>
  </si>
  <si>
    <t>VIDRO COMUM LAMINADO, LISO, INCOLOR, TRIPLO, ESPESSURA TOTAL 12 MM (CADA CAMADA E=  4 MM) - COLOCADO</t>
  </si>
  <si>
    <t>1.574,44</t>
  </si>
  <si>
    <t>VIDRO COMUM LAMINADO, LISO, INCOLOR, TRIPLO, ESPESSURA TOTAL 15 MM (CADA CAMADA E = 5 MM) - COLOCADO</t>
  </si>
  <si>
    <t>1.840,88</t>
  </si>
  <si>
    <t>VIDRO CRISTAL COLORIDO, 10 MM, PINTADO NA COR BRANCA</t>
  </si>
  <si>
    <t>542,57</t>
  </si>
  <si>
    <t>VIDRO CRISTAL COLORIDO, 4 MM, PINTADO NA COR BRANCA</t>
  </si>
  <si>
    <t>169,55</t>
  </si>
  <si>
    <t>VIDRO CRISTAL COLORIDO, 6 MM, PINTADO NA COR BRANCA</t>
  </si>
  <si>
    <t>240,97</t>
  </si>
  <si>
    <t>VIDRO CRISTAL COLORIDO, 8 MM, PINTADO NA COR BRANCA</t>
  </si>
  <si>
    <t>391,18</t>
  </si>
  <si>
    <t>VIDRO LISO FUME E = 4MM - SEM COLOCACAO</t>
  </si>
  <si>
    <t>193,77</t>
  </si>
  <si>
    <t>VIDRO LISO FUME E = 6MM - SEM COLOCACAO</t>
  </si>
  <si>
    <t>290,66</t>
  </si>
  <si>
    <t>VIDRO LISO FUME, E = 5 MM - SEM COLOCACAO</t>
  </si>
  <si>
    <t>209,17</t>
  </si>
  <si>
    <t>VIDRO LISO INCOLOR 10 MM - SEM COLOCACAO</t>
  </si>
  <si>
    <t>363,33</t>
  </si>
  <si>
    <t>VIDRO LISO INCOLOR 2 A 3 MM - SEM COLOCACAO</t>
  </si>
  <si>
    <t>109,00</t>
  </si>
  <si>
    <t>VIDRO LISO INCOLOR 4MM - SEM COLOCACAO</t>
  </si>
  <si>
    <t>VIDRO LISO INCOLOR 5MM - SEM COLOCACAO</t>
  </si>
  <si>
    <t>VIDRO LISO INCOLOR 6 MM - SEM COLOCACAO</t>
  </si>
  <si>
    <t>205,88</t>
  </si>
  <si>
    <t>VIDRO LISO INCOLOR 8MM  -  SEM COLOCACAO</t>
  </si>
  <si>
    <t>300,35</t>
  </si>
  <si>
    <t>VIDRO MARTELADO OU CANELADO, 4 MM - SEM COLOCACAO</t>
  </si>
  <si>
    <t>121,11</t>
  </si>
  <si>
    <t>VIDRO PLANO ARAMADO E = 6 MM - SEM COLOCACAO</t>
  </si>
  <si>
    <t>VIDRO PLANO ARMADO E = 7MM - SEM COLOCACAO</t>
  </si>
  <si>
    <t>375,44</t>
  </si>
  <si>
    <t>VIDRO TEMPERADO INCOLOR E = 10 MM, SEM COLOCACAO</t>
  </si>
  <si>
    <t>VIDRO TEMPERADO INCOLOR E = 6 MM, SEM COLOCACAO</t>
  </si>
  <si>
    <t>194,21</t>
  </si>
  <si>
    <t>VIDRO TEMPERADO INCOLOR E = 8 MM, SEM COLOCACAO</t>
  </si>
  <si>
    <t>253,53</t>
  </si>
  <si>
    <t>VIDRO TEMPERADO INCOLOR PARA PORTA DE ABRIR, E = 10 MM (SEM FERRAGENS E SEM COLOCACAO)</t>
  </si>
  <si>
    <t>356,00</t>
  </si>
  <si>
    <t>VIDRO TEMPERADO VERDE E = 10 MM, SEM COLOCACAO</t>
  </si>
  <si>
    <t>414,82</t>
  </si>
  <si>
    <t>VIDRO TEMPERADO VERDE E = 6 MM, SEM COLOCACAO</t>
  </si>
  <si>
    <t>234,36</t>
  </si>
  <si>
    <t>VIDRO TEMPERADO VERDE E = 8 MM, SEM COLOCACAO</t>
  </si>
  <si>
    <t>316,62</t>
  </si>
  <si>
    <t>VIGA DE ESCORAMAENTO H20, DE MADEIRA, PESO DE 5,00 A 5,20 KG/M, COM EXTREMIDADES PLASTICAS</t>
  </si>
  <si>
    <t>VIGA DE MADEIRA APARELHADA *6 X 12* CM, MACARANDUBA, ANGELIM OU EQUIVALENTE DA REGIAO</t>
  </si>
  <si>
    <t>17,03</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</si>
  <si>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</si>
  <si>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</si>
  <si>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</si>
  <si>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</si>
  <si>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</si>
  <si>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</si>
  <si>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</si>
  <si>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</si>
  <si>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1.961,63</t>
  </si>
  <si>
    <t>VIGIA NOTURNO, HORA EFETIVAMENTE TRABALHADA DE 22 H AS 5 H (COM ADICIONAL NOTURNO)</t>
  </si>
  <si>
    <t>VIGOTA DE MADEIRA NAO APARELHADA *5 X 10* CM, MACARANDUBA, ANGELIM OU EQUIVALENTE DA REGIAO</t>
  </si>
  <si>
    <t>WASH PRIMER PARA TINTA AUTOMOTIVA</t>
  </si>
  <si>
    <t>136,69</t>
  </si>
  <si>
    <t>TOTAL DE INSUMOS : 5331</t>
  </si>
  <si>
    <t>Obs:</t>
  </si>
  <si>
    <t>cujos, índices de Equipamentos, Mão de Obra e Índice de Incidências são divididos pela Produtividade da Equipe</t>
  </si>
  <si>
    <t>Considerado:</t>
  </si>
  <si>
    <t>Sondagem à Trado, profundidade até 3,00 m, inclusive coleta de amostras</t>
  </si>
  <si>
    <t>99586</t>
  </si>
  <si>
    <r>
      <t xml:space="preserve">7) Preço de tabela do DER acrescido do BDI </t>
    </r>
    <r>
      <rPr>
        <vertAlign val="superscript"/>
        <sz val="11"/>
        <color theme="1"/>
        <rFont val="Calibri"/>
        <family val="2"/>
        <scheme val="minor"/>
      </rPr>
      <t>(1)</t>
    </r>
    <r>
      <rPr>
        <sz val="11"/>
        <color theme="1"/>
        <rFont val="Calibri"/>
        <family val="2"/>
        <scheme val="minor"/>
      </rPr>
      <t>. Os preços foram reajustados segundo tabela de Consultoria do  DNIT</t>
    </r>
  </si>
  <si>
    <t>ESTUDOS GEOTÉCNICOS - ENSAIOS</t>
  </si>
  <si>
    <r>
      <t>O quantitativo é em função dos ensaios a trado para caracterização de áreas de empréstimo/jazida, assim 3</t>
    </r>
    <r>
      <rPr>
        <b/>
        <sz val="11"/>
        <rFont val="Calibri"/>
        <family val="2"/>
        <scheme val="minor"/>
      </rPr>
      <t xml:space="preserve"> und</t>
    </r>
  </si>
  <si>
    <t>1.6</t>
  </si>
  <si>
    <t>1.8</t>
  </si>
  <si>
    <t>1.9</t>
  </si>
  <si>
    <t>1.10</t>
  </si>
  <si>
    <t>1.11</t>
  </si>
  <si>
    <t>1.12</t>
  </si>
  <si>
    <t>1.13</t>
  </si>
  <si>
    <t>1.14</t>
  </si>
  <si>
    <t>1.2.1</t>
  </si>
  <si>
    <t>2.3.1</t>
  </si>
  <si>
    <t>2.3.1.1</t>
  </si>
  <si>
    <t>2.3.1.2</t>
  </si>
  <si>
    <t>2.3.1.3</t>
  </si>
  <si>
    <t>2.3.1.4</t>
  </si>
  <si>
    <t>2.3.1.5</t>
  </si>
  <si>
    <t>2.3.1.6</t>
  </si>
  <si>
    <t>1.3.1</t>
  </si>
  <si>
    <t>Equipe topográfica para serviços de locação e nivelamento (incluindo equipamento, transporte e profissionais nivel médio)</t>
  </si>
  <si>
    <t>SICRO</t>
  </si>
  <si>
    <t>E9093p</t>
  </si>
  <si>
    <t>E9093i</t>
  </si>
  <si>
    <t>E9562p</t>
  </si>
  <si>
    <t>E9553p</t>
  </si>
  <si>
    <t xml:space="preserve">Esta composição teve como base o IOPES: </t>
  </si>
  <si>
    <t>20070</t>
  </si>
  <si>
    <t>P9903</t>
  </si>
  <si>
    <t>E9553i</t>
  </si>
  <si>
    <t>Será pago o custo de depreciação dos moveis/equipamentos para elaboração do projeto.
Equipe: Foi considerado que no decorrer dos trabalhos, 3 profissionais estarão ocupando a sala.</t>
  </si>
  <si>
    <t xml:space="preserve">MÃO DE OBRA </t>
  </si>
  <si>
    <t xml:space="preserve">MENOR SALÁRIO
</t>
  </si>
  <si>
    <t>P9897</t>
  </si>
  <si>
    <t>20029</t>
  </si>
  <si>
    <t xml:space="preserve">Auxiliar de Topógrafo </t>
  </si>
  <si>
    <t>88288</t>
  </si>
  <si>
    <t>20098</t>
  </si>
  <si>
    <t>Topógrafo</t>
  </si>
  <si>
    <t>Engenheiro auxiliar (JÚNIOR)</t>
  </si>
  <si>
    <t xml:space="preserve">Desenhista Detalhista </t>
  </si>
  <si>
    <t>20024</t>
  </si>
  <si>
    <t>Auxiliar Técnico</t>
  </si>
  <si>
    <t>Veículo leve - 53 kW (sem motorista)  - ("p"=valor hora produtiva)</t>
  </si>
  <si>
    <t>Veículo leve - 53 kW (sem motorista) - ("i"=valor hora improdutiva)</t>
  </si>
  <si>
    <t xml:space="preserve">GPS geodésico de dupla frequência (L1/L2) - ("p"=valor hora produtiva) </t>
  </si>
  <si>
    <t>E9562i</t>
  </si>
  <si>
    <t>GPS geodésico de dupla frequência (L1/L2) - ("i"=valor hora improdutiva)</t>
  </si>
  <si>
    <t xml:space="preserve">Estação total eletrônica com precisão angular de 2", linear de 2 mm e alcance com 1 prisma de 3.000 m - ("p"=valor hora produtiva) </t>
  </si>
  <si>
    <t>Estação total eletrônica com precisão angular de 2", linear de 2 mm e alcance com 1 prisma de 3.000 m - ("i"=valor hora improdutiva)</t>
  </si>
  <si>
    <t>Ensaio de limite de Plasticidade - solos</t>
  </si>
  <si>
    <t>30 dias</t>
  </si>
  <si>
    <t>90 dias</t>
  </si>
  <si>
    <t>Considerando equipe saindo de Vitoria para Viana. Deslocamento de 1h ida e 1h volta = 44h</t>
  </si>
  <si>
    <t xml:space="preserve"> Foi considerado a realização de 1 ensaio de compactação para definição da mistura ideal do solo . </t>
  </si>
  <si>
    <t>1) Estimamos o prazo de execução deste estudo de 30 dias</t>
  </si>
  <si>
    <t>2) Eng. Cívil Sênior estimamos 01 profissional  para  execução do estudo. Logo, 3hs x 30 x 1 = 90 horas</t>
  </si>
  <si>
    <t>3) Na ausência do código SINAPI foi adotado o código do Órgão de menor preço.</t>
  </si>
  <si>
    <t>Leis Sociais com base no SIMDILIMPE-ES - 88,01%.
Foram adotados os valores SINDILIMPE por ser inferiores ao valor de referência DER-ES
Para o assistente administrativo foi estimado que este se dedicará 2 horas por dia para o contrato, totalizando 44 horas no mês. Logo, 44/220 = 0,2 mês
Para o auxiliar de serviços gerais foi calculado 4h por dia, 2 vezes por semana, totalizando 32 horas por mês. Logo, 32/220 = 0,15 mês</t>
  </si>
  <si>
    <t xml:space="preserve">Considerando Pranchas no tamanho A1 para atender CAIXA, baseado nas entregas feitas a SEDURB de projetos anteriores, estimou-se um total de 40 pranchas para todo projeto, 1 via. Logo temos, 40 x 0,841 m = 33,64 m
</t>
  </si>
  <si>
    <t xml:space="preserve">CONTRATAÇÃO DE EMPRESA ESPECIALIZADA PARA ELABORAÇÃO DOS PROJETOS EXECUTIVOS
</t>
  </si>
  <si>
    <t>CONTRATAÇÃO DE EMPRESA ESPECIALIZADA PARA ELABORAÇÃO DOS PROJETOS EXECUTIVOS</t>
  </si>
  <si>
    <t xml:space="preserve">CONTRATAÇÃO DE EMPRESA ESPECIALIZADA PARA ELABORAÇÃO DOS PROJETOS EXECUTIVOS
 HIDROLÓGICOS E SOLUÇÕES DE ENGENHARIA DA  
   </t>
  </si>
  <si>
    <t xml:space="preserve">CONTRATAÇÃO DE EMPRESA ESPECIALIZADA PARA ELABORAÇÃO DOS PROJETOS EXECUTIVOS
 </t>
  </si>
  <si>
    <t>ÍNDICE DE REAJUSTAMENTO DE OBRAS - DNIT/FGV - CONSULTORIA - DATA BASE DEZEMBRO/2019</t>
  </si>
  <si>
    <t>PCI.817.01 - CUSTO DE COMPOSIÇÕES - SINTÉTICO                                               DATA DE EMISSÃO: 23/01/2020 23:21:01            DATA DE RT: 23/01/2020</t>
  </si>
  <si>
    <t>ENCARGOS SOCIAIS SOBRE PREÇOS DA MÃO-DE-OBRA: 115,01%(HORA)   72,07%(MÊS)</t>
  </si>
  <si>
    <t>ABRANGÊNCIA : NACIONAL                                              LOCALIDADE  : VITORIA                                                                                                             DATA DE PREÇO   : 12/2019 REFERÊNCIA COLETA : MEDIANO</t>
  </si>
  <si>
    <t>VINCULO</t>
  </si>
  <si>
    <t>CAIXA REFERENCIAL</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</si>
  <si>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</si>
  <si>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</si>
  <si>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</si>
  <si>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</si>
  <si>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</si>
  <si>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</si>
  <si>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</si>
  <si>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</si>
  <si>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</si>
  <si>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</si>
  <si>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</si>
  <si>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</si>
  <si>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</si>
  <si>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</si>
  <si>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</si>
  <si>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</si>
  <si>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</si>
  <si>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</si>
  <si>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</si>
  <si>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</si>
  <si>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</si>
  <si>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AF_19/2019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</si>
  <si>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</si>
  <si>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</si>
  <si>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</si>
  <si>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</si>
  <si>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</si>
  <si>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</si>
  <si>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</si>
  <si>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</si>
  <si>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</si>
  <si>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</si>
  <si>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</si>
  <si>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</si>
  <si>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</si>
  <si>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</si>
  <si>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</si>
  <si>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</si>
  <si>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</si>
  <si>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</si>
  <si>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</si>
  <si>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</si>
  <si>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</si>
  <si>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</si>
  <si>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</si>
  <si>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</si>
  <si>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</si>
  <si>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</si>
  <si>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</si>
  <si>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</si>
  <si>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</si>
  <si>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</si>
  <si>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</si>
  <si>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</si>
  <si>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</si>
  <si>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</si>
  <si>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</si>
  <si>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</si>
  <si>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</si>
  <si>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</si>
  <si>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</si>
  <si>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</si>
  <si>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</si>
  <si>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</si>
  <si>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</si>
  <si>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</si>
  <si>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</si>
  <si>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</si>
  <si>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</si>
  <si>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</si>
  <si>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</si>
  <si>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</si>
  <si>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</si>
  <si>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</si>
  <si>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</si>
  <si>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</si>
  <si>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</si>
  <si>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</si>
  <si>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</si>
  <si>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</si>
  <si>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</si>
  <si>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</si>
  <si>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</si>
  <si>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</si>
  <si>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</si>
  <si>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</si>
  <si>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</si>
  <si>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</si>
  <si>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</si>
  <si>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</si>
  <si>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BANDEIRA PARA PORTA EM MADEIRA.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</si>
  <si>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</si>
  <si>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</si>
  <si>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</si>
  <si>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</si>
  <si>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</si>
  <si>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</si>
  <si>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</si>
  <si>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</si>
  <si>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</si>
  <si>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</si>
  <si>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</si>
  <si>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</si>
  <si>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</si>
  <si>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</si>
  <si>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</si>
  <si>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</si>
  <si>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</si>
  <si>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</si>
  <si>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</si>
  <si>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</si>
  <si>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</si>
  <si>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</si>
  <si>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</si>
  <si>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</si>
  <si>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</si>
  <si>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</si>
  <si>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</si>
  <si>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</si>
  <si>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</si>
  <si>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</si>
  <si>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</si>
  <si>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</si>
  <si>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JANELA DE MADEIRA (CEDRINHO/ANGELIM OU EQUIV.) DE CORRER COM 4 FOLHAS (2 VENEZIANAS PANTOGRÁFICAS DE CORRER E 2 DE CORRER PARA VIDROS), COM BATENTE, ALIZAR E FERRAGENS. EXCLUSIVE VIDROS, ACABAMENTO E CONTRAMARCO. FORNECIMENTO E 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</si>
  <si>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</si>
  <si>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</si>
  <si>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</si>
  <si>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</si>
  <si>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</si>
  <si>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</si>
  <si>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</si>
  <si>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</si>
  <si>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</si>
  <si>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</si>
  <si>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</si>
  <si>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</si>
  <si>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</si>
  <si>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</si>
  <si>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</si>
  <si>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</si>
  <si>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</si>
  <si>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</si>
  <si>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</si>
  <si>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</si>
  <si>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</si>
  <si>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</si>
  <si>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</si>
  <si>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</si>
  <si>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</si>
  <si>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</si>
  <si>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</si>
  <si>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</si>
  <si>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</si>
  <si>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</si>
  <si>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</si>
  <si>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</si>
  <si>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</si>
  <si>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</si>
  <si>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</si>
  <si>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</si>
  <si>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</si>
  <si>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</si>
  <si>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</si>
  <si>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</si>
  <si>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</si>
  <si>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</si>
  <si>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</si>
  <si>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</si>
  <si>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</si>
  <si>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</si>
  <si>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</si>
  <si>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</si>
  <si>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</si>
  <si>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</si>
  <si>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</si>
  <si>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</si>
  <si>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</si>
  <si>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</si>
  <si>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</si>
  <si>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</si>
  <si>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</si>
  <si>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</si>
  <si>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</si>
  <si>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</si>
  <si>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</si>
  <si>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</si>
  <si>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</si>
  <si>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</si>
  <si>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</si>
  <si>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</si>
  <si>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</si>
  <si>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</si>
  <si>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</si>
  <si>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</si>
  <si>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</si>
  <si>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</si>
  <si>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</si>
  <si>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</si>
  <si>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</si>
  <si>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</si>
  <si>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</si>
  <si>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</si>
  <si>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</si>
  <si>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</si>
  <si>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</si>
  <si>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</si>
  <si>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</si>
  <si>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</si>
  <si>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</si>
  <si>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</si>
  <si>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</si>
  <si>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</si>
  <si>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</si>
  <si>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</si>
  <si>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</si>
  <si>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</si>
  <si>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</si>
  <si>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</si>
  <si>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</si>
  <si>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</si>
  <si>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</si>
  <si>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</si>
  <si>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</si>
  <si>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</si>
  <si>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</si>
  <si>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</si>
  <si>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</si>
  <si>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</si>
  <si>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</si>
  <si>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</si>
  <si>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</si>
  <si>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</si>
  <si>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</si>
  <si>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</si>
  <si>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</si>
  <si>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</si>
  <si>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</si>
  <si>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</si>
  <si>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</si>
  <si>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</si>
  <si>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</si>
  <si>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</si>
  <si>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</si>
  <si>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</si>
  <si>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CAIXA DE PASSAGEM PARA TELEFONE 150X150X15CM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</si>
  <si>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</si>
  <si>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</si>
  <si>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</si>
  <si>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</si>
  <si>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</si>
  <si>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</si>
  <si>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</si>
  <si>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</si>
  <si>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</si>
  <si>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</si>
  <si>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</si>
  <si>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</si>
  <si>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</si>
  <si>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</si>
  <si>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</si>
  <si>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</si>
  <si>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</si>
  <si>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</si>
  <si>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</si>
  <si>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MELHORADO COM CIMENTO (TEOR DE 2%) - EXCLUSIVE  SOLO, ESCAVAÇÃO, CARGA E TRANSPORTE. AF_11/2019</t>
  </si>
  <si>
    <t>EXECUÇÃO E COMPACTAÇÃO DE BASE E OU SUB BASE PARA PAVIMENTAÇÃO DE SOLO (PREDOMINANTEMENTE ARENOSO) MELHORADO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</si>
  <si>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</si>
  <si>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</si>
  <si>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</si>
  <si>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</si>
  <si>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</si>
  <si>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ESCAVAÇÃO,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</si>
  <si>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</si>
  <si>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</si>
  <si>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</si>
  <si>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</si>
  <si>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</si>
  <si>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</si>
  <si>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</si>
  <si>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</si>
  <si>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</si>
  <si>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</si>
  <si>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</si>
  <si>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</si>
  <si>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</si>
  <si>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</si>
  <si>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</si>
  <si>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</si>
  <si>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</si>
  <si>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</si>
  <si>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</si>
  <si>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</si>
  <si>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</si>
  <si>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</si>
  <si>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</si>
  <si>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</si>
  <si>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</si>
  <si>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</si>
  <si>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</si>
  <si>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</si>
  <si>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</si>
  <si>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</si>
  <si>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</si>
  <si>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</si>
  <si>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</si>
  <si>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</si>
  <si>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</si>
  <si>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</si>
  <si>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</si>
  <si>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</si>
  <si>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</si>
  <si>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</si>
  <si>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</si>
  <si>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</si>
  <si>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</si>
  <si>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</si>
  <si>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</si>
  <si>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</si>
  <si>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</si>
  <si>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</si>
  <si>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</si>
  <si>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</si>
  <si>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</si>
  <si>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</si>
  <si>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</si>
  <si>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</si>
  <si>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</si>
  <si>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</si>
  <si>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</si>
  <si>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</si>
  <si>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</si>
  <si>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</si>
  <si>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</si>
  <si>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</si>
  <si>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</si>
  <si>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</si>
  <si>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</si>
  <si>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</si>
  <si>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</si>
  <si>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</si>
  <si>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</si>
  <si>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</si>
  <si>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</si>
  <si>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</si>
  <si>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</si>
  <si>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</si>
  <si>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</si>
  <si>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</si>
  <si>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</si>
  <si>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</si>
  <si>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</si>
  <si>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</si>
  <si>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</si>
  <si>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</si>
  <si>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</si>
  <si>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</si>
  <si>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</si>
  <si>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</si>
  <si>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</si>
  <si>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</si>
  <si>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</si>
  <si>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</si>
  <si>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</si>
  <si>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</si>
  <si>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</si>
  <si>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</si>
  <si>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</si>
  <si>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</si>
  <si>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</si>
  <si>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</si>
  <si>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</si>
  <si>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</si>
  <si>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</si>
  <si>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</si>
  <si>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</si>
  <si>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</si>
  <si>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</si>
  <si>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</si>
  <si>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</si>
  <si>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</si>
  <si>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</si>
  <si>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</si>
  <si>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</si>
  <si>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</si>
  <si>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</si>
  <si>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</si>
  <si>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</si>
  <si>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</si>
  <si>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</si>
  <si>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</si>
  <si>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</si>
  <si>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</si>
  <si>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</si>
  <si>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</si>
  <si>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</si>
  <si>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</si>
  <si>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</si>
  <si>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</si>
  <si>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</si>
  <si>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</si>
  <si>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</si>
  <si>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</si>
  <si>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</si>
  <si>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</si>
  <si>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</si>
  <si>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</si>
  <si>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</si>
  <si>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</si>
  <si>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</si>
  <si>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</si>
  <si>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</si>
  <si>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</si>
  <si>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</si>
  <si>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</si>
  <si>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</si>
  <si>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</si>
  <si>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</si>
  <si>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</si>
  <si>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</si>
  <si>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</si>
  <si>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</si>
  <si>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</si>
  <si>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</si>
  <si>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</si>
  <si>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</si>
  <si>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</si>
  <si>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</si>
  <si>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</si>
  <si>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</si>
  <si>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</si>
  <si>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ENCARGOS COMPLEMENTARES REFERENCIAL</t>
  </si>
  <si>
    <t>TECNICO DE EDIFICACOES COM ENCARGOS COMPLEMENTARES</t>
  </si>
  <si>
    <t>CURSO DE CAPACITAÇÃO PARA TECNICO DE EDIFICACOES (ENCARGOS COMPLEMENTARES) - HORISTA</t>
  </si>
  <si>
    <t>CURSO DE CAPACITAÇÃO PARA TECNICO DE EDIFICACOES (ENCARGOS COMPLEMENTARES) - MENSALISTA</t>
  </si>
  <si>
    <t>T2</t>
  </si>
  <si>
    <t>T4</t>
  </si>
  <si>
    <t>P3</t>
  </si>
  <si>
    <t>20048</t>
  </si>
  <si>
    <t>GURIRI - MUNICÍPIO SÃO MATEUS</t>
  </si>
  <si>
    <t>Comprimento total</t>
  </si>
  <si>
    <t>Área total</t>
  </si>
  <si>
    <t>Avenida Governador Eurico Rezende</t>
  </si>
  <si>
    <t>km</t>
  </si>
  <si>
    <r>
      <t>I</t>
    </r>
    <r>
      <rPr>
        <b/>
        <sz val="11"/>
        <rFont val="Calibri"/>
        <family val="2"/>
      </rPr>
      <t>₁ =
DEZEMBRO/19</t>
    </r>
  </si>
  <si>
    <t xml:space="preserve">Deslocamento de equipe e equipamento de sondagem rotativa e SPT, fora da Grande Vitória </t>
  </si>
  <si>
    <r>
      <t>I</t>
    </r>
    <r>
      <rPr>
        <b/>
        <sz val="11"/>
        <rFont val="Calibri"/>
        <family val="2"/>
      </rPr>
      <t>₀ =
JULHO/19</t>
    </r>
  </si>
  <si>
    <t>O equipamento será mobilizado em Guriri, Município de São Mateus que está localizado A 231 Km de Vitória</t>
  </si>
  <si>
    <t>Adotando-se 1 furo a cada 400,00 m²</t>
  </si>
  <si>
    <t xml:space="preserve">mobilização e desmobilização </t>
  </si>
  <si>
    <t>DO SISTEMA DE MANEJO SUSTENTÁVEL DAS ÁGUAS URBANAS E PAVIMENTAÇÃO</t>
  </si>
  <si>
    <t xml:space="preserve">  BAIRRO GURIRI -  MUNICÍPIO SÃO MATEUS/ES</t>
  </si>
  <si>
    <t xml:space="preserve">  DO SISTEMA DE MANEJO SUSTENTÁVEL DAS ÁGUAS URBANAS E PAVIMENTAÇÃO</t>
  </si>
  <si>
    <t xml:space="preserve"> DO SISTEMA DE MANEJO SUSTENTÁVEL DAS ÁGUAS URBANAS E PAVIMENTAÇÃO</t>
  </si>
  <si>
    <t>BA DO SISTEMA DE MANEJO SUSTENTÁVEL DAS ÁGUAS URBANAS E PAVIMENTAÇÃO</t>
  </si>
  <si>
    <t>BAIRRO GURIRI - MUNICÍPIO SÃO MATEUS/ES</t>
  </si>
  <si>
    <t>1.3.2</t>
  </si>
  <si>
    <t>1.3.3</t>
  </si>
  <si>
    <t>1.3.5</t>
  </si>
  <si>
    <r>
      <t xml:space="preserve">SINAPI </t>
    </r>
    <r>
      <rPr>
        <vertAlign val="superscript"/>
        <sz val="10"/>
        <rFont val="Calibri"/>
        <family val="2"/>
        <scheme val="minor"/>
      </rPr>
      <t>(6)</t>
    </r>
  </si>
  <si>
    <t xml:space="preserve">3) Técnico em Meio Ambiente estimamos 01 profissional para execução do estudo. Logo, 6hs x 30 x 1 = 180 horas </t>
  </si>
  <si>
    <t xml:space="preserve">2) Eng. Cívil Sênior estimamos 01 profissionais  para  execução do estudo,  trabalhando 8 horas por dia. </t>
  </si>
  <si>
    <t>5) Elaborado pela equipe SEDURB</t>
  </si>
  <si>
    <t>Ensaio de Granulometria por Peneiramento e Sedimentação - por amostra</t>
  </si>
  <si>
    <t>Ensaio de Limites de Liquidez e Plasticidade - por amostra</t>
  </si>
  <si>
    <t xml:space="preserve">Ensaio de Compactação Proctor Intermediário - por amostra </t>
  </si>
  <si>
    <t>Ensaio de massa específica "In Situ"</t>
  </si>
  <si>
    <t>Ensaio de Indíce de suporte Califórnia</t>
  </si>
  <si>
    <t>PREÇOS UNITÁRIOS DOS MATERIAIS / SERVIÇOS - SEM DESONERAÇÃO</t>
  </si>
  <si>
    <t>P9955</t>
  </si>
  <si>
    <t>P9819</t>
  </si>
  <si>
    <t>P9867</t>
  </si>
  <si>
    <t xml:space="preserve"> DATA BASE: Dezembro/2022</t>
  </si>
  <si>
    <t>7) Para os valores constantes nas tabelas de referências, a tabela do SINAPI representa o preço máximo praticado.</t>
  </si>
  <si>
    <t>8) Adotado o menor valor para todos os profissional de categoria Sênior = R$ 105,75 que corresponde ao salário SINAPI 91677 Eng. Eletricista (Sênior)</t>
  </si>
  <si>
    <t>9) Tabela de Preços de Consultoria do DNIT - Janeiro/2022</t>
  </si>
  <si>
    <r>
      <t xml:space="preserve">Arquiteto Sênior </t>
    </r>
    <r>
      <rPr>
        <vertAlign val="superscript"/>
        <sz val="11"/>
        <rFont val="Calibri"/>
        <family val="2"/>
        <scheme val="minor"/>
      </rPr>
      <t>(8)</t>
    </r>
  </si>
  <si>
    <r>
      <t xml:space="preserve">Engenheiro Civil Sênior </t>
    </r>
    <r>
      <rPr>
        <vertAlign val="superscript"/>
        <sz val="11"/>
        <rFont val="Calibri"/>
        <family val="2"/>
        <scheme val="minor"/>
      </rPr>
      <t>(8)</t>
    </r>
  </si>
  <si>
    <r>
      <t xml:space="preserve">Engenheiro Eletricista (Sênior) </t>
    </r>
    <r>
      <rPr>
        <vertAlign val="superscript"/>
        <sz val="11"/>
        <rFont val="Calibri"/>
        <family val="2"/>
        <scheme val="minor"/>
      </rPr>
      <t>(5) (8)</t>
    </r>
  </si>
  <si>
    <r>
      <t xml:space="preserve">Engenheiro Mecânico (Sênior) </t>
    </r>
    <r>
      <rPr>
        <vertAlign val="superscript"/>
        <sz val="11"/>
        <rFont val="Calibri"/>
        <family val="2"/>
        <scheme val="minor"/>
      </rPr>
      <t>(6) (8)</t>
    </r>
  </si>
  <si>
    <r>
      <t xml:space="preserve">SICRO </t>
    </r>
    <r>
      <rPr>
        <b/>
        <vertAlign val="superscript"/>
        <sz val="11"/>
        <rFont val="Calibri"/>
        <family val="2"/>
        <scheme val="minor"/>
      </rPr>
      <t>(9)</t>
    </r>
  </si>
  <si>
    <t>DEZEMBRO/2022</t>
  </si>
  <si>
    <t>DATA BASE:  DEZEMBRO/2022</t>
  </si>
  <si>
    <t>Considerado frete para Vila Velha/ES</t>
  </si>
  <si>
    <t>Magazine Luiza</t>
  </si>
  <si>
    <t>Desktop I5 - 8Gb  - 240GB SSD com Windows 10 + Pacote Office 365 + Monitor 19.5"</t>
  </si>
  <si>
    <t>Desktop I3 - 4Gb - SSD - 120GB com Windows 10 + Pacote Office 365 + Monitor 19.5"</t>
  </si>
  <si>
    <t>Multifuncional officejet pro 9020 wireless HP</t>
  </si>
  <si>
    <t>Praia
 da Costa</t>
  </si>
  <si>
    <t>Alencar Imóveis Comerciais</t>
  </si>
  <si>
    <t>Solaris Imóveis</t>
  </si>
  <si>
    <t>Fernando Paganini Imóveis</t>
  </si>
  <si>
    <t>Enseada do Suá</t>
  </si>
  <si>
    <t>027 Imóveis</t>
  </si>
  <si>
    <t>Esponja (pacote com 10und)</t>
  </si>
  <si>
    <t>Sabão em pó (1 kg)</t>
  </si>
  <si>
    <t>Saco de lixo com 30l (embalagem com 30und)</t>
  </si>
  <si>
    <t>Saco de lixo com 50l (embalagem com 30und)</t>
  </si>
  <si>
    <t>Saco de lixo com 100l (embalagem com 15und)</t>
  </si>
  <si>
    <t>DATA BASE: DEZEMBRO/2022</t>
  </si>
  <si>
    <t>CARONE</t>
  </si>
  <si>
    <t>Copo descartável 200ml (50und)</t>
  </si>
  <si>
    <t>Copo descartável 50ml (100und)</t>
  </si>
  <si>
    <t>Borracha plástica (com 24 und)</t>
  </si>
  <si>
    <t>Desktop I5 - 8Gb - SSD - 240Gb com Windows 10 + Pacote Office 365 + Monitor 19.5"</t>
  </si>
  <si>
    <t>Desktop I3 - 4Gb - SSD - 120Gb com Windows 10 + Pacote Office 365 + Monitor 19.5"</t>
  </si>
  <si>
    <t>VERIFICAR</t>
  </si>
  <si>
    <t>Combo Telefonia fixa Ilimitado Local /02 und móvel - 350Mb + Wifi</t>
  </si>
  <si>
    <t>CLARO</t>
  </si>
  <si>
    <t>Fonte: SINAPI - Composição de Encargos Sociais - Novembro/2022</t>
  </si>
  <si>
    <t>PROJETOS EXECUTIVOS DAS ESTAÇÕES DE BOMBEAMENTO DE ÁGUAS PLUVIAIS GURIRI</t>
  </si>
  <si>
    <t>COMPOSIÇÃO ANALÍTICA DE PREÇO UNITÁRIO DAS ESTAÇÕES DE BOMBEAMENTO DE ÁGUAS PLUVIAIS</t>
  </si>
  <si>
    <t>(m²)</t>
  </si>
  <si>
    <t>Obs.:
1) Estimamos o prazo de execução deste projeto em 1 mes.
2) Eng. Mecânico Sênior estimamos 01 profissional para execução deste projeto. Logo, 8 horas x 22 dias x 1 profissionais  = 176 h
2) Eng. Cívil Sênior estimamos 1 mês. Logo 8 horas x 11 dias x 1 mês = 88 horas                                                                                                                                                                                                                                                   3) Desenhista  será estimado par atender 01 profissional com carga de trabalho de 100% das horas de execução deste projeto. Logo,  profissional x 22 dias x 8 horas x 1 mês  = 176 h</t>
  </si>
  <si>
    <t>PROJETO HIDROSSANITÁRIO E DRENAGEM PLUVIAL</t>
  </si>
  <si>
    <t>PROJETO ELÉTRICO/ SPDA / REDE ESTRUTURA PARA DADOS E VOZ / CFTV / AUTOMAÇÃO /  INSTRUMENTAÇÃO</t>
  </si>
  <si>
    <t>Obs.:
1) Estimamos o prazo de execução deste projeto de 1 mês.
1) Eng. Eletricista Sênior estimamos 01 profissional para execução do projeto. Logo temos: 8 horas x 22 dias x 1 profissional x 1 mês = 176 horas
2) Eng. Cívil Sênior estimamos 4 dias no mês. Logo temos : 8 horas x 4 dias x 1 profissionais = 32 horas
3) Desenhista estimamos 01 profissional com carga de trabalho de 100% das horas de execução deste projeto. Logo temos: 1 profissional x 22 dias x 8 horas x 1 mês = 176 h</t>
  </si>
  <si>
    <t>PROJETO DE PREVENÇÃO E COMBATE A INCÊNDIO</t>
  </si>
  <si>
    <t>MANUAL DE OPERAÇÃO E PLANO DE MANUTENÇÃO</t>
  </si>
  <si>
    <t>93568A</t>
  </si>
  <si>
    <t>Engenheiro Ambiental Sênior</t>
  </si>
  <si>
    <t>ELABORAÇÃO DE ORÇAMENTO E CRONOGRAMA FÍSICO E FINANCEIRO</t>
  </si>
  <si>
    <r>
      <t xml:space="preserve">Engenheiro Ambiental (Sênior) </t>
    </r>
    <r>
      <rPr>
        <vertAlign val="superscript"/>
        <sz val="11"/>
        <rFont val="Calibri"/>
        <family val="2"/>
        <scheme val="minor"/>
      </rPr>
      <t>(6) (8)</t>
    </r>
  </si>
  <si>
    <t>PROJETO ESTRUTURAL</t>
  </si>
  <si>
    <t>PROJETO DE FUNDAÇÃO DAS ESTAÇÕES DE BOMBEAMENTO</t>
  </si>
  <si>
    <t>PROJETO DE FUNDAÇÃO</t>
  </si>
  <si>
    <t>4.2.1</t>
  </si>
  <si>
    <t>CUSTOS COMPLEMENTARES</t>
  </si>
  <si>
    <t>COORDENAÇÃO GERAL DOS PROJETOS (INCLUSO ENCARGOS SOCIAIS E COMPLEMENTARES, LUCRO E DESPESAS LEGAIS)</t>
  </si>
  <si>
    <t>ESTUDOS HIDROLÓGICOS E AMBIENTAIS</t>
  </si>
  <si>
    <t xml:space="preserve">ESTUDOS HIDRÁULICOS E SOLUÇÕES DE ENGENHARIA </t>
  </si>
  <si>
    <t>3.1.2</t>
  </si>
  <si>
    <t>3.1.3</t>
  </si>
  <si>
    <t>3.1.4</t>
  </si>
  <si>
    <t>PROJETOS EXECUTIVOS, INCLUSIVE PROJETO DE INTERFERÊNCIAS, ORÇAMENTO E CRONOGRAMA FÍSICO-FINANCEIRO</t>
  </si>
  <si>
    <t>PROJETOS EXECUTIVOS DE REDES DE DRENAGEM (MACRO E MICRODRENAGEM)</t>
  </si>
  <si>
    <t>3.2.1</t>
  </si>
  <si>
    <t>3.1.1.2</t>
  </si>
  <si>
    <t>3.1.1.3</t>
  </si>
  <si>
    <t>3.1.1.4</t>
  </si>
  <si>
    <t>3.1.1.5</t>
  </si>
  <si>
    <t>3.1.1.6</t>
  </si>
  <si>
    <t>3.1.1.7</t>
  </si>
  <si>
    <t>3.1.2.1</t>
  </si>
  <si>
    <t>3.3.1</t>
  </si>
  <si>
    <t>PROJETOS EXECUTIVOS DE PAVIMENTAÇÃO</t>
  </si>
  <si>
    <t>Rede de Macrodrenagem</t>
  </si>
  <si>
    <t>Extensão da rede</t>
  </si>
  <si>
    <t>Rede de Microdrenagem</t>
  </si>
  <si>
    <t>Mobilização e desmobilização de equipe e equipamento de sondagem SPT, inclusive deslocamento na Grande Vitória</t>
  </si>
  <si>
    <t>Sondagem de simples reconhecimento tipo SPT, incl. deslocamento local do equipamento até 500 m</t>
  </si>
  <si>
    <t>Estima-se uma faixa de 1m para análise da sondagem</t>
  </si>
  <si>
    <t>Considerando uma área de 250 m² para cada casa de bombas, com 3 unidades no projeto</t>
  </si>
  <si>
    <t>Área de intervenção (1) = 39670,70 x 1</t>
  </si>
  <si>
    <t xml:space="preserve"> “O número de furos, segundo a NBR 8036 em seu ítem 4.1.1.2, deve ser no mínimo de uma para cada 200m² de área da projeção em planta até 1200 m² de área. Entre 1200m² e 2400m² deve-se fazer uma sondagem para cada 400m² que excederem de 1200m². Com área projetada em planta acima de 2400m2 – a critério do projetista.</t>
  </si>
  <si>
    <t xml:space="preserve">Sondagem de simples reconhecimento tipo SPT, incl. deslocamento local do equipamento até 500 m </t>
  </si>
  <si>
    <t>1) Estimamos o prazo de execução deste projeto em 30 dias</t>
  </si>
  <si>
    <t>1) Estimamos o prazo de execução deste projeto em 30 dias, andando paralelo ao projeto de drenagem</t>
  </si>
  <si>
    <t>Considerado 1 equipe por 15 dias (1/2 mês), visto que uma parte do levantamento topográfico já foi realizado no contrato 017/2020</t>
  </si>
  <si>
    <t>1) A primeira contratação de projeto (Contrato 017/2020) já contemplou o estudo hidrológico. Para esta segunda contratação, será necessário apenas o estudo hidráulico das novas redes a serem implantadas e a adequação da rede projetada no primeiro contrato considerando que foram adicionadas mais duas saídas para o rio mariricu, em detrimento de uma única saída, ou seja, todo o sistema trabalha interligado (projeto antigo e novo) e deságua e 03 saídas. Para tanto foi estimado 15 dias, estando incluido neste tempo o estudo hidraúlico para determinação da capacidade de bombeamento das casas de bombas.</t>
  </si>
  <si>
    <t>Engenheiro Ambiental (Sênior)</t>
  </si>
  <si>
    <t>COMPLEMENTAÇÃO DE ESTUDO AMBIENTAL PARA IMPLANTAÇÃO DE PROJETO DE MACRO E MICRODRENAGEM</t>
  </si>
  <si>
    <t>ELABORAÇÃO DE ESTUDO AMBIENTAL PARA IMPLANTAÇÃO DE ESTAÇÕES DE BOMBEAMENTO, ENGLOBANDO O PLANO DE CONTROLE AMBIENTAL - PCA  E O PLANO DE GERENCIAMENTO DE RESÍDUOS SÓLIDOS - PGRS</t>
  </si>
  <si>
    <t>PROJETO ARQUITETÔNICO, URBANÍSTICO E PAISAGÍSTICO</t>
  </si>
  <si>
    <t>Considerou-se a utilização de 01 arquiteto 8 hrs por dia, durante 7 dias</t>
  </si>
  <si>
    <t>Considerou-se desenhista meio expediente</t>
  </si>
  <si>
    <t xml:space="preserve">HORA </t>
  </si>
  <si>
    <t>PROJETO HIDROMECÂNICO - INCLUSIVE LINHAS DE RECALQUE</t>
  </si>
  <si>
    <t xml:space="preserve">HORAS </t>
  </si>
  <si>
    <t>2) Eng. Cívil Sênior estimamos 01 profissional  para  execução do projeto. Considerando um índice de hora por área para a confecção do projeto, estima-se um total de 176 horas de Engenheiro Sênior</t>
  </si>
  <si>
    <t>3) Desenhista estimamos 01 profissional com carga de trabalho de 50% das horas de execução deste projeto. Logo, 176*0,5 = 88horas</t>
  </si>
  <si>
    <t>3.1.1.1.1</t>
  </si>
  <si>
    <t>3.1.1.1.2</t>
  </si>
  <si>
    <t>3.1.1.1.3</t>
  </si>
  <si>
    <t>3.1.1.1.4</t>
  </si>
  <si>
    <t>3.1.1.1.5</t>
  </si>
  <si>
    <t>3.1.1.1.6</t>
  </si>
  <si>
    <t>3.1.1.1.7</t>
  </si>
  <si>
    <t>3.1.1.2.1</t>
  </si>
  <si>
    <t>3.1.1.2.2</t>
  </si>
  <si>
    <t>3.1.1.2.3</t>
  </si>
  <si>
    <t>3.1.1.2.4</t>
  </si>
  <si>
    <t>3.1.1.2.5</t>
  </si>
  <si>
    <t>3.1.1.3.1</t>
  </si>
  <si>
    <t>3.1.1.3.2</t>
  </si>
  <si>
    <t>3.1.1.3.3</t>
  </si>
  <si>
    <t>3.1.1.3.4</t>
  </si>
  <si>
    <t>3.1.1.3.5</t>
  </si>
  <si>
    <t>3.1.1.4.1</t>
  </si>
  <si>
    <t>3.1.1.4.2</t>
  </si>
  <si>
    <t>3.1.1.4.3</t>
  </si>
  <si>
    <t>3.1.1.4.4</t>
  </si>
  <si>
    <t>3.1.1.4.5</t>
  </si>
  <si>
    <t>3.1.1.5.1</t>
  </si>
  <si>
    <t>3.1.1.5.2</t>
  </si>
  <si>
    <t>3.1.1.5.3</t>
  </si>
  <si>
    <t>3.1.1.5.4</t>
  </si>
  <si>
    <t>3.1.1.5.5</t>
  </si>
  <si>
    <t>3.1.1.6.1</t>
  </si>
  <si>
    <t>3.1.1.6.2</t>
  </si>
  <si>
    <t>3.1.1.6.3</t>
  </si>
  <si>
    <t>3.1.1.6.4</t>
  </si>
  <si>
    <t>3.1.1.6.5</t>
  </si>
  <si>
    <t>3.1.1.7.1</t>
  </si>
  <si>
    <t>3.1.1.7.2</t>
  </si>
  <si>
    <t>3.1.1.7.3</t>
  </si>
  <si>
    <t>3.1.1.7.4</t>
  </si>
  <si>
    <t>3.1.1.7.5</t>
  </si>
  <si>
    <t>3.1.1.8</t>
  </si>
  <si>
    <t>3.1.1.8.1</t>
  </si>
  <si>
    <t>3.1.1.8.2</t>
  </si>
  <si>
    <t>3.1.1.8.3</t>
  </si>
  <si>
    <t>3.1.1.8.4</t>
  </si>
  <si>
    <t>3.1.1.8.5</t>
  </si>
  <si>
    <t>3.1.1.8.6</t>
  </si>
  <si>
    <t>3.1.2.1.1</t>
  </si>
  <si>
    <t>3.1.2.1.2</t>
  </si>
  <si>
    <t>3.1.2.1.3</t>
  </si>
  <si>
    <t>3.1.2.1.4</t>
  </si>
  <si>
    <t>3.1.2.1.5</t>
  </si>
  <si>
    <t>3.1.2.1.6</t>
  </si>
  <si>
    <t>3.1.3.1</t>
  </si>
  <si>
    <t>3.1.3.1.1</t>
  </si>
  <si>
    <t>3.1.3.1.2</t>
  </si>
  <si>
    <t>3.1.3.1.3</t>
  </si>
  <si>
    <t>3.1.3.1.4</t>
  </si>
  <si>
    <t>3.1.3.1.5</t>
  </si>
  <si>
    <t>3.1.3.1.6</t>
  </si>
  <si>
    <t>3.1.3.2</t>
  </si>
  <si>
    <t>3.1.3.2.1</t>
  </si>
  <si>
    <t>3.1.3.2.2</t>
  </si>
  <si>
    <t>3.1.3.2.3</t>
  </si>
  <si>
    <t>3.1.3.2.4</t>
  </si>
  <si>
    <t>3.1.3.2.5</t>
  </si>
  <si>
    <t>3.1.4.1</t>
  </si>
  <si>
    <t>3.1.4.1.1</t>
  </si>
  <si>
    <t>3.1.4.1.2</t>
  </si>
  <si>
    <t>3.1.4.1.3</t>
  </si>
  <si>
    <t>3.1.4.1.4</t>
  </si>
  <si>
    <t>3.1.4.1.5</t>
  </si>
  <si>
    <t>3.1.4.2</t>
  </si>
  <si>
    <t>3.1.4.2.2</t>
  </si>
  <si>
    <t>3.1.4.2.1</t>
  </si>
  <si>
    <t>3.1.4.2.3</t>
  </si>
  <si>
    <t>3.1.4.2.4</t>
  </si>
  <si>
    <t>3.1.4.2.5</t>
  </si>
  <si>
    <t>3.1.5</t>
  </si>
  <si>
    <t>3.1.5.1</t>
  </si>
  <si>
    <t>3.1.5.1.1</t>
  </si>
  <si>
    <t>3.1.5.1.2</t>
  </si>
  <si>
    <t>3.1.5.1.3</t>
  </si>
  <si>
    <t>3.1.5.1.4</t>
  </si>
  <si>
    <t>3.1.5.1.5</t>
  </si>
  <si>
    <t>3.1.5.2</t>
  </si>
  <si>
    <t>3.1.5.2.1</t>
  </si>
  <si>
    <t>3.1.5.2.2</t>
  </si>
  <si>
    <t>3.1.5.2.3</t>
  </si>
  <si>
    <t>3.1.5.2.4</t>
  </si>
  <si>
    <t>3.1.5.2.5</t>
  </si>
  <si>
    <t>TOTAL DE H/H PARA AS 03 ESTAÇÕES DE BOMBEAMENTO</t>
  </si>
  <si>
    <t>unid</t>
  </si>
  <si>
    <t>PROJETOS UNITÁRIOS PADRÕES EXECUTIVOS, INCLUSIVE PROJETO DE INTERFERÊNCIAS, ORÇAMENTO E CRONOGRAMA FÍSICO-FINANCEIRO</t>
  </si>
  <si>
    <t>OS PROJETOS FORAM SUBDIVIDIDOS EM 03 UNIDADES, CORRESPONDENTES AS ESTAÇÕES DE BOMBEAMENTO, VISTO A FACILITAÇÃO DO CRITÉRIO DE MEDIÇÃO</t>
  </si>
  <si>
    <t>2.2.1</t>
  </si>
  <si>
    <t>2.2.1.1</t>
  </si>
  <si>
    <t>2.2.1.2</t>
  </si>
  <si>
    <t>2.2.1.3</t>
  </si>
  <si>
    <t>2.2.1.4</t>
  </si>
  <si>
    <t>2.2.1.5</t>
  </si>
  <si>
    <t>2.2.1.6</t>
  </si>
  <si>
    <t>2.2.1.7</t>
  </si>
  <si>
    <t>15 dias</t>
  </si>
  <si>
    <t>45 dias</t>
  </si>
  <si>
    <t>60 dias</t>
  </si>
  <si>
    <t>75 dias</t>
  </si>
  <si>
    <t>MÊS 1</t>
  </si>
  <si>
    <t>MÊS 2</t>
  </si>
  <si>
    <t>MÊS 3</t>
  </si>
  <si>
    <t>1.3.4</t>
  </si>
  <si>
    <t>11447</t>
  </si>
  <si>
    <t>11451</t>
  </si>
  <si>
    <t>11449</t>
  </si>
  <si>
    <t>O projeto engloba 16.451,67 metros de rede de Macrodrenagem e 23.219,03 metros de rede de Microdrenagem</t>
  </si>
  <si>
    <t>O projeto engloba uma extensão de 39.670,70 metros de redes de macro e microdrenagem, considerando uma extensão da caixa de rua com 6 metros. Totalizando uma área de 238.024,20 m².</t>
  </si>
  <si>
    <t>Considerando porcentagem dos projetos entregues</t>
  </si>
  <si>
    <t>Considerando os três meses de execução do contrato, evidente no cronograma apresentado</t>
  </si>
  <si>
    <t>Trecho para sondagem</t>
  </si>
  <si>
    <t>Adotando-se 5,00 metros profundidade por furo</t>
  </si>
  <si>
    <t>Utilizando a profundidade de escavação das galerias. Necessário para a verificação de afloramento de rocha no caminhamento da rede de macro e microdrenagem.</t>
  </si>
  <si>
    <t>Adotando-se 20,00 metros profundidade por furo nas estações de bombemento</t>
  </si>
  <si>
    <t>Metragem total de sondagem</t>
  </si>
  <si>
    <t xml:space="preserve">Visto que cada estação de bombeamento possui 250 m², considera-se 03 furos por estação </t>
  </si>
  <si>
    <t xml:space="preserve"> DATA BASE DO ORÇAMENTO: DEZEMBRO/2022</t>
  </si>
  <si>
    <t xml:space="preserve"> DATA BASE:  Dezembro/2022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</si>
</sst>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_-&quot;R$&quot;\ * #,##0.00_-;\-&quot;R$&quot;\ * #,##0.00_-;_-&quot;R$&quot;\ * &quot;-&quot;??_-;_-@_-"/>
    <numFmt numFmtId="165" formatCode="00000"/>
    <numFmt numFmtId="166" formatCode="_(* #,##0.00_);_(* \(#,##0.00\);_(* &quot;-&quot;??_);_(@_)"/>
    <numFmt numFmtId="167" formatCode="0.0000"/>
    <numFmt numFmtId="168" formatCode="_(* #,##0.00_);_(* \(#,##0.00\);_(* \-??_);_(@_)"/>
    <numFmt numFmtId="169" formatCode="_-&quot;€ &quot;* #,##0.00_-;&quot;-€ &quot;* #,##0.00_-;_-&quot;€ &quot;* \-??_-;_-@_-"/>
    <numFmt numFmtId="170" formatCode="_(&quot;R$ &quot;* #,##0.00_);_(&quot;R$ &quot;* \(#,##0.00\);_(&quot;R$ &quot;* &quot;-&quot;??_);_(@_)"/>
    <numFmt numFmtId="171" formatCode="&quot;R$&quot;#,##0_);\(&quot;R$&quot;#,##0\)"/>
    <numFmt numFmtId="172" formatCode="#,##0.00\ &quot;€&quot;;[Red]\-#,##0.00\ &quot;€&quot;"/>
    <numFmt numFmtId="173" formatCode="#,##0.0000"/>
    <numFmt numFmtId="174" formatCode="_(* #,##0.0000_);_(* \(#,##0.0000\);_(* &quot;-&quot;??_);_(@_)"/>
    <numFmt numFmtId="175" formatCode="#,##0.000000"/>
    <numFmt numFmtId="176" formatCode="[$-416]mmm\-yy;@"/>
    <numFmt numFmtId="177" formatCode="#,##0.0000_);\(#,##0.0000\)"/>
    <numFmt numFmtId="178" formatCode="#,##0.000_ ;\-#,##0.000\ "/>
    <numFmt numFmtId="179" formatCode="0.000000"/>
    <numFmt numFmtId="180" formatCode="#,##0.0000000_ ;\-#,##0.0000000\ "/>
    <numFmt numFmtId="181" formatCode="0.000"/>
    <numFmt numFmtId="182" formatCode="_-* #,##0.0000_-;\-* #,##0.0000_-;_-* &quot;-&quot;??_-;_-@_-"/>
    <numFmt numFmtId="183" formatCode="0.00000000"/>
  </numFmts>
  <fonts count="96"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sz val="10"/>
      <name val="Arial"/>
      <family val="2"/>
    </font>
    <font>
      <sz val="11"/>
      <color rgb="FFFF0000"/>
      <name val="Calibri"/>
      <family val="2"/>
      <scheme val="minor"/>
    </font>
    <font>
      <sz val="10"/>
      <color theme="1"/>
      <name val="Calibri"/>
      <family val="2"/>
      <scheme val="minor"/>
    </font>
    <font>
      <b/>
      <sz val="10"/>
      <color theme="1"/>
      <name val="Calibri"/>
      <family val="2"/>
      <scheme val="minor"/>
    </font>
    <font>
      <sz val="10"/>
      <name val="Calibri"/>
      <family val="2"/>
      <scheme val="minor"/>
    </font>
    <font>
      <sz val="10"/>
      <name val="Arial"/>
      <family val="2"/>
    </font>
    <font>
      <sz val="11"/>
      <color indexed="8"/>
      <name val="Calibri"/>
      <family val="2"/>
    </font>
    <font>
      <sz val="11"/>
      <name val="Century Gothic"/>
      <family val="2"/>
    </font>
    <font>
      <sz val="11"/>
      <color indexed="9"/>
      <name val="Calibri"/>
      <family val="2"/>
    </font>
    <font>
      <sz val="8"/>
      <color indexed="8"/>
      <name val="Arial Narrow"/>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0"/>
      <name val="MS Sans Serif"/>
      <family val="2"/>
    </font>
    <font>
      <sz val="11"/>
      <color indexed="60"/>
      <name val="Calibri"/>
      <family val="2"/>
    </font>
    <font>
      <sz val="10"/>
      <name val="Courier"/>
      <family val="3"/>
    </font>
    <font>
      <b/>
      <sz val="11"/>
      <color indexed="63"/>
      <name val="Calibri"/>
      <family val="2"/>
    </font>
    <font>
      <sz val="11"/>
      <color indexed="10"/>
      <name val="Calibri"/>
      <family val="2"/>
    </font>
    <font>
      <b/>
      <sz val="18"/>
      <color indexed="56"/>
      <name val="Cambria"/>
      <family val="2"/>
    </font>
    <font>
      <b/>
      <sz val="16"/>
      <color theme="1"/>
      <name val="Calibri"/>
      <family val="2"/>
      <scheme val="minor"/>
    </font>
    <font>
      <sz val="5"/>
      <color theme="1"/>
      <name val="Calibri"/>
      <family val="2"/>
      <scheme val="minor"/>
    </font>
    <font>
      <b/>
      <sz val="10"/>
      <name val="Calibri"/>
      <family val="2"/>
      <scheme val="minor"/>
    </font>
    <font>
      <b/>
      <sz val="8"/>
      <name val="Arial"/>
      <family val="2"/>
    </font>
    <font>
      <sz val="8"/>
      <name val="Arial"/>
      <family val="2"/>
    </font>
    <font>
      <sz val="10"/>
      <name val="Arial"/>
      <family val="2"/>
    </font>
    <font>
      <b/>
      <sz val="9"/>
      <name val="Arial"/>
      <family val="2"/>
    </font>
    <font>
      <b/>
      <sz val="11"/>
      <name val="Arial"/>
      <family val="2"/>
    </font>
    <font>
      <sz val="12"/>
      <name val="Arial"/>
      <family val="2"/>
    </font>
    <font>
      <sz val="14"/>
      <name val="Arial"/>
      <family val="2"/>
    </font>
    <font>
      <b/>
      <sz val="16"/>
      <name val="Calibri"/>
      <family val="2"/>
      <scheme val="minor"/>
    </font>
    <font>
      <sz val="10"/>
      <color rgb="FFFF0000"/>
      <name val="Calibri"/>
      <family val="2"/>
      <scheme val="minor"/>
    </font>
    <font>
      <sz val="10"/>
      <color rgb="FFFF0000"/>
      <name val="Arial"/>
      <family val="2"/>
    </font>
    <font>
      <sz val="8"/>
      <color theme="1"/>
      <name val="Arial"/>
      <family val="2"/>
    </font>
    <font>
      <b/>
      <sz val="12"/>
      <color theme="1"/>
      <name val="Arial"/>
      <family val="2"/>
    </font>
    <font>
      <sz val="12"/>
      <color theme="1"/>
      <name val="Arial"/>
      <family val="2"/>
    </font>
    <font>
      <b/>
      <sz val="13"/>
      <color theme="1"/>
      <name val="Calibri"/>
      <family val="2"/>
      <scheme val="minor"/>
    </font>
    <font>
      <b/>
      <sz val="13"/>
      <color theme="1"/>
      <name val="Arial"/>
      <family val="2"/>
    </font>
    <font>
      <sz val="10"/>
      <name val="Arial"/>
      <family val="2"/>
    </font>
    <font>
      <sz val="8"/>
      <color theme="1"/>
      <name val="Calibri"/>
      <family val="2"/>
      <scheme val="minor"/>
    </font>
    <font>
      <sz val="8"/>
      <name val="Calibri"/>
      <family val="2"/>
      <scheme val="minor"/>
    </font>
    <font>
      <b/>
      <sz val="11"/>
      <color rgb="FFFF0000"/>
      <name val="Calibri"/>
      <family val="2"/>
      <scheme val="minor"/>
    </font>
    <font>
      <sz val="10"/>
      <color theme="1"/>
      <name val="Arial"/>
      <family val="2"/>
    </font>
    <font>
      <b/>
      <sz val="11"/>
      <color rgb="FFFFFF00"/>
      <name val="Calibri"/>
      <family val="2"/>
      <scheme val="minor"/>
    </font>
    <font>
      <sz val="10"/>
      <name val="Times New Roman"/>
      <family val="1"/>
    </font>
    <font>
      <b/>
      <i/>
      <sz val="11"/>
      <color theme="1"/>
      <name val="Calibri"/>
      <family val="2"/>
      <scheme val="minor"/>
    </font>
    <font>
      <sz val="15"/>
      <color theme="1"/>
      <name val="Calibri"/>
      <family val="2"/>
      <scheme val="minor"/>
    </font>
    <font>
      <b/>
      <sz val="10"/>
      <name val="Courier New"/>
      <family val="3"/>
    </font>
    <font>
      <sz val="10"/>
      <name val="Courier New"/>
      <family val="3"/>
    </font>
    <font>
      <b/>
      <vertAlign val="superscript"/>
      <sz val="11"/>
      <name val="Calibri"/>
      <family val="2"/>
      <scheme val="minor"/>
    </font>
    <font>
      <b/>
      <vertAlign val="superscript"/>
      <sz val="13"/>
      <color theme="1"/>
      <name val="Calibri"/>
      <family val="2"/>
      <scheme val="minor"/>
    </font>
    <font>
      <vertAlign val="superscript"/>
      <sz val="11"/>
      <color theme="1"/>
      <name val="Calibri"/>
      <family val="2"/>
      <scheme val="minor"/>
    </font>
    <font>
      <b/>
      <sz val="10"/>
      <color rgb="FFFF0000"/>
      <name val="Calibri"/>
      <family val="2"/>
      <scheme val="minor"/>
    </font>
    <font>
      <vertAlign val="superscript"/>
      <sz val="10"/>
      <color theme="1"/>
      <name val="Calibri"/>
      <family val="2"/>
      <scheme val="minor"/>
    </font>
    <font>
      <vertAlign val="superscript"/>
      <sz val="10"/>
      <name val="Calibri"/>
      <family val="2"/>
      <scheme val="minor"/>
    </font>
    <font>
      <vertAlign val="superscript"/>
      <sz val="11"/>
      <name val="Calibri"/>
      <family val="2"/>
      <scheme val="minor"/>
    </font>
    <font>
      <b/>
      <sz val="19"/>
      <color theme="1"/>
      <name val="Calibri"/>
      <family val="2"/>
      <scheme val="minor"/>
    </font>
    <font>
      <b/>
      <sz val="15"/>
      <color rgb="FFFF0000"/>
      <name val="Calibri"/>
      <family val="2"/>
      <scheme val="minor"/>
    </font>
    <font>
      <b/>
      <sz val="12"/>
      <color rgb="FFFF0000"/>
      <name val="Arial"/>
      <family val="2"/>
    </font>
    <font>
      <b/>
      <sz val="10"/>
      <name val="Arial"/>
      <family val="2"/>
    </font>
    <font>
      <b/>
      <sz val="14"/>
      <color rgb="FFFF0000"/>
      <name val="Arial"/>
      <family val="2"/>
    </font>
    <font>
      <b/>
      <sz val="14"/>
      <color theme="1"/>
      <name val="Calibri"/>
      <family val="2"/>
      <scheme val="minor"/>
    </font>
    <font>
      <b/>
      <sz val="10"/>
      <color rgb="FF1F497D"/>
      <name val="Calibri"/>
      <family val="2"/>
    </font>
    <font>
      <sz val="10"/>
      <color theme="1"/>
      <name val="Times New Roman"/>
      <family val="1"/>
    </font>
    <font>
      <b/>
      <sz val="10"/>
      <color rgb="FF000000"/>
      <name val="Calibri"/>
      <family val="2"/>
    </font>
    <font>
      <sz val="10"/>
      <color rgb="FF000000"/>
      <name val="Calibri"/>
      <family val="2"/>
    </font>
    <font>
      <sz val="11"/>
      <color rgb="FF000000"/>
      <name val="Calibri"/>
      <family val="2"/>
    </font>
    <font>
      <b/>
      <u/>
      <sz val="10"/>
      <color rgb="FF000000"/>
      <name val="Calibri"/>
      <family val="2"/>
    </font>
    <font>
      <strike/>
      <sz val="11"/>
      <color rgb="FFFF0000"/>
      <name val="Calibri"/>
      <family val="2"/>
      <scheme val="minor"/>
    </font>
    <font>
      <strike/>
      <sz val="10"/>
      <color rgb="FFFF0000"/>
      <name val="Calibri"/>
      <family val="2"/>
    </font>
    <font>
      <strike/>
      <sz val="10"/>
      <color rgb="FFFF0000"/>
      <name val="Times New Roman"/>
      <family val="1"/>
    </font>
    <font>
      <sz val="16"/>
      <color theme="1"/>
      <name val="Calibri"/>
      <family val="2"/>
      <scheme val="minor"/>
    </font>
    <font>
      <b/>
      <sz val="10"/>
      <name val="Calibri"/>
      <family val="2"/>
    </font>
    <font>
      <sz val="10"/>
      <name val="Calibri"/>
      <family val="2"/>
    </font>
    <font>
      <strike/>
      <sz val="10"/>
      <name val="Calibri"/>
      <family val="2"/>
    </font>
    <font>
      <strike/>
      <sz val="10"/>
      <name val="Times New Roman"/>
      <family val="1"/>
    </font>
    <font>
      <b/>
      <sz val="14"/>
      <color theme="1"/>
      <name val="Arial"/>
      <family val="2"/>
    </font>
    <font>
      <b/>
      <sz val="9"/>
      <color theme="1"/>
      <name val="Arial"/>
      <family val="2"/>
    </font>
    <font>
      <b/>
      <sz val="8"/>
      <color theme="1"/>
      <name val="Arial"/>
      <family val="2"/>
    </font>
    <font>
      <b/>
      <sz val="13"/>
      <name val="Calibri"/>
      <family val="2"/>
      <scheme val="minor"/>
    </font>
    <font>
      <b/>
      <sz val="11"/>
      <name val="Calibri"/>
      <family val="2"/>
    </font>
    <font>
      <strike/>
      <sz val="10"/>
      <name val="Calibri"/>
      <family val="2"/>
      <scheme val="minor"/>
    </font>
    <font>
      <sz val="12"/>
      <color rgb="FFFF0000"/>
      <name val="Arial"/>
      <family val="2"/>
    </font>
    <font>
      <sz val="14"/>
      <color rgb="FFFF0000"/>
      <name val="Arial"/>
      <family val="2"/>
    </font>
    <font>
      <sz val="11"/>
      <color rgb="FFC00000"/>
      <name val="Calibri"/>
      <family val="2"/>
      <scheme val="minor"/>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4" tint="0.79998168889431442"/>
        <bgColor indexed="64"/>
      </patternFill>
    </fill>
    <fill>
      <patternFill patternType="solid">
        <fgColor indexed="9"/>
        <bgColor indexed="64"/>
      </patternFill>
    </fill>
    <fill>
      <patternFill patternType="solid">
        <fgColor theme="3" tint="0.79998168889431442"/>
        <bgColor indexed="64"/>
      </patternFill>
    </fill>
    <fill>
      <gradientFill degree="90">
        <stop position="0">
          <color theme="0"/>
        </stop>
        <stop position="1">
          <color theme="4"/>
        </stop>
      </gradientFill>
    </fill>
    <fill>
      <gradientFill degree="90">
        <stop position="0">
          <color theme="0"/>
        </stop>
        <stop position="1">
          <color theme="8" tint="-0.25098422193060094"/>
        </stop>
      </gradientFill>
    </fill>
    <fill>
      <gradientFill degree="90">
        <stop position="0">
          <color theme="0"/>
        </stop>
        <stop position="1">
          <color rgb="FF318499"/>
        </stop>
      </gradientFill>
    </fill>
    <fill>
      <gradientFill degree="90">
        <stop position="0">
          <color theme="0"/>
        </stop>
        <stop position="1">
          <color theme="4" tint="-0.25098422193060094"/>
        </stop>
      </gradientFill>
    </fill>
    <fill>
      <gradientFill degree="90">
        <stop position="0">
          <color theme="0"/>
        </stop>
        <stop position="1">
          <color theme="4" tint="0.59999389629810485"/>
        </stop>
      </gradientFill>
    </fill>
    <fill>
      <patternFill patternType="solid">
        <fgColor theme="4" tint="0.79998168889431442"/>
        <bgColor auto="1"/>
      </patternFill>
    </fill>
    <fill>
      <gradientFill degree="90">
        <stop position="0">
          <color theme="0"/>
        </stop>
        <stop position="1">
          <color theme="2" tint="-0.49803155613879818"/>
        </stop>
      </gradientFill>
    </fill>
    <fill>
      <patternFill patternType="solid">
        <fgColor rgb="FFFFFF00"/>
        <bgColor indexed="64"/>
      </patternFill>
    </fill>
    <fill>
      <patternFill patternType="solid">
        <fgColor theme="0" tint="-4.9989318521683403E-2"/>
        <bgColor indexed="64"/>
      </patternFill>
    </fill>
    <fill>
      <gradientFill degree="90">
        <stop position="0">
          <color theme="0"/>
        </stop>
        <stop position="1">
          <color theme="4" tint="0.80001220740379042"/>
        </stop>
      </gradientFill>
    </fill>
    <fill>
      <patternFill patternType="solid">
        <fgColor theme="0"/>
        <bgColor auto="1"/>
      </patternFill>
    </fill>
    <fill>
      <gradientFill degree="90">
        <stop position="0">
          <color theme="0"/>
        </stop>
        <stop position="1">
          <color theme="2" tint="-0.25098422193060094"/>
        </stop>
      </gradientFill>
    </fill>
    <fill>
      <gradientFill degree="90">
        <stop position="0">
          <color theme="0"/>
        </stop>
        <stop position="1">
          <color theme="0" tint="-0.1490218817712943"/>
        </stop>
      </gradientFill>
    </fill>
    <fill>
      <patternFill patternType="solid">
        <fgColor theme="6" tint="0.39997558519241921"/>
        <bgColor indexed="64"/>
      </patternFill>
    </fill>
    <fill>
      <patternFill patternType="solid">
        <fgColor theme="2" tint="-0.249977111117893"/>
        <bgColor indexed="64"/>
      </patternFill>
    </fill>
    <fill>
      <gradientFill degree="90">
        <stop position="0">
          <color theme="0"/>
        </stop>
        <stop position="1">
          <color theme="0" tint="-0.49803155613879818"/>
        </stop>
      </gradientFill>
    </fill>
    <fill>
      <patternFill patternType="solid">
        <fgColor rgb="FFD9D9D9"/>
        <bgColor indexed="64"/>
      </patternFill>
    </fill>
    <fill>
      <patternFill patternType="solid">
        <fgColor theme="3" tint="0.59999389629810485"/>
        <bgColor indexed="64"/>
      </patternFill>
    </fill>
    <fill>
      <patternFill patternType="solid">
        <fgColor rgb="FFFF0000"/>
        <bgColor indexed="64"/>
      </patternFill>
    </fill>
    <fill>
      <patternFill patternType="solid">
        <fgColor theme="8" tint="0.79998168889431442"/>
        <bgColor indexed="64"/>
      </patternFill>
    </fill>
    <fill>
      <patternFill patternType="solid">
        <fgColor rgb="FFFFC000"/>
        <bgColor indexed="64"/>
      </patternFill>
    </fill>
  </fills>
  <borders count="10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thin">
        <color indexed="64"/>
      </left>
      <right style="thin">
        <color indexed="64"/>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thin">
        <color auto="1"/>
      </right>
      <top/>
      <bottom style="hair">
        <color auto="1"/>
      </bottom>
      <diagonal/>
    </border>
    <border>
      <left style="thin">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auto="1"/>
      </top>
      <bottom style="medium">
        <color indexed="64"/>
      </bottom>
      <diagonal/>
    </border>
    <border>
      <left/>
      <right/>
      <top style="medium">
        <color auto="1"/>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auto="1"/>
      </left>
      <right style="thin">
        <color auto="1"/>
      </right>
      <top style="medium">
        <color indexed="64"/>
      </top>
      <bottom style="medium">
        <color indexed="64"/>
      </bottom>
      <diagonal/>
    </border>
    <border>
      <left style="medium">
        <color auto="1"/>
      </left>
      <right style="thin">
        <color auto="1"/>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diagonal/>
    </border>
    <border>
      <left style="thin">
        <color auto="1"/>
      </left>
      <right style="medium">
        <color auto="1"/>
      </right>
      <top style="medium">
        <color auto="1"/>
      </top>
      <bottom/>
      <diagonal/>
    </border>
    <border>
      <left style="thin">
        <color indexed="64"/>
      </left>
      <right style="thin">
        <color indexed="64"/>
      </right>
      <top style="medium">
        <color indexed="64"/>
      </top>
      <bottom/>
      <diagonal/>
    </border>
    <border>
      <left/>
      <right style="thin">
        <color auto="1"/>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auto="1"/>
      </left>
      <right style="thin">
        <color auto="1"/>
      </right>
      <top style="medium">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style="thin">
        <color indexed="64"/>
      </left>
      <right style="medium">
        <color indexed="64"/>
      </right>
      <top/>
      <bottom style="medium">
        <color auto="1"/>
      </bottom>
      <diagonal/>
    </border>
    <border>
      <left style="medium">
        <color indexed="64"/>
      </left>
      <right style="thin">
        <color auto="1"/>
      </right>
      <top/>
      <bottom style="medium">
        <color indexed="64"/>
      </bottom>
      <diagonal/>
    </border>
    <border>
      <left style="thin">
        <color indexed="64"/>
      </left>
      <right style="thin">
        <color auto="1"/>
      </right>
      <top/>
      <bottom style="medium">
        <color auto="1"/>
      </bottom>
      <diagonal/>
    </border>
    <border>
      <left style="thin">
        <color indexed="64"/>
      </left>
      <right/>
      <top/>
      <bottom style="thin">
        <color auto="1"/>
      </bottom>
      <diagonal/>
    </border>
    <border>
      <left/>
      <right style="thin">
        <color indexed="64"/>
      </right>
      <top/>
      <bottom style="thin">
        <color auto="1"/>
      </bottom>
      <diagonal/>
    </border>
    <border>
      <left style="thin">
        <color indexed="64"/>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auto="1"/>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auto="1"/>
      </bottom>
      <diagonal/>
    </border>
  </borders>
  <cellStyleXfs count="363">
    <xf numFmtId="0" fontId="0" fillId="0" borderId="0"/>
    <xf numFmtId="9" fontId="1" fillId="0" borderId="0" applyFont="0" applyFill="0" applyBorder="0" applyAlignment="0" applyProtection="0"/>
    <xf numFmtId="165" fontId="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43" fontId="1" fillId="0" borderId="0" applyFont="0" applyFill="0" applyBorder="0" applyAlignment="0" applyProtection="0"/>
    <xf numFmtId="165" fontId="5" fillId="0" borderId="0" applyFont="0" applyFill="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4" fontId="12" fillId="0" borderId="8" applyNumberFormat="0" applyBorder="0" applyAlignment="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0" borderId="6" applyNumberFormat="0" applyFont="0" applyAlignment="0">
      <alignment horizontal="left" vertical="top" indent="1"/>
    </xf>
    <xf numFmtId="0" fontId="15" fillId="3" borderId="0" applyNumberFormat="0" applyBorder="0" applyAlignment="0" applyProtection="0"/>
    <xf numFmtId="0" fontId="16" fillId="4" borderId="0" applyNumberFormat="0" applyBorder="0" applyAlignment="0" applyProtection="0"/>
    <xf numFmtId="0" fontId="17" fillId="20" borderId="10" applyNumberFormat="0" applyAlignment="0" applyProtection="0"/>
    <xf numFmtId="0" fontId="17" fillId="20" borderId="10" applyNumberFormat="0" applyAlignment="0" applyProtection="0"/>
    <xf numFmtId="0" fontId="18" fillId="21" borderId="11" applyNumberFormat="0" applyAlignment="0" applyProtection="0"/>
    <xf numFmtId="0" fontId="19" fillId="0" borderId="12" applyNumberFormat="0" applyFill="0" applyAlignment="0" applyProtection="0"/>
    <xf numFmtId="0" fontId="18" fillId="21" borderId="11" applyNumberFormat="0" applyAlignment="0" applyProtection="0"/>
    <xf numFmtId="168" fontId="5" fillId="0" borderId="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20" fillId="7" borderId="10" applyNumberFormat="0" applyAlignment="0" applyProtection="0"/>
    <xf numFmtId="169" fontId="5" fillId="0" borderId="0" applyFill="0" applyBorder="0" applyAlignment="0" applyProtection="0"/>
    <xf numFmtId="0" fontId="11" fillId="0" borderId="0"/>
    <xf numFmtId="0" fontId="21" fillId="0" borderId="0" applyNumberFormat="0" applyFill="0" applyBorder="0" applyAlignment="0" applyProtection="0"/>
    <xf numFmtId="0" fontId="16" fillId="4" borderId="0" applyNumberFormat="0" applyBorder="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15" fillId="3" borderId="0" applyNumberFormat="0" applyBorder="0" applyAlignment="0" applyProtection="0"/>
    <xf numFmtId="0" fontId="20" fillId="7" borderId="10" applyNumberFormat="0" applyAlignment="0" applyProtection="0"/>
    <xf numFmtId="0" fontId="19" fillId="0" borderId="12" applyNumberFormat="0" applyFill="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2" fontId="2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2" fontId="25" fillId="0" borderId="0" applyFont="0" applyFill="0" applyBorder="0" applyAlignment="0" applyProtection="0"/>
    <xf numFmtId="0" fontId="25" fillId="0" borderId="0" applyFont="0" applyFill="0" applyBorder="0" applyAlignment="0" applyProtection="0"/>
    <xf numFmtId="168" fontId="5" fillId="0" borderId="0" applyFill="0" applyBorder="0" applyAlignment="0" applyProtection="0"/>
    <xf numFmtId="168" fontId="5" fillId="0" borderId="0" applyFill="0" applyBorder="0" applyAlignment="0" applyProtection="0"/>
    <xf numFmtId="43" fontId="5" fillId="0" borderId="0" applyFill="0" applyBorder="0" applyAlignment="0" applyProtection="0"/>
    <xf numFmtId="0" fontId="5" fillId="0" borderId="0" applyFill="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5" fillId="0" borderId="0"/>
    <xf numFmtId="0" fontId="11" fillId="0" borderId="0"/>
    <xf numFmtId="0" fontId="5" fillId="0" borderId="0"/>
    <xf numFmtId="0" fontId="5"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11" fillId="0" borderId="0"/>
    <xf numFmtId="0" fontId="1" fillId="0" borderId="0"/>
    <xf numFmtId="0" fontId="1" fillId="0" borderId="0"/>
    <xf numFmtId="0" fontId="5" fillId="0" borderId="0"/>
    <xf numFmtId="173"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7" fillId="0" borderId="0"/>
    <xf numFmtId="0" fontId="5" fillId="0" borderId="0"/>
    <xf numFmtId="172" fontId="27" fillId="0" borderId="0"/>
    <xf numFmtId="172" fontId="27" fillId="0" borderId="0"/>
    <xf numFmtId="172" fontId="27" fillId="0" borderId="0"/>
    <xf numFmtId="172" fontId="27" fillId="0" borderId="0"/>
    <xf numFmtId="172" fontId="27" fillId="0" borderId="0"/>
    <xf numFmtId="0" fontId="11" fillId="23" borderId="16" applyNumberFormat="0" applyFont="0" applyAlignment="0" applyProtection="0"/>
    <xf numFmtId="0" fontId="11" fillId="23" borderId="16" applyNumberFormat="0" applyFont="0" applyAlignment="0" applyProtection="0"/>
    <xf numFmtId="0" fontId="5" fillId="23" borderId="16" applyNumberFormat="0" applyFont="0" applyAlignment="0" applyProtection="0"/>
    <xf numFmtId="0" fontId="28" fillId="20" borderId="17" applyNumberFormat="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8" fillId="20" borderId="17" applyNumberFormat="0" applyAlignment="0" applyProtection="0"/>
    <xf numFmtId="43" fontId="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0" fontId="2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1"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4" fontId="5" fillId="0" borderId="0" applyFill="0" applyBorder="0" applyAlignment="0" applyProtection="0"/>
    <xf numFmtId="173" fontId="5" fillId="0" borderId="0" applyFont="0" applyFill="0" applyBorder="0" applyAlignment="0" applyProtection="0"/>
    <xf numFmtId="0" fontId="29" fillId="0" borderId="0" applyNumberFormat="0" applyFill="0" applyBorder="0" applyAlignment="0" applyProtection="0"/>
    <xf numFmtId="0" fontId="2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30" fillId="0" borderId="0" applyNumberForma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29" fillId="0" borderId="0" applyNumberForma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0" fontId="1" fillId="0" borderId="0"/>
    <xf numFmtId="0" fontId="5" fillId="0" borderId="0"/>
    <xf numFmtId="166"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0" fontId="36" fillId="0" borderId="0"/>
    <xf numFmtId="0" fontId="49" fillId="0" borderId="0"/>
    <xf numFmtId="43" fontId="1" fillId="0" borderId="0" applyFont="0" applyFill="0" applyBorder="0" applyAlignment="0" applyProtection="0"/>
    <xf numFmtId="0" fontId="55" fillId="0" borderId="0"/>
    <xf numFmtId="0" fontId="5" fillId="0" borderId="0"/>
    <xf numFmtId="0" fontId="5" fillId="0" borderId="0"/>
  </cellStyleXfs>
  <cellXfs count="1340">
    <xf numFmtId="0" fontId="0" fillId="0" borderId="0" xfId="0"/>
    <xf numFmtId="0" fontId="0" fillId="0" borderId="0" xfId="0" applyAlignment="1">
      <alignment vertical="center"/>
    </xf>
    <xf numFmtId="43" fontId="0" fillId="0" borderId="0" xfId="0" applyNumberFormat="1"/>
    <xf numFmtId="0" fontId="1" fillId="0" borderId="0" xfId="3"/>
    <xf numFmtId="0" fontId="7" fillId="24" borderId="0" xfId="3" applyFont="1" applyFill="1"/>
    <xf numFmtId="0" fontId="0" fillId="24" borderId="0" xfId="0" applyFill="1"/>
    <xf numFmtId="0" fontId="1" fillId="0" borderId="0" xfId="3" applyAlignment="1">
      <alignment horizontal="center"/>
    </xf>
    <xf numFmtId="0" fontId="0" fillId="0" borderId="18" xfId="0" applyBorder="1" applyAlignment="1">
      <alignment horizontal="center" vertical="center"/>
    </xf>
    <xf numFmtId="0" fontId="37" fillId="26" borderId="7" xfId="0" applyFont="1" applyFill="1" applyBorder="1" applyAlignment="1">
      <alignment horizontal="center"/>
    </xf>
    <xf numFmtId="0" fontId="37" fillId="26" borderId="8" xfId="0" applyFont="1" applyFill="1" applyBorder="1" applyAlignment="1">
      <alignment horizontal="center"/>
    </xf>
    <xf numFmtId="0" fontId="35" fillId="26" borderId="1" xfId="357" applyFont="1" applyFill="1" applyBorder="1" applyProtection="1">
      <protection hidden="1"/>
    </xf>
    <xf numFmtId="43" fontId="35" fillId="26" borderId="2" xfId="349" applyFont="1" applyFill="1" applyBorder="1" applyProtection="1">
      <protection hidden="1"/>
    </xf>
    <xf numFmtId="43" fontId="35" fillId="25" borderId="2" xfId="349" applyFont="1" applyFill="1" applyBorder="1" applyProtection="1">
      <protection hidden="1"/>
    </xf>
    <xf numFmtId="0" fontId="34" fillId="25" borderId="1" xfId="357" applyFont="1" applyFill="1" applyBorder="1" applyProtection="1">
      <protection hidden="1"/>
    </xf>
    <xf numFmtId="43" fontId="34" fillId="25" borderId="2" xfId="349" applyFont="1" applyFill="1" applyBorder="1" applyProtection="1">
      <protection hidden="1"/>
    </xf>
    <xf numFmtId="0" fontId="35" fillId="24" borderId="1" xfId="357" applyFont="1" applyFill="1" applyBorder="1" applyProtection="1">
      <protection hidden="1"/>
    </xf>
    <xf numFmtId="43" fontId="35" fillId="24" borderId="2" xfId="349" applyFont="1" applyFill="1" applyBorder="1" applyProtection="1">
      <protection hidden="1"/>
    </xf>
    <xf numFmtId="0" fontId="34" fillId="24" borderId="1" xfId="357" applyFont="1" applyFill="1" applyBorder="1" applyProtection="1">
      <protection hidden="1"/>
    </xf>
    <xf numFmtId="166" fontId="3" fillId="0" borderId="18" xfId="0" applyNumberFormat="1" applyFont="1" applyBorder="1" applyAlignment="1">
      <alignment horizontal="right" vertical="center"/>
    </xf>
    <xf numFmtId="0" fontId="0" fillId="0" borderId="20" xfId="0" applyBorder="1" applyAlignment="1">
      <alignment vertical="center"/>
    </xf>
    <xf numFmtId="0" fontId="5" fillId="0" borderId="0" xfId="161"/>
    <xf numFmtId="0" fontId="39" fillId="0" borderId="0" xfId="161" applyFont="1" applyAlignment="1">
      <alignment horizontal="right"/>
    </xf>
    <xf numFmtId="0" fontId="39" fillId="0" borderId="0" xfId="161" applyFont="1"/>
    <xf numFmtId="14" fontId="39" fillId="0" borderId="0" xfId="161" applyNumberFormat="1" applyFont="1"/>
    <xf numFmtId="4" fontId="40" fillId="25" borderId="0" xfId="161" applyNumberFormat="1" applyFont="1" applyFill="1" applyAlignment="1">
      <alignment horizontal="right" vertical="top"/>
    </xf>
    <xf numFmtId="4" fontId="39" fillId="25" borderId="0" xfId="161" applyNumberFormat="1" applyFont="1" applyFill="1" applyAlignment="1">
      <alignment vertical="top"/>
    </xf>
    <xf numFmtId="0" fontId="39" fillId="25" borderId="0" xfId="161" applyFont="1" applyFill="1" applyAlignment="1">
      <alignment vertical="top"/>
    </xf>
    <xf numFmtId="14" fontId="39" fillId="25" borderId="0" xfId="161" applyNumberFormat="1" applyFont="1" applyFill="1" applyAlignment="1">
      <alignment vertical="top"/>
    </xf>
    <xf numFmtId="10" fontId="40" fillId="25" borderId="0" xfId="1" applyNumberFormat="1" applyFont="1" applyFill="1" applyAlignment="1">
      <alignment horizontal="right" vertical="top"/>
    </xf>
    <xf numFmtId="0" fontId="39" fillId="25" borderId="0" xfId="161" applyFont="1" applyFill="1"/>
    <xf numFmtId="0" fontId="40" fillId="0" borderId="0" xfId="161" applyFont="1"/>
    <xf numFmtId="4" fontId="40" fillId="0" borderId="0" xfId="161" applyNumberFormat="1" applyFont="1"/>
    <xf numFmtId="0" fontId="5" fillId="0" borderId="0" xfId="161" applyAlignment="1">
      <alignment horizontal="right"/>
    </xf>
    <xf numFmtId="0" fontId="0" fillId="0" borderId="27" xfId="0" applyBorder="1"/>
    <xf numFmtId="0" fontId="7" fillId="24" borderId="29" xfId="3" applyFont="1" applyFill="1" applyBorder="1" applyAlignment="1">
      <alignment horizontal="center" vertical="center"/>
    </xf>
    <xf numFmtId="0" fontId="7" fillId="24" borderId="30" xfId="3" applyFont="1" applyFill="1" applyBorder="1" applyAlignment="1">
      <alignment horizontal="center" vertical="center"/>
    </xf>
    <xf numFmtId="0" fontId="32" fillId="24" borderId="29" xfId="3" applyFont="1" applyFill="1" applyBorder="1" applyAlignment="1">
      <alignment horizontal="center" vertical="center"/>
    </xf>
    <xf numFmtId="0" fontId="32" fillId="24" borderId="0" xfId="3" applyFont="1" applyFill="1"/>
    <xf numFmtId="0" fontId="32" fillId="24" borderId="30" xfId="3" applyFont="1" applyFill="1" applyBorder="1" applyAlignment="1">
      <alignment horizontal="center" vertical="center"/>
    </xf>
    <xf numFmtId="0" fontId="0" fillId="0" borderId="29" xfId="0" applyBorder="1" applyAlignment="1">
      <alignment horizontal="center" vertical="center"/>
    </xf>
    <xf numFmtId="0" fontId="8" fillId="24" borderId="0" xfId="3" applyFont="1" applyFill="1"/>
    <xf numFmtId="0" fontId="8" fillId="24" borderId="30" xfId="3" applyFont="1" applyFill="1" applyBorder="1" applyAlignment="1">
      <alignment horizontal="center" vertical="center"/>
    </xf>
    <xf numFmtId="0" fontId="0" fillId="0" borderId="47" xfId="0" applyBorder="1" applyAlignment="1">
      <alignment horizontal="center" vertical="center"/>
    </xf>
    <xf numFmtId="10" fontId="0" fillId="0" borderId="37" xfId="0" applyNumberFormat="1" applyBorder="1" applyAlignment="1">
      <alignment horizontal="center" vertical="center"/>
    </xf>
    <xf numFmtId="10" fontId="0" fillId="0" borderId="48" xfId="0" applyNumberFormat="1" applyBorder="1" applyAlignment="1">
      <alignment horizontal="center" vertical="center"/>
    </xf>
    <xf numFmtId="0" fontId="0" fillId="25" borderId="20" xfId="0" applyFill="1" applyBorder="1" applyAlignment="1">
      <alignment horizontal="center" vertical="center"/>
    </xf>
    <xf numFmtId="10" fontId="0" fillId="25" borderId="18" xfId="0" applyNumberFormat="1" applyFill="1" applyBorder="1" applyAlignment="1">
      <alignment horizontal="center" vertical="center"/>
    </xf>
    <xf numFmtId="10" fontId="0" fillId="25" borderId="21" xfId="0" applyNumberFormat="1" applyFill="1" applyBorder="1" applyAlignment="1">
      <alignment horizontal="center" vertical="center"/>
    </xf>
    <xf numFmtId="0" fontId="0" fillId="0" borderId="20" xfId="0" applyBorder="1" applyAlignment="1">
      <alignment horizontal="center" vertical="center"/>
    </xf>
    <xf numFmtId="10" fontId="0" fillId="0" borderId="18" xfId="0" applyNumberFormat="1" applyBorder="1" applyAlignment="1">
      <alignment horizontal="center" vertical="center"/>
    </xf>
    <xf numFmtId="10" fontId="0" fillId="0" borderId="21" xfId="0" applyNumberFormat="1" applyBorder="1" applyAlignment="1">
      <alignment horizontal="center" vertical="center"/>
    </xf>
    <xf numFmtId="0" fontId="2" fillId="25" borderId="20" xfId="0" applyFont="1" applyFill="1" applyBorder="1" applyAlignment="1">
      <alignment horizontal="center" vertical="center"/>
    </xf>
    <xf numFmtId="10" fontId="2" fillId="25" borderId="18" xfId="0" applyNumberFormat="1" applyFont="1" applyFill="1" applyBorder="1" applyAlignment="1">
      <alignment horizontal="center" vertical="center"/>
    </xf>
    <xf numFmtId="10" fontId="2" fillId="25" borderId="21" xfId="0" applyNumberFormat="1" applyFont="1" applyFill="1" applyBorder="1" applyAlignment="1">
      <alignment horizontal="center" vertical="center"/>
    </xf>
    <xf numFmtId="0" fontId="2" fillId="0" borderId="41" xfId="0" applyFont="1" applyBorder="1" applyAlignment="1">
      <alignment horizontal="center" vertical="center"/>
    </xf>
    <xf numFmtId="10" fontId="2" fillId="0" borderId="38" xfId="0" applyNumberFormat="1" applyFont="1" applyBorder="1" applyAlignment="1">
      <alignment horizontal="center" vertical="center"/>
    </xf>
    <xf numFmtId="10" fontId="2" fillId="0" borderId="42" xfId="0" applyNumberFormat="1" applyFont="1" applyBorder="1" applyAlignment="1">
      <alignment horizontal="center" vertical="center"/>
    </xf>
    <xf numFmtId="167" fontId="2" fillId="24" borderId="30" xfId="0" applyNumberFormat="1" applyFont="1" applyFill="1" applyBorder="1" applyAlignment="1">
      <alignment horizontal="left" vertical="center"/>
    </xf>
    <xf numFmtId="0" fontId="0" fillId="24" borderId="29" xfId="0" applyFill="1" applyBorder="1" applyAlignment="1">
      <alignment horizontal="center" vertical="center"/>
    </xf>
    <xf numFmtId="0" fontId="0" fillId="24" borderId="30" xfId="0" applyFill="1" applyBorder="1" applyAlignment="1">
      <alignment horizontal="center" vertical="center"/>
    </xf>
    <xf numFmtId="0" fontId="0" fillId="0" borderId="0" xfId="0" applyAlignment="1">
      <alignment horizontal="center" vertical="center"/>
    </xf>
    <xf numFmtId="0" fontId="7" fillId="24" borderId="0" xfId="3" applyFont="1" applyFill="1" applyAlignment="1">
      <alignment horizontal="center" vertical="center"/>
    </xf>
    <xf numFmtId="0" fontId="32" fillId="24" borderId="0" xfId="3" applyFont="1" applyFill="1" applyAlignment="1">
      <alignment horizontal="center" vertical="center"/>
    </xf>
    <xf numFmtId="43" fontId="34" fillId="0" borderId="50" xfId="349" applyFont="1" applyBorder="1" applyAlignment="1" applyProtection="1">
      <alignment horizontal="center" vertical="center"/>
      <protection hidden="1"/>
    </xf>
    <xf numFmtId="2" fontId="35" fillId="0" borderId="50" xfId="357" applyNumberFormat="1" applyFont="1" applyBorder="1" applyAlignment="1" applyProtection="1">
      <alignment horizontal="center" vertical="center" wrapText="1"/>
      <protection hidden="1"/>
    </xf>
    <xf numFmtId="0" fontId="35" fillId="0" borderId="25" xfId="357" applyFont="1" applyBorder="1" applyAlignment="1" applyProtection="1">
      <alignment horizontal="center"/>
      <protection hidden="1"/>
    </xf>
    <xf numFmtId="43" fontId="35" fillId="0" borderId="25" xfId="349" applyFont="1" applyBorder="1" applyProtection="1">
      <protection hidden="1"/>
    </xf>
    <xf numFmtId="0" fontId="35" fillId="0" borderId="18" xfId="357" applyFont="1" applyBorder="1" applyAlignment="1" applyProtection="1">
      <alignment horizontal="justify"/>
      <protection hidden="1"/>
    </xf>
    <xf numFmtId="0" fontId="35" fillId="0" borderId="18" xfId="357" applyFont="1" applyBorder="1" applyAlignment="1" applyProtection="1">
      <alignment horizontal="center"/>
      <protection hidden="1"/>
    </xf>
    <xf numFmtId="175" fontId="35" fillId="0" borderId="18" xfId="349" applyNumberFormat="1" applyFont="1" applyBorder="1" applyAlignment="1" applyProtection="1">
      <alignment horizontal="center"/>
      <protection hidden="1"/>
    </xf>
    <xf numFmtId="43" fontId="35" fillId="0" borderId="18" xfId="349" applyFont="1" applyBorder="1" applyProtection="1">
      <protection hidden="1"/>
    </xf>
    <xf numFmtId="0" fontId="35" fillId="0" borderId="39" xfId="357" applyFont="1" applyBorder="1" applyAlignment="1" applyProtection="1">
      <alignment horizontal="center"/>
      <protection hidden="1"/>
    </xf>
    <xf numFmtId="43" fontId="35" fillId="0" borderId="39" xfId="349" applyFont="1" applyBorder="1" applyProtection="1">
      <protection hidden="1"/>
    </xf>
    <xf numFmtId="49" fontId="35" fillId="0" borderId="25" xfId="3" applyNumberFormat="1" applyFont="1" applyBorder="1" applyAlignment="1">
      <alignment horizontal="center" vertical="center" wrapText="1"/>
    </xf>
    <xf numFmtId="175" fontId="35" fillId="0" borderId="25" xfId="349" applyNumberFormat="1" applyFont="1" applyBorder="1" applyAlignment="1" applyProtection="1">
      <alignment horizontal="right" vertical="center"/>
      <protection hidden="1"/>
    </xf>
    <xf numFmtId="4" fontId="35" fillId="0" borderId="25" xfId="357" applyNumberFormat="1" applyFont="1" applyBorder="1" applyAlignment="1" applyProtection="1">
      <alignment horizontal="right" vertical="center"/>
      <protection hidden="1"/>
    </xf>
    <xf numFmtId="4" fontId="35" fillId="0" borderId="25" xfId="349" applyNumberFormat="1" applyFont="1" applyBorder="1" applyAlignment="1" applyProtection="1">
      <alignment vertical="center"/>
      <protection hidden="1"/>
    </xf>
    <xf numFmtId="43" fontId="35" fillId="0" borderId="25" xfId="349" applyFont="1" applyBorder="1" applyAlignment="1" applyProtection="1">
      <alignment vertical="center"/>
      <protection hidden="1"/>
    </xf>
    <xf numFmtId="0" fontId="32" fillId="24" borderId="30" xfId="3" applyFont="1" applyFill="1" applyBorder="1"/>
    <xf numFmtId="0" fontId="43" fillId="0" borderId="0" xfId="161" applyFont="1"/>
    <xf numFmtId="0" fontId="43" fillId="0" borderId="0" xfId="161" applyFont="1" applyAlignment="1">
      <alignment horizontal="center"/>
    </xf>
    <xf numFmtId="0" fontId="3" fillId="0" borderId="18" xfId="0" applyFont="1" applyBorder="1" applyAlignment="1">
      <alignment vertical="center"/>
    </xf>
    <xf numFmtId="4" fontId="0" fillId="0" borderId="0" xfId="0" applyNumberFormat="1"/>
    <xf numFmtId="0" fontId="3" fillId="26" borderId="3" xfId="0" applyFont="1" applyFill="1" applyBorder="1"/>
    <xf numFmtId="0" fontId="3" fillId="0" borderId="0" xfId="0" applyFont="1"/>
    <xf numFmtId="0" fontId="0" fillId="0" borderId="0" xfId="0" applyAlignment="1">
      <alignment horizontal="left" vertical="top"/>
    </xf>
    <xf numFmtId="0" fontId="7" fillId="0" borderId="18" xfId="0" applyFont="1" applyBorder="1" applyAlignment="1">
      <alignment horizontal="center" vertical="center" wrapText="1"/>
    </xf>
    <xf numFmtId="43" fontId="35" fillId="0" borderId="18" xfId="349" applyFont="1" applyBorder="1" applyAlignment="1" applyProtection="1">
      <alignment vertical="center"/>
      <protection hidden="1"/>
    </xf>
    <xf numFmtId="0" fontId="8" fillId="24" borderId="0" xfId="3" applyFont="1" applyFill="1" applyAlignment="1">
      <alignment horizontal="center" vertical="center"/>
    </xf>
    <xf numFmtId="0" fontId="0" fillId="0" borderId="18" xfId="0" applyBorder="1" applyAlignment="1">
      <alignment vertical="center"/>
    </xf>
    <xf numFmtId="0" fontId="0" fillId="25" borderId="18" xfId="0" applyFill="1" applyBorder="1" applyAlignment="1">
      <alignment vertical="center"/>
    </xf>
    <xf numFmtId="0" fontId="2" fillId="25" borderId="18" xfId="0" applyFont="1" applyFill="1" applyBorder="1" applyAlignment="1">
      <alignment horizontal="center" vertical="center"/>
    </xf>
    <xf numFmtId="0" fontId="2" fillId="0" borderId="20" xfId="0" applyFont="1" applyBorder="1" applyAlignment="1">
      <alignment horizontal="center" vertical="center"/>
    </xf>
    <xf numFmtId="0" fontId="2" fillId="0" borderId="18" xfId="0" applyFont="1" applyBorder="1" applyAlignment="1">
      <alignment horizontal="center" vertical="center"/>
    </xf>
    <xf numFmtId="10" fontId="2" fillId="0" borderId="18" xfId="0" applyNumberFormat="1" applyFont="1" applyBorder="1" applyAlignment="1">
      <alignment horizontal="center" vertical="center"/>
    </xf>
    <xf numFmtId="10" fontId="2" fillId="0" borderId="21" xfId="0" applyNumberFormat="1" applyFont="1" applyBorder="1" applyAlignment="1">
      <alignment horizontal="center" vertical="center"/>
    </xf>
    <xf numFmtId="43" fontId="0" fillId="0" borderId="29" xfId="0" applyNumberFormat="1" applyBorder="1"/>
    <xf numFmtId="0" fontId="0" fillId="0" borderId="37" xfId="0" applyBorder="1" applyAlignment="1">
      <alignment vertical="center"/>
    </xf>
    <xf numFmtId="0" fontId="0" fillId="25" borderId="18" xfId="0" applyFill="1" applyBorder="1" applyAlignment="1">
      <alignment horizontal="justify" vertical="center"/>
    </xf>
    <xf numFmtId="0" fontId="2" fillId="0" borderId="0" xfId="0" applyFont="1" applyAlignment="1">
      <alignment horizontal="left" vertical="center"/>
    </xf>
    <xf numFmtId="4" fontId="1" fillId="0" borderId="0" xfId="3" applyNumberFormat="1"/>
    <xf numFmtId="10" fontId="2" fillId="29" borderId="23" xfId="0" applyNumberFormat="1" applyFont="1" applyFill="1" applyBorder="1" applyAlignment="1">
      <alignment horizontal="center" vertical="center"/>
    </xf>
    <xf numFmtId="10" fontId="2" fillId="29" borderId="24" xfId="0" applyNumberFormat="1" applyFont="1" applyFill="1" applyBorder="1" applyAlignment="1">
      <alignment horizontal="center" vertical="center"/>
    </xf>
    <xf numFmtId="167" fontId="2" fillId="29" borderId="54" xfId="0" applyNumberFormat="1" applyFont="1" applyFill="1" applyBorder="1" applyAlignment="1">
      <alignment horizontal="center" vertical="center"/>
    </xf>
    <xf numFmtId="4" fontId="43" fillId="0" borderId="0" xfId="161" applyNumberFormat="1" applyFont="1" applyAlignment="1">
      <alignment horizontal="center"/>
    </xf>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alignment horizontal="justify"/>
    </xf>
    <xf numFmtId="0" fontId="3" fillId="0" borderId="0" xfId="0" applyFont="1" applyAlignment="1">
      <alignment horizontal="center"/>
    </xf>
    <xf numFmtId="4" fontId="45" fillId="29" borderId="0" xfId="161" applyNumberFormat="1" applyFont="1" applyFill="1" applyAlignment="1">
      <alignment horizontal="right" vertical="center"/>
    </xf>
    <xf numFmtId="0" fontId="50" fillId="0" borderId="0" xfId="0" applyFont="1" applyAlignment="1">
      <alignment horizontal="left" vertical="top"/>
    </xf>
    <xf numFmtId="0" fontId="3" fillId="0" borderId="18" xfId="0" applyFont="1" applyBorder="1" applyAlignment="1">
      <alignment horizontal="justify" vertical="center"/>
    </xf>
    <xf numFmtId="175" fontId="35" fillId="0" borderId="18" xfId="349" applyNumberFormat="1" applyFont="1" applyBorder="1" applyAlignment="1" applyProtection="1">
      <alignment horizontal="right" vertical="center"/>
      <protection hidden="1"/>
    </xf>
    <xf numFmtId="0" fontId="3" fillId="26" borderId="6" xfId="0" applyFont="1" applyFill="1" applyBorder="1"/>
    <xf numFmtId="0" fontId="3" fillId="26" borderId="4" xfId="0" applyFont="1" applyFill="1" applyBorder="1" applyAlignment="1">
      <alignment horizontal="center"/>
    </xf>
    <xf numFmtId="0" fontId="3" fillId="26" borderId="4" xfId="0" applyFont="1" applyFill="1" applyBorder="1"/>
    <xf numFmtId="0" fontId="51" fillId="0" borderId="0" xfId="0" applyFont="1" applyAlignment="1">
      <alignment horizontal="left" vertical="top"/>
    </xf>
    <xf numFmtId="0" fontId="35" fillId="0" borderId="50" xfId="357" applyFont="1" applyBorder="1" applyAlignment="1" applyProtection="1">
      <alignment horizontal="center" vertical="center" wrapText="1"/>
      <protection hidden="1"/>
    </xf>
    <xf numFmtId="49" fontId="35" fillId="0" borderId="50" xfId="357" applyNumberFormat="1" applyFont="1" applyBorder="1" applyAlignment="1" applyProtection="1">
      <alignment horizontal="center" vertical="center" wrapText="1"/>
      <protection hidden="1"/>
    </xf>
    <xf numFmtId="4" fontId="34" fillId="0" borderId="50" xfId="357" applyNumberFormat="1" applyFont="1" applyBorder="1" applyAlignment="1" applyProtection="1">
      <alignment horizontal="center" vertical="center" wrapText="1"/>
      <protection hidden="1"/>
    </xf>
    <xf numFmtId="49" fontId="35" fillId="0" borderId="50" xfId="349" applyNumberFormat="1" applyFont="1" applyBorder="1" applyAlignment="1" applyProtection="1">
      <alignment horizontal="center" vertical="center" wrapText="1"/>
      <protection hidden="1"/>
    </xf>
    <xf numFmtId="43" fontId="35" fillId="25" borderId="55" xfId="349" applyFont="1" applyFill="1" applyBorder="1" applyProtection="1">
      <protection hidden="1"/>
    </xf>
    <xf numFmtId="0" fontId="3" fillId="0" borderId="18" xfId="0" applyFont="1" applyBorder="1" applyAlignment="1">
      <alignment horizontal="center" vertical="center" wrapText="1"/>
    </xf>
    <xf numFmtId="49" fontId="35" fillId="0" borderId="18" xfId="3" applyNumberFormat="1" applyFont="1" applyBorder="1" applyAlignment="1">
      <alignment horizontal="center" vertical="center" wrapText="1"/>
    </xf>
    <xf numFmtId="4" fontId="35" fillId="0" borderId="18" xfId="357" applyNumberFormat="1" applyFont="1" applyBorder="1" applyAlignment="1" applyProtection="1">
      <alignment horizontal="right" vertical="center"/>
      <protection hidden="1"/>
    </xf>
    <xf numFmtId="4" fontId="35" fillId="0" borderId="18" xfId="349" applyNumberFormat="1" applyFont="1" applyBorder="1" applyAlignment="1" applyProtection="1">
      <alignment vertical="center"/>
      <protection hidden="1"/>
    </xf>
    <xf numFmtId="0" fontId="3" fillId="0" borderId="20" xfId="0" applyFont="1" applyBorder="1" applyAlignment="1">
      <alignment vertical="center"/>
    </xf>
    <xf numFmtId="0" fontId="44" fillId="0" borderId="18" xfId="357" applyFont="1" applyBorder="1" applyAlignment="1" applyProtection="1">
      <alignment horizontal="center" vertical="center"/>
      <protection hidden="1"/>
    </xf>
    <xf numFmtId="4" fontId="44" fillId="0" borderId="18" xfId="349" applyNumberFormat="1" applyFont="1" applyBorder="1" applyAlignment="1" applyProtection="1">
      <alignment vertical="center"/>
      <protection hidden="1"/>
    </xf>
    <xf numFmtId="0" fontId="44" fillId="0" borderId="39" xfId="357" applyFont="1" applyBorder="1" applyAlignment="1" applyProtection="1">
      <alignment vertical="center"/>
      <protection hidden="1"/>
    </xf>
    <xf numFmtId="0" fontId="44" fillId="0" borderId="39" xfId="357" applyFont="1" applyBorder="1" applyAlignment="1" applyProtection="1">
      <alignment horizontal="center" vertical="center"/>
      <protection hidden="1"/>
    </xf>
    <xf numFmtId="0" fontId="3" fillId="0" borderId="0" xfId="0" applyFont="1" applyAlignment="1">
      <alignment horizontal="center" vertical="center"/>
    </xf>
    <xf numFmtId="0" fontId="4" fillId="31" borderId="20" xfId="0" applyFont="1" applyFill="1" applyBorder="1" applyAlignment="1">
      <alignment horizontal="left" vertical="center"/>
    </xf>
    <xf numFmtId="0" fontId="4" fillId="31" borderId="18" xfId="0" applyFont="1" applyFill="1" applyBorder="1" applyAlignment="1">
      <alignment horizontal="center" vertical="center"/>
    </xf>
    <xf numFmtId="0" fontId="4" fillId="31" borderId="18" xfId="0" applyFont="1" applyFill="1" applyBorder="1" applyAlignment="1">
      <alignment horizontal="left" vertical="center"/>
    </xf>
    <xf numFmtId="0" fontId="4" fillId="31" borderId="18" xfId="0" applyFont="1" applyFill="1" applyBorder="1" applyAlignment="1">
      <alignment horizontal="justify" vertical="center"/>
    </xf>
    <xf numFmtId="0" fontId="3" fillId="31" borderId="18" xfId="0" applyFont="1" applyFill="1" applyBorder="1" applyAlignment="1">
      <alignment horizontal="center" vertical="center"/>
    </xf>
    <xf numFmtId="0" fontId="2" fillId="31" borderId="20" xfId="0" applyFont="1" applyFill="1" applyBorder="1" applyAlignment="1">
      <alignment horizontal="left" vertical="center"/>
    </xf>
    <xf numFmtId="43" fontId="44" fillId="0" borderId="39" xfId="349" applyFont="1" applyBorder="1" applyProtection="1">
      <protection hidden="1"/>
    </xf>
    <xf numFmtId="0" fontId="35" fillId="0" borderId="25" xfId="357" applyFont="1" applyBorder="1" applyAlignment="1" applyProtection="1">
      <alignment wrapText="1"/>
      <protection hidden="1"/>
    </xf>
    <xf numFmtId="0" fontId="3" fillId="0" borderId="18" xfId="0" applyFont="1" applyBorder="1" applyAlignment="1">
      <alignment horizontal="center" vertical="center"/>
    </xf>
    <xf numFmtId="0" fontId="2" fillId="30" borderId="18" xfId="0" applyFont="1" applyFill="1" applyBorder="1" applyAlignment="1">
      <alignment horizontal="center" vertical="center"/>
    </xf>
    <xf numFmtId="0" fontId="2" fillId="30" borderId="21" xfId="0" applyFont="1" applyFill="1" applyBorder="1" applyAlignment="1">
      <alignment horizontal="center" vertical="center"/>
    </xf>
    <xf numFmtId="0" fontId="2" fillId="30" borderId="44" xfId="0" applyFont="1" applyFill="1" applyBorder="1" applyAlignment="1">
      <alignment horizontal="center" vertical="center"/>
    </xf>
    <xf numFmtId="49" fontId="2" fillId="30" borderId="45" xfId="0" applyNumberFormat="1" applyFont="1" applyFill="1" applyBorder="1" applyAlignment="1">
      <alignment horizontal="center" vertical="center" wrapText="1"/>
    </xf>
    <xf numFmtId="49" fontId="2" fillId="30" borderId="46" xfId="0" applyNumberFormat="1" applyFont="1" applyFill="1" applyBorder="1" applyAlignment="1">
      <alignment horizontal="center" vertical="center" wrapText="1"/>
    </xf>
    <xf numFmtId="4" fontId="3" fillId="0" borderId="23" xfId="0" applyNumberFormat="1" applyFont="1" applyBorder="1" applyAlignment="1">
      <alignment horizontal="right" vertical="center"/>
    </xf>
    <xf numFmtId="49" fontId="4" fillId="30" borderId="68" xfId="0" applyNumberFormat="1" applyFont="1" applyFill="1" applyBorder="1" applyAlignment="1">
      <alignment horizontal="center" vertical="center" wrapText="1"/>
    </xf>
    <xf numFmtId="0" fontId="4" fillId="31" borderId="18" xfId="0" applyFont="1" applyFill="1" applyBorder="1" applyAlignment="1">
      <alignment vertical="center"/>
    </xf>
    <xf numFmtId="0" fontId="4" fillId="32" borderId="20" xfId="0" applyFont="1" applyFill="1" applyBorder="1" applyAlignment="1">
      <alignment vertical="center"/>
    </xf>
    <xf numFmtId="0" fontId="9" fillId="32" borderId="18" xfId="0" applyFont="1" applyFill="1" applyBorder="1" applyAlignment="1">
      <alignment horizontal="center" vertical="center"/>
    </xf>
    <xf numFmtId="0" fontId="33" fillId="32" borderId="18" xfId="0" applyFont="1" applyFill="1" applyBorder="1" applyAlignment="1">
      <alignment vertical="center"/>
    </xf>
    <xf numFmtId="0" fontId="4" fillId="32" borderId="18" xfId="0" applyFont="1" applyFill="1" applyBorder="1" applyAlignment="1">
      <alignment vertical="center"/>
    </xf>
    <xf numFmtId="0" fontId="3" fillId="32" borderId="18" xfId="0" applyFont="1" applyFill="1" applyBorder="1" applyAlignment="1">
      <alignment horizontal="center" vertical="center"/>
    </xf>
    <xf numFmtId="4" fontId="45" fillId="29" borderId="61" xfId="161" applyNumberFormat="1" applyFont="1" applyFill="1" applyBorder="1" applyAlignment="1">
      <alignment horizontal="right" vertical="center"/>
    </xf>
    <xf numFmtId="166" fontId="2" fillId="34" borderId="21" xfId="0" applyNumberFormat="1" applyFont="1" applyFill="1" applyBorder="1" applyAlignment="1">
      <alignment vertical="center"/>
    </xf>
    <xf numFmtId="0" fontId="0" fillId="0" borderId="18" xfId="0" applyBorder="1" applyAlignment="1">
      <alignment horizontal="center" vertical="center" wrapText="1"/>
    </xf>
    <xf numFmtId="4" fontId="0" fillId="0" borderId="23" xfId="0" applyNumberFormat="1" applyBorder="1" applyAlignment="1">
      <alignment horizontal="center" vertical="center"/>
    </xf>
    <xf numFmtId="0" fontId="0" fillId="0" borderId="0" xfId="0" applyAlignment="1">
      <alignment horizontal="center"/>
    </xf>
    <xf numFmtId="166" fontId="0" fillId="0" borderId="18" xfId="0" applyNumberFormat="1" applyBorder="1" applyAlignment="1">
      <alignment vertical="center"/>
    </xf>
    <xf numFmtId="166" fontId="0" fillId="0" borderId="21" xfId="0" applyNumberFormat="1" applyBorder="1" applyAlignment="1">
      <alignment vertical="center"/>
    </xf>
    <xf numFmtId="0" fontId="3" fillId="0" borderId="18" xfId="3" applyFont="1" applyBorder="1" applyAlignment="1">
      <alignment horizontal="left" vertical="center" wrapText="1"/>
    </xf>
    <xf numFmtId="0" fontId="0" fillId="0" borderId="18" xfId="0" applyBorder="1" applyAlignment="1">
      <alignment horizontal="right" vertical="center"/>
    </xf>
    <xf numFmtId="0" fontId="0" fillId="0" borderId="0" xfId="0" applyAlignment="1">
      <alignment horizontal="justify"/>
    </xf>
    <xf numFmtId="0" fontId="2" fillId="0" borderId="18" xfId="0" applyFont="1" applyBorder="1" applyAlignment="1">
      <alignment vertical="center"/>
    </xf>
    <xf numFmtId="0" fontId="56" fillId="0" borderId="18" xfId="0" applyFont="1" applyBorder="1" applyAlignment="1">
      <alignment vertical="center"/>
    </xf>
    <xf numFmtId="4" fontId="0" fillId="0" borderId="21" xfId="0" applyNumberFormat="1" applyBorder="1" applyAlignment="1">
      <alignment vertical="center"/>
    </xf>
    <xf numFmtId="0" fontId="2" fillId="30" borderId="67" xfId="0" applyFont="1" applyFill="1" applyBorder="1" applyAlignment="1">
      <alignment horizontal="center" vertical="center"/>
    </xf>
    <xf numFmtId="0" fontId="2" fillId="30" borderId="68" xfId="0" applyFont="1" applyFill="1" applyBorder="1" applyAlignment="1">
      <alignment horizontal="center" vertical="center"/>
    </xf>
    <xf numFmtId="49" fontId="2" fillId="30" borderId="68" xfId="0" applyNumberFormat="1" applyFont="1" applyFill="1" applyBorder="1" applyAlignment="1">
      <alignment horizontal="center" vertical="center" wrapText="1"/>
    </xf>
    <xf numFmtId="0" fontId="2" fillId="30" borderId="68" xfId="3" applyFont="1" applyFill="1" applyBorder="1" applyAlignment="1">
      <alignment horizontal="center" vertical="center" wrapText="1"/>
    </xf>
    <xf numFmtId="0" fontId="2" fillId="30" borderId="69" xfId="3" applyFont="1" applyFill="1" applyBorder="1" applyAlignment="1">
      <alignment horizontal="center" vertical="center" wrapText="1"/>
    </xf>
    <xf numFmtId="166" fontId="2" fillId="34" borderId="24" xfId="0" applyNumberFormat="1" applyFont="1" applyFill="1" applyBorder="1" applyAlignment="1">
      <alignment vertical="center"/>
    </xf>
    <xf numFmtId="0" fontId="2" fillId="30" borderId="68" xfId="0" applyFont="1" applyFill="1" applyBorder="1" applyAlignment="1">
      <alignment horizontal="center" vertical="center" wrapText="1"/>
    </xf>
    <xf numFmtId="4" fontId="0" fillId="0" borderId="18" xfId="0" applyNumberFormat="1" applyBorder="1" applyAlignment="1">
      <alignment horizontal="center" vertical="center"/>
    </xf>
    <xf numFmtId="0" fontId="32" fillId="24" borderId="29" xfId="3" applyFont="1" applyFill="1" applyBorder="1"/>
    <xf numFmtId="0" fontId="2" fillId="33" borderId="20" xfId="0" applyFont="1" applyFill="1" applyBorder="1" applyAlignment="1">
      <alignment horizontal="left" vertical="center"/>
    </xf>
    <xf numFmtId="49" fontId="2" fillId="30" borderId="69" xfId="0" applyNumberFormat="1" applyFont="1" applyFill="1" applyBorder="1" applyAlignment="1">
      <alignment horizontal="center" vertical="center" wrapText="1"/>
    </xf>
    <xf numFmtId="0" fontId="0" fillId="0" borderId="21" xfId="0" applyBorder="1" applyAlignment="1">
      <alignment horizontal="center" vertical="center"/>
    </xf>
    <xf numFmtId="0" fontId="0" fillId="0" borderId="22" xfId="0" applyBorder="1" applyAlignment="1">
      <alignment horizontal="left" vertical="center"/>
    </xf>
    <xf numFmtId="0" fontId="0" fillId="0" borderId="23" xfId="0" applyBorder="1" applyAlignment="1">
      <alignment horizontal="justify" vertical="center"/>
    </xf>
    <xf numFmtId="4" fontId="0" fillId="0" borderId="21" xfId="0" applyNumberFormat="1" applyBorder="1" applyAlignment="1">
      <alignment horizontal="center" vertical="center"/>
    </xf>
    <xf numFmtId="0" fontId="35" fillId="26" borderId="55" xfId="357" applyFont="1" applyFill="1" applyBorder="1" applyAlignment="1" applyProtection="1">
      <alignment horizontal="center"/>
      <protection hidden="1"/>
    </xf>
    <xf numFmtId="174" fontId="35" fillId="26" borderId="55" xfId="349" applyNumberFormat="1" applyFont="1" applyFill="1" applyBorder="1" applyProtection="1">
      <protection hidden="1"/>
    </xf>
    <xf numFmtId="43" fontId="35" fillId="26" borderId="55" xfId="349" applyFont="1" applyFill="1" applyBorder="1" applyProtection="1">
      <protection hidden="1"/>
    </xf>
    <xf numFmtId="43" fontId="35" fillId="0" borderId="50" xfId="349" applyFont="1" applyBorder="1" applyAlignment="1" applyProtection="1">
      <alignment horizontal="center"/>
      <protection hidden="1"/>
    </xf>
    <xf numFmtId="0" fontId="34" fillId="25" borderId="55" xfId="357" applyFont="1" applyFill="1" applyBorder="1" applyAlignment="1" applyProtection="1">
      <alignment horizontal="center"/>
      <protection hidden="1"/>
    </xf>
    <xf numFmtId="0" fontId="35" fillId="25" borderId="55" xfId="357" applyFont="1" applyFill="1" applyBorder="1" applyAlignment="1" applyProtection="1">
      <alignment horizontal="center"/>
      <protection hidden="1"/>
    </xf>
    <xf numFmtId="174" fontId="35" fillId="25" borderId="55" xfId="349" applyNumberFormat="1" applyFont="1" applyFill="1" applyBorder="1" applyProtection="1">
      <protection hidden="1"/>
    </xf>
    <xf numFmtId="43" fontId="34" fillId="25" borderId="50" xfId="349" applyFont="1" applyFill="1" applyBorder="1" applyProtection="1">
      <protection hidden="1"/>
    </xf>
    <xf numFmtId="0" fontId="35" fillId="24" borderId="55" xfId="357" applyFont="1" applyFill="1" applyBorder="1" applyAlignment="1" applyProtection="1">
      <alignment horizontal="center"/>
      <protection hidden="1"/>
    </xf>
    <xf numFmtId="174" fontId="35" fillId="24" borderId="55" xfId="349" applyNumberFormat="1" applyFont="1" applyFill="1" applyBorder="1" applyProtection="1">
      <protection hidden="1"/>
    </xf>
    <xf numFmtId="43" fontId="35" fillId="24" borderId="55" xfId="349" applyFont="1" applyFill="1" applyBorder="1" applyProtection="1">
      <protection hidden="1"/>
    </xf>
    <xf numFmtId="0" fontId="34" fillId="24" borderId="55" xfId="357" applyFont="1" applyFill="1" applyBorder="1" applyAlignment="1" applyProtection="1">
      <alignment horizontal="center"/>
      <protection hidden="1"/>
    </xf>
    <xf numFmtId="43" fontId="37" fillId="27" borderId="50" xfId="349" applyFont="1" applyFill="1" applyBorder="1" applyAlignment="1" applyProtection="1">
      <alignment horizontal="right" vertical="center"/>
      <protection hidden="1"/>
    </xf>
    <xf numFmtId="0" fontId="5" fillId="0" borderId="18" xfId="357" applyFont="1" applyBorder="1" applyAlignment="1" applyProtection="1">
      <alignment horizontal="justify" vertical="center"/>
      <protection hidden="1"/>
    </xf>
    <xf numFmtId="0" fontId="53" fillId="0" borderId="47" xfId="0" applyFont="1" applyBorder="1" applyAlignment="1">
      <alignment horizontal="center" vertical="center"/>
    </xf>
    <xf numFmtId="4" fontId="53" fillId="0" borderId="18" xfId="0" applyNumberFormat="1" applyFont="1" applyBorder="1" applyAlignment="1">
      <alignment vertical="center"/>
    </xf>
    <xf numFmtId="4" fontId="53" fillId="0" borderId="21" xfId="0" applyNumberFormat="1" applyFont="1" applyBorder="1" applyAlignment="1">
      <alignment vertical="center"/>
    </xf>
    <xf numFmtId="0" fontId="5" fillId="25" borderId="18" xfId="357" applyFont="1" applyFill="1" applyBorder="1" applyAlignment="1" applyProtection="1">
      <alignment horizontal="justify" vertical="center"/>
      <protection hidden="1"/>
    </xf>
    <xf numFmtId="4" fontId="53" fillId="25" borderId="18" xfId="0" applyNumberFormat="1" applyFont="1" applyFill="1" applyBorder="1" applyAlignment="1">
      <alignment vertical="center"/>
    </xf>
    <xf numFmtId="4" fontId="53" fillId="25" borderId="48" xfId="0" applyNumberFormat="1" applyFont="1" applyFill="1" applyBorder="1" applyAlignment="1">
      <alignment vertical="center"/>
    </xf>
    <xf numFmtId="0" fontId="53" fillId="0" borderId="20" xfId="0" applyFont="1" applyBorder="1" applyAlignment="1">
      <alignment horizontal="center" vertical="center"/>
    </xf>
    <xf numFmtId="0" fontId="5" fillId="25" borderId="23" xfId="357" applyFont="1" applyFill="1" applyBorder="1" applyAlignment="1" applyProtection="1">
      <alignment horizontal="justify" vertical="center"/>
      <protection hidden="1"/>
    </xf>
    <xf numFmtId="4" fontId="53" fillId="25" borderId="23" xfId="0" applyNumberFormat="1" applyFont="1" applyFill="1" applyBorder="1" applyAlignment="1">
      <alignment vertical="center"/>
    </xf>
    <xf numFmtId="4" fontId="53" fillId="25" borderId="81" xfId="0" applyNumberFormat="1" applyFont="1" applyFill="1" applyBorder="1" applyAlignment="1">
      <alignment vertical="center"/>
    </xf>
    <xf numFmtId="0" fontId="2" fillId="29" borderId="80" xfId="0" applyFont="1" applyFill="1" applyBorder="1" applyAlignment="1">
      <alignment horizontal="center" vertical="center"/>
    </xf>
    <xf numFmtId="0" fontId="53" fillId="25" borderId="47" xfId="0" applyFont="1" applyFill="1" applyBorder="1" applyAlignment="1">
      <alignment horizontal="center" vertical="center"/>
    </xf>
    <xf numFmtId="4" fontId="53" fillId="0" borderId="78" xfId="0" applyNumberFormat="1" applyFont="1" applyBorder="1" applyAlignment="1">
      <alignment vertical="center"/>
    </xf>
    <xf numFmtId="0" fontId="0" fillId="0" borderId="20" xfId="0" applyBorder="1" applyAlignment="1">
      <alignment horizontal="left" vertical="center"/>
    </xf>
    <xf numFmtId="10" fontId="0" fillId="0" borderId="23" xfId="0" applyNumberFormat="1" applyBorder="1" applyAlignment="1">
      <alignment horizontal="center" vertical="center"/>
    </xf>
    <xf numFmtId="4" fontId="0" fillId="0" borderId="24" xfId="0" applyNumberFormat="1" applyBorder="1" applyAlignment="1">
      <alignment horizontal="center" vertical="center"/>
    </xf>
    <xf numFmtId="43" fontId="34" fillId="0" borderId="50" xfId="349" applyFont="1" applyBorder="1" applyAlignment="1" applyProtection="1">
      <alignment horizontal="center"/>
      <protection hidden="1"/>
    </xf>
    <xf numFmtId="0" fontId="6" fillId="0" borderId="0" xfId="0" applyFont="1" applyAlignment="1">
      <alignment vertical="center"/>
    </xf>
    <xf numFmtId="49" fontId="2" fillId="29" borderId="68" xfId="0" applyNumberFormat="1" applyFont="1" applyFill="1" applyBorder="1" applyAlignment="1">
      <alignment horizontal="center" vertical="center" wrapText="1"/>
    </xf>
    <xf numFmtId="0" fontId="2" fillId="29" borderId="68" xfId="3" applyFont="1" applyFill="1" applyBorder="1" applyAlignment="1">
      <alignment horizontal="center" vertical="center"/>
    </xf>
    <xf numFmtId="4" fontId="2" fillId="29" borderId="68" xfId="3" applyNumberFormat="1" applyFont="1" applyFill="1" applyBorder="1" applyAlignment="1">
      <alignment horizontal="center" vertical="center" wrapText="1"/>
    </xf>
    <xf numFmtId="0" fontId="2" fillId="29" borderId="69" xfId="3" applyFont="1" applyFill="1" applyBorder="1" applyAlignment="1">
      <alignment horizontal="center" vertical="center"/>
    </xf>
    <xf numFmtId="0" fontId="2" fillId="28" borderId="18" xfId="0" applyFont="1" applyFill="1" applyBorder="1" applyAlignment="1">
      <alignment horizontal="left" vertical="center"/>
    </xf>
    <xf numFmtId="0" fontId="2" fillId="28" borderId="18" xfId="0" applyFont="1" applyFill="1" applyBorder="1" applyAlignment="1">
      <alignment vertical="center"/>
    </xf>
    <xf numFmtId="0" fontId="0" fillId="28" borderId="18" xfId="0" applyFill="1" applyBorder="1" applyAlignment="1">
      <alignment horizontal="center" vertical="center"/>
    </xf>
    <xf numFmtId="0" fontId="3" fillId="28" borderId="18" xfId="0" applyFont="1" applyFill="1" applyBorder="1" applyAlignment="1">
      <alignment horizontal="right" vertical="center"/>
    </xf>
    <xf numFmtId="4" fontId="0" fillId="28" borderId="18" xfId="0" applyNumberFormat="1" applyFill="1" applyBorder="1" applyAlignment="1">
      <alignment horizontal="center" vertical="center"/>
    </xf>
    <xf numFmtId="0" fontId="0" fillId="28" borderId="21" xfId="0" applyFill="1" applyBorder="1" applyAlignment="1">
      <alignment horizontal="center" vertical="center"/>
    </xf>
    <xf numFmtId="0" fontId="4" fillId="29" borderId="67" xfId="0" applyFont="1" applyFill="1" applyBorder="1" applyAlignment="1">
      <alignment horizontal="center" vertical="center"/>
    </xf>
    <xf numFmtId="0" fontId="4" fillId="28" borderId="20" xfId="0" applyFont="1" applyFill="1" applyBorder="1" applyAlignment="1">
      <alignment horizontal="left" vertical="center"/>
    </xf>
    <xf numFmtId="4" fontId="2" fillId="34" borderId="18" xfId="0" applyNumberFormat="1" applyFont="1" applyFill="1" applyBorder="1" applyAlignment="1">
      <alignment vertical="center"/>
    </xf>
    <xf numFmtId="0" fontId="2" fillId="34" borderId="21" xfId="0" applyFont="1" applyFill="1" applyBorder="1" applyAlignment="1">
      <alignment vertical="center"/>
    </xf>
    <xf numFmtId="4" fontId="2" fillId="31" borderId="18" xfId="0" applyNumberFormat="1" applyFont="1" applyFill="1" applyBorder="1" applyAlignment="1">
      <alignment vertical="center"/>
    </xf>
    <xf numFmtId="175" fontId="35" fillId="0" borderId="25" xfId="349" applyNumberFormat="1" applyFont="1" applyBorder="1" applyAlignment="1" applyProtection="1">
      <alignment horizontal="right"/>
      <protection hidden="1"/>
    </xf>
    <xf numFmtId="0" fontId="35" fillId="0" borderId="39" xfId="357" applyFont="1" applyBorder="1" applyAlignment="1" applyProtection="1">
      <alignment horizontal="justify"/>
      <protection hidden="1"/>
    </xf>
    <xf numFmtId="177" fontId="35" fillId="0" borderId="39" xfId="349" applyNumberFormat="1" applyFont="1" applyBorder="1" applyAlignment="1" applyProtection="1">
      <alignment horizontal="center"/>
      <protection hidden="1"/>
    </xf>
    <xf numFmtId="0" fontId="35" fillId="0" borderId="25" xfId="357" applyFont="1" applyBorder="1" applyAlignment="1" applyProtection="1">
      <alignment horizontal="justify" vertical="top"/>
      <protection hidden="1"/>
    </xf>
    <xf numFmtId="0" fontId="35" fillId="0" borderId="25" xfId="357" applyFont="1" applyBorder="1" applyAlignment="1" applyProtection="1">
      <alignment horizontal="center" vertical="top"/>
      <protection hidden="1"/>
    </xf>
    <xf numFmtId="174" fontId="35" fillId="0" borderId="25" xfId="349" applyNumberFormat="1" applyFont="1" applyBorder="1" applyAlignment="1" applyProtection="1">
      <alignment horizontal="center" vertical="top"/>
      <protection hidden="1"/>
    </xf>
    <xf numFmtId="43" fontId="35" fillId="0" borderId="25" xfId="349" applyFont="1" applyBorder="1" applyAlignment="1" applyProtection="1">
      <alignment horizontal="center" vertical="top"/>
      <protection hidden="1"/>
    </xf>
    <xf numFmtId="0" fontId="35" fillId="0" borderId="18" xfId="357" applyFont="1" applyBorder="1" applyAlignment="1" applyProtection="1">
      <alignment horizontal="justify" vertical="top"/>
      <protection hidden="1"/>
    </xf>
    <xf numFmtId="0" fontId="35" fillId="0" borderId="18" xfId="357" applyFont="1" applyBorder="1" applyAlignment="1" applyProtection="1">
      <alignment horizontal="center" vertical="top"/>
      <protection hidden="1"/>
    </xf>
    <xf numFmtId="174" fontId="35" fillId="0" borderId="18" xfId="349" applyNumberFormat="1" applyFont="1" applyBorder="1" applyAlignment="1" applyProtection="1">
      <alignment horizontal="center" vertical="top"/>
      <protection hidden="1"/>
    </xf>
    <xf numFmtId="43" fontId="35" fillId="0" borderId="18" xfId="349" applyFont="1" applyBorder="1" applyAlignment="1" applyProtection="1">
      <alignment horizontal="center" vertical="top"/>
      <protection hidden="1"/>
    </xf>
    <xf numFmtId="0" fontId="35" fillId="0" borderId="39" xfId="357" applyFont="1" applyBorder="1" applyAlignment="1" applyProtection="1">
      <alignment vertical="top"/>
      <protection hidden="1"/>
    </xf>
    <xf numFmtId="0" fontId="34" fillId="0" borderId="39" xfId="357" applyFont="1" applyBorder="1" applyAlignment="1" applyProtection="1">
      <alignment horizontal="center" vertical="top"/>
      <protection hidden="1"/>
    </xf>
    <xf numFmtId="174" fontId="34" fillId="0" borderId="39" xfId="349" applyNumberFormat="1" applyFont="1" applyBorder="1" applyAlignment="1" applyProtection="1">
      <alignment vertical="top"/>
      <protection hidden="1"/>
    </xf>
    <xf numFmtId="43" fontId="34" fillId="0" borderId="39" xfId="349" applyFont="1" applyBorder="1" applyAlignment="1" applyProtection="1">
      <alignment vertical="top"/>
      <protection hidden="1"/>
    </xf>
    <xf numFmtId="0" fontId="35" fillId="26" borderId="4" xfId="357" applyFont="1" applyFill="1" applyBorder="1" applyAlignment="1" applyProtection="1">
      <alignment horizontal="center"/>
      <protection hidden="1"/>
    </xf>
    <xf numFmtId="0" fontId="35" fillId="0" borderId="39" xfId="357" applyFont="1" applyBorder="1" applyAlignment="1" applyProtection="1">
      <alignment vertical="center"/>
      <protection hidden="1"/>
    </xf>
    <xf numFmtId="0" fontId="0" fillId="0" borderId="18" xfId="0" applyBorder="1" applyAlignment="1">
      <alignment horizontal="justify" vertical="center"/>
    </xf>
    <xf numFmtId="0" fontId="6" fillId="24" borderId="29" xfId="0" applyFont="1" applyFill="1" applyBorder="1" applyAlignment="1">
      <alignment horizontal="center" vertical="center"/>
    </xf>
    <xf numFmtId="0" fontId="6" fillId="24" borderId="0" xfId="0" applyFont="1" applyFill="1" applyAlignment="1">
      <alignment horizontal="center" vertical="center"/>
    </xf>
    <xf numFmtId="0" fontId="6" fillId="24" borderId="30" xfId="0" applyFont="1" applyFill="1" applyBorder="1" applyAlignment="1">
      <alignment horizontal="center" vertical="center"/>
    </xf>
    <xf numFmtId="0" fontId="53" fillId="0" borderId="22" xfId="0" applyFont="1" applyBorder="1" applyAlignment="1">
      <alignment horizontal="center" vertical="center"/>
    </xf>
    <xf numFmtId="0" fontId="5" fillId="0" borderId="23" xfId="357" applyFont="1" applyBorder="1" applyAlignment="1" applyProtection="1">
      <alignment horizontal="justify" vertical="center"/>
      <protection hidden="1"/>
    </xf>
    <xf numFmtId="43" fontId="35" fillId="0" borderId="18" xfId="349" applyFont="1" applyBorder="1" applyAlignment="1" applyProtection="1">
      <alignment horizontal="center" vertical="center"/>
      <protection hidden="1"/>
    </xf>
    <xf numFmtId="4" fontId="2" fillId="31" borderId="68" xfId="0" applyNumberFormat="1" applyFont="1" applyFill="1" applyBorder="1" applyAlignment="1">
      <alignment vertical="center"/>
    </xf>
    <xf numFmtId="165" fontId="0" fillId="0" borderId="18" xfId="0" applyNumberFormat="1" applyBorder="1" applyAlignment="1">
      <alignment horizontal="center" vertical="center"/>
    </xf>
    <xf numFmtId="4" fontId="0" fillId="0" borderId="18" xfId="0" applyNumberFormat="1" applyBorder="1" applyAlignment="1">
      <alignment vertical="center"/>
    </xf>
    <xf numFmtId="10" fontId="0" fillId="0" borderId="0" xfId="1" applyNumberFormat="1" applyFont="1"/>
    <xf numFmtId="0" fontId="3" fillId="0" borderId="20" xfId="0" applyFont="1" applyBorder="1" applyAlignment="1">
      <alignment vertical="top"/>
    </xf>
    <xf numFmtId="49" fontId="0" fillId="0" borderId="18" xfId="0" applyNumberFormat="1" applyBorder="1" applyAlignment="1">
      <alignment horizontal="center" vertical="top"/>
    </xf>
    <xf numFmtId="165" fontId="0" fillId="0" borderId="18" xfId="0" applyNumberFormat="1" applyBorder="1" applyAlignment="1">
      <alignment horizontal="center" vertical="top"/>
    </xf>
    <xf numFmtId="0" fontId="0" fillId="0" borderId="18" xfId="0" applyBorder="1" applyAlignment="1">
      <alignment vertical="top"/>
    </xf>
    <xf numFmtId="0" fontId="0" fillId="0" borderId="18" xfId="0" applyBorder="1" applyAlignment="1">
      <alignment horizontal="center" vertical="top"/>
    </xf>
    <xf numFmtId="4" fontId="0" fillId="0" borderId="18" xfId="0" applyNumberFormat="1" applyBorder="1" applyAlignment="1">
      <alignment horizontal="right" vertical="top"/>
    </xf>
    <xf numFmtId="49" fontId="0" fillId="0" borderId="18" xfId="0" applyNumberFormat="1" applyBorder="1" applyAlignment="1">
      <alignment horizontal="center" vertical="center"/>
    </xf>
    <xf numFmtId="4" fontId="0" fillId="0" borderId="18" xfId="0" applyNumberFormat="1" applyBorder="1" applyAlignment="1">
      <alignment horizontal="right" vertical="center"/>
    </xf>
    <xf numFmtId="4" fontId="0" fillId="34" borderId="21" xfId="0" applyNumberFormat="1" applyFill="1" applyBorder="1" applyAlignment="1">
      <alignment vertical="center"/>
    </xf>
    <xf numFmtId="166" fontId="3" fillId="0" borderId="21" xfId="0" applyNumberFormat="1" applyFont="1" applyBorder="1" applyAlignment="1">
      <alignment vertical="center"/>
    </xf>
    <xf numFmtId="0" fontId="0" fillId="0" borderId="21" xfId="0" applyBorder="1" applyAlignment="1">
      <alignment vertical="center"/>
    </xf>
    <xf numFmtId="0" fontId="0" fillId="31" borderId="69" xfId="0" applyFill="1" applyBorder="1" applyAlignment="1">
      <alignment vertical="center"/>
    </xf>
    <xf numFmtId="0" fontId="0" fillId="31" borderId="21" xfId="0" applyFill="1" applyBorder="1" applyAlignment="1">
      <alignment vertical="center"/>
    </xf>
    <xf numFmtId="0" fontId="0" fillId="29" borderId="24" xfId="0" applyFill="1" applyBorder="1" applyAlignment="1">
      <alignment vertical="center"/>
    </xf>
    <xf numFmtId="0" fontId="6" fillId="24" borderId="0" xfId="0" applyFont="1" applyFill="1" applyAlignment="1">
      <alignment vertical="center"/>
    </xf>
    <xf numFmtId="0" fontId="0" fillId="24" borderId="0" xfId="0" applyFill="1" applyAlignment="1">
      <alignment vertical="center"/>
    </xf>
    <xf numFmtId="0" fontId="0" fillId="24" borderId="0" xfId="0" applyFill="1" applyAlignment="1">
      <alignment horizontal="center" vertical="center"/>
    </xf>
    <xf numFmtId="0" fontId="0" fillId="24" borderId="0" xfId="0" applyFill="1" applyAlignment="1">
      <alignment horizontal="right" vertical="center"/>
    </xf>
    <xf numFmtId="4" fontId="0" fillId="24" borderId="0" xfId="0" applyNumberFormat="1" applyFill="1" applyAlignment="1">
      <alignment vertical="center"/>
    </xf>
    <xf numFmtId="0" fontId="3" fillId="0" borderId="0" xfId="0" applyFont="1" applyAlignment="1">
      <alignment horizontal="right"/>
    </xf>
    <xf numFmtId="43" fontId="54" fillId="35" borderId="0" xfId="0" applyNumberFormat="1" applyFont="1" applyFill="1"/>
    <xf numFmtId="43" fontId="52" fillId="0" borderId="0" xfId="0" applyNumberFormat="1" applyFont="1"/>
    <xf numFmtId="0" fontId="35" fillId="0" borderId="25" xfId="361" applyFont="1" applyBorder="1" applyAlignment="1" applyProtection="1">
      <alignment horizontal="justify" vertical="center"/>
      <protection hidden="1"/>
    </xf>
    <xf numFmtId="0" fontId="35" fillId="0" borderId="25" xfId="361" applyFont="1" applyBorder="1" applyAlignment="1" applyProtection="1">
      <alignment horizontal="center" vertical="center"/>
      <protection hidden="1"/>
    </xf>
    <xf numFmtId="0" fontId="35" fillId="0" borderId="18" xfId="361" applyFont="1" applyBorder="1" applyAlignment="1" applyProtection="1">
      <alignment horizontal="justify" vertical="center"/>
      <protection hidden="1"/>
    </xf>
    <xf numFmtId="0" fontId="35" fillId="0" borderId="18" xfId="361" applyFont="1" applyBorder="1" applyAlignment="1" applyProtection="1">
      <alignment horizontal="center" vertical="center"/>
      <protection hidden="1"/>
    </xf>
    <xf numFmtId="0" fontId="0" fillId="0" borderId="18" xfId="3" applyFont="1" applyBorder="1" applyAlignment="1">
      <alignment horizontal="left" vertical="center" wrapText="1"/>
    </xf>
    <xf numFmtId="166" fontId="0" fillId="0" borderId="18" xfId="0" applyNumberFormat="1" applyBorder="1" applyAlignment="1">
      <alignment horizontal="right" vertical="center"/>
    </xf>
    <xf numFmtId="0" fontId="0" fillId="0" borderId="18" xfId="3" applyFont="1" applyBorder="1" applyAlignment="1">
      <alignment vertical="center"/>
    </xf>
    <xf numFmtId="0" fontId="0" fillId="0" borderId="21" xfId="0" applyBorder="1" applyAlignment="1">
      <alignment horizontal="justify" vertical="center"/>
    </xf>
    <xf numFmtId="167" fontId="3" fillId="37" borderId="18" xfId="0" applyNumberFormat="1" applyFont="1" applyFill="1" applyBorder="1" applyAlignment="1">
      <alignment vertical="center"/>
    </xf>
    <xf numFmtId="0" fontId="3" fillId="37" borderId="21" xfId="0" applyFont="1" applyFill="1" applyBorder="1" applyAlignment="1">
      <alignment vertical="center"/>
    </xf>
    <xf numFmtId="0" fontId="3" fillId="24" borderId="18" xfId="0" applyFont="1" applyFill="1" applyBorder="1" applyAlignment="1">
      <alignment vertical="center" wrapText="1"/>
    </xf>
    <xf numFmtId="0" fontId="3" fillId="24" borderId="18" xfId="0" applyFont="1" applyFill="1" applyBorder="1" applyAlignment="1">
      <alignment horizontal="center" vertical="center" wrapText="1"/>
    </xf>
    <xf numFmtId="4" fontId="4" fillId="29" borderId="23" xfId="0" applyNumberFormat="1" applyFont="1" applyFill="1" applyBorder="1" applyAlignment="1">
      <alignment vertical="center"/>
    </xf>
    <xf numFmtId="0" fontId="0" fillId="0" borderId="21" xfId="0" applyBorder="1" applyAlignment="1">
      <alignment horizontal="left" vertical="top" wrapText="1"/>
    </xf>
    <xf numFmtId="0" fontId="2" fillId="29" borderId="68" xfId="0" applyFont="1" applyFill="1" applyBorder="1" applyAlignment="1">
      <alignment horizontal="center" vertical="center"/>
    </xf>
    <xf numFmtId="0" fontId="2" fillId="29" borderId="23" xfId="0" applyFont="1" applyFill="1" applyBorder="1" applyAlignment="1">
      <alignment horizontal="center" vertical="center"/>
    </xf>
    <xf numFmtId="0" fontId="32" fillId="24" borderId="29" xfId="3" applyFont="1" applyFill="1" applyBorder="1" applyAlignment="1">
      <alignment horizontal="center"/>
    </xf>
    <xf numFmtId="0" fontId="32" fillId="24" borderId="0" xfId="3" applyFont="1" applyFill="1" applyAlignment="1">
      <alignment horizontal="center"/>
    </xf>
    <xf numFmtId="0" fontId="32" fillId="24" borderId="30" xfId="3" applyFont="1" applyFill="1" applyBorder="1" applyAlignment="1">
      <alignment horizontal="center"/>
    </xf>
    <xf numFmtId="4" fontId="4" fillId="31" borderId="18" xfId="0" applyNumberFormat="1" applyFont="1" applyFill="1" applyBorder="1" applyAlignment="1">
      <alignment vertical="center"/>
    </xf>
    <xf numFmtId="0" fontId="5" fillId="0" borderId="37" xfId="357" applyFont="1" applyBorder="1" applyAlignment="1" applyProtection="1">
      <alignment horizontal="justify" vertical="center"/>
      <protection hidden="1"/>
    </xf>
    <xf numFmtId="4" fontId="53" fillId="0" borderId="37" xfId="0" applyNumberFormat="1" applyFont="1" applyBorder="1" applyAlignment="1">
      <alignment vertical="center"/>
    </xf>
    <xf numFmtId="4" fontId="53" fillId="0" borderId="48" xfId="0" applyNumberFormat="1" applyFont="1" applyBorder="1" applyAlignment="1">
      <alignment vertical="center"/>
    </xf>
    <xf numFmtId="0" fontId="53" fillId="0" borderId="67" xfId="0" applyFont="1" applyBorder="1" applyAlignment="1">
      <alignment horizontal="center" vertical="center"/>
    </xf>
    <xf numFmtId="0" fontId="5" fillId="0" borderId="68" xfId="357" applyFont="1" applyBorder="1" applyAlignment="1" applyProtection="1">
      <alignment horizontal="justify" vertical="center"/>
      <protection hidden="1"/>
    </xf>
    <xf numFmtId="4" fontId="53" fillId="0" borderId="68" xfId="0" applyNumberFormat="1" applyFont="1" applyBorder="1" applyAlignment="1">
      <alignment vertical="center"/>
    </xf>
    <xf numFmtId="4" fontId="53" fillId="0" borderId="69" xfId="0" applyNumberFormat="1" applyFont="1" applyBorder="1" applyAlignment="1">
      <alignment vertical="center"/>
    </xf>
    <xf numFmtId="43" fontId="35" fillId="0" borderId="25" xfId="349" applyFont="1" applyBorder="1" applyAlignment="1" applyProtection="1">
      <alignment horizontal="center" vertical="center"/>
      <protection hidden="1"/>
    </xf>
    <xf numFmtId="174" fontId="35" fillId="0" borderId="25" xfId="349" applyNumberFormat="1" applyFont="1" applyBorder="1" applyAlignment="1" applyProtection="1">
      <alignment horizontal="center" vertical="center"/>
      <protection hidden="1"/>
    </xf>
    <xf numFmtId="174" fontId="35" fillId="0" borderId="18" xfId="349" applyNumberFormat="1" applyFont="1" applyBorder="1" applyAlignment="1" applyProtection="1">
      <alignment horizontal="center" vertical="center"/>
      <protection hidden="1"/>
    </xf>
    <xf numFmtId="178" fontId="44" fillId="0" borderId="39" xfId="349" applyNumberFormat="1" applyFont="1" applyBorder="1" applyAlignment="1" applyProtection="1">
      <alignment horizontal="right" vertical="center"/>
      <protection hidden="1"/>
    </xf>
    <xf numFmtId="0" fontId="53" fillId="25" borderId="82" xfId="0" applyFont="1" applyFill="1" applyBorder="1" applyAlignment="1">
      <alignment horizontal="center" vertical="center"/>
    </xf>
    <xf numFmtId="0" fontId="53" fillId="0" borderId="82" xfId="0" applyFont="1" applyBorder="1" applyAlignment="1">
      <alignment horizontal="center" vertical="center"/>
    </xf>
    <xf numFmtId="4" fontId="53" fillId="0" borderId="23" xfId="0" applyNumberFormat="1" applyFont="1" applyBorder="1" applyAlignment="1">
      <alignment vertical="center"/>
    </xf>
    <xf numFmtId="4" fontId="53" fillId="0" borderId="80" xfId="0" applyNumberFormat="1" applyFont="1" applyBorder="1" applyAlignment="1">
      <alignment vertical="center"/>
    </xf>
    <xf numFmtId="4" fontId="53" fillId="0" borderId="24" xfId="0" applyNumberFormat="1" applyFont="1" applyBorder="1" applyAlignment="1">
      <alignment vertical="center"/>
    </xf>
    <xf numFmtId="0" fontId="0" fillId="0" borderId="0" xfId="0" applyAlignment="1">
      <alignment horizontal="left"/>
    </xf>
    <xf numFmtId="0" fontId="5" fillId="0" borderId="0" xfId="362"/>
    <xf numFmtId="0" fontId="2" fillId="27" borderId="0" xfId="0" applyFont="1" applyFill="1" applyAlignment="1">
      <alignment horizontal="left"/>
    </xf>
    <xf numFmtId="0" fontId="2" fillId="27" borderId="0" xfId="0" applyFont="1" applyFill="1"/>
    <xf numFmtId="0" fontId="2" fillId="27" borderId="0" xfId="0" applyFont="1" applyFill="1" applyAlignment="1">
      <alignment horizontal="center"/>
    </xf>
    <xf numFmtId="0" fontId="59" fillId="0" borderId="0" xfId="0" applyFont="1" applyAlignment="1">
      <alignment horizontal="left" vertical="center"/>
    </xf>
    <xf numFmtId="0" fontId="59" fillId="0" borderId="0" xfId="0" applyFont="1" applyAlignment="1">
      <alignment horizontal="center" vertical="center"/>
    </xf>
    <xf numFmtId="0" fontId="59" fillId="0" borderId="0" xfId="0" applyFont="1" applyAlignment="1">
      <alignment horizontal="justify" vertical="center"/>
    </xf>
    <xf numFmtId="0" fontId="59" fillId="0" borderId="0" xfId="0" applyFont="1" applyAlignment="1">
      <alignment horizontal="right" vertical="center"/>
    </xf>
    <xf numFmtId="0" fontId="0" fillId="0" borderId="0" xfId="0" applyAlignment="1">
      <alignment horizontal="justify" vertical="top"/>
    </xf>
    <xf numFmtId="0" fontId="0" fillId="0" borderId="0" xfId="0" applyAlignment="1">
      <alignment horizontal="center" vertical="top"/>
    </xf>
    <xf numFmtId="0" fontId="0" fillId="0" borderId="0" xfId="0" applyAlignment="1">
      <alignment horizontal="right" vertical="top"/>
    </xf>
    <xf numFmtId="0" fontId="5" fillId="0" borderId="0" xfId="362" applyAlignment="1">
      <alignment horizontal="left"/>
    </xf>
    <xf numFmtId="0" fontId="5" fillId="0" borderId="0" xfId="362" applyAlignment="1">
      <alignment horizontal="justify" vertical="top"/>
    </xf>
    <xf numFmtId="0" fontId="5" fillId="0" borderId="0" xfId="362" applyAlignment="1">
      <alignment horizontal="center"/>
    </xf>
    <xf numFmtId="0" fontId="3" fillId="24" borderId="18" xfId="3" applyFont="1" applyFill="1" applyBorder="1" applyAlignment="1">
      <alignment horizontal="center" vertical="distributed" wrapText="1"/>
    </xf>
    <xf numFmtId="0" fontId="9" fillId="24" borderId="18" xfId="0" applyFont="1" applyFill="1" applyBorder="1" applyAlignment="1">
      <alignment horizontal="center" vertical="center"/>
    </xf>
    <xf numFmtId="0" fontId="3" fillId="24" borderId="18" xfId="3" applyFont="1" applyFill="1" applyBorder="1" applyAlignment="1">
      <alignment horizontal="left" vertical="distributed"/>
    </xf>
    <xf numFmtId="0" fontId="3" fillId="24" borderId="18" xfId="3" applyFont="1" applyFill="1" applyBorder="1" applyAlignment="1">
      <alignment horizontal="center" vertical="distributed"/>
    </xf>
    <xf numFmtId="0" fontId="3" fillId="24" borderId="18" xfId="3" applyFont="1" applyFill="1" applyBorder="1" applyAlignment="1">
      <alignment vertical="distributed"/>
    </xf>
    <xf numFmtId="4" fontId="3" fillId="31" borderId="18" xfId="0" applyNumberFormat="1" applyFont="1" applyFill="1" applyBorder="1" applyAlignment="1">
      <alignment horizontal="right" vertical="center"/>
    </xf>
    <xf numFmtId="4" fontId="4" fillId="31" borderId="21" xfId="0" applyNumberFormat="1" applyFont="1" applyFill="1" applyBorder="1" applyAlignment="1">
      <alignment horizontal="right" vertical="center"/>
    </xf>
    <xf numFmtId="4" fontId="3" fillId="32" borderId="18" xfId="0" applyNumberFormat="1" applyFont="1" applyFill="1" applyBorder="1" applyAlignment="1">
      <alignment horizontal="right" vertical="center"/>
    </xf>
    <xf numFmtId="4" fontId="4" fillId="32" borderId="21" xfId="0" applyNumberFormat="1" applyFont="1" applyFill="1" applyBorder="1" applyAlignment="1">
      <alignment horizontal="right" vertical="center"/>
    </xf>
    <xf numFmtId="4" fontId="3" fillId="0" borderId="0" xfId="0" applyNumberFormat="1" applyFont="1" applyAlignment="1">
      <alignment horizontal="right"/>
    </xf>
    <xf numFmtId="4" fontId="0" fillId="0" borderId="0" xfId="0" applyNumberFormat="1" applyAlignment="1">
      <alignment horizontal="right"/>
    </xf>
    <xf numFmtId="4" fontId="3" fillId="24" borderId="39" xfId="0" applyNumberFormat="1" applyFont="1" applyFill="1" applyBorder="1" applyAlignment="1">
      <alignment horizontal="right" vertical="center"/>
    </xf>
    <xf numFmtId="0" fontId="4" fillId="38" borderId="18" xfId="0" applyFont="1" applyFill="1" applyBorder="1" applyAlignment="1">
      <alignment horizontal="center" vertical="center"/>
    </xf>
    <xf numFmtId="0" fontId="33" fillId="24" borderId="18" xfId="0" applyFont="1" applyFill="1" applyBorder="1" applyAlignment="1">
      <alignment horizontal="center" vertical="center"/>
    </xf>
    <xf numFmtId="4" fontId="4" fillId="24" borderId="18" xfId="0" applyNumberFormat="1" applyFont="1" applyFill="1" applyBorder="1" applyAlignment="1">
      <alignment horizontal="center" vertical="center"/>
    </xf>
    <xf numFmtId="0" fontId="3" fillId="36" borderId="18" xfId="3" applyFont="1" applyFill="1" applyBorder="1" applyAlignment="1">
      <alignment horizontal="center" vertical="distributed" wrapText="1"/>
    </xf>
    <xf numFmtId="0" fontId="9" fillId="36" borderId="18" xfId="0" applyFont="1" applyFill="1" applyBorder="1" applyAlignment="1">
      <alignment horizontal="center" vertical="center"/>
    </xf>
    <xf numFmtId="0" fontId="3" fillId="36" borderId="18" xfId="3" applyFont="1" applyFill="1" applyBorder="1" applyAlignment="1">
      <alignment horizontal="left" vertical="distributed"/>
    </xf>
    <xf numFmtId="4" fontId="3" fillId="36" borderId="18" xfId="0" applyNumberFormat="1" applyFont="1" applyFill="1" applyBorder="1" applyAlignment="1">
      <alignment horizontal="right" vertical="center"/>
    </xf>
    <xf numFmtId="0" fontId="4" fillId="32" borderId="25" xfId="0" applyFont="1" applyFill="1" applyBorder="1" applyAlignment="1">
      <alignment vertical="center"/>
    </xf>
    <xf numFmtId="0" fontId="9" fillId="32" borderId="25" xfId="0" applyFont="1" applyFill="1" applyBorder="1" applyAlignment="1">
      <alignment horizontal="center" vertical="center"/>
    </xf>
    <xf numFmtId="0" fontId="33" fillId="32" borderId="25" xfId="0" applyFont="1" applyFill="1" applyBorder="1" applyAlignment="1">
      <alignment vertical="center"/>
    </xf>
    <xf numFmtId="4" fontId="3" fillId="32" borderId="25" xfId="0" applyNumberFormat="1" applyFont="1" applyFill="1" applyBorder="1" applyAlignment="1">
      <alignment horizontal="right" vertical="center"/>
    </xf>
    <xf numFmtId="4" fontId="4" fillId="32" borderId="25" xfId="0" applyNumberFormat="1" applyFont="1" applyFill="1" applyBorder="1" applyAlignment="1">
      <alignment horizontal="right" vertical="center"/>
    </xf>
    <xf numFmtId="4" fontId="3" fillId="24" borderId="18" xfId="0" applyNumberFormat="1" applyFont="1" applyFill="1" applyBorder="1" applyAlignment="1">
      <alignment horizontal="center" vertical="center"/>
    </xf>
    <xf numFmtId="0" fontId="2" fillId="30" borderId="50" xfId="0" applyFont="1" applyFill="1" applyBorder="1" applyAlignment="1">
      <alignment horizontal="center" vertical="center"/>
    </xf>
    <xf numFmtId="49" fontId="2" fillId="30" borderId="50" xfId="0" applyNumberFormat="1" applyFont="1" applyFill="1" applyBorder="1" applyAlignment="1">
      <alignment horizontal="center" vertical="center" wrapText="1"/>
    </xf>
    <xf numFmtId="4" fontId="2" fillId="30" borderId="50" xfId="3" applyNumberFormat="1" applyFont="1" applyFill="1" applyBorder="1" applyAlignment="1">
      <alignment horizontal="center" vertical="center" wrapText="1"/>
    </xf>
    <xf numFmtId="0" fontId="32" fillId="0" borderId="0" xfId="3" applyFont="1"/>
    <xf numFmtId="0" fontId="9" fillId="24" borderId="0" xfId="3" applyFont="1" applyFill="1" applyAlignment="1">
      <alignment horizontal="center" vertical="center" wrapText="1"/>
    </xf>
    <xf numFmtId="49" fontId="9" fillId="24" borderId="0" xfId="3" applyNumberFormat="1" applyFont="1" applyFill="1" applyAlignment="1">
      <alignment horizontal="center" vertical="center" wrapText="1"/>
    </xf>
    <xf numFmtId="0" fontId="9" fillId="24" borderId="0" xfId="3" applyFont="1" applyFill="1" applyAlignment="1">
      <alignment horizontal="center" vertical="center"/>
    </xf>
    <xf numFmtId="43" fontId="9" fillId="24" borderId="0" xfId="349" applyFont="1" applyFill="1" applyAlignment="1">
      <alignment horizontal="center" vertical="center" wrapText="1"/>
    </xf>
    <xf numFmtId="17" fontId="8" fillId="24" borderId="0" xfId="3" applyNumberFormat="1" applyFont="1" applyFill="1"/>
    <xf numFmtId="49" fontId="7" fillId="24" borderId="0" xfId="3" applyNumberFormat="1" applyFont="1" applyFill="1"/>
    <xf numFmtId="43" fontId="7" fillId="24" borderId="0" xfId="349" applyFont="1" applyFill="1"/>
    <xf numFmtId="49" fontId="1" fillId="0" borderId="0" xfId="3" applyNumberFormat="1"/>
    <xf numFmtId="43" fontId="1" fillId="0" borderId="0" xfId="349"/>
    <xf numFmtId="43" fontId="9" fillId="24" borderId="0" xfId="349" applyFont="1" applyFill="1" applyAlignment="1">
      <alignment horizontal="right" vertical="center" wrapText="1"/>
    </xf>
    <xf numFmtId="43" fontId="7" fillId="24" borderId="0" xfId="349" applyFont="1" applyFill="1" applyAlignment="1">
      <alignment horizontal="right"/>
    </xf>
    <xf numFmtId="43" fontId="1" fillId="0" borderId="0" xfId="349" applyAlignment="1">
      <alignment horizontal="right"/>
    </xf>
    <xf numFmtId="0" fontId="1" fillId="0" borderId="0" xfId="3" applyAlignment="1">
      <alignment vertical="center"/>
    </xf>
    <xf numFmtId="0" fontId="3" fillId="0" borderId="0" xfId="3" applyFont="1" applyAlignment="1">
      <alignment vertical="center"/>
    </xf>
    <xf numFmtId="0" fontId="6" fillId="0" borderId="0" xfId="3" applyFont="1" applyAlignment="1">
      <alignment vertical="center"/>
    </xf>
    <xf numFmtId="0" fontId="5" fillId="35" borderId="0" xfId="362" applyFill="1"/>
    <xf numFmtId="0" fontId="0" fillId="41" borderId="0" xfId="0" applyFill="1" applyAlignment="1">
      <alignment horizontal="left"/>
    </xf>
    <xf numFmtId="0" fontId="0" fillId="41" borderId="0" xfId="0" applyFill="1"/>
    <xf numFmtId="0" fontId="0" fillId="41" borderId="0" xfId="0" applyFill="1" applyAlignment="1">
      <alignment horizontal="center"/>
    </xf>
    <xf numFmtId="0" fontId="7" fillId="24" borderId="26" xfId="3" applyFont="1" applyFill="1" applyBorder="1"/>
    <xf numFmtId="0" fontId="7" fillId="24" borderId="27" xfId="3" applyFont="1" applyFill="1" applyBorder="1"/>
    <xf numFmtId="0" fontId="7" fillId="24" borderId="28" xfId="3" applyFont="1" applyFill="1" applyBorder="1"/>
    <xf numFmtId="49" fontId="4" fillId="31" borderId="23" xfId="3" applyNumberFormat="1" applyFont="1" applyFill="1" applyBorder="1" applyAlignment="1">
      <alignment horizontal="center" vertical="center" wrapText="1"/>
    </xf>
    <xf numFmtId="49" fontId="4" fillId="31" borderId="23" xfId="3" applyNumberFormat="1" applyFont="1" applyFill="1" applyBorder="1" applyAlignment="1">
      <alignment horizontal="center" vertical="center"/>
    </xf>
    <xf numFmtId="49" fontId="3" fillId="25" borderId="18" xfId="3" applyNumberFormat="1" applyFont="1" applyFill="1" applyBorder="1" applyAlignment="1">
      <alignment horizontal="center" vertical="center"/>
    </xf>
    <xf numFmtId="4" fontId="4" fillId="32" borderId="18" xfId="0" applyNumberFormat="1" applyFont="1" applyFill="1" applyBorder="1" applyAlignment="1">
      <alignment horizontal="right" vertical="center"/>
    </xf>
    <xf numFmtId="0" fontId="52" fillId="38" borderId="4" xfId="0" applyFont="1" applyFill="1" applyBorder="1" applyAlignment="1">
      <alignment vertical="center"/>
    </xf>
    <xf numFmtId="0" fontId="42" fillId="38" borderId="4" xfId="0" applyFont="1" applyFill="1" applyBorder="1" applyAlignment="1">
      <alignment horizontal="center" vertical="center"/>
    </xf>
    <xf numFmtId="0" fontId="63" fillId="38" borderId="4" xfId="0" applyFont="1" applyFill="1" applyBorder="1" applyAlignment="1">
      <alignment vertical="center"/>
    </xf>
    <xf numFmtId="4" fontId="6" fillId="38" borderId="4" xfId="0" applyNumberFormat="1" applyFont="1" applyFill="1" applyBorder="1" applyAlignment="1">
      <alignment horizontal="right" vertical="center"/>
    </xf>
    <xf numFmtId="173" fontId="3" fillId="24" borderId="18" xfId="0" applyNumberFormat="1" applyFont="1" applyFill="1" applyBorder="1" applyAlignment="1">
      <alignment horizontal="right" vertical="center"/>
    </xf>
    <xf numFmtId="0" fontId="4" fillId="0" borderId="18" xfId="3" applyFont="1" applyBorder="1" applyAlignment="1">
      <alignment horizontal="center" vertical="distributed"/>
    </xf>
    <xf numFmtId="0" fontId="33" fillId="0" borderId="18" xfId="0" applyFont="1" applyBorder="1" applyAlignment="1">
      <alignment horizontal="center" vertical="center"/>
    </xf>
    <xf numFmtId="4" fontId="4" fillId="0" borderId="18" xfId="0" applyNumberFormat="1" applyFont="1" applyBorder="1" applyAlignment="1">
      <alignment horizontal="center" vertical="center"/>
    </xf>
    <xf numFmtId="4" fontId="6" fillId="32" borderId="18" xfId="0" applyNumberFormat="1" applyFont="1" applyFill="1" applyBorder="1" applyAlignment="1">
      <alignment horizontal="right" vertical="center"/>
    </xf>
    <xf numFmtId="0" fontId="4" fillId="31" borderId="25" xfId="0" applyFont="1" applyFill="1" applyBorder="1" applyAlignment="1">
      <alignment horizontal="left" vertical="center"/>
    </xf>
    <xf numFmtId="0" fontId="4" fillId="31" borderId="25" xfId="0" applyFont="1" applyFill="1" applyBorder="1" applyAlignment="1">
      <alignment horizontal="center" vertical="center"/>
    </xf>
    <xf numFmtId="0" fontId="4" fillId="31" borderId="25" xfId="0" applyFont="1" applyFill="1" applyBorder="1" applyAlignment="1">
      <alignment vertical="center"/>
    </xf>
    <xf numFmtId="4" fontId="3" fillId="31" borderId="25" xfId="0" applyNumberFormat="1" applyFont="1" applyFill="1" applyBorder="1" applyAlignment="1">
      <alignment horizontal="right" vertical="center"/>
    </xf>
    <xf numFmtId="4" fontId="6" fillId="31" borderId="18" xfId="0" applyNumberFormat="1" applyFont="1" applyFill="1" applyBorder="1" applyAlignment="1">
      <alignment horizontal="right" vertical="center"/>
    </xf>
    <xf numFmtId="0" fontId="4" fillId="32" borderId="18" xfId="0" applyFont="1" applyFill="1" applyBorder="1" applyAlignment="1">
      <alignment horizontal="justify" vertical="center"/>
    </xf>
    <xf numFmtId="0" fontId="2" fillId="30" borderId="77" xfId="0" applyFont="1" applyFill="1" applyBorder="1" applyAlignment="1">
      <alignment horizontal="center" vertical="center"/>
    </xf>
    <xf numFmtId="0" fontId="2" fillId="30" borderId="72" xfId="0" applyFont="1" applyFill="1" applyBorder="1" applyAlignment="1">
      <alignment horizontal="center" vertical="center"/>
    </xf>
    <xf numFmtId="49" fontId="2" fillId="30" borderId="72" xfId="0" applyNumberFormat="1" applyFont="1" applyFill="1" applyBorder="1" applyAlignment="1">
      <alignment horizontal="center" vertical="center" wrapText="1"/>
    </xf>
    <xf numFmtId="4" fontId="4" fillId="30" borderId="72" xfId="0" applyNumberFormat="1" applyFont="1" applyFill="1" applyBorder="1" applyAlignment="1">
      <alignment horizontal="center" vertical="center" wrapText="1"/>
    </xf>
    <xf numFmtId="4" fontId="2" fillId="30" borderId="72" xfId="3" applyNumberFormat="1" applyFont="1" applyFill="1" applyBorder="1" applyAlignment="1">
      <alignment horizontal="center" vertical="center" wrapText="1"/>
    </xf>
    <xf numFmtId="4" fontId="2" fillId="30" borderId="71" xfId="3" applyNumberFormat="1" applyFont="1" applyFill="1" applyBorder="1" applyAlignment="1">
      <alignment horizontal="center" vertical="center" wrapText="1"/>
    </xf>
    <xf numFmtId="0" fontId="0" fillId="0" borderId="62" xfId="0" applyBorder="1" applyAlignment="1">
      <alignment horizontal="center" vertical="center"/>
    </xf>
    <xf numFmtId="0" fontId="0" fillId="0" borderId="70" xfId="0" applyBorder="1" applyAlignment="1">
      <alignment horizontal="center" vertical="center"/>
    </xf>
    <xf numFmtId="0" fontId="0" fillId="0" borderId="23" xfId="0" applyBorder="1" applyAlignment="1">
      <alignment horizontal="left" vertical="center"/>
    </xf>
    <xf numFmtId="0" fontId="0" fillId="0" borderId="23" xfId="0" applyBorder="1" applyAlignment="1">
      <alignment horizontal="center" vertical="center"/>
    </xf>
    <xf numFmtId="4" fontId="3" fillId="0" borderId="24" xfId="0" applyNumberFormat="1" applyFont="1" applyBorder="1" applyAlignment="1">
      <alignment horizontal="right" vertical="center"/>
    </xf>
    <xf numFmtId="0" fontId="0" fillId="0" borderId="43" xfId="0" applyBorder="1" applyAlignment="1">
      <alignment horizontal="left" vertical="top"/>
    </xf>
    <xf numFmtId="0" fontId="3" fillId="0" borderId="0" xfId="3" applyFont="1"/>
    <xf numFmtId="4" fontId="3" fillId="24" borderId="38" xfId="0" applyNumberFormat="1" applyFont="1" applyFill="1" applyBorder="1" applyAlignment="1">
      <alignment horizontal="center" vertical="center"/>
    </xf>
    <xf numFmtId="4" fontId="3" fillId="24" borderId="38" xfId="0" applyNumberFormat="1" applyFont="1" applyFill="1" applyBorder="1" applyAlignment="1">
      <alignment horizontal="right" vertical="center"/>
    </xf>
    <xf numFmtId="0" fontId="4" fillId="0" borderId="25" xfId="3" applyFont="1" applyBorder="1" applyAlignment="1">
      <alignment horizontal="center" vertical="distributed"/>
    </xf>
    <xf numFmtId="0" fontId="4" fillId="24" borderId="25" xfId="3" applyFont="1" applyFill="1" applyBorder="1" applyAlignment="1">
      <alignment vertical="distributed"/>
    </xf>
    <xf numFmtId="0" fontId="33" fillId="24" borderId="84" xfId="3" applyFont="1" applyFill="1" applyBorder="1"/>
    <xf numFmtId="0" fontId="33" fillId="24" borderId="5" xfId="3" applyFont="1" applyFill="1" applyBorder="1"/>
    <xf numFmtId="179" fontId="33" fillId="24" borderId="5" xfId="3" applyNumberFormat="1" applyFont="1" applyFill="1" applyBorder="1" applyAlignment="1">
      <alignment horizontal="center"/>
    </xf>
    <xf numFmtId="179" fontId="2" fillId="30" borderId="50" xfId="0" applyNumberFormat="1" applyFont="1" applyFill="1" applyBorder="1" applyAlignment="1">
      <alignment horizontal="center" vertical="center" wrapText="1"/>
    </xf>
    <xf numFmtId="179" fontId="3" fillId="31" borderId="25" xfId="0" applyNumberFormat="1" applyFont="1" applyFill="1" applyBorder="1" applyAlignment="1">
      <alignment horizontal="center" vertical="center"/>
    </xf>
    <xf numFmtId="179" fontId="3" fillId="32" borderId="18" xfId="0" applyNumberFormat="1" applyFont="1" applyFill="1" applyBorder="1" applyAlignment="1">
      <alignment horizontal="center" vertical="center"/>
    </xf>
    <xf numFmtId="179" fontId="3" fillId="24" borderId="18" xfId="0" applyNumberFormat="1" applyFont="1" applyFill="1" applyBorder="1" applyAlignment="1">
      <alignment horizontal="center" vertical="center"/>
    </xf>
    <xf numFmtId="179" fontId="3" fillId="36" borderId="18" xfId="0" applyNumberFormat="1" applyFont="1" applyFill="1" applyBorder="1" applyAlignment="1">
      <alignment horizontal="center" vertical="center"/>
    </xf>
    <xf numFmtId="179" fontId="3" fillId="24" borderId="38" xfId="0" applyNumberFormat="1" applyFont="1" applyFill="1" applyBorder="1" applyAlignment="1">
      <alignment horizontal="center" vertical="center"/>
    </xf>
    <xf numFmtId="179" fontId="4" fillId="0" borderId="18" xfId="0" applyNumberFormat="1" applyFont="1" applyBorder="1" applyAlignment="1">
      <alignment horizontal="center" vertical="center"/>
    </xf>
    <xf numFmtId="179" fontId="6" fillId="38" borderId="4" xfId="0" applyNumberFormat="1" applyFont="1" applyFill="1" applyBorder="1" applyAlignment="1">
      <alignment horizontal="center" vertical="center"/>
    </xf>
    <xf numFmtId="179" fontId="0" fillId="0" borderId="0" xfId="0" applyNumberFormat="1" applyAlignment="1">
      <alignment horizontal="center"/>
    </xf>
    <xf numFmtId="4" fontId="45" fillId="0" borderId="68" xfId="161" applyNumberFormat="1" applyFont="1" applyBorder="1" applyAlignment="1">
      <alignment horizontal="center" vertical="center"/>
    </xf>
    <xf numFmtId="0" fontId="4" fillId="31" borderId="37" xfId="0" applyFont="1" applyFill="1" applyBorder="1" applyAlignment="1">
      <alignment horizontal="left" vertical="center"/>
    </xf>
    <xf numFmtId="0" fontId="4" fillId="31" borderId="37" xfId="0" applyFont="1" applyFill="1" applyBorder="1" applyAlignment="1">
      <alignment horizontal="center" vertical="center"/>
    </xf>
    <xf numFmtId="4" fontId="3" fillId="31" borderId="37" xfId="0" applyNumberFormat="1" applyFont="1" applyFill="1" applyBorder="1" applyAlignment="1">
      <alignment horizontal="right" vertical="center"/>
    </xf>
    <xf numFmtId="4" fontId="4" fillId="31" borderId="37" xfId="0" applyNumberFormat="1" applyFont="1" applyFill="1" applyBorder="1" applyAlignment="1">
      <alignment horizontal="right" vertical="center"/>
    </xf>
    <xf numFmtId="4" fontId="6" fillId="24" borderId="38" xfId="0" applyNumberFormat="1" applyFont="1" applyFill="1" applyBorder="1" applyAlignment="1">
      <alignment horizontal="center" vertical="center"/>
    </xf>
    <xf numFmtId="179" fontId="6" fillId="24" borderId="38" xfId="0" applyNumberFormat="1" applyFont="1" applyFill="1" applyBorder="1" applyAlignment="1">
      <alignment horizontal="center" vertical="center"/>
    </xf>
    <xf numFmtId="179" fontId="52" fillId="31" borderId="37" xfId="0" applyNumberFormat="1" applyFont="1" applyFill="1" applyBorder="1" applyAlignment="1">
      <alignment horizontal="center" vertical="center"/>
    </xf>
    <xf numFmtId="179" fontId="52" fillId="32" borderId="25" xfId="0" applyNumberFormat="1" applyFont="1" applyFill="1" applyBorder="1" applyAlignment="1">
      <alignment horizontal="center" vertical="center"/>
    </xf>
    <xf numFmtId="0" fontId="4" fillId="31" borderId="37" xfId="0" applyFont="1" applyFill="1" applyBorder="1" applyAlignment="1">
      <alignment vertical="distributed"/>
    </xf>
    <xf numFmtId="4" fontId="7" fillId="24" borderId="27" xfId="3" applyNumberFormat="1" applyFont="1" applyFill="1" applyBorder="1"/>
    <xf numFmtId="4" fontId="9" fillId="24" borderId="0" xfId="3" applyNumberFormat="1" applyFont="1" applyFill="1" applyAlignment="1">
      <alignment horizontal="center" vertical="center"/>
    </xf>
    <xf numFmtId="4" fontId="7" fillId="24" borderId="0" xfId="3" applyNumberFormat="1" applyFont="1" applyFill="1"/>
    <xf numFmtId="43" fontId="6" fillId="0" borderId="0" xfId="3" applyNumberFormat="1" applyFont="1" applyAlignment="1">
      <alignment vertical="center"/>
    </xf>
    <xf numFmtId="0" fontId="9" fillId="0" borderId="18" xfId="0" applyFont="1" applyBorder="1" applyAlignment="1">
      <alignment horizontal="center" vertical="center"/>
    </xf>
    <xf numFmtId="4" fontId="3" fillId="0" borderId="18" xfId="0" applyNumberFormat="1" applyFont="1" applyBorder="1" applyAlignment="1">
      <alignment horizontal="right" vertical="center"/>
    </xf>
    <xf numFmtId="4" fontId="52" fillId="0" borderId="0" xfId="0" applyNumberFormat="1" applyFont="1"/>
    <xf numFmtId="4" fontId="33" fillId="24" borderId="5" xfId="3" applyNumberFormat="1" applyFont="1" applyFill="1" applyBorder="1" applyAlignment="1">
      <alignment horizontal="center"/>
    </xf>
    <xf numFmtId="4" fontId="4" fillId="30" borderId="50" xfId="0" applyNumberFormat="1" applyFont="1" applyFill="1" applyBorder="1" applyAlignment="1">
      <alignment horizontal="center" vertical="center" wrapText="1"/>
    </xf>
    <xf numFmtId="175" fontId="0" fillId="0" borderId="0" xfId="0" applyNumberFormat="1" applyAlignment="1">
      <alignment vertical="center"/>
    </xf>
    <xf numFmtId="4" fontId="69" fillId="25" borderId="0" xfId="161" applyNumberFormat="1" applyFont="1" applyFill="1"/>
    <xf numFmtId="4" fontId="39" fillId="25" borderId="0" xfId="161" applyNumberFormat="1" applyFont="1" applyFill="1"/>
    <xf numFmtId="4" fontId="70" fillId="0" borderId="0" xfId="161" applyNumberFormat="1" applyFont="1"/>
    <xf numFmtId="10" fontId="43" fillId="0" borderId="0" xfId="1" applyNumberFormat="1" applyFont="1"/>
    <xf numFmtId="4" fontId="46" fillId="24" borderId="0" xfId="214" applyNumberFormat="1" applyFont="1" applyFill="1" applyBorder="1" applyAlignment="1">
      <alignment horizontal="center" vertical="center"/>
    </xf>
    <xf numFmtId="4" fontId="71" fillId="25" borderId="0" xfId="161" applyNumberFormat="1" applyFont="1" applyFill="1" applyAlignment="1">
      <alignment horizontal="right" vertical="top"/>
    </xf>
    <xf numFmtId="0" fontId="52" fillId="0" borderId="0" xfId="0" applyFont="1"/>
    <xf numFmtId="4" fontId="4" fillId="0" borderId="18" xfId="0" applyNumberFormat="1" applyFont="1" applyBorder="1" applyAlignment="1">
      <alignment vertical="center"/>
    </xf>
    <xf numFmtId="4" fontId="0" fillId="0" borderId="21" xfId="0" applyNumberFormat="1" applyBorder="1" applyAlignment="1">
      <alignment horizontal="right" vertical="center"/>
    </xf>
    <xf numFmtId="0" fontId="2" fillId="31" borderId="18" xfId="0" applyFont="1" applyFill="1" applyBorder="1" applyAlignment="1">
      <alignment vertical="center"/>
    </xf>
    <xf numFmtId="0" fontId="0" fillId="31" borderId="18" xfId="0" applyFill="1" applyBorder="1" applyAlignment="1">
      <alignment horizontal="center" vertical="center"/>
    </xf>
    <xf numFmtId="4" fontId="0" fillId="31" borderId="18" xfId="0" applyNumberFormat="1" applyFill="1" applyBorder="1" applyAlignment="1">
      <alignment horizontal="right" vertical="center"/>
    </xf>
    <xf numFmtId="4" fontId="2" fillId="31" borderId="21" xfId="0" applyNumberFormat="1" applyFont="1" applyFill="1" applyBorder="1" applyAlignment="1">
      <alignment horizontal="right" vertical="center"/>
    </xf>
    <xf numFmtId="49" fontId="33" fillId="24" borderId="29" xfId="3" applyNumberFormat="1" applyFont="1" applyFill="1" applyBorder="1" applyAlignment="1">
      <alignment horizontal="left"/>
    </xf>
    <xf numFmtId="0" fontId="40" fillId="25" borderId="0" xfId="161" applyFont="1" applyFill="1"/>
    <xf numFmtId="4" fontId="72" fillId="30" borderId="64" xfId="0" applyNumberFormat="1" applyFont="1" applyFill="1" applyBorder="1" applyAlignment="1">
      <alignment horizontal="right" vertical="center" wrapText="1"/>
    </xf>
    <xf numFmtId="0" fontId="4" fillId="39" borderId="18" xfId="0" applyFont="1" applyFill="1" applyBorder="1" applyAlignment="1">
      <alignment horizontal="right" vertical="center"/>
    </xf>
    <xf numFmtId="0" fontId="3" fillId="38" borderId="18" xfId="0" applyFont="1" applyFill="1" applyBorder="1" applyAlignment="1">
      <alignment horizontal="right" vertical="center"/>
    </xf>
    <xf numFmtId="4" fontId="4" fillId="39" borderId="18" xfId="0" applyNumberFormat="1" applyFont="1" applyFill="1" applyBorder="1" applyAlignment="1">
      <alignment horizontal="right" vertical="center"/>
    </xf>
    <xf numFmtId="4" fontId="3" fillId="24" borderId="18" xfId="0" applyNumberFormat="1" applyFont="1" applyFill="1" applyBorder="1" applyAlignment="1">
      <alignment horizontal="right" vertical="center"/>
    </xf>
    <xf numFmtId="0" fontId="4" fillId="40" borderId="25" xfId="3" applyFont="1" applyFill="1" applyBorder="1" applyAlignment="1">
      <alignment horizontal="center" vertical="distributed"/>
    </xf>
    <xf numFmtId="0" fontId="0" fillId="0" borderId="60" xfId="0" applyBorder="1" applyAlignment="1">
      <alignment horizontal="center" vertical="center"/>
    </xf>
    <xf numFmtId="0" fontId="33" fillId="24" borderId="31" xfId="3" applyFont="1" applyFill="1" applyBorder="1"/>
    <xf numFmtId="0" fontId="2" fillId="30" borderId="49" xfId="0" applyFont="1" applyFill="1" applyBorder="1" applyAlignment="1">
      <alignment horizontal="center" vertical="center"/>
    </xf>
    <xf numFmtId="4" fontId="2" fillId="30" borderId="51" xfId="3" applyNumberFormat="1" applyFont="1" applyFill="1" applyBorder="1" applyAlignment="1">
      <alignment horizontal="center" vertical="center" wrapText="1"/>
    </xf>
    <xf numFmtId="0" fontId="4" fillId="31" borderId="33" xfId="0" applyFont="1" applyFill="1" applyBorder="1" applyAlignment="1">
      <alignment horizontal="left" vertical="center"/>
    </xf>
    <xf numFmtId="4" fontId="4" fillId="31" borderId="65" xfId="0" applyNumberFormat="1" applyFont="1" applyFill="1" applyBorder="1" applyAlignment="1">
      <alignment horizontal="right" vertical="center"/>
    </xf>
    <xf numFmtId="0" fontId="3" fillId="36" borderId="20" xfId="0" applyFont="1" applyFill="1" applyBorder="1" applyAlignment="1">
      <alignment vertical="center"/>
    </xf>
    <xf numFmtId="4" fontId="3" fillId="36" borderId="21" xfId="0" applyNumberFormat="1" applyFont="1" applyFill="1" applyBorder="1" applyAlignment="1">
      <alignment horizontal="right" vertical="center"/>
    </xf>
    <xf numFmtId="4" fontId="4" fillId="39" borderId="21" xfId="0" applyNumberFormat="1" applyFont="1" applyFill="1" applyBorder="1" applyAlignment="1">
      <alignment horizontal="right" vertical="center"/>
    </xf>
    <xf numFmtId="173" fontId="3" fillId="24" borderId="21" xfId="0" applyNumberFormat="1" applyFont="1" applyFill="1" applyBorder="1" applyAlignment="1">
      <alignment horizontal="right" vertical="center"/>
    </xf>
    <xf numFmtId="4" fontId="6" fillId="24" borderId="41" xfId="0" applyNumberFormat="1" applyFont="1" applyFill="1" applyBorder="1" applyAlignment="1">
      <alignment horizontal="center" vertical="center"/>
    </xf>
    <xf numFmtId="4" fontId="6" fillId="24" borderId="42" xfId="0" applyNumberFormat="1" applyFont="1" applyFill="1" applyBorder="1" applyAlignment="1">
      <alignment horizontal="right" vertical="center"/>
    </xf>
    <xf numFmtId="0" fontId="4" fillId="24" borderId="21" xfId="3" applyFont="1" applyFill="1" applyBorder="1" applyAlignment="1">
      <alignment vertical="distributed"/>
    </xf>
    <xf numFmtId="0" fontId="4" fillId="0" borderId="20" xfId="0" applyFont="1" applyBorder="1" applyAlignment="1">
      <alignment horizontal="center" vertical="center"/>
    </xf>
    <xf numFmtId="4" fontId="3" fillId="0" borderId="21" xfId="0" applyNumberFormat="1" applyFont="1" applyBorder="1" applyAlignment="1">
      <alignment horizontal="center" vertical="center"/>
    </xf>
    <xf numFmtId="0" fontId="3" fillId="36" borderId="22" xfId="0" applyFont="1" applyFill="1" applyBorder="1" applyAlignment="1">
      <alignment vertical="center"/>
    </xf>
    <xf numFmtId="0" fontId="3" fillId="36" borderId="23" xfId="3" applyFont="1" applyFill="1" applyBorder="1" applyAlignment="1">
      <alignment horizontal="center" vertical="distributed" wrapText="1"/>
    </xf>
    <xf numFmtId="0" fontId="9" fillId="36" borderId="23" xfId="0" applyFont="1" applyFill="1" applyBorder="1" applyAlignment="1">
      <alignment horizontal="center" vertical="center"/>
    </xf>
    <xf numFmtId="0" fontId="3" fillId="36" borderId="23" xfId="3" applyFont="1" applyFill="1" applyBorder="1" applyAlignment="1">
      <alignment horizontal="left" vertical="distributed"/>
    </xf>
    <xf numFmtId="4" fontId="3" fillId="36" borderId="23" xfId="0" applyNumberFormat="1" applyFont="1" applyFill="1" applyBorder="1" applyAlignment="1">
      <alignment horizontal="right" vertical="center"/>
    </xf>
    <xf numFmtId="49" fontId="9" fillId="24" borderId="26" xfId="3" applyNumberFormat="1" applyFont="1" applyFill="1" applyBorder="1"/>
    <xf numFmtId="49" fontId="9" fillId="24" borderId="27" xfId="3" applyNumberFormat="1" applyFont="1" applyFill="1" applyBorder="1"/>
    <xf numFmtId="49" fontId="9" fillId="24" borderId="28" xfId="3" applyNumberFormat="1" applyFont="1" applyFill="1" applyBorder="1"/>
    <xf numFmtId="49" fontId="33" fillId="24" borderId="0" xfId="3" applyNumberFormat="1" applyFont="1" applyFill="1"/>
    <xf numFmtId="49" fontId="33" fillId="24" borderId="0" xfId="3" applyNumberFormat="1" applyFont="1" applyFill="1" applyAlignment="1">
      <alignment horizontal="justify"/>
    </xf>
    <xf numFmtId="49" fontId="33" fillId="24" borderId="0" xfId="3" applyNumberFormat="1" applyFont="1" applyFill="1" applyAlignment="1">
      <alignment horizontal="right" vertical="center"/>
    </xf>
    <xf numFmtId="49" fontId="33" fillId="24" borderId="30" xfId="3" applyNumberFormat="1" applyFont="1" applyFill="1" applyBorder="1"/>
    <xf numFmtId="0" fontId="3" fillId="0" borderId="0" xfId="0" applyFont="1" applyAlignment="1">
      <alignment horizontal="right" vertical="center"/>
    </xf>
    <xf numFmtId="4" fontId="52" fillId="0" borderId="7" xfId="0" applyNumberFormat="1" applyFont="1" applyBorder="1" applyAlignment="1">
      <alignment horizontal="right" vertical="center"/>
    </xf>
    <xf numFmtId="4" fontId="52" fillId="0" borderId="0" xfId="0" applyNumberFormat="1" applyFont="1" applyAlignment="1">
      <alignment horizontal="right" vertical="center"/>
    </xf>
    <xf numFmtId="179" fontId="52" fillId="0" borderId="0" xfId="0" applyNumberFormat="1" applyFont="1" applyAlignment="1">
      <alignment horizontal="right" vertical="center"/>
    </xf>
    <xf numFmtId="4" fontId="52" fillId="0" borderId="8" xfId="0" applyNumberFormat="1" applyFont="1" applyBorder="1" applyAlignment="1">
      <alignment horizontal="right" vertical="center"/>
    </xf>
    <xf numFmtId="4" fontId="3" fillId="24" borderId="0" xfId="0" applyNumberFormat="1" applyFont="1" applyFill="1" applyAlignment="1">
      <alignment horizontal="right"/>
    </xf>
    <xf numFmtId="4" fontId="0" fillId="24" borderId="0" xfId="0" applyNumberFormat="1" applyFill="1" applyAlignment="1">
      <alignment horizontal="right"/>
    </xf>
    <xf numFmtId="0" fontId="37" fillId="26" borderId="0" xfId="0" applyFont="1" applyFill="1" applyAlignment="1">
      <alignment horizontal="center"/>
    </xf>
    <xf numFmtId="43" fontId="37" fillId="27" borderId="50" xfId="349" applyFont="1" applyFill="1" applyBorder="1" applyAlignment="1" applyProtection="1">
      <alignment vertical="center"/>
      <protection hidden="1"/>
    </xf>
    <xf numFmtId="0" fontId="0" fillId="0" borderId="7" xfId="0" applyBorder="1"/>
    <xf numFmtId="0" fontId="0" fillId="0" borderId="8" xfId="0" applyBorder="1"/>
    <xf numFmtId="0" fontId="0" fillId="0" borderId="0" xfId="0" applyAlignment="1">
      <alignment wrapText="1"/>
    </xf>
    <xf numFmtId="0" fontId="74" fillId="0" borderId="0" xfId="0" applyFont="1" applyAlignment="1">
      <alignment wrapText="1"/>
    </xf>
    <xf numFmtId="0" fontId="75" fillId="0" borderId="0" xfId="0" applyFont="1" applyAlignment="1">
      <alignment horizontal="left" wrapText="1"/>
    </xf>
    <xf numFmtId="0" fontId="75" fillId="0" borderId="50" xfId="0" applyFont="1" applyBorder="1" applyAlignment="1">
      <alignment horizontal="center" wrapText="1"/>
    </xf>
    <xf numFmtId="0" fontId="75" fillId="0" borderId="50" xfId="0" applyFont="1" applyBorder="1" applyAlignment="1">
      <alignment horizontal="left" wrapText="1"/>
    </xf>
    <xf numFmtId="10" fontId="77" fillId="0" borderId="50" xfId="0" applyNumberFormat="1" applyFont="1" applyBorder="1" applyAlignment="1">
      <alignment horizontal="right"/>
    </xf>
    <xf numFmtId="0" fontId="76" fillId="0" borderId="50" xfId="0" applyFont="1" applyBorder="1" applyAlignment="1">
      <alignment horizontal="center" wrapText="1"/>
    </xf>
    <xf numFmtId="0" fontId="76" fillId="0" borderId="50" xfId="0" applyFont="1" applyBorder="1" applyAlignment="1">
      <alignment horizontal="left" wrapText="1"/>
    </xf>
    <xf numFmtId="0" fontId="77" fillId="0" borderId="50" xfId="0" applyFont="1" applyBorder="1" applyAlignment="1">
      <alignment horizontal="left"/>
    </xf>
    <xf numFmtId="0" fontId="77" fillId="44" borderId="50" xfId="0" applyFont="1" applyFill="1" applyBorder="1" applyAlignment="1">
      <alignment horizontal="left"/>
    </xf>
    <xf numFmtId="10" fontId="77" fillId="35" borderId="50" xfId="0" applyNumberFormat="1" applyFont="1" applyFill="1" applyBorder="1" applyAlignment="1">
      <alignment horizontal="right"/>
    </xf>
    <xf numFmtId="0" fontId="0" fillId="24" borderId="0" xfId="0" applyFill="1" applyAlignment="1">
      <alignment horizontal="center"/>
    </xf>
    <xf numFmtId="179" fontId="6" fillId="0" borderId="0" xfId="0" applyNumberFormat="1" applyFont="1" applyAlignment="1">
      <alignment horizontal="left"/>
    </xf>
    <xf numFmtId="0" fontId="79" fillId="0" borderId="0" xfId="0" applyFont="1" applyAlignment="1">
      <alignment wrapText="1"/>
    </xf>
    <xf numFmtId="0" fontId="80" fillId="44" borderId="0" xfId="0" applyFont="1" applyFill="1" applyAlignment="1">
      <alignment horizontal="left" wrapText="1"/>
    </xf>
    <xf numFmtId="0" fontId="81" fillId="0" borderId="0" xfId="0" applyFont="1" applyAlignment="1">
      <alignment wrapText="1"/>
    </xf>
    <xf numFmtId="179" fontId="3" fillId="36" borderId="23" xfId="0" applyNumberFormat="1" applyFont="1" applyFill="1" applyBorder="1" applyAlignment="1">
      <alignment horizontal="center" vertical="center"/>
    </xf>
    <xf numFmtId="0" fontId="84" fillId="44" borderId="0" xfId="0" applyFont="1" applyFill="1" applyAlignment="1">
      <alignment horizontal="left" wrapText="1"/>
    </xf>
    <xf numFmtId="0" fontId="85" fillId="44" borderId="0" xfId="0" applyFont="1" applyFill="1" applyAlignment="1">
      <alignment horizontal="left" wrapText="1"/>
    </xf>
    <xf numFmtId="0" fontId="86" fillId="0" borderId="0" xfId="0" applyFont="1" applyAlignment="1">
      <alignment wrapText="1"/>
    </xf>
    <xf numFmtId="0" fontId="83" fillId="0" borderId="0" xfId="0" applyFont="1" applyAlignment="1">
      <alignment horizontal="left"/>
    </xf>
    <xf numFmtId="0" fontId="86" fillId="0" borderId="0" xfId="0" applyFont="1"/>
    <xf numFmtId="0" fontId="84" fillId="0" borderId="0" xfId="0" applyFont="1" applyAlignment="1">
      <alignment horizontal="left" wrapText="1"/>
    </xf>
    <xf numFmtId="0" fontId="4" fillId="24" borderId="18" xfId="3" applyFont="1" applyFill="1" applyBorder="1" applyAlignment="1">
      <alignment horizontal="center" vertical="distributed"/>
    </xf>
    <xf numFmtId="4" fontId="72" fillId="43" borderId="28" xfId="0" applyNumberFormat="1" applyFont="1" applyFill="1" applyBorder="1" applyAlignment="1">
      <alignment vertical="center"/>
    </xf>
    <xf numFmtId="0" fontId="4" fillId="32" borderId="25" xfId="0" applyFont="1" applyFill="1" applyBorder="1" applyAlignment="1">
      <alignment vertical="center" wrapText="1"/>
    </xf>
    <xf numFmtId="4" fontId="6" fillId="0" borderId="4" xfId="0" applyNumberFormat="1" applyFont="1" applyBorder="1" applyAlignment="1">
      <alignment horizontal="right" vertical="center"/>
    </xf>
    <xf numFmtId="0" fontId="0" fillId="38" borderId="0" xfId="0" applyFill="1" applyAlignment="1">
      <alignment horizontal="justify" vertical="top" wrapText="1"/>
    </xf>
    <xf numFmtId="0" fontId="9" fillId="38" borderId="0" xfId="0" applyFont="1" applyFill="1" applyAlignment="1">
      <alignment horizontal="center" vertical="center"/>
    </xf>
    <xf numFmtId="179" fontId="3" fillId="38" borderId="0" xfId="0" applyNumberFormat="1" applyFont="1" applyFill="1" applyAlignment="1">
      <alignment horizontal="center" vertical="center"/>
    </xf>
    <xf numFmtId="4" fontId="3" fillId="38" borderId="0" xfId="0" applyNumberFormat="1" applyFont="1" applyFill="1" applyAlignment="1">
      <alignment horizontal="right" vertical="center"/>
    </xf>
    <xf numFmtId="4" fontId="3" fillId="0" borderId="0" xfId="0" applyNumberFormat="1" applyFont="1" applyAlignment="1">
      <alignment horizontal="right" vertical="center"/>
    </xf>
    <xf numFmtId="0" fontId="3" fillId="38" borderId="0" xfId="0" applyFont="1" applyFill="1" applyAlignment="1">
      <alignment vertical="center"/>
    </xf>
    <xf numFmtId="0" fontId="9" fillId="38" borderId="0" xfId="0" applyFont="1" applyFill="1" applyAlignment="1">
      <alignment vertical="center"/>
    </xf>
    <xf numFmtId="4" fontId="39" fillId="0" borderId="0" xfId="161" applyNumberFormat="1" applyFont="1"/>
    <xf numFmtId="0" fontId="45" fillId="0" borderId="0" xfId="161" applyFont="1" applyAlignment="1">
      <alignment horizontal="center" vertical="distributed"/>
    </xf>
    <xf numFmtId="0" fontId="45" fillId="0" borderId="30" xfId="161" applyFont="1" applyBorder="1" applyAlignment="1">
      <alignment horizontal="center" vertical="distributed"/>
    </xf>
    <xf numFmtId="0" fontId="87" fillId="43" borderId="0" xfId="161" applyFont="1" applyFill="1" applyAlignment="1">
      <alignment vertical="distributed"/>
    </xf>
    <xf numFmtId="0" fontId="2" fillId="30" borderId="63" xfId="0" applyFont="1" applyFill="1" applyBorder="1" applyAlignment="1">
      <alignment horizontal="center" vertical="center" wrapText="1"/>
    </xf>
    <xf numFmtId="0" fontId="2" fillId="30" borderId="61" xfId="0" applyFont="1" applyFill="1" applyBorder="1" applyAlignment="1">
      <alignment horizontal="center" vertical="center"/>
    </xf>
    <xf numFmtId="49" fontId="2" fillId="30" borderId="61" xfId="0" applyNumberFormat="1" applyFont="1" applyFill="1" applyBorder="1" applyAlignment="1">
      <alignment horizontal="center" vertical="center" wrapText="1"/>
    </xf>
    <xf numFmtId="0" fontId="2" fillId="30" borderId="64" xfId="3" applyFont="1" applyFill="1" applyBorder="1" applyAlignment="1">
      <alignment horizontal="center" vertical="center" wrapText="1"/>
    </xf>
    <xf numFmtId="0" fontId="3" fillId="0" borderId="20" xfId="0" applyFont="1" applyBorder="1" applyAlignment="1">
      <alignment horizontal="left" vertical="center"/>
    </xf>
    <xf numFmtId="0" fontId="9" fillId="0" borderId="18" xfId="0" applyFont="1" applyBorder="1" applyAlignment="1">
      <alignment horizontal="center" vertical="center" wrapText="1"/>
    </xf>
    <xf numFmtId="0" fontId="0" fillId="26" borderId="91" xfId="0" applyFill="1" applyBorder="1"/>
    <xf numFmtId="0" fontId="0" fillId="26" borderId="90" xfId="0" applyFill="1" applyBorder="1" applyAlignment="1">
      <alignment horizontal="center"/>
    </xf>
    <xf numFmtId="0" fontId="0" fillId="26" borderId="90" xfId="0" applyFill="1" applyBorder="1"/>
    <xf numFmtId="0" fontId="0" fillId="26" borderId="92" xfId="0" applyFill="1" applyBorder="1"/>
    <xf numFmtId="0" fontId="88" fillId="26" borderId="7" xfId="0" applyFont="1" applyFill="1" applyBorder="1" applyAlignment="1">
      <alignment horizontal="center"/>
    </xf>
    <xf numFmtId="0" fontId="88" fillId="26" borderId="0" xfId="0" applyFont="1" applyFill="1" applyAlignment="1">
      <alignment horizontal="center"/>
    </xf>
    <xf numFmtId="0" fontId="88" fillId="26" borderId="8" xfId="0" applyFont="1" applyFill="1" applyBorder="1" applyAlignment="1">
      <alignment horizontal="center"/>
    </xf>
    <xf numFmtId="0" fontId="44" fillId="26" borderId="93" xfId="361" applyFont="1" applyFill="1" applyBorder="1" applyProtection="1">
      <protection hidden="1"/>
    </xf>
    <xf numFmtId="43" fontId="44" fillId="26" borderId="94" xfId="349" applyFont="1" applyFill="1" applyBorder="1" applyProtection="1">
      <protection hidden="1"/>
    </xf>
    <xf numFmtId="49" fontId="44" fillId="0" borderId="37" xfId="3" applyNumberFormat="1" applyFont="1" applyBorder="1" applyAlignment="1">
      <alignment horizontal="center" vertical="center" wrapText="1"/>
    </xf>
    <xf numFmtId="0" fontId="89" fillId="25" borderId="93" xfId="361" applyFont="1" applyFill="1" applyBorder="1" applyProtection="1">
      <protection hidden="1"/>
    </xf>
    <xf numFmtId="43" fontId="44" fillId="25" borderId="94" xfId="349" applyFont="1" applyFill="1" applyBorder="1" applyProtection="1">
      <protection hidden="1"/>
    </xf>
    <xf numFmtId="0" fontId="44" fillId="24" borderId="93" xfId="361" applyFont="1" applyFill="1" applyBorder="1" applyProtection="1">
      <protection hidden="1"/>
    </xf>
    <xf numFmtId="43" fontId="44" fillId="24" borderId="94" xfId="349" applyFont="1" applyFill="1" applyBorder="1" applyProtection="1">
      <protection hidden="1"/>
    </xf>
    <xf numFmtId="0" fontId="89" fillId="24" borderId="93" xfId="361" applyFont="1" applyFill="1" applyBorder="1" applyProtection="1">
      <protection hidden="1"/>
    </xf>
    <xf numFmtId="0" fontId="6" fillId="0" borderId="0" xfId="0" applyFont="1"/>
    <xf numFmtId="0" fontId="35" fillId="0" borderId="37" xfId="361" applyFont="1" applyBorder="1" applyAlignment="1" applyProtection="1">
      <alignment horizontal="center" vertical="center"/>
      <protection hidden="1"/>
    </xf>
    <xf numFmtId="43" fontId="35" fillId="0" borderId="37" xfId="349" applyFont="1" applyBorder="1" applyAlignment="1" applyProtection="1">
      <alignment horizontal="right" vertical="center"/>
      <protection hidden="1"/>
    </xf>
    <xf numFmtId="43" fontId="35" fillId="0" borderId="37" xfId="349" applyFont="1" applyBorder="1" applyAlignment="1" applyProtection="1">
      <alignment vertical="center"/>
      <protection hidden="1"/>
    </xf>
    <xf numFmtId="0" fontId="2" fillId="32" borderId="20" xfId="0" applyFont="1" applyFill="1" applyBorder="1" applyAlignment="1">
      <alignment vertical="center"/>
    </xf>
    <xf numFmtId="0" fontId="7" fillId="32" borderId="18" xfId="0" applyFont="1" applyFill="1" applyBorder="1" applyAlignment="1">
      <alignment horizontal="center" vertical="center"/>
    </xf>
    <xf numFmtId="0" fontId="8" fillId="32" borderId="18" xfId="0" applyFont="1" applyFill="1" applyBorder="1" applyAlignment="1">
      <alignment vertical="center"/>
    </xf>
    <xf numFmtId="0" fontId="2" fillId="32" borderId="18" xfId="0" applyFont="1" applyFill="1" applyBorder="1" applyAlignment="1">
      <alignment vertical="center"/>
    </xf>
    <xf numFmtId="0" fontId="0" fillId="32" borderId="18" xfId="0" applyFill="1" applyBorder="1" applyAlignment="1">
      <alignment horizontal="center" vertical="center"/>
    </xf>
    <xf numFmtId="4" fontId="0" fillId="32" borderId="18" xfId="0" applyNumberFormat="1" applyFill="1" applyBorder="1" applyAlignment="1">
      <alignment horizontal="right" vertical="center"/>
    </xf>
    <xf numFmtId="4" fontId="2" fillId="32" borderId="21" xfId="0" applyNumberFormat="1" applyFont="1" applyFill="1" applyBorder="1" applyAlignment="1">
      <alignment horizontal="right" vertical="center"/>
    </xf>
    <xf numFmtId="0" fontId="7" fillId="0" borderId="0" xfId="3" applyFont="1"/>
    <xf numFmtId="0" fontId="8" fillId="0" borderId="0" xfId="3" applyFont="1" applyAlignment="1">
      <alignment vertical="center"/>
    </xf>
    <xf numFmtId="0" fontId="2" fillId="27" borderId="33" xfId="3" applyFont="1" applyFill="1" applyBorder="1" applyAlignment="1">
      <alignment horizontal="center" vertical="center"/>
    </xf>
    <xf numFmtId="0" fontId="4" fillId="27" borderId="25" xfId="3" applyFont="1" applyFill="1" applyBorder="1" applyAlignment="1">
      <alignment horizontal="center" vertical="center" wrapText="1"/>
    </xf>
    <xf numFmtId="0" fontId="4" fillId="27" borderId="34" xfId="3" applyFont="1" applyFill="1" applyBorder="1" applyAlignment="1">
      <alignment horizontal="center" vertical="center" wrapText="1"/>
    </xf>
    <xf numFmtId="0" fontId="92" fillId="0" borderId="0" xfId="3" applyFont="1" applyAlignment="1">
      <alignment horizontal="center" vertical="center" wrapText="1"/>
    </xf>
    <xf numFmtId="0" fontId="0" fillId="0" borderId="0" xfId="3" applyFont="1"/>
    <xf numFmtId="0" fontId="2" fillId="27" borderId="20" xfId="3" applyFont="1" applyFill="1" applyBorder="1" applyAlignment="1">
      <alignment horizontal="center" vertical="center"/>
    </xf>
    <xf numFmtId="0" fontId="4" fillId="27" borderId="18" xfId="3" applyFont="1" applyFill="1" applyBorder="1" applyAlignment="1">
      <alignment horizontal="center" vertical="center" wrapText="1"/>
    </xf>
    <xf numFmtId="0" fontId="4" fillId="27" borderId="18" xfId="3" applyFont="1" applyFill="1" applyBorder="1" applyAlignment="1">
      <alignment vertical="center" wrapText="1"/>
    </xf>
    <xf numFmtId="0" fontId="59" fillId="0" borderId="0" xfId="362" applyFont="1" applyAlignment="1">
      <alignment horizontal="left"/>
    </xf>
    <xf numFmtId="0" fontId="59" fillId="0" borderId="0" xfId="362" applyFont="1" applyAlignment="1">
      <alignment horizontal="right"/>
    </xf>
    <xf numFmtId="4" fontId="59" fillId="0" borderId="0" xfId="362" applyNumberFormat="1" applyFont="1" applyAlignment="1">
      <alignment horizontal="right"/>
    </xf>
    <xf numFmtId="0" fontId="5" fillId="0" borderId="0" xfId="362" applyAlignment="1">
      <alignment horizontal="right"/>
    </xf>
    <xf numFmtId="0" fontId="44" fillId="0" borderId="0" xfId="0" applyFont="1" applyAlignment="1">
      <alignment horizontal="center"/>
    </xf>
    <xf numFmtId="0" fontId="3" fillId="0" borderId="21" xfId="0" applyFont="1" applyBorder="1" applyAlignment="1">
      <alignment horizontal="justify" vertical="center"/>
    </xf>
    <xf numFmtId="0" fontId="3" fillId="0" borderId="99" xfId="0" applyFont="1" applyBorder="1" applyAlignment="1">
      <alignment vertical="center"/>
    </xf>
    <xf numFmtId="0" fontId="7" fillId="0" borderId="98" xfId="0" applyFont="1" applyBorder="1" applyAlignment="1">
      <alignment horizontal="center" vertical="center" wrapText="1"/>
    </xf>
    <xf numFmtId="0" fontId="3" fillId="0" borderId="98" xfId="0" applyFont="1" applyBorder="1" applyAlignment="1">
      <alignment horizontal="justify" vertical="center"/>
    </xf>
    <xf numFmtId="0" fontId="3" fillId="0" borderId="98" xfId="0" applyFont="1" applyBorder="1" applyAlignment="1">
      <alignment horizontal="center" vertical="center"/>
    </xf>
    <xf numFmtId="0" fontId="3" fillId="0" borderId="100" xfId="0" applyFont="1" applyBorder="1" applyAlignment="1">
      <alignment horizontal="justify" vertical="center"/>
    </xf>
    <xf numFmtId="0" fontId="0" fillId="0" borderId="99" xfId="0" applyBorder="1" applyAlignment="1">
      <alignment vertical="center"/>
    </xf>
    <xf numFmtId="0" fontId="0" fillId="0" borderId="98" xfId="0" applyBorder="1" applyAlignment="1">
      <alignment horizontal="justify" vertical="center" wrapText="1"/>
    </xf>
    <xf numFmtId="0" fontId="3" fillId="0" borderId="99" xfId="0" applyFont="1" applyBorder="1" applyAlignment="1">
      <alignment horizontal="left" vertical="center"/>
    </xf>
    <xf numFmtId="0" fontId="3" fillId="0" borderId="98" xfId="0" applyFont="1" applyBorder="1" applyAlignment="1">
      <alignment horizontal="left" vertical="center"/>
    </xf>
    <xf numFmtId="166" fontId="3" fillId="0" borderId="98" xfId="0" applyNumberFormat="1" applyFont="1" applyBorder="1" applyAlignment="1">
      <alignment vertical="center"/>
    </xf>
    <xf numFmtId="49" fontId="3" fillId="0" borderId="100" xfId="0" applyNumberFormat="1" applyFont="1" applyBorder="1" applyAlignment="1">
      <alignment horizontal="justify" vertical="center"/>
    </xf>
    <xf numFmtId="49" fontId="3" fillId="0" borderId="18" xfId="0" applyNumberFormat="1" applyFont="1" applyBorder="1" applyAlignment="1">
      <alignment horizontal="center" vertical="center"/>
    </xf>
    <xf numFmtId="0" fontId="6" fillId="0" borderId="18" xfId="0" applyFont="1" applyBorder="1" applyAlignment="1">
      <alignment horizontal="justify" vertical="center"/>
    </xf>
    <xf numFmtId="0" fontId="2" fillId="0" borderId="0" xfId="0" applyFont="1" applyAlignment="1">
      <alignment vertical="center"/>
    </xf>
    <xf numFmtId="0" fontId="2" fillId="28" borderId="99" xfId="0" applyFont="1" applyFill="1" applyBorder="1" applyAlignment="1">
      <alignment horizontal="left" vertical="center"/>
    </xf>
    <xf numFmtId="0" fontId="2" fillId="28" borderId="98" xfId="0" applyFont="1" applyFill="1" applyBorder="1" applyAlignment="1">
      <alignment horizontal="left" vertical="center"/>
    </xf>
    <xf numFmtId="0" fontId="0" fillId="28" borderId="98" xfId="0" applyFill="1" applyBorder="1" applyAlignment="1">
      <alignment horizontal="center" vertical="center"/>
    </xf>
    <xf numFmtId="0" fontId="3" fillId="28" borderId="98" xfId="0" applyFont="1" applyFill="1" applyBorder="1" applyAlignment="1">
      <alignment horizontal="right" vertical="center"/>
    </xf>
    <xf numFmtId="0" fontId="0" fillId="28" borderId="100" xfId="0" applyFill="1" applyBorder="1" applyAlignment="1">
      <alignment horizontal="center" vertical="center"/>
    </xf>
    <xf numFmtId="43" fontId="2" fillId="28" borderId="0" xfId="0" applyNumberFormat="1" applyFont="1" applyFill="1" applyAlignment="1">
      <alignment horizontal="center" vertical="center"/>
    </xf>
    <xf numFmtId="0" fontId="4" fillId="25" borderId="99" xfId="0" applyFont="1" applyFill="1" applyBorder="1" applyAlignment="1">
      <alignment horizontal="left" vertical="center"/>
    </xf>
    <xf numFmtId="0" fontId="4" fillId="25" borderId="98" xfId="0" applyFont="1" applyFill="1" applyBorder="1" applyAlignment="1">
      <alignment horizontal="left" vertical="center"/>
    </xf>
    <xf numFmtId="0" fontId="4" fillId="25" borderId="98" xfId="0" applyFont="1" applyFill="1" applyBorder="1" applyAlignment="1">
      <alignment horizontal="justify" vertical="center"/>
    </xf>
    <xf numFmtId="0" fontId="3" fillId="25" borderId="98" xfId="0" applyFont="1" applyFill="1" applyBorder="1" applyAlignment="1">
      <alignment horizontal="center" vertical="center"/>
    </xf>
    <xf numFmtId="0" fontId="3" fillId="25" borderId="98" xfId="0" applyFont="1" applyFill="1" applyBorder="1" applyAlignment="1">
      <alignment horizontal="right" vertical="center"/>
    </xf>
    <xf numFmtId="0" fontId="3" fillId="25" borderId="100" xfId="0" applyFont="1" applyFill="1" applyBorder="1" applyAlignment="1">
      <alignment horizontal="center" vertical="center"/>
    </xf>
    <xf numFmtId="4" fontId="4" fillId="0" borderId="98" xfId="0" applyNumberFormat="1" applyFont="1" applyBorder="1" applyAlignment="1">
      <alignment horizontal="right" vertical="center"/>
    </xf>
    <xf numFmtId="4" fontId="3" fillId="0" borderId="98" xfId="0" applyNumberFormat="1" applyFont="1" applyBorder="1" applyAlignment="1">
      <alignment horizontal="right" vertical="center"/>
    </xf>
    <xf numFmtId="0" fontId="3" fillId="0" borderId="95" xfId="0" applyFont="1" applyBorder="1" applyAlignment="1">
      <alignment vertical="center"/>
    </xf>
    <xf numFmtId="0" fontId="7" fillId="0" borderId="96" xfId="0" applyFont="1" applyBorder="1" applyAlignment="1">
      <alignment horizontal="center" vertical="center" wrapText="1"/>
    </xf>
    <xf numFmtId="43" fontId="89" fillId="0" borderId="98" xfId="349" applyFont="1" applyBorder="1" applyAlignment="1" applyProtection="1">
      <alignment horizontal="center"/>
      <protection hidden="1"/>
    </xf>
    <xf numFmtId="43" fontId="89" fillId="0" borderId="98" xfId="349" applyFont="1" applyBorder="1" applyAlignment="1" applyProtection="1">
      <alignment horizontal="center" vertical="center"/>
      <protection hidden="1"/>
    </xf>
    <xf numFmtId="0" fontId="44" fillId="0" borderId="98" xfId="361" applyFont="1" applyBorder="1" applyAlignment="1" applyProtection="1">
      <alignment horizontal="center" vertical="center" wrapText="1"/>
      <protection hidden="1"/>
    </xf>
    <xf numFmtId="2" fontId="44" fillId="0" borderId="98" xfId="361" applyNumberFormat="1" applyFont="1" applyBorder="1" applyAlignment="1" applyProtection="1">
      <alignment horizontal="center" vertical="center" wrapText="1"/>
      <protection hidden="1"/>
    </xf>
    <xf numFmtId="49" fontId="44" fillId="0" borderId="98" xfId="361" applyNumberFormat="1" applyFont="1" applyBorder="1" applyAlignment="1" applyProtection="1">
      <alignment horizontal="center" vertical="center" wrapText="1"/>
      <protection hidden="1"/>
    </xf>
    <xf numFmtId="4" fontId="89" fillId="0" borderId="98" xfId="361" applyNumberFormat="1" applyFont="1" applyBorder="1" applyAlignment="1" applyProtection="1">
      <alignment horizontal="center" vertical="center" wrapText="1"/>
      <protection hidden="1"/>
    </xf>
    <xf numFmtId="49" fontId="44" fillId="0" borderId="98" xfId="349" applyNumberFormat="1" applyFont="1" applyBorder="1" applyAlignment="1" applyProtection="1">
      <alignment horizontal="center" vertical="center" wrapText="1"/>
      <protection hidden="1"/>
    </xf>
    <xf numFmtId="0" fontId="44" fillId="26" borderId="101" xfId="361" applyFont="1" applyFill="1" applyBorder="1" applyAlignment="1" applyProtection="1">
      <alignment horizontal="center"/>
      <protection hidden="1"/>
    </xf>
    <xf numFmtId="174" fontId="44" fillId="26" borderId="101" xfId="349" applyNumberFormat="1" applyFont="1" applyFill="1" applyBorder="1" applyProtection="1">
      <protection hidden="1"/>
    </xf>
    <xf numFmtId="43" fontId="44" fillId="26" borderId="101" xfId="349" applyFont="1" applyFill="1" applyBorder="1" applyProtection="1">
      <protection hidden="1"/>
    </xf>
    <xf numFmtId="43" fontId="44" fillId="0" borderId="98" xfId="349" applyFont="1" applyBorder="1" applyAlignment="1" applyProtection="1">
      <alignment horizontal="center"/>
      <protection hidden="1"/>
    </xf>
    <xf numFmtId="0" fontId="89" fillId="25" borderId="101" xfId="361" applyFont="1" applyFill="1" applyBorder="1" applyAlignment="1" applyProtection="1">
      <alignment horizontal="center"/>
      <protection hidden="1"/>
    </xf>
    <xf numFmtId="0" fontId="44" fillId="25" borderId="101" xfId="361" applyFont="1" applyFill="1" applyBorder="1" applyAlignment="1" applyProtection="1">
      <alignment horizontal="center"/>
      <protection hidden="1"/>
    </xf>
    <xf numFmtId="174" fontId="44" fillId="25" borderId="101" xfId="349" applyNumberFormat="1" applyFont="1" applyFill="1" applyBorder="1" applyProtection="1">
      <protection hidden="1"/>
    </xf>
    <xf numFmtId="43" fontId="44" fillId="25" borderId="101" xfId="349" applyFont="1" applyFill="1" applyBorder="1" applyProtection="1">
      <protection hidden="1"/>
    </xf>
    <xf numFmtId="43" fontId="89" fillId="25" borderId="98" xfId="349" applyFont="1" applyFill="1" applyBorder="1" applyAlignment="1" applyProtection="1">
      <alignment vertical="center"/>
      <protection hidden="1"/>
    </xf>
    <xf numFmtId="0" fontId="44" fillId="24" borderId="101" xfId="361" applyFont="1" applyFill="1" applyBorder="1" applyAlignment="1" applyProtection="1">
      <alignment horizontal="center"/>
      <protection hidden="1"/>
    </xf>
    <xf numFmtId="174" fontId="44" fillId="24" borderId="101" xfId="349" applyNumberFormat="1" applyFont="1" applyFill="1" applyBorder="1" applyProtection="1">
      <protection hidden="1"/>
    </xf>
    <xf numFmtId="43" fontId="44" fillId="24" borderId="101" xfId="349" applyFont="1" applyFill="1" applyBorder="1" applyProtection="1">
      <protection hidden="1"/>
    </xf>
    <xf numFmtId="0" fontId="89" fillId="24" borderId="101" xfId="361" applyFont="1" applyFill="1" applyBorder="1" applyAlignment="1" applyProtection="1">
      <alignment horizontal="center"/>
      <protection hidden="1"/>
    </xf>
    <xf numFmtId="43" fontId="88" fillId="27" borderId="98" xfId="349" applyFont="1" applyFill="1" applyBorder="1" applyAlignment="1" applyProtection="1">
      <alignment horizontal="center" vertical="center"/>
      <protection hidden="1"/>
    </xf>
    <xf numFmtId="0" fontId="44" fillId="0" borderId="90" xfId="0" applyFont="1" applyBorder="1"/>
    <xf numFmtId="0" fontId="0" fillId="0" borderId="90" xfId="0" applyBorder="1"/>
    <xf numFmtId="0" fontId="3" fillId="0" borderId="90" xfId="0" applyFont="1" applyBorder="1"/>
    <xf numFmtId="0" fontId="44" fillId="0" borderId="0" xfId="0" applyFont="1"/>
    <xf numFmtId="0" fontId="35" fillId="0" borderId="98" xfId="361" applyFont="1" applyBorder="1" applyAlignment="1" applyProtection="1">
      <alignment horizontal="center" vertical="center" wrapText="1"/>
      <protection hidden="1"/>
    </xf>
    <xf numFmtId="0" fontId="3" fillId="38" borderId="20" xfId="0" applyFont="1" applyFill="1" applyBorder="1" applyAlignment="1">
      <alignment vertical="center"/>
    </xf>
    <xf numFmtId="0" fontId="3" fillId="38" borderId="18" xfId="0" applyFont="1" applyFill="1" applyBorder="1" applyAlignment="1">
      <alignment vertical="center" wrapText="1"/>
    </xf>
    <xf numFmtId="0" fontId="4" fillId="0" borderId="100" xfId="0" applyFont="1" applyBorder="1" applyAlignment="1">
      <alignment horizontal="justify" vertical="center"/>
    </xf>
    <xf numFmtId="49" fontId="3" fillId="38" borderId="18" xfId="0" applyNumberFormat="1" applyFont="1" applyFill="1" applyBorder="1" applyAlignment="1">
      <alignment horizontal="center" vertical="center"/>
    </xf>
    <xf numFmtId="0" fontId="3" fillId="0" borderId="62" xfId="0" applyFont="1" applyBorder="1" applyAlignment="1">
      <alignment horizontal="left" vertical="center"/>
    </xf>
    <xf numFmtId="0" fontId="3" fillId="0" borderId="60" xfId="0" applyFont="1" applyBorder="1" applyAlignment="1">
      <alignment vertical="center"/>
    </xf>
    <xf numFmtId="0" fontId="6" fillId="0" borderId="60" xfId="0" applyFont="1" applyBorder="1" applyAlignment="1">
      <alignment horizontal="justify" vertical="center"/>
    </xf>
    <xf numFmtId="0" fontId="3" fillId="0" borderId="60" xfId="0" applyFont="1" applyBorder="1" applyAlignment="1">
      <alignment horizontal="center"/>
    </xf>
    <xf numFmtId="166" fontId="3" fillId="0" borderId="60" xfId="0" applyNumberFormat="1" applyFont="1" applyBorder="1" applyAlignment="1">
      <alignment horizontal="right" vertical="center"/>
    </xf>
    <xf numFmtId="0" fontId="3" fillId="0" borderId="70" xfId="0" applyFont="1" applyBorder="1" applyAlignment="1">
      <alignment horizontal="justify" vertical="center"/>
    </xf>
    <xf numFmtId="0" fontId="3" fillId="0" borderId="98" xfId="0" applyFont="1" applyBorder="1" applyAlignment="1">
      <alignment vertical="center"/>
    </xf>
    <xf numFmtId="0" fontId="3" fillId="0" borderId="98" xfId="0" applyFont="1" applyBorder="1" applyAlignment="1">
      <alignment vertical="top" wrapText="1"/>
    </xf>
    <xf numFmtId="0" fontId="7" fillId="24" borderId="29" xfId="3" applyFont="1" applyFill="1" applyBorder="1" applyAlignment="1">
      <alignment horizontal="center"/>
    </xf>
    <xf numFmtId="0" fontId="7" fillId="24" borderId="30" xfId="3" applyFont="1" applyFill="1" applyBorder="1" applyAlignment="1">
      <alignment horizontal="center"/>
    </xf>
    <xf numFmtId="0" fontId="7" fillId="24" borderId="27" xfId="3" applyFont="1" applyFill="1" applyBorder="1" applyAlignment="1">
      <alignment horizontal="center"/>
    </xf>
    <xf numFmtId="0" fontId="7" fillId="24" borderId="26" xfId="3" applyFont="1" applyFill="1" applyBorder="1" applyAlignment="1">
      <alignment horizontal="center"/>
    </xf>
    <xf numFmtId="0" fontId="7" fillId="24" borderId="28" xfId="3" applyFont="1" applyFill="1" applyBorder="1" applyAlignment="1">
      <alignment horizontal="center"/>
    </xf>
    <xf numFmtId="0" fontId="4" fillId="27" borderId="21" xfId="3" applyFont="1" applyFill="1" applyBorder="1" applyAlignment="1">
      <alignment horizontal="center" vertical="center" wrapText="1"/>
    </xf>
    <xf numFmtId="0" fontId="7" fillId="24" borderId="0" xfId="3" applyFont="1" applyFill="1" applyAlignment="1">
      <alignment horizontal="center"/>
    </xf>
    <xf numFmtId="43" fontId="3" fillId="24" borderId="98" xfId="349" applyFont="1" applyFill="1" applyBorder="1" applyAlignment="1">
      <alignment horizontal="right" vertical="center"/>
    </xf>
    <xf numFmtId="0" fontId="9" fillId="0" borderId="98" xfId="0" applyFont="1" applyBorder="1" applyAlignment="1">
      <alignment horizontal="center" vertical="center"/>
    </xf>
    <xf numFmtId="2" fontId="3" fillId="24" borderId="39" xfId="0" applyNumberFormat="1" applyFont="1" applyFill="1" applyBorder="1" applyAlignment="1">
      <alignment horizontal="center" vertical="center"/>
    </xf>
    <xf numFmtId="0" fontId="35" fillId="24" borderId="37" xfId="361" applyFont="1" applyFill="1" applyBorder="1" applyAlignment="1" applyProtection="1">
      <alignment horizontal="justify" vertical="center"/>
      <protection hidden="1"/>
    </xf>
    <xf numFmtId="0" fontId="41" fillId="24" borderId="0" xfId="3" applyFont="1" applyFill="1" applyAlignment="1">
      <alignment horizontal="center" vertical="center"/>
    </xf>
    <xf numFmtId="4" fontId="4" fillId="39" borderId="39" xfId="0" applyNumberFormat="1" applyFont="1" applyFill="1" applyBorder="1" applyAlignment="1">
      <alignment horizontal="right" vertical="center"/>
    </xf>
    <xf numFmtId="0" fontId="41" fillId="24" borderId="8" xfId="3" applyFont="1" applyFill="1" applyBorder="1" applyAlignment="1">
      <alignment horizontal="center" vertical="center"/>
    </xf>
    <xf numFmtId="0" fontId="41" fillId="24" borderId="7" xfId="3" applyFont="1" applyFill="1" applyBorder="1" applyAlignment="1">
      <alignment horizontal="center" vertical="center"/>
    </xf>
    <xf numFmtId="0" fontId="89" fillId="0" borderId="98" xfId="361" applyFont="1" applyBorder="1" applyAlignment="1" applyProtection="1">
      <alignment horizontal="center"/>
      <protection hidden="1"/>
    </xf>
    <xf numFmtId="0" fontId="34" fillId="0" borderId="50" xfId="357" applyFont="1" applyBorder="1" applyAlignment="1" applyProtection="1">
      <alignment horizontal="center"/>
      <protection hidden="1"/>
    </xf>
    <xf numFmtId="0" fontId="2" fillId="31" borderId="18" xfId="0" applyFont="1" applyFill="1" applyBorder="1" applyAlignment="1">
      <alignment horizontal="left" vertical="center"/>
    </xf>
    <xf numFmtId="0" fontId="2" fillId="31" borderId="18" xfId="0" applyFont="1" applyFill="1" applyBorder="1" applyAlignment="1">
      <alignment horizontal="center" vertical="center"/>
    </xf>
    <xf numFmtId="0" fontId="2" fillId="24" borderId="27" xfId="0" applyFont="1" applyFill="1" applyBorder="1" applyAlignment="1">
      <alignment vertical="center"/>
    </xf>
    <xf numFmtId="0" fontId="0" fillId="24" borderId="27" xfId="0" applyFill="1" applyBorder="1" applyAlignment="1">
      <alignment horizontal="center" vertical="center"/>
    </xf>
    <xf numFmtId="0" fontId="0" fillId="24" borderId="27" xfId="0" applyFill="1" applyBorder="1" applyAlignment="1">
      <alignment vertical="center"/>
    </xf>
    <xf numFmtId="0" fontId="0" fillId="24" borderId="27" xfId="0" applyFill="1" applyBorder="1"/>
    <xf numFmtId="0" fontId="0" fillId="24" borderId="27" xfId="0" applyFill="1" applyBorder="1" applyAlignment="1">
      <alignment horizontal="center"/>
    </xf>
    <xf numFmtId="4" fontId="3" fillId="24" borderId="27" xfId="0" applyNumberFormat="1" applyFont="1" applyFill="1" applyBorder="1" applyAlignment="1">
      <alignment horizontal="right"/>
    </xf>
    <xf numFmtId="4" fontId="0" fillId="24" borderId="27" xfId="0" applyNumberFormat="1" applyFill="1" applyBorder="1" applyAlignment="1">
      <alignment horizontal="right"/>
    </xf>
    <xf numFmtId="0" fontId="4" fillId="31" borderId="25" xfId="0" applyFont="1" applyFill="1" applyBorder="1" applyAlignment="1">
      <alignment vertical="distributed"/>
    </xf>
    <xf numFmtId="179" fontId="52" fillId="31" borderId="25" xfId="0" applyNumberFormat="1" applyFont="1" applyFill="1" applyBorder="1" applyAlignment="1">
      <alignment horizontal="center" vertical="center"/>
    </xf>
    <xf numFmtId="4" fontId="4" fillId="31" borderId="25" xfId="0" applyNumberFormat="1" applyFont="1" applyFill="1" applyBorder="1" applyAlignment="1">
      <alignment horizontal="right" vertical="center"/>
    </xf>
    <xf numFmtId="0" fontId="3" fillId="24" borderId="18" xfId="0" applyFont="1" applyFill="1" applyBorder="1" applyAlignment="1">
      <alignment vertical="center"/>
    </xf>
    <xf numFmtId="4" fontId="3" fillId="0" borderId="96" xfId="0" applyNumberFormat="1" applyFont="1" applyBorder="1" applyAlignment="1">
      <alignment horizontal="right" vertical="center"/>
    </xf>
    <xf numFmtId="0" fontId="3" fillId="0" borderId="96" xfId="0" applyFont="1" applyBorder="1" applyAlignment="1">
      <alignment horizontal="justify" vertical="center"/>
    </xf>
    <xf numFmtId="0" fontId="3" fillId="0" borderId="98" xfId="0" applyFont="1" applyBorder="1" applyAlignment="1">
      <alignment horizontal="justify" vertical="center" wrapText="1"/>
    </xf>
    <xf numFmtId="166" fontId="4" fillId="0" borderId="98" xfId="0" applyNumberFormat="1" applyFont="1" applyBorder="1" applyAlignment="1">
      <alignment vertical="center"/>
    </xf>
    <xf numFmtId="0" fontId="3" fillId="0" borderId="100" xfId="0" applyFont="1" applyBorder="1"/>
    <xf numFmtId="43" fontId="3" fillId="0" borderId="98" xfId="349" applyFont="1" applyBorder="1" applyAlignment="1">
      <alignment horizontal="right" vertical="center"/>
    </xf>
    <xf numFmtId="0" fontId="3" fillId="24" borderId="99" xfId="3" applyFont="1" applyFill="1" applyBorder="1" applyAlignment="1">
      <alignment horizontal="left" vertical="center"/>
    </xf>
    <xf numFmtId="49" fontId="3" fillId="24" borderId="98" xfId="3" applyNumberFormat="1" applyFont="1" applyFill="1" applyBorder="1" applyAlignment="1">
      <alignment horizontal="center" vertical="center"/>
    </xf>
    <xf numFmtId="0" fontId="3" fillId="24" borderId="98" xfId="3" applyFont="1" applyFill="1" applyBorder="1" applyAlignment="1">
      <alignment vertical="center"/>
    </xf>
    <xf numFmtId="0" fontId="3" fillId="24" borderId="98" xfId="3" applyFont="1" applyFill="1" applyBorder="1" applyAlignment="1">
      <alignment horizontal="center" vertical="center"/>
    </xf>
    <xf numFmtId="4" fontId="3" fillId="24" borderId="98" xfId="3" applyNumberFormat="1" applyFont="1" applyFill="1" applyBorder="1" applyAlignment="1">
      <alignment horizontal="center" vertical="center"/>
    </xf>
    <xf numFmtId="0" fontId="3" fillId="24" borderId="98" xfId="3" applyFont="1" applyFill="1" applyBorder="1" applyAlignment="1">
      <alignment vertical="center" wrapText="1"/>
    </xf>
    <xf numFmtId="0" fontId="35" fillId="24" borderId="96" xfId="361" applyFont="1" applyFill="1" applyBorder="1" applyAlignment="1" applyProtection="1">
      <alignment horizontal="justify" vertical="center"/>
      <protection hidden="1"/>
    </xf>
    <xf numFmtId="49" fontId="44" fillId="0" borderId="60" xfId="3" applyNumberFormat="1" applyFont="1" applyBorder="1" applyAlignment="1">
      <alignment horizontal="center" vertical="center" wrapText="1"/>
    </xf>
    <xf numFmtId="0" fontId="35" fillId="0" borderId="96" xfId="361" applyFont="1" applyBorder="1" applyAlignment="1" applyProtection="1">
      <alignment horizontal="center" vertical="center" wrapText="1"/>
      <protection hidden="1"/>
    </xf>
    <xf numFmtId="0" fontId="35" fillId="0" borderId="60" xfId="361" applyFont="1" applyBorder="1" applyAlignment="1" applyProtection="1">
      <alignment horizontal="center" vertical="center"/>
      <protection hidden="1"/>
    </xf>
    <xf numFmtId="174" fontId="35" fillId="0" borderId="38" xfId="349" applyNumberFormat="1" applyFont="1" applyBorder="1" applyAlignment="1" applyProtection="1">
      <alignment vertical="center"/>
      <protection hidden="1"/>
    </xf>
    <xf numFmtId="43" fontId="35" fillId="0" borderId="96" xfId="349" applyFont="1" applyBorder="1" applyAlignment="1" applyProtection="1">
      <alignment horizontal="right" vertical="center"/>
      <protection hidden="1"/>
    </xf>
    <xf numFmtId="43" fontId="44" fillId="0" borderId="96" xfId="349" applyFont="1" applyBorder="1" applyProtection="1">
      <protection hidden="1"/>
    </xf>
    <xf numFmtId="43" fontId="89" fillId="0" borderId="96" xfId="349" applyFont="1" applyBorder="1" applyProtection="1">
      <protection hidden="1"/>
    </xf>
    <xf numFmtId="0" fontId="35" fillId="0" borderId="37" xfId="361" applyFont="1" applyBorder="1" applyAlignment="1" applyProtection="1">
      <alignment horizontal="center" vertical="center" wrapText="1"/>
      <protection hidden="1"/>
    </xf>
    <xf numFmtId="174" fontId="35" fillId="0" borderId="37" xfId="349" applyNumberFormat="1" applyFont="1" applyBorder="1" applyAlignment="1" applyProtection="1">
      <alignment vertical="center"/>
      <protection hidden="1"/>
    </xf>
    <xf numFmtId="43" fontId="34" fillId="0" borderId="37" xfId="349" applyFont="1" applyBorder="1" applyAlignment="1" applyProtection="1">
      <alignment vertical="center"/>
      <protection hidden="1"/>
    </xf>
    <xf numFmtId="0" fontId="35" fillId="24" borderId="98" xfId="361" applyFont="1" applyFill="1" applyBorder="1" applyAlignment="1" applyProtection="1">
      <alignment horizontal="justify" vertical="center"/>
      <protection hidden="1"/>
    </xf>
    <xf numFmtId="0" fontId="35" fillId="0" borderId="98" xfId="361" applyFont="1" applyBorder="1" applyAlignment="1" applyProtection="1">
      <alignment horizontal="center" vertical="center"/>
      <protection hidden="1"/>
    </xf>
    <xf numFmtId="174" fontId="35" fillId="0" borderId="98" xfId="349" applyNumberFormat="1" applyFont="1" applyBorder="1" applyAlignment="1" applyProtection="1">
      <alignment vertical="center"/>
      <protection hidden="1"/>
    </xf>
    <xf numFmtId="43" fontId="35" fillId="0" borderId="98" xfId="349" applyFont="1" applyBorder="1" applyAlignment="1" applyProtection="1">
      <alignment horizontal="right" vertical="center"/>
      <protection hidden="1"/>
    </xf>
    <xf numFmtId="43" fontId="44" fillId="0" borderId="98" xfId="349" applyFont="1" applyBorder="1" applyProtection="1">
      <protection hidden="1"/>
    </xf>
    <xf numFmtId="43" fontId="89" fillId="0" borderId="98" xfId="349" applyFont="1" applyBorder="1" applyProtection="1">
      <protection hidden="1"/>
    </xf>
    <xf numFmtId="49" fontId="44" fillId="0" borderId="98" xfId="3" applyNumberFormat="1" applyFont="1" applyBorder="1" applyAlignment="1">
      <alignment horizontal="center" vertical="center" wrapText="1"/>
    </xf>
    <xf numFmtId="0" fontId="35" fillId="0" borderId="96" xfId="361" applyFont="1" applyBorder="1" applyAlignment="1" applyProtection="1">
      <alignment horizontal="center"/>
      <protection hidden="1"/>
    </xf>
    <xf numFmtId="0" fontId="44" fillId="0" borderId="96" xfId="361" applyFont="1" applyBorder="1" applyAlignment="1" applyProtection="1">
      <alignment horizontal="center" vertical="center"/>
      <protection hidden="1"/>
    </xf>
    <xf numFmtId="0" fontId="35" fillId="24" borderId="96" xfId="361" applyFont="1" applyFill="1" applyBorder="1" applyAlignment="1" applyProtection="1">
      <alignment horizontal="center" vertical="center"/>
      <protection hidden="1"/>
    </xf>
    <xf numFmtId="175" fontId="35" fillId="0" borderId="96" xfId="349" applyNumberFormat="1" applyFont="1" applyBorder="1" applyAlignment="1" applyProtection="1">
      <alignment horizontal="center"/>
      <protection hidden="1"/>
    </xf>
    <xf numFmtId="4" fontId="44" fillId="0" borderId="96" xfId="349" applyNumberFormat="1" applyFont="1" applyBorder="1" applyAlignment="1" applyProtection="1">
      <alignment vertical="center"/>
      <protection hidden="1"/>
    </xf>
    <xf numFmtId="0" fontId="44" fillId="0" borderId="37" xfId="361" applyFont="1" applyBorder="1" applyAlignment="1" applyProtection="1">
      <alignment horizontal="justify"/>
      <protection hidden="1"/>
    </xf>
    <xf numFmtId="0" fontId="44" fillId="0" borderId="60" xfId="361" applyFont="1" applyBorder="1" applyAlignment="1" applyProtection="1">
      <alignment horizontal="center"/>
      <protection hidden="1"/>
    </xf>
    <xf numFmtId="0" fontId="44" fillId="0" borderId="37" xfId="361" applyFont="1" applyBorder="1" applyAlignment="1" applyProtection="1">
      <alignment horizontal="center"/>
      <protection hidden="1"/>
    </xf>
    <xf numFmtId="175" fontId="44" fillId="0" borderId="37" xfId="349" applyNumberFormat="1" applyFont="1" applyBorder="1" applyAlignment="1" applyProtection="1">
      <alignment horizontal="center"/>
      <protection hidden="1"/>
    </xf>
    <xf numFmtId="43" fontId="44" fillId="0" borderId="37" xfId="349" applyFont="1" applyBorder="1" applyProtection="1">
      <protection hidden="1"/>
    </xf>
    <xf numFmtId="43" fontId="44" fillId="0" borderId="60" xfId="349" applyFont="1" applyBorder="1" applyProtection="1">
      <protection hidden="1"/>
    </xf>
    <xf numFmtId="0" fontId="35" fillId="0" borderId="98" xfId="361" applyFont="1" applyBorder="1" applyAlignment="1" applyProtection="1">
      <alignment horizontal="center"/>
      <protection hidden="1"/>
    </xf>
    <xf numFmtId="0" fontId="44" fillId="0" borderId="98" xfId="361" applyFont="1" applyBorder="1" applyAlignment="1" applyProtection="1">
      <alignment horizontal="center" vertical="center"/>
      <protection hidden="1"/>
    </xf>
    <xf numFmtId="0" fontId="35" fillId="24" borderId="98" xfId="361" applyFont="1" applyFill="1" applyBorder="1" applyAlignment="1" applyProtection="1">
      <alignment horizontal="center" vertical="center"/>
      <protection hidden="1"/>
    </xf>
    <xf numFmtId="175" fontId="35" fillId="0" borderId="98" xfId="349" applyNumberFormat="1" applyFont="1" applyBorder="1" applyAlignment="1" applyProtection="1">
      <alignment horizontal="center"/>
      <protection hidden="1"/>
    </xf>
    <xf numFmtId="4" fontId="44" fillId="0" borderId="98" xfId="349" applyNumberFormat="1" applyFont="1" applyBorder="1" applyAlignment="1" applyProtection="1">
      <alignment vertical="center"/>
      <protection hidden="1"/>
    </xf>
    <xf numFmtId="0" fontId="35" fillId="0" borderId="98" xfId="361" applyFont="1" applyBorder="1" applyAlignment="1" applyProtection="1">
      <alignment horizontal="justify" vertical="center"/>
      <protection hidden="1"/>
    </xf>
    <xf numFmtId="4" fontId="35" fillId="0" borderId="98" xfId="361" applyNumberFormat="1" applyFont="1" applyBorder="1" applyAlignment="1" applyProtection="1">
      <alignment horizontal="right" vertical="center"/>
      <protection hidden="1"/>
    </xf>
    <xf numFmtId="0" fontId="3" fillId="0" borderId="77" xfId="3" applyFont="1" applyBorder="1" applyAlignment="1">
      <alignment horizontal="left" vertical="center"/>
    </xf>
    <xf numFmtId="49" fontId="3" fillId="0" borderId="72" xfId="3" applyNumberFormat="1" applyFont="1" applyBorder="1" applyAlignment="1">
      <alignment horizontal="center" vertical="center"/>
    </xf>
    <xf numFmtId="0" fontId="3" fillId="42" borderId="72" xfId="3" applyFont="1" applyFill="1" applyBorder="1" applyAlignment="1">
      <alignment horizontal="left" vertical="center"/>
    </xf>
    <xf numFmtId="0" fontId="3" fillId="42" borderId="72" xfId="3" applyFont="1" applyFill="1" applyBorder="1" applyAlignment="1">
      <alignment horizontal="center" vertical="center"/>
    </xf>
    <xf numFmtId="4" fontId="3" fillId="42" borderId="72" xfId="3" applyNumberFormat="1" applyFont="1" applyFill="1" applyBorder="1" applyAlignment="1">
      <alignment horizontal="center" vertical="center"/>
    </xf>
    <xf numFmtId="0" fontId="3" fillId="0" borderId="72" xfId="3" applyFont="1" applyBorder="1" applyAlignment="1">
      <alignment horizontal="left" vertical="center"/>
    </xf>
    <xf numFmtId="43" fontId="3" fillId="0" borderId="72" xfId="349" applyFont="1" applyBorder="1" applyAlignment="1">
      <alignment horizontal="right" vertical="center"/>
    </xf>
    <xf numFmtId="0" fontId="35" fillId="0" borderId="101" xfId="362" applyFont="1" applyBorder="1" applyAlignment="1">
      <alignment horizontal="center" vertical="center"/>
    </xf>
    <xf numFmtId="175" fontId="44" fillId="0" borderId="98" xfId="349" applyNumberFormat="1" applyFont="1" applyBorder="1" applyAlignment="1" applyProtection="1">
      <alignment horizontal="right" vertical="center"/>
      <protection hidden="1"/>
    </xf>
    <xf numFmtId="175" fontId="44" fillId="0" borderId="98" xfId="349" applyNumberFormat="1" applyFont="1" applyBorder="1" applyAlignment="1" applyProtection="1">
      <alignment vertical="center"/>
      <protection hidden="1"/>
    </xf>
    <xf numFmtId="43" fontId="44" fillId="0" borderId="98" xfId="349" applyFont="1" applyBorder="1" applyAlignment="1" applyProtection="1">
      <alignment vertical="center"/>
      <protection hidden="1"/>
    </xf>
    <xf numFmtId="0" fontId="44" fillId="0" borderId="98" xfId="361" applyFont="1" applyBorder="1" applyAlignment="1" applyProtection="1">
      <alignment horizontal="justify" vertical="center"/>
      <protection hidden="1"/>
    </xf>
    <xf numFmtId="49" fontId="44" fillId="0" borderId="98" xfId="3" applyNumberFormat="1" applyFont="1" applyBorder="1" applyAlignment="1">
      <alignment horizontal="center" vertical="center"/>
    </xf>
    <xf numFmtId="0" fontId="44" fillId="0" borderId="98" xfId="361" applyFont="1" applyBorder="1" applyProtection="1">
      <protection hidden="1"/>
    </xf>
    <xf numFmtId="0" fontId="44" fillId="0" borderId="98" xfId="361" applyFont="1" applyBorder="1" applyAlignment="1" applyProtection="1">
      <alignment horizontal="center"/>
      <protection hidden="1"/>
    </xf>
    <xf numFmtId="0" fontId="3" fillId="0" borderId="29" xfId="0" applyFont="1" applyBorder="1" applyAlignment="1">
      <alignment horizontal="justify" vertical="center"/>
    </xf>
    <xf numFmtId="0" fontId="3" fillId="24" borderId="66" xfId="3" applyFont="1" applyFill="1" applyBorder="1" applyAlignment="1">
      <alignment horizontal="center" vertical="center"/>
    </xf>
    <xf numFmtId="49" fontId="0" fillId="24" borderId="39" xfId="3" applyNumberFormat="1" applyFont="1" applyFill="1" applyBorder="1" applyAlignment="1">
      <alignment horizontal="center" vertical="center"/>
    </xf>
    <xf numFmtId="0" fontId="1" fillId="24" borderId="39" xfId="3" applyFill="1" applyBorder="1" applyAlignment="1">
      <alignment horizontal="center" vertical="center"/>
    </xf>
    <xf numFmtId="0" fontId="0" fillId="24" borderId="39" xfId="0" applyFill="1" applyBorder="1" applyAlignment="1">
      <alignment horizontal="justify" vertical="center" wrapText="1"/>
    </xf>
    <xf numFmtId="0" fontId="0" fillId="24" borderId="39" xfId="3" applyFont="1" applyFill="1" applyBorder="1" applyAlignment="1">
      <alignment horizontal="center" vertical="center"/>
    </xf>
    <xf numFmtId="0" fontId="3" fillId="24" borderId="39" xfId="3" applyFont="1" applyFill="1" applyBorder="1" applyAlignment="1">
      <alignment horizontal="center" vertical="center" wrapText="1"/>
    </xf>
    <xf numFmtId="17" fontId="1" fillId="24" borderId="39" xfId="3" applyNumberFormat="1" applyFill="1" applyBorder="1" applyAlignment="1">
      <alignment horizontal="center" vertical="center"/>
    </xf>
    <xf numFmtId="181" fontId="1" fillId="24" borderId="39" xfId="3" applyNumberFormat="1" applyFill="1" applyBorder="1" applyAlignment="1">
      <alignment horizontal="center" vertical="center" wrapText="1"/>
    </xf>
    <xf numFmtId="180" fontId="3" fillId="24" borderId="39" xfId="3" applyNumberFormat="1" applyFont="1" applyFill="1" applyBorder="1" applyAlignment="1">
      <alignment horizontal="center" vertical="center" wrapText="1"/>
    </xf>
    <xf numFmtId="4" fontId="3" fillId="24" borderId="86" xfId="3" applyNumberFormat="1" applyFont="1" applyFill="1" applyBorder="1" applyAlignment="1">
      <alignment horizontal="right" vertical="center" wrapText="1"/>
    </xf>
    <xf numFmtId="0" fontId="9" fillId="24" borderId="98" xfId="0" applyFont="1" applyFill="1" applyBorder="1" applyAlignment="1">
      <alignment horizontal="center" vertical="center" wrapText="1"/>
    </xf>
    <xf numFmtId="0" fontId="0" fillId="24" borderId="98" xfId="3" applyFont="1" applyFill="1" applyBorder="1" applyAlignment="1">
      <alignment horizontal="center"/>
    </xf>
    <xf numFmtId="0" fontId="0" fillId="24" borderId="98" xfId="0" applyFill="1" applyBorder="1" applyAlignment="1">
      <alignment horizontal="justify" vertical="center"/>
    </xf>
    <xf numFmtId="0" fontId="0" fillId="24" borderId="98" xfId="3" applyFont="1" applyFill="1" applyBorder="1" applyAlignment="1">
      <alignment horizontal="center" vertical="center"/>
    </xf>
    <xf numFmtId="4" fontId="3" fillId="24" borderId="98" xfId="3" applyNumberFormat="1" applyFont="1" applyFill="1" applyBorder="1" applyAlignment="1">
      <alignment horizontal="center" vertical="center" wrapText="1"/>
    </xf>
    <xf numFmtId="17" fontId="0" fillId="24" borderId="98" xfId="3" applyNumberFormat="1" applyFont="1" applyFill="1" applyBorder="1" applyAlignment="1">
      <alignment horizontal="center" vertical="center"/>
    </xf>
    <xf numFmtId="181" fontId="1" fillId="24" borderId="98" xfId="3" applyNumberFormat="1" applyFill="1" applyBorder="1" applyAlignment="1">
      <alignment horizontal="center" vertical="center" wrapText="1"/>
    </xf>
    <xf numFmtId="0" fontId="3" fillId="24" borderId="98" xfId="3" applyFont="1" applyFill="1" applyBorder="1" applyAlignment="1">
      <alignment horizontal="center" vertical="center" wrapText="1"/>
    </xf>
    <xf numFmtId="180" fontId="3" fillId="24" borderId="98" xfId="3" applyNumberFormat="1" applyFont="1" applyFill="1" applyBorder="1" applyAlignment="1">
      <alignment horizontal="center" vertical="center" wrapText="1"/>
    </xf>
    <xf numFmtId="4" fontId="3" fillId="24" borderId="100" xfId="3" applyNumberFormat="1" applyFont="1" applyFill="1" applyBorder="1" applyAlignment="1">
      <alignment horizontal="right" vertical="center" wrapText="1"/>
    </xf>
    <xf numFmtId="0" fontId="3" fillId="24" borderId="98" xfId="3" applyFont="1" applyFill="1" applyBorder="1" applyAlignment="1">
      <alignment horizontal="justify" vertical="top"/>
    </xf>
    <xf numFmtId="182" fontId="1" fillId="24" borderId="98" xfId="3" applyNumberFormat="1" applyFill="1" applyBorder="1" applyAlignment="1">
      <alignment horizontal="center" vertical="center"/>
    </xf>
    <xf numFmtId="0" fontId="0" fillId="24" borderId="102" xfId="3" applyFont="1" applyFill="1" applyBorder="1" applyAlignment="1">
      <alignment horizontal="center" vertical="center"/>
    </xf>
    <xf numFmtId="0" fontId="3" fillId="24" borderId="102" xfId="3" applyFont="1" applyFill="1" applyBorder="1" applyAlignment="1">
      <alignment horizontal="justify" vertical="top"/>
    </xf>
    <xf numFmtId="0" fontId="3" fillId="24" borderId="102" xfId="3" applyFont="1" applyFill="1" applyBorder="1" applyAlignment="1">
      <alignment horizontal="center" vertical="center"/>
    </xf>
    <xf numFmtId="182" fontId="1" fillId="24" borderId="102" xfId="3" applyNumberFormat="1" applyFill="1" applyBorder="1" applyAlignment="1">
      <alignment horizontal="center" vertical="center"/>
    </xf>
    <xf numFmtId="0" fontId="3" fillId="24" borderId="102" xfId="3" applyFont="1" applyFill="1" applyBorder="1" applyAlignment="1">
      <alignment horizontal="center" vertical="center" wrapText="1"/>
    </xf>
    <xf numFmtId="180" fontId="3" fillId="24" borderId="102" xfId="3" applyNumberFormat="1" applyFont="1" applyFill="1" applyBorder="1" applyAlignment="1">
      <alignment horizontal="center" vertical="center" wrapText="1"/>
    </xf>
    <xf numFmtId="4" fontId="3" fillId="24" borderId="103" xfId="3" applyNumberFormat="1" applyFont="1" applyFill="1" applyBorder="1" applyAlignment="1">
      <alignment horizontal="right" vertical="center" wrapText="1"/>
    </xf>
    <xf numFmtId="0" fontId="0" fillId="24" borderId="20" xfId="3" applyFont="1" applyFill="1" applyBorder="1" applyAlignment="1">
      <alignment vertical="center"/>
    </xf>
    <xf numFmtId="0" fontId="0" fillId="24" borderId="18" xfId="3" applyFont="1" applyFill="1" applyBorder="1" applyAlignment="1">
      <alignment horizontal="center" vertical="center"/>
    </xf>
    <xf numFmtId="0" fontId="3" fillId="24" borderId="18" xfId="3" applyFont="1" applyFill="1" applyBorder="1" applyAlignment="1">
      <alignment horizontal="justify" vertical="top"/>
    </xf>
    <xf numFmtId="0" fontId="3" fillId="24" borderId="18" xfId="3" applyFont="1" applyFill="1" applyBorder="1" applyAlignment="1">
      <alignment horizontal="center" vertical="center"/>
    </xf>
    <xf numFmtId="43" fontId="1" fillId="24" borderId="21" xfId="3" applyNumberFormat="1" applyFill="1" applyBorder="1" applyAlignment="1">
      <alignment horizontal="center" vertical="center"/>
    </xf>
    <xf numFmtId="0" fontId="3" fillId="24" borderId="18" xfId="3" applyFont="1" applyFill="1" applyBorder="1" applyAlignment="1">
      <alignment horizontal="justify" vertical="center"/>
    </xf>
    <xf numFmtId="0" fontId="0" fillId="24" borderId="23" xfId="3" applyFont="1" applyFill="1" applyBorder="1" applyAlignment="1">
      <alignment horizontal="center" vertical="center"/>
    </xf>
    <xf numFmtId="0" fontId="3" fillId="24" borderId="23" xfId="3" applyFont="1" applyFill="1" applyBorder="1" applyAlignment="1">
      <alignment horizontal="justify" vertical="top"/>
    </xf>
    <xf numFmtId="0" fontId="3" fillId="24" borderId="23" xfId="3" applyFont="1" applyFill="1" applyBorder="1" applyAlignment="1">
      <alignment horizontal="center" vertical="center"/>
    </xf>
    <xf numFmtId="43" fontId="1" fillId="24" borderId="24" xfId="3" applyNumberFormat="1" applyFill="1" applyBorder="1" applyAlignment="1">
      <alignment horizontal="center" vertical="center"/>
    </xf>
    <xf numFmtId="0" fontId="1" fillId="24" borderId="0" xfId="3" applyFill="1"/>
    <xf numFmtId="0" fontId="1" fillId="24" borderId="0" xfId="3" applyFill="1" applyAlignment="1">
      <alignment horizontal="center"/>
    </xf>
    <xf numFmtId="0" fontId="7" fillId="24" borderId="18" xfId="3" applyFont="1" applyFill="1" applyBorder="1" applyAlignment="1">
      <alignment horizontal="center" vertical="center"/>
    </xf>
    <xf numFmtId="0" fontId="7" fillId="24" borderId="23" xfId="3" applyFont="1" applyFill="1" applyBorder="1" applyAlignment="1">
      <alignment horizontal="center" vertical="center"/>
    </xf>
    <xf numFmtId="0" fontId="5" fillId="0" borderId="0" xfId="355"/>
    <xf numFmtId="0" fontId="59" fillId="0" borderId="0" xfId="355" applyFont="1" applyAlignment="1">
      <alignment horizontal="left"/>
    </xf>
    <xf numFmtId="0" fontId="59" fillId="0" borderId="0" xfId="355" applyFont="1" applyAlignment="1">
      <alignment wrapText="1"/>
    </xf>
    <xf numFmtId="0" fontId="59" fillId="0" borderId="0" xfId="355" applyFont="1" applyAlignment="1">
      <alignment horizontal="right"/>
    </xf>
    <xf numFmtId="4" fontId="59" fillId="0" borderId="0" xfId="355" applyNumberFormat="1" applyFont="1" applyAlignment="1">
      <alignment horizontal="right"/>
    </xf>
    <xf numFmtId="0" fontId="3" fillId="24" borderId="98" xfId="3" applyFont="1" applyFill="1" applyBorder="1" applyAlignment="1">
      <alignment horizontal="left" vertical="center"/>
    </xf>
    <xf numFmtId="43" fontId="1" fillId="0" borderId="0" xfId="3" applyNumberFormat="1" applyAlignment="1">
      <alignment vertical="center"/>
    </xf>
    <xf numFmtId="182" fontId="1" fillId="0" borderId="0" xfId="3" applyNumberFormat="1" applyAlignment="1">
      <alignment vertical="center"/>
    </xf>
    <xf numFmtId="182" fontId="3" fillId="0" borderId="0" xfId="3" applyNumberFormat="1" applyFont="1" applyAlignment="1">
      <alignment vertical="center"/>
    </xf>
    <xf numFmtId="182" fontId="6" fillId="0" borderId="0" xfId="3" applyNumberFormat="1" applyFont="1" applyAlignment="1">
      <alignment vertical="center"/>
    </xf>
    <xf numFmtId="0" fontId="4" fillId="0" borderId="98" xfId="0" applyFont="1" applyBorder="1" applyAlignment="1">
      <alignment horizontal="justify" vertical="center"/>
    </xf>
    <xf numFmtId="0" fontId="0" fillId="47" borderId="101" xfId="0" applyFill="1" applyBorder="1" applyAlignment="1">
      <alignment horizontal="justify" vertical="center" wrapText="1"/>
    </xf>
    <xf numFmtId="0" fontId="3" fillId="47" borderId="98" xfId="0" applyFont="1" applyFill="1" applyBorder="1" applyAlignment="1">
      <alignment horizontal="center" vertical="center"/>
    </xf>
    <xf numFmtId="4" fontId="3" fillId="47" borderId="98" xfId="0" applyNumberFormat="1" applyFont="1" applyFill="1" applyBorder="1" applyAlignment="1">
      <alignment horizontal="right" vertical="center"/>
    </xf>
    <xf numFmtId="0" fontId="3" fillId="47" borderId="100" xfId="0" applyFont="1" applyFill="1" applyBorder="1" applyAlignment="1">
      <alignment horizontal="justify" vertical="center" wrapText="1"/>
    </xf>
    <xf numFmtId="0" fontId="3" fillId="0" borderId="43" xfId="0" applyFont="1" applyBorder="1" applyAlignment="1">
      <alignment horizontal="left" vertical="top"/>
    </xf>
    <xf numFmtId="1" fontId="9" fillId="0" borderId="18" xfId="0" applyNumberFormat="1" applyFont="1" applyBorder="1" applyAlignment="1">
      <alignment horizontal="center" vertical="center" wrapText="1"/>
    </xf>
    <xf numFmtId="0" fontId="3" fillId="0" borderId="18" xfId="0" applyFont="1" applyBorder="1" applyAlignment="1">
      <alignment horizontal="justify" vertical="center" wrapText="1"/>
    </xf>
    <xf numFmtId="4" fontId="3" fillId="24" borderId="21" xfId="0" applyNumberFormat="1" applyFont="1" applyFill="1" applyBorder="1" applyAlignment="1">
      <alignment horizontal="right" vertical="center"/>
    </xf>
    <xf numFmtId="0" fontId="0" fillId="48" borderId="0" xfId="0" applyFill="1"/>
    <xf numFmtId="0" fontId="0" fillId="48" borderId="0" xfId="0" applyFill="1" applyAlignment="1">
      <alignment vertical="center"/>
    </xf>
    <xf numFmtId="0" fontId="3" fillId="24" borderId="18" xfId="0" applyFont="1" applyFill="1" applyBorder="1" applyAlignment="1">
      <alignment horizontal="left" vertical="center"/>
    </xf>
    <xf numFmtId="2" fontId="3" fillId="24" borderId="18" xfId="0" applyNumberFormat="1" applyFont="1" applyFill="1" applyBorder="1" applyAlignment="1">
      <alignment horizontal="center" vertical="center"/>
    </xf>
    <xf numFmtId="0" fontId="3" fillId="24" borderId="39" xfId="0" applyFont="1" applyFill="1" applyBorder="1" applyAlignment="1">
      <alignment vertical="center"/>
    </xf>
    <xf numFmtId="0" fontId="3" fillId="24" borderId="39" xfId="3" applyFont="1" applyFill="1" applyBorder="1" applyAlignment="1">
      <alignment horizontal="center" vertical="distributed"/>
    </xf>
    <xf numFmtId="0" fontId="9" fillId="24" borderId="39" xfId="0" applyFont="1" applyFill="1" applyBorder="1" applyAlignment="1">
      <alignment horizontal="center" vertical="center"/>
    </xf>
    <xf numFmtId="0" fontId="3" fillId="24" borderId="39" xfId="3" applyFont="1" applyFill="1" applyBorder="1" applyAlignment="1">
      <alignment vertical="distributed"/>
    </xf>
    <xf numFmtId="49" fontId="3" fillId="24" borderId="39" xfId="3" applyNumberFormat="1" applyFont="1" applyFill="1" applyBorder="1" applyAlignment="1">
      <alignment horizontal="center" vertical="distributed"/>
    </xf>
    <xf numFmtId="179" fontId="3" fillId="24" borderId="39" xfId="0" applyNumberFormat="1" applyFont="1" applyFill="1" applyBorder="1" applyAlignment="1">
      <alignment horizontal="center" vertical="center"/>
    </xf>
    <xf numFmtId="4" fontId="3" fillId="24" borderId="98" xfId="0" applyNumberFormat="1" applyFont="1" applyFill="1" applyBorder="1" applyAlignment="1">
      <alignment horizontal="right" vertical="center"/>
    </xf>
    <xf numFmtId="49" fontId="3" fillId="0" borderId="98" xfId="0" applyNumberFormat="1" applyFont="1" applyBorder="1" applyAlignment="1">
      <alignment horizontal="justify" vertical="center"/>
    </xf>
    <xf numFmtId="0" fontId="0" fillId="0" borderId="98" xfId="0" applyBorder="1" applyAlignment="1">
      <alignment vertical="center"/>
    </xf>
    <xf numFmtId="4" fontId="94" fillId="25" borderId="0" xfId="161" applyNumberFormat="1" applyFont="1" applyFill="1" applyAlignment="1">
      <alignment horizontal="right" vertical="top"/>
    </xf>
    <xf numFmtId="4" fontId="93" fillId="25" borderId="0" xfId="161" applyNumberFormat="1" applyFont="1" applyFill="1" applyAlignment="1">
      <alignment vertical="top"/>
    </xf>
    <xf numFmtId="0" fontId="93" fillId="25" borderId="0" xfId="161" applyFont="1" applyFill="1" applyAlignment="1">
      <alignment vertical="top"/>
    </xf>
    <xf numFmtId="14" fontId="93" fillId="25" borderId="0" xfId="161" applyNumberFormat="1" applyFont="1" applyFill="1" applyAlignment="1">
      <alignment vertical="top"/>
    </xf>
    <xf numFmtId="10" fontId="94" fillId="25" borderId="0" xfId="1" applyNumberFormat="1" applyFont="1" applyFill="1" applyAlignment="1">
      <alignment horizontal="right" vertical="top"/>
    </xf>
    <xf numFmtId="0" fontId="3" fillId="0" borderId="98" xfId="0" applyFont="1" applyBorder="1" applyAlignment="1">
      <alignment horizontal="justify" wrapText="1"/>
    </xf>
    <xf numFmtId="0" fontId="74" fillId="46" borderId="0" xfId="0" applyFont="1" applyFill="1" applyAlignment="1">
      <alignment wrapText="1"/>
    </xf>
    <xf numFmtId="0" fontId="75" fillId="46" borderId="0" xfId="0" applyFont="1" applyFill="1" applyAlignment="1">
      <alignment horizontal="center" wrapText="1"/>
    </xf>
    <xf numFmtId="10" fontId="75" fillId="46" borderId="0" xfId="0" applyNumberFormat="1" applyFont="1" applyFill="1" applyAlignment="1">
      <alignment horizontal="right" wrapText="1"/>
    </xf>
    <xf numFmtId="0" fontId="75" fillId="46" borderId="50" xfId="0" applyFont="1" applyFill="1" applyBorder="1" applyAlignment="1">
      <alignment horizontal="center" wrapText="1"/>
    </xf>
    <xf numFmtId="10" fontId="77" fillId="46" borderId="50" xfId="0" applyNumberFormat="1" applyFont="1" applyFill="1" applyBorder="1" applyAlignment="1">
      <alignment horizontal="right"/>
    </xf>
    <xf numFmtId="0" fontId="9" fillId="32" borderId="21" xfId="0" applyFont="1" applyFill="1" applyBorder="1" applyAlignment="1">
      <alignment horizontal="center" vertical="center"/>
    </xf>
    <xf numFmtId="49" fontId="3" fillId="0" borderId="18" xfId="0" applyNumberFormat="1" applyFont="1" applyBorder="1" applyAlignment="1">
      <alignment horizontal="center" vertical="center" wrapText="1"/>
    </xf>
    <xf numFmtId="0" fontId="3" fillId="0" borderId="18" xfId="0" applyFont="1" applyBorder="1" applyAlignment="1">
      <alignment horizontal="justify" vertical="top" wrapText="1"/>
    </xf>
    <xf numFmtId="166" fontId="4" fillId="0" borderId="18" xfId="0" applyNumberFormat="1" applyFont="1" applyBorder="1" applyAlignment="1">
      <alignment horizontal="right" vertical="center"/>
    </xf>
    <xf numFmtId="165" fontId="3" fillId="0" borderId="18" xfId="0" applyNumberFormat="1" applyFont="1" applyBorder="1" applyAlignment="1">
      <alignment horizontal="center" vertical="center"/>
    </xf>
    <xf numFmtId="0" fontId="3" fillId="0" borderId="18" xfId="0" applyFont="1" applyBorder="1" applyAlignment="1">
      <alignment horizontal="justify"/>
    </xf>
    <xf numFmtId="0" fontId="3" fillId="0" borderId="21" xfId="0" applyFont="1" applyBorder="1"/>
    <xf numFmtId="0" fontId="3" fillId="24" borderId="0" xfId="0" applyFont="1" applyFill="1" applyAlignment="1">
      <alignment vertical="center"/>
    </xf>
    <xf numFmtId="0" fontId="9" fillId="24" borderId="0" xfId="0" applyFont="1" applyFill="1" applyAlignment="1">
      <alignment horizontal="center" vertical="center"/>
    </xf>
    <xf numFmtId="0" fontId="9" fillId="24" borderId="0" xfId="0" applyFont="1" applyFill="1" applyAlignment="1">
      <alignment vertical="center"/>
    </xf>
    <xf numFmtId="179" fontId="3" fillId="24" borderId="0" xfId="0" applyNumberFormat="1" applyFont="1" applyFill="1" applyAlignment="1">
      <alignment horizontal="center" vertical="center"/>
    </xf>
    <xf numFmtId="4" fontId="3" fillId="24" borderId="0" xfId="0" applyNumberFormat="1" applyFont="1" applyFill="1" applyAlignment="1">
      <alignment horizontal="right" vertical="center"/>
    </xf>
    <xf numFmtId="179" fontId="4" fillId="31" borderId="25" xfId="0" applyNumberFormat="1" applyFont="1" applyFill="1" applyBorder="1" applyAlignment="1">
      <alignment horizontal="center" vertical="center"/>
    </xf>
    <xf numFmtId="179" fontId="4" fillId="32" borderId="25" xfId="0" applyNumberFormat="1" applyFont="1" applyFill="1" applyBorder="1" applyAlignment="1">
      <alignment horizontal="center" vertical="center"/>
    </xf>
    <xf numFmtId="179" fontId="4" fillId="31" borderId="37" xfId="0" applyNumberFormat="1" applyFont="1" applyFill="1" applyBorder="1" applyAlignment="1">
      <alignment horizontal="center" vertical="center"/>
    </xf>
    <xf numFmtId="0" fontId="0" fillId="24" borderId="0" xfId="0" applyFill="1" applyAlignment="1">
      <alignment horizontal="justify" vertical="top" wrapText="1"/>
    </xf>
    <xf numFmtId="4" fontId="3" fillId="0" borderId="21" xfId="0" applyNumberFormat="1" applyFont="1" applyBorder="1" applyAlignment="1">
      <alignment horizontal="right" vertical="center"/>
    </xf>
    <xf numFmtId="0" fontId="3" fillId="24" borderId="98" xfId="3" applyFont="1" applyFill="1" applyBorder="1" applyAlignment="1">
      <alignment horizontal="center"/>
    </xf>
    <xf numFmtId="0" fontId="3" fillId="24" borderId="98" xfId="0" applyFont="1" applyFill="1" applyBorder="1" applyAlignment="1">
      <alignment horizontal="justify" vertical="center"/>
    </xf>
    <xf numFmtId="17" fontId="3" fillId="24" borderId="98" xfId="3" applyNumberFormat="1" applyFont="1" applyFill="1" applyBorder="1" applyAlignment="1">
      <alignment horizontal="center" vertical="center"/>
    </xf>
    <xf numFmtId="181" fontId="3" fillId="24" borderId="98" xfId="3" applyNumberFormat="1" applyFont="1" applyFill="1" applyBorder="1" applyAlignment="1">
      <alignment horizontal="center" vertical="center" wrapText="1"/>
    </xf>
    <xf numFmtId="43" fontId="3" fillId="0" borderId="0" xfId="3" applyNumberFormat="1" applyFont="1" applyAlignment="1">
      <alignment vertical="center"/>
    </xf>
    <xf numFmtId="10" fontId="0" fillId="0" borderId="0" xfId="0" applyNumberFormat="1" applyAlignment="1">
      <alignment vertical="center"/>
    </xf>
    <xf numFmtId="4" fontId="3" fillId="0" borderId="0" xfId="0" applyNumberFormat="1" applyFont="1" applyAlignment="1">
      <alignment vertical="center"/>
    </xf>
    <xf numFmtId="43" fontId="0" fillId="0" borderId="0" xfId="0" applyNumberFormat="1" applyAlignment="1">
      <alignment vertical="center"/>
    </xf>
    <xf numFmtId="43" fontId="0" fillId="35" borderId="0" xfId="0" applyNumberFormat="1" applyFill="1" applyAlignment="1">
      <alignment vertical="center"/>
    </xf>
    <xf numFmtId="0" fontId="7" fillId="0" borderId="18" xfId="3" applyFont="1" applyBorder="1" applyAlignment="1">
      <alignment horizontal="center" vertical="center"/>
    </xf>
    <xf numFmtId="0" fontId="0" fillId="0" borderId="18" xfId="3" applyFont="1" applyBorder="1" applyAlignment="1">
      <alignment horizontal="center" vertical="center"/>
    </xf>
    <xf numFmtId="0" fontId="3" fillId="0" borderId="18" xfId="3" applyFont="1" applyBorder="1" applyAlignment="1">
      <alignment horizontal="justify" vertical="top"/>
    </xf>
    <xf numFmtId="0" fontId="3" fillId="0" borderId="18" xfId="3" applyFont="1" applyBorder="1" applyAlignment="1">
      <alignment horizontal="justify" vertical="center"/>
    </xf>
    <xf numFmtId="0" fontId="1" fillId="0" borderId="0" xfId="3" applyAlignment="1">
      <alignment horizontal="left" vertical="center"/>
    </xf>
    <xf numFmtId="0" fontId="32" fillId="0" borderId="0" xfId="3" applyFont="1" applyAlignment="1">
      <alignment horizontal="left" vertical="center"/>
    </xf>
    <xf numFmtId="17" fontId="1" fillId="0" borderId="0" xfId="3" applyNumberFormat="1" applyAlignment="1">
      <alignment horizontal="left" vertical="center"/>
    </xf>
    <xf numFmtId="43" fontId="3" fillId="41" borderId="98" xfId="349" applyFont="1" applyFill="1" applyBorder="1" applyAlignment="1">
      <alignment horizontal="right" vertical="center"/>
    </xf>
    <xf numFmtId="0" fontId="3" fillId="0" borderId="72" xfId="3" applyFont="1" applyBorder="1" applyAlignment="1">
      <alignment horizontal="center" vertical="center"/>
    </xf>
    <xf numFmtId="43" fontId="3" fillId="41" borderId="45" xfId="349" applyFont="1" applyFill="1" applyBorder="1" applyAlignment="1">
      <alignment horizontal="right" vertical="center"/>
    </xf>
    <xf numFmtId="43" fontId="3" fillId="0" borderId="71" xfId="349" applyFont="1" applyBorder="1" applyAlignment="1">
      <alignment horizontal="right" vertical="center"/>
    </xf>
    <xf numFmtId="43" fontId="3" fillId="24" borderId="100" xfId="349" applyFont="1" applyFill="1" applyBorder="1" applyAlignment="1">
      <alignment horizontal="right" vertical="center"/>
    </xf>
    <xf numFmtId="43" fontId="3" fillId="41" borderId="100" xfId="349" applyFont="1" applyFill="1" applyBorder="1" applyAlignment="1">
      <alignment horizontal="right" vertical="center"/>
    </xf>
    <xf numFmtId="43" fontId="3" fillId="0" borderId="102" xfId="349" applyFont="1" applyBorder="1" applyAlignment="1">
      <alignment horizontal="right" vertical="center"/>
    </xf>
    <xf numFmtId="43" fontId="3" fillId="0" borderId="104" xfId="349" applyFont="1" applyBorder="1" applyAlignment="1">
      <alignment horizontal="right" vertical="center"/>
    </xf>
    <xf numFmtId="43" fontId="3" fillId="24" borderId="105" xfId="349" applyFont="1" applyFill="1" applyBorder="1" applyAlignment="1">
      <alignment horizontal="right" vertical="center"/>
    </xf>
    <xf numFmtId="43" fontId="3" fillId="0" borderId="0" xfId="3" applyNumberFormat="1" applyFont="1"/>
    <xf numFmtId="49" fontId="3" fillId="0" borderId="18" xfId="3" applyNumberFormat="1" applyFont="1" applyBorder="1" applyAlignment="1">
      <alignment horizontal="center" vertical="center"/>
    </xf>
    <xf numFmtId="0" fontId="3" fillId="0" borderId="18" xfId="3" applyFont="1" applyBorder="1" applyAlignment="1">
      <alignment horizontal="center" vertical="distributed" wrapText="1"/>
    </xf>
    <xf numFmtId="0" fontId="3" fillId="0" borderId="18" xfId="3" applyFont="1" applyBorder="1" applyAlignment="1">
      <alignment horizontal="center" vertical="distributed"/>
    </xf>
    <xf numFmtId="43" fontId="6" fillId="0" borderId="0" xfId="0" applyNumberFormat="1" applyFont="1" applyAlignment="1">
      <alignment vertical="center"/>
    </xf>
    <xf numFmtId="2" fontId="0" fillId="0" borderId="21" xfId="0" applyNumberFormat="1" applyBorder="1" applyAlignment="1">
      <alignment horizontal="right" vertical="center"/>
    </xf>
    <xf numFmtId="0" fontId="0" fillId="0" borderId="27" xfId="0" applyBorder="1" applyAlignment="1">
      <alignment vertical="center"/>
    </xf>
    <xf numFmtId="4" fontId="0" fillId="0" borderId="18" xfId="0" applyNumberFormat="1" applyBorder="1" applyAlignment="1">
      <alignment vertical="top"/>
    </xf>
    <xf numFmtId="0" fontId="4" fillId="31" borderId="18" xfId="0" applyFont="1" applyFill="1" applyBorder="1" applyAlignment="1">
      <alignment vertical="center" wrapText="1"/>
    </xf>
    <xf numFmtId="0" fontId="4" fillId="31" borderId="37" xfId="0" applyFont="1" applyFill="1" applyBorder="1" applyAlignment="1">
      <alignment horizontal="justify" vertical="distributed"/>
    </xf>
    <xf numFmtId="0" fontId="4" fillId="32" borderId="18" xfId="0" applyFont="1" applyFill="1" applyBorder="1" applyAlignment="1">
      <alignment vertical="center" wrapText="1"/>
    </xf>
    <xf numFmtId="0" fontId="3" fillId="36" borderId="18" xfId="0" applyFont="1" applyFill="1" applyBorder="1" applyAlignment="1">
      <alignment vertical="center"/>
    </xf>
    <xf numFmtId="49" fontId="3" fillId="36" borderId="37" xfId="3" applyNumberFormat="1" applyFont="1" applyFill="1" applyBorder="1" applyAlignment="1">
      <alignment horizontal="center" vertical="center"/>
    </xf>
    <xf numFmtId="49" fontId="3" fillId="36" borderId="18" xfId="3" applyNumberFormat="1" applyFont="1" applyFill="1" applyBorder="1" applyAlignment="1">
      <alignment horizontal="center" vertical="center"/>
    </xf>
    <xf numFmtId="0" fontId="3" fillId="36" borderId="18" xfId="3" applyFont="1" applyFill="1" applyBorder="1" applyAlignment="1">
      <alignment vertical="distributed"/>
    </xf>
    <xf numFmtId="0" fontId="3" fillId="0" borderId="18" xfId="3" applyFont="1" applyBorder="1" applyAlignment="1">
      <alignment vertical="distributed"/>
    </xf>
    <xf numFmtId="179" fontId="3" fillId="0" borderId="18" xfId="0" applyNumberFormat="1" applyFont="1" applyBorder="1" applyAlignment="1">
      <alignment horizontal="center" vertical="center"/>
    </xf>
    <xf numFmtId="0" fontId="3" fillId="36" borderId="18" xfId="0" applyFont="1" applyFill="1" applyBorder="1" applyAlignment="1">
      <alignment horizontal="left" vertical="center"/>
    </xf>
    <xf numFmtId="4" fontId="4" fillId="0" borderId="0" xfId="0" applyNumberFormat="1" applyFont="1" applyAlignment="1">
      <alignment horizontal="right" vertical="center"/>
    </xf>
    <xf numFmtId="0" fontId="3" fillId="36" borderId="18" xfId="3" applyFont="1" applyFill="1" applyBorder="1" applyAlignment="1">
      <alignment horizontal="center" vertical="distributed"/>
    </xf>
    <xf numFmtId="179" fontId="4" fillId="24" borderId="18" xfId="0" applyNumberFormat="1" applyFont="1" applyFill="1" applyBorder="1" applyAlignment="1">
      <alignment horizontal="center" vertical="center"/>
    </xf>
    <xf numFmtId="0" fontId="3" fillId="36" borderId="39" xfId="3" applyFont="1" applyFill="1" applyBorder="1" applyAlignment="1">
      <alignment horizontal="center" vertical="distributed"/>
    </xf>
    <xf numFmtId="0" fontId="9" fillId="36" borderId="39" xfId="0" applyFont="1" applyFill="1" applyBorder="1" applyAlignment="1">
      <alignment horizontal="center" vertical="center"/>
    </xf>
    <xf numFmtId="0" fontId="3" fillId="36" borderId="39" xfId="3" applyFont="1" applyFill="1" applyBorder="1" applyAlignment="1">
      <alignment vertical="distributed"/>
    </xf>
    <xf numFmtId="179" fontId="3" fillId="36" borderId="39" xfId="0" applyNumberFormat="1" applyFont="1" applyFill="1" applyBorder="1" applyAlignment="1">
      <alignment horizontal="center" vertical="center"/>
    </xf>
    <xf numFmtId="4" fontId="3" fillId="36" borderId="39" xfId="0" applyNumberFormat="1" applyFont="1" applyFill="1" applyBorder="1" applyAlignment="1">
      <alignment horizontal="right" vertical="center"/>
    </xf>
    <xf numFmtId="0" fontId="6" fillId="38" borderId="0" xfId="0" applyFont="1" applyFill="1" applyAlignment="1">
      <alignment vertical="center"/>
    </xf>
    <xf numFmtId="0" fontId="6" fillId="24" borderId="0" xfId="3" applyFont="1" applyFill="1" applyAlignment="1">
      <alignment horizontal="center" vertical="distributed"/>
    </xf>
    <xf numFmtId="0" fontId="42" fillId="24" borderId="0" xfId="0" applyFont="1" applyFill="1" applyAlignment="1">
      <alignment horizontal="center" vertical="center"/>
    </xf>
    <xf numFmtId="0" fontId="6" fillId="24" borderId="0" xfId="3" applyFont="1" applyFill="1" applyAlignment="1">
      <alignment vertical="distributed"/>
    </xf>
    <xf numFmtId="179" fontId="6" fillId="24" borderId="0" xfId="0" applyNumberFormat="1" applyFont="1" applyFill="1" applyAlignment="1">
      <alignment horizontal="center" vertical="center"/>
    </xf>
    <xf numFmtId="4" fontId="6" fillId="24" borderId="0" xfId="0" applyNumberFormat="1" applyFont="1" applyFill="1" applyAlignment="1">
      <alignment horizontal="right" vertical="center"/>
    </xf>
    <xf numFmtId="4" fontId="6" fillId="24" borderId="18" xfId="0" applyNumberFormat="1" applyFont="1" applyFill="1" applyBorder="1" applyAlignment="1">
      <alignment horizontal="center" vertical="center"/>
    </xf>
    <xf numFmtId="179" fontId="6" fillId="24" borderId="18" xfId="0" applyNumberFormat="1" applyFont="1" applyFill="1" applyBorder="1" applyAlignment="1">
      <alignment horizontal="center" vertical="center"/>
    </xf>
    <xf numFmtId="4" fontId="6" fillId="24" borderId="18" xfId="0" applyNumberFormat="1" applyFont="1" applyFill="1" applyBorder="1" applyAlignment="1">
      <alignment horizontal="right" vertical="center"/>
    </xf>
    <xf numFmtId="0" fontId="4" fillId="40" borderId="18" xfId="3" applyFont="1" applyFill="1" applyBorder="1" applyAlignment="1">
      <alignment horizontal="center" vertical="distributed"/>
    </xf>
    <xf numFmtId="0" fontId="52" fillId="24" borderId="18" xfId="3" applyFont="1" applyFill="1" applyBorder="1" applyAlignment="1">
      <alignment vertical="distributed"/>
    </xf>
    <xf numFmtId="0" fontId="4" fillId="0" borderId="18" xfId="0" applyFont="1" applyBorder="1" applyAlignment="1">
      <alignment horizontal="center" vertical="center"/>
    </xf>
    <xf numFmtId="4" fontId="6" fillId="0" borderId="18" xfId="0" applyNumberFormat="1" applyFont="1" applyBorder="1" applyAlignment="1">
      <alignment horizontal="center" vertical="center"/>
    </xf>
    <xf numFmtId="4" fontId="6" fillId="0" borderId="18" xfId="0" applyNumberFormat="1" applyFont="1" applyBorder="1" applyAlignment="1">
      <alignment horizontal="right" vertical="center"/>
    </xf>
    <xf numFmtId="0" fontId="3" fillId="0" borderId="18" xfId="3" applyFont="1" applyBorder="1" applyAlignment="1">
      <alignment horizontal="left" vertical="distributed"/>
    </xf>
    <xf numFmtId="0" fontId="52" fillId="38" borderId="90" xfId="0" applyFont="1" applyFill="1" applyBorder="1" applyAlignment="1">
      <alignment vertical="center"/>
    </xf>
    <xf numFmtId="0" fontId="42" fillId="38" borderId="90" xfId="0" applyFont="1" applyFill="1" applyBorder="1" applyAlignment="1">
      <alignment horizontal="center" vertical="center"/>
    </xf>
    <xf numFmtId="0" fontId="63" fillId="38" borderId="90" xfId="0" applyFont="1" applyFill="1" applyBorder="1" applyAlignment="1">
      <alignment vertical="center"/>
    </xf>
    <xf numFmtId="179" fontId="6" fillId="38" borderId="90" xfId="0" applyNumberFormat="1" applyFont="1" applyFill="1" applyBorder="1" applyAlignment="1">
      <alignment horizontal="center" vertical="center"/>
    </xf>
    <xf numFmtId="4" fontId="3" fillId="38" borderId="90" xfId="0" applyNumberFormat="1" applyFont="1" applyFill="1" applyBorder="1" applyAlignment="1">
      <alignment horizontal="right" vertical="center"/>
    </xf>
    <xf numFmtId="4" fontId="6" fillId="38" borderId="90" xfId="0" applyNumberFormat="1" applyFont="1" applyFill="1" applyBorder="1" applyAlignment="1">
      <alignment horizontal="right" vertical="center"/>
    </xf>
    <xf numFmtId="4" fontId="6" fillId="0" borderId="90" xfId="0" applyNumberFormat="1" applyFont="1" applyBorder="1" applyAlignment="1">
      <alignment horizontal="right" vertical="center"/>
    </xf>
    <xf numFmtId="0" fontId="52" fillId="38" borderId="0" xfId="0" applyFont="1" applyFill="1" applyAlignment="1">
      <alignment vertical="center"/>
    </xf>
    <xf numFmtId="0" fontId="42" fillId="38" borderId="0" xfId="0" applyFont="1" applyFill="1" applyAlignment="1">
      <alignment horizontal="center" vertical="center"/>
    </xf>
    <xf numFmtId="0" fontId="63" fillId="38" borderId="0" xfId="0" applyFont="1" applyFill="1" applyAlignment="1">
      <alignment vertical="center"/>
    </xf>
    <xf numFmtId="179" fontId="6" fillId="38" borderId="0" xfId="0" applyNumberFormat="1" applyFont="1" applyFill="1" applyAlignment="1">
      <alignment horizontal="center" vertical="center"/>
    </xf>
    <xf numFmtId="4" fontId="6" fillId="38" borderId="0" xfId="0" applyNumberFormat="1" applyFont="1" applyFill="1" applyAlignment="1">
      <alignment horizontal="right" vertical="center"/>
    </xf>
    <xf numFmtId="4" fontId="6" fillId="0" borderId="0" xfId="0" applyNumberFormat="1" applyFont="1" applyAlignment="1">
      <alignment horizontal="right" vertical="center"/>
    </xf>
    <xf numFmtId="0" fontId="52" fillId="38" borderId="5" xfId="0" applyFont="1" applyFill="1" applyBorder="1" applyAlignment="1">
      <alignment vertical="center"/>
    </xf>
    <xf numFmtId="0" fontId="42" fillId="38" borderId="5" xfId="0" applyFont="1" applyFill="1" applyBorder="1" applyAlignment="1">
      <alignment horizontal="center" vertical="center"/>
    </xf>
    <xf numFmtId="0" fontId="63" fillId="38" borderId="5" xfId="0" applyFont="1" applyFill="1" applyBorder="1" applyAlignment="1">
      <alignment vertical="center"/>
    </xf>
    <xf numFmtId="179" fontId="6" fillId="38" borderId="5" xfId="0" applyNumberFormat="1" applyFont="1" applyFill="1" applyBorder="1" applyAlignment="1">
      <alignment horizontal="center" vertical="center"/>
    </xf>
    <xf numFmtId="4" fontId="3" fillId="38" borderId="5" xfId="0" applyNumberFormat="1" applyFont="1" applyFill="1" applyBorder="1" applyAlignment="1">
      <alignment horizontal="right" vertical="center"/>
    </xf>
    <xf numFmtId="4" fontId="6" fillId="38" borderId="5" xfId="0" applyNumberFormat="1" applyFont="1" applyFill="1" applyBorder="1" applyAlignment="1">
      <alignment horizontal="right" vertical="center"/>
    </xf>
    <xf numFmtId="4" fontId="6" fillId="0" borderId="5" xfId="0" applyNumberFormat="1" applyFont="1" applyBorder="1" applyAlignment="1">
      <alignment horizontal="right" vertical="center"/>
    </xf>
    <xf numFmtId="0" fontId="4" fillId="24" borderId="18" xfId="3" applyFont="1" applyFill="1" applyBorder="1" applyAlignment="1">
      <alignment vertical="distributed"/>
    </xf>
    <xf numFmtId="4" fontId="3" fillId="0" borderId="18" xfId="0" applyNumberFormat="1" applyFont="1" applyBorder="1" applyAlignment="1">
      <alignment horizontal="center" vertical="center"/>
    </xf>
    <xf numFmtId="0" fontId="4" fillId="32" borderId="25" xfId="0" applyFont="1" applyFill="1" applyBorder="1" applyAlignment="1">
      <alignment horizontal="justify" vertical="center"/>
    </xf>
    <xf numFmtId="179" fontId="0" fillId="24" borderId="0" xfId="0" applyNumberFormat="1" applyFill="1" applyAlignment="1">
      <alignment horizontal="center"/>
    </xf>
    <xf numFmtId="49" fontId="3" fillId="0" borderId="18" xfId="3" applyNumberFormat="1" applyFont="1" applyBorder="1" applyAlignment="1">
      <alignment horizontal="center" vertical="distributed"/>
    </xf>
    <xf numFmtId="0" fontId="4" fillId="31" borderId="25" xfId="0" applyFont="1" applyFill="1" applyBorder="1" applyAlignment="1">
      <alignment horizontal="justify" vertical="center"/>
    </xf>
    <xf numFmtId="0" fontId="4" fillId="36" borderId="18" xfId="3" applyFont="1" applyFill="1" applyBorder="1" applyAlignment="1">
      <alignment horizontal="center" vertical="distributed"/>
    </xf>
    <xf numFmtId="0" fontId="4" fillId="40" borderId="19" xfId="3" applyFont="1" applyFill="1" applyBorder="1" applyAlignment="1">
      <alignment horizontal="center" vertical="distributed"/>
    </xf>
    <xf numFmtId="4" fontId="4" fillId="0" borderId="19" xfId="0" applyNumberFormat="1" applyFont="1" applyBorder="1" applyAlignment="1">
      <alignment horizontal="center" vertical="center"/>
    </xf>
    <xf numFmtId="4" fontId="3" fillId="36" borderId="19" xfId="0" applyNumberFormat="1" applyFont="1" applyFill="1" applyBorder="1" applyAlignment="1">
      <alignment horizontal="right" vertical="center"/>
    </xf>
    <xf numFmtId="49" fontId="3" fillId="24" borderId="18" xfId="3" applyNumberFormat="1" applyFont="1" applyFill="1" applyBorder="1" applyAlignment="1">
      <alignment horizontal="center" vertical="distributed" wrapText="1"/>
    </xf>
    <xf numFmtId="4" fontId="3" fillId="24" borderId="19" xfId="0" applyNumberFormat="1" applyFont="1" applyFill="1" applyBorder="1" applyAlignment="1">
      <alignment horizontal="right" vertical="center"/>
    </xf>
    <xf numFmtId="4" fontId="3" fillId="0" borderId="19" xfId="0" applyNumberFormat="1" applyFont="1" applyBorder="1" applyAlignment="1">
      <alignment horizontal="right" vertical="center"/>
    </xf>
    <xf numFmtId="0" fontId="0" fillId="0" borderId="39" xfId="0" applyBorder="1" applyAlignment="1">
      <alignment horizontal="center" vertical="center"/>
    </xf>
    <xf numFmtId="0" fontId="0" fillId="0" borderId="39" xfId="0" applyBorder="1" applyAlignment="1">
      <alignment vertical="center"/>
    </xf>
    <xf numFmtId="179" fontId="0" fillId="0" borderId="39" xfId="0" applyNumberFormat="1" applyBorder="1" applyAlignment="1">
      <alignment horizontal="center" vertical="center"/>
    </xf>
    <xf numFmtId="4" fontId="3" fillId="0" borderId="39" xfId="0" applyNumberFormat="1" applyFont="1" applyBorder="1" applyAlignment="1">
      <alignment horizontal="right" vertical="center"/>
    </xf>
    <xf numFmtId="4" fontId="3" fillId="24" borderId="19" xfId="0" applyNumberFormat="1" applyFont="1" applyFill="1" applyBorder="1" applyAlignment="1">
      <alignment horizontal="center" vertical="center"/>
    </xf>
    <xf numFmtId="4" fontId="3" fillId="24" borderId="78" xfId="0" applyNumberFormat="1" applyFont="1" applyFill="1" applyBorder="1" applyAlignment="1">
      <alignment horizontal="right" vertical="center"/>
    </xf>
    <xf numFmtId="0" fontId="3" fillId="24" borderId="106" xfId="3" applyFont="1" applyFill="1" applyBorder="1" applyAlignment="1">
      <alignment horizontal="left" vertical="center"/>
    </xf>
    <xf numFmtId="49" fontId="3" fillId="24" borderId="102" xfId="3" applyNumberFormat="1" applyFont="1" applyFill="1" applyBorder="1" applyAlignment="1">
      <alignment horizontal="center" vertical="center"/>
    </xf>
    <xf numFmtId="0" fontId="3" fillId="24" borderId="102" xfId="3" applyFont="1" applyFill="1" applyBorder="1" applyAlignment="1">
      <alignment vertical="center"/>
    </xf>
    <xf numFmtId="4" fontId="3" fillId="24" borderId="102" xfId="3" applyNumberFormat="1" applyFont="1" applyFill="1" applyBorder="1" applyAlignment="1">
      <alignment horizontal="center" vertical="center"/>
    </xf>
    <xf numFmtId="43" fontId="3" fillId="24" borderId="102" xfId="349" applyFont="1" applyFill="1" applyBorder="1" applyAlignment="1">
      <alignment horizontal="right" vertical="center"/>
    </xf>
    <xf numFmtId="43" fontId="3" fillId="24" borderId="107" xfId="349" applyFont="1" applyFill="1" applyBorder="1" applyAlignment="1">
      <alignment horizontal="right" vertical="center"/>
    </xf>
    <xf numFmtId="43" fontId="3" fillId="0" borderId="108" xfId="3" applyNumberFormat="1" applyFont="1" applyBorder="1" applyAlignment="1">
      <alignment vertical="center"/>
    </xf>
    <xf numFmtId="43" fontId="3" fillId="0" borderId="105" xfId="3" applyNumberFormat="1" applyFont="1" applyBorder="1" applyAlignment="1">
      <alignment vertical="center"/>
    </xf>
    <xf numFmtId="43" fontId="3" fillId="0" borderId="107" xfId="3" applyNumberFormat="1" applyFont="1" applyBorder="1" applyAlignment="1">
      <alignment vertical="center"/>
    </xf>
    <xf numFmtId="43" fontId="3" fillId="41" borderId="103" xfId="349" applyFont="1" applyFill="1" applyBorder="1" applyAlignment="1">
      <alignment horizontal="right" vertical="center"/>
    </xf>
    <xf numFmtId="0" fontId="4" fillId="31" borderId="25" xfId="0" applyFont="1" applyFill="1" applyBorder="1" applyAlignment="1">
      <alignment vertical="center" wrapText="1"/>
    </xf>
    <xf numFmtId="0" fontId="0" fillId="0" borderId="18" xfId="0" applyBorder="1" applyAlignment="1">
      <alignment vertical="center" wrapText="1"/>
    </xf>
    <xf numFmtId="0" fontId="7" fillId="0" borderId="23" xfId="0" applyFont="1" applyBorder="1" applyAlignment="1">
      <alignment horizontal="center" vertical="center"/>
    </xf>
    <xf numFmtId="4" fontId="3" fillId="24" borderId="23" xfId="0" applyNumberFormat="1" applyFont="1" applyFill="1" applyBorder="1" applyAlignment="1">
      <alignment horizontal="right" vertical="center"/>
    </xf>
    <xf numFmtId="4" fontId="0" fillId="0" borderId="0" xfId="0" applyNumberFormat="1" applyAlignment="1">
      <alignment vertical="center"/>
    </xf>
    <xf numFmtId="10" fontId="88" fillId="0" borderId="98" xfId="349" applyNumberFormat="1" applyFont="1" applyFill="1" applyBorder="1" applyAlignment="1" applyProtection="1">
      <alignment horizontal="right" vertical="center"/>
      <protection hidden="1"/>
    </xf>
    <xf numFmtId="183" fontId="3" fillId="24" borderId="18" xfId="0" applyNumberFormat="1" applyFont="1" applyFill="1" applyBorder="1" applyAlignment="1">
      <alignment horizontal="center" vertical="center"/>
    </xf>
    <xf numFmtId="183" fontId="3" fillId="24" borderId="39" xfId="0" applyNumberFormat="1" applyFont="1" applyFill="1" applyBorder="1" applyAlignment="1">
      <alignment horizontal="center" vertical="center"/>
    </xf>
    <xf numFmtId="0" fontId="95" fillId="24" borderId="0" xfId="0" applyFont="1" applyFill="1" applyAlignment="1">
      <alignment vertical="center"/>
    </xf>
    <xf numFmtId="0" fontId="3" fillId="36" borderId="0" xfId="0" applyFont="1" applyFill="1" applyAlignment="1">
      <alignment vertical="center"/>
    </xf>
    <xf numFmtId="0" fontId="3" fillId="36" borderId="0" xfId="3" applyFont="1" applyFill="1" applyAlignment="1">
      <alignment horizontal="center" vertical="distributed"/>
    </xf>
    <xf numFmtId="0" fontId="9" fillId="36" borderId="0" xfId="0" applyFont="1" applyFill="1" applyAlignment="1">
      <alignment horizontal="center" vertical="center"/>
    </xf>
    <xf numFmtId="0" fontId="3" fillId="36" borderId="0" xfId="3" applyFont="1" applyFill="1" applyAlignment="1">
      <alignment vertical="distributed"/>
    </xf>
    <xf numFmtId="179" fontId="3" fillId="36" borderId="0" xfId="0" applyNumberFormat="1" applyFont="1" applyFill="1" applyAlignment="1">
      <alignment horizontal="center" vertical="center"/>
    </xf>
    <xf numFmtId="4" fontId="3" fillId="36" borderId="0" xfId="0" applyNumberFormat="1" applyFont="1" applyFill="1" applyAlignment="1">
      <alignment horizontal="right" vertical="center"/>
    </xf>
    <xf numFmtId="0" fontId="52" fillId="0" borderId="0" xfId="0" applyFont="1" applyAlignment="1">
      <alignment vertical="center"/>
    </xf>
    <xf numFmtId="0" fontId="31" fillId="24" borderId="0" xfId="3" applyFont="1" applyFill="1" applyAlignment="1">
      <alignment horizontal="center" vertical="center" wrapText="1"/>
    </xf>
    <xf numFmtId="0" fontId="67" fillId="24" borderId="0" xfId="3" applyFont="1" applyFill="1" applyAlignment="1">
      <alignment horizontal="center" vertical="center"/>
    </xf>
    <xf numFmtId="0" fontId="31" fillId="24" borderId="0" xfId="3" applyFont="1" applyFill="1" applyAlignment="1">
      <alignment horizontal="center" vertical="center"/>
    </xf>
    <xf numFmtId="0" fontId="82" fillId="0" borderId="0" xfId="0" applyFont="1" applyAlignment="1">
      <alignment horizontal="center" vertical="center"/>
    </xf>
    <xf numFmtId="0" fontId="8" fillId="24" borderId="0" xfId="3" applyFont="1" applyFill="1" applyAlignment="1">
      <alignment horizontal="center"/>
    </xf>
    <xf numFmtId="4" fontId="4" fillId="32" borderId="18" xfId="0" applyNumberFormat="1" applyFont="1" applyFill="1" applyBorder="1" applyAlignment="1">
      <alignment horizontal="center" vertical="center"/>
    </xf>
    <xf numFmtId="0" fontId="0" fillId="0" borderId="20" xfId="3" applyFont="1" applyBorder="1" applyAlignment="1">
      <alignment vertical="center"/>
    </xf>
    <xf numFmtId="0" fontId="3" fillId="0" borderId="18" xfId="3" applyFont="1" applyBorder="1" applyAlignment="1">
      <alignment horizontal="center" vertical="center"/>
    </xf>
    <xf numFmtId="43" fontId="1" fillId="0" borderId="21" xfId="3" applyNumberFormat="1" applyBorder="1" applyAlignment="1">
      <alignment horizontal="center" vertical="center"/>
    </xf>
    <xf numFmtId="0" fontId="9" fillId="24" borderId="0" xfId="3" applyFont="1" applyFill="1" applyAlignment="1">
      <alignment horizontal="center"/>
    </xf>
    <xf numFmtId="176" fontId="48" fillId="29" borderId="0" xfId="161" applyNumberFormat="1" applyFont="1" applyFill="1" applyAlignment="1">
      <alignment horizontal="center" vertical="distributed"/>
    </xf>
    <xf numFmtId="0" fontId="87" fillId="43" borderId="0" xfId="161" applyFont="1" applyFill="1" applyAlignment="1">
      <alignment horizontal="center" vertical="distributed"/>
    </xf>
    <xf numFmtId="4" fontId="45" fillId="0" borderId="0" xfId="161" applyNumberFormat="1" applyFont="1" applyAlignment="1">
      <alignment horizontal="center" vertical="top"/>
    </xf>
    <xf numFmtId="10" fontId="45" fillId="0" borderId="0" xfId="214" applyNumberFormat="1" applyFont="1" applyBorder="1" applyAlignment="1">
      <alignment horizontal="center" vertical="center"/>
    </xf>
    <xf numFmtId="4" fontId="46" fillId="0" borderId="0" xfId="214" applyNumberFormat="1" applyFont="1" applyBorder="1" applyAlignment="1">
      <alignment horizontal="center" vertical="center"/>
    </xf>
    <xf numFmtId="10" fontId="46" fillId="0" borderId="0" xfId="214" applyNumberFormat="1" applyFont="1" applyBorder="1" applyAlignment="1">
      <alignment horizontal="center" vertical="center"/>
    </xf>
    <xf numFmtId="4" fontId="39" fillId="0" borderId="0" xfId="214" applyNumberFormat="1" applyFont="1" applyBorder="1" applyAlignment="1">
      <alignment horizontal="center" vertical="center"/>
    </xf>
    <xf numFmtId="10" fontId="39" fillId="0" borderId="0" xfId="214" applyNumberFormat="1" applyFont="1" applyBorder="1" applyAlignment="1">
      <alignment horizontal="center" vertical="center"/>
    </xf>
    <xf numFmtId="10" fontId="46" fillId="24" borderId="0" xfId="1" applyNumberFormat="1" applyFont="1" applyFill="1" applyBorder="1" applyAlignment="1">
      <alignment horizontal="center" vertical="top"/>
    </xf>
    <xf numFmtId="4" fontId="46" fillId="24" borderId="0" xfId="161" applyNumberFormat="1" applyFont="1" applyFill="1" applyAlignment="1">
      <alignment horizontal="center" vertical="top"/>
    </xf>
    <xf numFmtId="4" fontId="46" fillId="24" borderId="0" xfId="214" applyNumberFormat="1" applyFont="1" applyFill="1" applyBorder="1" applyAlignment="1">
      <alignment horizontal="center" vertical="distributed"/>
    </xf>
    <xf numFmtId="4" fontId="45" fillId="0" borderId="0" xfId="161" applyNumberFormat="1" applyFont="1" applyAlignment="1">
      <alignment horizontal="center" vertical="center"/>
    </xf>
    <xf numFmtId="10" fontId="45" fillId="26" borderId="0" xfId="161" applyNumberFormat="1" applyFont="1" applyFill="1" applyAlignment="1">
      <alignment horizontal="center" vertical="center"/>
    </xf>
    <xf numFmtId="176" fontId="48" fillId="29" borderId="98" xfId="161" applyNumberFormat="1" applyFont="1" applyFill="1" applyBorder="1" applyAlignment="1">
      <alignment horizontal="center" vertical="distributed"/>
    </xf>
    <xf numFmtId="4" fontId="45" fillId="0" borderId="98" xfId="161" applyNumberFormat="1" applyFont="1" applyBorder="1" applyAlignment="1">
      <alignment horizontal="center" vertical="top"/>
    </xf>
    <xf numFmtId="10" fontId="45" fillId="0" borderId="98" xfId="214" applyNumberFormat="1" applyFont="1" applyBorder="1" applyAlignment="1">
      <alignment horizontal="center" vertical="center"/>
    </xf>
    <xf numFmtId="4" fontId="46" fillId="0" borderId="98" xfId="214" applyNumberFormat="1" applyFont="1" applyBorder="1" applyAlignment="1">
      <alignment horizontal="center" vertical="center"/>
    </xf>
    <xf numFmtId="10" fontId="46" fillId="0" borderId="98" xfId="214" applyNumberFormat="1" applyFont="1" applyBorder="1" applyAlignment="1">
      <alignment horizontal="center" vertical="center"/>
    </xf>
    <xf numFmtId="4" fontId="39" fillId="0" borderId="98" xfId="214" applyNumberFormat="1" applyFont="1" applyBorder="1" applyAlignment="1">
      <alignment horizontal="center" vertical="center"/>
    </xf>
    <xf numFmtId="10" fontId="39" fillId="0" borderId="98" xfId="214" applyNumberFormat="1" applyFont="1" applyBorder="1" applyAlignment="1">
      <alignment horizontal="center" vertical="center"/>
    </xf>
    <xf numFmtId="10" fontId="46" fillId="24" borderId="98" xfId="1" applyNumberFormat="1" applyFont="1" applyFill="1" applyBorder="1" applyAlignment="1">
      <alignment horizontal="center" vertical="top"/>
    </xf>
    <xf numFmtId="0" fontId="45" fillId="0" borderId="98" xfId="161" applyFont="1" applyBorder="1" applyAlignment="1">
      <alignment horizontal="center" vertical="distributed"/>
    </xf>
    <xf numFmtId="0" fontId="46" fillId="38" borderId="98" xfId="161" applyFont="1" applyFill="1" applyBorder="1" applyAlignment="1">
      <alignment horizontal="center" vertical="center"/>
    </xf>
    <xf numFmtId="4" fontId="46" fillId="38" borderId="98" xfId="161" applyNumberFormat="1" applyFont="1" applyFill="1" applyBorder="1" applyAlignment="1">
      <alignment horizontal="right" vertical="center"/>
    </xf>
    <xf numFmtId="10" fontId="46" fillId="38" borderId="98" xfId="161" applyNumberFormat="1" applyFont="1" applyFill="1" applyBorder="1" applyAlignment="1">
      <alignment horizontal="right" vertical="center"/>
    </xf>
    <xf numFmtId="0" fontId="46" fillId="24" borderId="98" xfId="161" applyFont="1" applyFill="1" applyBorder="1" applyAlignment="1">
      <alignment horizontal="center" vertical="center"/>
    </xf>
    <xf numFmtId="0" fontId="46" fillId="24" borderId="98" xfId="161" applyFont="1" applyFill="1" applyBorder="1" applyAlignment="1">
      <alignment horizontal="left" vertical="center" wrapText="1"/>
    </xf>
    <xf numFmtId="4" fontId="46" fillId="24" borderId="98" xfId="161" applyNumberFormat="1" applyFont="1" applyFill="1" applyBorder="1" applyAlignment="1">
      <alignment horizontal="center" vertical="center"/>
    </xf>
    <xf numFmtId="10" fontId="46" fillId="24" borderId="98" xfId="161" applyNumberFormat="1" applyFont="1" applyFill="1" applyBorder="1" applyAlignment="1">
      <alignment horizontal="center" vertical="center"/>
    </xf>
    <xf numFmtId="0" fontId="46" fillId="38" borderId="98" xfId="161" applyFont="1" applyFill="1" applyBorder="1" applyAlignment="1">
      <alignment horizontal="justify" vertical="center" wrapText="1"/>
    </xf>
    <xf numFmtId="0" fontId="46" fillId="24" borderId="98" xfId="161" applyFont="1" applyFill="1" applyBorder="1" applyAlignment="1">
      <alignment horizontal="justify" vertical="center" wrapText="1"/>
    </xf>
    <xf numFmtId="4" fontId="46" fillId="24" borderId="98" xfId="161" applyNumberFormat="1" applyFont="1" applyFill="1" applyBorder="1" applyAlignment="1">
      <alignment horizontal="right" vertical="center"/>
    </xf>
    <xf numFmtId="10" fontId="46" fillId="24" borderId="98" xfId="161" applyNumberFormat="1" applyFont="1" applyFill="1" applyBorder="1" applyAlignment="1">
      <alignment horizontal="right" vertical="center"/>
    </xf>
    <xf numFmtId="4" fontId="46" fillId="24" borderId="98" xfId="161" applyNumberFormat="1" applyFont="1" applyFill="1" applyBorder="1" applyAlignment="1">
      <alignment horizontal="center" vertical="top"/>
    </xf>
    <xf numFmtId="4" fontId="45" fillId="29" borderId="98" xfId="161" applyNumberFormat="1" applyFont="1" applyFill="1" applyBorder="1" applyAlignment="1">
      <alignment horizontal="right" vertical="center"/>
    </xf>
    <xf numFmtId="10" fontId="45" fillId="29" borderId="98" xfId="161" applyNumberFormat="1" applyFont="1" applyFill="1" applyBorder="1" applyAlignment="1">
      <alignment horizontal="right" vertical="center"/>
    </xf>
    <xf numFmtId="4" fontId="46" fillId="24" borderId="98" xfId="214" applyNumberFormat="1" applyFont="1" applyFill="1" applyBorder="1" applyAlignment="1">
      <alignment horizontal="center" vertical="distributed"/>
    </xf>
    <xf numFmtId="0" fontId="46" fillId="24" borderId="98" xfId="161" applyFont="1" applyFill="1" applyBorder="1" applyAlignment="1">
      <alignment horizontal="center" vertical="distributed"/>
    </xf>
    <xf numFmtId="0" fontId="45" fillId="24" borderId="98" xfId="161" applyFont="1" applyFill="1" applyBorder="1" applyAlignment="1">
      <alignment horizontal="left" vertical="distributed"/>
    </xf>
    <xf numFmtId="4" fontId="46" fillId="24" borderId="98" xfId="214" applyNumberFormat="1" applyFont="1" applyFill="1" applyBorder="1" applyAlignment="1">
      <alignment horizontal="center" vertical="center"/>
    </xf>
    <xf numFmtId="4" fontId="45" fillId="0" borderId="98" xfId="161" applyNumberFormat="1" applyFont="1" applyBorder="1" applyAlignment="1">
      <alignment horizontal="center" vertical="center"/>
    </xf>
    <xf numFmtId="10" fontId="45" fillId="26" borderId="98" xfId="161" applyNumberFormat="1" applyFont="1" applyFill="1" applyBorder="1" applyAlignment="1">
      <alignment horizontal="center" vertical="center"/>
    </xf>
    <xf numFmtId="176" fontId="48" fillId="29" borderId="94" xfId="161" applyNumberFormat="1" applyFont="1" applyFill="1" applyBorder="1" applyAlignment="1">
      <alignment horizontal="center" vertical="distributed"/>
    </xf>
    <xf numFmtId="2" fontId="33" fillId="32" borderId="18" xfId="0" applyNumberFormat="1" applyFont="1" applyFill="1" applyBorder="1" applyAlignment="1">
      <alignment horizontal="center" vertical="center"/>
    </xf>
    <xf numFmtId="0" fontId="4" fillId="32" borderId="41" xfId="0" applyFont="1" applyFill="1" applyBorder="1" applyAlignment="1">
      <alignment vertical="center"/>
    </xf>
    <xf numFmtId="0" fontId="9" fillId="32" borderId="38" xfId="0" applyFont="1" applyFill="1" applyBorder="1" applyAlignment="1">
      <alignment horizontal="center" vertical="center"/>
    </xf>
    <xf numFmtId="0" fontId="33" fillId="32" borderId="38" xfId="0" applyFont="1" applyFill="1" applyBorder="1" applyAlignment="1">
      <alignment vertical="center"/>
    </xf>
    <xf numFmtId="0" fontId="4" fillId="32" borderId="38" xfId="0" applyFont="1" applyFill="1" applyBorder="1" applyAlignment="1">
      <alignment vertical="center" wrapText="1"/>
    </xf>
    <xf numFmtId="0" fontId="9" fillId="32" borderId="42" xfId="0" applyFont="1" applyFill="1" applyBorder="1" applyAlignment="1">
      <alignment horizontal="center" vertical="center"/>
    </xf>
    <xf numFmtId="0" fontId="0" fillId="0" borderId="98" xfId="0" applyBorder="1" applyAlignment="1">
      <alignment vertical="center" wrapText="1"/>
    </xf>
    <xf numFmtId="43" fontId="3" fillId="0" borderId="0" xfId="0" applyNumberFormat="1" applyFont="1" applyAlignment="1">
      <alignment vertical="center"/>
    </xf>
    <xf numFmtId="0" fontId="2" fillId="28" borderId="98" xfId="0" applyFont="1" applyFill="1" applyBorder="1" applyAlignment="1">
      <alignment vertical="center" wrapText="1"/>
    </xf>
    <xf numFmtId="0" fontId="4" fillId="32" borderId="98" xfId="0" applyFont="1" applyFill="1" applyBorder="1" applyAlignment="1">
      <alignment vertical="center"/>
    </xf>
    <xf numFmtId="0" fontId="9" fillId="32" borderId="98" xfId="0" applyFont="1" applyFill="1" applyBorder="1" applyAlignment="1">
      <alignment horizontal="center" vertical="center"/>
    </xf>
    <xf numFmtId="0" fontId="33" fillId="32" borderId="98" xfId="0" applyFont="1" applyFill="1" applyBorder="1" applyAlignment="1">
      <alignment vertical="center"/>
    </xf>
    <xf numFmtId="0" fontId="4" fillId="32" borderId="98" xfId="0" applyFont="1" applyFill="1" applyBorder="1" applyAlignment="1">
      <alignment vertical="center" wrapText="1"/>
    </xf>
    <xf numFmtId="0" fontId="3" fillId="0" borderId="0" xfId="0" applyFont="1" applyAlignment="1">
      <alignment wrapText="1"/>
    </xf>
    <xf numFmtId="0" fontId="7" fillId="24" borderId="31" xfId="3" applyFont="1" applyFill="1" applyBorder="1"/>
    <xf numFmtId="0" fontId="7" fillId="24" borderId="5" xfId="3" applyFont="1" applyFill="1" applyBorder="1"/>
    <xf numFmtId="10" fontId="46" fillId="38" borderId="98" xfId="161" applyNumberFormat="1" applyFont="1" applyFill="1" applyBorder="1" applyAlignment="1">
      <alignment horizontal="right" vertical="center"/>
    </xf>
    <xf numFmtId="0" fontId="46" fillId="38" borderId="98" xfId="161" applyFont="1" applyFill="1" applyBorder="1" applyAlignment="1">
      <alignment horizontal="center" vertical="center"/>
    </xf>
    <xf numFmtId="0" fontId="46" fillId="38" borderId="98" xfId="161" applyFont="1" applyFill="1" applyBorder="1" applyAlignment="1">
      <alignment horizontal="justify" vertical="center" wrapText="1"/>
    </xf>
    <xf numFmtId="4" fontId="46" fillId="38" borderId="98" xfId="161" applyNumberFormat="1" applyFont="1" applyFill="1" applyBorder="1" applyAlignment="1">
      <alignment horizontal="right" vertical="center"/>
    </xf>
    <xf numFmtId="4" fontId="45" fillId="28" borderId="98" xfId="161" applyNumberFormat="1" applyFont="1" applyFill="1" applyBorder="1" applyAlignment="1">
      <alignment horizontal="right" vertical="center"/>
    </xf>
    <xf numFmtId="10" fontId="45" fillId="28" borderId="98" xfId="161" applyNumberFormat="1" applyFont="1" applyFill="1" applyBorder="1" applyAlignment="1">
      <alignment horizontal="right" vertical="center"/>
    </xf>
    <xf numFmtId="49" fontId="45" fillId="26" borderId="98" xfId="161" applyNumberFormat="1" applyFont="1" applyFill="1" applyBorder="1" applyAlignment="1">
      <alignment horizontal="right" vertical="center"/>
    </xf>
    <xf numFmtId="0" fontId="45" fillId="28" borderId="98" xfId="161" applyFont="1" applyFill="1" applyBorder="1" applyAlignment="1">
      <alignment horizontal="center" vertical="center"/>
    </xf>
    <xf numFmtId="0" fontId="45" fillId="28" borderId="98" xfId="161" applyFont="1" applyFill="1" applyBorder="1" applyAlignment="1">
      <alignment horizontal="left" vertical="center" wrapText="1"/>
    </xf>
    <xf numFmtId="0" fontId="45" fillId="28" borderId="98" xfId="161" applyFont="1" applyFill="1" applyBorder="1" applyAlignment="1">
      <alignment horizontal="justify" vertical="center" wrapText="1"/>
    </xf>
    <xf numFmtId="0" fontId="45" fillId="29" borderId="98" xfId="161" applyFont="1" applyFill="1" applyBorder="1" applyAlignment="1">
      <alignment horizontal="right" vertical="distributed"/>
    </xf>
    <xf numFmtId="10" fontId="46" fillId="0" borderId="98" xfId="161" applyNumberFormat="1" applyFont="1" applyBorder="1" applyAlignment="1">
      <alignment horizontal="right" vertical="center"/>
    </xf>
    <xf numFmtId="0" fontId="46" fillId="0" borderId="98" xfId="161" applyFont="1" applyBorder="1" applyAlignment="1">
      <alignment horizontal="center" vertical="center"/>
    </xf>
    <xf numFmtId="0" fontId="46" fillId="0" borderId="98" xfId="161" applyFont="1" applyBorder="1" applyAlignment="1">
      <alignment horizontal="justify" vertical="center" wrapText="1"/>
    </xf>
    <xf numFmtId="4" fontId="46" fillId="0" borderId="98" xfId="161" applyNumberFormat="1" applyFont="1" applyBorder="1" applyAlignment="1">
      <alignment horizontal="right" vertical="center"/>
    </xf>
    <xf numFmtId="0" fontId="9" fillId="24" borderId="26" xfId="3" applyFont="1" applyFill="1" applyBorder="1" applyAlignment="1">
      <alignment horizontal="center"/>
    </xf>
    <xf numFmtId="0" fontId="9" fillId="24" borderId="27" xfId="3" applyFont="1" applyFill="1" applyBorder="1" applyAlignment="1">
      <alignment horizontal="center"/>
    </xf>
    <xf numFmtId="0" fontId="9" fillId="24" borderId="28" xfId="3" applyFont="1" applyFill="1" applyBorder="1" applyAlignment="1">
      <alignment horizontal="center"/>
    </xf>
    <xf numFmtId="0" fontId="31" fillId="24" borderId="29" xfId="3" applyFont="1" applyFill="1" applyBorder="1" applyAlignment="1">
      <alignment horizontal="center" vertical="center" wrapText="1"/>
    </xf>
    <xf numFmtId="0" fontId="31" fillId="24" borderId="0" xfId="3" applyFont="1" applyFill="1" applyAlignment="1">
      <alignment horizontal="center" vertical="center" wrapText="1"/>
    </xf>
    <xf numFmtId="0" fontId="31" fillId="24" borderId="30" xfId="3" applyFont="1" applyFill="1" applyBorder="1" applyAlignment="1">
      <alignment horizontal="center" vertical="center" wrapText="1"/>
    </xf>
    <xf numFmtId="0" fontId="67" fillId="24" borderId="29" xfId="3" applyFont="1" applyFill="1" applyBorder="1" applyAlignment="1">
      <alignment horizontal="center" vertical="center"/>
    </xf>
    <xf numFmtId="0" fontId="67" fillId="24" borderId="0" xfId="3" applyFont="1" applyFill="1" applyAlignment="1">
      <alignment horizontal="center" vertical="center"/>
    </xf>
    <xf numFmtId="0" fontId="67" fillId="24" borderId="30" xfId="3" applyFont="1" applyFill="1" applyBorder="1" applyAlignment="1">
      <alignment horizontal="center" vertical="center"/>
    </xf>
    <xf numFmtId="0" fontId="31" fillId="24" borderId="29" xfId="3" applyFont="1" applyFill="1" applyBorder="1" applyAlignment="1">
      <alignment horizontal="center" vertical="center"/>
    </xf>
    <xf numFmtId="0" fontId="31" fillId="24" borderId="0" xfId="3" applyFont="1" applyFill="1" applyAlignment="1">
      <alignment horizontal="center" vertical="center"/>
    </xf>
    <xf numFmtId="0" fontId="31" fillId="24" borderId="30" xfId="3" applyFont="1" applyFill="1" applyBorder="1" applyAlignment="1">
      <alignment horizontal="center" vertical="center"/>
    </xf>
    <xf numFmtId="10" fontId="39" fillId="38" borderId="98" xfId="161" applyNumberFormat="1" applyFont="1" applyFill="1" applyBorder="1" applyAlignment="1">
      <alignment horizontal="right" vertical="center"/>
    </xf>
    <xf numFmtId="0" fontId="46" fillId="38" borderId="98" xfId="161" applyFont="1" applyFill="1" applyBorder="1" applyAlignment="1">
      <alignment horizontal="left" vertical="center" wrapText="1"/>
    </xf>
    <xf numFmtId="0" fontId="82" fillId="0" borderId="0" xfId="0" applyFont="1" applyAlignment="1">
      <alignment horizontal="center" vertical="center"/>
    </xf>
    <xf numFmtId="0" fontId="82" fillId="0" borderId="30" xfId="0" applyFont="1" applyBorder="1" applyAlignment="1">
      <alignment horizontal="center" vertical="center"/>
    </xf>
    <xf numFmtId="0" fontId="8" fillId="24" borderId="29" xfId="3" applyFont="1" applyFill="1" applyBorder="1" applyAlignment="1">
      <alignment horizontal="center"/>
    </xf>
    <xf numFmtId="0" fontId="8" fillId="24" borderId="0" xfId="3" applyFont="1" applyFill="1" applyAlignment="1">
      <alignment horizontal="center"/>
    </xf>
    <xf numFmtId="0" fontId="8" fillId="24" borderId="30" xfId="3" applyFont="1" applyFill="1" applyBorder="1" applyAlignment="1">
      <alignment horizontal="center"/>
    </xf>
    <xf numFmtId="0" fontId="39" fillId="38" borderId="98" xfId="161" applyFont="1" applyFill="1" applyBorder="1" applyAlignment="1">
      <alignment horizontal="center" vertical="center"/>
    </xf>
    <xf numFmtId="0" fontId="39" fillId="38" borderId="98" xfId="161" applyFont="1" applyFill="1" applyBorder="1" applyAlignment="1">
      <alignment horizontal="left" vertical="center" wrapText="1"/>
    </xf>
    <xf numFmtId="0" fontId="87" fillId="43" borderId="98" xfId="161" applyFont="1" applyFill="1" applyBorder="1" applyAlignment="1">
      <alignment horizontal="center" vertical="distributed"/>
    </xf>
    <xf numFmtId="4" fontId="39" fillId="38" borderId="98" xfId="161" applyNumberFormat="1" applyFont="1" applyFill="1" applyBorder="1" applyAlignment="1">
      <alignment horizontal="right" vertical="center"/>
    </xf>
    <xf numFmtId="0" fontId="48" fillId="29" borderId="93" xfId="161" applyFont="1" applyFill="1" applyBorder="1" applyAlignment="1">
      <alignment horizontal="center" vertical="distributed"/>
    </xf>
    <xf numFmtId="0" fontId="48" fillId="29" borderId="94" xfId="161" applyFont="1" applyFill="1" applyBorder="1" applyAlignment="1">
      <alignment horizontal="center" vertical="distributed"/>
    </xf>
    <xf numFmtId="0" fontId="48" fillId="29" borderId="98" xfId="161" applyFont="1" applyFill="1" applyBorder="1" applyAlignment="1">
      <alignment horizontal="center" vertical="distributed"/>
    </xf>
    <xf numFmtId="0" fontId="48" fillId="29" borderId="98" xfId="161" applyFont="1" applyFill="1" applyBorder="1" applyAlignment="1">
      <alignment horizontal="center" vertical="center" wrapText="1"/>
    </xf>
    <xf numFmtId="0" fontId="0" fillId="24" borderId="0" xfId="0" applyFill="1" applyAlignment="1">
      <alignment horizontal="left" vertical="center"/>
    </xf>
    <xf numFmtId="49" fontId="72" fillId="30" borderId="57" xfId="0" applyNumberFormat="1" applyFont="1" applyFill="1" applyBorder="1" applyAlignment="1">
      <alignment horizontal="right" vertical="center" wrapText="1"/>
    </xf>
    <xf numFmtId="49" fontId="72" fillId="30" borderId="58" xfId="0" applyNumberFormat="1" applyFont="1" applyFill="1" applyBorder="1" applyAlignment="1">
      <alignment horizontal="right" vertical="center" wrapText="1"/>
    </xf>
    <xf numFmtId="49" fontId="72" fillId="30" borderId="73" xfId="0" applyNumberFormat="1" applyFont="1" applyFill="1" applyBorder="1" applyAlignment="1">
      <alignment horizontal="right" vertical="center" wrapText="1"/>
    </xf>
    <xf numFmtId="0" fontId="3" fillId="0" borderId="0" xfId="0" applyFont="1" applyAlignment="1">
      <alignment horizontal="justify" vertical="center"/>
    </xf>
    <xf numFmtId="0" fontId="32" fillId="24" borderId="26" xfId="3" applyFont="1" applyFill="1" applyBorder="1" applyAlignment="1">
      <alignment horizontal="center"/>
    </xf>
    <xf numFmtId="0" fontId="32" fillId="24" borderId="27" xfId="3" applyFont="1" applyFill="1" applyBorder="1" applyAlignment="1">
      <alignment horizontal="center"/>
    </xf>
    <xf numFmtId="0" fontId="32" fillId="24" borderId="28" xfId="3" applyFont="1" applyFill="1" applyBorder="1" applyAlignment="1">
      <alignment horizontal="center"/>
    </xf>
    <xf numFmtId="0" fontId="33" fillId="24" borderId="35" xfId="3" applyFont="1" applyFill="1" applyBorder="1" applyAlignment="1">
      <alignment horizontal="right"/>
    </xf>
    <xf numFmtId="0" fontId="33" fillId="24" borderId="36" xfId="3" applyFont="1" applyFill="1" applyBorder="1" applyAlignment="1">
      <alignment horizontal="right"/>
    </xf>
    <xf numFmtId="0" fontId="33" fillId="24" borderId="59" xfId="3" applyFont="1" applyFill="1" applyBorder="1" applyAlignment="1">
      <alignment horizontal="right"/>
    </xf>
    <xf numFmtId="0" fontId="41" fillId="24" borderId="29" xfId="3" applyFont="1" applyFill="1" applyBorder="1" applyAlignment="1">
      <alignment horizontal="center" vertical="center" wrapText="1"/>
    </xf>
    <xf numFmtId="0" fontId="0" fillId="0" borderId="0" xfId="0" applyAlignment="1">
      <alignment horizontal="center" vertical="center"/>
    </xf>
    <xf numFmtId="0" fontId="0" fillId="0" borderId="30" xfId="0" applyBorder="1" applyAlignment="1">
      <alignment horizontal="center" vertical="center"/>
    </xf>
    <xf numFmtId="0" fontId="41" fillId="24" borderId="29" xfId="3" applyFont="1" applyFill="1" applyBorder="1" applyAlignment="1">
      <alignment horizontal="center" vertical="center"/>
    </xf>
    <xf numFmtId="0" fontId="72" fillId="43" borderId="74" xfId="0" applyFont="1" applyFill="1" applyBorder="1" applyAlignment="1">
      <alignment horizontal="center" vertical="center"/>
    </xf>
    <xf numFmtId="0" fontId="72" fillId="43" borderId="75" xfId="0" applyFont="1" applyFill="1" applyBorder="1" applyAlignment="1">
      <alignment horizontal="center" vertical="center"/>
    </xf>
    <xf numFmtId="0" fontId="41" fillId="24" borderId="0" xfId="3" applyFont="1" applyFill="1" applyAlignment="1">
      <alignment horizontal="center" vertical="center"/>
    </xf>
    <xf numFmtId="0" fontId="41" fillId="24" borderId="30" xfId="3" applyFont="1" applyFill="1" applyBorder="1" applyAlignment="1">
      <alignment horizontal="center" vertical="center"/>
    </xf>
    <xf numFmtId="0" fontId="72" fillId="43" borderId="87" xfId="0" applyFont="1" applyFill="1" applyBorder="1" applyAlignment="1">
      <alignment horizontal="center" vertical="center"/>
    </xf>
    <xf numFmtId="0" fontId="72" fillId="43" borderId="88" xfId="0" applyFont="1" applyFill="1" applyBorder="1" applyAlignment="1">
      <alignment horizontal="center" vertical="center"/>
    </xf>
    <xf numFmtId="0" fontId="72" fillId="43" borderId="89" xfId="0" applyFont="1" applyFill="1" applyBorder="1" applyAlignment="1">
      <alignment horizontal="center" vertical="center"/>
    </xf>
    <xf numFmtId="0" fontId="41" fillId="24" borderId="29"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30" xfId="0" applyFont="1" applyFill="1" applyBorder="1" applyAlignment="1">
      <alignment horizontal="center" vertical="center"/>
    </xf>
    <xf numFmtId="0" fontId="41" fillId="24" borderId="29" xfId="0" applyFont="1" applyFill="1" applyBorder="1" applyAlignment="1">
      <alignment horizontal="center" vertical="center"/>
    </xf>
    <xf numFmtId="49" fontId="41" fillId="24" borderId="29" xfId="3" applyNumberFormat="1" applyFont="1" applyFill="1" applyBorder="1" applyAlignment="1">
      <alignment horizontal="center" vertical="center"/>
    </xf>
    <xf numFmtId="0" fontId="31" fillId="0" borderId="0" xfId="0" applyFont="1" applyAlignment="1">
      <alignment horizontal="center" vertical="center"/>
    </xf>
    <xf numFmtId="0" fontId="31" fillId="0" borderId="30" xfId="0" applyFont="1" applyBorder="1" applyAlignment="1">
      <alignment horizontal="center" vertical="center"/>
    </xf>
    <xf numFmtId="49" fontId="41" fillId="24" borderId="0" xfId="3" applyNumberFormat="1" applyFont="1" applyFill="1" applyAlignment="1">
      <alignment horizontal="center" vertical="center"/>
    </xf>
    <xf numFmtId="49" fontId="41" fillId="24" borderId="30" xfId="3" applyNumberFormat="1" applyFont="1" applyFill="1" applyBorder="1" applyAlignment="1">
      <alignment horizontal="center" vertical="center"/>
    </xf>
    <xf numFmtId="0" fontId="4" fillId="39" borderId="18" xfId="0" applyFont="1" applyFill="1" applyBorder="1" applyAlignment="1">
      <alignment horizontal="right" vertical="center"/>
    </xf>
    <xf numFmtId="0" fontId="3" fillId="38" borderId="18" xfId="0" applyFont="1" applyFill="1" applyBorder="1" applyAlignment="1">
      <alignment horizontal="right" vertical="center"/>
    </xf>
    <xf numFmtId="4" fontId="3" fillId="24" borderId="18" xfId="0" applyNumberFormat="1" applyFont="1" applyFill="1" applyBorder="1" applyAlignment="1">
      <alignment horizontal="right" vertical="center"/>
    </xf>
    <xf numFmtId="4" fontId="4" fillId="39" borderId="39" xfId="0" applyNumberFormat="1" applyFont="1" applyFill="1" applyBorder="1" applyAlignment="1">
      <alignment horizontal="right" vertical="center"/>
    </xf>
    <xf numFmtId="0" fontId="32" fillId="24" borderId="56" xfId="3" applyFont="1" applyFill="1" applyBorder="1" applyAlignment="1">
      <alignment horizontal="center"/>
    </xf>
    <xf numFmtId="0" fontId="41" fillId="24" borderId="62" xfId="3" applyFont="1" applyFill="1" applyBorder="1" applyAlignment="1">
      <alignment horizontal="center" vertical="center" wrapText="1"/>
    </xf>
    <xf numFmtId="0" fontId="41" fillId="24" borderId="60" xfId="3" applyFont="1" applyFill="1" applyBorder="1" applyAlignment="1">
      <alignment horizontal="center" vertical="center"/>
    </xf>
    <xf numFmtId="0" fontId="41" fillId="24" borderId="70" xfId="3" applyFont="1" applyFill="1" applyBorder="1" applyAlignment="1">
      <alignment horizontal="center" vertical="center"/>
    </xf>
    <xf numFmtId="0" fontId="41" fillId="24" borderId="7" xfId="3" applyFont="1" applyFill="1" applyBorder="1" applyAlignment="1">
      <alignment horizontal="center" vertical="center"/>
    </xf>
    <xf numFmtId="0" fontId="41" fillId="24" borderId="8" xfId="3" applyFont="1" applyFill="1" applyBorder="1" applyAlignment="1">
      <alignment horizontal="center" vertical="center"/>
    </xf>
    <xf numFmtId="0" fontId="33" fillId="24" borderId="5" xfId="3" applyFont="1" applyFill="1" applyBorder="1" applyAlignment="1">
      <alignment horizontal="right"/>
    </xf>
    <xf numFmtId="0" fontId="33" fillId="24" borderId="85" xfId="3" applyFont="1" applyFill="1" applyBorder="1" applyAlignment="1">
      <alignment horizontal="right"/>
    </xf>
    <xf numFmtId="4" fontId="4" fillId="39" borderId="18" xfId="0" applyNumberFormat="1" applyFont="1" applyFill="1" applyBorder="1" applyAlignment="1">
      <alignment horizontal="right" vertical="center"/>
    </xf>
    <xf numFmtId="0" fontId="4" fillId="40" borderId="25" xfId="3" applyFont="1" applyFill="1" applyBorder="1" applyAlignment="1">
      <alignment horizontal="center" vertical="distributed"/>
    </xf>
    <xf numFmtId="0" fontId="3" fillId="24" borderId="0" xfId="0" applyFont="1" applyFill="1" applyAlignment="1">
      <alignment horizontal="left" vertical="center" wrapText="1"/>
    </xf>
    <xf numFmtId="0" fontId="32" fillId="24" borderId="96" xfId="3" applyFont="1" applyFill="1" applyBorder="1" applyAlignment="1">
      <alignment horizontal="center"/>
    </xf>
    <xf numFmtId="0" fontId="52" fillId="24" borderId="7" xfId="0" applyFont="1" applyFill="1" applyBorder="1" applyAlignment="1">
      <alignment horizontal="justify" vertical="center" wrapText="1"/>
    </xf>
    <xf numFmtId="0" fontId="52" fillId="24" borderId="0" xfId="0" applyFont="1" applyFill="1" applyAlignment="1">
      <alignment horizontal="justify" vertical="center"/>
    </xf>
    <xf numFmtId="0" fontId="52" fillId="24" borderId="8" xfId="0" applyFont="1" applyFill="1" applyBorder="1" applyAlignment="1">
      <alignment horizontal="justify" vertical="center"/>
    </xf>
    <xf numFmtId="0" fontId="4" fillId="40" borderId="18" xfId="3" applyFont="1" applyFill="1" applyBorder="1" applyAlignment="1">
      <alignment horizontal="center" vertical="distributed"/>
    </xf>
    <xf numFmtId="0" fontId="0" fillId="24" borderId="0" xfId="0" applyFill="1" applyAlignment="1">
      <alignment horizontal="left" vertical="top" wrapText="1"/>
    </xf>
    <xf numFmtId="0" fontId="0" fillId="24" borderId="0" xfId="0" applyFill="1" applyAlignment="1">
      <alignment horizontal="justify" vertical="top" wrapText="1"/>
    </xf>
    <xf numFmtId="0" fontId="4" fillId="36" borderId="18" xfId="3" applyFont="1" applyFill="1" applyBorder="1" applyAlignment="1">
      <alignment horizontal="center" vertical="distributed"/>
    </xf>
    <xf numFmtId="0" fontId="3" fillId="38" borderId="0" xfId="0" applyFont="1" applyFill="1" applyAlignment="1">
      <alignment horizontal="left" vertical="center" wrapText="1"/>
    </xf>
    <xf numFmtId="0" fontId="88" fillId="0" borderId="98" xfId="361" applyFont="1" applyBorder="1" applyAlignment="1" applyProtection="1">
      <alignment horizontal="right" vertical="center"/>
      <protection hidden="1"/>
    </xf>
    <xf numFmtId="0" fontId="88" fillId="27" borderId="98" xfId="361" applyFont="1" applyFill="1" applyBorder="1" applyAlignment="1" applyProtection="1">
      <alignment horizontal="right" vertical="center"/>
      <protection hidden="1"/>
    </xf>
    <xf numFmtId="0" fontId="44" fillId="0" borderId="0" xfId="0" applyFont="1" applyAlignment="1">
      <alignment horizontal="left"/>
    </xf>
    <xf numFmtId="0" fontId="50" fillId="0" borderId="0" xfId="0" applyFont="1" applyAlignment="1">
      <alignment horizontal="justify" vertical="center"/>
    </xf>
    <xf numFmtId="0" fontId="44" fillId="0" borderId="98" xfId="361" applyFont="1" applyBorder="1" applyAlignment="1" applyProtection="1">
      <alignment horizontal="center" vertical="distributed"/>
      <protection hidden="1"/>
    </xf>
    <xf numFmtId="174" fontId="44" fillId="0" borderId="98" xfId="349" applyNumberFormat="1" applyFont="1" applyBorder="1" applyAlignment="1" applyProtection="1">
      <alignment horizontal="center" vertical="distributed"/>
      <protection hidden="1"/>
    </xf>
    <xf numFmtId="43" fontId="44" fillId="0" borderId="98" xfId="349" applyFont="1" applyBorder="1" applyAlignment="1" applyProtection="1">
      <alignment horizontal="center" vertical="center"/>
      <protection hidden="1"/>
    </xf>
    <xf numFmtId="43" fontId="44" fillId="0" borderId="98" xfId="349" applyFont="1" applyBorder="1" applyAlignment="1" applyProtection="1">
      <alignment horizontal="center" vertical="distributed"/>
      <protection hidden="1"/>
    </xf>
    <xf numFmtId="0" fontId="89" fillId="0" borderId="98" xfId="361" applyFont="1" applyBorder="1" applyAlignment="1" applyProtection="1">
      <alignment horizontal="left" vertical="distributed"/>
      <protection hidden="1"/>
    </xf>
    <xf numFmtId="0" fontId="44" fillId="0" borderId="96" xfId="361" applyFont="1" applyBorder="1" applyAlignment="1" applyProtection="1">
      <alignment horizontal="center" vertical="distributed"/>
      <protection hidden="1"/>
    </xf>
    <xf numFmtId="0" fontId="44" fillId="0" borderId="9" xfId="361" applyFont="1" applyBorder="1" applyAlignment="1" applyProtection="1">
      <alignment horizontal="center" vertical="distributed"/>
      <protection hidden="1"/>
    </xf>
    <xf numFmtId="0" fontId="89" fillId="0" borderId="98" xfId="361" applyFont="1" applyBorder="1" applyAlignment="1" applyProtection="1">
      <alignment horizontal="center"/>
      <protection hidden="1"/>
    </xf>
    <xf numFmtId="0" fontId="44" fillId="0" borderId="98" xfId="361" applyFont="1" applyBorder="1" applyAlignment="1" applyProtection="1">
      <alignment horizontal="justify" vertical="center" wrapText="1"/>
      <protection hidden="1"/>
    </xf>
    <xf numFmtId="0" fontId="38" fillId="26" borderId="7" xfId="0" applyFont="1" applyFill="1" applyBorder="1" applyAlignment="1">
      <alignment horizontal="center" vertical="center" wrapText="1"/>
    </xf>
    <xf numFmtId="0" fontId="38" fillId="26" borderId="0" xfId="0" applyFont="1" applyFill="1" applyAlignment="1">
      <alignment horizontal="center" vertical="center" wrapText="1"/>
    </xf>
    <xf numFmtId="0" fontId="38" fillId="26" borderId="8" xfId="0" applyFont="1" applyFill="1" applyBorder="1" applyAlignment="1">
      <alignment horizontal="center" vertical="center" wrapText="1"/>
    </xf>
    <xf numFmtId="0" fontId="38" fillId="26" borderId="7" xfId="0" applyFont="1" applyFill="1" applyBorder="1" applyAlignment="1">
      <alignment horizontal="center" vertical="center"/>
    </xf>
    <xf numFmtId="0" fontId="38" fillId="26" borderId="0" xfId="0" applyFont="1" applyFill="1" applyAlignment="1">
      <alignment horizontal="center" vertical="center"/>
    </xf>
    <xf numFmtId="0" fontId="38" fillId="26" borderId="8" xfId="0" applyFont="1" applyFill="1" applyBorder="1" applyAlignment="1">
      <alignment horizontal="center" vertical="center"/>
    </xf>
    <xf numFmtId="0" fontId="0" fillId="0" borderId="8" xfId="0" applyBorder="1" applyAlignment="1">
      <alignment horizontal="center" vertical="center"/>
    </xf>
    <xf numFmtId="0" fontId="3" fillId="38" borderId="20" xfId="0" applyFont="1" applyFill="1" applyBorder="1" applyAlignment="1">
      <alignment horizontal="right" vertical="center"/>
    </xf>
    <xf numFmtId="4" fontId="3" fillId="24" borderId="20" xfId="0" applyNumberFormat="1" applyFont="1" applyFill="1" applyBorder="1" applyAlignment="1">
      <alignment horizontal="right" vertical="center"/>
    </xf>
    <xf numFmtId="4" fontId="4" fillId="39" borderId="20" xfId="0" applyNumberFormat="1" applyFont="1" applyFill="1" applyBorder="1" applyAlignment="1">
      <alignment horizontal="right" vertical="center"/>
    </xf>
    <xf numFmtId="0" fontId="4" fillId="40" borderId="33" xfId="3" applyFont="1" applyFill="1" applyBorder="1" applyAlignment="1">
      <alignment horizontal="center" vertical="distributed"/>
    </xf>
    <xf numFmtId="0" fontId="32" fillId="24" borderId="77" xfId="3" applyFont="1" applyFill="1" applyBorder="1" applyAlignment="1">
      <alignment horizontal="center"/>
    </xf>
    <xf numFmtId="0" fontId="32" fillId="24" borderId="72" xfId="3" applyFont="1" applyFill="1" applyBorder="1" applyAlignment="1">
      <alignment horizontal="center"/>
    </xf>
    <xf numFmtId="0" fontId="32" fillId="24" borderId="71" xfId="3" applyFont="1" applyFill="1" applyBorder="1" applyAlignment="1">
      <alignment horizontal="center"/>
    </xf>
    <xf numFmtId="0" fontId="41" fillId="24" borderId="62" xfId="3" applyFont="1" applyFill="1" applyBorder="1" applyAlignment="1">
      <alignment horizontal="center" vertical="center"/>
    </xf>
    <xf numFmtId="0" fontId="4" fillId="39" borderId="20" xfId="0" applyFont="1" applyFill="1" applyBorder="1" applyAlignment="1">
      <alignment horizontal="right" vertical="center"/>
    </xf>
    <xf numFmtId="49" fontId="47" fillId="30" borderId="67" xfId="0" applyNumberFormat="1" applyFont="1" applyFill="1" applyBorder="1" applyAlignment="1">
      <alignment horizontal="center" vertical="center" wrapText="1"/>
    </xf>
    <xf numFmtId="49" fontId="47" fillId="30" borderId="68" xfId="0" applyNumberFormat="1" applyFont="1" applyFill="1" applyBorder="1" applyAlignment="1">
      <alignment horizontal="center" vertical="center" wrapText="1"/>
    </xf>
    <xf numFmtId="49" fontId="47" fillId="30" borderId="69" xfId="0" applyNumberFormat="1" applyFont="1" applyFill="1" applyBorder="1" applyAlignment="1">
      <alignment horizontal="center" vertical="center" wrapText="1"/>
    </xf>
    <xf numFmtId="0" fontId="33" fillId="0" borderId="35" xfId="3" applyFont="1" applyBorder="1" applyAlignment="1">
      <alignment horizontal="right"/>
    </xf>
    <xf numFmtId="0" fontId="33" fillId="0" borderId="36" xfId="3" applyFont="1" applyBorder="1" applyAlignment="1">
      <alignment horizontal="right"/>
    </xf>
    <xf numFmtId="0" fontId="33" fillId="0" borderId="59" xfId="3" applyFont="1" applyBorder="1" applyAlignment="1">
      <alignment horizontal="right"/>
    </xf>
    <xf numFmtId="0" fontId="3" fillId="24" borderId="0" xfId="3" applyFont="1" applyFill="1" applyAlignment="1">
      <alignment horizontal="left"/>
    </xf>
    <xf numFmtId="0" fontId="2" fillId="31" borderId="20" xfId="3" applyFont="1" applyFill="1" applyBorder="1" applyAlignment="1">
      <alignment horizontal="center" vertical="center"/>
    </xf>
    <xf numFmtId="0" fontId="2" fillId="31" borderId="22" xfId="3" applyFont="1" applyFill="1" applyBorder="1" applyAlignment="1">
      <alignment horizontal="center" vertical="center"/>
    </xf>
    <xf numFmtId="0" fontId="4" fillId="31" borderId="18" xfId="3" applyFont="1" applyFill="1" applyBorder="1" applyAlignment="1">
      <alignment horizontal="center" vertical="center"/>
    </xf>
    <xf numFmtId="0" fontId="4" fillId="42" borderId="38" xfId="3" applyFont="1" applyFill="1" applyBorder="1" applyAlignment="1">
      <alignment horizontal="center" vertical="center"/>
    </xf>
    <xf numFmtId="0" fontId="4" fillId="42" borderId="83" xfId="3" applyFont="1" applyFill="1" applyBorder="1" applyAlignment="1">
      <alignment horizontal="center" vertical="center"/>
    </xf>
    <xf numFmtId="4" fontId="4" fillId="42" borderId="38" xfId="3" applyNumberFormat="1" applyFont="1" applyFill="1" applyBorder="1" applyAlignment="1">
      <alignment horizontal="center" vertical="center"/>
    </xf>
    <xf numFmtId="4" fontId="4" fillId="42" borderId="83" xfId="3" applyNumberFormat="1" applyFont="1" applyFill="1" applyBorder="1" applyAlignment="1">
      <alignment horizontal="center" vertical="center"/>
    </xf>
    <xf numFmtId="0" fontId="4" fillId="31" borderId="23" xfId="3" applyFont="1" applyFill="1" applyBorder="1" applyAlignment="1">
      <alignment horizontal="center" vertical="center"/>
    </xf>
    <xf numFmtId="0" fontId="4" fillId="31" borderId="18" xfId="3" applyFont="1" applyFill="1" applyBorder="1" applyAlignment="1">
      <alignment horizontal="center" vertical="center" wrapText="1"/>
    </xf>
    <xf numFmtId="0" fontId="4" fillId="31" borderId="23" xfId="3" applyFont="1" applyFill="1" applyBorder="1" applyAlignment="1">
      <alignment horizontal="center" vertical="center" wrapText="1"/>
    </xf>
    <xf numFmtId="49" fontId="4" fillId="31" borderId="78" xfId="3" applyNumberFormat="1" applyFont="1" applyFill="1" applyBorder="1" applyAlignment="1">
      <alignment horizontal="center" vertical="center"/>
    </xf>
    <xf numFmtId="49" fontId="4" fillId="31" borderId="40" xfId="3" applyNumberFormat="1" applyFont="1" applyFill="1" applyBorder="1" applyAlignment="1">
      <alignment horizontal="center" vertical="center"/>
    </xf>
    <xf numFmtId="0" fontId="3" fillId="0" borderId="19" xfId="0" applyFont="1" applyBorder="1" applyAlignment="1">
      <alignment horizontal="center" vertical="center"/>
    </xf>
    <xf numFmtId="49" fontId="4" fillId="31" borderId="18" xfId="349" applyNumberFormat="1" applyFont="1" applyFill="1" applyBorder="1" applyAlignment="1">
      <alignment horizontal="center" vertical="center" wrapText="1"/>
    </xf>
    <xf numFmtId="49" fontId="4" fillId="31" borderId="23" xfId="349" applyNumberFormat="1" applyFont="1" applyFill="1" applyBorder="1" applyAlignment="1">
      <alignment horizontal="center" vertical="center" wrapText="1"/>
    </xf>
    <xf numFmtId="0" fontId="4" fillId="31" borderId="21" xfId="3" applyFont="1" applyFill="1" applyBorder="1" applyAlignment="1">
      <alignment horizontal="center" vertical="center" wrapText="1"/>
    </xf>
    <xf numFmtId="0" fontId="4" fillId="31" borderId="24" xfId="3" applyFont="1" applyFill="1" applyBorder="1" applyAlignment="1">
      <alignment horizontal="center" vertical="center" wrapText="1"/>
    </xf>
    <xf numFmtId="17" fontId="3" fillId="24" borderId="0" xfId="3" applyNumberFormat="1" applyFont="1" applyFill="1" applyAlignment="1">
      <alignment horizontal="left"/>
    </xf>
    <xf numFmtId="0" fontId="3" fillId="24" borderId="0" xfId="3" applyFont="1" applyFill="1" applyAlignment="1">
      <alignment horizontal="justify"/>
    </xf>
    <xf numFmtId="0" fontId="90" fillId="45" borderId="95" xfId="3" applyFont="1" applyFill="1" applyBorder="1" applyAlignment="1">
      <alignment horizontal="center" vertical="center"/>
    </xf>
    <xf numFmtId="0" fontId="90" fillId="45" borderId="96" xfId="3" applyFont="1" applyFill="1" applyBorder="1" applyAlignment="1">
      <alignment horizontal="center" vertical="center"/>
    </xf>
    <xf numFmtId="0" fontId="90" fillId="45" borderId="97" xfId="3" applyFont="1" applyFill="1" applyBorder="1" applyAlignment="1">
      <alignment horizontal="center" vertical="center"/>
    </xf>
    <xf numFmtId="0" fontId="7" fillId="24" borderId="26" xfId="3" applyFont="1" applyFill="1" applyBorder="1" applyAlignment="1">
      <alignment horizontal="center"/>
    </xf>
    <xf numFmtId="0" fontId="7" fillId="24" borderId="27" xfId="3" applyFont="1" applyFill="1" applyBorder="1" applyAlignment="1">
      <alignment horizontal="center"/>
    </xf>
    <xf numFmtId="0" fontId="7" fillId="24" borderId="28" xfId="3" applyFont="1" applyFill="1" applyBorder="1" applyAlignment="1">
      <alignment horizontal="center"/>
    </xf>
    <xf numFmtId="0" fontId="31" fillId="24" borderId="29" xfId="3" applyFont="1" applyFill="1" applyBorder="1" applyAlignment="1">
      <alignment horizontal="center" wrapText="1"/>
    </xf>
    <xf numFmtId="0" fontId="31" fillId="24" borderId="0" xfId="3" applyFont="1" applyFill="1" applyAlignment="1">
      <alignment horizontal="center"/>
    </xf>
    <xf numFmtId="0" fontId="31" fillId="24" borderId="30" xfId="3" applyFont="1" applyFill="1" applyBorder="1" applyAlignment="1">
      <alignment horizontal="center"/>
    </xf>
    <xf numFmtId="0" fontId="31" fillId="24" borderId="29" xfId="3" applyFont="1" applyFill="1" applyBorder="1" applyAlignment="1">
      <alignment horizontal="center"/>
    </xf>
    <xf numFmtId="0" fontId="31" fillId="0" borderId="29" xfId="3" applyFont="1" applyBorder="1" applyAlignment="1">
      <alignment horizontal="center"/>
    </xf>
    <xf numFmtId="0" fontId="31" fillId="0" borderId="0" xfId="3" applyFont="1" applyAlignment="1">
      <alignment horizontal="center"/>
    </xf>
    <xf numFmtId="0" fontId="31" fillId="0" borderId="30" xfId="3" applyFont="1" applyBorder="1" applyAlignment="1">
      <alignment horizontal="center"/>
    </xf>
    <xf numFmtId="0" fontId="7" fillId="24" borderId="31" xfId="3" applyFont="1" applyFill="1" applyBorder="1" applyAlignment="1">
      <alignment horizontal="center"/>
    </xf>
    <xf numFmtId="0" fontId="7" fillId="24" borderId="5" xfId="3" applyFont="1" applyFill="1" applyBorder="1" applyAlignment="1">
      <alignment horizontal="center"/>
    </xf>
    <xf numFmtId="0" fontId="7" fillId="24" borderId="32" xfId="3" applyFont="1" applyFill="1" applyBorder="1" applyAlignment="1">
      <alignment horizontal="center"/>
    </xf>
    <xf numFmtId="0" fontId="90" fillId="45" borderId="33" xfId="3" applyFont="1" applyFill="1" applyBorder="1" applyAlignment="1">
      <alignment horizontal="center" vertical="center"/>
    </xf>
    <xf numFmtId="0" fontId="90" fillId="45" borderId="25" xfId="3" applyFont="1" applyFill="1" applyBorder="1" applyAlignment="1">
      <alignment horizontal="center" vertical="center"/>
    </xf>
    <xf numFmtId="0" fontId="90" fillId="45" borderId="34" xfId="3" applyFont="1" applyFill="1" applyBorder="1" applyAlignment="1">
      <alignment horizontal="center" vertical="center"/>
    </xf>
    <xf numFmtId="0" fontId="7" fillId="24" borderId="29" xfId="3" applyFont="1" applyFill="1" applyBorder="1" applyAlignment="1">
      <alignment horizontal="center"/>
    </xf>
    <xf numFmtId="0" fontId="7" fillId="24" borderId="0" xfId="3" applyFont="1" applyFill="1" applyAlignment="1">
      <alignment horizontal="center"/>
    </xf>
    <xf numFmtId="0" fontId="7" fillId="24" borderId="30" xfId="3" applyFont="1" applyFill="1" applyBorder="1" applyAlignment="1">
      <alignment horizontal="center"/>
    </xf>
    <xf numFmtId="0" fontId="2" fillId="34" borderId="20" xfId="0" applyFont="1" applyFill="1" applyBorder="1" applyAlignment="1">
      <alignment horizontal="right" vertical="center"/>
    </xf>
    <xf numFmtId="0" fontId="2" fillId="34" borderId="18" xfId="0" applyFont="1" applyFill="1" applyBorder="1" applyAlignment="1">
      <alignment horizontal="right" vertical="center"/>
    </xf>
    <xf numFmtId="0" fontId="68" fillId="0" borderId="26" xfId="3" applyFont="1" applyBorder="1" applyAlignment="1">
      <alignment horizontal="center"/>
    </xf>
    <xf numFmtId="0" fontId="68" fillId="0" borderId="27" xfId="3" applyFont="1" applyBorder="1" applyAlignment="1">
      <alignment horizontal="center"/>
    </xf>
    <xf numFmtId="0" fontId="68" fillId="0" borderId="28" xfId="3" applyFont="1" applyBorder="1" applyAlignment="1">
      <alignment horizontal="center"/>
    </xf>
    <xf numFmtId="4" fontId="0" fillId="0" borderId="21" xfId="0" applyNumberFormat="1" applyBorder="1" applyAlignment="1">
      <alignment horizontal="justify" vertical="top" wrapText="1"/>
    </xf>
    <xf numFmtId="4" fontId="0" fillId="0" borderId="21" xfId="0" applyNumberFormat="1" applyBorder="1" applyAlignment="1">
      <alignment horizontal="justify" vertical="top"/>
    </xf>
    <xf numFmtId="4" fontId="0" fillId="0" borderId="42" xfId="0" applyNumberFormat="1" applyBorder="1" applyAlignment="1">
      <alignment horizontal="justify" vertical="top" wrapText="1"/>
    </xf>
    <xf numFmtId="4" fontId="0" fillId="0" borderId="48" xfId="0" applyNumberFormat="1" applyBorder="1" applyAlignment="1">
      <alignment horizontal="justify" vertical="top" wrapText="1"/>
    </xf>
    <xf numFmtId="0" fontId="0" fillId="0" borderId="42" xfId="0" applyBorder="1" applyAlignment="1">
      <alignment horizontal="justify" vertical="center" wrapText="1"/>
    </xf>
    <xf numFmtId="0" fontId="0" fillId="0" borderId="70" xfId="0" applyBorder="1" applyAlignment="1">
      <alignment horizontal="justify" vertical="center" wrapText="1"/>
    </xf>
    <xf numFmtId="0" fontId="0" fillId="0" borderId="48" xfId="0" applyBorder="1" applyAlignment="1">
      <alignment horizontal="justify" vertical="center" wrapText="1"/>
    </xf>
    <xf numFmtId="0" fontId="2" fillId="24" borderId="20" xfId="0" applyFont="1" applyFill="1" applyBorder="1" applyAlignment="1">
      <alignment horizontal="center" vertical="center"/>
    </xf>
    <xf numFmtId="0" fontId="2" fillId="24" borderId="18" xfId="0" applyFont="1" applyFill="1" applyBorder="1" applyAlignment="1">
      <alignment horizontal="center" vertical="center"/>
    </xf>
    <xf numFmtId="0" fontId="2" fillId="24" borderId="21" xfId="0" applyFont="1" applyFill="1" applyBorder="1" applyAlignment="1">
      <alignment horizontal="center" vertical="center"/>
    </xf>
    <xf numFmtId="0" fontId="2" fillId="34" borderId="43" xfId="0" applyFont="1" applyFill="1" applyBorder="1" applyAlignment="1">
      <alignment horizontal="right" vertical="center"/>
    </xf>
    <xf numFmtId="0" fontId="2" fillId="34" borderId="40" xfId="0" applyFont="1" applyFill="1" applyBorder="1" applyAlignment="1">
      <alignment horizontal="right" vertical="center"/>
    </xf>
    <xf numFmtId="0" fontId="2" fillId="34" borderId="19" xfId="0" applyFont="1" applyFill="1" applyBorder="1" applyAlignment="1">
      <alignment horizontal="right" vertical="center"/>
    </xf>
    <xf numFmtId="0" fontId="2" fillId="31" borderId="67" xfId="0" applyFont="1" applyFill="1" applyBorder="1" applyAlignment="1">
      <alignment horizontal="right" vertical="center"/>
    </xf>
    <xf numFmtId="0" fontId="2" fillId="31" borderId="68" xfId="0" applyFont="1" applyFill="1" applyBorder="1" applyAlignment="1">
      <alignment horizontal="right" vertical="center"/>
    </xf>
    <xf numFmtId="0" fontId="4" fillId="0" borderId="20" xfId="0" applyFont="1" applyBorder="1" applyAlignment="1">
      <alignment horizontal="right" vertical="center"/>
    </xf>
    <xf numFmtId="0" fontId="4" fillId="0" borderId="18" xfId="0" applyFont="1" applyBorder="1" applyAlignment="1">
      <alignment horizontal="right" vertical="center"/>
    </xf>
    <xf numFmtId="0" fontId="2" fillId="31" borderId="20" xfId="0" applyFont="1" applyFill="1" applyBorder="1" applyAlignment="1">
      <alignment horizontal="right" vertical="center"/>
    </xf>
    <xf numFmtId="0" fontId="2" fillId="31" borderId="18" xfId="0" applyFont="1" applyFill="1" applyBorder="1" applyAlignment="1">
      <alignment horizontal="right" vertical="center"/>
    </xf>
    <xf numFmtId="0" fontId="4" fillId="29" borderId="22" xfId="0" applyFont="1" applyFill="1" applyBorder="1" applyAlignment="1">
      <alignment horizontal="right" vertical="center"/>
    </xf>
    <xf numFmtId="0" fontId="4" fillId="29" borderId="23" xfId="0" applyFont="1" applyFill="1" applyBorder="1" applyAlignment="1">
      <alignment horizontal="right" vertical="center"/>
    </xf>
    <xf numFmtId="0" fontId="3" fillId="37" borderId="20" xfId="0" applyFont="1" applyFill="1" applyBorder="1" applyAlignment="1">
      <alignment horizontal="right" vertical="center"/>
    </xf>
    <xf numFmtId="0" fontId="3" fillId="37" borderId="18" xfId="0" applyFont="1" applyFill="1" applyBorder="1" applyAlignment="1">
      <alignment horizontal="right" vertical="center"/>
    </xf>
    <xf numFmtId="0" fontId="0" fillId="24" borderId="20" xfId="0" applyFill="1" applyBorder="1" applyAlignment="1">
      <alignment horizontal="center" vertical="center"/>
    </xf>
    <xf numFmtId="0" fontId="0" fillId="24" borderId="18" xfId="0" applyFill="1" applyBorder="1" applyAlignment="1">
      <alignment horizontal="center" vertical="center"/>
    </xf>
    <xf numFmtId="0" fontId="0" fillId="24" borderId="21" xfId="0" applyFill="1" applyBorder="1" applyAlignment="1">
      <alignment horizontal="center" vertical="center"/>
    </xf>
    <xf numFmtId="0" fontId="4" fillId="31" borderId="20" xfId="0" applyFont="1" applyFill="1" applyBorder="1" applyAlignment="1">
      <alignment horizontal="right" vertical="center"/>
    </xf>
    <xf numFmtId="0" fontId="4" fillId="31" borderId="18" xfId="0" applyFont="1" applyFill="1" applyBorder="1" applyAlignment="1">
      <alignment horizontal="right" vertical="center"/>
    </xf>
    <xf numFmtId="43" fontId="35" fillId="0" borderId="50" xfId="349" applyFont="1" applyBorder="1" applyAlignment="1" applyProtection="1">
      <alignment horizontal="center" vertical="distributed"/>
      <protection hidden="1"/>
    </xf>
    <xf numFmtId="0" fontId="37" fillId="27" borderId="1" xfId="357" applyFont="1" applyFill="1" applyBorder="1" applyAlignment="1" applyProtection="1">
      <alignment horizontal="right" vertical="center"/>
      <protection hidden="1"/>
    </xf>
    <xf numFmtId="0" fontId="37" fillId="27" borderId="55" xfId="357" applyFont="1" applyFill="1" applyBorder="1" applyAlignment="1" applyProtection="1">
      <alignment horizontal="right" vertical="center"/>
      <protection hidden="1"/>
    </xf>
    <xf numFmtId="0" fontId="37" fillId="27" borderId="2" xfId="357" applyFont="1" applyFill="1" applyBorder="1" applyAlignment="1" applyProtection="1">
      <alignment horizontal="right" vertical="center"/>
      <protection hidden="1"/>
    </xf>
    <xf numFmtId="0" fontId="34" fillId="0" borderId="50" xfId="357" applyFont="1" applyBorder="1" applyAlignment="1" applyProtection="1">
      <alignment horizontal="left" vertical="distributed"/>
      <protection hidden="1"/>
    </xf>
    <xf numFmtId="0" fontId="35" fillId="0" borderId="50" xfId="357" applyFont="1" applyBorder="1" applyAlignment="1" applyProtection="1">
      <alignment horizontal="center" vertical="distributed"/>
      <protection hidden="1"/>
    </xf>
    <xf numFmtId="0" fontId="35" fillId="0" borderId="56" xfId="357" applyFont="1" applyBorder="1" applyAlignment="1" applyProtection="1">
      <alignment horizontal="center" vertical="distributed"/>
      <protection hidden="1"/>
    </xf>
    <xf numFmtId="0" fontId="35" fillId="0" borderId="9" xfId="357" applyFont="1" applyBorder="1" applyAlignment="1" applyProtection="1">
      <alignment horizontal="center" vertical="distributed"/>
      <protection hidden="1"/>
    </xf>
    <xf numFmtId="174" fontId="35" fillId="0" borderId="50" xfId="349" applyNumberFormat="1" applyFont="1" applyBorder="1" applyAlignment="1" applyProtection="1">
      <alignment horizontal="center" vertical="distributed"/>
      <protection hidden="1"/>
    </xf>
    <xf numFmtId="43" fontId="35" fillId="0" borderId="50" xfId="349" applyFont="1" applyBorder="1" applyAlignment="1" applyProtection="1">
      <alignment horizontal="center" vertical="center"/>
      <protection hidden="1"/>
    </xf>
    <xf numFmtId="0" fontId="35" fillId="0" borderId="50" xfId="357" applyFont="1" applyBorder="1" applyAlignment="1" applyProtection="1">
      <alignment horizontal="justify" vertical="center" wrapText="1"/>
      <protection hidden="1"/>
    </xf>
    <xf numFmtId="0" fontId="34" fillId="0" borderId="50" xfId="357" applyFont="1" applyBorder="1" applyAlignment="1" applyProtection="1">
      <alignment horizontal="center"/>
      <protection hidden="1"/>
    </xf>
    <xf numFmtId="0" fontId="0" fillId="0" borderId="18" xfId="0" applyBorder="1" applyAlignment="1">
      <alignment horizontal="justify" vertical="center"/>
    </xf>
    <xf numFmtId="0" fontId="0" fillId="0" borderId="18" xfId="0" applyBorder="1" applyAlignment="1">
      <alignment horizontal="center" vertical="center"/>
    </xf>
    <xf numFmtId="0" fontId="2" fillId="31" borderId="18" xfId="0" applyFont="1" applyFill="1" applyBorder="1" applyAlignment="1">
      <alignment horizontal="left" vertical="center"/>
    </xf>
    <xf numFmtId="0" fontId="2" fillId="31" borderId="21" xfId="0" applyFont="1" applyFill="1" applyBorder="1" applyAlignment="1">
      <alignment horizontal="left" vertical="center"/>
    </xf>
    <xf numFmtId="0" fontId="57" fillId="24" borderId="26" xfId="3" applyFont="1" applyFill="1" applyBorder="1" applyAlignment="1">
      <alignment horizontal="center"/>
    </xf>
    <xf numFmtId="0" fontId="57" fillId="24" borderId="27" xfId="3" applyFont="1" applyFill="1" applyBorder="1" applyAlignment="1">
      <alignment horizontal="center"/>
    </xf>
    <xf numFmtId="0" fontId="57" fillId="24" borderId="28" xfId="3" applyFont="1" applyFill="1" applyBorder="1" applyAlignment="1">
      <alignment horizontal="center"/>
    </xf>
    <xf numFmtId="0" fontId="2" fillId="34" borderId="22" xfId="0" applyFont="1" applyFill="1" applyBorder="1" applyAlignment="1">
      <alignment horizontal="right" vertical="center"/>
    </xf>
    <xf numFmtId="0" fontId="2" fillId="34" borderId="23" xfId="0" applyFont="1" applyFill="1" applyBorder="1" applyAlignment="1">
      <alignment horizontal="right" vertical="center"/>
    </xf>
    <xf numFmtId="0" fontId="0" fillId="0" borderId="18" xfId="0" applyBorder="1" applyAlignment="1">
      <alignment horizontal="left" vertical="center"/>
    </xf>
    <xf numFmtId="0" fontId="2" fillId="29" borderId="67" xfId="0" applyFont="1" applyFill="1" applyBorder="1" applyAlignment="1">
      <alignment horizontal="center" vertical="center"/>
    </xf>
    <xf numFmtId="0" fontId="2" fillId="29" borderId="22" xfId="0" applyFont="1" applyFill="1" applyBorder="1" applyAlignment="1">
      <alignment horizontal="center" vertical="center"/>
    </xf>
    <xf numFmtId="0" fontId="2" fillId="29" borderId="68" xfId="0" applyFont="1" applyFill="1" applyBorder="1" applyAlignment="1">
      <alignment horizontal="center" vertical="center"/>
    </xf>
    <xf numFmtId="0" fontId="2" fillId="29" borderId="23" xfId="0" applyFont="1" applyFill="1" applyBorder="1" applyAlignment="1">
      <alignment horizontal="center" vertical="center"/>
    </xf>
    <xf numFmtId="0" fontId="2" fillId="29" borderId="69" xfId="0" applyFont="1" applyFill="1" applyBorder="1" applyAlignment="1">
      <alignment horizontal="center" vertical="center"/>
    </xf>
    <xf numFmtId="0" fontId="2" fillId="29" borderId="24" xfId="0" applyFont="1" applyFill="1" applyBorder="1" applyAlignment="1">
      <alignment horizontal="center" vertical="center"/>
    </xf>
    <xf numFmtId="0" fontId="32" fillId="0" borderId="26" xfId="3" applyFont="1" applyBorder="1" applyAlignment="1">
      <alignment horizontal="center"/>
    </xf>
    <xf numFmtId="0" fontId="32" fillId="0" borderId="27" xfId="3" applyFont="1" applyBorder="1" applyAlignment="1">
      <alignment horizontal="center"/>
    </xf>
    <xf numFmtId="0" fontId="32" fillId="0" borderId="28" xfId="3" applyFont="1" applyBorder="1" applyAlignment="1">
      <alignment horizontal="center"/>
    </xf>
    <xf numFmtId="0" fontId="33" fillId="24" borderId="29" xfId="3" applyFont="1" applyFill="1" applyBorder="1" applyAlignment="1">
      <alignment horizontal="right"/>
    </xf>
    <xf numFmtId="0" fontId="33" fillId="24" borderId="0" xfId="3" applyFont="1" applyFill="1" applyAlignment="1">
      <alignment horizontal="right"/>
    </xf>
    <xf numFmtId="0" fontId="33" fillId="24" borderId="30" xfId="3" applyFont="1" applyFill="1" applyBorder="1" applyAlignment="1">
      <alignment horizontal="right"/>
    </xf>
    <xf numFmtId="0" fontId="2" fillId="29" borderId="79" xfId="0" applyFont="1" applyFill="1" applyBorder="1" applyAlignment="1">
      <alignment horizontal="center" vertical="center"/>
    </xf>
    <xf numFmtId="0" fontId="2" fillId="29" borderId="75" xfId="0" applyFont="1" applyFill="1" applyBorder="1" applyAlignment="1">
      <alignment horizontal="center" vertical="center"/>
    </xf>
    <xf numFmtId="0" fontId="2" fillId="29" borderId="76" xfId="0" applyFont="1" applyFill="1" applyBorder="1" applyAlignment="1">
      <alignment horizontal="center" vertical="center"/>
    </xf>
    <xf numFmtId="0" fontId="5" fillId="0" borderId="41" xfId="0" applyFont="1" applyBorder="1" applyAlignment="1">
      <alignment horizontal="center" vertical="center"/>
    </xf>
    <xf numFmtId="0" fontId="5" fillId="0" borderId="47" xfId="0" applyFont="1" applyBorder="1" applyAlignment="1">
      <alignment horizontal="center" vertical="center"/>
    </xf>
    <xf numFmtId="0" fontId="2" fillId="33" borderId="18" xfId="0" applyFont="1" applyFill="1" applyBorder="1" applyAlignment="1">
      <alignment horizontal="left" vertical="center"/>
    </xf>
    <xf numFmtId="0" fontId="2" fillId="33" borderId="21" xfId="0" applyFont="1" applyFill="1" applyBorder="1" applyAlignment="1">
      <alignment horizontal="left" vertical="center"/>
    </xf>
    <xf numFmtId="0" fontId="2" fillId="24" borderId="29" xfId="0" applyFont="1" applyFill="1" applyBorder="1" applyAlignment="1">
      <alignment horizontal="right" vertical="center"/>
    </xf>
    <xf numFmtId="0" fontId="2" fillId="24" borderId="0" xfId="0" applyFont="1" applyFill="1" applyAlignment="1">
      <alignment horizontal="right" vertical="center"/>
    </xf>
    <xf numFmtId="0" fontId="2" fillId="29" borderId="52" xfId="0" applyFont="1" applyFill="1" applyBorder="1" applyAlignment="1">
      <alignment horizontal="center" vertical="center"/>
    </xf>
    <xf numFmtId="0" fontId="2" fillId="29" borderId="53" xfId="0" applyFont="1" applyFill="1" applyBorder="1" applyAlignment="1">
      <alignment horizontal="center" vertical="center"/>
    </xf>
    <xf numFmtId="0" fontId="32" fillId="24" borderId="29" xfId="3" applyFont="1" applyFill="1" applyBorder="1" applyAlignment="1">
      <alignment horizontal="center"/>
    </xf>
    <xf numFmtId="0" fontId="32" fillId="24" borderId="0" xfId="3" applyFont="1" applyFill="1" applyAlignment="1">
      <alignment horizontal="center"/>
    </xf>
    <xf numFmtId="0" fontId="32" fillId="24" borderId="30" xfId="3" applyFont="1" applyFill="1" applyBorder="1" applyAlignment="1">
      <alignment horizontal="center"/>
    </xf>
    <xf numFmtId="0" fontId="2" fillId="31" borderId="49" xfId="0" applyFont="1" applyFill="1" applyBorder="1" applyAlignment="1">
      <alignment horizontal="center" vertical="center"/>
    </xf>
    <xf numFmtId="0" fontId="2" fillId="31" borderId="50" xfId="0" applyFont="1" applyFill="1" applyBorder="1" applyAlignment="1">
      <alignment horizontal="center" vertical="center"/>
    </xf>
    <xf numFmtId="0" fontId="2" fillId="31" borderId="51" xfId="0" applyFont="1" applyFill="1" applyBorder="1" applyAlignment="1">
      <alignment horizontal="center" vertical="center"/>
    </xf>
    <xf numFmtId="0" fontId="0" fillId="24" borderId="29" xfId="0" applyFill="1" applyBorder="1" applyAlignment="1">
      <alignment horizontal="justify" vertical="center" wrapText="1"/>
    </xf>
    <xf numFmtId="0" fontId="0" fillId="24" borderId="0" xfId="0" applyFill="1" applyAlignment="1">
      <alignment horizontal="justify" vertical="center"/>
    </xf>
    <xf numFmtId="0" fontId="0" fillId="24" borderId="30" xfId="0" applyFill="1" applyBorder="1" applyAlignment="1">
      <alignment horizontal="justify" vertical="center"/>
    </xf>
    <xf numFmtId="0" fontId="41" fillId="24" borderId="0" xfId="3" applyFont="1" applyFill="1" applyAlignment="1">
      <alignment horizontal="center" vertical="center" wrapText="1"/>
    </xf>
    <xf numFmtId="0" fontId="41" fillId="24" borderId="30" xfId="3" applyFont="1" applyFill="1" applyBorder="1" applyAlignment="1">
      <alignment horizontal="center" vertical="center" wrapText="1"/>
    </xf>
    <xf numFmtId="0" fontId="2" fillId="30" borderId="33" xfId="0" applyFont="1" applyFill="1" applyBorder="1" applyAlignment="1">
      <alignment horizontal="center" vertical="center"/>
    </xf>
    <xf numFmtId="0" fontId="2" fillId="30" borderId="20" xfId="0" applyFont="1" applyFill="1" applyBorder="1" applyAlignment="1">
      <alignment horizontal="center" vertical="center"/>
    </xf>
    <xf numFmtId="49" fontId="2" fillId="30" borderId="25" xfId="0" applyNumberFormat="1" applyFont="1" applyFill="1" applyBorder="1" applyAlignment="1">
      <alignment horizontal="center" vertical="center" wrapText="1"/>
    </xf>
    <xf numFmtId="49" fontId="2" fillId="30" borderId="18" xfId="0" applyNumberFormat="1" applyFont="1" applyFill="1" applyBorder="1" applyAlignment="1">
      <alignment horizontal="center" vertical="center" wrapText="1"/>
    </xf>
    <xf numFmtId="49" fontId="2" fillId="30" borderId="34" xfId="0" applyNumberFormat="1" applyFont="1" applyFill="1" applyBorder="1" applyAlignment="1">
      <alignment horizontal="center" vertical="center" wrapText="1"/>
    </xf>
    <xf numFmtId="0" fontId="2" fillId="31" borderId="20" xfId="0" applyFont="1" applyFill="1" applyBorder="1" applyAlignment="1">
      <alignment horizontal="center" vertical="center"/>
    </xf>
    <xf numFmtId="0" fontId="2" fillId="31" borderId="18" xfId="0" applyFont="1" applyFill="1" applyBorder="1" applyAlignment="1">
      <alignment horizontal="center" vertical="center"/>
    </xf>
    <xf numFmtId="0" fontId="2" fillId="31" borderId="21" xfId="0" applyFont="1" applyFill="1" applyBorder="1" applyAlignment="1">
      <alignment horizontal="center" vertical="center"/>
    </xf>
    <xf numFmtId="0" fontId="75" fillId="46" borderId="0" xfId="0" applyFont="1" applyFill="1" applyAlignment="1">
      <alignment horizontal="left" wrapText="1"/>
    </xf>
    <xf numFmtId="0" fontId="73" fillId="0" borderId="0" xfId="0" applyFont="1" applyAlignment="1">
      <alignment horizontal="center" wrapText="1"/>
    </xf>
    <xf numFmtId="0" fontId="83" fillId="0" borderId="0" xfId="0" applyFont="1" applyAlignment="1">
      <alignment horizontal="left" vertical="center" wrapText="1"/>
    </xf>
    <xf numFmtId="0" fontId="75" fillId="0" borderId="50" xfId="0" applyFont="1" applyBorder="1" applyAlignment="1">
      <alignment horizontal="center" wrapText="1"/>
    </xf>
    <xf numFmtId="0" fontId="75" fillId="46" borderId="50" xfId="0" applyFont="1" applyFill="1" applyBorder="1" applyAlignment="1">
      <alignment horizontal="center" wrapText="1"/>
    </xf>
    <xf numFmtId="0" fontId="75" fillId="0" borderId="0" xfId="0" applyFont="1" applyAlignment="1">
      <alignment horizontal="left" vertical="center" wrapText="1"/>
    </xf>
    <xf numFmtId="0" fontId="2" fillId="41" borderId="0" xfId="0" applyFont="1" applyFill="1" applyAlignment="1">
      <alignment horizontal="center"/>
    </xf>
    <xf numFmtId="0" fontId="58" fillId="27" borderId="0" xfId="0" applyFont="1" applyFill="1" applyAlignment="1">
      <alignment horizontal="center" vertical="center" wrapText="1"/>
    </xf>
    <xf numFmtId="0" fontId="58" fillId="27" borderId="0" xfId="0" applyFont="1" applyFill="1" applyAlignment="1">
      <alignment horizontal="center" wrapText="1"/>
    </xf>
    <xf numFmtId="0" fontId="5" fillId="0" borderId="0" xfId="362"/>
  </cellXfs>
  <cellStyles count="363">
    <cellStyle name="20% - Accent1" xfId="9" xr:uid="{00000000-0005-0000-0000-000000000000}"/>
    <cellStyle name="20% - Accent2" xfId="10" xr:uid="{00000000-0005-0000-0000-000001000000}"/>
    <cellStyle name="20% - Accent3" xfId="11" xr:uid="{00000000-0005-0000-0000-000002000000}"/>
    <cellStyle name="20% - Accent4" xfId="12" xr:uid="{00000000-0005-0000-0000-000003000000}"/>
    <cellStyle name="20% - Accent5" xfId="13" xr:uid="{00000000-0005-0000-0000-000004000000}"/>
    <cellStyle name="20% - Accent6" xfId="14" xr:uid="{00000000-0005-0000-0000-000005000000}"/>
    <cellStyle name="20% - Ênfase1 2" xfId="15" xr:uid="{00000000-0005-0000-0000-000006000000}"/>
    <cellStyle name="20% - Ênfase1 3" xfId="16" xr:uid="{00000000-0005-0000-0000-000007000000}"/>
    <cellStyle name="20% - Ênfase2 2" xfId="17" xr:uid="{00000000-0005-0000-0000-000008000000}"/>
    <cellStyle name="20% - Ênfase2 3" xfId="18" xr:uid="{00000000-0005-0000-0000-000009000000}"/>
    <cellStyle name="20% - Ênfase3 2" xfId="19" xr:uid="{00000000-0005-0000-0000-00000A000000}"/>
    <cellStyle name="20% - Ênfase3 3" xfId="20" xr:uid="{00000000-0005-0000-0000-00000B000000}"/>
    <cellStyle name="20% - Ênfase4 2" xfId="21" xr:uid="{00000000-0005-0000-0000-00000C000000}"/>
    <cellStyle name="20% - Ênfase4 3" xfId="22" xr:uid="{00000000-0005-0000-0000-00000D000000}"/>
    <cellStyle name="20% - Ênfase5 2" xfId="23" xr:uid="{00000000-0005-0000-0000-00000E000000}"/>
    <cellStyle name="20% - Ênfase5 3" xfId="24" xr:uid="{00000000-0005-0000-0000-00000F000000}"/>
    <cellStyle name="20% - Ênfase6 2" xfId="25" xr:uid="{00000000-0005-0000-0000-000010000000}"/>
    <cellStyle name="20% - Ênfase6 3" xfId="26" xr:uid="{00000000-0005-0000-0000-000011000000}"/>
    <cellStyle name="3988,43" xfId="27" xr:uid="{00000000-0005-0000-0000-000012000000}"/>
    <cellStyle name="40% - Accent1" xfId="28" xr:uid="{00000000-0005-0000-0000-000013000000}"/>
    <cellStyle name="40% - Accent2" xfId="29" xr:uid="{00000000-0005-0000-0000-000014000000}"/>
    <cellStyle name="40% - Accent3" xfId="30" xr:uid="{00000000-0005-0000-0000-000015000000}"/>
    <cellStyle name="40% - Accent4" xfId="31" xr:uid="{00000000-0005-0000-0000-000016000000}"/>
    <cellStyle name="40% - Accent5" xfId="32" xr:uid="{00000000-0005-0000-0000-000017000000}"/>
    <cellStyle name="40% - Accent6" xfId="33" xr:uid="{00000000-0005-0000-0000-000018000000}"/>
    <cellStyle name="40% - Ênfase1 2" xfId="34" xr:uid="{00000000-0005-0000-0000-000019000000}"/>
    <cellStyle name="40% - Ênfase1 3" xfId="35" xr:uid="{00000000-0005-0000-0000-00001A000000}"/>
    <cellStyle name="40% - Ênfase2 2" xfId="36" xr:uid="{00000000-0005-0000-0000-00001B000000}"/>
    <cellStyle name="40% - Ênfase2 3" xfId="37" xr:uid="{00000000-0005-0000-0000-00001C000000}"/>
    <cellStyle name="40% - Ênfase3 2" xfId="38" xr:uid="{00000000-0005-0000-0000-00001D000000}"/>
    <cellStyle name="40% - Ênfase3 3" xfId="39" xr:uid="{00000000-0005-0000-0000-00001E000000}"/>
    <cellStyle name="40% - Ênfase4 2" xfId="40" xr:uid="{00000000-0005-0000-0000-00001F000000}"/>
    <cellStyle name="40% - Ênfase4 3" xfId="41" xr:uid="{00000000-0005-0000-0000-000020000000}"/>
    <cellStyle name="40% - Ênfase5 2" xfId="42" xr:uid="{00000000-0005-0000-0000-000021000000}"/>
    <cellStyle name="40% - Ênfase5 3" xfId="43" xr:uid="{00000000-0005-0000-0000-000022000000}"/>
    <cellStyle name="40% - Ênfase6 2" xfId="44" xr:uid="{00000000-0005-0000-0000-000023000000}"/>
    <cellStyle name="40% - Ênfase6 3" xfId="45" xr:uid="{00000000-0005-0000-0000-000024000000}"/>
    <cellStyle name="60% - Accent1" xfId="46" xr:uid="{00000000-0005-0000-0000-000025000000}"/>
    <cellStyle name="60% - Accent2" xfId="47" xr:uid="{00000000-0005-0000-0000-000026000000}"/>
    <cellStyle name="60% - Accent3" xfId="48" xr:uid="{00000000-0005-0000-0000-000027000000}"/>
    <cellStyle name="60% - Accent4" xfId="49" xr:uid="{00000000-0005-0000-0000-000028000000}"/>
    <cellStyle name="60% - Accent5" xfId="50" xr:uid="{00000000-0005-0000-0000-000029000000}"/>
    <cellStyle name="60% - Accent6" xfId="51" xr:uid="{00000000-0005-0000-0000-00002A000000}"/>
    <cellStyle name="60% - Ênfase1 2" xfId="52" xr:uid="{00000000-0005-0000-0000-00002B000000}"/>
    <cellStyle name="60% - Ênfase2 2" xfId="53" xr:uid="{00000000-0005-0000-0000-00002C000000}"/>
    <cellStyle name="60% - Ênfase3 2" xfId="54" xr:uid="{00000000-0005-0000-0000-00002D000000}"/>
    <cellStyle name="60% - Ênfase4 2" xfId="55" xr:uid="{00000000-0005-0000-0000-00002E000000}"/>
    <cellStyle name="60% - Ênfase5 2" xfId="56" xr:uid="{00000000-0005-0000-0000-00002F000000}"/>
    <cellStyle name="60% - Ênfase6 2" xfId="57" xr:uid="{00000000-0005-0000-0000-000030000000}"/>
    <cellStyle name="Accent1" xfId="58" xr:uid="{00000000-0005-0000-0000-000031000000}"/>
    <cellStyle name="Accent2" xfId="59" xr:uid="{00000000-0005-0000-0000-000032000000}"/>
    <cellStyle name="Accent3" xfId="60" xr:uid="{00000000-0005-0000-0000-000033000000}"/>
    <cellStyle name="Accent4" xfId="61" xr:uid="{00000000-0005-0000-0000-000034000000}"/>
    <cellStyle name="Accent5" xfId="62" xr:uid="{00000000-0005-0000-0000-000035000000}"/>
    <cellStyle name="Accent6" xfId="63" xr:uid="{00000000-0005-0000-0000-000036000000}"/>
    <cellStyle name="asd" xfId="64" xr:uid="{00000000-0005-0000-0000-000037000000}"/>
    <cellStyle name="Bad" xfId="65" xr:uid="{00000000-0005-0000-0000-000038000000}"/>
    <cellStyle name="Bom 2" xfId="66" xr:uid="{00000000-0005-0000-0000-000039000000}"/>
    <cellStyle name="Calculation" xfId="67" xr:uid="{00000000-0005-0000-0000-00003A000000}"/>
    <cellStyle name="Cálculo 2" xfId="68" xr:uid="{00000000-0005-0000-0000-00003B000000}"/>
    <cellStyle name="Célula de Verificação 2" xfId="69" xr:uid="{00000000-0005-0000-0000-00003C000000}"/>
    <cellStyle name="Célula Vinculada 2" xfId="70" xr:uid="{00000000-0005-0000-0000-00003D000000}"/>
    <cellStyle name="Check Cell" xfId="71" xr:uid="{00000000-0005-0000-0000-00003E000000}"/>
    <cellStyle name="Comma 2" xfId="72" xr:uid="{00000000-0005-0000-0000-00003F000000}"/>
    <cellStyle name="Ênfase1 2" xfId="73" xr:uid="{00000000-0005-0000-0000-000040000000}"/>
    <cellStyle name="Ênfase2 2" xfId="74" xr:uid="{00000000-0005-0000-0000-000041000000}"/>
    <cellStyle name="Ênfase3 2" xfId="75" xr:uid="{00000000-0005-0000-0000-000042000000}"/>
    <cellStyle name="Ênfase4 2" xfId="76" xr:uid="{00000000-0005-0000-0000-000043000000}"/>
    <cellStyle name="Ênfase5 2" xfId="77" xr:uid="{00000000-0005-0000-0000-000044000000}"/>
    <cellStyle name="Ênfase6 2" xfId="78" xr:uid="{00000000-0005-0000-0000-000045000000}"/>
    <cellStyle name="Entrada 2" xfId="79" xr:uid="{00000000-0005-0000-0000-000046000000}"/>
    <cellStyle name="Euro" xfId="80" xr:uid="{00000000-0005-0000-0000-000047000000}"/>
    <cellStyle name="Excel Built-in Normal" xfId="81" xr:uid="{00000000-0005-0000-0000-000048000000}"/>
    <cellStyle name="Explanatory Text" xfId="82" xr:uid="{00000000-0005-0000-0000-000049000000}"/>
    <cellStyle name="Good" xfId="83" xr:uid="{00000000-0005-0000-0000-00004A000000}"/>
    <cellStyle name="Heading 1" xfId="84" xr:uid="{00000000-0005-0000-0000-00004B000000}"/>
    <cellStyle name="Heading 2" xfId="85" xr:uid="{00000000-0005-0000-0000-00004C000000}"/>
    <cellStyle name="Heading 3" xfId="86" xr:uid="{00000000-0005-0000-0000-00004D000000}"/>
    <cellStyle name="Heading 4" xfId="87" xr:uid="{00000000-0005-0000-0000-00004E000000}"/>
    <cellStyle name="Incorreto 2" xfId="88" xr:uid="{00000000-0005-0000-0000-00004F000000}"/>
    <cellStyle name="Input" xfId="89" xr:uid="{00000000-0005-0000-0000-000050000000}"/>
    <cellStyle name="Linked Cell" xfId="90" xr:uid="{00000000-0005-0000-0000-000051000000}"/>
    <cellStyle name="Moeda 2" xfId="91" xr:uid="{00000000-0005-0000-0000-000052000000}"/>
    <cellStyle name="Moeda 2 10" xfId="92" xr:uid="{00000000-0005-0000-0000-000053000000}"/>
    <cellStyle name="Moeda 2 11" xfId="93" xr:uid="{00000000-0005-0000-0000-000054000000}"/>
    <cellStyle name="Moeda 2 12" xfId="94" xr:uid="{00000000-0005-0000-0000-000055000000}"/>
    <cellStyle name="Moeda 2 13" xfId="95" xr:uid="{00000000-0005-0000-0000-000056000000}"/>
    <cellStyle name="Moeda 2 14" xfId="96" xr:uid="{00000000-0005-0000-0000-000057000000}"/>
    <cellStyle name="Moeda 2 15" xfId="97" xr:uid="{00000000-0005-0000-0000-000058000000}"/>
    <cellStyle name="Moeda 2 16" xfId="98" xr:uid="{00000000-0005-0000-0000-000059000000}"/>
    <cellStyle name="Moeda 2 17" xfId="99" xr:uid="{00000000-0005-0000-0000-00005A000000}"/>
    <cellStyle name="Moeda 2 18" xfId="100" xr:uid="{00000000-0005-0000-0000-00005B000000}"/>
    <cellStyle name="Moeda 2 19" xfId="101" xr:uid="{00000000-0005-0000-0000-00005C000000}"/>
    <cellStyle name="Moeda 2 2" xfId="102" xr:uid="{00000000-0005-0000-0000-00005D000000}"/>
    <cellStyle name="Moeda 2 20" xfId="103" xr:uid="{00000000-0005-0000-0000-00005E000000}"/>
    <cellStyle name="Moeda 2 21" xfId="104" xr:uid="{00000000-0005-0000-0000-00005F000000}"/>
    <cellStyle name="Moeda 2 3" xfId="105" xr:uid="{00000000-0005-0000-0000-000060000000}"/>
    <cellStyle name="Moeda 2 4" xfId="106" xr:uid="{00000000-0005-0000-0000-000061000000}"/>
    <cellStyle name="Moeda 2 5" xfId="107" xr:uid="{00000000-0005-0000-0000-000062000000}"/>
    <cellStyle name="Moeda 2 6" xfId="108" xr:uid="{00000000-0005-0000-0000-000063000000}"/>
    <cellStyle name="Moeda 2 7" xfId="109" xr:uid="{00000000-0005-0000-0000-000064000000}"/>
    <cellStyle name="Moeda 2 8" xfId="110" xr:uid="{00000000-0005-0000-0000-000065000000}"/>
    <cellStyle name="Moeda 2 9" xfId="111" xr:uid="{00000000-0005-0000-0000-000066000000}"/>
    <cellStyle name="Moeda 2_Planilha Escola Ana Araújo -Rev. 01" xfId="112" xr:uid="{00000000-0005-0000-0000-000067000000}"/>
    <cellStyle name="Moeda 3" xfId="113" xr:uid="{00000000-0005-0000-0000-000068000000}"/>
    <cellStyle name="Moeda 3 2" xfId="114" xr:uid="{00000000-0005-0000-0000-000069000000}"/>
    <cellStyle name="Moeda 3 3" xfId="115" xr:uid="{00000000-0005-0000-0000-00006A000000}"/>
    <cellStyle name="Moeda 4" xfId="116" xr:uid="{00000000-0005-0000-0000-00006B000000}"/>
    <cellStyle name="Moeda 5" xfId="117" xr:uid="{00000000-0005-0000-0000-00006C000000}"/>
    <cellStyle name="Neutra 2" xfId="118" xr:uid="{00000000-0005-0000-0000-00006D000000}"/>
    <cellStyle name="Neutral" xfId="119" xr:uid="{00000000-0005-0000-0000-00006E000000}"/>
    <cellStyle name="Normal" xfId="0" builtinId="0"/>
    <cellStyle name="Normal 10" xfId="120" xr:uid="{00000000-0005-0000-0000-000070000000}"/>
    <cellStyle name="Normal 10 2" xfId="355" xr:uid="{00000000-0005-0000-0000-000071000000}"/>
    <cellStyle name="Normal 11" xfId="121" xr:uid="{00000000-0005-0000-0000-000072000000}"/>
    <cellStyle name="Normal 11 2" xfId="122" xr:uid="{00000000-0005-0000-0000-000073000000}"/>
    <cellStyle name="Normal 11 3" xfId="123" xr:uid="{00000000-0005-0000-0000-000074000000}"/>
    <cellStyle name="Normal 11_Cantinho do Ceu-ESGOTO-ORÇAMENTO" xfId="124" xr:uid="{00000000-0005-0000-0000-000075000000}"/>
    <cellStyle name="Normal 12" xfId="125" xr:uid="{00000000-0005-0000-0000-000076000000}"/>
    <cellStyle name="Normal 13" xfId="126" xr:uid="{00000000-0005-0000-0000-000077000000}"/>
    <cellStyle name="Normal 14" xfId="127" xr:uid="{00000000-0005-0000-0000-000078000000}"/>
    <cellStyle name="Normal 15" xfId="128" xr:uid="{00000000-0005-0000-0000-000079000000}"/>
    <cellStyle name="Normal 16" xfId="129" xr:uid="{00000000-0005-0000-0000-00007A000000}"/>
    <cellStyle name="Normal 17" xfId="130" xr:uid="{00000000-0005-0000-0000-00007B000000}"/>
    <cellStyle name="Normal 17 2" xfId="131" xr:uid="{00000000-0005-0000-0000-00007C000000}"/>
    <cellStyle name="Normal 17_Cantinho do Ceu-ESGOTO-ORÇAMENTO" xfId="132" xr:uid="{00000000-0005-0000-0000-00007D000000}"/>
    <cellStyle name="Normal 18" xfId="133" xr:uid="{00000000-0005-0000-0000-00007E000000}"/>
    <cellStyle name="Normal 19" xfId="134" xr:uid="{00000000-0005-0000-0000-00007F000000}"/>
    <cellStyle name="Normal 2" xfId="6" xr:uid="{00000000-0005-0000-0000-000080000000}"/>
    <cellStyle name="Normal 2 10" xfId="135" xr:uid="{00000000-0005-0000-0000-000081000000}"/>
    <cellStyle name="Normal 2 10 2" xfId="354" xr:uid="{00000000-0005-0000-0000-000082000000}"/>
    <cellStyle name="Normal 2 11" xfId="136" xr:uid="{00000000-0005-0000-0000-000083000000}"/>
    <cellStyle name="Normal 2 12" xfId="137" xr:uid="{00000000-0005-0000-0000-000084000000}"/>
    <cellStyle name="Normal 2 13" xfId="138" xr:uid="{00000000-0005-0000-0000-000085000000}"/>
    <cellStyle name="Normal 2 14" xfId="139" xr:uid="{00000000-0005-0000-0000-000086000000}"/>
    <cellStyle name="Normal 2 15" xfId="140" xr:uid="{00000000-0005-0000-0000-000087000000}"/>
    <cellStyle name="Normal 2 16" xfId="141" xr:uid="{00000000-0005-0000-0000-000088000000}"/>
    <cellStyle name="Normal 2 17" xfId="142" xr:uid="{00000000-0005-0000-0000-000089000000}"/>
    <cellStyle name="Normal 2 18" xfId="143" xr:uid="{00000000-0005-0000-0000-00008A000000}"/>
    <cellStyle name="Normal 2 19" xfId="144" xr:uid="{00000000-0005-0000-0000-00008B000000}"/>
    <cellStyle name="Normal 2 2" xfId="145" xr:uid="{00000000-0005-0000-0000-00008C000000}"/>
    <cellStyle name="Normal 2 20" xfId="146" xr:uid="{00000000-0005-0000-0000-00008D000000}"/>
    <cellStyle name="Normal 2 21" xfId="147" xr:uid="{00000000-0005-0000-0000-00008E000000}"/>
    <cellStyle name="Normal 2 22" xfId="351" xr:uid="{00000000-0005-0000-0000-00008F000000}"/>
    <cellStyle name="Normal 2 22 2" xfId="352" xr:uid="{00000000-0005-0000-0000-000090000000}"/>
    <cellStyle name="Normal 2 3" xfId="148" xr:uid="{00000000-0005-0000-0000-000091000000}"/>
    <cellStyle name="Normal 2 4" xfId="149" xr:uid="{00000000-0005-0000-0000-000092000000}"/>
    <cellStyle name="Normal 2 5" xfId="150" xr:uid="{00000000-0005-0000-0000-000093000000}"/>
    <cellStyle name="Normal 2 6" xfId="151" xr:uid="{00000000-0005-0000-0000-000094000000}"/>
    <cellStyle name="Normal 2 7" xfId="152" xr:uid="{00000000-0005-0000-0000-000095000000}"/>
    <cellStyle name="Normal 2 8" xfId="153" xr:uid="{00000000-0005-0000-0000-000096000000}"/>
    <cellStyle name="Normal 2 9" xfId="154" xr:uid="{00000000-0005-0000-0000-000097000000}"/>
    <cellStyle name="Normal 2_Modelo de Detalhamento do  BDI" xfId="155" xr:uid="{00000000-0005-0000-0000-000098000000}"/>
    <cellStyle name="Normal 20" xfId="156" xr:uid="{00000000-0005-0000-0000-000099000000}"/>
    <cellStyle name="Normal 21" xfId="3" xr:uid="{00000000-0005-0000-0000-00009A000000}"/>
    <cellStyle name="Normal 21 2" xfId="157" xr:uid="{00000000-0005-0000-0000-00009B000000}"/>
    <cellStyle name="Normal 22" xfId="158" xr:uid="{00000000-0005-0000-0000-00009C000000}"/>
    <cellStyle name="Normal 22 2" xfId="360" xr:uid="{00000000-0005-0000-0000-00009D000000}"/>
    <cellStyle name="Normal 23" xfId="358" xr:uid="{00000000-0005-0000-0000-00009E000000}"/>
    <cellStyle name="Normal 23 2" xfId="362" xr:uid="{00000000-0005-0000-0000-00009F000000}"/>
    <cellStyle name="Normal 3" xfId="159" xr:uid="{00000000-0005-0000-0000-0000A0000000}"/>
    <cellStyle name="Normal 3 2" xfId="160" xr:uid="{00000000-0005-0000-0000-0000A1000000}"/>
    <cellStyle name="Normal 4" xfId="5" xr:uid="{00000000-0005-0000-0000-0000A2000000}"/>
    <cellStyle name="Normal 4 10" xfId="161" xr:uid="{00000000-0005-0000-0000-0000A3000000}"/>
    <cellStyle name="Normal 4 11" xfId="162" xr:uid="{00000000-0005-0000-0000-0000A4000000}"/>
    <cellStyle name="Normal 4 12" xfId="163" xr:uid="{00000000-0005-0000-0000-0000A5000000}"/>
    <cellStyle name="Normal 4 13" xfId="164" xr:uid="{00000000-0005-0000-0000-0000A6000000}"/>
    <cellStyle name="Normal 4 14" xfId="165" xr:uid="{00000000-0005-0000-0000-0000A7000000}"/>
    <cellStyle name="Normal 4 15" xfId="166" xr:uid="{00000000-0005-0000-0000-0000A8000000}"/>
    <cellStyle name="Normal 4 16" xfId="167" xr:uid="{00000000-0005-0000-0000-0000A9000000}"/>
    <cellStyle name="Normal 4 17" xfId="168" xr:uid="{00000000-0005-0000-0000-0000AA000000}"/>
    <cellStyle name="Normal 4 18" xfId="169" xr:uid="{00000000-0005-0000-0000-0000AB000000}"/>
    <cellStyle name="Normal 4 19" xfId="170" xr:uid="{00000000-0005-0000-0000-0000AC000000}"/>
    <cellStyle name="Normal 4 2" xfId="171" xr:uid="{00000000-0005-0000-0000-0000AD000000}"/>
    <cellStyle name="Normal 4 20" xfId="172" xr:uid="{00000000-0005-0000-0000-0000AE000000}"/>
    <cellStyle name="Normal 4 21" xfId="173" xr:uid="{00000000-0005-0000-0000-0000AF000000}"/>
    <cellStyle name="Normal 4 3" xfId="174" xr:uid="{00000000-0005-0000-0000-0000B0000000}"/>
    <cellStyle name="Normal 4 4" xfId="175" xr:uid="{00000000-0005-0000-0000-0000B1000000}"/>
    <cellStyle name="Normal 4 5" xfId="176" xr:uid="{00000000-0005-0000-0000-0000B2000000}"/>
    <cellStyle name="Normal 4 6" xfId="177" xr:uid="{00000000-0005-0000-0000-0000B3000000}"/>
    <cellStyle name="Normal 4 7" xfId="178" xr:uid="{00000000-0005-0000-0000-0000B4000000}"/>
    <cellStyle name="Normal 4 8" xfId="179" xr:uid="{00000000-0005-0000-0000-0000B5000000}"/>
    <cellStyle name="Normal 4 9" xfId="180" xr:uid="{00000000-0005-0000-0000-0000B6000000}"/>
    <cellStyle name="Normal 5" xfId="181" xr:uid="{00000000-0005-0000-0000-0000B7000000}"/>
    <cellStyle name="Normal 5 10" xfId="182" xr:uid="{00000000-0005-0000-0000-0000B8000000}"/>
    <cellStyle name="Normal 5 11" xfId="183" xr:uid="{00000000-0005-0000-0000-0000B9000000}"/>
    <cellStyle name="Normal 5 12" xfId="184" xr:uid="{00000000-0005-0000-0000-0000BA000000}"/>
    <cellStyle name="Normal 5 13" xfId="185" xr:uid="{00000000-0005-0000-0000-0000BB000000}"/>
    <cellStyle name="Normal 5 14" xfId="186" xr:uid="{00000000-0005-0000-0000-0000BC000000}"/>
    <cellStyle name="Normal 5 15" xfId="187" xr:uid="{00000000-0005-0000-0000-0000BD000000}"/>
    <cellStyle name="Normal 5 16" xfId="188" xr:uid="{00000000-0005-0000-0000-0000BE000000}"/>
    <cellStyle name="Normal 5 17" xfId="189" xr:uid="{00000000-0005-0000-0000-0000BF000000}"/>
    <cellStyle name="Normal 5 18" xfId="190" xr:uid="{00000000-0005-0000-0000-0000C0000000}"/>
    <cellStyle name="Normal 5 19" xfId="191" xr:uid="{00000000-0005-0000-0000-0000C1000000}"/>
    <cellStyle name="Normal 5 2" xfId="192" xr:uid="{00000000-0005-0000-0000-0000C2000000}"/>
    <cellStyle name="Normal 5 20" xfId="193" xr:uid="{00000000-0005-0000-0000-0000C3000000}"/>
    <cellStyle name="Normal 5 21" xfId="194" xr:uid="{00000000-0005-0000-0000-0000C4000000}"/>
    <cellStyle name="Normal 5 3" xfId="195" xr:uid="{00000000-0005-0000-0000-0000C5000000}"/>
    <cellStyle name="Normal 5 4" xfId="196" xr:uid="{00000000-0005-0000-0000-0000C6000000}"/>
    <cellStyle name="Normal 5 5" xfId="197" xr:uid="{00000000-0005-0000-0000-0000C7000000}"/>
    <cellStyle name="Normal 5 6" xfId="198" xr:uid="{00000000-0005-0000-0000-0000C8000000}"/>
    <cellStyle name="Normal 5 7" xfId="199" xr:uid="{00000000-0005-0000-0000-0000C9000000}"/>
    <cellStyle name="Normal 5 8" xfId="200" xr:uid="{00000000-0005-0000-0000-0000CA000000}"/>
    <cellStyle name="Normal 5 9" xfId="201" xr:uid="{00000000-0005-0000-0000-0000CB000000}"/>
    <cellStyle name="Normal 5_Planilha Escola Ana Araújo -Rev. 01" xfId="202" xr:uid="{00000000-0005-0000-0000-0000CC000000}"/>
    <cellStyle name="Normal 6" xfId="203" xr:uid="{00000000-0005-0000-0000-0000CD000000}"/>
    <cellStyle name="Normal 6 2" xfId="204" xr:uid="{00000000-0005-0000-0000-0000CE000000}"/>
    <cellStyle name="Normal 6_Planilha Escola Ana Araújo -Rev. 01" xfId="205" xr:uid="{00000000-0005-0000-0000-0000CF000000}"/>
    <cellStyle name="Normal 7" xfId="206" xr:uid="{00000000-0005-0000-0000-0000D0000000}"/>
    <cellStyle name="Normal 8" xfId="207" xr:uid="{00000000-0005-0000-0000-0000D1000000}"/>
    <cellStyle name="Normal 9" xfId="208" xr:uid="{00000000-0005-0000-0000-0000D2000000}"/>
    <cellStyle name="Normal_Blocos" xfId="357" xr:uid="{00000000-0005-0000-0000-0000D3000000}"/>
    <cellStyle name="Normal_Blocos 2" xfId="361" xr:uid="{00000000-0005-0000-0000-0000D4000000}"/>
    <cellStyle name="Nota 2" xfId="209" xr:uid="{00000000-0005-0000-0000-0000D5000000}"/>
    <cellStyle name="Nota 3" xfId="210" xr:uid="{00000000-0005-0000-0000-0000D6000000}"/>
    <cellStyle name="Note" xfId="211" xr:uid="{00000000-0005-0000-0000-0000D7000000}"/>
    <cellStyle name="Output" xfId="212" xr:uid="{00000000-0005-0000-0000-0000D8000000}"/>
    <cellStyle name="Percent 2" xfId="213" xr:uid="{00000000-0005-0000-0000-0000D9000000}"/>
    <cellStyle name="Porcentagem" xfId="1" builtinId="5"/>
    <cellStyle name="Porcentagem 2" xfId="214" xr:uid="{00000000-0005-0000-0000-0000DB000000}"/>
    <cellStyle name="Porcentagem 2 2" xfId="215" xr:uid="{00000000-0005-0000-0000-0000DC000000}"/>
    <cellStyle name="Porcentagem 2 2 2" xfId="216" xr:uid="{00000000-0005-0000-0000-0000DD000000}"/>
    <cellStyle name="Porcentagem 2 2 2 2" xfId="217" xr:uid="{00000000-0005-0000-0000-0000DE000000}"/>
    <cellStyle name="Porcentagem 2 2 2 3" xfId="218" xr:uid="{00000000-0005-0000-0000-0000DF000000}"/>
    <cellStyle name="Porcentagem 2 2 3" xfId="219" xr:uid="{00000000-0005-0000-0000-0000E0000000}"/>
    <cellStyle name="Porcentagem 2 2 4" xfId="220" xr:uid="{00000000-0005-0000-0000-0000E1000000}"/>
    <cellStyle name="Porcentagem 2 3" xfId="221" xr:uid="{00000000-0005-0000-0000-0000E2000000}"/>
    <cellStyle name="Porcentagem 2 4" xfId="222" xr:uid="{00000000-0005-0000-0000-0000E3000000}"/>
    <cellStyle name="Porcentagem 3" xfId="223" xr:uid="{00000000-0005-0000-0000-0000E4000000}"/>
    <cellStyle name="Porcentagem 3 2" xfId="224" xr:uid="{00000000-0005-0000-0000-0000E5000000}"/>
    <cellStyle name="Porcentagem 4" xfId="225" xr:uid="{00000000-0005-0000-0000-0000E6000000}"/>
    <cellStyle name="Porcentagem 4 2" xfId="226" xr:uid="{00000000-0005-0000-0000-0000E7000000}"/>
    <cellStyle name="Saída 2" xfId="227" xr:uid="{00000000-0005-0000-0000-0000E8000000}"/>
    <cellStyle name="Separador de milhares 10" xfId="4" xr:uid="{00000000-0005-0000-0000-0000E9000000}"/>
    <cellStyle name="Separador de milhares 11" xfId="228" xr:uid="{00000000-0005-0000-0000-0000EA000000}"/>
    <cellStyle name="Separador de milhares 12" xfId="229" xr:uid="{00000000-0005-0000-0000-0000EB000000}"/>
    <cellStyle name="Separador de milhares 2" xfId="230" xr:uid="{00000000-0005-0000-0000-0000EC000000}"/>
    <cellStyle name="Separador de milhares 2 10" xfId="231" xr:uid="{00000000-0005-0000-0000-0000ED000000}"/>
    <cellStyle name="Separador de milhares 2 10 2" xfId="356" xr:uid="{00000000-0005-0000-0000-0000EE000000}"/>
    <cellStyle name="Separador de milhares 2 11" xfId="232" xr:uid="{00000000-0005-0000-0000-0000EF000000}"/>
    <cellStyle name="Separador de milhares 2 12" xfId="233" xr:uid="{00000000-0005-0000-0000-0000F0000000}"/>
    <cellStyle name="Separador de milhares 2 13" xfId="234" xr:uid="{00000000-0005-0000-0000-0000F1000000}"/>
    <cellStyle name="Separador de milhares 2 14" xfId="235" xr:uid="{00000000-0005-0000-0000-0000F2000000}"/>
    <cellStyle name="Separador de milhares 2 15" xfId="236" xr:uid="{00000000-0005-0000-0000-0000F3000000}"/>
    <cellStyle name="Separador de milhares 2 16" xfId="237" xr:uid="{00000000-0005-0000-0000-0000F4000000}"/>
    <cellStyle name="Separador de milhares 2 17" xfId="238" xr:uid="{00000000-0005-0000-0000-0000F5000000}"/>
    <cellStyle name="Separador de milhares 2 18" xfId="239" xr:uid="{00000000-0005-0000-0000-0000F6000000}"/>
    <cellStyle name="Separador de milhares 2 19" xfId="240" xr:uid="{00000000-0005-0000-0000-0000F7000000}"/>
    <cellStyle name="Separador de milhares 2 2" xfId="241" xr:uid="{00000000-0005-0000-0000-0000F8000000}"/>
    <cellStyle name="Separador de milhares 2 2 2" xfId="242" xr:uid="{00000000-0005-0000-0000-0000F9000000}"/>
    <cellStyle name="Separador de milhares 2 2 3" xfId="243" xr:uid="{00000000-0005-0000-0000-0000FA000000}"/>
    <cellStyle name="Separador de milhares 2 20" xfId="244" xr:uid="{00000000-0005-0000-0000-0000FB000000}"/>
    <cellStyle name="Separador de milhares 2 21" xfId="245" xr:uid="{00000000-0005-0000-0000-0000FC000000}"/>
    <cellStyle name="Separador de milhares 2 22" xfId="246" xr:uid="{00000000-0005-0000-0000-0000FD000000}"/>
    <cellStyle name="Separador de milhares 2 23" xfId="353" xr:uid="{00000000-0005-0000-0000-0000FE000000}"/>
    <cellStyle name="Separador de milhares 2 3" xfId="247" xr:uid="{00000000-0005-0000-0000-0000FF000000}"/>
    <cellStyle name="Separador de milhares 2 4" xfId="248" xr:uid="{00000000-0005-0000-0000-000000010000}"/>
    <cellStyle name="Separador de milhares 2 5" xfId="249" xr:uid="{00000000-0005-0000-0000-000001010000}"/>
    <cellStyle name="Separador de milhares 2 6" xfId="250" xr:uid="{00000000-0005-0000-0000-000002010000}"/>
    <cellStyle name="Separador de milhares 2 7" xfId="251" xr:uid="{00000000-0005-0000-0000-000003010000}"/>
    <cellStyle name="Separador de milhares 2 8" xfId="252" xr:uid="{00000000-0005-0000-0000-000004010000}"/>
    <cellStyle name="Separador de milhares 2 9" xfId="253" xr:uid="{00000000-0005-0000-0000-000005010000}"/>
    <cellStyle name="Separador de milhares 3" xfId="254" xr:uid="{00000000-0005-0000-0000-000006010000}"/>
    <cellStyle name="Separador de milhares 3 10" xfId="255" xr:uid="{00000000-0005-0000-0000-000007010000}"/>
    <cellStyle name="Separador de milhares 3 11" xfId="256" xr:uid="{00000000-0005-0000-0000-000008010000}"/>
    <cellStyle name="Separador de milhares 3 12" xfId="257" xr:uid="{00000000-0005-0000-0000-000009010000}"/>
    <cellStyle name="Separador de milhares 3 13" xfId="258" xr:uid="{00000000-0005-0000-0000-00000A010000}"/>
    <cellStyle name="Separador de milhares 3 14" xfId="259" xr:uid="{00000000-0005-0000-0000-00000B010000}"/>
    <cellStyle name="Separador de milhares 3 15" xfId="260" xr:uid="{00000000-0005-0000-0000-00000C010000}"/>
    <cellStyle name="Separador de milhares 3 16" xfId="261" xr:uid="{00000000-0005-0000-0000-00000D010000}"/>
    <cellStyle name="Separador de milhares 3 17" xfId="262" xr:uid="{00000000-0005-0000-0000-00000E010000}"/>
    <cellStyle name="Separador de milhares 3 18" xfId="263" xr:uid="{00000000-0005-0000-0000-00000F010000}"/>
    <cellStyle name="Separador de milhares 3 19" xfId="264" xr:uid="{00000000-0005-0000-0000-000010010000}"/>
    <cellStyle name="Separador de milhares 3 2" xfId="265" xr:uid="{00000000-0005-0000-0000-000011010000}"/>
    <cellStyle name="Separador de milhares 3 20" xfId="266" xr:uid="{00000000-0005-0000-0000-000012010000}"/>
    <cellStyle name="Separador de milhares 3 21" xfId="267" xr:uid="{00000000-0005-0000-0000-000013010000}"/>
    <cellStyle name="Separador de milhares 3 3" xfId="268" xr:uid="{00000000-0005-0000-0000-000014010000}"/>
    <cellStyle name="Separador de milhares 3 4" xfId="269" xr:uid="{00000000-0005-0000-0000-000015010000}"/>
    <cellStyle name="Separador de milhares 3 5" xfId="270" xr:uid="{00000000-0005-0000-0000-000016010000}"/>
    <cellStyle name="Separador de milhares 3 6" xfId="271" xr:uid="{00000000-0005-0000-0000-000017010000}"/>
    <cellStyle name="Separador de milhares 3 7" xfId="272" xr:uid="{00000000-0005-0000-0000-000018010000}"/>
    <cellStyle name="Separador de milhares 3 8" xfId="273" xr:uid="{00000000-0005-0000-0000-000019010000}"/>
    <cellStyle name="Separador de milhares 3 9" xfId="274" xr:uid="{00000000-0005-0000-0000-00001A010000}"/>
    <cellStyle name="Separador de milhares 4" xfId="7" xr:uid="{00000000-0005-0000-0000-00001B010000}"/>
    <cellStyle name="Separador de milhares 4 2" xfId="275" xr:uid="{00000000-0005-0000-0000-00001C010000}"/>
    <cellStyle name="Separador de milhares 4 3" xfId="2" xr:uid="{00000000-0005-0000-0000-00001D010000}"/>
    <cellStyle name="Separador de milhares 4 3 2" xfId="8" xr:uid="{00000000-0005-0000-0000-00001E010000}"/>
    <cellStyle name="Separador de milhares 5" xfId="276" xr:uid="{00000000-0005-0000-0000-00001F010000}"/>
    <cellStyle name="Separador de milhares 5 10" xfId="277" xr:uid="{00000000-0005-0000-0000-000020010000}"/>
    <cellStyle name="Separador de milhares 5 11" xfId="278" xr:uid="{00000000-0005-0000-0000-000021010000}"/>
    <cellStyle name="Separador de milhares 5 12" xfId="279" xr:uid="{00000000-0005-0000-0000-000022010000}"/>
    <cellStyle name="Separador de milhares 5 13" xfId="280" xr:uid="{00000000-0005-0000-0000-000023010000}"/>
    <cellStyle name="Separador de milhares 5 14" xfId="281" xr:uid="{00000000-0005-0000-0000-000024010000}"/>
    <cellStyle name="Separador de milhares 5 15" xfId="282" xr:uid="{00000000-0005-0000-0000-000025010000}"/>
    <cellStyle name="Separador de milhares 5 16" xfId="283" xr:uid="{00000000-0005-0000-0000-000026010000}"/>
    <cellStyle name="Separador de milhares 5 17" xfId="284" xr:uid="{00000000-0005-0000-0000-000027010000}"/>
    <cellStyle name="Separador de milhares 5 18" xfId="285" xr:uid="{00000000-0005-0000-0000-000028010000}"/>
    <cellStyle name="Separador de milhares 5 19" xfId="286" xr:uid="{00000000-0005-0000-0000-000029010000}"/>
    <cellStyle name="Separador de milhares 5 2" xfId="287" xr:uid="{00000000-0005-0000-0000-00002A010000}"/>
    <cellStyle name="Separador de milhares 5 20" xfId="288" xr:uid="{00000000-0005-0000-0000-00002B010000}"/>
    <cellStyle name="Separador de milhares 5 21" xfId="289" xr:uid="{00000000-0005-0000-0000-00002C010000}"/>
    <cellStyle name="Separador de milhares 5 3" xfId="290" xr:uid="{00000000-0005-0000-0000-00002D010000}"/>
    <cellStyle name="Separador de milhares 5 4" xfId="291" xr:uid="{00000000-0005-0000-0000-00002E010000}"/>
    <cellStyle name="Separador de milhares 5 5" xfId="292" xr:uid="{00000000-0005-0000-0000-00002F010000}"/>
    <cellStyle name="Separador de milhares 5 6" xfId="293" xr:uid="{00000000-0005-0000-0000-000030010000}"/>
    <cellStyle name="Separador de milhares 5 7" xfId="294" xr:uid="{00000000-0005-0000-0000-000031010000}"/>
    <cellStyle name="Separador de milhares 5 8" xfId="295" xr:uid="{00000000-0005-0000-0000-000032010000}"/>
    <cellStyle name="Separador de milhares 5 9" xfId="296" xr:uid="{00000000-0005-0000-0000-000033010000}"/>
    <cellStyle name="Separador de milhares 6" xfId="297" xr:uid="{00000000-0005-0000-0000-000034010000}"/>
    <cellStyle name="Separador de milhares 6 10" xfId="298" xr:uid="{00000000-0005-0000-0000-000035010000}"/>
    <cellStyle name="Separador de milhares 6 11" xfId="299" xr:uid="{00000000-0005-0000-0000-000036010000}"/>
    <cellStyle name="Separador de milhares 6 12" xfId="300" xr:uid="{00000000-0005-0000-0000-000037010000}"/>
    <cellStyle name="Separador de milhares 6 13" xfId="301" xr:uid="{00000000-0005-0000-0000-000038010000}"/>
    <cellStyle name="Separador de milhares 6 14" xfId="302" xr:uid="{00000000-0005-0000-0000-000039010000}"/>
    <cellStyle name="Separador de milhares 6 15" xfId="303" xr:uid="{00000000-0005-0000-0000-00003A010000}"/>
    <cellStyle name="Separador de milhares 6 16" xfId="304" xr:uid="{00000000-0005-0000-0000-00003B010000}"/>
    <cellStyle name="Separador de milhares 6 17" xfId="305" xr:uid="{00000000-0005-0000-0000-00003C010000}"/>
    <cellStyle name="Separador de milhares 6 18" xfId="306" xr:uid="{00000000-0005-0000-0000-00003D010000}"/>
    <cellStyle name="Separador de milhares 6 19" xfId="307" xr:uid="{00000000-0005-0000-0000-00003E010000}"/>
    <cellStyle name="Separador de milhares 6 2" xfId="308" xr:uid="{00000000-0005-0000-0000-00003F010000}"/>
    <cellStyle name="Separador de milhares 6 20" xfId="309" xr:uid="{00000000-0005-0000-0000-000040010000}"/>
    <cellStyle name="Separador de milhares 6 21" xfId="310" xr:uid="{00000000-0005-0000-0000-000041010000}"/>
    <cellStyle name="Separador de milhares 6 3" xfId="311" xr:uid="{00000000-0005-0000-0000-000042010000}"/>
    <cellStyle name="Separador de milhares 6 4" xfId="312" xr:uid="{00000000-0005-0000-0000-000043010000}"/>
    <cellStyle name="Separador de milhares 6 5" xfId="313" xr:uid="{00000000-0005-0000-0000-000044010000}"/>
    <cellStyle name="Separador de milhares 6 6" xfId="314" xr:uid="{00000000-0005-0000-0000-000045010000}"/>
    <cellStyle name="Separador de milhares 6 7" xfId="315" xr:uid="{00000000-0005-0000-0000-000046010000}"/>
    <cellStyle name="Separador de milhares 6 8" xfId="316" xr:uid="{00000000-0005-0000-0000-000047010000}"/>
    <cellStyle name="Separador de milhares 6 9" xfId="317" xr:uid="{00000000-0005-0000-0000-000048010000}"/>
    <cellStyle name="Separador de milhares 7" xfId="318" xr:uid="{00000000-0005-0000-0000-000049010000}"/>
    <cellStyle name="Separador de milhares 8" xfId="319" xr:uid="{00000000-0005-0000-0000-00004A010000}"/>
    <cellStyle name="Separador de milhares 9" xfId="320" xr:uid="{00000000-0005-0000-0000-00004B010000}"/>
    <cellStyle name="Texto de Aviso 2" xfId="321" xr:uid="{00000000-0005-0000-0000-00004C010000}"/>
    <cellStyle name="Texto Explicativo 2" xfId="322" xr:uid="{00000000-0005-0000-0000-00004D010000}"/>
    <cellStyle name="Title" xfId="323" xr:uid="{00000000-0005-0000-0000-00004E010000}"/>
    <cellStyle name="Título 1 1" xfId="324" xr:uid="{00000000-0005-0000-0000-00004F010000}"/>
    <cellStyle name="Título 1 1 1" xfId="325" xr:uid="{00000000-0005-0000-0000-000050010000}"/>
    <cellStyle name="Título 1 2" xfId="326" xr:uid="{00000000-0005-0000-0000-000051010000}"/>
    <cellStyle name="Título 2 2" xfId="327" xr:uid="{00000000-0005-0000-0000-000052010000}"/>
    <cellStyle name="Título 3 2" xfId="328" xr:uid="{00000000-0005-0000-0000-000053010000}"/>
    <cellStyle name="Título 4 2" xfId="329" xr:uid="{00000000-0005-0000-0000-000054010000}"/>
    <cellStyle name="Título 5" xfId="330" xr:uid="{00000000-0005-0000-0000-000055010000}"/>
    <cellStyle name="Vírgula" xfId="349" builtinId="3"/>
    <cellStyle name="Vírgula 2" xfId="331" xr:uid="{00000000-0005-0000-0000-000057010000}"/>
    <cellStyle name="Vírgula 2 2" xfId="332" xr:uid="{00000000-0005-0000-0000-000058010000}"/>
    <cellStyle name="Vírgula 2 2 2 2" xfId="350" xr:uid="{00000000-0005-0000-0000-000059010000}"/>
    <cellStyle name="Vírgula 3" xfId="333" xr:uid="{00000000-0005-0000-0000-00005A010000}"/>
    <cellStyle name="Vírgula 4" xfId="334" xr:uid="{00000000-0005-0000-0000-00005B010000}"/>
    <cellStyle name="Vírgula 4 2" xfId="335" xr:uid="{00000000-0005-0000-0000-00005C010000}"/>
    <cellStyle name="Vírgula 5" xfId="336" xr:uid="{00000000-0005-0000-0000-00005D010000}"/>
    <cellStyle name="Vírgula 5 2" xfId="337" xr:uid="{00000000-0005-0000-0000-00005E010000}"/>
    <cellStyle name="Vírgula 6" xfId="338" xr:uid="{00000000-0005-0000-0000-00005F010000}"/>
    <cellStyle name="Vírgula 6 2" xfId="339" xr:uid="{00000000-0005-0000-0000-000060010000}"/>
    <cellStyle name="Vírgula 6 3" xfId="340" xr:uid="{00000000-0005-0000-0000-000061010000}"/>
    <cellStyle name="Vírgula 6 3 2" xfId="341" xr:uid="{00000000-0005-0000-0000-000062010000}"/>
    <cellStyle name="Vírgula 6 4" xfId="342" xr:uid="{00000000-0005-0000-0000-000063010000}"/>
    <cellStyle name="Vírgula 7" xfId="343" xr:uid="{00000000-0005-0000-0000-000064010000}"/>
    <cellStyle name="Vírgula 7 2" xfId="344" xr:uid="{00000000-0005-0000-0000-000065010000}"/>
    <cellStyle name="Vírgula 8" xfId="345" xr:uid="{00000000-0005-0000-0000-000066010000}"/>
    <cellStyle name="Vírgula 8 2" xfId="359" xr:uid="{00000000-0005-0000-0000-000067010000}"/>
    <cellStyle name="Vírgula 9" xfId="346" xr:uid="{00000000-0005-0000-0000-000068010000}"/>
    <cellStyle name="Vírgula 9 2" xfId="347" xr:uid="{00000000-0005-0000-0000-000069010000}"/>
    <cellStyle name="Warning Text" xfId="348" xr:uid="{00000000-0005-0000-0000-00006A010000}"/>
  </cellStyles>
  <dxfs count="48">
    <dxf>
      <alignment horizontal="right" vertical="top" textRotation="0" wrapText="0" indent="0" justifyLastLine="0" shrinkToFit="0" readingOrder="0"/>
    </dxf>
    <dxf>
      <alignment horizontal="center" vertical="top" textRotation="0" wrapText="0" indent="0" justifyLastLine="0" shrinkToFit="0" readingOrder="0"/>
    </dxf>
    <dxf>
      <alignment horizontal="justify" vertical="top" textRotation="0" wrapText="0" indent="0" justifyLastLine="0" shrinkToFit="0" readingOrder="0"/>
    </dxf>
    <dxf>
      <alignment horizontal="left" vertical="top" textRotation="0" wrapText="0" indent="0" justifyLastLine="0" shrinkToFit="0" readingOrder="0"/>
    </dxf>
    <dxf>
      <alignment vertical="top" textRotation="0" wrapText="0" indent="0" justifyLastLine="0" shrinkToFit="0" readingOrder="0"/>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justify" vertical="center"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center" vertical="center" textRotation="0" wrapText="0" indent="0" justifyLastLine="0" shrinkToFit="0" readingOrder="0"/>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s>
  <tableStyles count="0" defaultTableStyle="TableStyleMedium9" defaultPivotStyle="PivotStyleLight16"/>
  <colors>
    <mruColors>
      <color rgb="FFFFFF99"/>
      <color rgb="FF318499"/>
      <color rgb="FF08EDF8"/>
      <color rgb="FF04FC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50" Type="http://schemas.openxmlformats.org/officeDocument/2006/relationships/externalLink" Target="externalLinks/externalLink2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20094</xdr:colOff>
      <xdr:row>1</xdr:row>
      <xdr:rowOff>71241</xdr:rowOff>
    </xdr:from>
    <xdr:to>
      <xdr:col>1</xdr:col>
      <xdr:colOff>1323516</xdr:colOff>
      <xdr:row>6</xdr:row>
      <xdr:rowOff>209044</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0094" y="261741"/>
          <a:ext cx="1960647" cy="14713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809625</xdr:colOff>
      <xdr:row>0</xdr:row>
      <xdr:rowOff>133350</xdr:rowOff>
    </xdr:from>
    <xdr:to>
      <xdr:col>3</xdr:col>
      <xdr:colOff>2705100</xdr:colOff>
      <xdr:row>7</xdr:row>
      <xdr:rowOff>142875</xdr:rowOff>
    </xdr:to>
    <xdr:pic>
      <xdr:nvPicPr>
        <xdr:cNvPr id="2" name="Imagem 1">
          <a:extLst>
            <a:ext uri="{FF2B5EF4-FFF2-40B4-BE49-F238E27FC236}">
              <a16:creationId xmlns:a16="http://schemas.microsoft.com/office/drawing/2014/main" id="{517C025C-F16D-4D1C-ADA6-174FFF5354E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790825" y="133350"/>
          <a:ext cx="1895475" cy="1343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74109</xdr:colOff>
      <xdr:row>0</xdr:row>
      <xdr:rowOff>46464</xdr:rowOff>
    </xdr:from>
    <xdr:to>
      <xdr:col>2</xdr:col>
      <xdr:colOff>526430</xdr:colOff>
      <xdr:row>5</xdr:row>
      <xdr:rowOff>132188</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74109" y="46464"/>
          <a:ext cx="1909646" cy="13430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64634</xdr:colOff>
      <xdr:row>1</xdr:row>
      <xdr:rowOff>127567</xdr:rowOff>
    </xdr:from>
    <xdr:ext cx="1548356" cy="1097076"/>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906576" y="314665"/>
          <a:ext cx="1548356" cy="1097076"/>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2</xdr:col>
      <xdr:colOff>1093283</xdr:colOff>
      <xdr:row>0</xdr:row>
      <xdr:rowOff>28575</xdr:rowOff>
    </xdr:from>
    <xdr:to>
      <xdr:col>4</xdr:col>
      <xdr:colOff>323849</xdr:colOff>
      <xdr:row>6</xdr:row>
      <xdr:rowOff>49074</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3064958" y="28575"/>
          <a:ext cx="1735641" cy="122064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47625</xdr:colOff>
      <xdr:row>1</xdr:row>
      <xdr:rowOff>228601</xdr:rowOff>
    </xdr:from>
    <xdr:to>
      <xdr:col>1</xdr:col>
      <xdr:colOff>1068892</xdr:colOff>
      <xdr:row>6</xdr:row>
      <xdr:rowOff>57151</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47625" y="419101"/>
          <a:ext cx="1630867" cy="11620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74108</xdr:colOff>
      <xdr:row>0</xdr:row>
      <xdr:rowOff>123826</xdr:rowOff>
    </xdr:from>
    <xdr:to>
      <xdr:col>1</xdr:col>
      <xdr:colOff>1095375</xdr:colOff>
      <xdr:row>5</xdr:row>
      <xdr:rowOff>28576</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74108" y="123826"/>
          <a:ext cx="1630867" cy="11620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57150</xdr:colOff>
      <xdr:row>2</xdr:row>
      <xdr:rowOff>28576</xdr:rowOff>
    </xdr:from>
    <xdr:to>
      <xdr:col>1</xdr:col>
      <xdr:colOff>1078417</xdr:colOff>
      <xdr:row>6</xdr:row>
      <xdr:rowOff>123826</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7150" y="485776"/>
          <a:ext cx="1630867" cy="11620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2219076</xdr:colOff>
      <xdr:row>0</xdr:row>
      <xdr:rowOff>52849</xdr:rowOff>
    </xdr:from>
    <xdr:to>
      <xdr:col>3</xdr:col>
      <xdr:colOff>425551</xdr:colOff>
      <xdr:row>6</xdr:row>
      <xdr:rowOff>132034</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726052" y="52849"/>
          <a:ext cx="1732261" cy="12314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216984</xdr:colOff>
      <xdr:row>1</xdr:row>
      <xdr:rowOff>38100</xdr:rowOff>
    </xdr:from>
    <xdr:to>
      <xdr:col>1</xdr:col>
      <xdr:colOff>2126630</xdr:colOff>
      <xdr:row>8</xdr:row>
      <xdr:rowOff>47624</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598234" y="95250"/>
          <a:ext cx="1909646" cy="134302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1540959</xdr:colOff>
      <xdr:row>1</xdr:row>
      <xdr:rowOff>0</xdr:rowOff>
    </xdr:from>
    <xdr:to>
      <xdr:col>1</xdr:col>
      <xdr:colOff>3384539</xdr:colOff>
      <xdr:row>7</xdr:row>
      <xdr:rowOff>153561</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588709" y="113139"/>
          <a:ext cx="1843580" cy="12965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46463</xdr:colOff>
      <xdr:row>1</xdr:row>
      <xdr:rowOff>40826</xdr:rowOff>
    </xdr:from>
    <xdr:to>
      <xdr:col>3</xdr:col>
      <xdr:colOff>118677</xdr:colOff>
      <xdr:row>6</xdr:row>
      <xdr:rowOff>42953</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46463" y="226680"/>
          <a:ext cx="1919135" cy="1337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1</xdr:row>
      <xdr:rowOff>133350</xdr:rowOff>
    </xdr:from>
    <xdr:to>
      <xdr:col>2</xdr:col>
      <xdr:colOff>20568</xdr:colOff>
      <xdr:row>6</xdr:row>
      <xdr:rowOff>384</xdr:rowOff>
    </xdr:to>
    <xdr:pic>
      <xdr:nvPicPr>
        <xdr:cNvPr id="2" name="Imagem 1">
          <a:extLst>
            <a:ext uri="{FF2B5EF4-FFF2-40B4-BE49-F238E27FC236}">
              <a16:creationId xmlns:a16="http://schemas.microsoft.com/office/drawing/2014/main" id="{0752561B-7AE5-40EC-819C-1F93936D93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7150" y="323850"/>
          <a:ext cx="1706493" cy="1200150"/>
        </a:xfrm>
        <a:prstGeom prst="rect">
          <a:avLst/>
        </a:prstGeom>
      </xdr:spPr>
    </xdr:pic>
    <xdr:clientData/>
  </xdr:twoCellAnchor>
  <xdr:oneCellAnchor>
    <xdr:from>
      <xdr:col>12</xdr:col>
      <xdr:colOff>10584</xdr:colOff>
      <xdr:row>44</xdr:row>
      <xdr:rowOff>0</xdr:rowOff>
    </xdr:from>
    <xdr:ext cx="1566333" cy="476252"/>
    <xdr:sp macro="" textlink="">
      <xdr:nvSpPr>
        <xdr:cNvPr id="5" name="CaixaDeTexto 4">
          <a:extLst>
            <a:ext uri="{FF2B5EF4-FFF2-40B4-BE49-F238E27FC236}">
              <a16:creationId xmlns:a16="http://schemas.microsoft.com/office/drawing/2014/main" id="{BAA41EE7-7976-4220-95AF-BC029D1498B6}"/>
            </a:ext>
          </a:extLst>
        </xdr:cNvPr>
        <xdr:cNvSpPr txBox="1"/>
      </xdr:nvSpPr>
      <xdr:spPr>
        <a:xfrm>
          <a:off x="14499167" y="28045831"/>
          <a:ext cx="1566333" cy="4762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BR"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30990</xdr:colOff>
      <xdr:row>0</xdr:row>
      <xdr:rowOff>63068</xdr:rowOff>
    </xdr:from>
    <xdr:to>
      <xdr:col>2</xdr:col>
      <xdr:colOff>185983</xdr:colOff>
      <xdr:row>5</xdr:row>
      <xdr:rowOff>101483</xdr:rowOff>
    </xdr:to>
    <xdr:pic>
      <xdr:nvPicPr>
        <xdr:cNvPr id="2" name="Imagem 1">
          <a:extLst>
            <a:ext uri="{FF2B5EF4-FFF2-40B4-BE49-F238E27FC236}">
              <a16:creationId xmlns:a16="http://schemas.microsoft.com/office/drawing/2014/main" id="{662455AA-7DBE-4ED2-8A19-1EA24496A5D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30990" y="63068"/>
          <a:ext cx="1838481" cy="12899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53140</xdr:colOff>
      <xdr:row>0</xdr:row>
      <xdr:rowOff>29842</xdr:rowOff>
    </xdr:from>
    <xdr:to>
      <xdr:col>2</xdr:col>
      <xdr:colOff>208133</xdr:colOff>
      <xdr:row>4</xdr:row>
      <xdr:rowOff>390557</xdr:rowOff>
    </xdr:to>
    <xdr:pic>
      <xdr:nvPicPr>
        <xdr:cNvPr id="2" name="Imagem 1">
          <a:extLst>
            <a:ext uri="{FF2B5EF4-FFF2-40B4-BE49-F238E27FC236}">
              <a16:creationId xmlns:a16="http://schemas.microsoft.com/office/drawing/2014/main" id="{ECE42C69-5712-4241-B378-4338684EA24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3140" y="29842"/>
          <a:ext cx="1840918" cy="12941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136072</xdr:rowOff>
    </xdr:from>
    <xdr:ext cx="1369219" cy="970150"/>
    <xdr:pic>
      <xdr:nvPicPr>
        <xdr:cNvPr id="2" name="Imagem 1">
          <a:extLst>
            <a:ext uri="{FF2B5EF4-FFF2-40B4-BE49-F238E27FC236}">
              <a16:creationId xmlns:a16="http://schemas.microsoft.com/office/drawing/2014/main" id="{27E6EB06-4546-46C3-AE0B-B81209A7A42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0" y="323170"/>
          <a:ext cx="1369219" cy="9701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42064</xdr:colOff>
      <xdr:row>1</xdr:row>
      <xdr:rowOff>51993</xdr:rowOff>
    </xdr:from>
    <xdr:to>
      <xdr:col>2</xdr:col>
      <xdr:colOff>197057</xdr:colOff>
      <xdr:row>6</xdr:row>
      <xdr:rowOff>90408</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42064" y="240278"/>
          <a:ext cx="1838481" cy="12899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210011</xdr:colOff>
      <xdr:row>0</xdr:row>
      <xdr:rowOff>99925</xdr:rowOff>
    </xdr:from>
    <xdr:to>
      <xdr:col>3</xdr:col>
      <xdr:colOff>370673</xdr:colOff>
      <xdr:row>5</xdr:row>
      <xdr:rowOff>21296</xdr:rowOff>
    </xdr:to>
    <xdr:pic>
      <xdr:nvPicPr>
        <xdr:cNvPr id="2" name="Imagem 1">
          <a:extLst>
            <a:ext uri="{FF2B5EF4-FFF2-40B4-BE49-F238E27FC236}">
              <a16:creationId xmlns:a16="http://schemas.microsoft.com/office/drawing/2014/main" id="{64A83F75-F4BB-47BA-A7DB-8B4A3A2DB66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10011" y="99925"/>
          <a:ext cx="1675137" cy="11786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142875</xdr:rowOff>
    </xdr:from>
    <xdr:to>
      <xdr:col>3</xdr:col>
      <xdr:colOff>180975</xdr:colOff>
      <xdr:row>5</xdr:row>
      <xdr:rowOff>228600</xdr:rowOff>
    </xdr:to>
    <xdr:pic>
      <xdr:nvPicPr>
        <xdr:cNvPr id="2" name="Imagem 1">
          <a:extLst>
            <a:ext uri="{FF2B5EF4-FFF2-40B4-BE49-F238E27FC236}">
              <a16:creationId xmlns:a16="http://schemas.microsoft.com/office/drawing/2014/main" id="{4FE7E62B-4542-456F-9E0F-E1FF6C8A45E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85725" y="142875"/>
          <a:ext cx="1895475" cy="1343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p-11207\c\Sergio\Amazonas\Dom%20eliseu\Bm%208-abr-dom%20eliseu.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HD%201\Traco%20Forte\Pref.%20Guarapar&#237;\Creche\planilha%20cemei%20Maria%20Gam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HD%201\Traco%20Forte\Pref.%20Guarapar&#237;\Creche\planilha%20cemei%20Maria%20Gam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Users\usuario\Desktop\PLANILHA_TJFES_AUTOMSEG_06_01_10_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Users\usuario\Desktop\PLANILHA_TJFES_AUTOMSEG_06_01_10_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itoria\c\Documents%20and%20Settings\&#193;tila\Meus%20documentos\HPS\Ponte%20Nova\CMFDM1%20313%2001%20-%20Unid.de%20Proc&#186;%20de%20Res&#237;duos%20-%20Cub&#237;culo%20do%20BIOG&#193;S%20e%20Queimado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Vitoria\c\Drenagem\Or&#231;ament\2001\Interior\Nova%20Ven&#233;cia\Estim.%20-%20Eng&#186;%20Mari&#226;ngela\NVSD1%20076%2001%20-%20SISTEMA%20DE%20DRENAGEM%20-%20NOVA%20VEN&#201;CI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Vitoria\C\AAGUA\Orcament\2001\Interior\Nova%20Ven&#233;cia\NVSD8%20002%2001%20-%20rev1%20-%20ADUTORA%20DE%20&#193;GUA%20TRATADA%20DN%20250%20F&#186;F&#186;%20-%20GRAVIDAD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itoria\c\AAGUA\Orcament\2001\Interior\Nova%20Ven&#233;cia\NVSD8%20002%2001%20-%20ADUTORA%20DE%20&#193;GUA%20TRATADA%20DN%20250%20F&#186;F&#186;%20-%20GRAVIDAD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durb-db-01\PUB_GT\Emendas%20Parlamentares%202007-revisado%20SEDURB\TUCUM&#195;\MC\TEXTO\Or&#231;a%20e%20Compo%20CACHOEIRA%20DO%20COUT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rthur\c\Documents%20and%20Settings\Marlem\Configura&#231;&#245;es%20locais\Temporary%20Internet%20Files\Content.IE5\MNSRGR4Z\RL.ORC.TODOS.R0.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PLA/Works/MATRIZ/EAP/Curva%201%20folh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onnectdb\Documentos\ORCAMENTO\orcamento%202007\p%20m%20serra\CD%20CP030-07\Edital\Anexo%20I\Planilha%20de%20Pre&#231;os\RL.ORC.AGU.005.R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Vitoria\C\AAGUA\ORCAMENT\2000\INTERIOR\AFONSO%20CLAUDIO\ACSP8%20010%2000%20-%20CAPTA&#199;&#195;O%20SERRA%20PELAD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Vitoria\c\Res&#237;duos%20S&#243;lidos\Cons&#243;rcio%20Pref.%20Marechal%20Floriano%20e%20Domingos%20Martins\CHORUME%20e%20BIOG&#193;S\CMFDM1%20292%2001%20-%20Unid.de%20Processamento%20de%20Res&#237;duos%20-%20Reservat&#243;rio%20Met&#225;lic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UBSPURB/3-LICITA&#199;&#195;O%20DE%20SERVI&#199;OS/3.1%20BACIAS%20CAMPO%20GRANDE-MARINHO-JARDIM%20ALAH-GUARANHUNS_TP%20001-2019/OR&#199;AMENTO/Publicacao_Junho_2019/ORC_BACIAS_GUARAN_CAMP_GRANDE_ALAH_TP%200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UBSPURB/MACRODRENAGEM%20COLATINA/1%20-%20BACIA%20SAO%20SILVANO%20-%20TC%200444.813-16-2014/1.2%20-%20PROJETOS%20-%20LICITA&#199;&#195;O/OR&#199;AMENTO/ORC_BACIA_CORREGO%20SAO%20SILVANO%20-%20REVISADO%20-%204.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UBSPURB/MACRODRENAGEM%20VILA%20VELHA%20-%20CARIACICA%20-%20VIANA/7%20-%20BACIA%20FORMATE%20-%20TC%200350.993-02-2011/7.2%20-%20PROJETOS%20-%20LICITA&#199;&#195;O/OR&#199;AMENTO/ORC_BACIA_FORM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rdvitsa02\dados\Samarco%20-%20Planejamento\Outokumpu\1452Fverde_rev_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ASTA%20TEMPORARIA/OSMARIO/Arquivos/Planilha%20or&#231;amentaria%20(JUL2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uilherme\PROJETOS\PB%20-%20Cabedelo%20Drenagem\!Trecho%20Bacia%20Camboinha\Relat&#243;rio\Produto%2003\Or&#231;amento_Completo%20Camboinh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ASTA%20TEMPORARIA/OSMARIO/2_Termo%20de%20Refer&#234;ncia/08%20PROJETOS/ORCAMENTO%20PROJETOS_APOI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trab/tecsan/MC-Calc/MC-E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trab\tecsan\MC-Calc\MC-E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Bm 8"/>
      <sheetName val="Bm 8"/>
      <sheetName val="Rede 8"/>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omposições"/>
      <sheetName val="fornecedores"/>
      <sheetName val="MAT"/>
      <sheetName val="Cronograma"/>
      <sheetName val="Listagem"/>
      <sheetName val="Plan1"/>
    </sheetNames>
    <sheetDataSet>
      <sheetData sheetId="0"/>
      <sheetData sheetId="1"/>
      <sheetData sheetId="2"/>
      <sheetData sheetId="3">
        <row r="3">
          <cell r="A3">
            <v>1000</v>
          </cell>
          <cell r="B3" t="str">
            <v>MÃO DE OBRA ASSALARIADA</v>
          </cell>
        </row>
        <row r="4">
          <cell r="A4">
            <v>101</v>
          </cell>
          <cell r="B4" t="str">
            <v>Pedreiro</v>
          </cell>
          <cell r="C4" t="str">
            <v>h</v>
          </cell>
          <cell r="D4">
            <v>2.004</v>
          </cell>
          <cell r="E4">
            <v>1.67</v>
          </cell>
        </row>
        <row r="5">
          <cell r="A5">
            <v>102</v>
          </cell>
          <cell r="B5" t="str">
            <v>Servente</v>
          </cell>
          <cell r="C5" t="str">
            <v>h</v>
          </cell>
          <cell r="D5">
            <v>1.296</v>
          </cell>
          <cell r="E5">
            <v>1.08</v>
          </cell>
        </row>
        <row r="6">
          <cell r="A6">
            <v>103</v>
          </cell>
          <cell r="B6" t="str">
            <v>Carpinteiro</v>
          </cell>
          <cell r="C6" t="str">
            <v>h</v>
          </cell>
          <cell r="D6">
            <v>2.004</v>
          </cell>
          <cell r="E6">
            <v>1.67</v>
          </cell>
        </row>
        <row r="7">
          <cell r="A7">
            <v>104</v>
          </cell>
          <cell r="B7" t="str">
            <v>Bombeiro</v>
          </cell>
          <cell r="C7" t="str">
            <v>h</v>
          </cell>
          <cell r="D7">
            <v>2.004</v>
          </cell>
          <cell r="E7">
            <v>1.67</v>
          </cell>
        </row>
        <row r="8">
          <cell r="A8">
            <v>105</v>
          </cell>
          <cell r="B8" t="str">
            <v>Eletricista</v>
          </cell>
          <cell r="C8" t="str">
            <v>h</v>
          </cell>
          <cell r="D8">
            <v>2.004</v>
          </cell>
          <cell r="E8">
            <v>1.67</v>
          </cell>
        </row>
        <row r="9">
          <cell r="A9">
            <v>106</v>
          </cell>
          <cell r="B9" t="str">
            <v>Armador</v>
          </cell>
          <cell r="C9" t="str">
            <v>kg</v>
          </cell>
          <cell r="D9">
            <v>0.36</v>
          </cell>
          <cell r="E9">
            <v>0.3</v>
          </cell>
        </row>
        <row r="10">
          <cell r="A10">
            <v>107</v>
          </cell>
          <cell r="B10" t="str">
            <v>Maquinista</v>
          </cell>
          <cell r="C10" t="str">
            <v>h</v>
          </cell>
          <cell r="D10">
            <v>1.776</v>
          </cell>
          <cell r="E10">
            <v>1.48</v>
          </cell>
        </row>
        <row r="11">
          <cell r="A11">
            <v>108</v>
          </cell>
          <cell r="B11" t="str">
            <v>Montador</v>
          </cell>
          <cell r="C11" t="str">
            <v>h</v>
          </cell>
          <cell r="D11">
            <v>1.776</v>
          </cell>
          <cell r="E11">
            <v>1.48</v>
          </cell>
        </row>
        <row r="12">
          <cell r="A12">
            <v>109</v>
          </cell>
          <cell r="B12" t="str">
            <v>Ferreiro</v>
          </cell>
          <cell r="C12" t="str">
            <v>h</v>
          </cell>
          <cell r="D12">
            <v>1.776</v>
          </cell>
          <cell r="E12">
            <v>1.48</v>
          </cell>
        </row>
        <row r="13">
          <cell r="A13">
            <v>110</v>
          </cell>
          <cell r="B13" t="str">
            <v>Ajudante</v>
          </cell>
          <cell r="C13" t="str">
            <v>h</v>
          </cell>
          <cell r="D13">
            <v>1.296</v>
          </cell>
          <cell r="E13">
            <v>1.08</v>
          </cell>
        </row>
        <row r="14">
          <cell r="A14">
            <v>111</v>
          </cell>
          <cell r="B14" t="str">
            <v>Pintor</v>
          </cell>
          <cell r="C14" t="str">
            <v>h</v>
          </cell>
          <cell r="D14">
            <v>1.9320000000000002</v>
          </cell>
          <cell r="E14">
            <v>1.61</v>
          </cell>
        </row>
        <row r="15">
          <cell r="A15">
            <v>112</v>
          </cell>
          <cell r="B15" t="str">
            <v>Telhadista</v>
          </cell>
          <cell r="C15" t="str">
            <v>h</v>
          </cell>
          <cell r="D15">
            <v>2.004</v>
          </cell>
          <cell r="E15">
            <v>1.67</v>
          </cell>
        </row>
        <row r="17">
          <cell r="A17">
            <v>1500</v>
          </cell>
          <cell r="B17" t="str">
            <v>MÃO DE OBRA EMPREITADA</v>
          </cell>
        </row>
        <row r="18">
          <cell r="A18">
            <v>150</v>
          </cell>
          <cell r="B18" t="str">
            <v>Empreitada alvenaria</v>
          </cell>
          <cell r="C18" t="str">
            <v>m2</v>
          </cell>
          <cell r="D18">
            <v>3</v>
          </cell>
          <cell r="E18">
            <v>2</v>
          </cell>
        </row>
        <row r="19">
          <cell r="A19">
            <v>152</v>
          </cell>
          <cell r="B19" t="str">
            <v>Empreitada chapisco interno</v>
          </cell>
          <cell r="C19" t="str">
            <v>m2</v>
          </cell>
          <cell r="D19">
            <v>0.84</v>
          </cell>
          <cell r="E19">
            <v>0.77</v>
          </cell>
        </row>
        <row r="20">
          <cell r="A20">
            <v>154</v>
          </cell>
          <cell r="B20" t="str">
            <v>Empreitada chapisco no jaú</v>
          </cell>
          <cell r="C20" t="str">
            <v>m2</v>
          </cell>
          <cell r="D20">
            <v>0.96000000000000008</v>
          </cell>
          <cell r="E20">
            <v>0.88000000000000012</v>
          </cell>
        </row>
        <row r="21">
          <cell r="A21">
            <v>155</v>
          </cell>
          <cell r="B21" t="str">
            <v>Empreiteiro assentamento de pisos c/ encargos</v>
          </cell>
          <cell r="C21" t="str">
            <v>m2</v>
          </cell>
          <cell r="D21">
            <v>7.2</v>
          </cell>
          <cell r="E21">
            <v>6.6000000000000005</v>
          </cell>
        </row>
        <row r="22">
          <cell r="A22">
            <v>156</v>
          </cell>
          <cell r="B22" t="str">
            <v>Empreitada emboço interno</v>
          </cell>
          <cell r="C22" t="str">
            <v>m2</v>
          </cell>
          <cell r="D22">
            <v>2.4</v>
          </cell>
          <cell r="E22">
            <v>2.2000000000000002</v>
          </cell>
        </row>
        <row r="23">
          <cell r="A23">
            <v>158</v>
          </cell>
          <cell r="B23" t="str">
            <v>Empreitada emboço e chapisco no jaú</v>
          </cell>
          <cell r="C23" t="str">
            <v>m2</v>
          </cell>
          <cell r="D23">
            <v>6</v>
          </cell>
          <cell r="E23">
            <v>5.5</v>
          </cell>
        </row>
        <row r="24">
          <cell r="A24">
            <v>160</v>
          </cell>
          <cell r="B24" t="str">
            <v>Empreitada contrapiso</v>
          </cell>
          <cell r="C24" t="str">
            <v>m2</v>
          </cell>
          <cell r="D24">
            <v>3</v>
          </cell>
          <cell r="E24">
            <v>2.75</v>
          </cell>
        </row>
        <row r="25">
          <cell r="A25">
            <v>162</v>
          </cell>
          <cell r="B25" t="str">
            <v>Empreitada pisos cerâmicos</v>
          </cell>
          <cell r="C25" t="str">
            <v>m2</v>
          </cell>
          <cell r="D25">
            <v>4.8</v>
          </cell>
          <cell r="E25">
            <v>4.4000000000000004</v>
          </cell>
        </row>
        <row r="26">
          <cell r="A26">
            <v>164</v>
          </cell>
          <cell r="B26" t="str">
            <v>Empreitada revestimentos paredes internas</v>
          </cell>
          <cell r="C26" t="str">
            <v>m2</v>
          </cell>
          <cell r="D26">
            <v>4.8</v>
          </cell>
          <cell r="E26">
            <v>4.4000000000000004</v>
          </cell>
        </row>
        <row r="27">
          <cell r="A27">
            <v>166</v>
          </cell>
          <cell r="B27" t="str">
            <v>Empreitada assentamento de aduelas</v>
          </cell>
          <cell r="C27" t="str">
            <v>unid.</v>
          </cell>
          <cell r="D27">
            <v>7.2</v>
          </cell>
          <cell r="E27">
            <v>6.6000000000000005</v>
          </cell>
        </row>
        <row r="28">
          <cell r="A28">
            <v>167</v>
          </cell>
          <cell r="B28" t="str">
            <v>Empreitada assentamento de esquadria de madeira</v>
          </cell>
          <cell r="C28" t="str">
            <v>unid.</v>
          </cell>
          <cell r="D28">
            <v>12</v>
          </cell>
          <cell r="E28">
            <v>11</v>
          </cell>
        </row>
        <row r="29">
          <cell r="A29">
            <v>168</v>
          </cell>
          <cell r="B29" t="str">
            <v>Empreitada pisos de granito/mármore/ardósia</v>
          </cell>
          <cell r="C29" t="str">
            <v>m2</v>
          </cell>
          <cell r="D29">
            <v>9.6</v>
          </cell>
          <cell r="E29">
            <v>8.8000000000000007</v>
          </cell>
        </row>
        <row r="30">
          <cell r="A30">
            <v>169</v>
          </cell>
          <cell r="B30" t="str">
            <v>Empreitada revestimento externo cerâmica 10x10</v>
          </cell>
          <cell r="C30" t="str">
            <v>m2</v>
          </cell>
          <cell r="D30">
            <v>6</v>
          </cell>
          <cell r="E30">
            <v>5.5</v>
          </cell>
        </row>
        <row r="31">
          <cell r="A31">
            <v>170</v>
          </cell>
          <cell r="B31" t="str">
            <v>Empreitada revestimento externo granito</v>
          </cell>
          <cell r="C31" t="str">
            <v>m2</v>
          </cell>
          <cell r="D31">
            <v>14.4</v>
          </cell>
          <cell r="E31">
            <v>13.200000000000001</v>
          </cell>
        </row>
        <row r="32">
          <cell r="A32">
            <v>171</v>
          </cell>
          <cell r="B32" t="str">
            <v>Empreitada assentamento de soleira ou chapim em granito</v>
          </cell>
          <cell r="C32" t="str">
            <v>ml</v>
          </cell>
          <cell r="D32">
            <v>6</v>
          </cell>
          <cell r="E32">
            <v>5.5</v>
          </cell>
        </row>
        <row r="33">
          <cell r="A33">
            <v>180</v>
          </cell>
          <cell r="B33" t="str">
            <v>Empreitada pintura de paredes internas 2 demãos</v>
          </cell>
          <cell r="C33" t="str">
            <v>m2</v>
          </cell>
          <cell r="D33">
            <v>3.6</v>
          </cell>
          <cell r="E33">
            <v>3.3000000000000003</v>
          </cell>
        </row>
        <row r="36">
          <cell r="A36">
            <v>199</v>
          </cell>
          <cell r="B36" t="str">
            <v>Leis Sociais = 125,8% sobre mão-de-obra</v>
          </cell>
          <cell r="D36">
            <v>1.2060440000000001</v>
          </cell>
          <cell r="E36">
            <v>1.2060440000000001</v>
          </cell>
        </row>
        <row r="38">
          <cell r="A38">
            <v>2000</v>
          </cell>
          <cell r="B38" t="str">
            <v>INSUMOS BÁSICOS</v>
          </cell>
        </row>
        <row r="40">
          <cell r="A40">
            <v>201</v>
          </cell>
          <cell r="B40" t="str">
            <v>Cimento</v>
          </cell>
          <cell r="C40" t="str">
            <v>kg</v>
          </cell>
          <cell r="D40">
            <v>0.3</v>
          </cell>
          <cell r="E40">
            <v>0.27500000000000002</v>
          </cell>
        </row>
        <row r="41">
          <cell r="A41">
            <v>202</v>
          </cell>
          <cell r="B41" t="str">
            <v>Areia úmida</v>
          </cell>
          <cell r="C41" t="str">
            <v>m3</v>
          </cell>
          <cell r="D41">
            <v>0</v>
          </cell>
          <cell r="E41">
            <v>0</v>
          </cell>
        </row>
        <row r="42">
          <cell r="A42">
            <v>203</v>
          </cell>
          <cell r="B42" t="str">
            <v>Brita 1/2</v>
          </cell>
          <cell r="C42" t="str">
            <v>m3</v>
          </cell>
          <cell r="D42">
            <v>24</v>
          </cell>
          <cell r="E42">
            <v>22</v>
          </cell>
        </row>
        <row r="43">
          <cell r="A43">
            <v>204</v>
          </cell>
          <cell r="B43" t="str">
            <v>Cal virgem em pó</v>
          </cell>
          <cell r="C43" t="str">
            <v>kg</v>
          </cell>
          <cell r="D43">
            <v>0.12000000000000001</v>
          </cell>
          <cell r="E43">
            <v>0.11000000000000001</v>
          </cell>
        </row>
        <row r="44">
          <cell r="A44">
            <v>205</v>
          </cell>
          <cell r="B44" t="str">
            <v>Cal hidratada</v>
          </cell>
          <cell r="C44" t="str">
            <v>kg</v>
          </cell>
          <cell r="D44">
            <v>0.18</v>
          </cell>
          <cell r="E44">
            <v>0.16500000000000001</v>
          </cell>
        </row>
        <row r="45">
          <cell r="A45">
            <v>206</v>
          </cell>
          <cell r="B45" t="str">
            <v>Impermeabilizante Vedacit</v>
          </cell>
          <cell r="C45" t="str">
            <v>l</v>
          </cell>
          <cell r="D45">
            <v>2.0533333333333337</v>
          </cell>
          <cell r="E45">
            <v>1.8822222222222225</v>
          </cell>
        </row>
        <row r="46">
          <cell r="A46">
            <v>207</v>
          </cell>
          <cell r="B46" t="str">
            <v>Cimentcola Quartzolit</v>
          </cell>
          <cell r="C46" t="str">
            <v>kg</v>
          </cell>
          <cell r="D46">
            <v>0.372</v>
          </cell>
          <cell r="E46">
            <v>0.34100000000000003</v>
          </cell>
        </row>
        <row r="47">
          <cell r="A47">
            <v>208</v>
          </cell>
          <cell r="B47" t="str">
            <v>Supercimentcola Quarzolite</v>
          </cell>
          <cell r="C47" t="str">
            <v>kg</v>
          </cell>
          <cell r="D47">
            <v>0.75600000000000001</v>
          </cell>
          <cell r="E47">
            <v>0.69300000000000006</v>
          </cell>
        </row>
        <row r="48">
          <cell r="A48">
            <v>209</v>
          </cell>
          <cell r="B48" t="str">
            <v>Cimento branco</v>
          </cell>
          <cell r="C48" t="str">
            <v>kg</v>
          </cell>
          <cell r="D48">
            <v>1.56</v>
          </cell>
          <cell r="E48">
            <v>1.4300000000000002</v>
          </cell>
        </row>
        <row r="49">
          <cell r="A49">
            <v>210</v>
          </cell>
          <cell r="B49" t="str">
            <v>Prego 18x24</v>
          </cell>
          <cell r="C49" t="str">
            <v>kg</v>
          </cell>
          <cell r="D49">
            <v>2.64</v>
          </cell>
          <cell r="E49">
            <v>2.4200000000000004</v>
          </cell>
        </row>
        <row r="50">
          <cell r="A50">
            <v>211</v>
          </cell>
          <cell r="B50" t="str">
            <v>tábua de pinho 1x12"</v>
          </cell>
          <cell r="C50" t="str">
            <v>m2</v>
          </cell>
          <cell r="D50">
            <v>8.16</v>
          </cell>
          <cell r="E50">
            <v>7.48</v>
          </cell>
        </row>
        <row r="51">
          <cell r="A51">
            <v>212</v>
          </cell>
          <cell r="B51" t="str">
            <v>tábua de pinho 1x9"</v>
          </cell>
          <cell r="C51" t="str">
            <v>m2</v>
          </cell>
          <cell r="D51">
            <v>8.16</v>
          </cell>
          <cell r="E51">
            <v>7.48</v>
          </cell>
        </row>
        <row r="52">
          <cell r="A52">
            <v>213</v>
          </cell>
          <cell r="B52" t="str">
            <v>Sarrafo de pinho 10x2,5cm</v>
          </cell>
          <cell r="C52" t="str">
            <v>m</v>
          </cell>
          <cell r="D52">
            <v>1.02</v>
          </cell>
          <cell r="E52">
            <v>0.93500000000000005</v>
          </cell>
        </row>
        <row r="53">
          <cell r="A53">
            <v>214</v>
          </cell>
          <cell r="B53" t="str">
            <v>pontalete de pinho 3x3"</v>
          </cell>
          <cell r="C53" t="str">
            <v>m</v>
          </cell>
          <cell r="D53">
            <v>1.8</v>
          </cell>
          <cell r="E53">
            <v>1.6500000000000001</v>
          </cell>
        </row>
        <row r="54">
          <cell r="A54">
            <v>215</v>
          </cell>
          <cell r="B54" t="str">
            <v>Viga de peroba 6x12cm</v>
          </cell>
          <cell r="C54" t="str">
            <v>m</v>
          </cell>
          <cell r="D54">
            <v>4.5599999999999996</v>
          </cell>
          <cell r="E54">
            <v>4.18</v>
          </cell>
        </row>
        <row r="55">
          <cell r="A55">
            <v>216</v>
          </cell>
          <cell r="B55" t="str">
            <v>Chapa de compensado resinado 10mm</v>
          </cell>
          <cell r="C55" t="str">
            <v>m2</v>
          </cell>
          <cell r="D55">
            <v>18</v>
          </cell>
          <cell r="E55">
            <v>16.5</v>
          </cell>
        </row>
        <row r="56">
          <cell r="A56">
            <v>217</v>
          </cell>
          <cell r="B56" t="str">
            <v>Madeira</v>
          </cell>
          <cell r="C56" t="str">
            <v>m3</v>
          </cell>
          <cell r="D56">
            <v>300</v>
          </cell>
          <cell r="E56">
            <v>275</v>
          </cell>
        </row>
        <row r="57">
          <cell r="A57">
            <v>218</v>
          </cell>
          <cell r="B57" t="str">
            <v>Chumbador 3/8"</v>
          </cell>
          <cell r="C57" t="str">
            <v>un</v>
          </cell>
          <cell r="D57">
            <v>0.24000000000000002</v>
          </cell>
          <cell r="E57">
            <v>0.22000000000000003</v>
          </cell>
        </row>
        <row r="58">
          <cell r="A58">
            <v>219</v>
          </cell>
          <cell r="B58" t="str">
            <v>Aço CA-50 12,5mm</v>
          </cell>
          <cell r="C58" t="str">
            <v>kg</v>
          </cell>
          <cell r="D58">
            <v>1.8720000000000001</v>
          </cell>
          <cell r="E58">
            <v>1.7160000000000002</v>
          </cell>
        </row>
        <row r="59">
          <cell r="A59">
            <v>220</v>
          </cell>
          <cell r="B59" t="str">
            <v>Aço CA-50 10mm</v>
          </cell>
          <cell r="C59" t="str">
            <v>kg</v>
          </cell>
          <cell r="D59">
            <v>1.7412698412698413</v>
          </cell>
          <cell r="E59">
            <v>1.5961640211640213</v>
          </cell>
        </row>
        <row r="60">
          <cell r="A60">
            <v>221</v>
          </cell>
          <cell r="B60" t="str">
            <v>Aço CA-50 8mm</v>
          </cell>
          <cell r="C60" t="str">
            <v>kg</v>
          </cell>
          <cell r="D60">
            <v>1.875</v>
          </cell>
          <cell r="E60">
            <v>1.7187500000000002</v>
          </cell>
        </row>
        <row r="61">
          <cell r="A61">
            <v>222</v>
          </cell>
          <cell r="B61" t="str">
            <v>Aço CA-50 6,3mm</v>
          </cell>
          <cell r="C61" t="str">
            <v>kg</v>
          </cell>
          <cell r="D61">
            <v>1.8720000000000001</v>
          </cell>
          <cell r="E61">
            <v>1.7160000000000002</v>
          </cell>
        </row>
        <row r="62">
          <cell r="A62">
            <v>223</v>
          </cell>
          <cell r="B62" t="str">
            <v>Aço CA-50 5mm</v>
          </cell>
          <cell r="C62" t="str">
            <v>kg</v>
          </cell>
          <cell r="D62">
            <v>1.875</v>
          </cell>
          <cell r="E62">
            <v>1.7187500000000002</v>
          </cell>
        </row>
        <row r="63">
          <cell r="A63">
            <v>224</v>
          </cell>
          <cell r="B63" t="str">
            <v>Aço CA-50 4,2mm</v>
          </cell>
          <cell r="C63" t="str">
            <v>kg</v>
          </cell>
          <cell r="D63">
            <v>2.0793893129770993</v>
          </cell>
          <cell r="E63">
            <v>1.9061068702290076</v>
          </cell>
        </row>
        <row r="64">
          <cell r="A64">
            <v>225</v>
          </cell>
          <cell r="B64" t="str">
            <v>Aço CA-60 4,2mm</v>
          </cell>
          <cell r="C64" t="str">
            <v>kg</v>
          </cell>
          <cell r="D64">
            <v>2.0793893129770993</v>
          </cell>
          <cell r="E64">
            <v>1.9061068702290076</v>
          </cell>
        </row>
        <row r="65">
          <cell r="A65">
            <v>226</v>
          </cell>
          <cell r="B65" t="str">
            <v>Arame galvanizado</v>
          </cell>
          <cell r="C65" t="str">
            <v>kg</v>
          </cell>
          <cell r="D65">
            <v>1.9200000000000002</v>
          </cell>
          <cell r="E65">
            <v>1.7600000000000002</v>
          </cell>
        </row>
        <row r="66">
          <cell r="A66">
            <v>227</v>
          </cell>
          <cell r="B66" t="str">
            <v>Arame recozido</v>
          </cell>
          <cell r="C66" t="str">
            <v>kg</v>
          </cell>
          <cell r="D66">
            <v>3.6</v>
          </cell>
          <cell r="E66">
            <v>3.3000000000000003</v>
          </cell>
        </row>
        <row r="67">
          <cell r="A67">
            <v>230</v>
          </cell>
          <cell r="B67" t="str">
            <v>Tijolo 9x19x28</v>
          </cell>
          <cell r="C67" t="str">
            <v>un</v>
          </cell>
          <cell r="D67">
            <v>0.18</v>
          </cell>
          <cell r="E67">
            <v>0.16500000000000001</v>
          </cell>
        </row>
        <row r="68">
          <cell r="A68">
            <v>231</v>
          </cell>
          <cell r="B68" t="str">
            <v>Tijolo 09x19x19</v>
          </cell>
          <cell r="C68" t="str">
            <v>un</v>
          </cell>
          <cell r="D68">
            <v>0.156</v>
          </cell>
          <cell r="E68">
            <v>0.14300000000000002</v>
          </cell>
        </row>
        <row r="69">
          <cell r="A69">
            <v>232</v>
          </cell>
          <cell r="B69" t="str">
            <v>Tijolo de barro maciço</v>
          </cell>
          <cell r="C69" t="str">
            <v>un</v>
          </cell>
          <cell r="D69">
            <v>0.26400000000000001</v>
          </cell>
          <cell r="E69">
            <v>0.24200000000000002</v>
          </cell>
        </row>
        <row r="70">
          <cell r="A70">
            <v>233</v>
          </cell>
          <cell r="B70" t="str">
            <v>Elemento vazado tipo cobogó</v>
          </cell>
          <cell r="C70" t="str">
            <v>un</v>
          </cell>
          <cell r="D70">
            <v>0.88800000000000001</v>
          </cell>
          <cell r="E70">
            <v>0.81400000000000006</v>
          </cell>
        </row>
        <row r="71">
          <cell r="A71">
            <v>234</v>
          </cell>
          <cell r="B71" t="str">
            <v>Bloco de concreto 10x20x40</v>
          </cell>
          <cell r="C71" t="str">
            <v>un</v>
          </cell>
          <cell r="D71">
            <v>0.42</v>
          </cell>
          <cell r="E71">
            <v>0.38500000000000001</v>
          </cell>
        </row>
        <row r="72">
          <cell r="A72">
            <v>235</v>
          </cell>
          <cell r="B72" t="str">
            <v>Bloco de concreto 15x20x40</v>
          </cell>
          <cell r="C72" t="str">
            <v>un</v>
          </cell>
          <cell r="D72">
            <v>0.6</v>
          </cell>
          <cell r="E72">
            <v>0.55000000000000004</v>
          </cell>
        </row>
        <row r="73">
          <cell r="A73">
            <v>236</v>
          </cell>
          <cell r="B73" t="str">
            <v>Rejunte Quartizolit para revestimento cerâmico</v>
          </cell>
          <cell r="C73" t="str">
            <v>kg</v>
          </cell>
          <cell r="D73">
            <v>1.6320000000000001</v>
          </cell>
          <cell r="E73">
            <v>1.4960000000000002</v>
          </cell>
        </row>
        <row r="74">
          <cell r="A74">
            <v>238</v>
          </cell>
          <cell r="B74" t="str">
            <v>Laje pré-fabricada e=10cm</v>
          </cell>
          <cell r="C74" t="str">
            <v>m2</v>
          </cell>
          <cell r="D74">
            <v>7.2</v>
          </cell>
          <cell r="E74">
            <v>6.6000000000000005</v>
          </cell>
        </row>
        <row r="75">
          <cell r="A75">
            <v>240</v>
          </cell>
          <cell r="B75" t="str">
            <v>Desmoldante para formas</v>
          </cell>
          <cell r="C75" t="str">
            <v>l</v>
          </cell>
          <cell r="D75">
            <v>3.9</v>
          </cell>
          <cell r="E75">
            <v>3.5750000000000002</v>
          </cell>
        </row>
        <row r="76">
          <cell r="A76">
            <v>242</v>
          </cell>
          <cell r="B76" t="str">
            <v>Formas metálicas aluguel</v>
          </cell>
          <cell r="C76" t="str">
            <v>m2</v>
          </cell>
          <cell r="D76">
            <v>0</v>
          </cell>
          <cell r="E76">
            <v>0</v>
          </cell>
        </row>
        <row r="77">
          <cell r="A77">
            <v>244</v>
          </cell>
          <cell r="B77" t="str">
            <v>Escora de eucalipto 3m</v>
          </cell>
          <cell r="C77" t="str">
            <v>un</v>
          </cell>
          <cell r="D77">
            <v>1.2</v>
          </cell>
          <cell r="E77">
            <v>1.1000000000000001</v>
          </cell>
        </row>
        <row r="78">
          <cell r="A78">
            <v>245</v>
          </cell>
          <cell r="B78" t="str">
            <v>Chapa zincada no. 26</v>
          </cell>
          <cell r="C78" t="str">
            <v>chapa</v>
          </cell>
          <cell r="D78">
            <v>15.6</v>
          </cell>
          <cell r="E78">
            <v>14.3</v>
          </cell>
        </row>
        <row r="79">
          <cell r="A79">
            <v>246</v>
          </cell>
          <cell r="B79" t="str">
            <v>Chapa de compensado resinado 12mm</v>
          </cell>
          <cell r="C79" t="str">
            <v>m2</v>
          </cell>
          <cell r="D79">
            <v>9.1320000000000014</v>
          </cell>
          <cell r="E79">
            <v>8.3710000000000004</v>
          </cell>
        </row>
        <row r="80">
          <cell r="A80">
            <v>247</v>
          </cell>
          <cell r="B80" t="str">
            <v>Chapa de compensado resinado 14mm</v>
          </cell>
          <cell r="C80" t="str">
            <v>m2</v>
          </cell>
          <cell r="D80">
            <v>10.404</v>
          </cell>
          <cell r="E80">
            <v>9.5370000000000008</v>
          </cell>
        </row>
        <row r="81">
          <cell r="A81">
            <v>248</v>
          </cell>
          <cell r="B81" t="str">
            <v>Chapa de compensado resinado 12mm</v>
          </cell>
          <cell r="C81" t="str">
            <v>chapa</v>
          </cell>
          <cell r="D81">
            <v>16.2</v>
          </cell>
          <cell r="E81">
            <v>14.850000000000001</v>
          </cell>
        </row>
        <row r="82">
          <cell r="A82">
            <v>249</v>
          </cell>
          <cell r="B82" t="str">
            <v>Chapa de compensado resinado 14mm</v>
          </cell>
          <cell r="C82" t="str">
            <v>chapa</v>
          </cell>
          <cell r="D82">
            <v>31.2</v>
          </cell>
          <cell r="E82">
            <v>28.6</v>
          </cell>
        </row>
        <row r="83">
          <cell r="A83">
            <v>250</v>
          </cell>
          <cell r="B83" t="str">
            <v>Chapa de compensado resinado 10mm</v>
          </cell>
          <cell r="C83" t="str">
            <v>m2</v>
          </cell>
          <cell r="D83">
            <v>7.6859504132231411</v>
          </cell>
          <cell r="E83">
            <v>7.0454545454545459</v>
          </cell>
        </row>
        <row r="84">
          <cell r="A84">
            <v>251</v>
          </cell>
          <cell r="B84" t="str">
            <v>Chapa de compensado resinado 10mm</v>
          </cell>
          <cell r="C84" t="str">
            <v>chapa</v>
          </cell>
          <cell r="D84">
            <v>18.600000000000001</v>
          </cell>
          <cell r="E84">
            <v>17.05</v>
          </cell>
        </row>
        <row r="85">
          <cell r="A85">
            <v>252</v>
          </cell>
          <cell r="B85" t="str">
            <v>Areia média</v>
          </cell>
          <cell r="C85" t="str">
            <v>m3</v>
          </cell>
          <cell r="D85">
            <v>27.6</v>
          </cell>
          <cell r="E85">
            <v>25.3</v>
          </cell>
        </row>
        <row r="86">
          <cell r="A86">
            <v>253</v>
          </cell>
          <cell r="B86" t="str">
            <v>Brita 3/4</v>
          </cell>
          <cell r="C86" t="str">
            <v>m3</v>
          </cell>
          <cell r="D86">
            <v>27.6</v>
          </cell>
          <cell r="E86">
            <v>25.3</v>
          </cell>
        </row>
        <row r="87">
          <cell r="A87">
            <v>254</v>
          </cell>
          <cell r="B87" t="str">
            <v>Pedra de mão</v>
          </cell>
          <cell r="C87" t="str">
            <v>m3</v>
          </cell>
          <cell r="D87">
            <v>2.52</v>
          </cell>
          <cell r="E87">
            <v>2.3100000000000005</v>
          </cell>
        </row>
        <row r="88">
          <cell r="A88">
            <v>261</v>
          </cell>
          <cell r="B88" t="str">
            <v>tábua de pinho 1x12"</v>
          </cell>
          <cell r="C88" t="str">
            <v>m</v>
          </cell>
          <cell r="D88">
            <v>1.26</v>
          </cell>
          <cell r="E88">
            <v>1.1550000000000002</v>
          </cell>
        </row>
        <row r="89">
          <cell r="A89">
            <v>262</v>
          </cell>
          <cell r="B89" t="str">
            <v>tábua de pinho 1x15cm</v>
          </cell>
          <cell r="C89" t="str">
            <v>m</v>
          </cell>
          <cell r="D89">
            <v>13.44</v>
          </cell>
          <cell r="E89">
            <v>12.32</v>
          </cell>
        </row>
        <row r="90">
          <cell r="A90">
            <v>264</v>
          </cell>
          <cell r="B90" t="str">
            <v>Lambrí de Peroba mica 10x1</v>
          </cell>
          <cell r="C90" t="str">
            <v>m2</v>
          </cell>
          <cell r="D90">
            <v>4.8</v>
          </cell>
          <cell r="E90">
            <v>4.4000000000000004</v>
          </cell>
        </row>
        <row r="91">
          <cell r="A91">
            <v>266</v>
          </cell>
          <cell r="B91" t="str">
            <v>Placas de gesso pré-fabricadas 60x60</v>
          </cell>
          <cell r="C91" t="str">
            <v>m2</v>
          </cell>
          <cell r="D91">
            <v>0.24000000000000002</v>
          </cell>
          <cell r="E91">
            <v>0.22000000000000003</v>
          </cell>
        </row>
        <row r="92">
          <cell r="A92">
            <v>267</v>
          </cell>
          <cell r="B92" t="str">
            <v>Gesso em pó</v>
          </cell>
          <cell r="C92" t="str">
            <v>kg</v>
          </cell>
          <cell r="D92">
            <v>5.6400000000000006</v>
          </cell>
          <cell r="E92">
            <v>5.1700000000000008</v>
          </cell>
        </row>
        <row r="93">
          <cell r="A93">
            <v>270</v>
          </cell>
          <cell r="B93" t="str">
            <v>Soda cáustica</v>
          </cell>
          <cell r="C93" t="str">
            <v>kg</v>
          </cell>
          <cell r="D93">
            <v>2.16</v>
          </cell>
          <cell r="E93">
            <v>1.9800000000000002</v>
          </cell>
        </row>
        <row r="94">
          <cell r="A94">
            <v>271</v>
          </cell>
          <cell r="B94" t="str">
            <v>Ácido muriático</v>
          </cell>
          <cell r="C94" t="str">
            <v>l</v>
          </cell>
          <cell r="D94">
            <v>3.8999999999999995</v>
          </cell>
          <cell r="E94">
            <v>3.5749999999999997</v>
          </cell>
        </row>
        <row r="95">
          <cell r="A95">
            <v>272</v>
          </cell>
          <cell r="B95" t="str">
            <v>Aguarráz mineral</v>
          </cell>
          <cell r="C95" t="str">
            <v>l</v>
          </cell>
          <cell r="D95">
            <v>0.24000000000000002</v>
          </cell>
          <cell r="E95">
            <v>0.22000000000000003</v>
          </cell>
        </row>
        <row r="96">
          <cell r="A96">
            <v>274</v>
          </cell>
          <cell r="B96" t="str">
            <v>Lixa nº120 para pintura</v>
          </cell>
          <cell r="C96" t="str">
            <v>un</v>
          </cell>
          <cell r="D96">
            <v>1.2</v>
          </cell>
          <cell r="E96">
            <v>1.1000000000000001</v>
          </cell>
        </row>
        <row r="97">
          <cell r="A97">
            <v>275</v>
          </cell>
          <cell r="B97" t="str">
            <v>Caibro 7x4 madeira branca</v>
          </cell>
          <cell r="C97" t="str">
            <v>ml</v>
          </cell>
          <cell r="D97">
            <v>2.52</v>
          </cell>
          <cell r="E97">
            <v>2.3100000000000005</v>
          </cell>
        </row>
        <row r="98">
          <cell r="A98">
            <v>276</v>
          </cell>
          <cell r="B98" t="str">
            <v>Caibro 7x5 Parajú</v>
          </cell>
          <cell r="C98" t="str">
            <v>ml</v>
          </cell>
          <cell r="D98">
            <v>2.2799999999999998</v>
          </cell>
          <cell r="E98">
            <v>2.09</v>
          </cell>
        </row>
        <row r="99">
          <cell r="A99">
            <v>280</v>
          </cell>
          <cell r="B99" t="str">
            <v>Caibro 7x5 Parajú</v>
          </cell>
          <cell r="C99" t="str">
            <v>ml</v>
          </cell>
          <cell r="D99">
            <v>1.32</v>
          </cell>
          <cell r="E99">
            <v>1.2100000000000002</v>
          </cell>
        </row>
        <row r="100">
          <cell r="A100">
            <v>282</v>
          </cell>
          <cell r="B100" t="str">
            <v>Caibro 7x4 madeira branca</v>
          </cell>
          <cell r="C100" t="str">
            <v>ml</v>
          </cell>
          <cell r="D100">
            <v>5.4</v>
          </cell>
          <cell r="E100">
            <v>4.95</v>
          </cell>
        </row>
        <row r="101">
          <cell r="A101">
            <v>286</v>
          </cell>
          <cell r="B101" t="str">
            <v>Telha amianto ondulada 2,44 x 0,50 fibrotex</v>
          </cell>
          <cell r="C101" t="str">
            <v>un</v>
          </cell>
          <cell r="D101">
            <v>6</v>
          </cell>
          <cell r="E101">
            <v>5.5</v>
          </cell>
        </row>
        <row r="102">
          <cell r="A102">
            <v>287</v>
          </cell>
          <cell r="B102" t="str">
            <v>Telha amianto ondulada 1,83 x 1,10</v>
          </cell>
          <cell r="C102" t="str">
            <v>un</v>
          </cell>
          <cell r="D102">
            <v>9.6</v>
          </cell>
          <cell r="E102">
            <v>8.8000000000000007</v>
          </cell>
        </row>
        <row r="103">
          <cell r="A103">
            <v>288</v>
          </cell>
          <cell r="B103" t="str">
            <v>Telha de barro colonial</v>
          </cell>
          <cell r="C103" t="str">
            <v>un</v>
          </cell>
          <cell r="D103">
            <v>0.14399999999999999</v>
          </cell>
          <cell r="E103">
            <v>0.13200000000000001</v>
          </cell>
        </row>
        <row r="104">
          <cell r="A104">
            <v>290</v>
          </cell>
          <cell r="B104" t="str">
            <v>Laje pré-fabricada e=10cm</v>
          </cell>
          <cell r="C104" t="str">
            <v>m2</v>
          </cell>
          <cell r="D104">
            <v>9.36</v>
          </cell>
          <cell r="E104">
            <v>8.58</v>
          </cell>
        </row>
        <row r="105">
          <cell r="A105">
            <v>291</v>
          </cell>
          <cell r="B105" t="str">
            <v>Escora de eucalipto 3m</v>
          </cell>
          <cell r="C105" t="str">
            <v>peça</v>
          </cell>
          <cell r="D105">
            <v>1.2</v>
          </cell>
          <cell r="E105">
            <v>1.1000000000000001</v>
          </cell>
        </row>
        <row r="106">
          <cell r="A106">
            <v>292</v>
          </cell>
          <cell r="B106" t="str">
            <v>Prego 15 x 15</v>
          </cell>
          <cell r="C106" t="str">
            <v>kg</v>
          </cell>
          <cell r="D106">
            <v>3.24</v>
          </cell>
          <cell r="E106">
            <v>2.9700000000000006</v>
          </cell>
        </row>
        <row r="111">
          <cell r="A111">
            <v>3000</v>
          </cell>
          <cell r="B111" t="str">
            <v>PISOS E REVESTIMENTOS</v>
          </cell>
        </row>
        <row r="112">
          <cell r="A112">
            <v>301</v>
          </cell>
          <cell r="B112" t="str">
            <v>Azulejo branco 15x15</v>
          </cell>
          <cell r="C112" t="str">
            <v>m2</v>
          </cell>
          <cell r="D112">
            <v>0</v>
          </cell>
        </row>
        <row r="113">
          <cell r="A113">
            <v>302</v>
          </cell>
          <cell r="B113" t="str">
            <v>Azulejo de cor 15x15</v>
          </cell>
          <cell r="C113" t="str">
            <v>m2</v>
          </cell>
          <cell r="D113">
            <v>0</v>
          </cell>
        </row>
        <row r="114">
          <cell r="A114">
            <v>304</v>
          </cell>
          <cell r="B114" t="str">
            <v>Ladrilho hidráulico 1 cor</v>
          </cell>
          <cell r="C114" t="str">
            <v>m2</v>
          </cell>
          <cell r="D114">
            <v>0</v>
          </cell>
        </row>
        <row r="115">
          <cell r="A115">
            <v>305</v>
          </cell>
          <cell r="B115" t="str">
            <v>Ladrilho hidráulico 2 cores</v>
          </cell>
          <cell r="C115" t="str">
            <v>m2</v>
          </cell>
          <cell r="D115">
            <v>0</v>
          </cell>
        </row>
        <row r="116">
          <cell r="A116">
            <v>306</v>
          </cell>
          <cell r="B116" t="str">
            <v>Lajota cerâmica 32x32cm</v>
          </cell>
          <cell r="C116" t="str">
            <v>m2</v>
          </cell>
          <cell r="D116">
            <v>0</v>
          </cell>
        </row>
        <row r="117">
          <cell r="A117">
            <v>308</v>
          </cell>
          <cell r="B117" t="str">
            <v>Cerâmica vermelha 12x24cm</v>
          </cell>
          <cell r="C117" t="str">
            <v>m2</v>
          </cell>
          <cell r="D117">
            <v>0</v>
          </cell>
        </row>
        <row r="118">
          <cell r="A118">
            <v>310</v>
          </cell>
          <cell r="B118" t="str">
            <v>Ardósia 40x40cm</v>
          </cell>
          <cell r="C118" t="str">
            <v>m2</v>
          </cell>
          <cell r="D118">
            <v>7.2</v>
          </cell>
          <cell r="E118">
            <v>6.6000000000000005</v>
          </cell>
        </row>
        <row r="119">
          <cell r="A119">
            <v>311</v>
          </cell>
          <cell r="B119" t="str">
            <v>Cerâmica 10x10</v>
          </cell>
          <cell r="C119" t="str">
            <v>m2</v>
          </cell>
          <cell r="D119">
            <v>10.68</v>
          </cell>
          <cell r="E119">
            <v>9.7900000000000009</v>
          </cell>
        </row>
        <row r="120">
          <cell r="A120">
            <v>312</v>
          </cell>
          <cell r="B120" t="str">
            <v>Cerâmica 40x40</v>
          </cell>
          <cell r="C120" t="str">
            <v>m2</v>
          </cell>
          <cell r="D120">
            <v>16.164000000000001</v>
          </cell>
          <cell r="E120">
            <v>14.817000000000002</v>
          </cell>
        </row>
        <row r="121">
          <cell r="A121">
            <v>313</v>
          </cell>
          <cell r="B121" t="str">
            <v>Cerâmica 30x30</v>
          </cell>
          <cell r="C121" t="str">
            <v>m2</v>
          </cell>
          <cell r="D121">
            <v>10.284000000000001</v>
          </cell>
          <cell r="E121">
            <v>9.4270000000000014</v>
          </cell>
        </row>
        <row r="122">
          <cell r="A122">
            <v>314</v>
          </cell>
          <cell r="B122" t="str">
            <v>Cerâmica 20x30</v>
          </cell>
          <cell r="C122" t="str">
            <v>m2</v>
          </cell>
          <cell r="D122">
            <v>8.52</v>
          </cell>
          <cell r="E122">
            <v>7.8100000000000005</v>
          </cell>
        </row>
        <row r="123">
          <cell r="A123">
            <v>315</v>
          </cell>
          <cell r="B123" t="str">
            <v>Cerâmica 15x15</v>
          </cell>
          <cell r="C123" t="str">
            <v>m2</v>
          </cell>
          <cell r="D123">
            <v>7.26</v>
          </cell>
          <cell r="E123">
            <v>6.6550000000000002</v>
          </cell>
        </row>
        <row r="124">
          <cell r="A124">
            <v>316</v>
          </cell>
          <cell r="B124" t="str">
            <v>Assoalho de sucupira 15cm</v>
          </cell>
          <cell r="C124" t="str">
            <v>m2</v>
          </cell>
          <cell r="D124">
            <v>0</v>
          </cell>
          <cell r="E124">
            <v>0</v>
          </cell>
        </row>
        <row r="125">
          <cell r="A125">
            <v>317</v>
          </cell>
          <cell r="B125" t="str">
            <v>Mármore branco 3cm</v>
          </cell>
          <cell r="C125" t="str">
            <v>m2</v>
          </cell>
          <cell r="D125">
            <v>60</v>
          </cell>
          <cell r="E125">
            <v>55.000000000000007</v>
          </cell>
        </row>
        <row r="126">
          <cell r="A126">
            <v>318</v>
          </cell>
          <cell r="B126" t="str">
            <v>Granito Branco Polar</v>
          </cell>
          <cell r="C126" t="str">
            <v>m2</v>
          </cell>
          <cell r="D126">
            <v>84</v>
          </cell>
          <cell r="E126">
            <v>77</v>
          </cell>
        </row>
        <row r="127">
          <cell r="A127">
            <v>319</v>
          </cell>
          <cell r="B127" t="str">
            <v>Granito Cinza Andorinha</v>
          </cell>
          <cell r="C127" t="str">
            <v>m2</v>
          </cell>
          <cell r="D127">
            <v>48</v>
          </cell>
          <cell r="E127">
            <v>44</v>
          </cell>
        </row>
        <row r="128">
          <cell r="A128">
            <v>320</v>
          </cell>
          <cell r="B128" t="str">
            <v>Pedra portuguesa</v>
          </cell>
          <cell r="C128" t="str">
            <v>m2</v>
          </cell>
          <cell r="D128">
            <v>12.6</v>
          </cell>
          <cell r="E128">
            <v>11.55</v>
          </cell>
        </row>
        <row r="129">
          <cell r="A129">
            <v>350</v>
          </cell>
          <cell r="B129" t="str">
            <v>Rodapé em granito h=7cm</v>
          </cell>
          <cell r="C129" t="str">
            <v>ml</v>
          </cell>
          <cell r="D129">
            <v>4.2</v>
          </cell>
          <cell r="E129">
            <v>3.8500000000000005</v>
          </cell>
        </row>
        <row r="130">
          <cell r="A130">
            <v>352</v>
          </cell>
          <cell r="B130" t="str">
            <v>Rodapé de angelim pedra</v>
          </cell>
          <cell r="C130" t="str">
            <v>ml</v>
          </cell>
          <cell r="D130">
            <v>1.68</v>
          </cell>
          <cell r="E130">
            <v>1.54</v>
          </cell>
        </row>
        <row r="132">
          <cell r="A132">
            <v>4000</v>
          </cell>
          <cell r="B132" t="str">
            <v>LOUÇAS E METAIS</v>
          </cell>
        </row>
        <row r="133">
          <cell r="A133">
            <v>401</v>
          </cell>
          <cell r="B133" t="str">
            <v>Vaso sanitário Logasa</v>
          </cell>
          <cell r="C133" t="str">
            <v>un</v>
          </cell>
          <cell r="D133">
            <v>60</v>
          </cell>
          <cell r="E133">
            <v>55.000000000000007</v>
          </cell>
        </row>
        <row r="134">
          <cell r="A134">
            <v>403</v>
          </cell>
          <cell r="B134" t="str">
            <v>Bacia turca</v>
          </cell>
          <cell r="C134" t="str">
            <v>un</v>
          </cell>
          <cell r="D134">
            <v>42</v>
          </cell>
          <cell r="E134">
            <v>38.5</v>
          </cell>
        </row>
        <row r="135">
          <cell r="A135">
            <v>404</v>
          </cell>
          <cell r="B135" t="str">
            <v>Lavatório de coluna</v>
          </cell>
          <cell r="C135" t="str">
            <v>un</v>
          </cell>
          <cell r="D135">
            <v>0</v>
          </cell>
          <cell r="E135">
            <v>0</v>
          </cell>
        </row>
        <row r="136">
          <cell r="A136">
            <v>405</v>
          </cell>
          <cell r="B136" t="str">
            <v>Lavatório suspenso</v>
          </cell>
          <cell r="C136" t="str">
            <v>un</v>
          </cell>
          <cell r="D136">
            <v>57.6</v>
          </cell>
          <cell r="E136">
            <v>52.800000000000004</v>
          </cell>
        </row>
        <row r="137">
          <cell r="A137">
            <v>408</v>
          </cell>
          <cell r="B137" t="str">
            <v>Bancada de ardósia</v>
          </cell>
          <cell r="C137" t="str">
            <v>m2</v>
          </cell>
          <cell r="D137">
            <v>0</v>
          </cell>
          <cell r="E137">
            <v>0</v>
          </cell>
        </row>
        <row r="138">
          <cell r="A138">
            <v>409</v>
          </cell>
          <cell r="B138" t="str">
            <v>Bancada de granito</v>
          </cell>
          <cell r="C138" t="str">
            <v>m2</v>
          </cell>
          <cell r="D138">
            <v>84</v>
          </cell>
          <cell r="E138">
            <v>77</v>
          </cell>
        </row>
        <row r="139">
          <cell r="A139">
            <v>410</v>
          </cell>
          <cell r="B139" t="str">
            <v>Bojo para pia inox</v>
          </cell>
          <cell r="C139" t="str">
            <v>un</v>
          </cell>
          <cell r="D139">
            <v>60</v>
          </cell>
          <cell r="E139">
            <v>55.000000000000007</v>
          </cell>
        </row>
        <row r="140">
          <cell r="A140">
            <v>415</v>
          </cell>
          <cell r="B140" t="str">
            <v>Tanque pré-moldado</v>
          </cell>
          <cell r="C140" t="str">
            <v>un</v>
          </cell>
          <cell r="D140">
            <v>0</v>
          </cell>
          <cell r="E140">
            <v>0</v>
          </cell>
        </row>
        <row r="141">
          <cell r="A141">
            <v>416</v>
          </cell>
          <cell r="B141" t="str">
            <v>Tanque de Louça</v>
          </cell>
          <cell r="C141" t="str">
            <v>un</v>
          </cell>
          <cell r="D141">
            <v>58.8</v>
          </cell>
          <cell r="E141">
            <v>53.900000000000006</v>
          </cell>
        </row>
        <row r="142">
          <cell r="A142">
            <v>417</v>
          </cell>
          <cell r="B142" t="str">
            <v>Tanque Inox</v>
          </cell>
          <cell r="C142" t="str">
            <v>un</v>
          </cell>
          <cell r="D142">
            <v>0</v>
          </cell>
          <cell r="E142">
            <v>0</v>
          </cell>
        </row>
        <row r="143">
          <cell r="A143">
            <v>430</v>
          </cell>
          <cell r="B143" t="str">
            <v>Caixa d´água 500l</v>
          </cell>
          <cell r="C143" t="str">
            <v>un</v>
          </cell>
          <cell r="D143">
            <v>84</v>
          </cell>
          <cell r="E143">
            <v>77</v>
          </cell>
        </row>
        <row r="144">
          <cell r="A144">
            <v>431</v>
          </cell>
          <cell r="B144" t="str">
            <v>Caixa d´água 1000l</v>
          </cell>
          <cell r="C144" t="str">
            <v>un</v>
          </cell>
          <cell r="D144">
            <v>0</v>
          </cell>
        </row>
        <row r="155">
          <cell r="A155">
            <v>5000</v>
          </cell>
          <cell r="B155" t="str">
            <v>ESQUADRIAS</v>
          </cell>
        </row>
        <row r="156">
          <cell r="A156">
            <v>502</v>
          </cell>
          <cell r="B156" t="str">
            <v>Porta interna madeira 60/70/80 x 210</v>
          </cell>
          <cell r="C156" t="str">
            <v>un</v>
          </cell>
          <cell r="D156">
            <v>42</v>
          </cell>
          <cell r="E156">
            <v>38.5</v>
          </cell>
        </row>
        <row r="157">
          <cell r="A157">
            <v>510</v>
          </cell>
          <cell r="B157" t="str">
            <v>Porta externa madeira 80 x 210</v>
          </cell>
          <cell r="C157" t="str">
            <v>un</v>
          </cell>
          <cell r="D157">
            <v>60</v>
          </cell>
          <cell r="E157">
            <v>55.000000000000007</v>
          </cell>
        </row>
        <row r="158">
          <cell r="A158">
            <v>520</v>
          </cell>
          <cell r="B158" t="str">
            <v>Janela de madeira</v>
          </cell>
          <cell r="C158" t="str">
            <v>un</v>
          </cell>
          <cell r="D158">
            <v>50.4</v>
          </cell>
          <cell r="E158">
            <v>46.2</v>
          </cell>
        </row>
        <row r="172">
          <cell r="A172">
            <v>6000</v>
          </cell>
          <cell r="B172" t="str">
            <v>ACABAMENTOS</v>
          </cell>
        </row>
        <row r="173">
          <cell r="A173">
            <v>602</v>
          </cell>
          <cell r="B173" t="str">
            <v>Massa PVA</v>
          </cell>
          <cell r="C173" t="str">
            <v>kg</v>
          </cell>
          <cell r="D173">
            <v>0.372</v>
          </cell>
          <cell r="E173">
            <v>0.34100000000000003</v>
          </cell>
        </row>
        <row r="174">
          <cell r="A174">
            <v>603</v>
          </cell>
          <cell r="B174" t="str">
            <v>Massa a óleo</v>
          </cell>
          <cell r="C174" t="str">
            <v>kg</v>
          </cell>
          <cell r="D174">
            <v>3.6480000000000001</v>
          </cell>
          <cell r="E174">
            <v>3.3440000000000003</v>
          </cell>
        </row>
        <row r="175">
          <cell r="A175">
            <v>604</v>
          </cell>
          <cell r="B175" t="str">
            <v>Tinta látex Suvinil</v>
          </cell>
          <cell r="C175" t="str">
            <v>l</v>
          </cell>
          <cell r="D175">
            <v>8.52</v>
          </cell>
          <cell r="E175">
            <v>7.8100000000000005</v>
          </cell>
        </row>
        <row r="176">
          <cell r="A176">
            <v>605</v>
          </cell>
          <cell r="B176" t="str">
            <v>Tinta Texturada acrílica</v>
          </cell>
          <cell r="C176" t="str">
            <v>l</v>
          </cell>
          <cell r="D176">
            <v>12.6</v>
          </cell>
          <cell r="E176">
            <v>11.55</v>
          </cell>
        </row>
        <row r="177">
          <cell r="A177">
            <v>606</v>
          </cell>
          <cell r="B177" t="str">
            <v>Líquido selador</v>
          </cell>
          <cell r="C177" t="str">
            <v>l</v>
          </cell>
          <cell r="D177">
            <v>5.76</v>
          </cell>
          <cell r="E177">
            <v>5.28</v>
          </cell>
        </row>
        <row r="178">
          <cell r="A178">
            <v>607</v>
          </cell>
          <cell r="B178" t="str">
            <v>Verniz para madeira com filtro</v>
          </cell>
          <cell r="C178" t="str">
            <v>l</v>
          </cell>
          <cell r="D178">
            <v>9.36</v>
          </cell>
          <cell r="E178">
            <v>8.58</v>
          </cell>
        </row>
        <row r="179">
          <cell r="A179">
            <v>608</v>
          </cell>
          <cell r="B179" t="str">
            <v xml:space="preserve">Tinta esmalte </v>
          </cell>
          <cell r="C179" t="str">
            <v>l</v>
          </cell>
          <cell r="D179">
            <v>12.360000000000001</v>
          </cell>
          <cell r="E179">
            <v>11.330000000000002</v>
          </cell>
        </row>
        <row r="180">
          <cell r="A180">
            <v>609</v>
          </cell>
          <cell r="B180" t="str">
            <v>Fundo para madeira</v>
          </cell>
          <cell r="C180" t="str">
            <v>l</v>
          </cell>
          <cell r="D180">
            <v>12.360000000000001</v>
          </cell>
          <cell r="E180">
            <v>11.330000000000002</v>
          </cell>
        </row>
        <row r="182">
          <cell r="A182">
            <v>7000</v>
          </cell>
          <cell r="B182" t="str">
            <v>FERRAGENS</v>
          </cell>
        </row>
        <row r="183">
          <cell r="A183">
            <v>710</v>
          </cell>
          <cell r="B183" t="str">
            <v>Pino aço cravado (pino e fincapino)</v>
          </cell>
          <cell r="C183" t="str">
            <v>un</v>
          </cell>
          <cell r="D183">
            <v>0.32</v>
          </cell>
          <cell r="E183">
            <v>0.35200000000000004</v>
          </cell>
        </row>
        <row r="184">
          <cell r="A184">
            <v>750</v>
          </cell>
          <cell r="B184" t="str">
            <v xml:space="preserve">Dobradiça 21/2" </v>
          </cell>
          <cell r="C184" t="str">
            <v>un</v>
          </cell>
          <cell r="D184">
            <v>0.8</v>
          </cell>
          <cell r="E184">
            <v>0.88000000000000012</v>
          </cell>
        </row>
        <row r="185">
          <cell r="A185">
            <v>760</v>
          </cell>
          <cell r="B185" t="str">
            <v>Fechadura interna tipo alavanca</v>
          </cell>
          <cell r="C185" t="str">
            <v>un</v>
          </cell>
          <cell r="D185">
            <v>17.3</v>
          </cell>
          <cell r="E185">
            <v>19.03</v>
          </cell>
        </row>
        <row r="186">
          <cell r="A186">
            <v>762</v>
          </cell>
          <cell r="B186" t="str">
            <v>Fechadura externa tipo bola</v>
          </cell>
          <cell r="C186" t="str">
            <v>un</v>
          </cell>
          <cell r="D186">
            <v>21.3</v>
          </cell>
          <cell r="E186">
            <v>23.430000000000003</v>
          </cell>
        </row>
        <row r="187">
          <cell r="A187">
            <v>764</v>
          </cell>
          <cell r="B187" t="str">
            <v>Fechadura para banheiro</v>
          </cell>
          <cell r="C187" t="str">
            <v>un</v>
          </cell>
          <cell r="D187">
            <v>17.3</v>
          </cell>
          <cell r="E187">
            <v>19.03</v>
          </cell>
        </row>
        <row r="189">
          <cell r="A189">
            <v>8000</v>
          </cell>
          <cell r="B189" t="str">
            <v>MATERIAIS ELÉTRICOS E HIDRÁULICOS</v>
          </cell>
        </row>
        <row r="190">
          <cell r="A190">
            <v>801</v>
          </cell>
          <cell r="B190" t="str">
            <v>Poste padrão</v>
          </cell>
          <cell r="C190" t="str">
            <v>un</v>
          </cell>
          <cell r="D190">
            <v>312</v>
          </cell>
          <cell r="E190">
            <v>286</v>
          </cell>
        </row>
        <row r="191">
          <cell r="A191">
            <v>805</v>
          </cell>
          <cell r="B191" t="str">
            <v>Disjuntor tripolar 70A</v>
          </cell>
          <cell r="C191" t="str">
            <v>peça</v>
          </cell>
          <cell r="D191">
            <v>42</v>
          </cell>
          <cell r="E191">
            <v>38.5</v>
          </cell>
        </row>
        <row r="192">
          <cell r="A192">
            <v>807</v>
          </cell>
          <cell r="B192" t="str">
            <v>Chave trifásica simples</v>
          </cell>
          <cell r="C192" t="str">
            <v>peça</v>
          </cell>
          <cell r="D192">
            <v>45.6</v>
          </cell>
          <cell r="E192">
            <v>41.800000000000004</v>
          </cell>
        </row>
        <row r="193">
          <cell r="A193">
            <v>810</v>
          </cell>
          <cell r="B193" t="str">
            <v>Eletroduto PVC rígido 3"</v>
          </cell>
          <cell r="C193" t="str">
            <v>vara</v>
          </cell>
          <cell r="D193">
            <v>30</v>
          </cell>
          <cell r="E193">
            <v>27.500000000000004</v>
          </cell>
        </row>
        <row r="194">
          <cell r="A194">
            <v>812</v>
          </cell>
          <cell r="B194" t="str">
            <v>Eletroduto PVC rígido 3/4"</v>
          </cell>
          <cell r="C194" t="str">
            <v>vara</v>
          </cell>
          <cell r="D194">
            <v>2.7720000000000002</v>
          </cell>
          <cell r="E194">
            <v>2.5410000000000004</v>
          </cell>
        </row>
        <row r="195">
          <cell r="A195">
            <v>815</v>
          </cell>
          <cell r="B195" t="str">
            <v>Curva p/ eletroduto PVC 3"</v>
          </cell>
          <cell r="C195" t="str">
            <v>peça</v>
          </cell>
          <cell r="D195">
            <v>7.6800000000000006</v>
          </cell>
          <cell r="E195">
            <v>7.0400000000000009</v>
          </cell>
        </row>
        <row r="196">
          <cell r="A196">
            <v>817</v>
          </cell>
          <cell r="B196" t="str">
            <v>Luva p/ eletroduto PVC 3"</v>
          </cell>
          <cell r="C196" t="str">
            <v>peça</v>
          </cell>
          <cell r="D196">
            <v>5.8800000000000008</v>
          </cell>
          <cell r="E196">
            <v>5.3900000000000006</v>
          </cell>
        </row>
        <row r="197">
          <cell r="A197">
            <v>820</v>
          </cell>
          <cell r="B197" t="str">
            <v>Lâmpada incandescente 100W</v>
          </cell>
          <cell r="C197" t="str">
            <v>unid.</v>
          </cell>
          <cell r="D197">
            <v>1.38</v>
          </cell>
          <cell r="E197">
            <v>1.2649999999999999</v>
          </cell>
        </row>
        <row r="198">
          <cell r="A198">
            <v>830</v>
          </cell>
          <cell r="B198" t="str">
            <v>Tomada tripolar</v>
          </cell>
          <cell r="C198" t="str">
            <v>peça</v>
          </cell>
          <cell r="D198">
            <v>8.0400000000000009</v>
          </cell>
          <cell r="E198">
            <v>7.370000000000001</v>
          </cell>
        </row>
        <row r="199">
          <cell r="A199">
            <v>840</v>
          </cell>
          <cell r="B199" t="str">
            <v>Cabo 16,0mm2</v>
          </cell>
          <cell r="C199" t="str">
            <v>metro</v>
          </cell>
          <cell r="D199">
            <v>1.68</v>
          </cell>
          <cell r="E199">
            <v>1.54</v>
          </cell>
        </row>
        <row r="207">
          <cell r="A207">
            <v>9000</v>
          </cell>
          <cell r="B207" t="str">
            <v>EQUIPAMENTOS / FERRAMENTAS</v>
          </cell>
        </row>
        <row r="208">
          <cell r="A208">
            <v>902</v>
          </cell>
          <cell r="B208" t="str">
            <v>Retro escavadeira</v>
          </cell>
          <cell r="C208" t="str">
            <v>h</v>
          </cell>
          <cell r="D208">
            <v>60</v>
          </cell>
          <cell r="E208">
            <v>55.000000000000007</v>
          </cell>
        </row>
        <row r="209">
          <cell r="A209">
            <v>904</v>
          </cell>
          <cell r="B209" t="str">
            <v>Caminhão basculante</v>
          </cell>
          <cell r="C209" t="str">
            <v>h</v>
          </cell>
          <cell r="D209">
            <v>45</v>
          </cell>
          <cell r="E209">
            <v>41.25</v>
          </cell>
        </row>
        <row r="210">
          <cell r="A210">
            <v>906</v>
          </cell>
          <cell r="B210" t="str">
            <v>Caminhão carroceria</v>
          </cell>
          <cell r="C210" t="str">
            <v>h</v>
          </cell>
          <cell r="D210">
            <v>45</v>
          </cell>
          <cell r="E210">
            <v>41.25</v>
          </cell>
        </row>
        <row r="211">
          <cell r="A211">
            <v>912</v>
          </cell>
          <cell r="B211" t="str">
            <v>Betoneira</v>
          </cell>
          <cell r="C211" t="str">
            <v>h</v>
          </cell>
          <cell r="D211">
            <v>0.68399999999999994</v>
          </cell>
          <cell r="E211">
            <v>0.627</v>
          </cell>
        </row>
        <row r="212">
          <cell r="A212">
            <v>920</v>
          </cell>
          <cell r="B212" t="str">
            <v>Andaime fachadeiro tipo catraca</v>
          </cell>
          <cell r="C212" t="str">
            <v>mês</v>
          </cell>
          <cell r="D212">
            <v>72</v>
          </cell>
          <cell r="E212">
            <v>66</v>
          </cell>
        </row>
        <row r="213">
          <cell r="A213">
            <v>922</v>
          </cell>
          <cell r="B213" t="str">
            <v>Andaime tubular</v>
          </cell>
          <cell r="C213" t="str">
            <v>metro/mês</v>
          </cell>
          <cell r="D213">
            <v>5.6639999999999997</v>
          </cell>
          <cell r="E213">
            <v>5.1920000000000002</v>
          </cell>
        </row>
        <row r="214">
          <cell r="A214">
            <v>924</v>
          </cell>
          <cell r="B214" t="str">
            <v>Escoramento metálico</v>
          </cell>
          <cell r="C214" t="str">
            <v>m2/dia</v>
          </cell>
          <cell r="D214">
            <v>0.26400000000000001</v>
          </cell>
          <cell r="E214">
            <v>0.24200000000000002</v>
          </cell>
        </row>
        <row r="215">
          <cell r="A215">
            <v>926</v>
          </cell>
          <cell r="B215" t="str">
            <v>Forma metálica</v>
          </cell>
          <cell r="C215" t="str">
            <v>m2</v>
          </cell>
          <cell r="D215">
            <v>0</v>
          </cell>
          <cell r="E215">
            <v>0</v>
          </cell>
        </row>
        <row r="216">
          <cell r="A216">
            <v>930</v>
          </cell>
          <cell r="B216" t="str">
            <v>Serra circular</v>
          </cell>
          <cell r="C216" t="str">
            <v>h</v>
          </cell>
          <cell r="D216">
            <v>0.68399999999999994</v>
          </cell>
          <cell r="E216">
            <v>0.627</v>
          </cell>
        </row>
        <row r="217">
          <cell r="A217">
            <v>932</v>
          </cell>
          <cell r="B217" t="str">
            <v>Vibrador com mangote</v>
          </cell>
          <cell r="C217" t="str">
            <v>mês</v>
          </cell>
          <cell r="D217">
            <v>84</v>
          </cell>
          <cell r="E217">
            <v>77</v>
          </cell>
        </row>
        <row r="218">
          <cell r="A218">
            <v>934</v>
          </cell>
          <cell r="B218" t="str">
            <v>Serra policorte</v>
          </cell>
          <cell r="C218" t="str">
            <v>h</v>
          </cell>
          <cell r="D218">
            <v>0.68399999999999994</v>
          </cell>
          <cell r="E218">
            <v>0.627</v>
          </cell>
        </row>
        <row r="219">
          <cell r="A219">
            <v>936</v>
          </cell>
          <cell r="B219" t="str">
            <v>Guincho coluna</v>
          </cell>
          <cell r="C219" t="str">
            <v>mês</v>
          </cell>
          <cell r="D219">
            <v>84</v>
          </cell>
          <cell r="E219">
            <v>77</v>
          </cell>
        </row>
        <row r="220">
          <cell r="A220">
            <v>938</v>
          </cell>
          <cell r="B220" t="str">
            <v>Condutor de entulho</v>
          </cell>
          <cell r="C220" t="str">
            <v>mês</v>
          </cell>
          <cell r="D220">
            <v>9.6</v>
          </cell>
          <cell r="E220">
            <v>8.8000000000000007</v>
          </cell>
        </row>
        <row r="221">
          <cell r="A221">
            <v>940</v>
          </cell>
          <cell r="B221" t="str">
            <v>Martelete pneumático</v>
          </cell>
          <cell r="C221" t="str">
            <v>h</v>
          </cell>
          <cell r="D221">
            <v>0</v>
          </cell>
        </row>
        <row r="222">
          <cell r="A222">
            <v>942</v>
          </cell>
          <cell r="B222" t="str">
            <v>Compressor</v>
          </cell>
          <cell r="C222" t="str">
            <v>h</v>
          </cell>
          <cell r="D222">
            <v>0</v>
          </cell>
        </row>
        <row r="224">
          <cell r="A224" t="str">
            <v>SUBCOMPOSIÇÕES</v>
          </cell>
        </row>
        <row r="225">
          <cell r="A225">
            <v>30158</v>
          </cell>
          <cell r="B225" t="str">
            <v>reaterro apiloado de valas</v>
          </cell>
          <cell r="C225" t="str">
            <v>m³</v>
          </cell>
          <cell r="D225">
            <v>11.55</v>
          </cell>
        </row>
        <row r="226">
          <cell r="A226">
            <v>30201</v>
          </cell>
          <cell r="B226" t="str">
            <v>escavação manual até 1,5m</v>
          </cell>
          <cell r="C226" t="str">
            <v>m³</v>
          </cell>
          <cell r="D226">
            <v>8.3800000000000008</v>
          </cell>
        </row>
        <row r="227">
          <cell r="A227">
            <v>40801</v>
          </cell>
          <cell r="B227" t="str">
            <v>AREIA seca peneirada</v>
          </cell>
          <cell r="C227" t="str">
            <v>m³</v>
          </cell>
          <cell r="D227">
            <v>44.46</v>
          </cell>
        </row>
        <row r="228">
          <cell r="A228">
            <v>40803</v>
          </cell>
          <cell r="B228" t="str">
            <v>CAL em pasta peneirada e pura</v>
          </cell>
          <cell r="C228" t="str">
            <v>m³</v>
          </cell>
          <cell r="D228">
            <v>111.74</v>
          </cell>
        </row>
        <row r="229">
          <cell r="A229">
            <v>40839</v>
          </cell>
          <cell r="B229" t="str">
            <v>ARGAMASSA de cimento e areia peneirada 1:3</v>
          </cell>
          <cell r="C229" t="str">
            <v>m³</v>
          </cell>
          <cell r="D229">
            <v>215.98</v>
          </cell>
        </row>
        <row r="230">
          <cell r="A230">
            <v>40927</v>
          </cell>
          <cell r="B230" t="str">
            <v>ARGAMASSA cimento, cal e areia peneirada 1:1:6</v>
          </cell>
          <cell r="C230" t="str">
            <v>m³</v>
          </cell>
          <cell r="D230">
            <v>165.02</v>
          </cell>
        </row>
        <row r="231">
          <cell r="A231">
            <v>50301</v>
          </cell>
          <cell r="B231" t="str">
            <v>forma em tábua de pinho p/fundação reaprov. 5x</v>
          </cell>
          <cell r="C231" t="str">
            <v>m²</v>
          </cell>
          <cell r="D231">
            <v>14.64</v>
          </cell>
        </row>
        <row r="232">
          <cell r="A232">
            <v>50302</v>
          </cell>
          <cell r="B232" t="str">
            <v>forma em tábua de pinho p/fundação sem reaproveitamento</v>
          </cell>
          <cell r="C232" t="str">
            <v>m²</v>
          </cell>
          <cell r="D232">
            <v>27.93</v>
          </cell>
        </row>
        <row r="233">
          <cell r="A233">
            <v>50403</v>
          </cell>
          <cell r="B233" t="str">
            <v>armadura CA-50 média 6,3 a 10mm (1/4 a 3/8")</v>
          </cell>
          <cell r="C233" t="str">
            <v>kg</v>
          </cell>
          <cell r="D233">
            <v>2.4</v>
          </cell>
        </row>
        <row r="234">
          <cell r="A234">
            <v>50405</v>
          </cell>
          <cell r="B234" t="str">
            <v>armadura CA-60 fina 3,4 a 6mm</v>
          </cell>
          <cell r="C234" t="str">
            <v>kg</v>
          </cell>
          <cell r="D234">
            <v>3.58</v>
          </cell>
        </row>
        <row r="235">
          <cell r="A235">
            <v>50505</v>
          </cell>
          <cell r="B235" t="str">
            <v>concreto estrutural fck=15MPa</v>
          </cell>
          <cell r="C235" t="str">
            <v>m³</v>
          </cell>
          <cell r="D235">
            <v>147.19</v>
          </cell>
        </row>
        <row r="236">
          <cell r="A236">
            <v>50515</v>
          </cell>
          <cell r="B236" t="str">
            <v>lançamento e aplicação de concreto em fundação</v>
          </cell>
          <cell r="C236" t="str">
            <v>m³</v>
          </cell>
          <cell r="D236">
            <v>21.58</v>
          </cell>
        </row>
        <row r="237">
          <cell r="A237">
            <v>60409</v>
          </cell>
          <cell r="B237" t="str">
            <v>concreto para laje de piso</v>
          </cell>
          <cell r="C237" t="str">
            <v>m³</v>
          </cell>
          <cell r="D237">
            <v>139.24</v>
          </cell>
        </row>
        <row r="238">
          <cell r="A238">
            <v>60411</v>
          </cell>
          <cell r="B238" t="str">
            <v>Lançamento de concreto em estruturas</v>
          </cell>
          <cell r="C238" t="str">
            <v>m³</v>
          </cell>
          <cell r="D238">
            <v>29.87</v>
          </cell>
        </row>
        <row r="239">
          <cell r="A239">
            <v>70153</v>
          </cell>
          <cell r="B239" t="str">
            <v>alvenaria com blocos de concreto 10x20x40</v>
          </cell>
          <cell r="C239" t="str">
            <v>m²</v>
          </cell>
          <cell r="D239">
            <v>12.86</v>
          </cell>
        </row>
        <row r="240">
          <cell r="A240" t="str">
            <v>S50500</v>
          </cell>
          <cell r="B240" t="str">
            <v>Baldrame concreto armado 15x30cm</v>
          </cell>
          <cell r="C240" t="str">
            <v>ml</v>
          </cell>
          <cell r="D240">
            <v>28.31</v>
          </cell>
        </row>
        <row r="241">
          <cell r="A241" t="str">
            <v>S50505</v>
          </cell>
          <cell r="B241" t="str">
            <v>Baldrame em blocos de concreto 15x20cm</v>
          </cell>
          <cell r="C241" t="str">
            <v>ml</v>
          </cell>
          <cell r="D241">
            <v>20.149999999999999</v>
          </cell>
        </row>
        <row r="242">
          <cell r="A242" t="str">
            <v>S50510</v>
          </cell>
          <cell r="B242" t="str">
            <v>laje de piso não estrutural e=7cm</v>
          </cell>
          <cell r="C242" t="str">
            <v>m2</v>
          </cell>
          <cell r="D242">
            <v>13.08</v>
          </cell>
        </row>
        <row r="243">
          <cell r="A243">
            <v>110408</v>
          </cell>
          <cell r="B243" t="str">
            <v>Cobertura em telha de fibrocimento</v>
          </cell>
          <cell r="C243" t="str">
            <v>m²</v>
          </cell>
          <cell r="D243">
            <v>8.82</v>
          </cell>
        </row>
        <row r="244">
          <cell r="A244">
            <v>160209</v>
          </cell>
          <cell r="B244" t="str">
            <v>Emboço com argamassa mista 1:1:6</v>
          </cell>
          <cell r="C244" t="str">
            <v>m²</v>
          </cell>
          <cell r="D244">
            <v>7.67</v>
          </cell>
        </row>
        <row r="245">
          <cell r="A245">
            <v>170202</v>
          </cell>
          <cell r="B245" t="str">
            <v>regularização de bases e=6cm</v>
          </cell>
          <cell r="C245" t="str">
            <v>m²</v>
          </cell>
          <cell r="D245">
            <v>14.42</v>
          </cell>
        </row>
        <row r="246">
          <cell r="A246" t="str">
            <v>S170202</v>
          </cell>
          <cell r="B246" t="str">
            <v>regulariação de bases e=3cm</v>
          </cell>
          <cell r="C246" t="str">
            <v>m²</v>
          </cell>
          <cell r="D246">
            <v>7.94</v>
          </cell>
        </row>
        <row r="247">
          <cell r="A247">
            <v>200205</v>
          </cell>
          <cell r="B247" t="str">
            <v>Pintura PVA de paredes internas 3 demãos</v>
          </cell>
          <cell r="C247" t="str">
            <v>m²</v>
          </cell>
          <cell r="D247">
            <v>5.37</v>
          </cell>
        </row>
        <row r="248">
          <cell r="A248">
            <v>200602</v>
          </cell>
          <cell r="B248" t="str">
            <v>Pintura a óleo em esquadrias metálicas 2 demãos</v>
          </cell>
          <cell r="C248" t="str">
            <v>m²</v>
          </cell>
          <cell r="D248">
            <v>8.17</v>
          </cell>
        </row>
        <row r="249">
          <cell r="A249">
            <v>500001</v>
          </cell>
          <cell r="B249" t="str">
            <v>Concreto para pisos 13,5 Mpa</v>
          </cell>
          <cell r="C249" t="str">
            <v>m³</v>
          </cell>
          <cell r="D249">
            <v>147.46</v>
          </cell>
        </row>
      </sheetData>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omposições"/>
      <sheetName val="fornecedores"/>
      <sheetName val="MAT"/>
      <sheetName val="Cronograma"/>
      <sheetName val="Listagem"/>
      <sheetName val="Plan1"/>
    </sheetNames>
    <sheetDataSet>
      <sheetData sheetId="0"/>
      <sheetData sheetId="1"/>
      <sheetData sheetId="2"/>
      <sheetData sheetId="3">
        <row r="3">
          <cell r="A3">
            <v>1000</v>
          </cell>
          <cell r="B3" t="str">
            <v>MÃO DE OBRA ASSALARIADA</v>
          </cell>
        </row>
        <row r="4">
          <cell r="A4">
            <v>101</v>
          </cell>
          <cell r="B4" t="str">
            <v>Pedreiro</v>
          </cell>
          <cell r="C4" t="str">
            <v>h</v>
          </cell>
          <cell r="D4">
            <v>2.004</v>
          </cell>
          <cell r="E4">
            <v>1.67</v>
          </cell>
        </row>
        <row r="5">
          <cell r="A5">
            <v>102</v>
          </cell>
          <cell r="B5" t="str">
            <v>Servente</v>
          </cell>
          <cell r="C5" t="str">
            <v>h</v>
          </cell>
          <cell r="D5">
            <v>1.296</v>
          </cell>
          <cell r="E5">
            <v>1.08</v>
          </cell>
        </row>
        <row r="6">
          <cell r="A6">
            <v>103</v>
          </cell>
          <cell r="B6" t="str">
            <v>Carpinteiro</v>
          </cell>
          <cell r="C6" t="str">
            <v>h</v>
          </cell>
          <cell r="D6">
            <v>2.004</v>
          </cell>
          <cell r="E6">
            <v>1.67</v>
          </cell>
        </row>
        <row r="7">
          <cell r="A7">
            <v>104</v>
          </cell>
          <cell r="B7" t="str">
            <v>Bombeiro</v>
          </cell>
          <cell r="C7" t="str">
            <v>h</v>
          </cell>
          <cell r="D7">
            <v>2.004</v>
          </cell>
          <cell r="E7">
            <v>1.67</v>
          </cell>
        </row>
        <row r="8">
          <cell r="A8">
            <v>105</v>
          </cell>
          <cell r="B8" t="str">
            <v>Eletricista</v>
          </cell>
          <cell r="C8" t="str">
            <v>h</v>
          </cell>
          <cell r="D8">
            <v>2.004</v>
          </cell>
          <cell r="E8">
            <v>1.67</v>
          </cell>
        </row>
        <row r="9">
          <cell r="A9">
            <v>106</v>
          </cell>
          <cell r="B9" t="str">
            <v>Armador</v>
          </cell>
          <cell r="C9" t="str">
            <v>kg</v>
          </cell>
          <cell r="D9">
            <v>0.36</v>
          </cell>
          <cell r="E9">
            <v>0.3</v>
          </cell>
        </row>
        <row r="10">
          <cell r="A10">
            <v>107</v>
          </cell>
          <cell r="B10" t="str">
            <v>Maquinista</v>
          </cell>
          <cell r="C10" t="str">
            <v>h</v>
          </cell>
          <cell r="D10">
            <v>1.776</v>
          </cell>
          <cell r="E10">
            <v>1.48</v>
          </cell>
        </row>
        <row r="11">
          <cell r="A11">
            <v>108</v>
          </cell>
          <cell r="B11" t="str">
            <v>Montador</v>
          </cell>
          <cell r="C11" t="str">
            <v>h</v>
          </cell>
          <cell r="D11">
            <v>1.776</v>
          </cell>
          <cell r="E11">
            <v>1.48</v>
          </cell>
        </row>
        <row r="12">
          <cell r="A12">
            <v>109</v>
          </cell>
          <cell r="B12" t="str">
            <v>Ferreiro</v>
          </cell>
          <cell r="C12" t="str">
            <v>h</v>
          </cell>
          <cell r="D12">
            <v>1.776</v>
          </cell>
          <cell r="E12">
            <v>1.48</v>
          </cell>
        </row>
        <row r="13">
          <cell r="A13">
            <v>110</v>
          </cell>
          <cell r="B13" t="str">
            <v>Ajudante</v>
          </cell>
          <cell r="C13" t="str">
            <v>h</v>
          </cell>
          <cell r="D13">
            <v>1.296</v>
          </cell>
          <cell r="E13">
            <v>1.08</v>
          </cell>
        </row>
        <row r="14">
          <cell r="A14">
            <v>111</v>
          </cell>
          <cell r="B14" t="str">
            <v>Pintor</v>
          </cell>
          <cell r="C14" t="str">
            <v>h</v>
          </cell>
          <cell r="D14">
            <v>1.9320000000000002</v>
          </cell>
          <cell r="E14">
            <v>1.61</v>
          </cell>
        </row>
        <row r="15">
          <cell r="A15">
            <v>112</v>
          </cell>
          <cell r="B15" t="str">
            <v>Telhadista</v>
          </cell>
          <cell r="C15" t="str">
            <v>h</v>
          </cell>
          <cell r="D15">
            <v>2.004</v>
          </cell>
          <cell r="E15">
            <v>1.67</v>
          </cell>
        </row>
        <row r="17">
          <cell r="A17">
            <v>1500</v>
          </cell>
          <cell r="B17" t="str">
            <v>MÃO DE OBRA EMPREITADA</v>
          </cell>
        </row>
        <row r="18">
          <cell r="A18">
            <v>150</v>
          </cell>
          <cell r="B18" t="str">
            <v>Empreitada alvenaria</v>
          </cell>
          <cell r="C18" t="str">
            <v>m2</v>
          </cell>
          <cell r="D18">
            <v>3</v>
          </cell>
          <cell r="E18">
            <v>2</v>
          </cell>
        </row>
        <row r="19">
          <cell r="A19">
            <v>152</v>
          </cell>
          <cell r="B19" t="str">
            <v>Empreitada chapisco interno</v>
          </cell>
          <cell r="C19" t="str">
            <v>m2</v>
          </cell>
          <cell r="D19">
            <v>0.84</v>
          </cell>
          <cell r="E19">
            <v>0.77</v>
          </cell>
        </row>
        <row r="20">
          <cell r="A20">
            <v>154</v>
          </cell>
          <cell r="B20" t="str">
            <v>Empreitada chapisco no jaú</v>
          </cell>
          <cell r="C20" t="str">
            <v>m2</v>
          </cell>
          <cell r="D20">
            <v>0.96000000000000008</v>
          </cell>
          <cell r="E20">
            <v>0.88000000000000012</v>
          </cell>
        </row>
        <row r="21">
          <cell r="A21">
            <v>155</v>
          </cell>
          <cell r="B21" t="str">
            <v>Empreiteiro assentamento de pisos c/ encargos</v>
          </cell>
          <cell r="C21" t="str">
            <v>m2</v>
          </cell>
          <cell r="D21">
            <v>7.2</v>
          </cell>
          <cell r="E21">
            <v>6.6000000000000005</v>
          </cell>
        </row>
        <row r="22">
          <cell r="A22">
            <v>156</v>
          </cell>
          <cell r="B22" t="str">
            <v>Empreitada emboço interno</v>
          </cell>
          <cell r="C22" t="str">
            <v>m2</v>
          </cell>
          <cell r="D22">
            <v>2.4</v>
          </cell>
          <cell r="E22">
            <v>2.2000000000000002</v>
          </cell>
        </row>
        <row r="23">
          <cell r="A23">
            <v>158</v>
          </cell>
          <cell r="B23" t="str">
            <v>Empreitada emboço e chapisco no jaú</v>
          </cell>
          <cell r="C23" t="str">
            <v>m2</v>
          </cell>
          <cell r="D23">
            <v>6</v>
          </cell>
          <cell r="E23">
            <v>5.5</v>
          </cell>
        </row>
        <row r="24">
          <cell r="A24">
            <v>160</v>
          </cell>
          <cell r="B24" t="str">
            <v>Empreitada contrapiso</v>
          </cell>
          <cell r="C24" t="str">
            <v>m2</v>
          </cell>
          <cell r="D24">
            <v>3</v>
          </cell>
          <cell r="E24">
            <v>2.75</v>
          </cell>
        </row>
        <row r="25">
          <cell r="A25">
            <v>162</v>
          </cell>
          <cell r="B25" t="str">
            <v>Empreitada pisos cerâmicos</v>
          </cell>
          <cell r="C25" t="str">
            <v>m2</v>
          </cell>
          <cell r="D25">
            <v>4.8</v>
          </cell>
          <cell r="E25">
            <v>4.4000000000000004</v>
          </cell>
        </row>
        <row r="26">
          <cell r="A26">
            <v>164</v>
          </cell>
          <cell r="B26" t="str">
            <v>Empreitada revestimentos paredes internas</v>
          </cell>
          <cell r="C26" t="str">
            <v>m2</v>
          </cell>
          <cell r="D26">
            <v>4.8</v>
          </cell>
          <cell r="E26">
            <v>4.4000000000000004</v>
          </cell>
        </row>
        <row r="27">
          <cell r="A27">
            <v>166</v>
          </cell>
          <cell r="B27" t="str">
            <v>Empreitada assentamento de aduelas</v>
          </cell>
          <cell r="C27" t="str">
            <v>unid.</v>
          </cell>
          <cell r="D27">
            <v>7.2</v>
          </cell>
          <cell r="E27">
            <v>6.6000000000000005</v>
          </cell>
        </row>
        <row r="28">
          <cell r="A28">
            <v>167</v>
          </cell>
          <cell r="B28" t="str">
            <v>Empreitada assentamento de esquadria de madeira</v>
          </cell>
          <cell r="C28" t="str">
            <v>unid.</v>
          </cell>
          <cell r="D28">
            <v>12</v>
          </cell>
          <cell r="E28">
            <v>11</v>
          </cell>
        </row>
        <row r="29">
          <cell r="A29">
            <v>168</v>
          </cell>
          <cell r="B29" t="str">
            <v>Empreitada pisos de granito/mármore/ardósia</v>
          </cell>
          <cell r="C29" t="str">
            <v>m2</v>
          </cell>
          <cell r="D29">
            <v>9.6</v>
          </cell>
          <cell r="E29">
            <v>8.8000000000000007</v>
          </cell>
        </row>
        <row r="30">
          <cell r="A30">
            <v>169</v>
          </cell>
          <cell r="B30" t="str">
            <v>Empreitada revestimento externo cerâmica 10x10</v>
          </cell>
          <cell r="C30" t="str">
            <v>m2</v>
          </cell>
          <cell r="D30">
            <v>6</v>
          </cell>
          <cell r="E30">
            <v>5.5</v>
          </cell>
        </row>
        <row r="31">
          <cell r="A31">
            <v>170</v>
          </cell>
          <cell r="B31" t="str">
            <v>Empreitada revestimento externo granito</v>
          </cell>
          <cell r="C31" t="str">
            <v>m2</v>
          </cell>
          <cell r="D31">
            <v>14.4</v>
          </cell>
          <cell r="E31">
            <v>13.200000000000001</v>
          </cell>
        </row>
        <row r="32">
          <cell r="A32">
            <v>171</v>
          </cell>
          <cell r="B32" t="str">
            <v>Empreitada assentamento de soleira ou chapim em granito</v>
          </cell>
          <cell r="C32" t="str">
            <v>ml</v>
          </cell>
          <cell r="D32">
            <v>6</v>
          </cell>
          <cell r="E32">
            <v>5.5</v>
          </cell>
        </row>
        <row r="33">
          <cell r="A33">
            <v>180</v>
          </cell>
          <cell r="B33" t="str">
            <v>Empreitada pintura de paredes internas 2 demãos</v>
          </cell>
          <cell r="C33" t="str">
            <v>m2</v>
          </cell>
          <cell r="D33">
            <v>3.6</v>
          </cell>
          <cell r="E33">
            <v>3.3000000000000003</v>
          </cell>
        </row>
        <row r="36">
          <cell r="A36">
            <v>199</v>
          </cell>
          <cell r="B36" t="str">
            <v>Leis Sociais = 125,8% sobre mão-de-obra</v>
          </cell>
          <cell r="D36">
            <v>1.2060440000000001</v>
          </cell>
          <cell r="E36">
            <v>1.2060440000000001</v>
          </cell>
        </row>
        <row r="38">
          <cell r="A38">
            <v>2000</v>
          </cell>
          <cell r="B38" t="str">
            <v>INSUMOS BÁSICOS</v>
          </cell>
        </row>
        <row r="40">
          <cell r="A40">
            <v>201</v>
          </cell>
          <cell r="B40" t="str">
            <v>Cimento</v>
          </cell>
          <cell r="C40" t="str">
            <v>kg</v>
          </cell>
          <cell r="D40">
            <v>0.3</v>
          </cell>
          <cell r="E40">
            <v>0.27500000000000002</v>
          </cell>
        </row>
        <row r="41">
          <cell r="A41">
            <v>202</v>
          </cell>
          <cell r="B41" t="str">
            <v>Areia úmida</v>
          </cell>
          <cell r="C41" t="str">
            <v>m3</v>
          </cell>
          <cell r="D41">
            <v>0</v>
          </cell>
          <cell r="E41">
            <v>0</v>
          </cell>
        </row>
        <row r="42">
          <cell r="A42">
            <v>203</v>
          </cell>
          <cell r="B42" t="str">
            <v>Brita 1/2</v>
          </cell>
          <cell r="C42" t="str">
            <v>m3</v>
          </cell>
          <cell r="D42">
            <v>24</v>
          </cell>
          <cell r="E42">
            <v>22</v>
          </cell>
        </row>
        <row r="43">
          <cell r="A43">
            <v>204</v>
          </cell>
          <cell r="B43" t="str">
            <v>Cal virgem em pó</v>
          </cell>
          <cell r="C43" t="str">
            <v>kg</v>
          </cell>
          <cell r="D43">
            <v>0.12000000000000001</v>
          </cell>
          <cell r="E43">
            <v>0.11000000000000001</v>
          </cell>
        </row>
        <row r="44">
          <cell r="A44">
            <v>205</v>
          </cell>
          <cell r="B44" t="str">
            <v>Cal hidratada</v>
          </cell>
          <cell r="C44" t="str">
            <v>kg</v>
          </cell>
          <cell r="D44">
            <v>0.18</v>
          </cell>
          <cell r="E44">
            <v>0.16500000000000001</v>
          </cell>
        </row>
        <row r="45">
          <cell r="A45">
            <v>206</v>
          </cell>
          <cell r="B45" t="str">
            <v>Impermeabilizante Vedacit</v>
          </cell>
          <cell r="C45" t="str">
            <v>l</v>
          </cell>
          <cell r="D45">
            <v>2.0533333333333337</v>
          </cell>
          <cell r="E45">
            <v>1.8822222222222225</v>
          </cell>
        </row>
        <row r="46">
          <cell r="A46">
            <v>207</v>
          </cell>
          <cell r="B46" t="str">
            <v>Cimentcola Quartzolit</v>
          </cell>
          <cell r="C46" t="str">
            <v>kg</v>
          </cell>
          <cell r="D46">
            <v>0.372</v>
          </cell>
          <cell r="E46">
            <v>0.34100000000000003</v>
          </cell>
        </row>
        <row r="47">
          <cell r="A47">
            <v>208</v>
          </cell>
          <cell r="B47" t="str">
            <v>Supercimentcola Quarzolite</v>
          </cell>
          <cell r="C47" t="str">
            <v>kg</v>
          </cell>
          <cell r="D47">
            <v>0.75600000000000001</v>
          </cell>
          <cell r="E47">
            <v>0.69300000000000006</v>
          </cell>
        </row>
        <row r="48">
          <cell r="A48">
            <v>209</v>
          </cell>
          <cell r="B48" t="str">
            <v>Cimento branco</v>
          </cell>
          <cell r="C48" t="str">
            <v>kg</v>
          </cell>
          <cell r="D48">
            <v>1.56</v>
          </cell>
          <cell r="E48">
            <v>1.4300000000000002</v>
          </cell>
        </row>
        <row r="49">
          <cell r="A49">
            <v>210</v>
          </cell>
          <cell r="B49" t="str">
            <v>Prego 18x24</v>
          </cell>
          <cell r="C49" t="str">
            <v>kg</v>
          </cell>
          <cell r="D49">
            <v>2.64</v>
          </cell>
          <cell r="E49">
            <v>2.4200000000000004</v>
          </cell>
        </row>
        <row r="50">
          <cell r="A50">
            <v>211</v>
          </cell>
          <cell r="B50" t="str">
            <v>tábua de pinho 1x12"</v>
          </cell>
          <cell r="C50" t="str">
            <v>m2</v>
          </cell>
          <cell r="D50">
            <v>8.16</v>
          </cell>
          <cell r="E50">
            <v>7.48</v>
          </cell>
        </row>
        <row r="51">
          <cell r="A51">
            <v>212</v>
          </cell>
          <cell r="B51" t="str">
            <v>tábua de pinho 1x9"</v>
          </cell>
          <cell r="C51" t="str">
            <v>m2</v>
          </cell>
          <cell r="D51">
            <v>8.16</v>
          </cell>
          <cell r="E51">
            <v>7.48</v>
          </cell>
        </row>
        <row r="52">
          <cell r="A52">
            <v>213</v>
          </cell>
          <cell r="B52" t="str">
            <v>Sarrafo de pinho 10x2,5cm</v>
          </cell>
          <cell r="C52" t="str">
            <v>m</v>
          </cell>
          <cell r="D52">
            <v>1.02</v>
          </cell>
          <cell r="E52">
            <v>0.93500000000000005</v>
          </cell>
        </row>
        <row r="53">
          <cell r="A53">
            <v>214</v>
          </cell>
          <cell r="B53" t="str">
            <v>pontalete de pinho 3x3"</v>
          </cell>
          <cell r="C53" t="str">
            <v>m</v>
          </cell>
          <cell r="D53">
            <v>1.8</v>
          </cell>
          <cell r="E53">
            <v>1.6500000000000001</v>
          </cell>
        </row>
        <row r="54">
          <cell r="A54">
            <v>215</v>
          </cell>
          <cell r="B54" t="str">
            <v>Viga de peroba 6x12cm</v>
          </cell>
          <cell r="C54" t="str">
            <v>m</v>
          </cell>
          <cell r="D54">
            <v>4.5599999999999996</v>
          </cell>
          <cell r="E54">
            <v>4.18</v>
          </cell>
        </row>
        <row r="55">
          <cell r="A55">
            <v>216</v>
          </cell>
          <cell r="B55" t="str">
            <v>Chapa de compensado resinado 10mm</v>
          </cell>
          <cell r="C55" t="str">
            <v>m2</v>
          </cell>
          <cell r="D55">
            <v>18</v>
          </cell>
          <cell r="E55">
            <v>16.5</v>
          </cell>
        </row>
        <row r="56">
          <cell r="A56">
            <v>217</v>
          </cell>
          <cell r="B56" t="str">
            <v>Madeira</v>
          </cell>
          <cell r="C56" t="str">
            <v>m3</v>
          </cell>
          <cell r="D56">
            <v>300</v>
          </cell>
          <cell r="E56">
            <v>275</v>
          </cell>
        </row>
        <row r="57">
          <cell r="A57">
            <v>218</v>
          </cell>
          <cell r="B57" t="str">
            <v>Chumbador 3/8"</v>
          </cell>
          <cell r="C57" t="str">
            <v>un</v>
          </cell>
          <cell r="D57">
            <v>0.24000000000000002</v>
          </cell>
          <cell r="E57">
            <v>0.22000000000000003</v>
          </cell>
        </row>
        <row r="58">
          <cell r="A58">
            <v>219</v>
          </cell>
          <cell r="B58" t="str">
            <v>Aço CA-50 12,5mm</v>
          </cell>
          <cell r="C58" t="str">
            <v>kg</v>
          </cell>
          <cell r="D58">
            <v>1.8720000000000001</v>
          </cell>
          <cell r="E58">
            <v>1.7160000000000002</v>
          </cell>
        </row>
        <row r="59">
          <cell r="A59">
            <v>220</v>
          </cell>
          <cell r="B59" t="str">
            <v>Aço CA-50 10mm</v>
          </cell>
          <cell r="C59" t="str">
            <v>kg</v>
          </cell>
          <cell r="D59">
            <v>1.7412698412698413</v>
          </cell>
          <cell r="E59">
            <v>1.5961640211640213</v>
          </cell>
        </row>
        <row r="60">
          <cell r="A60">
            <v>221</v>
          </cell>
          <cell r="B60" t="str">
            <v>Aço CA-50 8mm</v>
          </cell>
          <cell r="C60" t="str">
            <v>kg</v>
          </cell>
          <cell r="D60">
            <v>1.875</v>
          </cell>
          <cell r="E60">
            <v>1.7187500000000002</v>
          </cell>
        </row>
        <row r="61">
          <cell r="A61">
            <v>222</v>
          </cell>
          <cell r="B61" t="str">
            <v>Aço CA-50 6,3mm</v>
          </cell>
          <cell r="C61" t="str">
            <v>kg</v>
          </cell>
          <cell r="D61">
            <v>1.8720000000000001</v>
          </cell>
          <cell r="E61">
            <v>1.7160000000000002</v>
          </cell>
        </row>
        <row r="62">
          <cell r="A62">
            <v>223</v>
          </cell>
          <cell r="B62" t="str">
            <v>Aço CA-50 5mm</v>
          </cell>
          <cell r="C62" t="str">
            <v>kg</v>
          </cell>
          <cell r="D62">
            <v>1.875</v>
          </cell>
          <cell r="E62">
            <v>1.7187500000000002</v>
          </cell>
        </row>
        <row r="63">
          <cell r="A63">
            <v>224</v>
          </cell>
          <cell r="B63" t="str">
            <v>Aço CA-50 4,2mm</v>
          </cell>
          <cell r="C63" t="str">
            <v>kg</v>
          </cell>
          <cell r="D63">
            <v>2.0793893129770993</v>
          </cell>
          <cell r="E63">
            <v>1.9061068702290076</v>
          </cell>
        </row>
        <row r="64">
          <cell r="A64">
            <v>225</v>
          </cell>
          <cell r="B64" t="str">
            <v>Aço CA-60 4,2mm</v>
          </cell>
          <cell r="C64" t="str">
            <v>kg</v>
          </cell>
          <cell r="D64">
            <v>2.0793893129770993</v>
          </cell>
          <cell r="E64">
            <v>1.9061068702290076</v>
          </cell>
        </row>
        <row r="65">
          <cell r="A65">
            <v>226</v>
          </cell>
          <cell r="B65" t="str">
            <v>Arame galvanizado</v>
          </cell>
          <cell r="C65" t="str">
            <v>kg</v>
          </cell>
          <cell r="D65">
            <v>1.9200000000000002</v>
          </cell>
          <cell r="E65">
            <v>1.7600000000000002</v>
          </cell>
        </row>
        <row r="66">
          <cell r="A66">
            <v>227</v>
          </cell>
          <cell r="B66" t="str">
            <v>Arame recozido</v>
          </cell>
          <cell r="C66" t="str">
            <v>kg</v>
          </cell>
          <cell r="D66">
            <v>3.6</v>
          </cell>
          <cell r="E66">
            <v>3.3000000000000003</v>
          </cell>
        </row>
        <row r="67">
          <cell r="A67">
            <v>230</v>
          </cell>
          <cell r="B67" t="str">
            <v>Tijolo 9x19x28</v>
          </cell>
          <cell r="C67" t="str">
            <v>un</v>
          </cell>
          <cell r="D67">
            <v>0.18</v>
          </cell>
          <cell r="E67">
            <v>0.16500000000000001</v>
          </cell>
        </row>
        <row r="68">
          <cell r="A68">
            <v>231</v>
          </cell>
          <cell r="B68" t="str">
            <v>Tijolo 09x19x19</v>
          </cell>
          <cell r="C68" t="str">
            <v>un</v>
          </cell>
          <cell r="D68">
            <v>0.156</v>
          </cell>
          <cell r="E68">
            <v>0.14300000000000002</v>
          </cell>
        </row>
        <row r="69">
          <cell r="A69">
            <v>232</v>
          </cell>
          <cell r="B69" t="str">
            <v>Tijolo de barro maciço</v>
          </cell>
          <cell r="C69" t="str">
            <v>un</v>
          </cell>
          <cell r="D69">
            <v>0.26400000000000001</v>
          </cell>
          <cell r="E69">
            <v>0.24200000000000002</v>
          </cell>
        </row>
        <row r="70">
          <cell r="A70">
            <v>233</v>
          </cell>
          <cell r="B70" t="str">
            <v>Elemento vazado tipo cobogó</v>
          </cell>
          <cell r="C70" t="str">
            <v>un</v>
          </cell>
          <cell r="D70">
            <v>0.88800000000000001</v>
          </cell>
          <cell r="E70">
            <v>0.81400000000000006</v>
          </cell>
        </row>
        <row r="71">
          <cell r="A71">
            <v>234</v>
          </cell>
          <cell r="B71" t="str">
            <v>Bloco de concreto 10x20x40</v>
          </cell>
          <cell r="C71" t="str">
            <v>un</v>
          </cell>
          <cell r="D71">
            <v>0.42</v>
          </cell>
          <cell r="E71">
            <v>0.38500000000000001</v>
          </cell>
        </row>
        <row r="72">
          <cell r="A72">
            <v>235</v>
          </cell>
          <cell r="B72" t="str">
            <v>Bloco de concreto 15x20x40</v>
          </cell>
          <cell r="C72" t="str">
            <v>un</v>
          </cell>
          <cell r="D72">
            <v>0.6</v>
          </cell>
          <cell r="E72">
            <v>0.55000000000000004</v>
          </cell>
        </row>
        <row r="73">
          <cell r="A73">
            <v>236</v>
          </cell>
          <cell r="B73" t="str">
            <v>Rejunte Quartizolit para revestimento cerâmico</v>
          </cell>
          <cell r="C73" t="str">
            <v>kg</v>
          </cell>
          <cell r="D73">
            <v>1.6320000000000001</v>
          </cell>
          <cell r="E73">
            <v>1.4960000000000002</v>
          </cell>
        </row>
        <row r="74">
          <cell r="A74">
            <v>238</v>
          </cell>
          <cell r="B74" t="str">
            <v>Laje pré-fabricada e=10cm</v>
          </cell>
          <cell r="C74" t="str">
            <v>m2</v>
          </cell>
          <cell r="D74">
            <v>7.2</v>
          </cell>
          <cell r="E74">
            <v>6.6000000000000005</v>
          </cell>
        </row>
        <row r="75">
          <cell r="A75">
            <v>240</v>
          </cell>
          <cell r="B75" t="str">
            <v>Desmoldante para formas</v>
          </cell>
          <cell r="C75" t="str">
            <v>l</v>
          </cell>
          <cell r="D75">
            <v>3.9</v>
          </cell>
          <cell r="E75">
            <v>3.5750000000000002</v>
          </cell>
        </row>
        <row r="76">
          <cell r="A76">
            <v>242</v>
          </cell>
          <cell r="B76" t="str">
            <v>Formas metálicas aluguel</v>
          </cell>
          <cell r="C76" t="str">
            <v>m2</v>
          </cell>
          <cell r="D76">
            <v>0</v>
          </cell>
          <cell r="E76">
            <v>0</v>
          </cell>
        </row>
        <row r="77">
          <cell r="A77">
            <v>244</v>
          </cell>
          <cell r="B77" t="str">
            <v>Escora de eucalipto 3m</v>
          </cell>
          <cell r="C77" t="str">
            <v>un</v>
          </cell>
          <cell r="D77">
            <v>1.2</v>
          </cell>
          <cell r="E77">
            <v>1.1000000000000001</v>
          </cell>
        </row>
        <row r="78">
          <cell r="A78">
            <v>245</v>
          </cell>
          <cell r="B78" t="str">
            <v>Chapa zincada no. 26</v>
          </cell>
          <cell r="C78" t="str">
            <v>chapa</v>
          </cell>
          <cell r="D78">
            <v>15.6</v>
          </cell>
          <cell r="E78">
            <v>14.3</v>
          </cell>
        </row>
        <row r="79">
          <cell r="A79">
            <v>246</v>
          </cell>
          <cell r="B79" t="str">
            <v>Chapa de compensado resinado 12mm</v>
          </cell>
          <cell r="C79" t="str">
            <v>m2</v>
          </cell>
          <cell r="D79">
            <v>9.1320000000000014</v>
          </cell>
          <cell r="E79">
            <v>8.3710000000000004</v>
          </cell>
        </row>
        <row r="80">
          <cell r="A80">
            <v>247</v>
          </cell>
          <cell r="B80" t="str">
            <v>Chapa de compensado resinado 14mm</v>
          </cell>
          <cell r="C80" t="str">
            <v>m2</v>
          </cell>
          <cell r="D80">
            <v>10.404</v>
          </cell>
          <cell r="E80">
            <v>9.5370000000000008</v>
          </cell>
        </row>
        <row r="81">
          <cell r="A81">
            <v>248</v>
          </cell>
          <cell r="B81" t="str">
            <v>Chapa de compensado resinado 12mm</v>
          </cell>
          <cell r="C81" t="str">
            <v>chapa</v>
          </cell>
          <cell r="D81">
            <v>16.2</v>
          </cell>
          <cell r="E81">
            <v>14.850000000000001</v>
          </cell>
        </row>
        <row r="82">
          <cell r="A82">
            <v>249</v>
          </cell>
          <cell r="B82" t="str">
            <v>Chapa de compensado resinado 14mm</v>
          </cell>
          <cell r="C82" t="str">
            <v>chapa</v>
          </cell>
          <cell r="D82">
            <v>31.2</v>
          </cell>
          <cell r="E82">
            <v>28.6</v>
          </cell>
        </row>
        <row r="83">
          <cell r="A83">
            <v>250</v>
          </cell>
          <cell r="B83" t="str">
            <v>Chapa de compensado resinado 10mm</v>
          </cell>
          <cell r="C83" t="str">
            <v>m2</v>
          </cell>
          <cell r="D83">
            <v>7.6859504132231411</v>
          </cell>
          <cell r="E83">
            <v>7.0454545454545459</v>
          </cell>
        </row>
        <row r="84">
          <cell r="A84">
            <v>251</v>
          </cell>
          <cell r="B84" t="str">
            <v>Chapa de compensado resinado 10mm</v>
          </cell>
          <cell r="C84" t="str">
            <v>chapa</v>
          </cell>
          <cell r="D84">
            <v>18.600000000000001</v>
          </cell>
          <cell r="E84">
            <v>17.05</v>
          </cell>
        </row>
        <row r="85">
          <cell r="A85">
            <v>252</v>
          </cell>
          <cell r="B85" t="str">
            <v>Areia média</v>
          </cell>
          <cell r="C85" t="str">
            <v>m3</v>
          </cell>
          <cell r="D85">
            <v>27.6</v>
          </cell>
          <cell r="E85">
            <v>25.3</v>
          </cell>
        </row>
        <row r="86">
          <cell r="A86">
            <v>253</v>
          </cell>
          <cell r="B86" t="str">
            <v>Brita 3/4</v>
          </cell>
          <cell r="C86" t="str">
            <v>m3</v>
          </cell>
          <cell r="D86">
            <v>27.6</v>
          </cell>
          <cell r="E86">
            <v>25.3</v>
          </cell>
        </row>
        <row r="87">
          <cell r="A87">
            <v>254</v>
          </cell>
          <cell r="B87" t="str">
            <v>Pedra de mão</v>
          </cell>
          <cell r="C87" t="str">
            <v>m3</v>
          </cell>
          <cell r="D87">
            <v>2.52</v>
          </cell>
          <cell r="E87">
            <v>2.3100000000000005</v>
          </cell>
        </row>
        <row r="88">
          <cell r="A88">
            <v>261</v>
          </cell>
          <cell r="B88" t="str">
            <v>tábua de pinho 1x12"</v>
          </cell>
          <cell r="C88" t="str">
            <v>m</v>
          </cell>
          <cell r="D88">
            <v>1.26</v>
          </cell>
          <cell r="E88">
            <v>1.1550000000000002</v>
          </cell>
        </row>
        <row r="89">
          <cell r="A89">
            <v>262</v>
          </cell>
          <cell r="B89" t="str">
            <v>tábua de pinho 1x15cm</v>
          </cell>
          <cell r="C89" t="str">
            <v>m</v>
          </cell>
          <cell r="D89">
            <v>13.44</v>
          </cell>
          <cell r="E89">
            <v>12.32</v>
          </cell>
        </row>
        <row r="90">
          <cell r="A90">
            <v>264</v>
          </cell>
          <cell r="B90" t="str">
            <v>Lambrí de Peroba mica 10x1</v>
          </cell>
          <cell r="C90" t="str">
            <v>m2</v>
          </cell>
          <cell r="D90">
            <v>4.8</v>
          </cell>
          <cell r="E90">
            <v>4.4000000000000004</v>
          </cell>
        </row>
        <row r="91">
          <cell r="A91">
            <v>266</v>
          </cell>
          <cell r="B91" t="str">
            <v>Placas de gesso pré-fabricadas 60x60</v>
          </cell>
          <cell r="C91" t="str">
            <v>m2</v>
          </cell>
          <cell r="D91">
            <v>0.24000000000000002</v>
          </cell>
          <cell r="E91">
            <v>0.22000000000000003</v>
          </cell>
        </row>
        <row r="92">
          <cell r="A92">
            <v>267</v>
          </cell>
          <cell r="B92" t="str">
            <v>Gesso em pó</v>
          </cell>
          <cell r="C92" t="str">
            <v>kg</v>
          </cell>
          <cell r="D92">
            <v>5.6400000000000006</v>
          </cell>
          <cell r="E92">
            <v>5.1700000000000008</v>
          </cell>
        </row>
        <row r="93">
          <cell r="A93">
            <v>270</v>
          </cell>
          <cell r="B93" t="str">
            <v>Soda cáustica</v>
          </cell>
          <cell r="C93" t="str">
            <v>kg</v>
          </cell>
          <cell r="D93">
            <v>2.16</v>
          </cell>
          <cell r="E93">
            <v>1.9800000000000002</v>
          </cell>
        </row>
        <row r="94">
          <cell r="A94">
            <v>271</v>
          </cell>
          <cell r="B94" t="str">
            <v>Ácido muriático</v>
          </cell>
          <cell r="C94" t="str">
            <v>l</v>
          </cell>
          <cell r="D94">
            <v>3.8999999999999995</v>
          </cell>
          <cell r="E94">
            <v>3.5749999999999997</v>
          </cell>
        </row>
        <row r="95">
          <cell r="A95">
            <v>272</v>
          </cell>
          <cell r="B95" t="str">
            <v>Aguarráz mineral</v>
          </cell>
          <cell r="C95" t="str">
            <v>l</v>
          </cell>
          <cell r="D95">
            <v>0.24000000000000002</v>
          </cell>
          <cell r="E95">
            <v>0.22000000000000003</v>
          </cell>
        </row>
        <row r="96">
          <cell r="A96">
            <v>274</v>
          </cell>
          <cell r="B96" t="str">
            <v>Lixa nº120 para pintura</v>
          </cell>
          <cell r="C96" t="str">
            <v>un</v>
          </cell>
          <cell r="D96">
            <v>1.2</v>
          </cell>
          <cell r="E96">
            <v>1.1000000000000001</v>
          </cell>
        </row>
        <row r="97">
          <cell r="A97">
            <v>275</v>
          </cell>
          <cell r="B97" t="str">
            <v>Caibro 7x4 madeira branca</v>
          </cell>
          <cell r="C97" t="str">
            <v>ml</v>
          </cell>
          <cell r="D97">
            <v>2.52</v>
          </cell>
          <cell r="E97">
            <v>2.3100000000000005</v>
          </cell>
        </row>
        <row r="98">
          <cell r="A98">
            <v>276</v>
          </cell>
          <cell r="B98" t="str">
            <v>Caibro 7x5 Parajú</v>
          </cell>
          <cell r="C98" t="str">
            <v>ml</v>
          </cell>
          <cell r="D98">
            <v>2.2799999999999998</v>
          </cell>
          <cell r="E98">
            <v>2.09</v>
          </cell>
        </row>
        <row r="99">
          <cell r="A99">
            <v>280</v>
          </cell>
          <cell r="B99" t="str">
            <v>Caibro 7x5 Parajú</v>
          </cell>
          <cell r="C99" t="str">
            <v>ml</v>
          </cell>
          <cell r="D99">
            <v>1.32</v>
          </cell>
          <cell r="E99">
            <v>1.2100000000000002</v>
          </cell>
        </row>
        <row r="100">
          <cell r="A100">
            <v>282</v>
          </cell>
          <cell r="B100" t="str">
            <v>Caibro 7x4 madeira branca</v>
          </cell>
          <cell r="C100" t="str">
            <v>ml</v>
          </cell>
          <cell r="D100">
            <v>5.4</v>
          </cell>
          <cell r="E100">
            <v>4.95</v>
          </cell>
        </row>
        <row r="101">
          <cell r="A101">
            <v>286</v>
          </cell>
          <cell r="B101" t="str">
            <v>Telha amianto ondulada 2,44 x 0,50 fibrotex</v>
          </cell>
          <cell r="C101" t="str">
            <v>un</v>
          </cell>
          <cell r="D101">
            <v>6</v>
          </cell>
          <cell r="E101">
            <v>5.5</v>
          </cell>
        </row>
        <row r="102">
          <cell r="A102">
            <v>287</v>
          </cell>
          <cell r="B102" t="str">
            <v>Telha amianto ondulada 1,83 x 1,10</v>
          </cell>
          <cell r="C102" t="str">
            <v>un</v>
          </cell>
          <cell r="D102">
            <v>9.6</v>
          </cell>
          <cell r="E102">
            <v>8.8000000000000007</v>
          </cell>
        </row>
        <row r="103">
          <cell r="A103">
            <v>288</v>
          </cell>
          <cell r="B103" t="str">
            <v>Telha de barro colonial</v>
          </cell>
          <cell r="C103" t="str">
            <v>un</v>
          </cell>
          <cell r="D103">
            <v>0.14399999999999999</v>
          </cell>
          <cell r="E103">
            <v>0.13200000000000001</v>
          </cell>
        </row>
        <row r="104">
          <cell r="A104">
            <v>290</v>
          </cell>
          <cell r="B104" t="str">
            <v>Laje pré-fabricada e=10cm</v>
          </cell>
          <cell r="C104" t="str">
            <v>m2</v>
          </cell>
          <cell r="D104">
            <v>9.36</v>
          </cell>
          <cell r="E104">
            <v>8.58</v>
          </cell>
        </row>
        <row r="105">
          <cell r="A105">
            <v>291</v>
          </cell>
          <cell r="B105" t="str">
            <v>Escora de eucalipto 3m</v>
          </cell>
          <cell r="C105" t="str">
            <v>peça</v>
          </cell>
          <cell r="D105">
            <v>1.2</v>
          </cell>
          <cell r="E105">
            <v>1.1000000000000001</v>
          </cell>
        </row>
        <row r="106">
          <cell r="A106">
            <v>292</v>
          </cell>
          <cell r="B106" t="str">
            <v>Prego 15 x 15</v>
          </cell>
          <cell r="C106" t="str">
            <v>kg</v>
          </cell>
          <cell r="D106">
            <v>3.24</v>
          </cell>
          <cell r="E106">
            <v>2.9700000000000006</v>
          </cell>
        </row>
        <row r="111">
          <cell r="A111">
            <v>3000</v>
          </cell>
          <cell r="B111" t="str">
            <v>PISOS E REVESTIMENTOS</v>
          </cell>
        </row>
        <row r="112">
          <cell r="A112">
            <v>301</v>
          </cell>
          <cell r="B112" t="str">
            <v>Azulejo branco 15x15</v>
          </cell>
          <cell r="C112" t="str">
            <v>m2</v>
          </cell>
          <cell r="D112">
            <v>0</v>
          </cell>
        </row>
        <row r="113">
          <cell r="A113">
            <v>302</v>
          </cell>
          <cell r="B113" t="str">
            <v>Azulejo de cor 15x15</v>
          </cell>
          <cell r="C113" t="str">
            <v>m2</v>
          </cell>
          <cell r="D113">
            <v>0</v>
          </cell>
        </row>
        <row r="114">
          <cell r="A114">
            <v>304</v>
          </cell>
          <cell r="B114" t="str">
            <v>Ladrilho hidráulico 1 cor</v>
          </cell>
          <cell r="C114" t="str">
            <v>m2</v>
          </cell>
          <cell r="D114">
            <v>0</v>
          </cell>
        </row>
        <row r="115">
          <cell r="A115">
            <v>305</v>
          </cell>
          <cell r="B115" t="str">
            <v>Ladrilho hidráulico 2 cores</v>
          </cell>
          <cell r="C115" t="str">
            <v>m2</v>
          </cell>
          <cell r="D115">
            <v>0</v>
          </cell>
        </row>
        <row r="116">
          <cell r="A116">
            <v>306</v>
          </cell>
          <cell r="B116" t="str">
            <v>Lajota cerâmica 32x32cm</v>
          </cell>
          <cell r="C116" t="str">
            <v>m2</v>
          </cell>
          <cell r="D116">
            <v>0</v>
          </cell>
        </row>
        <row r="117">
          <cell r="A117">
            <v>308</v>
          </cell>
          <cell r="B117" t="str">
            <v>Cerâmica vermelha 12x24cm</v>
          </cell>
          <cell r="C117" t="str">
            <v>m2</v>
          </cell>
          <cell r="D117">
            <v>0</v>
          </cell>
        </row>
        <row r="118">
          <cell r="A118">
            <v>310</v>
          </cell>
          <cell r="B118" t="str">
            <v>Ardósia 40x40cm</v>
          </cell>
          <cell r="C118" t="str">
            <v>m2</v>
          </cell>
          <cell r="D118">
            <v>7.2</v>
          </cell>
          <cell r="E118">
            <v>6.6000000000000005</v>
          </cell>
        </row>
        <row r="119">
          <cell r="A119">
            <v>311</v>
          </cell>
          <cell r="B119" t="str">
            <v>Cerâmica 10x10</v>
          </cell>
          <cell r="C119" t="str">
            <v>m2</v>
          </cell>
          <cell r="D119">
            <v>10.68</v>
          </cell>
          <cell r="E119">
            <v>9.7900000000000009</v>
          </cell>
        </row>
        <row r="120">
          <cell r="A120">
            <v>312</v>
          </cell>
          <cell r="B120" t="str">
            <v>Cerâmica 40x40</v>
          </cell>
          <cell r="C120" t="str">
            <v>m2</v>
          </cell>
          <cell r="D120">
            <v>16.164000000000001</v>
          </cell>
          <cell r="E120">
            <v>14.817000000000002</v>
          </cell>
        </row>
        <row r="121">
          <cell r="A121">
            <v>313</v>
          </cell>
          <cell r="B121" t="str">
            <v>Cerâmica 30x30</v>
          </cell>
          <cell r="C121" t="str">
            <v>m2</v>
          </cell>
          <cell r="D121">
            <v>10.284000000000001</v>
          </cell>
          <cell r="E121">
            <v>9.4270000000000014</v>
          </cell>
        </row>
        <row r="122">
          <cell r="A122">
            <v>314</v>
          </cell>
          <cell r="B122" t="str">
            <v>Cerâmica 20x30</v>
          </cell>
          <cell r="C122" t="str">
            <v>m2</v>
          </cell>
          <cell r="D122">
            <v>8.52</v>
          </cell>
          <cell r="E122">
            <v>7.8100000000000005</v>
          </cell>
        </row>
        <row r="123">
          <cell r="A123">
            <v>315</v>
          </cell>
          <cell r="B123" t="str">
            <v>Cerâmica 15x15</v>
          </cell>
          <cell r="C123" t="str">
            <v>m2</v>
          </cell>
          <cell r="D123">
            <v>7.26</v>
          </cell>
          <cell r="E123">
            <v>6.6550000000000002</v>
          </cell>
        </row>
        <row r="124">
          <cell r="A124">
            <v>316</v>
          </cell>
          <cell r="B124" t="str">
            <v>Assoalho de sucupira 15cm</v>
          </cell>
          <cell r="C124" t="str">
            <v>m2</v>
          </cell>
          <cell r="D124">
            <v>0</v>
          </cell>
          <cell r="E124">
            <v>0</v>
          </cell>
        </row>
        <row r="125">
          <cell r="A125">
            <v>317</v>
          </cell>
          <cell r="B125" t="str">
            <v>Mármore branco 3cm</v>
          </cell>
          <cell r="C125" t="str">
            <v>m2</v>
          </cell>
          <cell r="D125">
            <v>60</v>
          </cell>
          <cell r="E125">
            <v>55.000000000000007</v>
          </cell>
        </row>
        <row r="126">
          <cell r="A126">
            <v>318</v>
          </cell>
          <cell r="B126" t="str">
            <v>Granito Branco Polar</v>
          </cell>
          <cell r="C126" t="str">
            <v>m2</v>
          </cell>
          <cell r="D126">
            <v>84</v>
          </cell>
          <cell r="E126">
            <v>77</v>
          </cell>
        </row>
        <row r="127">
          <cell r="A127">
            <v>319</v>
          </cell>
          <cell r="B127" t="str">
            <v>Granito Cinza Andorinha</v>
          </cell>
          <cell r="C127" t="str">
            <v>m2</v>
          </cell>
          <cell r="D127">
            <v>48</v>
          </cell>
          <cell r="E127">
            <v>44</v>
          </cell>
        </row>
        <row r="128">
          <cell r="A128">
            <v>320</v>
          </cell>
          <cell r="B128" t="str">
            <v>Pedra portuguesa</v>
          </cell>
          <cell r="C128" t="str">
            <v>m2</v>
          </cell>
          <cell r="D128">
            <v>12.6</v>
          </cell>
          <cell r="E128">
            <v>11.55</v>
          </cell>
        </row>
        <row r="129">
          <cell r="A129">
            <v>350</v>
          </cell>
          <cell r="B129" t="str">
            <v>Rodapé em granito h=7cm</v>
          </cell>
          <cell r="C129" t="str">
            <v>ml</v>
          </cell>
          <cell r="D129">
            <v>4.2</v>
          </cell>
          <cell r="E129">
            <v>3.8500000000000005</v>
          </cell>
        </row>
        <row r="130">
          <cell r="A130">
            <v>352</v>
          </cell>
          <cell r="B130" t="str">
            <v>Rodapé de angelim pedra</v>
          </cell>
          <cell r="C130" t="str">
            <v>ml</v>
          </cell>
          <cell r="D130">
            <v>1.68</v>
          </cell>
          <cell r="E130">
            <v>1.54</v>
          </cell>
        </row>
        <row r="132">
          <cell r="A132">
            <v>4000</v>
          </cell>
          <cell r="B132" t="str">
            <v>LOUÇAS E METAIS</v>
          </cell>
        </row>
        <row r="133">
          <cell r="A133">
            <v>401</v>
          </cell>
          <cell r="B133" t="str">
            <v>Vaso sanitário Logasa</v>
          </cell>
          <cell r="C133" t="str">
            <v>un</v>
          </cell>
          <cell r="D133">
            <v>60</v>
          </cell>
          <cell r="E133">
            <v>55.000000000000007</v>
          </cell>
        </row>
        <row r="134">
          <cell r="A134">
            <v>403</v>
          </cell>
          <cell r="B134" t="str">
            <v>Bacia turca</v>
          </cell>
          <cell r="C134" t="str">
            <v>un</v>
          </cell>
          <cell r="D134">
            <v>42</v>
          </cell>
          <cell r="E134">
            <v>38.5</v>
          </cell>
        </row>
        <row r="135">
          <cell r="A135">
            <v>404</v>
          </cell>
          <cell r="B135" t="str">
            <v>Lavatório de coluna</v>
          </cell>
          <cell r="C135" t="str">
            <v>un</v>
          </cell>
          <cell r="D135">
            <v>0</v>
          </cell>
          <cell r="E135">
            <v>0</v>
          </cell>
        </row>
        <row r="136">
          <cell r="A136">
            <v>405</v>
          </cell>
          <cell r="B136" t="str">
            <v>Lavatório suspenso</v>
          </cell>
          <cell r="C136" t="str">
            <v>un</v>
          </cell>
          <cell r="D136">
            <v>57.6</v>
          </cell>
          <cell r="E136">
            <v>52.800000000000004</v>
          </cell>
        </row>
        <row r="137">
          <cell r="A137">
            <v>408</v>
          </cell>
          <cell r="B137" t="str">
            <v>Bancada de ardósia</v>
          </cell>
          <cell r="C137" t="str">
            <v>m2</v>
          </cell>
          <cell r="D137">
            <v>0</v>
          </cell>
          <cell r="E137">
            <v>0</v>
          </cell>
        </row>
        <row r="138">
          <cell r="A138">
            <v>409</v>
          </cell>
          <cell r="B138" t="str">
            <v>Bancada de granito</v>
          </cell>
          <cell r="C138" t="str">
            <v>m2</v>
          </cell>
          <cell r="D138">
            <v>84</v>
          </cell>
          <cell r="E138">
            <v>77</v>
          </cell>
        </row>
        <row r="139">
          <cell r="A139">
            <v>410</v>
          </cell>
          <cell r="B139" t="str">
            <v>Bojo para pia inox</v>
          </cell>
          <cell r="C139" t="str">
            <v>un</v>
          </cell>
          <cell r="D139">
            <v>60</v>
          </cell>
          <cell r="E139">
            <v>55.000000000000007</v>
          </cell>
        </row>
        <row r="140">
          <cell r="A140">
            <v>415</v>
          </cell>
          <cell r="B140" t="str">
            <v>Tanque pré-moldado</v>
          </cell>
          <cell r="C140" t="str">
            <v>un</v>
          </cell>
          <cell r="D140">
            <v>0</v>
          </cell>
          <cell r="E140">
            <v>0</v>
          </cell>
        </row>
        <row r="141">
          <cell r="A141">
            <v>416</v>
          </cell>
          <cell r="B141" t="str">
            <v>Tanque de Louça</v>
          </cell>
          <cell r="C141" t="str">
            <v>un</v>
          </cell>
          <cell r="D141">
            <v>58.8</v>
          </cell>
          <cell r="E141">
            <v>53.900000000000006</v>
          </cell>
        </row>
        <row r="142">
          <cell r="A142">
            <v>417</v>
          </cell>
          <cell r="B142" t="str">
            <v>Tanque Inox</v>
          </cell>
          <cell r="C142" t="str">
            <v>un</v>
          </cell>
          <cell r="D142">
            <v>0</v>
          </cell>
          <cell r="E142">
            <v>0</v>
          </cell>
        </row>
        <row r="143">
          <cell r="A143">
            <v>430</v>
          </cell>
          <cell r="B143" t="str">
            <v>Caixa d´água 500l</v>
          </cell>
          <cell r="C143" t="str">
            <v>un</v>
          </cell>
          <cell r="D143">
            <v>84</v>
          </cell>
          <cell r="E143">
            <v>77</v>
          </cell>
        </row>
        <row r="144">
          <cell r="A144">
            <v>431</v>
          </cell>
          <cell r="B144" t="str">
            <v>Caixa d´água 1000l</v>
          </cell>
          <cell r="C144" t="str">
            <v>un</v>
          </cell>
          <cell r="D144">
            <v>0</v>
          </cell>
        </row>
        <row r="155">
          <cell r="A155">
            <v>5000</v>
          </cell>
          <cell r="B155" t="str">
            <v>ESQUADRIAS</v>
          </cell>
        </row>
        <row r="156">
          <cell r="A156">
            <v>502</v>
          </cell>
          <cell r="B156" t="str">
            <v>Porta interna madeira 60/70/80 x 210</v>
          </cell>
          <cell r="C156" t="str">
            <v>un</v>
          </cell>
          <cell r="D156">
            <v>42</v>
          </cell>
          <cell r="E156">
            <v>38.5</v>
          </cell>
        </row>
        <row r="157">
          <cell r="A157">
            <v>510</v>
          </cell>
          <cell r="B157" t="str">
            <v>Porta externa madeira 80 x 210</v>
          </cell>
          <cell r="C157" t="str">
            <v>un</v>
          </cell>
          <cell r="D157">
            <v>60</v>
          </cell>
          <cell r="E157">
            <v>55.000000000000007</v>
          </cell>
        </row>
        <row r="158">
          <cell r="A158">
            <v>520</v>
          </cell>
          <cell r="B158" t="str">
            <v>Janela de madeira</v>
          </cell>
          <cell r="C158" t="str">
            <v>un</v>
          </cell>
          <cell r="D158">
            <v>50.4</v>
          </cell>
          <cell r="E158">
            <v>46.2</v>
          </cell>
        </row>
        <row r="172">
          <cell r="A172">
            <v>6000</v>
          </cell>
          <cell r="B172" t="str">
            <v>ACABAMENTOS</v>
          </cell>
        </row>
        <row r="173">
          <cell r="A173">
            <v>602</v>
          </cell>
          <cell r="B173" t="str">
            <v>Massa PVA</v>
          </cell>
          <cell r="C173" t="str">
            <v>kg</v>
          </cell>
          <cell r="D173">
            <v>0.372</v>
          </cell>
          <cell r="E173">
            <v>0.34100000000000003</v>
          </cell>
        </row>
        <row r="174">
          <cell r="A174">
            <v>603</v>
          </cell>
          <cell r="B174" t="str">
            <v>Massa a óleo</v>
          </cell>
          <cell r="C174" t="str">
            <v>kg</v>
          </cell>
          <cell r="D174">
            <v>3.6480000000000001</v>
          </cell>
          <cell r="E174">
            <v>3.3440000000000003</v>
          </cell>
        </row>
        <row r="175">
          <cell r="A175">
            <v>604</v>
          </cell>
          <cell r="B175" t="str">
            <v>Tinta látex Suvinil</v>
          </cell>
          <cell r="C175" t="str">
            <v>l</v>
          </cell>
          <cell r="D175">
            <v>8.52</v>
          </cell>
          <cell r="E175">
            <v>7.8100000000000005</v>
          </cell>
        </row>
        <row r="176">
          <cell r="A176">
            <v>605</v>
          </cell>
          <cell r="B176" t="str">
            <v>Tinta Texturada acrílica</v>
          </cell>
          <cell r="C176" t="str">
            <v>l</v>
          </cell>
          <cell r="D176">
            <v>12.6</v>
          </cell>
          <cell r="E176">
            <v>11.55</v>
          </cell>
        </row>
        <row r="177">
          <cell r="A177">
            <v>606</v>
          </cell>
          <cell r="B177" t="str">
            <v>Líquido selador</v>
          </cell>
          <cell r="C177" t="str">
            <v>l</v>
          </cell>
          <cell r="D177">
            <v>5.76</v>
          </cell>
          <cell r="E177">
            <v>5.28</v>
          </cell>
        </row>
        <row r="178">
          <cell r="A178">
            <v>607</v>
          </cell>
          <cell r="B178" t="str">
            <v>Verniz para madeira com filtro</v>
          </cell>
          <cell r="C178" t="str">
            <v>l</v>
          </cell>
          <cell r="D178">
            <v>9.36</v>
          </cell>
          <cell r="E178">
            <v>8.58</v>
          </cell>
        </row>
        <row r="179">
          <cell r="A179">
            <v>608</v>
          </cell>
          <cell r="B179" t="str">
            <v xml:space="preserve">Tinta esmalte </v>
          </cell>
          <cell r="C179" t="str">
            <v>l</v>
          </cell>
          <cell r="D179">
            <v>12.360000000000001</v>
          </cell>
          <cell r="E179">
            <v>11.330000000000002</v>
          </cell>
        </row>
        <row r="180">
          <cell r="A180">
            <v>609</v>
          </cell>
          <cell r="B180" t="str">
            <v>Fundo para madeira</v>
          </cell>
          <cell r="C180" t="str">
            <v>l</v>
          </cell>
          <cell r="D180">
            <v>12.360000000000001</v>
          </cell>
          <cell r="E180">
            <v>11.330000000000002</v>
          </cell>
        </row>
        <row r="182">
          <cell r="A182">
            <v>7000</v>
          </cell>
          <cell r="B182" t="str">
            <v>FERRAGENS</v>
          </cell>
        </row>
        <row r="183">
          <cell r="A183">
            <v>710</v>
          </cell>
          <cell r="B183" t="str">
            <v>Pino aço cravado (pino e fincapino)</v>
          </cell>
          <cell r="C183" t="str">
            <v>un</v>
          </cell>
          <cell r="D183">
            <v>0.32</v>
          </cell>
          <cell r="E183">
            <v>0.35200000000000004</v>
          </cell>
        </row>
        <row r="184">
          <cell r="A184">
            <v>750</v>
          </cell>
          <cell r="B184" t="str">
            <v xml:space="preserve">Dobradiça 21/2" </v>
          </cell>
          <cell r="C184" t="str">
            <v>un</v>
          </cell>
          <cell r="D184">
            <v>0.8</v>
          </cell>
          <cell r="E184">
            <v>0.88000000000000012</v>
          </cell>
        </row>
        <row r="185">
          <cell r="A185">
            <v>760</v>
          </cell>
          <cell r="B185" t="str">
            <v>Fechadura interna tipo alavanca</v>
          </cell>
          <cell r="C185" t="str">
            <v>un</v>
          </cell>
          <cell r="D185">
            <v>17.3</v>
          </cell>
          <cell r="E185">
            <v>19.03</v>
          </cell>
        </row>
        <row r="186">
          <cell r="A186">
            <v>762</v>
          </cell>
          <cell r="B186" t="str">
            <v>Fechadura externa tipo bola</v>
          </cell>
          <cell r="C186" t="str">
            <v>un</v>
          </cell>
          <cell r="D186">
            <v>21.3</v>
          </cell>
          <cell r="E186">
            <v>23.430000000000003</v>
          </cell>
        </row>
        <row r="187">
          <cell r="A187">
            <v>764</v>
          </cell>
          <cell r="B187" t="str">
            <v>Fechadura para banheiro</v>
          </cell>
          <cell r="C187" t="str">
            <v>un</v>
          </cell>
          <cell r="D187">
            <v>17.3</v>
          </cell>
          <cell r="E187">
            <v>19.03</v>
          </cell>
        </row>
        <row r="189">
          <cell r="A189">
            <v>8000</v>
          </cell>
          <cell r="B189" t="str">
            <v>MATERIAIS ELÉTRICOS E HIDRÁULICOS</v>
          </cell>
        </row>
        <row r="190">
          <cell r="A190">
            <v>801</v>
          </cell>
          <cell r="B190" t="str">
            <v>Poste padrão</v>
          </cell>
          <cell r="C190" t="str">
            <v>un</v>
          </cell>
          <cell r="D190">
            <v>312</v>
          </cell>
          <cell r="E190">
            <v>286</v>
          </cell>
        </row>
        <row r="191">
          <cell r="A191">
            <v>805</v>
          </cell>
          <cell r="B191" t="str">
            <v>Disjuntor tripolar 70A</v>
          </cell>
          <cell r="C191" t="str">
            <v>peça</v>
          </cell>
          <cell r="D191">
            <v>42</v>
          </cell>
          <cell r="E191">
            <v>38.5</v>
          </cell>
        </row>
        <row r="192">
          <cell r="A192">
            <v>807</v>
          </cell>
          <cell r="B192" t="str">
            <v>Chave trifásica simples</v>
          </cell>
          <cell r="C192" t="str">
            <v>peça</v>
          </cell>
          <cell r="D192">
            <v>45.6</v>
          </cell>
          <cell r="E192">
            <v>41.800000000000004</v>
          </cell>
        </row>
        <row r="193">
          <cell r="A193">
            <v>810</v>
          </cell>
          <cell r="B193" t="str">
            <v>Eletroduto PVC rígido 3"</v>
          </cell>
          <cell r="C193" t="str">
            <v>vara</v>
          </cell>
          <cell r="D193">
            <v>30</v>
          </cell>
          <cell r="E193">
            <v>27.500000000000004</v>
          </cell>
        </row>
        <row r="194">
          <cell r="A194">
            <v>812</v>
          </cell>
          <cell r="B194" t="str">
            <v>Eletroduto PVC rígido 3/4"</v>
          </cell>
          <cell r="C194" t="str">
            <v>vara</v>
          </cell>
          <cell r="D194">
            <v>2.7720000000000002</v>
          </cell>
          <cell r="E194">
            <v>2.5410000000000004</v>
          </cell>
        </row>
        <row r="195">
          <cell r="A195">
            <v>815</v>
          </cell>
          <cell r="B195" t="str">
            <v>Curva p/ eletroduto PVC 3"</v>
          </cell>
          <cell r="C195" t="str">
            <v>peça</v>
          </cell>
          <cell r="D195">
            <v>7.6800000000000006</v>
          </cell>
          <cell r="E195">
            <v>7.0400000000000009</v>
          </cell>
        </row>
        <row r="196">
          <cell r="A196">
            <v>817</v>
          </cell>
          <cell r="B196" t="str">
            <v>Luva p/ eletroduto PVC 3"</v>
          </cell>
          <cell r="C196" t="str">
            <v>peça</v>
          </cell>
          <cell r="D196">
            <v>5.8800000000000008</v>
          </cell>
          <cell r="E196">
            <v>5.3900000000000006</v>
          </cell>
        </row>
        <row r="197">
          <cell r="A197">
            <v>820</v>
          </cell>
          <cell r="B197" t="str">
            <v>Lâmpada incandescente 100W</v>
          </cell>
          <cell r="C197" t="str">
            <v>unid.</v>
          </cell>
          <cell r="D197">
            <v>1.38</v>
          </cell>
          <cell r="E197">
            <v>1.2649999999999999</v>
          </cell>
        </row>
        <row r="198">
          <cell r="A198">
            <v>830</v>
          </cell>
          <cell r="B198" t="str">
            <v>Tomada tripolar</v>
          </cell>
          <cell r="C198" t="str">
            <v>peça</v>
          </cell>
          <cell r="D198">
            <v>8.0400000000000009</v>
          </cell>
          <cell r="E198">
            <v>7.370000000000001</v>
          </cell>
        </row>
        <row r="199">
          <cell r="A199">
            <v>840</v>
          </cell>
          <cell r="B199" t="str">
            <v>Cabo 16,0mm2</v>
          </cell>
          <cell r="C199" t="str">
            <v>metro</v>
          </cell>
          <cell r="D199">
            <v>1.68</v>
          </cell>
          <cell r="E199">
            <v>1.54</v>
          </cell>
        </row>
        <row r="207">
          <cell r="A207">
            <v>9000</v>
          </cell>
          <cell r="B207" t="str">
            <v>EQUIPAMENTOS / FERRAMENTAS</v>
          </cell>
        </row>
        <row r="208">
          <cell r="A208">
            <v>902</v>
          </cell>
          <cell r="B208" t="str">
            <v>Retro escavadeira</v>
          </cell>
          <cell r="C208" t="str">
            <v>h</v>
          </cell>
          <cell r="D208">
            <v>60</v>
          </cell>
          <cell r="E208">
            <v>55.000000000000007</v>
          </cell>
        </row>
        <row r="209">
          <cell r="A209">
            <v>904</v>
          </cell>
          <cell r="B209" t="str">
            <v>Caminhão basculante</v>
          </cell>
          <cell r="C209" t="str">
            <v>h</v>
          </cell>
          <cell r="D209">
            <v>45</v>
          </cell>
          <cell r="E209">
            <v>41.25</v>
          </cell>
        </row>
        <row r="210">
          <cell r="A210">
            <v>906</v>
          </cell>
          <cell r="B210" t="str">
            <v>Caminhão carroceria</v>
          </cell>
          <cell r="C210" t="str">
            <v>h</v>
          </cell>
          <cell r="D210">
            <v>45</v>
          </cell>
          <cell r="E210">
            <v>41.25</v>
          </cell>
        </row>
        <row r="211">
          <cell r="A211">
            <v>912</v>
          </cell>
          <cell r="B211" t="str">
            <v>Betoneira</v>
          </cell>
          <cell r="C211" t="str">
            <v>h</v>
          </cell>
          <cell r="D211">
            <v>0.68399999999999994</v>
          </cell>
          <cell r="E211">
            <v>0.627</v>
          </cell>
        </row>
        <row r="212">
          <cell r="A212">
            <v>920</v>
          </cell>
          <cell r="B212" t="str">
            <v>Andaime fachadeiro tipo catraca</v>
          </cell>
          <cell r="C212" t="str">
            <v>mês</v>
          </cell>
          <cell r="D212">
            <v>72</v>
          </cell>
          <cell r="E212">
            <v>66</v>
          </cell>
        </row>
        <row r="213">
          <cell r="A213">
            <v>922</v>
          </cell>
          <cell r="B213" t="str">
            <v>Andaime tubular</v>
          </cell>
          <cell r="C213" t="str">
            <v>metro/mês</v>
          </cell>
          <cell r="D213">
            <v>5.6639999999999997</v>
          </cell>
          <cell r="E213">
            <v>5.1920000000000002</v>
          </cell>
        </row>
        <row r="214">
          <cell r="A214">
            <v>924</v>
          </cell>
          <cell r="B214" t="str">
            <v>Escoramento metálico</v>
          </cell>
          <cell r="C214" t="str">
            <v>m2/dia</v>
          </cell>
          <cell r="D214">
            <v>0.26400000000000001</v>
          </cell>
          <cell r="E214">
            <v>0.24200000000000002</v>
          </cell>
        </row>
        <row r="215">
          <cell r="A215">
            <v>926</v>
          </cell>
          <cell r="B215" t="str">
            <v>Forma metálica</v>
          </cell>
          <cell r="C215" t="str">
            <v>m2</v>
          </cell>
          <cell r="D215">
            <v>0</v>
          </cell>
          <cell r="E215">
            <v>0</v>
          </cell>
        </row>
        <row r="216">
          <cell r="A216">
            <v>930</v>
          </cell>
          <cell r="B216" t="str">
            <v>Serra circular</v>
          </cell>
          <cell r="C216" t="str">
            <v>h</v>
          </cell>
          <cell r="D216">
            <v>0.68399999999999994</v>
          </cell>
          <cell r="E216">
            <v>0.627</v>
          </cell>
        </row>
        <row r="217">
          <cell r="A217">
            <v>932</v>
          </cell>
          <cell r="B217" t="str">
            <v>Vibrador com mangote</v>
          </cell>
          <cell r="C217" t="str">
            <v>mês</v>
          </cell>
          <cell r="D217">
            <v>84</v>
          </cell>
          <cell r="E217">
            <v>77</v>
          </cell>
        </row>
        <row r="218">
          <cell r="A218">
            <v>934</v>
          </cell>
          <cell r="B218" t="str">
            <v>Serra policorte</v>
          </cell>
          <cell r="C218" t="str">
            <v>h</v>
          </cell>
          <cell r="D218">
            <v>0.68399999999999994</v>
          </cell>
          <cell r="E218">
            <v>0.627</v>
          </cell>
        </row>
        <row r="219">
          <cell r="A219">
            <v>936</v>
          </cell>
          <cell r="B219" t="str">
            <v>Guincho coluna</v>
          </cell>
          <cell r="C219" t="str">
            <v>mês</v>
          </cell>
          <cell r="D219">
            <v>84</v>
          </cell>
          <cell r="E219">
            <v>77</v>
          </cell>
        </row>
        <row r="220">
          <cell r="A220">
            <v>938</v>
          </cell>
          <cell r="B220" t="str">
            <v>Condutor de entulho</v>
          </cell>
          <cell r="C220" t="str">
            <v>mês</v>
          </cell>
          <cell r="D220">
            <v>9.6</v>
          </cell>
          <cell r="E220">
            <v>8.8000000000000007</v>
          </cell>
        </row>
        <row r="221">
          <cell r="A221">
            <v>940</v>
          </cell>
          <cell r="B221" t="str">
            <v>Martelete pneumático</v>
          </cell>
          <cell r="C221" t="str">
            <v>h</v>
          </cell>
          <cell r="D221">
            <v>0</v>
          </cell>
        </row>
        <row r="222">
          <cell r="A222">
            <v>942</v>
          </cell>
          <cell r="B222" t="str">
            <v>Compressor</v>
          </cell>
          <cell r="C222" t="str">
            <v>h</v>
          </cell>
          <cell r="D222">
            <v>0</v>
          </cell>
        </row>
        <row r="224">
          <cell r="A224" t="str">
            <v>SUBCOMPOSIÇÕES</v>
          </cell>
        </row>
        <row r="225">
          <cell r="A225">
            <v>30158</v>
          </cell>
          <cell r="B225" t="str">
            <v>reaterro apiloado de valas</v>
          </cell>
          <cell r="C225" t="str">
            <v>m³</v>
          </cell>
          <cell r="D225">
            <v>11.55</v>
          </cell>
        </row>
        <row r="226">
          <cell r="A226">
            <v>30201</v>
          </cell>
          <cell r="B226" t="str">
            <v>escavação manual até 1,5m</v>
          </cell>
          <cell r="C226" t="str">
            <v>m³</v>
          </cell>
          <cell r="D226">
            <v>8.3800000000000008</v>
          </cell>
        </row>
        <row r="227">
          <cell r="A227">
            <v>40801</v>
          </cell>
          <cell r="B227" t="str">
            <v>AREIA seca peneirada</v>
          </cell>
          <cell r="C227" t="str">
            <v>m³</v>
          </cell>
          <cell r="D227">
            <v>44.46</v>
          </cell>
        </row>
        <row r="228">
          <cell r="A228">
            <v>40803</v>
          </cell>
          <cell r="B228" t="str">
            <v>CAL em pasta peneirada e pura</v>
          </cell>
          <cell r="C228" t="str">
            <v>m³</v>
          </cell>
          <cell r="D228">
            <v>111.74</v>
          </cell>
        </row>
        <row r="229">
          <cell r="A229">
            <v>40839</v>
          </cell>
          <cell r="B229" t="str">
            <v>ARGAMASSA de cimento e areia peneirada 1:3</v>
          </cell>
          <cell r="C229" t="str">
            <v>m³</v>
          </cell>
          <cell r="D229">
            <v>215.98</v>
          </cell>
        </row>
        <row r="230">
          <cell r="A230">
            <v>40927</v>
          </cell>
          <cell r="B230" t="str">
            <v>ARGAMASSA cimento, cal e areia peneirada 1:1:6</v>
          </cell>
          <cell r="C230" t="str">
            <v>m³</v>
          </cell>
          <cell r="D230">
            <v>165.02</v>
          </cell>
        </row>
        <row r="231">
          <cell r="A231">
            <v>50301</v>
          </cell>
          <cell r="B231" t="str">
            <v>forma em tábua de pinho p/fundação reaprov. 5x</v>
          </cell>
          <cell r="C231" t="str">
            <v>m²</v>
          </cell>
          <cell r="D231">
            <v>14.64</v>
          </cell>
        </row>
        <row r="232">
          <cell r="A232">
            <v>50302</v>
          </cell>
          <cell r="B232" t="str">
            <v>forma em tábua de pinho p/fundação sem reaproveitamento</v>
          </cell>
          <cell r="C232" t="str">
            <v>m²</v>
          </cell>
          <cell r="D232">
            <v>27.93</v>
          </cell>
        </row>
        <row r="233">
          <cell r="A233">
            <v>50403</v>
          </cell>
          <cell r="B233" t="str">
            <v>armadura CA-50 média 6,3 a 10mm (1/4 a 3/8")</v>
          </cell>
          <cell r="C233" t="str">
            <v>kg</v>
          </cell>
          <cell r="D233">
            <v>2.4</v>
          </cell>
        </row>
        <row r="234">
          <cell r="A234">
            <v>50405</v>
          </cell>
          <cell r="B234" t="str">
            <v>armadura CA-60 fina 3,4 a 6mm</v>
          </cell>
          <cell r="C234" t="str">
            <v>kg</v>
          </cell>
          <cell r="D234">
            <v>3.58</v>
          </cell>
        </row>
        <row r="235">
          <cell r="A235">
            <v>50505</v>
          </cell>
          <cell r="B235" t="str">
            <v>concreto estrutural fck=15MPa</v>
          </cell>
          <cell r="C235" t="str">
            <v>m³</v>
          </cell>
          <cell r="D235">
            <v>147.19</v>
          </cell>
        </row>
        <row r="236">
          <cell r="A236">
            <v>50515</v>
          </cell>
          <cell r="B236" t="str">
            <v>lançamento e aplicação de concreto em fundação</v>
          </cell>
          <cell r="C236" t="str">
            <v>m³</v>
          </cell>
          <cell r="D236">
            <v>21.58</v>
          </cell>
        </row>
        <row r="237">
          <cell r="A237">
            <v>60409</v>
          </cell>
          <cell r="B237" t="str">
            <v>concreto para laje de piso</v>
          </cell>
          <cell r="C237" t="str">
            <v>m³</v>
          </cell>
          <cell r="D237">
            <v>139.24</v>
          </cell>
        </row>
        <row r="238">
          <cell r="A238">
            <v>60411</v>
          </cell>
          <cell r="B238" t="str">
            <v>Lançamento de concreto em estruturas</v>
          </cell>
          <cell r="C238" t="str">
            <v>m³</v>
          </cell>
          <cell r="D238">
            <v>29.87</v>
          </cell>
        </row>
        <row r="239">
          <cell r="A239">
            <v>70153</v>
          </cell>
          <cell r="B239" t="str">
            <v>alvenaria com blocos de concreto 10x20x40</v>
          </cell>
          <cell r="C239" t="str">
            <v>m²</v>
          </cell>
          <cell r="D239">
            <v>12.86</v>
          </cell>
        </row>
        <row r="240">
          <cell r="A240" t="str">
            <v>S50500</v>
          </cell>
          <cell r="B240" t="str">
            <v>Baldrame concreto armado 15x30cm</v>
          </cell>
          <cell r="C240" t="str">
            <v>ml</v>
          </cell>
          <cell r="D240">
            <v>28.31</v>
          </cell>
        </row>
        <row r="241">
          <cell r="A241" t="str">
            <v>S50505</v>
          </cell>
          <cell r="B241" t="str">
            <v>Baldrame em blocos de concreto 15x20cm</v>
          </cell>
          <cell r="C241" t="str">
            <v>ml</v>
          </cell>
          <cell r="D241">
            <v>20.149999999999999</v>
          </cell>
        </row>
        <row r="242">
          <cell r="A242" t="str">
            <v>S50510</v>
          </cell>
          <cell r="B242" t="str">
            <v>laje de piso não estrutural e=7cm</v>
          </cell>
          <cell r="C242" t="str">
            <v>m2</v>
          </cell>
          <cell r="D242">
            <v>13.08</v>
          </cell>
        </row>
        <row r="243">
          <cell r="A243">
            <v>110408</v>
          </cell>
          <cell r="B243" t="str">
            <v>Cobertura em telha de fibrocimento</v>
          </cell>
          <cell r="C243" t="str">
            <v>m²</v>
          </cell>
          <cell r="D243">
            <v>8.82</v>
          </cell>
        </row>
        <row r="244">
          <cell r="A244">
            <v>160209</v>
          </cell>
          <cell r="B244" t="str">
            <v>Emboço com argamassa mista 1:1:6</v>
          </cell>
          <cell r="C244" t="str">
            <v>m²</v>
          </cell>
          <cell r="D244">
            <v>7.67</v>
          </cell>
        </row>
        <row r="245">
          <cell r="A245">
            <v>170202</v>
          </cell>
          <cell r="B245" t="str">
            <v>regularização de bases e=6cm</v>
          </cell>
          <cell r="C245" t="str">
            <v>m²</v>
          </cell>
          <cell r="D245">
            <v>14.42</v>
          </cell>
        </row>
        <row r="246">
          <cell r="A246" t="str">
            <v>S170202</v>
          </cell>
          <cell r="B246" t="str">
            <v>regulariação de bases e=3cm</v>
          </cell>
          <cell r="C246" t="str">
            <v>m²</v>
          </cell>
          <cell r="D246">
            <v>7.94</v>
          </cell>
        </row>
        <row r="247">
          <cell r="A247">
            <v>200205</v>
          </cell>
          <cell r="B247" t="str">
            <v>Pintura PVA de paredes internas 3 demãos</v>
          </cell>
          <cell r="C247" t="str">
            <v>m²</v>
          </cell>
          <cell r="D247">
            <v>5.37</v>
          </cell>
        </row>
        <row r="248">
          <cell r="A248">
            <v>200602</v>
          </cell>
          <cell r="B248" t="str">
            <v>Pintura a óleo em esquadrias metálicas 2 demãos</v>
          </cell>
          <cell r="C248" t="str">
            <v>m²</v>
          </cell>
          <cell r="D248">
            <v>8.17</v>
          </cell>
        </row>
        <row r="249">
          <cell r="A249">
            <v>500001</v>
          </cell>
          <cell r="B249" t="str">
            <v>Concreto para pisos 13,5 Mpa</v>
          </cell>
          <cell r="C249" t="str">
            <v>m³</v>
          </cell>
          <cell r="D249">
            <v>147.46</v>
          </cell>
        </row>
      </sheetData>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ORCA "/>
      <sheetName val="CRONOGRAMA"/>
      <sheetName val="PLAN_FORN"/>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ORCA "/>
      <sheetName val="CRONOGRAMA"/>
      <sheetName val="PLAN_FORN"/>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SERVIÇO"/>
      <sheetName val="ESPELHO  "/>
      <sheetName val="Plan1"/>
      <sheetName val="BASE 5E"/>
      <sheetName val="MEDICAO"/>
      <sheetName val="Planilha"/>
      <sheetName val="CAPA -1"/>
      <sheetName val="Replan"/>
      <sheetName val="Resum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MATERIAIS"/>
      <sheetName val="TABELA"/>
      <sheetName val="SERVIÇOS"/>
      <sheetName val="ESPELHO  "/>
      <sheetName val="Módulo1"/>
      <sheetName val="PLANILHA DE QUANT. E CUSTOS A"/>
      <sheetName val="Replan"/>
      <sheetName val="Rede de Distribuição de Água"/>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SERVIÇO"/>
      <sheetName val="MATERIAL"/>
      <sheetName val="COMPOSIÇÃO"/>
      <sheetName val="CAPA -1"/>
      <sheetName val="Replan"/>
      <sheetName val="Planilha de Custo"/>
      <sheetName val="Anexos"/>
      <sheetName val="MEDICAO"/>
      <sheetName val="BASE 5E"/>
      <sheetName val="PLANILH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SERVIÇO"/>
      <sheetName val="MATERIAL"/>
      <sheetName val="COMPOSIÇÃO"/>
      <sheetName val="PLANILHA"/>
      <sheetName val="Planilha de Custo"/>
      <sheetName val="ADMI_25.01"/>
      <sheetName val="Replan"/>
      <sheetName val="Resumo"/>
    </sheetNames>
    <sheetDataSet>
      <sheetData sheetId="0"/>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TABELA RECURSOS"/>
      <sheetName val="CPU BÁSICA"/>
      <sheetName val="CPU BÁSICA 2"/>
      <sheetName val="CPU BÁSICA 1"/>
      <sheetName val="AUX 30 CONCRETO 35 MPa"/>
      <sheetName val="AUX 29 CHAMINÉ PV H = 1,00"/>
      <sheetName val="AUX 28 LASTRO DE SEIXO"/>
      <sheetName val="AUX 27 ESCAVAÇÃO MANUAL"/>
      <sheetName val="AUX 26 CONFECÇÃO SUPORTE "/>
      <sheetName val="AUX 25 CONFECÇÃO PLACA"/>
      <sheetName val="AUX 24 GUIA DE MADEIRA"/>
      <sheetName val="AUX 23 CONF TUBO 60"/>
      <sheetName val="AUX 22 ARGAMASSA 14"/>
      <sheetName val="AUX 21 ARGAMASSA 13"/>
      <sheetName val="AUX 20 AÇO CA 25"/>
      <sheetName val="AUX 19 AÇO CA 50"/>
      <sheetName val="AUX 18 AÇO CA 60"/>
      <sheetName val="AUX 17 CONCRETO CICLÓPICO 12"/>
      <sheetName val="AUX 16 CONCRETO 18 MPa TUBOS"/>
      <sheetName val="AUX 15 CONCRETO 25 MPa"/>
      <sheetName val="AUX 14 CONCRETO 20 MPa"/>
      <sheetName val="AUX 13 CONCRETO 15 MPa"/>
      <sheetName val="AUX 12 CONC 12 MPa"/>
      <sheetName val="AUX 11 CONCRETO 10 MPa"/>
      <sheetName val="AUX 10 FORMA COMP PLASTIIFCA"/>
      <sheetName val="AUX 09 FORMA COMUM"/>
      <sheetName val="AUX 08 USINAGEM CBUQ"/>
      <sheetName val="AUX 07 ESCAV CARGA JAZIDA"/>
      <sheetName val="AUX 06 EXPURGO JAZIDA"/>
      <sheetName val="AUX 05 LIMPEZA JAZIDA"/>
      <sheetName val="AUX 04 ALVENARIA DE TIJOLO"/>
      <sheetName val="AUX 03 FORNEC AÇO CA 60"/>
      <sheetName val="AUX 02 FORNEC AÇO CA 50"/>
      <sheetName val="AUX 01 FORNEC AÇO CA 25"/>
      <sheetName val="8.13 ARBUSTOS"/>
      <sheetName val="8.12 FORN IMPL PLACA SINAL"/>
      <sheetName val="8.11 PINTURA DE FAIXA"/>
      <sheetName val="8.10 FORNEC CAP-20"/>
      <sheetName val="8.9 FORNEC RR-2C"/>
      <sheetName val="8.8 FORNEC CM-30"/>
      <sheetName val="8.7TRANSPORTE MATERIAL JAZIDA"/>
      <sheetName val="8.6 CBUQ CAPA ROLAMENTO"/>
      <sheetName val="8.5 PINTURA LIGAÇÃO"/>
      <sheetName val="8.4 IMPRIMAÇÃO"/>
      <sheetName val="8.3 BASE"/>
      <sheetName val="8.2 SUBASE"/>
      <sheetName val="8.1 REGULARIZAÇÃO"/>
      <sheetName val="7.2 Instal eletrica"/>
      <sheetName val="6.5.4 Poste tubo galv.com lumin"/>
      <sheetName val="6.5.3 GUARDA RODAS"/>
      <sheetName val="6.5.2 GUARDA CORPO"/>
      <sheetName val="6.5.1 LAJE TRANSIÇÃO"/>
      <sheetName val="6.4.2.1 CIMBRAMNETO"/>
      <sheetName val="6.2.3 CONCRETO fck = 25,0 MPa"/>
      <sheetName val="6.1.2 PONTE SERVIÇO"/>
      <sheetName val="6.1.1 ESTACA PRE MOLD 30x30"/>
      <sheetName val="5.14 MANTA GEOTEXTIL (2)"/>
      <sheetName val="5.13 CAMADA DE AREIA"/>
      <sheetName val="5.12 CAMADA DE SEIXO"/>
      <sheetName val="5.11 GUARDA CORPO METALICO"/>
      <sheetName val="5.10 PASSEIO DE TIJOLO CERÂMICO"/>
      <sheetName val="5.9 CAMADA ENCH PASSEIO"/>
      <sheetName val="5.8 BANCO ARGAMASSA ARMADA"/>
      <sheetName val="5.7 GRAMA EM PLACA"/>
      <sheetName val="5.6 TERRA VEGETAL"/>
      <sheetName val="5.5 ESCOR DESCONTIUO VALA"/>
      <sheetName val="5.4 BOCA DE LOBO "/>
      <sheetName val="5.3 CX PASSAGEM TUBO 60"/>
      <sheetName val="5.2 MEIO FIO C SARJETA"/>
      <sheetName val="5.1 TUBULAÇÃO D=0,60 M"/>
      <sheetName val="4.2.6 JUNTA DILAT FUNGENBAND"/>
      <sheetName val="4.2.5 CONCRETO fck = 20,0 MPa"/>
      <sheetName val="4.2.4 AÇO CA 50"/>
      <sheetName val="4.2.3 FORMA"/>
      <sheetName val="4.2.2 LASTRO CONC MAGRO 10 MPa"/>
      <sheetName val="4.2.1 ESCAV MANUAL"/>
      <sheetName val="4.1.7 REATERRO MANUAL DE VALA"/>
      <sheetName val="4.1.6 MANTA GEOTEXTIL"/>
      <sheetName val="4.1.5 ESCAV MEC VALA"/>
      <sheetName val="4.1.4 PLACA PRE MOLDADA (2)"/>
      <sheetName val="4.1.3 PLACA PRE MOLDADA"/>
      <sheetName val="4.1.2 ESTACA PRE MOLDADA 20x20"/>
      <sheetName val="4.1.1 ESTACA PRE MOLDADA 25x25"/>
      <sheetName val="3.8 ESGOTAMENTO COM BOMBA"/>
      <sheetName val="3.7.3 COMPACTAÇÃO 100%"/>
      <sheetName val="3.6 MOMENTO TRANSP MAT 1a "/>
      <sheetName val="3.5 ESCAV MAT 1A CATEGORIA"/>
      <sheetName val="3.4 MOMENTO TRANSPORTE MAT AGUA"/>
      <sheetName val="3.3 ESCAV MAT COM AGUA"/>
      <sheetName val="3.2 EXEC ENSECADEIRA"/>
      <sheetName val="3.1 DESMATAMENTO MANUAL"/>
      <sheetName val="2.5  TRANSPORTE MAT REMOÇÃO"/>
      <sheetName val="2.4 REMOÇÃO DE ENTULHO"/>
      <sheetName val="2.3 DEMOL REM CONC ARMADO"/>
      <sheetName val="2.2 DEM REM ESTRUTURA MADEIRA"/>
      <sheetName val="2.1 REMANEJ FAMÍLIA"/>
      <sheetName val="1.5 Projeto executivo"/>
      <sheetName val="1.4 PLACA SINALIZAÇÃO"/>
      <sheetName val="1.3 LOC TOPOGRÁFICA"/>
      <sheetName val="1.2 Instal canteiro obras"/>
      <sheetName val=" 1.1 Mobilização e desmob "/>
      <sheetName val="Plan1"/>
      <sheetName val="planilha de quant. e custos a"/>
      <sheetName val="planilha de quant_ e custos a"/>
      <sheetName val="Etapa Única"/>
    </sheetNames>
    <sheetDataSet>
      <sheetData sheetId="0"/>
      <sheetData sheetId="1">
        <row r="1">
          <cell r="G1" t="str">
            <v>BDI</v>
          </cell>
        </row>
        <row r="2">
          <cell r="C2" t="str">
            <v>Custo Unitário da Mão-de-obra</v>
          </cell>
          <cell r="G2">
            <v>0.23899999999999999</v>
          </cell>
        </row>
        <row r="3">
          <cell r="A3" t="str">
            <v>Item</v>
          </cell>
          <cell r="B3" t="str">
            <v>Código</v>
          </cell>
          <cell r="C3" t="str">
            <v>Denominação</v>
          </cell>
          <cell r="D3" t="str">
            <v>Valor mensal</v>
          </cell>
          <cell r="E3" t="str">
            <v>Encargos</v>
          </cell>
          <cell r="F3" t="str">
            <v>Custo Unitário</v>
          </cell>
          <cell r="G3" t="str">
            <v>Encargos sociais</v>
          </cell>
        </row>
        <row r="4">
          <cell r="A4">
            <v>1</v>
          </cell>
          <cell r="C4" t="str">
            <v>Salário Minimo</v>
          </cell>
          <cell r="D4">
            <v>300</v>
          </cell>
          <cell r="E4">
            <v>378.9</v>
          </cell>
          <cell r="F4">
            <v>3.0859000000000001</v>
          </cell>
          <cell r="G4">
            <v>1.2629999999999999</v>
          </cell>
        </row>
        <row r="5">
          <cell r="A5">
            <v>2</v>
          </cell>
          <cell r="B5" t="str">
            <v>T301</v>
          </cell>
          <cell r="C5" t="str">
            <v>MOTORISTA VEÍCULO LEVE</v>
          </cell>
          <cell r="D5">
            <v>870</v>
          </cell>
          <cell r="E5">
            <v>1098.81</v>
          </cell>
          <cell r="F5">
            <v>8.9490999999999996</v>
          </cell>
        </row>
        <row r="6">
          <cell r="A6">
            <v>3</v>
          </cell>
          <cell r="B6">
            <v>7302</v>
          </cell>
          <cell r="C6" t="str">
            <v>MOTORISTA DE CAMINHÃO</v>
          </cell>
          <cell r="D6">
            <v>960</v>
          </cell>
          <cell r="E6">
            <v>1212.48</v>
          </cell>
          <cell r="F6">
            <v>9.8749000000000002</v>
          </cell>
          <cell r="G6" t="str">
            <v>GRUPO 1</v>
          </cell>
        </row>
        <row r="7">
          <cell r="A7">
            <v>4</v>
          </cell>
          <cell r="B7" t="str">
            <v>T303</v>
          </cell>
          <cell r="C7" t="str">
            <v>MOTORISTA DE VEÍCULO ESPECIAL</v>
          </cell>
          <cell r="D7">
            <v>1020</v>
          </cell>
          <cell r="E7">
            <v>1288.26</v>
          </cell>
          <cell r="F7">
            <v>10.492100000000001</v>
          </cell>
          <cell r="G7" t="str">
            <v>GRUPO 2</v>
          </cell>
        </row>
        <row r="8">
          <cell r="A8">
            <v>5</v>
          </cell>
          <cell r="B8" t="str">
            <v>T311</v>
          </cell>
          <cell r="C8" t="str">
            <v>OPERADOR DE EQUIPAMENTO LEVE 1</v>
          </cell>
          <cell r="D8">
            <v>720</v>
          </cell>
          <cell r="E8">
            <v>909.36</v>
          </cell>
          <cell r="F8">
            <v>7.4062000000000001</v>
          </cell>
          <cell r="G8" t="str">
            <v>GRUPO 3</v>
          </cell>
        </row>
        <row r="9">
          <cell r="A9">
            <v>6</v>
          </cell>
          <cell r="B9" t="str">
            <v>T312</v>
          </cell>
          <cell r="C9" t="str">
            <v>OPERADOR DE EQUIPAMENTO LEVE 2</v>
          </cell>
          <cell r="D9">
            <v>810</v>
          </cell>
          <cell r="E9">
            <v>1023.03</v>
          </cell>
          <cell r="F9">
            <v>8.3320000000000007</v>
          </cell>
        </row>
        <row r="10">
          <cell r="A10">
            <v>7</v>
          </cell>
          <cell r="B10" t="str">
            <v>T313</v>
          </cell>
          <cell r="C10" t="str">
            <v>OPERADOR DE EQUIP. PESADO</v>
          </cell>
          <cell r="D10">
            <v>1050</v>
          </cell>
          <cell r="E10">
            <v>1326.15</v>
          </cell>
          <cell r="F10">
            <v>10.800700000000001</v>
          </cell>
        </row>
        <row r="11">
          <cell r="A11">
            <v>8</v>
          </cell>
          <cell r="B11" t="str">
            <v>T314</v>
          </cell>
          <cell r="C11" t="str">
            <v>OPERADOR DE EQUIP. ESPECIAL</v>
          </cell>
          <cell r="D11">
            <v>1110</v>
          </cell>
          <cell r="E11">
            <v>1401.93</v>
          </cell>
          <cell r="F11">
            <v>11.417899999999999</v>
          </cell>
        </row>
        <row r="12">
          <cell r="A12">
            <v>9</v>
          </cell>
          <cell r="B12" t="str">
            <v>T401</v>
          </cell>
          <cell r="C12" t="str">
            <v>PRÉ-MARCADOR</v>
          </cell>
          <cell r="D12">
            <v>1110</v>
          </cell>
          <cell r="E12">
            <v>1401.93</v>
          </cell>
          <cell r="F12">
            <v>11.417899999999999</v>
          </cell>
        </row>
        <row r="13">
          <cell r="A13">
            <v>10</v>
          </cell>
          <cell r="C13" t="str">
            <v>ASSISTENTE SOCIAL</v>
          </cell>
          <cell r="D13">
            <v>2100</v>
          </cell>
          <cell r="E13">
            <v>2652.3</v>
          </cell>
          <cell r="F13">
            <v>21.601400000000002</v>
          </cell>
        </row>
        <row r="14">
          <cell r="A14">
            <v>11</v>
          </cell>
          <cell r="B14" t="str">
            <v>T501</v>
          </cell>
          <cell r="C14" t="str">
            <v xml:space="preserve">ENCARREGADO DE TURMA </v>
          </cell>
          <cell r="D14">
            <v>1110</v>
          </cell>
          <cell r="E14">
            <v>1401.93</v>
          </cell>
          <cell r="F14">
            <v>11.417899999999999</v>
          </cell>
        </row>
        <row r="15">
          <cell r="A15">
            <v>12</v>
          </cell>
          <cell r="B15" t="str">
            <v>T511</v>
          </cell>
          <cell r="C15" t="str">
            <v>ENCARREGADO DE PAVIMENTAÇÃO</v>
          </cell>
          <cell r="D15">
            <v>2100</v>
          </cell>
          <cell r="E15">
            <v>2652.3</v>
          </cell>
          <cell r="F15">
            <v>21.601400000000002</v>
          </cell>
        </row>
        <row r="16">
          <cell r="A16">
            <v>13</v>
          </cell>
          <cell r="B16" t="str">
            <v>T512</v>
          </cell>
          <cell r="C16" t="str">
            <v>ENCARREGADO DE BRITAGEM</v>
          </cell>
          <cell r="D16">
            <v>2100</v>
          </cell>
          <cell r="E16">
            <v>2652.3</v>
          </cell>
          <cell r="F16">
            <v>21.601400000000002</v>
          </cell>
        </row>
        <row r="17">
          <cell r="A17">
            <v>14</v>
          </cell>
          <cell r="C17" t="str">
            <v>TOPOGRAFO</v>
          </cell>
          <cell r="D17">
            <v>1230</v>
          </cell>
          <cell r="E17">
            <v>1553.49</v>
          </cell>
          <cell r="F17">
            <v>12.652200000000001</v>
          </cell>
        </row>
        <row r="18">
          <cell r="A18">
            <v>15</v>
          </cell>
          <cell r="B18" t="str">
            <v>T602</v>
          </cell>
          <cell r="C18" t="str">
            <v>MONTADOR</v>
          </cell>
          <cell r="D18">
            <v>780</v>
          </cell>
          <cell r="E18">
            <v>985.14</v>
          </cell>
          <cell r="F18">
            <v>8.0234000000000005</v>
          </cell>
        </row>
        <row r="19">
          <cell r="A19">
            <v>16</v>
          </cell>
          <cell r="B19" t="str">
            <v>T603</v>
          </cell>
          <cell r="C19" t="str">
            <v>CARPINTEIRO</v>
          </cell>
          <cell r="D19">
            <v>780</v>
          </cell>
          <cell r="E19">
            <v>985.14</v>
          </cell>
          <cell r="F19">
            <v>8.0234000000000005</v>
          </cell>
        </row>
        <row r="20">
          <cell r="A20">
            <v>17</v>
          </cell>
          <cell r="B20" t="str">
            <v>T604</v>
          </cell>
          <cell r="C20" t="str">
            <v>PEDREIRO</v>
          </cell>
          <cell r="D20">
            <v>780</v>
          </cell>
          <cell r="E20">
            <v>985.14</v>
          </cell>
          <cell r="F20">
            <v>8.0234000000000005</v>
          </cell>
        </row>
        <row r="21">
          <cell r="A21">
            <v>18</v>
          </cell>
          <cell r="B21" t="str">
            <v>T605</v>
          </cell>
          <cell r="C21" t="str">
            <v>ARMADOR</v>
          </cell>
          <cell r="D21">
            <v>780</v>
          </cell>
          <cell r="E21">
            <v>985.14</v>
          </cell>
          <cell r="F21">
            <v>8.0234000000000005</v>
          </cell>
        </row>
        <row r="22">
          <cell r="A22">
            <v>19</v>
          </cell>
          <cell r="B22" t="str">
            <v>T606</v>
          </cell>
          <cell r="C22" t="str">
            <v>FERREIRO</v>
          </cell>
          <cell r="D22">
            <v>780</v>
          </cell>
          <cell r="E22">
            <v>985.14</v>
          </cell>
          <cell r="F22">
            <v>8.0234000000000005</v>
          </cell>
        </row>
        <row r="23">
          <cell r="A23">
            <v>20</v>
          </cell>
          <cell r="B23" t="str">
            <v>T607</v>
          </cell>
          <cell r="C23" t="str">
            <v>PINTOR</v>
          </cell>
          <cell r="D23">
            <v>780</v>
          </cell>
          <cell r="E23">
            <v>985.14</v>
          </cell>
          <cell r="F23">
            <v>8.0234000000000005</v>
          </cell>
        </row>
        <row r="24">
          <cell r="A24">
            <v>21</v>
          </cell>
          <cell r="B24" t="str">
            <v>T608</v>
          </cell>
          <cell r="C24" t="str">
            <v>SOLDADOR</v>
          </cell>
          <cell r="D24">
            <v>780</v>
          </cell>
          <cell r="E24">
            <v>985.14</v>
          </cell>
          <cell r="F24">
            <v>8.0234000000000005</v>
          </cell>
        </row>
        <row r="25">
          <cell r="A25">
            <v>22</v>
          </cell>
          <cell r="B25" t="str">
            <v>T610</v>
          </cell>
          <cell r="C25" t="str">
            <v>SERRALHEIRO</v>
          </cell>
          <cell r="D25">
            <v>780</v>
          </cell>
          <cell r="E25">
            <v>985.14</v>
          </cell>
          <cell r="F25">
            <v>8.0234000000000005</v>
          </cell>
        </row>
        <row r="26">
          <cell r="A26">
            <v>23</v>
          </cell>
          <cell r="B26" t="str">
            <v>T701</v>
          </cell>
          <cell r="C26" t="str">
            <v>SERVENTE</v>
          </cell>
          <cell r="D26">
            <v>570</v>
          </cell>
          <cell r="E26">
            <v>719.91</v>
          </cell>
          <cell r="F26">
            <v>5.8632</v>
          </cell>
        </row>
        <row r="27">
          <cell r="A27">
            <v>24</v>
          </cell>
          <cell r="B27" t="str">
            <v>T702</v>
          </cell>
          <cell r="C27" t="str">
            <v>AJUDANTE</v>
          </cell>
          <cell r="D27">
            <v>630</v>
          </cell>
          <cell r="E27">
            <v>795.69</v>
          </cell>
          <cell r="F27">
            <v>6.4804000000000004</v>
          </cell>
        </row>
        <row r="28">
          <cell r="A28">
            <v>25</v>
          </cell>
          <cell r="C28" t="str">
            <v>ELETRICISTA</v>
          </cell>
          <cell r="D28">
            <v>780</v>
          </cell>
          <cell r="E28">
            <v>985.14</v>
          </cell>
          <cell r="F28">
            <v>8.0234000000000005</v>
          </cell>
        </row>
        <row r="29">
          <cell r="A29">
            <v>26</v>
          </cell>
          <cell r="C29" t="str">
            <v>ADIC. M.O. - FERRAMENTAS</v>
          </cell>
          <cell r="F29">
            <v>0.15509999999999999</v>
          </cell>
        </row>
        <row r="30">
          <cell r="A30">
            <v>27</v>
          </cell>
          <cell r="C30" t="str">
            <v>ADIC. M.O. - FERRAMENTAS</v>
          </cell>
          <cell r="F30">
            <v>0.2051</v>
          </cell>
        </row>
        <row r="32">
          <cell r="C32" t="str">
            <v>Custo Horário de Equipamentos</v>
          </cell>
        </row>
        <row r="33">
          <cell r="A33" t="str">
            <v>Item</v>
          </cell>
          <cell r="B33" t="str">
            <v>Código</v>
          </cell>
          <cell r="C33" t="str">
            <v>Equipamento</v>
          </cell>
          <cell r="D33" t="str">
            <v>Aquisição</v>
          </cell>
          <cell r="E33" t="str">
            <v>Improdutivo</v>
          </cell>
          <cell r="F33" t="str">
            <v>Operativo</v>
          </cell>
        </row>
        <row r="34">
          <cell r="A34">
            <v>30</v>
          </cell>
          <cell r="B34" t="str">
            <v>E001</v>
          </cell>
          <cell r="C34" t="str">
            <v>TRATOR DE ESTEIRA NH 7D (67 kW)</v>
          </cell>
          <cell r="E34">
            <v>10.800700000000001</v>
          </cell>
          <cell r="F34">
            <v>105.14709999999999</v>
          </cell>
        </row>
        <row r="35">
          <cell r="A35">
            <v>31</v>
          </cell>
          <cell r="B35" t="str">
            <v>E002</v>
          </cell>
          <cell r="C35" t="str">
            <v>TRATOR DE ESTEIRA CAT D6M (106 KW)</v>
          </cell>
          <cell r="E35">
            <v>10.800700000000001</v>
          </cell>
          <cell r="F35">
            <v>183.96770000000001</v>
          </cell>
        </row>
        <row r="36">
          <cell r="A36">
            <v>32</v>
          </cell>
          <cell r="B36" t="str">
            <v>E003</v>
          </cell>
          <cell r="C36" t="str">
            <v>TRATOR DE ESTEIRA CAT D8R (228 kW)</v>
          </cell>
          <cell r="E36">
            <v>10.800700000000001</v>
          </cell>
          <cell r="F36">
            <v>355.20600000000002</v>
          </cell>
        </row>
        <row r="37">
          <cell r="A37">
            <v>33</v>
          </cell>
          <cell r="B37" t="str">
            <v>E006</v>
          </cell>
          <cell r="C37" t="str">
            <v>MOTONIVELADORA CAT 120H (100 kW)</v>
          </cell>
          <cell r="E37">
            <v>11.417899999999999</v>
          </cell>
          <cell r="F37">
            <v>124.56229999999999</v>
          </cell>
        </row>
        <row r="38">
          <cell r="A38">
            <v>34</v>
          </cell>
          <cell r="B38" t="str">
            <v>E007</v>
          </cell>
          <cell r="C38" t="str">
            <v>TRATOR AGRÍCOLA M F-292/4 (77 kW)</v>
          </cell>
          <cell r="E38">
            <v>8.3320000000000007</v>
          </cell>
          <cell r="F38">
            <v>66.749700000000004</v>
          </cell>
        </row>
        <row r="39">
          <cell r="A39">
            <v>35</v>
          </cell>
          <cell r="B39" t="str">
            <v>E009</v>
          </cell>
          <cell r="C39" t="str">
            <v>CARREGAD. PNEUS CAT  924G  1,80 M3 ( 89 kW)</v>
          </cell>
          <cell r="E39">
            <v>10.800700000000001</v>
          </cell>
          <cell r="F39">
            <v>102.96259999999999</v>
          </cell>
        </row>
        <row r="40">
          <cell r="A40">
            <v>36</v>
          </cell>
          <cell r="B40" t="str">
            <v>E010</v>
          </cell>
          <cell r="C40" t="str">
            <v>CARREGAD. PNEUS CAT 950G 2,90 M3 (135 kW)</v>
          </cell>
          <cell r="E40">
            <v>10.800700000000001</v>
          </cell>
          <cell r="F40">
            <v>167.08199999999999</v>
          </cell>
        </row>
        <row r="41">
          <cell r="A41">
            <v>37</v>
          </cell>
          <cell r="B41" t="str">
            <v>E011</v>
          </cell>
          <cell r="C41" t="str">
            <v>RETROESCAVADEIRA MF-86HF (57 kW)</v>
          </cell>
          <cell r="E41">
            <v>10.800700000000001</v>
          </cell>
          <cell r="F41">
            <v>55.758699999999997</v>
          </cell>
        </row>
        <row r="42">
          <cell r="A42">
            <v>38</v>
          </cell>
          <cell r="B42" t="str">
            <v>E013</v>
          </cell>
          <cell r="C42" t="str">
            <v>ROLO COMP PÉ CARNEIRO CA-25-PD  (85 kW)</v>
          </cell>
          <cell r="E42">
            <v>8.3320000000000007</v>
          </cell>
          <cell r="F42">
            <v>112.70350000000001</v>
          </cell>
        </row>
        <row r="43">
          <cell r="A43">
            <v>43</v>
          </cell>
          <cell r="B43" t="str">
            <v>E062</v>
          </cell>
          <cell r="C43" t="str">
            <v>ESCAVADEIRA HIDR. CAT 330CL (182 kW)</v>
          </cell>
          <cell r="E43">
            <v>11.417899999999999</v>
          </cell>
          <cell r="F43">
            <v>257.74020000000002</v>
          </cell>
        </row>
        <row r="44">
          <cell r="A44">
            <v>44</v>
          </cell>
          <cell r="B44" t="str">
            <v>E063</v>
          </cell>
          <cell r="C44" t="str">
            <v>ESCAVADEIRA HIDR. CAT 320CL (102 kW)</v>
          </cell>
          <cell r="E44">
            <v>11.417899999999999</v>
          </cell>
          <cell r="F44">
            <v>157.3682</v>
          </cell>
        </row>
        <row r="45">
          <cell r="A45">
            <v>47</v>
          </cell>
          <cell r="B45" t="str">
            <v>E101</v>
          </cell>
          <cell r="C45" t="str">
            <v>GRADE DE DISCOS GA 24 x 24</v>
          </cell>
          <cell r="E45">
            <v>0</v>
          </cell>
          <cell r="F45">
            <v>2.4575999999999998</v>
          </cell>
        </row>
        <row r="46">
          <cell r="A46">
            <v>48</v>
          </cell>
          <cell r="B46" t="str">
            <v>E102</v>
          </cell>
          <cell r="C46" t="str">
            <v>ROLO COMP TANDEM CC-422C (93 kW)</v>
          </cell>
          <cell r="E46">
            <v>8.3320000000000007</v>
          </cell>
          <cell r="F46">
            <v>132.7011</v>
          </cell>
        </row>
        <row r="47">
          <cell r="A47">
            <v>51</v>
          </cell>
          <cell r="B47" t="str">
            <v>E105</v>
          </cell>
          <cell r="C47" t="str">
            <v>ROLO COMP PNEUS SP 8000  (97 kW)</v>
          </cell>
          <cell r="E47">
            <v>8.3320000000000007</v>
          </cell>
          <cell r="F47">
            <v>111.97880000000001</v>
          </cell>
        </row>
        <row r="48">
          <cell r="A48">
            <v>55</v>
          </cell>
          <cell r="B48" t="str">
            <v>E107</v>
          </cell>
          <cell r="C48" t="str">
            <v>VASSOURA MECÂNICA REBOCÁVEL</v>
          </cell>
          <cell r="E48">
            <v>0</v>
          </cell>
          <cell r="F48">
            <v>4.0309999999999997</v>
          </cell>
        </row>
        <row r="49">
          <cell r="A49">
            <v>56</v>
          </cell>
          <cell r="B49" t="str">
            <v>E110</v>
          </cell>
          <cell r="C49" t="str">
            <v>TANQUE ESTOCAGEM DE ASFALTO 20.000 L</v>
          </cell>
          <cell r="E49">
            <v>0</v>
          </cell>
          <cell r="F49">
            <v>4.1859999999999999</v>
          </cell>
        </row>
        <row r="50">
          <cell r="A50">
            <v>57</v>
          </cell>
          <cell r="B50" t="str">
            <v>E111</v>
          </cell>
          <cell r="C50" t="str">
            <v>EQUIP. DISTR. ASFALTO S/ CAMINHÃO (150 kW)</v>
          </cell>
          <cell r="E50">
            <v>9.8749000000000002</v>
          </cell>
          <cell r="F50">
            <v>98.639300000000006</v>
          </cell>
        </row>
        <row r="51">
          <cell r="A51">
            <v>58</v>
          </cell>
          <cell r="B51" t="str">
            <v>E112</v>
          </cell>
          <cell r="C51" t="str">
            <v>AQUECEDOR DE FLUÍDO TÉRMICO</v>
          </cell>
          <cell r="E51">
            <v>0</v>
          </cell>
          <cell r="F51">
            <v>21.924800000000001</v>
          </cell>
        </row>
        <row r="52">
          <cell r="A52">
            <v>74</v>
          </cell>
          <cell r="B52" t="str">
            <v>E139</v>
          </cell>
          <cell r="C52" t="str">
            <v>ROLO COMP VIBRO LISO CA-25D  (86 kW)</v>
          </cell>
          <cell r="E52">
            <v>8.3320000000000007</v>
          </cell>
          <cell r="F52">
            <v>111.0277</v>
          </cell>
        </row>
        <row r="53">
          <cell r="A53">
            <v>75</v>
          </cell>
          <cell r="B53" t="str">
            <v>E147</v>
          </cell>
          <cell r="C53" t="str">
            <v>USINA ASFÁLTO A QUENTE 90/120 T/H (188 kW)</v>
          </cell>
          <cell r="E53">
            <v>11.417899999999999</v>
          </cell>
          <cell r="F53">
            <v>200.3177</v>
          </cell>
        </row>
        <row r="54">
          <cell r="A54">
            <v>76</v>
          </cell>
          <cell r="B54" t="str">
            <v>E149</v>
          </cell>
          <cell r="C54" t="str">
            <v>VIBRO-ACAB. ASFÁLTO VDA-600BM (74 kW)</v>
          </cell>
          <cell r="E54">
            <v>11.417899999999999</v>
          </cell>
          <cell r="F54">
            <v>134.78290000000001</v>
          </cell>
        </row>
        <row r="55">
          <cell r="A55">
            <v>85</v>
          </cell>
          <cell r="B55" t="str">
            <v>E202</v>
          </cell>
          <cell r="C55" t="str">
            <v>COMPRESSOR DE AR 400 PCM (89 kW)</v>
          </cell>
          <cell r="E55">
            <v>8.3320000000000007</v>
          </cell>
          <cell r="F55">
            <v>63.345700000000001</v>
          </cell>
        </row>
        <row r="56">
          <cell r="A56">
            <v>86</v>
          </cell>
          <cell r="B56" t="str">
            <v>E208</v>
          </cell>
          <cell r="C56" t="str">
            <v>COMPRESSOR DE AR 200 PCM (58 kW)</v>
          </cell>
          <cell r="E56">
            <v>8.3320000000000007</v>
          </cell>
          <cell r="F56">
            <v>47.635599999999997</v>
          </cell>
        </row>
        <row r="57">
          <cell r="A57">
            <v>92</v>
          </cell>
          <cell r="B57" t="str">
            <v>E211</v>
          </cell>
          <cell r="C57" t="str">
            <v>MAQUINA P/ PINTURA (2 kW)</v>
          </cell>
          <cell r="E57">
            <v>0</v>
          </cell>
          <cell r="F57">
            <v>0.9577</v>
          </cell>
        </row>
        <row r="58">
          <cell r="A58">
            <v>93</v>
          </cell>
          <cell r="B58" t="str">
            <v>E210</v>
          </cell>
          <cell r="C58" t="str">
            <v>MARTELETE - ROMPEDOR 33 kg</v>
          </cell>
          <cell r="E58">
            <v>7.4062000000000001</v>
          </cell>
          <cell r="F58">
            <v>9.7596000000000007</v>
          </cell>
        </row>
        <row r="59">
          <cell r="A59">
            <v>94</v>
          </cell>
          <cell r="B59" t="str">
            <v>E302</v>
          </cell>
          <cell r="C59" t="str">
            <v>BETONEIRA - 320 L (4 kW)</v>
          </cell>
          <cell r="E59">
            <v>8.3320000000000007</v>
          </cell>
          <cell r="F59">
            <v>9.9809000000000001</v>
          </cell>
        </row>
        <row r="60">
          <cell r="A60">
            <v>98</v>
          </cell>
          <cell r="B60" t="str">
            <v>E303</v>
          </cell>
          <cell r="C60" t="str">
            <v>BETONEIRA - 750 L (9 kW)</v>
          </cell>
          <cell r="E60">
            <v>8.3320000000000007</v>
          </cell>
          <cell r="F60">
            <v>12.4125</v>
          </cell>
        </row>
        <row r="61">
          <cell r="A61">
            <v>99</v>
          </cell>
          <cell r="B61" t="str">
            <v>E304</v>
          </cell>
          <cell r="C61" t="str">
            <v>TRANSP. MANUAL - CARRINHO DE MÃO 80 L</v>
          </cell>
          <cell r="E61">
            <v>0</v>
          </cell>
          <cell r="F61">
            <v>0.13339999999999999</v>
          </cell>
        </row>
        <row r="62">
          <cell r="A62">
            <v>101</v>
          </cell>
          <cell r="B62" t="str">
            <v>E305</v>
          </cell>
          <cell r="C62" t="str">
            <v>TRANSP. MANUAL - GERICA 180 L</v>
          </cell>
          <cell r="E62">
            <v>0</v>
          </cell>
          <cell r="F62">
            <v>0.23350000000000001</v>
          </cell>
        </row>
        <row r="63">
          <cell r="A63">
            <v>103</v>
          </cell>
          <cell r="B63" t="str">
            <v>E306</v>
          </cell>
          <cell r="C63" t="str">
            <v>VIBRADOR DE CONC. - DE IMERSÃO (2 kW)</v>
          </cell>
          <cell r="E63">
            <v>7.4062000000000001</v>
          </cell>
          <cell r="F63">
            <v>8.8386999999999993</v>
          </cell>
        </row>
        <row r="64">
          <cell r="A64">
            <v>104</v>
          </cell>
          <cell r="B64" t="str">
            <v>E310</v>
          </cell>
          <cell r="C64" t="str">
            <v>FAB.PRÉ-MOLD CONC TUBOS D=0,60 M (2 kW)</v>
          </cell>
          <cell r="E64">
            <v>0</v>
          </cell>
          <cell r="F64">
            <v>7.3996000000000004</v>
          </cell>
        </row>
        <row r="65">
          <cell r="A65">
            <v>105</v>
          </cell>
          <cell r="B65" t="str">
            <v>E311</v>
          </cell>
          <cell r="C65" t="str">
            <v>FAB PRÉ-MOLD CONC TUBOS D=0,80 M (2 kW)</v>
          </cell>
          <cell r="E65">
            <v>0</v>
          </cell>
          <cell r="F65">
            <v>7.1071999999999997</v>
          </cell>
        </row>
        <row r="66">
          <cell r="A66">
            <v>106</v>
          </cell>
          <cell r="B66" t="str">
            <v>E312</v>
          </cell>
          <cell r="C66" t="str">
            <v>FAB PRÉ-MOLD CONC TUBOS D=1,00 M (2 kW)</v>
          </cell>
          <cell r="E66">
            <v>0</v>
          </cell>
          <cell r="F66">
            <v>7.4747000000000003</v>
          </cell>
        </row>
        <row r="67">
          <cell r="A67">
            <v>107</v>
          </cell>
          <cell r="B67" t="str">
            <v>E313</v>
          </cell>
          <cell r="C67" t="str">
            <v>FAB PRÉ-MOLD CONC TUBOS D=1,20 M (2 kW)</v>
          </cell>
          <cell r="E67">
            <v>0</v>
          </cell>
          <cell r="F67">
            <v>7.8887</v>
          </cell>
        </row>
        <row r="68">
          <cell r="A68">
            <v>108</v>
          </cell>
          <cell r="B68" t="str">
            <v>E314</v>
          </cell>
          <cell r="C68" t="str">
            <v>FAB PRÉ-MOLD CONC TUBOS D=1,50 M (2 kW)</v>
          </cell>
          <cell r="E68">
            <v>0</v>
          </cell>
          <cell r="F68">
            <v>7.8056999999999999</v>
          </cell>
        </row>
        <row r="69">
          <cell r="A69">
            <v>129</v>
          </cell>
          <cell r="B69" t="str">
            <v>E400</v>
          </cell>
          <cell r="C69" t="str">
            <v>CAMINHÃO BASCULANTE - 5 m3 - 8,8 t (155 kW)</v>
          </cell>
          <cell r="E69">
            <v>9.8749000000000002</v>
          </cell>
          <cell r="F69">
            <v>86.413799999999995</v>
          </cell>
        </row>
        <row r="70">
          <cell r="A70">
            <v>130</v>
          </cell>
          <cell r="B70" t="str">
            <v>E402</v>
          </cell>
          <cell r="C70" t="str">
            <v>CAMINHÃO CARROCERIA - 15t (170 kW)</v>
          </cell>
          <cell r="E70">
            <v>9.8749000000000002</v>
          </cell>
          <cell r="F70">
            <v>108.3706</v>
          </cell>
        </row>
        <row r="71">
          <cell r="A71">
            <v>131</v>
          </cell>
          <cell r="B71" t="str">
            <v>E403</v>
          </cell>
          <cell r="C71" t="str">
            <v>CAMINHÃO BASCULANTE 6 m3  (150 kW)</v>
          </cell>
          <cell r="E71">
            <v>9.8749000000000002</v>
          </cell>
          <cell r="F71">
            <v>97.9148</v>
          </cell>
        </row>
        <row r="72">
          <cell r="A72">
            <v>135</v>
          </cell>
          <cell r="B72" t="str">
            <v>E407</v>
          </cell>
          <cell r="C72" t="str">
            <v>CAMINHÃO TANQUE 10.000 L (170 kW)</v>
          </cell>
          <cell r="E72">
            <v>9.8749000000000002</v>
          </cell>
          <cell r="F72">
            <v>109.7187</v>
          </cell>
        </row>
        <row r="73">
          <cell r="A73">
            <v>136</v>
          </cell>
          <cell r="B73" t="str">
            <v>E408</v>
          </cell>
          <cell r="C73" t="str">
            <v>CAMINHÃO CARROCERIA - 4t (80 kW)</v>
          </cell>
          <cell r="E73">
            <v>9.8749000000000002</v>
          </cell>
          <cell r="F73">
            <v>54.107700000000001</v>
          </cell>
        </row>
        <row r="74">
          <cell r="A74">
            <v>137</v>
          </cell>
          <cell r="B74" t="str">
            <v>E416</v>
          </cell>
          <cell r="C74" t="str">
            <v>VEÍCULO LEVE - PICK UP (4 X 4) (98 kW)</v>
          </cell>
          <cell r="E74">
            <v>8.9490999999999996</v>
          </cell>
          <cell r="F74">
            <v>45.479300000000002</v>
          </cell>
        </row>
        <row r="75">
          <cell r="A75">
            <v>145</v>
          </cell>
          <cell r="B75" t="str">
            <v>E404</v>
          </cell>
          <cell r="C75" t="str">
            <v>CAMINHÃO BASCULANTE 10 m3 - 15 t (170 kW)</v>
          </cell>
          <cell r="E75">
            <v>9.8749000000000002</v>
          </cell>
          <cell r="F75">
            <v>111.63209999999999</v>
          </cell>
        </row>
        <row r="76">
          <cell r="A76">
            <v>146</v>
          </cell>
          <cell r="B76" t="str">
            <v>E432</v>
          </cell>
          <cell r="C76" t="str">
            <v>CAMINHÃO BASCULANTE 20 t (279 kW)</v>
          </cell>
          <cell r="E76">
            <v>9.8749000000000002</v>
          </cell>
          <cell r="F76">
            <v>166.3605</v>
          </cell>
        </row>
        <row r="77">
          <cell r="A77">
            <v>147</v>
          </cell>
          <cell r="B77" t="str">
            <v>E434</v>
          </cell>
          <cell r="C77" t="str">
            <v>CAMINHÃO CARROC C/ GUINDAUTO (150 kW)</v>
          </cell>
          <cell r="E77">
            <v>9.8749000000000002</v>
          </cell>
          <cell r="F77">
            <v>94.581900000000005</v>
          </cell>
        </row>
        <row r="78">
          <cell r="A78">
            <v>148</v>
          </cell>
        </row>
        <row r="79">
          <cell r="A79">
            <v>150</v>
          </cell>
          <cell r="B79" t="str">
            <v>E501</v>
          </cell>
          <cell r="C79" t="str">
            <v>GRUPO GERADOR 36 / 40 KVA (32 kW)</v>
          </cell>
          <cell r="E79">
            <v>8.3320000000000007</v>
          </cell>
          <cell r="F79">
            <v>33.636000000000003</v>
          </cell>
        </row>
        <row r="80">
          <cell r="A80">
            <v>151</v>
          </cell>
          <cell r="B80" t="str">
            <v>E503</v>
          </cell>
          <cell r="C80" t="str">
            <v>GRUPO GERADOR 164 / 180 KVA (144 kW)</v>
          </cell>
          <cell r="E80">
            <v>8.3320000000000007</v>
          </cell>
          <cell r="F80">
            <v>96.774699999999996</v>
          </cell>
        </row>
        <row r="81">
          <cell r="A81">
            <v>156</v>
          </cell>
          <cell r="B81" t="str">
            <v>E509</v>
          </cell>
          <cell r="C81" t="str">
            <v>GRUPO GERADOR 25,0 / 18,0 KVA (20 kW)</v>
          </cell>
          <cell r="E81">
            <v>8.3320000000000007</v>
          </cell>
          <cell r="F81">
            <v>21.651499999999999</v>
          </cell>
        </row>
        <row r="82">
          <cell r="A82">
            <v>162</v>
          </cell>
          <cell r="B82" t="str">
            <v>E903</v>
          </cell>
          <cell r="C82" t="str">
            <v>BATE-ESTACAS GRAV. 3.500/4.000 KG (160 kW)</v>
          </cell>
          <cell r="E82">
            <v>8.3320000000000007</v>
          </cell>
          <cell r="F82">
            <v>99.670699999999997</v>
          </cell>
        </row>
        <row r="83">
          <cell r="A83">
            <v>163</v>
          </cell>
          <cell r="B83" t="str">
            <v>E904</v>
          </cell>
          <cell r="C83" t="str">
            <v>SERRA CIRCULAR 12" (4 kW)</v>
          </cell>
          <cell r="E83">
            <v>0</v>
          </cell>
          <cell r="F83">
            <v>0.1948</v>
          </cell>
        </row>
        <row r="84">
          <cell r="A84">
            <v>165</v>
          </cell>
          <cell r="B84" t="str">
            <v>E906</v>
          </cell>
          <cell r="C84" t="str">
            <v>SOQUETE VIBRATÓRIO (2 kW)</v>
          </cell>
          <cell r="E84">
            <v>7.4062000000000001</v>
          </cell>
          <cell r="F84">
            <v>13.911199999999999</v>
          </cell>
        </row>
        <row r="85">
          <cell r="A85">
            <v>166</v>
          </cell>
          <cell r="B85" t="str">
            <v>E907</v>
          </cell>
          <cell r="C85" t="str">
            <v>CONJUNTO MOTO-BOMBA (11 kW)</v>
          </cell>
          <cell r="E85">
            <v>0</v>
          </cell>
          <cell r="F85">
            <v>13.8764</v>
          </cell>
        </row>
        <row r="86">
          <cell r="A86">
            <v>167</v>
          </cell>
          <cell r="B86" t="str">
            <v>E908</v>
          </cell>
          <cell r="C86" t="str">
            <v>MÁQUINA PINTURA - DERMAC FAIXAS (44 kW)</v>
          </cell>
          <cell r="E86">
            <v>11.417899999999999</v>
          </cell>
          <cell r="F86">
            <v>65.1999</v>
          </cell>
        </row>
        <row r="87">
          <cell r="A87">
            <v>169</v>
          </cell>
          <cell r="B87" t="str">
            <v>E910</v>
          </cell>
        </row>
        <row r="88">
          <cell r="A88">
            <v>170</v>
          </cell>
          <cell r="B88" t="str">
            <v>E917</v>
          </cell>
          <cell r="C88" t="str">
            <v>MÁQUINA UNIVERSAL CORTE (4 kW)</v>
          </cell>
          <cell r="E88">
            <v>7.4062000000000001</v>
          </cell>
          <cell r="F88">
            <v>11.594900000000001</v>
          </cell>
        </row>
        <row r="89">
          <cell r="A89">
            <v>171</v>
          </cell>
          <cell r="B89" t="str">
            <v>E918</v>
          </cell>
          <cell r="C89" t="str">
            <v>PRENSA EXCÊNTRICA (1 kW)</v>
          </cell>
          <cell r="E89">
            <v>0</v>
          </cell>
          <cell r="F89">
            <v>2.4619</v>
          </cell>
        </row>
        <row r="90">
          <cell r="A90">
            <v>172</v>
          </cell>
          <cell r="B90" t="str">
            <v>E919</v>
          </cell>
          <cell r="C90" t="str">
            <v>GUILHOTINA 8 t (3 kW)</v>
          </cell>
          <cell r="E90">
            <v>0</v>
          </cell>
          <cell r="F90">
            <v>4.2878999999999996</v>
          </cell>
        </row>
        <row r="91">
          <cell r="A91">
            <v>173</v>
          </cell>
          <cell r="B91" t="str">
            <v>E924</v>
          </cell>
          <cell r="C91" t="str">
            <v xml:space="preserve">EQUIP. PARA SOLDA </v>
          </cell>
          <cell r="E91">
            <v>0</v>
          </cell>
          <cell r="F91">
            <v>4.9500000000000002E-2</v>
          </cell>
        </row>
        <row r="93">
          <cell r="C93" t="str">
            <v>Custo Unitário de Materiais</v>
          </cell>
        </row>
        <row r="94">
          <cell r="A94" t="str">
            <v>Item</v>
          </cell>
          <cell r="B94" t="str">
            <v>Código</v>
          </cell>
          <cell r="C94" t="str">
            <v>Material</v>
          </cell>
          <cell r="D94" t="str">
            <v>Und</v>
          </cell>
          <cell r="E94" t="str">
            <v>Preço Unitário</v>
          </cell>
        </row>
        <row r="95">
          <cell r="A95">
            <v>212</v>
          </cell>
          <cell r="B95" t="str">
            <v>AM01</v>
          </cell>
          <cell r="C95" t="str">
            <v>AÇO CA 25 D = 4,2 mm</v>
          </cell>
          <cell r="D95" t="str">
            <v>KG</v>
          </cell>
          <cell r="E95">
            <v>4.4275000000000002</v>
          </cell>
        </row>
        <row r="96">
          <cell r="A96">
            <v>213</v>
          </cell>
          <cell r="B96" t="str">
            <v>AM02</v>
          </cell>
          <cell r="C96" t="str">
            <v>AÇO CA 25 D = 6,3 mm</v>
          </cell>
          <cell r="D96" t="str">
            <v>KG</v>
          </cell>
          <cell r="E96">
            <v>3.9904999999999999</v>
          </cell>
        </row>
        <row r="97">
          <cell r="A97">
            <v>215</v>
          </cell>
          <cell r="B97" t="str">
            <v>AM03</v>
          </cell>
          <cell r="C97" t="str">
            <v>AÇO CA 25 D = 10,0 mm</v>
          </cell>
          <cell r="D97" t="str">
            <v>KG</v>
          </cell>
          <cell r="E97">
            <v>3.3119999999999998</v>
          </cell>
        </row>
        <row r="98">
          <cell r="A98">
            <v>216</v>
          </cell>
          <cell r="B98" t="str">
            <v>AM04</v>
          </cell>
          <cell r="C98" t="str">
            <v>AÇO CA 50 D = 6,3 mm</v>
          </cell>
          <cell r="D98" t="str">
            <v>KG</v>
          </cell>
          <cell r="E98">
            <v>4.1859999999999999</v>
          </cell>
        </row>
        <row r="99">
          <cell r="A99">
            <v>217</v>
          </cell>
          <cell r="B99" t="str">
            <v>AM05</v>
          </cell>
          <cell r="C99" t="str">
            <v>AÇO CA 50 D = 10,0 mm</v>
          </cell>
          <cell r="D99" t="str">
            <v>KG</v>
          </cell>
          <cell r="E99">
            <v>3.4729999999999999</v>
          </cell>
        </row>
        <row r="100">
          <cell r="A100">
            <v>218</v>
          </cell>
          <cell r="B100" t="str">
            <v>AM06</v>
          </cell>
          <cell r="C100" t="str">
            <v>AÇO CA 60 D = 4,2 mm</v>
          </cell>
          <cell r="D100" t="str">
            <v>KG</v>
          </cell>
          <cell r="E100">
            <v>3.9904999999999999</v>
          </cell>
        </row>
        <row r="101">
          <cell r="A101">
            <v>219</v>
          </cell>
          <cell r="B101" t="str">
            <v>AM07</v>
          </cell>
          <cell r="C101" t="str">
            <v>AÇO CA 60 D = 5,0 mm</v>
          </cell>
          <cell r="D101" t="str">
            <v>KG</v>
          </cell>
          <cell r="E101">
            <v>3.8755000000000002</v>
          </cell>
        </row>
        <row r="102">
          <cell r="A102">
            <v>220</v>
          </cell>
          <cell r="B102" t="str">
            <v>AM08</v>
          </cell>
          <cell r="C102" t="str">
            <v>AÇO CA 60 D = 6,0 mm</v>
          </cell>
          <cell r="D102" t="str">
            <v>KG</v>
          </cell>
          <cell r="E102">
            <v>3.8755000000000002</v>
          </cell>
        </row>
        <row r="103">
          <cell r="A103">
            <v>235</v>
          </cell>
          <cell r="C103" t="str">
            <v>Casa padrão PMM</v>
          </cell>
          <cell r="D103" t="str">
            <v>gl</v>
          </cell>
          <cell r="E103">
            <v>8395</v>
          </cell>
        </row>
        <row r="104">
          <cell r="A104">
            <v>236</v>
          </cell>
          <cell r="B104" t="str">
            <v>AM35</v>
          </cell>
          <cell r="C104" t="str">
            <v>SEIXO COMERCIAL</v>
          </cell>
          <cell r="D104" t="str">
            <v>M3</v>
          </cell>
          <cell r="E104">
            <v>97.75</v>
          </cell>
        </row>
        <row r="105">
          <cell r="A105">
            <v>237</v>
          </cell>
          <cell r="B105" t="str">
            <v>M003</v>
          </cell>
          <cell r="C105" t="str">
            <v>ÓLEO COMBUSTÍVEL 1A</v>
          </cell>
          <cell r="D105" t="str">
            <v>L</v>
          </cell>
          <cell r="E105">
            <v>1.3524</v>
          </cell>
        </row>
        <row r="106">
          <cell r="A106">
            <v>238</v>
          </cell>
          <cell r="B106" t="str">
            <v>M101</v>
          </cell>
          <cell r="C106" t="str">
            <v>CIMENTO ASFÁLTICO CAP 20</v>
          </cell>
          <cell r="D106" t="str">
            <v>T</v>
          </cell>
          <cell r="E106">
            <v>2025.7135000000001</v>
          </cell>
        </row>
        <row r="107">
          <cell r="A107">
            <v>239</v>
          </cell>
          <cell r="B107" t="str">
            <v>M103</v>
          </cell>
          <cell r="C107" t="str">
            <v>ASFÁLTO DILUÍDO CM-30</v>
          </cell>
          <cell r="D107" t="str">
            <v>T</v>
          </cell>
          <cell r="E107">
            <v>2715.3915000000002</v>
          </cell>
        </row>
        <row r="108">
          <cell r="A108">
            <v>240</v>
          </cell>
          <cell r="B108" t="str">
            <v>M108</v>
          </cell>
          <cell r="C108" t="str">
            <v>EMULSÃO ASFÁLTICA RR-2C</v>
          </cell>
          <cell r="D108" t="str">
            <v>T</v>
          </cell>
          <cell r="E108">
            <v>1970.2260000000001</v>
          </cell>
        </row>
        <row r="109">
          <cell r="A109">
            <v>241</v>
          </cell>
          <cell r="B109" t="str">
            <v>M202</v>
          </cell>
          <cell r="C109" t="str">
            <v>CIMENTO PORTLAND CP-32</v>
          </cell>
          <cell r="D109" t="str">
            <v>KG</v>
          </cell>
          <cell r="E109">
            <v>0.46</v>
          </cell>
        </row>
        <row r="110">
          <cell r="A110">
            <v>242</v>
          </cell>
          <cell r="B110" t="str">
            <v>M319</v>
          </cell>
          <cell r="C110" t="str">
            <v>ARAME RECOZIDO no. 18</v>
          </cell>
          <cell r="D110" t="str">
            <v>KG</v>
          </cell>
          <cell r="E110">
            <v>5.7039999999999997</v>
          </cell>
        </row>
        <row r="111">
          <cell r="A111">
            <v>243</v>
          </cell>
          <cell r="B111" t="str">
            <v>M320</v>
          </cell>
          <cell r="C111" t="str">
            <v>PREGOS DE FERRO 18x30</v>
          </cell>
          <cell r="D111" t="str">
            <v>KG</v>
          </cell>
          <cell r="E111">
            <v>4.83</v>
          </cell>
        </row>
        <row r="112">
          <cell r="A112">
            <v>255</v>
          </cell>
          <cell r="C112" t="str">
            <v>REDE ELÉTRICA - TUBULAÇOES E CABOS</v>
          </cell>
          <cell r="D112" t="str">
            <v>M</v>
          </cell>
          <cell r="E112">
            <v>97.75</v>
          </cell>
        </row>
        <row r="113">
          <cell r="A113">
            <v>256</v>
          </cell>
          <cell r="C113" t="str">
            <v>POSTE TUBO AÇO GALVANIZADO.H =10,0 m C/ LUMINÁRIA</v>
          </cell>
          <cell r="D113" t="str">
            <v>CJ</v>
          </cell>
          <cell r="E113">
            <v>1801.7708</v>
          </cell>
        </row>
        <row r="114">
          <cell r="A114">
            <v>257</v>
          </cell>
          <cell r="B114" t="str">
            <v>M334</v>
          </cell>
          <cell r="C114" t="str">
            <v>PARAF. ZINCADO C/ FENDA 1 1/2" x 3/16"</v>
          </cell>
          <cell r="D114" t="str">
            <v>UN</v>
          </cell>
          <cell r="E114">
            <v>0.13800000000000001</v>
          </cell>
        </row>
        <row r="115">
          <cell r="A115">
            <v>290</v>
          </cell>
          <cell r="B115" t="str">
            <v>M335</v>
          </cell>
          <cell r="C115" t="str">
            <v>PARAF. ZINCADO FRANCÊS 4" x 5/16"</v>
          </cell>
          <cell r="D115" t="str">
            <v>UN</v>
          </cell>
          <cell r="E115">
            <v>0.59799999999999998</v>
          </cell>
        </row>
        <row r="116">
          <cell r="A116">
            <v>291</v>
          </cell>
          <cell r="B116" t="str">
            <v>M340</v>
          </cell>
          <cell r="C116" t="str">
            <v>TAMPÃO DE FERRO FUNDIDO</v>
          </cell>
          <cell r="D116" t="str">
            <v>UN</v>
          </cell>
          <cell r="E116">
            <v>375.70499999999998</v>
          </cell>
        </row>
        <row r="117">
          <cell r="A117">
            <v>294</v>
          </cell>
          <cell r="B117" t="str">
            <v>M343</v>
          </cell>
          <cell r="C117" t="str">
            <v>DEFENSA METÁLICA SEMI-MALEÁVEL SIMPLES</v>
          </cell>
          <cell r="D117" t="str">
            <v>MOD</v>
          </cell>
          <cell r="E117">
            <v>822.89400000000001</v>
          </cell>
        </row>
        <row r="118">
          <cell r="A118">
            <v>295</v>
          </cell>
          <cell r="C118" t="str">
            <v>CHAPA DE AÇO FINA</v>
          </cell>
          <cell r="D118" t="str">
            <v>M2</v>
          </cell>
          <cell r="E118">
            <v>52.9</v>
          </cell>
        </row>
        <row r="119">
          <cell r="A119">
            <v>300</v>
          </cell>
          <cell r="B119" t="str">
            <v>M398</v>
          </cell>
          <cell r="C119" t="str">
            <v xml:space="preserve">CHAPA DE AÇO </v>
          </cell>
          <cell r="D119" t="str">
            <v>KG</v>
          </cell>
          <cell r="E119">
            <v>4.83</v>
          </cell>
        </row>
        <row r="120">
          <cell r="A120">
            <v>303</v>
          </cell>
          <cell r="B120" t="str">
            <v>M346</v>
          </cell>
          <cell r="C120" t="str">
            <v>CHAPA DE AÇO no. 16 (TRATADA)</v>
          </cell>
          <cell r="D120" t="str">
            <v>M2</v>
          </cell>
          <cell r="E120">
            <v>112.7</v>
          </cell>
        </row>
        <row r="121">
          <cell r="A121">
            <v>304</v>
          </cell>
          <cell r="B121" t="str">
            <v>M401</v>
          </cell>
          <cell r="C121" t="str">
            <v>PONTALETES D=15 cm (TRONCO P/ ESC.)</v>
          </cell>
          <cell r="D121" t="str">
            <v>M</v>
          </cell>
          <cell r="E121">
            <v>1.6214999999999999</v>
          </cell>
        </row>
        <row r="122">
          <cell r="A122">
            <v>305</v>
          </cell>
          <cell r="B122" t="str">
            <v>M402</v>
          </cell>
          <cell r="C122" t="str">
            <v>PONTALETES D=20 cm (TRONCO P/ ESC.)</v>
          </cell>
          <cell r="D122" t="str">
            <v>M</v>
          </cell>
          <cell r="E122">
            <v>1.6214999999999999</v>
          </cell>
        </row>
        <row r="123">
          <cell r="A123">
            <v>306</v>
          </cell>
          <cell r="B123" t="str">
            <v>M409</v>
          </cell>
          <cell r="C123" t="str">
            <v>PRANCHÃO DE 1a 5,0 cm x 30,0 cm</v>
          </cell>
          <cell r="D123" t="str">
            <v>M</v>
          </cell>
          <cell r="E123">
            <v>17.25</v>
          </cell>
        </row>
        <row r="124">
          <cell r="A124">
            <v>308</v>
          </cell>
          <cell r="B124" t="str">
            <v>M410</v>
          </cell>
          <cell r="C124" t="str">
            <v>COMPENSADO RESINADO DE 17 mm</v>
          </cell>
          <cell r="D124" t="str">
            <v>M2</v>
          </cell>
          <cell r="E124">
            <v>17.107399999999998</v>
          </cell>
        </row>
        <row r="125">
          <cell r="A125">
            <v>309</v>
          </cell>
          <cell r="B125" t="str">
            <v>M406</v>
          </cell>
          <cell r="C125" t="str">
            <v>CAIBROS DE 7,5 cm x 7,5 cm</v>
          </cell>
          <cell r="D125" t="str">
            <v>M</v>
          </cell>
          <cell r="E125">
            <v>2.4609999999999999</v>
          </cell>
        </row>
        <row r="126">
          <cell r="A126">
            <v>310</v>
          </cell>
          <cell r="B126" t="str">
            <v>M407</v>
          </cell>
          <cell r="C126" t="str">
            <v>TÁBUA DE 1a 2,5 cm x 15,0 cm</v>
          </cell>
          <cell r="D126" t="str">
            <v>M</v>
          </cell>
          <cell r="E126">
            <v>2.7945000000000002</v>
          </cell>
        </row>
        <row r="127">
          <cell r="A127">
            <v>311</v>
          </cell>
          <cell r="B127" t="str">
            <v>M408</v>
          </cell>
          <cell r="C127" t="str">
            <v>TÁBUA DE 5a 2,5 cm x 30,0 cm</v>
          </cell>
          <cell r="D127" t="str">
            <v>M</v>
          </cell>
          <cell r="E127">
            <v>5.29</v>
          </cell>
        </row>
        <row r="128">
          <cell r="A128">
            <v>312</v>
          </cell>
          <cell r="B128" t="str">
            <v>M411</v>
          </cell>
          <cell r="C128" t="str">
            <v>COMPENSADO PLASTIFICADO DE 17 mm</v>
          </cell>
          <cell r="D128" t="str">
            <v>M2</v>
          </cell>
          <cell r="E128">
            <v>34.422600000000003</v>
          </cell>
        </row>
        <row r="129">
          <cell r="A129">
            <v>313</v>
          </cell>
          <cell r="B129" t="str">
            <v>M412</v>
          </cell>
          <cell r="C129" t="str">
            <v>GASTALHO 10 x 2,0 cm</v>
          </cell>
          <cell r="D129" t="str">
            <v>M</v>
          </cell>
          <cell r="E129">
            <v>1.38</v>
          </cell>
        </row>
        <row r="130">
          <cell r="A130">
            <v>314</v>
          </cell>
          <cell r="B130" t="str">
            <v>M413</v>
          </cell>
          <cell r="C130" t="str">
            <v>GASTALHO 7,5 x 2,5 cm</v>
          </cell>
          <cell r="D130" t="str">
            <v>M</v>
          </cell>
          <cell r="E130">
            <v>1.38</v>
          </cell>
        </row>
        <row r="131">
          <cell r="A131">
            <v>315</v>
          </cell>
          <cell r="B131" t="str">
            <v>M415</v>
          </cell>
          <cell r="C131" t="str">
            <v>TÁBUA 2,5 x 22,5 cm</v>
          </cell>
          <cell r="D131" t="str">
            <v>M</v>
          </cell>
          <cell r="E131">
            <v>4.2089999999999996</v>
          </cell>
        </row>
        <row r="132">
          <cell r="A132">
            <v>316</v>
          </cell>
          <cell r="B132" t="str">
            <v>M414</v>
          </cell>
          <cell r="C132" t="str">
            <v>PRANCHÃO 7,5 x 30,0 cm</v>
          </cell>
          <cell r="D132" t="str">
            <v>M</v>
          </cell>
          <cell r="E132">
            <v>34.5</v>
          </cell>
        </row>
        <row r="133">
          <cell r="A133">
            <v>325</v>
          </cell>
          <cell r="B133" t="str">
            <v>M601</v>
          </cell>
          <cell r="C133" t="str">
            <v>TINTA REFLETIVA ACRÍLICA P/ 2 ANOS</v>
          </cell>
          <cell r="D133" t="str">
            <v>L</v>
          </cell>
          <cell r="E133">
            <v>15.4643</v>
          </cell>
        </row>
        <row r="134">
          <cell r="A134">
            <v>326</v>
          </cell>
          <cell r="B134" t="str">
            <v>M602</v>
          </cell>
          <cell r="C134" t="str">
            <v>ADUBO NPK (4.14.8)</v>
          </cell>
          <cell r="D134" t="str">
            <v>KG</v>
          </cell>
          <cell r="E134">
            <v>0.89700000000000002</v>
          </cell>
        </row>
        <row r="135">
          <cell r="A135">
            <v>327</v>
          </cell>
          <cell r="B135" t="str">
            <v>M603</v>
          </cell>
          <cell r="C135" t="str">
            <v>INSETICIDA</v>
          </cell>
          <cell r="D135" t="str">
            <v>L</v>
          </cell>
          <cell r="E135">
            <v>26.45</v>
          </cell>
        </row>
        <row r="136">
          <cell r="A136">
            <v>328</v>
          </cell>
          <cell r="B136" t="str">
            <v>M604</v>
          </cell>
          <cell r="C136" t="str">
            <v>ADITIVO PLASTIMENT BV-40</v>
          </cell>
          <cell r="D136" t="str">
            <v>KG</v>
          </cell>
          <cell r="E136">
            <v>2.9580000000000002</v>
          </cell>
        </row>
        <row r="137">
          <cell r="A137">
            <v>330</v>
          </cell>
          <cell r="B137" t="str">
            <v>M609</v>
          </cell>
          <cell r="C137" t="str">
            <v>TINTA ESMALTE SINTÉTICO SEMI-FOSCO</v>
          </cell>
          <cell r="D137" t="str">
            <v>L</v>
          </cell>
          <cell r="E137">
            <v>13.409000000000001</v>
          </cell>
        </row>
        <row r="138">
          <cell r="A138">
            <v>331</v>
          </cell>
          <cell r="B138" t="str">
            <v>M611</v>
          </cell>
          <cell r="C138" t="str">
            <v>REDUTOR TIPO 2002 PRIM. QUALIDADE</v>
          </cell>
          <cell r="D138" t="str">
            <v>L</v>
          </cell>
          <cell r="E138">
            <v>8.2225000000000001</v>
          </cell>
        </row>
        <row r="139">
          <cell r="A139">
            <v>332</v>
          </cell>
          <cell r="B139" t="str">
            <v>M615</v>
          </cell>
          <cell r="C139" t="str">
            <v>MICROESFERAS PRE-MIX</v>
          </cell>
          <cell r="D139" t="str">
            <v>KG</v>
          </cell>
          <cell r="E139">
            <v>4.3470000000000004</v>
          </cell>
        </row>
        <row r="140">
          <cell r="A140">
            <v>333</v>
          </cell>
          <cell r="B140" t="str">
            <v>M616</v>
          </cell>
          <cell r="C140" t="str">
            <v>MICROESFERAS DROP-ON</v>
          </cell>
          <cell r="D140" t="str">
            <v>KG</v>
          </cell>
          <cell r="E140">
            <v>4.3470000000000004</v>
          </cell>
        </row>
        <row r="141">
          <cell r="A141">
            <v>344</v>
          </cell>
          <cell r="B141" t="str">
            <v>M621</v>
          </cell>
          <cell r="C141" t="str">
            <v>DESMOLDANTE</v>
          </cell>
          <cell r="D141" t="str">
            <v>KG</v>
          </cell>
          <cell r="E141">
            <v>3.6254</v>
          </cell>
        </row>
        <row r="142">
          <cell r="A142">
            <v>345</v>
          </cell>
          <cell r="B142" t="str">
            <v>M622</v>
          </cell>
          <cell r="C142" t="str">
            <v>Interplast N</v>
          </cell>
          <cell r="D142" t="str">
            <v>kg</v>
          </cell>
          <cell r="E142">
            <v>5.2554999999999996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Água"/>
      <sheetName val="QCI - 10-01-06"/>
      <sheetName val="Serviços Esgoto"/>
      <sheetName val="Remanejamento de Famílas"/>
      <sheetName val="Sistema Viário e Drenagem"/>
      <sheetName val="UHB"/>
      <sheetName val="Reflorestamento"/>
      <sheetName val="CEI"/>
      <sheetName val="BAIXO GUANDU ITAIMBE"/>
      <sheetName val="MEMORIAL"/>
      <sheetName val="Repla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HISTOGRAMA-M.O"/>
      <sheetName val="Modelo Atual (2)"/>
      <sheetName val="orc_csdareal_eng"/>
      <sheetName val="CNAExRAT"/>
      <sheetName val="HIST MO IND SEMANAS"/>
      <sheetName val="HHdQTD"/>
      <sheetName val="Curva 1 folha"/>
      <sheetName val="Orc_Pad_Edif_Analítico"/>
      <sheetName val="Orc_Compl_Analítico"/>
      <sheetName val="List"/>
      <sheetName val="BD2"/>
      <sheetName val="Compromissado"/>
      <sheetName val="025"/>
      <sheetName val="A_comprometer"/>
      <sheetName val="Realizado"/>
      <sheetName val="Aportes"/>
      <sheetName val="Comprometido_a_Receber"/>
      <sheetName val="Resumo"/>
      <sheetName val="은행"/>
      <sheetName val="VOLUME"/>
      <sheetName val="LISTS"/>
      <sheetName val="Par"/>
      <sheetName val="RG Depots"/>
      <sheetName val="안산기계장치"/>
      <sheetName val="Hoja 1"/>
      <sheetName val="Plants Address"/>
      <sheetName val="AR01"/>
      <sheetName val="Tablas"/>
      <sheetName val="CLASIFICACION DE AI"/>
      <sheetName val="Base da Datos"/>
      <sheetName val="Jun"/>
      <sheetName val="Tables"/>
      <sheetName val="Sheet2"/>
      <sheetName val="Condulete AL - DIVERSOS"/>
      <sheetName val="Painel"/>
      <sheetName val="Informações"/>
      <sheetName val="Qualidade"/>
      <sheetName val="Quantitativo"/>
      <sheetName val="Segurança"/>
      <sheetName val="Cronograma"/>
      <sheetName val="Pilling"/>
      <sheetName val="IEE"/>
      <sheetName val="Curva IEE - C"/>
      <sheetName val="Curva IEE - M"/>
      <sheetName val="Implatanção"/>
      <sheetName val="Inf. Complementares"/>
      <sheetName val="Curva"/>
      <sheetName val="Mapa Chuvas"/>
      <sheetName val="Críticos"/>
      <sheetName val="Rel. Fot."/>
      <sheetName val="Quantitativo Base"/>
      <sheetName val="Cronog Pessoal Civil"/>
      <sheetName val="Cronog Pessoal Montagem"/>
      <sheetName val="Input"/>
      <sheetName val="Area Livre"/>
      <sheetName val="EAP"/>
      <sheetName val="BD"/>
      <sheetName val="Area Deviation"/>
      <sheetName val="Equipment Attributes"/>
      <sheetName val="ProcessSheet"/>
      <sheetName val="Price Summary"/>
      <sheetName val="TAB SALÁRIO"/>
      <sheetName val="BQMPALOC"/>
      <sheetName val="VIZ4"/>
      <sheetName val="VIZ7"/>
      <sheetName val="UZ"/>
      <sheetName val="IMPROD RESUMO"/>
      <sheetName val="HIST_MO_IND_SEMANAS"/>
      <sheetName val="Curva_1_folha"/>
      <sheetName val="HISTOGRAMA-M_O"/>
      <sheetName val="Modelo_Atual_(2)"/>
      <sheetName val="RI"/>
      <sheetName val="Equipment_Attributes"/>
      <sheetName val="Price_Summary"/>
      <sheetName val="IMPROD_RESUMO"/>
      <sheetName val="B"/>
      <sheetName val="Plan1"/>
      <sheetName val="SFM input"/>
      <sheetName val="Look Ups"/>
      <sheetName val="Params"/>
      <sheetName val="Datos"/>
      <sheetName val="DePara"/>
      <sheetName val="BANCO IP"/>
      <sheetName val="Principal"/>
      <sheetName val="APPLICATION 1"/>
      <sheetName val="ESTIMATE 1"/>
      <sheetName val="JOB COST SUMMARY"/>
      <sheetName val="Operational &amp; Dim Data 1"/>
      <sheetName val="SPARE PARTS"/>
      <sheetName val="Design Criteria 1"/>
      <sheetName val="Operational &amp; Dim Data 2"/>
      <sheetName val="Design Criteria 2"/>
      <sheetName val="Operational &amp; Dim Data 3"/>
      <sheetName val="Design Criteria 3"/>
      <sheetName val="Operational &amp; Dim Data 4"/>
      <sheetName val="Design Criteria 4"/>
      <sheetName val="Cost-Misc.Comp."/>
      <sheetName val="Cost-Fab &amp; Assm"/>
      <sheetName val="Shaft&amp;Brgs"/>
      <sheetName val="SCHEDULE"/>
      <sheetName val="DRAG CONV."/>
      <sheetName val="Elec. Costs"/>
      <sheetName val="Cost-TractorComp."/>
      <sheetName val="Cost-Pans"/>
      <sheetName val="Drop Downs"/>
      <sheetName val="Revision LOG"/>
      <sheetName val="APPLICATION_1"/>
      <sheetName val="ESTIMATE_1"/>
      <sheetName val="JOB_COST_SUMMARY"/>
      <sheetName val="Operational_&amp;_Dim_Data_1"/>
      <sheetName val="SPARE_PARTS"/>
      <sheetName val="Design_Criteria_1"/>
      <sheetName val="Operational_&amp;_Dim_Data_2"/>
      <sheetName val="Design_Criteria_2"/>
      <sheetName val="Operational_&amp;_Dim_Data_3"/>
      <sheetName val="Design_Criteria_3"/>
      <sheetName val="Operational_&amp;_Dim_Data_4"/>
      <sheetName val="Design_Criteria_4"/>
      <sheetName val="Cost-Misc_Comp_"/>
      <sheetName val="Cost-Fab_&amp;_Assm"/>
      <sheetName val="DRAG_CONV_"/>
      <sheetName val="Elec__Costs"/>
      <sheetName val="Cost-TractorComp_"/>
      <sheetName val="Drop_Downs"/>
      <sheetName val="Revision_LOG"/>
      <sheetName val="Curva_1_folha1"/>
      <sheetName val="APPLICATION_11"/>
      <sheetName val="ESTIMATE_11"/>
      <sheetName val="JOB_COST_SUMMARY1"/>
      <sheetName val="Operational_&amp;_Dim_Data_11"/>
      <sheetName val="SPARE_PARTS1"/>
      <sheetName val="Design_Criteria_11"/>
      <sheetName val="Operational_&amp;_Dim_Data_21"/>
      <sheetName val="Design_Criteria_21"/>
      <sheetName val="Operational_&amp;_Dim_Data_31"/>
      <sheetName val="Design_Criteria_31"/>
      <sheetName val="Operational_&amp;_Dim_Data_41"/>
      <sheetName val="Design_Criteria_41"/>
      <sheetName val="Cost-Misc_Comp_1"/>
      <sheetName val="Cost-Fab_&amp;_Assm1"/>
      <sheetName val="DRAG_CONV_1"/>
      <sheetName val="Elec__Costs1"/>
      <sheetName val="Cost-TractorComp_1"/>
      <sheetName val="Drop_Downs1"/>
      <sheetName val="Revision_LOG1"/>
      <sheetName val="HIST_MO_IND_SEMANAS1"/>
      <sheetName val="Modelo_Atual_(2)1"/>
      <sheetName val="HISTOGRAMA-M_O1"/>
      <sheetName val="apoio"/>
      <sheetName val="ATIVOS"/>
      <sheetName val="9.2 - CURVA"/>
    </sheetNames>
    <sheetDataSet>
      <sheetData sheetId="0" refreshError="1">
        <row r="11">
          <cell r="F11">
            <v>1</v>
          </cell>
        </row>
        <row r="58">
          <cell r="AG58" t="e">
            <v>#DIV/0!</v>
          </cell>
        </row>
        <row r="60">
          <cell r="AE60" t="e">
            <v>#DIV/0!</v>
          </cell>
          <cell r="AF60" t="e">
            <v>#DIV/0!</v>
          </cell>
          <cell r="AG60" t="e">
            <v>#DIV/0!</v>
          </cell>
        </row>
        <row r="62">
          <cell r="AE62" t="e">
            <v>#DIV/0!</v>
          </cell>
          <cell r="AF62" t="e">
            <v>#DIV/0!</v>
          </cell>
          <cell r="AG62" t="e">
            <v>#DIV/0!</v>
          </cell>
        </row>
        <row r="64">
          <cell r="AE64" t="e">
            <v>#DIV/0!</v>
          </cell>
          <cell r="AF64" t="e">
            <v>#DIV/0!</v>
          </cell>
          <cell r="AG64" t="e">
            <v>#DIV/0!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1">
          <cell r="F11">
            <v>0</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ow r="11">
          <cell r="F11">
            <v>1</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11">
          <cell r="F11">
            <v>1</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1">
          <cell r="F11">
            <v>1</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de de Distribuição de Água"/>
      <sheetName val="Rede Distrib Águ (indice 06-06)"/>
      <sheetName val="Módulo1"/>
      <sheetName val="MEMORIAL"/>
      <sheetName val="Serviços Água"/>
      <sheetName val="Replan"/>
      <sheetName val="Resumo"/>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Planilha de Custo"/>
    </sheetNames>
    <sheetDataSet>
      <sheetData sheetId="0"/>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3ªCAT.F.C."/>
      <sheetName val="Replan"/>
      <sheetName val="Resumo"/>
      <sheetName val="Plan1"/>
      <sheetName val="PLANILHA"/>
      <sheetName val="EMERGÊNCIA"/>
      <sheetName val="MEDICA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ORC_BACIA_CONSOLIDADA"/>
      <sheetName val="CPU_H_H_COORDENADOR"/>
      <sheetName val="CPU_H_H_CAMPO_G_MARINHO"/>
      <sheetName val="MEMORIAL_CAMPO_G_MARINHO_ALAH"/>
      <sheetName val="CPU_H_H_GUARANHUNS"/>
      <sheetName val="MEMORIAL_GUARANHUNS"/>
      <sheetName val="CPU_SERVICO"/>
      <sheetName val="MAO_OBRA_PROJETO"/>
      <sheetName val="PRECOS_SERVICOS"/>
      <sheetName val="ATUALIZ_SERVICOS"/>
      <sheetName val="K2"/>
      <sheetName val="K2_CPU"/>
      <sheetName val="K2_Cotacoes_Escrit"/>
      <sheetName val="K2_Cotacoes_Mat_Limpeza"/>
      <sheetName val="K2_Cotacoes_Mat_Cafe"/>
      <sheetName val="K2_Cotacoes_Mat_Escri"/>
      <sheetName val=" K2_Deprecicao"/>
      <sheetName val="K4"/>
      <sheetName val="LEIS_SOCIAIS"/>
      <sheetName val="BDI_Diferencial"/>
      <sheetName val="SINAPI_01_19_SEM_DESO"/>
    </sheetNames>
    <sheetDataSet>
      <sheetData sheetId="0"/>
      <sheetData sheetId="1">
        <row r="9">
          <cell r="I9">
            <v>60757.14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ORC_BACIA_SÃO SILVANO"/>
      <sheetName val="MEMORIAL"/>
      <sheetName val="MEMORIAL COMPLEMENTAR"/>
      <sheetName val="CPU_H_H_COORDENADOR"/>
      <sheetName val="CPU_H_H_SÃO SILVANO"/>
      <sheetName val="CPU_SERVICO"/>
      <sheetName val="MAO_OBRA_PROJETO"/>
      <sheetName val="PRECOS_SERVICOS"/>
      <sheetName val="ATUALIZ_SERVICOS"/>
      <sheetName val="K2"/>
      <sheetName val="K2_CPU"/>
      <sheetName val="K2_Cotacoes_Escrit"/>
      <sheetName val="K2_Cotacoes_Mat_Limpeza"/>
      <sheetName val="K2_Cotacoes_Mat_Cafe"/>
      <sheetName val="K2_Cotacoes_Mat_Escri"/>
      <sheetName val=" K2_Deprecicao"/>
      <sheetName val="K4"/>
      <sheetName val="LEIS_SOCIAIS"/>
      <sheetName val="BDI_Diferencial"/>
      <sheetName val="SINAPI_01_19_SEM_DE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PCI.817.01 - CUSTO DE COMPOSIÇÕES - SINTÉTICO
DATA DE EMISSÃO: 14/02/2019 23:13:43 DATA DE RT: 13/02/2019</v>
          </cell>
          <cell r="B1"/>
          <cell r="C1"/>
          <cell r="D1"/>
        </row>
        <row r="2">
          <cell r="A2" t="str">
            <v>ENCARGOS SOCIAIS SOBRE PREÇOS DA MÃO-DE-OBRA: 116,42%(HORA)   73,13%(MÊS)</v>
          </cell>
          <cell r="B2"/>
          <cell r="C2"/>
          <cell r="D2"/>
        </row>
        <row r="3">
          <cell r="A3" t="str">
            <v>ABRANGÊNCIA : NACIONAL LOCALIDADE  : VITORIA DATA DE PREÇO : 01/2019 - REFERÊNCIA COLETA : MEDIANO</v>
          </cell>
          <cell r="B3"/>
          <cell r="C3"/>
          <cell r="D3"/>
        </row>
        <row r="4">
          <cell r="A4"/>
          <cell r="B4"/>
          <cell r="C4"/>
          <cell r="D4"/>
        </row>
        <row r="5">
          <cell r="A5" t="str">
            <v>CODIGO</v>
          </cell>
          <cell r="B5" t="str">
            <v>DESCRICAO DA COMPOSICAO</v>
          </cell>
          <cell r="C5" t="str">
            <v>unidade</v>
          </cell>
          <cell r="D5" t="str">
            <v>CUSTO TOTAL</v>
          </cell>
        </row>
        <row r="6">
          <cell r="A6" t="str">
            <v>97141</v>
          </cell>
          <cell r="B6" t="str">
            <v>Assentamento de tubo de ferro fundido para rede de água, dn 80 mm, junta elástica, instalado em local com nível alto de interferências (não inclui fornecimento). Af_11/2017</v>
          </cell>
          <cell r="C6" t="str">
            <v>m</v>
          </cell>
          <cell r="D6" t="str">
            <v>6,77</v>
          </cell>
        </row>
        <row r="7">
          <cell r="A7" t="str">
            <v>97142</v>
          </cell>
          <cell r="B7" t="str">
            <v>Assentamento de tubo de ferro fundido para rede de água, dn 100 mm, junta elástica, instalado em local com nível alto de interferências (não inclui fornecimento). Af_11/2017</v>
          </cell>
          <cell r="C7" t="str">
            <v>m</v>
          </cell>
          <cell r="D7" t="str">
            <v>7,55</v>
          </cell>
        </row>
        <row r="8">
          <cell r="A8" t="str">
            <v>97143</v>
          </cell>
          <cell r="B8" t="str">
            <v>Assentamento de tubo de ferro fundido para rede de água, dn 150 mm, junta elástica, instalado em local com nível alto de interferências (não inclui fornecimento). Af_11/2017</v>
          </cell>
          <cell r="C8" t="str">
            <v>m</v>
          </cell>
          <cell r="D8" t="str">
            <v>9,56</v>
          </cell>
        </row>
        <row r="9">
          <cell r="A9" t="str">
            <v>97144</v>
          </cell>
          <cell r="B9" t="str">
            <v>Assentamento de tubo de ferro fundido para rede de água, dn 200 mm, junta elástica, instalado em local com nível alto de interferências (não inclui fornecimento). Af_11/2017</v>
          </cell>
          <cell r="C9" t="str">
            <v>m</v>
          </cell>
          <cell r="D9" t="str">
            <v>11,54</v>
          </cell>
        </row>
        <row r="10">
          <cell r="A10" t="str">
            <v>97145</v>
          </cell>
          <cell r="B10" t="str">
            <v>Assentamento de tubo de ferro fundido para rede de água, dn 250 mm, junta elástica, instalado em local com nível alto de interferências (não inclui fornecimento). Af_11/2017</v>
          </cell>
          <cell r="C10" t="str">
            <v>m</v>
          </cell>
          <cell r="D10" t="str">
            <v>13,54</v>
          </cell>
        </row>
        <row r="11">
          <cell r="A11" t="str">
            <v>97146</v>
          </cell>
          <cell r="B11" t="str">
            <v>Assentamento de tubo de ferro fundido para rede de água, dn 300 mm, junta elástica, instalado em local com nível alto de interferências (não inclui fornecimento). Af_11/2017</v>
          </cell>
          <cell r="C11" t="str">
            <v>m</v>
          </cell>
          <cell r="D11" t="str">
            <v>15,54</v>
          </cell>
        </row>
        <row r="12">
          <cell r="A12" t="str">
            <v>97147</v>
          </cell>
          <cell r="B12" t="str">
            <v>Assentamento de tubo de ferro fundido para rede de água, dn 350 mm, junta elástica, instalado em local com nível alto de interferências (não inclui fornecimento). Af_11/2017</v>
          </cell>
          <cell r="C12" t="str">
            <v>m</v>
          </cell>
          <cell r="D12" t="str">
            <v>17,55</v>
          </cell>
        </row>
        <row r="13">
          <cell r="A13" t="str">
            <v>97148</v>
          </cell>
          <cell r="B13" t="str">
            <v>Assentamento de tubo de ferro fundido para rede de água, dn 400 mm, junta elástica, instalado em local com nível alto de interferências (não inclui fornecimento). Af_11/2017</v>
          </cell>
          <cell r="C13" t="str">
            <v>m</v>
          </cell>
          <cell r="D13" t="str">
            <v>19,56</v>
          </cell>
        </row>
        <row r="14">
          <cell r="A14" t="str">
            <v>97149</v>
          </cell>
          <cell r="B14" t="str">
            <v>Assentamento de tubo de ferro fundido para rede de água, dn 450 mm, junta elástica, instalado em local com nível alto de interferências (não inclui fornecimento). Af_11/2017</v>
          </cell>
          <cell r="C14" t="str">
            <v>m</v>
          </cell>
          <cell r="D14" t="str">
            <v>21,57</v>
          </cell>
        </row>
        <row r="15">
          <cell r="A15" t="str">
            <v>97150</v>
          </cell>
          <cell r="B15" t="str">
            <v>Assentamento de tubo de ferro fundido para rede de água, dn 500 mm, junta elástica, instalado em local com nível alto de interferências (não inclui fornecimento). Af_11/2017</v>
          </cell>
          <cell r="C15" t="str">
            <v>m</v>
          </cell>
          <cell r="D15" t="str">
            <v>26,01</v>
          </cell>
        </row>
        <row r="16">
          <cell r="A16" t="str">
            <v>97151</v>
          </cell>
          <cell r="B16" t="str">
            <v>Assentamento de tubo de ferro fundido para rede de água, dn 600 mm, junta elástica, instalado em local com nível alto de interferências (não inclui fornecimento). Af_11/2017</v>
          </cell>
          <cell r="C16" t="str">
            <v>m</v>
          </cell>
          <cell r="D16" t="str">
            <v>30,37</v>
          </cell>
        </row>
        <row r="17">
          <cell r="A17" t="str">
            <v>97152</v>
          </cell>
          <cell r="B17" t="str">
            <v>Assentamento de tubo de ferro fundido para rede de água, dn 700 mm, junta elástica, instalado em local com nível alto de interferências (não inclui fornecimento). Af_11/2017</v>
          </cell>
          <cell r="C17" t="str">
            <v>m</v>
          </cell>
          <cell r="D17" t="str">
            <v>34,58</v>
          </cell>
        </row>
        <row r="18">
          <cell r="A18" t="str">
            <v>97153</v>
          </cell>
          <cell r="B18" t="str">
            <v>Assentamento de tubo de ferro fundido para rede de água, dn 800 mm, junta elástica, instalado em local com nível alto de interferências (não inclui fornecimento). Af_11/2017</v>
          </cell>
          <cell r="C18" t="str">
            <v>m</v>
          </cell>
          <cell r="D18" t="str">
            <v>38,91</v>
          </cell>
        </row>
        <row r="19">
          <cell r="A19" t="str">
            <v>97154</v>
          </cell>
          <cell r="B19" t="str">
            <v>Assentamento de tubo de ferro fundido para rede de água, dn 900 mm, junta elástica, instalado em local com nível alto de interferências (não inclui fornecimento). Af_11/2017</v>
          </cell>
          <cell r="C19" t="str">
            <v>m</v>
          </cell>
          <cell r="D19" t="str">
            <v>43,24</v>
          </cell>
        </row>
        <row r="20">
          <cell r="A20" t="str">
            <v>97155</v>
          </cell>
          <cell r="B20" t="str">
            <v>Assentamento de tubo de ferro fundido para rede de água, dn 1000 mm, junta elástica, instalado em local com nível alto de interferências (não inclui fornecimento). Af_11/2017</v>
          </cell>
          <cell r="C20" t="str">
            <v>m</v>
          </cell>
          <cell r="D20" t="str">
            <v>47,58</v>
          </cell>
        </row>
        <row r="21">
          <cell r="A21" t="str">
            <v>97156</v>
          </cell>
          <cell r="B21" t="str">
            <v>Assentamento de tubo de ferro fundido para rede de água, dn 1200 mm, junta elástica, instalado em local com nível alto de interferências (não inclui fornecimento). Af_11/2017</v>
          </cell>
          <cell r="C21" t="str">
            <v>m</v>
          </cell>
          <cell r="D21" t="str">
            <v>56,54</v>
          </cell>
        </row>
        <row r="22">
          <cell r="A22" t="str">
            <v>97157</v>
          </cell>
          <cell r="B22" t="str">
            <v>Assentamento de tubo de ferro fundido para rede de água, dn 80 mm, junta elástica, instalado em local com nível baixo de interferências (não inclui fornecimento). Af_11/2017</v>
          </cell>
          <cell r="C22" t="str">
            <v>m</v>
          </cell>
          <cell r="D22" t="str">
            <v>4,08</v>
          </cell>
        </row>
        <row r="23">
          <cell r="A23" t="str">
            <v>97158</v>
          </cell>
          <cell r="B23" t="str">
            <v>Assentamento de tubo de ferro fundido para rede de água, dn 100 mm, junta elástica, instalado em local com nível baixo de interferências (não inclui fornecimento). Af_11/2017</v>
          </cell>
          <cell r="C23" t="str">
            <v>m</v>
          </cell>
          <cell r="D23" t="str">
            <v>4,57</v>
          </cell>
        </row>
        <row r="24">
          <cell r="A24" t="str">
            <v>97159</v>
          </cell>
          <cell r="B24" t="str">
            <v>Assentamento de tubo de ferro fundido para rede de água, dn 150 mm, junta elástica, instalado em local com nível baixo de interferências (não inclui fornecimento). Af_11/2017</v>
          </cell>
          <cell r="C24" t="str">
            <v>m</v>
          </cell>
          <cell r="D24" t="str">
            <v>5,80</v>
          </cell>
        </row>
        <row r="25">
          <cell r="A25" t="str">
            <v>97160</v>
          </cell>
          <cell r="B25" t="str">
            <v>Assentamento de tubo de ferro fundido para rede de água, dn 200 mm, junta elástica, instalado em local com nível baixo de interferências (não inclui fornecimento). Af_11/2017</v>
          </cell>
          <cell r="C25" t="str">
            <v>m</v>
          </cell>
          <cell r="D25" t="str">
            <v>7,00</v>
          </cell>
        </row>
        <row r="26">
          <cell r="A26" t="str">
            <v>97161</v>
          </cell>
          <cell r="B26" t="str">
            <v>Assentamento de tubo de ferro fundido para rede de água, dn 250 mm, junta elástica, instalado em local com nível baixo de interferências (não inclui fornecimento). Af_11/2017</v>
          </cell>
          <cell r="C26" t="str">
            <v>m</v>
          </cell>
          <cell r="D26" t="str">
            <v>8,24</v>
          </cell>
        </row>
        <row r="27">
          <cell r="A27" t="str">
            <v>97162</v>
          </cell>
          <cell r="B27" t="str">
            <v>Assentamento de tubo de ferro fundido para rede de água, dn 300 mm, junta elástica, instalado em local com nível baixo de interferências (não inclui fornecimento). Af_11/2017</v>
          </cell>
          <cell r="C27" t="str">
            <v>m</v>
          </cell>
          <cell r="D27" t="str">
            <v>9,46</v>
          </cell>
        </row>
        <row r="28">
          <cell r="A28" t="str">
            <v>97163</v>
          </cell>
          <cell r="B28" t="str">
            <v>Assentamento de tubo de ferro fundido para rede de água, dn 350 mm, junta elástica, instalado em local com nível baixo de interferências (não inclui fornecimento). Af_11/2017</v>
          </cell>
          <cell r="C28" t="str">
            <v>m</v>
          </cell>
          <cell r="D28" t="str">
            <v>10,68</v>
          </cell>
        </row>
        <row r="29">
          <cell r="A29" t="str">
            <v>97164</v>
          </cell>
          <cell r="B29" t="str">
            <v>Assentamento de tubo de ferro fundido para rede de água, dn 400 mm, junta elástica, instalado em local com nível baixo de interferências (não inclui fornecimento). Af_11/2017</v>
          </cell>
          <cell r="C29" t="str">
            <v>m</v>
          </cell>
          <cell r="D29" t="str">
            <v>11,91</v>
          </cell>
        </row>
        <row r="30">
          <cell r="A30" t="str">
            <v>97165</v>
          </cell>
          <cell r="B30" t="str">
            <v>Assentamento de tubo de ferro fundido para rede de água, dn 450 mm, junta elástica, instalado em local com nível baixo de interferências (não inclui fornecimento). Af_11/2017</v>
          </cell>
          <cell r="C30" t="str">
            <v>m</v>
          </cell>
          <cell r="D30" t="str">
            <v>13,14</v>
          </cell>
        </row>
        <row r="31">
          <cell r="A31" t="str">
            <v>97166</v>
          </cell>
          <cell r="B31" t="str">
            <v>Assentamento de tubo de ferro fundido para rede de água, dn 500 mm, junta elástica, instalado em local com nível baixo de interferências (não inclui fornecimento). Af_11/2017</v>
          </cell>
          <cell r="C31" t="str">
            <v>m</v>
          </cell>
          <cell r="D31" t="str">
            <v>15,87</v>
          </cell>
        </row>
        <row r="32">
          <cell r="A32" t="str">
            <v>97167</v>
          </cell>
          <cell r="B32" t="str">
            <v>Assentamento de tubo de ferro fundido para rede de água, dn 600 mm, junta elástica, instalado em local com nível baixo de interferências (não inclui fornecimento). Af_11/2017</v>
          </cell>
          <cell r="C32" t="str">
            <v>m</v>
          </cell>
          <cell r="D32" t="str">
            <v>18,54</v>
          </cell>
        </row>
        <row r="33">
          <cell r="A33" t="str">
            <v>97168</v>
          </cell>
          <cell r="B33" t="str">
            <v>Assentamento de tubo de ferro fundido para rede de água, dn 700 mm, junta elástica, instalado em local com nível baixo de interferências (não inclui fornecimento). Af_11/2017</v>
          </cell>
          <cell r="C33" t="str">
            <v>m</v>
          </cell>
          <cell r="D33" t="str">
            <v>21,07</v>
          </cell>
        </row>
        <row r="34">
          <cell r="A34" t="str">
            <v>97169</v>
          </cell>
          <cell r="B34" t="str">
            <v>Assentamento de tubo de ferro fundido para rede de água, dn 800 mm, junta elástica, instalado em local com nível baixo de interferências (não inclui fornecimento). Af_11/2017</v>
          </cell>
          <cell r="C34" t="str">
            <v>m</v>
          </cell>
          <cell r="D34" t="str">
            <v>23,71</v>
          </cell>
        </row>
        <row r="35">
          <cell r="A35" t="str">
            <v>97170</v>
          </cell>
          <cell r="B35" t="str">
            <v>Assentamento de tubo de ferro fundido para rede de água, dn 900 mm, junta elástica, instalado em local com nível baixo de interferências (não inclui fornecimento). Af_11/2017</v>
          </cell>
          <cell r="C35" t="str">
            <v>m</v>
          </cell>
          <cell r="D35" t="str">
            <v>26,34</v>
          </cell>
        </row>
        <row r="36">
          <cell r="A36" t="str">
            <v>97171</v>
          </cell>
          <cell r="B36" t="str">
            <v>Assentamento de tubo de ferro fundido para rede de água, dn 1000 mm, junta elástica, instalado em local com nível baixo de interferências (não inclui fornecimento). Af_11/2017</v>
          </cell>
          <cell r="C36" t="str">
            <v>m</v>
          </cell>
          <cell r="D36" t="str">
            <v>29,02</v>
          </cell>
        </row>
        <row r="37">
          <cell r="A37" t="str">
            <v>97172</v>
          </cell>
          <cell r="B37" t="str">
            <v>Assentamento de tubo de ferro fundido para rede de água, dn 1200 mm, junta elástica, instalado em local com nível baixo de interferências (não inclui fornecimento). Af_11/2017</v>
          </cell>
          <cell r="C37" t="str">
            <v>m</v>
          </cell>
          <cell r="D37" t="str">
            <v>34,60</v>
          </cell>
        </row>
        <row r="38">
          <cell r="A38" t="str">
            <v>97173</v>
          </cell>
          <cell r="B38" t="str">
            <v>Assentamento de tubo de aço carbono para rede de água, dn 600 mm (24), junta soldada, instalado em local com nível alto de interferências (não inclui fornecimento). Af_11/2017</v>
          </cell>
          <cell r="C38" t="str">
            <v>m</v>
          </cell>
          <cell r="D38" t="str">
            <v>29,18</v>
          </cell>
        </row>
        <row r="39">
          <cell r="A39" t="str">
            <v>97174</v>
          </cell>
          <cell r="B39" t="str">
            <v>Assentamento de tubo de aço carbono para rede de água, dn 700 mm (28), junta soldada, instalado em local com nível alto de interferências (não inclui fornecimento). Af_11/2017</v>
          </cell>
          <cell r="C39" t="str">
            <v>m</v>
          </cell>
          <cell r="D39" t="str">
            <v>33,74</v>
          </cell>
        </row>
        <row r="40">
          <cell r="A40" t="str">
            <v>97175</v>
          </cell>
          <cell r="B40" t="str">
            <v>Assentamento de tubo de aço carbono para rede de água, dn 800 mm (32), junta soldada, instalado em local com nível alto de interferências (não inclui fornecimento). Af_11/2017</v>
          </cell>
          <cell r="C40" t="str">
            <v>m</v>
          </cell>
          <cell r="D40" t="str">
            <v>38,29</v>
          </cell>
        </row>
        <row r="41">
          <cell r="A41" t="str">
            <v>97176</v>
          </cell>
          <cell r="B41" t="str">
            <v>Assentamento de tubo de aço carbono para rede de água, dn 900 mm (36), junta soldada, instalado em local com nível alto de interferências (não inclui fornecimento). Af_11/2017</v>
          </cell>
          <cell r="C41" t="str">
            <v>m</v>
          </cell>
          <cell r="D41" t="str">
            <v>42,86</v>
          </cell>
        </row>
        <row r="42">
          <cell r="A42" t="str">
            <v>97177</v>
          </cell>
          <cell r="B42" t="str">
            <v>Assentamento de tubo de aço carbono para rede de água, dn 1000 mm (40) ou dn 1100 mm (44), junta soldada, instalado em local com nível alto de interferências (não inclui fornecimento). Af_11/2017</v>
          </cell>
          <cell r="C42" t="str">
            <v>m</v>
          </cell>
          <cell r="D42" t="str">
            <v>51,98</v>
          </cell>
        </row>
        <row r="43">
          <cell r="A43" t="str">
            <v>97178</v>
          </cell>
          <cell r="B43" t="str">
            <v>Assentamento de tubo de aço carbono para rede de água, dn 1200 mm (48) ou dn 1300 mm (52), junta soldada, instalado em local com nível alto de interferências (não inclui fornecimento). Af_11/2017</v>
          </cell>
          <cell r="C43" t="str">
            <v>m</v>
          </cell>
          <cell r="D43" t="str">
            <v>61,09</v>
          </cell>
        </row>
        <row r="44">
          <cell r="A44" t="str">
            <v>97179</v>
          </cell>
          <cell r="B44" t="str">
            <v>Assentamento de tubo de aço carbono para rede de água, dn 1400 mm (56'') ou dn 1500 mm (60), junta soldada, instalado em local com nível alto de interferências (não inclui fornecimento). Af_11/2017</v>
          </cell>
          <cell r="C44" t="str">
            <v>m</v>
          </cell>
          <cell r="D44" t="str">
            <v>70,23</v>
          </cell>
        </row>
        <row r="45">
          <cell r="A45" t="str">
            <v>97180</v>
          </cell>
          <cell r="B45" t="str">
            <v>Assentamento de tubo de aço carbono para rede de água, dn 1600 mm (64) ou dn 1700 mm (68), junta soldada, instalado em local com nível alto de interferências (não inclui fornecimento). Af_11/2017</v>
          </cell>
          <cell r="C45" t="str">
            <v>m</v>
          </cell>
          <cell r="D45" t="str">
            <v>79,36</v>
          </cell>
        </row>
        <row r="46">
          <cell r="A46" t="str">
            <v>97181</v>
          </cell>
          <cell r="B46" t="str">
            <v>Assentamento de tubo de aço carbono para rede de água, dn 1800 mm (72) ou dn 1900 mm (76), junta soldada, instalado em local com nível alto de interferências (não inclui fornecimento). Af_11/2017</v>
          </cell>
          <cell r="C46" t="str">
            <v>m</v>
          </cell>
          <cell r="D46" t="str">
            <v>91,31</v>
          </cell>
        </row>
        <row r="47">
          <cell r="A47" t="str">
            <v>97182</v>
          </cell>
          <cell r="B47" t="str">
            <v>Assentamento de tubo de aço carbono para rede de água, dn 2000 mm (80) ou dn 2100 mm (84), junta soldada, instalado em local com nível alto de interferências (não inclui fornecimento). Af_11/2017</v>
          </cell>
          <cell r="C47" t="str">
            <v>m</v>
          </cell>
          <cell r="D47" t="str">
            <v>100,73</v>
          </cell>
        </row>
        <row r="48">
          <cell r="A48" t="str">
            <v>97183</v>
          </cell>
          <cell r="B48" t="str">
            <v>Assentamento de tubo de aço carbono para rede de água, dn 600 mm (24), junta soldada, instalado em local com nível baixo de interferências (não inclui fornecimento). Af_11/2017</v>
          </cell>
          <cell r="C48" t="str">
            <v>m</v>
          </cell>
          <cell r="D48" t="str">
            <v>24,06</v>
          </cell>
        </row>
        <row r="49">
          <cell r="A49" t="str">
            <v>97184</v>
          </cell>
          <cell r="B49" t="str">
            <v>Assentamento de tubo de aço carbono para rede de água, dn 700 mm (28), junta soldada, instalado em local com nível baixo de interferências (não inclui fornecimento). Af_11/2017</v>
          </cell>
          <cell r="C49" t="str">
            <v>m</v>
          </cell>
          <cell r="D49" t="str">
            <v>27,88</v>
          </cell>
        </row>
        <row r="50">
          <cell r="A50" t="str">
            <v>97185</v>
          </cell>
          <cell r="B50" t="str">
            <v>Assentamento de tubo de aço carbono para rede de água, dn 800 mm (32), junta soldada, instalado em local com nível baixo de interferências (não inclui fornecimento). Af_11/2017</v>
          </cell>
          <cell r="C50" t="str">
            <v>m</v>
          </cell>
          <cell r="D50" t="str">
            <v>31,69</v>
          </cell>
        </row>
        <row r="51">
          <cell r="A51" t="str">
            <v>97186</v>
          </cell>
          <cell r="B51" t="str">
            <v>Assentamento de tubo de aço carbono para rede de água, dn 900 mm (36), junta soldada, instalado em local com nível baixo de interferências (não inclui fornecimento). Af_11/2017</v>
          </cell>
          <cell r="C51" t="str">
            <v>m</v>
          </cell>
          <cell r="D51" t="str">
            <v>35,54</v>
          </cell>
        </row>
        <row r="52">
          <cell r="A52" t="str">
            <v>97187</v>
          </cell>
          <cell r="B52" t="str">
            <v>Assentamento de tubo de aço carbono para rede de água, dn 1000 mm (40  ) ou dn 1100 mm (44  ), junta soldada, instalado em local com nível baixo de interferências (não inclui fornecimento). Af_11/2017</v>
          </cell>
          <cell r="C52" t="str">
            <v>m</v>
          </cell>
          <cell r="D52" t="str">
            <v>43,19</v>
          </cell>
        </row>
        <row r="53">
          <cell r="A53" t="str">
            <v>97188</v>
          </cell>
          <cell r="B53" t="str">
            <v>Assentamento de tubo de aço carbono para rede de água, dn 1200 mm (48) ou dn 1300 mm (52), junta soldada, instalado em local com nível baixo de interferências (não inclui fornecimento). Af_11/2017</v>
          </cell>
          <cell r="C53" t="str">
            <v>m</v>
          </cell>
          <cell r="D53" t="str">
            <v>50,84</v>
          </cell>
        </row>
        <row r="54">
          <cell r="A54" t="str">
            <v>97189</v>
          </cell>
          <cell r="B54" t="str">
            <v>Assentamento de tubo de aço carbono para rede de água, dn 1400 mm (56'') ou dn 1500 mm (60), junta soldada, instalado em local com nível baixo de interferências (não inclui fornecimento). Af_11/2017</v>
          </cell>
          <cell r="C54" t="str">
            <v>m</v>
          </cell>
          <cell r="D54" t="str">
            <v>58,50</v>
          </cell>
        </row>
        <row r="55">
          <cell r="A55" t="str">
            <v>97190</v>
          </cell>
          <cell r="B55" t="str">
            <v>Assentamento de tubo de aço carbono para rede de água, dn 1600 mm (64) ou dn 1700 mm (68), junta soldada, instalado em local com nível baixo de interferências (não inclui fornecimento). Af_11/2017</v>
          </cell>
          <cell r="C55" t="str">
            <v>m</v>
          </cell>
          <cell r="D55" t="str">
            <v>66,16</v>
          </cell>
        </row>
        <row r="56">
          <cell r="A56" t="str">
            <v>97191</v>
          </cell>
          <cell r="B56" t="str">
            <v>Assentamento de tubo de aço carbono para rede de água, dn 1800 mm (72) ou dn 1900 mm (76), junta soldada, instalado em local com nível baixo de interferências (não inclui fornecimento). Af_11/2017</v>
          </cell>
          <cell r="C56" t="str">
            <v>m</v>
          </cell>
          <cell r="D56" t="str">
            <v>76,01</v>
          </cell>
        </row>
        <row r="57">
          <cell r="A57" t="str">
            <v>97192</v>
          </cell>
          <cell r="B57" t="str">
            <v>Assentamento de tubo de aço carbono para rede de água, dn 2000 mm (80) ou dn 2100 mm (84), junta soldada, instalado em local com nível baixo de interferências (não inclui fornecimento). Af_11/2017</v>
          </cell>
          <cell r="C57" t="str">
            <v>m</v>
          </cell>
          <cell r="D57" t="str">
            <v>83,88</v>
          </cell>
        </row>
        <row r="58">
          <cell r="A58" t="str">
            <v>90694</v>
          </cell>
          <cell r="B58" t="str">
            <v>Tubo de pvc para rede coletora de esgoto de parede maciça, dn 100 mm, junta elástica, instalado em local com nível baixo de interferências - fornecimento e assentamento. Af_06/2015</v>
          </cell>
          <cell r="C58" t="str">
            <v>m</v>
          </cell>
          <cell r="D58" t="str">
            <v>22,04</v>
          </cell>
        </row>
        <row r="59">
          <cell r="A59" t="str">
            <v>90695</v>
          </cell>
          <cell r="B59" t="str">
            <v>Tubo de pvc para rede coletora de esgoto de parede maciça, dn 150 mm, junta elástica, instalado em local com nível baixo de interferências - fornecimento e assentamento. Af_06/2015</v>
          </cell>
          <cell r="C59" t="str">
            <v>m</v>
          </cell>
          <cell r="D59" t="str">
            <v>45,11</v>
          </cell>
        </row>
        <row r="60">
          <cell r="A60" t="str">
            <v>90696</v>
          </cell>
          <cell r="B60" t="str">
            <v>Tubo de pvc para rede coletora de esgoto de parede maciça, dn 200 mm, junta elástica, instalado em local com nível baixo de interferências - fornecimento e assentamento. Af_06/2015</v>
          </cell>
          <cell r="C60" t="str">
            <v>m</v>
          </cell>
          <cell r="D60" t="str">
            <v>66,72</v>
          </cell>
        </row>
        <row r="61">
          <cell r="A61" t="str">
            <v>90697</v>
          </cell>
          <cell r="B61" t="str">
            <v>Tubo de pvc para rede coletora de esgoto de parede maciça, dn 250 mm, junta elástica, instalado em local com nível baixo de interferências - fornecimento e assentamento. Af_06/2015</v>
          </cell>
          <cell r="C61" t="str">
            <v>m</v>
          </cell>
          <cell r="D61" t="str">
            <v>111,69</v>
          </cell>
        </row>
        <row r="62">
          <cell r="A62" t="str">
            <v>90698</v>
          </cell>
          <cell r="B62" t="str">
            <v>Tubo de pvc para rede coletora de esgoto de parede maciça, dn 300 mm, junta elástica, instalado em local com nível baixo de interferências - fornecimento e assentamento. Af_06/2015</v>
          </cell>
          <cell r="C62" t="str">
            <v>m</v>
          </cell>
          <cell r="D62" t="str">
            <v>178,32</v>
          </cell>
        </row>
        <row r="63">
          <cell r="A63" t="str">
            <v>90699</v>
          </cell>
          <cell r="B63" t="str">
            <v>Tubo de pvc para rede coletora de esgoto de parede maciça, dn 350 mm, junta elástica, instalado em local com nível baixo de interferências - fornecimento e assentamento. Af_06/2015</v>
          </cell>
          <cell r="C63" t="str">
            <v>m</v>
          </cell>
          <cell r="D63" t="str">
            <v>220,26</v>
          </cell>
        </row>
        <row r="64">
          <cell r="A64" t="str">
            <v>90700</v>
          </cell>
          <cell r="B64" t="str">
            <v>Tubo de pvc para rede coletora de esgoto de parede maciça, dn 400 mm, junta elástica, instalado em local com nível baixo de interferências - fornecimento e assentamento. Af_06/2015</v>
          </cell>
          <cell r="C64" t="str">
            <v>m</v>
          </cell>
          <cell r="D64" t="str">
            <v>290,01</v>
          </cell>
        </row>
        <row r="65">
          <cell r="A65" t="str">
            <v>90701</v>
          </cell>
          <cell r="B65" t="str">
            <v>Tubo de pvc corrugado de dupla parede para rede coletora de esgoto, dn 150 mm, junta elástica, instalado em local com nível baixo de interferências - fornecimento e assentamento. Af_06/2015</v>
          </cell>
          <cell r="C65" t="str">
            <v>m</v>
          </cell>
          <cell r="D65" t="str">
            <v>39,44</v>
          </cell>
        </row>
        <row r="66">
          <cell r="A66" t="str">
            <v>90702</v>
          </cell>
          <cell r="B66" t="str">
            <v>Tubo de pvc corrugado de dupla parede para rede coletora de esgoto, dn 200 mm, junta elástica, instalado em local com nível baixo de interferências - fornecimento e assentamento. Af_06/2015</v>
          </cell>
          <cell r="C66" t="str">
            <v>m</v>
          </cell>
          <cell r="D66" t="str">
            <v>60,98</v>
          </cell>
        </row>
        <row r="67">
          <cell r="A67" t="str">
            <v>90703</v>
          </cell>
          <cell r="B67" t="str">
            <v>Tubo de pvc corrugado de dupla parede para rede coletora de esgoto, dn 250 mm, junta elástica, instalado em local com nível baixo de interferências - fornecimento e assentamento. Af_06/2015</v>
          </cell>
          <cell r="C67" t="str">
            <v>m</v>
          </cell>
          <cell r="D67" t="str">
            <v>97,84</v>
          </cell>
        </row>
        <row r="68">
          <cell r="A68" t="str">
            <v>90704</v>
          </cell>
          <cell r="B68" t="str">
            <v>Tubo de pvc corrugado de dupla parede para rede coletora de esgoto, dn 300 mm, junta elástica, instalado em local com nível baixo de interferências - fornecimento e assentamento. Af_06/2015</v>
          </cell>
          <cell r="C68" t="str">
            <v>m</v>
          </cell>
          <cell r="D68" t="str">
            <v>134,06</v>
          </cell>
        </row>
        <row r="69">
          <cell r="A69" t="str">
            <v>90705</v>
          </cell>
          <cell r="B69" t="str">
            <v>Tubo de pvc corrugado de dupla parede para rede coletora de esgoto, dn 350 mm, junta elástica, instalado em local com nível baixo de interferências - fornecimento e assentamento. Af_06/2015</v>
          </cell>
          <cell r="C69" t="str">
            <v>m</v>
          </cell>
          <cell r="D69" t="str">
            <v>187,22</v>
          </cell>
        </row>
        <row r="70">
          <cell r="A70" t="str">
            <v>90706</v>
          </cell>
          <cell r="B70" t="str">
            <v>Tubo de pvc corrugado de dupla parede para rede coletora de esgoto, dn 400 mm, junta elástica, instalado em local com nível baixo de interferências - fornecimento e assentamento. Af_06/2015</v>
          </cell>
          <cell r="C70" t="str">
            <v>m</v>
          </cell>
          <cell r="D70" t="str">
            <v>225,33</v>
          </cell>
        </row>
        <row r="71">
          <cell r="A71" t="str">
            <v>90708</v>
          </cell>
          <cell r="B71" t="str">
            <v>Tubo de pead corrugado de dupla parede para rede coletora de esgoto, dn 600 mm, junta elástica integrada, instalado em local com nível baixo de interferências - fornecimento e assentamento. Af_06/2015</v>
          </cell>
          <cell r="C71" t="str">
            <v>m</v>
          </cell>
          <cell r="D71" t="str">
            <v>604,48</v>
          </cell>
        </row>
        <row r="72">
          <cell r="A72" t="str">
            <v>90709</v>
          </cell>
          <cell r="B72" t="str">
            <v>Tubo de pvc para rede coletora de esgoto de parede maciça, dn 100 mm, junta elástica, instalado em local com nível alto de interferências - fornecimento e assentamento. Af_06/2015</v>
          </cell>
          <cell r="C72" t="str">
            <v>m</v>
          </cell>
          <cell r="D72" t="str">
            <v>23,96</v>
          </cell>
        </row>
        <row r="73">
          <cell r="A73" t="str">
            <v>90710</v>
          </cell>
          <cell r="B73" t="str">
            <v>Tubo de pvc para rede coletora de esgoto de parede maciça, dn 150 mm, junta elástica, instalado em local com nível alto de interferências - fornecimento e assentamento. Af_06/2015</v>
          </cell>
          <cell r="C73" t="str">
            <v>m</v>
          </cell>
          <cell r="D73" t="str">
            <v>47,05</v>
          </cell>
        </row>
        <row r="74">
          <cell r="A74" t="str">
            <v>90711</v>
          </cell>
          <cell r="B74" t="str">
            <v>Tubo de pvc para rede coletora de esgoto de parede maciça, dn 200 mm, junta elástica, instalado em local com nível alto de interferências - fornecimento e assentamento. Af_06/2015</v>
          </cell>
          <cell r="C74" t="str">
            <v>m</v>
          </cell>
          <cell r="D74" t="str">
            <v>68,64</v>
          </cell>
        </row>
        <row r="75">
          <cell r="A75" t="str">
            <v>90712</v>
          </cell>
          <cell r="B75" t="str">
            <v>Tubo de pvc para rede coletora de esgoto de parede maciça, dn 250 mm, junta elástica, instalado em local com nível alto de interferências - fornecimento e assentamento. Af_06/2015</v>
          </cell>
          <cell r="C75" t="str">
            <v>m</v>
          </cell>
          <cell r="D75" t="str">
            <v>113,61</v>
          </cell>
        </row>
        <row r="76">
          <cell r="A76" t="str">
            <v>90713</v>
          </cell>
          <cell r="B76" t="str">
            <v>Tubo de pvc para rede coletora de esgoto de parede maciça, dn 300 mm, junta elástica, instalado em local com nível alto de interferências - fornecimento e assentamento. Af_06/2015</v>
          </cell>
          <cell r="C76" t="str">
            <v>m</v>
          </cell>
          <cell r="D76" t="str">
            <v>180,24</v>
          </cell>
        </row>
        <row r="77">
          <cell r="A77" t="str">
            <v>90714</v>
          </cell>
          <cell r="B77" t="str">
            <v>Tubo de pvc para rede coletora de esgoto de parede maciça, dn 350 mm, junta elástica, instalado em local com nível alto de interferências - fornecimento e assentamento. Af_06/2015</v>
          </cell>
          <cell r="C77" t="str">
            <v>m</v>
          </cell>
          <cell r="D77" t="str">
            <v>222,19</v>
          </cell>
        </row>
        <row r="78">
          <cell r="A78" t="str">
            <v>90715</v>
          </cell>
          <cell r="B78" t="str">
            <v>Tubo de pvc para rede coletora de esgoto de parede maciça, dn 400 mm, junta elástica, instalado em local com nível alto de interferências - fornecimento e assentamento. Af_06/2015</v>
          </cell>
          <cell r="C78" t="str">
            <v>m</v>
          </cell>
          <cell r="D78" t="str">
            <v>293,91</v>
          </cell>
        </row>
        <row r="79">
          <cell r="A79" t="str">
            <v>90716</v>
          </cell>
          <cell r="B79" t="str">
            <v>Tubo de pvc corrugado de dupla parede para rede coletora de esgoto, dn 150 mm, junta elástica, instalado em local com nível alto de interferências - fornecimento e assentamento. Af_06/2015</v>
          </cell>
          <cell r="C79" t="str">
            <v>m</v>
          </cell>
          <cell r="D79" t="str">
            <v>41,37</v>
          </cell>
        </row>
        <row r="80">
          <cell r="A80" t="str">
            <v>90717</v>
          </cell>
          <cell r="B80" t="str">
            <v>Tubo de pvc corrugado de dupla parede para rede coletora de esgoto, dn 200 mm, junta elástica, instalado em local com nível alto de interferências - fornecimento e assentamento. Af_06/2015</v>
          </cell>
          <cell r="C80" t="str">
            <v>m</v>
          </cell>
          <cell r="D80" t="str">
            <v>62,89</v>
          </cell>
        </row>
        <row r="81">
          <cell r="A81" t="str">
            <v>90718</v>
          </cell>
          <cell r="B81" t="str">
            <v>Tubo de pvc corrugado de dupla parede para rede coletora de esgoto, dn 250 mm, junta elástica, instalado em local com nível alto de interferências - fornecimento e assentamento. Af_06/2015</v>
          </cell>
          <cell r="C81" t="str">
            <v>m</v>
          </cell>
          <cell r="D81" t="str">
            <v>99,77</v>
          </cell>
        </row>
        <row r="82">
          <cell r="A82" t="str">
            <v>90719</v>
          </cell>
          <cell r="B82" t="str">
            <v>Tubo de pvc corrugado de dupla parede para rede coletora de esgoto, dn 300 mm, junta elástica, instalado em local com nível alto de interferências - fornecimento e assentamento. Af_06/2015</v>
          </cell>
          <cell r="C82" t="str">
            <v>m</v>
          </cell>
          <cell r="D82" t="str">
            <v>135,98</v>
          </cell>
        </row>
        <row r="83">
          <cell r="A83" t="str">
            <v>90720</v>
          </cell>
          <cell r="B83" t="str">
            <v>Tubo de pvc corrugado de dupla parede para rede coletora de esgoto, dn 350 mm, junta elástica, instalado em local com nível alto de interferências - fornecimento e assentamento. Af_06/2015</v>
          </cell>
          <cell r="C83" t="str">
            <v>m</v>
          </cell>
          <cell r="D83" t="str">
            <v>189,13</v>
          </cell>
        </row>
        <row r="84">
          <cell r="A84" t="str">
            <v>90721</v>
          </cell>
          <cell r="B84" t="str">
            <v>Tubo de pvc corrugado de dupla parede para rede coletora de esgoto, dn 400 mm, em junta elástica, instalado em local com nível alto de interferências - fornecimento e assentamento. Af_06/2015</v>
          </cell>
          <cell r="C84" t="str">
            <v>m</v>
          </cell>
          <cell r="D84" t="str">
            <v>229,21</v>
          </cell>
        </row>
        <row r="85">
          <cell r="A85" t="str">
            <v>90723</v>
          </cell>
          <cell r="B85" t="str">
            <v>Tubo de pead corrugado de dupla parede para rede coletora de esgoto, dn 600 mm, junta elástica integrada, instalado em local com nível alto de interferências - fornecimento e assentamento. Af_06/2015</v>
          </cell>
          <cell r="C85" t="str">
            <v>m</v>
          </cell>
          <cell r="D85" t="str">
            <v>606,86</v>
          </cell>
        </row>
        <row r="86">
          <cell r="A86" t="str">
            <v>90724</v>
          </cell>
          <cell r="B86" t="str">
            <v>Junta argamassada entre tubo dn 100 mm e o poço de visita/ caixa de concreto ou alvenaria em redes de esgoto. Af_06/2015</v>
          </cell>
          <cell r="C86" t="str">
            <v>un</v>
          </cell>
          <cell r="D86" t="str">
            <v>21,91</v>
          </cell>
        </row>
        <row r="87">
          <cell r="A87" t="str">
            <v>90725</v>
          </cell>
          <cell r="B87" t="str">
            <v>Junta argamassada entre tubo dn 150 mm e o poço de visita/ caixa de concreto ou alvenaria em redes de esgoto. Af_06/2015</v>
          </cell>
          <cell r="C87" t="str">
            <v>un</v>
          </cell>
          <cell r="D87" t="str">
            <v>26,99</v>
          </cell>
        </row>
        <row r="88">
          <cell r="A88" t="str">
            <v>90726</v>
          </cell>
          <cell r="B88" t="str">
            <v>Junta argamassada entre tubo dn 200 mm e o poço/ caixa de concreto ou alvenaria em redes de esgoto. Af_06/2015</v>
          </cell>
          <cell r="C88" t="str">
            <v>un</v>
          </cell>
          <cell r="D88" t="str">
            <v>32,05</v>
          </cell>
        </row>
        <row r="89">
          <cell r="A89" t="str">
            <v>90727</v>
          </cell>
          <cell r="B89" t="str">
            <v>Junta argamassada entre tubo dn 250 mm e o poço de visita/ caixa de concreto ou alvenaria em redes de esgoto. Af_06/2015</v>
          </cell>
          <cell r="C89" t="str">
            <v>un</v>
          </cell>
          <cell r="D89" t="str">
            <v>37,14</v>
          </cell>
        </row>
        <row r="90">
          <cell r="A90" t="str">
            <v>90728</v>
          </cell>
          <cell r="B90" t="str">
            <v>Junta argamassada entre tubo dn 300 mm e o poço de visita/ caixa de concreto ou alvenaria em redes de esgoto. Af_06/2015</v>
          </cell>
          <cell r="C90" t="str">
            <v>un</v>
          </cell>
          <cell r="D90" t="str">
            <v>42,22</v>
          </cell>
        </row>
        <row r="91">
          <cell r="A91" t="str">
            <v>90729</v>
          </cell>
          <cell r="B91" t="str">
            <v>Junta argamassada entre tubo dn 350 mm e o poço de visita/ caixa de concreto ou alvenaria em redes de esgoto. Af_06/2015</v>
          </cell>
          <cell r="C91" t="str">
            <v>un</v>
          </cell>
          <cell r="D91" t="str">
            <v>47,29</v>
          </cell>
        </row>
        <row r="92">
          <cell r="A92" t="str">
            <v>90730</v>
          </cell>
          <cell r="B92" t="str">
            <v>Junta argamassada entre tubo dn 400 mm e o poço de visita/ caixa de concreto ou alvenaria em redes de esgoto. Af_06/2015</v>
          </cell>
          <cell r="C92" t="str">
            <v>un</v>
          </cell>
          <cell r="D92" t="str">
            <v>52,39</v>
          </cell>
        </row>
        <row r="93">
          <cell r="A93" t="str">
            <v>90731</v>
          </cell>
          <cell r="B93" t="str">
            <v>Junta argamassada entre tubo dn 450 mm e o poço de visita/ caixa de concreto ou alvenaria em redes de esgoto. Af_06/2015</v>
          </cell>
          <cell r="C93" t="str">
            <v>un</v>
          </cell>
          <cell r="D93" t="str">
            <v>57,47</v>
          </cell>
        </row>
        <row r="94">
          <cell r="A94" t="str">
            <v>90732</v>
          </cell>
          <cell r="B94" t="str">
            <v>Junta argamassada entre tubo dn 600 mm e o poço de visita/ caixa de concreto ou alvenaria em redes de esgoto. Af_06/2015</v>
          </cell>
          <cell r="C94" t="str">
            <v>un</v>
          </cell>
          <cell r="D94" t="str">
            <v>72,70</v>
          </cell>
        </row>
        <row r="95">
          <cell r="A95" t="str">
            <v>90733</v>
          </cell>
          <cell r="B95" t="str">
            <v>Assentamento de tubo de pvc para rede coletora de esgoto de parede maciça, dn 100 mm, junta elástica, instalado em local com nível baixo de interferências (não inclui fornecimento). Af_06/2015</v>
          </cell>
          <cell r="C95" t="str">
            <v>m</v>
          </cell>
          <cell r="D95" t="str">
            <v>2,43</v>
          </cell>
        </row>
        <row r="96">
          <cell r="A96" t="str">
            <v>90734</v>
          </cell>
          <cell r="B96" t="str">
            <v>Assentamento de tubo de pvc para rede coletora de esgoto de parede maciça, dn 150 mm, junta elástica, instalado em local com nível baixo de interferências (não inclui fornecimento). Af_06/2015</v>
          </cell>
          <cell r="C96" t="str">
            <v>m</v>
          </cell>
          <cell r="D96" t="str">
            <v>2,95</v>
          </cell>
        </row>
        <row r="97">
          <cell r="A97" t="str">
            <v>90735</v>
          </cell>
          <cell r="B97" t="str">
            <v>Assentamento de tubo de pvc para rede coletora de esgoto de parede maciça, dn 200 mm, junta elástica, instalado em local com nível baixo de interferências (não inclui fornecimento). Af_06/2015</v>
          </cell>
          <cell r="C97" t="str">
            <v>m</v>
          </cell>
          <cell r="D97" t="str">
            <v>3,51</v>
          </cell>
        </row>
        <row r="98">
          <cell r="A98" t="str">
            <v>90736</v>
          </cell>
          <cell r="B98" t="str">
            <v>Assentamento de tubo de pvc para rede coletora de esgoto de parede maciça, dn 250 mm, junta elástica, instalado em local com nível baixo de interferências (não inclui fornecimento). Af_06/2015</v>
          </cell>
          <cell r="C98" t="str">
            <v>m</v>
          </cell>
          <cell r="D98" t="str">
            <v>4,05</v>
          </cell>
        </row>
        <row r="99">
          <cell r="A99" t="str">
            <v>90737</v>
          </cell>
          <cell r="B99" t="str">
            <v>Assentamento de tubo de pvc para rede coletora de esgoto de parede maciça, dn 300 mm, junta elástica, instalado em local com nível baixo de interferências (não inclui fornecimento). Af_06/2015</v>
          </cell>
          <cell r="C99" t="str">
            <v>m</v>
          </cell>
          <cell r="D99" t="str">
            <v>4,59</v>
          </cell>
        </row>
        <row r="100">
          <cell r="A100" t="str">
            <v>90738</v>
          </cell>
          <cell r="B100" t="str">
            <v>Assentamento de tubo de pvc para rede coletora de esgoto de parede maciça, dn 350 mm, junta elástica, instalado em local com nível baixo de interferências (não inclui fornecimento). Af_06/2015</v>
          </cell>
          <cell r="C100" t="str">
            <v>m</v>
          </cell>
          <cell r="D100" t="str">
            <v>5,13</v>
          </cell>
        </row>
        <row r="101">
          <cell r="A101" t="str">
            <v>90739</v>
          </cell>
          <cell r="B101" t="str">
            <v>Assentamento de tubo de pvc para rede coletora de esgoto de parede maciça, dn 400 mm, junta elástica, instalado em local com nível baixo de interferências (não inclui fornecimento). Af_06/2015</v>
          </cell>
          <cell r="C101" t="str">
            <v>m</v>
          </cell>
          <cell r="D101" t="str">
            <v>11,44</v>
          </cell>
        </row>
        <row r="102">
          <cell r="A102" t="str">
            <v>90740</v>
          </cell>
          <cell r="B102" t="str">
            <v>Assentamento de tubo de pvc corrugado de dupla parede para rede coletora de esgoto, dn 150 mm, junta elástica, instalado em local com nível baixo de interferências (não inclui fornecimento). Af_06/2015</v>
          </cell>
          <cell r="C102" t="str">
            <v>m</v>
          </cell>
          <cell r="D102" t="str">
            <v>5,40</v>
          </cell>
        </row>
        <row r="103">
          <cell r="A103" t="str">
            <v>90741</v>
          </cell>
          <cell r="B103" t="str">
            <v>Assentamento de tubo de pvc corrugado de dupla parede para rede coletora de esgoto, dn 200 mm, junta elástica, instalado em local com nível baixo de interferências (não inclui fornecimento). Af_06/2015</v>
          </cell>
          <cell r="C103" t="str">
            <v>m</v>
          </cell>
          <cell r="D103" t="str">
            <v>5,96</v>
          </cell>
        </row>
        <row r="104">
          <cell r="A104" t="str">
            <v>90742</v>
          </cell>
          <cell r="B104" t="str">
            <v>Assentamento de tubo de pvc corrugado de dupla parede para rede coletora de esgoto, dn 250 mm, junta elástica, instalado em local com nível baixo de interferências (não inclui fornecimento). Af_06/2015</v>
          </cell>
          <cell r="C104" t="str">
            <v>m</v>
          </cell>
          <cell r="D104" t="str">
            <v>6,49</v>
          </cell>
        </row>
        <row r="105">
          <cell r="A105" t="str">
            <v>90743</v>
          </cell>
          <cell r="B105" t="str">
            <v>Assentamento de tubo de pvc corrugado de dupla parede para rede coletora de esgoto, dn 300 mm, junta elástica, instalado em local com nível baixo de interferências (não inclui fornecimento). Af_06/2015</v>
          </cell>
          <cell r="C105" t="str">
            <v>m</v>
          </cell>
          <cell r="D105" t="str">
            <v>7,03</v>
          </cell>
        </row>
        <row r="106">
          <cell r="A106" t="str">
            <v>90744</v>
          </cell>
          <cell r="B106" t="str">
            <v>Assentamento de tubo de pvc corrugado de dupla parede para rede coletora de esgoto, dn 350 mm, junta elástica, instalado em local com nível baixo de interferências (não inclui fornecimento). Af_06/2015</v>
          </cell>
          <cell r="C106" t="str">
            <v>m</v>
          </cell>
          <cell r="D106" t="str">
            <v>7,58</v>
          </cell>
        </row>
        <row r="107">
          <cell r="A107" t="str">
            <v>90745</v>
          </cell>
          <cell r="B107" t="str">
            <v>Assentamento de tubo de pvc corrugado de dupla parede para rede coletora de esgoto, dn 400 mm, junta elástica, instalado em local com nível baixo de interferências (não inclui fornecimento). Af_06/2015</v>
          </cell>
          <cell r="C107" t="str">
            <v>m</v>
          </cell>
          <cell r="D107" t="str">
            <v>16,37</v>
          </cell>
        </row>
        <row r="108">
          <cell r="A108" t="str">
            <v>90746</v>
          </cell>
          <cell r="B108" t="str">
            <v>Assentamento de tubo de pead corrugado de dupla parede para rede coletora de esgoto, dn 450 mm, junta elástica integrada, instalado em local com nível baixo de interferências (não inclui fornecimento). Af_06/2015</v>
          </cell>
          <cell r="C108" t="str">
            <v>m</v>
          </cell>
          <cell r="D108" t="str">
            <v>3,29</v>
          </cell>
        </row>
        <row r="109">
          <cell r="A109" t="str">
            <v>90747</v>
          </cell>
          <cell r="B109" t="str">
            <v>Assentamento de tubo de pead corrugado de dupla parede para rede coletora de esgoto, dn 600 mm, junta elástica integrada, instalado em local com nível baixo de interferências (não inclui fornecimento). Af_06/2015</v>
          </cell>
          <cell r="C109" t="str">
            <v>m</v>
          </cell>
          <cell r="D109" t="str">
            <v>12,46</v>
          </cell>
        </row>
        <row r="110">
          <cell r="A110" t="str">
            <v>90748</v>
          </cell>
          <cell r="B110" t="str">
            <v>Assentamento de tubo de pvc para rede coletora de esgoto de parede maciça, dn 100 mm, junta elástica, instalado em local com nível alto de interferências (não inclui fornecimento). Af_06/2015</v>
          </cell>
          <cell r="C110" t="str">
            <v>m</v>
          </cell>
          <cell r="D110" t="str">
            <v>4,35</v>
          </cell>
        </row>
        <row r="111">
          <cell r="A111" t="str">
            <v>90749</v>
          </cell>
          <cell r="B111" t="str">
            <v>Assentamento de tubo de pvc para rede coletora de esgoto de parede maciça, dn 150 mm, junta elástica, instalado em local com nível alto de interferências (não inclui fornecimento). Af_06/2015</v>
          </cell>
          <cell r="C111" t="str">
            <v>m</v>
          </cell>
          <cell r="D111" t="str">
            <v>4,89</v>
          </cell>
        </row>
        <row r="112">
          <cell r="A112" t="str">
            <v>90750</v>
          </cell>
          <cell r="B112" t="str">
            <v>Assentamento de tubo de pvc para rede coletora de esgoto de parede maciça, dn 200 mm, junta elástica, instalado em local com nível alto de interferências (não inclui fornecimento). Af_06/2015</v>
          </cell>
          <cell r="C112" t="str">
            <v>m</v>
          </cell>
          <cell r="D112" t="str">
            <v>5,43</v>
          </cell>
        </row>
        <row r="113">
          <cell r="A113" t="str">
            <v>90751</v>
          </cell>
          <cell r="B113" t="str">
            <v>Assentamento de tubo de pvc para rede coletora de esgoto de parede maciça, dn 250 mm, junta elástica, instalado em local com nível alto de interferências (não inclui fornecimento). Af_06/2015</v>
          </cell>
          <cell r="C113" t="str">
            <v>m</v>
          </cell>
          <cell r="D113" t="str">
            <v>5,97</v>
          </cell>
        </row>
        <row r="114">
          <cell r="A114" t="str">
            <v>90752</v>
          </cell>
          <cell r="B114" t="str">
            <v>Assentamento de tubo de pvc para rede coletora de esgoto de parede maciça, dn 300 mm, junta elástica, instalado em local com nível alto de interferências (não inclui fornecimento). Af_06/2015</v>
          </cell>
          <cell r="C114" t="str">
            <v>m</v>
          </cell>
          <cell r="D114" t="str">
            <v>6,51</v>
          </cell>
        </row>
        <row r="115">
          <cell r="A115" t="str">
            <v>90753</v>
          </cell>
          <cell r="B115" t="str">
            <v>Assentamento de tubo de pvc para rede coletora de esgoto de parede maciça, dn 350 mm, junta elástica, instalado em local com nível alto de interferências (não inclui fornecimento). Af_06/2015</v>
          </cell>
          <cell r="C115" t="str">
            <v>m</v>
          </cell>
          <cell r="D115" t="str">
            <v>7,06</v>
          </cell>
        </row>
        <row r="116">
          <cell r="A116" t="str">
            <v>90754</v>
          </cell>
          <cell r="B116" t="str">
            <v>Assentamento de tubo de pvc para rede coletora de esgoto de parede maciça, dn 400 mm, junta elástica, instalado em local com nível alto de interferências (não inclui fornecimento). Af_06/2015</v>
          </cell>
          <cell r="C116" t="str">
            <v>m</v>
          </cell>
          <cell r="D116" t="str">
            <v>15,34</v>
          </cell>
        </row>
        <row r="117">
          <cell r="A117" t="str">
            <v>90755</v>
          </cell>
          <cell r="B117" t="str">
            <v>Assentamento de tubo de pvc corrugado de dupla parede para rede coletora de esgoto, dn 150 mm, junta elástica, instalado em local com nível alto de interferências (não inclui fornecimento). Af_06/2015</v>
          </cell>
          <cell r="C117" t="str">
            <v>m</v>
          </cell>
          <cell r="D117" t="str">
            <v>7,33</v>
          </cell>
        </row>
        <row r="118">
          <cell r="A118" t="str">
            <v>90756</v>
          </cell>
          <cell r="B118" t="str">
            <v>Assentamento de tubo de pvc corrugado de dupla parede para rede coletora de esgoto, dn 200 mm, junta elástica, instalado em local com nível alto de interferências (não inclui fornecimento). Af_06/2015</v>
          </cell>
          <cell r="C118" t="str">
            <v>m</v>
          </cell>
          <cell r="D118" t="str">
            <v>7,87</v>
          </cell>
        </row>
        <row r="119">
          <cell r="A119" t="str">
            <v>90757</v>
          </cell>
          <cell r="B119" t="str">
            <v>Assentamento de tubo de pvc corrugado de dupla parede para rede coletora de esgoto, dn 250 mm, junta elástica, instalado em local com nível alto de interferências (não inclui fornecimento). Af_06/2015</v>
          </cell>
          <cell r="C119" t="str">
            <v>m</v>
          </cell>
          <cell r="D119" t="str">
            <v>8,42</v>
          </cell>
        </row>
        <row r="120">
          <cell r="A120" t="str">
            <v>90758</v>
          </cell>
          <cell r="B120" t="str">
            <v>Assentamento de tubo de pvc corrugado de dupla parede para rede coletora de esgoto, dn 300 mm, junta elástica, instalado em local com nível alto de interferências (não inclui fornecimento). Af_06/2015</v>
          </cell>
          <cell r="C120" t="str">
            <v>m</v>
          </cell>
          <cell r="D120" t="str">
            <v>8,95</v>
          </cell>
        </row>
        <row r="121">
          <cell r="A121" t="str">
            <v>90759</v>
          </cell>
          <cell r="B121" t="str">
            <v>Assentamento de tubo de pvc corrugado de dupla parede para rede coletora de esgoto, dn 350 mm, junta elástica, instalado em local com nível alto de interferências (não inclui fornecimento). Af_06/2015</v>
          </cell>
          <cell r="C121" t="str">
            <v>m</v>
          </cell>
          <cell r="D121" t="str">
            <v>9,49</v>
          </cell>
        </row>
        <row r="122">
          <cell r="A122" t="str">
            <v>90760</v>
          </cell>
          <cell r="B122" t="str">
            <v>Assentamento de tubo de pvc corrugado de dupla parede para rede coletora de esgoto, dn 400 mm, em junta elástica, instalado em local com nível alto de interferências (não inclui fornecimento). Af_06/2015</v>
          </cell>
          <cell r="C122" t="str">
            <v>m</v>
          </cell>
          <cell r="D122" t="str">
            <v>20,25</v>
          </cell>
        </row>
        <row r="123">
          <cell r="A123" t="str">
            <v>90761</v>
          </cell>
          <cell r="B123" t="str">
            <v>Assentamento de tubo de pead corrugado de dupla parede para rede coletora de esgoto, dn 450 mm, junta elástica integrada, instalado em local com nível alto de interferências (não inclui fornecimento). Af_06/2015</v>
          </cell>
          <cell r="C123" t="str">
            <v>m</v>
          </cell>
          <cell r="D123" t="str">
            <v>4,03</v>
          </cell>
        </row>
        <row r="124">
          <cell r="A124" t="str">
            <v>90762</v>
          </cell>
          <cell r="B124" t="str">
            <v>Assentamento de tubo de pead corrugado de dupla parede para rede coletora de esgoto, dn 600 mm, junta elástica integrada, instalado em local com nível alto de interferências (não inclui fornecimento). Af_06/2015</v>
          </cell>
          <cell r="C124" t="str">
            <v>m</v>
          </cell>
          <cell r="D124" t="str">
            <v>14,84</v>
          </cell>
        </row>
        <row r="125">
          <cell r="A125" t="str">
            <v>94869</v>
          </cell>
          <cell r="B125" t="str">
            <v>Tubo de pead corrugado de dupla parede para rede coletora de esgoto, dn 250 mm, junta elástica integrada, instalado em local com nível baixo de interferências - fornecimento e assentamento. Af_06/2016</v>
          </cell>
          <cell r="C125" t="str">
            <v>m</v>
          </cell>
          <cell r="D125" t="str">
            <v>122,66</v>
          </cell>
        </row>
        <row r="126">
          <cell r="A126" t="str">
            <v>94870</v>
          </cell>
          <cell r="B126" t="str">
            <v>Assentamento de tubo de pead corrugado de dupla parede para rede coletora de esgoto, dn 250 mm, junta elástica integrada, instalado em local com nível baixo de interferências (não inclui fornecimento). Af_06/2016</v>
          </cell>
          <cell r="C126" t="str">
            <v>m</v>
          </cell>
          <cell r="D126" t="str">
            <v>0,81</v>
          </cell>
        </row>
        <row r="127">
          <cell r="A127" t="str">
            <v>94871</v>
          </cell>
          <cell r="B127" t="str">
            <v>Tubo de pead corrugado de dupla parede para rede coletora de esgoto, dn 300 mm, junta elástica integrada, instalado em local com nível baixo de interferências - fornecimento e assentamento. Af_06/2016</v>
          </cell>
          <cell r="C127" t="str">
            <v>m</v>
          </cell>
          <cell r="D127" t="str">
            <v>145,46</v>
          </cell>
        </row>
        <row r="128">
          <cell r="A128" t="str">
            <v>94872</v>
          </cell>
          <cell r="B128" t="str">
            <v>Assentamento de tubo de pead corrugado de dupla parede para rede coletora de esgoto, dn 300 mm, junta elástica integrada, instalado em local com nível baixo de interferências (não inclui fornecimento). Af_06/2016</v>
          </cell>
          <cell r="C128" t="str">
            <v>m</v>
          </cell>
          <cell r="D128" t="str">
            <v>1,41</v>
          </cell>
        </row>
        <row r="129">
          <cell r="A129" t="str">
            <v>94875</v>
          </cell>
          <cell r="B129" t="str">
            <v>Tubo de pead corrugado de dupla parede para rede coletora de esgoto, dn 750 mm, junta elástica integrada, instalado em local com nível baixo de interferências - fornecimento e assentamento. Af_06/2016</v>
          </cell>
          <cell r="C129" t="str">
            <v>m</v>
          </cell>
          <cell r="D129" t="str">
            <v>854,42</v>
          </cell>
        </row>
        <row r="130">
          <cell r="A130" t="str">
            <v>94876</v>
          </cell>
          <cell r="B130" t="str">
            <v>Assentamento de tubo de pead corrugado de dupla parede para rede coletora de esgoto, dn 750 mm, junta elástica integrada, instalado em local com nível baixo de interferências (não inclui fornecimento). Af_06/2016</v>
          </cell>
          <cell r="C130" t="str">
            <v>m</v>
          </cell>
          <cell r="D130" t="str">
            <v>18,86</v>
          </cell>
        </row>
        <row r="131">
          <cell r="A131" t="str">
            <v>94878</v>
          </cell>
          <cell r="B131" t="str">
            <v>Assentamento de tubo de pead corrugado de dupla parede para rede coletora de esgoto, dn 900 mm, junta elástica integrada, instalado em local com nível baixo de interferências (não inclui fornecimento). Af_06/2016</v>
          </cell>
          <cell r="C131" t="str">
            <v>m</v>
          </cell>
          <cell r="D131" t="str">
            <v>22,14</v>
          </cell>
        </row>
        <row r="132">
          <cell r="A132" t="str">
            <v>94879</v>
          </cell>
          <cell r="B132" t="str">
            <v>Tubo de pead corrugado de dupla parede para rede coletora de esgoto, dn 1000 mm, junta elástica integrada, instalado em local com nível baixo de interferências - fornecimento e assentamento. Af_06/2016</v>
          </cell>
          <cell r="C132" t="str">
            <v>m</v>
          </cell>
          <cell r="D132" t="str">
            <v>1.138,98</v>
          </cell>
        </row>
        <row r="133">
          <cell r="A133" t="str">
            <v>94880</v>
          </cell>
          <cell r="B133" t="str">
            <v>Assentamento de tubo de pead corrugado de dupla parede para rede coletora de esgoto, dn 1000 mm, junta elástica integrada, instalado em local com nível baixo de interferências (não inclui fornecimento). Af_06/2016</v>
          </cell>
          <cell r="C133" t="str">
            <v>m</v>
          </cell>
          <cell r="D133" t="str">
            <v>27,11</v>
          </cell>
        </row>
        <row r="134">
          <cell r="A134" t="str">
            <v>94881</v>
          </cell>
          <cell r="B134" t="str">
            <v>Tubo de pead corrugado de dupla parede para rede coletora de esgoto, dn 1200 mm, junta elástica integrada, instalado em local com nível baixo de interferências - fornecimento e assentamento. Af_06/2016</v>
          </cell>
          <cell r="C134" t="str">
            <v>m</v>
          </cell>
          <cell r="D134" t="str">
            <v>1.775,08</v>
          </cell>
        </row>
        <row r="135">
          <cell r="A135" t="str">
            <v>94882</v>
          </cell>
          <cell r="B135" t="str">
            <v>Assentamento de tubo de pead corrugado de dupla parede para rede coletora de esgoto, dn 1200 mm, junta elástica integrada, instalado em local com nível baixo de interferências (não inclui fornecimento). Af_06/2016</v>
          </cell>
          <cell r="C135" t="str">
            <v>m</v>
          </cell>
          <cell r="D135" t="str">
            <v>32,16</v>
          </cell>
        </row>
        <row r="136">
          <cell r="A136" t="str">
            <v>94884</v>
          </cell>
          <cell r="B136" t="str">
            <v>Assentamento de tubo de pead corrugado de dupla parede para rede coletora de esgoto, dn 1500 mm, junta elástica integrada, instalado em local com nível baixo de interferências (não inclui fornecimento). Af_06/2016</v>
          </cell>
          <cell r="C136" t="str">
            <v>m</v>
          </cell>
          <cell r="D136" t="str">
            <v>42,40</v>
          </cell>
        </row>
        <row r="137">
          <cell r="A137" t="str">
            <v>94885</v>
          </cell>
          <cell r="B137" t="str">
            <v>Tubo de pead corrugado de dupla parede para rede coletora de esgoto, dn 250 mm, junta elástica integrada, instalado em local com nível alto de interferências - fornecimento e assentamento. Af_06/2016</v>
          </cell>
          <cell r="C137" t="str">
            <v>m</v>
          </cell>
          <cell r="D137" t="str">
            <v>122,88</v>
          </cell>
        </row>
        <row r="138">
          <cell r="A138" t="str">
            <v>94886</v>
          </cell>
          <cell r="B138" t="str">
            <v>Assentamento de tubo de pead corrugado de dupla parede para rede coletora de esgoto, dn 250 mm, junta elástica integrada, instalado em local com nível alto de interferências (não inclui fornecimento). Af_06/2016</v>
          </cell>
          <cell r="C138" t="str">
            <v>m</v>
          </cell>
          <cell r="D138" t="str">
            <v>1,03</v>
          </cell>
        </row>
        <row r="139">
          <cell r="A139" t="str">
            <v>94887</v>
          </cell>
          <cell r="B139" t="str">
            <v>Tubo de pead corrugado de dupla parede para rede coletora de esgoto, dn 300 mm, junta elástica integrada, instalado em local com nível alto de interferências - fornecimento e assentamento. Af_06/2016</v>
          </cell>
          <cell r="C139" t="str">
            <v>m</v>
          </cell>
          <cell r="D139" t="str">
            <v>145,84</v>
          </cell>
        </row>
        <row r="140">
          <cell r="A140" t="str">
            <v>94888</v>
          </cell>
          <cell r="B140" t="str">
            <v>Assentamento de tubo de pead corrugado de dupla parede para rede coletora de esgoto, dn 300 mm, junta elástica integrada, instalado em local com nível alto de interferências (não inclui fornecimento). Af_06/2016</v>
          </cell>
          <cell r="C140" t="str">
            <v>m</v>
          </cell>
          <cell r="D140" t="str">
            <v>1,79</v>
          </cell>
        </row>
        <row r="141">
          <cell r="A141" t="str">
            <v>94891</v>
          </cell>
          <cell r="B141" t="str">
            <v>Tubo de pead corrugado de dupla parede para rede coletora de esgoto, dn 750 mm, junta elástica integrada, instalado em local com nível alto de interferências - fornecimento e assentamento. Af_06/2016</v>
          </cell>
          <cell r="C141" t="str">
            <v>m</v>
          </cell>
          <cell r="D141" t="str">
            <v>857,47</v>
          </cell>
        </row>
        <row r="142">
          <cell r="A142" t="str">
            <v>94892</v>
          </cell>
          <cell r="B142" t="str">
            <v>Assentamento de tubo de pead corrugado de dupla parede para rede coletora de esgoto, dn 750 mm, junta elástica integrada, instalado em local com nível alto de interferências (não inclui fornecimento). Af_06/2016</v>
          </cell>
          <cell r="C142" t="str">
            <v>m</v>
          </cell>
          <cell r="D142" t="str">
            <v>21,91</v>
          </cell>
        </row>
        <row r="143">
          <cell r="A143" t="str">
            <v>94894</v>
          </cell>
          <cell r="B143" t="str">
            <v>Assentamento de tubo de pead corrugado de dupla parede para rede coletora de esgoto, dn 900 mm, junta elástica integrada, instalado em local com nível alto de interferências (não inclui fornecimento). Af_06/2016</v>
          </cell>
          <cell r="C143" t="str">
            <v>m</v>
          </cell>
          <cell r="D143" t="str">
            <v>25,44</v>
          </cell>
        </row>
        <row r="144">
          <cell r="A144" t="str">
            <v>94895</v>
          </cell>
          <cell r="B144" t="str">
            <v>Tubo de pead corrugado de dupla parede para rede coletora de esgoto, dn 1000 mm, junta elástica integrada, instalado em local com nível alto de interferências - fornecimento e assentamento. Af_06/2016</v>
          </cell>
          <cell r="C144" t="str">
            <v>m</v>
          </cell>
          <cell r="D144" t="str">
            <v>1.142,61</v>
          </cell>
        </row>
        <row r="145">
          <cell r="A145" t="str">
            <v>94896</v>
          </cell>
          <cell r="B145" t="str">
            <v>Assentamento de tubo de pead corrugado de dupla parede para rede coletora de esgoto, dn 1000 mm, junta elástica integrada, instalado em local com nível alto de interferências (não inclui fornecimento). Af_06/2016</v>
          </cell>
          <cell r="C145" t="str">
            <v>m</v>
          </cell>
          <cell r="D145" t="str">
            <v>30,74</v>
          </cell>
        </row>
        <row r="146">
          <cell r="A146" t="str">
            <v>94897</v>
          </cell>
          <cell r="B146" t="str">
            <v>Tubo de pead corrugado de dupla parede para rede coletora de esgoto, dn 1200 mm, junta elástica integrada, instalado em local com nível alto de interferências - fornecimento e assentamento. Af_06/2016</v>
          </cell>
          <cell r="C146" t="str">
            <v>m</v>
          </cell>
          <cell r="D146" t="str">
            <v>1.778,98</v>
          </cell>
        </row>
        <row r="147">
          <cell r="A147" t="str">
            <v>94898</v>
          </cell>
          <cell r="B147" t="str">
            <v>Assentamento de tubo de pead corrugado de dupla parede para rede coletora de esgoto, dn 1200 mm, junta elástica integrada, instalado em local com nível alto de interferências (não inclui fornecimento). Af_06/2016</v>
          </cell>
          <cell r="C147" t="str">
            <v>m</v>
          </cell>
          <cell r="D147" t="str">
            <v>36,06</v>
          </cell>
        </row>
        <row r="148">
          <cell r="A148" t="str">
            <v>94900</v>
          </cell>
          <cell r="B148" t="str">
            <v>Assentamento de tubo de pead corrugado de dupla parede para rede coletora de esgoto, dn 1500 mm, junta elástica integrada, instalado em local com nível alto de interferências (não inclui fornecimento). Af_06/2016</v>
          </cell>
          <cell r="C148" t="str">
            <v>m</v>
          </cell>
          <cell r="D148" t="str">
            <v>46,66</v>
          </cell>
        </row>
        <row r="149">
          <cell r="A149" t="str">
            <v>97121</v>
          </cell>
          <cell r="B149" t="str">
            <v>Assentamento de tubo de pvc pba para rede de água, dn 50 mm, junta elástica integrada, instalado em local com nível alto de interferências (não inclui fornecimento). Af_11/2017</v>
          </cell>
          <cell r="C149" t="str">
            <v>m</v>
          </cell>
          <cell r="D149" t="str">
            <v>1,79</v>
          </cell>
        </row>
        <row r="150">
          <cell r="A150" t="str">
            <v>97122</v>
          </cell>
          <cell r="B150" t="str">
            <v>Assentamento de tubo de pvc pba para rede de água, dn 75 mm, junta elástica integrada, instalado em local com nível alto de interferências (não inclui fornecimento). Af_11/2017</v>
          </cell>
          <cell r="C150" t="str">
            <v>m</v>
          </cell>
          <cell r="D150" t="str">
            <v>2,48</v>
          </cell>
        </row>
        <row r="151">
          <cell r="A151" t="str">
            <v>97123</v>
          </cell>
          <cell r="B151" t="str">
            <v>Assentamento de tubo de pvc pba para rede de água, dn 100 mm, junta elástica integrada, instalado em local com nível alto de interferências (não inclui fornecimento). Af_11/2017</v>
          </cell>
          <cell r="C151" t="str">
            <v>m</v>
          </cell>
          <cell r="D151" t="str">
            <v>3,15</v>
          </cell>
        </row>
        <row r="152">
          <cell r="A152" t="str">
            <v>97124</v>
          </cell>
          <cell r="B152" t="str">
            <v>Assentamento de tubo de pvc pba para rede de água, dn 50 mm, junta elástica integrada, instalado em local com nível baixo de interferências (não inclui fornecimento). Af_11/2017</v>
          </cell>
          <cell r="C152" t="str">
            <v>m</v>
          </cell>
          <cell r="D152" t="str">
            <v>0,77</v>
          </cell>
        </row>
        <row r="153">
          <cell r="A153" t="str">
            <v>97125</v>
          </cell>
          <cell r="B153" t="str">
            <v>Assentamento de tubo de pvc pba para rede de água, dn 75 mm, junta elástica integrada, instalado em local com nível baixo de interferências (não inclui fornecimento). Af_11/2017</v>
          </cell>
          <cell r="C153" t="str">
            <v>m</v>
          </cell>
          <cell r="D153" t="str">
            <v>1,10</v>
          </cell>
        </row>
        <row r="154">
          <cell r="A154" t="str">
            <v>97126</v>
          </cell>
          <cell r="B154" t="str">
            <v>Assentamento de tubo de pvc pba para rede de água, dn 100 mm, junta elástica integrada, instalado em local com nível baixo de interferências (não inclui fornecimento). Af_11/2017</v>
          </cell>
          <cell r="C154" t="str">
            <v>m</v>
          </cell>
          <cell r="D154" t="str">
            <v>1,39</v>
          </cell>
        </row>
        <row r="155">
          <cell r="A155" t="str">
            <v>92833</v>
          </cell>
          <cell r="B155" t="str">
            <v>Tubo de concreto para redes coletoras de esgoto sanitário, diâmetro de 300 mm, junta elástica, instalado em local com baixo nível de interferências - fornecimento e assentamento. Af_12/2015</v>
          </cell>
          <cell r="C155" t="str">
            <v>m</v>
          </cell>
          <cell r="D155" t="str">
            <v>105,92</v>
          </cell>
        </row>
        <row r="156">
          <cell r="A156" t="str">
            <v>92834</v>
          </cell>
          <cell r="B156" t="str">
            <v>Assentamento de tubo de concreto para redes coletoras de esgoto sanitário, diâmetro de 300 mm, junta elástica, instalado em local com baixo nível de interferências (não inclui fornecimento). Af_12/2015</v>
          </cell>
          <cell r="C156" t="str">
            <v>m</v>
          </cell>
          <cell r="D156" t="str">
            <v>6,72</v>
          </cell>
        </row>
        <row r="157">
          <cell r="A157" t="str">
            <v>92835</v>
          </cell>
          <cell r="B157" t="str">
            <v>Tubo de concreto para redes coletoras de esgoto sanitário, diâmetro de 400 mm, junta elástica, instalado em local com baixo nível de interferências - fornecimento e assentamento. Af_12/2015</v>
          </cell>
          <cell r="C157" t="str">
            <v>m</v>
          </cell>
          <cell r="D157" t="str">
            <v>138,76</v>
          </cell>
        </row>
        <row r="158">
          <cell r="A158" t="str">
            <v>92836</v>
          </cell>
          <cell r="B158" t="str">
            <v>Assentamento de tubo de concreto para redes coletoras de esgoto sanitário, diâmetro de 400 mm, junta elástica, instalado em local com baixo nível de interferências (não inclui fornecimento). Af_12/2015</v>
          </cell>
          <cell r="C158" t="str">
            <v>m</v>
          </cell>
          <cell r="D158" t="str">
            <v>8,59</v>
          </cell>
        </row>
        <row r="159">
          <cell r="A159" t="str">
            <v>92837</v>
          </cell>
          <cell r="B159" t="str">
            <v>Tubo de concreto para redes coletoras de esgoto sanitário, diâmetro de 500 mm, junta elástica, instalado em local com baixo nível de interferências - fornecimento e assentamento. Af_12/2015</v>
          </cell>
          <cell r="C159" t="str">
            <v>m</v>
          </cell>
          <cell r="D159" t="str">
            <v>174,79</v>
          </cell>
        </row>
        <row r="160">
          <cell r="A160" t="str">
            <v>92838</v>
          </cell>
          <cell r="B160" t="str">
            <v>Assentamento de tubo de concreto para redes coletoras de esgoto sanitário, diâmetro de 500 mm, junta elástica, instalado em local com baixo nível de interferências (não inclui fornecimento). Af_12/2015</v>
          </cell>
          <cell r="C160" t="str">
            <v>m</v>
          </cell>
          <cell r="D160" t="str">
            <v>10,31</v>
          </cell>
        </row>
        <row r="161">
          <cell r="A161" t="str">
            <v>92839</v>
          </cell>
          <cell r="B161" t="str">
            <v>Tubo de concreto para redes coletoras de esgoto sanitário, diâmetro de 600 mm, junta elástica, instalado em local com baixo nível de interferências - fornecimento e assentamento. Af_12/2015</v>
          </cell>
          <cell r="C161" t="str">
            <v>m</v>
          </cell>
          <cell r="D161" t="str">
            <v>228,51</v>
          </cell>
        </row>
        <row r="162">
          <cell r="A162" t="str">
            <v>92840</v>
          </cell>
          <cell r="B162" t="str">
            <v>Assentamento de tubo de concreto para redes coletoras de esgoto sanitário, diâmetro de 600 mm, junta elástica, instalado em local com baixo nível de interferências (não inclui fornecimento). Af_12/2015</v>
          </cell>
          <cell r="C162" t="str">
            <v>m</v>
          </cell>
          <cell r="D162" t="str">
            <v>12,22</v>
          </cell>
        </row>
        <row r="163">
          <cell r="A163" t="str">
            <v>92841</v>
          </cell>
          <cell r="B163" t="str">
            <v>Tubo de concreto para redes coletoras de esgoto sanitário, diâmetro de 700 mm, junta elástica, instalado em local com baixo nível de interferências - fornecimento e assentamento. Af_12/2015</v>
          </cell>
          <cell r="C163" t="str">
            <v>m</v>
          </cell>
          <cell r="D163" t="str">
            <v>258,21</v>
          </cell>
        </row>
        <row r="164">
          <cell r="A164" t="str">
            <v>92842</v>
          </cell>
          <cell r="B164" t="str">
            <v>Assentamento de tubo de concreto para redes coletoras de esgoto sanitário, diâmetro de 700 mm, junta elástica, instalado em local com baixo nível de interferências (não inclui fornecimento). Af_12/2015</v>
          </cell>
          <cell r="C164" t="str">
            <v>m</v>
          </cell>
          <cell r="D164" t="str">
            <v>13,96</v>
          </cell>
        </row>
        <row r="165">
          <cell r="A165" t="str">
            <v>92844</v>
          </cell>
          <cell r="B165" t="str">
            <v>Assentamento de tubo de concreto para redes coletoras de esgoto sanitário, diâmetro de 800 mm, junta elástica, instalado em local com baixo nível de interferências (não inclui fornecimento). Af_12/2015</v>
          </cell>
          <cell r="C165" t="str">
            <v>m</v>
          </cell>
          <cell r="D165" t="str">
            <v>15,85</v>
          </cell>
        </row>
        <row r="166">
          <cell r="A166" t="str">
            <v>92846</v>
          </cell>
          <cell r="B166" t="str">
            <v>Assentamento de tubo de concreto para redes coletoras de esgoto sanitário, diâmetro de 900 mm, junta elástica, instalado em local com baixo nível de interferências (não inclui fornecimento). Af_12/2015</v>
          </cell>
          <cell r="C166" t="str">
            <v>m</v>
          </cell>
          <cell r="D166" t="str">
            <v>17,59</v>
          </cell>
        </row>
        <row r="167">
          <cell r="A167" t="str">
            <v>92847</v>
          </cell>
          <cell r="B167" t="str">
            <v>Tubo de concreto para redes coletoras de esgoto sanitário, diâmetro de 1000 mm, junta elástica, instalado em local com baixo nível de interferências - fornecimento e assentamento. Af_12/2015</v>
          </cell>
          <cell r="C167" t="str">
            <v>m</v>
          </cell>
          <cell r="D167" t="str">
            <v>446,81</v>
          </cell>
        </row>
        <row r="168">
          <cell r="A168" t="str">
            <v>92848</v>
          </cell>
          <cell r="B168" t="str">
            <v>Assentamento de tubo de concreto para redes coletoras de esgoto sanitário, diâmetro de 1000 mm, junta elástica, instalado em local com baixo nível de interferências (não inclui fornecimento). Af_12/2015</v>
          </cell>
          <cell r="C168" t="str">
            <v>m</v>
          </cell>
          <cell r="D168" t="str">
            <v>19,50</v>
          </cell>
        </row>
        <row r="169">
          <cell r="A169" t="str">
            <v>92849</v>
          </cell>
          <cell r="B169" t="str">
            <v>Tubo de concreto para redes coletoras de esgoto sanitário, diâmetro de 300 mm, junta elástica, instalado em local com alto nível de interferências - fornecimento e assentamento. Af_12/2015</v>
          </cell>
          <cell r="C169" t="str">
            <v>m</v>
          </cell>
          <cell r="D169" t="str">
            <v>111,78</v>
          </cell>
        </row>
        <row r="170">
          <cell r="A170" t="str">
            <v>92850</v>
          </cell>
          <cell r="B170" t="str">
            <v>Assentamento de tubo de concreto para redes coletoras de esgoto sanitário, diâmetro de 300 mm, junta elástica, instalado em local com alto nível de interferências (não inclui fornecimento). Af_12/2015</v>
          </cell>
          <cell r="C170" t="str">
            <v>m</v>
          </cell>
          <cell r="D170" t="str">
            <v>12,72</v>
          </cell>
        </row>
        <row r="171">
          <cell r="A171" t="str">
            <v>92851</v>
          </cell>
          <cell r="B171" t="str">
            <v>Tubo de concreto para redes coletoras de esgoto sanitário, diâmetro de 400 mm, junta elástica, instalado em local com alto nível de interferências - fornecimento e assentamento. Af_12/2015</v>
          </cell>
          <cell r="C171" t="str">
            <v>m</v>
          </cell>
          <cell r="D171" t="str">
            <v>146,07</v>
          </cell>
        </row>
        <row r="172">
          <cell r="A172" t="str">
            <v>92852</v>
          </cell>
          <cell r="B172" t="str">
            <v>Assentamento de tubo de concreto para redes coletoras de esgoto sanitário, diâmetro de 400 mm, junta elástica, instalado em local com alto nível de interferências (não inclui fornecimento). Af_12/2015</v>
          </cell>
          <cell r="C172" t="str">
            <v>m</v>
          </cell>
          <cell r="D172" t="str">
            <v>16,07</v>
          </cell>
        </row>
        <row r="173">
          <cell r="A173" t="str">
            <v>92853</v>
          </cell>
          <cell r="B173" t="str">
            <v>Tubo de concreto para redes coletoras de esgoto sanitário, diâmetro de 500 mm, junta elástica, instalado em local com alto nível de interferências - fornecimento e assentamento. Af_12/2015</v>
          </cell>
          <cell r="C173" t="str">
            <v>m</v>
          </cell>
          <cell r="D173" t="str">
            <v>183,84</v>
          </cell>
        </row>
        <row r="174">
          <cell r="A174" t="str">
            <v>92854</v>
          </cell>
          <cell r="B174" t="str">
            <v>Assentamento de tubo de concreto para redes coletoras de esgoto sanitário, diâmetro de 500 mm, junta elástica, instalado em local com alto nível de interferências (não inclui fornecimento). Af_12/2015</v>
          </cell>
          <cell r="C174" t="str">
            <v>m</v>
          </cell>
          <cell r="D174" t="str">
            <v>19,56</v>
          </cell>
        </row>
        <row r="175">
          <cell r="A175" t="str">
            <v>92855</v>
          </cell>
          <cell r="B175" t="str">
            <v>Tubo de concreto para redes coletoras de esgoto sanitário, diâmetro de 600 mm, junta elástica, instalado em local com alto nível de interferências - fornecimento e assentamento. Af_12/2015</v>
          </cell>
          <cell r="C175" t="str">
            <v>m</v>
          </cell>
          <cell r="D175" t="str">
            <v>239,10</v>
          </cell>
        </row>
        <row r="176">
          <cell r="A176" t="str">
            <v>92856</v>
          </cell>
          <cell r="B176" t="str">
            <v>Assentamento de tubo de concreto para redes coletoras de esgoto sanitário, diâmetro de 600 mm, junta elástica, instalado em local com alto nível de interferências (não inclui fornecimento). Af_12/2015</v>
          </cell>
          <cell r="C176" t="str">
            <v>m</v>
          </cell>
          <cell r="D176" t="str">
            <v>23,06</v>
          </cell>
        </row>
        <row r="177">
          <cell r="A177" t="str">
            <v>92857</v>
          </cell>
          <cell r="B177" t="str">
            <v>Tubo de concreto para redes coletoras de esgoto sanitário, diâmetro de 700 mm, junta elástica, instalado em local com alto nível de interferências - fornecimento e assentamento. Af_12/2015</v>
          </cell>
          <cell r="C177" t="str">
            <v>m</v>
          </cell>
          <cell r="D177" t="str">
            <v>270,38</v>
          </cell>
        </row>
        <row r="178">
          <cell r="A178" t="str">
            <v>92858</v>
          </cell>
          <cell r="B178" t="str">
            <v>Assentamento de tubo de concreto para redes coletoras de esgoto sanitário, diâmetro de 700 mm, junta elástica, instalado em local com alto nível de interferências (não inclui fornecimento). Af_12/2015</v>
          </cell>
          <cell r="C178" t="str">
            <v>m</v>
          </cell>
          <cell r="D178" t="str">
            <v>26,41</v>
          </cell>
        </row>
        <row r="179">
          <cell r="A179" t="str">
            <v>92860</v>
          </cell>
          <cell r="B179" t="str">
            <v>Assentamento de tubo de concreto para redes coletoras de esgoto sanitário, diâmetro de 800 mm, junta elástica, instalado em local com alto nível de interferências (não inclui fornecimento). Af_12/2015</v>
          </cell>
          <cell r="C179" t="str">
            <v>m</v>
          </cell>
          <cell r="D179" t="str">
            <v>29,97</v>
          </cell>
        </row>
        <row r="180">
          <cell r="A180" t="str">
            <v>92862</v>
          </cell>
          <cell r="B180" t="str">
            <v>Assentamento de tubo de concreto para redes coletoras de esgoto sanitário, diâmetro de 900 mm, junta elástica, instalado em local com alto nível de interferências (não inclui fornecimento). Af_12/2015</v>
          </cell>
          <cell r="C180" t="str">
            <v>m</v>
          </cell>
          <cell r="D180" t="str">
            <v>33,45</v>
          </cell>
        </row>
        <row r="181">
          <cell r="A181" t="str">
            <v>92863</v>
          </cell>
          <cell r="B181" t="str">
            <v>Tubo de concreto para redes coletoras de esgoto sanitário, diâmetro de 1000 mm, junta elástica, instalado em local com alto nível de interferências - fornecimento e assentamento. Af_12/2015</v>
          </cell>
          <cell r="C181" t="str">
            <v>m</v>
          </cell>
          <cell r="D181" t="str">
            <v>463,87</v>
          </cell>
        </row>
        <row r="182">
          <cell r="A182" t="str">
            <v>92864</v>
          </cell>
          <cell r="B182" t="str">
            <v>Assentamento de tubo de concreto para redes coletoras de esgoto sanitário, diâmetro de 1000 mm, junta elástica, instalado em local com alto nível de interferências (não inclui fornecimento). Af_12/2015</v>
          </cell>
          <cell r="C182" t="str">
            <v>m</v>
          </cell>
          <cell r="D182" t="str">
            <v>36,95</v>
          </cell>
        </row>
        <row r="183">
          <cell r="A183" t="str">
            <v>92210</v>
          </cell>
          <cell r="B183" t="str">
            <v>Tubo de concreto para redes coletoras de águas pluviais, diâmetro de 400 mm, junta rígida, instalado em local com baixo nível de interferências - fornecimento e assentamento. Af_12/2015</v>
          </cell>
          <cell r="C183" t="str">
            <v>m</v>
          </cell>
          <cell r="D183" t="str">
            <v>91,69</v>
          </cell>
        </row>
        <row r="184">
          <cell r="A184" t="str">
            <v>92211</v>
          </cell>
          <cell r="B184" t="str">
            <v>Tubo de concreto para redes coletoras de águas pluviais, diâmetro de 500 mm, junta rígida, instalado em local com baixo nível de interferências - fornecimento e assentamento. Af_12/2015</v>
          </cell>
          <cell r="C184" t="str">
            <v>m</v>
          </cell>
          <cell r="D184" t="str">
            <v>117,03</v>
          </cell>
        </row>
        <row r="185">
          <cell r="A185" t="str">
            <v>92212</v>
          </cell>
          <cell r="B185" t="str">
            <v>Tubo de concreto para redes coletoras de águas pluviais, diâmetro de 600 mm, junta rígida, instalado em local com baixo nível de interferências - fornecimento e assentamento. Af_12/2015</v>
          </cell>
          <cell r="C185" t="str">
            <v>m</v>
          </cell>
          <cell r="D185" t="str">
            <v>148,45</v>
          </cell>
        </row>
        <row r="186">
          <cell r="A186" t="str">
            <v>92213</v>
          </cell>
          <cell r="B186" t="str">
            <v>Tubo de concreto para redes coletoras de águas pluviais, diâmetro de 700 mm, junta rígida, instalado em local com baixo nível de interferências - fornecimento e assentamento. Af_12/2015</v>
          </cell>
          <cell r="C186" t="str">
            <v>m</v>
          </cell>
          <cell r="D186" t="str">
            <v>194,55</v>
          </cell>
        </row>
        <row r="187">
          <cell r="A187" t="str">
            <v>92214</v>
          </cell>
          <cell r="B187" t="str">
            <v>Tubo de concreto para redes coletoras de águas pluviais, diâmetro de 800 mm, junta rígida, instalado em local com baixo nível de interferências - fornecimento e assentamento. Af_12/2015</v>
          </cell>
          <cell r="C187" t="str">
            <v>m</v>
          </cell>
          <cell r="D187" t="str">
            <v>221,79</v>
          </cell>
        </row>
        <row r="188">
          <cell r="A188" t="str">
            <v>92215</v>
          </cell>
          <cell r="B188" t="str">
            <v>Tubo de concreto para redes coletoras de águas pluviais, diâmetro de 900 mm, junta rígida, instalado em local com baixo nível de interferências - fornecimento e assentamento. Af_12/2015</v>
          </cell>
          <cell r="C188" t="str">
            <v>m</v>
          </cell>
          <cell r="D188" t="str">
            <v>266,63</v>
          </cell>
        </row>
        <row r="189">
          <cell r="A189" t="str">
            <v>92216</v>
          </cell>
          <cell r="B189" t="str">
            <v>Tubo de concreto para redes coletoras de águas pluviais, diâmetro de 1000 mm, junta rígida, instalado em local com baixo nível de interferências - fornecimento e assentamento. Af_12/2015</v>
          </cell>
          <cell r="C189" t="str">
            <v>m</v>
          </cell>
          <cell r="D189" t="str">
            <v>298,36</v>
          </cell>
        </row>
        <row r="190">
          <cell r="A190" t="str">
            <v>92219</v>
          </cell>
          <cell r="B190" t="str">
            <v>Tubo de concreto para redes coletoras de águas pluviais, diâmetro de 400 mm, junta rígida, instalado em local com alto nível de interferências - fornecimento e assentamento. Af_12/2015</v>
          </cell>
          <cell r="C190" t="str">
            <v>m</v>
          </cell>
          <cell r="D190" t="str">
            <v>99,18</v>
          </cell>
        </row>
        <row r="191">
          <cell r="A191" t="str">
            <v>92220</v>
          </cell>
          <cell r="B191" t="str">
            <v>Tubo de concreto para redes coletoras de águas pluviais, diâmetro de 500 mm, junta rígida, instalado em local com alto nível de interferências - fornecimento e assentamento. Af_12/2015</v>
          </cell>
          <cell r="C191" t="str">
            <v>m</v>
          </cell>
          <cell r="D191" t="str">
            <v>126,30</v>
          </cell>
        </row>
        <row r="192">
          <cell r="A192" t="str">
            <v>92221</v>
          </cell>
          <cell r="B192" t="str">
            <v>Tubo de concreto para redes coletoras de águas pluviais, diâmetro de 600 mm, junta rígida, instalado em local com alto nível de interferências - fornecimento e assentamento. Af_12/2015</v>
          </cell>
          <cell r="C192" t="str">
            <v>m</v>
          </cell>
          <cell r="D192" t="str">
            <v>159,31</v>
          </cell>
        </row>
        <row r="193">
          <cell r="A193" t="str">
            <v>92222</v>
          </cell>
          <cell r="B193" t="str">
            <v>Tubo de concreto para redes coletoras de águas pluviais, diâmetro de 700 mm, junta rígida, instalado em local com alto nível de interferências - fornecimento e assentamento. Af_12/2015</v>
          </cell>
          <cell r="C193" t="str">
            <v>m</v>
          </cell>
          <cell r="D193" t="str">
            <v>207,15</v>
          </cell>
        </row>
        <row r="194">
          <cell r="A194" t="str">
            <v>92223</v>
          </cell>
          <cell r="B194" t="str">
            <v>Tubo de concreto para redes coletoras de águas pluviais, diâmetro de 800 mm, junta rígida, instalado em local com alto nível de interferências - fornecimento e assentamento. Af_12/2015</v>
          </cell>
          <cell r="C194" t="str">
            <v>m</v>
          </cell>
          <cell r="D194" t="str">
            <v>235,92</v>
          </cell>
        </row>
        <row r="195">
          <cell r="A195" t="str">
            <v>92224</v>
          </cell>
          <cell r="B195" t="str">
            <v>Tubo de concreto para redes coletoras de águas pluviais, diâmetro de 900 mm, junta rígida, instalado em local com alto nível de interferências - fornecimento e assentamento. Af_12/2015</v>
          </cell>
          <cell r="C195" t="str">
            <v>m</v>
          </cell>
          <cell r="D195" t="str">
            <v>282,31</v>
          </cell>
        </row>
        <row r="196">
          <cell r="A196" t="str">
            <v>92226</v>
          </cell>
          <cell r="B196" t="str">
            <v>Tubo de concreto para redes coletoras de águas pluviais, diâmetro de 1000 mm, junta rígida, instalado em local com alto nível de interferências - fornecimento e assentamento. Af_12/2015</v>
          </cell>
          <cell r="C196" t="str">
            <v>m</v>
          </cell>
          <cell r="D196" t="str">
            <v>315,89</v>
          </cell>
        </row>
        <row r="197">
          <cell r="A197" t="str">
            <v>92808</v>
          </cell>
          <cell r="B197" t="str">
            <v>Assentamento de tubo de concreto para redes coletoras de águas pluviais, diâmetro de 300 mm, junta rígida, instalado em local com baixo nível de interferências (não inclui fornecimento). Af_12/2015</v>
          </cell>
          <cell r="C197" t="str">
            <v>m</v>
          </cell>
          <cell r="D197" t="str">
            <v>30,19</v>
          </cell>
        </row>
        <row r="198">
          <cell r="A198" t="str">
            <v>92809</v>
          </cell>
          <cell r="B198" t="str">
            <v>Assentamento de tubo de concreto para redes coletoras de águas pluviais, diâmetro de 400 mm, junta rígida, instalado em local com baixo nível de interferências (não inclui fornecimento). Af_12/2015</v>
          </cell>
          <cell r="C198" t="str">
            <v>m</v>
          </cell>
          <cell r="D198" t="str">
            <v>38,63</v>
          </cell>
        </row>
        <row r="199">
          <cell r="A199" t="str">
            <v>92810</v>
          </cell>
          <cell r="B199" t="str">
            <v>Assentamento de tubo de concreto para redes coletoras de águas pluviais, diâmetro de 500 mm, junta rígida, instalado em local com baixo nível de interferências (não inclui fornecimento). Af_12/2015</v>
          </cell>
          <cell r="C199" t="str">
            <v>m</v>
          </cell>
          <cell r="D199" t="str">
            <v>46,96</v>
          </cell>
        </row>
        <row r="200">
          <cell r="A200" t="str">
            <v>92811</v>
          </cell>
          <cell r="B200" t="str">
            <v>Assentamento de tubo de concreto para redes coletoras de águas pluviais, diâmetro de 600 mm, junta rígida, instalado em local com baixo nível de interferências (não inclui fornecimento). Af_12/2015</v>
          </cell>
          <cell r="C200" t="str">
            <v>m</v>
          </cell>
          <cell r="D200" t="str">
            <v>55,75</v>
          </cell>
        </row>
        <row r="201">
          <cell r="A201" t="str">
            <v>92812</v>
          </cell>
          <cell r="B201" t="str">
            <v>Assentamento de tubo de concreto para redes coletoras de águas pluviais, diâmetro de 700 mm, junta rígida, instalado em local com baixo nível de interferências (não inclui fornecimento). Af_12/2015</v>
          </cell>
          <cell r="C201" t="str">
            <v>m</v>
          </cell>
          <cell r="D201" t="str">
            <v>64,44</v>
          </cell>
        </row>
        <row r="202">
          <cell r="A202" t="str">
            <v>92813</v>
          </cell>
          <cell r="B202" t="str">
            <v>Assentamento de tubo de concreto para redes coletoras de águas pluviais, diâmetro de 800 mm, junta rígida, instalado em local com baixo nível de interferências (não inclui fornecimento). Af_12/2015</v>
          </cell>
          <cell r="C202" t="str">
            <v>m</v>
          </cell>
          <cell r="D202" t="str">
            <v>74,25</v>
          </cell>
        </row>
        <row r="203">
          <cell r="A203" t="str">
            <v>92814</v>
          </cell>
          <cell r="B203" t="str">
            <v>Assentamento de tubo de concreto para redes coletoras de águas pluviais, diâmetro de 900 mm, junta rígida, instalado em local com baixo nível de interferências (não inclui fornecimento). Af_12/2015</v>
          </cell>
          <cell r="C203" t="str">
            <v>m</v>
          </cell>
          <cell r="D203" t="str">
            <v>84,47</v>
          </cell>
        </row>
        <row r="204">
          <cell r="A204" t="str">
            <v>92815</v>
          </cell>
          <cell r="B204" t="str">
            <v>Assentamento de tubo de concreto para redes coletoras de águas pluviais, diâmetro de 1000 mm, junta rígida, instalado em local com baixo nível de interferências (não inclui fornecimento). Af_12/2015</v>
          </cell>
          <cell r="C204" t="str">
            <v>m</v>
          </cell>
          <cell r="D204" t="str">
            <v>95,84</v>
          </cell>
        </row>
        <row r="205">
          <cell r="A205" t="str">
            <v>92816</v>
          </cell>
          <cell r="B205" t="str">
            <v>Tubo de concreto para redes coletoras de águas pluviais, diâmetro de 1200 mm, junta rígida, instalado em local com baixo nível de interferências - fornecimento e assentamento. Af_12/2015</v>
          </cell>
          <cell r="C205" t="str">
            <v>m</v>
          </cell>
          <cell r="D205" t="str">
            <v>406,95</v>
          </cell>
        </row>
        <row r="206">
          <cell r="A206" t="str">
            <v>92817</v>
          </cell>
          <cell r="B206" t="str">
            <v>Assentamento de tubo de concreto para redes coletoras de águas pluviais, diâmetro de 1200 mm, junta rígida, instalado em local com baixo nível de interferências (não inclui fornecimento). Af_12/2015</v>
          </cell>
          <cell r="C206" t="str">
            <v>m</v>
          </cell>
          <cell r="D206" t="str">
            <v>119,94</v>
          </cell>
        </row>
        <row r="207">
          <cell r="A207" t="str">
            <v>92818</v>
          </cell>
          <cell r="B207" t="str">
            <v>Tubo de concreto para redes coletoras de águas pluviais, diâmetro de 1500 mm, junta rígida, instalado em local com baixo nível de interferências - fornecimento e assentamento. Af_12/2015</v>
          </cell>
          <cell r="C207" t="str">
            <v>m</v>
          </cell>
          <cell r="D207" t="str">
            <v>588,35</v>
          </cell>
        </row>
        <row r="208">
          <cell r="A208" t="str">
            <v>92819</v>
          </cell>
          <cell r="B208" t="str">
            <v>Assentamento de tubo de concreto para redes coletoras de águas pluviais, diâmetro de 1500 mm, junta rígida, instalado em local com baixo nível de interferências (não inclui fornecimento). Af_12/2015</v>
          </cell>
          <cell r="C208" t="str">
            <v>m</v>
          </cell>
          <cell r="D208" t="str">
            <v>161,43</v>
          </cell>
        </row>
        <row r="209">
          <cell r="A209" t="str">
            <v>92820</v>
          </cell>
          <cell r="B209" t="str">
            <v>Assentamento de tubo de concreto para redes coletoras de águas pluviais, diâmetro de 300 mm, junta rígida, instalado em local com alto nível de interferências (não inclui fornecimento). Af_12/2015</v>
          </cell>
          <cell r="C209" t="str">
            <v>m</v>
          </cell>
          <cell r="D209" t="str">
            <v>36,04</v>
          </cell>
        </row>
        <row r="210">
          <cell r="A210" t="str">
            <v>92821</v>
          </cell>
          <cell r="B210" t="str">
            <v>Assentamento de tubo de concreto para redes coletoras de águas pluviais, diâmetro de 400 mm, junta rígida, instalado em local com alto nível de interferências (não inclui fornecimento). Af_12/2015</v>
          </cell>
          <cell r="C210" t="str">
            <v>m</v>
          </cell>
          <cell r="D210" t="str">
            <v>46,12</v>
          </cell>
        </row>
        <row r="211">
          <cell r="A211" t="str">
            <v>92822</v>
          </cell>
          <cell r="B211" t="str">
            <v>Assentamento de tubo de concreto para redes coletoras de águas pluviais, diâmetro de 500 mm, junta rígida, instalado em local com alto nível de interferências (não inclui fornecimento). Af_12/2015</v>
          </cell>
          <cell r="C211" t="str">
            <v>m</v>
          </cell>
          <cell r="D211" t="str">
            <v>56,23</v>
          </cell>
        </row>
        <row r="212">
          <cell r="A212" t="str">
            <v>92824</v>
          </cell>
          <cell r="B212" t="str">
            <v>Assentamento de tubo de concreto para redes coletoras de águas pluviais, diâmetro de 600 mm, junta rígida, instalado em local com alto nível de interferências (não inclui fornecimento). Af_12/2015</v>
          </cell>
          <cell r="C212" t="str">
            <v>m</v>
          </cell>
          <cell r="D212" t="str">
            <v>66,61</v>
          </cell>
        </row>
        <row r="213">
          <cell r="A213" t="str">
            <v>92825</v>
          </cell>
          <cell r="B213" t="str">
            <v>Assentamento de tubo de concreto para redes coletoras de águas pluviais, diâmetro de 700 mm, junta rígida, instalado em local com alto nível de interferências (não inclui fornecimento). Af_12/2015</v>
          </cell>
          <cell r="C213" t="str">
            <v>m</v>
          </cell>
          <cell r="D213" t="str">
            <v>77,04</v>
          </cell>
        </row>
        <row r="214">
          <cell r="A214" t="str">
            <v>92826</v>
          </cell>
          <cell r="B214" t="str">
            <v>Assentamento de tubo de concreto para redes coletoras de águas pluviais, diâmetro de 800 mm, junta rígida, instalado em local com alto nível de interferências (não inclui fornecimento). Af_12/2015</v>
          </cell>
          <cell r="C214" t="str">
            <v>m</v>
          </cell>
          <cell r="D214" t="str">
            <v>88,38</v>
          </cell>
        </row>
        <row r="215">
          <cell r="A215" t="str">
            <v>92827</v>
          </cell>
          <cell r="B215" t="str">
            <v>Assentamento de tubo de concreto para redes coletoras de águas pluviais, diâmetro de 900 mm, junta rígida, instalado em local com alto nível de interferências (não inclui fornecimento). Af_12/2015</v>
          </cell>
          <cell r="C215" t="str">
            <v>m</v>
          </cell>
          <cell r="D215" t="str">
            <v>100,15</v>
          </cell>
        </row>
        <row r="216">
          <cell r="A216" t="str">
            <v>92828</v>
          </cell>
          <cell r="B216" t="str">
            <v>Assentamento de tubo de concreto para redes coletoras de águas pluviais, diâmetro de 1000 mm, junta rígida, instalado em local com alto nível de interferências (não inclui fornecimento). Af_12/2015</v>
          </cell>
          <cell r="C216" t="str">
            <v>m</v>
          </cell>
          <cell r="D216" t="str">
            <v>113,37</v>
          </cell>
        </row>
        <row r="217">
          <cell r="A217" t="str">
            <v>92829</v>
          </cell>
          <cell r="B217" t="str">
            <v>Tubo de concreto para redes coletoras de águas pluviais, diâmetro de 1200 mm, junta rígida, instalado em local com alto nível de interferências - fornecimento e assentamento. Af_12/2015</v>
          </cell>
          <cell r="C217" t="str">
            <v>m</v>
          </cell>
          <cell r="D217" t="str">
            <v>427,66</v>
          </cell>
        </row>
        <row r="218">
          <cell r="A218" t="str">
            <v>92830</v>
          </cell>
          <cell r="B218" t="str">
            <v>Assentamento de tubo de concreto para redes coletoras de águas pluviais, diâmetro de 1200 mm, junta rígida, instalado em local com alto nível de interferências (não inclui fornecimento). Af_12/2015</v>
          </cell>
          <cell r="C218" t="str">
            <v>m</v>
          </cell>
          <cell r="D218" t="str">
            <v>140,65</v>
          </cell>
        </row>
        <row r="219">
          <cell r="A219" t="str">
            <v>92831</v>
          </cell>
          <cell r="B219" t="str">
            <v>Tubo de concreto para redes coletoras de águas pluviais, diâmetro de 1500 mm, junta rígida, instalado em local com alto nível de interferências - fornecimento e assentamento. Af_12/2015</v>
          </cell>
          <cell r="C219" t="str">
            <v>m</v>
          </cell>
          <cell r="D219" t="str">
            <v>613,88</v>
          </cell>
        </row>
        <row r="220">
          <cell r="A220" t="str">
            <v>92832</v>
          </cell>
          <cell r="B220" t="str">
            <v>Assentamento de tubo de concreto para redes coletoras de águas pluviais, diâmetro de 1500 mm, junta rígida, instalado em local com alto nível de interferências (não inclui fornecimento). Af_12/2015</v>
          </cell>
          <cell r="C220" t="str">
            <v>m</v>
          </cell>
          <cell r="D220" t="str">
            <v>186,96</v>
          </cell>
        </row>
        <row r="221">
          <cell r="A221" t="str">
            <v>95565</v>
          </cell>
          <cell r="B221" t="str">
            <v>Tubo de concreto para redes coletoras de águas pluviais, diâmetro de 300mm, junta rígida, instalado em local com baixo nível de interferências - fornecimento e assentamento. Af_12/2015</v>
          </cell>
          <cell r="C221" t="str">
            <v>m</v>
          </cell>
          <cell r="D221" t="str">
            <v>79,74</v>
          </cell>
        </row>
        <row r="222">
          <cell r="A222" t="str">
            <v>95566</v>
          </cell>
          <cell r="B222" t="str">
            <v>Tubo de concreto para redes coletoras de águas pluviais, diâmetro de 300mm, junta rígida, instalado em local com alto nível de interferências - fornecimento e assentamento. Af_12/2015</v>
          </cell>
          <cell r="C222" t="str">
            <v>m</v>
          </cell>
          <cell r="D222" t="str">
            <v>85,45</v>
          </cell>
        </row>
        <row r="223">
          <cell r="A223" t="str">
            <v>95567</v>
          </cell>
          <cell r="B223" t="str">
            <v>Tubo de concreto (simples) para redes coletoras de águas pluviais, diâmetro de 300 mm, junta rígida, instalado em local com baixo nível de interferências - fornecimento e assentamento. Af_12/2015</v>
          </cell>
          <cell r="C223" t="str">
            <v>m</v>
          </cell>
          <cell r="D223" t="str">
            <v>62,89</v>
          </cell>
        </row>
        <row r="224">
          <cell r="A224" t="str">
            <v>95568</v>
          </cell>
          <cell r="B224" t="str">
            <v>Tubo de concreto (simples) para redes coletoras de águas pluviais, diâmetro de 400 mm, junta rígida, instalado em local com baixo nível de interferências - fornecimento e assentamento. Af_12/2015</v>
          </cell>
          <cell r="C224" t="str">
            <v>m</v>
          </cell>
          <cell r="D224" t="str">
            <v>81,88</v>
          </cell>
        </row>
        <row r="225">
          <cell r="A225" t="str">
            <v>95569</v>
          </cell>
          <cell r="B225" t="str">
            <v>Tubo de concreto (simples) para redes coletoras de águas pluviais, diâmetro de 500 mm, junta rígida, instalado em local com baixo nível de interferências - fornecimento e assentamento. Af_12/2015</v>
          </cell>
          <cell r="C225" t="str">
            <v>m</v>
          </cell>
          <cell r="D225" t="str">
            <v>109,82</v>
          </cell>
        </row>
        <row r="226">
          <cell r="A226" t="str">
            <v>95570</v>
          </cell>
          <cell r="B226" t="str">
            <v>Tubo de concreto (simples) para redes coletoras de águas pluviais, diâmetro de 300 mm, junta rígida, instalado em local com alto nível de interferências - fornecimento e assentamento. Af_12/2015</v>
          </cell>
          <cell r="C226" t="str">
            <v>m</v>
          </cell>
          <cell r="D226" t="str">
            <v>68,60</v>
          </cell>
        </row>
        <row r="227">
          <cell r="A227" t="str">
            <v>95571</v>
          </cell>
          <cell r="B227" t="str">
            <v>Tubo de concreto (simples) para redes coletoras de águas pluviais, diâmetro de 400 mm, junta rígida, instalado em local com alto nível de interferências - fornecimento e assentamento. Af_12/2015</v>
          </cell>
          <cell r="C227" t="str">
            <v>m</v>
          </cell>
          <cell r="D227" t="str">
            <v>89,20</v>
          </cell>
        </row>
        <row r="228">
          <cell r="A228" t="str">
            <v>95572</v>
          </cell>
          <cell r="B228" t="str">
            <v>Tubo de concreto (simples) para redes coletoras de águas pluviais, diâmetro de 500 mm, junta rígida, instalado em local com alto nível de interferências - fornecimento e assentamento. Af_12/2015</v>
          </cell>
          <cell r="C228" t="str">
            <v>m</v>
          </cell>
          <cell r="D228" t="str">
            <v>118,89</v>
          </cell>
        </row>
        <row r="229">
          <cell r="A229" t="str">
            <v>73606</v>
          </cell>
          <cell r="B229" t="str">
            <v>Assentamento de tampao de ferro fundido 900 mm</v>
          </cell>
          <cell r="C229" t="str">
            <v>un</v>
          </cell>
          <cell r="D229" t="str">
            <v>119,79</v>
          </cell>
        </row>
        <row r="230">
          <cell r="A230" t="str">
            <v>73607</v>
          </cell>
          <cell r="B230" t="str">
            <v>Assentamento de tampao de ferro fundido 600 mm</v>
          </cell>
          <cell r="C230" t="str">
            <v>un</v>
          </cell>
          <cell r="D230" t="str">
            <v>79,86</v>
          </cell>
        </row>
        <row r="231">
          <cell r="A231" t="str">
            <v>83623</v>
          </cell>
          <cell r="B231" t="str">
            <v>Grelha de ferro fundido para canaleta larg = 30cm, fornecimento e assentamento</v>
          </cell>
          <cell r="C231" t="str">
            <v>m</v>
          </cell>
          <cell r="D231" t="str">
            <v>213,64</v>
          </cell>
        </row>
        <row r="232">
          <cell r="A232" t="str">
            <v>83624</v>
          </cell>
          <cell r="B232" t="str">
            <v>Grelha de ferro fundido para canaleta larg = 20cm, fornecimento e assentamento</v>
          </cell>
          <cell r="C232" t="str">
            <v>m</v>
          </cell>
          <cell r="D232" t="str">
            <v>150,51</v>
          </cell>
        </row>
        <row r="233">
          <cell r="A233" t="str">
            <v>83626</v>
          </cell>
          <cell r="B233" t="str">
            <v>Grelha de ferro fundido para canaleta larg = 15cm, fornecimento e assentamento</v>
          </cell>
          <cell r="C233" t="str">
            <v>m</v>
          </cell>
          <cell r="D233" t="str">
            <v>118,94</v>
          </cell>
        </row>
        <row r="234">
          <cell r="A234" t="str">
            <v>83627</v>
          </cell>
          <cell r="B234" t="str">
            <v>Tampao fofo articulado, classe b125 carga max 12,5 t, redondo tampa 600 mm, rede pluvial/esgoto, p = chamine cx areia / poco visita assentado com arg cim/areia 1:4, fornecimento e assentamento</v>
          </cell>
          <cell r="C234" t="str">
            <v>un</v>
          </cell>
          <cell r="D234" t="str">
            <v>418,99</v>
          </cell>
        </row>
        <row r="235">
          <cell r="A235" t="str">
            <v>83724</v>
          </cell>
          <cell r="B235" t="str">
            <v>Assentamento de pecas, conexoes, aparelhos e acessorios de ferro fundido ductil, junta elastica, mecanica ou flangeada, com diametros de 50 a 300 mm.</v>
          </cell>
          <cell r="C235" t="str">
            <v>kg</v>
          </cell>
          <cell r="D235" t="str">
            <v>1,59</v>
          </cell>
        </row>
        <row r="236">
          <cell r="A236" t="str">
            <v>83725</v>
          </cell>
          <cell r="B236" t="str">
            <v>Assentamento de pecas, conexoes, aparelhos e acessorios de ferro fundido ductil, junta elastica, mecanica ou flangeada, com diametros de 350 a 600 mm.</v>
          </cell>
          <cell r="C236" t="str">
            <v>kg</v>
          </cell>
          <cell r="D236" t="str">
            <v>0,99</v>
          </cell>
        </row>
        <row r="237">
          <cell r="A237" t="str">
            <v>83726</v>
          </cell>
          <cell r="B237" t="str">
            <v>Assentamento de pecas, conexoes, aparelhos e acessorios de ferro fundido ductil, junta elastica, mecanica ou flangeada, com diametros de 700 a 1200 mm.</v>
          </cell>
          <cell r="C237" t="str">
            <v>kg</v>
          </cell>
          <cell r="D237" t="str">
            <v>0,74</v>
          </cell>
        </row>
        <row r="238">
          <cell r="A238" t="str">
            <v>97127</v>
          </cell>
          <cell r="B238" t="str">
            <v>Assentamento de tubo de pvc defofo ou prfv ou rpvc para rede de água, dn 150 mm, junta elástica integrada, instalado em local com nível alto de interferências (não inclui fornecimento). Af_11/2017</v>
          </cell>
          <cell r="C238" t="str">
            <v>m</v>
          </cell>
          <cell r="D238" t="str">
            <v>4,51</v>
          </cell>
        </row>
        <row r="239">
          <cell r="A239" t="str">
            <v>97128</v>
          </cell>
          <cell r="B239" t="str">
            <v>Assentamento de tubo de pvc defofo ou prfv ou rpvc para rede de água, dn 200 mm, junta elástica integrada, instalado em local com nível alto de interferências (não inclui fornecimento). Af_11/2017</v>
          </cell>
          <cell r="C239" t="str">
            <v>m</v>
          </cell>
          <cell r="D239" t="str">
            <v>8,47</v>
          </cell>
        </row>
        <row r="240">
          <cell r="A240" t="str">
            <v>97129</v>
          </cell>
          <cell r="B240" t="str">
            <v>Assentamento de tubo de pvc defofo ou prfv ou rpvc para rede de água, dn 250 mm, junta elástica integrada, instalado em local com nível alto de interferências (não inclui fornecimento). Af_11/2017</v>
          </cell>
          <cell r="C240" t="str">
            <v>m</v>
          </cell>
          <cell r="D240" t="str">
            <v>10,42</v>
          </cell>
        </row>
        <row r="241">
          <cell r="A241" t="str">
            <v>97130</v>
          </cell>
          <cell r="B241" t="str">
            <v>Assentamento de tubo de pvc defofo ou prfv ou rpvc para rede de água, dn 300 mm, junta elástica integrada, instalado em local com nível alto de interferências (não inclui fornecimento). Af_11/2017</v>
          </cell>
          <cell r="C241" t="str">
            <v>m</v>
          </cell>
          <cell r="D241" t="str">
            <v>12,38</v>
          </cell>
        </row>
        <row r="242">
          <cell r="A242" t="str">
            <v>97131</v>
          </cell>
          <cell r="B242" t="str">
            <v>Assentamento de tubo de pvc defofo ou prfv ou rpvc para rede de água, dn 350 mm, junta elástica integrada, instalado em local com nível alto de interferências (não inclui fornecimento). Af_11/2017</v>
          </cell>
          <cell r="C242" t="str">
            <v>m</v>
          </cell>
          <cell r="D242" t="str">
            <v>14,31</v>
          </cell>
        </row>
        <row r="243">
          <cell r="A243" t="str">
            <v>97132</v>
          </cell>
          <cell r="B243" t="str">
            <v>Assentamento de tubo de pvc defofo ou prfv ou rpvc para rede de água, dn 400 mm, junta elástica integrada, instalado em local com nível alto de interferências (não inclui fornecimento). Af_11/2017</v>
          </cell>
          <cell r="C243" t="str">
            <v>m</v>
          </cell>
          <cell r="D243" t="str">
            <v>16,26</v>
          </cell>
        </row>
        <row r="244">
          <cell r="A244" t="str">
            <v>97133</v>
          </cell>
          <cell r="B244" t="str">
            <v>Assentamento de tubo de pvc defofo ou prfv ou rpvc para rede de água, dn 500 mm, junta elástica integrada, instalado em local com nível alto de interferências (não inclui fornecimento). Af_11/2017</v>
          </cell>
          <cell r="C244" t="str">
            <v>m</v>
          </cell>
          <cell r="D244" t="str">
            <v>20,17</v>
          </cell>
        </row>
        <row r="245">
          <cell r="A245" t="str">
            <v>97134</v>
          </cell>
          <cell r="B245" t="str">
            <v>Assentamento de tubo de pvc defofo ou prfv ou rpvc para rede de água, dn 150 mm, junta elástica integrada, instalado em local com nível baixo de interferências (não inclui fornecimento). Af_11/2017</v>
          </cell>
          <cell r="C245" t="str">
            <v>m</v>
          </cell>
          <cell r="D245" t="str">
            <v>2,02</v>
          </cell>
        </row>
        <row r="246">
          <cell r="A246" t="str">
            <v>97135</v>
          </cell>
          <cell r="B246" t="str">
            <v>Assentamento de tubo de pvc defofo ou prfv ou rpvc para rede de água, dn 200 mm, junta elástica integrada, instalado em local com nível baixo de interferências (não inclui fornecimento). Af_11/2017</v>
          </cell>
          <cell r="C246" t="str">
            <v>m</v>
          </cell>
          <cell r="D246" t="str">
            <v>4,18</v>
          </cell>
        </row>
        <row r="247">
          <cell r="A247" t="str">
            <v>97136</v>
          </cell>
          <cell r="B247" t="str">
            <v>Assentamento de tubo de pvc defofo ou prfv ou rpvc para rede de água, dn 250 mm, junta elástica integrada, instalado em local com nível baixo de interferências (não inclui fornecimento). Af_11/2017</v>
          </cell>
          <cell r="C247" t="str">
            <v>m</v>
          </cell>
          <cell r="D247" t="str">
            <v>5,14</v>
          </cell>
        </row>
        <row r="248">
          <cell r="A248" t="str">
            <v>97137</v>
          </cell>
          <cell r="B248" t="str">
            <v>Assentamento de tubo de pvc defofo ou prfv ou rpvc para rede de água, dn 300 mm, junta elástica integrada, instalado em local com nível baixo de interferências (não inclui fornecimento). Af_11/2017</v>
          </cell>
          <cell r="C248" t="str">
            <v>m</v>
          </cell>
          <cell r="D248" t="str">
            <v>6,12</v>
          </cell>
        </row>
        <row r="249">
          <cell r="A249" t="str">
            <v>97138</v>
          </cell>
          <cell r="B249" t="str">
            <v>Assentamento de tubo de pvc defofo ou prfv ou rpvc para rede de água, dn 350 mm, junta elástica integrada, instalado em local com nível baixo de interferências (não inclui fornecimento). Af_11/2017</v>
          </cell>
          <cell r="C249" t="str">
            <v>m</v>
          </cell>
          <cell r="D249" t="str">
            <v>7,07</v>
          </cell>
        </row>
        <row r="250">
          <cell r="A250" t="str">
            <v>97139</v>
          </cell>
          <cell r="B250" t="str">
            <v>Assentamento de tubo de pvc defofo ou prfv ou rpvc para rede de água, dn 400 mm, junta elástica integrada, instalado em local com nível baixo de interferências (não inclui fornecimento). Af_11/2017</v>
          </cell>
          <cell r="C250" t="str">
            <v>m</v>
          </cell>
          <cell r="D250" t="str">
            <v>8,02</v>
          </cell>
        </row>
        <row r="251">
          <cell r="A251" t="str">
            <v>97140</v>
          </cell>
          <cell r="B251" t="str">
            <v>Assentamento de tubo de pvc defofo ou prfv ou rpvc para rede de água, dn 500 mm, junta elástica integrada, instalado em local com nível baixo de interferências (não inclui fornecimento). Af_11/2017</v>
          </cell>
          <cell r="C251" t="str">
            <v>m</v>
          </cell>
          <cell r="D251" t="str">
            <v>9,97</v>
          </cell>
        </row>
        <row r="252">
          <cell r="A252" t="str">
            <v>83520</v>
          </cell>
          <cell r="B252" t="str">
            <v>Te pvc para coletor esgoto, eb644, d=100mm, com junta elastica.</v>
          </cell>
          <cell r="C252" t="str">
            <v>un</v>
          </cell>
          <cell r="D252" t="str">
            <v>80,14</v>
          </cell>
        </row>
        <row r="253">
          <cell r="A253" t="str">
            <v>83531</v>
          </cell>
          <cell r="B253" t="str">
            <v>Curva para rede coletor esgoto, eb 644, 90gr, dn=200mm, com junta elastica</v>
          </cell>
          <cell r="C253" t="str">
            <v>un</v>
          </cell>
          <cell r="D253" t="str">
            <v>350,64</v>
          </cell>
        </row>
        <row r="254">
          <cell r="A254" t="str">
            <v>83535</v>
          </cell>
          <cell r="B254" t="str">
            <v>Curva pvc para rede coletor esgoto, eb-644, 45 gr, 200 mm, com junta elastica.</v>
          </cell>
          <cell r="C254" t="str">
            <v>un</v>
          </cell>
          <cell r="D254" t="str">
            <v>289,47</v>
          </cell>
        </row>
        <row r="255">
          <cell r="A255" t="str">
            <v>92235</v>
          </cell>
          <cell r="B255" t="str">
            <v>Fechamento de construção temporária em chapa de madeira compensada e=10mm, com reaproveitamento de 2x.</v>
          </cell>
          <cell r="C255" t="str">
            <v>m²</v>
          </cell>
          <cell r="D255" t="str">
            <v>54,72</v>
          </cell>
        </row>
        <row r="256">
          <cell r="A256" t="str">
            <v>93206</v>
          </cell>
          <cell r="B256" t="str">
            <v>Execução de escritório em canteiro de obra em alvenaria, não incluso mobiliário e equipamentos. Af_02/2016</v>
          </cell>
          <cell r="C256" t="str">
            <v>m²</v>
          </cell>
          <cell r="D256" t="str">
            <v>794,89</v>
          </cell>
        </row>
        <row r="257">
          <cell r="A257" t="str">
            <v>93207</v>
          </cell>
          <cell r="B257" t="str">
            <v>Execução de escritório em canteiro de obra em chapa de madeira compensada, não incluso mobiliário e equipamentos. Af_02/2016</v>
          </cell>
          <cell r="C257" t="str">
            <v>m²</v>
          </cell>
          <cell r="D257" t="str">
            <v>755,88</v>
          </cell>
        </row>
        <row r="258">
          <cell r="A258" t="str">
            <v>93208</v>
          </cell>
          <cell r="B258" t="str">
            <v>Execução de almoxarifado em canteiro de obra em chapa de madeira compensada, incluso prateleiras. Af_02/2016</v>
          </cell>
          <cell r="C258" t="str">
            <v>m²</v>
          </cell>
          <cell r="D258" t="str">
            <v>600,91</v>
          </cell>
        </row>
        <row r="259">
          <cell r="A259" t="str">
            <v>93209</v>
          </cell>
          <cell r="B259" t="str">
            <v>Execução de almoxarifado em canteiro de obra em alvenaria, incluso prateleiras. Af_02/2016</v>
          </cell>
          <cell r="C259" t="str">
            <v>m²</v>
          </cell>
          <cell r="D259" t="str">
            <v>647,74</v>
          </cell>
        </row>
        <row r="260">
          <cell r="A260" t="str">
            <v>93210</v>
          </cell>
          <cell r="B260" t="str">
            <v>Execução de refeitório em canteiro de obra em chapa de madeira compensada, não incluso mobiliário e equipamentos. Af_02/2016</v>
          </cell>
          <cell r="C260" t="str">
            <v>m²</v>
          </cell>
          <cell r="D260" t="str">
            <v>394,68</v>
          </cell>
        </row>
        <row r="261">
          <cell r="A261" t="str">
            <v>93211</v>
          </cell>
          <cell r="B261" t="str">
            <v>Execução de refeitório em canteiro de obra em alvenaria, não incluso mobiliário e equipamentos. Af_02/2016</v>
          </cell>
          <cell r="C261" t="str">
            <v>m²</v>
          </cell>
          <cell r="D261" t="str">
            <v>400,25</v>
          </cell>
        </row>
        <row r="262">
          <cell r="A262" t="str">
            <v>93212</v>
          </cell>
          <cell r="B262" t="str">
            <v>Execução de sanitário e vestiário em canteiro de obra em chapa de madeira compensada, não incluso mobiliário. Af_02/2016</v>
          </cell>
          <cell r="C262" t="str">
            <v>m²</v>
          </cell>
          <cell r="D262" t="str">
            <v>682,86</v>
          </cell>
        </row>
        <row r="263">
          <cell r="A263" t="str">
            <v>93213</v>
          </cell>
          <cell r="B263" t="str">
            <v>Execução de sanitário e vestiário em canteiro de obra em alvenaria, não incluso mobiliário. Af_02/2016</v>
          </cell>
          <cell r="C263" t="str">
            <v>m²</v>
          </cell>
          <cell r="D263" t="str">
            <v>694,91</v>
          </cell>
        </row>
        <row r="264">
          <cell r="A264" t="str">
            <v>93214</v>
          </cell>
          <cell r="B264" t="str">
            <v>Execução de reservatório elevado de água (1000 litros) em canteiro de obra, apoiado em estrutura de madeira. Af_02/2016</v>
          </cell>
          <cell r="C264" t="str">
            <v>un</v>
          </cell>
          <cell r="D264" t="str">
            <v>4.815,88</v>
          </cell>
        </row>
        <row r="265">
          <cell r="A265" t="str">
            <v>93243</v>
          </cell>
          <cell r="B265" t="str">
            <v>Execução de reservatório elevado de água (2000 litros) em canteiro de obra, apoiado em estrutura de madeira. Af_02/2016</v>
          </cell>
          <cell r="C265" t="str">
            <v>un</v>
          </cell>
          <cell r="D265" t="str">
            <v>7.157,70</v>
          </cell>
        </row>
        <row r="266">
          <cell r="A266" t="str">
            <v>93582</v>
          </cell>
          <cell r="B266" t="str">
            <v>Execução de central de armadura em canteiro de obra, não incluso mobiliário e equipamentos. Af_04/2016</v>
          </cell>
          <cell r="C266" t="str">
            <v>m²</v>
          </cell>
          <cell r="D266" t="str">
            <v>191,78</v>
          </cell>
        </row>
        <row r="267">
          <cell r="A267" t="str">
            <v>93583</v>
          </cell>
          <cell r="B267" t="str">
            <v>Execução de central de fôrmas, produção de argamassa ou concreto em canteiro de obra, não incluso mobiliário e equipamentos. Af_04/2016</v>
          </cell>
          <cell r="C267" t="str">
            <v>m²</v>
          </cell>
          <cell r="D267" t="str">
            <v>311,64</v>
          </cell>
        </row>
        <row r="268">
          <cell r="A268" t="str">
            <v>93584</v>
          </cell>
          <cell r="B268" t="str">
            <v>Execução de depósito em canteiro de obra em chapa de madeira compensada, não incluso mobiliário. Af_04/2016</v>
          </cell>
          <cell r="C268" t="str">
            <v>m²</v>
          </cell>
          <cell r="D268" t="str">
            <v>598,37</v>
          </cell>
        </row>
        <row r="269">
          <cell r="A269" t="str">
            <v>93585</v>
          </cell>
          <cell r="B269" t="str">
            <v>Execução de guarita em canteiro de obra em chapa de madeira compensada, não incluso mobiliário. Af_04/2016</v>
          </cell>
          <cell r="C269" t="str">
            <v>m²</v>
          </cell>
          <cell r="D269" t="str">
            <v>827,74</v>
          </cell>
        </row>
        <row r="270">
          <cell r="A270" t="str">
            <v>98441</v>
          </cell>
          <cell r="B270" t="str">
            <v>Parede de madeira compensada para construção temporária em chapa simples, externa, com área líquida maior ou igual a 6 m², sem vão. Af_05/2018</v>
          </cell>
          <cell r="C270" t="str">
            <v>m²</v>
          </cell>
          <cell r="D270" t="str">
            <v>100,68</v>
          </cell>
        </row>
        <row r="271">
          <cell r="A271" t="str">
            <v>98442</v>
          </cell>
          <cell r="B271" t="str">
            <v>Parede de madeira compensada para construção temporária em chapa simples, externa, com área líquida menor que 6 m², sem vão. Af_05/2018</v>
          </cell>
          <cell r="C271" t="str">
            <v>m²</v>
          </cell>
          <cell r="D271" t="str">
            <v>103,31</v>
          </cell>
        </row>
        <row r="272">
          <cell r="A272" t="str">
            <v>98443</v>
          </cell>
          <cell r="B272" t="str">
            <v>Parede de madeira compensada para construção temporária em chapa simples, interna, com área líquida maior ou igual a 6 m², sem vão. Af_05/2018</v>
          </cell>
          <cell r="C272" t="str">
            <v>m²</v>
          </cell>
          <cell r="D272" t="str">
            <v>87,55</v>
          </cell>
        </row>
        <row r="273">
          <cell r="A273" t="str">
            <v>98444</v>
          </cell>
          <cell r="B273" t="str">
            <v>Parede de madeira compensada para construção temporária em chapa simples, interna, com área líquida menor que 6 m², sem vão. Af_05/2018</v>
          </cell>
          <cell r="C273" t="str">
            <v>m²</v>
          </cell>
          <cell r="D273" t="str">
            <v>89,41</v>
          </cell>
        </row>
        <row r="274">
          <cell r="A274" t="str">
            <v>98445</v>
          </cell>
          <cell r="B274" t="str">
            <v>Parede de madeira compensada para construção temporária em chapa simples, externa, com área líquida maior ou igual a 6 m², com vão. Af_05/2018</v>
          </cell>
          <cell r="C274" t="str">
            <v>m²</v>
          </cell>
          <cell r="D274" t="str">
            <v>121,02</v>
          </cell>
        </row>
        <row r="275">
          <cell r="A275" t="str">
            <v>98446</v>
          </cell>
          <cell r="B275" t="str">
            <v>Parede de madeira compensada para construção temporária em chapa simples, externa, com área líquida menor que 6 m², com vão. Af_05/2018</v>
          </cell>
          <cell r="C275" t="str">
            <v>m²</v>
          </cell>
          <cell r="D275" t="str">
            <v>156,03</v>
          </cell>
        </row>
        <row r="276">
          <cell r="A276" t="str">
            <v>98447</v>
          </cell>
          <cell r="B276" t="str">
            <v>Parede de madeira compensada para construção temporária em chapa simples, interna, com área líquida maior ou igual a 6 m², com vão. Af_05/2018</v>
          </cell>
          <cell r="C276" t="str">
            <v>m²</v>
          </cell>
          <cell r="D276" t="str">
            <v>102,85</v>
          </cell>
        </row>
        <row r="277">
          <cell r="A277" t="str">
            <v>98448</v>
          </cell>
          <cell r="B277" t="str">
            <v>Parede de madeira compensada para construção temporária em chapa simples, interna, com área líquida menor que 6 m², com vão. Af_05/2018</v>
          </cell>
          <cell r="C277" t="str">
            <v>m²</v>
          </cell>
          <cell r="D277" t="str">
            <v>129,93</v>
          </cell>
        </row>
        <row r="278">
          <cell r="A278" t="str">
            <v>98449</v>
          </cell>
          <cell r="B278" t="str">
            <v>Parede de madeira compensada para construção temporária em chapa dupla, externa, com área líquida maior ou igual a 6 m², sem vão. Af_05/2018</v>
          </cell>
          <cell r="C278" t="str">
            <v>m²</v>
          </cell>
          <cell r="D278" t="str">
            <v>120,79</v>
          </cell>
        </row>
        <row r="279">
          <cell r="A279" t="str">
            <v>98450</v>
          </cell>
          <cell r="B279" t="str">
            <v>Parede de madeira compensada para construção temporária em chapa dupla, externa, com área líquida menor que 6 m², sem vão. Af_05/2018</v>
          </cell>
          <cell r="C279" t="str">
            <v>m²</v>
          </cell>
          <cell r="D279" t="str">
            <v>124,61</v>
          </cell>
        </row>
        <row r="280">
          <cell r="A280" t="str">
            <v>98451</v>
          </cell>
          <cell r="B280" t="str">
            <v>Parede de madeira compensada para construção temporária em chapa dupla, interna, com área líquida maior ou igual a 6 m², sem vão. Af_05/2018</v>
          </cell>
          <cell r="C280" t="str">
            <v>m²</v>
          </cell>
          <cell r="D280" t="str">
            <v>105,37</v>
          </cell>
        </row>
        <row r="281">
          <cell r="A281" t="str">
            <v>98452</v>
          </cell>
          <cell r="B281" t="str">
            <v>Parede de madeira compensada para construção temporária em chapa dupla, interna, com área líquida menor que 6 m², sem vão. Af_05/2018</v>
          </cell>
          <cell r="C281" t="str">
            <v>m²</v>
          </cell>
          <cell r="D281" t="str">
            <v>107,69</v>
          </cell>
        </row>
        <row r="282">
          <cell r="A282" t="str">
            <v>98453</v>
          </cell>
          <cell r="B282" t="str">
            <v>Parede de madeira compensada para construção temporária em chapa dupla, externa, com área líquida maior ou igual a que 6 m², com vão. Af_05/2018</v>
          </cell>
          <cell r="C282" t="str">
            <v>m²</v>
          </cell>
          <cell r="D282" t="str">
            <v>145,64</v>
          </cell>
        </row>
        <row r="283">
          <cell r="A283" t="str">
            <v>98454</v>
          </cell>
          <cell r="B283" t="str">
            <v>Parede de madeira compensada para construção temporária em chapa dupla, externa, com área líquida menor que 6 m², com vão. Af_05/2018</v>
          </cell>
          <cell r="C283" t="str">
            <v>m²</v>
          </cell>
          <cell r="D283" t="str">
            <v>191,66</v>
          </cell>
        </row>
        <row r="284">
          <cell r="A284" t="str">
            <v>98455</v>
          </cell>
          <cell r="B284" t="str">
            <v>Parede de madeira compensada para construção temporária em chapa dupla, interna, com área líquida maior ou igual a 6 m², com vão. Af_05/2018</v>
          </cell>
          <cell r="C284" t="str">
            <v>m²</v>
          </cell>
          <cell r="D284" t="str">
            <v>125,19</v>
          </cell>
        </row>
        <row r="285">
          <cell r="A285" t="str">
            <v>98456</v>
          </cell>
          <cell r="B285" t="str">
            <v>Parede de madeira compensada para construção temporária em chapa dupla, interna, com área líquida menor que 6 m², com vão. Af_05/2018</v>
          </cell>
          <cell r="C285" t="str">
            <v>m²</v>
          </cell>
          <cell r="D285" t="str">
            <v>162,54</v>
          </cell>
        </row>
        <row r="286">
          <cell r="A286" t="str">
            <v>98458</v>
          </cell>
          <cell r="B286" t="str">
            <v>Tapume com compensado de madeira. Af_05/2018</v>
          </cell>
          <cell r="C286" t="str">
            <v>m²</v>
          </cell>
          <cell r="D286" t="str">
            <v>96,21</v>
          </cell>
        </row>
        <row r="287">
          <cell r="A287" t="str">
            <v>98459</v>
          </cell>
          <cell r="B287" t="str">
            <v>Tapume com telha metálica. Af_05/2018</v>
          </cell>
          <cell r="C287" t="str">
            <v>m²</v>
          </cell>
          <cell r="D287" t="str">
            <v>90,43</v>
          </cell>
        </row>
        <row r="288">
          <cell r="A288" t="str">
            <v>98460</v>
          </cell>
          <cell r="B288" t="str">
            <v>Piso para construção temporária em madeira, sem reaproveitamento. Af_05/2018</v>
          </cell>
          <cell r="C288" t="str">
            <v>m²</v>
          </cell>
          <cell r="D288" t="str">
            <v>84,78</v>
          </cell>
        </row>
        <row r="289">
          <cell r="A289" t="str">
            <v>98461</v>
          </cell>
          <cell r="B289" t="str">
            <v>Estrutura de madeira provisória para suporte de caixa dágua elevada de 1000 litros. Af_05/2018</v>
          </cell>
          <cell r="C289" t="str">
            <v>un</v>
          </cell>
          <cell r="D289" t="str">
            <v>4.277,63</v>
          </cell>
        </row>
        <row r="290">
          <cell r="A290" t="str">
            <v>98462</v>
          </cell>
          <cell r="B290" t="str">
            <v>Estrutura de madeira provisória para suporte de caixa dágua elevada de 3000 litros. Af_05/2018</v>
          </cell>
          <cell r="C290" t="str">
            <v>un</v>
          </cell>
          <cell r="D290" t="str">
            <v>6.241,69</v>
          </cell>
        </row>
        <row r="291">
          <cell r="A291" t="str">
            <v>74209/1</v>
          </cell>
          <cell r="B291" t="str">
            <v>Placa de obra em chapa de aco galvanizado</v>
          </cell>
          <cell r="C291" t="str">
            <v>m²</v>
          </cell>
          <cell r="D291" t="str">
            <v>276,44</v>
          </cell>
        </row>
        <row r="292">
          <cell r="A292" t="str">
            <v>5631</v>
          </cell>
          <cell r="B292" t="str">
            <v>Escavadeira hidráulica sobre esteiras, caçamba 0,80 m3, peso operacional 17 t, potencia bruta 111 hp - chp diurno. Af_06/2014</v>
          </cell>
          <cell r="C292" t="str">
            <v>chp</v>
          </cell>
          <cell r="D292" t="str">
            <v>135,94</v>
          </cell>
        </row>
        <row r="293">
          <cell r="A293" t="str">
            <v>5678</v>
          </cell>
          <cell r="B293" t="str">
            <v>Retroescavadeira sobre rodas com carregadeira, tração 4x4, potência líq. 88 Hp, caçamba carreg. Cap. Mín. 1 M3, caçamba retro cap. 0,26 m3, peso operacional mín. 6.674 Kg, profundidade escavação máx. 4,37 m - chp diurno. Af_06/2014</v>
          </cell>
          <cell r="C293" t="str">
            <v>chp</v>
          </cell>
          <cell r="D293" t="str">
            <v>100,87</v>
          </cell>
        </row>
        <row r="294">
          <cell r="A294" t="str">
            <v>5680</v>
          </cell>
          <cell r="B294" t="str">
            <v>Retroescavadeira sobre rodas com carregadeira, tração 4x2, potência líq. 79 Hp, caçamba carreg. Cap. Mín. 1 M3, caçamba retro cap. 0,20 m3, peso operacional mín. 6.570 Kg, profundidade escavação máx. 4,37 m - chp diurno. Af_06/2014</v>
          </cell>
          <cell r="C294" t="str">
            <v>chp</v>
          </cell>
          <cell r="D294" t="str">
            <v>94,06</v>
          </cell>
        </row>
        <row r="295">
          <cell r="A295" t="str">
            <v>5684</v>
          </cell>
          <cell r="B295" t="str">
            <v>Rolo compactador vibratório de um cilindro aço liso, potência 80 hp, peso operacional máximo 8,1 t, impacto dinâmico 16,15 / 9,5 t, largura de trabalho 1,68 m - chp diurno. Af_06/2014</v>
          </cell>
          <cell r="C295" t="str">
            <v>chp</v>
          </cell>
          <cell r="D295" t="str">
            <v>91,96</v>
          </cell>
        </row>
        <row r="296">
          <cell r="A296" t="str">
            <v>5689</v>
          </cell>
          <cell r="B296" t="str">
            <v>Grade de disco controle remoto rebocável, com 24 discos 24 x 6 mm com pneus para transporte - chp diurno. Af_06/2014</v>
          </cell>
          <cell r="C296" t="str">
            <v>chp</v>
          </cell>
          <cell r="D296" t="str">
            <v>3,09</v>
          </cell>
        </row>
        <row r="297">
          <cell r="A297" t="str">
            <v>5795</v>
          </cell>
          <cell r="B297" t="str">
            <v>Martelete ou rompedor pneumático manual, 28 kg, com silenciador - chp diurno. Af_07/2016</v>
          </cell>
          <cell r="C297" t="str">
            <v>chp</v>
          </cell>
          <cell r="D297" t="str">
            <v>16,62</v>
          </cell>
        </row>
        <row r="298">
          <cell r="A298" t="str">
            <v>5811</v>
          </cell>
          <cell r="B298" t="str">
            <v>Caminhão basculante 6 m3, peso bruto total 16.000 Kg, carga útil máxima 13.071 Kg, distância entre eixos 4,80 m, potência 230 cv inclusive caçamba metálica - chp diurno. Af_06/2014</v>
          </cell>
          <cell r="C298" t="str">
            <v>chp</v>
          </cell>
          <cell r="D298" t="str">
            <v>160,06</v>
          </cell>
        </row>
        <row r="299">
          <cell r="A299" t="str">
            <v>5823</v>
          </cell>
          <cell r="B299" t="str">
            <v>Usina de concreto fixa, capacidade nominal de 90 a 120 m3/h, sem silo - chp diurno. Af_07/2016</v>
          </cell>
          <cell r="C299" t="str">
            <v>chp</v>
          </cell>
          <cell r="D299" t="str">
            <v>178,87</v>
          </cell>
        </row>
        <row r="300">
          <cell r="A300" t="str">
            <v>5824</v>
          </cell>
          <cell r="B300" t="str">
            <v>Caminhão toco, pbt 16.000 Kg, carga útil máx. 10.685 Kg, dist. Entre eixos 4,8 m, potência 189 cv, inclusive carroceria fixa aberta de madeira p/ transporte geral de carga seca, dimen. Aprox. 2,5 x 7,00 x 0,50 m - chp diurno. Af_06/2014</v>
          </cell>
          <cell r="C300" t="str">
            <v>chp</v>
          </cell>
          <cell r="D300" t="str">
            <v>129,61</v>
          </cell>
        </row>
        <row r="301">
          <cell r="A301" t="str">
            <v>5835</v>
          </cell>
          <cell r="B301" t="str">
            <v>Vibroacabadora de asfalto sobre esteiras, largura de pavimentação 1,90 m a 5,30 m, potência 105 hp capacidade 450 t/h - chp diurno. Af_11/2014</v>
          </cell>
          <cell r="C301" t="str">
            <v>chp</v>
          </cell>
          <cell r="D301" t="str">
            <v>224,82</v>
          </cell>
        </row>
        <row r="302">
          <cell r="A302" t="str">
            <v>5839</v>
          </cell>
          <cell r="B302" t="str">
            <v>Vassoura mecânica rebocável com escova cilíndrica, largura útil de varrimento de 2,44 m - chp diurno. Af_06/2014</v>
          </cell>
          <cell r="C302" t="str">
            <v>chp</v>
          </cell>
          <cell r="D302" t="str">
            <v>4,56</v>
          </cell>
        </row>
        <row r="303">
          <cell r="A303" t="str">
            <v>5843</v>
          </cell>
          <cell r="B303" t="str">
            <v>Trator de pneus, potência 122 cv, tração 4x4, peso com lastro de 4.510 Kg - chp diurno. Af_06/2014</v>
          </cell>
          <cell r="C303" t="str">
            <v>chp</v>
          </cell>
          <cell r="D303" t="str">
            <v>103,76</v>
          </cell>
        </row>
        <row r="304">
          <cell r="A304" t="str">
            <v>5847</v>
          </cell>
          <cell r="B304" t="str">
            <v>Trator de esteiras, potência 170 hp, peso operacional 19 t, caçamba 5,2 m3 - chp diurno. Af_06/2014</v>
          </cell>
          <cell r="C304" t="str">
            <v>chp</v>
          </cell>
          <cell r="D304" t="str">
            <v>172,41</v>
          </cell>
        </row>
        <row r="305">
          <cell r="A305" t="str">
            <v>5851</v>
          </cell>
          <cell r="B305" t="str">
            <v>Trator de esteiras, potência 150 hp, peso operacional 16,7 t, com roda motriz elevada e lâmina 3,18 m3 - chp diurno. Af_06/2014</v>
          </cell>
          <cell r="C305" t="str">
            <v>chp</v>
          </cell>
          <cell r="D305" t="str">
            <v>163,67</v>
          </cell>
        </row>
        <row r="306">
          <cell r="A306" t="str">
            <v>5855</v>
          </cell>
          <cell r="B306" t="str">
            <v>Trator de esteiras, potência 347 hp, peso operacional 38,5 t, com lâmina 8,70 m3 - chp diurno. Af_06/2014</v>
          </cell>
          <cell r="C306" t="str">
            <v>chp</v>
          </cell>
          <cell r="D306" t="str">
            <v>407,24</v>
          </cell>
        </row>
        <row r="307">
          <cell r="A307" t="str">
            <v>5863</v>
          </cell>
          <cell r="B307" t="str">
            <v>Rolo compactador vibratório rebocável, cilindro de aço liso, potência de tração de 65 cv, peso 4,7 t, impacto dinâmico 18,3 t, largura de trabalho 1,67 m - chp diurno. Af_02/2016</v>
          </cell>
          <cell r="C307" t="str">
            <v>chp</v>
          </cell>
          <cell r="D307" t="str">
            <v>10,66</v>
          </cell>
        </row>
        <row r="308">
          <cell r="A308" t="str">
            <v>5867</v>
          </cell>
          <cell r="B308" t="str">
            <v>Rolo compactador vibratório tandem aço liso, potência 58 hp, peso sem/com lastro 6,5 / 9,4 t, largura de trabalho 1,2 m - chp diurno. Af_06/2014</v>
          </cell>
          <cell r="C308" t="str">
            <v>chp</v>
          </cell>
          <cell r="D308" t="str">
            <v>89,98</v>
          </cell>
        </row>
        <row r="309">
          <cell r="A309" t="str">
            <v>5875</v>
          </cell>
          <cell r="B309" t="str">
            <v>Retroescavadeira sobre rodas com carregadeira, tração 4x4, potência líq. 72 Hp, caçamba carreg. Cap. Mín. 0,79 m3, caçamba retro cap. 0,18 m3, peso operacional mín. 7.140 Kg, profundidade escavação máx. 4,50 m - chp diurno. Af_06/2014</v>
          </cell>
          <cell r="C309" t="str">
            <v>chp</v>
          </cell>
          <cell r="D309" t="str">
            <v>93,32</v>
          </cell>
        </row>
        <row r="310">
          <cell r="A310" t="str">
            <v>5879</v>
          </cell>
          <cell r="B310" t="str">
            <v>Rolo compactador vibratório pé de carneiro, operado por controle remoto, potência 12,5 kw, peso operacional 1,675 t, largura de trabalho 0,85 m - chp diurno. Af_02/2016</v>
          </cell>
          <cell r="C310" t="str">
            <v>chp</v>
          </cell>
          <cell r="D310" t="str">
            <v>76,05</v>
          </cell>
        </row>
        <row r="311">
          <cell r="A311" t="str">
            <v>5882</v>
          </cell>
          <cell r="B311" t="str">
            <v>Usina de lama asfáltica, prod 30 a 50 t/h, silo de agregado 7 m3, reservatórios para emulsão e água de 2,3 m3 cada, misturador tipo pug mill a ser montado sobre caminhão - chp diurno. Af_10/2014</v>
          </cell>
          <cell r="C311" t="str">
            <v>chp</v>
          </cell>
          <cell r="D311" t="str">
            <v>77,55</v>
          </cell>
        </row>
        <row r="312">
          <cell r="A312" t="str">
            <v>5890</v>
          </cell>
          <cell r="B312" t="str">
            <v>Caminhão toco, peso bruto total 14.300 Kg, carga útil máxima 9590 kg, distância entre eixos 4,76 m, potência 185 cv (não inclui carroceria) - chp diurno. Af_06/2014</v>
          </cell>
          <cell r="C312" t="str">
            <v>chp</v>
          </cell>
          <cell r="D312" t="str">
            <v>130,56</v>
          </cell>
        </row>
        <row r="313">
          <cell r="A313" t="str">
            <v>5894</v>
          </cell>
          <cell r="B313" t="str">
            <v>Caminhão toco, peso bruto total 16.000 Kg, carga útil máxima de 10.685 Kg, distância entre eixos 4,80 m, potência 189 cv exclusive carroceria - chp diurno. Af_06/2014</v>
          </cell>
          <cell r="C313" t="str">
            <v>chp</v>
          </cell>
          <cell r="D313" t="str">
            <v>128,31</v>
          </cell>
        </row>
        <row r="314">
          <cell r="A314" t="str">
            <v>5901</v>
          </cell>
          <cell r="B314" t="str">
            <v>Caminhão pipa 10.000 L trucado, peso bruto total 23.000 Kg, carga útil máxima 15.935 Kg, distância entre eixos 4,8 m, potência 230 cv, inclusive tanque de aço para transporte de água - chp diurno. Af_06/2014</v>
          </cell>
          <cell r="C314" t="str">
            <v>chp</v>
          </cell>
          <cell r="D314" t="str">
            <v>162,43</v>
          </cell>
        </row>
        <row r="315">
          <cell r="A315" t="str">
            <v>5909</v>
          </cell>
          <cell r="B315" t="str">
            <v>Espargidor de asfalto pressurizado com tanque de 2500 l, rebocável com motor a gasolina potência 3,4 hp - chp diurno. Af_07/2014</v>
          </cell>
          <cell r="C315" t="str">
            <v>chp</v>
          </cell>
          <cell r="D315" t="str">
            <v>22,48</v>
          </cell>
        </row>
        <row r="316">
          <cell r="A316" t="str">
            <v>5921</v>
          </cell>
          <cell r="B316" t="str">
            <v>Grade de disco rebocável com 20 discos 24" x 6 mm com pneus para transporte - chp diurno. Af_06/2014</v>
          </cell>
          <cell r="C316" t="str">
            <v>chp</v>
          </cell>
          <cell r="D316" t="str">
            <v>2,43</v>
          </cell>
        </row>
        <row r="317">
          <cell r="A317" t="str">
            <v>5928</v>
          </cell>
          <cell r="B317" t="str">
            <v>Guindauto hidráulico, capacidade máxima de carga 6200 kg, momento máximo de carga 11,7 tm, alcance máximo horizontal 9,70 m, inclusive caminhão toco pbt 16.000 Kg, potência de 189 cv - chp diurno. Af_06/2014</v>
          </cell>
          <cell r="C317" t="str">
            <v>chp</v>
          </cell>
          <cell r="D317" t="str">
            <v>139,16</v>
          </cell>
        </row>
        <row r="318">
          <cell r="A318" t="str">
            <v>5932</v>
          </cell>
          <cell r="B318" t="str">
            <v>Motoniveladora potência básica líquida (primeira marcha) 125 hp, peso bruto 13032 kg, largura da lâmina de 3,7 m - chp diurno. Af_06/2014</v>
          </cell>
          <cell r="C318" t="str">
            <v>chp</v>
          </cell>
          <cell r="D318" t="str">
            <v>154,79</v>
          </cell>
        </row>
        <row r="319">
          <cell r="A319" t="str">
            <v>5940</v>
          </cell>
          <cell r="B319" t="str">
            <v>Pá carregadeira sobre rodas, potência líquida 128 hp, capacidade da caçamba 1,7 a 2,8 m3, peso operacional 11632 kg - chp diurno. Af_06/2014</v>
          </cell>
          <cell r="C319" t="str">
            <v>chp</v>
          </cell>
          <cell r="D319" t="str">
            <v>131,92</v>
          </cell>
        </row>
        <row r="320">
          <cell r="A320" t="str">
            <v>5944</v>
          </cell>
          <cell r="B320" t="str">
            <v>Pá carregadeira sobre rodas, potência 197 hp, capacidade da caçamba 2,5 a 3,5 m3, peso operacional 18338 kg - chp diurno. Af_06/2014</v>
          </cell>
          <cell r="C320" t="str">
            <v>chp</v>
          </cell>
          <cell r="D320" t="str">
            <v>182,57</v>
          </cell>
        </row>
        <row r="321">
          <cell r="A321" t="str">
            <v>5953</v>
          </cell>
          <cell r="B321" t="str">
            <v>Compressor de ar rebocável, vazão 189 pcm, pressão efetiva de trabalho 102 psi, motor diesel, potência 63 cv - chp diurno. Af_06/2015</v>
          </cell>
          <cell r="C321" t="str">
            <v>chp</v>
          </cell>
          <cell r="D321" t="str">
            <v>33,24</v>
          </cell>
        </row>
        <row r="322">
          <cell r="A322" t="str">
            <v>6259</v>
          </cell>
          <cell r="B322" t="str">
            <v>Caminhão pipa 6.000 L, peso bruto total 13.000 Kg, distância entre eixos 4,80 m, potência 189 cv inclusive tanque de aço para transporte de água, capacidade 6 m3 - chp diurno. Af_06/2014</v>
          </cell>
          <cell r="C322" t="str">
            <v>chp</v>
          </cell>
          <cell r="D322" t="str">
            <v>135,73</v>
          </cell>
        </row>
        <row r="323">
          <cell r="A323" t="str">
            <v>6879</v>
          </cell>
          <cell r="B323" t="str">
            <v>Rolo compactador de pneus estático, pressão variável, potência 111 hp, peso sem/com lastro 9,5 / 26 t, largura de trabalho 1,90 m - chp diurno. Af_07/2014</v>
          </cell>
          <cell r="C323" t="str">
            <v>chp</v>
          </cell>
          <cell r="D323" t="str">
            <v>126,04</v>
          </cell>
        </row>
        <row r="324">
          <cell r="A324" t="str">
            <v>7030</v>
          </cell>
          <cell r="B324" t="str">
            <v>Tanque de asfalto estacionário com serpentina, capacidade 30.000 L - chp diurno. Af_06/2014</v>
          </cell>
          <cell r="C324" t="str">
            <v>chp</v>
          </cell>
          <cell r="D324" t="str">
            <v>154,63</v>
          </cell>
        </row>
        <row r="325">
          <cell r="A325" t="str">
            <v>7042</v>
          </cell>
          <cell r="B325" t="str">
            <v>Motobomba trash (para água suja) auto escorvante, motor gasolina de 6,41 hp, diâmetros de sucção x recalque: 3" x 3", hm/q = 10 mca / 60 m3/h a 23 mca / 0 m3/h - chp diurno. Af_10/2014</v>
          </cell>
          <cell r="C325" t="str">
            <v>chp</v>
          </cell>
          <cell r="D325" t="str">
            <v>4,63</v>
          </cell>
        </row>
        <row r="326">
          <cell r="A326" t="str">
            <v>7049</v>
          </cell>
          <cell r="B326" t="str">
            <v>Rolo compactador pe de carneiro vibratorio, potencia 125 hp, peso operacional sem/com lastro 11,95 / 13,30 t, impacto dinamico 38,5 / 22,5 t, largura de trabalho 2,15 m - chp diurno. Af_06/2014</v>
          </cell>
          <cell r="C326" t="str">
            <v>chp</v>
          </cell>
          <cell r="D326" t="str">
            <v>126,18</v>
          </cell>
        </row>
        <row r="327">
          <cell r="A327" t="str">
            <v>67826</v>
          </cell>
          <cell r="B327" t="str">
            <v>Caminhão basculante 6 m3 toco, peso bruto total 16.000 Kg, carga útil máxima 11.130 Kg, distância entre eixos 5,36 m, potência 185 cv, inclusive caçamba metálica - chp diurno. Af_06/2014</v>
          </cell>
          <cell r="C327" t="str">
            <v>chp</v>
          </cell>
          <cell r="D327" t="str">
            <v>138,13</v>
          </cell>
        </row>
        <row r="328">
          <cell r="A328" t="str">
            <v>73417</v>
          </cell>
          <cell r="B328" t="str">
            <v>Grupo gerador estacionário, motor diesel potência 170 kva - chp diurno. Af_02/2016</v>
          </cell>
          <cell r="C328" t="str">
            <v>chp</v>
          </cell>
          <cell r="D328" t="str">
            <v>102,22</v>
          </cell>
        </row>
        <row r="329">
          <cell r="A329" t="str">
            <v>73436</v>
          </cell>
          <cell r="B329" t="str">
            <v>Rolo compactador vibratório pé de carneiro para solos, potência 80 hp, peso operacional sem/com lastro 7,4 / 8,8 t, largura de trabalho 1,68 m - chp diurno. Af_02/2016</v>
          </cell>
          <cell r="C329" t="str">
            <v>chp</v>
          </cell>
          <cell r="D329" t="str">
            <v>133,57</v>
          </cell>
        </row>
        <row r="330">
          <cell r="A330" t="str">
            <v>73467</v>
          </cell>
          <cell r="B330" t="str">
            <v>Caminhão toco, pbt 14.300 Kg, carga útil máx. 9.710 Kg, dist. Entre eixos 3,56 m, potência 185 cv, inclusive carroceria fixa aberta de madeira p/ transporte geral de carga seca, dimen. Aprox. 2,50 x 6,50 x 0,50 m - chp diurno. Af_06/2014</v>
          </cell>
          <cell r="C330" t="str">
            <v>chp</v>
          </cell>
          <cell r="D330" t="str">
            <v>132,23</v>
          </cell>
        </row>
        <row r="331">
          <cell r="A331" t="str">
            <v>73536</v>
          </cell>
          <cell r="B331" t="str">
            <v>Motobomba centrífuga, motor a gasolina, potência 5,42 hp, bocais 1 1/2" x 1", diâmetro rotor 143 mm hm/q = 6 mca / 16,8 m3/h a 38 mca / 6,6 m3/h - chp diurno. Af_06/2014</v>
          </cell>
          <cell r="C331" t="str">
            <v>chp</v>
          </cell>
          <cell r="D331" t="str">
            <v>3,88</v>
          </cell>
        </row>
        <row r="332">
          <cell r="A332" t="str">
            <v>83362</v>
          </cell>
          <cell r="B332" t="str">
            <v>Espargidor de asfalto pressurizado, tanque 6 m3 com isolação térmica, aquecido com 2 maçaricos, com barra espargidora 3,60 m, montado sobre caminhão  toco, pbt 14.300 Kg, potência 185 cv - chp diurno. Af_08/2015</v>
          </cell>
          <cell r="C332" t="str">
            <v>chp</v>
          </cell>
          <cell r="D332" t="str">
            <v>166,56</v>
          </cell>
        </row>
        <row r="333">
          <cell r="A333" t="str">
            <v>83765</v>
          </cell>
          <cell r="B333" t="str">
            <v>Grupo de soldagem com gerador a diesel 60 cv para solda elétrica, sobre 04 rodas, com motor 4 cilindros 600 a - chp diurno. Af_02/2016</v>
          </cell>
          <cell r="C333" t="str">
            <v>chp</v>
          </cell>
          <cell r="D333" t="str">
            <v>71,31</v>
          </cell>
        </row>
        <row r="334">
          <cell r="A334" t="str">
            <v>87445</v>
          </cell>
          <cell r="B334" t="str">
            <v>Betoneira capacidade nominal 400 l, capacidade de mistura 310 l, motor a diesel potência 5,0 hp, sem carregador - chp diurno. Af_06/2014</v>
          </cell>
          <cell r="C334" t="str">
            <v>chp</v>
          </cell>
          <cell r="D334" t="str">
            <v>2,81</v>
          </cell>
        </row>
        <row r="335">
          <cell r="A335" t="str">
            <v>88386</v>
          </cell>
          <cell r="B335" t="str">
            <v>Misturador de argamassa, eixo horizontal, capacidade de mistura 300 kg, motor elétrico potência 5 cv - chp diurno. Af_06/2014</v>
          </cell>
          <cell r="C335" t="str">
            <v>chp</v>
          </cell>
          <cell r="D335" t="str">
            <v>3,81</v>
          </cell>
        </row>
        <row r="336">
          <cell r="A336" t="str">
            <v>88393</v>
          </cell>
          <cell r="B336" t="str">
            <v>Misturador de argamassa, eixo horizontal, capacidade de mistura 600 kg, motor elétrico potência 7,5 cv - chp diurno. Af_06/2014</v>
          </cell>
          <cell r="C336" t="str">
            <v>chp</v>
          </cell>
          <cell r="D336" t="str">
            <v>5,35</v>
          </cell>
        </row>
        <row r="337">
          <cell r="A337" t="str">
            <v>88399</v>
          </cell>
          <cell r="B337" t="str">
            <v>Misturador de argamassa, eixo horizontal, capacidade de mistura 160 kg, motor elétrico potência 3 cv - chp diurno. Af_06/2014</v>
          </cell>
          <cell r="C337" t="str">
            <v>chp</v>
          </cell>
          <cell r="D337" t="str">
            <v>2,71</v>
          </cell>
        </row>
        <row r="338">
          <cell r="A338" t="str">
            <v>88418</v>
          </cell>
          <cell r="B338" t="str">
            <v>Projetor de argamassa, capacidade de projeção 1,5 m3/h, alcance de 30 até 60 m, motor elétrico potência 7,5 hp - chp diurno. Af_06/2014</v>
          </cell>
          <cell r="C338" t="str">
            <v>chp</v>
          </cell>
          <cell r="D338" t="str">
            <v>11,04</v>
          </cell>
        </row>
        <row r="339">
          <cell r="A339" t="str">
            <v>88433</v>
          </cell>
          <cell r="B339" t="str">
            <v>Projetor de argamassa, capacidade de projeção 2 m3/h, alcance até 50 m, motor elétrico potência 7,5 hp - chp diurno. Af_06/2014</v>
          </cell>
          <cell r="C339" t="str">
            <v>chp</v>
          </cell>
          <cell r="D339" t="str">
            <v>13,36</v>
          </cell>
        </row>
        <row r="340">
          <cell r="A340" t="str">
            <v>88830</v>
          </cell>
          <cell r="B340" t="str">
            <v>Betoneira capacidade nominal de 400 l, capacidade de mistura 280 l, motor elétrico trifásico potência de 2 cv, sem carregador - chp diurno. Af_10/2014</v>
          </cell>
          <cell r="C340" t="str">
            <v>chp</v>
          </cell>
          <cell r="D340" t="str">
            <v>1,42</v>
          </cell>
        </row>
        <row r="341">
          <cell r="A341" t="str">
            <v>88843</v>
          </cell>
          <cell r="B341" t="str">
            <v>Trator de esteiras, potência 125 hp, peso operacional 12,9 t, com lâmina 2,7 m3 - chp diurno. Af_10/2014</v>
          </cell>
          <cell r="C341" t="str">
            <v>chp</v>
          </cell>
          <cell r="D341" t="str">
            <v>139,26</v>
          </cell>
        </row>
        <row r="342">
          <cell r="A342" t="str">
            <v>88907</v>
          </cell>
          <cell r="B342" t="str">
            <v>Escavadeira hidráulica sobre esteiras, caçamba 1,20 m3, peso operacional 21 t, potência bruta 155 hp - chp diurno. Af_06/2014</v>
          </cell>
          <cell r="C342" t="str">
            <v>chp</v>
          </cell>
          <cell r="D342" t="str">
            <v>162,62</v>
          </cell>
        </row>
        <row r="343">
          <cell r="A343" t="str">
            <v>89021</v>
          </cell>
          <cell r="B343" t="str">
            <v>Bomba submersível elétrica trifásica, potência 2,96 hp, ø rotor 144 mm semi-aberto, bocal de saída ø 2, hm/q = 2 mca / 38,8 m3/h a 28 mca / 5 m3/h - chp diurno. Af_06/2014</v>
          </cell>
          <cell r="C343" t="str">
            <v>chp</v>
          </cell>
          <cell r="D343" t="str">
            <v>2,02</v>
          </cell>
        </row>
        <row r="344">
          <cell r="A344" t="str">
            <v>89028</v>
          </cell>
          <cell r="B344" t="str">
            <v>Tanque de asfalto estacionário com maçarico, capacidade 20.000 L - chp diurno. Af_06/2014</v>
          </cell>
          <cell r="C344" t="str">
            <v>chp</v>
          </cell>
          <cell r="D344" t="str">
            <v>143,03</v>
          </cell>
        </row>
        <row r="345">
          <cell r="A345" t="str">
            <v>89032</v>
          </cell>
          <cell r="B345" t="str">
            <v>Trator de esteiras, potência 100 hp, peso operacional 9,4 t, com lâmina 2,19 m3 - chp diurno. Af_06/2014</v>
          </cell>
          <cell r="C345" t="str">
            <v>chp</v>
          </cell>
          <cell r="D345" t="str">
            <v>125,42</v>
          </cell>
        </row>
        <row r="346">
          <cell r="A346" t="str">
            <v>89035</v>
          </cell>
          <cell r="B346" t="str">
            <v>Trator de pneus, potência 85 cv, tração 4x4, peso com lastro de 4.675 Kg - chp diurno. Af_06/2014</v>
          </cell>
          <cell r="C346" t="str">
            <v>chp</v>
          </cell>
          <cell r="D346" t="str">
            <v>81,46</v>
          </cell>
        </row>
        <row r="347">
          <cell r="A347" t="str">
            <v>89225</v>
          </cell>
          <cell r="B347" t="str">
            <v>Betoneira capacidade nominal de 600 l, capacidade de mistura 360 l, motor elétrico trifásico potência de 4 cv, sem carregador - chp diurno. Af_11/2014</v>
          </cell>
          <cell r="C347" t="str">
            <v>chp</v>
          </cell>
          <cell r="D347" t="str">
            <v>3,71</v>
          </cell>
        </row>
        <row r="348">
          <cell r="A348" t="str">
            <v>89234</v>
          </cell>
          <cell r="B348" t="str">
            <v>Fresadora de asfalto a frio sobre rodas, largura fresagem de 1,0 m, potência 208 hp - chp diurno. Af_11/2014</v>
          </cell>
          <cell r="C348" t="str">
            <v>chp</v>
          </cell>
          <cell r="D348" t="str">
            <v>341,25</v>
          </cell>
        </row>
        <row r="349">
          <cell r="A349" t="str">
            <v>89242</v>
          </cell>
          <cell r="B349" t="str">
            <v>Fresadora de asfalto a frio sobre rodas, largura fresagem de 2,0 m, potência 550 hp - chp diurno. Af_11/2014</v>
          </cell>
          <cell r="C349" t="str">
            <v>chp</v>
          </cell>
          <cell r="D349" t="str">
            <v>792,67</v>
          </cell>
        </row>
        <row r="350">
          <cell r="A350" t="str">
            <v>89250</v>
          </cell>
          <cell r="B350" t="str">
            <v>Recicladora de asfalto a frio sobre rodas, largura fresagem de 2,0 m, potência 422 hp - chp diurno. Af_11/2014</v>
          </cell>
          <cell r="C350" t="str">
            <v>chp</v>
          </cell>
          <cell r="D350" t="str">
            <v>666,56</v>
          </cell>
        </row>
        <row r="351">
          <cell r="A351" t="str">
            <v>89257</v>
          </cell>
          <cell r="B351" t="str">
            <v>Vibroacabadora de asfalto sobre esteiras, largura de pavimentação 2,13 m a 4,55 m, potência 100 hp capacidade 400 t/h - chp diurno. Af_11/2014</v>
          </cell>
          <cell r="C351" t="str">
            <v>chp</v>
          </cell>
          <cell r="D351" t="str">
            <v>195,18</v>
          </cell>
        </row>
        <row r="352">
          <cell r="A352" t="str">
            <v>89272</v>
          </cell>
          <cell r="B352" t="str">
            <v>Guindaste hidráulico autopropelido, com lança telescópica 28,80 m, capacidade máxima 30 t, potência 97 kw, tração 4 x 4 - chp diurno. Af_11/2014</v>
          </cell>
          <cell r="C352" t="str">
            <v>chp</v>
          </cell>
          <cell r="D352" t="str">
            <v>170,06</v>
          </cell>
        </row>
        <row r="353">
          <cell r="A353" t="str">
            <v>89278</v>
          </cell>
          <cell r="B353" t="str">
            <v>Betoneira capacidade nominal de 600 l, capacidade de mistura 440 l, motor a diesel potência 10 hp, com carregador - chp diurno. Af_11/2014</v>
          </cell>
          <cell r="C353" t="str">
            <v>chp</v>
          </cell>
          <cell r="D353" t="str">
            <v>6,54</v>
          </cell>
        </row>
        <row r="354">
          <cell r="A354" t="str">
            <v>89843</v>
          </cell>
          <cell r="B354" t="str">
            <v>Bate-estacas por gravidade, potência de 160 hp, peso do martelo até 3 toneladas - chp diurno. Af_11/2014</v>
          </cell>
          <cell r="C354" t="str">
            <v>chp</v>
          </cell>
          <cell r="D354" t="str">
            <v>157,16</v>
          </cell>
        </row>
        <row r="355">
          <cell r="A355" t="str">
            <v>89876</v>
          </cell>
          <cell r="B355" t="str">
            <v>Caminhão basculante 14 m3, com cavalo mecânico de capacidade máxima de tração combinado de 36000 kg, potência 286 cv, inclusive semireboque com caçamba metálica - chp diurno. Af_12/2014</v>
          </cell>
          <cell r="C355" t="str">
            <v>chp</v>
          </cell>
          <cell r="D355" t="str">
            <v>212,79</v>
          </cell>
        </row>
        <row r="356">
          <cell r="A356" t="str">
            <v>89883</v>
          </cell>
          <cell r="B356" t="str">
            <v>Caminhão basculante 18 m3, com cavalo mecânico de capacidade máxima de tração combinado de 45000 kg, potência 330 cv, inclusive semireboque com caçamba metálica - chp diurno. Af_12/2014</v>
          </cell>
          <cell r="C356" t="str">
            <v>chp</v>
          </cell>
          <cell r="D356" t="str">
            <v>235,19</v>
          </cell>
        </row>
        <row r="357">
          <cell r="A357" t="str">
            <v>90586</v>
          </cell>
          <cell r="B357" t="str">
            <v>Vibrador de imersão, diâmetro de ponteira 45mm, motor elétrico trifásico potência de 2 cv - chp diurno. Af_06/2015</v>
          </cell>
          <cell r="C357" t="str">
            <v>chp</v>
          </cell>
          <cell r="D357" t="str">
            <v>1,44</v>
          </cell>
        </row>
        <row r="358">
          <cell r="A358" t="str">
            <v>90625</v>
          </cell>
          <cell r="B358" t="str">
            <v>Perfuratriz manual, torque máximo 83 n.M, potência 5 cv, com diâmetro máximo 4" - chp diurno. Af_06/2015</v>
          </cell>
          <cell r="C358" t="str">
            <v>chp</v>
          </cell>
          <cell r="D358" t="str">
            <v>5,43</v>
          </cell>
        </row>
        <row r="359">
          <cell r="A359" t="str">
            <v>90631</v>
          </cell>
          <cell r="B359" t="str">
            <v>Perfuratriz sobre esteira, torque máximo 600 kgf, peso médio 1000 kg, potência 20 hp, diâmetro máximo 10" - chp diurno. Af_06/2015</v>
          </cell>
          <cell r="C359" t="str">
            <v>chp</v>
          </cell>
          <cell r="D359" t="str">
            <v>95,78</v>
          </cell>
        </row>
        <row r="360">
          <cell r="A360" t="str">
            <v>90637</v>
          </cell>
          <cell r="B360" t="str">
            <v>Misturador duplo horizontal de alta turbulência, capacidade / volume 2 x 500 litros, motores elétricos mínimo 5 cv cada, para nata cimento, argamassa e outros - chp diurno. Af_06/2015</v>
          </cell>
          <cell r="C360" t="str">
            <v>chp</v>
          </cell>
          <cell r="D360" t="str">
            <v>10,64</v>
          </cell>
        </row>
        <row r="361">
          <cell r="A361" t="str">
            <v>90643</v>
          </cell>
          <cell r="B361" t="str">
            <v>Bomba triplex, para injeção de nata de cimento, vazão máxima de 100 litros/minuto, pressão máxima de 70 bar - chp diurno. Af_06/2015</v>
          </cell>
          <cell r="C361" t="str">
            <v>chp</v>
          </cell>
          <cell r="D361" t="str">
            <v>13,10</v>
          </cell>
        </row>
        <row r="362">
          <cell r="A362" t="str">
            <v>90650</v>
          </cell>
          <cell r="B362" t="str">
            <v>Bomba centrífuga monoestágio com motor elétrico monofásico, potência 15 hp, diâmetro do rotor 173 mm, hm/q = 30 mca / 90 m3/h a 45 mca / 55 m3/h - chp diurno. Af_06/2015</v>
          </cell>
          <cell r="C362" t="str">
            <v>chp</v>
          </cell>
          <cell r="D362" t="str">
            <v>9,36</v>
          </cell>
        </row>
        <row r="363">
          <cell r="A363" t="str">
            <v>90656</v>
          </cell>
          <cell r="B363" t="str">
            <v>Bomba de projeção de concreto seco, potência 10 cv, vazão 3 m3/h - chp diurno. Af_06/2015</v>
          </cell>
          <cell r="C363" t="str">
            <v>chp</v>
          </cell>
          <cell r="D363" t="str">
            <v>10,62</v>
          </cell>
        </row>
        <row r="364">
          <cell r="A364" t="str">
            <v>90662</v>
          </cell>
          <cell r="B364" t="str">
            <v>Bomba de projeção de concreto seco, potência 10 cv, vazão 6 m3/h - chp diurno. Af_06/2015</v>
          </cell>
          <cell r="C364" t="str">
            <v>chp</v>
          </cell>
          <cell r="D364" t="str">
            <v>11,00</v>
          </cell>
        </row>
        <row r="365">
          <cell r="A365" t="str">
            <v>90668</v>
          </cell>
          <cell r="B365" t="str">
            <v>Projetor pneumático de argamassa para chapisco e reboco com recipiente acoplado, tipo canequinha, com compressor de ar rebocável vazão 89 pcm e motor diesel de 20 cv - chp diurno. Af_06/2015</v>
          </cell>
          <cell r="C365" t="str">
            <v>chp</v>
          </cell>
          <cell r="D365" t="str">
            <v>16,25</v>
          </cell>
        </row>
        <row r="366">
          <cell r="A366" t="str">
            <v>90674</v>
          </cell>
          <cell r="B366" t="str">
            <v>Perfuratriz com torre metálica para execução de estaca hélice contínua, profundidade máxima de 30 m, diâmetro máximo de 800 mm, potência instalada de 268 hp, mesa rotativa com torque máximo de 170 knm - chp diurno. Af_06/2015</v>
          </cell>
          <cell r="C366" t="str">
            <v>chp</v>
          </cell>
          <cell r="D366" t="str">
            <v>423,64</v>
          </cell>
        </row>
        <row r="367">
          <cell r="A367" t="str">
            <v>90680</v>
          </cell>
          <cell r="B367" t="str">
            <v>Perfuratriz hidráulica sobre caminhão com trado curto acoplado, profundidade máxima de 20 m, diâmetro máximo de 1500 mm, potência instalada de 137 hp, mesa rotativa com torque máximo de 30 knm - chp diurno. Af_06/2015</v>
          </cell>
          <cell r="C367" t="str">
            <v>chp</v>
          </cell>
          <cell r="D367" t="str">
            <v>232,55</v>
          </cell>
        </row>
        <row r="368">
          <cell r="A368" t="str">
            <v>90686</v>
          </cell>
          <cell r="B368" t="str">
            <v>Manipulador telescópico, potência de 85 hp, capacidade de carga de 3.500 Kg, altura máxima de elevação de 12,3 m - chp diurno. Af_06/2015</v>
          </cell>
          <cell r="C368" t="str">
            <v>chp</v>
          </cell>
          <cell r="D368" t="str">
            <v>124,30</v>
          </cell>
        </row>
        <row r="369">
          <cell r="A369" t="str">
            <v>90692</v>
          </cell>
          <cell r="B369" t="str">
            <v>Minicarregadeira sobre rodas, potência líquida de 47 hp, capacidade nominal de operação de 646 kg - chp diurno. Af_06/2015</v>
          </cell>
          <cell r="C369" t="str">
            <v>chp</v>
          </cell>
          <cell r="D369" t="str">
            <v>74,20</v>
          </cell>
        </row>
        <row r="370">
          <cell r="A370" t="str">
            <v>90964</v>
          </cell>
          <cell r="B370" t="str">
            <v>Compressor de ar rebocável, vazão 89 pcm, pressão efetiva de trabalho 102 psi, motor diesel, potência 20 cv - chp diurno. Af_06/2015</v>
          </cell>
          <cell r="C370" t="str">
            <v>chp</v>
          </cell>
          <cell r="D370" t="str">
            <v>15,52</v>
          </cell>
        </row>
        <row r="371">
          <cell r="A371" t="str">
            <v>90972</v>
          </cell>
          <cell r="B371" t="str">
            <v>Compressor de ar rebocavel, vazão 250 pcm, pressao de trabalho 102 psi, motor a diesel potência 81 cv - chp diurno. Af_06/2015</v>
          </cell>
          <cell r="C371" t="str">
            <v>chp</v>
          </cell>
          <cell r="D371" t="str">
            <v>43,00</v>
          </cell>
        </row>
        <row r="372">
          <cell r="A372" t="str">
            <v>90979</v>
          </cell>
          <cell r="B372" t="str">
            <v>Compressor de ar rebocável, vazão 748 pcm, pressão efetiva de trabalho 102 psi, motor diesel, potência 210 cv - chp diurno. Af_06/2015</v>
          </cell>
          <cell r="C372" t="str">
            <v>chp</v>
          </cell>
          <cell r="D372" t="str">
            <v>111,15</v>
          </cell>
        </row>
        <row r="373">
          <cell r="A373" t="str">
            <v>90991</v>
          </cell>
          <cell r="B373" t="str">
            <v>Escavadeira hidráulica sobre esteiras, caçamba 0,80 m3, peso operacional 17,8 t, potência líquida 110 hp - chp diurno. Af_10/2014</v>
          </cell>
          <cell r="C373" t="str">
            <v>chp</v>
          </cell>
          <cell r="D373" t="str">
            <v>132,76</v>
          </cell>
        </row>
        <row r="374">
          <cell r="A374" t="str">
            <v>90999</v>
          </cell>
          <cell r="B374" t="str">
            <v>Compressor de ar rebocavel, vazão 400 pcm, pressao de trabalho 102 psi, motor a diesel potência 110 cv - chp diurno. Af_06/2015</v>
          </cell>
          <cell r="C374" t="str">
            <v>chp</v>
          </cell>
          <cell r="D374" t="str">
            <v>57,26</v>
          </cell>
        </row>
        <row r="375">
          <cell r="A375" t="str">
            <v>91031</v>
          </cell>
          <cell r="B375" t="str">
            <v>Caminhão trucado (c/ terceiro eixo) eletrônico - potência 231cv - pbt = 22000kg - dist. Entre eixos 5170 mm - inclui carroceria fixa aberta de madeira - chp diurno. Af_06/2015</v>
          </cell>
          <cell r="C375" t="str">
            <v>chp</v>
          </cell>
          <cell r="D375" t="str">
            <v>158,25</v>
          </cell>
        </row>
        <row r="376">
          <cell r="A376" t="str">
            <v>91277</v>
          </cell>
          <cell r="B376" t="str">
            <v>Placa vibratória reversível com motor 4 tempos a gasolina, força centrífuga de 25 kn (2500 kgf), potência 5,5 cv - chp diurno. Af_08/2015</v>
          </cell>
          <cell r="C376" t="str">
            <v>chp</v>
          </cell>
          <cell r="D376" t="str">
            <v>4,71</v>
          </cell>
        </row>
        <row r="377">
          <cell r="A377" t="str">
            <v>91283</v>
          </cell>
          <cell r="B377" t="str">
            <v>Cortadora de piso com motor 4 tempos a gasolina, potência de 13 hp, com disco de corte diamantado segmentado para concreto, diâmetro de 350 mm, furo de 1" (14 x 1") - chp diurno. Af_08/2015</v>
          </cell>
          <cell r="C377" t="str">
            <v>chp</v>
          </cell>
          <cell r="D377" t="str">
            <v>9,77</v>
          </cell>
        </row>
        <row r="378">
          <cell r="A378" t="str">
            <v>91386</v>
          </cell>
          <cell r="B378" t="str">
            <v>Caminhão basculante 10 m3, trucado cabine simples, peso bruto total 23.000 Kg, carga útil máxima 15.935 Kg, distância entre eixos 4,80 m, potência 230 cv inclusive caçamba metálica - chp diurno. Af_06/2014</v>
          </cell>
          <cell r="C378" t="str">
            <v>chp</v>
          </cell>
          <cell r="D378" t="str">
            <v>164,52</v>
          </cell>
        </row>
        <row r="379">
          <cell r="A379" t="str">
            <v>91533</v>
          </cell>
          <cell r="B379" t="str">
            <v>Compactador de solos de percussão (soquete) com motor a gasolina 4 tempos, potência 4 cv - chp diurno. Af_08/2015</v>
          </cell>
          <cell r="C379" t="str">
            <v>chp</v>
          </cell>
          <cell r="D379" t="str">
            <v>29,40</v>
          </cell>
        </row>
        <row r="380">
          <cell r="A380" t="str">
            <v>91634</v>
          </cell>
          <cell r="B380" t="str">
            <v>Guindauto hidráulico, capacidade máxima de carga 6500 kg, momento máximo de carga 5,8 tm, alcance máximo horizontal 7,60 m, inclusive caminhão toco pbt 9.700 Kg, potência de 160 cv - chp diurno. Af_08/2015</v>
          </cell>
          <cell r="C380" t="str">
            <v>chp</v>
          </cell>
          <cell r="D380" t="str">
            <v>123,86</v>
          </cell>
        </row>
        <row r="381">
          <cell r="A381" t="str">
            <v>91645</v>
          </cell>
          <cell r="B381" t="str">
            <v>Caminhão de transporte de material asfáltico 30.000 L, com cavalo mecânico de capacidade máxima de tração combinado de 66.000 Kg, potência 360 cv, inclusive tanque de asfalto com serpentina - chp diurno. Af_08/2015</v>
          </cell>
          <cell r="C381" t="str">
            <v>chp</v>
          </cell>
          <cell r="D381" t="str">
            <v>263,41</v>
          </cell>
        </row>
        <row r="382">
          <cell r="A382" t="str">
            <v>91692</v>
          </cell>
          <cell r="B382" t="str">
            <v>Serra circular de bancada com motor elétrico potência de 5hp, com coifa para disco 10" - chp diurno. Af_08/2015</v>
          </cell>
          <cell r="C382" t="str">
            <v>chp</v>
          </cell>
          <cell r="D382" t="str">
            <v>27,83</v>
          </cell>
        </row>
        <row r="383">
          <cell r="A383" t="str">
            <v>92043</v>
          </cell>
          <cell r="B383" t="str">
            <v>Distribuidor de agregados rebocavel, capacidade 1,9 m³, largura de trabalho 3,66 m - chp diurno. Af_11/2015</v>
          </cell>
          <cell r="C383" t="str">
            <v>chp</v>
          </cell>
          <cell r="D383" t="str">
            <v>8,39</v>
          </cell>
        </row>
        <row r="384">
          <cell r="A384" t="str">
            <v>92106</v>
          </cell>
          <cell r="B384" t="str">
            <v>Caminhão para equipamento de limpeza a sucção, com caminhão trucado de peso bruto total 23000 kg, carga útil máxima 15935 kg, distância entre eixos 4,80 m, potência 230 cv, inclusive limpadora a sucção, tanque 12000 l - chp diurno. Af_11/2015</v>
          </cell>
          <cell r="C384" t="str">
            <v>chp</v>
          </cell>
          <cell r="D384" t="str">
            <v>168,04</v>
          </cell>
        </row>
        <row r="385">
          <cell r="A385" t="str">
            <v>92112</v>
          </cell>
          <cell r="B385" t="str">
            <v>Peneira rotativa com motor elétrico trifásico de 2 cv, cilindro de 1 m x 0,60 m, com furos de 3,17 mm - chp diurno. Af_11/2015</v>
          </cell>
          <cell r="C385" t="str">
            <v>chp</v>
          </cell>
          <cell r="D385" t="str">
            <v>2,13</v>
          </cell>
        </row>
        <row r="386">
          <cell r="A386" t="str">
            <v>92118</v>
          </cell>
          <cell r="B386" t="str">
            <v>Dosador de areia, capacidade de 26 litros - chp diurno. Af_11/2015</v>
          </cell>
          <cell r="C386" t="str">
            <v>chp</v>
          </cell>
          <cell r="D386" t="str">
            <v>0,14</v>
          </cell>
        </row>
        <row r="387">
          <cell r="A387" t="str">
            <v>92138</v>
          </cell>
          <cell r="B387" t="str">
            <v>Caminhonete com motor a diesel, potência 180 cv, cabine dupla, 4x4 - chp diurno. Af_11/2015</v>
          </cell>
          <cell r="C387" t="str">
            <v>chp</v>
          </cell>
          <cell r="D387" t="str">
            <v>120,61</v>
          </cell>
        </row>
        <row r="388">
          <cell r="A388" t="str">
            <v>92145</v>
          </cell>
          <cell r="B388" t="str">
            <v>Caminhonete cabine simples com motor 1.6 Flex, câmbio manual, potência 101/104 cv, 2 portas - chp diurno. Af_11/2015</v>
          </cell>
          <cell r="C388" t="str">
            <v>chp</v>
          </cell>
          <cell r="D388" t="str">
            <v>91,51</v>
          </cell>
        </row>
        <row r="389">
          <cell r="A389" t="str">
            <v>92242</v>
          </cell>
          <cell r="B389" t="str">
            <v>Caminhão de transporte de material asfáltico 20.000 L, com cavalo mecânico de capacidade máxima de tração combinado de 45.000 Kg, potência 330 cv, inclusive tanque de asfalto com maçarico - chp diurno. Af_12/2015</v>
          </cell>
          <cell r="C389" t="str">
            <v>chp</v>
          </cell>
          <cell r="D389" t="str">
            <v>229,93</v>
          </cell>
        </row>
        <row r="390">
          <cell r="A390" t="str">
            <v>92716</v>
          </cell>
          <cell r="B390" t="str">
            <v>Aparelho para corte e solda oxi-acetileno sobre rodas, inclusive cilindros e maçaricos - chp diurno. Af_12/2015</v>
          </cell>
          <cell r="C390" t="str">
            <v>chp</v>
          </cell>
          <cell r="D390" t="str">
            <v>17,15</v>
          </cell>
        </row>
        <row r="391">
          <cell r="A391" t="str">
            <v>92960</v>
          </cell>
          <cell r="B391" t="str">
            <v>Máquina extrusora de concreto para guias e sarjetas, motor a diesel, potência 14 cv - chp diurno. Af_12/2015</v>
          </cell>
          <cell r="C391" t="str">
            <v>chp</v>
          </cell>
          <cell r="D391" t="str">
            <v>17,90</v>
          </cell>
        </row>
        <row r="392">
          <cell r="A392" t="str">
            <v>92966</v>
          </cell>
          <cell r="B392" t="str">
            <v>Martelo perfurador pneumático manual, haste 25 x 75 mm, 21 kg - chp diurno. Af_12/2015</v>
          </cell>
          <cell r="C392" t="str">
            <v>chp</v>
          </cell>
          <cell r="D392" t="str">
            <v>16,68</v>
          </cell>
        </row>
        <row r="393">
          <cell r="A393" t="str">
            <v>93224</v>
          </cell>
          <cell r="B393" t="str">
            <v>Perfuratriz com torre metálica para execução de estaca hélice contínua, profundidade máxima de 32 m, diâmetro máximo de 1000 mm, potência instalada de 350 hp, mesa rotativa com torque máximo de 263 knm - chp diurno. Af_01/2016</v>
          </cell>
          <cell r="C393" t="str">
            <v>chp</v>
          </cell>
          <cell r="D393" t="str">
            <v>614,39</v>
          </cell>
        </row>
        <row r="394">
          <cell r="A394" t="str">
            <v>93233</v>
          </cell>
          <cell r="B394" t="str">
            <v>Betoneira capacidade nominal 400 l, capacidade de mistura 310 l, motor a gasolina potência 5,5 hp, sem carregador - chp diurno. Af_02/2016</v>
          </cell>
          <cell r="C394" t="str">
            <v>chp</v>
          </cell>
          <cell r="D394" t="str">
            <v>4,08</v>
          </cell>
        </row>
        <row r="395">
          <cell r="A395" t="str">
            <v>93272</v>
          </cell>
          <cell r="B395" t="str">
            <v>Grua ascensional, lanca de 30 m, capacidade de 1,0 t a 30 m, altura ate 39 m - chp diurno. Af_03/2016</v>
          </cell>
          <cell r="C395" t="str">
            <v>chp</v>
          </cell>
          <cell r="D395" t="str">
            <v>96,52</v>
          </cell>
        </row>
        <row r="396">
          <cell r="A396" t="str">
            <v>93281</v>
          </cell>
          <cell r="B396" t="str">
            <v>Guincho elétrico de coluna, capacidade 400 kg, com moto freio, motor trifásico de 1,25 cv - chp diurno. Af_03/2016</v>
          </cell>
          <cell r="C396" t="str">
            <v>chp</v>
          </cell>
          <cell r="D396" t="str">
            <v>22,84</v>
          </cell>
        </row>
        <row r="397">
          <cell r="A397" t="str">
            <v>93287</v>
          </cell>
          <cell r="B397" t="str">
            <v>Guindaste hidráulico autopropelido, com lança telescópica 40 m, capacidade máxima 60 t, potência 260 kw - chp diurno. Af_03/2016</v>
          </cell>
          <cell r="C397" t="str">
            <v>chp</v>
          </cell>
          <cell r="D397" t="str">
            <v>362,17</v>
          </cell>
        </row>
        <row r="398">
          <cell r="A398" t="str">
            <v>93402</v>
          </cell>
          <cell r="B398" t="str">
            <v>Guindauto hidráulico, capacidade máxima de carga 3300 kg, momento máximo de carga 5,8 tm, alcance máximo horizontal 7,60 m, inclusive caminhão toco pbt 16.000 Kg, potência de 189 cv - chp diurno. Af_03/2016</v>
          </cell>
          <cell r="C398" t="str">
            <v>chp</v>
          </cell>
          <cell r="D398" t="str">
            <v>136,91</v>
          </cell>
        </row>
        <row r="399">
          <cell r="A399" t="str">
            <v>93408</v>
          </cell>
          <cell r="B39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9" t="str">
            <v>chp</v>
          </cell>
          <cell r="D399" t="str">
            <v>66,51</v>
          </cell>
        </row>
        <row r="400">
          <cell r="A400" t="str">
            <v>93415</v>
          </cell>
          <cell r="B400" t="str">
            <v>Gerador portátil monofásico, potência 5500 va, motor a gasolina, potência do motor 13 cv - chp diurno. Af_03/2016</v>
          </cell>
          <cell r="C400" t="str">
            <v>chp</v>
          </cell>
          <cell r="D400" t="str">
            <v>8,69</v>
          </cell>
        </row>
        <row r="401">
          <cell r="A401" t="str">
            <v>93421</v>
          </cell>
          <cell r="B401" t="str">
            <v>Grupo gerador rebocável, potência 66 kva, motor a diesel - chp diurno. Af_03/2016</v>
          </cell>
          <cell r="C401" t="str">
            <v>chp</v>
          </cell>
          <cell r="D401" t="str">
            <v>40,81</v>
          </cell>
        </row>
        <row r="402">
          <cell r="A402" t="str">
            <v>93427</v>
          </cell>
          <cell r="B402" t="str">
            <v>Grupo gerador estacionário, potência 150 kva, motor a diesel- chp diurno. Af_03/2016</v>
          </cell>
          <cell r="C402" t="str">
            <v>chp</v>
          </cell>
          <cell r="D402" t="str">
            <v>92,95</v>
          </cell>
        </row>
        <row r="403">
          <cell r="A403" t="str">
            <v>93433</v>
          </cell>
          <cell r="B403" t="str">
            <v>Usina de mistura asfáltica à quente, tipo contra fluxo, prod 40 a 80 ton/hora - chp diurno. Af_03/2016</v>
          </cell>
          <cell r="C403" t="str">
            <v>chp</v>
          </cell>
          <cell r="D403" t="str">
            <v>1.903,34</v>
          </cell>
        </row>
        <row r="404">
          <cell r="A404" t="str">
            <v>93439</v>
          </cell>
          <cell r="B404" t="str">
            <v>Usina de asfalto à frio, capacidade de 40 a 60 ton/hora, elétrica potência 30 cv - chp diurno. Af_03/2016</v>
          </cell>
          <cell r="C404" t="str">
            <v>chp</v>
          </cell>
          <cell r="D404" t="str">
            <v>109,88</v>
          </cell>
        </row>
        <row r="405">
          <cell r="A405" t="str">
            <v>95121</v>
          </cell>
          <cell r="B405" t="str">
            <v>Usina misturadora de solos, capacidade de 200 a 500 ton/h, potencia 75kw - chp diurno. Af_07/2016</v>
          </cell>
          <cell r="C405" t="str">
            <v>chp</v>
          </cell>
          <cell r="D405" t="str">
            <v>221,02</v>
          </cell>
        </row>
        <row r="406">
          <cell r="A406" t="str">
            <v>95127</v>
          </cell>
          <cell r="B406" t="str">
            <v>Distribuidor de agregados autopropelido, cap 3 m3, a diesel, potência 176cv - chp diurno. Af_07/2016</v>
          </cell>
          <cell r="C406" t="str">
            <v>chp</v>
          </cell>
          <cell r="D406" t="str">
            <v>131,65</v>
          </cell>
        </row>
        <row r="407">
          <cell r="A407" t="str">
            <v>95133</v>
          </cell>
          <cell r="B407" t="str">
            <v>Máquina demarcadora de faixa de tráfego à frio, autopropelida, potência 38 hp - chp diurno. Af_07/2016</v>
          </cell>
          <cell r="C407" t="str">
            <v>chp</v>
          </cell>
          <cell r="D407" t="str">
            <v>106,89</v>
          </cell>
        </row>
        <row r="408">
          <cell r="A408" t="str">
            <v>95139</v>
          </cell>
          <cell r="B408" t="str">
            <v>Talha manual de corrente, capacidade de 2 ton. Com elevação de 3 m - chp diurno. Af_07/2016</v>
          </cell>
          <cell r="C408" t="str">
            <v>chp</v>
          </cell>
          <cell r="D408" t="str">
            <v>0,04</v>
          </cell>
        </row>
        <row r="409">
          <cell r="A409" t="str">
            <v>95212</v>
          </cell>
          <cell r="B409" t="str">
            <v>Grua ascencional, lanca de 42 m, capacidade de 1,5 t a 30 m, altura ate 39 m - chp diurno. Af_08/2016</v>
          </cell>
          <cell r="C409" t="str">
            <v>chp</v>
          </cell>
          <cell r="D409" t="str">
            <v>103,41</v>
          </cell>
        </row>
        <row r="410">
          <cell r="A410" t="str">
            <v>95218</v>
          </cell>
          <cell r="B410" t="str">
            <v>Pulverizador de tinta elétrico/máquina de pintura airless, vazão 2 l/min - chp diurno. Af_08/2016</v>
          </cell>
          <cell r="C410" t="str">
            <v>chp</v>
          </cell>
          <cell r="D410" t="str">
            <v>22,66</v>
          </cell>
        </row>
        <row r="411">
          <cell r="A411" t="str">
            <v>95258</v>
          </cell>
          <cell r="B411" t="str">
            <v>Martelo demolidor pneumático manual, 32 kg - chp diurno. Af_09/2016</v>
          </cell>
          <cell r="C411" t="str">
            <v>chp</v>
          </cell>
          <cell r="D411" t="str">
            <v>16,38</v>
          </cell>
        </row>
        <row r="412">
          <cell r="A412" t="str">
            <v>95264</v>
          </cell>
          <cell r="B412" t="str">
            <v>Compactador de solos de percusão (soquete) com motor a gasolina, potência 3 cv - chp diurno. Af_09/2016</v>
          </cell>
          <cell r="C412" t="str">
            <v>chp</v>
          </cell>
          <cell r="D412" t="str">
            <v>3,44</v>
          </cell>
        </row>
        <row r="413">
          <cell r="A413" t="str">
            <v>95270</v>
          </cell>
          <cell r="B413" t="str">
            <v>Régua vibratória dupla para concreto, peso de 60kg, comprimento 4 m, com motor a gasolina, potência 5,5 hp - chp diurno. Af_09/2016</v>
          </cell>
          <cell r="C413" t="str">
            <v>chp</v>
          </cell>
          <cell r="D413" t="str">
            <v>4,47</v>
          </cell>
        </row>
        <row r="414">
          <cell r="A414" t="str">
            <v>95276</v>
          </cell>
          <cell r="B414" t="str">
            <v>Polidora de piso (politriz), peso de 100kg, diâmetro 450 mm, motor elétrico, potência 4 hp - chp diurno. Af_09/2016</v>
          </cell>
          <cell r="C414" t="str">
            <v>chp</v>
          </cell>
          <cell r="D414" t="str">
            <v>2,90</v>
          </cell>
        </row>
        <row r="415">
          <cell r="A415" t="str">
            <v>95282</v>
          </cell>
          <cell r="B415" t="str">
            <v>Desempenadeira de concreto, peso de 75kg, 4 pás, motor a gasolina, potência 5,5 hp - chp diurno. Af_09/2016</v>
          </cell>
          <cell r="C415" t="str">
            <v>chp</v>
          </cell>
          <cell r="D415" t="str">
            <v>4,44</v>
          </cell>
        </row>
        <row r="416">
          <cell r="A416" t="str">
            <v>95620</v>
          </cell>
          <cell r="B416" t="str">
            <v>Perfuratriz pneumatica manual de peso medio, martelete, 18kg, comprimento máximo de curso de 6 m, diametro do pistao de 5,5 cm - chp diurno. Af_11/2016</v>
          </cell>
          <cell r="C416" t="str">
            <v>chp</v>
          </cell>
          <cell r="D416" t="str">
            <v>16,04</v>
          </cell>
        </row>
        <row r="417">
          <cell r="A417" t="str">
            <v>95631</v>
          </cell>
          <cell r="B417" t="str">
            <v>Rolo compactador vibratorio tandem, aco liso, potencia 125 hp, peso sem/com lastro 10,20/11,65 t, largura de trabalho 1,73 m - chp diurno. Af_11/2016</v>
          </cell>
          <cell r="C417" t="str">
            <v>chp</v>
          </cell>
          <cell r="D417" t="str">
            <v>130,06</v>
          </cell>
        </row>
        <row r="418">
          <cell r="A418" t="str">
            <v>95702</v>
          </cell>
          <cell r="B418" t="str">
            <v>Perfuratriz manual, torque maximo 55 kgf.M, potencia 5 cv, com diametro maximo 8 1/2" - chp diurno. Af_11/2016</v>
          </cell>
          <cell r="C418" t="str">
            <v>chp</v>
          </cell>
          <cell r="D418" t="str">
            <v>33,99</v>
          </cell>
        </row>
        <row r="419">
          <cell r="A419" t="str">
            <v>95708</v>
          </cell>
          <cell r="B419" t="str">
            <v>Perfuratriz sobre esteira, torque máximo 600 kgf, potência entre 50 e 60 hp, diâmetro máximo 10 - chp diurno. Af_11/2016</v>
          </cell>
          <cell r="C419" t="str">
            <v>chp</v>
          </cell>
          <cell r="D419" t="str">
            <v>111,71</v>
          </cell>
        </row>
        <row r="420">
          <cell r="A420" t="str">
            <v>95714</v>
          </cell>
          <cell r="B420" t="str">
            <v>Escavadeira hidraulica sobre esteira, com garra giratoria de mandibulas, peso operacional entre 22,00 e 25,50 ton, potencia liquida entre 150 e 160 hp - chp diurno. Af_11/2016</v>
          </cell>
          <cell r="C420" t="str">
            <v>chp</v>
          </cell>
          <cell r="D420" t="str">
            <v>166,17</v>
          </cell>
        </row>
        <row r="421">
          <cell r="A421" t="str">
            <v>95720</v>
          </cell>
          <cell r="B421" t="str">
            <v>Escavadeira hidraulica sobre esteira, equipada com clamshell, com capacidade da caçamba entre 1,20 e 1,50 m3, peso operacional entre 20,00 e 22,00 ton, potencia liquida entre 150 e 160 hp - chp diurno. Af_11/2016</v>
          </cell>
          <cell r="C421" t="str">
            <v>chp</v>
          </cell>
          <cell r="D421" t="str">
            <v>163,58</v>
          </cell>
        </row>
        <row r="422">
          <cell r="A422" t="str">
            <v>95872</v>
          </cell>
          <cell r="B422" t="str">
            <v>Grupo gerador com carenagem, motor diesel potência standart entre 250 e 260 kva - chp diurno. Af_12/2016</v>
          </cell>
          <cell r="C422" t="str">
            <v>chp</v>
          </cell>
          <cell r="D422" t="str">
            <v>157,67</v>
          </cell>
        </row>
        <row r="423">
          <cell r="A423" t="str">
            <v>96013</v>
          </cell>
          <cell r="B423" t="str">
            <v>Trator de pneus com potência de 122 cv, tração 4x4, com vassoura mecânica acoplada - chp diurno. Af_02/2017</v>
          </cell>
          <cell r="C423" t="str">
            <v>chp</v>
          </cell>
          <cell r="D423" t="str">
            <v>107,84</v>
          </cell>
        </row>
        <row r="424">
          <cell r="A424" t="str">
            <v>96020</v>
          </cell>
          <cell r="B424" t="str">
            <v>Trator de pneus com potência de 122 cv, tração 4x4, com grade de discos acoplada - chp diurno. Af_02/2017</v>
          </cell>
          <cell r="C424" t="str">
            <v>chp</v>
          </cell>
          <cell r="D424" t="str">
            <v>107,62</v>
          </cell>
        </row>
        <row r="425">
          <cell r="A425" t="str">
            <v>96028</v>
          </cell>
          <cell r="B425" t="str">
            <v>Trator de pneus com potência de 85 cv, tração 4x4, com grade de discos acoplada - chp diurno. Af_02/2017</v>
          </cell>
          <cell r="C425" t="str">
            <v>chp</v>
          </cell>
          <cell r="D425" t="str">
            <v>85,32</v>
          </cell>
        </row>
        <row r="426">
          <cell r="A426" t="str">
            <v>96035</v>
          </cell>
          <cell r="B426" t="str">
            <v>Caminhão basculante 10 m3, trucado, potência 230 cv, inclusive caçamba metálica, com distribuidor de agregados acoplado - chp diurno. Af_02/2017</v>
          </cell>
          <cell r="C426" t="str">
            <v>chp</v>
          </cell>
          <cell r="D426" t="str">
            <v>172,07</v>
          </cell>
        </row>
        <row r="427">
          <cell r="A427" t="str">
            <v>96157</v>
          </cell>
          <cell r="B427" t="str">
            <v>Trator de pneus com potência de 85 cv, tração 4x4, com vassoura mecânica acoplada - chp diurno. Af_03/2017</v>
          </cell>
          <cell r="C427" t="str">
            <v>chp</v>
          </cell>
          <cell r="D427" t="str">
            <v>85,54</v>
          </cell>
        </row>
        <row r="428">
          <cell r="A428" t="str">
            <v>96158</v>
          </cell>
          <cell r="B428" t="str">
            <v>Minicarregadeira sobre rodas potencia 47hp capacidade operacao 646 kg, com vassoura mecânica acoplada - chp diurno. Af_03/2017</v>
          </cell>
          <cell r="C428" t="str">
            <v>chp</v>
          </cell>
          <cell r="D428" t="str">
            <v>80,56</v>
          </cell>
        </row>
        <row r="429">
          <cell r="A429" t="str">
            <v>96245</v>
          </cell>
          <cell r="B429" t="str">
            <v>Miniescavadeira sobre esteiras, potencia liquida de *30* hp, peso operacional de *3.500* Kg - chp diurno. Af_04/2017</v>
          </cell>
          <cell r="C429" t="str">
            <v>chp</v>
          </cell>
          <cell r="D429" t="str">
            <v>71,42</v>
          </cell>
        </row>
        <row r="430">
          <cell r="A430" t="str">
            <v>96303</v>
          </cell>
          <cell r="B430" t="str">
            <v>Perfuratriz rotativa sobre esteira, torque maximo 2500 kgm, potencia 110 hp, motor diesel- chp diurno. Af_05/2017</v>
          </cell>
          <cell r="C430" t="str">
            <v>chp</v>
          </cell>
          <cell r="D430" t="str">
            <v>165,34</v>
          </cell>
        </row>
        <row r="431">
          <cell r="A431" t="str">
            <v>96309</v>
          </cell>
          <cell r="B431" t="str">
            <v>Compressor de ar, vazao de 10 pcm, reservatorio 100 l, pressao de trabalho entre 6,9 e 9,7 bar, potencia 2 hp, tensao 110/220 v - chp diurno. Af_05/2017</v>
          </cell>
          <cell r="C431" t="str">
            <v>chp</v>
          </cell>
          <cell r="D431" t="str">
            <v>1,28</v>
          </cell>
        </row>
        <row r="432">
          <cell r="A432" t="str">
            <v>96463</v>
          </cell>
          <cell r="B432" t="str">
            <v>Rolo compactador de pneus, estatico, pressao variavel, potencia 110 hp, peso sem/com lastro 10,8/27 t, largura de rolagem 2,30 m - chp diurno. Af_06/2017</v>
          </cell>
          <cell r="C432" t="str">
            <v>chp</v>
          </cell>
          <cell r="D432" t="str">
            <v>128,95</v>
          </cell>
        </row>
        <row r="433">
          <cell r="A433" t="str">
            <v>98764</v>
          </cell>
          <cell r="B433" t="str">
            <v>Inversor de solda monofásico de 160 a, potência de 5400 w, tensão de 220 v, para solda com eletrodos de 2,0 a 4,0 mm e processo tig - chp diurno. Af_06/2018</v>
          </cell>
          <cell r="C433" t="str">
            <v>chp</v>
          </cell>
          <cell r="D433" t="str">
            <v>3,94</v>
          </cell>
        </row>
        <row r="434">
          <cell r="A434" t="str">
            <v>5632</v>
          </cell>
          <cell r="B434" t="str">
            <v>Escavadeira hidráulica sobre esteiras, caçamba 0,80 m3, peso operacional 17 t, potencia bruta 111 hp - chi diurno. Af_06/2014</v>
          </cell>
          <cell r="C434" t="str">
            <v>chi</v>
          </cell>
          <cell r="D434" t="str">
            <v>55,85</v>
          </cell>
        </row>
        <row r="435">
          <cell r="A435" t="str">
            <v>5679</v>
          </cell>
          <cell r="B435" t="str">
            <v>Retroescavadeira sobre rodas com carregadeira, tração 4x4, potência líq. 88 Hp, caçamba carreg. Cap. Mín. 1 M3, caçamba retro cap. 0,26 m3, peso operacional mín. 6.674 Kg, profundidade escavação máx. 4,37 m - chi diurno. Af_06/2014</v>
          </cell>
          <cell r="C435" t="str">
            <v>chi</v>
          </cell>
          <cell r="D435" t="str">
            <v>42,63</v>
          </cell>
        </row>
        <row r="436">
          <cell r="A436" t="str">
            <v>5681</v>
          </cell>
          <cell r="B436" t="str">
            <v>Retroescavadeira sobre rodas com carregadeira, tração 4x2, potência líq. 79 Hp, caçamba carreg. Cap. Mín. 1 M3, caçamba retro cap. 0,20 m3, peso operacional mín. 6.570 Kg, profundidade escavação máx. 4,37 m - chi diurno. Af_06/2014</v>
          </cell>
          <cell r="C436" t="str">
            <v>chi</v>
          </cell>
          <cell r="D436" t="str">
            <v>40,82</v>
          </cell>
        </row>
        <row r="437">
          <cell r="A437" t="str">
            <v>5685</v>
          </cell>
          <cell r="B437" t="str">
            <v>Rolo compactador vibratório de um cilindro aço liso, potência 80 hp, peso operacional máximo 8,1 t, impacto dinâmico 16,15 / 9,5 t, largura de trabalho 1,68 m - chi diurno. Af_06/2014</v>
          </cell>
          <cell r="C437" t="str">
            <v>chi</v>
          </cell>
          <cell r="D437" t="str">
            <v>37,86</v>
          </cell>
        </row>
        <row r="438">
          <cell r="A438" t="str">
            <v>5690</v>
          </cell>
          <cell r="B438" t="str">
            <v>Grade de disco controle remoto rebocável, com 24 discos 24 x 6 mm com pneus para transporte - chi diurno. Af_06/2014</v>
          </cell>
          <cell r="C438" t="str">
            <v>chi</v>
          </cell>
          <cell r="D438" t="str">
            <v>2,00</v>
          </cell>
        </row>
        <row r="439">
          <cell r="A439" t="str">
            <v>5806</v>
          </cell>
          <cell r="B439" t="str">
            <v>Motobomba centrífuga, motor a gasolina, potência 5,42 hp, bocais 1 1/2" x 1", diâmetro rotor 143 mm hm/q = 6 mca / 16,8 m3/h a 38 mca / 6,6 m3/h - chi diurno. Af_06/2014</v>
          </cell>
          <cell r="C439" t="str">
            <v>chi</v>
          </cell>
          <cell r="D439" t="str">
            <v>0,18</v>
          </cell>
        </row>
        <row r="440">
          <cell r="A440" t="str">
            <v>5826</v>
          </cell>
          <cell r="B440" t="str">
            <v>Caminhão toco, pbt 16.000 Kg, carga útil máx. 10.685 Kg, dist. Entre eixos 4,8 m, potência 189 cv, inclusive carroceria fixa aberta de madeira p/ transporte geral de carga seca, dimen. Aprox. 2,5 x 7,00 x 0,50 m - chi diurno. Af_06/2014</v>
          </cell>
          <cell r="C440" t="str">
            <v>chi</v>
          </cell>
          <cell r="D440" t="str">
            <v>31,63</v>
          </cell>
        </row>
        <row r="441">
          <cell r="A441" t="str">
            <v>5829</v>
          </cell>
          <cell r="B441" t="str">
            <v>Usina de concreto fixa, capacidade nominal de 90 a 120 m3/h, sem silo - chi diurno. Af_07/2016</v>
          </cell>
          <cell r="C441" t="str">
            <v>chi</v>
          </cell>
          <cell r="D441" t="str">
            <v>124,12</v>
          </cell>
        </row>
        <row r="442">
          <cell r="A442" t="str">
            <v>5837</v>
          </cell>
          <cell r="B442" t="str">
            <v>Vibroacabadora de asfalto sobre esteiras, largura de pavimentação 1,90 m a 5,30 m, potência 105 hp capacidade 450 t/h - chi diurno. Af_11/2014</v>
          </cell>
          <cell r="C442" t="str">
            <v>chi</v>
          </cell>
          <cell r="D442" t="str">
            <v>94,29</v>
          </cell>
        </row>
        <row r="443">
          <cell r="A443" t="str">
            <v>5841</v>
          </cell>
          <cell r="B443" t="str">
            <v>Vassoura mecânica rebocável com escova cilíndrica, largura útil de varrimento de 2,44 m - chi diurno. Af_06/2014</v>
          </cell>
          <cell r="C443" t="str">
            <v>chi</v>
          </cell>
          <cell r="D443" t="str">
            <v>2,28</v>
          </cell>
        </row>
        <row r="444">
          <cell r="A444" t="str">
            <v>5845</v>
          </cell>
          <cell r="B444" t="str">
            <v>Trator de pneus, potência 122 cv, tração 4x4, peso com lastro de 4.510 Kg - chi diurno. Af_06/2014</v>
          </cell>
          <cell r="C444" t="str">
            <v>chi</v>
          </cell>
          <cell r="D444" t="str">
            <v>39,02</v>
          </cell>
        </row>
        <row r="445">
          <cell r="A445" t="str">
            <v>5849</v>
          </cell>
          <cell r="B445" t="str">
            <v>Trator de esteiras, potência 170 hp, peso operacional 19 t, caçamba 5,2 m3 - chi diurno. Af_06/2014</v>
          </cell>
          <cell r="C445" t="str">
            <v>chi</v>
          </cell>
          <cell r="D445" t="str">
            <v>57,49</v>
          </cell>
        </row>
        <row r="446">
          <cell r="A446" t="str">
            <v>5853</v>
          </cell>
          <cell r="B446" t="str">
            <v>Trator de esteiras, potência 150 hp, peso operacional 16,7 t, com roda motriz elevada e lâmina 3,18 m3 - chi diurno. Af_06/2014</v>
          </cell>
          <cell r="C446" t="str">
            <v>chi</v>
          </cell>
          <cell r="D446" t="str">
            <v>57,67</v>
          </cell>
        </row>
        <row r="447">
          <cell r="A447" t="str">
            <v>5857</v>
          </cell>
          <cell r="B447" t="str">
            <v>Trator de esteiras, potência 347 hp, peso operacional 38,5 t, com lâmina 8,70 m3 - chi diurno. Af_06/2014</v>
          </cell>
          <cell r="C447" t="str">
            <v>chi</v>
          </cell>
          <cell r="D447" t="str">
            <v>125,87</v>
          </cell>
        </row>
        <row r="448">
          <cell r="A448" t="str">
            <v>5865</v>
          </cell>
          <cell r="B448" t="str">
            <v>Rolo compactador vibratório rebocável, cilindro de aço liso, potência de tração de 65 cv, peso 4,7 t, impacto dinâmico 18,3 t, largura de trabalho 1,67 m - chi diurno. Af_02/2016</v>
          </cell>
          <cell r="C448" t="str">
            <v>chi</v>
          </cell>
          <cell r="D448" t="str">
            <v>5,35</v>
          </cell>
        </row>
        <row r="449">
          <cell r="A449" t="str">
            <v>5869</v>
          </cell>
          <cell r="B449" t="str">
            <v>Rolo compactador vibratório tandem aço liso, potência 58 hp, peso sem/com lastro 6,5 / 9,4 t, largura de trabalho 1,2 m - chi diurno. Af_06/2014</v>
          </cell>
          <cell r="C449" t="str">
            <v>chi</v>
          </cell>
          <cell r="D449" t="str">
            <v>41,90</v>
          </cell>
        </row>
        <row r="450">
          <cell r="A450" t="str">
            <v>5877</v>
          </cell>
          <cell r="B450" t="str">
            <v>Retroescavadeira sobre rodas com carregadeira, tração 4x4, potência líq. 72 Hp, caçamba carreg. Cap. Mín. 0,79 m3, caçamba retro cap. 0,18 m3, peso operacional mín. 7.140 Kg, profundidade escavação máx. 4,50 m - chi diurno. Af_06/2014</v>
          </cell>
          <cell r="C450" t="str">
            <v>chi</v>
          </cell>
          <cell r="D450" t="str">
            <v>42,05</v>
          </cell>
        </row>
        <row r="451">
          <cell r="A451" t="str">
            <v>5881</v>
          </cell>
          <cell r="B451" t="str">
            <v>Rolo compactador vibratório pé de carneiro, operado por controle remoto, potência 12,5 kw, peso operacional 1,675 t, largura de trabalho 0,85 m - chi diurno. Af_02/2016</v>
          </cell>
          <cell r="C451" t="str">
            <v>chi</v>
          </cell>
          <cell r="D451" t="str">
            <v>44,36</v>
          </cell>
        </row>
        <row r="452">
          <cell r="A452" t="str">
            <v>5884</v>
          </cell>
          <cell r="B452" t="str">
            <v>Usina de lama asfáltica, prod 30 a 50 t/h, silo de agregado 7 m3, reservatórios para emulsão e água de 2,3 m3 cada, misturador tipo pug mill a ser montado sobre caminhão - chi diurno. Af_10/2014</v>
          </cell>
          <cell r="C452" t="str">
            <v>chi</v>
          </cell>
          <cell r="D452" t="str">
            <v>35,41</v>
          </cell>
        </row>
        <row r="453">
          <cell r="A453" t="str">
            <v>5892</v>
          </cell>
          <cell r="B453" t="str">
            <v>Caminhão toco, peso bruto total 14.300 Kg, carga útil máxima 9590 kg, distância entre eixos 4,76 m, potência 185 cv (não inclui carroceria) - chi diurno. Af_06/2014</v>
          </cell>
          <cell r="C453" t="str">
            <v>chi</v>
          </cell>
          <cell r="D453" t="str">
            <v>32,85</v>
          </cell>
        </row>
        <row r="454">
          <cell r="A454" t="str">
            <v>5896</v>
          </cell>
          <cell r="B454" t="str">
            <v>Caminhão toco, peso bruto total 16.000 Kg, carga útil máxima de 10.685 Kg, distância entre eixos 4,80 m, potência 189 cv exclusive carroceria - chi diurno. Af_06/2014</v>
          </cell>
          <cell r="C454" t="str">
            <v>chi</v>
          </cell>
          <cell r="D454" t="str">
            <v>31,06</v>
          </cell>
        </row>
        <row r="455">
          <cell r="A455" t="str">
            <v>5903</v>
          </cell>
          <cell r="B455" t="str">
            <v>Caminhão pipa 10.000 L trucado, peso bruto total 23.000 Kg, carga útil máxima 15.935 Kg, distância entre eixos 4,8 m, potência 230 cv, inclusive tanque de aço para transporte de água - chi diurno. Af_06/2014</v>
          </cell>
          <cell r="C455" t="str">
            <v>chi</v>
          </cell>
          <cell r="D455" t="str">
            <v>37,97</v>
          </cell>
        </row>
        <row r="456">
          <cell r="A456" t="str">
            <v>5911</v>
          </cell>
          <cell r="B456" t="str">
            <v>Espargidor de asfalto pressurizado com tanque de 2500 l, rebocável com motor a gasolina potência 3,4 hp - chi diurno. Af_07/2014</v>
          </cell>
          <cell r="C456" t="str">
            <v>chi</v>
          </cell>
          <cell r="D456" t="str">
            <v>18,34</v>
          </cell>
        </row>
        <row r="457">
          <cell r="A457" t="str">
            <v>5923</v>
          </cell>
          <cell r="B457" t="str">
            <v>Grade de disco rebocável com 20 discos 24" x 6 mm com pneus para transporte - chi diurno. Af_06/2014</v>
          </cell>
          <cell r="C457" t="str">
            <v>chi</v>
          </cell>
          <cell r="D457" t="str">
            <v>1,57</v>
          </cell>
        </row>
        <row r="458">
          <cell r="A458" t="str">
            <v>5930</v>
          </cell>
          <cell r="B458" t="str">
            <v>Guindauto hidráulico, capacidade máxima de carga 6200 kg, momento máximo de carga 11,7 tm, alcance máximo horizontal 9,70 m, inclusive caminhão toco pbt 16.000 Kg, potência de 189 cv - chi diurno. Af_06/2014</v>
          </cell>
          <cell r="C458" t="str">
            <v>chi</v>
          </cell>
          <cell r="D458" t="str">
            <v>37,56</v>
          </cell>
        </row>
        <row r="459">
          <cell r="A459" t="str">
            <v>5934</v>
          </cell>
          <cell r="B459" t="str">
            <v>Motoniveladora potência básica líquida (primeira marcha) 125 hp, peso bruto 13032 kg, largura da lâmina de 3,7 m - chi diurno. Af_06/2014</v>
          </cell>
          <cell r="C459" t="str">
            <v>chi</v>
          </cell>
          <cell r="D459" t="str">
            <v>60,42</v>
          </cell>
        </row>
        <row r="460">
          <cell r="A460" t="str">
            <v>5942</v>
          </cell>
          <cell r="B460" t="str">
            <v>Pá carregadeira sobre rodas, potência líquida 128 hp, capacidade da caçamba 1,7 a 2,8 m3, peso operacional 11632 kg - chi diurno. Af_06/2014</v>
          </cell>
          <cell r="C460" t="str">
            <v>chi</v>
          </cell>
          <cell r="D460" t="str">
            <v>48,77</v>
          </cell>
        </row>
        <row r="461">
          <cell r="A461" t="str">
            <v>5946</v>
          </cell>
          <cell r="B461" t="str">
            <v>Pá carregadeira sobre rodas, potência 197 hp, capacidade da caçamba 2,5 a 3,5 m3, peso operacional 18338 kg - chi diurno. Af_06/2014</v>
          </cell>
          <cell r="C461" t="str">
            <v>chi</v>
          </cell>
          <cell r="D461" t="str">
            <v>58,38</v>
          </cell>
        </row>
        <row r="462">
          <cell r="A462" t="str">
            <v>5952</v>
          </cell>
          <cell r="B462" t="str">
            <v>Martelete ou rompedor pneumático manual, 28 kg, com silenciador - chi diurno. Af_07/2016</v>
          </cell>
          <cell r="C462" t="str">
            <v>chi</v>
          </cell>
          <cell r="D462" t="str">
            <v>15,54</v>
          </cell>
        </row>
        <row r="463">
          <cell r="A463" t="str">
            <v>5954</v>
          </cell>
          <cell r="B463" t="str">
            <v>Compressor de ar rebocável, vazão 189 pcm, pressão efetiva de trabalho 102 psi, motor diesel, potência 63 cv - chi diurno. Af_06/2015</v>
          </cell>
          <cell r="C463" t="str">
            <v>chi</v>
          </cell>
          <cell r="D463" t="str">
            <v>2,43</v>
          </cell>
        </row>
        <row r="464">
          <cell r="A464" t="str">
            <v>5961</v>
          </cell>
          <cell r="B464" t="str">
            <v>Caminhão basculante 6 m3, peso bruto total 16.000 Kg, carga útil máxima 13.071 Kg, distância entre eixos 4,80 m, potência 230 cv inclusive caçamba metálica - chi diurno. Af_06/2014</v>
          </cell>
          <cell r="C464" t="str">
            <v>chi</v>
          </cell>
          <cell r="D464" t="str">
            <v>35,99</v>
          </cell>
        </row>
        <row r="465">
          <cell r="A465" t="str">
            <v>6260</v>
          </cell>
          <cell r="B465" t="str">
            <v>Caminhão pipa 6.000 L, peso bruto total 13.000 Kg, distância entre eixos 4,80 m, potência 189 cv inclusive tanque de aço para transporte de água, capacidade 6 m3 - chi diurno. Af_06/2014</v>
          </cell>
          <cell r="C465" t="str">
            <v>chi</v>
          </cell>
          <cell r="D465" t="str">
            <v>34,34</v>
          </cell>
        </row>
        <row r="466">
          <cell r="A466" t="str">
            <v>6880</v>
          </cell>
          <cell r="B466" t="str">
            <v>Rolo compactador de pneus estático, pressão variável, potência 111 hp, peso sem/com lastro 9,5 / 26 t, largura de trabalho 1,90 m - chi diurno. Af_07/2014</v>
          </cell>
          <cell r="C466" t="str">
            <v>chi</v>
          </cell>
          <cell r="D466" t="str">
            <v>47,85</v>
          </cell>
        </row>
        <row r="467">
          <cell r="A467" t="str">
            <v>7031</v>
          </cell>
          <cell r="B467" t="str">
            <v>Tanque de asfalto estacionário com serpentina, capacidade 30.000 L - chi diurno. Af_06/2014</v>
          </cell>
          <cell r="C467" t="str">
            <v>chi</v>
          </cell>
          <cell r="D467" t="str">
            <v>3,80</v>
          </cell>
        </row>
        <row r="468">
          <cell r="A468" t="str">
            <v>7043</v>
          </cell>
          <cell r="B468" t="str">
            <v>Motobomba trash (para água suja) auto escorvante, motor gasolina de 6,41 hp, diâmetros de sucção x recalque: 3" x 3", hm/q = 10 mca / 60 m3/h a 23 mca / 0 m3/h - chi diurno. Af_10/2014</v>
          </cell>
          <cell r="C468" t="str">
            <v>chi</v>
          </cell>
          <cell r="D468" t="str">
            <v>0,23</v>
          </cell>
        </row>
        <row r="469">
          <cell r="A469" t="str">
            <v>7050</v>
          </cell>
          <cell r="B469" t="str">
            <v>Rolo compactador pe de carneiro vibratorio, potencia 125 hp, peso operacional sem/com lastro 11,95 / 13,30 t, impacto dinamico 38,5 / 22,5 t, largura de trabalho 2,15 m - chi diurno. Af_06/2014</v>
          </cell>
          <cell r="C469" t="str">
            <v>chi</v>
          </cell>
          <cell r="D469" t="str">
            <v>44,71</v>
          </cell>
        </row>
        <row r="470">
          <cell r="A470" t="str">
            <v>67827</v>
          </cell>
          <cell r="B470" t="str">
            <v>Caminhão basculante 6 m3 toco, peso bruto total 16.000 Kg, carga útil máxima 11.130 Kg, distância entre eixos 5,36 m, potência 185 cv, inclusive caçamba metálica - chi diurno. Af_06/2014</v>
          </cell>
          <cell r="C470" t="str">
            <v>chi</v>
          </cell>
          <cell r="D470" t="str">
            <v>35,27</v>
          </cell>
        </row>
        <row r="471">
          <cell r="A471" t="str">
            <v>73395</v>
          </cell>
          <cell r="B471" t="str">
            <v>Grupo gerador estacionário, motor diesel potência 170 kva - chi diurno. Af_02/2016</v>
          </cell>
          <cell r="C471" t="str">
            <v>chi</v>
          </cell>
          <cell r="D471" t="str">
            <v>4,49</v>
          </cell>
        </row>
        <row r="472">
          <cell r="A472" t="str">
            <v>83766</v>
          </cell>
          <cell r="B472" t="str">
            <v>Grupo de soldagem com gerador a diesel 60 cv para solda elétrica, sobre 04 rodas, com motor 4 cilindros 600 a - chi diurno. Af_02/2016</v>
          </cell>
          <cell r="C472" t="str">
            <v>chi</v>
          </cell>
          <cell r="D472" t="str">
            <v>35,34</v>
          </cell>
        </row>
        <row r="473">
          <cell r="A473" t="str">
            <v>84013</v>
          </cell>
          <cell r="B473" t="str">
            <v>Escavadeira hidráulica sobre esteiras, caçamba 0,80 m3, peso operacional 17,8 t, potência líquida 110 hp - chi diurno. Af_10/2014</v>
          </cell>
          <cell r="C473" t="str">
            <v>chi</v>
          </cell>
          <cell r="D473" t="str">
            <v>54,50</v>
          </cell>
        </row>
        <row r="474">
          <cell r="A474" t="str">
            <v>87446</v>
          </cell>
          <cell r="B474" t="str">
            <v>Betoneira capacidade nominal 400 l, capacidade de mistura 310 l, motor a diesel potência 5,0 hp, sem carregador - chi diurno. Af_06/2014</v>
          </cell>
          <cell r="C474" t="str">
            <v>chi</v>
          </cell>
          <cell r="D474" t="str">
            <v>0,30</v>
          </cell>
        </row>
        <row r="475">
          <cell r="A475" t="str">
            <v>88392</v>
          </cell>
          <cell r="B475" t="str">
            <v>Misturador de argamassa, eixo horizontal, capacidade de mistura 300 kg, motor elétrico potência 5 cv - chi diurno. Af_06/2014</v>
          </cell>
          <cell r="C475" t="str">
            <v>chi</v>
          </cell>
          <cell r="D475" t="str">
            <v>0,60</v>
          </cell>
        </row>
        <row r="476">
          <cell r="A476" t="str">
            <v>88398</v>
          </cell>
          <cell r="B476" t="str">
            <v>Misturador de argamassa, eixo horizontal, capacidade de mistura 600 kg, motor elétrico potência 7,5 cv - chi diurno. Af_06/2014</v>
          </cell>
          <cell r="C476" t="str">
            <v>chi</v>
          </cell>
          <cell r="D476" t="str">
            <v>0,72</v>
          </cell>
        </row>
        <row r="477">
          <cell r="A477" t="str">
            <v>88404</v>
          </cell>
          <cell r="B477" t="str">
            <v>Misturador de argamassa, eixo horizontal, capacidade de mistura 160 kg, motor elétrico potência 3 cv - chi diurno. Af_06/2014</v>
          </cell>
          <cell r="C477" t="str">
            <v>chi</v>
          </cell>
          <cell r="D477" t="str">
            <v>0,57</v>
          </cell>
        </row>
        <row r="478">
          <cell r="A478" t="str">
            <v>88430</v>
          </cell>
          <cell r="B478" t="str">
            <v>Projetor de argamassa, capacidade de projeção 1,5 m3/h, alcance de 30 até 60 m, motor elétrico potência 7,5 hp - chi diurno. Af_06/2014</v>
          </cell>
          <cell r="C478" t="str">
            <v>chi</v>
          </cell>
          <cell r="D478" t="str">
            <v>3,74</v>
          </cell>
        </row>
        <row r="479">
          <cell r="A479" t="str">
            <v>88438</v>
          </cell>
          <cell r="B479" t="str">
            <v>Projetor de argamassa, capacidade de projeção 2 m3/h, alcance até 50 m, motor elétrico potência 7,5 hp - chi diurno. Af_06/2014</v>
          </cell>
          <cell r="C479" t="str">
            <v>chi</v>
          </cell>
          <cell r="D479" t="str">
            <v>4,97</v>
          </cell>
        </row>
        <row r="480">
          <cell r="A480" t="str">
            <v>88831</v>
          </cell>
          <cell r="B480" t="str">
            <v>Betoneira capacidade nominal de 400 l, capacidade de mistura 280 l, motor elétrico trifásico potência de 2 cv, sem carregador - chi diurno. Af_10/2014</v>
          </cell>
          <cell r="C480" t="str">
            <v>chi</v>
          </cell>
          <cell r="D480" t="str">
            <v>0,22</v>
          </cell>
        </row>
        <row r="481">
          <cell r="A481" t="str">
            <v>88844</v>
          </cell>
          <cell r="B481" t="str">
            <v>Trator de esteiras, potência 125 hp, peso operacional 12,9 t, com lâmina 2,7 m3 - chi diurno. Af_10/2014</v>
          </cell>
          <cell r="C481" t="str">
            <v>chi</v>
          </cell>
          <cell r="D481" t="str">
            <v>51,89</v>
          </cell>
        </row>
        <row r="482">
          <cell r="A482" t="str">
            <v>88908</v>
          </cell>
          <cell r="B482" t="str">
            <v>Escavadeira hidráulica sobre esteiras, caçamba 1,20 m3, peso operacional 21 t, potência bruta 155 hp - chi diurno. Af_06/2014</v>
          </cell>
          <cell r="C482" t="str">
            <v>chi</v>
          </cell>
          <cell r="D482" t="str">
            <v>59,17</v>
          </cell>
        </row>
        <row r="483">
          <cell r="A483" t="str">
            <v>89022</v>
          </cell>
          <cell r="B483" t="str">
            <v>Bomba submersível elétrica trifásica, potência 2,96 hp, ø rotor 144 mm semi-aberto, bocal de saída ø 2, hm/q = 2 mca / 38,8 m3/h a 28 mca / 5 m3/h - chi diurno. Af_06/2014</v>
          </cell>
          <cell r="C483" t="str">
            <v>chi</v>
          </cell>
          <cell r="D483" t="str">
            <v>0,23</v>
          </cell>
        </row>
        <row r="484">
          <cell r="A484" t="str">
            <v>89027</v>
          </cell>
          <cell r="B484" t="str">
            <v>Tanque de asfalto estacionário com maçarico, capacidade 20.000 L - chi diurno. Af_06/2014</v>
          </cell>
          <cell r="C484" t="str">
            <v>chi</v>
          </cell>
          <cell r="D484" t="str">
            <v>3,09</v>
          </cell>
        </row>
        <row r="485">
          <cell r="A485" t="str">
            <v>89031</v>
          </cell>
          <cell r="B485" t="str">
            <v>Trator de esteiras, potência 100 hp, peso operacional 9,4 t, com lâmina 2,19 m3 - chi diurno. Af_06/2014</v>
          </cell>
          <cell r="C485" t="str">
            <v>chi</v>
          </cell>
          <cell r="D485" t="str">
            <v>50,82</v>
          </cell>
        </row>
        <row r="486">
          <cell r="A486" t="str">
            <v>89036</v>
          </cell>
          <cell r="B486" t="str">
            <v>Trator de pneus, potência 85 cv, tração 4x4, peso com lastro de 4.675 Kg - chi diurno. Af_06/2014</v>
          </cell>
          <cell r="C486" t="str">
            <v>chi</v>
          </cell>
          <cell r="D486" t="str">
            <v>36,00</v>
          </cell>
        </row>
        <row r="487">
          <cell r="A487" t="str">
            <v>89218</v>
          </cell>
          <cell r="B487" t="str">
            <v>Bate-estacas por gravidade, potência de 160 hp, peso do martelo até 3 toneladas - chi diurno. Af_11/2014</v>
          </cell>
          <cell r="C487" t="str">
            <v>chi</v>
          </cell>
          <cell r="D487" t="str">
            <v>70,94</v>
          </cell>
        </row>
        <row r="488">
          <cell r="A488" t="str">
            <v>89226</v>
          </cell>
          <cell r="B488" t="str">
            <v>Betoneira capacidade nominal de 600 l, capacidade de mistura 360 l, motor elétrico trifásico potência de 4 cv, sem carregador - chi diurno. Af_11/2014</v>
          </cell>
          <cell r="C488" t="str">
            <v>chi</v>
          </cell>
          <cell r="D488" t="str">
            <v>0,93</v>
          </cell>
        </row>
        <row r="489">
          <cell r="A489" t="str">
            <v>89235</v>
          </cell>
          <cell r="B489" t="str">
            <v>Fresadora de asfalto a frio sobre rodas, largura fresagem de 1,0 m, potência 208 hp - chi diurno. Af_11/2014</v>
          </cell>
          <cell r="C489" t="str">
            <v>chi</v>
          </cell>
          <cell r="D489" t="str">
            <v>118,46</v>
          </cell>
        </row>
        <row r="490">
          <cell r="A490" t="str">
            <v>89243</v>
          </cell>
          <cell r="B490" t="str">
            <v>Fresadora de asfalto a frio sobre rodas, largura fresagem de 2,0 m, potência 550 hp - chi diurno. Af_11/2014</v>
          </cell>
          <cell r="C490" t="str">
            <v>chi</v>
          </cell>
          <cell r="D490" t="str">
            <v>242,92</v>
          </cell>
        </row>
        <row r="491">
          <cell r="A491" t="str">
            <v>89251</v>
          </cell>
          <cell r="B491" t="str">
            <v>Recicladora de asfalto a frio sobre rodas, largura fresagem de 2,0 m, potência 422 hp - chi diurno. Af_11/2014</v>
          </cell>
          <cell r="C491" t="str">
            <v>chi</v>
          </cell>
          <cell r="D491" t="str">
            <v>214,40</v>
          </cell>
        </row>
        <row r="492">
          <cell r="A492" t="str">
            <v>89258</v>
          </cell>
          <cell r="B492" t="str">
            <v>Vibroacabadora de asfalto sobre esteiras, largura de pavimentação 2,13 m a 4,55 m, potência 100 hp, capacidade 400 t/h - chi diurno. Af_11/2014</v>
          </cell>
          <cell r="C492" t="str">
            <v>chi</v>
          </cell>
          <cell r="D492" t="str">
            <v>81,84</v>
          </cell>
        </row>
        <row r="493">
          <cell r="A493" t="str">
            <v>89273</v>
          </cell>
          <cell r="B493" t="str">
            <v>Guindaste hidráulico autopropelido, com lança telescópica 28,80 m, capacidade máxima 30 t, potência 97 kw, tração 4 x 4 - chi diurno. Af_11/2014</v>
          </cell>
          <cell r="C493" t="str">
            <v>chi</v>
          </cell>
          <cell r="D493" t="str">
            <v>71,46</v>
          </cell>
        </row>
        <row r="494">
          <cell r="A494" t="str">
            <v>89279</v>
          </cell>
          <cell r="B494" t="str">
            <v>Betoneira capacidade nominal de 600 l, capacidade de mistura 440 l, motor a diesel potência 10 hp, com carregador - chi diurno. Af_11/2014</v>
          </cell>
          <cell r="C494" t="str">
            <v>chi</v>
          </cell>
          <cell r="D494" t="str">
            <v>1,12</v>
          </cell>
        </row>
        <row r="495">
          <cell r="A495" t="str">
            <v>89877</v>
          </cell>
          <cell r="B495" t="str">
            <v>Caminhão basculante 14 m3, com cavalo mecânico de capacidade máxima de tração combinado de 36000 kg, potência 286 cv, inclusive semireboque com caçamba metálica - chi diurno. Af_12/2014</v>
          </cell>
          <cell r="C495" t="str">
            <v>chi</v>
          </cell>
          <cell r="D495" t="str">
            <v>47,85</v>
          </cell>
        </row>
        <row r="496">
          <cell r="A496" t="str">
            <v>89884</v>
          </cell>
          <cell r="B496" t="str">
            <v>Caminhão basculante 18 m3, com cavalo mecânico de capacidade máxima de tração combinado de 45000 kg, potência 330 cv, inclusive semireboque com caçamba metálica - chi diurno. Af_12/2014</v>
          </cell>
          <cell r="C496" t="str">
            <v>chi</v>
          </cell>
          <cell r="D496" t="str">
            <v>48,96</v>
          </cell>
        </row>
        <row r="497">
          <cell r="A497" t="str">
            <v>90587</v>
          </cell>
          <cell r="B497" t="str">
            <v>Vibrador de imersão, diâmetro de ponteira 45mm, motor elétrico trifásico potência de 2 cv - chi diurno. Af_06/2015</v>
          </cell>
          <cell r="C497" t="str">
            <v>chi</v>
          </cell>
          <cell r="D497" t="str">
            <v>0,25</v>
          </cell>
        </row>
        <row r="498">
          <cell r="A498" t="str">
            <v>90626</v>
          </cell>
          <cell r="B498" t="str">
            <v>Perfuratriz manual, torque máximo 83 n.M, potência 5 cv, com diâmetro máximo 4" - chi diurno. Af_06/2015</v>
          </cell>
          <cell r="C498" t="str">
            <v>chi</v>
          </cell>
          <cell r="D498" t="str">
            <v>1,40</v>
          </cell>
        </row>
        <row r="499">
          <cell r="A499" t="str">
            <v>90632</v>
          </cell>
          <cell r="B499" t="str">
            <v>Perfuratriz sobre esteira, torque máximo 600 kgf, peso médio 1000 kg, potência 20 hp, diâmetro máximo 10" - chi diurno. Af_06/2015</v>
          </cell>
          <cell r="C499" t="str">
            <v>chi</v>
          </cell>
          <cell r="D499" t="str">
            <v>55,31</v>
          </cell>
        </row>
        <row r="500">
          <cell r="A500" t="str">
            <v>90638</v>
          </cell>
          <cell r="B500" t="str">
            <v>Misturador duplo horizontal de alta turbulência, capacidade / volume 2 x 500 litros, motores elétricos mínimo 5 cv cada, para nata cimento, argamassa e outros - chi diurno. Af_06/2015</v>
          </cell>
          <cell r="C500" t="str">
            <v>chi</v>
          </cell>
          <cell r="D500" t="str">
            <v>2,88</v>
          </cell>
        </row>
        <row r="501">
          <cell r="A501" t="str">
            <v>90644</v>
          </cell>
          <cell r="B501" t="str">
            <v>Bomba triplex, para injeção de nata de cimento, vazão máxima de 100 litros/minuto, pressão máxima de 70 bar - chi diurno. Af_06/2015</v>
          </cell>
          <cell r="C501" t="str">
            <v>chi</v>
          </cell>
          <cell r="D501" t="str">
            <v>4,30</v>
          </cell>
        </row>
        <row r="502">
          <cell r="A502" t="str">
            <v>90651</v>
          </cell>
          <cell r="B502" t="str">
            <v>Bomba centrífuga monoestágio com motor elétrico monofásico, potência 15 hp, diâmetro do rotor 173 mm, hm/q = 30 mca / 90 m3/h a 45 mca / 55 m3/h - chi diurno. Af_06/2015</v>
          </cell>
          <cell r="C502" t="str">
            <v>chi</v>
          </cell>
          <cell r="D502" t="str">
            <v>0,67</v>
          </cell>
        </row>
        <row r="503">
          <cell r="A503" t="str">
            <v>90657</v>
          </cell>
          <cell r="B503" t="str">
            <v>Bomba de projeção de concreto seco, potência 10 cv, vazão 3 m3/h - chi diurno. Af_06/2015</v>
          </cell>
          <cell r="C503" t="str">
            <v>chi</v>
          </cell>
          <cell r="D503" t="str">
            <v>2,80</v>
          </cell>
        </row>
        <row r="504">
          <cell r="A504" t="str">
            <v>90663</v>
          </cell>
          <cell r="B504" t="str">
            <v>Bomba de projeção de concreto seco, potência 10 cv, vazão 6 m3/h - chi diurno. Af_06/2015</v>
          </cell>
          <cell r="C504" t="str">
            <v>chi</v>
          </cell>
          <cell r="D504" t="str">
            <v>3,00</v>
          </cell>
        </row>
        <row r="505">
          <cell r="A505" t="str">
            <v>90669</v>
          </cell>
          <cell r="B505" t="str">
            <v>Projetor pneumático de argamassa para chapisco e reboco com recipiente acoplado, tipo canequinha, com compressor de ar rebocável vazão 89 pcm e motor diesel de 20 cv - chi diurno. Af_06/2015</v>
          </cell>
          <cell r="C505" t="str">
            <v>chi</v>
          </cell>
          <cell r="D505" t="str">
            <v>3,82</v>
          </cell>
        </row>
        <row r="506">
          <cell r="A506" t="str">
            <v>90675</v>
          </cell>
          <cell r="B506" t="str">
            <v>Perfuratriz com torre metálica para execução de estaca hélice contínua, profundidade máxima de 30 m, diâmetro máximo de 800 mm, potência instalada de 268 hp, mesa rotativa com torque máximo de 170 knm - chi diurno. Af_06/2015</v>
          </cell>
          <cell r="C506" t="str">
            <v>chi</v>
          </cell>
          <cell r="D506" t="str">
            <v>163,80</v>
          </cell>
        </row>
        <row r="507">
          <cell r="A507" t="str">
            <v>90681</v>
          </cell>
          <cell r="B507" t="str">
            <v>Perfuratriz hidráulica sobre caminhão com trado curto acoplado, profundidade máxima de 20 m, diâmetro máximo de 1500 mm, potência instalada de 137 hp, mesa rotativa com torque máximo de 30 knm - chi diurno. Af_06/2015</v>
          </cell>
          <cell r="C507" t="str">
            <v>chi</v>
          </cell>
          <cell r="D507" t="str">
            <v>99,38</v>
          </cell>
        </row>
        <row r="508">
          <cell r="A508" t="str">
            <v>90687</v>
          </cell>
          <cell r="B508" t="str">
            <v>Manipulador telescópico, potência de 85 hp, capacidade de carga de 3.500 Kg, altura máxima de elevação de 12,3 m - chi diurno. Af_06/2015</v>
          </cell>
          <cell r="C508" t="str">
            <v>chi</v>
          </cell>
          <cell r="D508" t="str">
            <v>56,46</v>
          </cell>
        </row>
        <row r="509">
          <cell r="A509" t="str">
            <v>90693</v>
          </cell>
          <cell r="B509" t="str">
            <v>Minicarregadeira sobre rodas, potência líquida de 47 hp, capacidade nominal de operação de 646 kg - chi diurno. Af_06/2015</v>
          </cell>
          <cell r="C509" t="str">
            <v>chi</v>
          </cell>
          <cell r="D509" t="str">
            <v>38,00</v>
          </cell>
        </row>
        <row r="510">
          <cell r="A510" t="str">
            <v>90965</v>
          </cell>
          <cell r="B510" t="str">
            <v>Compressor de ar rebocável, vazão 89 pcm, pressão efetiva de trabalho 102 psi, motor diesel, potência 20 cv - chi diurno. Af_06/2015</v>
          </cell>
          <cell r="C510" t="str">
            <v>chi</v>
          </cell>
          <cell r="D510" t="str">
            <v>3,27</v>
          </cell>
        </row>
        <row r="511">
          <cell r="A511" t="str">
            <v>90973</v>
          </cell>
          <cell r="B511" t="str">
            <v>Compressor de ar rebocavel, vazão 250 pcm, pressao de trabalho 102 psi, motor a diesel potência 81 cv - chi diurno. Af_06/2015</v>
          </cell>
          <cell r="C511" t="str">
            <v>chi</v>
          </cell>
          <cell r="D511" t="str">
            <v>3,27</v>
          </cell>
        </row>
        <row r="512">
          <cell r="A512" t="str">
            <v>90982</v>
          </cell>
          <cell r="B512" t="str">
            <v>Compressor de ar rebocável, vazão 748 pcm, pressão efetiva de trabalho 102 psi, motor diesel, potência 210 cv - chi diurno. Af_06/2015</v>
          </cell>
          <cell r="C512" t="str">
            <v>chi</v>
          </cell>
          <cell r="D512" t="str">
            <v>8,32</v>
          </cell>
        </row>
        <row r="513">
          <cell r="A513" t="str">
            <v>91001</v>
          </cell>
          <cell r="B513" t="str">
            <v>Compressor de ar rebocavel, vazão 400 pcm, pressao de trabalho 102 psi, motor a diesel potência 110 cv - chi diurno. Af_06/2015</v>
          </cell>
          <cell r="C513" t="str">
            <v>chi</v>
          </cell>
          <cell r="D513" t="str">
            <v>3,88</v>
          </cell>
        </row>
        <row r="514">
          <cell r="A514" t="str">
            <v>91032</v>
          </cell>
          <cell r="B514" t="str">
            <v>Caminhão trucado (c/ terceiro eixo) eletrônico - potência 231cv - pbt = 22000kg - dist. Entre eixos 5170 mm - inclui carroceria fixa aberta de madeira - chi diurno. Af_06/2015</v>
          </cell>
          <cell r="C514" t="str">
            <v>chi</v>
          </cell>
          <cell r="D514" t="str">
            <v>35,92</v>
          </cell>
        </row>
        <row r="515">
          <cell r="A515" t="str">
            <v>91278</v>
          </cell>
          <cell r="B515" t="str">
            <v>Placa vibratória reversível com motor 4 tempos a gasolina, força centrífuga de 25 kn (2500 kgf), potência 5,5 cv - chi diurno. Af_08/2015</v>
          </cell>
          <cell r="C515" t="str">
            <v>chi</v>
          </cell>
          <cell r="D515" t="str">
            <v>0,59</v>
          </cell>
        </row>
        <row r="516">
          <cell r="A516" t="str">
            <v>91285</v>
          </cell>
          <cell r="B516" t="str">
            <v>Cortadora de piso com motor 4 tempos a gasolina, potência de 13 hp, com disco de corte diamantado segmentado para concreto, diâmetro de 350 mm, furo de 1" (14 x 1") - chi diurno. Af_08/2015</v>
          </cell>
          <cell r="C516" t="str">
            <v>chi</v>
          </cell>
          <cell r="D516" t="str">
            <v>0,64</v>
          </cell>
        </row>
        <row r="517">
          <cell r="A517" t="str">
            <v>91387</v>
          </cell>
          <cell r="B517" t="str">
            <v>Caminhão basculante 10 m3, trucado cabine simples, peso bruto total 23.000 Kg, carga útil máxima 15.935 Kg, distância entre eixos 4,80 m, potência 230 cv inclusive caçamba metálica - chi diurno. Af_06/2014</v>
          </cell>
          <cell r="C517" t="str">
            <v>chi</v>
          </cell>
          <cell r="D517" t="str">
            <v>37,91</v>
          </cell>
        </row>
        <row r="518">
          <cell r="A518" t="str">
            <v>91395</v>
          </cell>
          <cell r="B518" t="str">
            <v>Caminhão toco, pbt 14.300 Kg, carga útil máx. 9.710 Kg, dist. Entre eixos 3,56 m, potência 185 cv, inclusive carroceria fixa aberta de madeira p/ transporte geral de carga seca, dimen. Aprox. 2,50 x 6,50 x 0,50 m - chi diurno. Af_06/2014</v>
          </cell>
          <cell r="C518" t="str">
            <v>chi</v>
          </cell>
          <cell r="D518" t="str">
            <v>33,58</v>
          </cell>
        </row>
        <row r="519">
          <cell r="A519" t="str">
            <v>91486</v>
          </cell>
          <cell r="B519" t="str">
            <v>Espargidor de asfalto pressurizado, tanque 6 m3 com isolação térmica, aquecido com 2 maçaricos, com barra espargidora 3,60 m, montado sobre caminhão  toco, pbt 14.300 Kg, potência 185 cv - chi diurno. Af_08/2015</v>
          </cell>
          <cell r="C519" t="str">
            <v>chi</v>
          </cell>
          <cell r="D519" t="str">
            <v>39,34</v>
          </cell>
        </row>
        <row r="520">
          <cell r="A520" t="str">
            <v>91534</v>
          </cell>
          <cell r="B520" t="str">
            <v>Compactador de solos de percussão (soquete) com motor a gasolina 4 tempos, potência 4 cv - chi diurno. Af_08/2015</v>
          </cell>
          <cell r="C520" t="str">
            <v>chi</v>
          </cell>
          <cell r="D520" t="str">
            <v>25,96</v>
          </cell>
        </row>
        <row r="521">
          <cell r="A521" t="str">
            <v>91635</v>
          </cell>
          <cell r="B521" t="str">
            <v>Guindauto hidráulico, capacidade máxima de carga 6500 kg, momento máximo de carga 5,8 tm, alcance máximo horizontal 7,60 m, inclusive caminhão toco pbt 9.700 Kg, potência de 160 cv - chi diurno. Af_08/2015</v>
          </cell>
          <cell r="C521" t="str">
            <v>chi</v>
          </cell>
          <cell r="D521" t="str">
            <v>36,57</v>
          </cell>
        </row>
        <row r="522">
          <cell r="A522" t="str">
            <v>91646</v>
          </cell>
          <cell r="B522" t="str">
            <v>Caminhão de transporte de material asfáltico 30.000 L, com cavalo mecânico de capacidade máxima de tração combinado de 66.000 Kg, potência 360 cv, inclusive tanque de asfalto com serpentina - chi diurno. Af_08/2015</v>
          </cell>
          <cell r="C522" t="str">
            <v>chi</v>
          </cell>
          <cell r="D522" t="str">
            <v>60,08</v>
          </cell>
        </row>
        <row r="523">
          <cell r="A523" t="str">
            <v>91693</v>
          </cell>
          <cell r="B523" t="str">
            <v>Serra circular de bancada com motor elétrico potência de 5hp, com coifa para disco 10" - chi diurno. Af_08/2015</v>
          </cell>
          <cell r="C523" t="str">
            <v>chi</v>
          </cell>
          <cell r="D523" t="str">
            <v>25,16</v>
          </cell>
        </row>
        <row r="524">
          <cell r="A524" t="str">
            <v>92044</v>
          </cell>
          <cell r="B524" t="str">
            <v>Distribuidor de agregados rebocavel, capacidade 1,9 m³, largura de trabalho 3,66 m - chi diurno. Af_11/2015</v>
          </cell>
          <cell r="C524" t="str">
            <v>chi</v>
          </cell>
          <cell r="D524" t="str">
            <v>4,95</v>
          </cell>
        </row>
        <row r="525">
          <cell r="A525" t="str">
            <v>92107</v>
          </cell>
          <cell r="B525" t="str">
            <v>Caminhão para equipamento de limpeza a sucção com caminhão trucado de peso bruto total 23000 kg, carga útil máxima 15935 kg, distância entre eixos 4,80 m, potência 230 cv, inclusive limpadora a sucção, tanque 12000 l - chi diurno. Af_11/2015</v>
          </cell>
          <cell r="C525" t="str">
            <v>chi</v>
          </cell>
          <cell r="D525" t="str">
            <v>40,44</v>
          </cell>
        </row>
        <row r="526">
          <cell r="A526" t="str">
            <v>92113</v>
          </cell>
          <cell r="B526" t="str">
            <v>Peneira rotativa com motor elétrico trifásico de 2 cv, cilindro de 1 m x 0,60 m, com furos de 3,17 mm - chi diurno. Af_11/2015</v>
          </cell>
          <cell r="C526" t="str">
            <v>chi</v>
          </cell>
          <cell r="D526" t="str">
            <v>0,67</v>
          </cell>
        </row>
        <row r="527">
          <cell r="A527" t="str">
            <v>92119</v>
          </cell>
          <cell r="B527" t="str">
            <v>Dosador de areia, capacidade de 26 litros - chi diurno. Af_11/2015</v>
          </cell>
          <cell r="C527" t="str">
            <v>chi</v>
          </cell>
          <cell r="D527" t="str">
            <v>0,07</v>
          </cell>
        </row>
        <row r="528">
          <cell r="A528" t="str">
            <v>92139</v>
          </cell>
          <cell r="B528" t="str">
            <v>Caminhonete com motor a diesel, potência 180 cv, cabine dupla, 4x4 - chi diurno. Af_11/2015</v>
          </cell>
          <cell r="C528" t="str">
            <v>chi</v>
          </cell>
          <cell r="D528" t="str">
            <v>30,58</v>
          </cell>
        </row>
        <row r="529">
          <cell r="A529" t="str">
            <v>92146</v>
          </cell>
          <cell r="B529" t="str">
            <v>Caminhonete cabine simples com motor 1.6 Flex, câmbio manual, potência 101/104 cv, 2 portas - chi diurno. Af_11/2015</v>
          </cell>
          <cell r="C529" t="str">
            <v>chi</v>
          </cell>
          <cell r="D529" t="str">
            <v>23,81</v>
          </cell>
        </row>
        <row r="530">
          <cell r="A530" t="str">
            <v>92243</v>
          </cell>
          <cell r="B530" t="str">
            <v>Caminhão de transporte de material asfáltico 20.000 L, com cavalo mecânico de capacidade máxima de tração combinado de 45.000 Kg, potência 330 cv, inclusive tanque de asfalto com maçarico - chi diurno. Af_12/2015</v>
          </cell>
          <cell r="C530" t="str">
            <v>chi</v>
          </cell>
          <cell r="D530" t="str">
            <v>51,26</v>
          </cell>
        </row>
        <row r="531">
          <cell r="A531" t="str">
            <v>92717</v>
          </cell>
          <cell r="B531" t="str">
            <v>Aparelho para corte e solda oxi-acetileno sobre rodas, inclusive cilindros e maçaricos - chi diurno. Af_12/2015</v>
          </cell>
          <cell r="C531" t="str">
            <v>chi</v>
          </cell>
          <cell r="D531" t="str">
            <v>0,21</v>
          </cell>
        </row>
        <row r="532">
          <cell r="A532" t="str">
            <v>92961</v>
          </cell>
          <cell r="B532" t="str">
            <v>Máquina extrusora de concreto para guias e sarjetas, motor a diesel, potência 14 cv - chi diurno. Af_12/2015</v>
          </cell>
          <cell r="C532" t="str">
            <v>chi</v>
          </cell>
          <cell r="D532" t="str">
            <v>6,13</v>
          </cell>
        </row>
        <row r="533">
          <cell r="A533" t="str">
            <v>92967</v>
          </cell>
          <cell r="B533" t="str">
            <v>Martelo perfurador pneumático manual, haste 25 x 75 mm, 21 kg - chi diurno. Af_12/2015</v>
          </cell>
          <cell r="C533" t="str">
            <v>chi</v>
          </cell>
          <cell r="D533" t="str">
            <v>15,57</v>
          </cell>
        </row>
        <row r="534">
          <cell r="A534" t="str">
            <v>93225</v>
          </cell>
          <cell r="B534" t="str">
            <v>Perfuratriz com torre metálica para execução de estaca hélice contínua, profundidade máxima de 32 m, diâmetro máximo de 1000 mm, potência instalada de 350 hp, mesa rotativa com torque máximo de 263 knm - chi diurno. Af_01/2016</v>
          </cell>
          <cell r="C534" t="str">
            <v>chi</v>
          </cell>
          <cell r="D534" t="str">
            <v>240,80</v>
          </cell>
        </row>
        <row r="535">
          <cell r="A535" t="str">
            <v>93234</v>
          </cell>
          <cell r="B535" t="str">
            <v>Betoneira capacidade nominal 400 l, capacidade de mistura 310 l, motor a gasolina potência 5,5 hp, sem carregador - chi diurno. Af_02/2016</v>
          </cell>
          <cell r="C535" t="str">
            <v>chi</v>
          </cell>
          <cell r="D535" t="str">
            <v>0,28</v>
          </cell>
        </row>
        <row r="536">
          <cell r="A536" t="str">
            <v>93244</v>
          </cell>
          <cell r="B536" t="str">
            <v>Rolo compactador vibratório pé de carneiro para solos, potência 80 hp, peso operacional sem/com lastro 7,4 / 8,8 t, largura de trabalho 1,68 m - chi diurno. Af_02/2016</v>
          </cell>
          <cell r="C536" t="str">
            <v>chi</v>
          </cell>
          <cell r="D536" t="str">
            <v>38,55</v>
          </cell>
        </row>
        <row r="537">
          <cell r="A537" t="str">
            <v>93274</v>
          </cell>
          <cell r="B537" t="str">
            <v>Grua ascensional, lança de 30 m, capacidade de 1,0 t a 30 m, altura até 39 m - chi diurno. Af_03/2016</v>
          </cell>
          <cell r="C537" t="str">
            <v>chi</v>
          </cell>
          <cell r="D537" t="str">
            <v>64,34</v>
          </cell>
        </row>
        <row r="538">
          <cell r="A538" t="str">
            <v>93282</v>
          </cell>
          <cell r="B538" t="str">
            <v>Guincho elétrico de coluna, capacidade 400 kg, com moto freio, motor trifásico de 1,25 cv - chi diurno. Af_03/2016</v>
          </cell>
          <cell r="C538" t="str">
            <v>chi</v>
          </cell>
          <cell r="D538" t="str">
            <v>22,01</v>
          </cell>
        </row>
        <row r="539">
          <cell r="A539" t="str">
            <v>93288</v>
          </cell>
          <cell r="B539" t="str">
            <v>Guindaste hidráulico autopropelido, com lança telescópica 40 m, capacidade máxima 60 t, potência 260 kw - chi diurno. Af_03/2016</v>
          </cell>
          <cell r="C539" t="str">
            <v>chi</v>
          </cell>
          <cell r="D539" t="str">
            <v>103,28</v>
          </cell>
        </row>
        <row r="540">
          <cell r="A540" t="str">
            <v>93403</v>
          </cell>
          <cell r="B540" t="str">
            <v>Guindauto hidráulico, capacidade máxima de carga 3300 kg, momento máximo de carga 5,8 tm, alcance máximo horizontal 7,60 m, inclusive caminhão toco pbt 16.000 Kg, potência de 189 cv - chi diurno. Af_03/2016</v>
          </cell>
          <cell r="C540" t="str">
            <v>chi</v>
          </cell>
          <cell r="D540" t="str">
            <v>36,57</v>
          </cell>
        </row>
        <row r="541">
          <cell r="A541" t="str">
            <v>93409</v>
          </cell>
          <cell r="B541"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41" t="str">
            <v>chi</v>
          </cell>
          <cell r="D541" t="str">
            <v>33,56</v>
          </cell>
        </row>
        <row r="542">
          <cell r="A542" t="str">
            <v>93416</v>
          </cell>
          <cell r="B542" t="str">
            <v>Gerador portátil monofásico, potência 5500 va, motor a gasolina, potência do motor 13 cv - chi diurno. Af_03/2016</v>
          </cell>
          <cell r="C542" t="str">
            <v>chi</v>
          </cell>
          <cell r="D542" t="str">
            <v>0,21</v>
          </cell>
        </row>
        <row r="543">
          <cell r="A543" t="str">
            <v>93422</v>
          </cell>
          <cell r="B543" t="str">
            <v>Grupo gerador rebocável, potência 66 kva, motor a diesel - chi diurno. Af_03/2016</v>
          </cell>
          <cell r="C543" t="str">
            <v>chi</v>
          </cell>
          <cell r="D543" t="str">
            <v>2,83</v>
          </cell>
        </row>
        <row r="544">
          <cell r="A544" t="str">
            <v>93428</v>
          </cell>
          <cell r="B544" t="str">
            <v>Grupo gerador estacionário, potência 150 kva, motor a diesel- chi diurno. Af_03/2016</v>
          </cell>
          <cell r="C544" t="str">
            <v>chi</v>
          </cell>
          <cell r="D544" t="str">
            <v>4,00</v>
          </cell>
        </row>
        <row r="545">
          <cell r="A545" t="str">
            <v>93434</v>
          </cell>
          <cell r="B545" t="str">
            <v>Usina de mistura asfáltica à quente, tipo contra fluxo, prod 40 a 80 ton/hora - chi diurno. Af_03/2016</v>
          </cell>
          <cell r="C545" t="str">
            <v>chi</v>
          </cell>
          <cell r="D545" t="str">
            <v>168,46</v>
          </cell>
        </row>
        <row r="546">
          <cell r="A546" t="str">
            <v>93440</v>
          </cell>
          <cell r="B546" t="str">
            <v>Usina de asfalto à frio, capacidade de 40 a 60 ton/hora, elétrica potência 30 cv - chi diurno. Af_03/2016</v>
          </cell>
          <cell r="C546" t="str">
            <v>chi</v>
          </cell>
          <cell r="D546" t="str">
            <v>87,38</v>
          </cell>
        </row>
        <row r="547">
          <cell r="A547" t="str">
            <v>95122</v>
          </cell>
          <cell r="B547" t="str">
            <v>Usina misturadora de solos, capacidade de 200 a 500 ton/h, potencia 75kw - chi diurno. Af_07/2016</v>
          </cell>
          <cell r="C547" t="str">
            <v>chi</v>
          </cell>
          <cell r="D547" t="str">
            <v>126,85</v>
          </cell>
        </row>
        <row r="548">
          <cell r="A548" t="str">
            <v>95128</v>
          </cell>
          <cell r="B548" t="str">
            <v>Distribuidor de agregados autopropelido, cap 3 m3, a diesel, potência 176cv - chi diurno. Af_07/2016</v>
          </cell>
          <cell r="C548" t="str">
            <v>chi</v>
          </cell>
          <cell r="D548" t="str">
            <v>39,90</v>
          </cell>
        </row>
        <row r="549">
          <cell r="A549" t="str">
            <v>95140</v>
          </cell>
          <cell r="B549" t="str">
            <v>Talha manual de corrente, capacidade de 2 ton. Com elevação de 3 m - chi diurno. Af_07/2016</v>
          </cell>
          <cell r="C549" t="str">
            <v>chi</v>
          </cell>
          <cell r="D549" t="str">
            <v>0,03</v>
          </cell>
        </row>
        <row r="550">
          <cell r="A550" t="str">
            <v>95213</v>
          </cell>
          <cell r="B550" t="str">
            <v>Grua ascencional, lança de 42 m, capacidade de 1,5 t a 30 m, altura até 39 m - chi diurno. Af_08/2016</v>
          </cell>
          <cell r="C550" t="str">
            <v>chi</v>
          </cell>
          <cell r="D550" t="str">
            <v>67,98</v>
          </cell>
        </row>
        <row r="551">
          <cell r="A551" t="str">
            <v>95219</v>
          </cell>
          <cell r="B551" t="str">
            <v>Pulverizador de tinta elétrico/máquina de pintura airless, vazão 2 l/min - chi diurno. Af_08/2016</v>
          </cell>
          <cell r="C551" t="str">
            <v>chi</v>
          </cell>
          <cell r="D551" t="str">
            <v>21,81</v>
          </cell>
        </row>
        <row r="552">
          <cell r="A552" t="str">
            <v>95259</v>
          </cell>
          <cell r="B552" t="str">
            <v>Martelo demolidor pneumático manual, 32 kg - chi diurno. Af_09/2016</v>
          </cell>
          <cell r="C552" t="str">
            <v>chi</v>
          </cell>
          <cell r="D552" t="str">
            <v>15,42</v>
          </cell>
        </row>
        <row r="553">
          <cell r="A553" t="str">
            <v>95265</v>
          </cell>
          <cell r="B553" t="str">
            <v>Compactador de solos de percusão (soquete) com motor a gasolina, potência 3 cv - chi diurno. Af_09/2016</v>
          </cell>
          <cell r="C553" t="str">
            <v>chi</v>
          </cell>
          <cell r="D553" t="str">
            <v>0,72</v>
          </cell>
        </row>
        <row r="554">
          <cell r="A554" t="str">
            <v>95271</v>
          </cell>
          <cell r="B554" t="str">
            <v>Régua vibratória dupla para concreto, peso de 60kg, comprimento 4 m, com motor a gasolina, potência 5,5 hp - chi diurno. Af_09/2016</v>
          </cell>
          <cell r="C554" t="str">
            <v>chi</v>
          </cell>
          <cell r="D554" t="str">
            <v>0,49</v>
          </cell>
        </row>
        <row r="555">
          <cell r="A555" t="str">
            <v>95277</v>
          </cell>
          <cell r="B555" t="str">
            <v>Polidora de piso (politriz), peso de 100kg, diâmetro 450 mm, motor elétrico, potência 4 hp - chi diurno. Af_09/2016</v>
          </cell>
          <cell r="C555" t="str">
            <v>chi</v>
          </cell>
          <cell r="D555" t="str">
            <v>0,49</v>
          </cell>
        </row>
        <row r="556">
          <cell r="A556" t="str">
            <v>95283</v>
          </cell>
          <cell r="B556" t="str">
            <v>Desempenadeira de concreto, peso de 75kg, 4 pás, motor a gasolina, potência 5,5 hp - chi diurno. Af_09/2016</v>
          </cell>
          <cell r="C556" t="str">
            <v>chi</v>
          </cell>
          <cell r="D556" t="str">
            <v>0,52</v>
          </cell>
        </row>
        <row r="557">
          <cell r="A557" t="str">
            <v>95621</v>
          </cell>
          <cell r="B557" t="str">
            <v>Perfuratriz pneumatica manual de peso medio, martelete, 18kg, comprimento máximo de curso de 6 m, diametro do pistao de 5,5 cm - chi diurno. Af_11/2016</v>
          </cell>
          <cell r="C557" t="str">
            <v>chi</v>
          </cell>
          <cell r="D557" t="str">
            <v>15,26</v>
          </cell>
        </row>
        <row r="558">
          <cell r="A558" t="str">
            <v>95632</v>
          </cell>
          <cell r="B558" t="str">
            <v>Rolo compactador vibratorio tandem, aco liso, potencia 125 hp, peso sem/com lastro 10,20/11,65 t, largura de trabalho 1,73 m - chi diurno. Af_11/2016</v>
          </cell>
          <cell r="C558" t="str">
            <v>chi</v>
          </cell>
          <cell r="D558" t="str">
            <v>46,66</v>
          </cell>
        </row>
        <row r="559">
          <cell r="A559" t="str">
            <v>95703</v>
          </cell>
          <cell r="B559" t="str">
            <v>Perfuratriz manual, torque maximo 55 kgf.M, potencia 5 cv, com diametro maximo 8 1/2" - chi diurno. Af_11/2016</v>
          </cell>
          <cell r="C559" t="str">
            <v>chi</v>
          </cell>
          <cell r="D559" t="str">
            <v>28,21</v>
          </cell>
        </row>
        <row r="560">
          <cell r="A560" t="str">
            <v>95709</v>
          </cell>
          <cell r="B560" t="str">
            <v>Perfuratriz sobre esteira, torque máximo 600 kgf, potência entre 50 e 60 hp, diâmetro máximo 10 - chi diurno. Af_11/2016</v>
          </cell>
          <cell r="C560" t="str">
            <v>chi</v>
          </cell>
          <cell r="D560" t="str">
            <v>54,05</v>
          </cell>
        </row>
        <row r="561">
          <cell r="A561" t="str">
            <v>95715</v>
          </cell>
          <cell r="B561" t="str">
            <v>Escavadeira hidraulica sobre esteira, com garra giratoria de mandibulas, peso operacional entre 22,00 e 25,50 ton, potencia liquida entre 150 e 160 hp - chi diurno. Af_11/2016</v>
          </cell>
          <cell r="C561" t="str">
            <v>chi</v>
          </cell>
          <cell r="D561" t="str">
            <v>60,95</v>
          </cell>
        </row>
        <row r="562">
          <cell r="A562" t="str">
            <v>95721</v>
          </cell>
          <cell r="B562" t="str">
            <v>Escavadeira hidraulica sobre esteira, equipada com clamshell, com capacidade da caçamba entre 1,20 e 1,50 m3, peso operacional entre 20,00 e 22,00 ton, potencia liquida entre 150 e 160 hp - chi diurno. Af_11/2016</v>
          </cell>
          <cell r="C562" t="str">
            <v>chi</v>
          </cell>
          <cell r="D562" t="str">
            <v>59,65</v>
          </cell>
        </row>
        <row r="563">
          <cell r="A563" t="str">
            <v>95873</v>
          </cell>
          <cell r="B563" t="str">
            <v>Grupo gerador com carenagem, motor diesel potência standart entre 250 e 260 kva - chi diurno. Af_12/2016</v>
          </cell>
          <cell r="C563" t="str">
            <v>chi</v>
          </cell>
          <cell r="D563" t="str">
            <v>6,40</v>
          </cell>
        </row>
        <row r="564">
          <cell r="A564" t="str">
            <v>96014</v>
          </cell>
          <cell r="B564" t="str">
            <v>Trator de pneus com potência de 122 cv, tração 4x4, com vassoura mecânica acoplada - chi diurno. Af_02/2017</v>
          </cell>
          <cell r="C564" t="str">
            <v>chi</v>
          </cell>
          <cell r="D564" t="str">
            <v>41,20</v>
          </cell>
        </row>
        <row r="565">
          <cell r="A565" t="str">
            <v>96021</v>
          </cell>
          <cell r="B565" t="str">
            <v>Trator de pneus com potência de 122 cv, tração 4x4, com grade de discos acoplada - chi diurno. Af_02/2017</v>
          </cell>
          <cell r="C565" t="str">
            <v>chi</v>
          </cell>
          <cell r="D565" t="str">
            <v>41,09</v>
          </cell>
        </row>
        <row r="566">
          <cell r="A566" t="str">
            <v>96029</v>
          </cell>
          <cell r="B566" t="str">
            <v>Trator de pneus com potência de 85 cv, tração 4x4, com grade de discos acoplada - chi diurno. Af_02/2017</v>
          </cell>
          <cell r="C566" t="str">
            <v>chi</v>
          </cell>
          <cell r="D566" t="str">
            <v>38,07</v>
          </cell>
        </row>
        <row r="567">
          <cell r="A567" t="str">
            <v>96036</v>
          </cell>
          <cell r="B567" t="str">
            <v>Caminhão basculante 10 m3, trucado, potência 230 cv, inclusive caçamba metálica, com distribuidor de agregados acoplado - chi diurno. Af_02/2017</v>
          </cell>
          <cell r="C567" t="str">
            <v>chi</v>
          </cell>
          <cell r="D567" t="str">
            <v>41,16</v>
          </cell>
        </row>
        <row r="568">
          <cell r="A568" t="str">
            <v>96155</v>
          </cell>
          <cell r="B568" t="str">
            <v>Trator de pneus com potência de 85 cv, tração 4x4, com vassoura mecânica acoplada - chi diurno. Af_02/2017</v>
          </cell>
          <cell r="C568" t="str">
            <v>chi</v>
          </cell>
          <cell r="D568" t="str">
            <v>38,18</v>
          </cell>
        </row>
        <row r="569">
          <cell r="A569" t="str">
            <v>96156</v>
          </cell>
          <cell r="B569" t="str">
            <v>Minicarregadeira sobre rodas potencia 47hp capacidade operacao 646 kg, com vassoura mecânica acoplada - chi diurno. Af_03/2017</v>
          </cell>
          <cell r="C569" t="str">
            <v>chi</v>
          </cell>
          <cell r="D569" t="str">
            <v>41,10</v>
          </cell>
        </row>
        <row r="570">
          <cell r="A570" t="str">
            <v>96159</v>
          </cell>
          <cell r="B570" t="str">
            <v>Máquina demarcadora de faixa de tráfego à frio, autopropelida, potência 38 hp - chi diurno. Af_07/2016</v>
          </cell>
          <cell r="C570" t="str">
            <v>chi</v>
          </cell>
          <cell r="D570" t="str">
            <v>51,61</v>
          </cell>
        </row>
        <row r="571">
          <cell r="A571" t="str">
            <v>96246</v>
          </cell>
          <cell r="B571" t="str">
            <v>Miniescavadeira sobre esteiras, potencia liquida de *30* hp, peso operacional de *3.500* Kg - chi diurno. Af_04/2017</v>
          </cell>
          <cell r="C571" t="str">
            <v>chi</v>
          </cell>
          <cell r="D571" t="str">
            <v>42,05</v>
          </cell>
        </row>
        <row r="572">
          <cell r="A572" t="str">
            <v>96302</v>
          </cell>
          <cell r="B572" t="str">
            <v>Perfuratriz rotativa sobre esteira, torque maximo 2500 kgm, potencia 110 hp, motor diesel - chi diurno. Af_05/2017</v>
          </cell>
          <cell r="C572" t="str">
            <v>chi</v>
          </cell>
          <cell r="D572" t="str">
            <v>70,31</v>
          </cell>
        </row>
        <row r="573">
          <cell r="A573" t="str">
            <v>96308</v>
          </cell>
          <cell r="B573" t="str">
            <v>Compressor de ar, vazao de 10 pcm, reservatorio 100 l, pressao de trabalho entre 6,9 e 9,7 bar  potencia 2 hp, tensao 110/220 v  chi diurno. Af_05/2017</v>
          </cell>
          <cell r="C573" t="str">
            <v>chi</v>
          </cell>
          <cell r="D573" t="str">
            <v>0,11</v>
          </cell>
        </row>
        <row r="574">
          <cell r="A574" t="str">
            <v>96464</v>
          </cell>
          <cell r="B574" t="str">
            <v>Rolo compactador de pneus, estatico, pressao variavel, potencia 110 hp, peso sem/com lastro 10,8/27 t, largura de rolagem 2,30 m - chi diurno. Af_06/2017</v>
          </cell>
          <cell r="C574" t="str">
            <v>chi</v>
          </cell>
          <cell r="D574" t="str">
            <v>49,55</v>
          </cell>
        </row>
        <row r="575">
          <cell r="A575" t="str">
            <v>98765</v>
          </cell>
          <cell r="B575" t="str">
            <v>Inversor de solda monofásico de 160 a, potência de 5400 w, tensão de 220 v, para solda com eletrodos de 2,0 a 4,0 mm e processo tig - chi diurno. Af_06/2018</v>
          </cell>
          <cell r="C575" t="str">
            <v>chi</v>
          </cell>
          <cell r="D575" t="str">
            <v>0,07</v>
          </cell>
        </row>
        <row r="576">
          <cell r="A576" t="str">
            <v>5089</v>
          </cell>
          <cell r="B576" t="str">
            <v>Rolo compactador vibratório pé de carneiro para solos, potência 80 hp, peso operacional sem/com lastro 7,4 / 8,8 t, largura de trabalho 1,68 m - manutenção. Af_02/2016</v>
          </cell>
          <cell r="C576" t="str">
            <v>h</v>
          </cell>
          <cell r="D576" t="str">
            <v>18,29</v>
          </cell>
        </row>
        <row r="577">
          <cell r="A577" t="str">
            <v>5627</v>
          </cell>
          <cell r="B577" t="str">
            <v>Escavadeira hidráulica sobre esteiras, caçamba 0,80 m3, peso operacional 17 t, potencia bruta 111 hp - depreciação. Af_06/2014</v>
          </cell>
          <cell r="C577" t="str">
            <v>h</v>
          </cell>
          <cell r="D577" t="str">
            <v>23,52</v>
          </cell>
        </row>
        <row r="578">
          <cell r="A578" t="str">
            <v>5628</v>
          </cell>
          <cell r="B578" t="str">
            <v>Escavadeira hidráulica sobre esteiras, caçamba 0,80 m3, peso operacional 17 t, potencia bruta 111 hp - juros. Af_06/2014</v>
          </cell>
          <cell r="C578" t="str">
            <v>h</v>
          </cell>
          <cell r="D578" t="str">
            <v>6,04</v>
          </cell>
        </row>
        <row r="579">
          <cell r="A579" t="str">
            <v>5629</v>
          </cell>
          <cell r="B579" t="str">
            <v>Escavadeira hidráulica sobre esteiras, caçamba 0,80 m3, peso operacional 17 t, potencia bruta 111 hp - manutenção. Af_06/2014</v>
          </cell>
          <cell r="C579" t="str">
            <v>h</v>
          </cell>
          <cell r="D579" t="str">
            <v>29,40</v>
          </cell>
        </row>
        <row r="580">
          <cell r="A580" t="str">
            <v>5630</v>
          </cell>
          <cell r="B580" t="str">
            <v>Escavadeira hidráulica sobre esteiras, caçamba 0,80 m3, peso operacional 17 t, potencia bruta 111 hp - materiais na operação. Af_06/2014</v>
          </cell>
          <cell r="C580" t="str">
            <v>h</v>
          </cell>
          <cell r="D580" t="str">
            <v>50,69</v>
          </cell>
        </row>
        <row r="581">
          <cell r="A581" t="str">
            <v>5658</v>
          </cell>
          <cell r="B581" t="str">
            <v>Grade de disco controle remoto rebocável, com 24 discos 24 x 6 mm com pneus para transporte - manutenção. Af_06/2014</v>
          </cell>
          <cell r="C581" t="str">
            <v>h</v>
          </cell>
          <cell r="D581" t="str">
            <v>1,09</v>
          </cell>
        </row>
        <row r="582">
          <cell r="A582" t="str">
            <v>5664</v>
          </cell>
          <cell r="B582" t="str">
            <v>Retroescavadeira sobre rodas com carregadeira, tração 4x4, potência líq. 88 Hp, caçamba carreg. Cap. Mín. 1 M3, caçamba retro cap. 0,26 m3, peso operacional mín. 6.674 Kg, profundidade escavação máx. 4,37 m - manutenção. Af_06/2014</v>
          </cell>
          <cell r="C582" t="str">
            <v>h</v>
          </cell>
          <cell r="D582" t="str">
            <v>16,25</v>
          </cell>
        </row>
        <row r="583">
          <cell r="A583" t="str">
            <v>5667</v>
          </cell>
          <cell r="B583" t="str">
            <v>Retroescavadeira sobre rodas com carregadeira, tração 4x2, potência líq. 79 Hp, caçamba carreg. Cap. Mín. 1 M3, caçamba retro cap. 0,20 m3, peso operacional mín. 6.570 Kg, profundidade escavação máx. 4,37 m - manutenção. Af_06/2014</v>
          </cell>
          <cell r="C583" t="str">
            <v>h</v>
          </cell>
          <cell r="D583" t="str">
            <v>14,45</v>
          </cell>
        </row>
        <row r="584">
          <cell r="A584" t="str">
            <v>5668</v>
          </cell>
          <cell r="B584" t="str">
            <v>Retroescavadeira sobre rodas com carregadeira, tração 4x2, potência líq. 79 Hp, caçamba carreg. Cap. Mín. 1 M3, caçamba retro cap. 0,20 m3, peso operacional mín. 6.570 Kg, profundidade escavação máx. 4,37 m - materiais na operação. Af_06/2014</v>
          </cell>
          <cell r="C584" t="str">
            <v>h</v>
          </cell>
          <cell r="D584" t="str">
            <v>38,79</v>
          </cell>
        </row>
        <row r="585">
          <cell r="A585" t="str">
            <v>5674</v>
          </cell>
          <cell r="B585" t="str">
            <v>Rolo compactador vibratório de um cilindro aço liso, potência 80 hp, peso operacional máximo 8,1 t, impacto dinâmico 16,15 / 9,5 t, largura de trabalho 1,68 m - manutenção. Af_06/2014</v>
          </cell>
          <cell r="C585" t="str">
            <v>h</v>
          </cell>
          <cell r="D585" t="str">
            <v>17,59</v>
          </cell>
        </row>
        <row r="586">
          <cell r="A586" t="str">
            <v>5692</v>
          </cell>
          <cell r="B586" t="str">
            <v>Motobomba centrífuga, motor a gasolina, potência 5,42 hp, bocais 1 1/2" x 1", diâmetro rotor 143 mm hm/q = 6 mca / 16,8 m3/h a 38 mca / 6,6 m3/h - manutenção. Af_06/2014</v>
          </cell>
          <cell r="C586" t="str">
            <v>h</v>
          </cell>
          <cell r="D586" t="str">
            <v>0,17</v>
          </cell>
        </row>
        <row r="587">
          <cell r="A587" t="str">
            <v>5693</v>
          </cell>
          <cell r="B587" t="str">
            <v>Motobomba centrífuga, motor a gasolina, potência 5,42 hp, bocais 1 1/2" x 1", diâmetro rotor 143 mm hm/q = 6 mca / 16,8 m3/h a 38 mca / 6,6 m3/h - materiais na operação. Af_06/2014</v>
          </cell>
          <cell r="C587" t="str">
            <v>h</v>
          </cell>
          <cell r="D587" t="str">
            <v>3,53</v>
          </cell>
        </row>
        <row r="588">
          <cell r="A588" t="str">
            <v>5695</v>
          </cell>
          <cell r="B588" t="str">
            <v>Caminhão basculante 6 m3, peso bruto total 16.000 Kg, carga útil máxima 13.071 Kg, distância entre eixos 4,80 m, potência 230 cv inclusive caçamba metálica - manutenção. Af_06/2014</v>
          </cell>
          <cell r="C588" t="str">
            <v>h</v>
          </cell>
          <cell r="D588" t="str">
            <v>20,48</v>
          </cell>
        </row>
        <row r="589">
          <cell r="A589" t="str">
            <v>5703</v>
          </cell>
          <cell r="B589" t="str">
            <v>Usina de concreto fixa, capacidade nominal de 90 a 120 m3/h, sem silo - materiais na operação. Af_07/2016</v>
          </cell>
          <cell r="C589" t="str">
            <v>h</v>
          </cell>
          <cell r="D589" t="str">
            <v>19,75</v>
          </cell>
        </row>
        <row r="590">
          <cell r="A590" t="str">
            <v>5705</v>
          </cell>
          <cell r="B590" t="str">
            <v>Caminhão toco, pbt 16.000 Kg, carga útil máx. 10.685 Kg, dist. Entre eixos 4,8 m, potência 189 cv, inclusive carroceria fixa aberta de madeira p/ transporte geral de carga seca, dimen. Aprox. 2,5 x 7,00 x 0,50 m - manutenção. Af_06/2014</v>
          </cell>
          <cell r="C590" t="str">
            <v>h</v>
          </cell>
          <cell r="D590" t="str">
            <v>12,85</v>
          </cell>
        </row>
        <row r="591">
          <cell r="A591" t="str">
            <v>5707</v>
          </cell>
          <cell r="B591" t="str">
            <v>Usina misturadora de solos, capacidade de 200 a 500 ton/h, potencia 75kw - manutenção. Af_07/2016</v>
          </cell>
          <cell r="C591" t="str">
            <v>h</v>
          </cell>
          <cell r="D591" t="str">
            <v>41,26</v>
          </cell>
        </row>
        <row r="592">
          <cell r="A592" t="str">
            <v>5710</v>
          </cell>
          <cell r="B592" t="str">
            <v>Vibroacabadora de asfalto sobre esteiras, largura de pavimentação 1,90 m a 5,30 m, potência 105 hp capacidade 450 t/h - manutenção. Af_11/2014</v>
          </cell>
          <cell r="C592" t="str">
            <v>h</v>
          </cell>
          <cell r="D592" t="str">
            <v>82,59</v>
          </cell>
        </row>
        <row r="593">
          <cell r="A593" t="str">
            <v>5711</v>
          </cell>
          <cell r="B593" t="str">
            <v>Vibroacabadora de asfalto sobre esteiras, largura de pavimentação 1,90 m a 5,30 m, potência 105 hp capacidade 450 t/h - materiais na operação. Af_11/2014</v>
          </cell>
          <cell r="C593" t="str">
            <v>h</v>
          </cell>
          <cell r="D593" t="str">
            <v>47,94</v>
          </cell>
        </row>
        <row r="594">
          <cell r="A594" t="str">
            <v>5714</v>
          </cell>
          <cell r="B594" t="str">
            <v>Trator de pneus, potência 85 cv, tração 4x4, peso com lastro de 4.675 Kg - manutenção. Af_06/2014</v>
          </cell>
          <cell r="C594" t="str">
            <v>h</v>
          </cell>
          <cell r="D594" t="str">
            <v>7,18</v>
          </cell>
        </row>
        <row r="595">
          <cell r="A595" t="str">
            <v>5715</v>
          </cell>
          <cell r="B595" t="str">
            <v>Trator de pneus, potência 85 cv, tração 4x4, peso com lastro de 4.675 Kg - materiais na operação. Af_06/2014</v>
          </cell>
          <cell r="C595" t="str">
            <v>h</v>
          </cell>
          <cell r="D595" t="str">
            <v>38,28</v>
          </cell>
        </row>
        <row r="596">
          <cell r="A596" t="str">
            <v>5718</v>
          </cell>
          <cell r="B596" t="str">
            <v>Trator de esteiras, potência 170 hp, peso operacional 19 t, caçamba 5,2 m3 - materiais na operação. Af_06/2014</v>
          </cell>
          <cell r="C596" t="str">
            <v>h</v>
          </cell>
          <cell r="D596" t="str">
            <v>77,62</v>
          </cell>
        </row>
        <row r="597">
          <cell r="A597" t="str">
            <v>5721</v>
          </cell>
          <cell r="B597" t="str">
            <v>Trator de esteiras, potência 150 hp, peso operacional 16,7 t, com roda motriz elevada e lâmina 3,18 m3 - materiais na operação. Af_06/2014</v>
          </cell>
          <cell r="C597" t="str">
            <v>h</v>
          </cell>
          <cell r="D597" t="str">
            <v>68,47</v>
          </cell>
        </row>
        <row r="598">
          <cell r="A598" t="str">
            <v>5722</v>
          </cell>
          <cell r="B598" t="str">
            <v>Trator de esteiras, potência 347 hp, peso operacional 38,5 t, com lâmina 8,70 m3 - materiais na operação. Af_06/2014</v>
          </cell>
          <cell r="C598" t="str">
            <v>h</v>
          </cell>
          <cell r="D598" t="str">
            <v>158,44</v>
          </cell>
        </row>
        <row r="599">
          <cell r="A599" t="str">
            <v>5724</v>
          </cell>
          <cell r="B599" t="str">
            <v>Trator de esteiras, potência 100 hp, peso operacional 9,4 t, com lâmina 2,19 m3 - manutenção. Af_06/2014</v>
          </cell>
          <cell r="C599" t="str">
            <v>h</v>
          </cell>
          <cell r="D599" t="str">
            <v>28,94</v>
          </cell>
        </row>
        <row r="600">
          <cell r="A600" t="str">
            <v>5727</v>
          </cell>
          <cell r="B600" t="str">
            <v>Rolo compactador vibratório rebocável, cilindro de aço liso, potência de tração de 65 cv, peso 4,7 t, impacto dinâmico 18,3 t, largura de trabalho 1,67 m - manutenção. Af_02/2016</v>
          </cell>
          <cell r="C600" t="str">
            <v>h</v>
          </cell>
          <cell r="D600" t="str">
            <v>5,31</v>
          </cell>
        </row>
        <row r="601">
          <cell r="A601" t="str">
            <v>5729</v>
          </cell>
          <cell r="B601" t="str">
            <v>Rolo compactador vibratório tandem aço liso, potência 58 hp, peso sem/com lastro 6,5 / 9,4 t, largura de trabalho 1,2 m - manutenção. Af_06/2014</v>
          </cell>
          <cell r="C601" t="str">
            <v>h</v>
          </cell>
          <cell r="D601" t="str">
            <v>21,60</v>
          </cell>
        </row>
        <row r="602">
          <cell r="A602" t="str">
            <v>5730</v>
          </cell>
          <cell r="B602" t="str">
            <v>Rolo compactador vibratório tandem aço liso, potência 58 hp, peso sem/com lastro 6,5 / 9,4 t, largura de trabalho 1,2 m - materiais na operação. Af_06/2014</v>
          </cell>
          <cell r="C602" t="str">
            <v>h</v>
          </cell>
          <cell r="D602" t="str">
            <v>26,48</v>
          </cell>
        </row>
        <row r="603">
          <cell r="A603" t="str">
            <v>5735</v>
          </cell>
          <cell r="B603" t="str">
            <v>Retroescavadeira sobre rodas com carregadeira, tração 4x4, potência líq. 72 Hp, caçamba carreg. Cap. Mín. 0,79 m3, caçamba retro cap. 0,18 m3, peso operacional mín. 7.140 Kg, profundidade escavação máx. 4,50 m - manutenção. Af_06/2014</v>
          </cell>
          <cell r="C603" t="str">
            <v>h</v>
          </cell>
          <cell r="D603" t="str">
            <v>15,68</v>
          </cell>
        </row>
        <row r="604">
          <cell r="A604" t="str">
            <v>5736</v>
          </cell>
          <cell r="B604" t="str">
            <v>Retroescavadeira sobre rodas com carregadeira, tração 4x4, potência líq. 72 Hp, caçamba carreg. Cap. Mín. 0,79 m3, caçamba retro cap. 0,18 m3, peso operacional mín. 7.140 Kg, profundidade escavação máx. 4,50 m - materiais na operação. Af_06/2014</v>
          </cell>
          <cell r="C604" t="str">
            <v>h</v>
          </cell>
          <cell r="D604" t="str">
            <v>35,59</v>
          </cell>
        </row>
        <row r="605">
          <cell r="A605" t="str">
            <v>5738</v>
          </cell>
          <cell r="B605" t="str">
            <v>Rolo compactador vibratório pé de carneiro, operado por controle remoto, potência 12,5 kw, peso operacional 1,675 t, largura de trabalho 0,85 m - depreciação. Af_02/2016</v>
          </cell>
          <cell r="C605" t="str">
            <v>h</v>
          </cell>
          <cell r="D605" t="str">
            <v>19,21</v>
          </cell>
        </row>
        <row r="606">
          <cell r="A606" t="str">
            <v>5739</v>
          </cell>
          <cell r="B606" t="str">
            <v>Rolo compactador vibratório pé de carneiro, operado por controle remoto, potência 12,5 kw, peso operacional 1,675 t, largura de trabalho 0,85 m - manutenção. Af_02/2016</v>
          </cell>
          <cell r="C606" t="str">
            <v>h</v>
          </cell>
          <cell r="D606" t="str">
            <v>24,04</v>
          </cell>
        </row>
        <row r="607">
          <cell r="A607" t="str">
            <v>5741</v>
          </cell>
          <cell r="B607" t="str">
            <v>Usina de lama asfáltica, prod 30 a 50 t/h, silo de agregado 7 m3, reservatórios para emulsão e água de 2,3 m3 cada, misturador tipo pug mill a ser montado sobre caminhão - manutenção. Af_10/2014</v>
          </cell>
          <cell r="C607" t="str">
            <v>h</v>
          </cell>
          <cell r="D607" t="str">
            <v>27,29</v>
          </cell>
        </row>
        <row r="608">
          <cell r="A608" t="str">
            <v>5742</v>
          </cell>
          <cell r="B608" t="str">
            <v>Usina de lama asfáltica, prod 30 a 50 t/h, silo de agregado 7 m3, reservatórios para emulsão e água de 2,3 m3 cada, misturador tipo pug mill a ser montado sobre caminhão - materiais na operação. Af_10/2014</v>
          </cell>
          <cell r="C608" t="str">
            <v>h</v>
          </cell>
          <cell r="D608" t="str">
            <v>14,85</v>
          </cell>
        </row>
        <row r="609">
          <cell r="A609" t="str">
            <v>5747</v>
          </cell>
          <cell r="B609" t="str">
            <v>Caminhão pipa 6.000 L, peso bruto total 13.000 Kg, distância entre eixos 4,80 m, potência 189 cv inclusive tanque de aço para transporte de água, capacidade 6 m3 - materiais na operação. Af_06/2014</v>
          </cell>
          <cell r="C609" t="str">
            <v>h</v>
          </cell>
          <cell r="D609" t="str">
            <v>85,13</v>
          </cell>
        </row>
        <row r="610">
          <cell r="A610" t="str">
            <v>5751</v>
          </cell>
          <cell r="B610" t="str">
            <v>Caminhão toco, peso bruto total 14.300 Kg, carga útil máxima 9590 kg, distância entre eixos 4,76 m, potência 185 cv (não inclui carroceria) - manutenção. Af_06/2014</v>
          </cell>
          <cell r="C610" t="str">
            <v>h</v>
          </cell>
          <cell r="D610" t="str">
            <v>14,38</v>
          </cell>
        </row>
        <row r="611">
          <cell r="A611" t="str">
            <v>5754</v>
          </cell>
          <cell r="B611" t="str">
            <v>Caminhão toco, peso bruto total 16.000 Kg, carga útil máxima de 10.685 Kg, distância entre eixos 4,80 m, potência 189 cv exclusive carroceria - manutenção. Af_06/2014</v>
          </cell>
          <cell r="C611" t="str">
            <v>h</v>
          </cell>
          <cell r="D611" t="str">
            <v>12,12</v>
          </cell>
        </row>
        <row r="612">
          <cell r="A612" t="str">
            <v>5763</v>
          </cell>
          <cell r="B612" t="str">
            <v>Caminhão pipa 10.000 L trucado, peso bruto total 23.000 Kg, carga útil máxima 15.935 Kg, distância entre eixos 4,8 m, potência 230 cv, inclusive tanque de aço para transporte de água - manutenção. Af_06/2014</v>
          </cell>
          <cell r="C612" t="str">
            <v>h</v>
          </cell>
          <cell r="D612" t="str">
            <v>20,87</v>
          </cell>
        </row>
        <row r="613">
          <cell r="A613" t="str">
            <v>5765</v>
          </cell>
          <cell r="B613" t="str">
            <v>Espargidor de asfalto pressurizado com tanque de 2500 l, rebocável com motor a gasolina potência 3,4 hp - manutenção. Af_07/2014</v>
          </cell>
          <cell r="C613" t="str">
            <v>h</v>
          </cell>
          <cell r="D613" t="str">
            <v>1,92</v>
          </cell>
        </row>
        <row r="614">
          <cell r="A614" t="str">
            <v>5766</v>
          </cell>
          <cell r="B614" t="str">
            <v>Espargidor de asfalto pressurizado com tanque de 2500 l, rebocável com motor a gasolina potência 3,4 hp - materiais na operação. Af_07/2014</v>
          </cell>
          <cell r="C614" t="str">
            <v>h</v>
          </cell>
          <cell r="D614" t="str">
            <v>2,22</v>
          </cell>
        </row>
        <row r="615">
          <cell r="A615" t="str">
            <v>5779</v>
          </cell>
          <cell r="B615" t="str">
            <v>Motoniveladora potência básica líquida (primeira marcha) 125 hp, peso bruto 13032 kg, largura da lâmina de 3,7 m - manutenção. Af_06/2014</v>
          </cell>
          <cell r="C615" t="str">
            <v>h</v>
          </cell>
          <cell r="D615" t="str">
            <v>37,29</v>
          </cell>
        </row>
        <row r="616">
          <cell r="A616" t="str">
            <v>5787</v>
          </cell>
          <cell r="B616" t="str">
            <v>Pá carregadeira sobre rodas, potência 197 hp, capacidade da caçamba 2,5 a 3,5 m3, peso operacional 18338 kg - materiais na operação. Af_06/2014</v>
          </cell>
          <cell r="C616" t="str">
            <v>h</v>
          </cell>
          <cell r="D616" t="str">
            <v>89,93</v>
          </cell>
        </row>
        <row r="617">
          <cell r="A617" t="str">
            <v>5797</v>
          </cell>
          <cell r="B617" t="str">
            <v>Compressor de ar rebocável, vazão 189 pcm, pressão efetiva de trabalho 102 psi, motor diesel, potência 63 cv - manutenção. Af_06/2015</v>
          </cell>
          <cell r="C617" t="str">
            <v>h</v>
          </cell>
          <cell r="D617" t="str">
            <v>2,42</v>
          </cell>
        </row>
        <row r="618">
          <cell r="A618" t="str">
            <v>5800</v>
          </cell>
          <cell r="B618" t="str">
            <v>Bomba submersível elétrica trifásica, potência 2,96 hp, ø rotor 144 mm semi-aberto, bocal de saída ø 2, hm/q = 2 mca / 38,8 m3/h a 28 mca / 5 m3/h - manutenção. Af_06/2014</v>
          </cell>
          <cell r="C618" t="str">
            <v>h</v>
          </cell>
          <cell r="D618" t="str">
            <v>0,20</v>
          </cell>
        </row>
        <row r="619">
          <cell r="A619" t="str">
            <v>7032</v>
          </cell>
          <cell r="B619" t="str">
            <v>Tanque de asfalto estacionário com serpentina, capacidade 30.000 L - depreciação. Af_06/2014</v>
          </cell>
          <cell r="C619" t="str">
            <v>h</v>
          </cell>
          <cell r="D619" t="str">
            <v>2,72</v>
          </cell>
        </row>
        <row r="620">
          <cell r="A620" t="str">
            <v>7033</v>
          </cell>
          <cell r="B620" t="str">
            <v>Tanque de asfalto estacionário com serpentina, capacidade 30.000 L - juros. Af_06/2014</v>
          </cell>
          <cell r="C620" t="str">
            <v>h</v>
          </cell>
          <cell r="D620" t="str">
            <v>1,08</v>
          </cell>
        </row>
        <row r="621">
          <cell r="A621" t="str">
            <v>7034</v>
          </cell>
          <cell r="B621" t="str">
            <v>Tanque de asfalto estacionário com serpentina, capacidade 30.000 L - manutenção. Af_06/2014</v>
          </cell>
          <cell r="C621" t="str">
            <v>h</v>
          </cell>
          <cell r="D621" t="str">
            <v>5,11</v>
          </cell>
        </row>
        <row r="622">
          <cell r="A622" t="str">
            <v>7035</v>
          </cell>
          <cell r="B622" t="str">
            <v>Tanque de asfalto estacionário com serpentina, capacidade 30.000 L - materiais na operação. Af_06/2014</v>
          </cell>
          <cell r="C622" t="str">
            <v>h</v>
          </cell>
          <cell r="D622" t="str">
            <v>145,72</v>
          </cell>
        </row>
        <row r="623">
          <cell r="A623" t="str">
            <v>7038</v>
          </cell>
          <cell r="B623" t="str">
            <v>Rolo compactador de pneus estático, pressão variável, potência 111 hp, peso sem/com lastro 9,5 / 26 t, largura de trabalho 1,90 m - depreciação. Af_07/2014</v>
          </cell>
          <cell r="C623" t="str">
            <v>h</v>
          </cell>
          <cell r="D623" t="str">
            <v>21,97</v>
          </cell>
        </row>
        <row r="624">
          <cell r="A624" t="str">
            <v>7039</v>
          </cell>
          <cell r="B624" t="str">
            <v>Rolo compactador de pneus estático, pressão variável, potência 111 hp, peso sem/com lastro 9,5 / 26 t, largura de trabalho 1,90 m - juros. Af_07/2014</v>
          </cell>
          <cell r="C624" t="str">
            <v>h</v>
          </cell>
          <cell r="D624" t="str">
            <v>5,77</v>
          </cell>
        </row>
        <row r="625">
          <cell r="A625" t="str">
            <v>7040</v>
          </cell>
          <cell r="B625" t="str">
            <v>Rolo compactador de pneus estático, pressão variável, potência 111 hp, peso sem/com lastro 9,5 / 26 t, largura de trabalho 1,90 m - manutenção. Af_07/2014</v>
          </cell>
          <cell r="C625" t="str">
            <v>h</v>
          </cell>
          <cell r="D625" t="str">
            <v>27,50</v>
          </cell>
        </row>
        <row r="626">
          <cell r="A626" t="str">
            <v>7044</v>
          </cell>
          <cell r="B626" t="str">
            <v>Motobomba trash (para água suja) auto escorvante, motor gasolina de 6,41 hp, diâmetros de sucção x recalque: 3" x 3", hm/q = 10 mca / 60 m3/h a 23 mca / 0 m3/h - depreciação. Af_10/2014</v>
          </cell>
          <cell r="C626" t="str">
            <v>h</v>
          </cell>
          <cell r="D626" t="str">
            <v>0,19</v>
          </cell>
        </row>
        <row r="627">
          <cell r="A627" t="str">
            <v>7045</v>
          </cell>
          <cell r="B627" t="str">
            <v>Motobomba trash (para água suja) auto escorvante, motor gasolina de 6,41 hp, diâmetros de sucção x recalque: 3" x 3", hm/q = 10 mca / 60 m3/h a 23 mca / 0 m3/h - juros. Af_10/2014</v>
          </cell>
          <cell r="C627" t="str">
            <v>h</v>
          </cell>
          <cell r="D627" t="str">
            <v>0,04</v>
          </cell>
        </row>
        <row r="628">
          <cell r="A628" t="str">
            <v>7046</v>
          </cell>
          <cell r="B628" t="str">
            <v>Motobomba trash (para água suja) auto escorvante, motor gasolina de 6,41 hp, diâmetros de sucção x recalque: 3" x 3", hm/q = 10 mca / 60 m3/h a 23 mca / 0 m3/h - manutenção. Af_10/2014</v>
          </cell>
          <cell r="C628" t="str">
            <v>h</v>
          </cell>
          <cell r="D628" t="str">
            <v>0,21</v>
          </cell>
        </row>
        <row r="629">
          <cell r="A629" t="str">
            <v>7047</v>
          </cell>
          <cell r="B629" t="str">
            <v>Motobomba trash (para água suja) auto escorvante, motor gasolina de 6,41 hp, diâmetros de sucção x recalque: 3" x 3", hm/q = 10 mca / 60 m3/h a 23 mca / 0 m3/h - materiais na operação. Af_10/2014</v>
          </cell>
          <cell r="C629" t="str">
            <v>h</v>
          </cell>
          <cell r="D629" t="str">
            <v>4,19</v>
          </cell>
        </row>
        <row r="630">
          <cell r="A630" t="str">
            <v>7051</v>
          </cell>
          <cell r="B630" t="str">
            <v>Rolo compactador pe de carneiro vibratorio, potencia 125 hp, peso operacional sem/com lastro 11,95 / 13,30 t, impacto dinamico 38,5 / 22,5 t, largura de trabalho 2,15 m - depreciação. Af_06/2014</v>
          </cell>
          <cell r="C630" t="str">
            <v>h</v>
          </cell>
          <cell r="D630" t="str">
            <v>19,49</v>
          </cell>
        </row>
        <row r="631">
          <cell r="A631" t="str">
            <v>7052</v>
          </cell>
          <cell r="B631" t="str">
            <v>Rolo compactador pe de carneiro vibratorio, potencia 125 hp, peso operacional sem/com lastro 11,95 / 13,30 t, impacto dinamico 38,5 / 22,5 t, largura de trabalho 2,15 m - juros. Af_06/2014</v>
          </cell>
          <cell r="C631" t="str">
            <v>h</v>
          </cell>
          <cell r="D631" t="str">
            <v>5,11</v>
          </cell>
        </row>
        <row r="632">
          <cell r="A632" t="str">
            <v>7053</v>
          </cell>
          <cell r="B632" t="str">
            <v>Rolo compactador pe de carneiro vibratorio, potencia 125 hp, peso operacional sem/com lastro 11,95 / 13,30 t, impacto dinamico 38,5 / 22,5 t, largura de trabalho 2,15 m - manutenção. Af_06/2014</v>
          </cell>
          <cell r="C632" t="str">
            <v>h</v>
          </cell>
          <cell r="D632" t="str">
            <v>24,39</v>
          </cell>
        </row>
        <row r="633">
          <cell r="A633" t="str">
            <v>7054</v>
          </cell>
          <cell r="B633" t="str">
            <v>Rolo compactador pe de carneiro vibratorio, potencia 125 hp, peso operacional sem/com lastro 11,95 / 13,30 t, impacto dinamico 38,5 / 22,5 t, largura de trabalho 2,15 m - materiais na operação. Af_06/2014</v>
          </cell>
          <cell r="C633" t="str">
            <v>h</v>
          </cell>
          <cell r="D633" t="str">
            <v>57,08</v>
          </cell>
        </row>
        <row r="634">
          <cell r="A634" t="str">
            <v>7058</v>
          </cell>
          <cell r="B634" t="str">
            <v>Caminhão basculante 6 m3 toco, peso bruto total 16.000 Kg, carga útil máxima 11.130 Kg, distância entre eixos 5,36 m, potência 185 cv, inclusive caçamba metálica - depreciação. Af_06/2014</v>
          </cell>
          <cell r="C634" t="str">
            <v>h</v>
          </cell>
          <cell r="D634" t="str">
            <v>10,41</v>
          </cell>
        </row>
        <row r="635">
          <cell r="A635" t="str">
            <v>7059</v>
          </cell>
          <cell r="B635" t="str">
            <v>Caminhão basculante 6 m3 toco, peso bruto total 16.000 Kg, carga útil máxima 11.130 Kg, distância entre eixos 5,36 m, potência 185 cv, inclusive caçamba metálica - juros. Af_06/2014</v>
          </cell>
          <cell r="C635" t="str">
            <v>h</v>
          </cell>
          <cell r="D635" t="str">
            <v>3,64</v>
          </cell>
        </row>
        <row r="636">
          <cell r="A636" t="str">
            <v>7060</v>
          </cell>
          <cell r="B636" t="str">
            <v>Caminhão basculante 6 m3 toco, peso bruto total 16.000 Kg, carga útil máxima 11.130 Kg, distância entre eixos 5,36 m, potência 185 cv, inclusive caçamba metálica - manutenção. Af_06/2014</v>
          </cell>
          <cell r="C636" t="str">
            <v>h</v>
          </cell>
          <cell r="D636" t="str">
            <v>19,53</v>
          </cell>
        </row>
        <row r="637">
          <cell r="A637" t="str">
            <v>7061</v>
          </cell>
          <cell r="B637" t="str">
            <v>Caminhão basculante 6 m3 toco, peso bruto total 16.000 Kg, carga útil máxima 11.130 Kg, distância entre eixos 5,36 m, potência 185 cv, inclusive caçamba metálica - materiais na operação. Af_06/2014</v>
          </cell>
          <cell r="C637" t="str">
            <v>h</v>
          </cell>
          <cell r="D637" t="str">
            <v>83,33</v>
          </cell>
        </row>
        <row r="638">
          <cell r="A638" t="str">
            <v>7063</v>
          </cell>
          <cell r="B638" t="str">
            <v>Trator de pneus, potência 122 cv, tração 4x4, peso com lastro de 4.510 Kg - depreciação. Af_06/2014</v>
          </cell>
          <cell r="C638" t="str">
            <v>h</v>
          </cell>
          <cell r="D638" t="str">
            <v>8,96</v>
          </cell>
        </row>
        <row r="639">
          <cell r="A639" t="str">
            <v>7064</v>
          </cell>
          <cell r="B639" t="str">
            <v>Trator de pneus, potência 122 cv, tração 4x4, peso com lastro de 4.510 Kg - juros. Af_06/2014</v>
          </cell>
          <cell r="C639" t="str">
            <v>h</v>
          </cell>
          <cell r="D639" t="str">
            <v>2,35</v>
          </cell>
        </row>
        <row r="640">
          <cell r="A640" t="str">
            <v>7065</v>
          </cell>
          <cell r="B640" t="str">
            <v>Trator de pneus, potência 122 cv, tração 4x4, peso com lastro de 4.510 Kg - manutenção. Af_06/2014</v>
          </cell>
          <cell r="C640" t="str">
            <v>h</v>
          </cell>
          <cell r="D640" t="str">
            <v>9,80</v>
          </cell>
        </row>
        <row r="641">
          <cell r="A641" t="str">
            <v>7066</v>
          </cell>
          <cell r="B641" t="str">
            <v>Trator de pneus, potência 122 cv, tração 4x4, peso com lastro de 4.510 Kg - materiais na operação. Af_06/2014</v>
          </cell>
          <cell r="C641" t="str">
            <v>h</v>
          </cell>
          <cell r="D641" t="str">
            <v>54,94</v>
          </cell>
        </row>
        <row r="642">
          <cell r="A642" t="str">
            <v>53786</v>
          </cell>
          <cell r="B642" t="str">
            <v>Retroescavadeira sobre rodas com carregadeira, tração 4x4, potência líq. 88 Hp, caçamba carreg. Cap. Mín. 1 M3, caçamba retro cap. 0,26 m3, peso operacional mín. 6.674 Kg, profundidade escavação máx. 4,37 m - materiais na operação. Af_06/2014</v>
          </cell>
          <cell r="C642" t="str">
            <v>h</v>
          </cell>
          <cell r="D642" t="str">
            <v>41,99</v>
          </cell>
        </row>
        <row r="643">
          <cell r="A643" t="str">
            <v>53788</v>
          </cell>
          <cell r="B643" t="str">
            <v>Rolo compactador vibratório de um cilindro aço liso, potência 80 hp, peso operacional máximo 8,1 t, impacto dinâmico 16,15 / 9,5 t, largura de trabalho 1,68 m - materiais na operação. Af_06/2014</v>
          </cell>
          <cell r="C643" t="str">
            <v>h</v>
          </cell>
          <cell r="D643" t="str">
            <v>36,51</v>
          </cell>
        </row>
        <row r="644">
          <cell r="A644" t="str">
            <v>53792</v>
          </cell>
          <cell r="B644" t="str">
            <v>Caminhão basculante 6 m3, peso bruto total 16.000 Kg, carga útil máxima 13.071 Kg, distância entre eixos 4,80 m, potência 230 cv inclusive caçamba metálica - materiais na operação. Af_06/2014</v>
          </cell>
          <cell r="C644" t="str">
            <v>h</v>
          </cell>
          <cell r="D644" t="str">
            <v>103,59</v>
          </cell>
        </row>
        <row r="645">
          <cell r="A645" t="str">
            <v>53794</v>
          </cell>
          <cell r="B645" t="str">
            <v>Usina de concreto fixa, capacidade nominal de 90 a 120 m3/h, sem silo - manutenção. Af_07/2016</v>
          </cell>
          <cell r="C645" t="str">
            <v>h</v>
          </cell>
          <cell r="D645" t="str">
            <v>35,00</v>
          </cell>
        </row>
        <row r="646">
          <cell r="A646" t="str">
            <v>53797</v>
          </cell>
          <cell r="B646" t="str">
            <v>Caminhão toco, pbt 16.000 Kg, carga útil máx. 10.685 Kg, dist. Entre eixos 4,8 m, potência 189 cv, inclusive carroceria fixa aberta de madeira p/ transporte geral de carga seca, dimen. Aprox. 2,5 x 7,00 x 0,50 m - materiais na operação. Af_06/2014</v>
          </cell>
          <cell r="C646" t="str">
            <v>h</v>
          </cell>
          <cell r="D646" t="str">
            <v>85,13</v>
          </cell>
        </row>
        <row r="647">
          <cell r="A647" t="str">
            <v>53804</v>
          </cell>
          <cell r="B647" t="str">
            <v>Vassoura mecânica rebocável com escova cilíndrica, largura útil de varrimento de 2,44 m - manutenção. Af_06/2014</v>
          </cell>
          <cell r="C647" t="str">
            <v>h</v>
          </cell>
          <cell r="D647" t="str">
            <v>2,28</v>
          </cell>
        </row>
        <row r="648">
          <cell r="A648" t="str">
            <v>53806</v>
          </cell>
          <cell r="B648" t="str">
            <v>Trator de esteiras, potência 170 hp, peso operacional 19 t, caçamba 5,2 m3 - manutenção. Af_06/2014</v>
          </cell>
          <cell r="C648" t="str">
            <v>h</v>
          </cell>
          <cell r="D648" t="str">
            <v>37,30</v>
          </cell>
        </row>
        <row r="649">
          <cell r="A649" t="str">
            <v>53810</v>
          </cell>
          <cell r="B649" t="str">
            <v>Trator de esteiras, potência 150 hp, peso operacional 16,7 t, com roda motriz elevada e lâmina 3,18 m3 - manutenção. Af_06/2014</v>
          </cell>
          <cell r="C649" t="str">
            <v>h</v>
          </cell>
          <cell r="D649" t="str">
            <v>37,53</v>
          </cell>
        </row>
        <row r="650">
          <cell r="A650" t="str">
            <v>53814</v>
          </cell>
          <cell r="B650" t="str">
            <v>Trator de esteiras, potência 347 hp, peso operacional 38,5 t, com lâmina 8,70 m3 - manutenção. Af_06/2014</v>
          </cell>
          <cell r="C650" t="str">
            <v>h</v>
          </cell>
          <cell r="D650" t="str">
            <v>122,93</v>
          </cell>
        </row>
        <row r="651">
          <cell r="A651" t="str">
            <v>53817</v>
          </cell>
          <cell r="B651" t="str">
            <v>Trator de esteiras, potência 100 hp, peso operacional 9,4 t, com lâmina 2,19 m3 - materiais na operação. Af_06/2014</v>
          </cell>
          <cell r="C651" t="str">
            <v>h</v>
          </cell>
          <cell r="D651" t="str">
            <v>45,66</v>
          </cell>
        </row>
        <row r="652">
          <cell r="A652" t="str">
            <v>53818</v>
          </cell>
          <cell r="B652" t="str">
            <v>Rolo compactador vibratório rebocável, cilindro de aço liso, potência de tração de 65 cv, peso 4,7 t, impacto dinâmico 18,3 t, largura de trabalho 1,67 m - depreciação. Af_02/2016</v>
          </cell>
          <cell r="C652" t="str">
            <v>h</v>
          </cell>
          <cell r="D652" t="str">
            <v>4,24</v>
          </cell>
        </row>
        <row r="653">
          <cell r="A653" t="str">
            <v>53827</v>
          </cell>
          <cell r="B653" t="str">
            <v>Caminhão toco, peso bruto total 14.300 Kg, carga útil máxima 9590 kg, distância entre eixos 4,76 m, potência 185 cv (não inclui carroceria) - materiais na operação. Af_06/2014</v>
          </cell>
          <cell r="C653" t="str">
            <v>h</v>
          </cell>
          <cell r="D653" t="str">
            <v>83,33</v>
          </cell>
        </row>
        <row r="654">
          <cell r="A654" t="str">
            <v>53829</v>
          </cell>
          <cell r="B654" t="str">
            <v>Caminhão toco, peso bruto total 16.000 Kg, carga útil máxima de 10.685 Kg, distância entre eixos 4,80 m, potência 189 cv exclusive carroceria - materiais na operação. Af_06/2014</v>
          </cell>
          <cell r="C654" t="str">
            <v>h</v>
          </cell>
          <cell r="D654" t="str">
            <v>85,13</v>
          </cell>
        </row>
        <row r="655">
          <cell r="A655" t="str">
            <v>53831</v>
          </cell>
          <cell r="B655" t="str">
            <v>Caminhão pipa 10.000 L trucado, peso bruto total 23.000 Kg, carga útil máxima 15.935 Kg, distância entre eixos 4,8 m, potência 230 cv, inclusive tanque de aço para transporte de água - materiais na operação. Af_06/2014</v>
          </cell>
          <cell r="C655" t="str">
            <v>h</v>
          </cell>
          <cell r="D655" t="str">
            <v>103,59</v>
          </cell>
        </row>
        <row r="656">
          <cell r="A656" t="str">
            <v>53840</v>
          </cell>
          <cell r="B656" t="str">
            <v>Grade de disco rebocável com 20 discos 24" x 6 mm com pneus para transporte - depreciação. Af_06/2014</v>
          </cell>
          <cell r="C656" t="str">
            <v>h</v>
          </cell>
          <cell r="D656" t="str">
            <v>1,24</v>
          </cell>
        </row>
        <row r="657">
          <cell r="A657" t="str">
            <v>53841</v>
          </cell>
          <cell r="B657" t="str">
            <v>Grade de disco rebocável com 20 discos 24" x 6 mm com pneus para transporte - manutenção. Af_06/2014</v>
          </cell>
          <cell r="C657" t="str">
            <v>h</v>
          </cell>
          <cell r="D657" t="str">
            <v>0,86</v>
          </cell>
        </row>
        <row r="658">
          <cell r="A658" t="str">
            <v>53849</v>
          </cell>
          <cell r="B658" t="str">
            <v>Motoniveladora potência básica líquida (primeira marcha) 125 hp, peso bruto 13032 kg, largura da lâmina de 3,7 m - materiais na operação. Af_06/2014</v>
          </cell>
          <cell r="C658" t="str">
            <v>h</v>
          </cell>
          <cell r="D658" t="str">
            <v>57,08</v>
          </cell>
        </row>
        <row r="659">
          <cell r="A659" t="str">
            <v>53857</v>
          </cell>
          <cell r="B659" t="str">
            <v>Pá carregadeira sobre rodas, potência líquida 128 hp, capacidade da caçamba 1,7 a 2,8 m3, peso operacional 11632 kg - manutenção. Af_06/2014</v>
          </cell>
          <cell r="C659" t="str">
            <v>h</v>
          </cell>
          <cell r="D659" t="str">
            <v>24,71</v>
          </cell>
        </row>
        <row r="660">
          <cell r="A660" t="str">
            <v>53858</v>
          </cell>
          <cell r="B660" t="str">
            <v>Pá carregadeira sobre rodas, potência líquida 128 hp, capacidade da caçamba 1,7 a 2,8 m3, peso operacional 11632 kg - materiais na operação. Af_06/2014</v>
          </cell>
          <cell r="C660" t="str">
            <v>h</v>
          </cell>
          <cell r="D660" t="str">
            <v>58,44</v>
          </cell>
        </row>
        <row r="661">
          <cell r="A661" t="str">
            <v>53861</v>
          </cell>
          <cell r="B661" t="str">
            <v>Pá carregadeira sobre rodas, potência 197 hp, capacidade da caçamba 2,5 a 3,5 m3, peso operacional 18338 kg - manutenção. Af_06/2014</v>
          </cell>
          <cell r="C661" t="str">
            <v>h</v>
          </cell>
          <cell r="D661" t="str">
            <v>34,26</v>
          </cell>
        </row>
        <row r="662">
          <cell r="A662" t="str">
            <v>53863</v>
          </cell>
          <cell r="B662" t="str">
            <v>Martelete ou rompedor pneumático manual, 28 kg, com silenciador - manutenção. Af_07/2016</v>
          </cell>
          <cell r="C662" t="str">
            <v>h</v>
          </cell>
          <cell r="D662" t="str">
            <v>1,08</v>
          </cell>
        </row>
        <row r="663">
          <cell r="A663" t="str">
            <v>53865</v>
          </cell>
          <cell r="B663" t="str">
            <v>Compressor de ar rebocável, vazão 189 pcm, pressão efetiva de trabalho 102 psi, motor diesel, potência 63 cv - materiais na operação. Af_06/2015</v>
          </cell>
          <cell r="C663" t="str">
            <v>h</v>
          </cell>
          <cell r="D663" t="str">
            <v>28,39</v>
          </cell>
        </row>
        <row r="664">
          <cell r="A664" t="str">
            <v>53866</v>
          </cell>
          <cell r="B664" t="str">
            <v>Bomba submersível elétrica trifásica, potência 2,96 hp, ø rotor 144 mm semi-aberto, bocal de saída ø 2, hm/q = 2 mca / 38,8 m3/h a 28 mca / 5 m3/h - materiais na operação. Af_06/2014</v>
          </cell>
          <cell r="C664" t="str">
            <v>h</v>
          </cell>
          <cell r="D664" t="str">
            <v>1,59</v>
          </cell>
        </row>
        <row r="665">
          <cell r="A665" t="str">
            <v>53882</v>
          </cell>
          <cell r="B665" t="str">
            <v>Caminhão pipa 6.000 L, peso bruto total 13.000 Kg, distância entre eixos 4,80 m, potência 189 cv inclusive tanque de aço para transporte de água, capacidade 6 m3 - manutenção. Af_06/2014</v>
          </cell>
          <cell r="C665" t="str">
            <v>h</v>
          </cell>
          <cell r="D665" t="str">
            <v>16,26</v>
          </cell>
        </row>
        <row r="666">
          <cell r="A666" t="str">
            <v>55263</v>
          </cell>
          <cell r="B666" t="str">
            <v>Rolo compactador de pneus estático, pressão variável, potência 111 hp, peso sem/com lastro 9,5 / 26 t, largura de trabalho 1,90 m - materiais na operação. Af_07/2014</v>
          </cell>
          <cell r="C666" t="str">
            <v>h</v>
          </cell>
          <cell r="D666" t="str">
            <v>50,69</v>
          </cell>
        </row>
        <row r="667">
          <cell r="A667" t="str">
            <v>73303</v>
          </cell>
          <cell r="B667" t="str">
            <v>Grupo gerador estacionário, motor diesel potência 170 kva - depreciação. Af_02/2016</v>
          </cell>
          <cell r="C667" t="str">
            <v>h</v>
          </cell>
          <cell r="D667" t="str">
            <v>3,35</v>
          </cell>
        </row>
        <row r="668">
          <cell r="A668" t="str">
            <v>73307</v>
          </cell>
          <cell r="B668" t="str">
            <v>Grupo gerador estacionário, motor diesel potência 170 kva - manutenção. Af_02/2016</v>
          </cell>
          <cell r="C668" t="str">
            <v>h</v>
          </cell>
          <cell r="D668" t="str">
            <v>2,99</v>
          </cell>
        </row>
        <row r="669">
          <cell r="A669" t="str">
            <v>73309</v>
          </cell>
          <cell r="B669" t="str">
            <v>Rolo compactador vibratório pé de carneiro para solos, potência 80 hp, peso operacional sem/com lastro 7,4 / 8,8 t, largura de trabalho 1,68 m - depreciação. Af_02/2016</v>
          </cell>
          <cell r="C669" t="str">
            <v>h</v>
          </cell>
          <cell r="D669" t="str">
            <v>14,61</v>
          </cell>
        </row>
        <row r="670">
          <cell r="A670" t="str">
            <v>73311</v>
          </cell>
          <cell r="B670" t="str">
            <v>Grupo gerador estacionário, motor diesel potência 170 kva - materiais na operação. Af_02/2016</v>
          </cell>
          <cell r="C670" t="str">
            <v>h</v>
          </cell>
          <cell r="D670" t="str">
            <v>95,88</v>
          </cell>
        </row>
        <row r="671">
          <cell r="A671" t="str">
            <v>73313</v>
          </cell>
          <cell r="B671" t="str">
            <v>Rolo compactador vibratório pé de carneiro para solos, potência 80 hp, peso operacional sem/com lastro 7,4 / 8,8 t, largura de trabalho 1,68 m - juros. Af_02/2016</v>
          </cell>
          <cell r="C671" t="str">
            <v>h</v>
          </cell>
          <cell r="D671" t="str">
            <v>3,83</v>
          </cell>
        </row>
        <row r="672">
          <cell r="A672" t="str">
            <v>73315</v>
          </cell>
          <cell r="B672" t="str">
            <v>Rolo compactador vibratório pé de carneiro para solos, potência 80 hp, peso operacional sem/com lastro 7,4 / 8,8 t, largura de trabalho 1,68 m - materiais na operação. Af_02/2016</v>
          </cell>
          <cell r="C672" t="str">
            <v>h</v>
          </cell>
          <cell r="D672" t="str">
            <v>36,51</v>
          </cell>
        </row>
        <row r="673">
          <cell r="A673" t="str">
            <v>73335</v>
          </cell>
          <cell r="B673" t="str">
            <v>Caminhão toco, pbt 14.300 Kg, carga útil máx. 9.710 Kg, dist. Entre eixos 3,56 m, potência 185 cv, inclusive carroceria fixa aberta de madeira p/ transporte geral de carga seca, dimen. Aprox. 2,50 x 6,50 x 0,50 m - manutenção. Af_06/2014</v>
          </cell>
          <cell r="C673" t="str">
            <v>h</v>
          </cell>
          <cell r="D673" t="str">
            <v>15,32</v>
          </cell>
        </row>
        <row r="674">
          <cell r="A674" t="str">
            <v>73340</v>
          </cell>
          <cell r="B674" t="str">
            <v>Caminhão toco, pbt 14.300 Kg, carga útil máx. 9.710 Kg, dist. Entre eixos 3,56 m, potência 185 cv, inclusive carroceria fixa aberta de madeira p/ transporte geral de carga seca, dimen. Aprox. 2,50 x 6,50 x 0,50 m - materiais na operação. Af_06/2014</v>
          </cell>
          <cell r="C674" t="str">
            <v>h</v>
          </cell>
          <cell r="D674" t="str">
            <v>83,33</v>
          </cell>
        </row>
        <row r="675">
          <cell r="A675" t="str">
            <v>83361</v>
          </cell>
          <cell r="B675" t="str">
            <v>Espargidor de asfalto pressurizado, tanque 6 m3 com isolação térmica, aquecido com 2 maçaricos, com barra espargidora 3,60 m, montado sobre caminhão  toco, pbt 14.300 Kg, potência 185 cv - manutenção. Af_08/2015</v>
          </cell>
          <cell r="C675" t="str">
            <v>h</v>
          </cell>
          <cell r="D675" t="str">
            <v>9,89</v>
          </cell>
        </row>
        <row r="676">
          <cell r="A676" t="str">
            <v>83761</v>
          </cell>
          <cell r="B676" t="str">
            <v>Grupo de soldagem com gerador a diesel 60 cv para solda elétrica, sobre 04 rodas, com motor 4 cilindros 600 a - depreciação. Af_02/2016</v>
          </cell>
          <cell r="C676" t="str">
            <v>h</v>
          </cell>
          <cell r="D676" t="str">
            <v>7,15</v>
          </cell>
        </row>
        <row r="677">
          <cell r="A677" t="str">
            <v>83762</v>
          </cell>
          <cell r="B677" t="str">
            <v>Grupo de soldagem com gerador a diesel 60 cv para solda elétrica, sobre 04 rodas, com motor 4 cilindros 600 a - manutenção. Af_02/2016</v>
          </cell>
          <cell r="C677" t="str">
            <v>h</v>
          </cell>
          <cell r="D677" t="str">
            <v>8,94</v>
          </cell>
        </row>
        <row r="678">
          <cell r="A678" t="str">
            <v>83763</v>
          </cell>
          <cell r="B678" t="str">
            <v>Grupo de soldagem com gerador a diesel 60 cv para solda elétrica, sobre 04 rodas, com motor 4 cilindros 600 a - materiais na operação. Af_02/2016</v>
          </cell>
          <cell r="C678" t="str">
            <v>h</v>
          </cell>
          <cell r="D678" t="str">
            <v>27,03</v>
          </cell>
        </row>
        <row r="679">
          <cell r="A679" t="str">
            <v>83764</v>
          </cell>
          <cell r="B679" t="str">
            <v>Grupo de soldagem com gerador a diesel 60 cv para solda elétrica, sobre 04 rodas, com motor 4 cilindros 600 a - juros. Af_02/2016</v>
          </cell>
          <cell r="C679" t="str">
            <v>h</v>
          </cell>
          <cell r="D679" t="str">
            <v>1,60</v>
          </cell>
        </row>
        <row r="680">
          <cell r="A680" t="str">
            <v>87026</v>
          </cell>
          <cell r="B680" t="str">
            <v>Grade de disco rebocável com 20 discos 24" x 6 mm com pneus para transporte - juros. Af_06/2014</v>
          </cell>
          <cell r="C680" t="str">
            <v>h</v>
          </cell>
          <cell r="D680" t="str">
            <v>0,33</v>
          </cell>
        </row>
        <row r="681">
          <cell r="A681" t="str">
            <v>87441</v>
          </cell>
          <cell r="B681" t="str">
            <v>Betoneira capacidade nominal 400 l, capacidade de mistura 310 l, motor a diesel potência 5,0 hp, sem carregador - depreciação. Af_06/2014</v>
          </cell>
          <cell r="C681" t="str">
            <v>h</v>
          </cell>
          <cell r="D681" t="str">
            <v>0,25</v>
          </cell>
        </row>
        <row r="682">
          <cell r="A682" t="str">
            <v>87442</v>
          </cell>
          <cell r="B682" t="str">
            <v>Betoneira capacidade nominal 400 l, capacidade de mistura 310 l, motor a diesel potência 5,0 hp, sem carregador - juros. Af_06/2014</v>
          </cell>
          <cell r="C682" t="str">
            <v>h</v>
          </cell>
          <cell r="D682" t="str">
            <v>0,05</v>
          </cell>
        </row>
        <row r="683">
          <cell r="A683" t="str">
            <v>87443</v>
          </cell>
          <cell r="B683" t="str">
            <v>Betoneira capacidade nominal 400 l, capacidade de mistura 310 l, motor a diesel potência 5,0 hp, sem carregador - manutenção. Af_06/2014</v>
          </cell>
          <cell r="C683" t="str">
            <v>h</v>
          </cell>
          <cell r="D683" t="str">
            <v>0,24</v>
          </cell>
        </row>
        <row r="684">
          <cell r="A684" t="str">
            <v>87444</v>
          </cell>
          <cell r="B684" t="str">
            <v>Betoneira capacidade nominal 400 l, capacidade de mistura 310 l, motor a diesel potência 5,0 hp, sem carregador - materiais na operação. Af_06/2014</v>
          </cell>
          <cell r="C684" t="str">
            <v>h</v>
          </cell>
          <cell r="D684" t="str">
            <v>2,27</v>
          </cell>
        </row>
        <row r="685">
          <cell r="A685" t="str">
            <v>88387</v>
          </cell>
          <cell r="B685" t="str">
            <v>Misturador de argamassa, eixo horizontal, capacidade de mistura 300 kg, motor elétrico potência 5 cv - depreciação. Af_06/2014</v>
          </cell>
          <cell r="C685" t="str">
            <v>h</v>
          </cell>
          <cell r="D685" t="str">
            <v>0,49</v>
          </cell>
        </row>
        <row r="686">
          <cell r="A686" t="str">
            <v>88389</v>
          </cell>
          <cell r="B686" t="str">
            <v>Misturador de argamassa, eixo horizontal, capacidade de mistura 300 kg, motor elétrico potência 5 cv - juros. Af_06/2014</v>
          </cell>
          <cell r="C686" t="str">
            <v>h</v>
          </cell>
          <cell r="D686" t="str">
            <v>0,11</v>
          </cell>
        </row>
        <row r="687">
          <cell r="A687" t="str">
            <v>88390</v>
          </cell>
          <cell r="B687" t="str">
            <v>Misturador de argamassa, eixo horizontal, capacidade de mistura 300 kg, motor elétrico potência 5 cv - manutenção. Af_06/2014</v>
          </cell>
          <cell r="C687" t="str">
            <v>h</v>
          </cell>
          <cell r="D687" t="str">
            <v>0,62</v>
          </cell>
        </row>
        <row r="688">
          <cell r="A688" t="str">
            <v>88391</v>
          </cell>
          <cell r="B688" t="str">
            <v>Misturador de argamassa, eixo horizontal, capacidade de mistura 300 kg, motor elétrico potência 5 cv - materiais na operação. Af_06/2014</v>
          </cell>
          <cell r="C688" t="str">
            <v>h</v>
          </cell>
          <cell r="D688" t="str">
            <v>2,59</v>
          </cell>
        </row>
        <row r="689">
          <cell r="A689" t="str">
            <v>88394</v>
          </cell>
          <cell r="B689" t="str">
            <v>Misturador de argamassa, eixo horizontal, capacidade de mistura 600 kg, motor elétrico potência 7,5 cv - depreciação. Af_06/2014</v>
          </cell>
          <cell r="C689" t="str">
            <v>h</v>
          </cell>
          <cell r="D689" t="str">
            <v>0,59</v>
          </cell>
        </row>
        <row r="690">
          <cell r="A690" t="str">
            <v>88395</v>
          </cell>
          <cell r="B690" t="str">
            <v>Misturador de argamassa, eixo horizontal, capacidade de mistura 600 kg, motor elétrico potência 7,5 cv - juros. Af_06/2014</v>
          </cell>
          <cell r="C690" t="str">
            <v>h</v>
          </cell>
          <cell r="D690" t="str">
            <v>0,13</v>
          </cell>
        </row>
        <row r="691">
          <cell r="A691" t="str">
            <v>88396</v>
          </cell>
          <cell r="B691" t="str">
            <v>Misturador de argamassa, eixo horizontal, capacidade de mistura 600 kg, motor elétrico potência 7,5 cv - manutenção. Af_06/2014</v>
          </cell>
          <cell r="C691" t="str">
            <v>h</v>
          </cell>
          <cell r="D691" t="str">
            <v>0,74</v>
          </cell>
        </row>
        <row r="692">
          <cell r="A692" t="str">
            <v>88397</v>
          </cell>
          <cell r="B692" t="str">
            <v>Misturador de argamassa, eixo horizontal, capacidade de mistura 600 kg, motor elétrico potência 7,5 cv - materiais na operação. Af_06/2014</v>
          </cell>
          <cell r="C692" t="str">
            <v>h</v>
          </cell>
          <cell r="D692" t="str">
            <v>3,89</v>
          </cell>
        </row>
        <row r="693">
          <cell r="A693" t="str">
            <v>88400</v>
          </cell>
          <cell r="B693" t="str">
            <v>Misturador de argamassa, eixo horizontal, capacidade de mistura 160 kg, motor elétrico potência 3 cv - depreciação. Af_06/2014</v>
          </cell>
          <cell r="C693" t="str">
            <v>h</v>
          </cell>
          <cell r="D693" t="str">
            <v>0,47</v>
          </cell>
        </row>
        <row r="694">
          <cell r="A694" t="str">
            <v>88401</v>
          </cell>
          <cell r="B694" t="str">
            <v>Misturador de argamassa, eixo horizontal, capacidade de mistura 160 kg, motor elétrico potência 3 cv - juros. Af_06/2014</v>
          </cell>
          <cell r="C694" t="str">
            <v>h</v>
          </cell>
          <cell r="D694" t="str">
            <v>0,10</v>
          </cell>
        </row>
        <row r="695">
          <cell r="A695" t="str">
            <v>88402</v>
          </cell>
          <cell r="B695" t="str">
            <v>Misturador de argamassa, eixo horizontal, capacidade de mistura 160 kg, motor elétrico potência 3 cv - manutenção. Af_06/2014</v>
          </cell>
          <cell r="C695" t="str">
            <v>h</v>
          </cell>
          <cell r="D695" t="str">
            <v>0,58</v>
          </cell>
        </row>
        <row r="696">
          <cell r="A696" t="str">
            <v>88403</v>
          </cell>
          <cell r="B696" t="str">
            <v>Misturador de argamassa, eixo horizontal, capacidade de mistura 160 kg, motor elétrico potência 3 cv - materiais na operação. Af_06/2014</v>
          </cell>
          <cell r="C696" t="str">
            <v>h</v>
          </cell>
          <cell r="D696" t="str">
            <v>1,56</v>
          </cell>
        </row>
        <row r="697">
          <cell r="A697" t="str">
            <v>88419</v>
          </cell>
          <cell r="B697" t="str">
            <v>Projetor de argamassa, capacidade de projeção 1,5 m3/h, alcance de 30 até 60 m, motor elétrico potência 7,5 hp - depreciação. Af_06/2014</v>
          </cell>
          <cell r="C697" t="str">
            <v>h</v>
          </cell>
          <cell r="D697" t="str">
            <v>3,06</v>
          </cell>
        </row>
        <row r="698">
          <cell r="A698" t="str">
            <v>88422</v>
          </cell>
          <cell r="B698" t="str">
            <v>Projetor de argamassa, capacidade de projeção 1,5 m3/h, alcance de 30 até 60 m, motor elétrico potência 7,5 hp - juros. Af_06/2014</v>
          </cell>
          <cell r="C698" t="str">
            <v>h</v>
          </cell>
          <cell r="D698" t="str">
            <v>0,68</v>
          </cell>
        </row>
        <row r="699">
          <cell r="A699" t="str">
            <v>88425</v>
          </cell>
          <cell r="B699" t="str">
            <v>Projetor de argamassa, capacidade de projeção 1,5 m3/h, alcance de 30 até 60 m, motor elétrico potência 7,5 hp - manutenção. Af_06/2014</v>
          </cell>
          <cell r="C699" t="str">
            <v>h</v>
          </cell>
          <cell r="D699" t="str">
            <v>3,35</v>
          </cell>
        </row>
        <row r="700">
          <cell r="A700" t="str">
            <v>88427</v>
          </cell>
          <cell r="B700" t="str">
            <v>Projetor de argamassa, capacidade de projeção 1,5 m3/h, alcance de 30 até 60 m, motor elétrico potência 7,5 hp - materiais na operação. Af_06/2014</v>
          </cell>
          <cell r="C700" t="str">
            <v>h</v>
          </cell>
          <cell r="D700" t="str">
            <v>3,95</v>
          </cell>
        </row>
        <row r="701">
          <cell r="A701" t="str">
            <v>88434</v>
          </cell>
          <cell r="B701" t="str">
            <v>Projetor de argamassa, capacidade de projeção 2 m3/h, alcance até 50 m, motor elétrico potência 7,5 hp - depreciação. Af_06/2014</v>
          </cell>
          <cell r="C701" t="str">
            <v>h</v>
          </cell>
          <cell r="D701" t="str">
            <v>4,06</v>
          </cell>
        </row>
        <row r="702">
          <cell r="A702" t="str">
            <v>88435</v>
          </cell>
          <cell r="B702" t="str">
            <v>Projetor de argamassa, capacidade de projeção 2 m3/h, alcance até 50 m, motor elétrico potência 7,5 hp - juros. Af_06/2014</v>
          </cell>
          <cell r="C702" t="str">
            <v>h</v>
          </cell>
          <cell r="D702" t="str">
            <v>0,91</v>
          </cell>
        </row>
        <row r="703">
          <cell r="A703" t="str">
            <v>88436</v>
          </cell>
          <cell r="B703" t="str">
            <v>Projetor de argamassa, capacidade de projeção 2 m3/h, alcance até 50 m, motor elétrico potência 7,5 hp - manutenção. Af_06/2014</v>
          </cell>
          <cell r="C703" t="str">
            <v>h</v>
          </cell>
          <cell r="D703" t="str">
            <v>4,44</v>
          </cell>
        </row>
        <row r="704">
          <cell r="A704" t="str">
            <v>88437</v>
          </cell>
          <cell r="B704" t="str">
            <v>Projetor de argamassa, capacidade de projeção 2 m3/h, alcance até 50 m, motor elétrico potência 7,5 hp - materiais na operação. Af_06/2014</v>
          </cell>
          <cell r="C704" t="str">
            <v>h</v>
          </cell>
          <cell r="D704" t="str">
            <v>3,95</v>
          </cell>
        </row>
        <row r="705">
          <cell r="A705" t="str">
            <v>88569</v>
          </cell>
          <cell r="B705" t="str">
            <v>Espargidor de asfalto pressurizado com tanque de 2500 l, rebocável com motor a gasolina potência 3,4 hp - depreciação. Af_07/2014</v>
          </cell>
          <cell r="C705" t="str">
            <v>h</v>
          </cell>
          <cell r="D705" t="str">
            <v>2,46</v>
          </cell>
        </row>
        <row r="706">
          <cell r="A706" t="str">
            <v>88570</v>
          </cell>
          <cell r="B706" t="str">
            <v>Espargidor de asfalto pressurizado com tanque de 2500 l, rebocável com motor a gasolina potência 3,4 hp - juros. Af_07/2014</v>
          </cell>
          <cell r="C706" t="str">
            <v>h</v>
          </cell>
          <cell r="D706" t="str">
            <v>0,83</v>
          </cell>
        </row>
        <row r="707">
          <cell r="A707" t="str">
            <v>88826</v>
          </cell>
          <cell r="B707" t="str">
            <v>Betoneira capacidade nominal de 400 l, capacidade de mistura 280 l, motor elétrico trifásico potência de 2 cv, sem carregador - depreciação. Af_10/2014</v>
          </cell>
          <cell r="C707" t="str">
            <v>h</v>
          </cell>
          <cell r="D707" t="str">
            <v>0,18</v>
          </cell>
        </row>
        <row r="708">
          <cell r="A708" t="str">
            <v>88827</v>
          </cell>
          <cell r="B708" t="str">
            <v>Betoneira capacidade nominal de 400 l, capacidade de mistura 280 l, motor elétrico trifásico potência de 2 cv, sem carregador - juros. Af_10/2014</v>
          </cell>
          <cell r="C708" t="str">
            <v>h</v>
          </cell>
          <cell r="D708" t="str">
            <v>0,04</v>
          </cell>
        </row>
        <row r="709">
          <cell r="A709" t="str">
            <v>88828</v>
          </cell>
          <cell r="B709" t="str">
            <v>Betoneira capacidade nominal de 400 l, capacidade de mistura 280 l, motor elétrico trifásico potência de 2 cv, sem carregador - manutenção. Af_10/2014</v>
          </cell>
          <cell r="C709" t="str">
            <v>h</v>
          </cell>
          <cell r="D709" t="str">
            <v>0,17</v>
          </cell>
        </row>
        <row r="710">
          <cell r="A710" t="str">
            <v>88829</v>
          </cell>
          <cell r="B710" t="str">
            <v>Betoneira capacidade nominal de 400 l, capacidade de mistura 280 l, motor elétrico trifásico potência de 2 cv, sem carregador - materiais na operação. Af_10/2014</v>
          </cell>
          <cell r="C710" t="str">
            <v>h</v>
          </cell>
          <cell r="D710" t="str">
            <v>1,03</v>
          </cell>
        </row>
        <row r="711">
          <cell r="A711" t="str">
            <v>88832</v>
          </cell>
          <cell r="B711" t="str">
            <v>Escavadeira hidráulica sobre esteiras, caçamba 0,80 m3, peso operacional 17,8 t, potência líquida 110 hp - depreciação. Af_10/2014</v>
          </cell>
          <cell r="C711" t="str">
            <v>h</v>
          </cell>
          <cell r="D711" t="str">
            <v>22,44</v>
          </cell>
        </row>
        <row r="712">
          <cell r="A712" t="str">
            <v>88834</v>
          </cell>
          <cell r="B712" t="str">
            <v>Escavadeira hidráulica sobre esteiras, caçamba 0,80 m3, peso operacional 17,8 t, potência líquida 110 hp - juros. Af_10/2014</v>
          </cell>
          <cell r="C712" t="str">
            <v>h</v>
          </cell>
          <cell r="D712" t="str">
            <v>5,77</v>
          </cell>
        </row>
        <row r="713">
          <cell r="A713" t="str">
            <v>88835</v>
          </cell>
          <cell r="B713" t="str">
            <v>Escavadeira hidráulica sobre esteiras, caçamba 0,80 m3, peso operacional 17,8 t, potência líquida 110 hp - manutenção. Af_10/2014</v>
          </cell>
          <cell r="C713" t="str">
            <v>h</v>
          </cell>
          <cell r="D713" t="str">
            <v>28,05</v>
          </cell>
        </row>
        <row r="714">
          <cell r="A714" t="str">
            <v>88836</v>
          </cell>
          <cell r="B714" t="str">
            <v>Escavadeira hidráulica sobre esteiras, caçamba 0,80 m3, peso operacional 17,8 t, potência líquida 110 hp - materiais na operação. Af_10/2014</v>
          </cell>
          <cell r="C714" t="str">
            <v>h</v>
          </cell>
          <cell r="D714" t="str">
            <v>50,21</v>
          </cell>
        </row>
        <row r="715">
          <cell r="A715" t="str">
            <v>88839</v>
          </cell>
          <cell r="B715" t="str">
            <v>Trator de esteiras, potência 125 hp, peso operacional 12,9 t, com lâmina 2,7 m3 - depreciação. Af_10/2014</v>
          </cell>
          <cell r="C715" t="str">
            <v>h</v>
          </cell>
          <cell r="D715" t="str">
            <v>16,94</v>
          </cell>
        </row>
        <row r="716">
          <cell r="A716" t="str">
            <v>88840</v>
          </cell>
          <cell r="B716" t="str">
            <v>Trator de esteiras, potência 125 hp, peso operacional 12,9 t, com lâmina 2,7 m3 - juros. Af_10/2014</v>
          </cell>
          <cell r="C716" t="str">
            <v>h</v>
          </cell>
          <cell r="D716" t="str">
            <v>7,24</v>
          </cell>
        </row>
        <row r="717">
          <cell r="A717" t="str">
            <v>88841</v>
          </cell>
          <cell r="B717" t="str">
            <v>Trator de esteiras, potência 125 hp, peso operacional 12,9 t, com lâmina 2,7 m3 - manutenção. Af_10/2014</v>
          </cell>
          <cell r="C717" t="str">
            <v>h</v>
          </cell>
          <cell r="D717" t="str">
            <v>30,29</v>
          </cell>
        </row>
        <row r="718">
          <cell r="A718" t="str">
            <v>88842</v>
          </cell>
          <cell r="B718" t="str">
            <v>Trator de esteiras, potência 125 hp, peso operacional 12,9 t, com lâmina 2,7 m3 - materiais na operação. Af_10/2014</v>
          </cell>
          <cell r="C718" t="str">
            <v>h</v>
          </cell>
          <cell r="D718" t="str">
            <v>57,08</v>
          </cell>
        </row>
        <row r="719">
          <cell r="A719" t="str">
            <v>88847</v>
          </cell>
          <cell r="B719" t="str">
            <v>Usina de lama asfáltica, prod 30 a 50 t/h, silo de agregado 7 m3, reservatórios para emulsão e água de 2,3 m3 cada, misturador tipo pug mill a ser montado sobre caminhão - depreciação. Af_10/2014</v>
          </cell>
          <cell r="C719" t="str">
            <v>h</v>
          </cell>
          <cell r="D719" t="str">
            <v>14,55</v>
          </cell>
        </row>
        <row r="720">
          <cell r="A720" t="str">
            <v>88848</v>
          </cell>
          <cell r="B720" t="str">
            <v>Usina de lama asfáltica, prod 30 a 50 t/h, silo de agregado 7 m3, reservatórios para emulsão e água de 2,3 m3 cada, misturador tipo pug mill a ser montado sobre caminhão - juros. Af_10/2014</v>
          </cell>
          <cell r="C720" t="str">
            <v>h</v>
          </cell>
          <cell r="D720" t="str">
            <v>5,81</v>
          </cell>
        </row>
        <row r="721">
          <cell r="A721" t="str">
            <v>88853</v>
          </cell>
          <cell r="B721" t="str">
            <v>Motobomba centrífuga, motor a gasolina, potência 5,42 hp, bocais 1 1/2" x 1", diâmetro rotor 143 mm hm/q = 6 mca / 16,8 m3/h a 38 mca / 6,6 m3/h - depreciação. Af_06/2014</v>
          </cell>
          <cell r="C721" t="str">
            <v>h</v>
          </cell>
          <cell r="D721" t="str">
            <v>0,15</v>
          </cell>
        </row>
        <row r="722">
          <cell r="A722" t="str">
            <v>88854</v>
          </cell>
          <cell r="B722" t="str">
            <v>Motobomba centrífuga, motor a gasolina, potência 5,42 hp, bocais 1 1/2" x 1", diâmetro rotor 143 mm hm/q = 6 mca / 16,8 m3/h a 38 mca / 6,6 m3/h - juros. Af_06/2014</v>
          </cell>
          <cell r="C722" t="str">
            <v>h</v>
          </cell>
          <cell r="D722" t="str">
            <v>0,03</v>
          </cell>
        </row>
        <row r="723">
          <cell r="A723" t="str">
            <v>88855</v>
          </cell>
          <cell r="B723" t="str">
            <v>Grade de disco controle remoto rebocável, com 24 discos 24 x 6 mm com pneus para transporte - depreciação. Af_06/2014</v>
          </cell>
          <cell r="C723" t="str">
            <v>h</v>
          </cell>
          <cell r="D723" t="str">
            <v>1,58</v>
          </cell>
        </row>
        <row r="724">
          <cell r="A724" t="str">
            <v>88856</v>
          </cell>
          <cell r="B724" t="str">
            <v>Grade de disco controle remoto rebocável, com 24 discos 24 x 6 mm com pneus para transporte - juros. Af_06/2014</v>
          </cell>
          <cell r="C724" t="str">
            <v>h</v>
          </cell>
          <cell r="D724" t="str">
            <v>0,42</v>
          </cell>
        </row>
        <row r="725">
          <cell r="A725" t="str">
            <v>88857</v>
          </cell>
          <cell r="B725" t="str">
            <v>Retroescavadeira sobre rodas com carregadeira, tração 4x4, potência líq. 88 Hp, caçamba carreg. Cap. Mín. 1 M3, caçamba retro cap. 0,26 m3, peso operacional mín. 6.674 Kg, profundidade escavação máx. 4,37 m - depreciação. Af_06/2014</v>
          </cell>
          <cell r="C725" t="str">
            <v>h</v>
          </cell>
          <cell r="D725" t="str">
            <v>13,00</v>
          </cell>
        </row>
        <row r="726">
          <cell r="A726" t="str">
            <v>88858</v>
          </cell>
          <cell r="B726" t="str">
            <v>Retroescavadeira sobre rodas com carregadeira, tração 4x4, potência líq. 88 Hp, caçamba carreg. Cap. Mín. 1 M3, caçamba retro cap. 0,26 m3, peso operacional mín. 6.674 Kg, profundidade escavação máx. 4,37 m - juros. Af_06/2014</v>
          </cell>
          <cell r="C726" t="str">
            <v>h</v>
          </cell>
          <cell r="D726" t="str">
            <v>3,34</v>
          </cell>
        </row>
        <row r="727">
          <cell r="A727" t="str">
            <v>88859</v>
          </cell>
          <cell r="B727" t="str">
            <v>Retroescavadeira sobre rodas com carregadeira, tração 4x2, potência líq. 79 Hp, caçamba carreg. Cap. Mín. 1 M3, caçamba retro cap. 0,20 m3, peso operacional mín. 6.570 Kg, profundidade escavação máx. 4,37 m - depreciação. Af_06/2014</v>
          </cell>
          <cell r="C727" t="str">
            <v>h</v>
          </cell>
          <cell r="D727" t="str">
            <v>11,56</v>
          </cell>
        </row>
        <row r="728">
          <cell r="A728" t="str">
            <v>88860</v>
          </cell>
          <cell r="B728" t="str">
            <v>Retroescavadeira sobre rodas com carregadeira, tração 4x2, potência líq. 79 Hp, caçamba carreg. Cap. Mín. 1 M3, caçamba retro cap. 0,20 m3, peso operacional mín. 6.570 Kg, profundidade escavação máx. 4,37 m - juros. Af_06/2014</v>
          </cell>
          <cell r="C728" t="str">
            <v>h</v>
          </cell>
          <cell r="D728" t="str">
            <v>2,97</v>
          </cell>
        </row>
        <row r="729">
          <cell r="A729" t="str">
            <v>88900</v>
          </cell>
          <cell r="B729" t="str">
            <v>Escavadeira hidráulica sobre esteiras, caçamba 1,20 m3, peso operacional 21 t, potência bruta 155 hp - depreciação. Af_06/2014</v>
          </cell>
          <cell r="C729" t="str">
            <v>h</v>
          </cell>
          <cell r="D729" t="str">
            <v>26,16</v>
          </cell>
        </row>
        <row r="730">
          <cell r="A730" t="str">
            <v>88902</v>
          </cell>
          <cell r="B730" t="str">
            <v>Escavadeira hidráulica sobre esteiras, caçamba 1,20 m3, peso operacional 21 t, potência bruta 155 hp - juros. Af_06/2014</v>
          </cell>
          <cell r="C730" t="str">
            <v>h</v>
          </cell>
          <cell r="D730" t="str">
            <v>6,72</v>
          </cell>
        </row>
        <row r="731">
          <cell r="A731" t="str">
            <v>88903</v>
          </cell>
          <cell r="B731" t="str">
            <v>Escavadeira hidráulica sobre esteiras, caçamba 1,20 m3, peso operacional 21 t, potência bruta 155 hp - manutenção. Af_06/2014</v>
          </cell>
          <cell r="C731" t="str">
            <v>h</v>
          </cell>
          <cell r="D731" t="str">
            <v>32,70</v>
          </cell>
        </row>
        <row r="732">
          <cell r="A732" t="str">
            <v>88904</v>
          </cell>
          <cell r="B732" t="str">
            <v>Escavadeira hidráulica sobre esteiras, caçamba 1,20 m3, peso operacional 21 t, potência bruta 155 hp - materiais na operação. Af_06/2014</v>
          </cell>
          <cell r="C732" t="str">
            <v>h</v>
          </cell>
          <cell r="D732" t="str">
            <v>70,75</v>
          </cell>
        </row>
        <row r="733">
          <cell r="A733" t="str">
            <v>89009</v>
          </cell>
          <cell r="B733" t="str">
            <v>Trator de esteiras, potência 150 hp, peso operacional 16,7 t, com roda motriz elevada e lâmina 3,18 m3 - depreciação. Af_06/2014</v>
          </cell>
          <cell r="C733" t="str">
            <v>h</v>
          </cell>
          <cell r="D733" t="str">
            <v>20,99</v>
          </cell>
        </row>
        <row r="734">
          <cell r="A734" t="str">
            <v>89010</v>
          </cell>
          <cell r="B734" t="str">
            <v>Trator de esteiras, potência 150 hp, peso operacional 16,7 t, com roda motriz elevada e lâmina 3,18 m3 - juros. Af_06/2014</v>
          </cell>
          <cell r="C734" t="str">
            <v>h</v>
          </cell>
          <cell r="D734" t="str">
            <v>8,97</v>
          </cell>
        </row>
        <row r="735">
          <cell r="A735" t="str">
            <v>89011</v>
          </cell>
          <cell r="B735" t="str">
            <v>Retroescavadeira sobre rodas com carregadeira, tração 4x4, potência líq. 72 Hp, caçamba carreg. Cap. Mín. 0,79 m3, caçamba retro cap. 0,18 m3, peso operacional mín. 7.140 Kg, profundidade escavação máx. 4,50 m - depreciação. Af_06/2014</v>
          </cell>
          <cell r="C735" t="str">
            <v>h</v>
          </cell>
          <cell r="D735" t="str">
            <v>12,54</v>
          </cell>
        </row>
        <row r="736">
          <cell r="A736" t="str">
            <v>89012</v>
          </cell>
          <cell r="B736" t="str">
            <v>Retroescavadeira sobre rodas com carregadeira, tração 4x4, potência líq. 72 Hp, caçamba carreg. Cap. Mín. 0,79 m3, caçamba retro cap. 0,18 m3, peso operacional mín. 7.140 Kg, profundidade escavação máx. 4,50 m - juros. Af_06/2014</v>
          </cell>
          <cell r="C736" t="str">
            <v>h</v>
          </cell>
          <cell r="D736" t="str">
            <v>3,22</v>
          </cell>
        </row>
        <row r="737">
          <cell r="A737" t="str">
            <v>89013</v>
          </cell>
          <cell r="B737" t="str">
            <v>Trator de esteiras, potência 347 hp, peso operacional 38,5 t, com lâmina 8,70 m3 - depreciação. Af_06/2014</v>
          </cell>
          <cell r="C737" t="str">
            <v>h</v>
          </cell>
          <cell r="D737" t="str">
            <v>68,76</v>
          </cell>
        </row>
        <row r="738">
          <cell r="A738" t="str">
            <v>89014</v>
          </cell>
          <cell r="B738" t="str">
            <v>Trator de esteiras, potência 347 hp, peso operacional 38,5 t, com lâmina 8,70 m3 - juros. Af_06/2014</v>
          </cell>
          <cell r="C738" t="str">
            <v>h</v>
          </cell>
          <cell r="D738" t="str">
            <v>29,40</v>
          </cell>
        </row>
        <row r="739">
          <cell r="A739" t="str">
            <v>89015</v>
          </cell>
          <cell r="B739" t="str">
            <v>Vassoura mecânica rebocável com escova cilíndrica, largura útil de varrimento de 2,44 m - depreciação. Af_06/2014</v>
          </cell>
          <cell r="C739" t="str">
            <v>h</v>
          </cell>
          <cell r="D739" t="str">
            <v>1,82</v>
          </cell>
        </row>
        <row r="740">
          <cell r="A740" t="str">
            <v>89016</v>
          </cell>
          <cell r="B740" t="str">
            <v>Vassoura mecânica rebocável com escova cilíndrica, largura útil de varrimento de 2,44 m - juros. Af_06/2014</v>
          </cell>
          <cell r="C740" t="str">
            <v>h</v>
          </cell>
          <cell r="D740" t="str">
            <v>0,46</v>
          </cell>
        </row>
        <row r="741">
          <cell r="A741" t="str">
            <v>89017</v>
          </cell>
          <cell r="B741" t="str">
            <v>Trator de esteiras, potência 170 hp, peso operacional 19 t, caçamba 5,2 m3 - depreciação. Af_06/2014</v>
          </cell>
          <cell r="C741" t="str">
            <v>h</v>
          </cell>
          <cell r="D741" t="str">
            <v>20,86</v>
          </cell>
        </row>
        <row r="742">
          <cell r="A742" t="str">
            <v>89018</v>
          </cell>
          <cell r="B742" t="str">
            <v>Trator de esteiras, potência 170 hp, peso operacional 19 t, caçamba 5,2 m3 - juros. Af_06/2014</v>
          </cell>
          <cell r="C742" t="str">
            <v>h</v>
          </cell>
          <cell r="D742" t="str">
            <v>8,92</v>
          </cell>
        </row>
        <row r="743">
          <cell r="A743" t="str">
            <v>89019</v>
          </cell>
          <cell r="B743" t="str">
            <v>Bomba submersível elétrica trifásica, potência 2,96 hp, ø rotor 144 mm semi-aberto, bocal de saída ø 2, hm/q = 2 mca / 38,8 m3/h a 28 mca / 5 m3/h - depreciação. Af_06/2014</v>
          </cell>
          <cell r="C743" t="str">
            <v>h</v>
          </cell>
          <cell r="D743" t="str">
            <v>0,19</v>
          </cell>
        </row>
        <row r="744">
          <cell r="A744" t="str">
            <v>89020</v>
          </cell>
          <cell r="B744" t="str">
            <v>Bomba submersível elétrica trifásica, potência 2,96 hp, ø rotor 144 mm semi-aberto, bocal de saída ø 2, hm/q = 2 mca / 38,8 m3/h a 28 mca / 5 m3/h - juros. Af_06/2014</v>
          </cell>
          <cell r="C744" t="str">
            <v>h</v>
          </cell>
          <cell r="D744" t="str">
            <v>0,04</v>
          </cell>
        </row>
        <row r="745">
          <cell r="A745" t="str">
            <v>89023</v>
          </cell>
          <cell r="B745" t="str">
            <v>Tanque de asfalto estacionário com maçarico, capacidade 20.000 L - depreciação. Af_06/2014</v>
          </cell>
          <cell r="C745" t="str">
            <v>h</v>
          </cell>
          <cell r="D745" t="str">
            <v>2,21</v>
          </cell>
        </row>
        <row r="746">
          <cell r="A746" t="str">
            <v>89024</v>
          </cell>
          <cell r="B746" t="str">
            <v>Tanque de asfalto estacionário com maçarico, capacidade 20.000 L - juros. Af_06/2014</v>
          </cell>
          <cell r="C746" t="str">
            <v>h</v>
          </cell>
          <cell r="D746" t="str">
            <v>0,88</v>
          </cell>
        </row>
        <row r="747">
          <cell r="A747" t="str">
            <v>89025</v>
          </cell>
          <cell r="B747" t="str">
            <v>Tanque de asfalto estacionário com maçarico, capacidade 20.000 L - manutenção. Af_06/2014</v>
          </cell>
          <cell r="C747" t="str">
            <v>h</v>
          </cell>
          <cell r="D747" t="str">
            <v>4,15</v>
          </cell>
        </row>
        <row r="748">
          <cell r="A748" t="str">
            <v>89026</v>
          </cell>
          <cell r="B748" t="str">
            <v>Tanque de asfalto estacionário com maçarico, capacidade 20.000 L - materiais na operação. Af_06/2014</v>
          </cell>
          <cell r="C748" t="str">
            <v>h</v>
          </cell>
          <cell r="D748" t="str">
            <v>135,79</v>
          </cell>
        </row>
        <row r="749">
          <cell r="A749" t="str">
            <v>89029</v>
          </cell>
          <cell r="B749" t="str">
            <v>Trator de esteiras, potência 100 hp, peso operacional 9,4 t, com lâmina 2,19 m3 - depreciação. Af_06/2014</v>
          </cell>
          <cell r="C749" t="str">
            <v>h</v>
          </cell>
          <cell r="D749" t="str">
            <v>16,19</v>
          </cell>
        </row>
        <row r="750">
          <cell r="A750" t="str">
            <v>89030</v>
          </cell>
          <cell r="B750" t="str">
            <v>Trator de esteiras, potência 100 hp, peso operacional 9,4 t, com lâmina 2,19 m3 - juros. Af_06/2014</v>
          </cell>
          <cell r="C750" t="str">
            <v>h</v>
          </cell>
          <cell r="D750" t="str">
            <v>6,92</v>
          </cell>
        </row>
        <row r="751">
          <cell r="A751" t="str">
            <v>89033</v>
          </cell>
          <cell r="B751" t="str">
            <v>Trator de pneus, potência 85 cv, tração 4x4, peso com lastro de 4.675 Kg - depreciação. Af_06/2014</v>
          </cell>
          <cell r="C751" t="str">
            <v>h</v>
          </cell>
          <cell r="D751" t="str">
            <v>6,57</v>
          </cell>
        </row>
        <row r="752">
          <cell r="A752" t="str">
            <v>89034</v>
          </cell>
          <cell r="B752" t="str">
            <v>Trator de pneus, potência 85 cv, tração 4x4, peso com lastro de 4.675 Kg - juros. Af_06/2014</v>
          </cell>
          <cell r="C752" t="str">
            <v>h</v>
          </cell>
          <cell r="D752" t="str">
            <v>1,72</v>
          </cell>
        </row>
        <row r="753">
          <cell r="A753" t="str">
            <v>89128</v>
          </cell>
          <cell r="B753" t="str">
            <v>Pá carregadeira sobre rodas, potência líquida 128 hp, capacidade da caçamba 1,7 a 2,8 m3, peso operacional 11632 kg - depreciação. Af_06/2014</v>
          </cell>
          <cell r="C753" t="str">
            <v>h</v>
          </cell>
          <cell r="D753" t="str">
            <v>19,76</v>
          </cell>
        </row>
        <row r="754">
          <cell r="A754" t="str">
            <v>89129</v>
          </cell>
          <cell r="B754" t="str">
            <v>Pá carregadeira sobre rodas, potência líquida 128 hp, capacidade da caçamba 1,7 a 2,8 m3, peso operacional 11632 kg - juros. Af_06/2014</v>
          </cell>
          <cell r="C754" t="str">
            <v>h</v>
          </cell>
          <cell r="D754" t="str">
            <v>5,08</v>
          </cell>
        </row>
        <row r="755">
          <cell r="A755" t="str">
            <v>89130</v>
          </cell>
          <cell r="B755" t="str">
            <v>Pá carregadeira sobre rodas, potência 197 hp, capacidade da caçamba 2,5 a 3,5 m3, peso operacional 18338 kg - depreciação. Af_06/2014</v>
          </cell>
          <cell r="C755" t="str">
            <v>h</v>
          </cell>
          <cell r="D755" t="str">
            <v>27,41</v>
          </cell>
        </row>
        <row r="756">
          <cell r="A756" t="str">
            <v>89131</v>
          </cell>
          <cell r="B756" t="str">
            <v>Pá carregadeira sobre rodas, potência 197 hp, capacidade da caçamba 2,5 a 3,5 m3, peso operacional 18338 kg - juros. Af_06/2014</v>
          </cell>
          <cell r="C756" t="str">
            <v>h</v>
          </cell>
          <cell r="D756" t="str">
            <v>7,04</v>
          </cell>
        </row>
        <row r="757">
          <cell r="A757" t="str">
            <v>89210</v>
          </cell>
          <cell r="B757" t="str">
            <v>Rolo compactador vibratório de um cilindro aço liso, potência 80 hp, peso operacional máximo 8,1 t, impacto dinâmico 16,15 / 9,5 t, largura de trabalho 1,68 m - depreciação. Af_06/2014</v>
          </cell>
          <cell r="C757" t="str">
            <v>h</v>
          </cell>
          <cell r="D757" t="str">
            <v>14,06</v>
          </cell>
        </row>
        <row r="758">
          <cell r="A758" t="str">
            <v>89211</v>
          </cell>
          <cell r="B758" t="str">
            <v>Rolo compactador vibratório de um cilindro aço liso, potência 80 hp, peso operacional máximo 8,1 t, impacto dinâmico 16,15 / 9,5 t, largura de trabalho 1,68 m - juros. Af_06/2014</v>
          </cell>
          <cell r="C758" t="str">
            <v>h</v>
          </cell>
          <cell r="D758" t="str">
            <v>3,69</v>
          </cell>
        </row>
        <row r="759">
          <cell r="A759" t="str">
            <v>89212</v>
          </cell>
          <cell r="B759" t="str">
            <v>Bate-estacas por gravidade, potência de 160 hp, peso do martelo até 3 toneladas - depreciação. Af_11/2014</v>
          </cell>
          <cell r="C759" t="str">
            <v>h</v>
          </cell>
          <cell r="D759" t="str">
            <v>14,02</v>
          </cell>
        </row>
        <row r="760">
          <cell r="A760" t="str">
            <v>89213</v>
          </cell>
          <cell r="B760" t="str">
            <v>Bate-estacas por gravidade, potência de 160 hp, peso do martelo até 3 toneladas - juros. Af_11/2014</v>
          </cell>
          <cell r="C760" t="str">
            <v>h</v>
          </cell>
          <cell r="D760" t="str">
            <v>4,20</v>
          </cell>
        </row>
        <row r="761">
          <cell r="A761" t="str">
            <v>89214</v>
          </cell>
          <cell r="B761" t="str">
            <v>Bate-estacas por gravidade, potência de 160 hp, peso do martelo até 3 toneladas - manutenção. Af_11/2014</v>
          </cell>
          <cell r="C761" t="str">
            <v>h</v>
          </cell>
          <cell r="D761" t="str">
            <v>13,16</v>
          </cell>
        </row>
        <row r="762">
          <cell r="A762" t="str">
            <v>89215</v>
          </cell>
          <cell r="B762" t="str">
            <v>Bate-estacas por gravidade, potência de 160 hp, peso do martelo até 3 toneladas - materiais na operação. Af_11/2014</v>
          </cell>
          <cell r="C762" t="str">
            <v>h</v>
          </cell>
          <cell r="D762" t="str">
            <v>73,06</v>
          </cell>
        </row>
        <row r="763">
          <cell r="A763" t="str">
            <v>89221</v>
          </cell>
          <cell r="B763" t="str">
            <v>Betoneira capacidade nominal de 600 l, capacidade de mistura 360 l, motor elétrico trifásico potência de 4 cv, sem carregador - depreciação. Af_11/2014</v>
          </cell>
          <cell r="C763" t="str">
            <v>h</v>
          </cell>
          <cell r="D763" t="str">
            <v>0,76</v>
          </cell>
        </row>
        <row r="764">
          <cell r="A764" t="str">
            <v>89222</v>
          </cell>
          <cell r="B764" t="str">
            <v>Betoneira capacidade nominal de 600 l, capacidade de mistura 360 l, motor elétrico trifásico potência de 4 cv, sem carregador - juros. Af_11/2014</v>
          </cell>
          <cell r="C764" t="str">
            <v>h</v>
          </cell>
          <cell r="D764" t="str">
            <v>0,17</v>
          </cell>
        </row>
        <row r="765">
          <cell r="A765" t="str">
            <v>89223</v>
          </cell>
          <cell r="B765" t="str">
            <v>Betoneira capacidade nominal de 600 l, capacidade de mistura 360 l, motor elétrico trifásico potência de 4 cv, sem carregador - manutenção. Af_11/2014</v>
          </cell>
          <cell r="C765" t="str">
            <v>h</v>
          </cell>
          <cell r="D765" t="str">
            <v>0,71</v>
          </cell>
        </row>
        <row r="766">
          <cell r="A766" t="str">
            <v>89224</v>
          </cell>
          <cell r="B766" t="str">
            <v>Betoneira capacidade nominal de 600 l, capacidade de mistura 360 l, motor elétrico trifásico potência de 4 cv, sem carregador - materiais na operação. Af_11/2014</v>
          </cell>
          <cell r="C766" t="str">
            <v>h</v>
          </cell>
          <cell r="D766" t="str">
            <v>2,07</v>
          </cell>
        </row>
        <row r="767">
          <cell r="A767" t="str">
            <v>89228</v>
          </cell>
          <cell r="B767" t="str">
            <v>Motoniveladora potência básica líquida (primeira marcha) 125 hp, peso bruto 13032 kg, largura da lâmina de 3,7 m - depreciação. Af_06/2014</v>
          </cell>
          <cell r="C767" t="str">
            <v>h</v>
          </cell>
          <cell r="D767" t="str">
            <v>23,20</v>
          </cell>
        </row>
        <row r="768">
          <cell r="A768" t="str">
            <v>89229</v>
          </cell>
          <cell r="B768" t="str">
            <v>Motoniveladora potência básica líquida (primeira marcha) 125 hp, peso bruto 13032 kg, largura da lâmina de 3,7 m - juros. Af_06/2014</v>
          </cell>
          <cell r="C768" t="str">
            <v>h</v>
          </cell>
          <cell r="D768" t="str">
            <v>7,94</v>
          </cell>
        </row>
        <row r="769">
          <cell r="A769" t="str">
            <v>89230</v>
          </cell>
          <cell r="B769" t="str">
            <v>Fresadora de asfalto a frio sobre rodas, largura fresagem de 1,0 m, potência 208 hp - depreciação. Af_11/2014</v>
          </cell>
          <cell r="C769" t="str">
            <v>h</v>
          </cell>
          <cell r="D769" t="str">
            <v>71,66</v>
          </cell>
        </row>
        <row r="770">
          <cell r="A770" t="str">
            <v>89231</v>
          </cell>
          <cell r="B770" t="str">
            <v>Fresadora de asfalto a frio sobre rodas, largura fresagem de 1,0 m, potência 208 hp - juros. Af_11/2014</v>
          </cell>
          <cell r="C770" t="str">
            <v>h</v>
          </cell>
          <cell r="D770" t="str">
            <v>21,48</v>
          </cell>
        </row>
        <row r="771">
          <cell r="A771" t="str">
            <v>89232</v>
          </cell>
          <cell r="B771" t="str">
            <v>Fresadora de asfalto a frio sobre rodas, largura fresagem de 1,0 m, potência 208 hp - manutenção. Af_11/2014</v>
          </cell>
          <cell r="C771" t="str">
            <v>h</v>
          </cell>
          <cell r="D771" t="str">
            <v>127,83</v>
          </cell>
        </row>
        <row r="772">
          <cell r="A772" t="str">
            <v>89233</v>
          </cell>
          <cell r="B772" t="str">
            <v>Fresadora de asfalto a frio sobre rodas, largura fresagem de 1,0 m, potência 208 hp - materiais na operação. Af_11/2014</v>
          </cell>
          <cell r="C772" t="str">
            <v>h</v>
          </cell>
          <cell r="D772" t="str">
            <v>94,96</v>
          </cell>
        </row>
        <row r="773">
          <cell r="A773" t="str">
            <v>89236</v>
          </cell>
          <cell r="B773" t="str">
            <v>Fresadora de asfalto a frio sobre rodas, largura fresagem de 2,0 m, potência 550 hp - depreciação. Af_11/2014</v>
          </cell>
          <cell r="C773" t="str">
            <v>h</v>
          </cell>
          <cell r="D773" t="str">
            <v>167,41</v>
          </cell>
        </row>
        <row r="774">
          <cell r="A774" t="str">
            <v>89237</v>
          </cell>
          <cell r="B774" t="str">
            <v>Fresadora de asfalto a frio sobre rodas, largura fresagem de 2,0 m, potência 550 hp - juros. Af_11/2014</v>
          </cell>
          <cell r="C774" t="str">
            <v>h</v>
          </cell>
          <cell r="D774" t="str">
            <v>50,19</v>
          </cell>
        </row>
        <row r="775">
          <cell r="A775" t="str">
            <v>89238</v>
          </cell>
          <cell r="B775" t="str">
            <v>Fresadora de asfalto a frio sobre rodas, largura fresagem de 2,0 m, potência 550 hp - manutenção. Af_11/2014</v>
          </cell>
          <cell r="C775" t="str">
            <v>h</v>
          </cell>
          <cell r="D775" t="str">
            <v>298,63</v>
          </cell>
        </row>
        <row r="776">
          <cell r="A776" t="str">
            <v>89239</v>
          </cell>
          <cell r="B776" t="str">
            <v>Fresadora de asfalto a frio sobre rodas, largura fresagem de 2,0 m, potência 550 hp - materiais na operação. Af_11/2014</v>
          </cell>
          <cell r="C776" t="str">
            <v>h</v>
          </cell>
          <cell r="D776" t="str">
            <v>251,12</v>
          </cell>
        </row>
        <row r="777">
          <cell r="A777" t="str">
            <v>89240</v>
          </cell>
          <cell r="B777" t="str">
            <v>Vibroacabadora de asfalto sobre esteiras, largura de pavimentação 1,90 m a 5,30 m, potência 105 hp capacidade 450 t/h - depreciação. Af_11/2014</v>
          </cell>
          <cell r="C777" t="str">
            <v>h</v>
          </cell>
          <cell r="D777" t="str">
            <v>51,38</v>
          </cell>
        </row>
        <row r="778">
          <cell r="A778" t="str">
            <v>89241</v>
          </cell>
          <cell r="B778" t="str">
            <v>Vibroacabadora de asfalto sobre esteiras, largura de pavimentação 1,90 m a 5,30 m, potência 105 hp capacidade 450 t/h - juros. Af_11/2014</v>
          </cell>
          <cell r="C778" t="str">
            <v>h</v>
          </cell>
          <cell r="D778" t="str">
            <v>17,59</v>
          </cell>
        </row>
        <row r="779">
          <cell r="A779" t="str">
            <v>89246</v>
          </cell>
          <cell r="B779" t="str">
            <v>Recicladora de asfalto a frio sobre rodas, largura fresagem de 2,0 m, potência 422 hp - depreciação. Af_11/2014</v>
          </cell>
          <cell r="C779" t="str">
            <v>h</v>
          </cell>
          <cell r="D779" t="str">
            <v>145,47</v>
          </cell>
        </row>
        <row r="780">
          <cell r="A780" t="str">
            <v>89247</v>
          </cell>
          <cell r="B780" t="str">
            <v>Recicladora de asfalto a frio sobre rodas, largura fresagem de 2,0 m, potência 422 hp - juros. Af_11/2014</v>
          </cell>
          <cell r="C780" t="str">
            <v>h</v>
          </cell>
          <cell r="D780" t="str">
            <v>43,61</v>
          </cell>
        </row>
        <row r="781">
          <cell r="A781" t="str">
            <v>89248</v>
          </cell>
          <cell r="B781" t="str">
            <v>Recicladora de asfalto a frio sobre rodas, largura fresagem de 2,0 m, potência 422 hp - manutenção. Af_11/2014</v>
          </cell>
          <cell r="C781" t="str">
            <v>h</v>
          </cell>
          <cell r="D781" t="str">
            <v>259,49</v>
          </cell>
        </row>
        <row r="782">
          <cell r="A782" t="str">
            <v>89249</v>
          </cell>
          <cell r="B782" t="str">
            <v>Recicladora de asfalto a frio sobre rodas, largura fresagem de 2,0 m, potência 422 hp - materiais na operação. Af_11/2014</v>
          </cell>
          <cell r="C782" t="str">
            <v>h</v>
          </cell>
          <cell r="D782" t="str">
            <v>192,67</v>
          </cell>
        </row>
        <row r="783">
          <cell r="A783" t="str">
            <v>89253</v>
          </cell>
          <cell r="B783" t="str">
            <v>Vibroacabadora de asfalto sobre esteiras, largura de pavimentação 2,13 m a 4,55 m, potência 100 hp, capacidade 400 t/h - depreciação. Af_11/2014</v>
          </cell>
          <cell r="C783" t="str">
            <v>h</v>
          </cell>
          <cell r="D783" t="str">
            <v>42,10</v>
          </cell>
        </row>
        <row r="784">
          <cell r="A784" t="str">
            <v>89254</v>
          </cell>
          <cell r="B784" t="str">
            <v>Vibroacabadora de asfalto sobre esteiras, largura de pavimentação 2,13 m a 4,55 m, potência 100 hp, capacidade 400 t/h - juros. Af_11/2014</v>
          </cell>
          <cell r="C784" t="str">
            <v>h</v>
          </cell>
          <cell r="D784" t="str">
            <v>14,42</v>
          </cell>
        </row>
        <row r="785">
          <cell r="A785" t="str">
            <v>89255</v>
          </cell>
          <cell r="B785" t="str">
            <v>Vibroacabadora de asfalto sobre esteiras, largura de pavimentação 2,13 m a 4,55 m, potência 100 hp, capacidade 400 t/h - manutenção. Af_11/2014</v>
          </cell>
          <cell r="C785" t="str">
            <v>h</v>
          </cell>
          <cell r="D785" t="str">
            <v>67,68</v>
          </cell>
        </row>
        <row r="786">
          <cell r="A786" t="str">
            <v>89256</v>
          </cell>
          <cell r="B786" t="str">
            <v>Vibroacabadora de asfalto sobre esteiras, largura de pavimentação 2,13 m a 4,55 m, potência 100 hp, capacidade 400 t/h - materiais na operação. Af_11/2014</v>
          </cell>
          <cell r="C786" t="str">
            <v>h</v>
          </cell>
          <cell r="D786" t="str">
            <v>45,66</v>
          </cell>
        </row>
        <row r="787">
          <cell r="A787" t="str">
            <v>89259</v>
          </cell>
          <cell r="B787" t="str">
            <v>Guindauto hidráulico, capacidade máxima de carga 6200 kg, momento máximo de carga 11,7 tm, alcance máximo horizontal 9,70 m, inclusive caminhão toco pbt 16.000 Kg, potência de 189 cv - depreciação. Af_06/2014</v>
          </cell>
          <cell r="C787" t="str">
            <v>h</v>
          </cell>
          <cell r="D787" t="str">
            <v>8,78</v>
          </cell>
        </row>
        <row r="788">
          <cell r="A788" t="str">
            <v>89260</v>
          </cell>
          <cell r="B788" t="str">
            <v>Guindauto hidráulico, capacidade máxima de carga 6200 kg, momento máximo de carga 11,7 tm, alcance máximo horizontal 9,70 m, inclusive caminhão toco pbt 16.000 Kg, potência de 189 cv - juros. Af_06/2014</v>
          </cell>
          <cell r="C788" t="str">
            <v>h</v>
          </cell>
          <cell r="D788" t="str">
            <v>3,50</v>
          </cell>
        </row>
        <row r="789">
          <cell r="A789" t="str">
            <v>89262</v>
          </cell>
          <cell r="B789" t="str">
            <v>Guindauto hidráulico, capacidade máxima de carga 6200 kg, momento máximo de carga 11,7 tm, alcance máximo horizontal 9,70 m, inclusive caminhão toco pbt 16.000 Kg, potência de 189 cv - manutenção. Af_06/2014</v>
          </cell>
          <cell r="C789" t="str">
            <v>h</v>
          </cell>
          <cell r="D789" t="str">
            <v>16,47</v>
          </cell>
        </row>
        <row r="790">
          <cell r="A790" t="str">
            <v>89264</v>
          </cell>
          <cell r="B790" t="str">
            <v>Caminhão toco, pbt 16.000 Kg, carga útil máx. 10.685 Kg, dist. Entre eixos 4,8 m, potência 189 cv, inclusive carroceria fixa aberta de madeira p/ transporte geral de carga seca, dimen. Aprox. 2,5 x 7,00 x 0,50 m - depreciação. Af_06/2014</v>
          </cell>
          <cell r="C790" t="str">
            <v>h</v>
          </cell>
          <cell r="D790" t="str">
            <v>6,85</v>
          </cell>
        </row>
        <row r="791">
          <cell r="A791" t="str">
            <v>89265</v>
          </cell>
          <cell r="B791" t="str">
            <v>Caminhão toco, pbt 16.000 Kg, carga útil máx. 10.685 Kg, dist. Entre eixos 4,8 m, potência 189 cv, inclusive carroceria fixa aberta de madeira p/ transporte geral de carga seca, dimen. Aprox. 2,5 x 7,00 x 0,50 m - juros. Af_06/2014</v>
          </cell>
          <cell r="C791" t="str">
            <v>h</v>
          </cell>
          <cell r="D791" t="str">
            <v>2,73</v>
          </cell>
        </row>
        <row r="792">
          <cell r="A792" t="str">
            <v>89266</v>
          </cell>
          <cell r="B792" t="str">
            <v>Caminhão toco, pbt 16.000 Kg, carga útil máx. 10.685 Kg, dist. Entre eixos 4,8 m, potência 189 cv, inclusive carroceria fixa aberta de madeira p/ transporte geral de carga seca, dimen. Aprox. 2,5 x 7,00 x 0,50 m - impostos e seguros. Af_06/2014</v>
          </cell>
          <cell r="C792" t="str">
            <v>h</v>
          </cell>
          <cell r="D792" t="str">
            <v>0,55</v>
          </cell>
        </row>
        <row r="793">
          <cell r="A793" t="str">
            <v>89267</v>
          </cell>
          <cell r="B793" t="str">
            <v>Guindaste hidráulico autopropelido, com lança telescópica 28,80 m, capacidade máxima 30 t, potência 97 kw, tração 4 x 4 - depreciação. Af_11/2014</v>
          </cell>
          <cell r="C793" t="str">
            <v>h</v>
          </cell>
          <cell r="D793" t="str">
            <v>24,41</v>
          </cell>
        </row>
        <row r="794">
          <cell r="A794" t="str">
            <v>89268</v>
          </cell>
          <cell r="B794" t="str">
            <v>Guindaste hidráulico autopropelido, com lança telescópica 28,80 m, capacidade máxima 30 t, potência 97 kw, tração 4 x 4 - juros. Af_11/2014</v>
          </cell>
          <cell r="C794" t="str">
            <v>h</v>
          </cell>
          <cell r="D794" t="str">
            <v>8,36</v>
          </cell>
        </row>
        <row r="795">
          <cell r="A795" t="str">
            <v>89269</v>
          </cell>
          <cell r="B795" t="str">
            <v>Guindaste hidráulico autopropelido, com lança telescópica 28,80 m, capacidade máxima 30 t, potência 97 kw, tração 4 x 4 - impostos e seguros. Af_11/2014</v>
          </cell>
          <cell r="C795" t="str">
            <v>h</v>
          </cell>
          <cell r="D795" t="str">
            <v>1,70</v>
          </cell>
        </row>
        <row r="796">
          <cell r="A796" t="str">
            <v>89270</v>
          </cell>
          <cell r="B796" t="str">
            <v>Guindaste hidráulico autopropelido, com lança telescópica 28,80 m, capacidade máxima 30 t, potência 97 kw, tração 4 x 4 - manutenção. Af_11/2014</v>
          </cell>
          <cell r="C796" t="str">
            <v>h</v>
          </cell>
          <cell r="D796" t="str">
            <v>39,24</v>
          </cell>
        </row>
        <row r="797">
          <cell r="A797" t="str">
            <v>89271</v>
          </cell>
          <cell r="B797" t="str">
            <v>Guindaste hidráulico autopropelido, com lança telescópica 28,80 m, capacidade máxima 30 t, potência 97 kw, tração 4 x 4 - materiais na operação. Af_11/2014</v>
          </cell>
          <cell r="C797" t="str">
            <v>h</v>
          </cell>
          <cell r="D797" t="str">
            <v>59,36</v>
          </cell>
        </row>
        <row r="798">
          <cell r="A798" t="str">
            <v>89274</v>
          </cell>
          <cell r="B798" t="str">
            <v>Betoneira capacidade nominal de 600 l, capacidade de mistura 440 l, motor a diesel potência 10 hp, com carregador - depreciação. Af_11/2014</v>
          </cell>
          <cell r="C798" t="str">
            <v>h</v>
          </cell>
          <cell r="D798" t="str">
            <v>0,92</v>
          </cell>
        </row>
        <row r="799">
          <cell r="A799" t="str">
            <v>89275</v>
          </cell>
          <cell r="B799" t="str">
            <v>Betoneira capacidade nominal de 600 l, capacidade de mistura 440 l, motor a diesel potência 10 hp, com carregador - juros. Af_11/2014</v>
          </cell>
          <cell r="C799" t="str">
            <v>h</v>
          </cell>
          <cell r="D799" t="str">
            <v>0,20</v>
          </cell>
        </row>
        <row r="800">
          <cell r="A800" t="str">
            <v>89276</v>
          </cell>
          <cell r="B800" t="str">
            <v>Betoneira capacidade nominal de 600 l, capacidade de mistura 440 l, motor a diesel potência 10 hp, com carregador - manutenção. Af_11/2014</v>
          </cell>
          <cell r="C800" t="str">
            <v>h</v>
          </cell>
          <cell r="D800" t="str">
            <v>0,87</v>
          </cell>
        </row>
        <row r="801">
          <cell r="A801" t="str">
            <v>89277</v>
          </cell>
          <cell r="B801" t="str">
            <v>Betoneira capacidade nominal de 600 l, capacidade de mistura 440 l, motor a diesel potência 10 hp, com carregador - materiais na operação. Af_11/2014</v>
          </cell>
          <cell r="C801" t="str">
            <v>h</v>
          </cell>
          <cell r="D801" t="str">
            <v>4,55</v>
          </cell>
        </row>
        <row r="802">
          <cell r="A802" t="str">
            <v>89280</v>
          </cell>
          <cell r="B802" t="str">
            <v>Rolo compactador vibratório tandem aço liso, potência 58 hp, peso sem/com lastro 6,5 / 9,4 t, largura de trabalho 1,2 m - depreciação. Af_06/2014</v>
          </cell>
          <cell r="C802" t="str">
            <v>h</v>
          </cell>
          <cell r="D802" t="str">
            <v>17,26</v>
          </cell>
        </row>
        <row r="803">
          <cell r="A803" t="str">
            <v>89281</v>
          </cell>
          <cell r="B803" t="str">
            <v>Rolo compactador vibratório tandem aço liso, potência 58 hp, peso sem/com lastro 6,5 / 9,4 t, largura de trabalho 1,2 m - juros. Af_06/2014</v>
          </cell>
          <cell r="C803" t="str">
            <v>h</v>
          </cell>
          <cell r="D803" t="str">
            <v>4,53</v>
          </cell>
        </row>
        <row r="804">
          <cell r="A804" t="str">
            <v>89870</v>
          </cell>
          <cell r="B804" t="str">
            <v>Caminhão basculante 14 m3, com cavalo mecânico de capacidade máxima de tração combinado de 36000 kg, potência 286 cv, inclusive semireboque com caçamba metálica - depreciação. Af_12/2014</v>
          </cell>
          <cell r="C804" t="str">
            <v>h</v>
          </cell>
          <cell r="D804" t="str">
            <v>19,26</v>
          </cell>
        </row>
        <row r="805">
          <cell r="A805" t="str">
            <v>89871</v>
          </cell>
          <cell r="B805" t="str">
            <v>Caminhão basculante 14 m3, com cavalo mecânico de capacidade máxima de tração combinado de 36000 kg, potência 286 cv, inclusive semireboque com caçamba metálica - juros. Af_12/2014</v>
          </cell>
          <cell r="C805" t="str">
            <v>h</v>
          </cell>
          <cell r="D805" t="str">
            <v>6,73</v>
          </cell>
        </row>
        <row r="806">
          <cell r="A806" t="str">
            <v>89872</v>
          </cell>
          <cell r="B806" t="str">
            <v>Caminhão basculante 14 m3, com cavalo mecânico de capacidade máxima de tração combinado de 36000 kg, potência 286 cv, inclusive semireboque com caçamba metálica - impostos e seguros. Af_12/2014</v>
          </cell>
          <cell r="C806" t="str">
            <v>h</v>
          </cell>
          <cell r="D806" t="str">
            <v>1,39</v>
          </cell>
        </row>
        <row r="807">
          <cell r="A807" t="str">
            <v>89873</v>
          </cell>
          <cell r="B807" t="str">
            <v>Caminhão basculante 14 m3, com cavalo mecânico de capacidade máxima de tração combinado de 36000 kg, potência 286 cv, inclusive semireboque com caçamba metálica - manutenção. Af_12/2014</v>
          </cell>
          <cell r="C807" t="str">
            <v>h</v>
          </cell>
          <cell r="D807" t="str">
            <v>36,12</v>
          </cell>
        </row>
        <row r="808">
          <cell r="A808" t="str">
            <v>89874</v>
          </cell>
          <cell r="B808" t="str">
            <v>Caminhão basculante 14 m3, com cavalo mecânico de capacidade máxima de tração combinado de 36000 kg, potência 286 cv, inclusive semireboque com caçamba metálica - materiais na operação. Af_12/2014</v>
          </cell>
          <cell r="C808" t="str">
            <v>h</v>
          </cell>
          <cell r="D808" t="str">
            <v>128,82</v>
          </cell>
        </row>
        <row r="809">
          <cell r="A809" t="str">
            <v>89878</v>
          </cell>
          <cell r="B809" t="str">
            <v>Caminhão basculante 18 m3, com cavalo mecânico de capacidade máxima de tração combinado de 45000 kg, potência 330 cv, inclusive semireboque com caçamba metálica - depreciação. Af_12/2014</v>
          </cell>
          <cell r="C809" t="str">
            <v>h</v>
          </cell>
          <cell r="D809" t="str">
            <v>20,04</v>
          </cell>
        </row>
        <row r="810">
          <cell r="A810" t="str">
            <v>89879</v>
          </cell>
          <cell r="B810" t="str">
            <v>Caminhão basculante 18 m3, com cavalo mecânico de capacidade máxima de tração combinado de 45000 kg, potência 330 cv, inclusive semireboque com caçamba metálica - juros. Af_12/2014</v>
          </cell>
          <cell r="C810" t="str">
            <v>h</v>
          </cell>
          <cell r="D810" t="str">
            <v>7,01</v>
          </cell>
        </row>
        <row r="811">
          <cell r="A811" t="str">
            <v>89880</v>
          </cell>
          <cell r="B811" t="str">
            <v>Caminhão basculante 18 m3, com cavalo mecânico de capacidade máxima de tração combinado de 45000 kg, potência 330 cv, inclusive semireboque com caçamba metálica - impostos e seguros. Af_12/2014</v>
          </cell>
          <cell r="C811" t="str">
            <v>h</v>
          </cell>
          <cell r="D811" t="str">
            <v>1,44</v>
          </cell>
        </row>
        <row r="812">
          <cell r="A812" t="str">
            <v>89881</v>
          </cell>
          <cell r="B812" t="str">
            <v>Caminhão basculante 18 m3, com cavalo mecânico de capacidade máxima de tração combinado de 45000 kg, potência 330 cv, inclusive semireboque com caçamba metálica - manutenção. Af_12/2014</v>
          </cell>
          <cell r="C812" t="str">
            <v>h</v>
          </cell>
          <cell r="D812" t="str">
            <v>37,59</v>
          </cell>
        </row>
        <row r="813">
          <cell r="A813" t="str">
            <v>89882</v>
          </cell>
          <cell r="B813" t="str">
            <v>Caminhão basculante 18 m3, com cavalo mecânico de capacidade máxima de tração combinado de 45000 kg, potência 330 cv, inclusive semireboque com caçamba metálica - materiais na operação. Af_12/2014</v>
          </cell>
          <cell r="C813" t="str">
            <v>h</v>
          </cell>
          <cell r="D813" t="str">
            <v>148,64</v>
          </cell>
        </row>
        <row r="814">
          <cell r="A814" t="str">
            <v>90582</v>
          </cell>
          <cell r="B814" t="str">
            <v>Vibrador de imersão, diâmetro de ponteira 45mm, motor elétrico trifásico potência de 2 cv - depreciação. Af_06/2015</v>
          </cell>
          <cell r="C814" t="str">
            <v>h</v>
          </cell>
          <cell r="D814" t="str">
            <v>0,21</v>
          </cell>
        </row>
        <row r="815">
          <cell r="A815" t="str">
            <v>90583</v>
          </cell>
          <cell r="B815" t="str">
            <v>Vibrador de imersão, diâmetro de ponteira 45mm, motor elétrico trifásico potência de 2 cv - juros. Af_06/2015</v>
          </cell>
          <cell r="C815" t="str">
            <v>h</v>
          </cell>
          <cell r="D815" t="str">
            <v>0,04</v>
          </cell>
        </row>
        <row r="816">
          <cell r="A816" t="str">
            <v>90584</v>
          </cell>
          <cell r="B816" t="str">
            <v>Vibrador de imersão, diâmetro de ponteira 45mm, motor elétrico trifásico potência de 2 cv - manutenção. Af_06/2015</v>
          </cell>
          <cell r="C816" t="str">
            <v>h</v>
          </cell>
          <cell r="D816" t="str">
            <v>0,16</v>
          </cell>
        </row>
        <row r="817">
          <cell r="A817" t="str">
            <v>90585</v>
          </cell>
          <cell r="B817" t="str">
            <v>Vibrador de imersão, diâmetro de ponteira 45mm, motor elétrico trifásico potência de 2 cv - materiais na operação. Af_06/2015</v>
          </cell>
          <cell r="C817" t="str">
            <v>h</v>
          </cell>
          <cell r="D817" t="str">
            <v>1,03</v>
          </cell>
        </row>
        <row r="818">
          <cell r="A818" t="str">
            <v>90621</v>
          </cell>
          <cell r="B818" t="str">
            <v>Perfuratriz manual, torque máximo 83 n.M, potência 5 cv, com diâmetro máximo 4" - depreciação. Af_06/2015</v>
          </cell>
          <cell r="C818" t="str">
            <v>h</v>
          </cell>
          <cell r="D818" t="str">
            <v>1,15</v>
          </cell>
        </row>
        <row r="819">
          <cell r="A819" t="str">
            <v>90622</v>
          </cell>
          <cell r="B819" t="str">
            <v>Perfuratriz manual, torque máximo 83 n.M, potência 5 cv, com diâmetro máximo 4" - juros. Af_06/2015</v>
          </cell>
          <cell r="C819" t="str">
            <v>h</v>
          </cell>
          <cell r="D819" t="str">
            <v>0,25</v>
          </cell>
        </row>
        <row r="820">
          <cell r="A820" t="str">
            <v>90623</v>
          </cell>
          <cell r="B820" t="str">
            <v>Perfuratriz manual, torque máximo 83 n.M, potência 5 cv, com diâmetro máximo 4" - manutenção. Af_06/2015</v>
          </cell>
          <cell r="C820" t="str">
            <v>h</v>
          </cell>
          <cell r="D820" t="str">
            <v>1,44</v>
          </cell>
        </row>
        <row r="821">
          <cell r="A821" t="str">
            <v>90624</v>
          </cell>
          <cell r="B821" t="str">
            <v>Perfuratriz manual, torque máximo 83 n.M, potência 5 cv, com diâmetro máximo 4" - materiais na operação. Af_06/2015</v>
          </cell>
          <cell r="C821" t="str">
            <v>h</v>
          </cell>
          <cell r="D821" t="str">
            <v>2,59</v>
          </cell>
        </row>
        <row r="822">
          <cell r="A822" t="str">
            <v>90627</v>
          </cell>
          <cell r="B822" t="str">
            <v>Perfuratriz sobre esteira, torque máximo 600 kgf, peso médio 1000 kg, potência 20 hp, diâmetro máximo 10" - depreciação. Af_06/2015</v>
          </cell>
          <cell r="C822" t="str">
            <v>h</v>
          </cell>
          <cell r="D822" t="str">
            <v>23,94</v>
          </cell>
        </row>
        <row r="823">
          <cell r="A823" t="str">
            <v>90628</v>
          </cell>
          <cell r="B823" t="str">
            <v>Perfuratriz sobre esteira, torque máximo 600 kgf, peso médio 1000 kg, potência 20 hp, diâmetro máximo 10" - juros. Af_06/2015</v>
          </cell>
          <cell r="C823" t="str">
            <v>h</v>
          </cell>
          <cell r="D823" t="str">
            <v>6,28</v>
          </cell>
        </row>
        <row r="824">
          <cell r="A824" t="str">
            <v>90629</v>
          </cell>
          <cell r="B824" t="str">
            <v>Perfuratriz sobre esteira, torque máximo 600 kgf, peso médio 1000 kg, potência 20 hp, diâmetro máximo 10" - manutenção. Af_06/2015</v>
          </cell>
          <cell r="C824" t="str">
            <v>h</v>
          </cell>
          <cell r="D824" t="str">
            <v>29,95</v>
          </cell>
        </row>
        <row r="825">
          <cell r="A825" t="str">
            <v>90630</v>
          </cell>
          <cell r="B825" t="str">
            <v>Perfuratriz sobre esteira, torque máximo 600 kgf, peso médio 1000 kg, potência 20 hp, diâmetro máximo 10" - materiais na operação. Af_06/2015</v>
          </cell>
          <cell r="C825" t="str">
            <v>h</v>
          </cell>
          <cell r="D825" t="str">
            <v>10,52</v>
          </cell>
        </row>
        <row r="826">
          <cell r="A826" t="str">
            <v>90633</v>
          </cell>
          <cell r="B826" t="str">
            <v>Misturador duplo horizontal de alta turbulência, capacidade / volume 2 x 500 litros, motores elétricos mínimo 5 cv cada, para nata cimento, argamassa e outros - depreciação. Af_06/2015</v>
          </cell>
          <cell r="C826" t="str">
            <v>h</v>
          </cell>
          <cell r="D826" t="str">
            <v>2,35</v>
          </cell>
        </row>
        <row r="827">
          <cell r="A827" t="str">
            <v>90634</v>
          </cell>
          <cell r="B827" t="str">
            <v>Misturador duplo horizontal de alta turbulência, capacidade / volume 2 x 500 litros, motores elétricos mínimo 5 cv cada, para nata cimento, argamassa e outros - juros. Af_06/2015</v>
          </cell>
          <cell r="C827" t="str">
            <v>h</v>
          </cell>
          <cell r="D827" t="str">
            <v>0,53</v>
          </cell>
        </row>
        <row r="828">
          <cell r="A828" t="str">
            <v>90635</v>
          </cell>
          <cell r="B828" t="str">
            <v>Misturador duplo horizontal de alta turbulência, capacidade / volume 2 x 500 litros, motores elétricos mínimo 5 cv cada, para nata cimento, argamassa e outros - manutenção. Af_06/2015</v>
          </cell>
          <cell r="C828" t="str">
            <v>h</v>
          </cell>
          <cell r="D828" t="str">
            <v>2,57</v>
          </cell>
        </row>
        <row r="829">
          <cell r="A829" t="str">
            <v>90636</v>
          </cell>
          <cell r="B829" t="str">
            <v>Misturador duplo horizontal de alta turbulência, capacidade / volume 2 x 500 litros, motores elétricos mínimo 5 cv cada, para nata cimento, argamassa e outros - materiais na operação. Af_06/2015</v>
          </cell>
          <cell r="C829" t="str">
            <v>h</v>
          </cell>
          <cell r="D829" t="str">
            <v>5,19</v>
          </cell>
        </row>
        <row r="830">
          <cell r="A830" t="str">
            <v>90639</v>
          </cell>
          <cell r="B830" t="str">
            <v>Bomba triplex, para injeção de nata de cimento, vazão máxima de 100 litros/minuto, pressão máxima de 70 bar - depreciação. Af_06/2015</v>
          </cell>
          <cell r="C830" t="str">
            <v>h</v>
          </cell>
          <cell r="D830" t="str">
            <v>3,51</v>
          </cell>
        </row>
        <row r="831">
          <cell r="A831" t="str">
            <v>90640</v>
          </cell>
          <cell r="B831" t="str">
            <v>Bomba triplex, para injeção de nata de cimento, vazão máxima de 100 litros/minuto, pressão máxima de 70 bar - juros. Af_06/2015</v>
          </cell>
          <cell r="C831" t="str">
            <v>h</v>
          </cell>
          <cell r="D831" t="str">
            <v>0,79</v>
          </cell>
        </row>
        <row r="832">
          <cell r="A832" t="str">
            <v>90641</v>
          </cell>
          <cell r="B832" t="str">
            <v>Bomba triplex, para injeção de nata de cimento, vazão máxima de 100 litros/minuto, pressão máxima de 70 bar - manutenção. Af_06/2015</v>
          </cell>
          <cell r="C832" t="str">
            <v>h</v>
          </cell>
          <cell r="D832" t="str">
            <v>3,84</v>
          </cell>
        </row>
        <row r="833">
          <cell r="A833" t="str">
            <v>90642</v>
          </cell>
          <cell r="B833" t="str">
            <v>Bomba triplex, para injeção de nata de cimento, vazão máxima de 100 litros/minuto, pressão máxima de 70 bar - materiais na operação. Af_06/2015</v>
          </cell>
          <cell r="C833" t="str">
            <v>h</v>
          </cell>
          <cell r="D833" t="str">
            <v>4,96</v>
          </cell>
        </row>
        <row r="834">
          <cell r="A834" t="str">
            <v>90646</v>
          </cell>
          <cell r="B834" t="str">
            <v>Bomba centrífuga monoestágio com motor elétrico monofásico, potência 15 hp, diâmetro do rotor 173 mm, hm/q = 30 mca / 90 m3/h a 45 mca / 55 m3/h - depreciação. Af_06/2015</v>
          </cell>
          <cell r="C834" t="str">
            <v>h</v>
          </cell>
          <cell r="D834" t="str">
            <v>0,55</v>
          </cell>
        </row>
        <row r="835">
          <cell r="A835" t="str">
            <v>90647</v>
          </cell>
          <cell r="B835" t="str">
            <v>Bomba centrífuga monoestágio com motor elétrico monofásico, potência 15 hp, diâmetro do rotor 173 mm, hm/q = 30 mca / 90 m3/h a 45 mca / 55 m3/h - juros. Af_06/2015</v>
          </cell>
          <cell r="C835" t="str">
            <v>h</v>
          </cell>
          <cell r="D835" t="str">
            <v>0,12</v>
          </cell>
        </row>
        <row r="836">
          <cell r="A836" t="str">
            <v>90648</v>
          </cell>
          <cell r="B836" t="str">
            <v>Bomba centrífuga monoestágio com motor elétrico monofásico, potência 15 hp, diâmetro do rotor 173 mm, hm/q = 30 mca / 90 m3/h a 45 mca / 55 m3/h - manutenção. Af_06/2015</v>
          </cell>
          <cell r="C836" t="str">
            <v>h</v>
          </cell>
          <cell r="D836" t="str">
            <v>0,61</v>
          </cell>
        </row>
        <row r="837">
          <cell r="A837" t="str">
            <v>90649</v>
          </cell>
          <cell r="B837" t="str">
            <v>Bomba centrífuga monoestágio com motor elétrico monofásico, potência 15 hp, diâmetro do rotor 173 mm, hm/q = 30 mca / 90 m3/h a 45 mca / 55 m3/h - materiais na operação. Af_06/2015</v>
          </cell>
          <cell r="C837" t="str">
            <v>h</v>
          </cell>
          <cell r="D837" t="str">
            <v>8,08</v>
          </cell>
        </row>
        <row r="838">
          <cell r="A838" t="str">
            <v>90652</v>
          </cell>
          <cell r="B838" t="str">
            <v>Bomba de projeção de concreto seco, potência 10 cv, vazão 3 m3/h - depreciação. Af_06/2015</v>
          </cell>
          <cell r="C838" t="str">
            <v>h</v>
          </cell>
          <cell r="D838" t="str">
            <v>2,29</v>
          </cell>
        </row>
        <row r="839">
          <cell r="A839" t="str">
            <v>90653</v>
          </cell>
          <cell r="B839" t="str">
            <v>Bomba de projeção de concreto seco, potência 10 cv, vazão 3 m3/h - juros. Af_06/2015</v>
          </cell>
          <cell r="C839" t="str">
            <v>h</v>
          </cell>
          <cell r="D839" t="str">
            <v>0,51</v>
          </cell>
        </row>
        <row r="840">
          <cell r="A840" t="str">
            <v>90654</v>
          </cell>
          <cell r="B840" t="str">
            <v>Bomba de projeção de concreto seco, potência 10 cv, vazão 3 m3/h - manutenção. Af_06/2015</v>
          </cell>
          <cell r="C840" t="str">
            <v>h</v>
          </cell>
          <cell r="D840" t="str">
            <v>2,50</v>
          </cell>
        </row>
        <row r="841">
          <cell r="A841" t="str">
            <v>90655</v>
          </cell>
          <cell r="B841" t="str">
            <v>Bomba de projeção de concreto seco, potência 10 cv, vazão 3 m3/h - materiais na operação. Af_06/2015</v>
          </cell>
          <cell r="C841" t="str">
            <v>h</v>
          </cell>
          <cell r="D841" t="str">
            <v>5,32</v>
          </cell>
        </row>
        <row r="842">
          <cell r="A842" t="str">
            <v>90658</v>
          </cell>
          <cell r="B842" t="str">
            <v>Bomba de projeção de concreto seco, potência 10 cv, vazão 6 m3/h - depreciação. Af_06/2015</v>
          </cell>
          <cell r="C842" t="str">
            <v>h</v>
          </cell>
          <cell r="D842" t="str">
            <v>2,45</v>
          </cell>
        </row>
        <row r="843">
          <cell r="A843" t="str">
            <v>90659</v>
          </cell>
          <cell r="B843" t="str">
            <v>Bomba de projeção de concreto seco, potência 10 cv, vazão 6 m3/h - juros. Af_06/2015</v>
          </cell>
          <cell r="C843" t="str">
            <v>h</v>
          </cell>
          <cell r="D843" t="str">
            <v>0,55</v>
          </cell>
        </row>
        <row r="844">
          <cell r="A844" t="str">
            <v>90660</v>
          </cell>
          <cell r="B844" t="str">
            <v>Bomba de projeção de concreto seco, potência 10 cv, vazão 6 m3/h - manutenção. Af_06/2015</v>
          </cell>
          <cell r="C844" t="str">
            <v>h</v>
          </cell>
          <cell r="D844" t="str">
            <v>2,68</v>
          </cell>
        </row>
        <row r="845">
          <cell r="A845" t="str">
            <v>90661</v>
          </cell>
          <cell r="B845" t="str">
            <v>Bomba de projeção de concreto seco, potência 10 cv, vazão 6 m3/h - materiais na operação. Af_06/2015</v>
          </cell>
          <cell r="C845" t="str">
            <v>h</v>
          </cell>
          <cell r="D845" t="str">
            <v>5,32</v>
          </cell>
        </row>
        <row r="846">
          <cell r="A846" t="str">
            <v>90664</v>
          </cell>
          <cell r="B846" t="str">
            <v>Projetor pneumático de argamassa para chapisco e reboco com recipiente acoplado, tipo canequinha, com compressor de ar rebocável vazão 89 pcm e motor diesel de 20 cv - depreciação. Af_06/2015</v>
          </cell>
          <cell r="C846" t="str">
            <v>h</v>
          </cell>
          <cell r="D846" t="str">
            <v>3,13</v>
          </cell>
        </row>
        <row r="847">
          <cell r="A847" t="str">
            <v>90665</v>
          </cell>
          <cell r="B847" t="str">
            <v>Projetor pneumático de argamassa para chapisco e reboco com recipiente acoplado, tipo canequinha, com compressor de ar rebocável vazão 89 pcm e motor diesel de 20 cv - juros. Af_06/2015</v>
          </cell>
          <cell r="C847" t="str">
            <v>h</v>
          </cell>
          <cell r="D847" t="str">
            <v>0,69</v>
          </cell>
        </row>
        <row r="848">
          <cell r="A848" t="str">
            <v>90666</v>
          </cell>
          <cell r="B848" t="str">
            <v>Projetor pneumático de argamassa para chapisco e reboco com recipiente acoplado, tipo canequinha, com compressor de ar rebocável vazão 89 pcm e motor diesel de 20 cv - manutenção. Af_06/2015</v>
          </cell>
          <cell r="C848" t="str">
            <v>h</v>
          </cell>
          <cell r="D848" t="str">
            <v>3,42</v>
          </cell>
        </row>
        <row r="849">
          <cell r="A849" t="str">
            <v>90667</v>
          </cell>
          <cell r="B849" t="str">
            <v>Projetor pneumático de argamassa para chapisco e reboco com recipiente acoplado, tipo canequinha, com compressor de ar rebocável vazão 89 pcm e motor diesel de 20 cv - materiais na operação. Af_06/2015</v>
          </cell>
          <cell r="C849" t="str">
            <v>h</v>
          </cell>
          <cell r="D849" t="str">
            <v>9,01</v>
          </cell>
        </row>
        <row r="850">
          <cell r="A850" t="str">
            <v>90670</v>
          </cell>
          <cell r="B850" t="str">
            <v>Perfuratriz com torre metálica para execução de estaca hélice contínua, profundidade máxima de 30 m, diâmetro máximo de 800 mm, potência instalada de 268 hp, mesa rotativa com torque máximo de 170 knm - depreciação. Af_06/2015</v>
          </cell>
          <cell r="C850" t="str">
            <v>h</v>
          </cell>
          <cell r="D850" t="str">
            <v>109,86</v>
          </cell>
        </row>
        <row r="851">
          <cell r="A851" t="str">
            <v>90671</v>
          </cell>
          <cell r="B851" t="str">
            <v>Perfuratriz com torre metálica para execução de estaca hélice contínua, profundidade máxima de 30 m, diâmetro máximo de 800 mm, potência instalada de 268 hp, mesa rotativa com torque máximo de 170 knm - juros. Af_06/2015</v>
          </cell>
          <cell r="C851" t="str">
            <v>h</v>
          </cell>
          <cell r="D851" t="str">
            <v>28,85</v>
          </cell>
        </row>
        <row r="852">
          <cell r="A852" t="str">
            <v>90672</v>
          </cell>
          <cell r="B852" t="str">
            <v>Perfuratriz com torre metálica para execução de estaca hélice contínua, profundidade máxima de 30 m, diâmetro máximo de 800 mm, potência instalada de 268 hp, mesa rotativa com torque máximo de 170 knm - manutenção. Af_06/2015</v>
          </cell>
          <cell r="C852" t="str">
            <v>h</v>
          </cell>
          <cell r="D852" t="str">
            <v>137,48</v>
          </cell>
        </row>
        <row r="853">
          <cell r="A853" t="str">
            <v>90673</v>
          </cell>
          <cell r="B853" t="str">
            <v>Perfuratriz com torre metálica para execução de estaca hélice contínua, profundidade máxima de 30 m, diâmetro máximo de 800 mm, potência instalada de 268 hp, mesa rotativa com torque máximo de 170 knm - materiais na operação. Af_06/2015</v>
          </cell>
          <cell r="C853" t="str">
            <v>h</v>
          </cell>
          <cell r="D853" t="str">
            <v>122,36</v>
          </cell>
        </row>
        <row r="854">
          <cell r="A854" t="str">
            <v>90676</v>
          </cell>
          <cell r="B854" t="str">
            <v>Perfuratriz hidráulica sobre caminhão com trado curto acoplado, profundidade máxima de 20 m, diâmetro máximo de 1500 mm, potência instalada de 137 hp, mesa rotativa com torque máximo de 30 knm - depreciação. Af_06/2015</v>
          </cell>
          <cell r="C854" t="str">
            <v>h</v>
          </cell>
          <cell r="D854" t="str">
            <v>56,42</v>
          </cell>
        </row>
        <row r="855">
          <cell r="A855" t="str">
            <v>90677</v>
          </cell>
          <cell r="B855" t="str">
            <v>Perfuratriz hidráulica sobre caminhão com trado curto acoplado, profundidade máxima de 20 m, diâmetro máximo de 1500 mm, potência instalada de 137 hp, mesa rotativa com torque máximo de 30 knm - juros. Af_06/2015</v>
          </cell>
          <cell r="C855" t="str">
            <v>h</v>
          </cell>
          <cell r="D855" t="str">
            <v>14,81</v>
          </cell>
        </row>
        <row r="856">
          <cell r="A856" t="str">
            <v>90678</v>
          </cell>
          <cell r="B856" t="str">
            <v>Perfuratriz hidráulica sobre caminhão com trado curto acoplado, profundidade máxima de 20 m, diâmetro máximo de 1500 mm, potência instalada de 137 hp, mesa rotativa com torque máximo de 30 knm - manutenção. Af_06/2015</v>
          </cell>
          <cell r="C856" t="str">
            <v>h</v>
          </cell>
          <cell r="D856" t="str">
            <v>70,61</v>
          </cell>
        </row>
        <row r="857">
          <cell r="A857" t="str">
            <v>90679</v>
          </cell>
          <cell r="B857" t="str">
            <v>Perfuratriz hidráulica sobre caminhão com trado curto acoplado, profundidade máxima de 20 m, diâmetro máximo de 1500 mm, potência instalada de 137 hp, mesa rotativa com torque máximo de 30 knm - materiais na operação. Af_06/2015</v>
          </cell>
          <cell r="C857" t="str">
            <v>h</v>
          </cell>
          <cell r="D857" t="str">
            <v>62,56</v>
          </cell>
        </row>
        <row r="858">
          <cell r="A858" t="str">
            <v>90682</v>
          </cell>
          <cell r="B858" t="str">
            <v>Manipulador telescópico, potência de 85 hp, capacidade de carga de 3.500 Kg, altura máxima de elevação de 12,3 m - depreciação. Af_06/2015</v>
          </cell>
          <cell r="C858" t="str">
            <v>h</v>
          </cell>
          <cell r="D858" t="str">
            <v>26,56</v>
          </cell>
        </row>
        <row r="859">
          <cell r="A859" t="str">
            <v>90683</v>
          </cell>
          <cell r="B859" t="str">
            <v>Manipulador telescópico, potência de 85 hp, capacidade de carga de 3.500 Kg, altura máxima de elevação de 12,3 m - juros. Af_06/2015</v>
          </cell>
          <cell r="C859" t="str">
            <v>h</v>
          </cell>
          <cell r="D859" t="str">
            <v>5,97</v>
          </cell>
        </row>
        <row r="860">
          <cell r="A860" t="str">
            <v>90684</v>
          </cell>
          <cell r="B860" t="str">
            <v>Manipulador telescópico, potência de 85 hp, capacidade de carga de 3.500 Kg, altura máxima de elevação de 12,3 m - manutenção. Af_06/2015</v>
          </cell>
          <cell r="C860" t="str">
            <v>h</v>
          </cell>
          <cell r="D860" t="str">
            <v>29,05</v>
          </cell>
        </row>
        <row r="861">
          <cell r="A861" t="str">
            <v>90685</v>
          </cell>
          <cell r="B861" t="str">
            <v>Manipulador telescópico, potência de 85 hp, capacidade de carga de 3.500 Kg, altura máxima de elevação de 12,3 m - materiais na operação. Af_06/2015</v>
          </cell>
          <cell r="C861" t="str">
            <v>h</v>
          </cell>
          <cell r="D861" t="str">
            <v>38,79</v>
          </cell>
        </row>
        <row r="862">
          <cell r="A862" t="str">
            <v>90688</v>
          </cell>
          <cell r="B862" t="str">
            <v>Minicarregadeira sobre rodas, potência líquida de 47 hp, capacidade nominal de operação de 646 kg - depreciação. Af_06/2015</v>
          </cell>
          <cell r="C862" t="str">
            <v>h</v>
          </cell>
          <cell r="D862" t="str">
            <v>11,80</v>
          </cell>
        </row>
        <row r="863">
          <cell r="A863" t="str">
            <v>90689</v>
          </cell>
          <cell r="B863" t="str">
            <v>Minicarregadeira sobre rodas, potência líquida de 47 hp, capacidade nominal de operação de 646 kg - juros. Af_06/2015</v>
          </cell>
          <cell r="C863" t="str">
            <v>h</v>
          </cell>
          <cell r="D863" t="str">
            <v>2,27</v>
          </cell>
        </row>
        <row r="864">
          <cell r="A864" t="str">
            <v>90690</v>
          </cell>
          <cell r="B864" t="str">
            <v>Minicarregadeira sobre rodas, potência líquida de 47 hp, capacidade nominal de operação de 646 kg - manutenção. Af_06/2015</v>
          </cell>
          <cell r="C864" t="str">
            <v>h</v>
          </cell>
          <cell r="D864" t="str">
            <v>14,75</v>
          </cell>
        </row>
        <row r="865">
          <cell r="A865" t="str">
            <v>90691</v>
          </cell>
          <cell r="B865" t="str">
            <v>Minicarregadeira sobre rodas, potência líquida de 47 hp, capacidade nominal de operação de 646 kg - materiais na operação. Af_06/2015</v>
          </cell>
          <cell r="C865" t="str">
            <v>h</v>
          </cell>
          <cell r="D865" t="str">
            <v>21,45</v>
          </cell>
        </row>
        <row r="866">
          <cell r="A866" t="str">
            <v>90957</v>
          </cell>
          <cell r="B866" t="str">
            <v>Compressor de ar rebocável, vazão 189 pcm, pressão efetiva de trabalho 102 psi, motor diesel, potência 63 cv - depreciação. Af_06/2015</v>
          </cell>
          <cell r="C866" t="str">
            <v>h</v>
          </cell>
          <cell r="D866" t="str">
            <v>1,93</v>
          </cell>
        </row>
        <row r="867">
          <cell r="A867" t="str">
            <v>90958</v>
          </cell>
          <cell r="B867" t="str">
            <v>Compressor de ar rebocável, vazão 189 pcm, pressão efetiva de trabalho 102 psi, motor diesel, potência 63 cv - juros. Af_06/2015</v>
          </cell>
          <cell r="C867" t="str">
            <v>h</v>
          </cell>
          <cell r="D867" t="str">
            <v>0,50</v>
          </cell>
        </row>
        <row r="868">
          <cell r="A868" t="str">
            <v>90960</v>
          </cell>
          <cell r="B868" t="str">
            <v>Compressor de ar rebocável, vazão 89 pcm, pressão efetiva de trabalho 102 psi, motor diesel, potência 20 cv - depreciação. Af_06/2015</v>
          </cell>
          <cell r="C868" t="str">
            <v>h</v>
          </cell>
          <cell r="D868" t="str">
            <v>2,59</v>
          </cell>
        </row>
        <row r="869">
          <cell r="A869" t="str">
            <v>90961</v>
          </cell>
          <cell r="B869" t="str">
            <v>Compressor de ar rebocável, vazão 89 pcm, pressão efetiva de trabalho 102 psi, motor diesel, potência 20 cv - juros. Af_06/2015</v>
          </cell>
          <cell r="C869" t="str">
            <v>h</v>
          </cell>
          <cell r="D869" t="str">
            <v>0,68</v>
          </cell>
        </row>
        <row r="870">
          <cell r="A870" t="str">
            <v>90962</v>
          </cell>
          <cell r="B870" t="str">
            <v>Compressor de ar rebocável, vazão 89 pcm, pressão efetiva de trabalho 102 psi, motor diesel, potência 20 cv - manutenção. Af_06/2015</v>
          </cell>
          <cell r="C870" t="str">
            <v>h</v>
          </cell>
          <cell r="D870" t="str">
            <v>3,24</v>
          </cell>
        </row>
        <row r="871">
          <cell r="A871" t="str">
            <v>90963</v>
          </cell>
          <cell r="B871" t="str">
            <v>Compressor de ar rebocável, vazão 89 pcm, pressão efetiva de trabalho 102 psi, motor diesel, potência 20 cv - materiais na operação. Af_06/2015</v>
          </cell>
          <cell r="C871" t="str">
            <v>h</v>
          </cell>
          <cell r="D871" t="str">
            <v>9,01</v>
          </cell>
        </row>
        <row r="872">
          <cell r="A872" t="str">
            <v>90968</v>
          </cell>
          <cell r="B872" t="str">
            <v>Compressor de ar rebocavel, vazão 250 pcm, pressao de trabalho 102 psi, motor a diesel potência 81 cv - depreciação. Af_06/2015</v>
          </cell>
          <cell r="C872" t="str">
            <v>h</v>
          </cell>
          <cell r="D872" t="str">
            <v>2,59</v>
          </cell>
        </row>
        <row r="873">
          <cell r="A873" t="str">
            <v>90969</v>
          </cell>
          <cell r="B873" t="str">
            <v>Compressor de ar rebocavel, vazão 250 pcm, pressao de trabalho 102 psi, motor a diesel potência 81 cv - juros. Af_06/2015</v>
          </cell>
          <cell r="C873" t="str">
            <v>h</v>
          </cell>
          <cell r="D873" t="str">
            <v>0,68</v>
          </cell>
        </row>
        <row r="874">
          <cell r="A874" t="str">
            <v>90970</v>
          </cell>
          <cell r="B874" t="str">
            <v>Compressor de ar rebocavel, vazão 250 pcm, pressao de trabalho 102 psi, motor a diesel potência 81 cv - manutenção. Af_06/2015</v>
          </cell>
          <cell r="C874" t="str">
            <v>h</v>
          </cell>
          <cell r="D874" t="str">
            <v>3,25</v>
          </cell>
        </row>
        <row r="875">
          <cell r="A875" t="str">
            <v>90971</v>
          </cell>
          <cell r="B875" t="str">
            <v>Compressor de ar rebocavel, vazão 250 pcm, pressao de trabalho 102 psi, motor a diesel potência 81 cv - materiais na operação. Af_06/2015</v>
          </cell>
          <cell r="C875" t="str">
            <v>h</v>
          </cell>
          <cell r="D875" t="str">
            <v>36,48</v>
          </cell>
        </row>
        <row r="876">
          <cell r="A876" t="str">
            <v>90975</v>
          </cell>
          <cell r="B876" t="str">
            <v>Compressor de ar rebocável, vazão 748 pcm, pressão efetiva de trabalho 102 psi, motor diesel, potência 210 cv - depreciação. Af_06/2015</v>
          </cell>
          <cell r="C876" t="str">
            <v>h</v>
          </cell>
          <cell r="D876" t="str">
            <v>6,59</v>
          </cell>
        </row>
        <row r="877">
          <cell r="A877" t="str">
            <v>90976</v>
          </cell>
          <cell r="B877" t="str">
            <v>Compressor de ar rebocável, vazão 748 pcm, pressão efetiva de trabalho 102 psi, motor diesel, potência 210 cv - juros. Af_06/2015</v>
          </cell>
          <cell r="C877" t="str">
            <v>h</v>
          </cell>
          <cell r="D877" t="str">
            <v>1,73</v>
          </cell>
        </row>
        <row r="878">
          <cell r="A878" t="str">
            <v>90977</v>
          </cell>
          <cell r="B878" t="str">
            <v>Compressor de ar rebocável, vazão 748 pcm, pressão efetiva de trabalho 102 psi, motor diesel, potência 210 cv - manutenção. Af_06/2015</v>
          </cell>
          <cell r="C878" t="str">
            <v>h</v>
          </cell>
          <cell r="D878" t="str">
            <v>8,25</v>
          </cell>
        </row>
        <row r="879">
          <cell r="A879" t="str">
            <v>90978</v>
          </cell>
          <cell r="B879" t="str">
            <v>Compressor de ar rebocável, vazão 748 pcm, pressão efetiva de trabalho 102 psi, motor diesel, potência 210 cv - materiais na operação. Af_06/2015</v>
          </cell>
          <cell r="C879" t="str">
            <v>h</v>
          </cell>
          <cell r="D879" t="str">
            <v>94,58</v>
          </cell>
        </row>
        <row r="880">
          <cell r="A880" t="str">
            <v>90992</v>
          </cell>
          <cell r="B880" t="str">
            <v>Compressor de ar rebocavel, vazão 400 pcm, pressao de trabalho 102 psi, motor a diesel potência 110 cv - depreciação. Af_06/2015</v>
          </cell>
          <cell r="C880" t="str">
            <v>h</v>
          </cell>
          <cell r="D880" t="str">
            <v>3,08</v>
          </cell>
        </row>
        <row r="881">
          <cell r="A881" t="str">
            <v>90993</v>
          </cell>
          <cell r="B881" t="str">
            <v>Compressor de ar rebocavel, vazão 400 pcm, pressao de trabalho 102 psi, motor a diesel potência 110 cv - juros. Af_06/2015</v>
          </cell>
          <cell r="C881" t="str">
            <v>h</v>
          </cell>
          <cell r="D881" t="str">
            <v>0,80</v>
          </cell>
        </row>
        <row r="882">
          <cell r="A882" t="str">
            <v>90994</v>
          </cell>
          <cell r="B882" t="str">
            <v>Compressor de ar rebocavel, vazão 400 pcm, pressao de trabalho 102 psi, motor a diesel potência 110 cv - manutenção. Af_06/2015</v>
          </cell>
          <cell r="C882" t="str">
            <v>h</v>
          </cell>
          <cell r="D882" t="str">
            <v>3,85</v>
          </cell>
        </row>
        <row r="883">
          <cell r="A883" t="str">
            <v>90995</v>
          </cell>
          <cell r="B883" t="str">
            <v>Compressor de ar rebocavel, vazão 400 pcm, pressao de trabalho 102 psi, motor a diesel potência 110 cv - materiais na operação. Af_06/2015</v>
          </cell>
          <cell r="C883" t="str">
            <v>h</v>
          </cell>
          <cell r="D883" t="str">
            <v>49,53</v>
          </cell>
        </row>
        <row r="884">
          <cell r="A884" t="str">
            <v>91021</v>
          </cell>
          <cell r="B884" t="str">
            <v>Perfuratriz hidráulica sobre caminhão com trado curto acoplado, profundidade máxima de 20 m, diâmetro máximo de 1500 mm, potência instalada de 137 hp, mesa rotativa com torque máximo de 30 knm - impostos e seguros. Af_06/2015</v>
          </cell>
          <cell r="C884" t="str">
            <v>h</v>
          </cell>
          <cell r="D884" t="str">
            <v>3,06</v>
          </cell>
        </row>
        <row r="885">
          <cell r="A885" t="str">
            <v>91026</v>
          </cell>
          <cell r="B885" t="str">
            <v>Caminhão trucado (c/ terceiro eixo) eletrônico - potência 231cv - pbt = 22000kg - dist. Entre eixos 5170 mm - inclui carroceria fixa aberta de madeira - depreciação. Af_06/2015</v>
          </cell>
          <cell r="C885" t="str">
            <v>h</v>
          </cell>
          <cell r="D885" t="str">
            <v>9,75</v>
          </cell>
        </row>
        <row r="886">
          <cell r="A886" t="str">
            <v>91027</v>
          </cell>
          <cell r="B886" t="str">
            <v>Caminhão trucado (c/ terceiro eixo) eletrônico - potência 231cv - pbt = 22000kg - dist. Entre eixos 5170 mm - inclui carroceria fixa aberta de madeira - juros. Af_06/2015</v>
          </cell>
          <cell r="C886" t="str">
            <v>h</v>
          </cell>
          <cell r="D886" t="str">
            <v>3,89</v>
          </cell>
        </row>
        <row r="887">
          <cell r="A887" t="str">
            <v>91028</v>
          </cell>
          <cell r="B887" t="str">
            <v>Caminhão trucado (c/ terceiro eixo) eletrônico - potência 231cv - pbt = 22000kg - dist. Entre eixos 5170 mm - inclui carroceria fixa aberta de madeira - impostos e seguros. Af_06/2015</v>
          </cell>
          <cell r="C887" t="str">
            <v>h</v>
          </cell>
          <cell r="D887" t="str">
            <v>0,78</v>
          </cell>
        </row>
        <row r="888">
          <cell r="A888" t="str">
            <v>91029</v>
          </cell>
          <cell r="B888" t="str">
            <v>Caminhão trucado (c/ terceiro eixo) eletrônico - potência 231cv - pbt = 22000kg - dist. Entre eixos 5170 mm - inclui carroceria fixa aberta de madeira - manutenção. Af_06/2015</v>
          </cell>
          <cell r="C888" t="str">
            <v>h</v>
          </cell>
          <cell r="D888" t="str">
            <v>18,29</v>
          </cell>
        </row>
        <row r="889">
          <cell r="A889" t="str">
            <v>91030</v>
          </cell>
          <cell r="B889" t="str">
            <v>Caminhão trucado (c/ terceiro eixo) eletrônico - potência 231cv - pbt = 22000kg - dist. Entre eixos 5170 mm - inclui carroceria fixa aberta de madeira - materiais na operação. Af_06/2015</v>
          </cell>
          <cell r="C889" t="str">
            <v>h</v>
          </cell>
          <cell r="D889" t="str">
            <v>104,04</v>
          </cell>
        </row>
        <row r="890">
          <cell r="A890" t="str">
            <v>91273</v>
          </cell>
          <cell r="B890" t="str">
            <v>Placa vibratória reversível com motor 4 tempos a gasolina, força centrífuga de 25 kn (2500 kgf), potência 5,5 cv - depreciação. Af_08/2015</v>
          </cell>
          <cell r="C890" t="str">
            <v>h</v>
          </cell>
          <cell r="D890" t="str">
            <v>0,47</v>
          </cell>
        </row>
        <row r="891">
          <cell r="A891" t="str">
            <v>91274</v>
          </cell>
          <cell r="B891" t="str">
            <v>Placa vibratória reversível com motor 4 tempos a gasolina, força centrífuga de 25 kn (2500 kgf), potência 5,5 cv - juros. Af_08/2015</v>
          </cell>
          <cell r="C891" t="str">
            <v>h</v>
          </cell>
          <cell r="D891" t="str">
            <v>0,12</v>
          </cell>
        </row>
        <row r="892">
          <cell r="A892" t="str">
            <v>91275</v>
          </cell>
          <cell r="B892" t="str">
            <v>Placa vibratória reversível com motor 4 tempos a gasolina, força centrífuga de 25 kn (2500 kgf), potência 5,5 cv - manutenção. Af_08/2015</v>
          </cell>
          <cell r="C892" t="str">
            <v>h</v>
          </cell>
          <cell r="D892" t="str">
            <v>0,59</v>
          </cell>
        </row>
        <row r="893">
          <cell r="A893" t="str">
            <v>91276</v>
          </cell>
          <cell r="B893" t="str">
            <v>Placa vibratória reversível com motor 4 tempos a gasolina, força centrífuga de 25 kn (2500 kgf), potência 5,5 cv - materiais na operação. Af_08/2015</v>
          </cell>
          <cell r="C893" t="str">
            <v>h</v>
          </cell>
          <cell r="D893" t="str">
            <v>3,53</v>
          </cell>
        </row>
        <row r="894">
          <cell r="A894" t="str">
            <v>91279</v>
          </cell>
          <cell r="B894" t="str">
            <v>Cortadora de piso com motor 4 tempos a gasolina, potência de 13 hp, com disco de corte diamantado segmentado para concreto, diâmetro de 350 mm, furo de 1" (14 x 1") - depreciação. Af_08/2015</v>
          </cell>
          <cell r="C894" t="str">
            <v>h</v>
          </cell>
          <cell r="D894" t="str">
            <v>0,53</v>
          </cell>
        </row>
        <row r="895">
          <cell r="A895" t="str">
            <v>91280</v>
          </cell>
          <cell r="B895" t="str">
            <v>Cortadora de piso com motor 4 tempos a gasolina, potência de 13 hp, com disco de corte diamantado segmentado para concreto, diâmetro de 350 mm, furo de 1" (14 x 1") - juros. Af_08/2015</v>
          </cell>
          <cell r="C895" t="str">
            <v>h</v>
          </cell>
          <cell r="D895" t="str">
            <v>0,11</v>
          </cell>
        </row>
        <row r="896">
          <cell r="A896" t="str">
            <v>91281</v>
          </cell>
          <cell r="B896" t="str">
            <v>Cortadora de piso com motor 4 tempos a gasolina, potência de 13 hp, com disco de corte diamantado segmentado para concreto, diâmetro de 350 mm, furo de 1" (14 x 1") - manutenção. Af_08/2015</v>
          </cell>
          <cell r="C896" t="str">
            <v>h</v>
          </cell>
          <cell r="D896" t="str">
            <v>0,66</v>
          </cell>
        </row>
        <row r="897">
          <cell r="A897" t="str">
            <v>91282</v>
          </cell>
          <cell r="B897" t="str">
            <v>Cortadora de piso com motor 4 tempos a gasolina, potência de 13 hp, com disco de corte diamantado segmentado para concreto, diâmetro de 350 mm, furo de 1" (14 x 1") - materiais na operação. Af_08/2015</v>
          </cell>
          <cell r="C897" t="str">
            <v>h</v>
          </cell>
          <cell r="D897" t="str">
            <v>8,47</v>
          </cell>
        </row>
        <row r="898">
          <cell r="A898" t="str">
            <v>91354</v>
          </cell>
          <cell r="B898" t="str">
            <v>Caminhão toco, peso bruto total 14.300 Kg, carga útil máxima 9590 kg, distância entre eixos 4,76 m, potência 185 cv (não inclui carroceria) - depreciação. Af_06/2014</v>
          </cell>
          <cell r="C898" t="str">
            <v>h</v>
          </cell>
          <cell r="D898" t="str">
            <v>7,67</v>
          </cell>
        </row>
        <row r="899">
          <cell r="A899" t="str">
            <v>91355</v>
          </cell>
          <cell r="B899" t="str">
            <v>Caminhão toco, peso bruto total 14.300 Kg, carga útil máxima 9590 kg, distância entre eixos 4,76 m, potência 185 cv (não inclui carroceria) - juros. Af_06/2014</v>
          </cell>
          <cell r="C899" t="str">
            <v>h</v>
          </cell>
          <cell r="D899" t="str">
            <v>3,06</v>
          </cell>
        </row>
        <row r="900">
          <cell r="A900" t="str">
            <v>91356</v>
          </cell>
          <cell r="B900" t="str">
            <v>Caminhão toco, peso bruto total 14.300 Kg, carga útil máxima 9590 kg, distância entre eixos 4,76 m, potência 185 cv (não inclui carroceria) - impostos e seguros. Af_06/2014</v>
          </cell>
          <cell r="C900" t="str">
            <v>h</v>
          </cell>
          <cell r="D900" t="str">
            <v>0,62</v>
          </cell>
        </row>
        <row r="901">
          <cell r="A901" t="str">
            <v>91359</v>
          </cell>
          <cell r="B901" t="str">
            <v>Caminhão pipa 6.000 L, peso bruto total 13.000 Kg, distância entre eixos 4,80 m, potência 189 cv inclusive tanque de aço para transporte de água, capacidade 6 m3 - depreciação. Af_06/2014</v>
          </cell>
          <cell r="C901" t="str">
            <v>h</v>
          </cell>
          <cell r="D901" t="str">
            <v>8,68</v>
          </cell>
        </row>
        <row r="902">
          <cell r="A902" t="str">
            <v>91360</v>
          </cell>
          <cell r="B902" t="str">
            <v>Caminhão pipa 6.000 L, peso bruto total 13.000 Kg, distância entre eixos 4,80 m, potência 189 cv inclusive tanque de aço para transporte de água, capacidade 6 m3 - juros. Af_06/2014</v>
          </cell>
          <cell r="C902" t="str">
            <v>h</v>
          </cell>
          <cell r="D902" t="str">
            <v>3,46</v>
          </cell>
        </row>
        <row r="903">
          <cell r="A903" t="str">
            <v>91361</v>
          </cell>
          <cell r="B903" t="str">
            <v>Caminhão pipa 6.000 L, peso bruto total 13.000 Kg, distância entre eixos 4,80 m, potência 189 cv inclusive tanque de aço para transporte de água, capacidade 6 m3 - impostos e seguros. Af_06/2014</v>
          </cell>
          <cell r="C903" t="str">
            <v>h</v>
          </cell>
          <cell r="D903" t="str">
            <v>0,70</v>
          </cell>
        </row>
        <row r="904">
          <cell r="A904" t="str">
            <v>91367</v>
          </cell>
          <cell r="B904" t="str">
            <v>Caminhão basculante 6 m3, peso bruto total 16.000 Kg, carga útil máxima 13.071 Kg, distância entre eixos 4,80 m, potência 230 cv inclusive caçamba metálica - depreciação. Af_06/2014</v>
          </cell>
          <cell r="C904" t="str">
            <v>h</v>
          </cell>
          <cell r="D904" t="str">
            <v>10,92</v>
          </cell>
        </row>
        <row r="905">
          <cell r="A905" t="str">
            <v>91368</v>
          </cell>
          <cell r="B905" t="str">
            <v>Caminhão basculante 6 m3, peso bruto total 16.000 Kg, carga útil máxima 13.071 Kg, distância entre eixos 4,80 m, potência 230 cv inclusive caçamba metálica - juros. Af_06/2014</v>
          </cell>
          <cell r="C905" t="str">
            <v>h</v>
          </cell>
          <cell r="D905" t="str">
            <v>3,82</v>
          </cell>
        </row>
        <row r="906">
          <cell r="A906" t="str">
            <v>91369</v>
          </cell>
          <cell r="B906" t="str">
            <v>Caminhão basculante 6 m3, peso bruto total 16.000 Kg, carga útil máxima 13.071 Kg, distância entre eixos 4,80 m, potência 230 cv inclusive caçamba metálica - impostos e seguros. Af_06/2014</v>
          </cell>
          <cell r="C906" t="str">
            <v>h</v>
          </cell>
          <cell r="D906" t="str">
            <v>0,78</v>
          </cell>
        </row>
        <row r="907">
          <cell r="A907" t="str">
            <v>91375</v>
          </cell>
          <cell r="B907" t="str">
            <v>Caminhão toco, peso bruto total 16.000 Kg, carga útil máxima de 10.685 Kg, distância entre eixos 4,80 m, potência 189 cv exclusive carroceria - depreciação. Af_06/2014</v>
          </cell>
          <cell r="C907" t="str">
            <v>h</v>
          </cell>
          <cell r="D907" t="str">
            <v>6,46</v>
          </cell>
        </row>
        <row r="908">
          <cell r="A908" t="str">
            <v>91376</v>
          </cell>
          <cell r="B908" t="str">
            <v>Caminhão toco, peso bruto total 16.000 Kg, carga útil máxima de 10.685 Kg, distância entre eixos 4,80 m, potência 189 cv exclusive carroceria - juros. Af_06/2014</v>
          </cell>
          <cell r="C908" t="str">
            <v>h</v>
          </cell>
          <cell r="D908" t="str">
            <v>2,58</v>
          </cell>
        </row>
        <row r="909">
          <cell r="A909" t="str">
            <v>91377</v>
          </cell>
          <cell r="B909" t="str">
            <v>Caminhão toco, peso bruto total 16.000 Kg, carga útil máxima de 10.685 Kg, distância entre eixos 4,80 m, potência 189 cv exclusive carroceria - impostos e seguros. Af_06/2014</v>
          </cell>
          <cell r="C909" t="str">
            <v>h</v>
          </cell>
          <cell r="D909" t="str">
            <v>0,52</v>
          </cell>
        </row>
        <row r="910">
          <cell r="A910" t="str">
            <v>91380</v>
          </cell>
          <cell r="B910" t="str">
            <v>Caminhão basculante 10 m3, trucado cabine simples, peso bruto total 23.000 Kg, carga útil máxima 15.935 Kg, distância entre eixos 4,80 m, potência 230 cv inclusive caçamba metálica - depreciação. Af_06/2014</v>
          </cell>
          <cell r="C910" t="str">
            <v>h</v>
          </cell>
          <cell r="D910" t="str">
            <v>12,27</v>
          </cell>
        </row>
        <row r="911">
          <cell r="A911" t="str">
            <v>91381</v>
          </cell>
          <cell r="B911" t="str">
            <v>Caminhão basculante 10 m3, trucado cabine simples, peso bruto total 23.000 Kg, carga útil máxima 15.935 Kg, distância entre eixos 4,80 m, potência 230 cv inclusive caçamba metálica - juros. Af_06/2014</v>
          </cell>
          <cell r="C911" t="str">
            <v>h</v>
          </cell>
          <cell r="D911" t="str">
            <v>4,29</v>
          </cell>
        </row>
        <row r="912">
          <cell r="A912" t="str">
            <v>91382</v>
          </cell>
          <cell r="B912" t="str">
            <v>Caminhão basculante 10 m3, trucado cabine simples, peso bruto total 23.000 Kg, carga útil máxima 15.935 Kg, distância entre eixos 4,80 m, potência 230 cv inclusive caçamba metálica - impostos e seguros. Af_06/2014</v>
          </cell>
          <cell r="C912" t="str">
            <v>h</v>
          </cell>
          <cell r="D912" t="str">
            <v>0,88</v>
          </cell>
        </row>
        <row r="913">
          <cell r="A913" t="str">
            <v>91383</v>
          </cell>
          <cell r="B913" t="str">
            <v>Caminhão basculante 10 m3, trucado cabine simples, peso bruto total 23.000 Kg, carga útil máxima 15.935 Kg, distância entre eixos 4,80 m, potência 230 cv inclusive caçamba metálica - manutenção. Af_06/2014</v>
          </cell>
          <cell r="C913" t="str">
            <v>h</v>
          </cell>
          <cell r="D913" t="str">
            <v>23,02</v>
          </cell>
        </row>
        <row r="914">
          <cell r="A914" t="str">
            <v>91384</v>
          </cell>
          <cell r="B914" t="str">
            <v>Caminhão basculante 10 m3, trucado cabine simples, peso bruto total 23.000 Kg, carga útil máxima 15.935 Kg, distância entre eixos 4,80 m, potência 230 cv inclusive caçamba metálica - materiais na operação. Af_06/2014</v>
          </cell>
          <cell r="C914" t="str">
            <v>h</v>
          </cell>
          <cell r="D914" t="str">
            <v>103,59</v>
          </cell>
        </row>
        <row r="915">
          <cell r="A915" t="str">
            <v>91390</v>
          </cell>
          <cell r="B915" t="str">
            <v>Caminhão toco, pbt 14.300 Kg, carga útil máx. 9.710 Kg, dist. Entre eixos 3,56 m, potência 185 cv, inclusive carroceria fixa aberta de madeira p/ transporte geral de carga seca, dimen. Aprox. 2,50 x 6,50 x 0,50 m - depreciação. Af_06/2014</v>
          </cell>
          <cell r="C915" t="str">
            <v>h</v>
          </cell>
          <cell r="D915" t="str">
            <v>8,17</v>
          </cell>
        </row>
        <row r="916">
          <cell r="A916" t="str">
            <v>91391</v>
          </cell>
          <cell r="B916" t="str">
            <v>Caminhão toco, pbt 14.300 Kg, carga útil máx. 9.710 Kg, dist. Entre eixos 3,56 m, potência 185 cv, inclusive carroceria fixa aberta de madeira p/ transporte geral de carga seca, dimen. Aprox. 2,50 x 6,50 x 0,50 m - juros. Af_06/2014</v>
          </cell>
          <cell r="C916" t="str">
            <v>h</v>
          </cell>
          <cell r="D916" t="str">
            <v>3,26</v>
          </cell>
        </row>
        <row r="917">
          <cell r="A917" t="str">
            <v>91392</v>
          </cell>
          <cell r="B917" t="str">
            <v>Caminhão toco, pbt 14.300 Kg, carga útil máx. 9.710 Kg, dist. Entre eixos 3,56 m, potência 185 cv, inclusive carroceria fixa aberta de madeira p/ transporte geral de carga seca, dimen. Aprox. 2,50 x 6,50 x 0,50 m - impostos e seguros. Af_06/2014</v>
          </cell>
          <cell r="C917" t="str">
            <v>h</v>
          </cell>
          <cell r="D917" t="str">
            <v>0,65</v>
          </cell>
        </row>
        <row r="918">
          <cell r="A918" t="str">
            <v>91396</v>
          </cell>
          <cell r="B918" t="str">
            <v>Caminhão pipa 10.000 L trucado, peso bruto total 23.000 Kg, carga útil máxima 15.935 Kg, distância entre eixos 4,8 m, potência 230 cv, inclusive tanque de aço para transporte de água - depreciação. Af_06/2014</v>
          </cell>
          <cell r="C918" t="str">
            <v>h</v>
          </cell>
          <cell r="D918" t="str">
            <v>11,13</v>
          </cell>
        </row>
        <row r="919">
          <cell r="A919" t="str">
            <v>91397</v>
          </cell>
          <cell r="B919" t="str">
            <v>Caminhão pipa 10.000 L trucado, peso bruto total 23.000 Kg, carga útil máxima 15.935 Kg, distância entre eixos 4,8 m, potência 230 cv, inclusive tanque de aço para transporte de água - juros. Af_06/2014</v>
          </cell>
          <cell r="C919" t="str">
            <v>h</v>
          </cell>
          <cell r="D919" t="str">
            <v>4,44</v>
          </cell>
        </row>
        <row r="920">
          <cell r="A920" t="str">
            <v>91398</v>
          </cell>
          <cell r="B920" t="str">
            <v>Caminhão pipa 10.000 L trucado, peso bruto total 23.000 Kg, carga útil máxima 15.935 Kg, distância entre eixos 4,8 m, potência 230 cv, inclusive tanque de aço para transporte de água - impostos e seguros. Af_06/2014</v>
          </cell>
          <cell r="C920" t="str">
            <v>h</v>
          </cell>
          <cell r="D920" t="str">
            <v>0,90</v>
          </cell>
        </row>
        <row r="921">
          <cell r="A921" t="str">
            <v>91402</v>
          </cell>
          <cell r="B921" t="str">
            <v>Caminhão basculante 6 m3 toco, peso bruto total 16.000 Kg, carga útil máxima 11.130 Kg, distância entre eixos 5,36 m, potência 185 cv, inclusive caçamba metálica - impostos e seguros. Af_06/2014</v>
          </cell>
          <cell r="C921" t="str">
            <v>h</v>
          </cell>
          <cell r="D921" t="str">
            <v>0,75</v>
          </cell>
        </row>
        <row r="922">
          <cell r="A922" t="str">
            <v>91466</v>
          </cell>
          <cell r="B922" t="str">
            <v>Guindauto hidráulico, capacidade máxima de carga 6200 kg, momento máximo de carga 11,7 tm, alcance máximo horizontal 9,70 m, inclusive caminhão toco pbt 16.000 Kg, potência de 189 cv - impostos e seguros. Af_08/2015</v>
          </cell>
          <cell r="C922" t="str">
            <v>h</v>
          </cell>
          <cell r="D922" t="str">
            <v>0,70</v>
          </cell>
        </row>
        <row r="923">
          <cell r="A923" t="str">
            <v>91467</v>
          </cell>
          <cell r="B923" t="str">
            <v>Guindauto hidráulico, capacidade máxima de carga 6200 kg, momento máximo de carga 11,7 tm, alcance máximo horizontal 9,70 m, inclusive caminhão toco pbt 16.000 Kg, potência de 189 cv - materiais na operação. Af_08/2015</v>
          </cell>
          <cell r="C923" t="str">
            <v>h</v>
          </cell>
          <cell r="D923" t="str">
            <v>85,13</v>
          </cell>
        </row>
        <row r="924">
          <cell r="A924" t="str">
            <v>91468</v>
          </cell>
          <cell r="B924" t="str">
            <v>Espargidor de asfalto pressurizado, tanque 6 m3 com isolação térmica, aquecido com 2 maçaricos, com barra espargidora 3,60 m, montado sobre caminhão  toco, pbt 14.300 Kg, potência 185 cv - depreciação. Af_08/2015</v>
          </cell>
          <cell r="C924" t="str">
            <v>h</v>
          </cell>
          <cell r="D924" t="str">
            <v>12,68</v>
          </cell>
        </row>
        <row r="925">
          <cell r="A925" t="str">
            <v>91469</v>
          </cell>
          <cell r="B925" t="str">
            <v>Espargidor de asfalto pressurizado, tanque 6 m3 com isolação térmica, aquecido com 2 maçaricos, com barra espargidora 3,60 m, montado sobre caminhão  toco, pbt 14.300 Kg, potência 185 cv - juros. Af_08/2015</v>
          </cell>
          <cell r="C925" t="str">
            <v>h</v>
          </cell>
          <cell r="D925" t="str">
            <v>4,29</v>
          </cell>
        </row>
        <row r="926">
          <cell r="A926" t="str">
            <v>91484</v>
          </cell>
          <cell r="B926" t="str">
            <v>Espargidor de asfalto pressurizado, tanque 6 m3 com isolação térmica, aquecido com 2 maçaricos, com barra espargidora 3,60 m, montado sobre caminhão  toco, pbt 14.300 Kg, potência 185 cv - impostos e seguros. Af_08/2015</v>
          </cell>
          <cell r="C926" t="str">
            <v>h</v>
          </cell>
          <cell r="D926" t="str">
            <v>0,87</v>
          </cell>
        </row>
        <row r="927">
          <cell r="A927" t="str">
            <v>91485</v>
          </cell>
          <cell r="B927" t="str">
            <v>Espargidor de asfalto pressurizado, tanque 6 m3 com isolação térmica, aquecido com 2 maçaricos, com barra espargidora 3,60 m, montado sobre caminhão  toco, pbt 14.300 Kg, potência 185 cv - materiais na operação. Af_08/2015</v>
          </cell>
          <cell r="C927" t="str">
            <v>h</v>
          </cell>
          <cell r="D927" t="str">
            <v>117,33</v>
          </cell>
        </row>
        <row r="928">
          <cell r="A928" t="str">
            <v>91529</v>
          </cell>
          <cell r="B928" t="str">
            <v>Compactador de solos de percussão (soquete) com motor a gasolina 4 tempos, potência 4 cv - depreciação. Af_08/2015</v>
          </cell>
          <cell r="C928" t="str">
            <v>h</v>
          </cell>
          <cell r="D928" t="str">
            <v>0,69</v>
          </cell>
        </row>
        <row r="929">
          <cell r="A929" t="str">
            <v>91530</v>
          </cell>
          <cell r="B929" t="str">
            <v>Compactador de solos de percussão (soquete) com motor a gasolina 4 tempos, potência 4 cv - juros. Af_08/2015</v>
          </cell>
          <cell r="C929" t="str">
            <v>h</v>
          </cell>
          <cell r="D929" t="str">
            <v>0,18</v>
          </cell>
        </row>
        <row r="930">
          <cell r="A930" t="str">
            <v>91531</v>
          </cell>
          <cell r="B930" t="str">
            <v>Compactador de solos de percussão (soquete) com motor a gasolina 4 tempos, potência 4 cv - manutenção. Af_08/2015</v>
          </cell>
          <cell r="C930" t="str">
            <v>h</v>
          </cell>
          <cell r="D930" t="str">
            <v>0,87</v>
          </cell>
        </row>
        <row r="931">
          <cell r="A931" t="str">
            <v>91532</v>
          </cell>
          <cell r="B931" t="str">
            <v>Compactador de solos de percussão (soquete) com motor a gasolina 4 tempos, potência 4 cv - materiais na operação. Af_08/2015</v>
          </cell>
          <cell r="C931" t="str">
            <v>h</v>
          </cell>
          <cell r="D931" t="str">
            <v>2,57</v>
          </cell>
        </row>
        <row r="932">
          <cell r="A932" t="str">
            <v>91629</v>
          </cell>
          <cell r="B932" t="str">
            <v>Guindauto hidráulico, capacidade máxima de carga 6500 kg, momento máximo de carga 5,8 tm, alcance máximo horizontal 7,60 m, inclusive caminhão toco pbt 9.700 Kg, potência de 160 cv - depreciação. Af_08/2015</v>
          </cell>
          <cell r="C932" t="str">
            <v>h</v>
          </cell>
          <cell r="D932" t="str">
            <v>8,11</v>
          </cell>
        </row>
        <row r="933">
          <cell r="A933" t="str">
            <v>91630</v>
          </cell>
          <cell r="B933" t="str">
            <v>Guindauto hidráulico, capacidade máxima de carga 6500 kg, momento máximo de carga 5,8 tm, alcance máximo horizontal 7,60 m, inclusive caminhão toco pbt 9.700 Kg, potência de 160 cv - juros. Af_08/2015</v>
          </cell>
          <cell r="C933" t="str">
            <v>h</v>
          </cell>
          <cell r="D933" t="str">
            <v>3,23</v>
          </cell>
        </row>
        <row r="934">
          <cell r="A934" t="str">
            <v>91631</v>
          </cell>
          <cell r="B934" t="str">
            <v>Guindauto hidráulico, capacidade máxima de carga 6500 kg, momento máximo de carga 5,8 tm, alcance máximo horizontal 7,60 m, inclusive caminhão toco pbt 9.700 Kg, potência de 160 cv - impostos e seguros. Af_08/2015</v>
          </cell>
          <cell r="C934" t="str">
            <v>h</v>
          </cell>
          <cell r="D934" t="str">
            <v>0,65</v>
          </cell>
        </row>
        <row r="935">
          <cell r="A935" t="str">
            <v>91632</v>
          </cell>
          <cell r="B935" t="str">
            <v>Guindauto hidráulico, capacidade máxima de carga 6500 kg, momento máximo de carga 5,8 tm, alcance máximo horizontal 7,60 m, inclusive caminhão toco pbt 9.700 Kg, potência de 160 cv - manutenção. Af_08/2015</v>
          </cell>
          <cell r="C935" t="str">
            <v>h</v>
          </cell>
          <cell r="D935" t="str">
            <v>15,21</v>
          </cell>
        </row>
        <row r="936">
          <cell r="A936" t="str">
            <v>91633</v>
          </cell>
          <cell r="B936" t="str">
            <v>Guindauto hidráulico, capacidade máxima de carga 6500 kg, momento máximo de carga 5,8 tm, alcance máximo horizontal 7,60 m, inclusive caminhão toco pbt 9.700 Kg, potência de 160 cv - materiais na operação. Af_08/2015</v>
          </cell>
          <cell r="C936" t="str">
            <v>h</v>
          </cell>
          <cell r="D936" t="str">
            <v>72,08</v>
          </cell>
        </row>
        <row r="937">
          <cell r="A937" t="str">
            <v>91640</v>
          </cell>
          <cell r="B937" t="str">
            <v>Caminhão de transporte de material asfáltico 30.000 L, com cavalo mecânico de capacidade máxima de tração combinado de 66.000 Kg, potência 360 cv, inclusive tanque de asfalto com serpentina - depreciação. Af_08/2015</v>
          </cell>
          <cell r="C937" t="str">
            <v>h</v>
          </cell>
          <cell r="D937" t="str">
            <v>21,97</v>
          </cell>
        </row>
        <row r="938">
          <cell r="A938" t="str">
            <v>91641</v>
          </cell>
          <cell r="B938" t="str">
            <v>Caminhão de transporte de material asfáltico 30.000 L, com cavalo mecânico de capacidade máxima de tração combinado de 66.000 Kg, potência 360 cv, inclusive tanque de asfalto com serpentina - juros. Af_08/2015</v>
          </cell>
          <cell r="C938" t="str">
            <v>h</v>
          </cell>
          <cell r="D938" t="str">
            <v>8,76</v>
          </cell>
        </row>
        <row r="939">
          <cell r="A939" t="str">
            <v>91642</v>
          </cell>
          <cell r="B939" t="str">
            <v>Caminhão de transporte de material asfáltico 30.000 L, com cavalo mecânico de capacidade máxima de tração combinado de 66.000 Kg, potência 360 cv, inclusive tanque de asfalto com serpentina - impostos e seguros. Af_08/2015</v>
          </cell>
          <cell r="C939" t="str">
            <v>h</v>
          </cell>
          <cell r="D939" t="str">
            <v>1,79</v>
          </cell>
        </row>
        <row r="940">
          <cell r="A940" t="str">
            <v>91643</v>
          </cell>
          <cell r="B940" t="str">
            <v>Caminhão de transporte de material asfáltico 30.000 L, com cavalo mecânico de capacidade máxima de tração combinado de 66.000 Kg, potência 360 cv, inclusive tanque de asfalto com serpentina - manutenção. Af_08/2015</v>
          </cell>
          <cell r="C940" t="str">
            <v>h</v>
          </cell>
          <cell r="D940" t="str">
            <v>41,19</v>
          </cell>
        </row>
        <row r="941">
          <cell r="A941" t="str">
            <v>91644</v>
          </cell>
          <cell r="B941" t="str">
            <v>Caminhão de transporte de material asfáltico 30.000 L, com cavalo mecânico de capacidade máxima de tração combinado de 66.000 Kg, potência 360 cv, inclusive tanque de asfalto com serpentina - materiais na operação. Af_08/2015</v>
          </cell>
          <cell r="C941" t="str">
            <v>h</v>
          </cell>
          <cell r="D941" t="str">
            <v>162,14</v>
          </cell>
        </row>
        <row r="942">
          <cell r="A942" t="str">
            <v>91688</v>
          </cell>
          <cell r="B942" t="str">
            <v>Serra circular de bancada com motor elétrico potência de 5hp, com coifa para disco 10" - depreciação. Af_08/2015</v>
          </cell>
          <cell r="C942" t="str">
            <v>h</v>
          </cell>
          <cell r="D942" t="str">
            <v>0,06</v>
          </cell>
        </row>
        <row r="943">
          <cell r="A943" t="str">
            <v>91689</v>
          </cell>
          <cell r="B943" t="str">
            <v>Serra circular de bancada com motor elétrico potência de 5hp, com coifa para disco 10" - juros. Af_08/2015</v>
          </cell>
          <cell r="C943" t="str">
            <v>h</v>
          </cell>
          <cell r="D943" t="str">
            <v>0,01</v>
          </cell>
        </row>
        <row r="944">
          <cell r="A944" t="str">
            <v>91690</v>
          </cell>
          <cell r="B944" t="str">
            <v>Serra circular de bancada com motor elétrico potência de 5hp, com coifa para disco 10" - manutenção. Af_08/2015</v>
          </cell>
          <cell r="C944" t="str">
            <v>h</v>
          </cell>
          <cell r="D944" t="str">
            <v>0,04</v>
          </cell>
        </row>
        <row r="945">
          <cell r="A945" t="str">
            <v>91691</v>
          </cell>
          <cell r="B945" t="str">
            <v>Serra circular de bancada com motor elétrico potência de 5hp, com coifa para disco 10" - materiais na operação. Af_08/2015</v>
          </cell>
          <cell r="C945" t="str">
            <v>h</v>
          </cell>
          <cell r="D945" t="str">
            <v>2,63</v>
          </cell>
        </row>
        <row r="946">
          <cell r="A946" t="str">
            <v>92040</v>
          </cell>
          <cell r="B946" t="str">
            <v>Distribuidor de agregados rebocavel, capacidade 1,9 m³, largura de trabalho 3,66 m - depreciação. Af_11/2015</v>
          </cell>
          <cell r="C946" t="str">
            <v>h</v>
          </cell>
          <cell r="D946" t="str">
            <v>4,13</v>
          </cell>
        </row>
        <row r="947">
          <cell r="A947" t="str">
            <v>92041</v>
          </cell>
          <cell r="B947" t="str">
            <v>Distribuidor de agregados rebocavel, capacidade 1,9 m³, largura de trabalho 3,66 m - juros. Af_11/2015</v>
          </cell>
          <cell r="C947" t="str">
            <v>h</v>
          </cell>
          <cell r="D947" t="str">
            <v>0,82</v>
          </cell>
        </row>
        <row r="948">
          <cell r="A948" t="str">
            <v>92042</v>
          </cell>
          <cell r="B948" t="str">
            <v>Distribuidor de agregados rebocavel, capacidade 1,9 m³, largura de trabalho 3,66 m - manutenção. Af_11/2015</v>
          </cell>
          <cell r="C948" t="str">
            <v>h</v>
          </cell>
          <cell r="D948" t="str">
            <v>3,44</v>
          </cell>
        </row>
        <row r="949">
          <cell r="A949" t="str">
            <v>92101</v>
          </cell>
          <cell r="B949" t="str">
            <v>Caminhão para equipamento de limpeza a sucção com caminhão trucado de peso bruto total 23000 kg, carga útil máxima 15935 kg, distância entre eixos 4,80 m, potência 230 cv, inclusive limpadora a sucção, tanque 12000 l - depreciação. Af_11/2015</v>
          </cell>
          <cell r="C949" t="str">
            <v>h</v>
          </cell>
          <cell r="D949" t="str">
            <v>12,80</v>
          </cell>
        </row>
        <row r="950">
          <cell r="A950" t="str">
            <v>92102</v>
          </cell>
          <cell r="B950" t="str">
            <v>Caminhão para equipamento de limpeza a sucção com caminhão trucado de peso bruto total 23000 kg, carga útil máxima 15935 kg, distância entre eixos 4,80 m, potência 230 cv, inclusive limpadora a sucção, tanque 12000 l - juros. Af_11/2015</v>
          </cell>
          <cell r="C950" t="str">
            <v>h</v>
          </cell>
          <cell r="D950" t="str">
            <v>5,11</v>
          </cell>
        </row>
        <row r="951">
          <cell r="A951" t="str">
            <v>92103</v>
          </cell>
          <cell r="B951" t="str">
            <v>Caminhão para equipamento de limpeza a sucção com caminhão trucado de peso bruto total 23000 kg, carga útil máxima 15935 kg, distância entre eixos 4,80 m, potência 230 cv, inclusive limpadora a sucção, tanque 12000 l - impostos e seguros. Af_11/2015</v>
          </cell>
          <cell r="C951" t="str">
            <v>h</v>
          </cell>
          <cell r="D951" t="str">
            <v>1,03</v>
          </cell>
        </row>
        <row r="952">
          <cell r="A952" t="str">
            <v>92104</v>
          </cell>
          <cell r="B952" t="str">
            <v>Caminhão para equipamento de limpeza a sucção com caminhão trucado de peso bruto total 23000 kg, carga útil máxima 15935 kg, distância entre eixos 4,80 m, potência 230 cv, inclusive limpadora a sucção, tanque 12000 l - manutenção. Af_11/2015</v>
          </cell>
          <cell r="C952" t="str">
            <v>h</v>
          </cell>
          <cell r="D952" t="str">
            <v>24,01</v>
          </cell>
        </row>
        <row r="953">
          <cell r="A953" t="str">
            <v>92105</v>
          </cell>
          <cell r="B953" t="str">
            <v>Caminhão para equipamento de limpeza a sucção com caminhão trucado de peso bruto total 23000 kg, carga útil máx. 15935 Kg, distância entre eixos 4,80 m, potência 230 cv, inclusive limpadora a sucção, tanque 12000 l - materiais na operação. Af_11/2015</v>
          </cell>
          <cell r="C953" t="str">
            <v>h</v>
          </cell>
          <cell r="D953" t="str">
            <v>103,59</v>
          </cell>
        </row>
        <row r="954">
          <cell r="A954" t="str">
            <v>92108</v>
          </cell>
          <cell r="B954" t="str">
            <v>Peneira rotativa com motor elétrico trifásico de 2 cv, cilindro de 1 m x 0,60 m, com furos de 3,17 mm - depreciação. Af_11/2015</v>
          </cell>
          <cell r="C954" t="str">
            <v>h</v>
          </cell>
          <cell r="D954" t="str">
            <v>0,55</v>
          </cell>
        </row>
        <row r="955">
          <cell r="A955" t="str">
            <v>92109</v>
          </cell>
          <cell r="B955" t="str">
            <v>Peneira rotativa com motor elétrico trifásico de 2 cv, cilindro de 1 m x 0,60 m, com furos de 3,17 mm - juros. Af_11/2015</v>
          </cell>
          <cell r="C955" t="str">
            <v>h</v>
          </cell>
          <cell r="D955" t="str">
            <v>0,12</v>
          </cell>
        </row>
        <row r="956">
          <cell r="A956" t="str">
            <v>92110</v>
          </cell>
          <cell r="B956" t="str">
            <v>Peneira rotativa com motor elétrico trifásico de 2 cv, cilindro de 1 m x 0,60 m, com furos de 3,17 mm - manutenção. Af_11/2015</v>
          </cell>
          <cell r="C956" t="str">
            <v>h</v>
          </cell>
          <cell r="D956" t="str">
            <v>0,43</v>
          </cell>
        </row>
        <row r="957">
          <cell r="A957" t="str">
            <v>92111</v>
          </cell>
          <cell r="B957" t="str">
            <v>Peneira rotativa com motor elétrico trifásico de 2 cv, cilindro de 1 m x 0,60 m, com furos de 3,17 mm - materiais na operação. Af_11/2015</v>
          </cell>
          <cell r="C957" t="str">
            <v>h</v>
          </cell>
          <cell r="D957" t="str">
            <v>1,03</v>
          </cell>
        </row>
        <row r="958">
          <cell r="A958" t="str">
            <v>92114</v>
          </cell>
          <cell r="B958" t="str">
            <v>Dosador de areia, capacidade de 26 litros - depreciação. Af_11/2015</v>
          </cell>
          <cell r="C958" t="str">
            <v>h</v>
          </cell>
          <cell r="D958" t="str">
            <v>0,06</v>
          </cell>
        </row>
        <row r="959">
          <cell r="A959" t="str">
            <v>92115</v>
          </cell>
          <cell r="B959" t="str">
            <v>Dosador de areia, capacidade de 26 litros - juros. Af_11/2015</v>
          </cell>
          <cell r="C959" t="str">
            <v>h</v>
          </cell>
          <cell r="D959" t="str">
            <v>0,01</v>
          </cell>
        </row>
        <row r="960">
          <cell r="A960" t="str">
            <v>92116</v>
          </cell>
          <cell r="B960" t="str">
            <v>Dosador de areia, capacidade de 26 litros - manutenção. Af_11/2015</v>
          </cell>
          <cell r="C960" t="str">
            <v>h</v>
          </cell>
          <cell r="D960" t="str">
            <v>0,07</v>
          </cell>
        </row>
        <row r="961">
          <cell r="A961" t="str">
            <v>92133</v>
          </cell>
          <cell r="B961" t="str">
            <v>Caminhonete com motor a diesel, potência 180 cv, cabine dupla, 4x4 - depreciação. Af_11/2015</v>
          </cell>
          <cell r="C961" t="str">
            <v>h</v>
          </cell>
          <cell r="D961" t="str">
            <v>7,15</v>
          </cell>
        </row>
        <row r="962">
          <cell r="A962" t="str">
            <v>92134</v>
          </cell>
          <cell r="B962" t="str">
            <v>Caminhonete com motor a diesel, potência 180 cv, cabine dupla, 4x4 - juros. Af_11/2015</v>
          </cell>
          <cell r="C962" t="str">
            <v>h</v>
          </cell>
          <cell r="D962" t="str">
            <v>2,14</v>
          </cell>
        </row>
        <row r="963">
          <cell r="A963" t="str">
            <v>92135</v>
          </cell>
          <cell r="B963" t="str">
            <v>Caminhonete com motor a diesel, potência 180 cv, cabine dupla, 4x4 - impostos e seguros. Af_11/2015</v>
          </cell>
          <cell r="C963" t="str">
            <v>h</v>
          </cell>
          <cell r="D963" t="str">
            <v>0,44</v>
          </cell>
        </row>
        <row r="964">
          <cell r="A964" t="str">
            <v>92136</v>
          </cell>
          <cell r="B964" t="str">
            <v>Caminhonete com motor a diesel, potência 180 cv, cabine dupla, 4x4 - manutenção. Af_11/2015</v>
          </cell>
          <cell r="C964" t="str">
            <v>h</v>
          </cell>
          <cell r="D964" t="str">
            <v>8,94</v>
          </cell>
        </row>
        <row r="965">
          <cell r="A965" t="str">
            <v>92137</v>
          </cell>
          <cell r="B965" t="str">
            <v>Caminhonete com motor a diesel, potência 180 cv, cabine dupla, 4x4 - materiais na operação. Af_11/2015</v>
          </cell>
          <cell r="C965" t="str">
            <v>h</v>
          </cell>
          <cell r="D965" t="str">
            <v>81,09</v>
          </cell>
        </row>
        <row r="966">
          <cell r="A966" t="str">
            <v>92140</v>
          </cell>
          <cell r="B966" t="str">
            <v>Caminhonete cabine simples com motor 1.6 Flex, câmbio manual, potência 101/104 cv, 2 portas - depreciação. Af_11/2015</v>
          </cell>
          <cell r="C966" t="str">
            <v>h</v>
          </cell>
          <cell r="D966" t="str">
            <v>2,18</v>
          </cell>
        </row>
        <row r="967">
          <cell r="A967" t="str">
            <v>92141</v>
          </cell>
          <cell r="B967" t="str">
            <v>Caminhonete cabine simples com motor 1.6 Flex, câmbio manual, potência 101/104 cv, 2 portas - juros. Af_11/2015</v>
          </cell>
          <cell r="C967" t="str">
            <v>h</v>
          </cell>
          <cell r="D967" t="str">
            <v>0,65</v>
          </cell>
        </row>
        <row r="968">
          <cell r="A968" t="str">
            <v>92142</v>
          </cell>
          <cell r="B968" t="str">
            <v>Caminhonete cabine simples com motor 1.6 Flex, câmbio manual, potência 101/104 cv, 2 portas - impostos e seguros. Af_11/2015</v>
          </cell>
          <cell r="C968" t="str">
            <v>h</v>
          </cell>
          <cell r="D968" t="str">
            <v>0,13</v>
          </cell>
        </row>
        <row r="969">
          <cell r="A969" t="str">
            <v>92143</v>
          </cell>
          <cell r="B969" t="str">
            <v>Caminhonete cabine simples com motor 1.6 Flex, câmbio manual, potência 101/104 cv, 2 portas - manutenção. Af_11/2015</v>
          </cell>
          <cell r="C969" t="str">
            <v>h</v>
          </cell>
          <cell r="D969" t="str">
            <v>2,72</v>
          </cell>
        </row>
        <row r="970">
          <cell r="A970" t="str">
            <v>92144</v>
          </cell>
          <cell r="B970" t="str">
            <v>Caminhonete cabine simples com motor 1.6 Flex, câmbio manual, potência 101/104 cv, 2 portas - materiais na operação. Af_11/2015</v>
          </cell>
          <cell r="C970" t="str">
            <v>h</v>
          </cell>
          <cell r="D970" t="str">
            <v>64,98</v>
          </cell>
        </row>
        <row r="971">
          <cell r="A971" t="str">
            <v>92237</v>
          </cell>
          <cell r="B971" t="str">
            <v>Caminhão de transporte de material asfáltico 20.000 L, com cavalo mecânico de capacidade máxima de tração combinado de 45.000 Kg, potência 330 cv, inclusive tanque de asfalto com maçarico - depreciação. Af_12/2015</v>
          </cell>
          <cell r="C971" t="str">
            <v>h</v>
          </cell>
          <cell r="D971" t="str">
            <v>16,01</v>
          </cell>
        </row>
        <row r="972">
          <cell r="A972" t="str">
            <v>92238</v>
          </cell>
          <cell r="B972" t="str">
            <v>Caminhão de transporte de material asfáltico 20.000 L, com cavalo mecânico de capacidade máxima de tração combinado de 45.000 Kg, potência 330 cv, inclusive tanque de asfalto com maçarico - juros. Af_12/2015</v>
          </cell>
          <cell r="C972" t="str">
            <v>h</v>
          </cell>
          <cell r="D972" t="str">
            <v>6,39</v>
          </cell>
        </row>
        <row r="973">
          <cell r="A973" t="str">
            <v>92239</v>
          </cell>
          <cell r="B973" t="str">
            <v>Caminhão de transporte de material asfáltico 20.000 L, com cavalo mecânico de capacidade máxima de tração combinado de 45.000 Kg, potência 330 cv, inclusive tanque de asfalto com maçarico - impostos e seguros. Af_12/2015</v>
          </cell>
          <cell r="C973" t="str">
            <v>h</v>
          </cell>
          <cell r="D973" t="str">
            <v>1,30</v>
          </cell>
        </row>
        <row r="974">
          <cell r="A974" t="str">
            <v>92240</v>
          </cell>
          <cell r="B974" t="str">
            <v>Caminhão de transporte de material asfáltico 20.000 L, com cavalo mecânico de capacidade máxima de tração combinado de 45.000 Kg, potência 330 cv, inclusive tanque de asfalto com maçarico - manutenção. Af_12/2015</v>
          </cell>
          <cell r="C974" t="str">
            <v>h</v>
          </cell>
          <cell r="D974" t="str">
            <v>30,03</v>
          </cell>
        </row>
        <row r="975">
          <cell r="A975" t="str">
            <v>92241</v>
          </cell>
          <cell r="B975" t="str">
            <v>Caminhão de transporte de material asfáltico 20.000 L, com cavalo mecânico de capacidade máxima de tração combinado de 45.000 Kg, potência 330 cv, inclusive tanque de asfalto com maçarico - materiais na operação. Af_12/2015</v>
          </cell>
          <cell r="C975" t="str">
            <v>h</v>
          </cell>
          <cell r="D975" t="str">
            <v>148,64</v>
          </cell>
        </row>
        <row r="976">
          <cell r="A976" t="str">
            <v>92712</v>
          </cell>
          <cell r="B976" t="str">
            <v>Aparelho para corte e solda oxi-acetileno sobre rodas, inclusive cilindros e maçaricos - depreciação. Af_12/2015</v>
          </cell>
          <cell r="C976" t="str">
            <v>h</v>
          </cell>
          <cell r="D976" t="str">
            <v>0,17</v>
          </cell>
        </row>
        <row r="977">
          <cell r="A977" t="str">
            <v>92713</v>
          </cell>
          <cell r="B977" t="str">
            <v>Aparelho para corte e solda oxi-acetileno sobre rodas, inclusive cilindros e maçaricos - juros. Af_12/2015</v>
          </cell>
          <cell r="C977" t="str">
            <v>h</v>
          </cell>
          <cell r="D977" t="str">
            <v>0,04</v>
          </cell>
        </row>
        <row r="978">
          <cell r="A978" t="str">
            <v>92714</v>
          </cell>
          <cell r="B978" t="str">
            <v>Aparelho para corte e solda oxi-acetileno sobre rodas, inclusive cilindros e maçaricos - manutenção. Af_12/2015</v>
          </cell>
          <cell r="C978" t="str">
            <v>h</v>
          </cell>
          <cell r="D978" t="str">
            <v>0,22</v>
          </cell>
        </row>
        <row r="979">
          <cell r="A979" t="str">
            <v>92715</v>
          </cell>
          <cell r="B979" t="str">
            <v>Aparelho para corte e solda oxi-acetileno sobre rodas, inclusive cilindros e maçaricos - materiais na operação. Af_12/2015</v>
          </cell>
          <cell r="C979" t="str">
            <v>h</v>
          </cell>
          <cell r="D979" t="str">
            <v>16,72</v>
          </cell>
        </row>
        <row r="980">
          <cell r="A980" t="str">
            <v>92956</v>
          </cell>
          <cell r="B980" t="str">
            <v>Máquina extrusora de concreto para guias e sarjetas, motor a diesel, potência 14 cv - depreciação. Af_12/2015</v>
          </cell>
          <cell r="C980" t="str">
            <v>h</v>
          </cell>
          <cell r="D980" t="str">
            <v>5,01</v>
          </cell>
        </row>
        <row r="981">
          <cell r="A981" t="str">
            <v>92957</v>
          </cell>
          <cell r="B981" t="str">
            <v>Máquina extrusora de concreto para guias e sarjetas, motor a diesel, potência 14 cv - juros. Af_12/2015</v>
          </cell>
          <cell r="C981" t="str">
            <v>h</v>
          </cell>
          <cell r="D981" t="str">
            <v>1,12</v>
          </cell>
        </row>
        <row r="982">
          <cell r="A982" t="str">
            <v>92958</v>
          </cell>
          <cell r="B982" t="str">
            <v>Máquina extrusora de concreto para guias e sarjetas, motor a diesel, potência 14 cv - manutenção. Af_12/2015</v>
          </cell>
          <cell r="C982" t="str">
            <v>h</v>
          </cell>
          <cell r="D982" t="str">
            <v>5,48</v>
          </cell>
        </row>
        <row r="983">
          <cell r="A983" t="str">
            <v>92959</v>
          </cell>
          <cell r="B983" t="str">
            <v>Máquina extrusora de concreto para guias e sarjetas, motor a diesel, potência 14 cv - materiais na operação. Af_12/2015</v>
          </cell>
          <cell r="C983" t="str">
            <v>h</v>
          </cell>
          <cell r="D983" t="str">
            <v>6,29</v>
          </cell>
        </row>
        <row r="984">
          <cell r="A984" t="str">
            <v>92963</v>
          </cell>
          <cell r="B984" t="str">
            <v>Martelo perfurador pneumático manual, haste 25 x 75 mm, 21 kg - depreciação. Af_12/2015</v>
          </cell>
          <cell r="C984" t="str">
            <v>h</v>
          </cell>
          <cell r="D984" t="str">
            <v>0,88</v>
          </cell>
        </row>
        <row r="985">
          <cell r="A985" t="str">
            <v>92964</v>
          </cell>
          <cell r="B985" t="str">
            <v>Martelo perfurador pneumático manual, haste 25 x 75 mm, 21 kg - juros. Af_12/2015</v>
          </cell>
          <cell r="C985" t="str">
            <v>h</v>
          </cell>
          <cell r="D985" t="str">
            <v>0,20</v>
          </cell>
        </row>
        <row r="986">
          <cell r="A986" t="str">
            <v>92965</v>
          </cell>
          <cell r="B986" t="str">
            <v>Martelo perfurador pneumático manual, haste 25 x 75 mm, 21 kg - manutenção. Af_12/2015</v>
          </cell>
          <cell r="C986" t="str">
            <v>h</v>
          </cell>
          <cell r="D986" t="str">
            <v>1,11</v>
          </cell>
        </row>
        <row r="987">
          <cell r="A987" t="str">
            <v>93220</v>
          </cell>
          <cell r="B987" t="str">
            <v>Perfuratriz com torre metálica para execução de estaca hélice contínua, profundidade máxima de 32 m, diâmetro máximo de 1000 mm, potência instalada de 350 hp, mesa rotativa com torque máximo de 263 knm - depreciação. Af_01/2016</v>
          </cell>
          <cell r="C987" t="str">
            <v>h</v>
          </cell>
          <cell r="D987" t="str">
            <v>170,84</v>
          </cell>
        </row>
        <row r="988">
          <cell r="A988" t="str">
            <v>93221</v>
          </cell>
          <cell r="B988" t="str">
            <v>Perfuratriz com torre metálica para execução de estaca hélice contínua, profundidade máxima de 32 m, diâmetro máximo de 1000 mm, potência instalada de 350 hp, mesa rotativa com torque máximo de 263 knm - juros. Af_01/2016</v>
          </cell>
          <cell r="C988" t="str">
            <v>h</v>
          </cell>
          <cell r="D988" t="str">
            <v>44,87</v>
          </cell>
        </row>
        <row r="989">
          <cell r="A989" t="str">
            <v>93222</v>
          </cell>
          <cell r="B989" t="str">
            <v>Perfuratriz com torre metálica para execução de estaca hélice contínua, profundidade máxima de 32 m, diâmetro máximo de 1000 mm, potência instalada de 350 hp, mesa rotativa com torque máximo de 263 knm - manutenção. Af_01/2016</v>
          </cell>
          <cell r="C989" t="str">
            <v>h</v>
          </cell>
          <cell r="D989" t="str">
            <v>213,79</v>
          </cell>
        </row>
        <row r="990">
          <cell r="A990" t="str">
            <v>93223</v>
          </cell>
          <cell r="B990" t="str">
            <v>Perfuratriz com torre metálica para execução de estaca hélice contínua, profundidade máxima de 32 m, diâmetro máximo de 1000 mm, potência instalada de 350 hp, mesa rotativa com torque máximo de 263 knm  materiais na operação. Af_01/2016</v>
          </cell>
          <cell r="C990" t="str">
            <v>h</v>
          </cell>
          <cell r="D990" t="str">
            <v>159,80</v>
          </cell>
        </row>
        <row r="991">
          <cell r="A991" t="str">
            <v>93229</v>
          </cell>
          <cell r="B991" t="str">
            <v>Betoneira capacidade nominal 400 l, capacidade de mistura 310 l, motor a gasolina potência 5,5 hp, sem carregador - depreciação. Af_02/2016</v>
          </cell>
          <cell r="C991" t="str">
            <v>h</v>
          </cell>
          <cell r="D991" t="str">
            <v>0,23</v>
          </cell>
        </row>
        <row r="992">
          <cell r="A992" t="str">
            <v>93230</v>
          </cell>
          <cell r="B992" t="str">
            <v>Betoneira capacidade nominal 400 l, capacidade de mistura 310 l, motor a gasolina potência 5,5 hp, sem carregador - juros. Af_02/2016</v>
          </cell>
          <cell r="C992" t="str">
            <v>h</v>
          </cell>
          <cell r="D992" t="str">
            <v>0,05</v>
          </cell>
        </row>
        <row r="993">
          <cell r="A993" t="str">
            <v>93231</v>
          </cell>
          <cell r="B993" t="str">
            <v>Betoneira capacidade nominal 400 l, capacidade de mistura 310 l, motor a gasolina potência 5,5 hp, sem carregador - manutenção. Af_02/2016</v>
          </cell>
          <cell r="C993" t="str">
            <v>h</v>
          </cell>
          <cell r="D993" t="str">
            <v>0,22</v>
          </cell>
        </row>
        <row r="994">
          <cell r="A994" t="str">
            <v>93232</v>
          </cell>
          <cell r="B994" t="str">
            <v>Betoneira capacidade nominal 400 l, capacidade de mistura 310 l, motor a gasolina potência 5,5 hp, sem carregador - materiais na operação. Af_02/2016</v>
          </cell>
          <cell r="C994" t="str">
            <v>h</v>
          </cell>
          <cell r="D994" t="str">
            <v>3,58</v>
          </cell>
        </row>
        <row r="995">
          <cell r="A995" t="str">
            <v>93235</v>
          </cell>
          <cell r="B995" t="str">
            <v>Grupo gerador estacionário, motor diesel potência 170 kva - juros. Af_02/2016</v>
          </cell>
          <cell r="C995" t="str">
            <v>h</v>
          </cell>
          <cell r="D995" t="str">
            <v>1,14</v>
          </cell>
        </row>
        <row r="996">
          <cell r="A996" t="str">
            <v>93238</v>
          </cell>
          <cell r="B996" t="str">
            <v>Rolo compactador vibratório rebocável, cilindro de aço liso, potência de tração de 65 cv, peso 4,7 t, impacto dinâmico 18,3 t, largura de trabalho 1,67 m - juros. Af_02/2016</v>
          </cell>
          <cell r="C996" t="str">
            <v>h</v>
          </cell>
          <cell r="D996" t="str">
            <v>1,11</v>
          </cell>
        </row>
        <row r="997">
          <cell r="A997" t="str">
            <v>93239</v>
          </cell>
          <cell r="B997" t="str">
            <v>Rolo compactador vibratório pé de carneiro, operado por controle remoto, potência 12,5 kw, peso operacional 1,675 t, largura de trabalho 0,85 m - juros. Af_02/2016</v>
          </cell>
          <cell r="C997" t="str">
            <v>h</v>
          </cell>
          <cell r="D997" t="str">
            <v>5,04</v>
          </cell>
        </row>
        <row r="998">
          <cell r="A998" t="str">
            <v>93240</v>
          </cell>
          <cell r="B998" t="str">
            <v>Rolo compactador vibratório pé de carneiro, operado por controle remoto, potência 12,5 kw, peso operacional 1,675 t, largura de trabalho 0,85 m - materiais na operação. Af_02/2016</v>
          </cell>
          <cell r="C998" t="str">
            <v>h</v>
          </cell>
          <cell r="D998" t="str">
            <v>7,65</v>
          </cell>
        </row>
        <row r="999">
          <cell r="A999" t="str">
            <v>93267</v>
          </cell>
          <cell r="B999" t="str">
            <v>Grua ascencional, lança de 30 m, capacidade de 1,0 t a 30 m, altura até 39 m  depreciação. Af_03/2016</v>
          </cell>
          <cell r="C999" t="str">
            <v>h</v>
          </cell>
          <cell r="D999" t="str">
            <v>22,33</v>
          </cell>
        </row>
        <row r="1000">
          <cell r="A1000" t="str">
            <v>93269</v>
          </cell>
          <cell r="B1000" t="str">
            <v>Grua ascencional, lança de 30 m, capacidade de 1,0 t a 30 m, altura até 39 m   juros. Af_03/2016</v>
          </cell>
          <cell r="C1000" t="str">
            <v>h</v>
          </cell>
          <cell r="D1000" t="str">
            <v>5,02</v>
          </cell>
        </row>
        <row r="1001">
          <cell r="A1001" t="str">
            <v>93270</v>
          </cell>
          <cell r="B1001" t="str">
            <v>Grua ascencional, lança de 30 m, capacidade de 1,0 t a 30 m, altura até 39 m   manutenção. Af_03/2016</v>
          </cell>
          <cell r="C1001" t="str">
            <v>h</v>
          </cell>
          <cell r="D1001" t="str">
            <v>24,42</v>
          </cell>
        </row>
        <row r="1002">
          <cell r="A1002" t="str">
            <v>93271</v>
          </cell>
          <cell r="B1002" t="str">
            <v>Grua ascencional, lança de 30 m, capacidade de 1,0 t a 30 m, altura até 39 m   materiais na operação. Af_03/2016</v>
          </cell>
          <cell r="C1002" t="str">
            <v>h</v>
          </cell>
          <cell r="D1002" t="str">
            <v>7,76</v>
          </cell>
        </row>
        <row r="1003">
          <cell r="A1003" t="str">
            <v>93277</v>
          </cell>
          <cell r="B1003" t="str">
            <v>Guincho elétrico de coluna, capacidade 400 kg, com moto freio, motor trifásico de 1,25 cv - depreciação. Af_03/2016</v>
          </cell>
          <cell r="C1003" t="str">
            <v>h</v>
          </cell>
          <cell r="D1003" t="str">
            <v>0,20</v>
          </cell>
        </row>
        <row r="1004">
          <cell r="A1004" t="str">
            <v>93278</v>
          </cell>
          <cell r="B1004" t="str">
            <v>Guincho elétrico de coluna, capacidade 400 kg, com moto freio, motor trifásico de 1,25 cv - juros. Af_03/2016</v>
          </cell>
          <cell r="C1004" t="str">
            <v>h</v>
          </cell>
          <cell r="D1004" t="str">
            <v>0,04</v>
          </cell>
        </row>
        <row r="1005">
          <cell r="A1005" t="str">
            <v>93279</v>
          </cell>
          <cell r="B1005" t="str">
            <v>Guincho elétrico de coluna, capacidade 400 kg, com moto freio, motor trifásico de 1,25 cv - manutenção. Af_03/2016</v>
          </cell>
          <cell r="C1005" t="str">
            <v>h</v>
          </cell>
          <cell r="D1005" t="str">
            <v>0,19</v>
          </cell>
        </row>
        <row r="1006">
          <cell r="A1006" t="str">
            <v>93280</v>
          </cell>
          <cell r="B1006" t="str">
            <v>Guincho elétrico de coluna, capacidade 400 kg, com moto freio, motor trifásico de 1,25 cv - materiais na operação. Af_03/2016</v>
          </cell>
          <cell r="C1006" t="str">
            <v>h</v>
          </cell>
          <cell r="D1006" t="str">
            <v>0,64</v>
          </cell>
        </row>
        <row r="1007">
          <cell r="A1007" t="str">
            <v>93283</v>
          </cell>
          <cell r="B1007" t="str">
            <v>Guindaste hidráulico autopropelido, com lança telescópica 40 m, capacidade máxima 60 t, potência 260 kw - depreciação. Af_03/2016</v>
          </cell>
          <cell r="C1007" t="str">
            <v>h</v>
          </cell>
          <cell r="D1007" t="str">
            <v>46,94</v>
          </cell>
        </row>
        <row r="1008">
          <cell r="A1008" t="str">
            <v>93284</v>
          </cell>
          <cell r="B1008" t="str">
            <v>Guindaste hidráulico autopropelido, com lança telescópica 40 m, capacidade máxima 60 t, potência 260 kw - juros. Af_03/2016</v>
          </cell>
          <cell r="C1008" t="str">
            <v>h</v>
          </cell>
          <cell r="D1008" t="str">
            <v>16,07</v>
          </cell>
        </row>
        <row r="1009">
          <cell r="A1009" t="str">
            <v>93285</v>
          </cell>
          <cell r="B1009" t="str">
            <v>Guindaste hidráulico autopropelido, com lança telescópica 40 m, capacidade máxima 60 t, potência 260 kw - manutenção. Af_03/2016</v>
          </cell>
          <cell r="C1009" t="str">
            <v>h</v>
          </cell>
          <cell r="D1009" t="str">
            <v>75,46</v>
          </cell>
        </row>
        <row r="1010">
          <cell r="A1010" t="str">
            <v>93286</v>
          </cell>
          <cell r="B1010" t="str">
            <v>Guindaste hidráulico autopropelido, com lança telescópica 40 m, capacidade máxima 60 t, potência 260 kw - materiais na operação. Af_03/2016</v>
          </cell>
          <cell r="C1010" t="str">
            <v>h</v>
          </cell>
          <cell r="D1010" t="str">
            <v>183,43</v>
          </cell>
        </row>
        <row r="1011">
          <cell r="A1011" t="str">
            <v>93296</v>
          </cell>
          <cell r="B1011" t="str">
            <v>Guindaste hidráulico autopropelido, com lança telescópica 40 m, capacidade máxima 60 t, potência 260 kw - impostos e seguros. Af_03/2016</v>
          </cell>
          <cell r="C1011" t="str">
            <v>h</v>
          </cell>
          <cell r="D1011" t="str">
            <v>3,28</v>
          </cell>
        </row>
        <row r="1012">
          <cell r="A1012" t="str">
            <v>93397</v>
          </cell>
          <cell r="B1012" t="str">
            <v>Guindauto hidráulico, capacidade máxima de carga 3300 kg, momento máximo de carga 5,8 tm, alcance máximo horizontal 7,60 m, inclusive caminhão toco pbt 16.000 Kg, potência de 189 cv - depreciação. Af_03/2016</v>
          </cell>
          <cell r="C1012" t="str">
            <v>h</v>
          </cell>
          <cell r="D1012" t="str">
            <v>8,11</v>
          </cell>
        </row>
        <row r="1013">
          <cell r="A1013" t="str">
            <v>93398</v>
          </cell>
          <cell r="B1013" t="str">
            <v>Guindauto hidráulico, capacidade máxima de carga 3300 kg, momento máximo de carga 5,8 tm, alcance máximo horizontal 7,60 m, inclusive caminhão toco pbt 16.000 Kg, potência de 189 cv - juros. Af_03/2016</v>
          </cell>
          <cell r="C1013" t="str">
            <v>h</v>
          </cell>
          <cell r="D1013" t="str">
            <v>3,23</v>
          </cell>
        </row>
        <row r="1014">
          <cell r="A1014" t="str">
            <v>93399</v>
          </cell>
          <cell r="B1014" t="str">
            <v>Guindauto hidráulico, capacidade máxima de carga 3300 kg, momento máximo de carga 5,8 tm, alcance máximo horizontal 7,60 m, inclusive caminhão toco pbt 16.000 Kg, potência de 189 cv  impostos e seguros. Af_03/2016</v>
          </cell>
          <cell r="C1014" t="str">
            <v>h</v>
          </cell>
          <cell r="D1014" t="str">
            <v>0,65</v>
          </cell>
        </row>
        <row r="1015">
          <cell r="A1015" t="str">
            <v>93400</v>
          </cell>
          <cell r="B1015" t="str">
            <v>Guindauto hidráulico, capacidade máxima de carga 3300 kg, momento máximo de carga 5,8 tm, alcance máximo horizontal 7,60 m, inclusive caminhão toco pbt 16.000 Kg, potência de 189 cv - manutenção. Af_03/2016</v>
          </cell>
          <cell r="C1015" t="str">
            <v>h</v>
          </cell>
          <cell r="D1015" t="str">
            <v>15,21</v>
          </cell>
        </row>
        <row r="1016">
          <cell r="A1016" t="str">
            <v>93401</v>
          </cell>
          <cell r="B1016" t="str">
            <v>Guindauto hidráulico, capacidade máxima de carga 3300 kg, momento máximo de carga 5,8 tm, alcance máximo horizontal 7,60 m, inclusive caminhão toco pbt 16.000 Kg, potência de 189 cv - materiais na operação. Af_03/2016</v>
          </cell>
          <cell r="C1016" t="str">
            <v>h</v>
          </cell>
          <cell r="D1016" t="str">
            <v>85,13</v>
          </cell>
        </row>
        <row r="1017">
          <cell r="A1017" t="str">
            <v>93404</v>
          </cell>
          <cell r="B101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7" t="str">
            <v>h</v>
          </cell>
          <cell r="D1017" t="str">
            <v>3,65</v>
          </cell>
        </row>
        <row r="1018">
          <cell r="A1018" t="str">
            <v>93405</v>
          </cell>
          <cell r="B1018"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8" t="str">
            <v>h</v>
          </cell>
          <cell r="D1018" t="str">
            <v>0,72</v>
          </cell>
        </row>
        <row r="1019">
          <cell r="A1019" t="str">
            <v>93406</v>
          </cell>
          <cell r="B1019"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19" t="str">
            <v>h</v>
          </cell>
          <cell r="D1019" t="str">
            <v>4,56</v>
          </cell>
        </row>
        <row r="1020">
          <cell r="A1020" t="str">
            <v>93407</v>
          </cell>
          <cell r="B1020"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20" t="str">
            <v>h</v>
          </cell>
          <cell r="D1020" t="str">
            <v>28,39</v>
          </cell>
        </row>
        <row r="1021">
          <cell r="A1021" t="str">
            <v>93411</v>
          </cell>
          <cell r="B1021" t="str">
            <v>Gerador portátil monofásico, potência 5500 va, motor a gasolina, potência do motor 13 cv - depreciação. Af_03/2016</v>
          </cell>
          <cell r="C1021" t="str">
            <v>h</v>
          </cell>
          <cell r="D1021" t="str">
            <v>0,16</v>
          </cell>
        </row>
        <row r="1022">
          <cell r="A1022" t="str">
            <v>93412</v>
          </cell>
          <cell r="B1022" t="str">
            <v>Gerador portátil monofásico, potência 5500 va, motor a gasolina, potência do motor 13 cv - juros. Af_03/2016</v>
          </cell>
          <cell r="C1022" t="str">
            <v>h</v>
          </cell>
          <cell r="D1022" t="str">
            <v>0,05</v>
          </cell>
        </row>
        <row r="1023">
          <cell r="A1023" t="str">
            <v>93413</v>
          </cell>
          <cell r="B1023" t="str">
            <v>Gerador portátil monofásico, potência 5500 va, motor a gasolina, potência do motor 13 cv - manutenção. Af_03/2016</v>
          </cell>
          <cell r="C1023" t="str">
            <v>h</v>
          </cell>
          <cell r="D1023" t="str">
            <v>0,14</v>
          </cell>
        </row>
        <row r="1024">
          <cell r="A1024" t="str">
            <v>93414</v>
          </cell>
          <cell r="B1024" t="str">
            <v>Gerador portátil monofásico, potência 5500 va, motor a gasolina, potência do motor 13 cv - materiais na operação. Af_03/2016</v>
          </cell>
          <cell r="C1024" t="str">
            <v>h</v>
          </cell>
          <cell r="D1024" t="str">
            <v>8,34</v>
          </cell>
        </row>
        <row r="1025">
          <cell r="A1025" t="str">
            <v>93417</v>
          </cell>
          <cell r="B1025" t="str">
            <v>Grupo gerador rebocável, potência 66 kva, motor a diesel - depreciação. Af_03/2016</v>
          </cell>
          <cell r="C1025" t="str">
            <v>h</v>
          </cell>
          <cell r="D1025" t="str">
            <v>2,11</v>
          </cell>
        </row>
        <row r="1026">
          <cell r="A1026" t="str">
            <v>93418</v>
          </cell>
          <cell r="B1026" t="str">
            <v>Grupo gerador rebocável, potência 66 kva, motor a diesel - juros. Af_03/2016</v>
          </cell>
          <cell r="C1026" t="str">
            <v>h</v>
          </cell>
          <cell r="D1026" t="str">
            <v>0,72</v>
          </cell>
        </row>
        <row r="1027">
          <cell r="A1027" t="str">
            <v>93419</v>
          </cell>
          <cell r="B1027" t="str">
            <v>Grupo gerador rebocável, potência 66 kva, motor a diesel - manutenção. Af_03/2016</v>
          </cell>
          <cell r="C1027" t="str">
            <v>h</v>
          </cell>
          <cell r="D1027" t="str">
            <v>1,88</v>
          </cell>
        </row>
        <row r="1028">
          <cell r="A1028" t="str">
            <v>93420</v>
          </cell>
          <cell r="B1028" t="str">
            <v>Grupo gerador rebocável, potência 66 kva, motor a diesel - materiais na operação. Af_03/2016</v>
          </cell>
          <cell r="C1028" t="str">
            <v>h</v>
          </cell>
          <cell r="D1028" t="str">
            <v>36,10</v>
          </cell>
        </row>
        <row r="1029">
          <cell r="A1029" t="str">
            <v>93423</v>
          </cell>
          <cell r="B1029" t="str">
            <v>Grupo gerador estacionário, potência 150 kva, motor a diesel- depreciação. Af_03/2016</v>
          </cell>
          <cell r="C1029" t="str">
            <v>h</v>
          </cell>
          <cell r="D1029" t="str">
            <v>2,98</v>
          </cell>
        </row>
        <row r="1030">
          <cell r="A1030" t="str">
            <v>93424</v>
          </cell>
          <cell r="B1030" t="str">
            <v>Grupo gerador estacionário, potência 150 kva, motor a diesel- juros. Af_03/2016</v>
          </cell>
          <cell r="C1030" t="str">
            <v>h</v>
          </cell>
          <cell r="D1030" t="str">
            <v>1,02</v>
          </cell>
        </row>
        <row r="1031">
          <cell r="A1031" t="str">
            <v>93425</v>
          </cell>
          <cell r="B1031" t="str">
            <v>Grupo gerador estacionário, potência 150 kva, motor a diesel- manutenção. Af_03/2016</v>
          </cell>
          <cell r="C1031" t="str">
            <v>h</v>
          </cell>
          <cell r="D1031" t="str">
            <v>2,66</v>
          </cell>
        </row>
        <row r="1032">
          <cell r="A1032" t="str">
            <v>93426</v>
          </cell>
          <cell r="B1032" t="str">
            <v>Grupo gerador estacionário, potência 150 kva, motor a diesel- materiais na operação. Af_03/2016</v>
          </cell>
          <cell r="C1032" t="str">
            <v>h</v>
          </cell>
          <cell r="D1032" t="str">
            <v>86,29</v>
          </cell>
        </row>
        <row r="1033">
          <cell r="A1033" t="str">
            <v>93429</v>
          </cell>
          <cell r="B1033" t="str">
            <v>Usina de mistura asfáltica à quente, tipo contra fluxo, prod 40 a 80 ton/hora - depreciação. Af_03/2016</v>
          </cell>
          <cell r="C1033" t="str">
            <v>h</v>
          </cell>
          <cell r="D1033" t="str">
            <v>64,00</v>
          </cell>
        </row>
        <row r="1034">
          <cell r="A1034" t="str">
            <v>93430</v>
          </cell>
          <cell r="B1034" t="str">
            <v>Usina de mistura asfáltica à quente, tipo contra fluxo, prod 40 a 80 ton/hora - juros. Af_03/2016</v>
          </cell>
          <cell r="C1034" t="str">
            <v>h</v>
          </cell>
          <cell r="D1034" t="str">
            <v>21,92</v>
          </cell>
        </row>
        <row r="1035">
          <cell r="A1035" t="str">
            <v>93431</v>
          </cell>
          <cell r="B1035" t="str">
            <v>Usina de mistura asfáltica à quente, tipo contra fluxo, prod 40 a 80 ton/hora - manutenção. Af_03/2016</v>
          </cell>
          <cell r="C1035" t="str">
            <v>h</v>
          </cell>
          <cell r="D1035" t="str">
            <v>102,88</v>
          </cell>
        </row>
        <row r="1036">
          <cell r="A1036" t="str">
            <v>93432</v>
          </cell>
          <cell r="B1036" t="str">
            <v>Usina de mistura asfáltica à quente, tipo contra fluxo, prod 40 a 80 ton/hora - materiais na operação. Af_03/2016</v>
          </cell>
          <cell r="C1036" t="str">
            <v>h</v>
          </cell>
          <cell r="D1036" t="str">
            <v>1.632,00</v>
          </cell>
        </row>
        <row r="1037">
          <cell r="A1037" t="str">
            <v>93435</v>
          </cell>
          <cell r="B1037" t="str">
            <v>Usina de asfalto à frio, capacidade de 40 a 60 ton/hora, elétrica potência 30 cv - depreciação. Af_03/2016</v>
          </cell>
          <cell r="C1037" t="str">
            <v>h</v>
          </cell>
          <cell r="D1037" t="str">
            <v>3,46</v>
          </cell>
        </row>
        <row r="1038">
          <cell r="A1038" t="str">
            <v>93436</v>
          </cell>
          <cell r="B1038" t="str">
            <v>Usina de asfalto à frio, capacidade de 40 a 60 ton/hora, elétrica potência 30 cv - juros. Af_03/2016</v>
          </cell>
          <cell r="C1038" t="str">
            <v>h</v>
          </cell>
          <cell r="D1038" t="str">
            <v>1,38</v>
          </cell>
        </row>
        <row r="1039">
          <cell r="A1039" t="str">
            <v>93437</v>
          </cell>
          <cell r="B1039" t="str">
            <v>Usina de asfalto à frio, capacidade de 40 a 60 ton/hora, elétrica potência 30 cv - manutenção. Af_03/2016</v>
          </cell>
          <cell r="C1039" t="str">
            <v>h</v>
          </cell>
          <cell r="D1039" t="str">
            <v>6,49</v>
          </cell>
        </row>
        <row r="1040">
          <cell r="A1040" t="str">
            <v>93438</v>
          </cell>
          <cell r="B1040" t="str">
            <v>Usina de asfalto à frio, capacidade de 40 a 60 ton/hora, elétrica potência 30 cv - materiais na operação. Af_03/2016</v>
          </cell>
          <cell r="C1040" t="str">
            <v>h</v>
          </cell>
          <cell r="D1040" t="str">
            <v>16,01</v>
          </cell>
        </row>
        <row r="1041">
          <cell r="A1041" t="str">
            <v>95114</v>
          </cell>
          <cell r="B1041" t="str">
            <v>Martelete ou rompedor pneumático manual, 28 kg, com silenciador - depreciação. Af_07/2016</v>
          </cell>
          <cell r="C1041" t="str">
            <v>h</v>
          </cell>
          <cell r="D1041" t="str">
            <v>0,86</v>
          </cell>
        </row>
        <row r="1042">
          <cell r="A1042" t="str">
            <v>95115</v>
          </cell>
          <cell r="B1042" t="str">
            <v>Martelete ou rompedor pneumático manual, 28 kg, com silenciador - juros. Af_07/2016</v>
          </cell>
          <cell r="C1042" t="str">
            <v>h</v>
          </cell>
          <cell r="D1042" t="str">
            <v>0,19</v>
          </cell>
        </row>
        <row r="1043">
          <cell r="A1043" t="str">
            <v>95116</v>
          </cell>
          <cell r="B1043" t="str">
            <v>Usina de concreto fixa, capacidade nominal de 90 a 120 m3/h, sem silo - depreciação. Af_07/2016</v>
          </cell>
          <cell r="C1043" t="str">
            <v>h</v>
          </cell>
          <cell r="D1043" t="str">
            <v>31,99</v>
          </cell>
        </row>
        <row r="1044">
          <cell r="A1044" t="str">
            <v>95117</v>
          </cell>
          <cell r="B1044" t="str">
            <v>Usina de concreto fixa, capacidade nominal de 90 a 120 m3/h, sem silo - juros. Af_07/2016</v>
          </cell>
          <cell r="C1044" t="str">
            <v>h</v>
          </cell>
          <cell r="D1044" t="str">
            <v>9,59</v>
          </cell>
        </row>
        <row r="1045">
          <cell r="A1045" t="str">
            <v>95118</v>
          </cell>
          <cell r="B1045" t="str">
            <v>Usina misturadora de solos, capacidade de 200 a 500 ton/h, potencia 75kw - depreciação. Af_07/2016</v>
          </cell>
          <cell r="C1045" t="str">
            <v>h</v>
          </cell>
          <cell r="D1045" t="str">
            <v>33,01</v>
          </cell>
        </row>
        <row r="1046">
          <cell r="A1046" t="str">
            <v>95119</v>
          </cell>
          <cell r="B1046" t="str">
            <v>Usina misturadora de solos, capacidade de 200 a 500 ton/h, potencia 75kw - juros. Af_07/2016</v>
          </cell>
          <cell r="C1046" t="str">
            <v>h</v>
          </cell>
          <cell r="D1046" t="str">
            <v>11,30</v>
          </cell>
        </row>
        <row r="1047">
          <cell r="A1047" t="str">
            <v>95120</v>
          </cell>
          <cell r="B1047" t="str">
            <v>Usina misturadora de solos, capacidade de 200 a 500 ton/h, potencia 75kw - materiais na operação. Af_07/2016</v>
          </cell>
          <cell r="C1047" t="str">
            <v>h</v>
          </cell>
          <cell r="D1047" t="str">
            <v>52,91</v>
          </cell>
        </row>
        <row r="1048">
          <cell r="A1048" t="str">
            <v>95123</v>
          </cell>
          <cell r="B1048" t="str">
            <v>Distribuidor de agregados autopropelido, cap 3 m3, a diesel, potência 176cv - depreciação. Af_07/2016</v>
          </cell>
          <cell r="C1048" t="str">
            <v>h</v>
          </cell>
          <cell r="D1048" t="str">
            <v>11,40</v>
          </cell>
        </row>
        <row r="1049">
          <cell r="A1049" t="str">
            <v>95124</v>
          </cell>
          <cell r="B1049" t="str">
            <v>Distribuidor de agregados autopropelido, c/ap 3 m3, a diesel, potência 176cv - juros. Af_07/2016</v>
          </cell>
          <cell r="C1049" t="str">
            <v>h</v>
          </cell>
          <cell r="D1049" t="str">
            <v>3,41</v>
          </cell>
        </row>
        <row r="1050">
          <cell r="A1050" t="str">
            <v>95125</v>
          </cell>
          <cell r="B1050" t="str">
            <v>Distribuidor de agregados autopropelido, cap 3 m3, a diesel, potência 176cv - manutenção. Af_07/2016</v>
          </cell>
          <cell r="C1050" t="str">
            <v>h</v>
          </cell>
          <cell r="D1050" t="str">
            <v>12,47</v>
          </cell>
        </row>
        <row r="1051">
          <cell r="A1051" t="str">
            <v>95126</v>
          </cell>
          <cell r="B1051" t="str">
            <v>Distribuidor de agregados autopropelido, cap 3 m3, a diesel, potência 176cv  materiais na operação. Af_07/2016</v>
          </cell>
          <cell r="C1051" t="str">
            <v>h</v>
          </cell>
          <cell r="D1051" t="str">
            <v>79,28</v>
          </cell>
        </row>
        <row r="1052">
          <cell r="A1052" t="str">
            <v>95129</v>
          </cell>
          <cell r="B1052" t="str">
            <v>Máquina demarcadora de faixa de tráfego à frio, autopropelida, potência 38 hp - depreciação. Af_07/2016</v>
          </cell>
          <cell r="C1052" t="str">
            <v>h</v>
          </cell>
          <cell r="D1052" t="str">
            <v>20,23</v>
          </cell>
        </row>
        <row r="1053">
          <cell r="A1053" t="str">
            <v>95130</v>
          </cell>
          <cell r="B1053" t="str">
            <v>Máquina demarcadora de faixa de tráfego à frio, autopropelida, potência 38 hp - juros. Af_07/2016</v>
          </cell>
          <cell r="C1053" t="str">
            <v>h</v>
          </cell>
          <cell r="D1053" t="str">
            <v>7,08</v>
          </cell>
        </row>
        <row r="1054">
          <cell r="A1054" t="str">
            <v>95131</v>
          </cell>
          <cell r="B1054" t="str">
            <v>Máquina demarcadora de faixa de tráfego à frio, autopropelida, potência 38 hp - manutenção. Af_07/2016</v>
          </cell>
          <cell r="C1054" t="str">
            <v>h</v>
          </cell>
          <cell r="D1054" t="str">
            <v>37,94</v>
          </cell>
        </row>
        <row r="1055">
          <cell r="A1055" t="str">
            <v>95132</v>
          </cell>
          <cell r="B1055" t="str">
            <v>Máquina demarcadora de faixa de tráfego à frio, autopropelida, potência 38 hp - materiais na operação. Af_07/2016</v>
          </cell>
          <cell r="C1055" t="str">
            <v>h</v>
          </cell>
          <cell r="D1055" t="str">
            <v>17,34</v>
          </cell>
        </row>
        <row r="1056">
          <cell r="A1056" t="str">
            <v>95136</v>
          </cell>
          <cell r="B1056" t="str">
            <v>Talha manual de corrente, capacidade de 2 ton. Com elevação de 3 m - depreciação. Af_07/2016</v>
          </cell>
          <cell r="C1056" t="str">
            <v>h</v>
          </cell>
          <cell r="D1056" t="str">
            <v>0,02</v>
          </cell>
        </row>
        <row r="1057">
          <cell r="A1057" t="str">
            <v>95137</v>
          </cell>
          <cell r="B1057" t="str">
            <v>Talha manual de corrente, capacidade de 2 ton. Com elevação de 3 m - juros. Af_07/2016</v>
          </cell>
          <cell r="C1057" t="str">
            <v>h</v>
          </cell>
          <cell r="D1057" t="str">
            <v>0,01</v>
          </cell>
        </row>
        <row r="1058">
          <cell r="A1058" t="str">
            <v>95138</v>
          </cell>
          <cell r="B1058" t="str">
            <v>Talha manual de corrente, capacidade de 2 ton. Com elevação de 3 m - manutenção. Af_07/2016</v>
          </cell>
          <cell r="C1058" t="str">
            <v>h</v>
          </cell>
          <cell r="D1058" t="str">
            <v>0,01</v>
          </cell>
        </row>
        <row r="1059">
          <cell r="A1059" t="str">
            <v>95208</v>
          </cell>
          <cell r="B1059" t="str">
            <v>Grua ascencional, lança de 42 m, capacidade de 1,5 t a 30 m, altura até 39 m  depreciação. Af_08/2016</v>
          </cell>
          <cell r="C1059" t="str">
            <v>h</v>
          </cell>
          <cell r="D1059" t="str">
            <v>25,30</v>
          </cell>
        </row>
        <row r="1060">
          <cell r="A1060" t="str">
            <v>95209</v>
          </cell>
          <cell r="B1060" t="str">
            <v>Grua ascencional, lanca de 42 m, capacidade de 1,5 t a 30 m, altura ate 39 m  juros. Af_08/2016</v>
          </cell>
          <cell r="C1060" t="str">
            <v>h</v>
          </cell>
          <cell r="D1060" t="str">
            <v>5,69</v>
          </cell>
        </row>
        <row r="1061">
          <cell r="A1061" t="str">
            <v>95210</v>
          </cell>
          <cell r="B1061" t="str">
            <v>Grua ascencional, lanca de 42 m, capacidade de 1,5 t a 30 m, altura ate 39 m  manutenção. Af_08/2016</v>
          </cell>
          <cell r="C1061" t="str">
            <v>h</v>
          </cell>
          <cell r="D1061" t="str">
            <v>27,67</v>
          </cell>
        </row>
        <row r="1062">
          <cell r="A1062" t="str">
            <v>95211</v>
          </cell>
          <cell r="B1062" t="str">
            <v>Grua ascencional, lanca de 42 m, capacidade de 1,5 t a 30 m, altura ate 39 m  materiais na operação. Af_08/2016</v>
          </cell>
          <cell r="C1062" t="str">
            <v>h</v>
          </cell>
          <cell r="D1062" t="str">
            <v>7,76</v>
          </cell>
        </row>
        <row r="1063">
          <cell r="A1063" t="str">
            <v>95214</v>
          </cell>
          <cell r="B1063" t="str">
            <v>Pulverizador de tinta elétrico/máquina de pintura airless, vazão 2 l/min - depreciação. Af_08/2016</v>
          </cell>
          <cell r="C1063" t="str">
            <v>h</v>
          </cell>
          <cell r="D1063" t="str">
            <v>0,48</v>
          </cell>
        </row>
        <row r="1064">
          <cell r="A1064" t="str">
            <v>95215</v>
          </cell>
          <cell r="B1064" t="str">
            <v>Pulverizador de tinta elétrico/máquina de pintura airless, vazão 2 l/min - juros. Af_08/2016</v>
          </cell>
          <cell r="C1064" t="str">
            <v>h</v>
          </cell>
          <cell r="D1064" t="str">
            <v>0,09</v>
          </cell>
        </row>
        <row r="1065">
          <cell r="A1065" t="str">
            <v>95216</v>
          </cell>
          <cell r="B1065" t="str">
            <v>Pulverizador de tinta elétrico/máquina de pintura airless, vazão 2 l/min - manutenção. Af_08/2016</v>
          </cell>
          <cell r="C1065" t="str">
            <v>h</v>
          </cell>
          <cell r="D1065" t="str">
            <v>0,33</v>
          </cell>
        </row>
        <row r="1066">
          <cell r="A1066" t="str">
            <v>95217</v>
          </cell>
          <cell r="B1066" t="str">
            <v>Pulverizador de tinta elétrico/máquina de pintura airless, vazão 2 l/min - materiais na operação. Af_08/2016</v>
          </cell>
          <cell r="C1066" t="str">
            <v>h</v>
          </cell>
          <cell r="D1066" t="str">
            <v>0,52</v>
          </cell>
        </row>
        <row r="1067">
          <cell r="A1067" t="str">
            <v>95255</v>
          </cell>
          <cell r="B1067" t="str">
            <v>Martelo demolidor pneumático manual, 32 kg - depreciação. Af_09/2016</v>
          </cell>
          <cell r="C1067" t="str">
            <v>h</v>
          </cell>
          <cell r="D1067" t="str">
            <v>0,76</v>
          </cell>
        </row>
        <row r="1068">
          <cell r="A1068" t="str">
            <v>95256</v>
          </cell>
          <cell r="B1068" t="str">
            <v>Martelo demolidor pneumático manual, 32 kg - juros. Af_09/2016</v>
          </cell>
          <cell r="C1068" t="str">
            <v>h</v>
          </cell>
          <cell r="D1068" t="str">
            <v>0,17</v>
          </cell>
        </row>
        <row r="1069">
          <cell r="A1069" t="str">
            <v>95257</v>
          </cell>
          <cell r="B1069" t="str">
            <v>Martelo demolidor pneumático manual, 32 kg - manutenção. Af_09/2016</v>
          </cell>
          <cell r="C1069" t="str">
            <v>h</v>
          </cell>
          <cell r="D1069" t="str">
            <v>0,96</v>
          </cell>
        </row>
        <row r="1070">
          <cell r="A1070" t="str">
            <v>95260</v>
          </cell>
          <cell r="B1070" t="str">
            <v>Compactador de solos de percusão (soquete) com motor a gasolina, potência 3 cv - depreciação. Af_09/2016</v>
          </cell>
          <cell r="C1070" t="str">
            <v>h</v>
          </cell>
          <cell r="D1070" t="str">
            <v>0,56</v>
          </cell>
        </row>
        <row r="1071">
          <cell r="A1071" t="str">
            <v>95261</v>
          </cell>
          <cell r="B1071" t="str">
            <v>Compactador de solos de percusão (soquete) com motor a gasolina, potência 3 cv - juros. Af_09/2016</v>
          </cell>
          <cell r="C1071" t="str">
            <v>h</v>
          </cell>
          <cell r="D1071" t="str">
            <v>0,16</v>
          </cell>
        </row>
        <row r="1072">
          <cell r="A1072" t="str">
            <v>95262</v>
          </cell>
          <cell r="B1072" t="str">
            <v>Compactador de solos de percusão (soquete) com motor a gasolina, potência 3 cv - manutenção. Af_09/2016</v>
          </cell>
          <cell r="C1072" t="str">
            <v>h</v>
          </cell>
          <cell r="D1072" t="str">
            <v>0,80</v>
          </cell>
        </row>
        <row r="1073">
          <cell r="A1073" t="str">
            <v>95263</v>
          </cell>
          <cell r="B1073" t="str">
            <v>Compactador de solos de percusão (soquete) com motor a gasolina, potência 3 cv - materiais na operação. Af_09/2016</v>
          </cell>
          <cell r="C1073" t="str">
            <v>h</v>
          </cell>
          <cell r="D1073" t="str">
            <v>1,92</v>
          </cell>
        </row>
        <row r="1074">
          <cell r="A1074" t="str">
            <v>95266</v>
          </cell>
          <cell r="B1074" t="str">
            <v>Régua vibratória dupla para concreto, peso de 60kg, comprimento 4 m, com motor a gasolina, potência 5,5 hp - depreciação. Af_09/2016</v>
          </cell>
          <cell r="C1074" t="str">
            <v>h</v>
          </cell>
          <cell r="D1074" t="str">
            <v>0,41</v>
          </cell>
        </row>
        <row r="1075">
          <cell r="A1075" t="str">
            <v>95267</v>
          </cell>
          <cell r="B1075" t="str">
            <v>Régua vibratória dupla para concreto, peso de 60kg, comprimento 4 m, com motor a gasolina, potência 5,5 hp - juros. Af_09/2016</v>
          </cell>
          <cell r="C1075" t="str">
            <v>h</v>
          </cell>
          <cell r="D1075" t="str">
            <v>0,08</v>
          </cell>
        </row>
        <row r="1076">
          <cell r="A1076" t="str">
            <v>95268</v>
          </cell>
          <cell r="B1076" t="str">
            <v>Régua vibratória dupla para concreto, peso de 60kg, comprimento 4 m, com motor a gasolina, potência 5,5 hp - manutenção. Af_09/2016</v>
          </cell>
          <cell r="C1076" t="str">
            <v>h</v>
          </cell>
          <cell r="D1076" t="str">
            <v>0,40</v>
          </cell>
        </row>
        <row r="1077">
          <cell r="A1077" t="str">
            <v>95269</v>
          </cell>
          <cell r="B1077" t="str">
            <v>Régua vibratória dupla para concreto, peso de 60kg, comprimento 4 m, com motor a gasolina, potência 5,5 hp  materiais na operação. Af_09/2016</v>
          </cell>
          <cell r="C1077" t="str">
            <v>h</v>
          </cell>
          <cell r="D1077" t="str">
            <v>3,58</v>
          </cell>
        </row>
        <row r="1078">
          <cell r="A1078" t="str">
            <v>95272</v>
          </cell>
          <cell r="B1078" t="str">
            <v>Polidora de piso (politriz), peso de 100kg, diâmetro 450 mm, motor elétrico, potência 4 hp - depreciação. Af_09/2016</v>
          </cell>
          <cell r="C1078" t="str">
            <v>h</v>
          </cell>
          <cell r="D1078" t="str">
            <v>0,40</v>
          </cell>
        </row>
        <row r="1079">
          <cell r="A1079" t="str">
            <v>95273</v>
          </cell>
          <cell r="B1079" t="str">
            <v>Polidora de piso (politriz), peso de 100kg, diâmetro 450 mm, motor elétrico, potência 4 hp - juros. Af_09/2016</v>
          </cell>
          <cell r="C1079" t="str">
            <v>h</v>
          </cell>
          <cell r="D1079" t="str">
            <v>0,09</v>
          </cell>
        </row>
        <row r="1080">
          <cell r="A1080" t="str">
            <v>95274</v>
          </cell>
          <cell r="B1080" t="str">
            <v>Polidora de piso (politriz), peso de 100kg, diâmetro 450 mm, motor elétrico, potência 4 hp - manutenção. Af_09/2016</v>
          </cell>
          <cell r="C1080" t="str">
            <v>h</v>
          </cell>
          <cell r="D1080" t="str">
            <v>0,31</v>
          </cell>
        </row>
        <row r="1081">
          <cell r="A1081" t="str">
            <v>95275</v>
          </cell>
          <cell r="B1081" t="str">
            <v>Polidora de piso (politriz), peso de 100kg, diâmetro 450 mm, motor elétrico, potência 4 hp  materiais na operação. Af_09/2016</v>
          </cell>
          <cell r="C1081" t="str">
            <v>h</v>
          </cell>
          <cell r="D1081" t="str">
            <v>2,10</v>
          </cell>
        </row>
        <row r="1082">
          <cell r="A1082" t="str">
            <v>95278</v>
          </cell>
          <cell r="B1082" t="str">
            <v>Desempenadeira de concreto, peso de 75kg, 4 pás, motor a gasolina, potência 5,5 hp - depreciação. Af_09/2016</v>
          </cell>
          <cell r="C1082" t="str">
            <v>h</v>
          </cell>
          <cell r="D1082" t="str">
            <v>0,43</v>
          </cell>
        </row>
        <row r="1083">
          <cell r="A1083" t="str">
            <v>95279</v>
          </cell>
          <cell r="B1083" t="str">
            <v>Desempenadeira de concreto, peso de 75kg, 4 pás, motor a gasolina, potência 5,5 hp - juros. Af_09/2016</v>
          </cell>
          <cell r="C1083" t="str">
            <v>h</v>
          </cell>
          <cell r="D1083" t="str">
            <v>0,09</v>
          </cell>
        </row>
        <row r="1084">
          <cell r="A1084" t="str">
            <v>95280</v>
          </cell>
          <cell r="B1084" t="str">
            <v>Desempenadeira de concreto, peso de 75kg, 4 pás, motor a gasolina, potência 5,5 hp - manutenção. Af_09/2016</v>
          </cell>
          <cell r="C1084" t="str">
            <v>h</v>
          </cell>
          <cell r="D1084" t="str">
            <v>0,34</v>
          </cell>
        </row>
        <row r="1085">
          <cell r="A1085" t="str">
            <v>95281</v>
          </cell>
          <cell r="B1085" t="str">
            <v>Desempenadeira de concreto, peso de 75kg, 4 pás, motor a gasolina, potência 5,5 hp  materiais na operação. Af_09/2016</v>
          </cell>
          <cell r="C1085" t="str">
            <v>h</v>
          </cell>
          <cell r="D1085" t="str">
            <v>3,58</v>
          </cell>
        </row>
        <row r="1086">
          <cell r="A1086" t="str">
            <v>95617</v>
          </cell>
          <cell r="B1086" t="str">
            <v>Perfuratriz pneumatica manual de peso medio, martelete, 18kg, comprimento máximo de curso de 6 m, diametro do pistao de 5,5 cm - depreciação. Af_11/2016</v>
          </cell>
          <cell r="C1086" t="str">
            <v>h</v>
          </cell>
          <cell r="D1086" t="str">
            <v>0,63</v>
          </cell>
        </row>
        <row r="1087">
          <cell r="A1087" t="str">
            <v>95618</v>
          </cell>
          <cell r="B1087" t="str">
            <v>Perfuratriz pneumatica manual de peso medio, martelete, 18kg, comprimento máximo de curso de 6 m, diametro do pistao de 5,5 cm - juros. Af_11/2016</v>
          </cell>
          <cell r="C1087" t="str">
            <v>h</v>
          </cell>
          <cell r="D1087" t="str">
            <v>0,14</v>
          </cell>
        </row>
        <row r="1088">
          <cell r="A1088" t="str">
            <v>95619</v>
          </cell>
          <cell r="B1088" t="str">
            <v>Perfuratriz pneumatica manual de peso medio, martelete, 18kg, comprimento máximo de curso de 6 m, diametro do pistao de 5,5 cm - manutenção. Af_11/2016</v>
          </cell>
          <cell r="C1088" t="str">
            <v>h</v>
          </cell>
          <cell r="D1088" t="str">
            <v>0,78</v>
          </cell>
        </row>
        <row r="1089">
          <cell r="A1089" t="str">
            <v>95627</v>
          </cell>
          <cell r="B1089" t="str">
            <v>Rolo compactador vibratorio tandem, aco liso, potencia 125 hp, peso sem/com lastro 10,20/11,65 t, largura de trabalho 1,73 m - depreciação. Af_11/2016</v>
          </cell>
          <cell r="C1089" t="str">
            <v>h</v>
          </cell>
          <cell r="D1089" t="str">
            <v>21,03</v>
          </cell>
        </row>
        <row r="1090">
          <cell r="A1090" t="str">
            <v>95628</v>
          </cell>
          <cell r="B1090" t="str">
            <v>Rolo compactador vibratorio tandem, aco liso, potencia 125 hp, peso sem/com lastro 10,20/11,65 t, largura de trabalho 1,73 m - juros. Af_11/2016</v>
          </cell>
          <cell r="C1090" t="str">
            <v>h</v>
          </cell>
          <cell r="D1090" t="str">
            <v>5,52</v>
          </cell>
        </row>
        <row r="1091">
          <cell r="A1091" t="str">
            <v>95629</v>
          </cell>
          <cell r="B1091" t="str">
            <v>Rolo compactador vibratorio tandem, aco liso, potencia 125 hp, peso sem/com lastro 10,20/11,65 t, largura de trabalho 1,73 m - manutenção. Af_11/2016</v>
          </cell>
          <cell r="C1091" t="str">
            <v>h</v>
          </cell>
          <cell r="D1091" t="str">
            <v>26,32</v>
          </cell>
        </row>
        <row r="1092">
          <cell r="A1092" t="str">
            <v>95630</v>
          </cell>
          <cell r="B1092" t="str">
            <v>Rolo compactador vibratorio tandem, aco liso, potencia 125 hp, peso sem/com lastro 10,20/11,65 t, largura de trabalho 1,73 m - materiais na operação. Af_11/2016</v>
          </cell>
          <cell r="C1092" t="str">
            <v>h</v>
          </cell>
          <cell r="D1092" t="str">
            <v>57,08</v>
          </cell>
        </row>
        <row r="1093">
          <cell r="A1093" t="str">
            <v>95698</v>
          </cell>
          <cell r="B1093" t="str">
            <v>Perfuratriz manual, torque maximo 55 kgf.M, potencia 5 cv, com diametro maximo 8 1/2" - depreciação. Af_11/2016</v>
          </cell>
          <cell r="C1093" t="str">
            <v>h</v>
          </cell>
          <cell r="D1093" t="str">
            <v>2,55</v>
          </cell>
        </row>
        <row r="1094">
          <cell r="A1094" t="str">
            <v>95699</v>
          </cell>
          <cell r="B1094" t="str">
            <v>Perfuratriz manual, torque maximo 55 kgf.M, potencia 5 cv, com diametro maximo 8 1/2" - juros. Af_11/2016</v>
          </cell>
          <cell r="C1094" t="str">
            <v>h</v>
          </cell>
          <cell r="D1094" t="str">
            <v>0,57</v>
          </cell>
        </row>
        <row r="1095">
          <cell r="A1095" t="str">
            <v>95700</v>
          </cell>
          <cell r="B1095" t="str">
            <v>Perfuratriz manual, torque maximo 55 kgf.M, potencia 5 cv, com diametro maximo 8 1/2" - manutenção. Af_11/2016</v>
          </cell>
          <cell r="C1095" t="str">
            <v>h</v>
          </cell>
          <cell r="D1095" t="str">
            <v>3,19</v>
          </cell>
        </row>
        <row r="1096">
          <cell r="A1096" t="str">
            <v>95701</v>
          </cell>
          <cell r="B1096" t="str">
            <v>Perfuratriz manual, torque maximo 55 kgf.M, potencia 5 cv, com diametro maximo 8 1/2" - materiais na operação. Af_11/2016</v>
          </cell>
          <cell r="C1096" t="str">
            <v>h</v>
          </cell>
          <cell r="D1096" t="str">
            <v>2,59</v>
          </cell>
        </row>
        <row r="1097">
          <cell r="A1097" t="str">
            <v>95704</v>
          </cell>
          <cell r="B1097" t="str">
            <v>Perfuratriz sobre esteira, torque máximo 600 kgf, potência entre 50 e 60 hp, diâmetro máximo 10 - depreciação. Af_11/2016</v>
          </cell>
          <cell r="C1097" t="str">
            <v>h</v>
          </cell>
          <cell r="D1097" t="str">
            <v>22,94</v>
          </cell>
        </row>
        <row r="1098">
          <cell r="A1098" t="str">
            <v>95705</v>
          </cell>
          <cell r="B1098" t="str">
            <v>Perfuratriz sobre esteira, torque máximo 600 kgf, potência entre 50 e 60 hp, diâmetro máximo 10 - juros. Af_11/2016</v>
          </cell>
          <cell r="C1098" t="str">
            <v>h</v>
          </cell>
          <cell r="D1098" t="str">
            <v>6,02</v>
          </cell>
        </row>
        <row r="1099">
          <cell r="A1099" t="str">
            <v>95706</v>
          </cell>
          <cell r="B1099" t="str">
            <v>Perfuratriz sobre esteira, torque máximo 600 kgf, potência entre 50 e 60 hp, diâmetro máximo 10 - manutenção. Af_11/2016</v>
          </cell>
          <cell r="C1099" t="str">
            <v>h</v>
          </cell>
          <cell r="D1099" t="str">
            <v>28,71</v>
          </cell>
        </row>
        <row r="1100">
          <cell r="A1100" t="str">
            <v>95707</v>
          </cell>
          <cell r="B1100" t="str">
            <v>Perfuratriz sobre esteira, torque máximo 600 kgf, potência entre 50 e 60 hp, diâmetro máximo 10 - materiais na operação. Af_11/2016</v>
          </cell>
          <cell r="C1100" t="str">
            <v>h</v>
          </cell>
          <cell r="D1100" t="str">
            <v>28,95</v>
          </cell>
        </row>
        <row r="1101">
          <cell r="A1101" t="str">
            <v>95710</v>
          </cell>
          <cell r="B1101" t="str">
            <v>Escavadeira hidraulica sobre esteira, com garra giratoria de mandibulas, peso operacional entre 22,00 e 25,50 ton, potencia liquida entre 150 e 160 hp - depreciação. Af_11/2016</v>
          </cell>
          <cell r="C1101" t="str">
            <v>h</v>
          </cell>
          <cell r="D1101" t="str">
            <v>27,57</v>
          </cell>
        </row>
        <row r="1102">
          <cell r="A1102" t="str">
            <v>95711</v>
          </cell>
          <cell r="B1102" t="str">
            <v>Escavadeira hidraulica sobre esteira, com garra giratoria de mandibulas, peso operacional entre 22,00 e 25,50 ton, potencia liquida entre 150 e 160 hp - juros. Af_11/2016</v>
          </cell>
          <cell r="C1102" t="str">
            <v>h</v>
          </cell>
          <cell r="D1102" t="str">
            <v>7,09</v>
          </cell>
        </row>
        <row r="1103">
          <cell r="A1103" t="str">
            <v>95712</v>
          </cell>
          <cell r="B1103" t="str">
            <v>Escavadeira hidraulica sobre esteira, com garra giratoria de mandibulas, peso operacional entre 22,00 e 25,50 ton, potencia liquida entre 150 e 160 hp - manutenção. Af_11/2016</v>
          </cell>
          <cell r="C1103" t="str">
            <v>h</v>
          </cell>
          <cell r="D1103" t="str">
            <v>34,47</v>
          </cell>
        </row>
        <row r="1104">
          <cell r="A1104" t="str">
            <v>95713</v>
          </cell>
          <cell r="B1104" t="str">
            <v>Escavadeira hidraulica sobre esteira, com garra giratoria de mandibulas, peso operacional entre 22,00 e 25,50 ton, potencia liquida entre 150 e 160 hp - materiais na operação. Af_11/2016</v>
          </cell>
          <cell r="C1104" t="str">
            <v>h</v>
          </cell>
          <cell r="D1104" t="str">
            <v>70,75</v>
          </cell>
        </row>
        <row r="1105">
          <cell r="A1105" t="str">
            <v>95716</v>
          </cell>
          <cell r="B1105" t="str">
            <v>Escavadeira hidraulica sobre esteira, equipada com clamshell, com capacidade da caçamba entre 1,20 e 1,50 m3, peso operacional entre 20,00 e 22,00 ton, potencia liquida entre 150 e 160 hp - depreciação. Af_11/2016</v>
          </cell>
          <cell r="C1105" t="str">
            <v>h</v>
          </cell>
          <cell r="D1105" t="str">
            <v>26,54</v>
          </cell>
        </row>
        <row r="1106">
          <cell r="A1106" t="str">
            <v>95717</v>
          </cell>
          <cell r="B1106" t="str">
            <v>Escavadeira hidraulica sobre esteira, equipada com clamshell, com capacidade da caçamba entre 1,20 e 1,50 m3, peso operacional entre 20,00 e 22,00 ton, potencia liquida entre 150 e 160 hp - juros. Af_11/2016</v>
          </cell>
          <cell r="C1106" t="str">
            <v>h</v>
          </cell>
          <cell r="D1106" t="str">
            <v>6,82</v>
          </cell>
        </row>
        <row r="1107">
          <cell r="A1107" t="str">
            <v>95718</v>
          </cell>
          <cell r="B1107" t="str">
            <v>Escavadeira hidraulica sobre esteira, equipada com clamshell, com capacidade da caçamba entre 1,20 e 1,50 m3, peso operacional entre 20,00 e 22,00 ton, potencia liquida entre 150 e 160 hp - manutenção. Af_11/2016</v>
          </cell>
          <cell r="C1107" t="str">
            <v>h</v>
          </cell>
          <cell r="D1107" t="str">
            <v>33,18</v>
          </cell>
        </row>
        <row r="1108">
          <cell r="A1108" t="str">
            <v>95719</v>
          </cell>
          <cell r="B1108" t="str">
            <v>Escavadeira hidraulica sobre esteira, equipada com clamshell, com capacidade da caçamba entre 1,20 e 1,50 m3, peso operacional entre 20,00 e 22,00 ton, potencia liquida entre 150 e 160 hp - materiais na operação. Af_11/2016</v>
          </cell>
          <cell r="C1108" t="str">
            <v>h</v>
          </cell>
          <cell r="D1108" t="str">
            <v>70,75</v>
          </cell>
        </row>
        <row r="1109">
          <cell r="A1109" t="str">
            <v>95869</v>
          </cell>
          <cell r="B1109" t="str">
            <v>Grupo gerador com carenagem, motor diesel potência standart entre 250 e 260 kva - juros. Af_12/2016</v>
          </cell>
          <cell r="C1109" t="str">
            <v>h</v>
          </cell>
          <cell r="D1109" t="str">
            <v>1,63</v>
          </cell>
        </row>
        <row r="1110">
          <cell r="A1110" t="str">
            <v>95870</v>
          </cell>
          <cell r="B1110" t="str">
            <v>Grupo gerador com carenagem, motor diesel potência standart entre 250 e 260 kva - manutenção. Af_12/2016</v>
          </cell>
          <cell r="C1110" t="str">
            <v>h</v>
          </cell>
          <cell r="D1110" t="str">
            <v>4,26</v>
          </cell>
        </row>
        <row r="1111">
          <cell r="A1111" t="str">
            <v>95871</v>
          </cell>
          <cell r="B1111" t="str">
            <v>Grupo gerador com carenagem, motor diesel potência standart entre 250 e 260 kva - materiais na operação. Af_12/2016</v>
          </cell>
          <cell r="C1111" t="str">
            <v>h</v>
          </cell>
          <cell r="D1111" t="str">
            <v>147,01</v>
          </cell>
        </row>
        <row r="1112">
          <cell r="A1112" t="str">
            <v>95874</v>
          </cell>
          <cell r="B1112" t="str">
            <v>Grupo gerador com carenagem, motor diesel potência standart entre 250 e 260 kva - depreciação. Af_12/2016</v>
          </cell>
          <cell r="C1112" t="str">
            <v>h</v>
          </cell>
          <cell r="D1112" t="str">
            <v>4,77</v>
          </cell>
        </row>
        <row r="1113">
          <cell r="A1113" t="str">
            <v>96008</v>
          </cell>
          <cell r="B1113" t="str">
            <v>Trator de pneus com potência de 122 cv, tração 4x4, com vassoura mecânica acoplada - depreciação. Af_02/2017</v>
          </cell>
          <cell r="C1113" t="str">
            <v>h</v>
          </cell>
          <cell r="D1113" t="str">
            <v>10,69</v>
          </cell>
        </row>
        <row r="1114">
          <cell r="A1114" t="str">
            <v>96009</v>
          </cell>
          <cell r="B1114" t="str">
            <v>Trator de pneus com potência de 122 cv, tração 4x4, com vassoura mecânica acoplada - juros. Af_02/2017</v>
          </cell>
          <cell r="C1114" t="str">
            <v>h</v>
          </cell>
          <cell r="D1114" t="str">
            <v>2,80</v>
          </cell>
        </row>
        <row r="1115">
          <cell r="A1115" t="str">
            <v>96011</v>
          </cell>
          <cell r="B1115" t="str">
            <v>Trator de pneus com potência de 122 cv, tração 4x4, com vassoura mecânica acoplada - manutenção. Af_02/2017</v>
          </cell>
          <cell r="C1115" t="str">
            <v>h</v>
          </cell>
          <cell r="D1115" t="str">
            <v>11,70</v>
          </cell>
        </row>
        <row r="1116">
          <cell r="A1116" t="str">
            <v>96012</v>
          </cell>
          <cell r="B1116" t="str">
            <v>Trator de pneus com potência de 122 cv, tração 4x4, com vassoura mecânica acoplada - materiais na operação. Af_02/2017</v>
          </cell>
          <cell r="C1116" t="str">
            <v>h</v>
          </cell>
          <cell r="D1116" t="str">
            <v>54,94</v>
          </cell>
        </row>
        <row r="1117">
          <cell r="A1117" t="str">
            <v>96015</v>
          </cell>
          <cell r="B1117" t="str">
            <v>Trator de pneus com potência de 122 cv, tração 4x4, com grade de discos acoplada - depreciação. Af_02/2017</v>
          </cell>
          <cell r="C1117" t="str">
            <v>h</v>
          </cell>
          <cell r="D1117" t="str">
            <v>10,60</v>
          </cell>
        </row>
        <row r="1118">
          <cell r="A1118" t="str">
            <v>96016</v>
          </cell>
          <cell r="B1118" t="str">
            <v>Trator de pneus com potência de 122 cv, tração 4x4, com grade de discos acoplada - juros. Af_02/2017</v>
          </cell>
          <cell r="C1118" t="str">
            <v>h</v>
          </cell>
          <cell r="D1118" t="str">
            <v>2,78</v>
          </cell>
        </row>
        <row r="1119">
          <cell r="A1119" t="str">
            <v>96018</v>
          </cell>
          <cell r="B1119" t="str">
            <v>Trator de pneus com potência de 122 cv, tração 4x4, com grade de discos acoplada - manutenção. Af_02/2017</v>
          </cell>
          <cell r="C1119" t="str">
            <v>h</v>
          </cell>
          <cell r="D1119" t="str">
            <v>11,59</v>
          </cell>
        </row>
        <row r="1120">
          <cell r="A1120" t="str">
            <v>96019</v>
          </cell>
          <cell r="B1120" t="str">
            <v>Trator de pneus com potência de 122 cv, tração 4x4, com grade de discos acoplada - materiais na operação. Af_02/2017</v>
          </cell>
          <cell r="C1120" t="str">
            <v>h</v>
          </cell>
          <cell r="D1120" t="str">
            <v>54,94</v>
          </cell>
        </row>
        <row r="1121">
          <cell r="A1121" t="str">
            <v>96023</v>
          </cell>
          <cell r="B1121" t="str">
            <v>Trator de pneus com potência de 85 cv, tração 4x4, com grade de discos acoplada - depreciação. Af_02/2017</v>
          </cell>
          <cell r="C1121" t="str">
            <v>h</v>
          </cell>
          <cell r="D1121" t="str">
            <v>8,21</v>
          </cell>
        </row>
        <row r="1122">
          <cell r="A1122" t="str">
            <v>96024</v>
          </cell>
          <cell r="B1122" t="str">
            <v>Trator de pneus com potência de 85 cv, tração 4x4, com grade de discos acoplada - juros. Af_02/2017</v>
          </cell>
          <cell r="C1122" t="str">
            <v>h</v>
          </cell>
          <cell r="D1122" t="str">
            <v>2,15</v>
          </cell>
        </row>
        <row r="1123">
          <cell r="A1123" t="str">
            <v>96026</v>
          </cell>
          <cell r="B1123" t="str">
            <v>Trator de pneus com potência de 85 cv, tração 4x4, com grade de discos acoplada - manutenção. Af_02/2017</v>
          </cell>
          <cell r="C1123" t="str">
            <v>h</v>
          </cell>
          <cell r="D1123" t="str">
            <v>8,97</v>
          </cell>
        </row>
        <row r="1124">
          <cell r="A1124" t="str">
            <v>96027</v>
          </cell>
          <cell r="B1124" t="str">
            <v>Trator de pneus com potência de 85 cv, tração 4x4, com grade de discos acoplada - materiais na operação. Af_02/2017</v>
          </cell>
          <cell r="C1124" t="str">
            <v>h</v>
          </cell>
          <cell r="D1124" t="str">
            <v>38,28</v>
          </cell>
        </row>
        <row r="1125">
          <cell r="A1125" t="str">
            <v>96030</v>
          </cell>
          <cell r="B1125" t="str">
            <v>Caminhão basculante 10 m3, trucado, potência 230 cv, inclusive caçamba metálica, com distribuidor de agregados acoplado - depreciação. Af_02/2017</v>
          </cell>
          <cell r="C1125" t="str">
            <v>h</v>
          </cell>
          <cell r="D1125" t="str">
            <v>14,56</v>
          </cell>
        </row>
        <row r="1126">
          <cell r="A1126" t="str">
            <v>96031</v>
          </cell>
          <cell r="B1126" t="str">
            <v>Caminhão basculante 10 m3, trucado, potência 230 cv, inclusive caçamba metálica, com distribuidor de agregados acoplado - juros. Af_02/2017</v>
          </cell>
          <cell r="C1126" t="str">
            <v>h</v>
          </cell>
          <cell r="D1126" t="str">
            <v>5,09</v>
          </cell>
        </row>
        <row r="1127">
          <cell r="A1127" t="str">
            <v>96032</v>
          </cell>
          <cell r="B1127" t="str">
            <v>Caminhão basculante 10 m3, trucado, potência 230 cv, inclusive caçamba metálica, com distribuidor de agregados acoplado - impostos e seguros. Af_02/2017</v>
          </cell>
          <cell r="C1127" t="str">
            <v>h</v>
          </cell>
          <cell r="D1127" t="str">
            <v>1,04</v>
          </cell>
        </row>
        <row r="1128">
          <cell r="A1128" t="str">
            <v>96033</v>
          </cell>
          <cell r="B1128" t="str">
            <v>Caminhão basculante 10 m3, trucado, potência 230 cv, inclusive caçamba metálica, com distribuidor de agregados acoplado - manutenção. Af_02/2017</v>
          </cell>
          <cell r="C1128" t="str">
            <v>h</v>
          </cell>
          <cell r="D1128" t="str">
            <v>27,32</v>
          </cell>
        </row>
        <row r="1129">
          <cell r="A1129" t="str">
            <v>96034</v>
          </cell>
          <cell r="B1129" t="str">
            <v>Caminhão basculante 10 m3, trucado, potência 230 cv, inclusive caçamba metálica, com distribuidor de agregados acoplado - materiais na operação. Af_02/2017</v>
          </cell>
          <cell r="C1129" t="str">
            <v>h</v>
          </cell>
          <cell r="D1129" t="str">
            <v>103,59</v>
          </cell>
        </row>
        <row r="1130">
          <cell r="A1130" t="str">
            <v>96053</v>
          </cell>
          <cell r="B1130" t="str">
            <v>Trator de pneus com potência de 85 cv, tração 4x4, com vassoura mecânica acoplada - depreciação. Af_03/2017</v>
          </cell>
          <cell r="C1130" t="str">
            <v>h</v>
          </cell>
          <cell r="D1130" t="str">
            <v>8,30</v>
          </cell>
        </row>
        <row r="1131">
          <cell r="A1131" t="str">
            <v>96054</v>
          </cell>
          <cell r="B1131" t="str">
            <v>Minicarregadeira sobre rodas potencia 47hp capacidade operacao 646 kg, com vassoura mecânica acoplada - depreciação. Af_03/2017</v>
          </cell>
          <cell r="C1131" t="str">
            <v>h</v>
          </cell>
          <cell r="D1131" t="str">
            <v>14,40</v>
          </cell>
        </row>
        <row r="1132">
          <cell r="A1132" t="str">
            <v>96055</v>
          </cell>
          <cell r="B1132" t="str">
            <v>Trator de pneus com potência de 85 cv, tração 4x4, com vassoura mecânica acoplada - juros. Af_03/2017</v>
          </cell>
          <cell r="C1132" t="str">
            <v>h</v>
          </cell>
          <cell r="D1132" t="str">
            <v>2,17</v>
          </cell>
        </row>
        <row r="1133">
          <cell r="A1133" t="str">
            <v>96056</v>
          </cell>
          <cell r="B1133" t="str">
            <v>Trator de pneus com potência de 85 cv, tração 4x4, com vassoura mecânica acoplada - manutenção. Af_03/2017</v>
          </cell>
          <cell r="C1133" t="str">
            <v>h</v>
          </cell>
          <cell r="D1133" t="str">
            <v>9,08</v>
          </cell>
        </row>
        <row r="1134">
          <cell r="A1134" t="str">
            <v>96057</v>
          </cell>
          <cell r="B1134" t="str">
            <v>Trator de pneus com potência de 85 cv, tração 4x4, com vassoura mecânica acoplada - materiais na operação. Af_03/2017</v>
          </cell>
          <cell r="C1134" t="str">
            <v>h</v>
          </cell>
          <cell r="D1134" t="str">
            <v>38,28</v>
          </cell>
        </row>
        <row r="1135">
          <cell r="A1135" t="str">
            <v>96060</v>
          </cell>
          <cell r="B1135" t="str">
            <v>Minicarregadeira sobre rodas potencia 47hp capacidade operacao 646 kg, com vassoura mecânica acoplada - juros. Af_03/2017</v>
          </cell>
          <cell r="C1135" t="str">
            <v>h</v>
          </cell>
          <cell r="D1135" t="str">
            <v>2,77</v>
          </cell>
        </row>
        <row r="1136">
          <cell r="A1136" t="str">
            <v>96061</v>
          </cell>
          <cell r="B1136" t="str">
            <v>Minicarregadeira sobre rodas potencia 47hp capacidade operacao 646 kg, com vassoura mecânica acoplada - manutenção. Af_03/2017</v>
          </cell>
          <cell r="C1136" t="str">
            <v>h</v>
          </cell>
          <cell r="D1136" t="str">
            <v>18,01</v>
          </cell>
        </row>
        <row r="1137">
          <cell r="A1137" t="str">
            <v>96062</v>
          </cell>
          <cell r="B1137" t="str">
            <v>Minicarregadeira sobre rodas potencia 47hp capacidade operacao 646 kg, com vassoura mecânica acoplada - materiais na operação. Af_03/2017</v>
          </cell>
          <cell r="C1137" t="str">
            <v>h</v>
          </cell>
          <cell r="D1137" t="str">
            <v>21,45</v>
          </cell>
        </row>
        <row r="1138">
          <cell r="A1138" t="str">
            <v>96241</v>
          </cell>
          <cell r="B1138" t="str">
            <v>Miniescavadeira sobre esteiras, potencia liquida de *30* hp, peso operacional de *3.500* Kg - depreciacao. Af_04/2017</v>
          </cell>
          <cell r="C1138" t="str">
            <v>h</v>
          </cell>
          <cell r="D1138" t="str">
            <v>12,54</v>
          </cell>
        </row>
        <row r="1139">
          <cell r="A1139" t="str">
            <v>96242</v>
          </cell>
          <cell r="B1139" t="str">
            <v>Miniescavadeira sobre esteiras, potencia liquida de *30* hp, peso operacional de *3.500* Kg - juros. Af_04/2017</v>
          </cell>
          <cell r="C1139" t="str">
            <v>h</v>
          </cell>
          <cell r="D1139" t="str">
            <v>3,22</v>
          </cell>
        </row>
        <row r="1140">
          <cell r="A1140" t="str">
            <v>96243</v>
          </cell>
          <cell r="B1140" t="str">
            <v>Miniescavadeira sobre esteiras, potencia liquida de *30* hp, peso operacional de *3.500* Kg - manutencao. Af_04/2017</v>
          </cell>
          <cell r="C1140" t="str">
            <v>h</v>
          </cell>
          <cell r="D1140" t="str">
            <v>15,67</v>
          </cell>
        </row>
        <row r="1141">
          <cell r="A1141" t="str">
            <v>96244</v>
          </cell>
          <cell r="B1141" t="str">
            <v>Miniescavadeira sobre esteiras, potencia liquida de *30* hp, peso operacional de *3.500* Kg - materiais na operacao. Af_04/2017</v>
          </cell>
          <cell r="C1141" t="str">
            <v>h</v>
          </cell>
          <cell r="D1141" t="str">
            <v>13,70</v>
          </cell>
        </row>
        <row r="1142">
          <cell r="A1142" t="str">
            <v>96298</v>
          </cell>
          <cell r="B1142" t="str">
            <v>Perfuratriz rotativa sobre esteira, torque maximo 2500 kgm, potencia 110 hp, motor diesel - depreciação. Af_05/2017</v>
          </cell>
          <cell r="C1142" t="str">
            <v>h</v>
          </cell>
          <cell r="D1142" t="str">
            <v>35,82</v>
          </cell>
        </row>
        <row r="1143">
          <cell r="A1143" t="str">
            <v>96299</v>
          </cell>
          <cell r="B1143" t="str">
            <v>Perfuratriz rotativa sobre esteira, torque maximo 2500 kgm, potencia 110 hp, motor diesel - juros. Af_05/2017</v>
          </cell>
          <cell r="C1143" t="str">
            <v>h</v>
          </cell>
          <cell r="D1143" t="str">
            <v>9,40</v>
          </cell>
        </row>
        <row r="1144">
          <cell r="A1144" t="str">
            <v>96300</v>
          </cell>
          <cell r="B1144" t="str">
            <v>Perfuratriz rotativa sobre esteira, torque maximo 2500 kgm, potencia 110 hp, motor diesel - manutenção. Af_05/2017</v>
          </cell>
          <cell r="C1144" t="str">
            <v>h</v>
          </cell>
          <cell r="D1144" t="str">
            <v>44,82</v>
          </cell>
        </row>
        <row r="1145">
          <cell r="A1145" t="str">
            <v>96301</v>
          </cell>
          <cell r="B1145" t="str">
            <v>Perfuratriz rotativa sobre esteira, torque maximo 2500 kgm, potencia 110 hp, motor diesel - materiais na operação. Af_05/2017</v>
          </cell>
          <cell r="C1145" t="str">
            <v>h</v>
          </cell>
          <cell r="D1145" t="str">
            <v>50,21</v>
          </cell>
        </row>
        <row r="1146">
          <cell r="A1146" t="str">
            <v>96304</v>
          </cell>
          <cell r="B1146" t="str">
            <v>Compressor de ar, vazao de 10 pcm, reservatorio 100 l, pressao de trabalho entre 6,9 e 9,7 bar,  potencia 2 hp, tensao 110/220 v - depreciação. Af_05/2017</v>
          </cell>
          <cell r="C1146" t="str">
            <v>h</v>
          </cell>
          <cell r="D1146" t="str">
            <v>0,09</v>
          </cell>
        </row>
        <row r="1147">
          <cell r="A1147" t="str">
            <v>96305</v>
          </cell>
          <cell r="B1147" t="str">
            <v>Compressor de ar, vazao de 10 pcm, reservatorio 100 l, pressao de trabalho entre 6,9 e 9,7 bar,  potencia 2 hp, tensao 110/220 v - juros. Af_05/2017</v>
          </cell>
          <cell r="C1147" t="str">
            <v>h</v>
          </cell>
          <cell r="D1147" t="str">
            <v>0,02</v>
          </cell>
        </row>
        <row r="1148">
          <cell r="A1148" t="str">
            <v>96306</v>
          </cell>
          <cell r="B1148" t="str">
            <v>Compressor de ar, vazao de 10 pcm, reservatorio 100 l, pressao de trabalho entre 6,9 e 9,7 bar,  potencia 2 hp, tensao 110/220 v - manutenção. Af_05/2017</v>
          </cell>
          <cell r="C1148" t="str">
            <v>h</v>
          </cell>
          <cell r="D1148" t="str">
            <v>0,12</v>
          </cell>
        </row>
        <row r="1149">
          <cell r="A1149" t="str">
            <v>96307</v>
          </cell>
          <cell r="B1149" t="str">
            <v>Compressor de ar, vazao de 10 pcm, reservatorio 100 l, pressao de trabalho entre 6,9 e 9,7 bar, potencia 2 hp, tensao 110/220 v - materiais na operação. Af_05/2017</v>
          </cell>
          <cell r="C1149" t="str">
            <v>h</v>
          </cell>
          <cell r="D1149" t="str">
            <v>1,05</v>
          </cell>
        </row>
        <row r="1150">
          <cell r="A1150" t="str">
            <v>96457</v>
          </cell>
          <cell r="B1150" t="str">
            <v>Rolo compactador de pneus, estatico, pressao variavel, potencia 110 hp, peso sem/com lastro 10,8/27 t, largura de rolagem 2,30 m - materiais na operacao. Af_06/2017</v>
          </cell>
          <cell r="C1150" t="str">
            <v>h</v>
          </cell>
          <cell r="D1150" t="str">
            <v>50,21</v>
          </cell>
        </row>
        <row r="1151">
          <cell r="A1151" t="str">
            <v>96458</v>
          </cell>
          <cell r="B1151" t="str">
            <v>Rolo compactador de pneus, estatico, pressao variavel, potencia 110 hp, peso sem/com lastro 10,8/27 t, largura de rolagem 2,30 m - manutencao. Af_06/2017</v>
          </cell>
          <cell r="C1151" t="str">
            <v>h</v>
          </cell>
          <cell r="D1151" t="str">
            <v>29,19</v>
          </cell>
        </row>
        <row r="1152">
          <cell r="A1152" t="str">
            <v>96459</v>
          </cell>
          <cell r="B1152" t="str">
            <v>Rolo compactador de pneus, estatico, pressao variavel, potencia 110 hp, peso sem/com lastro 10,8/27 t, largura de rolagem 2,30 m - juros. Af_06/2017</v>
          </cell>
          <cell r="C1152" t="str">
            <v>h</v>
          </cell>
          <cell r="D1152" t="str">
            <v>6,12</v>
          </cell>
        </row>
        <row r="1153">
          <cell r="A1153" t="str">
            <v>96460</v>
          </cell>
          <cell r="B1153" t="str">
            <v>Rolo compactador de pneus, estatico, pressao variavel, potencia 110 hp, peso sem/com lastro 10,8/27 t, largura de rolagem 2,30 m - depreciação. Af_06/2017</v>
          </cell>
          <cell r="C1153" t="str">
            <v>h</v>
          </cell>
          <cell r="D1153" t="str">
            <v>23,32</v>
          </cell>
        </row>
        <row r="1154">
          <cell r="A1154" t="str">
            <v>98760</v>
          </cell>
          <cell r="B1154" t="str">
            <v>Inversor de solda monofásico de 160 a, potência de 5400 w, tensão de 220 v, para solda com eletrodos de 2,0 a 4,0 mm e processo tig - depreciação. Af_06/2018</v>
          </cell>
          <cell r="C1154" t="str">
            <v>h</v>
          </cell>
          <cell r="D1154" t="str">
            <v>0,06</v>
          </cell>
        </row>
        <row r="1155">
          <cell r="A1155" t="str">
            <v>98761</v>
          </cell>
          <cell r="B1155" t="str">
            <v>Inversor de solda monofásico de 160 a, potência de 5400 w, tensão de 220 v, para solda com eletrodos de 2,0 a 4,0 mm e processo tig - juros. Af_06/2018</v>
          </cell>
          <cell r="C1155" t="str">
            <v>h</v>
          </cell>
          <cell r="D1155" t="str">
            <v>0,01</v>
          </cell>
        </row>
        <row r="1156">
          <cell r="A1156" t="str">
            <v>98762</v>
          </cell>
          <cell r="B1156" t="str">
            <v>Inversor de solda monofásico de 160 a, potência de 5400 w, tensão de 220 v, para solda com eletrodos de 2,0 a 4,0 mm e processo tig - manutenção. Af_06/2018</v>
          </cell>
          <cell r="C1156" t="str">
            <v>h</v>
          </cell>
          <cell r="D1156" t="str">
            <v>0,07</v>
          </cell>
        </row>
        <row r="1157">
          <cell r="A1157" t="str">
            <v>98763</v>
          </cell>
          <cell r="B1157" t="str">
            <v>Inversor de solda monofásico de 160 a, potência de 5400 w, tensão de 220 v, para solda com eletrodos de 2,0 a 4,0 mm e processo tig - materiais na operação. Af_06/2018</v>
          </cell>
          <cell r="C1157" t="str">
            <v>h</v>
          </cell>
          <cell r="D1157" t="str">
            <v>3,80</v>
          </cell>
        </row>
        <row r="1158">
          <cell r="A1158" t="str">
            <v>55960</v>
          </cell>
          <cell r="B1158" t="str">
            <v>Imunizacao de madeiramento para cobertura utilizando cupinicida incolor</v>
          </cell>
          <cell r="C1158" t="str">
            <v>m²</v>
          </cell>
          <cell r="D1158" t="str">
            <v>4,42</v>
          </cell>
        </row>
        <row r="1159">
          <cell r="A1159" t="str">
            <v>72085</v>
          </cell>
          <cell r="B1159" t="str">
            <v>Recolocacao de ripas em madeiramento de telhado, considerando reaproveitamento de material</v>
          </cell>
          <cell r="C1159" t="str">
            <v>m</v>
          </cell>
          <cell r="D1159" t="str">
            <v>1,94</v>
          </cell>
        </row>
        <row r="1160">
          <cell r="A1160" t="str">
            <v>72086</v>
          </cell>
          <cell r="B1160" t="str">
            <v>Recolocacao de madeiramento do telhado - caibros, considerando reaproveitamento de material</v>
          </cell>
          <cell r="C1160" t="str">
            <v>m</v>
          </cell>
          <cell r="D1160" t="str">
            <v>5,95</v>
          </cell>
        </row>
        <row r="1161">
          <cell r="A1161" t="str">
            <v>92259</v>
          </cell>
          <cell r="B1161" t="str">
            <v>Instalação de tesoura (inteira ou meia), biapoiada, em madeira não aparelhada, para vãos maiores ou iguais a 3,0 m e menores que 6,0 m, incluso içamento. Af_12/2015</v>
          </cell>
          <cell r="C1161" t="str">
            <v>un</v>
          </cell>
          <cell r="D1161" t="str">
            <v>350,47</v>
          </cell>
        </row>
        <row r="1162">
          <cell r="A1162" t="str">
            <v>92260</v>
          </cell>
          <cell r="B1162" t="str">
            <v>Instalação de tesoura (inteira ou meia), biapoiada, em madeira não aparelhada, para vãos maiores ou iguais a 6,0 m e menores que 8,0 m, incluso içamento. Af_12/2015</v>
          </cell>
          <cell r="C1162" t="str">
            <v>un</v>
          </cell>
          <cell r="D1162" t="str">
            <v>401,07</v>
          </cell>
        </row>
        <row r="1163">
          <cell r="A1163" t="str">
            <v>92261</v>
          </cell>
          <cell r="B1163" t="str">
            <v>Instalação de tesoura (inteira ou meia), biapoiada, em madeira não aparelhada, para vãos maiores ou iguais a 8,0 m e menores que 10,0 m, incluso içamento. Af_12/2015</v>
          </cell>
          <cell r="C1163" t="str">
            <v>un</v>
          </cell>
          <cell r="D1163" t="str">
            <v>450,13</v>
          </cell>
        </row>
        <row r="1164">
          <cell r="A1164" t="str">
            <v>92262</v>
          </cell>
          <cell r="B1164" t="str">
            <v>Instalação de tesoura (inteira ou meia), biapoiada, em madeira não aparelhada, para vãos maiores ou iguais a 10,0 m e menores que 12,0 m, incluso içamento. Af_12/2015</v>
          </cell>
          <cell r="C1164" t="str">
            <v>un</v>
          </cell>
          <cell r="D1164" t="str">
            <v>529,10</v>
          </cell>
        </row>
        <row r="1165">
          <cell r="A1165" t="str">
            <v>92539</v>
          </cell>
          <cell r="B1165" t="str">
            <v>Trama de madeira composta por ripas, caibros e terças para telhados de até 2 águas para telha de encaixe de cerâmica ou de concreto, incluso transporte vertical. Af_12/2015</v>
          </cell>
          <cell r="C1165" t="str">
            <v>m²</v>
          </cell>
          <cell r="D1165" t="str">
            <v>58,03</v>
          </cell>
        </row>
        <row r="1166">
          <cell r="A1166" t="str">
            <v>92540</v>
          </cell>
          <cell r="B1166" t="str">
            <v>Trama de madeira composta por ripas, caibros e terças para telhados de mais que 2 águas para telha de encaixe de cerâmica ou de concreto, incluso transporte vertical. Af_12/2015</v>
          </cell>
          <cell r="C1166" t="str">
            <v>m²</v>
          </cell>
          <cell r="D1166" t="str">
            <v>65,56</v>
          </cell>
        </row>
        <row r="1167">
          <cell r="A1167" t="str">
            <v>92541</v>
          </cell>
          <cell r="B1167" t="str">
            <v>Trama de madeira composta por ripas, caibros e terças para telhados de até 2 águas para telha cerâmica capa-canal, incluso transporte vertical. Af_12/2015</v>
          </cell>
          <cell r="C1167" t="str">
            <v>m²</v>
          </cell>
          <cell r="D1167" t="str">
            <v>63,42</v>
          </cell>
        </row>
        <row r="1168">
          <cell r="A1168" t="str">
            <v>92542</v>
          </cell>
          <cell r="B1168" t="str">
            <v>Trama de madeira composta por ripas, caibros e terças para telhados de mais que 2 águas para telha cerâmica capa-canal, incluso transporte vertical. Af_12/2015</v>
          </cell>
          <cell r="C1168" t="str">
            <v>m²</v>
          </cell>
          <cell r="D1168" t="str">
            <v>77,26</v>
          </cell>
        </row>
        <row r="1169">
          <cell r="A1169" t="str">
            <v>92543</v>
          </cell>
          <cell r="B1169" t="str">
            <v>Trama de madeira composta por terças para telhados de até 2 águas para telha ondulada de fibrocimento, metálica, plástica ou termoacústica, incluso transporte vertical. Af_12/2015</v>
          </cell>
          <cell r="C1169" t="str">
            <v>m²</v>
          </cell>
          <cell r="D1169" t="str">
            <v>16,88</v>
          </cell>
        </row>
        <row r="1170">
          <cell r="A1170" t="str">
            <v>92544</v>
          </cell>
          <cell r="B1170" t="str">
            <v>Trama de madeira composta por terças para telhados de até 2 águas para telha estrutural de fibrocimento, incluso transporte vertical. Af_12/2015</v>
          </cell>
          <cell r="C1170" t="str">
            <v>m²</v>
          </cell>
          <cell r="D1170" t="str">
            <v>14,36</v>
          </cell>
        </row>
        <row r="1171">
          <cell r="A1171" t="str">
            <v>92545</v>
          </cell>
          <cell r="B1171" t="str">
            <v>Fabricação e instalação de tesoura inteira em madeira não aparelhada, vão de 3 m, para telha cerâmica ou de concreto, incluso içamento. Af_12/2015</v>
          </cell>
          <cell r="C1171" t="str">
            <v>un</v>
          </cell>
          <cell r="D1171" t="str">
            <v>751,77</v>
          </cell>
        </row>
        <row r="1172">
          <cell r="A1172" t="str">
            <v>92546</v>
          </cell>
          <cell r="B1172" t="str">
            <v>Fabricação e instalação de tesoura inteira em madeira não aparelhada, vão de 4 m, para telha cerâmica ou de concreto, incluso içamento. Af_12/2015</v>
          </cell>
          <cell r="C1172" t="str">
            <v>un</v>
          </cell>
          <cell r="D1172" t="str">
            <v>922,60</v>
          </cell>
        </row>
        <row r="1173">
          <cell r="A1173" t="str">
            <v>92547</v>
          </cell>
          <cell r="B1173" t="str">
            <v>Fabricação e instalação de tesoura inteira em madeira não aparelhada, vão de 5 m, para telha cerâmica ou de concreto, incluso içamento. Af_12/2015</v>
          </cell>
          <cell r="C1173" t="str">
            <v>un</v>
          </cell>
          <cell r="D1173" t="str">
            <v>972,42</v>
          </cell>
        </row>
        <row r="1174">
          <cell r="A1174" t="str">
            <v>92548</v>
          </cell>
          <cell r="B1174" t="str">
            <v>Fabricação e instalação de tesoura inteira em madeira não aparelhada, vão de 6 m, para telha cerâmica ou de concreto, incluso içamento. Af_12/2015</v>
          </cell>
          <cell r="C1174" t="str">
            <v>un</v>
          </cell>
          <cell r="D1174" t="str">
            <v>1.079,71</v>
          </cell>
        </row>
        <row r="1175">
          <cell r="A1175" t="str">
            <v>92549</v>
          </cell>
          <cell r="B1175" t="str">
            <v>Fabricação e instalação de tesoura inteira em madeira não aparelhada, vão de 7 m, para telha cerâmica ou de concreto, incluso içamento. Af_12/2015</v>
          </cell>
          <cell r="C1175" t="str">
            <v>un</v>
          </cell>
          <cell r="D1175" t="str">
            <v>1.364,58</v>
          </cell>
        </row>
        <row r="1176">
          <cell r="A1176" t="str">
            <v>92550</v>
          </cell>
          <cell r="B1176" t="str">
            <v>Fabricação e instalação de tesoura inteira em madeira não aparelhada, vão de 8 m, para telha cerâmica ou de concreto, incluso içamento. Af_12/2015</v>
          </cell>
          <cell r="C1176" t="str">
            <v>un</v>
          </cell>
          <cell r="D1176" t="str">
            <v>1.612,68</v>
          </cell>
        </row>
        <row r="1177">
          <cell r="A1177" t="str">
            <v>92551</v>
          </cell>
          <cell r="B1177" t="str">
            <v>Fabricação e instalação de tesoura inteira em madeira não aparelhada, vão de 9 m, para telha cerâmica ou de concreto, incluso içamento. Af_12/2015</v>
          </cell>
          <cell r="C1177" t="str">
            <v>un</v>
          </cell>
          <cell r="D1177" t="str">
            <v>1.678,87</v>
          </cell>
        </row>
        <row r="1178">
          <cell r="A1178" t="str">
            <v>92552</v>
          </cell>
          <cell r="B1178" t="str">
            <v>Fabricação e instalação de tesoura inteira em madeira não aparelhada, vão de 10 m, para telha cerâmica ou de concreto, incluso içamento. Af_12/2015</v>
          </cell>
          <cell r="C1178" t="str">
            <v>un</v>
          </cell>
          <cell r="D1178" t="str">
            <v>1.834,06</v>
          </cell>
        </row>
        <row r="1179">
          <cell r="A1179" t="str">
            <v>92553</v>
          </cell>
          <cell r="B1179" t="str">
            <v>Fabricação e instalação de tesoura inteira em madeira não aparelhada, vão de 11 m, para telha cerâmica ou de concreto, incluso içamento. Af_12/2015</v>
          </cell>
          <cell r="C1179" t="str">
            <v>un</v>
          </cell>
          <cell r="D1179" t="str">
            <v>2.126,80</v>
          </cell>
        </row>
        <row r="1180">
          <cell r="A1180" t="str">
            <v>92554</v>
          </cell>
          <cell r="B1180" t="str">
            <v>Fabricação e instalação de tesoura inteira em madeira não aparelhada, vão de 12 m, para telha cerâmica ou de concreto, incluso içamento. Af_12/2015</v>
          </cell>
          <cell r="C1180" t="str">
            <v>un</v>
          </cell>
          <cell r="D1180" t="str">
            <v>2.202,11</v>
          </cell>
        </row>
        <row r="1181">
          <cell r="A1181" t="str">
            <v>92555</v>
          </cell>
          <cell r="B1181" t="str">
            <v>Fabricação e instalação de tesoura inteira em madeira não aparelhada, vão de 3 m, para telha ondulada de fibrocimento, metálica, plástica ou termoacústica, incluso içamento. Af_12/2015</v>
          </cell>
          <cell r="C1181" t="str">
            <v>un</v>
          </cell>
          <cell r="D1181" t="str">
            <v>741,74</v>
          </cell>
        </row>
        <row r="1182">
          <cell r="A1182" t="str">
            <v>92556</v>
          </cell>
          <cell r="B1182" t="str">
            <v>Fabricação e instalação de tesoura inteira em madeira não aparelhada, vão de 4 m, para telha ondulada de fibrocimento, metálica, plástica ou termoacústica, incluso içamento. Af_12/2015</v>
          </cell>
          <cell r="C1182" t="str">
            <v>un</v>
          </cell>
          <cell r="D1182" t="str">
            <v>906,03</v>
          </cell>
        </row>
        <row r="1183">
          <cell r="A1183" t="str">
            <v>92557</v>
          </cell>
          <cell r="B1183" t="str">
            <v>Fabricação e instalação de tesoura inteira em madeira não aparelhada, vão de 5 m, para telha ondulada de fibrocimento, metálica, plástica ou termoacústica, incluso içamento. Af_12/2015</v>
          </cell>
          <cell r="C1183" t="str">
            <v>un</v>
          </cell>
          <cell r="D1183" t="str">
            <v>955,85</v>
          </cell>
        </row>
        <row r="1184">
          <cell r="A1184" t="str">
            <v>92558</v>
          </cell>
          <cell r="B1184" t="str">
            <v>Fabricação e instalação de tesoura inteira em madeira não aparelhada, vão de 6 m, para telha ondulada de fibrocimento, metálica, plástica ou termoacústica, incluso içamento. Af_12/2015</v>
          </cell>
          <cell r="C1184" t="str">
            <v>un</v>
          </cell>
          <cell r="D1184" t="str">
            <v>1.072,84</v>
          </cell>
        </row>
        <row r="1185">
          <cell r="A1185" t="str">
            <v>92559</v>
          </cell>
          <cell r="B1185" t="str">
            <v>Fabricação e instalação de tesoura inteira em madeira não aparelhada, vão de 7 m, para telha ondulada de fibrocimento, metálica, plástica ou termoacústica, incluso içamento. Af_12/2015</v>
          </cell>
          <cell r="C1185" t="str">
            <v>un</v>
          </cell>
          <cell r="D1185" t="str">
            <v>1.346,92</v>
          </cell>
        </row>
        <row r="1186">
          <cell r="A1186" t="str">
            <v>92560</v>
          </cell>
          <cell r="B1186" t="str">
            <v>Fabricação e instalação de tesoura inteira em madeira não aparelhada, vão de 8 m, para telha ondulada de fibrocimento, metálica, plástica ou termoacústica, incluso içamento. Af_12/2015</v>
          </cell>
          <cell r="C1186" t="str">
            <v>un</v>
          </cell>
          <cell r="D1186" t="str">
            <v>1.585,75</v>
          </cell>
        </row>
        <row r="1187">
          <cell r="A1187" t="str">
            <v>92561</v>
          </cell>
          <cell r="B1187" t="str">
            <v>Fabricação e instalação de tesoura inteira em madeira não aparelhada, vão de 9 m, para telha ondulada de fibrocimento, metálica, plástica ou termoacústica, incluso içamento. Af_12/2015</v>
          </cell>
          <cell r="C1187" t="str">
            <v>un</v>
          </cell>
          <cell r="D1187" t="str">
            <v>1.653,14</v>
          </cell>
        </row>
        <row r="1188">
          <cell r="A1188" t="str">
            <v>92562</v>
          </cell>
          <cell r="B1188" t="str">
            <v>Fabricação e instalação de tesoura inteira em madeira não aparelhada, vão de 10 m, para telha ondulada de fibrocimento, metálica, plástica ou termoacústica, incluso içamento. Af_12/2015</v>
          </cell>
          <cell r="C1188" t="str">
            <v>un</v>
          </cell>
          <cell r="D1188" t="str">
            <v>1.791,76</v>
          </cell>
        </row>
        <row r="1189">
          <cell r="A1189" t="str">
            <v>92563</v>
          </cell>
          <cell r="B1189" t="str">
            <v>Fabricação e instalação de tesoura inteira em madeira não aparelhada, vão de 11 m, para telha ondulada de fibrocimento, metálica, plástica ou termoacústica, incluso içamento. Af_12/2015</v>
          </cell>
          <cell r="C1189" t="str">
            <v>un</v>
          </cell>
          <cell r="D1189" t="str">
            <v>2.075,34</v>
          </cell>
        </row>
        <row r="1190">
          <cell r="A1190" t="str">
            <v>92564</v>
          </cell>
          <cell r="B1190" t="str">
            <v>Fabricação e instalação de tesoura inteira em madeira não aparelhada, vão de 12 m, para telha ondulada de fibrocimento, metálica, plástica ou termoacústica, incluso içamento. Af_12/2015</v>
          </cell>
          <cell r="C1190" t="str">
            <v>un</v>
          </cell>
          <cell r="D1190" t="str">
            <v>2.139,53</v>
          </cell>
        </row>
        <row r="1191">
          <cell r="A1191" t="str">
            <v>92565</v>
          </cell>
          <cell r="B1191" t="str">
            <v>Fabricação e instalação de estrutura pontaletada de madeira não aparelhada para telhados com até 2 águas e para telha cerâmica ou de concreto, incluso transporte vertical. Af_12/2015</v>
          </cell>
          <cell r="C1191" t="str">
            <v>m²</v>
          </cell>
          <cell r="D1191" t="str">
            <v>28,74</v>
          </cell>
        </row>
        <row r="1192">
          <cell r="A1192" t="str">
            <v>92566</v>
          </cell>
          <cell r="B1192" t="str">
            <v>Fabricação e instalação de estrutura pontaletada de madeira não aparelhada para telhados com até 2 águas e para telha ondulada de fibrocimento, metálica, plástica ou termoacústica, incluso transporte vertical. Af_12/2015</v>
          </cell>
          <cell r="C1192" t="str">
            <v>m²</v>
          </cell>
          <cell r="D1192" t="str">
            <v>17,70</v>
          </cell>
        </row>
        <row r="1193">
          <cell r="A1193" t="str">
            <v>92567</v>
          </cell>
          <cell r="B1193" t="str">
            <v>Fabricação e instalação de estrutura pontaletada de madeira não aparelhada para telhados com mais que 2 águas e para telha cerâmica ou de concreto, incluso transporte vertical. Af_12/2015</v>
          </cell>
          <cell r="C1193" t="str">
            <v>m²</v>
          </cell>
          <cell r="D1193" t="str">
            <v>25,71</v>
          </cell>
        </row>
        <row r="1194">
          <cell r="A1194" t="str">
            <v>72089</v>
          </cell>
          <cell r="B1194" t="str">
            <v>Recolocacao de telhas ceramicas tipo francesa, considerando reaproveitamento de material</v>
          </cell>
          <cell r="C1194" t="str">
            <v>m²</v>
          </cell>
          <cell r="D1194" t="str">
            <v>11,12</v>
          </cell>
        </row>
        <row r="1195">
          <cell r="A1195" t="str">
            <v>94189</v>
          </cell>
          <cell r="B1195" t="str">
            <v>Telhamento com telha de concreto de encaixe, com até 2 águas, incluso transporte vertical. Af_06/2016</v>
          </cell>
          <cell r="C1195" t="str">
            <v>m²</v>
          </cell>
          <cell r="D1195" t="str">
            <v>31,71</v>
          </cell>
        </row>
        <row r="1196">
          <cell r="A1196" t="str">
            <v>94192</v>
          </cell>
          <cell r="B1196" t="str">
            <v>Telhamento com telha de concreto de encaixe, com mais de 2 águas, incluso transporte vertical. Af_06/2016</v>
          </cell>
          <cell r="C1196" t="str">
            <v>m²</v>
          </cell>
          <cell r="D1196" t="str">
            <v>33,56</v>
          </cell>
        </row>
        <row r="1197">
          <cell r="A1197" t="str">
            <v>94195</v>
          </cell>
          <cell r="B1197" t="str">
            <v>Telhamento com telha cerâmica de encaixe, tipo portuguesa, com até 2 águas, incluso transporte vertical. Af_06/2016</v>
          </cell>
          <cell r="C1197" t="str">
            <v>m²</v>
          </cell>
          <cell r="D1197" t="str">
            <v>25,80</v>
          </cell>
        </row>
        <row r="1198">
          <cell r="A1198" t="str">
            <v>94198</v>
          </cell>
          <cell r="B1198" t="str">
            <v>Telhamento com telha cerâmica de encaixe, tipo portuguesa, com mais de 2 águas, incluso transporte vertical. Af_06/2016</v>
          </cell>
          <cell r="C1198" t="str">
            <v>m²</v>
          </cell>
          <cell r="D1198" t="str">
            <v>28,26</v>
          </cell>
        </row>
        <row r="1199">
          <cell r="A1199" t="str">
            <v>94201</v>
          </cell>
          <cell r="B1199" t="str">
            <v>Telhamento com telha cerâmica capa-canal, tipo colonial, com até 2 águas, incluso transporte vertical. Af_06/2016</v>
          </cell>
          <cell r="C1199" t="str">
            <v>m²</v>
          </cell>
          <cell r="D1199" t="str">
            <v>36,93</v>
          </cell>
        </row>
        <row r="1200">
          <cell r="A1200" t="str">
            <v>94204</v>
          </cell>
          <cell r="B1200" t="str">
            <v>Telhamento com telha cerâmica capa-canal, tipo colonial, com mais de 2 águas, incluso transporte vertical. Af_06/2016</v>
          </cell>
          <cell r="C1200" t="str">
            <v>m²</v>
          </cell>
          <cell r="D1200" t="str">
            <v>41,09</v>
          </cell>
        </row>
        <row r="1201">
          <cell r="A1201" t="str">
            <v>94224</v>
          </cell>
          <cell r="B1201" t="str">
            <v>Emboçamento com argamassa traço 1:2:9 (cimento, cal e areia). Af_06/2016</v>
          </cell>
          <cell r="C1201" t="str">
            <v>m</v>
          </cell>
          <cell r="D1201" t="str">
            <v>18,15</v>
          </cell>
        </row>
        <row r="1202">
          <cell r="A1202" t="str">
            <v>94225</v>
          </cell>
          <cell r="B1202" t="str">
            <v>Isolamento termoacústico com lã mineral na subcobertura, incluso transporte vertical. Af_06/2016</v>
          </cell>
          <cell r="C1202" t="str">
            <v>m²</v>
          </cell>
          <cell r="D1202" t="str">
            <v>13,89</v>
          </cell>
        </row>
        <row r="1203">
          <cell r="A1203" t="str">
            <v>94226</v>
          </cell>
          <cell r="B1203" t="str">
            <v>Subcobertura com manta plástica revestida por película de alumíno, incluso transporte vertical. Af_06/2016</v>
          </cell>
          <cell r="C1203" t="str">
            <v>m²</v>
          </cell>
          <cell r="D1203" t="str">
            <v>12,22</v>
          </cell>
        </row>
        <row r="1204">
          <cell r="A1204" t="str">
            <v>94232</v>
          </cell>
          <cell r="B1204" t="str">
            <v>Amarração de telhas cerâmicas ou de concreto. Af_06/2016</v>
          </cell>
          <cell r="C1204" t="str">
            <v>un</v>
          </cell>
          <cell r="D1204" t="str">
            <v>2,03</v>
          </cell>
        </row>
        <row r="1205">
          <cell r="A1205" t="str">
            <v>94440</v>
          </cell>
          <cell r="B1205" t="str">
            <v>Telhamento com telha cerâmica de encaixe, tipo francesa, com até 2 águas, incluso transporte vertical. Af_06/2016</v>
          </cell>
          <cell r="C1205" t="str">
            <v>m²</v>
          </cell>
          <cell r="D1205" t="str">
            <v>25,80</v>
          </cell>
        </row>
        <row r="1206">
          <cell r="A1206" t="str">
            <v>94441</v>
          </cell>
          <cell r="B1206" t="str">
            <v>Telhamento com telha cerâmica de encaixe, tipo francesa, com mais de 2 águas, incluso transporte vertical. Af_06/2016</v>
          </cell>
          <cell r="C1206" t="str">
            <v>m²</v>
          </cell>
          <cell r="D1206" t="str">
            <v>28,26</v>
          </cell>
        </row>
        <row r="1207">
          <cell r="A1207" t="str">
            <v>94442</v>
          </cell>
          <cell r="B1207" t="str">
            <v>Telhamento com telha cerâmica de encaixe, tipo romana, com até 2 águas, incluso transporte vertical. Af_06/2016</v>
          </cell>
          <cell r="C1207" t="str">
            <v>m²</v>
          </cell>
          <cell r="D1207" t="str">
            <v>25,80</v>
          </cell>
        </row>
        <row r="1208">
          <cell r="A1208" t="str">
            <v>94443</v>
          </cell>
          <cell r="B1208" t="str">
            <v>Telhamento com telha cerâmica de encaixe, tipo romana, com mais de 2 águas, incluso transporte vertical. Af_06/2016</v>
          </cell>
          <cell r="C1208" t="str">
            <v>m²</v>
          </cell>
          <cell r="D1208" t="str">
            <v>28,26</v>
          </cell>
        </row>
        <row r="1209">
          <cell r="A1209" t="str">
            <v>94445</v>
          </cell>
          <cell r="B1209" t="str">
            <v>Telhamento com telha cerâmica capa-canal, tipo plan, com até 2 águas, incluso transporte vertical. Af_06/2016</v>
          </cell>
          <cell r="C1209" t="str">
            <v>m²</v>
          </cell>
          <cell r="D1209" t="str">
            <v>36,93</v>
          </cell>
        </row>
        <row r="1210">
          <cell r="A1210" t="str">
            <v>94446</v>
          </cell>
          <cell r="B1210" t="str">
            <v>Telhamento com telha cerâmica capa-canal, tipo plan, com mais de 2 águas, incluso transporte vertical. Af_06/2016</v>
          </cell>
          <cell r="C1210" t="str">
            <v>m²</v>
          </cell>
          <cell r="D1210" t="str">
            <v>41,09</v>
          </cell>
        </row>
        <row r="1211">
          <cell r="A1211" t="str">
            <v>94447</v>
          </cell>
          <cell r="B1211" t="str">
            <v>Telhamento com telha cerâmica capa-canal, tipo paulista, com até 2 águas, incluso transporte vertical. Af_06/2016</v>
          </cell>
          <cell r="C1211" t="str">
            <v>m²</v>
          </cell>
          <cell r="D1211" t="str">
            <v>36,93</v>
          </cell>
        </row>
        <row r="1212">
          <cell r="A1212" t="str">
            <v>94448</v>
          </cell>
          <cell r="B1212" t="str">
            <v>Telhamento com telha cerâmica capa-canal, tipo paulista, com mais de 2 águas, incluso transporte vertical. Af_06/2016</v>
          </cell>
          <cell r="C1212" t="str">
            <v>m²</v>
          </cell>
          <cell r="D1212" t="str">
            <v>41,09</v>
          </cell>
        </row>
        <row r="1213">
          <cell r="A1213" t="str">
            <v>94207</v>
          </cell>
          <cell r="B1213" t="str">
            <v>Telhamento com telha ondulada de fibrocimento e = 6 mm, com recobrimento lateral de 1/4 de onda para telhado com inclinação maior que 10°, com até 2 águas, incluso içamento. Af_06/2016</v>
          </cell>
          <cell r="C1213" t="str">
            <v>m²</v>
          </cell>
          <cell r="D1213" t="str">
            <v>37,37</v>
          </cell>
        </row>
        <row r="1214">
          <cell r="A1214" t="str">
            <v>94210</v>
          </cell>
          <cell r="B1214" t="str">
            <v>Telhamento com telha ondulada de fibrocimento e = 6 mm, com recobrimento lateral de 1 1/4 de onda para telhado com inclinação máxima de 10°, com até 2 águas, incluso içamento. Af_06/2016</v>
          </cell>
          <cell r="C1214" t="str">
            <v>m²</v>
          </cell>
          <cell r="D1214" t="str">
            <v>39,73</v>
          </cell>
        </row>
        <row r="1215">
          <cell r="A1215" t="str">
            <v>94218</v>
          </cell>
          <cell r="B1215" t="str">
            <v>Telhamento com telha estrutural de fibrocimento e= 6 mm, com até 2 águas, incluso içamento. Af_06/2016</v>
          </cell>
          <cell r="C1215" t="str">
            <v>m²</v>
          </cell>
          <cell r="D1215" t="str">
            <v>83,57</v>
          </cell>
        </row>
        <row r="1216">
          <cell r="A1216" t="str">
            <v>73866/4</v>
          </cell>
          <cell r="B1216" t="str">
            <v>Estrutura para cobertura em arco, em aluminio anodizado, vao de 20m, espacamento de 5m ate 6,5m</v>
          </cell>
          <cell r="C1216" t="str">
            <v>m²</v>
          </cell>
          <cell r="D1216" t="str">
            <v>359,29</v>
          </cell>
        </row>
        <row r="1217">
          <cell r="A1217" t="str">
            <v>73866/5</v>
          </cell>
          <cell r="B1217" t="str">
            <v>Estrutura para cobertura em arco, em aluminio anodizado, vao de 30m, espacamento de 5m ate 6,5m</v>
          </cell>
          <cell r="C1217" t="str">
            <v>m²</v>
          </cell>
          <cell r="D1217" t="str">
            <v>382,14</v>
          </cell>
        </row>
        <row r="1218">
          <cell r="A1218" t="str">
            <v>73866/6</v>
          </cell>
          <cell r="B1218" t="str">
            <v>Estrutura para cobertura em arco, em aluminio anodizado, vao de 40m, espacamento de 5m ate 6,5m</v>
          </cell>
          <cell r="C1218" t="str">
            <v>m²</v>
          </cell>
          <cell r="D1218" t="str">
            <v>400,40</v>
          </cell>
        </row>
        <row r="1219">
          <cell r="A1219" t="str">
            <v>73866/7</v>
          </cell>
          <cell r="B1219" t="str">
            <v>Estrutura para cobertura tipo shed, em aluminio anodizado, vao de 20m, espacamento das tesouras de 5m ate 6,5m</v>
          </cell>
          <cell r="C1219" t="str">
            <v>m²</v>
          </cell>
          <cell r="D1219" t="str">
            <v>435,77</v>
          </cell>
        </row>
        <row r="1220">
          <cell r="A1220" t="str">
            <v>73866/8</v>
          </cell>
          <cell r="B1220" t="str">
            <v>Estrutura para cobertura tipo shed, em aluminio anodizado, vao de 30m, espacamento das tesouras de 5m ate 6,5m</v>
          </cell>
          <cell r="C1220" t="str">
            <v>m²</v>
          </cell>
          <cell r="D1220" t="str">
            <v>518,77</v>
          </cell>
        </row>
        <row r="1221">
          <cell r="A1221" t="str">
            <v>73866/9</v>
          </cell>
          <cell r="B1221" t="str">
            <v>Estrutura para cobertura tipo shed, em aluminio anodizado, vao de 40m, espacamento das tesouras de 5m ate 6,5m</v>
          </cell>
          <cell r="C1221" t="str">
            <v>m²</v>
          </cell>
          <cell r="D1221" t="str">
            <v>537,89</v>
          </cell>
        </row>
        <row r="1222">
          <cell r="A1222" t="str">
            <v>73867/1</v>
          </cell>
          <cell r="B1222" t="str">
            <v>Estrutura tipo espacial em aluminio anodizado, vao de 20m</v>
          </cell>
          <cell r="C1222" t="str">
            <v>m²</v>
          </cell>
          <cell r="D1222" t="str">
            <v>191,64</v>
          </cell>
        </row>
        <row r="1223">
          <cell r="A1223" t="str">
            <v>73867/2</v>
          </cell>
          <cell r="B1223" t="str">
            <v>Estrutura tipo espacial em aluminio anodizado, vao de 30m</v>
          </cell>
          <cell r="C1223" t="str">
            <v>m²</v>
          </cell>
          <cell r="D1223" t="str">
            <v>210,70</v>
          </cell>
        </row>
        <row r="1224">
          <cell r="A1224" t="str">
            <v>73867/3</v>
          </cell>
          <cell r="B1224" t="str">
            <v>Estrutura tipo espacial em aluminio anodizado, vao de 40m</v>
          </cell>
          <cell r="C1224" t="str">
            <v>m²</v>
          </cell>
          <cell r="D1224" t="str">
            <v>253,06</v>
          </cell>
        </row>
        <row r="1225">
          <cell r="A1225" t="str">
            <v>73867/4</v>
          </cell>
          <cell r="B1225" t="str">
            <v>Estrutura tipo espacial em aluminio anodizado, vao de 50m</v>
          </cell>
          <cell r="C1225" t="str">
            <v>m²</v>
          </cell>
          <cell r="D1225" t="str">
            <v>261,54</v>
          </cell>
        </row>
        <row r="1226">
          <cell r="A1226" t="str">
            <v>75220</v>
          </cell>
          <cell r="B1226" t="str">
            <v>Cumeeira em perfil ondulado de alumínio</v>
          </cell>
          <cell r="C1226" t="str">
            <v>m</v>
          </cell>
          <cell r="D1226" t="str">
            <v>70,52</v>
          </cell>
        </row>
        <row r="1227">
          <cell r="A1227" t="str">
            <v>94213</v>
          </cell>
          <cell r="B1227" t="str">
            <v>Telhamento com telha de aço/alumínio e = 0,5 mm, com até 2 águas, incluso içamento. Af_06/2016</v>
          </cell>
          <cell r="C1227" t="str">
            <v>m²</v>
          </cell>
          <cell r="D1227" t="str">
            <v>40,27</v>
          </cell>
        </row>
        <row r="1228">
          <cell r="A1228" t="str">
            <v>94216</v>
          </cell>
          <cell r="B1228" t="str">
            <v>Telhamento com telha metálica termoacústica e = 30 mm, com até 2 águas, incluso içamento. Af_06/2016</v>
          </cell>
          <cell r="C1228" t="str">
            <v>m²</v>
          </cell>
          <cell r="D1228" t="str">
            <v>228,09</v>
          </cell>
        </row>
        <row r="1229">
          <cell r="A1229" t="str">
            <v>94219</v>
          </cell>
          <cell r="B1229" t="str">
            <v>Cumeeira e espigão para telha cerâmica emboçada com argamassa traço 1:2:9 (cimento, cal e areia), para telhados com mais de 2 águas, incluso transporte vertical. Af_06/2016</v>
          </cell>
          <cell r="C1229" t="str">
            <v>m</v>
          </cell>
          <cell r="D1229" t="str">
            <v>22,98</v>
          </cell>
        </row>
        <row r="1230">
          <cell r="A1230" t="str">
            <v>94220</v>
          </cell>
          <cell r="B1230" t="str">
            <v>Cumeeira e espigão para telha de concreto emboçada com argamassa traço 1:2:9 (cimento, cal e areia), para telhados com mais de 2 águas, incluso transporte vertical. Af_06/2016</v>
          </cell>
          <cell r="C1230" t="str">
            <v>m</v>
          </cell>
          <cell r="D1230" t="str">
            <v>36,84</v>
          </cell>
        </row>
        <row r="1231">
          <cell r="A1231" t="str">
            <v>94221</v>
          </cell>
          <cell r="B1231" t="str">
            <v>Cumeeira para telha cerâmica emboçada com argamassa traço 1:2:9 (cimento, cal e areia) para telhados com até 2 águas, incluso transporte vertical. Af_06/2016</v>
          </cell>
          <cell r="C1231" t="str">
            <v>m</v>
          </cell>
          <cell r="D1231" t="str">
            <v>18,14</v>
          </cell>
        </row>
        <row r="1232">
          <cell r="A1232" t="str">
            <v>94222</v>
          </cell>
          <cell r="B1232" t="str">
            <v>Cumeeira para telha de concreto emboçada com argamassa traço 1:2:9 (cimento, cal e areia) para telhados com até 2 águas, incluso transporte vertical. Af_06/2016</v>
          </cell>
          <cell r="C1232" t="str">
            <v>m</v>
          </cell>
          <cell r="D1232" t="str">
            <v>32,00</v>
          </cell>
        </row>
        <row r="1233">
          <cell r="A1233" t="str">
            <v>74045/2</v>
          </cell>
          <cell r="B1233" t="str">
            <v>Cumeeira tipo shed para telha de fibrocimento ondulada, incluso juntas de vedacao e acessorios de fixacao</v>
          </cell>
          <cell r="C1233" t="str">
            <v>m</v>
          </cell>
          <cell r="D1233" t="str">
            <v>47,60</v>
          </cell>
        </row>
        <row r="1234">
          <cell r="A1234" t="str">
            <v>94223</v>
          </cell>
          <cell r="B1234" t="str">
            <v>Cumeeira para telha de fibrocimento ondulada e = 6 mm, incluso acessórios de fixação e içamento. Af_06/2016</v>
          </cell>
          <cell r="C1234" t="str">
            <v>m</v>
          </cell>
          <cell r="D1234" t="str">
            <v>47,78</v>
          </cell>
        </row>
        <row r="1235">
          <cell r="A1235" t="str">
            <v>94451</v>
          </cell>
          <cell r="B1235" t="str">
            <v>Cumeeira para telha de fibrocimento estrutural e = 6 mm, incluso acessórios de fixação e içamento. Af_06/2016</v>
          </cell>
          <cell r="C1235" t="str">
            <v>m</v>
          </cell>
          <cell r="D1235" t="str">
            <v>109,31</v>
          </cell>
        </row>
        <row r="1236">
          <cell r="A1236" t="str">
            <v>94230</v>
          </cell>
          <cell r="B1236" t="str">
            <v>Calha de beiral, semicircular de pvc, diametro 125 mm, incluindo cabeceiras, emendas, bocais, suportes e vedações, excluindo condutores, incluso transporte vertical. Af_06/2016</v>
          </cell>
          <cell r="C1236" t="str">
            <v>m</v>
          </cell>
          <cell r="D1236" t="str">
            <v>70,34</v>
          </cell>
        </row>
        <row r="1237">
          <cell r="A1237" t="str">
            <v>94227</v>
          </cell>
          <cell r="B1237" t="str">
            <v>Calha em chapa de aço galvanizado número 24, desenvolvimento de 33 cm, incluso transporte vertical. Af_06/2016</v>
          </cell>
          <cell r="C1237" t="str">
            <v>m</v>
          </cell>
          <cell r="D1237" t="str">
            <v>38,49</v>
          </cell>
        </row>
        <row r="1238">
          <cell r="A1238" t="str">
            <v>94228</v>
          </cell>
          <cell r="B1238" t="str">
            <v>Calha em chapa de aço galvanizado número 24, desenvolvimento de 50 cm, incluso transporte vertical. Af_06/2016</v>
          </cell>
          <cell r="C1238" t="str">
            <v>m</v>
          </cell>
          <cell r="D1238" t="str">
            <v>53,43</v>
          </cell>
        </row>
        <row r="1239">
          <cell r="A1239" t="str">
            <v>94229</v>
          </cell>
          <cell r="B1239" t="str">
            <v>Calha em chapa de aço galvanizado número 24, desenvolvimento de 100 cm, incluso transporte vertical. Af_06/2016</v>
          </cell>
          <cell r="C1239" t="str">
            <v>m</v>
          </cell>
          <cell r="D1239" t="str">
            <v>103,80</v>
          </cell>
        </row>
        <row r="1240">
          <cell r="A1240" t="str">
            <v>94231</v>
          </cell>
          <cell r="B1240" t="str">
            <v>Rufo em chapa de aço galvanizado número 24, corte de 25 cm, incluso transporte vertical. Af_06/2016</v>
          </cell>
          <cell r="C1240" t="str">
            <v>m</v>
          </cell>
          <cell r="D1240" t="str">
            <v>27,74</v>
          </cell>
        </row>
        <row r="1241">
          <cell r="A1241" t="str">
            <v>94450</v>
          </cell>
          <cell r="B1241" t="str">
            <v>Rufo em fibrocimento para telha ondulada e = 6 mm, aba de 26 cm, incluso transporte vertical. Af_06/2016</v>
          </cell>
          <cell r="C1241" t="str">
            <v>m</v>
          </cell>
          <cell r="D1241" t="str">
            <v>48,39</v>
          </cell>
        </row>
        <row r="1242">
          <cell r="A1242" t="str">
            <v>94449</v>
          </cell>
          <cell r="B1242" t="str">
            <v>Telhamento com telha ondulada de fibra de vidro e = 0,6 mm, para telhado com inclinação maior que 10°, com até 2 águas, incluso içamento. Af_06/2016</v>
          </cell>
          <cell r="C1242" t="str">
            <v>m²</v>
          </cell>
          <cell r="D1242" t="str">
            <v>55,53</v>
          </cell>
        </row>
        <row r="1243">
          <cell r="A1243" t="str">
            <v>73970/1</v>
          </cell>
          <cell r="B1243" t="str">
            <v>Estrutura metalica em aco estrutural perfil i 12 x 5 1/4</v>
          </cell>
          <cell r="C1243" t="str">
            <v>kg</v>
          </cell>
          <cell r="D1243" t="str">
            <v>10,82</v>
          </cell>
        </row>
        <row r="1244">
          <cell r="A1244" t="str">
            <v>73970/2</v>
          </cell>
          <cell r="B1244" t="str">
            <v>Estrutura metalica em aco estrutural perfil i 6 x 3 3/8</v>
          </cell>
          <cell r="C1244" t="str">
            <v>kg</v>
          </cell>
          <cell r="D1244" t="str">
            <v>7,92</v>
          </cell>
        </row>
        <row r="1245">
          <cell r="A1245" t="str">
            <v>92255</v>
          </cell>
          <cell r="B1245" t="str">
            <v>Instalação de tesoura (inteira ou meia), em aço, para vãos maiores ou iguais a 3,0 m e menores que 6,0 m, incluso içamento. Af_12/2015</v>
          </cell>
          <cell r="C1245" t="str">
            <v>un</v>
          </cell>
          <cell r="D1245" t="str">
            <v>150,42</v>
          </cell>
        </row>
        <row r="1246">
          <cell r="A1246" t="str">
            <v>92256</v>
          </cell>
          <cell r="B1246" t="str">
            <v>Instalação de tesoura (inteira ou meia), em aço, para vãos maiores ou iguais a 6,0 m e menores que 8,0 m, incluso içamento. Af_12/2015</v>
          </cell>
          <cell r="C1246" t="str">
            <v>un</v>
          </cell>
          <cell r="D1246" t="str">
            <v>191,18</v>
          </cell>
        </row>
        <row r="1247">
          <cell r="A1247" t="str">
            <v>92257</v>
          </cell>
          <cell r="B1247" t="str">
            <v>Instalação de tesoura (inteira ou meia), em aço, para vãos maiores ou iguais a 8,0 m e menores que 10,0 m, incluso içamento. Af_12/2015</v>
          </cell>
          <cell r="C1247" t="str">
            <v>un</v>
          </cell>
          <cell r="D1247" t="str">
            <v>231,32</v>
          </cell>
        </row>
        <row r="1248">
          <cell r="A1248" t="str">
            <v>92258</v>
          </cell>
          <cell r="B1248" t="str">
            <v>Instalação de tesoura (inteira ou meia), em aço, para vãos maiores ou iguais a 10,0 m e menores que 12,0 m, incluso içamento. Af_12/2015</v>
          </cell>
          <cell r="C1248" t="str">
            <v>un</v>
          </cell>
          <cell r="D1248" t="str">
            <v>295,87</v>
          </cell>
        </row>
        <row r="1249">
          <cell r="A1249" t="str">
            <v>92568</v>
          </cell>
          <cell r="B1249" t="str">
            <v>Trama de aço composta por ripas, caibros e terças para telhados de até 2 águas para telha de encaixe de cerâmica ou de concreto, incluso transporte vertical. Af_12/2015</v>
          </cell>
          <cell r="C1249" t="str">
            <v>m²</v>
          </cell>
          <cell r="D1249" t="str">
            <v>72,47</v>
          </cell>
        </row>
        <row r="1250">
          <cell r="A1250" t="str">
            <v>92569</v>
          </cell>
          <cell r="B1250" t="str">
            <v>Trama de aço composta por ripas e caibros para telhados de até 2 águas para telha de encaixe de cerâmica ou de concreto, incluso transporte vertical. Af_12/2015</v>
          </cell>
          <cell r="C1250" t="str">
            <v>m²</v>
          </cell>
          <cell r="D1250" t="str">
            <v>32,71</v>
          </cell>
        </row>
        <row r="1251">
          <cell r="A1251" t="str">
            <v>92570</v>
          </cell>
          <cell r="B1251" t="str">
            <v>Trama de aço composta por ripas para telhados de até 2 águas para telha de encaixe de cerâmica ou de concreto, incluso transporte vertical. Af_12/2015</v>
          </cell>
          <cell r="C1251" t="str">
            <v>m²</v>
          </cell>
          <cell r="D1251" t="str">
            <v>14,70</v>
          </cell>
        </row>
        <row r="1252">
          <cell r="A1252" t="str">
            <v>92571</v>
          </cell>
          <cell r="B1252" t="str">
            <v>Trama de aço composta por ripas, caibros e terças para telhados de mais de 2 águas para telha de encaixe de cerâmica ou de concreto, incluso transporte vertical. Af_12/2015</v>
          </cell>
          <cell r="C1252" t="str">
            <v>m²</v>
          </cell>
          <cell r="D1252" t="str">
            <v>79,95</v>
          </cell>
        </row>
        <row r="1253">
          <cell r="A1253" t="str">
            <v>92572</v>
          </cell>
          <cell r="B1253" t="str">
            <v>Trama de aço composta por ripas e caibros para telhados de mais de 2 águas para telha de encaixe de cerâmica ou de concreto, incluso transporte vertical. Af_12/2015</v>
          </cell>
          <cell r="C1253" t="str">
            <v>m²</v>
          </cell>
          <cell r="D1253" t="str">
            <v>37,26</v>
          </cell>
        </row>
        <row r="1254">
          <cell r="A1254" t="str">
            <v>92573</v>
          </cell>
          <cell r="B1254" t="str">
            <v>Trama de aço composta por ripas para telhados de mais de 2 águas para telha de encaixe de cerâmica ou de concreto, incluso transporte vertical, incluso transporte vertical. Af_12/2015</v>
          </cell>
          <cell r="C1254" t="str">
            <v>m²</v>
          </cell>
          <cell r="D1254" t="str">
            <v>17,87</v>
          </cell>
        </row>
        <row r="1255">
          <cell r="A1255" t="str">
            <v>92574</v>
          </cell>
          <cell r="B1255" t="str">
            <v>Trama de aço composta por ripas, caibros e terças para telhados de até 2 águas para telha cerâmica capa-canal, incluso transporte vertical. Af_12/2015</v>
          </cell>
          <cell r="C1255" t="str">
            <v>m²</v>
          </cell>
          <cell r="D1255" t="str">
            <v>79,19</v>
          </cell>
        </row>
        <row r="1256">
          <cell r="A1256" t="str">
            <v>92575</v>
          </cell>
          <cell r="B1256" t="str">
            <v>Trama de aço composta por ripas e caibros para telhados de até 2 águas para telha cerâmica capa-canal, incluso transporte vertical. Af_12/2015</v>
          </cell>
          <cell r="C1256" t="str">
            <v>m²</v>
          </cell>
          <cell r="D1256" t="str">
            <v>32,76</v>
          </cell>
        </row>
        <row r="1257">
          <cell r="A1257" t="str">
            <v>92576</v>
          </cell>
          <cell r="B1257" t="str">
            <v>Trama de aço composta por ripas para telhados de até 2 águas para telha cerâmica capa-canal, incluso transporte vertical. Af_12/2015</v>
          </cell>
          <cell r="C1257" t="str">
            <v>m²</v>
          </cell>
          <cell r="D1257" t="str">
            <v>11,84</v>
          </cell>
        </row>
        <row r="1258">
          <cell r="A1258" t="str">
            <v>92577</v>
          </cell>
          <cell r="B1258" t="str">
            <v>Trama de aço composta por ripas, caibros e terças para telhados de mais de 2 águas para telha cerâmica capa-canal, incluso transporte vertical. Af_12/2015</v>
          </cell>
          <cell r="C1258" t="str">
            <v>m²</v>
          </cell>
          <cell r="D1258" t="str">
            <v>87,01</v>
          </cell>
        </row>
        <row r="1259">
          <cell r="A1259" t="str">
            <v>92578</v>
          </cell>
          <cell r="B1259" t="str">
            <v>Trama de aço composta por ripas e caibros para telhados de mais de 2 águas para telha cerâmica capa-canal, incluso transporte vertical. Af_12/2015</v>
          </cell>
          <cell r="C1259" t="str">
            <v>m²</v>
          </cell>
          <cell r="D1259" t="str">
            <v>37,11</v>
          </cell>
        </row>
        <row r="1260">
          <cell r="A1260" t="str">
            <v>92579</v>
          </cell>
          <cell r="B1260" t="str">
            <v>Trama de aço composta por ripas para telhados de mais de 2 águas para telha cerâmica capa-canal, incluso transporte vertical. Af_12/2015</v>
          </cell>
          <cell r="C1260" t="str">
            <v>m²</v>
          </cell>
          <cell r="D1260" t="str">
            <v>14,40</v>
          </cell>
        </row>
        <row r="1261">
          <cell r="A1261" t="str">
            <v>92580</v>
          </cell>
          <cell r="B1261" t="str">
            <v>Trama de aço composta por terças para telhados de até 2 águas para telha ondulada de fibrocimento, metálica, plástica ou termoacústica, incluso transporte vertical. Af_12/2015</v>
          </cell>
          <cell r="C1261" t="str">
            <v>m²</v>
          </cell>
          <cell r="D1261" t="str">
            <v>35,30</v>
          </cell>
        </row>
        <row r="1262">
          <cell r="A1262" t="str">
            <v>92581</v>
          </cell>
          <cell r="B1262" t="str">
            <v>Trama de aço composta por terças para telhados de até 2 águas para telha estrutural de fibrocimento, incluso transporte vertical. Af_12/2015</v>
          </cell>
          <cell r="C1262" t="str">
            <v>m²</v>
          </cell>
          <cell r="D1262" t="str">
            <v>36,62</v>
          </cell>
        </row>
        <row r="1263">
          <cell r="A1263" t="str">
            <v>92582</v>
          </cell>
          <cell r="B1263" t="str">
            <v>Fabricação e instalação de tesoura inteira em aço, vão de 3 m, para telha cerâmica ou de concreto, incluso içamento. Af_12/2015</v>
          </cell>
          <cell r="C1263" t="str">
            <v>un</v>
          </cell>
          <cell r="D1263" t="str">
            <v>515,36</v>
          </cell>
        </row>
        <row r="1264">
          <cell r="A1264" t="str">
            <v>92584</v>
          </cell>
          <cell r="B1264" t="str">
            <v>Fabricação e instalação de tesoura inteira em aço, vão de 4 m, para telha cerâmica ou de concreto, incluso içamento. Af_12/2015</v>
          </cell>
          <cell r="C1264" t="str">
            <v>un</v>
          </cell>
          <cell r="D1264" t="str">
            <v>597,67</v>
          </cell>
        </row>
        <row r="1265">
          <cell r="A1265" t="str">
            <v>92586</v>
          </cell>
          <cell r="B1265" t="str">
            <v>Fabricação e instalação de tesoura inteira em aço, vão de 5 m, para telha cerâmica ou de concreto, incluso içamento. Af_12/2015</v>
          </cell>
          <cell r="C1265" t="str">
            <v>un</v>
          </cell>
          <cell r="D1265" t="str">
            <v>679,98</v>
          </cell>
        </row>
        <row r="1266">
          <cell r="A1266" t="str">
            <v>92588</v>
          </cell>
          <cell r="B1266" t="str">
            <v>Fabricação e instalação de tesoura inteira em aço, vão de 6 m, para telha cerâmica ou de concreto, incluso içamento. Af_12/2015</v>
          </cell>
          <cell r="C1266" t="str">
            <v>un</v>
          </cell>
          <cell r="D1266" t="str">
            <v>857,13</v>
          </cell>
        </row>
        <row r="1267">
          <cell r="A1267" t="str">
            <v>92590</v>
          </cell>
          <cell r="B1267" t="str">
            <v>Fabricação e instalação de tesoura inteira em aço, vão de 7 m, para telha cerâmica ou de concreto, incluso içamento. Af_12/2015</v>
          </cell>
          <cell r="C1267" t="str">
            <v>un</v>
          </cell>
          <cell r="D1267" t="str">
            <v>939,44</v>
          </cell>
        </row>
        <row r="1268">
          <cell r="A1268" t="str">
            <v>92592</v>
          </cell>
          <cell r="B1268" t="str">
            <v>Fabricação e instalação de tesoura inteira em aço, vão de 8 m, para telha cerâmica ou de concreto, incluso içamento. Af_12/2015</v>
          </cell>
          <cell r="C1268" t="str">
            <v>un</v>
          </cell>
          <cell r="D1268" t="str">
            <v>1.061,89</v>
          </cell>
        </row>
        <row r="1269">
          <cell r="A1269" t="str">
            <v>92593</v>
          </cell>
          <cell r="B1269" t="str">
            <v>(composição representativa) fabricação e instalação de tesoura inteira em aço, para vãos de 3 a 12 m e para qualquer tipo de telha, incluso içamento. Af_12/2015</v>
          </cell>
          <cell r="C1269" t="str">
            <v>kg</v>
          </cell>
          <cell r="D1269" t="str">
            <v>8,03</v>
          </cell>
        </row>
        <row r="1270">
          <cell r="A1270" t="str">
            <v>92594</v>
          </cell>
          <cell r="B1270" t="str">
            <v>Fabricação e instalação de tesoura inteira em aço, vão de 9 m, para telha cerâmica ou de concreto, incluso içamento. Af_12/2015</v>
          </cell>
          <cell r="C1270" t="str">
            <v>un</v>
          </cell>
          <cell r="D1270" t="str">
            <v>1.214,31</v>
          </cell>
        </row>
        <row r="1271">
          <cell r="A1271" t="str">
            <v>92596</v>
          </cell>
          <cell r="B1271" t="str">
            <v>Fabricação e instalação de tesoura inteira em aço, vão de 10 m, para telha cerâmica ou de concreto, incluso içamento. Af_12/2015</v>
          </cell>
          <cell r="C1271" t="str">
            <v>un</v>
          </cell>
          <cell r="D1271" t="str">
            <v>1.363,88</v>
          </cell>
        </row>
        <row r="1272">
          <cell r="A1272" t="str">
            <v>92598</v>
          </cell>
          <cell r="B1272" t="str">
            <v>Fabricação e instalação de tesoura inteira em aço, vão de 11 m, para telha cerâmica ou de concreto, incluso içamento. Af_12/2015</v>
          </cell>
          <cell r="C1272" t="str">
            <v>un</v>
          </cell>
          <cell r="D1272" t="str">
            <v>1.446,19</v>
          </cell>
        </row>
        <row r="1273">
          <cell r="A1273" t="str">
            <v>92600</v>
          </cell>
          <cell r="B1273" t="str">
            <v>Fabricação e instalação de tesoura inteira em aço, vão de 12 m, para telha cerâmica ou de concreto, incluso içamento. Af_12/2015</v>
          </cell>
          <cell r="C1273" t="str">
            <v>un</v>
          </cell>
          <cell r="D1273" t="str">
            <v>1.544,54</v>
          </cell>
        </row>
        <row r="1274">
          <cell r="A1274" t="str">
            <v>92602</v>
          </cell>
          <cell r="B1274" t="str">
            <v>Fabricação e instalação de tesoura inteira em aço, vão de 3 m, para telha ondulada de fibrocimento, metálica, plástica ou termoacústica, incluso içamento.. Af_12/2015</v>
          </cell>
          <cell r="C1274" t="str">
            <v>un</v>
          </cell>
          <cell r="D1274" t="str">
            <v>515,36</v>
          </cell>
        </row>
        <row r="1275">
          <cell r="A1275" t="str">
            <v>92604</v>
          </cell>
          <cell r="B1275" t="str">
            <v>Fabricação e instalação de tesoura inteira em aço, vão de 4 m, para telha ondulada de fibrocimento, metálica, plástica ou termoacústica, incluso içamento. Af_12/2015</v>
          </cell>
          <cell r="C1275" t="str">
            <v>un</v>
          </cell>
          <cell r="D1275" t="str">
            <v>581,64</v>
          </cell>
        </row>
        <row r="1276">
          <cell r="A1276" t="str">
            <v>92606</v>
          </cell>
          <cell r="B1276" t="str">
            <v>Fabricação e instalação de tesoura inteira em aço, vão de 5 m, para telha ondulada de fibrocimento, metálica, plástica ou termoacústica, incluso içamento. Af_12/2015</v>
          </cell>
          <cell r="C1276" t="str">
            <v>un</v>
          </cell>
          <cell r="D1276" t="str">
            <v>663,95</v>
          </cell>
        </row>
        <row r="1277">
          <cell r="A1277" t="str">
            <v>92608</v>
          </cell>
          <cell r="B1277" t="str">
            <v>Fabricação e instalação de tesoura inteira em aço, vão de 6 m, para telha ondulada de fibrocimento, metálica, plástica ou termoacústica, incluso içamento. Af_12/2015</v>
          </cell>
          <cell r="C1277" t="str">
            <v>un</v>
          </cell>
          <cell r="D1277" t="str">
            <v>825,07</v>
          </cell>
        </row>
        <row r="1278">
          <cell r="A1278" t="str">
            <v>92610</v>
          </cell>
          <cell r="B1278" t="str">
            <v>Fabricação e instalação de tesoura inteira em aço, vão de 7 m, para telha ondulada de fibrocimento, metálica, plástica ou termoacústica, incluso içamento. Af_12/2015</v>
          </cell>
          <cell r="C1278" t="str">
            <v>un</v>
          </cell>
          <cell r="D1278" t="str">
            <v>907,38</v>
          </cell>
        </row>
        <row r="1279">
          <cell r="A1279" t="str">
            <v>92612</v>
          </cell>
          <cell r="B1279" t="str">
            <v>Fabricação e instalação de tesoura inteira em aço, vão de 8 m, para telha ondulada de fibrocimento, metálica, plástica ou termoacústica, incluso içamento, incluso içamento. Af_12/2015</v>
          </cell>
          <cell r="C1279" t="str">
            <v>un</v>
          </cell>
          <cell r="D1279" t="str">
            <v>1.029,83</v>
          </cell>
        </row>
        <row r="1280">
          <cell r="A1280" t="str">
            <v>92614</v>
          </cell>
          <cell r="B1280" t="str">
            <v>Fabricação e instalação de tesoura inteira em aço, vão de 9 m, para telha ondulada de fibrocimento, metálica, plástica ou termoacústica, incluso içamento. Af_12/2015</v>
          </cell>
          <cell r="C1280" t="str">
            <v>un</v>
          </cell>
          <cell r="D1280" t="str">
            <v>1.150,18</v>
          </cell>
        </row>
        <row r="1281">
          <cell r="A1281" t="str">
            <v>92616</v>
          </cell>
          <cell r="B1281" t="str">
            <v>Fabricação e instalação de tesoura inteira em aço, vão de 10 m, para telha ondulada de fibrocimento, metálica, plástica ou termoacústica, incluso içamento. Af_12/2015</v>
          </cell>
          <cell r="C1281" t="str">
            <v>un</v>
          </cell>
          <cell r="D1281" t="str">
            <v>1.315,79</v>
          </cell>
        </row>
        <row r="1282">
          <cell r="A1282" t="str">
            <v>92618</v>
          </cell>
          <cell r="B1282" t="str">
            <v>Fabricação e instalação de tesoura inteira em aço, vão de 11 m, para telha ondulada de fibrocimento, metálica, plástica ou termoacústica, incluso içamento. Af_12/2015</v>
          </cell>
          <cell r="C1282" t="str">
            <v>un</v>
          </cell>
          <cell r="D1282" t="str">
            <v>1.398,10</v>
          </cell>
        </row>
        <row r="1283">
          <cell r="A1283" t="str">
            <v>92620</v>
          </cell>
          <cell r="B1283" t="str">
            <v>Fabricação e instalação de tesoura inteira em aço, vão de 12 m, para telha ondulada de fibrocimento, metálica, plástica ou termoacústica, incluso içamento. Af_12/2015</v>
          </cell>
          <cell r="C1283" t="str">
            <v>un</v>
          </cell>
          <cell r="D1283" t="str">
            <v>1.480,41</v>
          </cell>
        </row>
        <row r="1284">
          <cell r="A1284" t="str">
            <v>94444</v>
          </cell>
          <cell r="B1284" t="str">
            <v>Telhamento com telha de encaixe, tipo francesa de vidro, com até 2 águas, incluso transporte vertical. Af_06/2016</v>
          </cell>
          <cell r="C1284" t="str">
            <v>m²</v>
          </cell>
          <cell r="D1284" t="str">
            <v>567,15</v>
          </cell>
        </row>
        <row r="1285">
          <cell r="A1285" t="str">
            <v>73891/1</v>
          </cell>
          <cell r="B1285" t="str">
            <v>Esgotamento com moto-bomba autoescovante</v>
          </cell>
          <cell r="C1285" t="str">
            <v>h</v>
          </cell>
          <cell r="D1285" t="str">
            <v>5,38</v>
          </cell>
        </row>
        <row r="1286">
          <cell r="A1286" t="str">
            <v>73882/1</v>
          </cell>
          <cell r="B1286" t="str">
            <v>Calha em concreto simples, em meia cana, diametro 200 mm</v>
          </cell>
          <cell r="C1286" t="str">
            <v>m</v>
          </cell>
          <cell r="D1286" t="str">
            <v>28,31</v>
          </cell>
        </row>
        <row r="1287">
          <cell r="A1287" t="str">
            <v>73882/5</v>
          </cell>
          <cell r="B1287" t="str">
            <v>Calha em concreto simples, em meia cana de concreto, diametro 600 mm</v>
          </cell>
          <cell r="C1287" t="str">
            <v>m</v>
          </cell>
          <cell r="D1287" t="str">
            <v>79,38</v>
          </cell>
        </row>
        <row r="1288">
          <cell r="A1288" t="str">
            <v>73816/1</v>
          </cell>
          <cell r="B1288" t="str">
            <v>Execucao de dreno com tubos de pvc corrugado flexivel perfurado - dn 100</v>
          </cell>
          <cell r="C1288" t="str">
            <v>m</v>
          </cell>
          <cell r="D1288" t="str">
            <v>28,59</v>
          </cell>
        </row>
        <row r="1289">
          <cell r="A1289" t="str">
            <v>73816/2</v>
          </cell>
          <cell r="B1289" t="str">
            <v>Execucao de dreno vertical com pedrisco, diametro 200mm</v>
          </cell>
          <cell r="C1289" t="str">
            <v>m</v>
          </cell>
          <cell r="D1289" t="str">
            <v>24,38</v>
          </cell>
        </row>
        <row r="1290">
          <cell r="A1290" t="str">
            <v>73881/1</v>
          </cell>
          <cell r="B1290" t="str">
            <v>Execucao de dreno com manta geotextil 200 g/m2</v>
          </cell>
          <cell r="C1290" t="str">
            <v>m²</v>
          </cell>
          <cell r="D1290" t="str">
            <v>5,46</v>
          </cell>
        </row>
        <row r="1291">
          <cell r="A1291" t="str">
            <v>73881/3</v>
          </cell>
          <cell r="B1291" t="str">
            <v>Execucao de dreno com manta geotextil 400 g/m2</v>
          </cell>
          <cell r="C1291" t="str">
            <v>m²</v>
          </cell>
          <cell r="D1291" t="str">
            <v>10,66</v>
          </cell>
        </row>
        <row r="1292">
          <cell r="A1292" t="str">
            <v>73883/1</v>
          </cell>
          <cell r="B1292" t="str">
            <v>Execucao de dreno frances com areia media</v>
          </cell>
          <cell r="C1292" t="str">
            <v>m³</v>
          </cell>
          <cell r="D1292" t="str">
            <v>64,56</v>
          </cell>
        </row>
        <row r="1293">
          <cell r="A1293" t="str">
            <v>73883/2</v>
          </cell>
          <cell r="B1293" t="str">
            <v>Execucao de dreno frances com brita num 2</v>
          </cell>
          <cell r="C1293" t="str">
            <v>m³</v>
          </cell>
          <cell r="D1293" t="str">
            <v>100,82</v>
          </cell>
        </row>
        <row r="1294">
          <cell r="A1294" t="str">
            <v>73883/3</v>
          </cell>
          <cell r="B1294" t="str">
            <v>Execucao de dreno frances com cascalho</v>
          </cell>
          <cell r="C1294" t="str">
            <v>m³</v>
          </cell>
          <cell r="D1294" t="str">
            <v>62,42</v>
          </cell>
        </row>
        <row r="1295">
          <cell r="A1295" t="str">
            <v>73902/1</v>
          </cell>
          <cell r="B1295" t="str">
            <v>Camada drenante com brita num 3</v>
          </cell>
          <cell r="C1295" t="str">
            <v>m³</v>
          </cell>
          <cell r="D1295" t="str">
            <v>105,27</v>
          </cell>
        </row>
        <row r="1296">
          <cell r="A1296" t="str">
            <v>73968/1</v>
          </cell>
          <cell r="B1296" t="str">
            <v>Manta impermeabilizante a base de asfalto - fornecimento e instalacao</v>
          </cell>
          <cell r="C1296" t="str">
            <v>m²</v>
          </cell>
          <cell r="D1296" t="str">
            <v>43,63</v>
          </cell>
        </row>
        <row r="1297">
          <cell r="A1297" t="str">
            <v>73969/1</v>
          </cell>
          <cell r="B1297" t="str">
            <v>Execucao de drenos de chorume em tubos drenantes de concreto, diam=200mm, envoltos em brita e geotextil</v>
          </cell>
          <cell r="C1297" t="str">
            <v>m</v>
          </cell>
          <cell r="D1297" t="str">
            <v>66,81</v>
          </cell>
        </row>
        <row r="1298">
          <cell r="A1298" t="str">
            <v>74017/1</v>
          </cell>
          <cell r="B1298" t="str">
            <v>Execucao de drenos de chorume em tubos drenantes, pvc, diam=100 mm, envoltos em brita e geotextil</v>
          </cell>
          <cell r="C1298" t="str">
            <v>m</v>
          </cell>
          <cell r="D1298" t="str">
            <v>45,85</v>
          </cell>
        </row>
        <row r="1299">
          <cell r="A1299" t="str">
            <v>74017/2</v>
          </cell>
          <cell r="B1299" t="str">
            <v>Execucao de drenos de chorume em tubos drenantes, pvc, diam=150 mm, envoltos em brita e geotextil</v>
          </cell>
          <cell r="C1299" t="str">
            <v>m</v>
          </cell>
          <cell r="D1299" t="str">
            <v>64,81</v>
          </cell>
        </row>
        <row r="1300">
          <cell r="A1300" t="str">
            <v>75029/1</v>
          </cell>
          <cell r="B1300" t="str">
            <v>Tubo pvc corrugado rigido perfurado dn 150 para drenagem - fornecimento e instalacao</v>
          </cell>
          <cell r="C1300" t="str">
            <v>m</v>
          </cell>
          <cell r="D1300" t="str">
            <v>45,77</v>
          </cell>
        </row>
        <row r="1301">
          <cell r="A1301" t="str">
            <v>83651</v>
          </cell>
          <cell r="B1301" t="str">
            <v>Tubo pvc corrugado perfurado 100 mm c/ junta elastica para drenagem.</v>
          </cell>
          <cell r="C1301" t="str">
            <v>m</v>
          </cell>
          <cell r="D1301" t="str">
            <v>33,24</v>
          </cell>
        </row>
        <row r="1302">
          <cell r="A1302" t="str">
            <v>83656</v>
          </cell>
          <cell r="B1302" t="str">
            <v>Colchao drenante c/ 30cm pedra britada n.3/Filtro transicao manta geotextil 100% polipropileno ou poliester incl fornec/colocmat</v>
          </cell>
          <cell r="C1302" t="str">
            <v>m²</v>
          </cell>
          <cell r="D1302" t="str">
            <v>36,76</v>
          </cell>
        </row>
        <row r="1303">
          <cell r="A1303" t="str">
            <v>83658</v>
          </cell>
          <cell r="B1303" t="str">
            <v>Execucao dreno profundo, com corte trapezoidal em solo, de 70x80x150cm excl tubo incl material execucao, com selo enchimento material drenante e escavacao</v>
          </cell>
          <cell r="C1303" t="str">
            <v>m</v>
          </cell>
          <cell r="D1303" t="str">
            <v>151,45</v>
          </cell>
        </row>
        <row r="1304">
          <cell r="A1304" t="str">
            <v>83661</v>
          </cell>
          <cell r="B1304" t="str">
            <v>Execucao de dreno profundo, corte em solo, com tubo poroso d=0,20m</v>
          </cell>
          <cell r="C1304" t="str">
            <v>m</v>
          </cell>
          <cell r="D1304" t="str">
            <v>96,78</v>
          </cell>
        </row>
        <row r="1305">
          <cell r="A1305" t="str">
            <v>83662</v>
          </cell>
          <cell r="B1305" t="str">
            <v>Execucao de dreno cego</v>
          </cell>
          <cell r="C1305" t="str">
            <v>m³</v>
          </cell>
          <cell r="D1305" t="str">
            <v>94,93</v>
          </cell>
        </row>
        <row r="1306">
          <cell r="A1306" t="str">
            <v>83664</v>
          </cell>
          <cell r="B1306" t="str">
            <v>Execucao de dreno de tubo de conreto simples poroso d=0,20 m (0,5mx0,5m) para galerias de aguas pluviais</v>
          </cell>
          <cell r="C1306" t="str">
            <v>m</v>
          </cell>
          <cell r="D1306" t="str">
            <v>60,66</v>
          </cell>
        </row>
        <row r="1307">
          <cell r="A1307" t="str">
            <v>83665</v>
          </cell>
          <cell r="B1307" t="str">
            <v>Fornecimento e instalacao de manta bidim rt - 14</v>
          </cell>
          <cell r="C1307" t="str">
            <v>m²</v>
          </cell>
          <cell r="D1307" t="str">
            <v>7,08</v>
          </cell>
        </row>
        <row r="1308">
          <cell r="A1308" t="str">
            <v>83667</v>
          </cell>
          <cell r="B1308" t="str">
            <v>Camada drenante com areia media</v>
          </cell>
          <cell r="C1308" t="str">
            <v>m³</v>
          </cell>
          <cell r="D1308" t="str">
            <v>78,12</v>
          </cell>
        </row>
        <row r="1309">
          <cell r="A1309" t="str">
            <v>83668</v>
          </cell>
          <cell r="B1309" t="str">
            <v>Camada drenante com brita num 2</v>
          </cell>
          <cell r="C1309" t="str">
            <v>m³</v>
          </cell>
          <cell r="D1309" t="str">
            <v>104,52</v>
          </cell>
        </row>
        <row r="1310">
          <cell r="A1310" t="str">
            <v>83669</v>
          </cell>
          <cell r="B1310" t="str">
            <v>Fornecimento/instalacao manta bidim rt-16</v>
          </cell>
          <cell r="C1310" t="str">
            <v>m²</v>
          </cell>
          <cell r="D1310" t="str">
            <v>8,40</v>
          </cell>
        </row>
        <row r="1311">
          <cell r="A1311" t="str">
            <v>83670</v>
          </cell>
          <cell r="B1311" t="str">
            <v>Tubo pvc dn 75 mm para drenagem - fornecimento e instalacao</v>
          </cell>
          <cell r="C1311" t="str">
            <v>m</v>
          </cell>
          <cell r="D1311" t="str">
            <v>46,88</v>
          </cell>
        </row>
        <row r="1312">
          <cell r="A1312" t="str">
            <v>83671</v>
          </cell>
          <cell r="B1312" t="str">
            <v>Tubo pvc dn 100 mm para drenagem - fornecimento e instalacao</v>
          </cell>
          <cell r="C1312" t="str">
            <v>m</v>
          </cell>
          <cell r="D1312" t="str">
            <v>50,35</v>
          </cell>
        </row>
        <row r="1313">
          <cell r="A1313" t="str">
            <v>83675</v>
          </cell>
          <cell r="B1313" t="str">
            <v>Tubo concreto simples dn 200 mm para drenagem - fornecimento e instalacao, inclusive escavacao manual 1m3/m.</v>
          </cell>
          <cell r="C1313" t="str">
            <v>m</v>
          </cell>
          <cell r="D1313" t="str">
            <v>87,42</v>
          </cell>
        </row>
        <row r="1314">
          <cell r="A1314" t="str">
            <v>83676</v>
          </cell>
          <cell r="B1314" t="str">
            <v>Tubo concreto simples dn 300 mm para drenagem - fornecimento e instalacao inclusive escavacao manual 1m3/m</v>
          </cell>
          <cell r="C1314" t="str">
            <v>m</v>
          </cell>
          <cell r="D1314" t="str">
            <v>107,63</v>
          </cell>
        </row>
        <row r="1315">
          <cell r="A1315" t="str">
            <v>83677</v>
          </cell>
          <cell r="B1315" t="str">
            <v>Tubo concreto simples dn 400 mm para drenagem - fornecimento e instalacao inclusive escavacao manual 1,5m3/m</v>
          </cell>
          <cell r="C1315" t="str">
            <v>m</v>
          </cell>
          <cell r="D1315" t="str">
            <v>134,94</v>
          </cell>
        </row>
        <row r="1316">
          <cell r="A1316" t="str">
            <v>83678</v>
          </cell>
          <cell r="B1316" t="str">
            <v>Tubo concreto simples dn 500 mm para drenagem - fornecimento e instalacao inclusive escavacao manual 2m3/m</v>
          </cell>
          <cell r="C1316" t="str">
            <v>m</v>
          </cell>
          <cell r="D1316" t="str">
            <v>173,79</v>
          </cell>
        </row>
        <row r="1317">
          <cell r="A1317" t="str">
            <v>83679</v>
          </cell>
          <cell r="B1317" t="str">
            <v>Tubo pvc d=2 com material drenante para dreno/barbaca - fornecimento e instalacao</v>
          </cell>
          <cell r="C1317" t="str">
            <v>m</v>
          </cell>
          <cell r="D1317" t="str">
            <v>14,25</v>
          </cell>
        </row>
        <row r="1318">
          <cell r="A1318" t="str">
            <v>83680</v>
          </cell>
          <cell r="B1318" t="str">
            <v>Tubo pvc d=3" com material drenante para dreno/barbaca - fornecimento e instalacao</v>
          </cell>
          <cell r="C1318" t="str">
            <v>m</v>
          </cell>
          <cell r="D1318" t="str">
            <v>17,28</v>
          </cell>
        </row>
        <row r="1319">
          <cell r="A1319" t="str">
            <v>83681</v>
          </cell>
          <cell r="B1319" t="str">
            <v>Tubo pvc d=4" com material drenante para dreno/barbaca - fornecimento e instalacao</v>
          </cell>
          <cell r="C1319" t="str">
            <v>m</v>
          </cell>
          <cell r="D1319" t="str">
            <v>18,63</v>
          </cell>
        </row>
        <row r="1320">
          <cell r="A1320" t="str">
            <v>83682</v>
          </cell>
          <cell r="B1320" t="str">
            <v>Camada vertical drenante c/ pedra britada nums 1 e 2</v>
          </cell>
          <cell r="C1320" t="str">
            <v>m³</v>
          </cell>
          <cell r="D1320" t="str">
            <v>105,26</v>
          </cell>
        </row>
        <row r="1321">
          <cell r="A1321" t="str">
            <v>83683</v>
          </cell>
          <cell r="B1321" t="str">
            <v>Camada horizontal drenante c/ pedra britada 1 e 2</v>
          </cell>
          <cell r="C1321" t="str">
            <v>m³</v>
          </cell>
          <cell r="D1321" t="str">
            <v>115,25</v>
          </cell>
        </row>
        <row r="1322">
          <cell r="A1322" t="str">
            <v>83729</v>
          </cell>
          <cell r="B1322" t="str">
            <v>Fornecimento/instalacao de manta bidim rt-31</v>
          </cell>
          <cell r="C1322" t="str">
            <v>m²</v>
          </cell>
          <cell r="D1322" t="str">
            <v>16,44</v>
          </cell>
        </row>
        <row r="1323">
          <cell r="A1323" t="str">
            <v>83739</v>
          </cell>
          <cell r="B1323" t="str">
            <v>Fornecimento/instalacao de manta bidim rt-10</v>
          </cell>
          <cell r="C1323" t="str">
            <v>m²</v>
          </cell>
          <cell r="D1323" t="str">
            <v>5,76</v>
          </cell>
        </row>
        <row r="1324">
          <cell r="A1324" t="str">
            <v>6454</v>
          </cell>
          <cell r="B1324" t="str">
            <v>Fornecimento e lancamento de pedra de mao</v>
          </cell>
          <cell r="C1324" t="str">
            <v>m³</v>
          </cell>
          <cell r="D1324" t="str">
            <v>161,03</v>
          </cell>
        </row>
        <row r="1325">
          <cell r="A1325" t="str">
            <v>73611</v>
          </cell>
          <cell r="B1325" t="str">
            <v>Enrocamento com pedra argamassada traço 1:4 com pedra de mão</v>
          </cell>
          <cell r="C1325" t="str">
            <v>m³</v>
          </cell>
          <cell r="D1325" t="str">
            <v>348,64</v>
          </cell>
        </row>
        <row r="1326">
          <cell r="A1326" t="str">
            <v>73697</v>
          </cell>
          <cell r="B1326" t="str">
            <v>Enrocamento manual, sem arrumacao do material</v>
          </cell>
          <cell r="C1326" t="str">
            <v>m³</v>
          </cell>
          <cell r="D1326" t="str">
            <v>162,64</v>
          </cell>
        </row>
        <row r="1327">
          <cell r="A1327" t="str">
            <v>73698</v>
          </cell>
          <cell r="B1327" t="str">
            <v>Enrocamento manual, com arrumacao do material</v>
          </cell>
          <cell r="C1327" t="str">
            <v>m³</v>
          </cell>
          <cell r="D1327" t="str">
            <v>217,11</v>
          </cell>
        </row>
        <row r="1328">
          <cell r="A1328" t="str">
            <v>73890/1</v>
          </cell>
          <cell r="B1328" t="str">
            <v>Ensecadeira de madeira com parede simples</v>
          </cell>
          <cell r="C1328" t="str">
            <v>m²</v>
          </cell>
          <cell r="D1328" t="str">
            <v>142,31</v>
          </cell>
        </row>
        <row r="1329">
          <cell r="A1329" t="str">
            <v>73890/2</v>
          </cell>
          <cell r="B1329" t="str">
            <v>Ensecadeira de madeira com parede dupla</v>
          </cell>
          <cell r="C1329" t="str">
            <v>m²</v>
          </cell>
          <cell r="D1329" t="str">
            <v>360,09</v>
          </cell>
        </row>
        <row r="1330">
          <cell r="A1330" t="str">
            <v>92743</v>
          </cell>
          <cell r="B1330" t="str">
            <v>Muro de gabião, enchimento com pedra de mão tipo rachão, de gravidade, com gaiolas de comprimento igual a 2 m, para muros com altura menor ou igual a 4 m  fornecimento e execução. Af_12/2015</v>
          </cell>
          <cell r="C1330" t="str">
            <v>m³</v>
          </cell>
          <cell r="D1330" t="str">
            <v>498,04</v>
          </cell>
        </row>
        <row r="1331">
          <cell r="A1331" t="str">
            <v>92744</v>
          </cell>
          <cell r="B1331" t="str">
            <v>Muro de gabião, enchimento com pedra de mão tipo rachão, de gravidade, com gaiolas de comprimento igual a 5 m, para muros com altura menor ou igual a 4 m  fornecimento e execução. Af_12/2015</v>
          </cell>
          <cell r="C1331" t="str">
            <v>m³</v>
          </cell>
          <cell r="D1331" t="str">
            <v>479,69</v>
          </cell>
        </row>
        <row r="1332">
          <cell r="A1332" t="str">
            <v>92745</v>
          </cell>
          <cell r="B1332" t="str">
            <v>Muro de gabião, enchimento com pedra de mão tipo rachão, de gravidade, com gaiolas de comprimento igual a 2 m, para muros com altura maior que 4 m e menor ou igual a 6 m  fornecimento e execução. Af_12/2015</v>
          </cell>
          <cell r="C1332" t="str">
            <v>m³</v>
          </cell>
          <cell r="D1332" t="str">
            <v>620,41</v>
          </cell>
        </row>
        <row r="1333">
          <cell r="A1333" t="str">
            <v>92746</v>
          </cell>
          <cell r="B1333" t="str">
            <v>Muro de gabião, enchimento com pedra de mão tipo rachão, de gravidade, com gaiolas de comprimento igual a 5 m, para muros com altura maior que 4 m e menor ou igual a 6 m   fornecimento e execução. Af_12/2015</v>
          </cell>
          <cell r="C1333" t="str">
            <v>m³</v>
          </cell>
          <cell r="D1333" t="str">
            <v>569,77</v>
          </cell>
        </row>
        <row r="1334">
          <cell r="A1334" t="str">
            <v>92747</v>
          </cell>
          <cell r="B1334" t="str">
            <v>Muro de gabião, enchimento com pedra de mão tipo rachão, de gravidade, com gaiolas de comprimento igual a 2 m, para muros com altura maior que 6 m e menor ou igual a 10 m   fornecimento e execução. Af_12/2015</v>
          </cell>
          <cell r="C1334" t="str">
            <v>m³</v>
          </cell>
          <cell r="D1334" t="str">
            <v>689,79</v>
          </cell>
        </row>
        <row r="1335">
          <cell r="A1335" t="str">
            <v>92748</v>
          </cell>
          <cell r="B1335" t="str">
            <v>Muro de gabião, enchimento com pedra de mão tipo rachão, de gravidade, com gaiolas de comprimento igual a 5 m, para muros com altura maior que 6 m e menor ou igual a 10 m fornecimento e execução. Af_12/2015</v>
          </cell>
          <cell r="C1335" t="str">
            <v>m³</v>
          </cell>
          <cell r="D1335" t="str">
            <v>621,07</v>
          </cell>
        </row>
        <row r="1336">
          <cell r="A1336" t="str">
            <v>92749</v>
          </cell>
          <cell r="B1336" t="str">
            <v>Muro de gabião, enchimento com pedra de mão tipo rachão, com solo reforçado, para muros com altura menor ou igual a 4 m   fornecimento e execução. Af_12/2015</v>
          </cell>
          <cell r="C1336" t="str">
            <v>m³</v>
          </cell>
          <cell r="D1336" t="str">
            <v>719,03</v>
          </cell>
        </row>
        <row r="1337">
          <cell r="A1337" t="str">
            <v>92750</v>
          </cell>
          <cell r="B1337" t="str">
            <v>Muro de gabião, enchimento com pedra de mão tipo rachão, com solo reforçado, para muros com altura maior que 4 m e menor ou igual a 12 m   fornecimento e execução. Af_12/2015</v>
          </cell>
          <cell r="C1337" t="str">
            <v>m³</v>
          </cell>
          <cell r="D1337" t="str">
            <v>1.245,22</v>
          </cell>
        </row>
        <row r="1338">
          <cell r="A1338" t="str">
            <v>92751</v>
          </cell>
          <cell r="B1338" t="str">
            <v>Muro de gabião, enchimento com pedra de mão tipo rachão, com solo reforçado, para muros com altura maior que 12 m e menor ou igual a 20 m    fornecimento e execução. Af_12/2015</v>
          </cell>
          <cell r="C1338" t="str">
            <v>m³</v>
          </cell>
          <cell r="D1338" t="str">
            <v>1.550,83</v>
          </cell>
        </row>
        <row r="1339">
          <cell r="A1339" t="str">
            <v>92752</v>
          </cell>
          <cell r="B1339" t="str">
            <v>Muro de gabião, enchimento com pedra de mão tipo rachão, com solo reforçado, para muros com altura maior que 20 m e menor ou igual a 28 m   fornecimento e execução. Af_12/2015</v>
          </cell>
          <cell r="C1339" t="str">
            <v>m³</v>
          </cell>
          <cell r="D1339" t="str">
            <v>1.855,27</v>
          </cell>
        </row>
        <row r="1340">
          <cell r="A1340" t="str">
            <v>92753</v>
          </cell>
          <cell r="B1340" t="str">
            <v>Muro de gabião, enchimento com resíduo de construção e demolição, de gravidade, com gaiola trapezoidal de comprimento igual a 2 m, para muros com altura menor ou igual a 2 m   fornecimento e execução. Af_12/2015</v>
          </cell>
          <cell r="C1340" t="str">
            <v>m³</v>
          </cell>
          <cell r="D1340" t="str">
            <v>459,70</v>
          </cell>
        </row>
        <row r="1341">
          <cell r="A1341" t="str">
            <v>92754</v>
          </cell>
          <cell r="B1341" t="str">
            <v>Muro de gabião, enchimento com resíduo de construção e demolição, de gravidade, com gaiola trapezoidal de comprimento igual a 2 m, para muros com altura maior que 2 m e menor ou igual a 4 m    fornecimento e execução. Af_12/2015</v>
          </cell>
          <cell r="C1341" t="str">
            <v>m³</v>
          </cell>
          <cell r="D1341" t="str">
            <v>418,01</v>
          </cell>
        </row>
        <row r="1342">
          <cell r="A1342" t="str">
            <v>92755</v>
          </cell>
          <cell r="B1342" t="str">
            <v>Proteção superficial de canal em gabião tipo colchão, altura de 17 centímetros, enchimento com pedra de mão tipo rachão - fornecimento e execução. Af_12/2015</v>
          </cell>
          <cell r="C1342" t="str">
            <v>m²</v>
          </cell>
          <cell r="D1342" t="str">
            <v>183,08</v>
          </cell>
        </row>
        <row r="1343">
          <cell r="A1343" t="str">
            <v>92756</v>
          </cell>
          <cell r="B1343" t="str">
            <v>Proteção superficial de canal em gabião tipo colchão, altura de 23 centímetros, enchimento com pedra de mão tipo rachão - fornecimento e execução. Af_12/2015</v>
          </cell>
          <cell r="C1343" t="str">
            <v>m²</v>
          </cell>
          <cell r="D1343" t="str">
            <v>207,40</v>
          </cell>
        </row>
        <row r="1344">
          <cell r="A1344" t="str">
            <v>92757</v>
          </cell>
          <cell r="B1344" t="str">
            <v>Proteção superficial de canal em gabião tipo colchão, altura de 30 centímetros, enchimento com pedra de mão tipo rachão - fornecimento e execução. Af_12/2015</v>
          </cell>
          <cell r="C1344" t="str">
            <v>m²</v>
          </cell>
          <cell r="D1344" t="str">
            <v>236,98</v>
          </cell>
        </row>
        <row r="1345">
          <cell r="A1345" t="str">
            <v>92758</v>
          </cell>
          <cell r="B1345" t="str">
            <v>Proteção superficial de canal em gabião tipo saco, diâmetro de 65 centímetros, enchimento manual com pedra de mão tipo rachão - fornecimento e execução. Af_12/2015</v>
          </cell>
          <cell r="C1345" t="str">
            <v>m³</v>
          </cell>
          <cell r="D1345" t="str">
            <v>570,96</v>
          </cell>
        </row>
        <row r="1346">
          <cell r="A1346" t="str">
            <v>73843/1</v>
          </cell>
          <cell r="B1346" t="str">
            <v>Muro de arrimo de concreto ciclopico com 30% de pedra de mao</v>
          </cell>
          <cell r="C1346" t="str">
            <v>m³</v>
          </cell>
          <cell r="D1346" t="str">
            <v>310,53</v>
          </cell>
        </row>
        <row r="1347">
          <cell r="A1347" t="str">
            <v>73844/1</v>
          </cell>
          <cell r="B1347" t="str">
            <v>Muro de arrimo de alvenaria de pedra argamassada</v>
          </cell>
          <cell r="C1347" t="str">
            <v>m³</v>
          </cell>
          <cell r="D1347" t="str">
            <v>493,33</v>
          </cell>
        </row>
        <row r="1348">
          <cell r="A1348" t="str">
            <v>73844/2</v>
          </cell>
          <cell r="B1348" t="str">
            <v>Muro de arrimo de alvenaria de tijolos</v>
          </cell>
          <cell r="C1348" t="str">
            <v>m³</v>
          </cell>
          <cell r="D1348" t="str">
            <v>459,04</v>
          </cell>
        </row>
        <row r="1349">
          <cell r="A1349" t="str">
            <v>73846/1</v>
          </cell>
          <cell r="B1349" t="str">
            <v>Muro de arrimo celular pecas pre-moldadas concreto excl formas incl   confeccao das pecas montagem e compactacao do solo de enchimento.</v>
          </cell>
          <cell r="C1349" t="str">
            <v>m³</v>
          </cell>
          <cell r="D1349" t="str">
            <v>276,03</v>
          </cell>
        </row>
        <row r="1350">
          <cell r="A1350" t="str">
            <v>73846/2</v>
          </cell>
          <cell r="B1350" t="str">
            <v>Muro de arrimo celular pecas pre-moldadas concreto excl materiais e   formas incl confeccao pecas montagem e compactacao do solo(enchimento)</v>
          </cell>
          <cell r="C1350" t="str">
            <v>m³</v>
          </cell>
          <cell r="D1350" t="str">
            <v>125,80</v>
          </cell>
        </row>
        <row r="1351">
          <cell r="A1351" t="str">
            <v>91069</v>
          </cell>
          <cell r="B1351" t="str">
            <v>Execução de revestimento de concreto projetado com espessura de 7 cm, armado com tela, inclinação menor que 90°, aplicação contínua, utilizando equipamento de projeção com 6 m³/h de capacidade. Af_01/2016</v>
          </cell>
          <cell r="C1351" t="str">
            <v>m²</v>
          </cell>
          <cell r="D1351" t="str">
            <v>74,01</v>
          </cell>
        </row>
        <row r="1352">
          <cell r="A1352" t="str">
            <v>91070</v>
          </cell>
          <cell r="B1352" t="str">
            <v>Execução de revestimento de concreto projetado com espessura de 10 cm, armado com tela, inclinação menor que 90°, aplicação contínua, utilizando equipamento de projeção com 6 m³/h de capacidade. Af_01/2016</v>
          </cell>
          <cell r="C1352" t="str">
            <v>m²</v>
          </cell>
          <cell r="D1352" t="str">
            <v>81,55</v>
          </cell>
        </row>
        <row r="1353">
          <cell r="A1353" t="str">
            <v>91071</v>
          </cell>
          <cell r="B1353" t="str">
            <v>Execução de revestimento de concreto projetado com espessura de 7 cm, armado com tela, inclinação de 90°, aplicação contínua, utilizando equipamento de projeção com 6 m³/h de capacidade. Af_01/2016</v>
          </cell>
          <cell r="C1353" t="str">
            <v>m²</v>
          </cell>
          <cell r="D1353" t="str">
            <v>109,35</v>
          </cell>
        </row>
        <row r="1354">
          <cell r="A1354" t="str">
            <v>91072</v>
          </cell>
          <cell r="B1354" t="str">
            <v>Execução de revestimento de concreto projetado com espessura de 10 cm, armado com tela, inclinação de 90°, aplicação contínua, utilizando equipamento de projeção com 6 m³/h de capacidade. Af_01/2016</v>
          </cell>
          <cell r="C1354" t="str">
            <v>m²</v>
          </cell>
          <cell r="D1354" t="str">
            <v>116,87</v>
          </cell>
        </row>
        <row r="1355">
          <cell r="A1355" t="str">
            <v>91073</v>
          </cell>
          <cell r="B1355" t="str">
            <v>Execução de revestimento de concreto projetado com espessura de 7 cm, armado com tela, inclinação menor que 90°, aplicação contínua, utilizando equipamento de projeção com 3 m³/h de capacidade. Af_01/2016</v>
          </cell>
          <cell r="C1355" t="str">
            <v>m²</v>
          </cell>
          <cell r="D1355" t="str">
            <v>87,16</v>
          </cell>
        </row>
        <row r="1356">
          <cell r="A1356" t="str">
            <v>91074</v>
          </cell>
          <cell r="B1356" t="str">
            <v>Execução de revestimento de concreto projetado com espessura de 10 cm, armado com tela, inclinação menor que 90°, aplicação contínua, utilizando equipamento de projeção com 3 m³/h de capacidade. Af_01/2016</v>
          </cell>
          <cell r="C1356" t="str">
            <v>m²</v>
          </cell>
          <cell r="D1356" t="str">
            <v>96,03</v>
          </cell>
        </row>
        <row r="1357">
          <cell r="A1357" t="str">
            <v>91075</v>
          </cell>
          <cell r="B1357" t="str">
            <v>Execução de revestimento de concreto projetado com espessura de 7 cm, armado com tela, inclinação de 90°, aplicação contínua, utilizando equipamento de projeção com 3 m³/h de capacidade. Af_01/2016</v>
          </cell>
          <cell r="C1357" t="str">
            <v>m²</v>
          </cell>
          <cell r="D1357" t="str">
            <v>125,06</v>
          </cell>
        </row>
        <row r="1358">
          <cell r="A1358" t="str">
            <v>91076</v>
          </cell>
          <cell r="B1358" t="str">
            <v>Execução de revestimento de concreto projetado com espessura de 10 cm, armado com tela, inclinação de 90°, aplicação contínua, utilizando equipamento de projeção com 3 m³/h de capacidade. Af_01/2016</v>
          </cell>
          <cell r="C1358" t="str">
            <v>m²</v>
          </cell>
          <cell r="D1358" t="str">
            <v>133,99</v>
          </cell>
        </row>
        <row r="1359">
          <cell r="A1359" t="str">
            <v>91077</v>
          </cell>
          <cell r="B1359" t="str">
            <v>Execução de revestimento de concreto projetado com espessura de 7 cm, armado com fibras de aço, inclinação menor que 90°, aplicação contínua, utilizando equipamento de projeção com 6 m³/h de capacidade. Af_01/2016</v>
          </cell>
          <cell r="C1359" t="str">
            <v>m²</v>
          </cell>
          <cell r="D1359" t="str">
            <v>108,71</v>
          </cell>
        </row>
        <row r="1360">
          <cell r="A1360" t="str">
            <v>91078</v>
          </cell>
          <cell r="B1360" t="str">
            <v>Execução de revestimento de concreto projetado com espessura de 10 cm, armado com fibras de aço, inclinação menor que 90°, aplicação contínua, utilizando equipamento de projeção com 6 m³/h de capacidade. Af_01/2016</v>
          </cell>
          <cell r="C1360" t="str">
            <v>m²</v>
          </cell>
          <cell r="D1360" t="str">
            <v>127,90</v>
          </cell>
        </row>
        <row r="1361">
          <cell r="A1361" t="str">
            <v>91079</v>
          </cell>
          <cell r="B1361" t="str">
            <v>Execução de revestimento de concreto projetado com espessura de 7 cm, armado com fibras de aço, inclinação de 90°, aplicação contínua, utilizando equipamento de projeção com 6 m³/h de capacidade. Af_01/2016</v>
          </cell>
          <cell r="C1361" t="str">
            <v>m²</v>
          </cell>
          <cell r="D1361" t="str">
            <v>113,64</v>
          </cell>
        </row>
        <row r="1362">
          <cell r="A1362" t="str">
            <v>91080</v>
          </cell>
          <cell r="B1362" t="str">
            <v>Execução de revestimento de concreto projetado com espessura de 10 cm, armado com fibras de aço, inclinação de 90°, aplicação contínua, utilizando equipamento de projeção com 6 m³/h de capacidade. Af_01/2016</v>
          </cell>
          <cell r="C1362" t="str">
            <v>m²</v>
          </cell>
          <cell r="D1362" t="str">
            <v>132,64</v>
          </cell>
        </row>
        <row r="1363">
          <cell r="A1363" t="str">
            <v>91081</v>
          </cell>
          <cell r="B1363" t="str">
            <v>Execução de revestimento de concreto projetado com espessura de 7 cm, armado com fibras de aço, inclinação menor que 90°, aplicação contínua, utilizando equipamento de projeção com 3 m³/h de capacidade. Af_01/2016</v>
          </cell>
          <cell r="C1363" t="str">
            <v>m²</v>
          </cell>
          <cell r="D1363" t="str">
            <v>123,18</v>
          </cell>
        </row>
        <row r="1364">
          <cell r="A1364" t="str">
            <v>91082</v>
          </cell>
          <cell r="B1364" t="str">
            <v>Execução de revestimento de concreto projetado com espessura de 10 cm, armado com fibras de aço, inclinação menor que 90°, aplicação contínua, utilizando equipamento de projeção com 3 m³/h de capacidade. Af_01/2016</v>
          </cell>
          <cell r="C1364" t="str">
            <v>m²</v>
          </cell>
          <cell r="D1364" t="str">
            <v>143,55</v>
          </cell>
        </row>
        <row r="1365">
          <cell r="A1365" t="str">
            <v>91083</v>
          </cell>
          <cell r="B1365" t="str">
            <v>Execução de revestimento de concreto projetado com espessura de 7 cm, armado com fibras de aço, inclinação de 90°, aplicação contínua, utilizando equipamento de projeção com 3 m³/h de capacidade. Af_01/2016</v>
          </cell>
          <cell r="C1365" t="str">
            <v>m²</v>
          </cell>
          <cell r="D1365" t="str">
            <v>131,97</v>
          </cell>
        </row>
        <row r="1366">
          <cell r="A1366" t="str">
            <v>91084</v>
          </cell>
          <cell r="B1366" t="str">
            <v>Execução de revestimento de concreto projetado com espessura de 10 cm, armado com fibras de aço, inclinação de 90°, aplicação contínua, utilizando equipamento de projeção com 3 m³/h de capacidade. Af_01/2016</v>
          </cell>
          <cell r="C1366" t="str">
            <v>m²</v>
          </cell>
          <cell r="D1366" t="str">
            <v>152,12</v>
          </cell>
        </row>
        <row r="1367">
          <cell r="A1367" t="str">
            <v>91086</v>
          </cell>
          <cell r="B1367" t="str">
            <v>Execução de revestimento de concreto projetado com espessura de 7 cm, armado com tela, inclinação menor que 90°, aplicação descontínua, utilizando equipamento de projeção com 6 m³/h de capacidade. Af_01/2016</v>
          </cell>
          <cell r="C1367" t="str">
            <v>m²</v>
          </cell>
          <cell r="D1367" t="str">
            <v>83,21</v>
          </cell>
        </row>
        <row r="1368">
          <cell r="A1368" t="str">
            <v>91087</v>
          </cell>
          <cell r="B1368" t="str">
            <v>Execução de revestimento de concreto projetado com espessura de 10 cm, armado com tela, inclinação menor que 90°, aplicação descontínua, utilizando equipamento de projeção com 6 m³/h de capacidade. Af_01/2016</v>
          </cell>
          <cell r="C1368" t="str">
            <v>m²</v>
          </cell>
          <cell r="D1368" t="str">
            <v>91,02</v>
          </cell>
        </row>
        <row r="1369">
          <cell r="A1369" t="str">
            <v>91088</v>
          </cell>
          <cell r="B1369" t="str">
            <v>Execução de revestimento de concreto projetado com espessura de 7 cm, armado com tela, inclinação de 90°, aplicação descontínua, utilizando equipamento de projeção com 6 m³/h de capacidade. Af_01/2016</v>
          </cell>
          <cell r="C1369" t="str">
            <v>m²</v>
          </cell>
          <cell r="D1369" t="str">
            <v>119,79</v>
          </cell>
        </row>
        <row r="1370">
          <cell r="A1370" t="str">
            <v>91089</v>
          </cell>
          <cell r="B1370" t="str">
            <v>Execução de revestimento de concreto projetado com espessura de 10 cm, armado com tela, inclinação de 90°, aplicação descontínua, utilizando equipamento de projeção com 6 m³/h de capacidade. Af_01/2016</v>
          </cell>
          <cell r="C1370" t="str">
            <v>m²</v>
          </cell>
          <cell r="D1370" t="str">
            <v>127,71</v>
          </cell>
        </row>
        <row r="1371">
          <cell r="A1371" t="str">
            <v>91090</v>
          </cell>
          <cell r="B1371" t="str">
            <v>Execução de revestimento de concreto projetado com espessura de 7 cm, armado com tela, inclinação menor que 90°, aplicação descontínua, utilizando equipamento de projeção com 3 m³/h de capacidade. Af_01/2016</v>
          </cell>
          <cell r="C1371" t="str">
            <v>m²</v>
          </cell>
          <cell r="D1371" t="str">
            <v>94,73</v>
          </cell>
        </row>
        <row r="1372">
          <cell r="A1372" t="str">
            <v>91091</v>
          </cell>
          <cell r="B1372" t="str">
            <v>Execução de revestimento de concreto projetado com espessura de 10 cm, armado com tela, inclinação menor que 90°, aplicação descontínua, utilizando equipamento de projeção com 3 m³/h de capacidade. Af_01/2016</v>
          </cell>
          <cell r="C1372" t="str">
            <v>m²</v>
          </cell>
          <cell r="D1372" t="str">
            <v>104,06</v>
          </cell>
        </row>
        <row r="1373">
          <cell r="A1373" t="str">
            <v>91092</v>
          </cell>
          <cell r="B1373" t="str">
            <v>Execução de revestimento de concreto projetado com espessura de 7 cm, armado com tela, inclinação de 90°, aplicação descontínua, utilizando equipamento de projeção com 3 m³/h de capacidade. Af_01/2016</v>
          </cell>
          <cell r="C1373" t="str">
            <v>m²</v>
          </cell>
          <cell r="D1373" t="str">
            <v>133,47</v>
          </cell>
        </row>
        <row r="1374">
          <cell r="A1374" t="str">
            <v>91093</v>
          </cell>
          <cell r="B1374" t="str">
            <v>Execução de revestimento de concreto projetado com espessura de 10 cm, armado com tela, inclinação de 90°, aplicação descontínua, utilizando equipamento de projeção com 3 m³/h de capacidade. Af_01/2016</v>
          </cell>
          <cell r="C1374" t="str">
            <v>m²</v>
          </cell>
          <cell r="D1374" t="str">
            <v>143,06</v>
          </cell>
        </row>
        <row r="1375">
          <cell r="A1375" t="str">
            <v>91094</v>
          </cell>
          <cell r="B1375" t="str">
            <v>Execução de revestimento de concreto projetado com espessura de 7 cm, armado com fibras de aço, inclinação menor que 90°, aplicação descontínua, utilizando equipamento de projeção com 6 m³/h de capacidade. Af_01/2016</v>
          </cell>
          <cell r="C1375" t="str">
            <v>m²</v>
          </cell>
          <cell r="D1375" t="str">
            <v>114,43</v>
          </cell>
        </row>
        <row r="1376">
          <cell r="A1376" t="str">
            <v>91095</v>
          </cell>
          <cell r="B1376" t="str">
            <v>Execução de revestimento de concreto projetado com espessura de 10 cm, armado com fibras de aço, inclinação menor que 90°, aplicação descontínua, utilizando equipamento de projeção com 6 m³/h de capacidade. Af_01/2016</v>
          </cell>
          <cell r="C1376" t="str">
            <v>m²</v>
          </cell>
          <cell r="D1376" t="str">
            <v>133,93</v>
          </cell>
        </row>
        <row r="1377">
          <cell r="A1377" t="str">
            <v>91096</v>
          </cell>
          <cell r="B1377" t="str">
            <v>Execução de revestimento de concreto projetado com espessura de 7 cm, armado com fibras de aço, inclinação de 90°, aplicação descontínua, utilizando equipamento de projeção com 6 m³/h de capacidade. Af_01/2016</v>
          </cell>
          <cell r="C1377" t="str">
            <v>m²</v>
          </cell>
          <cell r="D1377" t="str">
            <v>116,81</v>
          </cell>
        </row>
        <row r="1378">
          <cell r="A1378" t="str">
            <v>91097</v>
          </cell>
          <cell r="B1378" t="str">
            <v>Execução de revestimento de concreto projetado com espessura de 10 cm, armado com fibras de aço, inclinação de 90°, aplicação descontínua, utilizando equipamento de projeção com 6 m³/h de capacidade. Af_01/2016</v>
          </cell>
          <cell r="C1378" t="str">
            <v>m²</v>
          </cell>
          <cell r="D1378" t="str">
            <v>136,16</v>
          </cell>
        </row>
        <row r="1379">
          <cell r="A1379" t="str">
            <v>91098</v>
          </cell>
          <cell r="B1379" t="str">
            <v>Execução de revestimento de concreto projetado com espessura de 7 cm, armado com fibras de aço, inclinação menor que 90°, aplicação descontínua, utilizando equipamento de projeção com 3 m³/h de capacidade. Af_01/2016</v>
          </cell>
          <cell r="C1379" t="str">
            <v>m²</v>
          </cell>
          <cell r="D1379" t="str">
            <v>128,84</v>
          </cell>
        </row>
        <row r="1380">
          <cell r="A1380" t="str">
            <v>91099</v>
          </cell>
          <cell r="B1380" t="str">
            <v>Execução de revestimento de concreto projetado com espessura de 10 cm, armado com fibras de aço, inclinação menor que 90°, aplicação descontínua, utilizando equipamento de projeção com 3 m³/h de capacidade. Af_01/2016</v>
          </cell>
          <cell r="C1380" t="str">
            <v>m²</v>
          </cell>
          <cell r="D1380" t="str">
            <v>149,64</v>
          </cell>
        </row>
        <row r="1381">
          <cell r="A1381" t="str">
            <v>91100</v>
          </cell>
          <cell r="B1381" t="str">
            <v>Execução de revestimento de concreto projetado com espessura de 7 cm, armado com fibras de aço, inclinação de 90°, aplicação descontínua, utilizando equipamento de projeção com 3 m³/h de capacidade. Af_01/2016</v>
          </cell>
          <cell r="C1381" t="str">
            <v>m²</v>
          </cell>
          <cell r="D1381" t="str">
            <v>135,73</v>
          </cell>
        </row>
        <row r="1382">
          <cell r="A1382" t="str">
            <v>91101</v>
          </cell>
          <cell r="B1382" t="str">
            <v>Execução de revestimento de concreto projetado com espessura de 10 cm, armado com fibras de aço, inclinação de 90°, aplicação descontínua, utilizando equipamento de projeção com 3 m³/h de capacidade. Af_01/2016</v>
          </cell>
          <cell r="C1382" t="str">
            <v>m²</v>
          </cell>
          <cell r="D1382" t="str">
            <v>156,43</v>
          </cell>
        </row>
        <row r="1383">
          <cell r="A1383" t="str">
            <v>93952</v>
          </cell>
          <cell r="B1383" t="str">
            <v>Execução de grampo para solo grampeado com comprimento menor ou igual a 4 m, diâmetro de 10 cm, perfuração com equipamento manual e armadura com diâmetro de 16 mm. Af_05/2016</v>
          </cell>
          <cell r="C1383" t="str">
            <v>m</v>
          </cell>
          <cell r="D1383" t="str">
            <v>164,23</v>
          </cell>
        </row>
        <row r="1384">
          <cell r="A1384" t="str">
            <v>93953</v>
          </cell>
          <cell r="B1384" t="str">
            <v>Execução de grampo para solo grampeado com comprimento maior que 4 m e menor ou igual a 6 m, diâmetro de 10 cm, perfuração com equipamento manual e armadura com diâmetro de 16 mm. Af_05/2016</v>
          </cell>
          <cell r="C1384" t="str">
            <v>m</v>
          </cell>
          <cell r="D1384" t="str">
            <v>152,01</v>
          </cell>
        </row>
        <row r="1385">
          <cell r="A1385" t="str">
            <v>93954</v>
          </cell>
          <cell r="B1385" t="str">
            <v>Execução de grampo para solo grampeado com comprimento maior que 6 m e menor ou igual a 8 m, diâmetro de 10 cm, perfuração com equipamento manual e armadura com diâmetro de 16 mm. Af_05/2016</v>
          </cell>
          <cell r="C1385" t="str">
            <v>m</v>
          </cell>
          <cell r="D1385" t="str">
            <v>144,75</v>
          </cell>
        </row>
        <row r="1386">
          <cell r="A1386" t="str">
            <v>93955</v>
          </cell>
          <cell r="B1386" t="str">
            <v>Execução de grampo para solo grampeado com comprimento maior que 8 m e menor ou igual a 10 m, diâmetro de 10 cm, perfuração com equipamento manual e armadura com diâmetro de 16 mm. Af_05/2016</v>
          </cell>
          <cell r="C1386" t="str">
            <v>m</v>
          </cell>
          <cell r="D1386" t="str">
            <v>139,60</v>
          </cell>
        </row>
        <row r="1387">
          <cell r="A1387" t="str">
            <v>93956</v>
          </cell>
          <cell r="B1387" t="str">
            <v>Execução de grampo para solo grampeado com comprimento maior que 10 m, diâmetro de 10 cm, perfuração com equipamento manual e armadura com diâmetro de 16 mm. Af_05/2016</v>
          </cell>
          <cell r="C1387" t="str">
            <v>m</v>
          </cell>
          <cell r="D1387" t="str">
            <v>135,55</v>
          </cell>
        </row>
        <row r="1388">
          <cell r="A1388" t="str">
            <v>93957</v>
          </cell>
          <cell r="B1388" t="str">
            <v>Execução de grampo para solo grampeado com comprimento menor ou igual a 4 m, diâmetro de 10 cm, perfuração com equipamento manual e armadura com diâmetro de 20 mm. Af_05/2016</v>
          </cell>
          <cell r="C1388" t="str">
            <v>m</v>
          </cell>
          <cell r="D1388" t="str">
            <v>170,20</v>
          </cell>
        </row>
        <row r="1389">
          <cell r="A1389" t="str">
            <v>93958</v>
          </cell>
          <cell r="B1389" t="str">
            <v>Execução de grampo para solo grampeado com comprimento maior que 4 m e menor ou igual a 6 m, diâmetro de 10 cm, perfuração com equipamento manual e armadura com diâmetro de 20 mm. Af_05/2016</v>
          </cell>
          <cell r="C1389" t="str">
            <v>m</v>
          </cell>
          <cell r="D1389" t="str">
            <v>157,34</v>
          </cell>
        </row>
        <row r="1390">
          <cell r="A1390" t="str">
            <v>93959</v>
          </cell>
          <cell r="B1390" t="str">
            <v>Execução de grampo para solo grampeado com comprimento maior que 6 m e menor ou igual a 8 m, diâmetro de 10 cm, perfuração com equipamento manual e armadura com diâmetro de 20 mm. Af_05/2016</v>
          </cell>
          <cell r="C1390" t="str">
            <v>m</v>
          </cell>
          <cell r="D1390" t="str">
            <v>149,75</v>
          </cell>
        </row>
        <row r="1391">
          <cell r="A1391" t="str">
            <v>93960</v>
          </cell>
          <cell r="B1391" t="str">
            <v>Execução de grampo para solo grampeado com comprimento maior que 8 m e menor ou igual a 10 m, diâmetro de 10 cm, perfuração com equipamento manual e armadura com diâmetro de 20 mm. Af_05/2016</v>
          </cell>
          <cell r="C1391" t="str">
            <v>m</v>
          </cell>
          <cell r="D1391" t="str">
            <v>144,42</v>
          </cell>
        </row>
        <row r="1392">
          <cell r="A1392" t="str">
            <v>93961</v>
          </cell>
          <cell r="B1392" t="str">
            <v>Execução de grampo para solo grampeado com comprimento maior que 10 m, diâmetro de 10 cm, perfuração com equipamento manual e armadura com diâmetro de 20 mm. Af_05/2016</v>
          </cell>
          <cell r="C1392" t="str">
            <v>m</v>
          </cell>
          <cell r="D1392" t="str">
            <v>140,23</v>
          </cell>
        </row>
        <row r="1393">
          <cell r="A1393" t="str">
            <v>93962</v>
          </cell>
          <cell r="B1393" t="str">
            <v>Execução de grampo para solo grampeado com comprimento menor ou igual a 4 m, diâmetro de 7 cm, perfuração com equipamento manual e armadura com diâmetro de 16 mm. Af_05/2016</v>
          </cell>
          <cell r="C1393" t="str">
            <v>m</v>
          </cell>
          <cell r="D1393" t="str">
            <v>155,72</v>
          </cell>
        </row>
        <row r="1394">
          <cell r="A1394" t="str">
            <v>93963</v>
          </cell>
          <cell r="B1394" t="str">
            <v>Execução de grampo para solo grampeado com comprimento maior que 4 e menor ou igual a 6 m, diâmetro de 7 cm, perfuração com equipamento manual e armadura com diâmetro de 16 mm. Af_05/2016</v>
          </cell>
          <cell r="C1394" t="str">
            <v>m</v>
          </cell>
          <cell r="D1394" t="str">
            <v>143,54</v>
          </cell>
        </row>
        <row r="1395">
          <cell r="A1395" t="str">
            <v>93964</v>
          </cell>
          <cell r="B1395" t="str">
            <v>Execução de grampo para solo grampeado com comprimento maior que 6 m e menor ou igual a 8 m, diâmetro de 7 cm, perfuração com equipamento manual e armadura com diâmetro de 16 mm. Af_05/2016</v>
          </cell>
          <cell r="C1395" t="str">
            <v>m</v>
          </cell>
          <cell r="D1395" t="str">
            <v>136,29</v>
          </cell>
        </row>
        <row r="1396">
          <cell r="A1396" t="str">
            <v>93965</v>
          </cell>
          <cell r="B1396" t="str">
            <v>Execução de grampo para solo grampeado com comprimento maior que 8 m e menor ou igual a 10 m, diâmetro de 7 cm, perfuração com equipamento manual e armadura com diâmetro de 16 mm. Af_05/2016</v>
          </cell>
          <cell r="C1396" t="str">
            <v>m</v>
          </cell>
          <cell r="D1396" t="str">
            <v>128,67</v>
          </cell>
        </row>
        <row r="1397">
          <cell r="A1397" t="str">
            <v>93966</v>
          </cell>
          <cell r="B1397" t="str">
            <v>Execução de grampo para solo grampeado com comprimento maior que 10 m, diâmetro de 7 cm, perfuração com equipamento manual e armadura com diâmetro de 16 mm. Af_05/2016</v>
          </cell>
          <cell r="C1397" t="str">
            <v>m</v>
          </cell>
          <cell r="D1397" t="str">
            <v>127,17</v>
          </cell>
        </row>
        <row r="1398">
          <cell r="A1398" t="str">
            <v>93967</v>
          </cell>
          <cell r="B1398" t="str">
            <v>Execução de grampo para solo grampeado com comprimento menor ou igual a 4 m, diâmetro de 7 cm, perfuração com equipamento manual e armadura com diâmetro de 20 mm. Af_05/2016</v>
          </cell>
          <cell r="C1398" t="str">
            <v>m</v>
          </cell>
          <cell r="D1398" t="str">
            <v>161,68</v>
          </cell>
        </row>
        <row r="1399">
          <cell r="A1399" t="str">
            <v>93968</v>
          </cell>
          <cell r="B1399" t="str">
            <v>Execução de grampo para solo grampeado com comprimento maior que 4 e menor ou igual a 6 m, diâmetro de 7 cm, perfuração com equipamento manual e armadura com diâmetro de 20 mm. Af_05/2016</v>
          </cell>
          <cell r="C1399" t="str">
            <v>m</v>
          </cell>
          <cell r="D1399" t="str">
            <v>148,87</v>
          </cell>
        </row>
        <row r="1400">
          <cell r="A1400" t="str">
            <v>93969</v>
          </cell>
          <cell r="B1400" t="str">
            <v>Execução de grampo para solo grampeado com comprimento maior que 6 m e menor ou igual a 8 m, diâmetro de 7 cm, perfuração com equipamento manual e armadura com diâmetro de 20 mm. Af_05/2016</v>
          </cell>
          <cell r="C1400" t="str">
            <v>m</v>
          </cell>
          <cell r="D1400" t="str">
            <v>141,30</v>
          </cell>
        </row>
        <row r="1401">
          <cell r="A1401" t="str">
            <v>93970</v>
          </cell>
          <cell r="B1401" t="str">
            <v>Execução de grampo para solo grampeado com comprimento maior que 8 menor ou igual a 10 m, diâmetro de 7 cm, perfuração com equipamento manual e armadura com diâmetro de 20 mm. Af_05/2016</v>
          </cell>
          <cell r="C1401" t="str">
            <v>m</v>
          </cell>
          <cell r="D1401" t="str">
            <v>136,00</v>
          </cell>
        </row>
        <row r="1402">
          <cell r="A1402" t="str">
            <v>93971</v>
          </cell>
          <cell r="B1402" t="str">
            <v>Execução de grampo para solo grampeado com comprimento maior que 10 m, diâmetro de 7 cm, perfuração com equipamento manual e armadura com diâmetro de 20 mm. Af_05/2016</v>
          </cell>
          <cell r="C1402" t="str">
            <v>m</v>
          </cell>
          <cell r="D1402" t="str">
            <v>127,89</v>
          </cell>
        </row>
        <row r="1403">
          <cell r="A1403" t="str">
            <v>95108</v>
          </cell>
          <cell r="B1403" t="str">
            <v>Execução de proteção da cabeça do tirante com uso de fôrmas em chapa compensada plastificada de madeira e concreto fck =15 mpa. Af_07/2016</v>
          </cell>
          <cell r="C1403" t="str">
            <v>un</v>
          </cell>
          <cell r="D1403" t="str">
            <v>22,06</v>
          </cell>
        </row>
        <row r="1404">
          <cell r="A1404" t="str">
            <v>83690</v>
          </cell>
          <cell r="B1404" t="str">
            <v>Dissipador de energia em pedra argamassada espessura 6cm incl materiais e colocacao medido p/ volume de pedra argamassada</v>
          </cell>
          <cell r="C1404" t="str">
            <v>m³</v>
          </cell>
          <cell r="D1404" t="str">
            <v>487,08</v>
          </cell>
        </row>
        <row r="1405">
          <cell r="A1405" t="str">
            <v>73799/1</v>
          </cell>
          <cell r="B1405" t="str">
            <v>Grelha em ferro fundido simples com requadro, carga máxima 12,5 t,  300 x 1000 mm, e = 15 mm, fornecida e assentada com argamassa 1:4 cimento:areia.</v>
          </cell>
          <cell r="C1405" t="str">
            <v>un</v>
          </cell>
          <cell r="D1405" t="str">
            <v>308,91</v>
          </cell>
        </row>
        <row r="1406">
          <cell r="A1406" t="str">
            <v>73856/1</v>
          </cell>
          <cell r="B1406" t="str">
            <v>Boca p/bueiro simples tubular d=0,40m em concreto ciclopico, inclindo formas, escavacao, reaterro e materiais, excluindo material reaterro jazida e transporte</v>
          </cell>
          <cell r="C1406" t="str">
            <v>un</v>
          </cell>
          <cell r="D1406" t="str">
            <v>595,13</v>
          </cell>
        </row>
        <row r="1407">
          <cell r="A1407" t="str">
            <v>73856/2</v>
          </cell>
          <cell r="B1407" t="str">
            <v>Boca para bueiro simples tubular, diametro =0,60m, em concreto ciclopico, incluindo formas, escavacao, reaterro e materiais, excluindo material reaterro jazida e transporte.</v>
          </cell>
          <cell r="C1407" t="str">
            <v>un</v>
          </cell>
          <cell r="D1407" t="str">
            <v>967,55</v>
          </cell>
        </row>
        <row r="1408">
          <cell r="A1408" t="str">
            <v>73856/3</v>
          </cell>
          <cell r="B1408" t="str">
            <v>Boca para bueiro simples tubular, diametro =0,80m, em concreto ciclopico, incluindo formas, escavacao, reaterro e materiais, excluindo material reaterro jazida e transporte.</v>
          </cell>
          <cell r="C1408" t="str">
            <v>un</v>
          </cell>
          <cell r="D1408" t="str">
            <v>1.440,59</v>
          </cell>
        </row>
        <row r="1409">
          <cell r="A1409" t="str">
            <v>73856/4</v>
          </cell>
          <cell r="B1409" t="str">
            <v>Boca para bueiro simples tubular, diametro =1,00m, em concreto ciclopico, incluindo formas, escavacao, reaterro e materiais, excluindo material reaterro jazida e transporte.</v>
          </cell>
          <cell r="C1409" t="str">
            <v>un</v>
          </cell>
          <cell r="D1409" t="str">
            <v>2.020,18</v>
          </cell>
        </row>
        <row r="1410">
          <cell r="A1410" t="str">
            <v>73856/5</v>
          </cell>
          <cell r="B1410" t="str">
            <v>Boca para bueiro simples tubular, diametro =1,20m, em concreto ciclopico, incluindo formas, escavacao, reaterro e materiais, excluindo material reaterro jazida e transporte.</v>
          </cell>
          <cell r="C1410" t="str">
            <v>un</v>
          </cell>
          <cell r="D1410" t="str">
            <v>2.711,03</v>
          </cell>
        </row>
        <row r="1411">
          <cell r="A1411" t="str">
            <v>73856/6</v>
          </cell>
          <cell r="B1411" t="str">
            <v>Boca para bueiro duplo tubular, diametro =0,40m, em concreto ciclopico, incluindo formas, escavacao, reaterro e materiais, excluindo material reaterro jazida e transporte.</v>
          </cell>
          <cell r="C1411" t="str">
            <v>un</v>
          </cell>
          <cell r="D1411" t="str">
            <v>835,57</v>
          </cell>
        </row>
        <row r="1412">
          <cell r="A1412" t="str">
            <v>73856/7</v>
          </cell>
          <cell r="B1412" t="str">
            <v>Boca para bueiro duplo tubular, diametro =0,60m, em concreto ciclopico, incluindo formas, escavacao, reaterro e materiais, excluindo material reaterro jazida e transporte.</v>
          </cell>
          <cell r="C1412" t="str">
            <v>un</v>
          </cell>
          <cell r="D1412" t="str">
            <v>1.367,11</v>
          </cell>
        </row>
        <row r="1413">
          <cell r="A1413" t="str">
            <v>73856/8</v>
          </cell>
          <cell r="B1413" t="str">
            <v>Boca para bueiro duplo tubular, diametro =0,80m, em concreto ciclopico, incluindo formas, escavacao, reaterro e materiais, excluindo material reaterro jazida e transporte.</v>
          </cell>
          <cell r="C1413" t="str">
            <v>un</v>
          </cell>
          <cell r="D1413" t="str">
            <v>2.040,28</v>
          </cell>
        </row>
        <row r="1414">
          <cell r="A1414" t="str">
            <v>73856/9</v>
          </cell>
          <cell r="B1414" t="str">
            <v>Boca para bueiro duplo tubular, diametro =1,00m, em concreto ciclopico, incluindo formas, escavacao, reaterro e materiais, excluindo material reaterro jazida e transporte.</v>
          </cell>
          <cell r="C1414" t="str">
            <v>un</v>
          </cell>
          <cell r="D1414" t="str">
            <v>2.569,60</v>
          </cell>
        </row>
        <row r="1415">
          <cell r="A1415" t="str">
            <v>73856/10</v>
          </cell>
          <cell r="B1415" t="str">
            <v>Boca para bueiro duplotubular, diametro =1,20m, em concreto ciclopico, incluindo formas, escavacao, reaterro e materiais, excluindo material reaterro jazida e transporte.</v>
          </cell>
          <cell r="C1415" t="str">
            <v>un</v>
          </cell>
          <cell r="D1415" t="str">
            <v>3.837,61</v>
          </cell>
        </row>
        <row r="1416">
          <cell r="A1416" t="str">
            <v>73856/11</v>
          </cell>
          <cell r="B1416" t="str">
            <v>Boca para bueiro triplo tubular, diametro =0,40m, em concreto ciclopico, incluindo formas, escavacao, reaterro e materiais, excluindo material reaterro jazida e transporte.</v>
          </cell>
          <cell r="C1416" t="str">
            <v>un</v>
          </cell>
          <cell r="D1416" t="str">
            <v>1.075,61</v>
          </cell>
        </row>
        <row r="1417">
          <cell r="A1417" t="str">
            <v>73856/12</v>
          </cell>
          <cell r="B1417" t="str">
            <v>Boca para bueiro triplo tubular, diametro =0,60m, em concreto ciclopico, incluindo formas, escavacao, reaterro e materiais, excluindo material reaterro jazida e transporte.</v>
          </cell>
          <cell r="C1417" t="str">
            <v>un</v>
          </cell>
          <cell r="D1417" t="str">
            <v>1.766,23</v>
          </cell>
        </row>
        <row r="1418">
          <cell r="A1418" t="str">
            <v>73856/13</v>
          </cell>
          <cell r="B1418" t="str">
            <v>Boca para bueiro triplo tubular, diametro =0,80m, em concreto ciclopico, incluindo formas, escavacao, reaterro e materiais, excluindo material reaterro jazida e transporte.</v>
          </cell>
          <cell r="C1418" t="str">
            <v>un</v>
          </cell>
          <cell r="D1418" t="str">
            <v>2.639,65</v>
          </cell>
        </row>
        <row r="1419">
          <cell r="A1419" t="str">
            <v>73856/14</v>
          </cell>
          <cell r="B1419" t="str">
            <v>Boca para bueiro triplo tubular, diametro =1,00m, em concreto ciclopico, incluindo formas, escavacao, reaterro e materiais, excluindo material reaterro jazida e transporte.</v>
          </cell>
          <cell r="C1419" t="str">
            <v>un</v>
          </cell>
          <cell r="D1419" t="str">
            <v>3.703,28</v>
          </cell>
        </row>
        <row r="1420">
          <cell r="A1420" t="str">
            <v>73856/15</v>
          </cell>
          <cell r="B1420" t="str">
            <v>Boca para bueiro triplo tubular, diametro =1,20m, em concreto ciclopico, incluindo formas, escavacao, reaterro e materiais, excluindo material reaterro jazida e transporte.</v>
          </cell>
          <cell r="C1420" t="str">
            <v>un</v>
          </cell>
          <cell r="D1420" t="str">
            <v>4.964,27</v>
          </cell>
        </row>
        <row r="1421">
          <cell r="A1421" t="str">
            <v>74224/1</v>
          </cell>
          <cell r="B1421" t="str">
            <v>Poco de visita para drenagem pluvial, em concreto estrutural, dimensoes internas de 90x150x80cm (largxcompxalt), para rede de 600 mm, exclusos tampao e chamine.</v>
          </cell>
          <cell r="C1421" t="str">
            <v>un</v>
          </cell>
          <cell r="D1421" t="str">
            <v>1.304,91</v>
          </cell>
        </row>
        <row r="1422">
          <cell r="A1422" t="str">
            <v>83659</v>
          </cell>
          <cell r="B1422" t="str">
            <v>Boca de lobo em alvenaria tijolo macico, revestida c/ argamassa de cimento e areia 1:3, sobre lastro de concreto 10cm e tampa de concreto armado</v>
          </cell>
          <cell r="C1422" t="str">
            <v>un</v>
          </cell>
          <cell r="D1422" t="str">
            <v>734,59</v>
          </cell>
        </row>
        <row r="1423">
          <cell r="A1423" t="str">
            <v>83716</v>
          </cell>
          <cell r="B1423" t="str">
            <v>Grelha ff 30x90cm, 135kg, p/ cx ralo com assentamento de argamassa cimento/areia 1:4 - fornecimento e instalação</v>
          </cell>
          <cell r="C1423" t="str">
            <v>un</v>
          </cell>
          <cell r="D1423" t="str">
            <v>308,15</v>
          </cell>
        </row>
        <row r="1424">
          <cell r="A1424" t="str">
            <v>97976</v>
          </cell>
          <cell r="B1424" t="str">
            <v>Poço de inspeção circular para esgoto, em alvenaria com tijolos cerâmicos maciços, diâmetro interno = 0,6 m, profundidade = 1 m, excluindo tampão. Af_05/2018</v>
          </cell>
          <cell r="C1424" t="str">
            <v>un</v>
          </cell>
          <cell r="D1424" t="str">
            <v>802,64</v>
          </cell>
        </row>
        <row r="1425">
          <cell r="A1425" t="str">
            <v>97977</v>
          </cell>
          <cell r="B1425" t="str">
            <v>Poço de inspeção circular para esgoto, em alvenaria com tijolos cerâmicos maciços, diâmetro interno = 0,6 m, profundidade = 1,5 m, excluindo tampão. Af_05/2018</v>
          </cell>
          <cell r="C1425" t="str">
            <v>un</v>
          </cell>
          <cell r="D1425" t="str">
            <v>1.167,04</v>
          </cell>
        </row>
        <row r="1426">
          <cell r="A1426" t="str">
            <v>97980</v>
          </cell>
          <cell r="B1426" t="str">
            <v>Base para poço de visita circular para  esgoto, em alvenaria com tijolos cerâmicos maciços, diâmetro interno = 0,8 m, profundidade = 1,45 m, excluindo tampão. Af_05/2018</v>
          </cell>
          <cell r="C1426" t="str">
            <v>un</v>
          </cell>
          <cell r="D1426" t="str">
            <v>1.492,67</v>
          </cell>
        </row>
        <row r="1427">
          <cell r="A1427" t="str">
            <v>97981</v>
          </cell>
          <cell r="B1427" t="str">
            <v>Acréscimo para poço de visita circular para esgoto, em alvenaria com tijolos cerâmicos maciços, diâmetro interno = 0,8 m. Af_05/2018</v>
          </cell>
          <cell r="C1427" t="str">
            <v>m</v>
          </cell>
          <cell r="D1427" t="str">
            <v>897,62</v>
          </cell>
        </row>
        <row r="1428">
          <cell r="A1428" t="str">
            <v>97983</v>
          </cell>
          <cell r="B1428" t="str">
            <v>Acréscimo para poço de visita circular para esgoto, em concreto pré-moldado, diâmetro interno = 1 m. Af_05/2018</v>
          </cell>
          <cell r="C1428" t="str">
            <v>m</v>
          </cell>
          <cell r="D1428" t="str">
            <v>303,21</v>
          </cell>
        </row>
        <row r="1429">
          <cell r="A1429" t="str">
            <v>97985</v>
          </cell>
          <cell r="B1429" t="str">
            <v>Acréscimo para poço de visita circular para  esgoto, em alvenaria com tijolos cerâmicos maciços, diâmetro interno = 1 m. Af_05/2018</v>
          </cell>
          <cell r="C1429" t="str">
            <v>m</v>
          </cell>
          <cell r="D1429" t="str">
            <v>1.089,13</v>
          </cell>
        </row>
        <row r="1430">
          <cell r="A1430" t="str">
            <v>97987</v>
          </cell>
          <cell r="B1430" t="str">
            <v>Acréscimo para poço de visita circular para esgoto, em concreto pré-moldado, diâmetro interno = 1,2 m. Af_05/2018</v>
          </cell>
          <cell r="C1430" t="str">
            <v>m</v>
          </cell>
          <cell r="D1430" t="str">
            <v>340,94</v>
          </cell>
        </row>
        <row r="1431">
          <cell r="A1431" t="str">
            <v>97988</v>
          </cell>
          <cell r="B1431" t="str">
            <v>Base para poço de visita circular para  esgoto, em alvenaria com tijolos cerâmicos maciços, diâmetro interno = 1,2 m, profundidade = 1,45 m, excluindo tampão. Af_05/2018</v>
          </cell>
          <cell r="C1431" t="str">
            <v>un</v>
          </cell>
          <cell r="D1431" t="str">
            <v>2.155,69</v>
          </cell>
        </row>
        <row r="1432">
          <cell r="A1432" t="str">
            <v>97989</v>
          </cell>
          <cell r="B1432" t="str">
            <v>Acréscimo para poço de visita circular para esgoto, em alvenaria com tijolos cerâmicos maciços, diâmetro interno = 1,2 m. Af_05/2018</v>
          </cell>
          <cell r="C1432" t="str">
            <v>m</v>
          </cell>
          <cell r="D1432" t="str">
            <v>1.280,64</v>
          </cell>
        </row>
        <row r="1433">
          <cell r="A1433" t="str">
            <v>97991</v>
          </cell>
          <cell r="B1433" t="str">
            <v>Acréscimo para poço de visita circular para  esgoto, em concreto pré-moldado, diâmetro interno = 1,5 m. Af_05/2018</v>
          </cell>
          <cell r="C1433" t="str">
            <v>m</v>
          </cell>
          <cell r="D1433" t="str">
            <v>529,25</v>
          </cell>
        </row>
        <row r="1434">
          <cell r="A1434" t="str">
            <v>97992</v>
          </cell>
          <cell r="B1434" t="str">
            <v>Base para poço de visita circular para  esgoto, em alvenaria com tijolos cerâmicos maciços, diâmetro interno = 1,5 m, profundidade = 1,45 m, excluindo tampão. Af_05/2018</v>
          </cell>
          <cell r="C1434" t="str">
            <v>un</v>
          </cell>
          <cell r="D1434" t="str">
            <v>2.729,88</v>
          </cell>
        </row>
        <row r="1435">
          <cell r="A1435" t="str">
            <v>97993</v>
          </cell>
          <cell r="B1435" t="str">
            <v>Acréscimo para poço de visita circular para  esgoto, em alvenaria com tijolos cerâmicos maciços, diâmetro interno = 1,5 m. Af_05/2018</v>
          </cell>
          <cell r="C1435" t="str">
            <v>m</v>
          </cell>
          <cell r="D1435" t="str">
            <v>1.567,91</v>
          </cell>
        </row>
        <row r="1436">
          <cell r="A1436" t="str">
            <v>97994</v>
          </cell>
          <cell r="B1436" t="str">
            <v>Base para poço de visita retangular para  esgoto, em alvenaria com blocos de concreto, dimensões internas = 1x1 m, profundidade = 1,45 m, excluindo tampão. Af_05/2018</v>
          </cell>
          <cell r="C1436" t="str">
            <v>un</v>
          </cell>
          <cell r="D1436" t="str">
            <v>1.850,37</v>
          </cell>
        </row>
        <row r="1437">
          <cell r="A1437" t="str">
            <v>97995</v>
          </cell>
          <cell r="B1437" t="str">
            <v>Acréscimo para poço de visita retangular para esgoto, em alvenaria com blocos de concreto, dimensões internas = 1x1 m. Af_05/2018</v>
          </cell>
          <cell r="C1437" t="str">
            <v>m</v>
          </cell>
          <cell r="D1437" t="str">
            <v>945,76</v>
          </cell>
        </row>
        <row r="1438">
          <cell r="A1438" t="str">
            <v>97996</v>
          </cell>
          <cell r="B1438" t="str">
            <v>Base para poço de visita retangular para esgoto, em alvenaria com blocos de concreto, dimensões internas = 1x1,5 m, profundidade = 1,45 m, excluindo tampão. Af_05/2018</v>
          </cell>
          <cell r="C1438" t="str">
            <v>un</v>
          </cell>
          <cell r="D1438" t="str">
            <v>2.334,39</v>
          </cell>
        </row>
        <row r="1439">
          <cell r="A1439" t="str">
            <v>97997</v>
          </cell>
          <cell r="B1439" t="str">
            <v>Acréscimo para poço de visita retangular para esgoto, em alvenaria com blocos de concreto, dimensões internas = 1x1,5 m. Af_05/2018</v>
          </cell>
          <cell r="C1439" t="str">
            <v>m</v>
          </cell>
          <cell r="D1439" t="str">
            <v>1.132,50</v>
          </cell>
        </row>
        <row r="1440">
          <cell r="A1440" t="str">
            <v>97999</v>
          </cell>
          <cell r="B1440" t="str">
            <v>Acréscimo para poço de visita retangular para esgoto, em alvenaria com blocos de concreto, dimensões internas = 1x2 m. Af_05/2018</v>
          </cell>
          <cell r="C1440" t="str">
            <v>m</v>
          </cell>
          <cell r="D1440" t="str">
            <v>1.319,25</v>
          </cell>
        </row>
        <row r="1441">
          <cell r="A1441" t="str">
            <v>98001</v>
          </cell>
          <cell r="B1441" t="str">
            <v>Acréscimo para poço de visita retangular para esgoto, em alvenaria com blocos de concreto, dimensões internas = 1x2,5 m. Af_05/2018</v>
          </cell>
          <cell r="C1441" t="str">
            <v>m</v>
          </cell>
          <cell r="D1441" t="str">
            <v>1.505,99</v>
          </cell>
        </row>
        <row r="1442">
          <cell r="A1442" t="str">
            <v>98002</v>
          </cell>
          <cell r="B1442" t="str">
            <v>Base para poço de visita retangular para esgoto, em alvenaria com blocos de concreto, dimensões internas = 1x3 m, profundidade = 1,45 m, excluindo tampão. Af_05/2018</v>
          </cell>
          <cell r="C1442" t="str">
            <v>un</v>
          </cell>
          <cell r="D1442" t="str">
            <v>3.810,14</v>
          </cell>
        </row>
        <row r="1443">
          <cell r="A1443" t="str">
            <v>98003</v>
          </cell>
          <cell r="B1443" t="str">
            <v>Acréscimo para poço de visita retangular para esgoto, em alvenaria com blocos de concreto, dimensões internas = 1x3 m. Af_05/2018</v>
          </cell>
          <cell r="C1443" t="str">
            <v>m</v>
          </cell>
          <cell r="D1443" t="str">
            <v>1.692,74</v>
          </cell>
        </row>
        <row r="1444">
          <cell r="A1444" t="str">
            <v>98005</v>
          </cell>
          <cell r="B1444" t="str">
            <v>Acréscimo para poço de visita retangular para esgoto, em alvenaria com blocos de concreto, dimensões internas = 1x3,5 m. Af_05/2018</v>
          </cell>
          <cell r="C1444" t="str">
            <v>m</v>
          </cell>
          <cell r="D1444" t="str">
            <v>1.879,48</v>
          </cell>
        </row>
        <row r="1445">
          <cell r="A1445" t="str">
            <v>98006</v>
          </cell>
          <cell r="B1445" t="str">
            <v>Base para poço de visita retangular para esgoto, em alvenaria com blocos de concreto, dimensões internas = 1x4 m, profundidade = 1,45 m, excluindo tampão. Af_05/2018</v>
          </cell>
          <cell r="C1445" t="str">
            <v>un</v>
          </cell>
          <cell r="D1445" t="str">
            <v>4.784,14</v>
          </cell>
        </row>
        <row r="1446">
          <cell r="A1446" t="str">
            <v>98007</v>
          </cell>
          <cell r="B1446" t="str">
            <v>Acréscimo para poço de visita retangular para esgoto, em alvenaria com blocos de concreto, dimensões internas = 1x4 m. Af_05/2018</v>
          </cell>
          <cell r="C1446" t="str">
            <v>m</v>
          </cell>
          <cell r="D1446" t="str">
            <v>2.066,21</v>
          </cell>
        </row>
        <row r="1447">
          <cell r="A1447" t="str">
            <v>98008</v>
          </cell>
          <cell r="B1447" t="str">
            <v>Base para poço de visita retangular para esgoto, em alvenaria com blocos de concreto, dimensões internas = 1,5x1,5 m, profundidade = 1,45 m, excluindo tampão . Af_05/2018</v>
          </cell>
          <cell r="C1447" t="str">
            <v>un</v>
          </cell>
          <cell r="D1447" t="str">
            <v>2.880,32</v>
          </cell>
        </row>
        <row r="1448">
          <cell r="A1448" t="str">
            <v>98009</v>
          </cell>
          <cell r="B1448" t="str">
            <v>Acréscimo para poço de visita retangular para esgoto, em alvenaria com blocos de concreto, dimensões internas = 1,5x1,5 m. Af_05/2018</v>
          </cell>
          <cell r="C1448" t="str">
            <v>m</v>
          </cell>
          <cell r="D1448" t="str">
            <v>1.319,25</v>
          </cell>
        </row>
        <row r="1449">
          <cell r="A1449" t="str">
            <v>98010</v>
          </cell>
          <cell r="B1449" t="str">
            <v>Base para poço de visita retangular para esgoto, em alvenaria com blocos de concreto, dimensões internas = 1,5x2 m, profundidade = 1,45 m, excluindo tampão. Af_05/2018</v>
          </cell>
          <cell r="C1449" t="str">
            <v>un</v>
          </cell>
          <cell r="D1449" t="str">
            <v>3.503,57</v>
          </cell>
        </row>
        <row r="1450">
          <cell r="A1450" t="str">
            <v>98011</v>
          </cell>
          <cell r="B1450" t="str">
            <v>Acréscimo para poço de visita retangular para esgoto, em alvenaria com blocos de concreto, dimensões internas = 1,5x2 m. Af_05/2018</v>
          </cell>
          <cell r="C1450" t="str">
            <v>m</v>
          </cell>
          <cell r="D1450" t="str">
            <v>1.505,99</v>
          </cell>
        </row>
        <row r="1451">
          <cell r="A1451" t="str">
            <v>98012</v>
          </cell>
          <cell r="B1451" t="str">
            <v>Base para poço de visita retangular para esgoto, em alvenaria com blocos de concreto, dimensões internas = 1,5x2,5 m, profundidade = 1,45 m, excluindo tampão. Af_05/2018</v>
          </cell>
          <cell r="C1451" t="str">
            <v>un</v>
          </cell>
          <cell r="D1451" t="str">
            <v>4.108,15</v>
          </cell>
        </row>
        <row r="1452">
          <cell r="A1452" t="str">
            <v>98013</v>
          </cell>
          <cell r="B1452" t="str">
            <v>Acréscimo para poço de visita retangular para esgoto, em alvenaria com blocos de concreto, dimensões internas = 1,5x2,5 m. Af_05/2018</v>
          </cell>
          <cell r="C1452" t="str">
            <v>m</v>
          </cell>
          <cell r="D1452" t="str">
            <v>1.692,74</v>
          </cell>
        </row>
        <row r="1453">
          <cell r="A1453" t="str">
            <v>98014</v>
          </cell>
          <cell r="B1453" t="str">
            <v>Base para poço de visita retangular para esgoto, em alvenaria com blocos de concreto, dimensões internas = 1,5x3 m, profundidade = 1,45 m, excluindo tampão. Af_05/2018</v>
          </cell>
          <cell r="C1453" t="str">
            <v>un</v>
          </cell>
          <cell r="D1453" t="str">
            <v>4.712,63</v>
          </cell>
        </row>
        <row r="1454">
          <cell r="A1454" t="str">
            <v>98015</v>
          </cell>
          <cell r="B1454" t="str">
            <v>Acréscimo para poço de visita retangular para esgoto, em alvenaria com blocos de concreto, dimensões internas = 1,5x3 m. Af_05/2018</v>
          </cell>
          <cell r="C1454" t="str">
            <v>m</v>
          </cell>
          <cell r="D1454" t="str">
            <v>1.879,48</v>
          </cell>
        </row>
        <row r="1455">
          <cell r="A1455" t="str">
            <v>98016</v>
          </cell>
          <cell r="B1455" t="str">
            <v>Base para poço de visita retangular para esgoto, em alvenaria com blocos de concreto, dimensões internas = 1,5x3,5 m, profundidade = 1,45 m, excluindo tampão. Af_05/2018</v>
          </cell>
          <cell r="C1455" t="str">
            <v>un</v>
          </cell>
          <cell r="D1455" t="str">
            <v>5.317,19</v>
          </cell>
        </row>
        <row r="1456">
          <cell r="A1456" t="str">
            <v>98017</v>
          </cell>
          <cell r="B1456" t="str">
            <v>Acréscimo para poço de visita retangular para esgoto, em alvenaria com blocos de concreto, dimensões internas = 1,5x3,5 m. Af_05/2018</v>
          </cell>
          <cell r="C1456" t="str">
            <v>m</v>
          </cell>
          <cell r="D1456" t="str">
            <v>2.066,21</v>
          </cell>
        </row>
        <row r="1457">
          <cell r="A1457" t="str">
            <v>98018</v>
          </cell>
          <cell r="B1457" t="str">
            <v>Base para poço de visita retangular para esgoto, em alvenaria com blocos de concreto, dimensões internas = 1,5x4 m, profundidade = 1,45 m, excluindo tampão. Af_05/2018</v>
          </cell>
          <cell r="C1457" t="str">
            <v>un</v>
          </cell>
          <cell r="D1457" t="str">
            <v>5.921,74</v>
          </cell>
        </row>
        <row r="1458">
          <cell r="A1458" t="str">
            <v>98019</v>
          </cell>
          <cell r="B1458" t="str">
            <v>Acréscimo para poço de visita retangular para esgoto, em alvenaria com blocos de concreto, dimensões internas = 1,5x4 m. Af_05/2018</v>
          </cell>
          <cell r="C1458" t="str">
            <v>m</v>
          </cell>
          <cell r="D1458" t="str">
            <v>2.277,47</v>
          </cell>
        </row>
        <row r="1459">
          <cell r="A1459" t="str">
            <v>98020</v>
          </cell>
          <cell r="B1459" t="str">
            <v>Base para poço de visita retangular para esgoto, em alvenaria com blocos de concreto, dimensões internas = 2x2 m, profundidade = 1,45 m, excluindo tampão. Af_05/2018</v>
          </cell>
          <cell r="C1459" t="str">
            <v>un</v>
          </cell>
          <cell r="D1459" t="str">
            <v>4.224,95</v>
          </cell>
        </row>
        <row r="1460">
          <cell r="A1460" t="str">
            <v>98021</v>
          </cell>
          <cell r="B1460" t="str">
            <v>Acréscimo para poço de visita retangular para esgoto, em alvenaria com blocos de concreto, dimensões internas = 2x2 m. Af_05/2018</v>
          </cell>
          <cell r="C1460" t="str">
            <v>m</v>
          </cell>
          <cell r="D1460" t="str">
            <v>1.717,25</v>
          </cell>
        </row>
        <row r="1461">
          <cell r="A1461" t="str">
            <v>98022</v>
          </cell>
          <cell r="B1461" t="str">
            <v>Base para poço de visita retangular para esgoto, em alvenaria com blocos de concreto, dimensões internas = 2x2,5 m, profundidade = 1,45 m, excluindo tampão. Af_05/2018</v>
          </cell>
          <cell r="C1461" t="str">
            <v>un</v>
          </cell>
          <cell r="D1461" t="str">
            <v>4.940,20</v>
          </cell>
        </row>
        <row r="1462">
          <cell r="A1462" t="str">
            <v>98023</v>
          </cell>
          <cell r="B1462" t="str">
            <v>Acréscimo para poço de visita retangular para esgoto, em alvenaria com blocos de concreto, dimensões internas = 2x2,5 m. Af_05/2018</v>
          </cell>
          <cell r="C1462" t="str">
            <v>m</v>
          </cell>
          <cell r="D1462" t="str">
            <v>1.903,99</v>
          </cell>
        </row>
        <row r="1463">
          <cell r="A1463" t="str">
            <v>98024</v>
          </cell>
          <cell r="B1463" t="str">
            <v>Base para poço de visita retangular para esgoto, em alvenaria com blocos de concreto, dimensões internas = 2x3 m, profundidade = 1,45 m, excluindo tampão. Af_05/2018</v>
          </cell>
          <cell r="C1463" t="str">
            <v>un</v>
          </cell>
          <cell r="D1463" t="str">
            <v>5.698,11</v>
          </cell>
        </row>
        <row r="1464">
          <cell r="A1464" t="str">
            <v>98025</v>
          </cell>
          <cell r="B1464" t="str">
            <v>Acréscimo para poço de visita retangular para esgoto, em alvenaria com blocos de concreto, dimensões internas = 2x3 m. Af_05/2018</v>
          </cell>
          <cell r="C1464" t="str">
            <v>m</v>
          </cell>
          <cell r="D1464" t="str">
            <v>2.090,73</v>
          </cell>
        </row>
        <row r="1465">
          <cell r="A1465" t="str">
            <v>98026</v>
          </cell>
          <cell r="B1465" t="str">
            <v>Base para poço de visita retangular para esgoto, em alvenaria com blocos de concreto, dimensões internas = 2x3,5 m, profundidade = 1,45 m, excluindo tampão. Af_05/2018</v>
          </cell>
          <cell r="C1465" t="str">
            <v>un</v>
          </cell>
          <cell r="D1465" t="str">
            <v>6.418,60</v>
          </cell>
        </row>
        <row r="1466">
          <cell r="A1466" t="str">
            <v>98027</v>
          </cell>
          <cell r="B1466" t="str">
            <v>Acréscimo para poço de visita retangular para esgoto, em alvenaria com blocos de concreto, dimensões internas = 2x3,5 m. Af_05/2018</v>
          </cell>
          <cell r="C1466" t="str">
            <v>m</v>
          </cell>
          <cell r="D1466" t="str">
            <v>2.277,47</v>
          </cell>
        </row>
        <row r="1467">
          <cell r="A1467" t="str">
            <v>98028</v>
          </cell>
          <cell r="B1467" t="str">
            <v>Base para poço de visita retangular para esgoto, em alvenaria com blocos de concreto, dimensões internas = 2x4 m, profundidade = 1,45 m, excluindo tampão. Af_05/2018</v>
          </cell>
          <cell r="C1467" t="str">
            <v>un</v>
          </cell>
          <cell r="D1467" t="str">
            <v>7.139,07</v>
          </cell>
        </row>
        <row r="1468">
          <cell r="A1468" t="str">
            <v>98029</v>
          </cell>
          <cell r="B1468" t="str">
            <v>Acréscimo para poço de visita retangular para esgoto, em alvenaria com blocos de concreto, dimensões internas = 2x4 m. Af_05/2018</v>
          </cell>
          <cell r="C1468" t="str">
            <v>m</v>
          </cell>
          <cell r="D1468" t="str">
            <v>2.469,27</v>
          </cell>
        </row>
        <row r="1469">
          <cell r="A1469" t="str">
            <v>98030</v>
          </cell>
          <cell r="B1469" t="str">
            <v>Base para poço de visita retangular para esgoto, em alvenaria com blocos de concreto, dimensões internas = 2,5x2,5 m, profundidade = 1,45 m, excluindo tampão. Af_05/2018</v>
          </cell>
          <cell r="C1469" t="str">
            <v>un</v>
          </cell>
          <cell r="D1469" t="str">
            <v>5.814,35</v>
          </cell>
        </row>
        <row r="1470">
          <cell r="A1470" t="str">
            <v>98031</v>
          </cell>
          <cell r="B1470" t="str">
            <v>Acréscimo para poço de visita retangular para esgoto, em alvenaria com blocos de concreto, dimensões internas = 2,5x2,5 m. Af_05/2018</v>
          </cell>
          <cell r="C1470" t="str">
            <v>m</v>
          </cell>
          <cell r="D1470" t="str">
            <v>2.095,84</v>
          </cell>
        </row>
        <row r="1471">
          <cell r="A1471" t="str">
            <v>98032</v>
          </cell>
          <cell r="B1471" t="str">
            <v>Base para poço de visita retangular para esgoto, em alvenaria com blocos de concreto, dimensões internas = 2,5x3 m, profundidade = 1,45 m, excluindo tampão. Af_05/2018</v>
          </cell>
          <cell r="C1471" t="str">
            <v>un</v>
          </cell>
          <cell r="D1471" t="str">
            <v>6.674,40</v>
          </cell>
        </row>
        <row r="1472">
          <cell r="A1472" t="str">
            <v>98033</v>
          </cell>
          <cell r="B1472" t="str">
            <v>Acréscimo para poço de visita retangular para esgoto, em alvenaria com blocos de concreto, dimensões internas = 2,5x3 m. Af_05/2018</v>
          </cell>
          <cell r="C1472" t="str">
            <v>m</v>
          </cell>
          <cell r="D1472" t="str">
            <v>2.282,59</v>
          </cell>
        </row>
        <row r="1473">
          <cell r="A1473" t="str">
            <v>98034</v>
          </cell>
          <cell r="B1473" t="str">
            <v>Base para poço de visita retangular para esgoto, em alvenaria com blocos de concreto, dimensões internas = 2,5x3,5 m, profundidade = 1,45 m, excluindo tampão. Af_05/2018</v>
          </cell>
          <cell r="C1473" t="str">
            <v>un</v>
          </cell>
          <cell r="D1473" t="str">
            <v>7.534,44</v>
          </cell>
        </row>
        <row r="1474">
          <cell r="A1474" t="str">
            <v>98035</v>
          </cell>
          <cell r="B1474" t="str">
            <v>Acréscimo para poço de visita retangular para esgoto, em alvenaria com blocos de concreto, dimensões internas = 2,5x3,5 m. Af_05/2018</v>
          </cell>
          <cell r="C1474" t="str">
            <v>m</v>
          </cell>
          <cell r="D1474" t="str">
            <v>2.469,27</v>
          </cell>
        </row>
        <row r="1475">
          <cell r="A1475" t="str">
            <v>98036</v>
          </cell>
          <cell r="B1475" t="str">
            <v>Base para poço de visita retangular para esgoto, em alvenaria com blocos de concreto, dimensões internas = 2,5x4 m, profundidade = 1,45 m, excluindo tampão. Af_05/2018</v>
          </cell>
          <cell r="C1475" t="str">
            <v>un</v>
          </cell>
          <cell r="D1475" t="str">
            <v>8.394,54</v>
          </cell>
        </row>
        <row r="1476">
          <cell r="A1476" t="str">
            <v>98037</v>
          </cell>
          <cell r="B1476" t="str">
            <v>Acréscimo para poço de visita retangular para esgoto, em alvenaria com blocos de concreto, dimensões internas = 2,5x4 m. Af_05/2018</v>
          </cell>
          <cell r="C1476" t="str">
            <v>m</v>
          </cell>
          <cell r="D1476" t="str">
            <v>2.661,12</v>
          </cell>
        </row>
        <row r="1477">
          <cell r="A1477" t="str">
            <v>98038</v>
          </cell>
          <cell r="B1477" t="str">
            <v>Base para poço de visita retangular para esgoto, em alvenaria com blocos de concreto, dimensões internas = 3x3 m, profundidade = 1,45 m, excluindo tampão. Af_05/2018</v>
          </cell>
          <cell r="C1477" t="str">
            <v>un</v>
          </cell>
          <cell r="D1477" t="str">
            <v>7.696,09</v>
          </cell>
        </row>
        <row r="1478">
          <cell r="A1478" t="str">
            <v>98039</v>
          </cell>
          <cell r="B1478" t="str">
            <v>Acréscimo para poço de visita retangular para esgoto, em alvenaria com blocos de concreto, dimensões internas = 3x3 m. Af_05/2018</v>
          </cell>
          <cell r="C1478" t="str">
            <v>m</v>
          </cell>
          <cell r="D1478" t="str">
            <v>2.474,38</v>
          </cell>
        </row>
        <row r="1479">
          <cell r="A1479" t="str">
            <v>98040</v>
          </cell>
          <cell r="B1479" t="str">
            <v>Base para poço de visita retangular para esgoto, em alvenaria com blocos de concreto, dimensões internas = 3x3,5 m, profundidade = 1,45 m, excluindo tampão. Af_05/2018</v>
          </cell>
          <cell r="C1479" t="str">
            <v>un</v>
          </cell>
          <cell r="D1479" t="str">
            <v>8.682,86</v>
          </cell>
        </row>
        <row r="1480">
          <cell r="A1480" t="str">
            <v>98041</v>
          </cell>
          <cell r="B1480" t="str">
            <v>Acréscimo para poço de visita retangular para esgoto, em alvenaria com blocos de concreto, dimensões internas = 3x3,5 m. Af_05/2018</v>
          </cell>
          <cell r="C1480" t="str">
            <v>m</v>
          </cell>
          <cell r="D1480" t="str">
            <v>2.661,12</v>
          </cell>
        </row>
        <row r="1481">
          <cell r="A1481" t="str">
            <v>98042</v>
          </cell>
          <cell r="B1481" t="str">
            <v>Base para poço de visita retangular para esgoto, em alvenaria com blocos de concreto, dimensões internas = 3x4 m, profundidade = 1,45 m, excluindo tampão. Af_05/2018</v>
          </cell>
          <cell r="C1481" t="str">
            <v>un</v>
          </cell>
          <cell r="D1481" t="str">
            <v>9.669,63</v>
          </cell>
        </row>
        <row r="1482">
          <cell r="A1482" t="str">
            <v>98043</v>
          </cell>
          <cell r="B1482" t="str">
            <v>Acréscimo para poço de visita retangular para esgoto, em alvenaria com blocos de concreto, dimensões internas = 3x4 m. Af_05/2018</v>
          </cell>
          <cell r="C1482" t="str">
            <v>m</v>
          </cell>
          <cell r="D1482" t="str">
            <v>2.852,99</v>
          </cell>
        </row>
        <row r="1483">
          <cell r="A1483" t="str">
            <v>98044</v>
          </cell>
          <cell r="B1483" t="str">
            <v>Base para poço de visita retangular para esgoto, em alvenaria com blocos de concreto, dimensões internas = 3,5x3,5 m, profundidade = 1,45 m, excluindo tampão. Af_05/2018</v>
          </cell>
          <cell r="C1483" t="str">
            <v>un</v>
          </cell>
          <cell r="D1483" t="str">
            <v>9.837,56</v>
          </cell>
        </row>
        <row r="1484">
          <cell r="A1484" t="str">
            <v>98045</v>
          </cell>
          <cell r="B1484" t="str">
            <v>Acréscimo para poço de visita retangular para esgoto, em alvenaria com blocos de concreto, dimensões internas = 3,5x3,5 m. Af_05/2018</v>
          </cell>
          <cell r="C1484" t="str">
            <v>m</v>
          </cell>
          <cell r="D1484" t="str">
            <v>2.852,99</v>
          </cell>
        </row>
        <row r="1485">
          <cell r="A1485" t="str">
            <v>98046</v>
          </cell>
          <cell r="B1485" t="str">
            <v>Base para poço de visita retangular para esgoto, em alvenaria com blocos de concreto, dimensões internas = 3,5x4 m, profundidade = 1,45 m, excluindo tampão. Af_05/2018</v>
          </cell>
          <cell r="C1485" t="str">
            <v>un</v>
          </cell>
          <cell r="D1485" t="str">
            <v>10.951,94</v>
          </cell>
        </row>
        <row r="1486">
          <cell r="A1486" t="str">
            <v>98047</v>
          </cell>
          <cell r="B1486" t="str">
            <v>Acréscimo para poço de visita retangular para esgoto, em alvenaria com blocos de concreto, dimensões internas = 3,5x4 m. Af_05/2018</v>
          </cell>
          <cell r="C1486" t="str">
            <v>m</v>
          </cell>
          <cell r="D1486" t="str">
            <v>3.044,84</v>
          </cell>
        </row>
        <row r="1487">
          <cell r="A1487" t="str">
            <v>98048</v>
          </cell>
          <cell r="B1487" t="str">
            <v>Base para poço de visita retangular para esgoto, em alvenaria com blocos de concreto, dimensões internas = 4x4 m, profundidade = 1,45 m, excluindo tampão. Af_05/2018</v>
          </cell>
          <cell r="C1487" t="str">
            <v>un</v>
          </cell>
          <cell r="D1487" t="str">
            <v>12.241,64</v>
          </cell>
        </row>
        <row r="1488">
          <cell r="A1488" t="str">
            <v>98049</v>
          </cell>
          <cell r="B1488" t="str">
            <v>Acréscimo para poço de visita retangular para esgoto, em alvenaria com blocos de concreto, dimensões internas = 4x4 m. Af_05/2018</v>
          </cell>
          <cell r="C1488" t="str">
            <v>m</v>
          </cell>
          <cell r="D1488" t="str">
            <v>3.186,64</v>
          </cell>
        </row>
        <row r="1489">
          <cell r="A1489" t="str">
            <v>98050</v>
          </cell>
          <cell r="B1489" t="str">
            <v>Chaminé circular para poço de visita para esgoto, em concreto pré-moldado, diâmetro interno = 0,6 m. Af_05/2018</v>
          </cell>
          <cell r="C1489" t="str">
            <v>m</v>
          </cell>
          <cell r="D1489" t="str">
            <v>163,16</v>
          </cell>
        </row>
        <row r="1490">
          <cell r="A1490" t="str">
            <v>98051</v>
          </cell>
          <cell r="B1490" t="str">
            <v>Chaminé circular para poço de visita para esgoto, em alvenaria com tijolos cerâmicos maciços, diâmetro interno = 0,6 m. Af_05/2018</v>
          </cell>
          <cell r="C1490" t="str">
            <v>m</v>
          </cell>
          <cell r="D1490" t="str">
            <v>706,72</v>
          </cell>
        </row>
        <row r="1491">
          <cell r="A1491" t="str">
            <v>98405</v>
          </cell>
          <cell r="B1491" t="str">
            <v>Base para poço de visita circular para  esgoto, em alvenaria com tijolos cerâmicos maciços, diâmetro interno = 1 m, profundidade = 1,45 m, excluindo tampão. Af_05/2018</v>
          </cell>
          <cell r="C1491" t="str">
            <v>un</v>
          </cell>
          <cell r="D1491" t="str">
            <v>1.827,88</v>
          </cell>
        </row>
        <row r="1492">
          <cell r="A1492" t="str">
            <v>98406</v>
          </cell>
          <cell r="B1492" t="str">
            <v>Base para poço de visita retangular para esgoto, em alvenaria com blocos de concreto, dimensões internas = 1x3,5 m, profundidade = 1,45 m, excluindo tampão. Af_05/2018</v>
          </cell>
          <cell r="C1492" t="str">
            <v>un</v>
          </cell>
          <cell r="D1492" t="str">
            <v>4.297,07</v>
          </cell>
        </row>
        <row r="1493">
          <cell r="A1493" t="str">
            <v>98407</v>
          </cell>
          <cell r="B1493" t="str">
            <v>Base para poço de visita retangular para esgoto, em alvenaria com blocos de concreto, dimensões internas = 1x2 m, profundidade = 1,45 m, excluindo tampão. Af_05/2018</v>
          </cell>
          <cell r="C1493" t="str">
            <v>un</v>
          </cell>
          <cell r="D1493" t="str">
            <v>2.818,39</v>
          </cell>
        </row>
        <row r="1494">
          <cell r="A1494" t="str">
            <v>98408</v>
          </cell>
          <cell r="B1494" t="str">
            <v>Base para poço de visita retangular para esgoto, em alvenaria com blocos de concreto, dimensões internas = 1x2,5 m, profundidade = 1,45 m, excluindo tampão. Af_05/2018</v>
          </cell>
          <cell r="C1494" t="str">
            <v>un</v>
          </cell>
          <cell r="D1494" t="str">
            <v>3.302,37</v>
          </cell>
        </row>
        <row r="1495">
          <cell r="A1495" t="str">
            <v>98409</v>
          </cell>
          <cell r="B1495" t="str">
            <v>Acréscimo para poço de visita circular para esgoto, em concreto pré-moldado, diâmetro interno = 0,8 m. Af_05/2018</v>
          </cell>
          <cell r="C1495" t="str">
            <v>m</v>
          </cell>
          <cell r="D1495" t="str">
            <v>250,78</v>
          </cell>
        </row>
        <row r="1496">
          <cell r="A1496" t="str">
            <v>98414</v>
          </cell>
          <cell r="B1496" t="str">
            <v>Base para poço de visita circular para  esgoto, em concreto pré-moldado, diâmetro interno = 1 m, profundidade = 1,45 m, excluindo tampão. Af_05/2018_p</v>
          </cell>
          <cell r="C1496" t="str">
            <v>un</v>
          </cell>
          <cell r="D1496" t="str">
            <v>819,59</v>
          </cell>
        </row>
        <row r="1497">
          <cell r="A1497" t="str">
            <v>98415</v>
          </cell>
          <cell r="B1497" t="str">
            <v>(composição representativa) poço de visita circular para esgoto, em concreto pré-moldado, diâmetro interno = 1,0 m, profundidade até 1,50 m, excluindo tampão. Af_04/2018</v>
          </cell>
          <cell r="C1497" t="str">
            <v>un</v>
          </cell>
          <cell r="D1497" t="str">
            <v>819,59</v>
          </cell>
        </row>
        <row r="1498">
          <cell r="A1498" t="str">
            <v>98416</v>
          </cell>
          <cell r="B1498" t="str">
            <v>(composição representativa) poço de visita circular para esgoto, em concreto pré-moldado, diâmetro interno = 1,0 m, profundidade de 1,50 a 2,00 m, excluindo tampão. Af_04/2018</v>
          </cell>
          <cell r="C1498" t="str">
            <v>un</v>
          </cell>
          <cell r="D1498" t="str">
            <v>971,19</v>
          </cell>
        </row>
        <row r="1499">
          <cell r="A1499" t="str">
            <v>98417</v>
          </cell>
          <cell r="B1499" t="str">
            <v>(composição representativa) poço de visita circular para esgoto, em concreto pré-moldado, diâmetro interno = 1,0 m, profundidade de 2,00 a 2,50 m, excluindo tampão. Af_04/2018</v>
          </cell>
          <cell r="C1499" t="str">
            <v>un</v>
          </cell>
          <cell r="D1499" t="str">
            <v>1.122,80</v>
          </cell>
        </row>
        <row r="1500">
          <cell r="A1500" t="str">
            <v>98418</v>
          </cell>
          <cell r="B1500" t="str">
            <v>(composição representativa) poço de visita circular para esgoto, em concreto pré-moldado, diâmetro interno = 1,0 m, profundidade de 2,50 a 3,00 m, excluindo tampão. Af_04/2018</v>
          </cell>
          <cell r="C1500" t="str">
            <v>un</v>
          </cell>
          <cell r="D1500" t="str">
            <v>1.204,38</v>
          </cell>
        </row>
        <row r="1501">
          <cell r="A1501" t="str">
            <v>98419</v>
          </cell>
          <cell r="B1501" t="str">
            <v>(composição representativa) poço de visita circular para esgoto, em concreto pré-moldado, diâmetro interno = 1,0 m, profundidade de 3,00 a 3,50 m, excluindo tampão. Af_04/2018</v>
          </cell>
          <cell r="C1501" t="str">
            <v>un</v>
          </cell>
          <cell r="D1501" t="str">
            <v>1.285,96</v>
          </cell>
        </row>
        <row r="1502">
          <cell r="A1502" t="str">
            <v>98420</v>
          </cell>
          <cell r="B1502" t="str">
            <v>(composição representativa) poço de visita circular para esgoto, em concreto pré-moldado, diâmetro interno = 1,0 m, profundidade até 1,50 m, incluindo tampão de ferro fundido, diâmetro de 60 cm. Af_04/2018</v>
          </cell>
          <cell r="C1502" t="str">
            <v>un</v>
          </cell>
          <cell r="D1502" t="str">
            <v>1.222,61</v>
          </cell>
        </row>
        <row r="1503">
          <cell r="A1503" t="str">
            <v>98421</v>
          </cell>
          <cell r="B1503" t="str">
            <v>(composição representativa) poço de visita circular para esgoto, em concreto pré-moldado, diâmetro interno = 1,0 m, profundidade de 1,50 a 2,00 m, incluindo tampão de ferro fundido, diâmetro de 60 cm. Af_04/2018</v>
          </cell>
          <cell r="C1503" t="str">
            <v>un</v>
          </cell>
          <cell r="D1503" t="str">
            <v>1.374,21</v>
          </cell>
        </row>
        <row r="1504">
          <cell r="A1504" t="str">
            <v>98422</v>
          </cell>
          <cell r="B1504" t="str">
            <v>(composição representativa) poço de visita circular para esgoto, em concreto pré-moldado, diâmetro interno = 1,0 m, profundidade de 2,00 a 2,50 m, incluindo tampão de ferro fundido, diâmetro de 60 cm. Af_04/2018</v>
          </cell>
          <cell r="C1504" t="str">
            <v>un</v>
          </cell>
          <cell r="D1504" t="str">
            <v>1.525,82</v>
          </cell>
        </row>
        <row r="1505">
          <cell r="A1505" t="str">
            <v>98423</v>
          </cell>
          <cell r="B1505" t="str">
            <v>(composição representativa) poço de visita circular para esgoto, em concreto pré-moldado, diâmetro interno = 1,0 m, profundidade de 2,50 a 3,00 m, incluindo tampão de ferro fundido, diâmetro de 60 cm. Af_04/2018</v>
          </cell>
          <cell r="C1505" t="str">
            <v>un</v>
          </cell>
          <cell r="D1505" t="str">
            <v>1.607,40</v>
          </cell>
        </row>
        <row r="1506">
          <cell r="A1506" t="str">
            <v>98424</v>
          </cell>
          <cell r="B1506" t="str">
            <v>(composição representativa) poço de visita circular para esgoto, em concreto pré-moldado, diâmetro interno = 1,0 m, profundidade de 3,00 a 3,50 m, incluindo tampão de ferro fundido, diâmetro de 60 cm. Af_04/2018</v>
          </cell>
          <cell r="C1506" t="str">
            <v>un</v>
          </cell>
          <cell r="D1506" t="str">
            <v>1.688,98</v>
          </cell>
        </row>
        <row r="1507">
          <cell r="A1507" t="str">
            <v>98425</v>
          </cell>
          <cell r="B1507" t="str">
            <v>(composição representativa) poço de visita circular para esgoto, em alvenaria com tijolos cerâmicos maciços, diâmetro interno = 1,2 m, profundidade até 1,50 m, excluindo tampão. Af_04/2018</v>
          </cell>
          <cell r="C1507" t="str">
            <v>un</v>
          </cell>
          <cell r="D1507" t="str">
            <v>2.155,69</v>
          </cell>
        </row>
        <row r="1508">
          <cell r="A1508" t="str">
            <v>98426</v>
          </cell>
          <cell r="B1508" t="str">
            <v>(composição representativa) poço de visita circular para esgoto, em alvenaria com tijolos cerâmicos maciços, diâmetro interno = 1,2 m, profundidade de 1,50 a 2,00 m, excluindo tampão. Af_04/2018</v>
          </cell>
          <cell r="C1508" t="str">
            <v>un</v>
          </cell>
          <cell r="D1508" t="str">
            <v>2.796,01</v>
          </cell>
        </row>
        <row r="1509">
          <cell r="A1509" t="str">
            <v>98427</v>
          </cell>
          <cell r="B1509" t="str">
            <v>(composição representativa) poço de visita circular para esgoto, em alvenaria com tijolos cerâmicos maciços, diâmetro interno = 1,2 m, profundidade de 2,00 a 2,50 m, excluindo tampão. Af_04/2018</v>
          </cell>
          <cell r="C1509" t="str">
            <v>un</v>
          </cell>
          <cell r="D1509" t="str">
            <v>3.436,33</v>
          </cell>
        </row>
        <row r="1510">
          <cell r="A1510" t="str">
            <v>98428</v>
          </cell>
          <cell r="B1510" t="str">
            <v>(composição representativa) poço de visita circular para esgoto, em alvenaria com tijolos cerâmicos maciços, diâmetro interno = 1,2 m, profundidade de 2,50 a 3,00 m, excluindo tampão. Af_04/2018</v>
          </cell>
          <cell r="C1510" t="str">
            <v>un</v>
          </cell>
          <cell r="D1510" t="str">
            <v>3.789,69</v>
          </cell>
        </row>
        <row r="1511">
          <cell r="A1511" t="str">
            <v>98429</v>
          </cell>
          <cell r="B1511" t="str">
            <v>(composição representativa) poço de visita circular para esgoto, em alvenaria com tijolos cerâmicos maciços, diâmetro interno = 1,2 m, profundidade de 3,00 a 3,50 m, excluindo tampão. Af_04/2018</v>
          </cell>
          <cell r="C1511" t="str">
            <v>un</v>
          </cell>
          <cell r="D1511" t="str">
            <v>4.143,05</v>
          </cell>
        </row>
        <row r="1512">
          <cell r="A1512" t="str">
            <v>98430</v>
          </cell>
          <cell r="B1512" t="str">
            <v>(composição representativa) poço de visita circular para esgoto, em alvenaria com tijolos cerâmicos maciços, diâmetro interno = 1,2 m, profundidade até 1,50 m, incluindo tampão de ferro fundido, diâmetro de 60 cm. Af_04/2018</v>
          </cell>
          <cell r="C1512" t="str">
            <v>un</v>
          </cell>
          <cell r="D1512" t="str">
            <v>2.558,71</v>
          </cell>
        </row>
        <row r="1513">
          <cell r="A1513" t="str">
            <v>98431</v>
          </cell>
          <cell r="B1513" t="str">
            <v>(composição representativa) poço de visita circular para esgoto, em alvenaria com tijolos cerâmicos maciços, diâmetro interno = 1,2 m, profundidade de 1,50 a 2,00 m, incluindo tampão de ferro fundido, diâmetro de 60 cm. Af_04/2018</v>
          </cell>
          <cell r="C1513" t="str">
            <v>un</v>
          </cell>
          <cell r="D1513" t="str">
            <v>3.199,03</v>
          </cell>
        </row>
        <row r="1514">
          <cell r="A1514" t="str">
            <v>98432</v>
          </cell>
          <cell r="B1514" t="str">
            <v>(composição representativa) poço de visita circular para esgoto, em alvenaria com tijolos cerâmicos maciços, diâmetro interno = 1,2 m, profundidade de 2,00 a 2,50 m, incluindo tampão de ferro fundido, diâmetro de 60 cm. Af_04/2018</v>
          </cell>
          <cell r="C1514" t="str">
            <v>un</v>
          </cell>
          <cell r="D1514" t="str">
            <v>3.839,35</v>
          </cell>
        </row>
        <row r="1515">
          <cell r="A1515" t="str">
            <v>98433</v>
          </cell>
          <cell r="B1515" t="str">
            <v>(composição representativa) poço de visita circular para esgoto, em alvenaria com tijolos cerâmicos maciços, diâmetro interno = 1,2 m, profundidade de 2,50 a 3,00 m, incluindo tampão de ferro fundido, diâmetro de 60 cm. Af_04/2018</v>
          </cell>
          <cell r="C1515" t="str">
            <v>un</v>
          </cell>
          <cell r="D1515" t="str">
            <v>4.192,71</v>
          </cell>
        </row>
        <row r="1516">
          <cell r="A1516" t="str">
            <v>98434</v>
          </cell>
          <cell r="B1516" t="str">
            <v>(composição representativa) poço de visita circular para esgoto, em alvenaria com tijolos cerâmicos maciços, diâmetro interno = 1,2 m, profundidade de 3,00 a 3,50 m, incluindo tampão de ferro fundido, diâmetro de 60 cm. Af_04/2018</v>
          </cell>
          <cell r="C1516" t="str">
            <v>un</v>
          </cell>
          <cell r="D1516" t="str">
            <v>4.546,07</v>
          </cell>
        </row>
        <row r="1517">
          <cell r="A1517" t="str">
            <v>99240</v>
          </cell>
          <cell r="B1517" t="str">
            <v>Acréscimo para poço de visita circular para drenagem, em concreto pré-moldado, diâmetro interno = 1,2 m. Af_05/2018</v>
          </cell>
          <cell r="C1517" t="str">
            <v>m</v>
          </cell>
          <cell r="D1517" t="str">
            <v>333,15</v>
          </cell>
        </row>
        <row r="1518">
          <cell r="A1518" t="str">
            <v>99241</v>
          </cell>
          <cell r="B1518" t="str">
            <v>Acréscimo para poço de visita retangular para drenagem, em alvenaria com blocos de concreto, dimensões internas = 1,5x1,5 m. Af_05/2018</v>
          </cell>
          <cell r="C1518" t="str">
            <v>m</v>
          </cell>
          <cell r="D1518" t="str">
            <v>1.278,43</v>
          </cell>
        </row>
        <row r="1519">
          <cell r="A1519" t="str">
            <v>99242</v>
          </cell>
          <cell r="B1519" t="str">
            <v>Base para poço de visita circular para drenagem, em alvenaria com tijolos cerâmicos maciços, diâmetro interno = 1,2 m, profundidade = 1,45 m, excluindo tampão. Af_05/2018</v>
          </cell>
          <cell r="C1519" t="str">
            <v>un</v>
          </cell>
          <cell r="D1519" t="str">
            <v>2.090,09</v>
          </cell>
        </row>
        <row r="1520">
          <cell r="A1520" t="str">
            <v>99243</v>
          </cell>
          <cell r="B1520" t="str">
            <v>Acréscimo para poço de visita circular para drenagem, em alvenaria com tijolos cerâmicos maciços, diâmetro interno = 1,2 m. Af_05/2018</v>
          </cell>
          <cell r="C1520" t="str">
            <v>m</v>
          </cell>
          <cell r="D1520" t="str">
            <v>1.228,07</v>
          </cell>
        </row>
        <row r="1521">
          <cell r="A1521" t="str">
            <v>99244</v>
          </cell>
          <cell r="B1521" t="str">
            <v>Base para poço de visita retangular para drenagem, em alvenaria com blocos de concreto, dimensões internas = 1,5x2 m, profundidade = 1,45 m, excluindo tampão. Af_05/2018</v>
          </cell>
          <cell r="C1521" t="str">
            <v>un</v>
          </cell>
          <cell r="D1521" t="str">
            <v>3.419,57</v>
          </cell>
        </row>
        <row r="1522">
          <cell r="A1522" t="str">
            <v>99246</v>
          </cell>
          <cell r="B1522" t="str">
            <v>Acréscimo para poço de visita circular para drenagem, em concreto pré-moldado, diâmetro interno = 1,5 m. Af_05/2018</v>
          </cell>
          <cell r="C1522" t="str">
            <v>m</v>
          </cell>
          <cell r="D1522" t="str">
            <v>518,63</v>
          </cell>
        </row>
        <row r="1523">
          <cell r="A1523" t="str">
            <v>99247</v>
          </cell>
          <cell r="B1523" t="str">
            <v>Acréscimo para poço de visita retangular para drenagem, em alvenaria com blocos de concreto, dimensões internas = 1,5x2 m. Af_05/2018</v>
          </cell>
          <cell r="C1523" t="str">
            <v>m</v>
          </cell>
          <cell r="D1523" t="str">
            <v>1.459,17</v>
          </cell>
        </row>
        <row r="1524">
          <cell r="A1524" t="str">
            <v>99248</v>
          </cell>
          <cell r="B1524" t="str">
            <v>Base para poço de visita circular para drenagem, em alvenaria com tijolos cerâmicos maciços, diâmetro interno = 1,5 m, profundidade = 1,45 m, excluindo tampão. Af_05/2018</v>
          </cell>
          <cell r="C1524" t="str">
            <v>un</v>
          </cell>
          <cell r="D1524" t="str">
            <v>2.648,45</v>
          </cell>
        </row>
        <row r="1525">
          <cell r="A1525" t="str">
            <v>99249</v>
          </cell>
          <cell r="B1525" t="str">
            <v>Acréscimo para poço de visita circular para drenagem, em alvenaria com tijolos cerâmicos maciços, diâmetro interno = 1,5 m. Af_05/2018</v>
          </cell>
          <cell r="C1525" t="str">
            <v>m</v>
          </cell>
          <cell r="D1525" t="str">
            <v>1.507,16</v>
          </cell>
        </row>
        <row r="1526">
          <cell r="A1526" t="str">
            <v>99252</v>
          </cell>
          <cell r="B1526" t="str">
            <v>Base para poço de visita retangular para drenagem, em alvenaria com blocos de concreto, dimensões internas = 1x1 m, profundidade = 1,45 m, excluindo tampão. Af_05/2018</v>
          </cell>
          <cell r="C1526" t="str">
            <v>un</v>
          </cell>
          <cell r="D1526" t="str">
            <v>1.807,30</v>
          </cell>
        </row>
        <row r="1527">
          <cell r="A1527" t="str">
            <v>99254</v>
          </cell>
          <cell r="B1527" t="str">
            <v>Acréscimo para poço de visita retangular para drenagem, em alvenaria com blocos de concreto, dimensões internas = 1x1 m. Af_05/2018</v>
          </cell>
          <cell r="C1527" t="str">
            <v>m</v>
          </cell>
          <cell r="D1527" t="str">
            <v>916,94</v>
          </cell>
        </row>
        <row r="1528">
          <cell r="A1528" t="str">
            <v>99256</v>
          </cell>
          <cell r="B1528" t="str">
            <v>Base para poço de visita retangular para drenagem, em alvenaria com blocos de concreto, dimensões internas = 1,5x2,5 m, profundidade = 1,45 m, excluindo tampão. Af_05/2018</v>
          </cell>
          <cell r="C1528" t="str">
            <v>un</v>
          </cell>
          <cell r="D1528" t="str">
            <v>4.008,95</v>
          </cell>
        </row>
        <row r="1529">
          <cell r="A1529" t="str">
            <v>99259</v>
          </cell>
          <cell r="B1529" t="str">
            <v>Base para poço de visita retangular para drenagem, em alvenaria com blocos de concreto, dimensões internas = 1x1,5 m, profundidade = 1,45 m, excluindo tampão. Af_05/2018</v>
          </cell>
          <cell r="C1529" t="str">
            <v>un</v>
          </cell>
          <cell r="D1529" t="str">
            <v>2.279,74</v>
          </cell>
        </row>
        <row r="1530">
          <cell r="A1530" t="str">
            <v>99261</v>
          </cell>
          <cell r="B1530" t="str">
            <v>Acréscimo para poço de visita retangular para drenagem, em alvenaria com blocos de concreto, dimensões internas = 1x1,5 m. Af_05/2018</v>
          </cell>
          <cell r="C1530" t="str">
            <v>m</v>
          </cell>
          <cell r="D1530" t="str">
            <v>1.097,69</v>
          </cell>
        </row>
        <row r="1531">
          <cell r="A1531" t="str">
            <v>99263</v>
          </cell>
          <cell r="B1531" t="str">
            <v>Acréscimo para poço de visita retangular para drenagem, em alvenaria com blocos de concreto, dimensões internas = 1,5x2,5 m. Af_05/2018</v>
          </cell>
          <cell r="C1531" t="str">
            <v>m</v>
          </cell>
          <cell r="D1531" t="str">
            <v>1.639,92</v>
          </cell>
        </row>
        <row r="1532">
          <cell r="A1532" t="str">
            <v>99265</v>
          </cell>
          <cell r="B1532" t="str">
            <v>Base para poço de visita retangular para drenagem, em alvenaria com blocos de concreto, dimensões internas = 1x2 m, profundidade = 1,45 m, excluindo tampão. Af_05/2018</v>
          </cell>
          <cell r="C1532" t="str">
            <v>un</v>
          </cell>
          <cell r="D1532" t="str">
            <v>2.752,17</v>
          </cell>
        </row>
        <row r="1533">
          <cell r="A1533" t="str">
            <v>99266</v>
          </cell>
          <cell r="B1533" t="str">
            <v>Acréscimo para poço de visita retangular para drenagem, em alvenaria com blocos de concreto, dimensões internas = 1x2 m. Af_05/2018</v>
          </cell>
          <cell r="C1533" t="str">
            <v>m</v>
          </cell>
          <cell r="D1533" t="str">
            <v>1.278,43</v>
          </cell>
        </row>
        <row r="1534">
          <cell r="A1534" t="str">
            <v>99267</v>
          </cell>
          <cell r="B1534" t="str">
            <v>Base para poço de visita retangular para drenagem, em alvenaria com blocos de concreto, dimensões internas = 1x2,5 m, profundidade = 1,45 m, excluindo tampão. Af_05/2018</v>
          </cell>
          <cell r="C1534" t="str">
            <v>un</v>
          </cell>
          <cell r="D1534" t="str">
            <v>3.224,57</v>
          </cell>
        </row>
        <row r="1535">
          <cell r="A1535" t="str">
            <v>99269</v>
          </cell>
          <cell r="B1535" t="str">
            <v>Acréscimo para poço de visita retangular para drenagem, em alvenaria com blocos de concreto, dimensões internas = 1x2,5 m. Af_05/2018</v>
          </cell>
          <cell r="C1535" t="str">
            <v>m</v>
          </cell>
          <cell r="D1535" t="str">
            <v>1.459,17</v>
          </cell>
        </row>
        <row r="1536">
          <cell r="A1536" t="str">
            <v>99271</v>
          </cell>
          <cell r="B1536" t="str">
            <v>Base para poço de visita retangular para drenagem, em alvenaria com blocos de concreto, dimensões internas = 1,5x3 m, profundidade = 1,45 m, excluindo tampão. Af_05/2018</v>
          </cell>
          <cell r="C1536" t="str">
            <v>un</v>
          </cell>
          <cell r="D1536" t="str">
            <v>4.598,25</v>
          </cell>
        </row>
        <row r="1537">
          <cell r="A1537" t="str">
            <v>99272</v>
          </cell>
          <cell r="B1537" t="str">
            <v>Poço de inspeção circular para drenagem, em alvenaria com tijolos cerâmicos maciços, diâmetro interno = 0,6 m, profundidade = 1 m, excluindo tampão. Af_05/2018</v>
          </cell>
          <cell r="C1537" t="str">
            <v>un</v>
          </cell>
          <cell r="D1537" t="str">
            <v>774,92</v>
          </cell>
        </row>
        <row r="1538">
          <cell r="A1538" t="str">
            <v>99273</v>
          </cell>
          <cell r="B1538" t="str">
            <v>Poço de inspeção circular para drenagem, em alvenaria com tijolos cerâmicos maciços, diâmetro interno = 0,6 m, profundidade = 1,5 m, excluindo tampão. Af_05/2018</v>
          </cell>
          <cell r="C1538" t="str">
            <v>un</v>
          </cell>
          <cell r="D1538" t="str">
            <v>1.120,02</v>
          </cell>
        </row>
        <row r="1539">
          <cell r="A1539" t="str">
            <v>99274</v>
          </cell>
          <cell r="B1539" t="str">
            <v>Base para poço de visita retangular para drenagem, em alvenaria com blocos de concreto, dimensões internas = 1x3 m, profundidade = 1,45 m, excluindo tampão. Af_05/2018</v>
          </cell>
          <cell r="C1539" t="str">
            <v>un</v>
          </cell>
          <cell r="D1539" t="str">
            <v>3.720,76</v>
          </cell>
        </row>
        <row r="1540">
          <cell r="A1540" t="str">
            <v>99276</v>
          </cell>
          <cell r="B1540" t="str">
            <v>Acréscimo para poço de visita retangular para drenagem, em alvenaria com blocos de concreto, dimensões internas = 1,5x3 m. Af_05/2018</v>
          </cell>
          <cell r="C1540" t="str">
            <v>m</v>
          </cell>
          <cell r="D1540" t="str">
            <v>1.820,66</v>
          </cell>
        </row>
        <row r="1541">
          <cell r="A1541" t="str">
            <v>99277</v>
          </cell>
          <cell r="B1541" t="str">
            <v>Acréscimo para poço de visita retangular para drenagem, em alvenaria com blocos de concreto, dimensões internas = 1x3 m. Af_05/2018</v>
          </cell>
          <cell r="C1541" t="str">
            <v>m</v>
          </cell>
          <cell r="D1541" t="str">
            <v>1.639,92</v>
          </cell>
        </row>
        <row r="1542">
          <cell r="A1542" t="str">
            <v>99278</v>
          </cell>
          <cell r="B1542" t="str">
            <v>Acréscimo para poço de visita circular para drenagem, em concreto pré-moldado, diâmetro interno = 0,8 m. Af_05/2018</v>
          </cell>
          <cell r="C1542" t="str">
            <v>m</v>
          </cell>
          <cell r="D1542" t="str">
            <v>246,05</v>
          </cell>
        </row>
        <row r="1543">
          <cell r="A1543" t="str">
            <v>99279</v>
          </cell>
          <cell r="B1543" t="str">
            <v>Base para poço de visita retangular para drenagem, em alvenaria com blocos de concreto, dimensões internas = 1x3,5 m, profundidade = 1,45 m, excluindo tampão. Af_05/2018</v>
          </cell>
          <cell r="C1543" t="str">
            <v>un</v>
          </cell>
          <cell r="D1543" t="str">
            <v>4.196,12</v>
          </cell>
        </row>
        <row r="1544">
          <cell r="A1544" t="str">
            <v>99280</v>
          </cell>
          <cell r="B1544" t="str">
            <v>Base para poço de visita circular para drenagem, em alvenaria com tijolos cerâmicos maciços, diâmetro interno = 0,8 m, profundidade = 1,45 m, excluindo tampão. Af_05/2018</v>
          </cell>
          <cell r="C1544" t="str">
            <v>un</v>
          </cell>
          <cell r="D1544" t="str">
            <v>1.442,81</v>
          </cell>
        </row>
        <row r="1545">
          <cell r="A1545" t="str">
            <v>99281</v>
          </cell>
          <cell r="B1545" t="str">
            <v>Acréscimo para poço de visita retangular para drenagem, em alvenaria com blocos de concreto, dimensões internas = 1x3,5 m. Af_05/2018</v>
          </cell>
          <cell r="C1545" t="str">
            <v>m</v>
          </cell>
          <cell r="D1545" t="str">
            <v>1.820,66</v>
          </cell>
        </row>
        <row r="1546">
          <cell r="A1546" t="str">
            <v>99282</v>
          </cell>
          <cell r="B1546" t="str">
            <v>Acréscimo para poço de visita retangular para drenagem, em alvenaria com blocos de concreto, dimensões internas = 2,5x2,5 m. Af_05/2018</v>
          </cell>
          <cell r="C1546" t="str">
            <v>m</v>
          </cell>
          <cell r="D1546" t="str">
            <v>2.026,65</v>
          </cell>
        </row>
        <row r="1547">
          <cell r="A1547" t="str">
            <v>99283</v>
          </cell>
          <cell r="B1547" t="str">
            <v>Acréscimo para poço de visita circular para drenagem, em alvenaria com tijolos cerâmicos maciços, diâmetro interno = 0,8 m. Af_05/2018</v>
          </cell>
          <cell r="C1547" t="str">
            <v>m</v>
          </cell>
          <cell r="D1547" t="str">
            <v>855,95</v>
          </cell>
        </row>
        <row r="1548">
          <cell r="A1548" t="str">
            <v>99284</v>
          </cell>
          <cell r="B1548" t="str">
            <v>Base para poço de visita retangular para drenagem, em alvenaria com blocos de concreto, dimensões internas = 1,5x3,5 m, profundidade = 1,45 m, excluindo tampão. Af_05/2018</v>
          </cell>
          <cell r="C1548" t="str">
            <v>un</v>
          </cell>
          <cell r="D1548" t="str">
            <v>5.187,62</v>
          </cell>
        </row>
        <row r="1549">
          <cell r="A1549" t="str">
            <v>99286</v>
          </cell>
          <cell r="B1549" t="str">
            <v>Base para poço de visita retangular para drenagem, em alvenaria com blocos de concreto, dimensões internas = 1x4 m, profundidade = 1,45 m, excluindo tampão. Af_05/2018</v>
          </cell>
          <cell r="C1549" t="str">
            <v>un</v>
          </cell>
          <cell r="D1549" t="str">
            <v>4.671,60</v>
          </cell>
        </row>
        <row r="1550">
          <cell r="A1550" t="str">
            <v>99287</v>
          </cell>
          <cell r="B1550" t="str">
            <v>Base para poço de visita retangular para drenagem, em alvenaria com blocos de concreto, dimensões internas = 2,5x3 m, profundidade = 1,45 m, excluindo tampão. Af_05/2018</v>
          </cell>
          <cell r="C1550" t="str">
            <v>un</v>
          </cell>
          <cell r="D1550" t="str">
            <v>6.500,66</v>
          </cell>
        </row>
        <row r="1551">
          <cell r="A1551" t="str">
            <v>99288</v>
          </cell>
          <cell r="B1551" t="str">
            <v>Acréscimo para poço de visita circular para drenagem, em concreto pré-moldado, diâmetro interno = 1 m. Af_05/2018</v>
          </cell>
          <cell r="C1551" t="str">
            <v>m</v>
          </cell>
          <cell r="D1551" t="str">
            <v>297,01</v>
          </cell>
        </row>
        <row r="1552">
          <cell r="A1552" t="str">
            <v>99289</v>
          </cell>
          <cell r="B1552" t="str">
            <v>Acréscimo para poço de visita retangular para drenagem, em alvenaria com blocos de concreto, dimensões internas = 1x4 m. Af_05/2018</v>
          </cell>
          <cell r="C1552" t="str">
            <v>m</v>
          </cell>
          <cell r="D1552" t="str">
            <v>2.001,39</v>
          </cell>
        </row>
        <row r="1553">
          <cell r="A1553" t="str">
            <v>99290</v>
          </cell>
          <cell r="B1553" t="str">
            <v>Base para poço de visita retangular para drenagem, em alvenaria com blocos de concreto, dimensões internas = 1,5x1,5 m, profundidade = 1,45 m, excluindo tampão. Af_05/2018</v>
          </cell>
          <cell r="C1553" t="str">
            <v>un</v>
          </cell>
          <cell r="D1553" t="str">
            <v>2.811,50</v>
          </cell>
        </row>
        <row r="1554">
          <cell r="A1554" t="str">
            <v>99291</v>
          </cell>
          <cell r="B1554" t="str">
            <v>Acréscimo para poço de visita retangular para drenagem, em alvenaria com blocos de concreto, dimensões internas = 1,5x3,5 m. Af_05/2018</v>
          </cell>
          <cell r="C1554" t="str">
            <v>m</v>
          </cell>
          <cell r="D1554" t="str">
            <v>2.001,39</v>
          </cell>
        </row>
        <row r="1555">
          <cell r="A1555" t="str">
            <v>99292</v>
          </cell>
          <cell r="B1555" t="str">
            <v>Base para poço de visita circular para drenagem, em alvenaria com tijolos cerâmicos maciços, diâmetro interno = 1 m, profundidade = 1,45 m, excluindo tampão. Af_05/2018</v>
          </cell>
          <cell r="C1555" t="str">
            <v>un</v>
          </cell>
          <cell r="D1555" t="str">
            <v>1.770,02</v>
          </cell>
        </row>
        <row r="1556">
          <cell r="A1556" t="str">
            <v>99293</v>
          </cell>
          <cell r="B1556" t="str">
            <v>Acréscimo para poço de visita circular para drenagem, em alvenaria com tijolos cerâmicos maciços, diâmetro interno = 1 m. Af_05/2018</v>
          </cell>
          <cell r="C1556" t="str">
            <v>m</v>
          </cell>
          <cell r="D1556" t="str">
            <v>1.042,01</v>
          </cell>
        </row>
        <row r="1557">
          <cell r="A1557" t="str">
            <v>99294</v>
          </cell>
          <cell r="B1557" t="str">
            <v>Base para poço de visita retangular para drenagem, em alvenaria com blocos de concreto, dimensões internas = 1,5x4 m, profundidade = 1,45 m, excluindo tampão. Af_05/2018</v>
          </cell>
          <cell r="C1557" t="str">
            <v>un</v>
          </cell>
          <cell r="D1557" t="str">
            <v>5.776,97</v>
          </cell>
        </row>
        <row r="1558">
          <cell r="A1558" t="str">
            <v>99296</v>
          </cell>
          <cell r="B1558" t="str">
            <v>Acréscimo para poço de visita retangular para drenagem, em alvenaria com blocos de concreto, dimensões internas = 2,5x3 m. Af_05/2018</v>
          </cell>
          <cell r="C1558" t="str">
            <v>m</v>
          </cell>
          <cell r="D1558" t="str">
            <v>2.207,39</v>
          </cell>
        </row>
        <row r="1559">
          <cell r="A1559" t="str">
            <v>99297</v>
          </cell>
          <cell r="B1559" t="str">
            <v>Acréscimo para poço de visita retangular para drenagem, em alvenaria com blocos de concreto, dimensões internas = 1,5x4 m. Af_05/2018</v>
          </cell>
          <cell r="C1559" t="str">
            <v>m</v>
          </cell>
          <cell r="D1559" t="str">
            <v>2.203,03</v>
          </cell>
        </row>
        <row r="1560">
          <cell r="A1560" t="str">
            <v>99298</v>
          </cell>
          <cell r="B1560" t="str">
            <v>Base para poço de visita retangular para drenagem, em alvenaria com blocos de concreto, dimensões internas = 2,5x3,5 m, profundidade = 1,45 m, excluindo tampão. Af_05/2018</v>
          </cell>
          <cell r="C1560" t="str">
            <v>un</v>
          </cell>
          <cell r="D1560" t="str">
            <v>7.336,67</v>
          </cell>
        </row>
        <row r="1561">
          <cell r="A1561" t="str">
            <v>99299</v>
          </cell>
          <cell r="B1561" t="str">
            <v>Acréscimo para poço de visita retangular para drenagem, em alvenaria com blocos de concreto, dimensões internas = 2,5x3,5 m. Af_05/2018</v>
          </cell>
          <cell r="C1561" t="str">
            <v>m</v>
          </cell>
          <cell r="D1561" t="str">
            <v>2.388,08</v>
          </cell>
        </row>
        <row r="1562">
          <cell r="A1562" t="str">
            <v>99300</v>
          </cell>
          <cell r="B1562" t="str">
            <v>Base para poço de visita retangular para drenagem, em alvenaria com blocos de concreto, dimensões internas = 2,5x4 m, profundidade = 1,45 m, excluindo tampão. Af_05/2018</v>
          </cell>
          <cell r="C1562" t="str">
            <v>un</v>
          </cell>
          <cell r="D1562" t="str">
            <v>8.172,74</v>
          </cell>
        </row>
        <row r="1563">
          <cell r="A1563" t="str">
            <v>99301</v>
          </cell>
          <cell r="B1563" t="str">
            <v>Base para poço de visita retangular para drenagem, em alvenaria com blocos de concreto, dimensões internas = 2x2 m, profundidade = 1,45 m, excluindo tampão. Af_05/2018</v>
          </cell>
          <cell r="C1563" t="str">
            <v>un</v>
          </cell>
          <cell r="D1563" t="str">
            <v>4.121,10</v>
          </cell>
        </row>
        <row r="1564">
          <cell r="A1564" t="str">
            <v>99302</v>
          </cell>
          <cell r="B1564" t="str">
            <v>Acréscimo para poço de visita retangular para drenagem, em alvenaria com blocos de concreto, dimensões internas = 2,5x4 m. Af_05/2018</v>
          </cell>
          <cell r="C1564" t="str">
            <v>m</v>
          </cell>
          <cell r="D1564" t="str">
            <v>2.573,18</v>
          </cell>
        </row>
        <row r="1565">
          <cell r="A1565" t="str">
            <v>99303</v>
          </cell>
          <cell r="B1565" t="str">
            <v>Base para poço de visita retangular para drenagem, em alvenaria com blocos de concreto, dimensões internas = 3x3 m, profundidade = 1,45 m, excluindo tampão. Af_05/2018</v>
          </cell>
          <cell r="C1565" t="str">
            <v>un</v>
          </cell>
          <cell r="D1565" t="str">
            <v>7.491,33</v>
          </cell>
        </row>
        <row r="1566">
          <cell r="A1566" t="str">
            <v>99304</v>
          </cell>
          <cell r="B1566" t="str">
            <v>Acréscimo para poço de visita retangular para drenagem, em alvenaria com blocos de concreto, dimensões internas = 3x3 m. Af_05/2018</v>
          </cell>
          <cell r="C1566" t="str">
            <v>m</v>
          </cell>
          <cell r="D1566" t="str">
            <v>2.392,43</v>
          </cell>
        </row>
        <row r="1567">
          <cell r="A1567" t="str">
            <v>99305</v>
          </cell>
          <cell r="B1567" t="str">
            <v>Base para poço de visita retangular para drenagem, em alvenaria com blocos de concreto, dimensões internas = 3x3,5 m, profundidade = 1,45 m, excluindo tampão. Af_05/2018</v>
          </cell>
          <cell r="C1567" t="str">
            <v>un</v>
          </cell>
          <cell r="D1567" t="str">
            <v>8.449,80</v>
          </cell>
        </row>
        <row r="1568">
          <cell r="A1568" t="str">
            <v>99306</v>
          </cell>
          <cell r="B1568" t="str">
            <v>Acréscimo para poço de visita retangular para drenagem, em alvenaria com blocos de concreto, dimensões internas = 3x3,5 m. Af_05/2018</v>
          </cell>
          <cell r="C1568" t="str">
            <v>m</v>
          </cell>
          <cell r="D1568" t="str">
            <v>2.573,18</v>
          </cell>
        </row>
        <row r="1569">
          <cell r="A1569" t="str">
            <v>99307</v>
          </cell>
          <cell r="B1569" t="str">
            <v>Acréscimo para poço de visita retangular para drenagem, em alvenaria com blocos de concreto, dimensões internas = 2x2 m. Af_05/2018</v>
          </cell>
          <cell r="C1569" t="str">
            <v>m</v>
          </cell>
          <cell r="D1569" t="str">
            <v>1.660,82</v>
          </cell>
        </row>
        <row r="1570">
          <cell r="A1570" t="str">
            <v>99308</v>
          </cell>
          <cell r="B1570" t="str">
            <v>Base para poço de visita retangular para drenagem, em alvenaria com blocos de concreto, dimensões internas = 3x4 m, profundidade = 1,45 m, excluindo tampão. Af_05/2018</v>
          </cell>
          <cell r="C1570" t="str">
            <v>un</v>
          </cell>
          <cell r="D1570" t="str">
            <v>9.408,27</v>
          </cell>
        </row>
        <row r="1571">
          <cell r="A1571" t="str">
            <v>99309</v>
          </cell>
          <cell r="B1571" t="str">
            <v>Acréscimo para poço de visita retangular para drenagem, em alvenaria com blocos de concreto, dimensões internas = 3x4 m. Af_05/2018</v>
          </cell>
          <cell r="C1571" t="str">
            <v>m</v>
          </cell>
          <cell r="D1571" t="str">
            <v>2.758,29</v>
          </cell>
        </row>
        <row r="1572">
          <cell r="A1572" t="str">
            <v>99310</v>
          </cell>
          <cell r="B1572" t="str">
            <v>Base para poço de visita retangular para drenagem, em alvenaria com blocos de concreto, dimensões internas = 3,5x3,5 m, profundidade = 1,45 m, excluindo tampão. Af_05/2018</v>
          </cell>
          <cell r="C1572" t="str">
            <v>un</v>
          </cell>
          <cell r="D1572" t="str">
            <v>9.568,67</v>
          </cell>
        </row>
        <row r="1573">
          <cell r="A1573" t="str">
            <v>99311</v>
          </cell>
          <cell r="B1573" t="str">
            <v>Acréscimo para poço de visita retangular para drenagem, em alvenaria com blocos de concreto, dimensões internas = 3,5x3,5 m. Af_05/2018</v>
          </cell>
          <cell r="C1573" t="str">
            <v>m</v>
          </cell>
          <cell r="D1573" t="str">
            <v>2.758,29</v>
          </cell>
        </row>
        <row r="1574">
          <cell r="A1574" t="str">
            <v>99312</v>
          </cell>
          <cell r="B1574" t="str">
            <v>Base para poço de visita retangular para drenagem, em alvenaria com blocos de concreto, dimensões internas = 2x2,5 m, profundidade = 1,45 m, excluindo tampão. Af_05/2018</v>
          </cell>
          <cell r="C1574" t="str">
            <v>un</v>
          </cell>
          <cell r="D1574" t="str">
            <v>4.817,81</v>
          </cell>
        </row>
        <row r="1575">
          <cell r="A1575" t="str">
            <v>99313</v>
          </cell>
          <cell r="B1575" t="str">
            <v>Base para poço de visita retangular para drenagem, em alvenaria com blocos de concreto, dimensões internas = 3,5x4 m, profundidade = 1,45 m, excluindo tampão. Af_05/2018</v>
          </cell>
          <cell r="C1575" t="str">
            <v>un</v>
          </cell>
          <cell r="D1575" t="str">
            <v>10.650,40</v>
          </cell>
        </row>
        <row r="1576">
          <cell r="A1576" t="str">
            <v>99314</v>
          </cell>
          <cell r="B1576" t="str">
            <v>Acréscimo para poço de visita retangular para drenagem, em alvenaria com blocos de concreto, dimensões internas = 3,5x4 m. Af_05/2018</v>
          </cell>
          <cell r="C1576" t="str">
            <v>m</v>
          </cell>
          <cell r="D1576" t="str">
            <v>2.943,39</v>
          </cell>
        </row>
        <row r="1577">
          <cell r="A1577" t="str">
            <v>99315</v>
          </cell>
          <cell r="B1577" t="str">
            <v>Base para poço de visita retangular para drenagem, em alvenaria com blocos de concreto, dimensões internas = 4x4 m, profundidade = 1,45 m, excluindo tampão. Af_05/2018</v>
          </cell>
          <cell r="C1577" t="str">
            <v>un</v>
          </cell>
          <cell r="D1577" t="str">
            <v>11.899,30</v>
          </cell>
        </row>
        <row r="1578">
          <cell r="A1578" t="str">
            <v>99317</v>
          </cell>
          <cell r="B1578" t="str">
            <v>Acréscimo para poço de visita retangular para drenagem, em alvenaria com blocos de concreto, dimensões internas = 2x2,5 m. Af_05/2018</v>
          </cell>
          <cell r="C1578" t="str">
            <v>m</v>
          </cell>
          <cell r="D1578" t="str">
            <v>1.841,55</v>
          </cell>
        </row>
        <row r="1579">
          <cell r="A1579" t="str">
            <v>99318</v>
          </cell>
          <cell r="B1579" t="str">
            <v>Chaminé circular para poço de visita para drenagem, em concreto pré-moldado, diâmetro interno = 0,6 m. Af_05/2018</v>
          </cell>
          <cell r="C1579" t="str">
            <v>m</v>
          </cell>
          <cell r="D1579" t="str">
            <v>161,03</v>
          </cell>
        </row>
        <row r="1580">
          <cell r="A1580" t="str">
            <v>99319</v>
          </cell>
          <cell r="B1580" t="str">
            <v>Chaminé circular para poço de visita para drenagem, em alvenaria com tijolos cerâmicos maciços, diâmetro interno = 0,6 m. Af_05/2018</v>
          </cell>
          <cell r="C1580" t="str">
            <v>m</v>
          </cell>
          <cell r="D1580" t="str">
            <v>671,86</v>
          </cell>
        </row>
        <row r="1581">
          <cell r="A1581" t="str">
            <v>99320</v>
          </cell>
          <cell r="B1581" t="str">
            <v>Base para poço de visita retangular para drenagem, em alvenaria com blocos de concreto, dimensões internas = 2x3 m, profundidade = 1,45 m, excluindo tampão. Af_05/2018</v>
          </cell>
          <cell r="C1581" t="str">
            <v>un</v>
          </cell>
          <cell r="D1581" t="str">
            <v>5.557,17</v>
          </cell>
        </row>
        <row r="1582">
          <cell r="A1582" t="str">
            <v>99321</v>
          </cell>
          <cell r="B1582" t="str">
            <v>Acréscimo para poço de visita retangular para drenagem, em alvenaria com blocos de concreto, dimensões internas = 2x3 m. Af_05/2018</v>
          </cell>
          <cell r="C1582" t="str">
            <v>m</v>
          </cell>
          <cell r="D1582" t="str">
            <v>2.022,29</v>
          </cell>
        </row>
        <row r="1583">
          <cell r="A1583" t="str">
            <v>99322</v>
          </cell>
          <cell r="B1583" t="str">
            <v>Base para poço de visita retangular para drenagem, em alvenaria com blocos de concreto, dimensões internas = 2x3,5 m, profundidade = 1,45 m, excluindo tampão. Af_05/2018</v>
          </cell>
          <cell r="C1583" t="str">
            <v>un</v>
          </cell>
          <cell r="D1583" t="str">
            <v>6.259,13</v>
          </cell>
        </row>
        <row r="1584">
          <cell r="A1584" t="str">
            <v>99323</v>
          </cell>
          <cell r="B1584" t="str">
            <v>Acréscimo para poço de visita retangular para drenagem, em alvenaria com blocos de concreto, dimensões internas = 2x3,5 m. Af_05/2018</v>
          </cell>
          <cell r="C1584" t="str">
            <v>m</v>
          </cell>
          <cell r="D1584" t="str">
            <v>2.203,03</v>
          </cell>
        </row>
        <row r="1585">
          <cell r="A1585" t="str">
            <v>99324</v>
          </cell>
          <cell r="B1585" t="str">
            <v>Base para poço de visita retangular para drenagem, em alvenaria com blocos de concreto, dimensões internas = 2x4 m, profundidade = 1,45 m, excluindo tampão. Af_05/2018</v>
          </cell>
          <cell r="C1585" t="str">
            <v>un</v>
          </cell>
          <cell r="D1585" t="str">
            <v>6.961,06</v>
          </cell>
        </row>
        <row r="1586">
          <cell r="A1586" t="str">
            <v>99325</v>
          </cell>
          <cell r="B1586" t="str">
            <v>Acréscimo para poço de visita retangular para drenagem, em alvenaria com blocos de concreto, dimensões internas = 2x4 m. Af_05/2018</v>
          </cell>
          <cell r="C1586" t="str">
            <v>m</v>
          </cell>
          <cell r="D1586" t="str">
            <v>2.388,08</v>
          </cell>
        </row>
        <row r="1587">
          <cell r="A1587" t="str">
            <v>99326</v>
          </cell>
          <cell r="B1587" t="str">
            <v>Base para poço de visita retangular para drenagem, em alvenaria com blocos de concreto, dimensões internas = 2,5x2,5 m, profundidade = 1,45 m, excluindo tampão. Af_05/2018</v>
          </cell>
          <cell r="C1587" t="str">
            <v>un</v>
          </cell>
          <cell r="D1587" t="str">
            <v>5.664,65</v>
          </cell>
        </row>
        <row r="1588">
          <cell r="A1588" t="str">
            <v>99327</v>
          </cell>
          <cell r="B1588" t="str">
            <v>Acréscimo para poço de visita retangular para drenagem, em alvenaria com blocos de concreto, dimensões internas = 4x4 m. Af_05/2018</v>
          </cell>
          <cell r="C1588" t="str">
            <v>m</v>
          </cell>
          <cell r="D1588" t="str">
            <v>3.085,79</v>
          </cell>
        </row>
        <row r="1589">
          <cell r="A1589" t="str">
            <v>94263</v>
          </cell>
          <cell r="B1589" t="str">
            <v>Guia (meio-fio) concreto, moldada  in loco  em trecho reto com extrusora, 13 cm base x 22 cm altura. Af_06/2016</v>
          </cell>
          <cell r="C1589" t="str">
            <v>m</v>
          </cell>
          <cell r="D1589" t="str">
            <v>21,72</v>
          </cell>
        </row>
        <row r="1590">
          <cell r="A1590" t="str">
            <v>94264</v>
          </cell>
          <cell r="B1590" t="str">
            <v>Guia (meio-fio) concreto, moldada  in loco  em trecho curvo com extrusora, 13 cm base x 22 cm altura. Af_06/2016</v>
          </cell>
          <cell r="C1590" t="str">
            <v>m</v>
          </cell>
          <cell r="D1590" t="str">
            <v>24,60</v>
          </cell>
        </row>
        <row r="1591">
          <cell r="A1591" t="str">
            <v>94265</v>
          </cell>
          <cell r="B1591" t="str">
            <v>Guia (meio-fio) concreto, moldada  in loco  em trecho reto com extrusora, 15 cm base x 30 cm altura. Af_06/2016</v>
          </cell>
          <cell r="C1591" t="str">
            <v>m</v>
          </cell>
          <cell r="D1591" t="str">
            <v>27,51</v>
          </cell>
        </row>
        <row r="1592">
          <cell r="A1592" t="str">
            <v>94266</v>
          </cell>
          <cell r="B1592" t="str">
            <v>Guia (meio-fio) concreto, moldada  in loco  em trecho curvo com extrusora, 15 cm base x 30 cm altura. Af_06/2016</v>
          </cell>
          <cell r="C1592" t="str">
            <v>m</v>
          </cell>
          <cell r="D1592" t="str">
            <v>30,80</v>
          </cell>
        </row>
        <row r="1593">
          <cell r="A1593" t="str">
            <v>94267</v>
          </cell>
          <cell r="B1593" t="str">
            <v>Guia (meio-fio) e sarjeta conjugados de concreto, moldada  in loco  em trecho reto com extrusora, 45 cm base (15 cm base da guia + 30 cm base da sarjeta) x 22 cm altura. Af_06/2016</v>
          </cell>
          <cell r="C1593" t="str">
            <v>m</v>
          </cell>
          <cell r="D1593" t="str">
            <v>32,02</v>
          </cell>
        </row>
        <row r="1594">
          <cell r="A1594" t="str">
            <v>94268</v>
          </cell>
          <cell r="B1594" t="str">
            <v>Guia (meio-fio) e sarjeta conjugados de concreto, moldada  in loco  em trecho curvo com extrusora, 45 cm base (15 cm base da guia + 30 cm base da sarjeta) x 22 cm altura. Af_06/2016</v>
          </cell>
          <cell r="C1594" t="str">
            <v>m</v>
          </cell>
          <cell r="D1594" t="str">
            <v>35,65</v>
          </cell>
        </row>
        <row r="1595">
          <cell r="A1595" t="str">
            <v>94269</v>
          </cell>
          <cell r="B1595" t="str">
            <v>Guia (meio-fio) e sarjeta conjugados de concreto, moldada  in loco  em trecho reto com extrusora, 60 cm base (15 cm base da guia + 45 cm base da sarjeta) x 26 cm altura. Af_06/2016</v>
          </cell>
          <cell r="C1595" t="str">
            <v>m</v>
          </cell>
          <cell r="D1595" t="str">
            <v>44,75</v>
          </cell>
        </row>
        <row r="1596">
          <cell r="A1596" t="str">
            <v>94270</v>
          </cell>
          <cell r="B1596" t="str">
            <v>Guia (meio-fio) e sarjeta conjugados de concreto, moldada in loco  em trecho curvo com extrusora, 60 cm base (15 cm base da guia + 45 cm base da sarjeta) x 26 cm altura. Af_06/2016</v>
          </cell>
          <cell r="C1596" t="str">
            <v>m</v>
          </cell>
          <cell r="D1596" t="str">
            <v>49,81</v>
          </cell>
        </row>
        <row r="1597">
          <cell r="A1597" t="str">
            <v>94271</v>
          </cell>
          <cell r="B1597" t="str">
            <v>Guia (meio-fio) e sarjeta conjugados de concreto, moldada  in loco  em trecho reto com extrusora, 65 cm base (15 cm base da guia + 50 cm base da sarjeta) x 26 cm altura. Af_06/2016</v>
          </cell>
          <cell r="C1597" t="str">
            <v>m</v>
          </cell>
          <cell r="D1597" t="str">
            <v>54,58</v>
          </cell>
        </row>
        <row r="1598">
          <cell r="A1598" t="str">
            <v>94272</v>
          </cell>
          <cell r="B1598" t="str">
            <v>Guia (meio-fio) e sarjeta conjugados de concreto, moldada  in loco  em trecho curvo com extrusora, 65 cm base (15 cm base da guia + 50 cm base da sarjeta) x 26 cm altura. Af_06/2016</v>
          </cell>
          <cell r="C1598" t="str">
            <v>m</v>
          </cell>
          <cell r="D1598" t="str">
            <v>61,32</v>
          </cell>
        </row>
        <row r="1599">
          <cell r="A1599" t="str">
            <v>94273</v>
          </cell>
          <cell r="B1599" t="str">
            <v>Assentamento de guia (meio-fio) em trecho reto, confeccionada em concreto pré-fabricado, dimensões 100x15x13x30 cm (comprimento x base inferior x base superior x altura), para vias urbanas (uso viário). Af_06/2016</v>
          </cell>
          <cell r="C1599" t="str">
            <v>m</v>
          </cell>
          <cell r="D1599" t="str">
            <v>30,94</v>
          </cell>
        </row>
        <row r="1600">
          <cell r="A1600" t="str">
            <v>94274</v>
          </cell>
          <cell r="B1600" t="str">
            <v>Assentamento de guia (meio-fio) em trecho curvo, confeccionada em concreto pré-fabricado, dimensões 100x15x13x30 cm (comprimento x base inferior x base superior x altura), para vias urbanas (uso viário). Af_06/2016</v>
          </cell>
          <cell r="C1600" t="str">
            <v>m</v>
          </cell>
          <cell r="D1600" t="str">
            <v>34,18</v>
          </cell>
        </row>
        <row r="1601">
          <cell r="A1601" t="str">
            <v>94275</v>
          </cell>
          <cell r="B1601" t="str">
            <v>Assentamento de guia (meio-fio) em trecho reto, confeccionada em concreto pré-fabricado, dimensões 100x15x13x20 cm (comprimento x base inferior x base superior x altura), para urbanização interna de empreendimentos. Af_06/2016_p</v>
          </cell>
          <cell r="C1601" t="str">
            <v>m</v>
          </cell>
          <cell r="D1601" t="str">
            <v>29,35</v>
          </cell>
        </row>
        <row r="1602">
          <cell r="A1602" t="str">
            <v>94276</v>
          </cell>
          <cell r="B1602" t="str">
            <v>Assentamento de guia (meio-fio) em trecho curvo, confeccionada em concreto pré-fabricado, dimensões 100x15x13x20 cm (comprimento x base inferior x base superior x altura), para urbanização interna de empreendimentos. Af_06/2016_p</v>
          </cell>
          <cell r="C1602" t="str">
            <v>m</v>
          </cell>
          <cell r="D1602" t="str">
            <v>32,59</v>
          </cell>
        </row>
        <row r="1603">
          <cell r="A1603" t="str">
            <v>94281</v>
          </cell>
          <cell r="B1603" t="str">
            <v>Execução de sarjeta de concreto usinado, moldada  in loco  em trecho reto, 30 cm base x 15 cm altura. Af_06/2016</v>
          </cell>
          <cell r="C1603" t="str">
            <v>m</v>
          </cell>
          <cell r="D1603" t="str">
            <v>34,21</v>
          </cell>
        </row>
        <row r="1604">
          <cell r="A1604" t="str">
            <v>94282</v>
          </cell>
          <cell r="B1604" t="str">
            <v>Execução de sarjeta de concreto usinado, moldada  in loco  em trecho curvo, 30 cm base x 15 cm altura. Af_06/2016</v>
          </cell>
          <cell r="C1604" t="str">
            <v>m</v>
          </cell>
          <cell r="D1604" t="str">
            <v>44,07</v>
          </cell>
        </row>
        <row r="1605">
          <cell r="A1605" t="str">
            <v>94283</v>
          </cell>
          <cell r="B1605" t="str">
            <v>Execução de sarjeta de concreto usinado, moldada  in loco  em trecho reto, 45 cm base x 15 cm altura. Af_06/2016</v>
          </cell>
          <cell r="C1605" t="str">
            <v>m</v>
          </cell>
          <cell r="D1605" t="str">
            <v>42,78</v>
          </cell>
        </row>
        <row r="1606">
          <cell r="A1606" t="str">
            <v>94284</v>
          </cell>
          <cell r="B1606" t="str">
            <v>Execução de sarjeta de concreto usinado, moldada  in loco  em trecho curvo, 45 cm base x 15 cm altura. Af_06/2016</v>
          </cell>
          <cell r="C1606" t="str">
            <v>m</v>
          </cell>
          <cell r="D1606" t="str">
            <v>52,64</v>
          </cell>
        </row>
        <row r="1607">
          <cell r="A1607" t="str">
            <v>94285</v>
          </cell>
          <cell r="B1607" t="str">
            <v>Execução de sarjeta de concreto usinado, moldada  in loco  em trecho reto, 60 cm base x 15 cm altura. Af_06/2016</v>
          </cell>
          <cell r="C1607" t="str">
            <v>m</v>
          </cell>
          <cell r="D1607" t="str">
            <v>50,87</v>
          </cell>
        </row>
        <row r="1608">
          <cell r="A1608" t="str">
            <v>94286</v>
          </cell>
          <cell r="B1608" t="str">
            <v>Execução de sarjeta de concreto usinado, moldada  in loco  em trecho curvo, 60 cm base x 15 cm altura. Af_06/2016</v>
          </cell>
          <cell r="C1608" t="str">
            <v>m</v>
          </cell>
          <cell r="D1608" t="str">
            <v>60,73</v>
          </cell>
        </row>
        <row r="1609">
          <cell r="A1609" t="str">
            <v>94287</v>
          </cell>
          <cell r="B1609" t="str">
            <v>Execução de sarjeta de concreto usinado, moldada  in loco  em trecho reto, 30 cm base x 10 cm altura. Af_06/2016</v>
          </cell>
          <cell r="C1609" t="str">
            <v>m</v>
          </cell>
          <cell r="D1609" t="str">
            <v>27,37</v>
          </cell>
        </row>
        <row r="1610">
          <cell r="A1610" t="str">
            <v>94288</v>
          </cell>
          <cell r="B1610" t="str">
            <v>Execução de sarjeta de concreto usinado, moldada  in loco  em trecho curvo, 30 cm base x 10 cm altura. Af_06/2016</v>
          </cell>
          <cell r="C1610" t="str">
            <v>m</v>
          </cell>
          <cell r="D1610" t="str">
            <v>35,98</v>
          </cell>
        </row>
        <row r="1611">
          <cell r="A1611" t="str">
            <v>94289</v>
          </cell>
          <cell r="B1611" t="str">
            <v>Execução de sarjeta de concreto usinado, moldada  in loco  em trecho reto, 45 cm base x 10 cm altura. Af_06/2016</v>
          </cell>
          <cell r="C1611" t="str">
            <v>m</v>
          </cell>
          <cell r="D1611" t="str">
            <v>33,58</v>
          </cell>
        </row>
        <row r="1612">
          <cell r="A1612" t="str">
            <v>94290</v>
          </cell>
          <cell r="B1612" t="str">
            <v>Execução de sarjeta de concreto usinado, moldada  in loco  em trecho curvo, 45 cm base x 10 cm altura. Af_06/2016</v>
          </cell>
          <cell r="C1612" t="str">
            <v>m</v>
          </cell>
          <cell r="D1612" t="str">
            <v>42,21</v>
          </cell>
        </row>
        <row r="1613">
          <cell r="A1613" t="str">
            <v>94291</v>
          </cell>
          <cell r="B1613" t="str">
            <v>Execução de sarjeta de concreto usinado, moldada  in loco  em trecho reto, 60 cm base x 10 cm altura. Af_06/2016</v>
          </cell>
          <cell r="C1613" t="str">
            <v>m</v>
          </cell>
          <cell r="D1613" t="str">
            <v>39,37</v>
          </cell>
        </row>
        <row r="1614">
          <cell r="A1614" t="str">
            <v>94292</v>
          </cell>
          <cell r="B1614" t="str">
            <v>Execução de sarjeta de concreto usinado, moldada  in loco  em trecho curvo, 60 cm base x 10 cm altura. Af_06/2016</v>
          </cell>
          <cell r="C1614" t="str">
            <v>m</v>
          </cell>
          <cell r="D1614" t="str">
            <v>47,99</v>
          </cell>
        </row>
        <row r="1615">
          <cell r="A1615" t="str">
            <v>94293</v>
          </cell>
          <cell r="B1615" t="str">
            <v>Execução de sarjetão de concreto usinado, moldada  in loco  em trecho reto, 100 cm base x 20 cm altura. Af_06/2016</v>
          </cell>
          <cell r="C1615" t="str">
            <v>m</v>
          </cell>
          <cell r="D1615" t="str">
            <v>97,67</v>
          </cell>
        </row>
        <row r="1616">
          <cell r="A1616" t="str">
            <v>94294</v>
          </cell>
          <cell r="B1616" t="str">
            <v>Execução de escoras de concreto para contenção de guias pré-fabricadas. Af_06/2016</v>
          </cell>
          <cell r="C1616" t="str">
            <v>m</v>
          </cell>
          <cell r="D1616" t="str">
            <v>5,51</v>
          </cell>
        </row>
        <row r="1617">
          <cell r="A1617" t="str">
            <v>94037</v>
          </cell>
          <cell r="B1617" t="str">
            <v>Escoramento de vala, tipo pontaleteamento, com profundidade de 0 a 1,5 m, largura menor que 1,5 m, em local com nível alto de interferência. Af_06/2016</v>
          </cell>
          <cell r="C1617" t="str">
            <v>m²</v>
          </cell>
          <cell r="D1617" t="str">
            <v>17,70</v>
          </cell>
        </row>
        <row r="1618">
          <cell r="A1618" t="str">
            <v>94038</v>
          </cell>
          <cell r="B1618" t="str">
            <v>Escoramento de vala, tipo pontaleteamento, com profundidade de 0 a 1,5 m, largura maior ou igual a 1,5 m e menor que 2,5 m, em local com nível alto de interferência. Af_06/2016</v>
          </cell>
          <cell r="C1618" t="str">
            <v>m²</v>
          </cell>
          <cell r="D1618" t="str">
            <v>24,30</v>
          </cell>
        </row>
        <row r="1619">
          <cell r="A1619" t="str">
            <v>94039</v>
          </cell>
          <cell r="B1619" t="str">
            <v>Escoramento de vala, tipo pontaleteamento, com profundidade de 1,5 a 3,0 m, largura menor que 1,5 m, em local com nível alto de interferência. Af_06/2016</v>
          </cell>
          <cell r="C1619" t="str">
            <v>m²</v>
          </cell>
          <cell r="D1619" t="str">
            <v>13,99</v>
          </cell>
        </row>
        <row r="1620">
          <cell r="A1620" t="str">
            <v>94040</v>
          </cell>
          <cell r="B1620" t="str">
            <v>Escoramento de vala, tipo pontaleteamento, com profundidade de 1,5 a 3,0 m, largura maior ou igual a 1,5 m e menor que 2,5 m, em local com nível alto de interferência. Af_06/2016</v>
          </cell>
          <cell r="C1620" t="str">
            <v>m²</v>
          </cell>
          <cell r="D1620" t="str">
            <v>20,64</v>
          </cell>
        </row>
        <row r="1621">
          <cell r="A1621" t="str">
            <v>94041</v>
          </cell>
          <cell r="B1621" t="str">
            <v>Escoramento de vala, tipo pontaleteamento, com profundidade de 3,0 a 4,5 m, largura menor que 1,5 m em local com nível alto de interferência. Af_06/2016</v>
          </cell>
          <cell r="C1621" t="str">
            <v>m²</v>
          </cell>
          <cell r="D1621" t="str">
            <v>10,84</v>
          </cell>
        </row>
        <row r="1622">
          <cell r="A1622" t="str">
            <v>94042</v>
          </cell>
          <cell r="B1622" t="str">
            <v>Escoramento de vala, tipo pontaleteamento, com profundidade de 3,0 a 4,5 m, largura maior ou igual a 1,5 m e menor que 2,5 m, em local com nível alto de interferência. Af_06/2016</v>
          </cell>
          <cell r="C1622" t="str">
            <v>m²</v>
          </cell>
          <cell r="D1622" t="str">
            <v>17,68</v>
          </cell>
        </row>
        <row r="1623">
          <cell r="A1623" t="str">
            <v>94043</v>
          </cell>
          <cell r="B1623" t="str">
            <v>Escoramento de vala, tipo pontaleteamento, com profundidade de 0 a 1,5 m, largura menor que 1,5 m, em local com nível baixo de interferência. Af_06/2016</v>
          </cell>
          <cell r="C1623" t="str">
            <v>m²</v>
          </cell>
          <cell r="D1623" t="str">
            <v>16,67</v>
          </cell>
        </row>
        <row r="1624">
          <cell r="A1624" t="str">
            <v>94044</v>
          </cell>
          <cell r="B1624" t="str">
            <v>Escoramento de vala, tipo pontaleteamento, com profundidade de 0 a 1,5 m, largura maior ou igual a 1,5 m e menor que 2,5 m, em local com nível baixo de interferência. Af_06/2016</v>
          </cell>
          <cell r="C1624" t="str">
            <v>m²</v>
          </cell>
          <cell r="D1624" t="str">
            <v>23,31</v>
          </cell>
        </row>
        <row r="1625">
          <cell r="A1625" t="str">
            <v>94045</v>
          </cell>
          <cell r="B1625" t="str">
            <v>Escoramento de vala, tipo pontaleteamento, com profundidade de 1,5 a 3,0 m, largura menor que 1,5 m, em local com nível baixo de interferência. Af_06/2016</v>
          </cell>
          <cell r="C1625" t="str">
            <v>m²</v>
          </cell>
          <cell r="D1625" t="str">
            <v>13,01</v>
          </cell>
        </row>
        <row r="1626">
          <cell r="A1626" t="str">
            <v>94046</v>
          </cell>
          <cell r="B1626" t="str">
            <v>Escoramento de vala, tipo pontaleteamento, com profundidade de 1,5 a 3,0 m, largura maior ou igual a 1,5 m e menor que 2,5 m, em local com nível baixo de interferência. Af_06/2016</v>
          </cell>
          <cell r="C1626" t="str">
            <v>m²</v>
          </cell>
          <cell r="D1626" t="str">
            <v>19,61</v>
          </cell>
        </row>
        <row r="1627">
          <cell r="A1627" t="str">
            <v>94047</v>
          </cell>
          <cell r="B1627" t="str">
            <v>Escoramento de vala, tipo pontaleteamento, com profundidade de 3,0 a 4,5 m, largura menor que 1,5 m em local com nível baixo de interferência. Af_06/2016</v>
          </cell>
          <cell r="C1627" t="str">
            <v>m²</v>
          </cell>
          <cell r="D1627" t="str">
            <v>9,84</v>
          </cell>
        </row>
        <row r="1628">
          <cell r="A1628" t="str">
            <v>94048</v>
          </cell>
          <cell r="B1628" t="str">
            <v>Escoramento de vala, tipo pontaleteamento, com profundidade de 3,0 a 4,5 m, largura maior ou igual a 1,5 m e menor que 2,5 m, em local com nível baixo de interferência. Af_06/2016</v>
          </cell>
          <cell r="C1628" t="str">
            <v>m²</v>
          </cell>
          <cell r="D1628" t="str">
            <v>16,64</v>
          </cell>
        </row>
        <row r="1629">
          <cell r="A1629" t="str">
            <v>94049</v>
          </cell>
          <cell r="B1629" t="str">
            <v>Escoramento de vala, tipo descontínuo, com profundidade de 0 a 1,5 m, largura menor que 1,5 m, em local com nível alto de interferência. Af_06/2016</v>
          </cell>
          <cell r="C1629" t="str">
            <v>m²</v>
          </cell>
          <cell r="D1629" t="str">
            <v>30,21</v>
          </cell>
        </row>
        <row r="1630">
          <cell r="A1630" t="str">
            <v>94050</v>
          </cell>
          <cell r="B1630" t="str">
            <v>Escoramento de vala, tipo descontínuo, com profundidade de 0 a 1,5 m, largura maior ou igual a 1,5 m e menor que 2,5 m, em local com nível alto de interferência. Af_06/2016</v>
          </cell>
          <cell r="C1630" t="str">
            <v>m²</v>
          </cell>
          <cell r="D1630" t="str">
            <v>38,78</v>
          </cell>
        </row>
        <row r="1631">
          <cell r="A1631" t="str">
            <v>94051</v>
          </cell>
          <cell r="B1631" t="str">
            <v>Escoramento de vala, tipo descontínuo, com profundidade de 1,5 m a 3,0 m, largura menor que 1,5 m, em local com nível alto de interferência. Af_06/2016</v>
          </cell>
          <cell r="C1631" t="str">
            <v>m²</v>
          </cell>
          <cell r="D1631" t="str">
            <v>25,04</v>
          </cell>
        </row>
        <row r="1632">
          <cell r="A1632" t="str">
            <v>94052</v>
          </cell>
          <cell r="B1632" t="str">
            <v>Escoramento de vala, tipo descontínuo, com profundidade de 1,5 a 3,0 m, largura maior ou igual a 1,5 m e menor que 2,5 m, em local com nível alto de interferência. Af_06/2016</v>
          </cell>
          <cell r="C1632" t="str">
            <v>m²</v>
          </cell>
          <cell r="D1632" t="str">
            <v>33,45</v>
          </cell>
        </row>
        <row r="1633">
          <cell r="A1633" t="str">
            <v>94053</v>
          </cell>
          <cell r="B1633" t="str">
            <v>Escoramento de vala, tipo descontínuo, com profundidade de 3,0 a 4,5 m, largura menor que 1,5 m, em local com nível alto de interferência. Af_06/2016</v>
          </cell>
          <cell r="C1633" t="str">
            <v>m²</v>
          </cell>
          <cell r="D1633" t="str">
            <v>22,01</v>
          </cell>
        </row>
        <row r="1634">
          <cell r="A1634" t="str">
            <v>94054</v>
          </cell>
          <cell r="B1634" t="str">
            <v>Escoramento de vala, tipo descontínuo, com profundidade de 3,0 a 4,5 m, largura maior ou igual a 1,5 e menor que 2,5 m, em local com nível alto de interferência. Af_06/2016</v>
          </cell>
          <cell r="C1634" t="str">
            <v>m²</v>
          </cell>
          <cell r="D1634" t="str">
            <v>30,62</v>
          </cell>
        </row>
        <row r="1635">
          <cell r="A1635" t="str">
            <v>94055</v>
          </cell>
          <cell r="B1635" t="str">
            <v>Escoramento de vala, tipo descontínuo, com profundidade de 0 a 1,5 m, largura menor que 1,5 m, em local com nível baixo de interferência. Af_06/2016</v>
          </cell>
          <cell r="C1635" t="str">
            <v>m²</v>
          </cell>
          <cell r="D1635" t="str">
            <v>28,89</v>
          </cell>
        </row>
        <row r="1636">
          <cell r="A1636" t="str">
            <v>94056</v>
          </cell>
          <cell r="B1636" t="str">
            <v>Escoramento de vala, tipo descontínuo, com profundidade de 0 a 1,5 m, largura maior ou igual a 1,5 m e menor que 2,5 m, em local com nível baixo de interferência. Af_06/2016</v>
          </cell>
          <cell r="C1636" t="str">
            <v>m²</v>
          </cell>
          <cell r="D1636" t="str">
            <v>37,48</v>
          </cell>
        </row>
        <row r="1637">
          <cell r="A1637" t="str">
            <v>94057</v>
          </cell>
          <cell r="B1637" t="str">
            <v>Escoramento de vala, tipo descontínuo, com profundidade de 1,5 m a 3,0 m, largura menor que 1,5 m, em local com nível baixo de interferência. Af_06/2016</v>
          </cell>
          <cell r="C1637" t="str">
            <v>m²</v>
          </cell>
          <cell r="D1637" t="str">
            <v>23,73</v>
          </cell>
        </row>
        <row r="1638">
          <cell r="A1638" t="str">
            <v>94058</v>
          </cell>
          <cell r="B1638" t="str">
            <v>Escoramento de vala, tipo descontínuo, com profundidade de 1,5 a 3,0 m, largura maior ou igual a 1,5 m e menor que 2,5 m, em local com nível baixo de interferência. Af_06/2016</v>
          </cell>
          <cell r="C1638" t="str">
            <v>m²</v>
          </cell>
          <cell r="D1638" t="str">
            <v>32,15</v>
          </cell>
        </row>
        <row r="1639">
          <cell r="A1639" t="str">
            <v>94059</v>
          </cell>
          <cell r="B1639" t="str">
            <v>Escoramento de vala, tipo descontínuo, com profundidade de 3,0 a 4,5 m, largura menor que 1,5 m, em local com nível baixo de interferência. Af_06/2016</v>
          </cell>
          <cell r="C1639" t="str">
            <v>m²</v>
          </cell>
          <cell r="D1639" t="str">
            <v>20,72</v>
          </cell>
        </row>
        <row r="1640">
          <cell r="A1640" t="str">
            <v>94060</v>
          </cell>
          <cell r="B1640" t="str">
            <v>Escoramento de vala, tipo descontínuo, com profundidade de 3,0 a 4,5 m, largura maior ou igual a 1,5 e menor que 2,5 m, em local com nível baixo de interferência. Af_06/2016</v>
          </cell>
          <cell r="C1640" t="str">
            <v>m²</v>
          </cell>
          <cell r="D1640" t="str">
            <v>29,31</v>
          </cell>
        </row>
        <row r="1641">
          <cell r="A1641" t="str">
            <v>83770</v>
          </cell>
          <cell r="B1641" t="str">
            <v>Escoramento continuo de valas, misto, com perfil i de 8"</v>
          </cell>
          <cell r="C1641" t="str">
            <v>m²</v>
          </cell>
          <cell r="D1641" t="str">
            <v>146,17</v>
          </cell>
        </row>
        <row r="1642">
          <cell r="A1642" t="str">
            <v>73301</v>
          </cell>
          <cell r="B1642" t="str">
            <v>Escoramento formas ate h = 3,30m, com madeira de 3a qualidade, nao aparelhada, aproveitamento tabuas 3x e prumos 4x.</v>
          </cell>
          <cell r="C1642" t="str">
            <v>m³</v>
          </cell>
          <cell r="D1642" t="str">
            <v>9,35</v>
          </cell>
        </row>
        <row r="1643">
          <cell r="A1643" t="str">
            <v>83515</v>
          </cell>
          <cell r="B1643" t="str">
            <v>Escoramento formas de h=3,30 a 3,50 m, com madeira 3a qualidade, nao aparelhada, aproveitamento tabuas 3x e prumos 4x</v>
          </cell>
          <cell r="C1643" t="str">
            <v>m³</v>
          </cell>
          <cell r="D1643" t="str">
            <v>17,73</v>
          </cell>
        </row>
        <row r="1644">
          <cell r="A1644" t="str">
            <v>83516</v>
          </cell>
          <cell r="B1644" t="str">
            <v>Escoramento formas h=3,50 a 4,00 m, com madeira de 3a qualidade, nao aparelhada, aproveitamento tabuas 3x e prumos 4x.</v>
          </cell>
          <cell r="C1644" t="str">
            <v>m³</v>
          </cell>
          <cell r="D1644" t="str">
            <v>20,46</v>
          </cell>
        </row>
        <row r="1645">
          <cell r="A1645" t="str">
            <v>72144</v>
          </cell>
          <cell r="B1645" t="str">
            <v>Recolocacao de folhas de porta de passagem ou janela, considerando reaproveitamento do material</v>
          </cell>
          <cell r="C1645" t="str">
            <v>un</v>
          </cell>
          <cell r="D1645" t="str">
            <v>74,00</v>
          </cell>
        </row>
        <row r="1646">
          <cell r="A1646" t="str">
            <v>73910/8</v>
          </cell>
          <cell r="B1646" t="str">
            <v>Porta de madeira compensada lisa para pintura, 120x210x3,5cm, 2 folhas, incluso aduela 2a, alizar 2a e dobradicas</v>
          </cell>
          <cell r="C1646" t="str">
            <v>un</v>
          </cell>
          <cell r="D1646" t="str">
            <v>591,47</v>
          </cell>
        </row>
        <row r="1647">
          <cell r="A1647" t="str">
            <v>73910/9</v>
          </cell>
          <cell r="B1647" t="str">
            <v>Porta de madeira compensada lisa para cera ou verniz, 120x210x3,5cm, 2 folhas, incluso aduela 1a, alizar 1a e dobradicas com anel</v>
          </cell>
          <cell r="C1647" t="str">
            <v>un</v>
          </cell>
          <cell r="D1647" t="str">
            <v>817,41</v>
          </cell>
        </row>
        <row r="1648">
          <cell r="A1648" t="str">
            <v>84874</v>
          </cell>
          <cell r="B1648" t="str">
            <v>Alcapao em compensado de madeira cedro/virola, 60x60x2cm, com marco 7x3cm, alizar de 2a, dobradicas em latao cromado e tarjeta cromada</v>
          </cell>
          <cell r="C1648" t="str">
            <v>un</v>
          </cell>
          <cell r="D1648" t="str">
            <v>203,57</v>
          </cell>
        </row>
        <row r="1649">
          <cell r="A1649" t="str">
            <v>84876</v>
          </cell>
          <cell r="B1649" t="str">
            <v>Porta madeira 1a correr p/vidro 30mm/ guarnicao 15cm/alizar</v>
          </cell>
          <cell r="C1649" t="str">
            <v>m²</v>
          </cell>
          <cell r="D1649" t="str">
            <v>528,74</v>
          </cell>
        </row>
        <row r="1650">
          <cell r="A1650" t="str">
            <v>90800</v>
          </cell>
          <cell r="B1650" t="str">
            <v>Aduela / marco / batente para porta de 60x210cm, padrão médio - fornecimento e montagem. Af_08/2015</v>
          </cell>
          <cell r="C1650" t="str">
            <v>un</v>
          </cell>
          <cell r="D1650" t="str">
            <v>142,18</v>
          </cell>
        </row>
        <row r="1651">
          <cell r="A1651" t="str">
            <v>90801</v>
          </cell>
          <cell r="B1651" t="str">
            <v>Aduela / marco / batente para porta de 70x210cm, padrão médio - fornecimento e montagem. Af_08/2015</v>
          </cell>
          <cell r="C1651" t="str">
            <v>un</v>
          </cell>
          <cell r="D1651" t="str">
            <v>148,80</v>
          </cell>
        </row>
        <row r="1652">
          <cell r="A1652" t="str">
            <v>90802</v>
          </cell>
          <cell r="B1652" t="str">
            <v>Aduela / marco / batente para porta de 80x210cm, padrão médio - fornecimento e montagem. Af_08/2015</v>
          </cell>
          <cell r="C1652" t="str">
            <v>un</v>
          </cell>
          <cell r="D1652" t="str">
            <v>155,43</v>
          </cell>
        </row>
        <row r="1653">
          <cell r="A1653" t="str">
            <v>90803</v>
          </cell>
          <cell r="B1653" t="str">
            <v>Aduela / marco / batente para porta de 90x210cm, padrão médio - fornecimento e montagem. Af_08/2015</v>
          </cell>
          <cell r="C1653" t="str">
            <v>un</v>
          </cell>
          <cell r="D1653" t="str">
            <v>162,04</v>
          </cell>
        </row>
        <row r="1654">
          <cell r="A1654" t="str">
            <v>90804</v>
          </cell>
          <cell r="B1654" t="str">
            <v>Aduela / marco / batente para porta de 60x210cm, fixação com argamassa, padrão médio - fornecimento e instalação. Af_08/2015_p</v>
          </cell>
          <cell r="C1654" t="str">
            <v>un</v>
          </cell>
          <cell r="D1654" t="str">
            <v>201,74</v>
          </cell>
        </row>
        <row r="1655">
          <cell r="A1655" t="str">
            <v>90805</v>
          </cell>
          <cell r="B1655" t="str">
            <v>Aduela / marco / batente para porta de 60x210cm, fixação com argamassa - somente instalação. Af_08/2015_p</v>
          </cell>
          <cell r="C1655" t="str">
            <v>un</v>
          </cell>
          <cell r="D1655" t="str">
            <v>59,56</v>
          </cell>
        </row>
        <row r="1656">
          <cell r="A1656" t="str">
            <v>90806</v>
          </cell>
          <cell r="B1656" t="str">
            <v>Aduela / marco / batente para porta de 70x210cm, fixação com argamassa, padrão médio - fornecimento e instalação. Af_08/2015_p</v>
          </cell>
          <cell r="C1656" t="str">
            <v>un</v>
          </cell>
          <cell r="D1656" t="str">
            <v>213,50</v>
          </cell>
        </row>
        <row r="1657">
          <cell r="A1657" t="str">
            <v>90807</v>
          </cell>
          <cell r="B1657" t="str">
            <v>Aduela / marco / batente para porta de 70x210cm, fixação com argamassa - somente instalação. Af_08/2015_p</v>
          </cell>
          <cell r="C1657" t="str">
            <v>un</v>
          </cell>
          <cell r="D1657" t="str">
            <v>64,70</v>
          </cell>
        </row>
        <row r="1658">
          <cell r="A1658" t="str">
            <v>90816</v>
          </cell>
          <cell r="B1658" t="str">
            <v>Aduela / marco / batente para porta de 80x210cm, fixação com argamassa, padrão médio - fornecimento e instalação. Af_08/2015_p</v>
          </cell>
          <cell r="C1658" t="str">
            <v>un</v>
          </cell>
          <cell r="D1658" t="str">
            <v>225,24</v>
          </cell>
        </row>
        <row r="1659">
          <cell r="A1659" t="str">
            <v>90817</v>
          </cell>
          <cell r="B1659" t="str">
            <v>Aduela / marco / batente para porta de 80x210cm, fixação com argamassa - somente instalação. Af_08/2015_p</v>
          </cell>
          <cell r="C1659" t="str">
            <v>un</v>
          </cell>
          <cell r="D1659" t="str">
            <v>69,81</v>
          </cell>
        </row>
        <row r="1660">
          <cell r="A1660" t="str">
            <v>90818</v>
          </cell>
          <cell r="B1660" t="str">
            <v>Aduela / marco / batente para porta de 90x210cm, fixação com argamassa, padrão médio - fornecimento e instalação. Af_08/2015_p</v>
          </cell>
          <cell r="C1660" t="str">
            <v>un</v>
          </cell>
          <cell r="D1660" t="str">
            <v>237,03</v>
          </cell>
        </row>
        <row r="1661">
          <cell r="A1661" t="str">
            <v>90819</v>
          </cell>
          <cell r="B1661" t="str">
            <v>Aduela / marco / batente para porta de 90x210cm, fixação com argamassa - somente instalação. Af_08/2015_p</v>
          </cell>
          <cell r="C1661" t="str">
            <v>un</v>
          </cell>
          <cell r="D1661" t="str">
            <v>74,99</v>
          </cell>
        </row>
        <row r="1662">
          <cell r="A1662" t="str">
            <v>90820</v>
          </cell>
          <cell r="B1662" t="str">
            <v>Porta de madeira para pintura, semi-oca (leve ou média), 60x210cm, espessura de 3,5cm, incluso dobradiças - fornecimento e instalação. Af_08/2015</v>
          </cell>
          <cell r="C1662" t="str">
            <v>un</v>
          </cell>
          <cell r="D1662" t="str">
            <v>294,20</v>
          </cell>
        </row>
        <row r="1663">
          <cell r="A1663" t="str">
            <v>90821</v>
          </cell>
          <cell r="B1663" t="str">
            <v>Porta de madeira para pintura, semi-oca (leve ou média), 70x210cm, espessura de 3,5cm, incluso dobradiças - fornecimento e instalação. Af_08/2015</v>
          </cell>
          <cell r="C1663" t="str">
            <v>un</v>
          </cell>
          <cell r="D1663" t="str">
            <v>314,50</v>
          </cell>
        </row>
        <row r="1664">
          <cell r="A1664" t="str">
            <v>90822</v>
          </cell>
          <cell r="B1664" t="str">
            <v>Porta de madeira para pintura, semi-oca (leve ou média), 80x210cm, espessura de 3,5cm, incluso dobradiças - fornecimento e instalação. Af_08/2015</v>
          </cell>
          <cell r="C1664" t="str">
            <v>un</v>
          </cell>
          <cell r="D1664" t="str">
            <v>312,37</v>
          </cell>
        </row>
        <row r="1665">
          <cell r="A1665" t="str">
            <v>90823</v>
          </cell>
          <cell r="B1665" t="str">
            <v>Porta de madeira para pintura, semi-oca (leve ou média), 90x210cm, espessura de 3,5cm, incluso dobradiças - fornecimento e instalação. Af_08/2015</v>
          </cell>
          <cell r="C1665" t="str">
            <v>un</v>
          </cell>
          <cell r="D1665" t="str">
            <v>325,45</v>
          </cell>
        </row>
        <row r="1666">
          <cell r="A1666" t="str">
            <v>90826</v>
          </cell>
          <cell r="B1666" t="str">
            <v>Alizar / guarnição de 5x1,5cm para porta de 60x210cm fixado com pregos, padrão médio - fornecimento e instalação. Af_08/2015</v>
          </cell>
          <cell r="C1666" t="str">
            <v>un</v>
          </cell>
          <cell r="D1666" t="str">
            <v>21,15</v>
          </cell>
        </row>
        <row r="1667">
          <cell r="A1667" t="str">
            <v>90827</v>
          </cell>
          <cell r="B1667" t="str">
            <v>Alizar / guarnição de 5x1,5cm para porta de 70x210cm fixado com pregos, padrão médio - fornecimento e instalação. Af_08/2015</v>
          </cell>
          <cell r="C1667" t="str">
            <v>un</v>
          </cell>
          <cell r="D1667" t="str">
            <v>22,36</v>
          </cell>
        </row>
        <row r="1668">
          <cell r="A1668" t="str">
            <v>90828</v>
          </cell>
          <cell r="B1668" t="str">
            <v>Alizar / guarnição de 5x1,5cm para porta de 80x210cm fixado com pregos, padrão médio - fornecimento e instalação. Af_08/2015</v>
          </cell>
          <cell r="C1668" t="str">
            <v>un</v>
          </cell>
          <cell r="D1668" t="str">
            <v>23,59</v>
          </cell>
        </row>
        <row r="1669">
          <cell r="A1669" t="str">
            <v>90829</v>
          </cell>
          <cell r="B1669" t="str">
            <v>Alizar / guarnição de 5x1,5cm para porta de 90x210cm fixado com pregos, padrão médio - fornecimento e instalação. Af_08/2015</v>
          </cell>
          <cell r="C1669" t="str">
            <v>un</v>
          </cell>
          <cell r="D1669" t="str">
            <v>24,85</v>
          </cell>
        </row>
        <row r="1670">
          <cell r="A1670" t="str">
            <v>90830</v>
          </cell>
          <cell r="B1670" t="str">
            <v>Fechadura de embutir com cilindro, externa, completa, acabamento padrão médio, incluso execução de furo - fornecimento e instalação. Af_08/2015</v>
          </cell>
          <cell r="C1670" t="str">
            <v>un</v>
          </cell>
          <cell r="D1670" t="str">
            <v>88,06</v>
          </cell>
        </row>
        <row r="1671">
          <cell r="A1671" t="str">
            <v>90831</v>
          </cell>
          <cell r="B1671" t="str">
            <v>Fechadura de embutir para porta de banheiro, completa, acabamento padrão médio, incluso execução de furo - fornecimento e instalação. Af_08/2015</v>
          </cell>
          <cell r="C1671" t="str">
            <v>un</v>
          </cell>
          <cell r="D1671" t="str">
            <v>68,97</v>
          </cell>
        </row>
        <row r="1672">
          <cell r="A1672" t="str">
            <v>90841</v>
          </cell>
          <cell r="B1672" t="str">
            <v>Kit de porta de madeira para pintura, semi-oca (leve ou média), padrão médio, 60x210cm, espessura de 3,5cm, itens inclusos: dobradiças, montagem e instalação do batente, fechadura com execução do furo - fornecimento e instalação. Af_08/2015</v>
          </cell>
          <cell r="C1672" t="str">
            <v>un</v>
          </cell>
          <cell r="D1672" t="str">
            <v>607,21</v>
          </cell>
        </row>
        <row r="1673">
          <cell r="A1673" t="str">
            <v>90842</v>
          </cell>
          <cell r="B1673" t="str">
            <v>Kit de porta de madeira para pintura, semi-oca (leve ou média), padrão médio, 70x210cm, espessura de 3,5cm, itens inclusos: dobradiças, montagem e instalação do batente, fechadura com execução do furo - fornecimento e instalação. Af_08/2015</v>
          </cell>
          <cell r="C1673" t="str">
            <v>un</v>
          </cell>
          <cell r="D1673" t="str">
            <v>647,70</v>
          </cell>
        </row>
        <row r="1674">
          <cell r="A1674" t="str">
            <v>90843</v>
          </cell>
          <cell r="B1674" t="str">
            <v>Kit de porta de madeira para pintura, semi-oca (leve ou média), padrão médio, 80x210cm, espessura de 3,5cm, itens inclusos: dobradiças, montagem e instalação do batente, fechadura com execução do furo - fornecimento e instalação. Af_08/2015</v>
          </cell>
          <cell r="C1674" t="str">
            <v>un</v>
          </cell>
          <cell r="D1674" t="str">
            <v>672,85</v>
          </cell>
        </row>
        <row r="1675">
          <cell r="A1675" t="str">
            <v>90844</v>
          </cell>
          <cell r="B1675" t="str">
            <v>Kit de porta de madeira para pintura, semi-oca (leve ou média), padrão médio, 90x210cm, espessura de 3,5cm, itens inclusos: dobradiças, montagem e instalação do batente, fechadura com execução do furo - fornecimento e instalação. Af_08/2015</v>
          </cell>
          <cell r="C1675" t="str">
            <v>un</v>
          </cell>
          <cell r="D1675" t="str">
            <v>700,24</v>
          </cell>
        </row>
        <row r="1676">
          <cell r="A1676" t="str">
            <v>90847</v>
          </cell>
          <cell r="B1676" t="str">
            <v>Kit de porta de madeira para pintura, semi-oca (leve ou média), padrão médio, 60x210cm, espessura de 3,5cm, itens inclusos: dobradiças, montagem e instalação do batente, sem fechadura - fornecimento e instalação. Af_08/2015</v>
          </cell>
          <cell r="C1676" t="str">
            <v>un</v>
          </cell>
          <cell r="D1676" t="str">
            <v>538,24</v>
          </cell>
        </row>
        <row r="1677">
          <cell r="A1677" t="str">
            <v>90848</v>
          </cell>
          <cell r="B1677" t="str">
            <v>Kit de porta de madeira para pintura, semi-oca (leve ou média), padrão médio, 70x210cm, espessura de 3,5cm, itens inclusos: dobradiças, montagem e instalação do batente, sem fechadura - fornecimento e instalação. Af_08/2015</v>
          </cell>
          <cell r="C1677" t="str">
            <v>un</v>
          </cell>
          <cell r="D1677" t="str">
            <v>572,72</v>
          </cell>
        </row>
        <row r="1678">
          <cell r="A1678" t="str">
            <v>90849</v>
          </cell>
          <cell r="B1678" t="str">
            <v>Kit de porta de madeira para pintura, semi-oca (leve ou média), padrão médio, 80x210cm, espessura de 3,5cm, itens inclusos: dobradiças, montagem e instalação do batente, sem fechadura - fornecimento e instalação. Af_08/2015</v>
          </cell>
          <cell r="C1678" t="str">
            <v>un</v>
          </cell>
          <cell r="D1678" t="str">
            <v>584,79</v>
          </cell>
        </row>
        <row r="1679">
          <cell r="A1679" t="str">
            <v>90850</v>
          </cell>
          <cell r="B1679" t="str">
            <v>Kit de porta de madeira para pintura, semi-oca (leve ou média), padrão médio, 90x210cm, espessura de 3,5cm, itens inclusos: dobradiças, montagem e instalação do batente, sem fechadura - fornecimento e instalação. Af_08/2015</v>
          </cell>
          <cell r="C1679" t="str">
            <v>un</v>
          </cell>
          <cell r="D1679" t="str">
            <v>612,18</v>
          </cell>
        </row>
        <row r="1680">
          <cell r="A1680" t="str">
            <v>91009</v>
          </cell>
          <cell r="B1680" t="str">
            <v>Porta de madeira para verniz, semi-oca (leve ou média), 60x210cm, espessura de 3,5cm, incluso dobradiças - fornecimento e instalação. Af_08/2015</v>
          </cell>
          <cell r="C1680" t="str">
            <v>un</v>
          </cell>
          <cell r="D1680" t="str">
            <v>299,47</v>
          </cell>
        </row>
        <row r="1681">
          <cell r="A1681" t="str">
            <v>91010</v>
          </cell>
          <cell r="B1681" t="str">
            <v>Porta de madeira para verniz, semi-oca (leve ou média), 70x210cm, espessura de 3,5cm, incluso dobradiças - fornecimento e instalação. Af_08/2015</v>
          </cell>
          <cell r="C1681" t="str">
            <v>un</v>
          </cell>
          <cell r="D1681" t="str">
            <v>256,70</v>
          </cell>
        </row>
        <row r="1682">
          <cell r="A1682" t="str">
            <v>91011</v>
          </cell>
          <cell r="B1682" t="str">
            <v>Porta de madeira para verniz, semi-oca (leve ou média), 80x210cm, espessura de 3,5cm, incluso dobradiças - fornecimento e instalação. Af_08/2015</v>
          </cell>
          <cell r="C1682" t="str">
            <v>un</v>
          </cell>
          <cell r="D1682" t="str">
            <v>332,12</v>
          </cell>
        </row>
        <row r="1683">
          <cell r="A1683" t="str">
            <v>91012</v>
          </cell>
          <cell r="B1683" t="str">
            <v>Porta de madeira para verniz, semi-oca (leve ou média), 90x210cm, espessura de 3,5cm, incluso dobradiças - fornecimento e instalação. Af_08/2015</v>
          </cell>
          <cell r="C1683" t="str">
            <v>un</v>
          </cell>
          <cell r="D1683" t="str">
            <v>321,39</v>
          </cell>
        </row>
        <row r="1684">
          <cell r="A1684" t="str">
            <v>91013</v>
          </cell>
          <cell r="B1684" t="str">
            <v>Kit de porta de madeira para verniz, semi-oca (leve ou média), padrão médio, 60x210cm, espessura de 3,5cm, itens inclusos: dobradiças, montagem e instalação do batente, sem fechadura - fornecimento e instalação. Af_08/2015</v>
          </cell>
          <cell r="C1684" t="str">
            <v>un</v>
          </cell>
          <cell r="D1684" t="str">
            <v>543,51</v>
          </cell>
        </row>
        <row r="1685">
          <cell r="A1685" t="str">
            <v>91014</v>
          </cell>
          <cell r="B1685" t="str">
            <v>Kit de porta de madeira para verniz, semi-oca (leve ou média), padrão médio, 70x210cm, espessura de 3,5cm, itens inclusos: dobradiças, montagem e instalação do batente, sem fechadura - fornecimento e instalação. Af_08/2015</v>
          </cell>
          <cell r="C1685" t="str">
            <v>un</v>
          </cell>
          <cell r="D1685" t="str">
            <v>514,92</v>
          </cell>
        </row>
        <row r="1686">
          <cell r="A1686" t="str">
            <v>91015</v>
          </cell>
          <cell r="B1686" t="str">
            <v>Kit de porta de madeira para verniz, semi-oca (leve ou média), padrão médio, 80x210cm, espessura de 3,5cm, itens inclusos: dobradiças, montagem e instalação do batente, sem fechadura - fornecimento e instalação. Af_08/2015</v>
          </cell>
          <cell r="C1686" t="str">
            <v>un</v>
          </cell>
          <cell r="D1686" t="str">
            <v>604,54</v>
          </cell>
        </row>
        <row r="1687">
          <cell r="A1687" t="str">
            <v>91016</v>
          </cell>
          <cell r="B1687" t="str">
            <v>Kit de porta de madeira para verniz, semi-oca (leve ou média), padrão médio, 90x210cm, espessura de 3,5cm, itens inclusos: dobradiças, montagem e instalação do batente, sem fechadura - fornecimento e instalação. Af_08/2015</v>
          </cell>
          <cell r="C1687" t="str">
            <v>un</v>
          </cell>
          <cell r="D1687" t="str">
            <v>608,12</v>
          </cell>
        </row>
        <row r="1688">
          <cell r="A1688" t="str">
            <v>91286</v>
          </cell>
          <cell r="B1688" t="str">
            <v>Aduela / marco / batente para porta de 60x210cm, padrão popular - fornecimento e montagem. Af_08/2015</v>
          </cell>
          <cell r="C1688" t="str">
            <v>un</v>
          </cell>
          <cell r="D1688" t="str">
            <v>115,90</v>
          </cell>
        </row>
        <row r="1689">
          <cell r="A1689" t="str">
            <v>91287</v>
          </cell>
          <cell r="B1689" t="str">
            <v>Aduela / marco / batente para porta de 70x210cm, padrão popular - fornecimento e montagem. Af_08/2015</v>
          </cell>
          <cell r="C1689" t="str">
            <v>un</v>
          </cell>
          <cell r="D1689" t="str">
            <v>122,52</v>
          </cell>
        </row>
        <row r="1690">
          <cell r="A1690" t="str">
            <v>91288</v>
          </cell>
          <cell r="B1690" t="str">
            <v>Aduela / marco / batente para porta de 80x210cm, padrão popular - fornecimento e montagem. Af_08/2015</v>
          </cell>
          <cell r="C1690" t="str">
            <v>un</v>
          </cell>
          <cell r="D1690" t="str">
            <v>129,15</v>
          </cell>
        </row>
        <row r="1691">
          <cell r="A1691" t="str">
            <v>91290</v>
          </cell>
          <cell r="B1691" t="str">
            <v>Aduela / marco / batente para porta de 90x210cm, padrão popular - fornecimento e montagem. Af_08/2015</v>
          </cell>
          <cell r="C1691" t="str">
            <v>un</v>
          </cell>
          <cell r="D1691" t="str">
            <v>135,76</v>
          </cell>
        </row>
        <row r="1692">
          <cell r="A1692" t="str">
            <v>91291</v>
          </cell>
          <cell r="B1692" t="str">
            <v>Aduela / marco / batente para porta de 60x210cm, fixação com argamassa, padrão popular - fornecimento e instalação. Af_08/2015_p</v>
          </cell>
          <cell r="C1692" t="str">
            <v>un</v>
          </cell>
          <cell r="D1692" t="str">
            <v>175,46</v>
          </cell>
        </row>
        <row r="1693">
          <cell r="A1693" t="str">
            <v>91292</v>
          </cell>
          <cell r="B1693" t="str">
            <v>Aduela / marco / batente para porta de 70x210cm, fixação com argamassa, padrão popular - fornecimento e instalação. Af_08/2015_p</v>
          </cell>
          <cell r="C1693" t="str">
            <v>un</v>
          </cell>
          <cell r="D1693" t="str">
            <v>187,22</v>
          </cell>
        </row>
        <row r="1694">
          <cell r="A1694" t="str">
            <v>91293</v>
          </cell>
          <cell r="B1694" t="str">
            <v>Aduela / marco / batente para porta de 80x210cm, fixação com argamassa, padrão popular - fornecimento e instalação. Af_08/2015_p</v>
          </cell>
          <cell r="C1694" t="str">
            <v>un</v>
          </cell>
          <cell r="D1694" t="str">
            <v>198,96</v>
          </cell>
        </row>
        <row r="1695">
          <cell r="A1695" t="str">
            <v>91294</v>
          </cell>
          <cell r="B1695" t="str">
            <v>Aduela / marco / batente para porta de 90x210cm, fixação com argamassa, padrão popular - fornecimento e instalação. Af_08/2015_p</v>
          </cell>
          <cell r="C1695" t="str">
            <v>un</v>
          </cell>
          <cell r="D1695" t="str">
            <v>210,75</v>
          </cell>
        </row>
        <row r="1696">
          <cell r="A1696" t="str">
            <v>91295</v>
          </cell>
          <cell r="B1696" t="str">
            <v>Porta de madeira frisada, semi-oca (leve ou média), 60x210cm, espessura de 3cm, incluso dobradiças - fornecimento e instalação. Af_08/2015</v>
          </cell>
          <cell r="C1696" t="str">
            <v>un</v>
          </cell>
          <cell r="D1696" t="str">
            <v>285,30</v>
          </cell>
        </row>
        <row r="1697">
          <cell r="A1697" t="str">
            <v>91296</v>
          </cell>
          <cell r="B1697" t="str">
            <v>Porta de madeira frisada, semi-oca (leve ou média), 70x210cm, espessura de 3cm, incluso dobradiças - fornecimento e instalação. Af_08/2015</v>
          </cell>
          <cell r="C1697" t="str">
            <v>un</v>
          </cell>
          <cell r="D1697" t="str">
            <v>299,09</v>
          </cell>
        </row>
        <row r="1698">
          <cell r="A1698" t="str">
            <v>91297</v>
          </cell>
          <cell r="B1698" t="str">
            <v>Porta de madeira frisada, semi-oca (leve ou média), 80x210cm, espessura de 3,5cm, incluso dobradiças - fornecimento e instalação. Af_08/2015</v>
          </cell>
          <cell r="C1698" t="str">
            <v>un</v>
          </cell>
          <cell r="D1698" t="str">
            <v>333,57</v>
          </cell>
        </row>
        <row r="1699">
          <cell r="A1699" t="str">
            <v>91298</v>
          </cell>
          <cell r="B1699" t="str">
            <v>Porta de madeira tipo veneziana, 80x210cm, espessura de 3cm, incluso dobradiças - fornecimento e instalação. Af_08/2015</v>
          </cell>
          <cell r="C1699" t="str">
            <v>un</v>
          </cell>
          <cell r="D1699" t="str">
            <v>522,36</v>
          </cell>
        </row>
        <row r="1700">
          <cell r="A1700" t="str">
            <v>91299</v>
          </cell>
          <cell r="B1700" t="str">
            <v>Porta de madeira, tipo mexicana, maciça (pesada ou superpesada), 80x210cm, espessura de 3,5cm, incluso dobradiças - fornecimento e instalação. Af_08/2015</v>
          </cell>
          <cell r="C1700" t="str">
            <v>un</v>
          </cell>
          <cell r="D1700" t="str">
            <v>697,26</v>
          </cell>
        </row>
        <row r="1701">
          <cell r="A1701" t="str">
            <v>91300</v>
          </cell>
          <cell r="B1701" t="str">
            <v>Alizar / guarnição de 5x1,5cm para porta de 60x210cm fixado com pregos, padrão popular - fornecimento e instalação. Af_08/2015</v>
          </cell>
          <cell r="C1701" t="str">
            <v>un</v>
          </cell>
          <cell r="D1701" t="str">
            <v>18,13</v>
          </cell>
        </row>
        <row r="1702">
          <cell r="A1702" t="str">
            <v>91301</v>
          </cell>
          <cell r="B1702" t="str">
            <v>Alizar / guarnição de 5x1,5cm para porta de 70x210cm fixado com pregos, padrão popular - fornecimento e instalação. Af_08/2015</v>
          </cell>
          <cell r="C1702" t="str">
            <v>un</v>
          </cell>
          <cell r="D1702" t="str">
            <v>19,29</v>
          </cell>
        </row>
        <row r="1703">
          <cell r="A1703" t="str">
            <v>91302</v>
          </cell>
          <cell r="B1703" t="str">
            <v>Alizar / guarnição de 5x1,5cm para porta de 80x210cm fixado com pregos, padrão popular - fornecimento e instalação. Af_08/2015</v>
          </cell>
          <cell r="C1703" t="str">
            <v>un</v>
          </cell>
          <cell r="D1703" t="str">
            <v>20,46</v>
          </cell>
        </row>
        <row r="1704">
          <cell r="A1704" t="str">
            <v>91303</v>
          </cell>
          <cell r="B1704" t="str">
            <v>Alizar / guarnição de 5x1,5cm para porta de 90x210cm fixado com pregos, padrão popular - fornecimento e instalação. Af_08/2015</v>
          </cell>
          <cell r="C1704" t="str">
            <v>un</v>
          </cell>
          <cell r="D1704" t="str">
            <v>21,67</v>
          </cell>
        </row>
        <row r="1705">
          <cell r="A1705" t="str">
            <v>91304</v>
          </cell>
          <cell r="B1705" t="str">
            <v>Fechadura de embutir com cilindro, externa, completa, acabamento padrão popular, incluso execução de furo - fornecimento e instalação. Af_08/2015</v>
          </cell>
          <cell r="C1705" t="str">
            <v>un</v>
          </cell>
          <cell r="D1705" t="str">
            <v>67,06</v>
          </cell>
        </row>
        <row r="1706">
          <cell r="A1706" t="str">
            <v>91305</v>
          </cell>
          <cell r="B1706" t="str">
            <v>Fechadura de embutir para porta de banheiro, completa, acabamento padrão popular, incluso execução de furo - fornecimento e instalação. Af_08/2015</v>
          </cell>
          <cell r="C1706" t="str">
            <v>un</v>
          </cell>
          <cell r="D1706" t="str">
            <v>50,62</v>
          </cell>
        </row>
        <row r="1707">
          <cell r="A1707" t="str">
            <v>91306</v>
          </cell>
          <cell r="B1707" t="str">
            <v>Fechadura de embutir para portas internas, completa, acabamento padrão médio, com execução de furo - fornecimento e instalação. Af_08/2015</v>
          </cell>
          <cell r="C1707" t="str">
            <v>un</v>
          </cell>
          <cell r="D1707" t="str">
            <v>74,98</v>
          </cell>
        </row>
        <row r="1708">
          <cell r="A1708" t="str">
            <v>91307</v>
          </cell>
          <cell r="B1708" t="str">
            <v>Fechadura de embutir para portas internas, completa, acabamento padrão popular, com execução de furo - fornecimento e instalação. Af_08/2015</v>
          </cell>
          <cell r="C1708" t="str">
            <v>un</v>
          </cell>
          <cell r="D1708" t="str">
            <v>53,09</v>
          </cell>
        </row>
        <row r="1709">
          <cell r="A1709" t="str">
            <v>91312</v>
          </cell>
          <cell r="B1709" t="str">
            <v>Kit de porta de madeira para pintura, semi-oca (leve ou média), padrão popular, 60x210cm, espessura de 3,5cm, itens inclusos: dobradiças, montagem e instalação do batente, fechadura com execução do furo - fornecimento e instalação. Af_08/2015</v>
          </cell>
          <cell r="C1709" t="str">
            <v>un</v>
          </cell>
          <cell r="D1709" t="str">
            <v>556,54</v>
          </cell>
        </row>
        <row r="1710">
          <cell r="A1710" t="str">
            <v>91313</v>
          </cell>
          <cell r="B1710" t="str">
            <v>Kit de porta de madeira para pintura, semi-oca (leve ou média), padrão popular, 70x210cm, espessura de 3,5cm, itens inclusos: dobradiças, montagem e instalação do batente, fechadura com execução do furo - fornecimento e instalação. Af_08/2015</v>
          </cell>
          <cell r="C1710" t="str">
            <v>un</v>
          </cell>
          <cell r="D1710" t="str">
            <v>593,39</v>
          </cell>
        </row>
        <row r="1711">
          <cell r="A1711" t="str">
            <v>91314</v>
          </cell>
          <cell r="B1711" t="str">
            <v>Kit de porta de madeira para pintura, semi-oca (leve ou média), padrão popular, 80x210cm, espessura de 3,5cm, itens inclusos: dobradiças, montagem e instalação do batente, fechadura com execução do furo - fornecimento e instalação. Af_08/2015</v>
          </cell>
          <cell r="C1711" t="str">
            <v>un</v>
          </cell>
          <cell r="D1711" t="str">
            <v>619,31</v>
          </cell>
        </row>
        <row r="1712">
          <cell r="A1712" t="str">
            <v>91315</v>
          </cell>
          <cell r="B1712" t="str">
            <v>Kit de porta de madeira para pintura, semi-oca (leve ou média), padrão popular, 90x210cm, espessura de 3,5cm, itens inclusos: dobradiças, montagem e instalação do batente, fechadura com execução do furo - fornecimento e instalação. Af_08/2015</v>
          </cell>
          <cell r="C1712" t="str">
            <v>un</v>
          </cell>
          <cell r="D1712" t="str">
            <v>646,60</v>
          </cell>
        </row>
        <row r="1713">
          <cell r="A1713" t="str">
            <v>91318</v>
          </cell>
          <cell r="B1713" t="str">
            <v>Kit de porta de madeira para pintura, semi-oca (leve ou média), padrão popular, 60x210cm, espessura de 3,5cm, itens inclusos: dobradiças, montagem e instalação do batente, sem fechadura - fornecimento e instalação. Af_08/2015</v>
          </cell>
          <cell r="C1713" t="str">
            <v>un</v>
          </cell>
          <cell r="D1713" t="str">
            <v>505,92</v>
          </cell>
        </row>
        <row r="1714">
          <cell r="A1714" t="str">
            <v>91319</v>
          </cell>
          <cell r="B1714" t="str">
            <v>Kit de porta de madeira para pintura, semi-oca (leve ou média), padrão popular, 70x210cm, espessura de 3,5cm, itens inclusos: dobradiças, montagem e instalação do batente, sem fechadura - fornecimento e instalação. Af_08/2015</v>
          </cell>
          <cell r="C1714" t="str">
            <v>un</v>
          </cell>
          <cell r="D1714" t="str">
            <v>540,30</v>
          </cell>
        </row>
        <row r="1715">
          <cell r="A1715" t="str">
            <v>91320</v>
          </cell>
          <cell r="B1715" t="str">
            <v>Kit de porta de madeira para pintura, semi-oca (leve ou média), padrão popular, 80x210cm, espessura de 3,5cm, itens inclusos: dobradiças, montagem e instalação do batente, sem fechadura - fornecimento e instalação. Af_08/2015</v>
          </cell>
          <cell r="C1715" t="str">
            <v>un</v>
          </cell>
          <cell r="D1715" t="str">
            <v>552,25</v>
          </cell>
        </row>
        <row r="1716">
          <cell r="A1716" t="str">
            <v>91321</v>
          </cell>
          <cell r="B1716" t="str">
            <v>Kit de porta de madeira para pintura, semi-oca (leve ou média), padrão popular, 90x210cm, espessura de 3,5cm, itens inclusos: dobradiças, montagem e instalação do batente, sem fechadura - fornecimento e instalação. Af_08/2015</v>
          </cell>
          <cell r="C1716" t="str">
            <v>un</v>
          </cell>
          <cell r="D1716" t="str">
            <v>579,54</v>
          </cell>
        </row>
        <row r="1717">
          <cell r="A1717" t="str">
            <v>91324</v>
          </cell>
          <cell r="B1717" t="str">
            <v>Kit de porta de madeira para verniz, semi-oca (leve ou média), padrão popular, 60x210cm, espessura de 3,5cm, itens inclusos: dobradiças, montagem e instalação do batente, sem fechadura - fornecimento e instalação. Af_08/2015</v>
          </cell>
          <cell r="C1717" t="str">
            <v>un</v>
          </cell>
          <cell r="D1717" t="str">
            <v>511,19</v>
          </cell>
        </row>
        <row r="1718">
          <cell r="A1718" t="str">
            <v>91325</v>
          </cell>
          <cell r="B1718" t="str">
            <v>Kit de porta de madeira para verniz, semi-oca (leve ou média), padrão popular, 70x210cm, espessura de 3,5cm, itens inclusos: dobradiças, montagem e instalação do batente, sem fechadura - fornecimento e instalação. Af_08/2015</v>
          </cell>
          <cell r="C1718" t="str">
            <v>un</v>
          </cell>
          <cell r="D1718" t="str">
            <v>482,50</v>
          </cell>
        </row>
        <row r="1719">
          <cell r="A1719" t="str">
            <v>91326</v>
          </cell>
          <cell r="B1719" t="str">
            <v>Kit de porta de madeira para verniz, semi-oca (leve ou média), padrão popular, 80x210cm, espessura de 3,5cm, itens inclusos: dobradiças, montagem e instalação do batente, sem fechadura - fornecimento e instalação. Af_08/2015</v>
          </cell>
          <cell r="C1719" t="str">
            <v>un</v>
          </cell>
          <cell r="D1719" t="str">
            <v>572,00</v>
          </cell>
        </row>
        <row r="1720">
          <cell r="A1720" t="str">
            <v>91327</v>
          </cell>
          <cell r="B1720" t="str">
            <v>Kit de porta de madeira para verniz, semi-oca (leve ou média), padrão popular, 90x210cm, espessura de 3,5cm, itens inclusos: dobradiças, montagem e instalação do batente, sem fechadura - fornecimento e instalação. Af_08/2015</v>
          </cell>
          <cell r="C1720" t="str">
            <v>un</v>
          </cell>
          <cell r="D1720" t="str">
            <v>575,48</v>
          </cell>
        </row>
        <row r="1721">
          <cell r="A1721" t="str">
            <v>91328</v>
          </cell>
          <cell r="B1721" t="str">
            <v>Kit de porta de madeira frisada, semi-oca (leve ou média), padrão médio 60x210cm, espessura de 3cm, itens inclusos: dobradiças, montagem e instalação do batente, sem fechadura - fornecimento e instalação. Af_08/2015</v>
          </cell>
          <cell r="C1721" t="str">
            <v>un</v>
          </cell>
          <cell r="D1721" t="str">
            <v>529,34</v>
          </cell>
        </row>
        <row r="1722">
          <cell r="A1722" t="str">
            <v>91329</v>
          </cell>
          <cell r="B1722" t="str">
            <v>Kit de porta de madeira frisada, semi-oca (leve ou média), padrão popular, 60x210cm, espessura de 3cm, itens inclusos: dobradiças, montagem e instalação do batente, sem fechadura - fornecimento e instalação. Af_08/2015</v>
          </cell>
          <cell r="C1722" t="str">
            <v>un</v>
          </cell>
          <cell r="D1722" t="str">
            <v>497,02</v>
          </cell>
        </row>
        <row r="1723">
          <cell r="A1723" t="str">
            <v>91330</v>
          </cell>
          <cell r="B1723" t="str">
            <v>Kit de porta de madeira frisada, semi-oca (leve ou média), padrão médio, 70x210cm, espessura de 3cm, itens inclusos: dobradiças, montagem e instalação do batente, sem fechadura - fornecimento e instalação. Af_08/2015</v>
          </cell>
          <cell r="C1723" t="str">
            <v>un</v>
          </cell>
          <cell r="D1723" t="str">
            <v>557,31</v>
          </cell>
        </row>
        <row r="1724">
          <cell r="A1724" t="str">
            <v>91331</v>
          </cell>
          <cell r="B1724" t="str">
            <v>Kit de porta de madeira frisada, semi-oca (leve ou média), padrão popular, 70x210cm, espessura de 3cm, itens inclusos: dobradiças, montagem e instalação do batente, sem fechadura - fornecimento e instalação. Af_08/2015</v>
          </cell>
          <cell r="C1724" t="str">
            <v>un</v>
          </cell>
          <cell r="D1724" t="str">
            <v>524,89</v>
          </cell>
        </row>
        <row r="1725">
          <cell r="A1725" t="str">
            <v>91332</v>
          </cell>
          <cell r="B1725" t="str">
            <v>Kit de porta de madeira frisada, semi-oca (leve ou média), padrão médio, 80x210cm, espessura de 3,5cm, itens inclusos: dobradiças, montagem e instalação do batente, sem fechadura - fornecimento e instalação. Af_08/2015</v>
          </cell>
          <cell r="C1725" t="str">
            <v>un</v>
          </cell>
          <cell r="D1725" t="str">
            <v>605,99</v>
          </cell>
        </row>
        <row r="1726">
          <cell r="A1726" t="str">
            <v>91333</v>
          </cell>
          <cell r="B1726" t="str">
            <v>Kit de porta de madeira frisada, semi-oca (leve ou média), padrão popular, 80x210cm, espessura de 3,5cm, itens inclusos: dobradiças, montagem e instalação do batente, sem fechadura - fornecimento e instalação. Af_08/2015</v>
          </cell>
          <cell r="C1726" t="str">
            <v>un</v>
          </cell>
          <cell r="D1726" t="str">
            <v>573,45</v>
          </cell>
        </row>
        <row r="1727">
          <cell r="A1727" t="str">
            <v>91334</v>
          </cell>
          <cell r="B1727" t="str">
            <v>Kit de porta de madeira tipo veneziana, padrão médio, 80x210cm, espessura de 3cm, itens inclusos: dobradiças, montagem e instalação do batente, sem fechadura - fornecimento e instalação. Af_08/2015</v>
          </cell>
          <cell r="C1727" t="str">
            <v>un</v>
          </cell>
          <cell r="D1727" t="str">
            <v>794,78</v>
          </cell>
        </row>
        <row r="1728">
          <cell r="A1728" t="str">
            <v>91335</v>
          </cell>
          <cell r="B1728" t="str">
            <v>Kit de porta de madeira tipo veneziana, padrão popular, 80x210cm, espessura de 3cm, itens inclusos: dobradiças, montagem e instalação do batente, sem fechadura - fornecimento e instalação. Af_08/2015</v>
          </cell>
          <cell r="C1728" t="str">
            <v>un</v>
          </cell>
          <cell r="D1728" t="str">
            <v>762,24</v>
          </cell>
        </row>
        <row r="1729">
          <cell r="A1729" t="str">
            <v>91336</v>
          </cell>
          <cell r="B1729" t="str">
            <v>Kit de porta de madeira tipo mexicana, maciça (pesada ou superpesada), padrão médio, 80x210cm, espessura de 3cm, itens inclusos: dobradiças, montagem e instalação do batente, sem fechadura - fornecimento e instalação. Af_08/2015</v>
          </cell>
          <cell r="C1729" t="str">
            <v>un</v>
          </cell>
          <cell r="D1729" t="str">
            <v>969,68</v>
          </cell>
        </row>
        <row r="1730">
          <cell r="A1730" t="str">
            <v>91337</v>
          </cell>
          <cell r="B1730" t="str">
            <v>Kit de porta de madeira tipo mexicana, maciça (pesada ou superpesada), padrão popular, 80x210cm, espessura de 3cm, itens inclusos: dobradiças, montagem e instalação do batente, sem fechadura - fornecimento e instalação. Af_08/2015</v>
          </cell>
          <cell r="C1730" t="str">
            <v>un</v>
          </cell>
          <cell r="D1730" t="str">
            <v>937,14</v>
          </cell>
        </row>
        <row r="1731">
          <cell r="A1731" t="str">
            <v>73813/1</v>
          </cell>
          <cell r="B1731" t="str">
            <v>Janela de madeira almofadada 1a, 1,5x1,5m, de abrir, incluso guarnicoes e dobradicas</v>
          </cell>
          <cell r="C1731" t="str">
            <v>un</v>
          </cell>
          <cell r="D1731" t="str">
            <v>1.732,27</v>
          </cell>
        </row>
        <row r="1732">
          <cell r="A1732" t="str">
            <v>84844</v>
          </cell>
          <cell r="B1732" t="str">
            <v>Janela de madeira tipo guilhotina, de abrir , inclusas guarnicoes sem ferragens</v>
          </cell>
          <cell r="C1732" t="str">
            <v>m²</v>
          </cell>
          <cell r="D1732" t="str">
            <v>471,94</v>
          </cell>
        </row>
        <row r="1733">
          <cell r="A1733" t="str">
            <v>84845</v>
          </cell>
          <cell r="B1733" t="str">
            <v>Janela de madeira tipo veneziana. De abrir, inclusas guarnicoes e ferragens</v>
          </cell>
          <cell r="C1733" t="str">
            <v>m²</v>
          </cell>
          <cell r="D1733" t="str">
            <v>730,85</v>
          </cell>
        </row>
        <row r="1734">
          <cell r="A1734" t="str">
            <v>84846</v>
          </cell>
          <cell r="B1734" t="str">
            <v>Janela de madeira tipo veneziana/vidro, de abrir, inclusas guarnicoes sem ferragens</v>
          </cell>
          <cell r="C1734" t="str">
            <v>m²</v>
          </cell>
          <cell r="D1734" t="str">
            <v>738,64</v>
          </cell>
        </row>
        <row r="1735">
          <cell r="A1735" t="str">
            <v>84847</v>
          </cell>
          <cell r="B1735" t="str">
            <v>Janela de madeira almofadada, de abrir, inclusas guarnicoes sem ferragens</v>
          </cell>
          <cell r="C1735" t="str">
            <v>m²</v>
          </cell>
          <cell r="D1735" t="str">
            <v>738,64</v>
          </cell>
        </row>
        <row r="1736">
          <cell r="A1736" t="str">
            <v>84848</v>
          </cell>
          <cell r="B1736" t="str">
            <v>Janela de madeira tipo veneziana/guilhotina, de abrir, inclusas guarnicoes sem ferragens</v>
          </cell>
          <cell r="C1736" t="str">
            <v>m²</v>
          </cell>
          <cell r="D1736" t="str">
            <v>582,43</v>
          </cell>
        </row>
        <row r="1737">
          <cell r="A1737" t="str">
            <v>84849</v>
          </cell>
          <cell r="B1737" t="str">
            <v>Caixa madeira 57x43cm com guarnicao 13cm p/ fechamento de ar condicional</v>
          </cell>
          <cell r="C1737" t="str">
            <v>un</v>
          </cell>
          <cell r="D1737" t="str">
            <v>76,53</v>
          </cell>
        </row>
        <row r="1738">
          <cell r="A1738" t="str">
            <v>73933/1</v>
          </cell>
          <cell r="B1738" t="str">
            <v>Porta de ferro, de abrir, tipo grade com chapa, 87x210cm, com guarnicoes</v>
          </cell>
          <cell r="C1738" t="str">
            <v>m²</v>
          </cell>
          <cell r="D1738" t="str">
            <v>523,06</v>
          </cell>
        </row>
        <row r="1739">
          <cell r="A1739" t="str">
            <v>73933/3</v>
          </cell>
          <cell r="B1739" t="str">
            <v>Porta de ferro tipo veneziana, de abrir, sem bandeira sem ferragens</v>
          </cell>
          <cell r="C1739" t="str">
            <v>m²</v>
          </cell>
          <cell r="D1739" t="str">
            <v>358,38</v>
          </cell>
        </row>
        <row r="1740">
          <cell r="A1740" t="str">
            <v>73933/4</v>
          </cell>
          <cell r="B1740" t="str">
            <v>Porta de ferro de abrir tipo barra chata, com requadro e guarnicao completa</v>
          </cell>
          <cell r="C1740" t="str">
            <v>m²</v>
          </cell>
          <cell r="D1740" t="str">
            <v>490,95</v>
          </cell>
        </row>
        <row r="1741">
          <cell r="A1741" t="str">
            <v>74073/1</v>
          </cell>
          <cell r="B1741" t="str">
            <v>Alcapao em ferro 60x60cm, incluso ferragens</v>
          </cell>
          <cell r="C1741" t="str">
            <v>un</v>
          </cell>
          <cell r="D1741" t="str">
            <v>135,26</v>
          </cell>
        </row>
        <row r="1742">
          <cell r="A1742" t="str">
            <v>74073/2</v>
          </cell>
          <cell r="B1742" t="str">
            <v>Alcapao em ferro 70x70cm, incluso ferragens</v>
          </cell>
          <cell r="C1742" t="str">
            <v>un</v>
          </cell>
          <cell r="D1742" t="str">
            <v>148,30</v>
          </cell>
        </row>
        <row r="1743">
          <cell r="A1743" t="str">
            <v>74136/1</v>
          </cell>
          <cell r="B1743" t="str">
            <v>Porta de aco de enrolar tipo grade, chapa 16</v>
          </cell>
          <cell r="C1743" t="str">
            <v>m²</v>
          </cell>
          <cell r="D1743" t="str">
            <v>399,25</v>
          </cell>
        </row>
        <row r="1744">
          <cell r="A1744" t="str">
            <v>74136/2</v>
          </cell>
          <cell r="B1744" t="str">
            <v>Porta de aco chapa 24, de enrolar, vazada tijolinho ou equivalente com retangulo ou circulo, acabamento galvanizado natural</v>
          </cell>
          <cell r="C1744" t="str">
            <v>m²</v>
          </cell>
          <cell r="D1744" t="str">
            <v>344,48</v>
          </cell>
        </row>
        <row r="1745">
          <cell r="A1745" t="str">
            <v>74136/3</v>
          </cell>
          <cell r="B1745" t="str">
            <v>Porta de aco chapa 24, de enrolar, raiada, larga com acabamento galvanizado natural</v>
          </cell>
          <cell r="C1745" t="str">
            <v>m²</v>
          </cell>
          <cell r="D1745" t="str">
            <v>254,97</v>
          </cell>
        </row>
        <row r="1746">
          <cell r="A1746" t="str">
            <v>84854</v>
          </cell>
          <cell r="B1746" t="str">
            <v>Batente ferro 1x1/8"</v>
          </cell>
          <cell r="C1746" t="str">
            <v>m</v>
          </cell>
          <cell r="D1746" t="str">
            <v>34,09</v>
          </cell>
        </row>
        <row r="1747">
          <cell r="A1747" t="str">
            <v>94559</v>
          </cell>
          <cell r="B1747" t="str">
            <v>Janela de aço basculante, fixação com argamassa, sem vidros, padronizada. Af_07/2016</v>
          </cell>
          <cell r="C1747" t="str">
            <v>m²</v>
          </cell>
          <cell r="D1747" t="str">
            <v>542,83</v>
          </cell>
        </row>
        <row r="1748">
          <cell r="A1748" t="str">
            <v>94560</v>
          </cell>
          <cell r="B1748" t="str">
            <v>Janela de aço de correr, 2 folhas, fixação com argamassa, com vidros, padronizada. Af_07/2016</v>
          </cell>
          <cell r="C1748" t="str">
            <v>m²</v>
          </cell>
          <cell r="D1748" t="str">
            <v>483,33</v>
          </cell>
        </row>
        <row r="1749">
          <cell r="A1749" t="str">
            <v>94562</v>
          </cell>
          <cell r="B1749" t="str">
            <v>Janela de aço de correr, 4 folhas, fixação com argamassa, sem vidros, padronizada. Af_07/2016</v>
          </cell>
          <cell r="C1749" t="str">
            <v>m²</v>
          </cell>
          <cell r="D1749" t="str">
            <v>509,02</v>
          </cell>
        </row>
        <row r="1750">
          <cell r="A1750" t="str">
            <v>94563</v>
          </cell>
          <cell r="B1750" t="str">
            <v>Janela de aço de correr, 6 folhas, fixação com argamassa, com vidros, padronizada. Af_07/2016</v>
          </cell>
          <cell r="C1750" t="str">
            <v>m²</v>
          </cell>
          <cell r="D1750" t="str">
            <v>638,89</v>
          </cell>
        </row>
        <row r="1751">
          <cell r="A1751" t="str">
            <v>94564</v>
          </cell>
          <cell r="B1751" t="str">
            <v>Janela de aço basculante, fixação com parafuso sobre contramarco (exclusive contramarco), sem vidros, padronizada. Af_07/2016</v>
          </cell>
          <cell r="C1751" t="str">
            <v>m²</v>
          </cell>
          <cell r="D1751" t="str">
            <v>488,15</v>
          </cell>
        </row>
        <row r="1752">
          <cell r="A1752" t="str">
            <v>94565</v>
          </cell>
          <cell r="B1752" t="str">
            <v>Janela de aço de correr, 2 folhas, fixação com parafuso sobre contramarco (exclusive contramarco), com vidros, padronizada. Af_07/2016</v>
          </cell>
          <cell r="C1752" t="str">
            <v>m²</v>
          </cell>
          <cell r="D1752" t="str">
            <v>464,85</v>
          </cell>
        </row>
        <row r="1753">
          <cell r="A1753" t="str">
            <v>94567</v>
          </cell>
          <cell r="B1753" t="str">
            <v>Janela de aço de correr, 4 folhas, fixação com parafuso sobre contramarco (exclusive contramarco), sem vidros, padronizada. Af_07/2016</v>
          </cell>
          <cell r="C1753" t="str">
            <v>m²</v>
          </cell>
          <cell r="D1753" t="str">
            <v>484,93</v>
          </cell>
        </row>
        <row r="1754">
          <cell r="A1754" t="str">
            <v>94568</v>
          </cell>
          <cell r="B1754" t="str">
            <v>Janela de aço de correr, 6 folhas, fixação com parafuso sobre contramarco (exclusive contramarco), com vidros, padronizada. Af_07/2016</v>
          </cell>
          <cell r="C1754" t="str">
            <v>m²</v>
          </cell>
          <cell r="D1754" t="str">
            <v>610,70</v>
          </cell>
        </row>
        <row r="1755">
          <cell r="A1755" t="str">
            <v>73932/1</v>
          </cell>
          <cell r="B1755" t="str">
            <v>Grade de ferro em barra chata 3/16"</v>
          </cell>
          <cell r="C1755" t="str">
            <v>m²</v>
          </cell>
          <cell r="D1755" t="str">
            <v>333,44</v>
          </cell>
        </row>
        <row r="1756">
          <cell r="A1756" t="str">
            <v>73631</v>
          </cell>
          <cell r="B1756" t="str">
            <v>Guarda-corpo em tubo de aco galvanizado 1 1/2"</v>
          </cell>
          <cell r="C1756" t="str">
            <v>m²</v>
          </cell>
          <cell r="D1756" t="str">
            <v>339,98</v>
          </cell>
        </row>
        <row r="1757">
          <cell r="A1757" t="str">
            <v>74195/1</v>
          </cell>
          <cell r="B1757" t="str">
            <v>Guarda-corpo  com corrimao em ferro barra chata 3/16"</v>
          </cell>
          <cell r="C1757" t="str">
            <v>m</v>
          </cell>
          <cell r="D1757" t="str">
            <v>399,40</v>
          </cell>
        </row>
        <row r="1758">
          <cell r="A1758" t="str">
            <v>73665</v>
          </cell>
          <cell r="B1758" t="str">
            <v>Escada tipo marinheiro em aco ca-50 9,52mm incluso pintura com fundo anticorrosivo tipo zarcao</v>
          </cell>
          <cell r="C1758" t="str">
            <v>m</v>
          </cell>
          <cell r="D1758" t="str">
            <v>62,84</v>
          </cell>
        </row>
        <row r="1759">
          <cell r="A1759" t="str">
            <v>74072/2</v>
          </cell>
          <cell r="B1759" t="str">
            <v>Corrimao em tubo aco galvanizado 2 1/2" com bracadeira</v>
          </cell>
          <cell r="C1759" t="str">
            <v>m</v>
          </cell>
          <cell r="D1759" t="str">
            <v>108,60</v>
          </cell>
        </row>
        <row r="1760">
          <cell r="A1760" t="str">
            <v>74072/3</v>
          </cell>
          <cell r="B1760" t="str">
            <v>Corrimao em tubo aco galvanizado 1 1/4" com bracadeira</v>
          </cell>
          <cell r="C1760" t="str">
            <v>m</v>
          </cell>
          <cell r="D1760" t="str">
            <v>79,40</v>
          </cell>
        </row>
        <row r="1761">
          <cell r="A1761" t="str">
            <v>74194/1</v>
          </cell>
          <cell r="B1761" t="str">
            <v>Escada tipo marinheiro em tubo aco galvanizado 1 1/2" 5 degraus</v>
          </cell>
          <cell r="C1761" t="str">
            <v>m</v>
          </cell>
          <cell r="D1761" t="str">
            <v>244,35</v>
          </cell>
        </row>
        <row r="1762">
          <cell r="A1762" t="str">
            <v>84862</v>
          </cell>
          <cell r="B1762" t="str">
            <v>Guarda-corpo com corrimao em tubo de aco galvanizado 1 1/2"</v>
          </cell>
          <cell r="C1762" t="str">
            <v>m</v>
          </cell>
          <cell r="D1762" t="str">
            <v>219,12</v>
          </cell>
        </row>
        <row r="1763">
          <cell r="A1763" t="str">
            <v>68050</v>
          </cell>
          <cell r="B1763" t="str">
            <v>Porta de correr em aluminio, com duas folhas para vidro, incluso vidro liso incolor, fechadura e puxador, sem guarnicao/alizar/vista</v>
          </cell>
          <cell r="C1763" t="str">
            <v>m²</v>
          </cell>
          <cell r="D1763" t="str">
            <v>353,57</v>
          </cell>
        </row>
        <row r="1764">
          <cell r="A1764" t="str">
            <v>90838</v>
          </cell>
          <cell r="B1764" t="str">
            <v>Porta corta-fogo 90x210x4cm - fornecimento e instalação. Af_08/2015</v>
          </cell>
          <cell r="C1764" t="str">
            <v>un</v>
          </cell>
          <cell r="D1764" t="str">
            <v>999,53</v>
          </cell>
        </row>
        <row r="1765">
          <cell r="A1765" t="str">
            <v>91338</v>
          </cell>
          <cell r="B1765" t="str">
            <v>Porta de alumínio de abrir com lambri, com guarnição, fixação com parafusos - fornecimento e instalação. Af_08/2015</v>
          </cell>
          <cell r="C1765" t="str">
            <v>m²</v>
          </cell>
          <cell r="D1765" t="str">
            <v>569,78</v>
          </cell>
        </row>
        <row r="1766">
          <cell r="A1766" t="str">
            <v>91341</v>
          </cell>
          <cell r="B1766" t="str">
            <v>Porta em alumínio de abrir tipo veneziana com guarnição, fixação com parafusos - fornecimento e instalação. Af_08/2015</v>
          </cell>
          <cell r="C1766" t="str">
            <v>m²</v>
          </cell>
          <cell r="D1766" t="str">
            <v>423,82</v>
          </cell>
        </row>
        <row r="1767">
          <cell r="A1767" t="str">
            <v>94805</v>
          </cell>
          <cell r="B1767" t="str">
            <v>Porta de alumínio de abrir para vidro sem guarnição, 87x210cm, fixação com parafusos, inclusive vidros - fornecimento e instalação. Af_08/2015</v>
          </cell>
          <cell r="C1767" t="str">
            <v>un</v>
          </cell>
          <cell r="D1767" t="str">
            <v>658,83</v>
          </cell>
        </row>
        <row r="1768">
          <cell r="A1768" t="str">
            <v>94806</v>
          </cell>
          <cell r="B1768" t="str">
            <v>Porta em aço de abrir para vidro sem guarnição, 87x210cm, fixação com parafusos, exclusive vidros - fornecimento e instalação. Af_08/2015</v>
          </cell>
          <cell r="C1768" t="str">
            <v>un</v>
          </cell>
          <cell r="D1768" t="str">
            <v>476,85</v>
          </cell>
        </row>
        <row r="1769">
          <cell r="A1769" t="str">
            <v>94807</v>
          </cell>
          <cell r="B1769" t="str">
            <v>Porta em aço de abrir tipo veneziana sem guarnição, 87x210cm, fixação com parafusos - fornecimento e instalação. Af_08/2015</v>
          </cell>
          <cell r="C1769" t="str">
            <v>un</v>
          </cell>
          <cell r="D1769" t="str">
            <v>572,47</v>
          </cell>
        </row>
        <row r="1770">
          <cell r="A1770" t="str">
            <v>73737/1</v>
          </cell>
          <cell r="B1770" t="str">
            <v>Gradil de aluminio anodizado tipo barra chata para varandas, altura 0,4m</v>
          </cell>
          <cell r="C1770" t="str">
            <v>m</v>
          </cell>
          <cell r="D1770" t="str">
            <v>126,64</v>
          </cell>
        </row>
        <row r="1771">
          <cell r="A1771" t="str">
            <v>73737/2</v>
          </cell>
          <cell r="B1771" t="str">
            <v>Gradil de aluminio anodizado tipo barra chata para varandas, altura 1,0m</v>
          </cell>
          <cell r="C1771" t="str">
            <v>m</v>
          </cell>
          <cell r="D1771" t="str">
            <v>251,41</v>
          </cell>
        </row>
        <row r="1772">
          <cell r="A1772" t="str">
            <v>73737/3</v>
          </cell>
          <cell r="B1772" t="str">
            <v>Gradil de aluminio anodizado tipo barra chata para varandas, altura 1,2m</v>
          </cell>
          <cell r="C1772" t="str">
            <v>m</v>
          </cell>
          <cell r="D1772" t="str">
            <v>291,65</v>
          </cell>
        </row>
        <row r="1773">
          <cell r="A1773" t="str">
            <v>85096</v>
          </cell>
          <cell r="B1773" t="str">
            <v>Gradil de aluminio anodizado tipo barra chata</v>
          </cell>
          <cell r="C1773" t="str">
            <v>m²</v>
          </cell>
          <cell r="D1773" t="str">
            <v>253,77</v>
          </cell>
        </row>
        <row r="1774">
          <cell r="A1774" t="str">
            <v>73736/1</v>
          </cell>
          <cell r="B1774" t="str">
            <v>Dobradica tipo vai e vem em latao polido 3"</v>
          </cell>
          <cell r="C1774" t="str">
            <v>un</v>
          </cell>
          <cell r="D1774" t="str">
            <v>130,70</v>
          </cell>
        </row>
        <row r="1775">
          <cell r="A1775" t="str">
            <v>84885</v>
          </cell>
          <cell r="B1775" t="str">
            <v>Jogo de ferragens cromadas para porta de vidro temperado, uma folha composto de dobradicas superior e inferior, trinco, fechadura, contra fechadura com capuchinho sem mola e puxador</v>
          </cell>
          <cell r="C1775" t="str">
            <v>un</v>
          </cell>
          <cell r="D1775" t="str">
            <v>604,15</v>
          </cell>
        </row>
        <row r="1776">
          <cell r="A1776" t="str">
            <v>84886</v>
          </cell>
          <cell r="B1776" t="str">
            <v>Mola hidraulica de piso para porta de vidro temperado</v>
          </cell>
          <cell r="C1776" t="str">
            <v>un</v>
          </cell>
          <cell r="D1776" t="str">
            <v>1.051,52</v>
          </cell>
        </row>
        <row r="1777">
          <cell r="A1777" t="str">
            <v>84889</v>
          </cell>
          <cell r="B1777" t="str">
            <v>Puxador central para esquadria de aluminio</v>
          </cell>
          <cell r="C1777" t="str">
            <v>un</v>
          </cell>
          <cell r="D1777" t="str">
            <v>16,81</v>
          </cell>
        </row>
        <row r="1778">
          <cell r="A1778" t="str">
            <v>84891</v>
          </cell>
          <cell r="B1778" t="str">
            <v>Cremona em latao cromado ou polido, completa, com vara h=1,50m</v>
          </cell>
          <cell r="C1778" t="str">
            <v>un</v>
          </cell>
          <cell r="D1778" t="str">
            <v>181,80</v>
          </cell>
        </row>
        <row r="1779">
          <cell r="A1779" t="str">
            <v>74046/2</v>
          </cell>
          <cell r="B1779" t="str">
            <v>Tarjeta tipo livre/ocupado para porta de banheiro</v>
          </cell>
          <cell r="C1779" t="str">
            <v>un</v>
          </cell>
          <cell r="D1779" t="str">
            <v>32,15</v>
          </cell>
        </row>
        <row r="1780">
          <cell r="A1780" t="str">
            <v>74047/2</v>
          </cell>
          <cell r="B1780" t="str">
            <v>Dobradica em aco/ferro, 3" x 21/2", e=1,9 a 2 mm, sem anel, cromado ou zincado, tampa bola, com parafusos</v>
          </cell>
          <cell r="C1780" t="str">
            <v>un</v>
          </cell>
          <cell r="D1780" t="str">
            <v>33,50</v>
          </cell>
        </row>
        <row r="1781">
          <cell r="A1781" t="str">
            <v>74084/1</v>
          </cell>
          <cell r="B1781" t="str">
            <v>Porta cadeado zincado oxidado preto com cadeado de aco inox, largura de *50* mm</v>
          </cell>
          <cell r="C1781" t="str">
            <v>un</v>
          </cell>
          <cell r="D1781" t="str">
            <v>136,60</v>
          </cell>
        </row>
        <row r="1782">
          <cell r="A1782" t="str">
            <v>84950</v>
          </cell>
          <cell r="B1782" t="str">
            <v>Fecho embutir tipo unha 40cm c/colocacao</v>
          </cell>
          <cell r="C1782" t="str">
            <v>un</v>
          </cell>
          <cell r="D1782" t="str">
            <v>45,27</v>
          </cell>
        </row>
        <row r="1783">
          <cell r="A1783" t="str">
            <v>84952</v>
          </cell>
          <cell r="B1783" t="str">
            <v>Fecho embutir tipo unha 22cm c/colocacao</v>
          </cell>
          <cell r="C1783" t="str">
            <v>un</v>
          </cell>
          <cell r="D1783" t="str">
            <v>34,34</v>
          </cell>
        </row>
        <row r="1784">
          <cell r="A1784" t="str">
            <v>72116</v>
          </cell>
          <cell r="B1784" t="str">
            <v>Vidro liso comum transparente, espessura 3mm</v>
          </cell>
          <cell r="C1784" t="str">
            <v>m²</v>
          </cell>
          <cell r="D1784" t="str">
            <v>126,90</v>
          </cell>
        </row>
        <row r="1785">
          <cell r="A1785" t="str">
            <v>72117</v>
          </cell>
          <cell r="B1785" t="str">
            <v>Vidro liso comum transparente, espessura 4mm</v>
          </cell>
          <cell r="C1785" t="str">
            <v>m²</v>
          </cell>
          <cell r="D1785" t="str">
            <v>162,86</v>
          </cell>
        </row>
        <row r="1786">
          <cell r="A1786" t="str">
            <v>72118</v>
          </cell>
          <cell r="B1786" t="str">
            <v>Vidro temperado incolor, espessura 6mm, fornecimento e instalacao, inclusive massa para vedacao</v>
          </cell>
          <cell r="C1786" t="str">
            <v>m²</v>
          </cell>
          <cell r="D1786" t="str">
            <v>205,02</v>
          </cell>
        </row>
        <row r="1787">
          <cell r="A1787" t="str">
            <v>72119</v>
          </cell>
          <cell r="B1787" t="str">
            <v>Vidro temperado incolor, espessura 8mm, fornecimento e instalacao, inclusive massa para vedacao</v>
          </cell>
          <cell r="C1787" t="str">
            <v>m²</v>
          </cell>
          <cell r="D1787" t="str">
            <v>258,34</v>
          </cell>
        </row>
        <row r="1788">
          <cell r="A1788" t="str">
            <v>72120</v>
          </cell>
          <cell r="B1788" t="str">
            <v>Vidro temperado incolor, espessura 10mm, fornecimento e instalacao, inclusive massa para vedacao</v>
          </cell>
          <cell r="C1788" t="str">
            <v>m²</v>
          </cell>
          <cell r="D1788" t="str">
            <v>326,30</v>
          </cell>
        </row>
        <row r="1789">
          <cell r="A1789" t="str">
            <v>72122</v>
          </cell>
          <cell r="B1789" t="str">
            <v>Vidro fantasia tipo canelado, espessura 4mm</v>
          </cell>
          <cell r="C1789" t="str">
            <v>m²</v>
          </cell>
          <cell r="D1789" t="str">
            <v>139,79</v>
          </cell>
        </row>
        <row r="1790">
          <cell r="A1790" t="str">
            <v>72123</v>
          </cell>
          <cell r="B1790" t="str">
            <v>Vidro aramado, espessura 7mm</v>
          </cell>
          <cell r="C1790" t="str">
            <v>m²</v>
          </cell>
          <cell r="D1790" t="str">
            <v>373,12</v>
          </cell>
        </row>
        <row r="1791">
          <cell r="A1791" t="str">
            <v>73838/1</v>
          </cell>
          <cell r="B1791" t="str">
            <v>Porta de vidro temperado, 0,9x2,10m, espessura 10mm, inclusive acessorios</v>
          </cell>
          <cell r="C1791" t="str">
            <v>un</v>
          </cell>
          <cell r="D1791" t="str">
            <v>1.954,47</v>
          </cell>
        </row>
        <row r="1792">
          <cell r="A1792" t="str">
            <v>74125/1</v>
          </cell>
          <cell r="B1792" t="str">
            <v>Espelho cristal espessura 4mm, com moldura de madeira</v>
          </cell>
          <cell r="C1792" t="str">
            <v>m²</v>
          </cell>
          <cell r="D1792" t="str">
            <v>466,86</v>
          </cell>
        </row>
        <row r="1793">
          <cell r="A1793" t="str">
            <v>74125/2</v>
          </cell>
          <cell r="B1793" t="str">
            <v>Espelho cristal espessura 4mm, com moldura em aluminio e compensado 6mm plastificado colado</v>
          </cell>
          <cell r="C1793" t="str">
            <v>m²</v>
          </cell>
          <cell r="D1793" t="str">
            <v>499,84</v>
          </cell>
        </row>
        <row r="1794">
          <cell r="A1794" t="str">
            <v>84957</v>
          </cell>
          <cell r="B1794" t="str">
            <v>Vidro liso comum transparente, espessura 5mm</v>
          </cell>
          <cell r="C1794" t="str">
            <v>m²</v>
          </cell>
          <cell r="D1794" t="str">
            <v>195,97</v>
          </cell>
        </row>
        <row r="1795">
          <cell r="A1795" t="str">
            <v>84959</v>
          </cell>
          <cell r="B1795" t="str">
            <v>Vidro liso comum transparente, espessura 6mm</v>
          </cell>
          <cell r="C1795" t="str">
            <v>m²</v>
          </cell>
          <cell r="D1795" t="str">
            <v>229,30</v>
          </cell>
        </row>
        <row r="1796">
          <cell r="A1796" t="str">
            <v>85001</v>
          </cell>
          <cell r="B1796" t="str">
            <v>Vidro liso fume, espessura 4mm</v>
          </cell>
          <cell r="C1796" t="str">
            <v>m²</v>
          </cell>
          <cell r="D1796" t="str">
            <v>218,19</v>
          </cell>
        </row>
        <row r="1797">
          <cell r="A1797" t="str">
            <v>85002</v>
          </cell>
          <cell r="B1797" t="str">
            <v>Vidro liso fume, espessura 6mm</v>
          </cell>
          <cell r="C1797" t="str">
            <v>m²</v>
          </cell>
          <cell r="D1797" t="str">
            <v>307,08</v>
          </cell>
        </row>
        <row r="1798">
          <cell r="A1798" t="str">
            <v>85004</v>
          </cell>
          <cell r="B1798" t="str">
            <v>Vidro fantasia martelado 4mm</v>
          </cell>
          <cell r="C1798" t="str">
            <v>m²</v>
          </cell>
          <cell r="D1798" t="str">
            <v>151,53</v>
          </cell>
        </row>
        <row r="1799">
          <cell r="A1799" t="str">
            <v>85005</v>
          </cell>
          <cell r="B1799" t="str">
            <v>Espelho cristal, espessura 4mm, com parafusos de fixacao, sem moldura</v>
          </cell>
          <cell r="C1799" t="str">
            <v>m²</v>
          </cell>
          <cell r="D1799" t="str">
            <v>442,62</v>
          </cell>
        </row>
        <row r="1800">
          <cell r="A1800" t="str">
            <v>68054</v>
          </cell>
          <cell r="B1800" t="str">
            <v>Portao de ferro em chapa galvanizada plana 14 gsg</v>
          </cell>
          <cell r="C1800" t="str">
            <v>m²</v>
          </cell>
          <cell r="D1800" t="str">
            <v>240,08</v>
          </cell>
        </row>
        <row r="1801">
          <cell r="A1801" t="str">
            <v>74100/1</v>
          </cell>
          <cell r="B1801" t="str">
            <v>Portao de ferro com vara 1/2", com requadro</v>
          </cell>
          <cell r="C1801" t="str">
            <v>m²</v>
          </cell>
          <cell r="D1801" t="str">
            <v>443,23</v>
          </cell>
        </row>
        <row r="1802">
          <cell r="A1802" t="str">
            <v>74238/2</v>
          </cell>
          <cell r="B1802" t="str">
            <v>Portao em tela arame galvanizado n.12 Malha 2" e moldura em tubos de aco com duas folhas de abrir, incluso ferragens</v>
          </cell>
          <cell r="C1802" t="str">
            <v>m²</v>
          </cell>
          <cell r="D1802" t="str">
            <v>703,12</v>
          </cell>
        </row>
        <row r="1803">
          <cell r="A1803" t="str">
            <v>85188</v>
          </cell>
          <cell r="B1803" t="str">
            <v>Portao em tubo de aco galvanizado din 2440/nbr 5580, painel unico, dimensoes 1,0x1,6m, inclusive cadeado</v>
          </cell>
          <cell r="C1803" t="str">
            <v>un</v>
          </cell>
          <cell r="D1803" t="str">
            <v>648,85</v>
          </cell>
        </row>
        <row r="1804">
          <cell r="A1804" t="str">
            <v>85189</v>
          </cell>
          <cell r="B1804" t="str">
            <v>Portao em tubo de aco galvanizado din 2440/nbr 5580, painel unico, dimensoes 4,0x1,2m, inclusive cadeado</v>
          </cell>
          <cell r="C1804" t="str">
            <v>un</v>
          </cell>
          <cell r="D1804" t="str">
            <v>1.298,53</v>
          </cell>
        </row>
        <row r="1805">
          <cell r="A1805" t="str">
            <v>85010</v>
          </cell>
          <cell r="B1805" t="str">
            <v>Caixilho fixo, de aluminio, para vidro</v>
          </cell>
          <cell r="C1805" t="str">
            <v>m²</v>
          </cell>
          <cell r="D1805" t="str">
            <v>314,92</v>
          </cell>
        </row>
        <row r="1806">
          <cell r="A1806" t="str">
            <v>85014</v>
          </cell>
          <cell r="B1806" t="str">
            <v>Caixilho fixo, de aluminio, com tela de metal fio 12 malha 3x3cm</v>
          </cell>
          <cell r="C1806" t="str">
            <v>m²</v>
          </cell>
          <cell r="D1806" t="str">
            <v>413,47</v>
          </cell>
        </row>
        <row r="1807">
          <cell r="A1807" t="str">
            <v>94569</v>
          </cell>
          <cell r="B1807" t="str">
            <v>Janela de alumínio maxim-ar, fixação com parafuso sobre contramarco (exclusive contramarco), com vidros, padronizada. Af_07/2016</v>
          </cell>
          <cell r="C1807" t="str">
            <v>m²</v>
          </cell>
          <cell r="D1807" t="str">
            <v>430,44</v>
          </cell>
        </row>
        <row r="1808">
          <cell r="A1808" t="str">
            <v>94570</v>
          </cell>
          <cell r="B1808" t="str">
            <v>Janela de alumínio de correr, 2 folhas, fixação com parafuso sobre contramarco (exclusive contramarco), com vidros padronizada. Af_07/2016</v>
          </cell>
          <cell r="C1808" t="str">
            <v>m²</v>
          </cell>
          <cell r="D1808" t="str">
            <v>269,58</v>
          </cell>
        </row>
        <row r="1809">
          <cell r="A1809" t="str">
            <v>94572</v>
          </cell>
          <cell r="B1809" t="str">
            <v>Janela de alumínio de correr, 3 folhas, fixação com parafuso sobre contramarco (exclusive contramarco), com vidros, padronizada. Af_07/2016</v>
          </cell>
          <cell r="C1809" t="str">
            <v>m²</v>
          </cell>
          <cell r="D1809" t="str">
            <v>405,89</v>
          </cell>
        </row>
        <row r="1810">
          <cell r="A1810" t="str">
            <v>94573</v>
          </cell>
          <cell r="B1810" t="str">
            <v>Janela de alumínio de correr, 4 folhas, fixação com parafuso sobre contramarco (exclusive contramarco), com vidros, padronizada. Af_07/2016</v>
          </cell>
          <cell r="C1810" t="str">
            <v>m²</v>
          </cell>
          <cell r="D1810" t="str">
            <v>313,49</v>
          </cell>
        </row>
        <row r="1811">
          <cell r="A1811" t="str">
            <v>94574</v>
          </cell>
          <cell r="B1811" t="str">
            <v>Janela de alumínio de correr, 6 folhas, fixação com parafuso sobre contramarco (exclusive contramarco), com vidros, padronizada. Af_07/2016</v>
          </cell>
          <cell r="C1811" t="str">
            <v>m²</v>
          </cell>
          <cell r="D1811" t="str">
            <v>460,63</v>
          </cell>
        </row>
        <row r="1812">
          <cell r="A1812" t="str">
            <v>94575</v>
          </cell>
          <cell r="B1812" t="str">
            <v>Janela de alumínio maxim-ar, fixação com parafuso, vedação com espuma expansiva pu, com vidros, padronizada. Af_07/2016</v>
          </cell>
          <cell r="C1812" t="str">
            <v>m²</v>
          </cell>
          <cell r="D1812" t="str">
            <v>472,32</v>
          </cell>
        </row>
        <row r="1813">
          <cell r="A1813" t="str">
            <v>94576</v>
          </cell>
          <cell r="B1813" t="str">
            <v>Janela de alumínio de correr, 2 folhas, fixação com parafuso, vedação com espuma expansiva pu, com vidros, padronizada. Af_07/2016</v>
          </cell>
          <cell r="C1813" t="str">
            <v>m²</v>
          </cell>
          <cell r="D1813" t="str">
            <v>281,22</v>
          </cell>
        </row>
        <row r="1814">
          <cell r="A1814" t="str">
            <v>94578</v>
          </cell>
          <cell r="B1814" t="str">
            <v>Janela de alumínio de correr, 3 folhas, fixação com parafuso, vedação com espuma expansiva pu, com vidros, padronizada. Af_07/2016</v>
          </cell>
          <cell r="C1814" t="str">
            <v>m²</v>
          </cell>
          <cell r="D1814" t="str">
            <v>417,73</v>
          </cell>
        </row>
        <row r="1815">
          <cell r="A1815" t="str">
            <v>94579</v>
          </cell>
          <cell r="B1815" t="str">
            <v>Janela de alumínio de correr, 4 folhas, fixação com parafuso, vedação com espuma expansiva pu, com vidros, padronizada. Af_07/2016</v>
          </cell>
          <cell r="C1815" t="str">
            <v>m²</v>
          </cell>
          <cell r="D1815" t="str">
            <v>326,16</v>
          </cell>
        </row>
        <row r="1816">
          <cell r="A1816" t="str">
            <v>94580</v>
          </cell>
          <cell r="B1816" t="str">
            <v>Janela de alumínio de correr, 6 folhas, fixação com parafuso, vedação com espuma expansiva pu, com vidros, padronizada. Af_07/2016</v>
          </cell>
          <cell r="C1816" t="str">
            <v>m²</v>
          </cell>
          <cell r="D1816" t="str">
            <v>472,88</v>
          </cell>
        </row>
        <row r="1817">
          <cell r="A1817" t="str">
            <v>94581</v>
          </cell>
          <cell r="B1817" t="str">
            <v>Janela de alumínio maxim-ar, fixação com argamassa, com vidros, padronizada. Af_07/2016</v>
          </cell>
          <cell r="C1817" t="str">
            <v>m²</v>
          </cell>
          <cell r="D1817" t="str">
            <v>471,38</v>
          </cell>
        </row>
        <row r="1818">
          <cell r="A1818" t="str">
            <v>94582</v>
          </cell>
          <cell r="B1818" t="str">
            <v>Janela de alumínio de correr, 2 folhas, fixação com argamassa, com vidros, padronizada. Af_07/2016</v>
          </cell>
          <cell r="C1818" t="str">
            <v>m²</v>
          </cell>
          <cell r="D1818" t="str">
            <v>281,66</v>
          </cell>
        </row>
        <row r="1819">
          <cell r="A1819" t="str">
            <v>94584</v>
          </cell>
          <cell r="B1819" t="str">
            <v>Janela de alumínio de correr, 3 folhas, fixação com argamassa, com vidros, padronizada. Af_07/2016</v>
          </cell>
          <cell r="C1819" t="str">
            <v>m²</v>
          </cell>
          <cell r="D1819" t="str">
            <v>424,59</v>
          </cell>
        </row>
        <row r="1820">
          <cell r="A1820" t="str">
            <v>94585</v>
          </cell>
          <cell r="B1820" t="str">
            <v>Janela de alumínio de correr, 4 folhas, fixação com argamassa, com vidros, padronizada. Af_07/2016</v>
          </cell>
          <cell r="C1820" t="str">
            <v>m²</v>
          </cell>
          <cell r="D1820" t="str">
            <v>325,83</v>
          </cell>
        </row>
        <row r="1821">
          <cell r="A1821" t="str">
            <v>94586</v>
          </cell>
          <cell r="B1821" t="str">
            <v>Janela de alumínio 6 folhas, fixação com argamassa, com vidros, padronizada. Af_07/2016</v>
          </cell>
          <cell r="C1821" t="str">
            <v>m²</v>
          </cell>
          <cell r="D1821" t="str">
            <v>480,80</v>
          </cell>
        </row>
        <row r="1822">
          <cell r="A1822" t="str">
            <v>73908/1</v>
          </cell>
          <cell r="B1822" t="str">
            <v>Cantoneira de aluminio 2"x2", para protecao de quina de parede</v>
          </cell>
          <cell r="C1822" t="str">
            <v>m</v>
          </cell>
          <cell r="D1822" t="str">
            <v>37,55</v>
          </cell>
        </row>
        <row r="1823">
          <cell r="A1823" t="str">
            <v>73908/2</v>
          </cell>
          <cell r="B1823" t="str">
            <v>Cantoneira de aluminio 1"x1, para protecao de quina de parede</v>
          </cell>
          <cell r="C1823" t="str">
            <v>m</v>
          </cell>
          <cell r="D1823" t="str">
            <v>30,09</v>
          </cell>
        </row>
        <row r="1824">
          <cell r="A1824" t="str">
            <v>85015</v>
          </cell>
          <cell r="B1824" t="str">
            <v>Cantoneira de madeira 3,0x3,0x1,0cm</v>
          </cell>
          <cell r="C1824" t="str">
            <v>m</v>
          </cell>
          <cell r="D1824" t="str">
            <v>22,60</v>
          </cell>
        </row>
        <row r="1825">
          <cell r="A1825" t="str">
            <v>85016</v>
          </cell>
          <cell r="B1825" t="str">
            <v>Cantoneira de madeira com laminado melaminico fosco 3,0x3,0x1,0cm</v>
          </cell>
          <cell r="C1825" t="str">
            <v>m</v>
          </cell>
          <cell r="D1825" t="str">
            <v>27,48</v>
          </cell>
        </row>
        <row r="1826">
          <cell r="A1826" t="str">
            <v>97751</v>
          </cell>
          <cell r="B1826" t="str">
            <v>Tubulão a céu aberto, diâmetro do fuste de 70 cm, profundidade menor ou igual a 5 m, escavação manual, sem alargamento de base, concreto feito em obra e lançado com jerica. Af_01/2018</v>
          </cell>
          <cell r="C1826" t="str">
            <v>m³</v>
          </cell>
          <cell r="D1826" t="str">
            <v>608,12</v>
          </cell>
        </row>
        <row r="1827">
          <cell r="A1827" t="str">
            <v>97752</v>
          </cell>
          <cell r="B1827" t="str">
            <v>Tubulão a céu aberto, diâmetro do fuste de 80 cm, profundidade menor ou igual a 5 m, escavação manual, sem alargamento de base, concreto feito em obra e lançado com jerica. Af_01/2018</v>
          </cell>
          <cell r="C1827" t="str">
            <v>m³</v>
          </cell>
          <cell r="D1827" t="str">
            <v>571,94</v>
          </cell>
        </row>
        <row r="1828">
          <cell r="A1828" t="str">
            <v>97753</v>
          </cell>
          <cell r="B1828" t="str">
            <v>Tubulão a céu aberto, diâmetro do fuste de 100 cm, profundidade menor ou igual a 5 m, escavação manual, sem alargamento de base, concreto feito em obra e lançado com jerica. Af_01/2018</v>
          </cell>
          <cell r="C1828" t="str">
            <v>m³</v>
          </cell>
          <cell r="D1828" t="str">
            <v>521,64</v>
          </cell>
        </row>
        <row r="1829">
          <cell r="A1829" t="str">
            <v>97754</v>
          </cell>
          <cell r="B1829" t="str">
            <v>Tubulão a céu aberto, diâmetro do fuste de 120 cm, profundidade menor ou igual a 5 m, escavação manual, sem alargamento de base, concreto feito em obra e lançado com jerica. Af_01/2018</v>
          </cell>
          <cell r="C1829" t="str">
            <v>m³</v>
          </cell>
          <cell r="D1829" t="str">
            <v>488,61</v>
          </cell>
        </row>
        <row r="1830">
          <cell r="A1830" t="str">
            <v>97755</v>
          </cell>
          <cell r="B1830" t="str">
            <v>Tubulão a céu aberto, diâmetro do fuste de 70 cm, profundidade maior que 5 m e menor ou igual a 10 m, escavação manual, sem alargamento de base, concreto feito em obra e lançado com jerica. Af_01/2018</v>
          </cell>
          <cell r="C1830" t="str">
            <v>m³</v>
          </cell>
          <cell r="D1830" t="str">
            <v>594,87</v>
          </cell>
        </row>
        <row r="1831">
          <cell r="A1831" t="str">
            <v>97756</v>
          </cell>
          <cell r="B1831" t="str">
            <v>Tubulão a céu aberto, diâmetro do fuste de 80 cm, profundidade maior que 5 m e menor ou igual a 10 m, escavação manual, sem alargamento de base, concreto feito em obra e lançado com jerica. Af_01/2018</v>
          </cell>
          <cell r="C1831" t="str">
            <v>m³</v>
          </cell>
          <cell r="D1831" t="str">
            <v>560,49</v>
          </cell>
        </row>
        <row r="1832">
          <cell r="A1832" t="str">
            <v>97757</v>
          </cell>
          <cell r="B1832" t="str">
            <v>Tubulão a céu aberto, diâmetro do fuste de 100 cm, profundidade maior que 5 m e menor ou igual a 10 m, escavação manual, sem alargamento de base, concreto feito em obra e lançado com jerica. Af_01/2018</v>
          </cell>
          <cell r="C1832" t="str">
            <v>m³</v>
          </cell>
          <cell r="D1832" t="str">
            <v>506,92</v>
          </cell>
        </row>
        <row r="1833">
          <cell r="A1833" t="str">
            <v>97758</v>
          </cell>
          <cell r="B1833" t="str">
            <v>Tubulão a céu aberto, diâmetro do fuste de 120 cm, profundidade maior que 5 m e menor ou igual a 10 m, escavação manual, sem alargamento de base, concreto feito em obra e lançado com jerica. Af_01/2018</v>
          </cell>
          <cell r="C1833" t="str">
            <v>m³</v>
          </cell>
          <cell r="D1833" t="str">
            <v>468,51</v>
          </cell>
        </row>
        <row r="1834">
          <cell r="A1834" t="str">
            <v>97759</v>
          </cell>
          <cell r="B1834" t="str">
            <v>Tubulão a céu aberto, diâmetro do fuste de 70 cm, profundidade maior que 10 m, escavação manual, sem alargamento de base, concreto feito em obra e lançado com jerica. Af_01/2018</v>
          </cell>
          <cell r="C1834" t="str">
            <v>m³</v>
          </cell>
          <cell r="D1834" t="str">
            <v>597,37</v>
          </cell>
        </row>
        <row r="1835">
          <cell r="A1835" t="str">
            <v>97760</v>
          </cell>
          <cell r="B1835" t="str">
            <v>Tubulão a céu aberto, diâmetro do fuste de 80 cm, profundidade maior que 10 m, escavação manual, sem alargamento de base, concreto feito em obra e lançado com jerica. Af_01/2018</v>
          </cell>
          <cell r="C1835" t="str">
            <v>m³</v>
          </cell>
          <cell r="D1835" t="str">
            <v>555,44</v>
          </cell>
        </row>
        <row r="1836">
          <cell r="A1836" t="str">
            <v>97761</v>
          </cell>
          <cell r="B1836" t="str">
            <v>Tubulão a céu aberto, diâmetro do fuste de 100 cm, profundidade maior que 10 m, escavação manual, sem alargamento de base, concreto feito em obra e lançado com jerica. Af_01/2018</v>
          </cell>
          <cell r="C1836" t="str">
            <v>m³</v>
          </cell>
          <cell r="D1836" t="str">
            <v>496,71</v>
          </cell>
        </row>
        <row r="1837">
          <cell r="A1837" t="str">
            <v>97762</v>
          </cell>
          <cell r="B1837" t="str">
            <v>Tubulão a céu aberto, diâmetro do fuste de 120 cm, profundidade maior que 10 m, escavação manual, sem alargamento de base, concreto feito em obra e lançado com jerica. Af_01/2018</v>
          </cell>
          <cell r="C1837" t="str">
            <v>m³</v>
          </cell>
          <cell r="D1837" t="str">
            <v>454,47</v>
          </cell>
        </row>
        <row r="1838">
          <cell r="A1838" t="str">
            <v>97763</v>
          </cell>
          <cell r="B1838" t="str">
            <v>Tubulão a céu aberto, diâmetro do fuste de 70 cm, profundidade menor ou igual a 5 m, escavação mecânica, sem alargamento de base, concreto feito em obra e lançado com jerica. Af_01/2018</v>
          </cell>
          <cell r="C1838" t="str">
            <v>m³</v>
          </cell>
          <cell r="D1838" t="str">
            <v>575,50</v>
          </cell>
        </row>
        <row r="1839">
          <cell r="A1839" t="str">
            <v>97764</v>
          </cell>
          <cell r="B1839" t="str">
            <v>Tubulão a céu aberto, diâmetro do fuste de 80 cm, profundidade menor ou igual a 5 m, escavação mecânica, sem alargamento de base, concreto feito em obra e lançado com jerica. Af_01/2018</v>
          </cell>
          <cell r="C1839" t="str">
            <v>m³</v>
          </cell>
          <cell r="D1839" t="str">
            <v>453,94</v>
          </cell>
        </row>
        <row r="1840">
          <cell r="A1840" t="str">
            <v>97765</v>
          </cell>
          <cell r="B1840" t="str">
            <v>Tubulão a céu aberto, diâmetro do fuste de 100 cm, profundidade menor ou igual a 5 m, escavação mecânica, sem alargamento de base, concreto feito em obra e lançado com jerica. Af_01/2018</v>
          </cell>
          <cell r="C1840" t="str">
            <v>m³</v>
          </cell>
          <cell r="D1840" t="str">
            <v>427,24</v>
          </cell>
        </row>
        <row r="1841">
          <cell r="A1841" t="str">
            <v>97766</v>
          </cell>
          <cell r="B1841" t="str">
            <v>Tubulão a céu aberto, diâmetro do fuste de 120 cm, profundidade menor ou igual a 5 m, escavação mecânica, sem alargamento de base, concreto feito em obra e lançado com jerica. Af_01/2018</v>
          </cell>
          <cell r="C1841" t="str">
            <v>m³</v>
          </cell>
          <cell r="D1841" t="str">
            <v>410,51</v>
          </cell>
        </row>
        <row r="1842">
          <cell r="A1842" t="str">
            <v>97767</v>
          </cell>
          <cell r="B1842" t="str">
            <v>Tubulão a céu aberto, diâmetro do fuste de 70 cm, profundidade maior que 5 m e menor ou igual a 10 m, escavação mecânica, sem alargamento de base, concreto feito em obra e lançado com jerica. Af_01/2018</v>
          </cell>
          <cell r="C1842" t="str">
            <v>m³</v>
          </cell>
          <cell r="D1842" t="str">
            <v>427,96</v>
          </cell>
        </row>
        <row r="1843">
          <cell r="A1843" t="str">
            <v>97768</v>
          </cell>
          <cell r="B1843" t="str">
            <v>Tubulão a céu aberto, diâmetro do fuste de 80 cm, profundidade maior que 5 m e menor ou igual a 10 m, escavação mecânica, sem alargamento de base, concreto feito em obra e lançado com jerica. Af_01/2018</v>
          </cell>
          <cell r="C1843" t="str">
            <v>m³</v>
          </cell>
          <cell r="D1843" t="str">
            <v>416,52</v>
          </cell>
        </row>
        <row r="1844">
          <cell r="A1844" t="str">
            <v>97769</v>
          </cell>
          <cell r="B1844" t="str">
            <v>Tubulão a céu aberto, diâmetro do fuste de 100 cm, profundidade maior que 5 m e menor ou igual a 10 m, escavação mecânica, sem alargamento de base, concreto feito em obra e lançado com jerica. Af_01/2018</v>
          </cell>
          <cell r="C1844" t="str">
            <v>m³</v>
          </cell>
          <cell r="D1844" t="str">
            <v>394,26</v>
          </cell>
        </row>
        <row r="1845">
          <cell r="A1845" t="str">
            <v>97770</v>
          </cell>
          <cell r="B1845" t="str">
            <v>Tubulão a céu aberto, diâmetro do fuste de 120 cm, profundidade maior que 5 m e menor ou igual a 10 m, escavação mecânica, sem alargamento de base, concreto feito em obra e lançado com jerica. Af_01/2018</v>
          </cell>
          <cell r="C1845" t="str">
            <v>m³</v>
          </cell>
          <cell r="D1845" t="str">
            <v>376,09</v>
          </cell>
        </row>
        <row r="1846">
          <cell r="A1846" t="str">
            <v>97771</v>
          </cell>
          <cell r="B1846" t="str">
            <v>Tubulão a céu aberto, diâmetro do fuste de 70 cm, profundidade maior que 10 m, escavação mecânica, sem alargamento de base, concreto feito em obra e lançado com jerica. Af_01/2018</v>
          </cell>
          <cell r="C1846" t="str">
            <v>m³</v>
          </cell>
          <cell r="D1846" t="str">
            <v>409,62</v>
          </cell>
        </row>
        <row r="1847">
          <cell r="A1847" t="str">
            <v>97772</v>
          </cell>
          <cell r="B1847" t="str">
            <v>Tubulão a céu aberto, diâmetro do fuste de 80 cm, profundidade maior que 10 m, escavação mecânica, sem alargamento de base, concreto feito em obra e lançado com jerica. Af_01/2018</v>
          </cell>
          <cell r="C1847" t="str">
            <v>m³</v>
          </cell>
          <cell r="D1847" t="str">
            <v>395,14</v>
          </cell>
        </row>
        <row r="1848">
          <cell r="A1848" t="str">
            <v>97773</v>
          </cell>
          <cell r="B1848" t="str">
            <v>Tubulão a céu aberto, diâmetro do fuste de 100 cm, profundidade maior que 10 m, escavação mecânica, sem alargamento de base, concreto feito em obra e lançado com jerica. Af_01/2018</v>
          </cell>
          <cell r="C1848" t="str">
            <v>m³</v>
          </cell>
          <cell r="D1848" t="str">
            <v>372,70</v>
          </cell>
        </row>
        <row r="1849">
          <cell r="A1849" t="str">
            <v>97774</v>
          </cell>
          <cell r="B1849" t="str">
            <v>Tubulão a céu aberto, diâmetro do fuste de 120 cm, profundidade maior que 10 m, escavação mecânica, sem alargamento de base, concreto feito em obra e lançado com jerica. Af_01/2018</v>
          </cell>
          <cell r="C1849" t="str">
            <v>m³</v>
          </cell>
          <cell r="D1849" t="str">
            <v>353,66</v>
          </cell>
        </row>
        <row r="1850">
          <cell r="A1850" t="str">
            <v>97775</v>
          </cell>
          <cell r="B1850" t="str">
            <v>Tubulão a céu aberto, diâmetro do fuste de 70 cm, profundidade menor ou igual a 5 m, escavação manual, sem alargamento de base, concreto usinado e lançado com bomba ou diretamente do caminhão. Af_01/2018</v>
          </cell>
          <cell r="C1850" t="str">
            <v>m³</v>
          </cell>
          <cell r="D1850" t="str">
            <v>616,77</v>
          </cell>
        </row>
        <row r="1851">
          <cell r="A1851" t="str">
            <v>97776</v>
          </cell>
          <cell r="B1851" t="str">
            <v>Tubulão a céu aberto, diâmetro do fuste de 80 cm, profundidade menor ou igual a 5 m, escavação manual, sem alargamento de base, concreto usinado e lançado com bomba ou diretamente do caminhão. Af_01/2018</v>
          </cell>
          <cell r="C1851" t="str">
            <v>m³</v>
          </cell>
          <cell r="D1851" t="str">
            <v>579,90</v>
          </cell>
        </row>
        <row r="1852">
          <cell r="A1852" t="str">
            <v>97777</v>
          </cell>
          <cell r="B1852" t="str">
            <v>Tubulão a céu aberto, diâmetro do fuste de 100 cm, profundidade menor ou igual a 5 m, escavação manual, sem alargamento de base, concreto usinado e lançado com bomba ou diretamente do caminhão. Af_01/2018</v>
          </cell>
          <cell r="C1852" t="str">
            <v>m³</v>
          </cell>
          <cell r="D1852" t="str">
            <v>529,16</v>
          </cell>
        </row>
        <row r="1853">
          <cell r="A1853" t="str">
            <v>97778</v>
          </cell>
          <cell r="B1853" t="str">
            <v>Tubulão a céu aberto, diâmetro do fuste de 120 cm, profundidade menor ou igual a 5 m, escavação manual, sem alargamento de base, concreto usinado e lançado com bomba ou diretamente do caminhão. Af_01/2018</v>
          </cell>
          <cell r="C1853" t="str">
            <v>m³</v>
          </cell>
          <cell r="D1853" t="str">
            <v>496,31</v>
          </cell>
        </row>
        <row r="1854">
          <cell r="A1854" t="str">
            <v>97779</v>
          </cell>
          <cell r="B1854" t="str">
            <v>Tubulão a céu aberto, diâmetro do fuste de 70 cm, profundidade maior que 5 m e menor ou igual a 10 m, escavação manual, sem alargamento de base, concreto usinado e lançado com bomba ou diretamente do caminhão. Af_01/2018</v>
          </cell>
          <cell r="C1854" t="str">
            <v>m³</v>
          </cell>
          <cell r="D1854" t="str">
            <v>596,35</v>
          </cell>
        </row>
        <row r="1855">
          <cell r="A1855" t="str">
            <v>97780</v>
          </cell>
          <cell r="B1855" t="str">
            <v>Tubulão a céu aberto, diâmetro do fuste de 80 cm, profundidade maior que 5 m e menor ou igual a 10 m, escavação manual, sem alargamento de base, concreto usinado e lançado com bomba ou diretamente do caminhão. Af_01/2018</v>
          </cell>
          <cell r="C1855" t="str">
            <v>m³</v>
          </cell>
          <cell r="D1855" t="str">
            <v>562,23</v>
          </cell>
        </row>
        <row r="1856">
          <cell r="A1856" t="str">
            <v>97781</v>
          </cell>
          <cell r="B1856" t="str">
            <v>Tubulão a céu aberto, diâmetro do fuste de 100 cm, profundidade maior que 5 m e menor ou igual a 10 m, escavação manual, sem alargamento de base, concreto usinado e lançado com bomba ou diretamente do caminhão. Af_01/2018</v>
          </cell>
          <cell r="C1856" t="str">
            <v>m³</v>
          </cell>
          <cell r="D1856" t="str">
            <v>508,94</v>
          </cell>
        </row>
        <row r="1857">
          <cell r="A1857" t="str">
            <v>97782</v>
          </cell>
          <cell r="B1857" t="str">
            <v>Tubulão a céu aberto, diâmetro do fuste de 120 cm, profundidade maior que 5 m e menor ou igual a 10 m, escavação manual, sem alargamento de base, concreto usinado e lançado com bomba ou diretamente do caminhão. Af_01/2018</v>
          </cell>
          <cell r="C1857" t="str">
            <v>m³</v>
          </cell>
          <cell r="D1857" t="str">
            <v>470,76</v>
          </cell>
        </row>
        <row r="1858">
          <cell r="A1858" t="str">
            <v>97783</v>
          </cell>
          <cell r="B1858" t="str">
            <v>Tubulão a céu aberto, diâmetro do fuste de 70 cm, profundidade maior que 10 m, escavação manual, sem alargamento de base, concreto usinado e lançado com bomba ou diretamente do caminhão. Af_01/2018</v>
          </cell>
          <cell r="C1858" t="str">
            <v>m³</v>
          </cell>
          <cell r="D1858" t="str">
            <v>599,17</v>
          </cell>
        </row>
        <row r="1859">
          <cell r="A1859" t="str">
            <v>97784</v>
          </cell>
          <cell r="B1859" t="str">
            <v>Tubulão a céu aberto, diâmetro do fuste de 80 cm, profundidade maior que 10 m, escavação manual, sem alargamento de base, concreto usinado e lançado com bomba ou diretamente do caminhão. Af_01/2018</v>
          </cell>
          <cell r="C1859" t="str">
            <v>m³</v>
          </cell>
          <cell r="D1859" t="str">
            <v>557,34</v>
          </cell>
        </row>
        <row r="1860">
          <cell r="A1860" t="str">
            <v>97785</v>
          </cell>
          <cell r="B1860" t="str">
            <v>Tubulão a céu aberto, diâmetro do fuste de 100 cm, profundidade maior que 10 m, escavação manual, sem alargamento de base, concreto usinado e lançado com bomba ou diretamente do caminhão. Af_01/2018</v>
          </cell>
          <cell r="C1860" t="str">
            <v>m³</v>
          </cell>
          <cell r="D1860" t="str">
            <v>498,84</v>
          </cell>
        </row>
        <row r="1861">
          <cell r="A1861" t="str">
            <v>97786</v>
          </cell>
          <cell r="B1861" t="str">
            <v>Tubulão a céu aberto, diâmetro do fuste de 120 cm, profundidade maior que 10 m, escavação manual, sem alargamento de base, concreto usinado e lançado com bomba ou diretamente do caminhão. Af_01/2018</v>
          </cell>
          <cell r="C1861" t="str">
            <v>m³</v>
          </cell>
          <cell r="D1861" t="str">
            <v>456,69</v>
          </cell>
        </row>
        <row r="1862">
          <cell r="A1862" t="str">
            <v>97787</v>
          </cell>
          <cell r="B1862" t="str">
            <v>Tubulão a céu aberto, diâmetro do fuste de 70 cm, profundidade menor ou igual a 5 m, escavação mecânica, sem alargamento de base, concreto usinado e lançado com bomba ou diretamente do caminhão. Af_01/2018</v>
          </cell>
          <cell r="C1862" t="str">
            <v>m³</v>
          </cell>
          <cell r="D1862" t="str">
            <v>482,55</v>
          </cell>
        </row>
        <row r="1863">
          <cell r="A1863" t="str">
            <v>97788</v>
          </cell>
          <cell r="B1863" t="str">
            <v>Tubulão a céu aberto, diâmetro do fuste de 80 cm, profundidade menor ou igual a 5 m, escavação mecânica, sem alargamento de base, concreto usinado e lançado com bomba ou diretamente do caminhão. Af_01/2018</v>
          </cell>
          <cell r="C1863" t="str">
            <v>m³</v>
          </cell>
          <cell r="D1863" t="str">
            <v>461,90</v>
          </cell>
        </row>
        <row r="1864">
          <cell r="A1864" t="str">
            <v>97789</v>
          </cell>
          <cell r="B1864" t="str">
            <v>Tubulão a céu aberto, diâmetro do fuste de 100 cm, profundidade menor ou igual a 5 m, escavação mecânica, sem alargamento de base, concreto usinado e lançado com bomba ou diretamente do caminhão. Af_01/2018</v>
          </cell>
          <cell r="C1864" t="str">
            <v>m³</v>
          </cell>
          <cell r="D1864" t="str">
            <v>434,76</v>
          </cell>
        </row>
        <row r="1865">
          <cell r="A1865" t="str">
            <v>97790</v>
          </cell>
          <cell r="B1865" t="str">
            <v>Tubulão a céu aberto, diâmetro do fuste de 120 cm, profundidade menor ou igual a 5 m, escavação mecânica, sem alargamento de base, concreto usinado e lançado com bomba ou diretamente do caminhão. Af_01/2018</v>
          </cell>
          <cell r="C1865" t="str">
            <v>m³</v>
          </cell>
          <cell r="D1865" t="str">
            <v>418,21</v>
          </cell>
        </row>
        <row r="1866">
          <cell r="A1866" t="str">
            <v>97791</v>
          </cell>
          <cell r="B1866" t="str">
            <v>Tubulão a céu aberto, diâmetro do fuste de 70 cm, profundidade maior que 5 m e menor ou igual a 10m, escavação mecânica, sem alargamento de base, concreto usinado e lançado com bomba ou diretamente do caminhão. Af_01/2018</v>
          </cell>
          <cell r="C1866" t="str">
            <v>m³</v>
          </cell>
          <cell r="D1866" t="str">
            <v>429,44</v>
          </cell>
        </row>
        <row r="1867">
          <cell r="A1867" t="str">
            <v>97792</v>
          </cell>
          <cell r="B1867" t="str">
            <v>Tubulão a céu aberto, diâmetro do fuste de 80 cm, profundidade maior que 5 m e menor ou igual a 10m, escavação mecânica, sem alargamento de base, concreto usinado e lançado com bomba ou diretamente do caminhão. Af_01/2018</v>
          </cell>
          <cell r="C1867" t="str">
            <v>m³</v>
          </cell>
          <cell r="D1867" t="str">
            <v>418,26</v>
          </cell>
        </row>
        <row r="1868">
          <cell r="A1868" t="str">
            <v>97793</v>
          </cell>
          <cell r="B1868" t="str">
            <v>Tubulão a céu aberto, diâmetro do fuste de 100 cm, profundidade maior que 5 m e menor ou igual a 10m, escavação mecânica, sem alargamento de base, concreto usinado e lançado com bomba ou diretamente do caminhão. Af_01/2018</v>
          </cell>
          <cell r="C1868" t="str">
            <v>m³</v>
          </cell>
          <cell r="D1868" t="str">
            <v>396,28</v>
          </cell>
        </row>
        <row r="1869">
          <cell r="A1869" t="str">
            <v>97794</v>
          </cell>
          <cell r="B1869" t="str">
            <v>Tubulão a céu aberto, diâmetro do fuste de 120 cm, profundidade maior que 5 m e menor ou igual a 10m, escavação mecânica, sem alargamento de base, concreto usinado e lançado com bomba ou diretamente do caminhão. Af_01/2018</v>
          </cell>
          <cell r="C1869" t="str">
            <v>m³</v>
          </cell>
          <cell r="D1869" t="str">
            <v>378,34</v>
          </cell>
        </row>
        <row r="1870">
          <cell r="A1870" t="str">
            <v>97795</v>
          </cell>
          <cell r="B1870" t="str">
            <v>Tubulão a céu aberto, diâmetro do fuste de 70 cm, profundidade maior que 10m, escavação mecânica, sem alargamento de base, concreto usinado e lançado com bomba ou diretamente do caminhão. Af_01/2018</v>
          </cell>
          <cell r="C1870" t="str">
            <v>m³</v>
          </cell>
          <cell r="D1870" t="str">
            <v>411,42</v>
          </cell>
        </row>
        <row r="1871">
          <cell r="A1871" t="str">
            <v>97796</v>
          </cell>
          <cell r="B1871" t="str">
            <v>Tubulão a céu aberto, diâmetro do fuste de 80 cm, profundidade maior que 10m, escavação mecânica, sem alargamento de base, concreto usinado e lançado com bomba ou diretamente do caminhão. Af_01/2018</v>
          </cell>
          <cell r="C1871" t="str">
            <v>m³</v>
          </cell>
          <cell r="D1871" t="str">
            <v>397,04</v>
          </cell>
        </row>
        <row r="1872">
          <cell r="A1872" t="str">
            <v>97797</v>
          </cell>
          <cell r="B1872" t="str">
            <v>Tubulão a céu aberto, diâmetro do fuste de 100 cm, profundidade maior que 10m, escavação mecânica, sem alargamento de base, concreto usinado e lançado com bomba ou diretamente do caminhão. Af_01/2018</v>
          </cell>
          <cell r="C1872" t="str">
            <v>m³</v>
          </cell>
          <cell r="D1872" t="str">
            <v>374,83</v>
          </cell>
        </row>
        <row r="1873">
          <cell r="A1873" t="str">
            <v>97798</v>
          </cell>
          <cell r="B1873" t="str">
            <v>Tubulão a céu aberto, diâmetro do fuste de 120 cm, profundidade maior que 10m, escavação mecânica, sem alargamento de base, concreto usinado e lançado com bomba ou diretamente do caminhão. Af_01/2018</v>
          </cell>
          <cell r="C1873" t="str">
            <v>m³</v>
          </cell>
          <cell r="D1873" t="str">
            <v>355,88</v>
          </cell>
        </row>
        <row r="1874">
          <cell r="A1874" t="str">
            <v>97799</v>
          </cell>
          <cell r="B1874" t="str">
            <v>Alargamento de base de tubulão a céu aberto, escavação manual, concreto feito em obra e lançado com jerica. Af_01/2018</v>
          </cell>
          <cell r="C1874" t="str">
            <v>m³</v>
          </cell>
          <cell r="D1874" t="str">
            <v>506,65</v>
          </cell>
        </row>
        <row r="1875">
          <cell r="A1875" t="str">
            <v>97800</v>
          </cell>
          <cell r="B1875" t="str">
            <v>Alargamento de base de tubulão a céu aberto, escavação manual, concreto usinado e lançado com bomba ou diretamente do caminhão. Af_01/2018</v>
          </cell>
          <cell r="C1875" t="str">
            <v>m³</v>
          </cell>
          <cell r="D1875" t="str">
            <v>517,69</v>
          </cell>
        </row>
        <row r="1876">
          <cell r="A1876" t="str">
            <v>89198</v>
          </cell>
          <cell r="B1876" t="str">
            <v>Estaca pré-moldada de concreto, seção quadrada, capacidade de 25 toneladas, comprimento total cravado até 5m, bate-estacas por gravidade sobre rolos (exclusive mobilização e desmobilização). Af_03/2016</v>
          </cell>
          <cell r="C1876" t="str">
            <v>m</v>
          </cell>
          <cell r="D1876" t="str">
            <v>76,46</v>
          </cell>
        </row>
        <row r="1877">
          <cell r="A1877" t="str">
            <v>89199</v>
          </cell>
          <cell r="B1877" t="str">
            <v>Estaca pré-moldada de concreto, seção quadrada, capacidade de 50 toneladas, comprimento total cravado até 5m, bate-estacas por gravidade sobre rolos (exclusive mobilização e desmobilização). Af_03/2016</v>
          </cell>
          <cell r="C1877" t="str">
            <v>m</v>
          </cell>
          <cell r="D1877" t="str">
            <v>100,30</v>
          </cell>
        </row>
        <row r="1878">
          <cell r="A1878" t="str">
            <v>89200</v>
          </cell>
          <cell r="B1878" t="str">
            <v>Estaca pré-moldada de concreto centrifugado, seção circular, capacidade de 100 toneladas, comprimento total cravado até 5m, bate-estacas por gravidade sobre rolos (exclusive mobilização e desmobilização). Af_03/2016</v>
          </cell>
          <cell r="C1878" t="str">
            <v>m</v>
          </cell>
          <cell r="D1878" t="str">
            <v>233,75</v>
          </cell>
        </row>
        <row r="1879">
          <cell r="A1879" t="str">
            <v>89201</v>
          </cell>
          <cell r="B1879" t="str">
            <v>Estaca pré-moldada de concreto, seção quadrada, capacidade de 25 toneladas, comprimento total cravado acima de 5m até 12m, bate-estacas por gravidade sobre rolos (exclusive mobilização e desmobilização). Af_03/2016</v>
          </cell>
          <cell r="C1879" t="str">
            <v>m</v>
          </cell>
          <cell r="D1879" t="str">
            <v>60,93</v>
          </cell>
        </row>
        <row r="1880">
          <cell r="A1880" t="str">
            <v>89202</v>
          </cell>
          <cell r="B1880" t="str">
            <v>Estaca pré-moldada de concreto, seção quadrada, capacidade de 50 toneladas, comprimento total cravado acima de 5m até 12m, bate-estacas por gravidade sobre rolos (exclusive mobilização e desmobilização). Af_03/2016</v>
          </cell>
          <cell r="C1880" t="str">
            <v>m</v>
          </cell>
          <cell r="D1880" t="str">
            <v>78,51</v>
          </cell>
        </row>
        <row r="1881">
          <cell r="A1881" t="str">
            <v>89203</v>
          </cell>
          <cell r="B1881" t="str">
            <v>Estaca pré-moldada de concreto centrifugado, seção circular, capacidade de 100 toneladas, comprimento total cravado acima de 5m até 12m, bate-estacas por gravidade sobre rolos (exclusive mobilização e desmobilização). Af_03/2016</v>
          </cell>
          <cell r="C1881" t="str">
            <v>m</v>
          </cell>
          <cell r="D1881" t="str">
            <v>180,94</v>
          </cell>
        </row>
        <row r="1882">
          <cell r="A1882" t="str">
            <v>89204</v>
          </cell>
          <cell r="B1882" t="str">
            <v>Estaca pré-moldada de concreto, seção quadrada, capacidade de 25 toneladas comprimento total cravado acima de 12m, bate-estacas por gravidade sobre rolos (exclusive mobilização e desmobilização). Af_03/2016</v>
          </cell>
          <cell r="C1882" t="str">
            <v>m</v>
          </cell>
          <cell r="D1882" t="str">
            <v>54,94</v>
          </cell>
        </row>
        <row r="1883">
          <cell r="A1883" t="str">
            <v>89205</v>
          </cell>
          <cell r="B1883" t="str">
            <v>Estaca pré-moldada de concreto, seção quadrada, capacidade de 50 toneladas, comprimento total cravado acima de 12m, bate-estacas por gravidade sobre rolos (exclusive mobilização e desmobilização). Af_03/2016</v>
          </cell>
          <cell r="C1883" t="str">
            <v>m</v>
          </cell>
          <cell r="D1883" t="str">
            <v>71,48</v>
          </cell>
        </row>
        <row r="1884">
          <cell r="A1884" t="str">
            <v>89206</v>
          </cell>
          <cell r="B1884" t="str">
            <v>Estaca pré-moldada de concreto centrifugado, seção circular, capacidade de 100 toneladas, comprimento total cravado acima de 12m, bate-estacas por gravidade sobre rolos (exclusive mobilização e desmobilização). Af_03/2016</v>
          </cell>
          <cell r="C1884" t="str">
            <v>m</v>
          </cell>
          <cell r="D1884" t="str">
            <v>167,79</v>
          </cell>
        </row>
        <row r="1885">
          <cell r="A1885" t="str">
            <v>90808</v>
          </cell>
          <cell r="B1885" t="str">
            <v>Estaca hélice contínua, diâmetro de 30 cm, comprimento total até 15 m, perfuratriz com torque de 170 kn.M (exclusive mobilização e desmobilização). Af_02/2015</v>
          </cell>
          <cell r="C1885" t="str">
            <v>m</v>
          </cell>
          <cell r="D1885" t="str">
            <v>59,31</v>
          </cell>
        </row>
        <row r="1886">
          <cell r="A1886" t="str">
            <v>90809</v>
          </cell>
          <cell r="B1886" t="str">
            <v>Estaca hélice contínua, diâmetro de 30 cm, comprimento total acima de 15 m até 20 m, perfuratriz com torque de 170 kn.M (exclusive mobilização e desmobilização). Af_02/2015</v>
          </cell>
          <cell r="C1886" t="str">
            <v>m</v>
          </cell>
          <cell r="D1886" t="str">
            <v>57,10</v>
          </cell>
        </row>
        <row r="1887">
          <cell r="A1887" t="str">
            <v>90810</v>
          </cell>
          <cell r="B1887" t="str">
            <v>Estaca hélice contínua, diâmetro de 50 cm, comprimento total até 15 m, perfuratriz com torque de 170 kn.M (exclusive mobilização e desmobilização). Af_02/2015</v>
          </cell>
          <cell r="C1887" t="str">
            <v>m</v>
          </cell>
          <cell r="D1887" t="str">
            <v>124,38</v>
          </cell>
        </row>
        <row r="1888">
          <cell r="A1888" t="str">
            <v>90811</v>
          </cell>
          <cell r="B1888" t="str">
            <v>Estaca hélice contínua, diâmetro de 50 cm, comprimento total acima de 15 m até 30 m, perfuratriz com torque de 170 kn.M (exclusive mobilização e desmobilização). Af_02/2015</v>
          </cell>
          <cell r="C1888" t="str">
            <v>m</v>
          </cell>
          <cell r="D1888" t="str">
            <v>117,67</v>
          </cell>
        </row>
        <row r="1889">
          <cell r="A1889" t="str">
            <v>90812</v>
          </cell>
          <cell r="B1889" t="str">
            <v>Estaca hélice contínua, diâmetro de 70 cm, comprimento total até 15 m, perfuratriz com torque de 170 kn.M (exclusive mobilização e desmobilização). Af_02/2015</v>
          </cell>
          <cell r="C1889" t="str">
            <v>m</v>
          </cell>
          <cell r="D1889" t="str">
            <v>211,68</v>
          </cell>
        </row>
        <row r="1890">
          <cell r="A1890" t="str">
            <v>90813</v>
          </cell>
          <cell r="B1890" t="str">
            <v>Estaca hélice contínua, diâmetro de 70 cm, comprimento total acima de 15 m até 30 m, perfuratriz com torque de 170 kn.M (exclusive mobilização e desmobilização). Af_02/2015</v>
          </cell>
          <cell r="C1890" t="str">
            <v>m</v>
          </cell>
          <cell r="D1890" t="str">
            <v>202,43</v>
          </cell>
        </row>
        <row r="1891">
          <cell r="A1891" t="str">
            <v>90814</v>
          </cell>
          <cell r="B1891" t="str">
            <v>Estaca hélice contínua, diâmetro de 80 cm, comprimento total até 30 m, perfuratriz com torque de 170 kn.M (exclusive mobilização e desmobilização). Af_02/2015</v>
          </cell>
          <cell r="C1891" t="str">
            <v>m</v>
          </cell>
          <cell r="D1891" t="str">
            <v>254,72</v>
          </cell>
        </row>
        <row r="1892">
          <cell r="A1892" t="str">
            <v>90815</v>
          </cell>
          <cell r="B1892" t="str">
            <v>Estaca hélice contínua, diâmetro de 90 cm, comprimento total até 30 m, perfuratriz com torque de 263 kn.M (exclusive mobilização e desmobilização). Af_02/2015</v>
          </cell>
          <cell r="C1892" t="str">
            <v>m</v>
          </cell>
          <cell r="D1892" t="str">
            <v>308,30</v>
          </cell>
        </row>
        <row r="1893">
          <cell r="A1893" t="str">
            <v>90877</v>
          </cell>
          <cell r="B1893" t="str">
            <v>Estaca escavada mecanicamente, sem fluido estabilizante, com 25 cm de diâmetro, até 9 m de comprimento, concreto lançado por caminhão betoneira (exclusive mobilização e desmobilização). Af_02/2015</v>
          </cell>
          <cell r="C1893" t="str">
            <v>m</v>
          </cell>
          <cell r="D1893" t="str">
            <v>38,48</v>
          </cell>
        </row>
        <row r="1894">
          <cell r="A1894" t="str">
            <v>90878</v>
          </cell>
          <cell r="B1894" t="str">
            <v>Estaca escavada mecanicamente, sem fluido estabilizante, com 25 cm de diâmetro, acima de 9 m de comprimento, concreto lançado por caminhão betoneira (exclusive mobilização e desmobilização). Af_02/2015</v>
          </cell>
          <cell r="C1894" t="str">
            <v>m</v>
          </cell>
          <cell r="D1894" t="str">
            <v>36,77</v>
          </cell>
        </row>
        <row r="1895">
          <cell r="A1895" t="str">
            <v>90880</v>
          </cell>
          <cell r="B1895" t="str">
            <v>Estaca escavada mecanicamente, sem fluido estabilizante, com 25 cm de diâmetro, até 9 m de comprimento, concreto lançado manualmente (exclusive mobilização e desmobilização). Af_02/2015</v>
          </cell>
          <cell r="C1895" t="str">
            <v>m</v>
          </cell>
          <cell r="D1895" t="str">
            <v>51,19</v>
          </cell>
        </row>
        <row r="1896">
          <cell r="A1896" t="str">
            <v>90881</v>
          </cell>
          <cell r="B1896" t="str">
            <v>Estaca escavada mecanicamente, sem fluido estabilizante, com 25 cm de diâmetro, acima de 9 m de comprimento, concreto lançado manualmente (exclusive mobilização e desmobilização). Af_02/2015</v>
          </cell>
          <cell r="C1896" t="str">
            <v>m</v>
          </cell>
          <cell r="D1896" t="str">
            <v>47,03</v>
          </cell>
        </row>
        <row r="1897">
          <cell r="A1897" t="str">
            <v>90883</v>
          </cell>
          <cell r="B1897" t="str">
            <v>Estaca escavada mecanicamente, sem fluido estabilizante, com 40 cm de diâmetro, até 9 m de comprimento, concreto lançado por caminhão betoneira (exclusive mobilização e desmobilização). Af_02/2015</v>
          </cell>
          <cell r="C1897" t="str">
            <v>m</v>
          </cell>
          <cell r="D1897" t="str">
            <v>63,31</v>
          </cell>
        </row>
        <row r="1898">
          <cell r="A1898" t="str">
            <v>90884</v>
          </cell>
          <cell r="B1898" t="str">
            <v>Estaca escavada mecanicamente, sem fluido estabilizante, com 40 cm de diâmetro, acima de 9 m até 15 m de comprimento, concreto lançado por caminhão betoneira (exclusive mobilização e desmobilização). Af_02/2015</v>
          </cell>
          <cell r="C1898" t="str">
            <v>m</v>
          </cell>
          <cell r="D1898" t="str">
            <v>61,34</v>
          </cell>
        </row>
        <row r="1899">
          <cell r="A1899" t="str">
            <v>90885</v>
          </cell>
          <cell r="B1899" t="str">
            <v>Estaca escavada mecanicamente, sem fluido estabilizante, com 40 cm de diâmetro, acima de 15 m de comprimento, concreto lançado por caminhão betoneira (exclusive mobilização e desmobilização). Af_02/2015</v>
          </cell>
          <cell r="C1899" t="str">
            <v>m</v>
          </cell>
          <cell r="D1899" t="str">
            <v>60,47</v>
          </cell>
        </row>
        <row r="1900">
          <cell r="A1900" t="str">
            <v>90886</v>
          </cell>
          <cell r="B1900" t="str">
            <v>Estaca escavada mecanicamente, sem fluido estabilizante, com 60 cm de diâmetro, até 9 m de comprimento, concreto lançado por caminhão betoneira (exclusive mobilização e desmobilização). Af_02/2015</v>
          </cell>
          <cell r="C1900" t="str">
            <v>m</v>
          </cell>
          <cell r="D1900" t="str">
            <v>120,76</v>
          </cell>
        </row>
        <row r="1901">
          <cell r="A1901" t="str">
            <v>90887</v>
          </cell>
          <cell r="B1901" t="str">
            <v>Estaca escavada mecanicamente, sem fluido estabilizante, com 60 cm de diâmetro, acima de 9 m até 15 m de comprimento, concreto lançado por caminhão betoneira (exclusive mobilização e desmobilização). Af_02/2015</v>
          </cell>
          <cell r="C1901" t="str">
            <v>m</v>
          </cell>
          <cell r="D1901" t="str">
            <v>118,60</v>
          </cell>
        </row>
        <row r="1902">
          <cell r="A1902" t="str">
            <v>90888</v>
          </cell>
          <cell r="B1902" t="str">
            <v>Estaca escavada mecanicamente, sem fluido estabilizante, com 60 cm de diâmetro, acima de 15 m de comprimento, concreto lançado por caminhão betoneira (exclusive mobilização e desmobilização). Af_02/2015</v>
          </cell>
          <cell r="C1902" t="str">
            <v>m</v>
          </cell>
          <cell r="D1902" t="str">
            <v>117,68</v>
          </cell>
        </row>
        <row r="1903">
          <cell r="A1903" t="str">
            <v>90889</v>
          </cell>
          <cell r="B1903" t="str">
            <v>Estaca escavada mecanicamente, sem fluido estabilizante, com 60 cm de diâmetro, até 9 m de comprimento, concreto lançado por bomba lança (exclusive mobilização e desmobilização). Af_02/2015</v>
          </cell>
          <cell r="C1903" t="str">
            <v>m</v>
          </cell>
          <cell r="D1903" t="str">
            <v>141,96</v>
          </cell>
        </row>
        <row r="1904">
          <cell r="A1904" t="str">
            <v>90890</v>
          </cell>
          <cell r="B1904" t="str">
            <v>Estaca escavada mecanicamente, sem fluido estabilizante, com 60 cm de diâmetro, acima de 9 m até 15 m de comprimento, concreto lançado por bomba lança (exclusive mobilização e desmobilização). Af_02/2015</v>
          </cell>
          <cell r="C1904" t="str">
            <v>m</v>
          </cell>
          <cell r="D1904" t="str">
            <v>138,74</v>
          </cell>
        </row>
        <row r="1905">
          <cell r="A1905" t="str">
            <v>90891</v>
          </cell>
          <cell r="B1905" t="str">
            <v>Estaca escavada mecanicamente, sem fluido estabilizante, com 60 cm de diâmetro, acima de 15 m de comprimento, concreto lançado por bomba lança (exclusive mobilização e desmobilização). Af_02/2015</v>
          </cell>
          <cell r="C1905" t="str">
            <v>m</v>
          </cell>
          <cell r="D1905" t="str">
            <v>137,33</v>
          </cell>
        </row>
        <row r="1906">
          <cell r="A1906" t="str">
            <v>95601</v>
          </cell>
          <cell r="B1906" t="str">
            <v>Arrasamento mecanico de estaca de concreto armado, diametros de até 40 cm. Af_11/2016</v>
          </cell>
          <cell r="C1906" t="str">
            <v>un</v>
          </cell>
          <cell r="D1906" t="str">
            <v>14,72</v>
          </cell>
        </row>
        <row r="1907">
          <cell r="A1907" t="str">
            <v>95602</v>
          </cell>
          <cell r="B1907" t="str">
            <v>Arrasamento mecanico de estaca de concreto armado, diametros de 41 cm a 60 cm. Af_11/2016</v>
          </cell>
          <cell r="C1907" t="str">
            <v>un</v>
          </cell>
          <cell r="D1907" t="str">
            <v>18,75</v>
          </cell>
        </row>
        <row r="1908">
          <cell r="A1908" t="str">
            <v>95603</v>
          </cell>
          <cell r="B1908" t="str">
            <v>Arrasamento mecanico de estaca de concreto armado, diametros de 61 cm a 80 cm. Af_11/2016</v>
          </cell>
          <cell r="C1908" t="str">
            <v>un</v>
          </cell>
          <cell r="D1908" t="str">
            <v>24,63</v>
          </cell>
        </row>
        <row r="1909">
          <cell r="A1909" t="str">
            <v>95604</v>
          </cell>
          <cell r="B1909" t="str">
            <v>Arrasamento mecanico de estaca de concreto armado, diametros de 81 cm a 100 cm. Af_11/2016</v>
          </cell>
          <cell r="C1909" t="str">
            <v>un</v>
          </cell>
          <cell r="D1909" t="str">
            <v>32,41</v>
          </cell>
        </row>
        <row r="1910">
          <cell r="A1910" t="str">
            <v>95605</v>
          </cell>
          <cell r="B1910" t="str">
            <v>Arrasamento mecanico de estaca de concreto armado, diametros de 101 cm a 150 cm. Af_11/2016</v>
          </cell>
          <cell r="C1910" t="str">
            <v>un</v>
          </cell>
          <cell r="D1910" t="str">
            <v>50,82</v>
          </cell>
        </row>
        <row r="1911">
          <cell r="A1911" t="str">
            <v>95607</v>
          </cell>
          <cell r="B1911" t="str">
            <v>Arrasamento de estaca metálica, perfil laminado tipo i família 250. Af_11/2016</v>
          </cell>
          <cell r="C1911" t="str">
            <v>un</v>
          </cell>
          <cell r="D1911" t="str">
            <v>5,77</v>
          </cell>
        </row>
        <row r="1912">
          <cell r="A1912" t="str">
            <v>95608</v>
          </cell>
          <cell r="B1912" t="str">
            <v>Arrasamento de estaca metálica, perfil laminado tipo h família 250. Af_11/2016</v>
          </cell>
          <cell r="C1912" t="str">
            <v>un</v>
          </cell>
          <cell r="D1912" t="str">
            <v>6,64</v>
          </cell>
        </row>
        <row r="1913">
          <cell r="A1913" t="str">
            <v>95609</v>
          </cell>
          <cell r="B1913" t="str">
            <v>Arrasamento de estaca metálica, perfil laminado tipo h família 310. Af_11/2016</v>
          </cell>
          <cell r="C1913" t="str">
            <v>un</v>
          </cell>
          <cell r="D1913" t="str">
            <v>7,41</v>
          </cell>
        </row>
        <row r="1914">
          <cell r="A1914" t="str">
            <v>96160</v>
          </cell>
          <cell r="B1914" t="str">
            <v>Estaca raiz, diâmetro de 20 cm, comprimento de até 10 m, sem presença de rocha. Af_04/2017</v>
          </cell>
          <cell r="C1914" t="str">
            <v>m</v>
          </cell>
          <cell r="D1914" t="str">
            <v>169,67</v>
          </cell>
        </row>
        <row r="1915">
          <cell r="A1915" t="str">
            <v>96161</v>
          </cell>
          <cell r="B1915" t="str">
            <v>Estaca raiz, diâmetro de 31 cm, comprimento de até 10 m, sem presença de rocha. Af_05/2017</v>
          </cell>
          <cell r="C1915" t="str">
            <v>m</v>
          </cell>
          <cell r="D1915" t="str">
            <v>248,06</v>
          </cell>
        </row>
        <row r="1916">
          <cell r="A1916" t="str">
            <v>96162</v>
          </cell>
          <cell r="B1916" t="str">
            <v>Estaca raiz, diâmetro de 40 cm, comprimento de até 10 m, sem presença de rocha. Af_05/2017</v>
          </cell>
          <cell r="C1916" t="str">
            <v>m</v>
          </cell>
          <cell r="D1916" t="str">
            <v>320,43</v>
          </cell>
        </row>
        <row r="1917">
          <cell r="A1917" t="str">
            <v>96163</v>
          </cell>
          <cell r="B1917" t="str">
            <v>Estaca raiz, diâmetro de 45 cm, comprimento de até 10 m, sem presença de rocha. Af_05/2017</v>
          </cell>
          <cell r="C1917" t="str">
            <v>m</v>
          </cell>
          <cell r="D1917" t="str">
            <v>362,47</v>
          </cell>
        </row>
        <row r="1918">
          <cell r="A1918" t="str">
            <v>96164</v>
          </cell>
          <cell r="B1918" t="str">
            <v>Estaca raiz, diâmetro de 20 cm, comprimento de 11 a 20 m, sem presença de rocha. Af_05/2017</v>
          </cell>
          <cell r="C1918" t="str">
            <v>m</v>
          </cell>
          <cell r="D1918" t="str">
            <v>153,87</v>
          </cell>
        </row>
        <row r="1919">
          <cell r="A1919" t="str">
            <v>96165</v>
          </cell>
          <cell r="B1919" t="str">
            <v>Estaca raiz, diâmetro de 31 cm, comprimento de 11 a 20 m, sem presença de rocha. Af_05/2017</v>
          </cell>
          <cell r="C1919" t="str">
            <v>m</v>
          </cell>
          <cell r="D1919" t="str">
            <v>226,43</v>
          </cell>
        </row>
        <row r="1920">
          <cell r="A1920" t="str">
            <v>96166</v>
          </cell>
          <cell r="B1920" t="str">
            <v>Estaca raiz, diâmetro de 40 cm, comprimento de 11 a 20 m, sem presença de rocha. Af_05/2017</v>
          </cell>
          <cell r="C1920" t="str">
            <v>m</v>
          </cell>
          <cell r="D1920" t="str">
            <v>287,37</v>
          </cell>
        </row>
        <row r="1921">
          <cell r="A1921" t="str">
            <v>96167</v>
          </cell>
          <cell r="B1921" t="str">
            <v>Estaca raiz, diâmetro de 45 cm, comprimento de 11 a 20 m, sem presença de rocha. Af_05/2017</v>
          </cell>
          <cell r="C1921" t="str">
            <v>m</v>
          </cell>
          <cell r="D1921" t="str">
            <v>315,75</v>
          </cell>
        </row>
        <row r="1922">
          <cell r="A1922" t="str">
            <v>96168</v>
          </cell>
          <cell r="B1922" t="str">
            <v>Estaca raiz, diâmetro de 20 cm, comprimento de 21 a 30 m, sem presença de rocha. Af_05/2017</v>
          </cell>
          <cell r="C1922" t="str">
            <v>m</v>
          </cell>
          <cell r="D1922" t="str">
            <v>146,25</v>
          </cell>
        </row>
        <row r="1923">
          <cell r="A1923" t="str">
            <v>96169</v>
          </cell>
          <cell r="B1923" t="str">
            <v>Estaca raiz, diâmetro de 31 cm, comprimento de 21 a 30 m, sem presença de rocha. Af_05/2017</v>
          </cell>
          <cell r="C1923" t="str">
            <v>m</v>
          </cell>
          <cell r="D1923" t="str">
            <v>216,64</v>
          </cell>
        </row>
        <row r="1924">
          <cell r="A1924" t="str">
            <v>96170</v>
          </cell>
          <cell r="B1924" t="str">
            <v>Estaca raiz, diâmetro de 40 cm, comprimento de 21 a 30 m, sem presença de rocha. Af_05/2017</v>
          </cell>
          <cell r="C1924" t="str">
            <v>m</v>
          </cell>
          <cell r="D1924" t="str">
            <v>275,41</v>
          </cell>
        </row>
        <row r="1925">
          <cell r="A1925" t="str">
            <v>96171</v>
          </cell>
          <cell r="B1925" t="str">
            <v>Estaca raiz, diâmetro de 45 cm, comprimento de 21 a 30 m, sem presença de rocha. Af_05/2017</v>
          </cell>
          <cell r="C1925" t="str">
            <v>m</v>
          </cell>
          <cell r="D1925" t="str">
            <v>299,71</v>
          </cell>
        </row>
        <row r="1926">
          <cell r="A1926" t="str">
            <v>96172</v>
          </cell>
          <cell r="B1926" t="str">
            <v>Estaca raiz, diâmetro de 20 cm, comprimento de até 10 m, com presença de rocha. Af_05/2017</v>
          </cell>
          <cell r="C1926" t="str">
            <v>m</v>
          </cell>
          <cell r="D1926" t="str">
            <v>180,40</v>
          </cell>
        </row>
        <row r="1927">
          <cell r="A1927" t="str">
            <v>96173</v>
          </cell>
          <cell r="B1927" t="str">
            <v>Estaca raiz, diâmetro de 31 cm, comprimento de até 10 m, com presença de rocha. Af_05/2017</v>
          </cell>
          <cell r="C1927" t="str">
            <v>m</v>
          </cell>
          <cell r="D1927" t="str">
            <v>261,48</v>
          </cell>
        </row>
        <row r="1928">
          <cell r="A1928" t="str">
            <v>96174</v>
          </cell>
          <cell r="B1928" t="str">
            <v>Estaca raiz, diâmetro de 40 cm, comprimento de até 10 m, com presença de rocha. Af_05/2017</v>
          </cell>
          <cell r="C1928" t="str">
            <v>m</v>
          </cell>
          <cell r="D1928" t="str">
            <v>337,61</v>
          </cell>
        </row>
        <row r="1929">
          <cell r="A1929" t="str">
            <v>96175</v>
          </cell>
          <cell r="B1929" t="str">
            <v>Estaca raiz, diâmetro de 45 cm, comprimento de até 10 m, com presença de rocha. Af_05/2017</v>
          </cell>
          <cell r="C1929" t="str">
            <v>m</v>
          </cell>
          <cell r="D1929" t="str">
            <v>382,44</v>
          </cell>
        </row>
        <row r="1930">
          <cell r="A1930" t="str">
            <v>96176</v>
          </cell>
          <cell r="B1930" t="str">
            <v>Estaca raiz, diâmetro de 20 cm, comprimento de 11 a 20 m, com presença de rocha. Af_05/2017</v>
          </cell>
          <cell r="C1930" t="str">
            <v>m</v>
          </cell>
          <cell r="D1930" t="str">
            <v>161,01</v>
          </cell>
        </row>
        <row r="1931">
          <cell r="A1931" t="str">
            <v>96177</v>
          </cell>
          <cell r="B1931" t="str">
            <v>Estaca raiz, diâmetro de 31 cm, comprimento de 11 a 20 m, com presença de rocha. Af_05/2017</v>
          </cell>
          <cell r="C1931" t="str">
            <v>m</v>
          </cell>
          <cell r="D1931" t="str">
            <v>234,69</v>
          </cell>
        </row>
        <row r="1932">
          <cell r="A1932" t="str">
            <v>96178</v>
          </cell>
          <cell r="B1932" t="str">
            <v>Estaca raiz, diâmetro de 40 cm, comprimento de 11 a 20 m, com presença de rocha. Af_05/2017</v>
          </cell>
          <cell r="C1932" t="str">
            <v>m</v>
          </cell>
          <cell r="D1932" t="str">
            <v>297,09</v>
          </cell>
        </row>
        <row r="1933">
          <cell r="A1933" t="str">
            <v>96179</v>
          </cell>
          <cell r="B1933" t="str">
            <v>Estaca raiz, diâmetro de 45 cm, comprimento de 11 a 20 m, com presença de rocha. Af_05/2017</v>
          </cell>
          <cell r="C1933" t="str">
            <v>m</v>
          </cell>
          <cell r="D1933" t="str">
            <v>326,29</v>
          </cell>
        </row>
        <row r="1934">
          <cell r="A1934" t="str">
            <v>96180</v>
          </cell>
          <cell r="B1934" t="str">
            <v>Estaca raiz, diâmetro de 20 cm, comprimento de 21 a 30 m, com presença de rocha. Af_05/2017</v>
          </cell>
          <cell r="C1934" t="str">
            <v>m</v>
          </cell>
          <cell r="D1934" t="str">
            <v>151,51</v>
          </cell>
        </row>
        <row r="1935">
          <cell r="A1935" t="str">
            <v>96181</v>
          </cell>
          <cell r="B1935" t="str">
            <v>Estaca raiz, diâmetro de 31 cm, comprimento de 21 a 30 m, com presença de rocha. Af_05/2017</v>
          </cell>
          <cell r="C1935" t="str">
            <v>m</v>
          </cell>
          <cell r="D1935" t="str">
            <v>222,75</v>
          </cell>
        </row>
        <row r="1936">
          <cell r="A1936" t="str">
            <v>96182</v>
          </cell>
          <cell r="B1936" t="str">
            <v>Estaca raiz, diâmetro de 40 cm, comprimento de 21 a 30 m, com presença de rocha. Af_05/2017</v>
          </cell>
          <cell r="C1936" t="str">
            <v>m</v>
          </cell>
          <cell r="D1936" t="str">
            <v>281,26</v>
          </cell>
        </row>
        <row r="1937">
          <cell r="A1937" t="str">
            <v>96183</v>
          </cell>
          <cell r="B1937" t="str">
            <v>Estaca raiz, diâmetro de 45 cm, comprimento de 21 a 30 m, com presença de rocha. Af_05/2017</v>
          </cell>
          <cell r="C1937" t="str">
            <v>m</v>
          </cell>
          <cell r="D1937" t="str">
            <v>306,87</v>
          </cell>
        </row>
        <row r="1938">
          <cell r="A1938" t="str">
            <v>98228</v>
          </cell>
          <cell r="B1938" t="str">
            <v>Estaca broca de concreto, diãmetro de 20 cm, profundidade de até 3 m, escavação manual com trado concha, não armada. Af_03/2018</v>
          </cell>
          <cell r="C1938" t="str">
            <v>m</v>
          </cell>
          <cell r="D1938" t="str">
            <v>46,57</v>
          </cell>
        </row>
        <row r="1939">
          <cell r="A1939" t="str">
            <v>98229</v>
          </cell>
          <cell r="B1939" t="str">
            <v>Estaca broca de concreto, diãmetro de 25 cm, profundidade de até 3 m, escavação manual com trado concha, não armada. Af_03/2018</v>
          </cell>
          <cell r="C1939" t="str">
            <v>m</v>
          </cell>
          <cell r="D1939" t="str">
            <v>63,01</v>
          </cell>
        </row>
        <row r="1940">
          <cell r="A1940" t="str">
            <v>98230</v>
          </cell>
          <cell r="B1940" t="str">
            <v>Estaca broca de concreto, diâmetro de 30 cm, profundidade de até 3 m, escavação manual com trado concha, não armada. Af_03/2018</v>
          </cell>
          <cell r="C1940" t="str">
            <v>m</v>
          </cell>
          <cell r="D1940" t="str">
            <v>85,31</v>
          </cell>
        </row>
        <row r="1941">
          <cell r="A1941" t="str">
            <v>83534</v>
          </cell>
          <cell r="B1941" t="str">
            <v>Lastro de concreto, preparo mecânico, inclusos aditivo impermeabilizante, lançamento e adensamento</v>
          </cell>
          <cell r="C1941" t="str">
            <v>m³</v>
          </cell>
          <cell r="D1941" t="str">
            <v>453,74</v>
          </cell>
        </row>
        <row r="1942">
          <cell r="A1942" t="str">
            <v>95240</v>
          </cell>
          <cell r="B1942" t="str">
            <v>Lastro de concreto magro, aplicado em pisos ou radiers, espessura de 3 cm. Af_07/2016</v>
          </cell>
          <cell r="C1942" t="str">
            <v>m²</v>
          </cell>
          <cell r="D1942" t="str">
            <v>11,41</v>
          </cell>
        </row>
        <row r="1943">
          <cell r="A1943" t="str">
            <v>95241</v>
          </cell>
          <cell r="B1943" t="str">
            <v>Lastro de concreto magro, aplicado em pisos ou radiers, espessura de 5 cm. Af_07/2016</v>
          </cell>
          <cell r="C1943" t="str">
            <v>m²</v>
          </cell>
          <cell r="D1943" t="str">
            <v>19,04</v>
          </cell>
        </row>
        <row r="1944">
          <cell r="A1944" t="str">
            <v>96616</v>
          </cell>
          <cell r="B1944" t="str">
            <v>Lastro de concreto magro, aplicado em blocos de coroamento ou sapatas. Af_08/2017</v>
          </cell>
          <cell r="C1944" t="str">
            <v>m³</v>
          </cell>
          <cell r="D1944" t="str">
            <v>400,95</v>
          </cell>
        </row>
        <row r="1945">
          <cell r="A1945" t="str">
            <v>96617</v>
          </cell>
          <cell r="B1945" t="str">
            <v>Lastro de concreto magro, aplicado em blocos de coroamento ou sapatas, espessura de 3 cm. Af_08/2017</v>
          </cell>
          <cell r="C1945" t="str">
            <v>m²</v>
          </cell>
          <cell r="D1945" t="str">
            <v>12,01</v>
          </cell>
        </row>
        <row r="1946">
          <cell r="A1946" t="str">
            <v>96619</v>
          </cell>
          <cell r="B1946" t="str">
            <v>Lastro de concreto magro, aplicado em blocos de coroamento ou sapatas, espessura de 5 cm. Af_08/2017</v>
          </cell>
          <cell r="C1946" t="str">
            <v>m²</v>
          </cell>
          <cell r="D1946" t="str">
            <v>20,03</v>
          </cell>
        </row>
        <row r="1947">
          <cell r="A1947" t="str">
            <v>96620</v>
          </cell>
          <cell r="B1947" t="str">
            <v>Lastro de concreto magro, aplicado em pisos ou radiers. Af_08/2017</v>
          </cell>
          <cell r="C1947" t="str">
            <v>m³</v>
          </cell>
          <cell r="D1947" t="str">
            <v>381,24</v>
          </cell>
        </row>
        <row r="1948">
          <cell r="A1948" t="str">
            <v>96621</v>
          </cell>
          <cell r="B1948" t="str">
            <v>Lastro com material granular, aplicação em blocos de coroamento, espessura de *5 cm*. Af_08/2017</v>
          </cell>
          <cell r="C1948" t="str">
            <v>m³</v>
          </cell>
          <cell r="D1948" t="str">
            <v>159,28</v>
          </cell>
        </row>
        <row r="1949">
          <cell r="A1949" t="str">
            <v>96622</v>
          </cell>
          <cell r="B1949" t="str">
            <v>Lastro com material granular, aplicação em pisos ou radiers, espessura de *5 cm*. Af_08/2017</v>
          </cell>
          <cell r="C1949" t="str">
            <v>m³</v>
          </cell>
          <cell r="D1949" t="str">
            <v>101,52</v>
          </cell>
        </row>
        <row r="1950">
          <cell r="A1950" t="str">
            <v>96623</v>
          </cell>
          <cell r="B1950" t="str">
            <v>Lastro com material granular, aplicado em blocos de coroamento, espessura de *10 cm*. Af_08/2017</v>
          </cell>
          <cell r="C1950" t="str">
            <v>m³</v>
          </cell>
          <cell r="D1950" t="str">
            <v>145,79</v>
          </cell>
        </row>
        <row r="1951">
          <cell r="A1951" t="str">
            <v>96624</v>
          </cell>
          <cell r="B1951" t="str">
            <v>Lastro com material granular, aplicado em pisos ou radiers, espessura de *10 cm*. Af_08/2017</v>
          </cell>
          <cell r="C1951" t="str">
            <v>m³</v>
          </cell>
          <cell r="D1951" t="str">
            <v>96,77</v>
          </cell>
        </row>
        <row r="1952">
          <cell r="A1952" t="str">
            <v>97082</v>
          </cell>
          <cell r="B1952" t="str">
            <v>Escavação manual de viga de borda para radier. Af_09/2017</v>
          </cell>
          <cell r="C1952" t="str">
            <v>m³</v>
          </cell>
          <cell r="D1952" t="str">
            <v>43,70</v>
          </cell>
        </row>
        <row r="1953">
          <cell r="A1953" t="str">
            <v>97083</v>
          </cell>
          <cell r="B1953" t="str">
            <v>Compactação mecânica de solo para execução de radier, com compactador de solos a percussão. Af_09/2017</v>
          </cell>
          <cell r="C1953" t="str">
            <v>m²</v>
          </cell>
          <cell r="D1953" t="str">
            <v>2,39</v>
          </cell>
        </row>
        <row r="1954">
          <cell r="A1954" t="str">
            <v>97084</v>
          </cell>
          <cell r="B1954" t="str">
            <v>Compactação mecânica de solo para execução de radier, com compactador de solos tipo placa vibratória. Af_09/2017</v>
          </cell>
          <cell r="C1954" t="str">
            <v>m²</v>
          </cell>
          <cell r="D1954" t="str">
            <v>0,49</v>
          </cell>
        </row>
        <row r="1955">
          <cell r="A1955" t="str">
            <v>97086</v>
          </cell>
          <cell r="B1955" t="str">
            <v>Fabricação, montagem e desmontagem de forma para radier, em madeira serrada, 4 utilizações. Af_09/2017</v>
          </cell>
          <cell r="C1955" t="str">
            <v>m²</v>
          </cell>
          <cell r="D1955" t="str">
            <v>93,17</v>
          </cell>
        </row>
        <row r="1956">
          <cell r="A1956" t="str">
            <v>97094</v>
          </cell>
          <cell r="B1956" t="str">
            <v>Concretagem de radier, piso ou laje sobre solo, fck 30 mpa, para espessura de 10 cm - lançamento, adensamento e acabamento. Af_09/2017</v>
          </cell>
          <cell r="C1956" t="str">
            <v>m³</v>
          </cell>
          <cell r="D1956" t="str">
            <v>369,20</v>
          </cell>
        </row>
        <row r="1957">
          <cell r="A1957" t="str">
            <v>97095</v>
          </cell>
          <cell r="B1957" t="str">
            <v>Concretagem de radier, piso ou laje sobre solo, fck 30 mpa, para espessura de 15 cm - lançamento, adensamento e acabamento. Af_09/2017</v>
          </cell>
          <cell r="C1957" t="str">
            <v>m³</v>
          </cell>
          <cell r="D1957" t="str">
            <v>346,42</v>
          </cell>
        </row>
        <row r="1958">
          <cell r="A1958" t="str">
            <v>97096</v>
          </cell>
          <cell r="B1958" t="str">
            <v>Concretagem de radier, piso ou laje sobre solo, fck 30 mpa, para espessura de 20 cm - lançamento, adensamento e acabamento. Af_09/2017</v>
          </cell>
          <cell r="C1958" t="str">
            <v>m³</v>
          </cell>
          <cell r="D1958" t="str">
            <v>334,72</v>
          </cell>
        </row>
        <row r="1959">
          <cell r="A1959" t="str">
            <v>90996</v>
          </cell>
          <cell r="B1959" t="str">
            <v>Formas manuseáveis para paredes de concreto moldadas in loco, de edificações de multiplos pavimento, em platibanda. Af_06/2015</v>
          </cell>
          <cell r="C1959" t="str">
            <v>m²</v>
          </cell>
          <cell r="D1959" t="str">
            <v>12,25</v>
          </cell>
        </row>
        <row r="1960">
          <cell r="A1960" t="str">
            <v>90997</v>
          </cell>
          <cell r="B1960" t="str">
            <v>Formas manuseáveis para paredes de concreto moldadas in loco, de edificações de multiplos pavimentos, em faces internas de paredes. Af_06/2015</v>
          </cell>
          <cell r="C1960" t="str">
            <v>m²</v>
          </cell>
          <cell r="D1960" t="str">
            <v>16,79</v>
          </cell>
        </row>
        <row r="1961">
          <cell r="A1961" t="str">
            <v>90998</v>
          </cell>
          <cell r="B1961" t="str">
            <v>Formas manuseáveis para paredes de concreto moldadas in loco, de edificações de multiplos pavimentos, em lajes. Af_06/2015</v>
          </cell>
          <cell r="C1961" t="str">
            <v>m²</v>
          </cell>
          <cell r="D1961" t="str">
            <v>20,36</v>
          </cell>
        </row>
        <row r="1962">
          <cell r="A1962" t="str">
            <v>91000</v>
          </cell>
          <cell r="B1962" t="str">
            <v>Formas manuseáveis para paredes de concreto moldadas in loco, de edificações de multiplos pavimentos, em panos de fachada com vãos. Af_06/2015</v>
          </cell>
          <cell r="C1962" t="str">
            <v>m²</v>
          </cell>
          <cell r="D1962" t="str">
            <v>15,44</v>
          </cell>
        </row>
        <row r="1963">
          <cell r="A1963" t="str">
            <v>91002</v>
          </cell>
          <cell r="B1963" t="str">
            <v>Formas manuseáveis para paredes de concreto moldadas in loco, de edificações de multiplos pavimentos, em panos de fachada sem vãos. Af_06/2015</v>
          </cell>
          <cell r="C1963" t="str">
            <v>m²</v>
          </cell>
          <cell r="D1963" t="str">
            <v>14,16</v>
          </cell>
        </row>
        <row r="1964">
          <cell r="A1964" t="str">
            <v>91003</v>
          </cell>
          <cell r="B1964" t="str">
            <v>Formas manuseáveis para paredes de concreto moldadas in loco, de edificações de multiplos pavimentos, em panos de fachada com varandas. Af_06/2015</v>
          </cell>
          <cell r="C1964" t="str">
            <v>m²</v>
          </cell>
          <cell r="D1964" t="str">
            <v>16,46</v>
          </cell>
        </row>
        <row r="1965">
          <cell r="A1965" t="str">
            <v>91004</v>
          </cell>
          <cell r="B1965" t="str">
            <v>Formas manuseáveis para paredes de concreto moldadas in loco, de edificações de pavimento único, em faces internas de paredes. Af_06/2015</v>
          </cell>
          <cell r="C1965" t="str">
            <v>m²</v>
          </cell>
          <cell r="D1965" t="str">
            <v>13,01</v>
          </cell>
        </row>
        <row r="1966">
          <cell r="A1966" t="str">
            <v>91005</v>
          </cell>
          <cell r="B1966" t="str">
            <v>Formas manuseáveis para paredes de concreto moldadas in loco, de edificações de pavimento único, em lajes. Af_06/2015</v>
          </cell>
          <cell r="C1966" t="str">
            <v>m²</v>
          </cell>
          <cell r="D1966" t="str">
            <v>15,67</v>
          </cell>
        </row>
        <row r="1967">
          <cell r="A1967" t="str">
            <v>91006</v>
          </cell>
          <cell r="B1967" t="str">
            <v>Formas manuseáveis para paredes de concreto moldadas in loco, de edificações de pavimento único, em panos de fachada com vãos. Af_06/2015</v>
          </cell>
          <cell r="C1967" t="str">
            <v>m²</v>
          </cell>
          <cell r="D1967" t="str">
            <v>12,00</v>
          </cell>
        </row>
        <row r="1968">
          <cell r="A1968" t="str">
            <v>91007</v>
          </cell>
          <cell r="B1968" t="str">
            <v>Formas manuseáveis para paredes de concreto moldadas in loco, de edificações de pavimento único, em panos de fachada sem vãos. Af_06/2015</v>
          </cell>
          <cell r="C1968" t="str">
            <v>m²</v>
          </cell>
          <cell r="D1968" t="str">
            <v>10,73</v>
          </cell>
        </row>
        <row r="1969">
          <cell r="A1969" t="str">
            <v>91008</v>
          </cell>
          <cell r="B1969" t="str">
            <v>Formas manuseáveis para paredes de concreto moldadas in loco, de edificações de pavimento único, em panos de fachada com varanda. Af_06/2015</v>
          </cell>
          <cell r="C1969" t="str">
            <v>m²</v>
          </cell>
          <cell r="D1969" t="str">
            <v>13,03</v>
          </cell>
        </row>
        <row r="1970">
          <cell r="A1970" t="str">
            <v>92263</v>
          </cell>
          <cell r="B1970" t="str">
            <v>Fabricação de fôrma para pilares e estruturas similares, em chapa de madeira compensada resinada, e = 17 mm. Af_12/2015</v>
          </cell>
          <cell r="C1970" t="str">
            <v>m²</v>
          </cell>
          <cell r="D1970" t="str">
            <v>97,74</v>
          </cell>
        </row>
        <row r="1971">
          <cell r="A1971" t="str">
            <v>92264</v>
          </cell>
          <cell r="B1971" t="str">
            <v>Fabricação de fôrma para pilares e estruturas similares, em chapa de madeira compensada plastificada, e = 18 mm. Af_12/2015</v>
          </cell>
          <cell r="C1971" t="str">
            <v>m²</v>
          </cell>
          <cell r="D1971" t="str">
            <v>117,41</v>
          </cell>
        </row>
        <row r="1972">
          <cell r="A1972" t="str">
            <v>92265</v>
          </cell>
          <cell r="B1972" t="str">
            <v>Fabricação de fôrma para vigas, em chapa de madeira compensada resinada, e = 17 mm. Af_12/2015</v>
          </cell>
          <cell r="C1972" t="str">
            <v>m²</v>
          </cell>
          <cell r="D1972" t="str">
            <v>75,98</v>
          </cell>
        </row>
        <row r="1973">
          <cell r="A1973" t="str">
            <v>92266</v>
          </cell>
          <cell r="B1973" t="str">
            <v>Fabricação de fôrma para vigas, em chapa de madeira compensada plastificada, e = 18 mm. Af_12/2015</v>
          </cell>
          <cell r="C1973" t="str">
            <v>m²</v>
          </cell>
          <cell r="D1973" t="str">
            <v>93,52</v>
          </cell>
        </row>
        <row r="1974">
          <cell r="A1974" t="str">
            <v>92267</v>
          </cell>
          <cell r="B1974" t="str">
            <v>Fabricação de fôrma para lajes, em chapa de madeira compensada resinada, e = 17 mm. Af_12/2015</v>
          </cell>
          <cell r="C1974" t="str">
            <v>m²</v>
          </cell>
          <cell r="D1974" t="str">
            <v>26,51</v>
          </cell>
        </row>
        <row r="1975">
          <cell r="A1975" t="str">
            <v>92268</v>
          </cell>
          <cell r="B1975" t="str">
            <v>Fabricação de fôrma para lajes, em chapa de madeira compensada plastificada, e = 18 mm. Af_12/2015</v>
          </cell>
          <cell r="C1975" t="str">
            <v>m²</v>
          </cell>
          <cell r="D1975" t="str">
            <v>41,98</v>
          </cell>
        </row>
        <row r="1976">
          <cell r="A1976" t="str">
            <v>92269</v>
          </cell>
          <cell r="B1976" t="str">
            <v>Fabricação de fôrma para pilares e estruturas similares, em madeira serrada, e=25 mm. Af_12/2015</v>
          </cell>
          <cell r="C1976" t="str">
            <v>m²</v>
          </cell>
          <cell r="D1976" t="str">
            <v>94,58</v>
          </cell>
        </row>
        <row r="1977">
          <cell r="A1977" t="str">
            <v>92270</v>
          </cell>
          <cell r="B1977" t="str">
            <v>Fabricação de fôrma para vigas, com madeira serrada, e = 25 mm. Af_12/2015</v>
          </cell>
          <cell r="C1977" t="str">
            <v>m²</v>
          </cell>
          <cell r="D1977" t="str">
            <v>78,00</v>
          </cell>
        </row>
        <row r="1978">
          <cell r="A1978" t="str">
            <v>92271</v>
          </cell>
          <cell r="B1978" t="str">
            <v>Fabricação de fôrma para lajes, em madeira serrada, e=25 mm. Af_12/2015</v>
          </cell>
          <cell r="C1978" t="str">
            <v>m²</v>
          </cell>
          <cell r="D1978" t="str">
            <v>58,26</v>
          </cell>
        </row>
        <row r="1979">
          <cell r="A1979" t="str">
            <v>92272</v>
          </cell>
          <cell r="B1979" t="str">
            <v>Fabricação de escoras de viga do tipo garfo, em madeira. Af_12/2015</v>
          </cell>
          <cell r="C1979" t="str">
            <v>m</v>
          </cell>
          <cell r="D1979" t="str">
            <v>19,45</v>
          </cell>
        </row>
        <row r="1980">
          <cell r="A1980" t="str">
            <v>92273</v>
          </cell>
          <cell r="B1980" t="str">
            <v>Fabricação de escoras do tipo pontalete, em madeira. Af_12/2015</v>
          </cell>
          <cell r="C1980" t="str">
            <v>m</v>
          </cell>
          <cell r="D1980" t="str">
            <v>8,08</v>
          </cell>
        </row>
        <row r="1981">
          <cell r="A1981" t="str">
            <v>92408</v>
          </cell>
          <cell r="B1981" t="str">
            <v>Montagem e desmontagem de fôrma de pilares retangulares e estruturas similares com área média das seções menor ou igual a 0,25 m², pé-direito simples, em madeira serrada, 1 utilização. Af_12/2015</v>
          </cell>
          <cell r="C1981" t="str">
            <v>m²</v>
          </cell>
          <cell r="D1981" t="str">
            <v>180,70</v>
          </cell>
        </row>
        <row r="1982">
          <cell r="A1982" t="str">
            <v>92409</v>
          </cell>
          <cell r="B1982" t="str">
            <v>Montagem e desmontagem de fôrma de pilares retangulares e estruturas similares com área média das seções maior que 0,25 m², pé-direito simples, em madeira serrada, 1 utilização. Af_12/2015</v>
          </cell>
          <cell r="C1982" t="str">
            <v>m²</v>
          </cell>
          <cell r="D1982" t="str">
            <v>170,91</v>
          </cell>
        </row>
        <row r="1983">
          <cell r="A1983" t="str">
            <v>92410</v>
          </cell>
          <cell r="B1983" t="str">
            <v>Montagem e desmontagem de fôrma de pilares retangulares e estruturas similares com área média das seções menor ou igual a 0,25 m², pé-direito simples, em madeira serrada, 2 utilizações. Af_12/2015</v>
          </cell>
          <cell r="C1983" t="str">
            <v>m²</v>
          </cell>
          <cell r="D1983" t="str">
            <v>124,52</v>
          </cell>
        </row>
        <row r="1984">
          <cell r="A1984" t="str">
            <v>92411</v>
          </cell>
          <cell r="B1984" t="str">
            <v>Montagem e desmontagem de fôrma de pilares retangulares e estruturas similares com área média das seções maior que 0,25 m², pé-direito simples, em madeira serrada, 2 utilizações. Af_12/2015</v>
          </cell>
          <cell r="C1984" t="str">
            <v>m²</v>
          </cell>
          <cell r="D1984" t="str">
            <v>115,88</v>
          </cell>
        </row>
        <row r="1985">
          <cell r="A1985" t="str">
            <v>92412</v>
          </cell>
          <cell r="B1985" t="str">
            <v>Montagem e desmontagem de fôrma de pilares retangulares e estruturas similares com área média das seções menor ou igual a 0,25 m², pé-direito simples, em madeira serrada, 4 utilizações. Af_12/2015</v>
          </cell>
          <cell r="C1985" t="str">
            <v>m²</v>
          </cell>
          <cell r="D1985" t="str">
            <v>83,34</v>
          </cell>
        </row>
        <row r="1986">
          <cell r="A1986" t="str">
            <v>92413</v>
          </cell>
          <cell r="B1986" t="str">
            <v>Montagem e desmontagem de fôrma de pilares retangulares e estruturas similares com área média das seções maior que 0,25 m², pé-direito simples, em madeira serrada, 4 utilizações. Af_12/2015</v>
          </cell>
          <cell r="C1986" t="str">
            <v>m²</v>
          </cell>
          <cell r="D1986" t="str">
            <v>76,69</v>
          </cell>
        </row>
        <row r="1987">
          <cell r="A1987" t="str">
            <v>92414</v>
          </cell>
          <cell r="B1987" t="str">
            <v>Montagem e desmontagem de fôrma de pilares retangulares e estruturas similares com área média das seções menor ou igual a 0,25 m², pé-direito simples, em chapa de madeira compensada resinada, 2 utilizações. Af_12/2015</v>
          </cell>
          <cell r="C1987" t="str">
            <v>m²</v>
          </cell>
          <cell r="D1987" t="str">
            <v>94,94</v>
          </cell>
        </row>
        <row r="1988">
          <cell r="A1988" t="str">
            <v>92415</v>
          </cell>
          <cell r="B1988" t="str">
            <v>Montagem e desmontagem de fôrma de pilares retangulares e estruturas similares com área média das seções maior que 0,25 m², pé-direito simples, em chapa de madeira compensada resinada, 2 utilizações. Af_12/2015</v>
          </cell>
          <cell r="C1988" t="str">
            <v>m²</v>
          </cell>
          <cell r="D1988" t="str">
            <v>86,30</v>
          </cell>
        </row>
        <row r="1989">
          <cell r="A1989" t="str">
            <v>92416</v>
          </cell>
          <cell r="B1989" t="str">
            <v>Montagem e desmontagem de fôrma de pilares retangulares e estruturas similares com área média das seções menor ou igual a 0,25 m², pé-direito duplo, em chapa de madeira compensada resinada, 2 utilizações. Af_12/2015</v>
          </cell>
          <cell r="C1989" t="str">
            <v>m²</v>
          </cell>
          <cell r="D1989" t="str">
            <v>112,70</v>
          </cell>
        </row>
        <row r="1990">
          <cell r="A1990" t="str">
            <v>92417</v>
          </cell>
          <cell r="B1990" t="str">
            <v>Montagem e desmontagem de fôrma de pilares retangulares e estruturas similares com área média das seções maior que 0,25 m², pé-direito duplo, em chapa de madeira compensada resinada, 2 utilizações. Af_12/2015</v>
          </cell>
          <cell r="C1990" t="str">
            <v>m²</v>
          </cell>
          <cell r="D1990" t="str">
            <v>104,10</v>
          </cell>
        </row>
        <row r="1991">
          <cell r="A1991" t="str">
            <v>92418</v>
          </cell>
          <cell r="B1991" t="str">
            <v>Montagem e desmontagem de fôrma de pilares retangulares e estruturas similares com área média das seções menor ou igual a 0,25 m², pé-direito simples, em chapa de madeira compensada resinada, 4 utilizações. Af_12/2015</v>
          </cell>
          <cell r="C1991" t="str">
            <v>m²</v>
          </cell>
          <cell r="D1991" t="str">
            <v>60,97</v>
          </cell>
        </row>
        <row r="1992">
          <cell r="A1992" t="str">
            <v>92419</v>
          </cell>
          <cell r="B1992" t="str">
            <v>Montagem e desmontagem de fôrma de pilares retangulares e estruturas similares com área média das seções maior que 0,25 m², pé-direito simples, em chapa de madeira compensada resinada, 4 utilizações. Af_12/2015</v>
          </cell>
          <cell r="C1992" t="str">
            <v>m²</v>
          </cell>
          <cell r="D1992" t="str">
            <v>54,36</v>
          </cell>
        </row>
        <row r="1993">
          <cell r="A1993" t="str">
            <v>92420</v>
          </cell>
          <cell r="B1993" t="str">
            <v>Montagem e desmontagem de fôrma de pilares retangulares e estruturas similares com área média das seções menor ou igual a 0,25 m², pé-direito duplo, em chapa de madeira compensada resinada, 4 utilizações. Af_12/2015</v>
          </cell>
          <cell r="C1993" t="str">
            <v>m²</v>
          </cell>
          <cell r="D1993" t="str">
            <v>74,64</v>
          </cell>
        </row>
        <row r="1994">
          <cell r="A1994" t="str">
            <v>92421</v>
          </cell>
          <cell r="B1994" t="str">
            <v>Montagem e desmontagem de fôrma de pilares retangulares e estruturas similares com área média das seções maior que 0,25 m², pé-direito duplo, em chapa de madeira compensada resinada, 4 utilizações. Af_12/2015</v>
          </cell>
          <cell r="C1994" t="str">
            <v>m²</v>
          </cell>
          <cell r="D1994" t="str">
            <v>68,01</v>
          </cell>
        </row>
        <row r="1995">
          <cell r="A1995" t="str">
            <v>92422</v>
          </cell>
          <cell r="B1995" t="str">
            <v>Montagem e desmontagem de fôrma de pilares retangulares e estruturas similares com área média das seções menor ou igual a 0,25 m², pé-direito simples, em chapa de madeira compensada resinada, 6 utilizações. Af_12/2015</v>
          </cell>
          <cell r="C1995" t="str">
            <v>m²</v>
          </cell>
          <cell r="D1995" t="str">
            <v>49,99</v>
          </cell>
        </row>
        <row r="1996">
          <cell r="A1996" t="str">
            <v>92423</v>
          </cell>
          <cell r="B1996" t="str">
            <v>Montagem e desmontagem de fôrma de pilares retangulares e estruturas similares com área média das seções maior que 0,25 m², pé-direito simples, em chapa de madeira compensada resinada, 6 utilizações. Af_12/2015</v>
          </cell>
          <cell r="C1996" t="str">
            <v>m²</v>
          </cell>
          <cell r="D1996" t="str">
            <v>44,23</v>
          </cell>
        </row>
        <row r="1997">
          <cell r="A1997" t="str">
            <v>92424</v>
          </cell>
          <cell r="B1997" t="str">
            <v>Montagem e desmontagem de fôrma de pilares retangulares e estruturas similares com área média das seções menor ou igual a 0,25 m², pé-direito duplo, em chapa de madeira compensada resinada, 6 utilizações. Af_12/2015</v>
          </cell>
          <cell r="C1997" t="str">
            <v>m²</v>
          </cell>
          <cell r="D1997" t="str">
            <v>61,87</v>
          </cell>
        </row>
        <row r="1998">
          <cell r="A1998" t="str">
            <v>92425</v>
          </cell>
          <cell r="B1998" t="str">
            <v>Montagem e desmontagem de fôrma de pilares retangulares e estruturas similares com área média das seções maior que 0,25 m², pé-direito duplo, em chapa de madeira compensada resinada, 6 utilizações. Af_12/2015</v>
          </cell>
          <cell r="C1998" t="str">
            <v>m²</v>
          </cell>
          <cell r="D1998" t="str">
            <v>56,10</v>
          </cell>
        </row>
        <row r="1999">
          <cell r="A1999" t="str">
            <v>92426</v>
          </cell>
          <cell r="B1999" t="str">
            <v>Montagem e desmontagem de fôrma de pilares retangulares e estruturas similares com área média das seções menor ou igual a 0,25 m², pé-direito simples, em chapa de madeira compensada resinada, 8 utilizações. Af_12/2015</v>
          </cell>
          <cell r="C1999" t="str">
            <v>m²</v>
          </cell>
          <cell r="D1999" t="str">
            <v>44,46</v>
          </cell>
        </row>
        <row r="2000">
          <cell r="A2000" t="str">
            <v>92427</v>
          </cell>
          <cell r="B2000" t="str">
            <v>Montagem e desmontagem de fôrma de pilares retangulares e estruturas similares com área média das seções maior que 0,25 m², pé-direito simples, em chapa de madeira compensada resinada, 8 utilizações. Af_12/2015</v>
          </cell>
          <cell r="C2000" t="str">
            <v>m²</v>
          </cell>
          <cell r="D2000" t="str">
            <v>39,12</v>
          </cell>
        </row>
        <row r="2001">
          <cell r="A2001" t="str">
            <v>92428</v>
          </cell>
          <cell r="B2001" t="str">
            <v>Montagem e desmontagem de fôrma de pilares retangulares e estruturas similares com área média das seções menor ou igual a 0,25 m², pé-direito duplo, em chapa de madeira compensada resinada, 8 utilizações. Af_12/2015</v>
          </cell>
          <cell r="C2001" t="str">
            <v>m²</v>
          </cell>
          <cell r="D2001" t="str">
            <v>55,46</v>
          </cell>
        </row>
        <row r="2002">
          <cell r="A2002" t="str">
            <v>92429</v>
          </cell>
          <cell r="B2002" t="str">
            <v>Montagem e desmontagem de fôrma de pilares retangulares e estruturas similares com área média das seções maior que 0,25 m², pé-direito duplo, em chapa de madeira compensada resinada, 8 utilizações. Af_12/2015</v>
          </cell>
          <cell r="C2002" t="str">
            <v>m²</v>
          </cell>
          <cell r="D2002" t="str">
            <v>50,12</v>
          </cell>
        </row>
        <row r="2003">
          <cell r="A2003" t="str">
            <v>92430</v>
          </cell>
          <cell r="B2003" t="str">
            <v>Montagem e desmontagem de fôrma de pilares retangulares e estruturas similares com área média das seções menor ou igual a 0,25 m², pé-direito simples, em chapa de madeira compensada plastificada, 10 utilizações. Af_12/2015</v>
          </cell>
          <cell r="C2003" t="str">
            <v>m²</v>
          </cell>
          <cell r="D2003" t="str">
            <v>40,99</v>
          </cell>
        </row>
        <row r="2004">
          <cell r="A2004" t="str">
            <v>92431</v>
          </cell>
          <cell r="B2004" t="str">
            <v>Montagem e desmontagem de fôrma de pilares retangulares e estruturas similares com área média das seções maior que 0,25 m², pé-direito simples, em chapa de madeira compensada plastificada, 10 utilizações. Af_12/2015</v>
          </cell>
          <cell r="C2004" t="str">
            <v>m²</v>
          </cell>
          <cell r="D2004" t="str">
            <v>35,92</v>
          </cell>
        </row>
        <row r="2005">
          <cell r="A2005" t="str">
            <v>92432</v>
          </cell>
          <cell r="B2005" t="str">
            <v>Montagem e desmontagem de fôrma de pilares retangulares e estruturas similares com área média das seções menor ou igual a 0,25 m², pé-direito duplo, em chapa de madeira compensada plastificada, 10 utilizações. Af_12/2015</v>
          </cell>
          <cell r="C2005" t="str">
            <v>m²</v>
          </cell>
          <cell r="D2005" t="str">
            <v>51,43</v>
          </cell>
        </row>
        <row r="2006">
          <cell r="A2006" t="str">
            <v>92433</v>
          </cell>
          <cell r="B2006" t="str">
            <v>Montagem e desmontagem de fôrma de pilares retangulares e estruturas similares com área média das seções maior que 0,25 m², pé-direito duplo, em chapa de madeira compensada plastificada, 10 utilizações. Af_12/2015</v>
          </cell>
          <cell r="C2006" t="str">
            <v>m²</v>
          </cell>
          <cell r="D2006" t="str">
            <v>46,37</v>
          </cell>
        </row>
        <row r="2007">
          <cell r="A2007" t="str">
            <v>92434</v>
          </cell>
          <cell r="B2007" t="str">
            <v>Montagem e desmontagem de fôrma de pilares retangulares e estruturas similares com área média das seções menor ou igual a 0,25 m², pé-direito simples, em chapa de madeira compensada plastificada, 12 utilizações. Af_12/2015</v>
          </cell>
          <cell r="C2007" t="str">
            <v>m²</v>
          </cell>
          <cell r="D2007" t="str">
            <v>38,98</v>
          </cell>
        </row>
        <row r="2008">
          <cell r="A2008" t="str">
            <v>92435</v>
          </cell>
          <cell r="B2008" t="str">
            <v>Montagem e desmontagem de fôrma de pilares retangulares e estruturas similares com área média das seções maior que 0,25 m², pé-direito simples, em chapa de madeira compensada plastificada, 12 utilizações. Af_12/2015</v>
          </cell>
          <cell r="C2008" t="str">
            <v>m²</v>
          </cell>
          <cell r="D2008" t="str">
            <v>34,07</v>
          </cell>
        </row>
        <row r="2009">
          <cell r="A2009" t="str">
            <v>92436</v>
          </cell>
          <cell r="B2009" t="str">
            <v>Montagem e desmontagem de fôrma de pilares retangulares e estruturas similares com área média das seções menor ou igual a 0,25 m², pé-direito duplo, em chapa de madeira compensada plastificada, 12 utilizações. Af_12/2015</v>
          </cell>
          <cell r="C2009" t="str">
            <v>m²</v>
          </cell>
          <cell r="D2009" t="str">
            <v>49,05</v>
          </cell>
        </row>
        <row r="2010">
          <cell r="A2010" t="str">
            <v>92437</v>
          </cell>
          <cell r="B2010" t="str">
            <v>Montagem e desmontagem de fôrma de pilares retangulares e estruturas similares com área média das seções maior que 0,25 m², pé-direito duplo, em chapa de madeira compensada plastificada, 12 utilizações. Af_12/2015</v>
          </cell>
          <cell r="C2010" t="str">
            <v>m²</v>
          </cell>
          <cell r="D2010" t="str">
            <v>44,17</v>
          </cell>
        </row>
        <row r="2011">
          <cell r="A2011" t="str">
            <v>92438</v>
          </cell>
          <cell r="B2011" t="str">
            <v>Montagem e desmontagem de fôrma de pilares retangulares e estruturas similares com área média das seções menor ou igual a 0,25 m², pé-direito simples, em chapa de madeira compensada plastificada, 14 utilizações. Af_12/2015</v>
          </cell>
          <cell r="C2011" t="str">
            <v>m²</v>
          </cell>
          <cell r="D2011" t="str">
            <v>37,52</v>
          </cell>
        </row>
        <row r="2012">
          <cell r="A2012" t="str">
            <v>92439</v>
          </cell>
          <cell r="B2012" t="str">
            <v>Montagem e desmontagem de fôrma de pilares retangulares e estruturas similares com área média das seções maior que 0,25 m², pé-direito simples, em chapa de madeira compensada plastificada, 14 utilizações. Af_12/2015</v>
          </cell>
          <cell r="C2012" t="str">
            <v>m²</v>
          </cell>
          <cell r="D2012" t="str">
            <v>32,74</v>
          </cell>
        </row>
        <row r="2013">
          <cell r="A2013" t="str">
            <v>92440</v>
          </cell>
          <cell r="B2013" t="str">
            <v>Montagem e desmontagem de fôrma de pilares retangulares e estruturas similares com área média das seções menor ou igual a 0,25 m², pé-direito duplo, em chapa de madeira compensada plastificada, 14 utilizações. Af_12/2015</v>
          </cell>
          <cell r="C2013" t="str">
            <v>m²</v>
          </cell>
          <cell r="D2013" t="str">
            <v>47,32</v>
          </cell>
        </row>
        <row r="2014">
          <cell r="A2014" t="str">
            <v>92441</v>
          </cell>
          <cell r="B2014" t="str">
            <v>Montagem e desmontagem de fôrma de pilares retangulares e estruturas similares com área média das seções maior que 0,25 m², pé-direito duplo, em chapa de madeira compensada plastificada, 14 utilizações. Af_12/2015</v>
          </cell>
          <cell r="C2014" t="str">
            <v>m²</v>
          </cell>
          <cell r="D2014" t="str">
            <v>42,58</v>
          </cell>
        </row>
        <row r="2015">
          <cell r="A2015" t="str">
            <v>92442</v>
          </cell>
          <cell r="B2015" t="str">
            <v>Montagem e desmontagem de fôrma de pilares retangulares e estruturas similares com área média das seções menor ou igual a 0,25 m², pé-direito simples, em chapa de madeira compensada plastificada, 18 utilizações. Af_12/2015</v>
          </cell>
          <cell r="C2015" t="str">
            <v>m²</v>
          </cell>
          <cell r="D2015" t="str">
            <v>34,59</v>
          </cell>
        </row>
        <row r="2016">
          <cell r="A2016" t="str">
            <v>92443</v>
          </cell>
          <cell r="B2016" t="str">
            <v>Montagem e desmontagem de fôrma de pilares retangulares e estruturas similares com área média das seções maior que 0,25 m², pé-direito simples, em chapa de madeira compensada plastificada, 18 utilizações. Af_12/2015</v>
          </cell>
          <cell r="C2016" t="str">
            <v>m²</v>
          </cell>
          <cell r="D2016" t="str">
            <v>29,98</v>
          </cell>
        </row>
        <row r="2017">
          <cell r="A2017" t="str">
            <v>92444</v>
          </cell>
          <cell r="B2017" t="str">
            <v>Montagem e desmontagem de fôrma de pilares retangulares e estruturas similares com área média das seções menor ou igual a 0,25 m², pé-direito duplo, em chapa de madeira compensada plastificada, 18 utilizações. Af_12/2015</v>
          </cell>
          <cell r="C2017" t="str">
            <v>m²</v>
          </cell>
          <cell r="D2017" t="str">
            <v>44,08</v>
          </cell>
        </row>
        <row r="2018">
          <cell r="A2018" t="str">
            <v>92445</v>
          </cell>
          <cell r="B2018" t="str">
            <v>Montagem e desmontagem de fôrma de pilares retangulares e estruturas similares com área média das seções maior que 0,25 m², pé-direito duplo, em chapa de madeira compensada plastificada, 18 utilizações. Af_12/2015</v>
          </cell>
          <cell r="C2018" t="str">
            <v>m²</v>
          </cell>
          <cell r="D2018" t="str">
            <v>39,47</v>
          </cell>
        </row>
        <row r="2019">
          <cell r="A2019" t="str">
            <v>92446</v>
          </cell>
          <cell r="B2019" t="str">
            <v>Montagem e desmontagem de fôrma de viga, escoramento com pontalete de madeira, pé-direito simples, em madeira serrada, 1 utilização. Af_12/2015</v>
          </cell>
          <cell r="C2019" t="str">
            <v>m²</v>
          </cell>
          <cell r="D2019" t="str">
            <v>164,74</v>
          </cell>
        </row>
        <row r="2020">
          <cell r="A2020" t="str">
            <v>92447</v>
          </cell>
          <cell r="B2020" t="str">
            <v>Montagem e desmontagem de fôrma de viga, escoramento com pontalete de madeira, pé-direito simples, em madeira serrada, 2 utilizações. Af_12/2015</v>
          </cell>
          <cell r="C2020" t="str">
            <v>m²</v>
          </cell>
          <cell r="D2020" t="str">
            <v>117,83</v>
          </cell>
        </row>
        <row r="2021">
          <cell r="A2021" t="str">
            <v>92448</v>
          </cell>
          <cell r="B2021" t="str">
            <v>Montagem e desmontagem de fôrma de viga, escoramento com pontalete de madeira, pé-direito simples, em madeira serrada, 4 utilizações. Af_12/2015</v>
          </cell>
          <cell r="C2021" t="str">
            <v>m²</v>
          </cell>
          <cell r="D2021" t="str">
            <v>93,67</v>
          </cell>
        </row>
        <row r="2022">
          <cell r="A2022" t="str">
            <v>92449</v>
          </cell>
          <cell r="B2022" t="str">
            <v>Montagem e desmontagem de fôrma de viga, escoramento com garfo de madeira, pé-direito duplo, em chapa de madeira resinada, 2 utilizações. Af_12/2015</v>
          </cell>
          <cell r="C2022" t="str">
            <v>m²</v>
          </cell>
          <cell r="D2022" t="str">
            <v>166,63</v>
          </cell>
        </row>
        <row r="2023">
          <cell r="A2023" t="str">
            <v>92450</v>
          </cell>
          <cell r="B2023" t="str">
            <v>Montagem e desmontagem de fôrma de viga, escoramento metálico, pé-direito duplo, em chapa de madeira resinada, 2 utilizações. Af_12/2015</v>
          </cell>
          <cell r="C2023" t="str">
            <v>m²</v>
          </cell>
          <cell r="D2023" t="str">
            <v>167,91</v>
          </cell>
        </row>
        <row r="2024">
          <cell r="A2024" t="str">
            <v>92451</v>
          </cell>
          <cell r="B2024" t="str">
            <v>Montagem e desmontagem de fôrma de viga, escoramento com garfo de madeira, pé-direito simples, em chapa de madeira resinada, 2 utilizações. Af_12/2015</v>
          </cell>
          <cell r="C2024" t="str">
            <v>m²</v>
          </cell>
          <cell r="D2024" t="str">
            <v>115,74</v>
          </cell>
        </row>
        <row r="2025">
          <cell r="A2025" t="str">
            <v>92452</v>
          </cell>
          <cell r="B2025" t="str">
            <v>Montagem e desmontagem de fôrma de viga, escoramento metálico, pé-direito simples, em chapa de madeira resinada, 2 utilizações. Af_12/2015</v>
          </cell>
          <cell r="C2025" t="str">
            <v>m²</v>
          </cell>
          <cell r="D2025" t="str">
            <v>104,51</v>
          </cell>
        </row>
        <row r="2026">
          <cell r="A2026" t="str">
            <v>92453</v>
          </cell>
          <cell r="B2026" t="str">
            <v>Montagem e desmontagem de fôrma de viga, escoramento com garfo de madeira, pé-direito duplo, em chapa de madeira resinada, 4 utilizações. Af_12/2015</v>
          </cell>
          <cell r="C2026" t="str">
            <v>m²</v>
          </cell>
          <cell r="D2026" t="str">
            <v>142,13</v>
          </cell>
        </row>
        <row r="2027">
          <cell r="A2027" t="str">
            <v>92454</v>
          </cell>
          <cell r="B2027" t="str">
            <v>Montagem e desmontagem de fôrma de viga, escoramento metálico, pé-direito duplo, em chapa de madeira resinada, 4 utilizações. Af_12/2015</v>
          </cell>
          <cell r="C2027" t="str">
            <v>m²</v>
          </cell>
          <cell r="D2027" t="str">
            <v>172,92</v>
          </cell>
        </row>
        <row r="2028">
          <cell r="A2028" t="str">
            <v>92455</v>
          </cell>
          <cell r="B2028" t="str">
            <v>Montagem e desmontagem de fôrma de viga, escoramento com garfo de madeira, pé-direito simples, em chapa de madeira resinada, 4 utilizações. Af_12/2015</v>
          </cell>
          <cell r="C2028" t="str">
            <v>m²</v>
          </cell>
          <cell r="D2028" t="str">
            <v>94,67</v>
          </cell>
        </row>
        <row r="2029">
          <cell r="A2029" t="str">
            <v>92456</v>
          </cell>
          <cell r="B2029" t="str">
            <v>Montagem e desmontagem de fôrma de viga, escoramento metálico, pé-direito simples, em chapa de madeira resinada, 4 utilizações. Af_12/2015</v>
          </cell>
          <cell r="C2029" t="str">
            <v>m²</v>
          </cell>
          <cell r="D2029" t="str">
            <v>87,20</v>
          </cell>
        </row>
        <row r="2030">
          <cell r="A2030" t="str">
            <v>92457</v>
          </cell>
          <cell r="B2030" t="str">
            <v>Montagem e desmontagem de fôrma de viga, escoramento com garfo de madeira, pé-direito duplo, em chapa de madeira resinada, 6 utilizações. Af_12/2015</v>
          </cell>
          <cell r="C2030" t="str">
            <v>m²</v>
          </cell>
          <cell r="D2030" t="str">
            <v>123,47</v>
          </cell>
        </row>
        <row r="2031">
          <cell r="A2031" t="str">
            <v>92458</v>
          </cell>
          <cell r="B2031" t="str">
            <v>Montagem e desmontagem de fôrma de viga, escoramento metálico, pé-direito duplo, em chapa de madeira resinada, 6 utilizações. Af_12/2015</v>
          </cell>
          <cell r="C2031" t="str">
            <v>m²</v>
          </cell>
          <cell r="D2031" t="str">
            <v>159,98</v>
          </cell>
        </row>
        <row r="2032">
          <cell r="A2032" t="str">
            <v>92459</v>
          </cell>
          <cell r="B2032" t="str">
            <v>Montagem e desmontagem de fôrma de viga, escoramento com garfo de madeira, pé-direito simples, em chapa de madeira resinada, 6 utilizações. Af_12/2015</v>
          </cell>
          <cell r="C2032" t="str">
            <v>m²</v>
          </cell>
          <cell r="D2032" t="str">
            <v>80,39</v>
          </cell>
        </row>
        <row r="2033">
          <cell r="A2033" t="str">
            <v>92460</v>
          </cell>
          <cell r="B2033" t="str">
            <v>Montagem e desmontagem de fôrma de viga, escoramento metálico, pé-direito simples, em chapa de madeira resinada, 6 utilizações. Af_12/2015</v>
          </cell>
          <cell r="C2033" t="str">
            <v>m²</v>
          </cell>
          <cell r="D2033" t="str">
            <v>72,01</v>
          </cell>
        </row>
        <row r="2034">
          <cell r="A2034" t="str">
            <v>92461</v>
          </cell>
          <cell r="B2034" t="str">
            <v>Montagem e desmontagem de fôrma de viga, escoramento com garfo de madeira, pé-direito duplo, em chapa de madeira resinada, 8 utilizações. Af_12/2015</v>
          </cell>
          <cell r="C2034" t="str">
            <v>m²</v>
          </cell>
          <cell r="D2034" t="str">
            <v>113,54</v>
          </cell>
        </row>
        <row r="2035">
          <cell r="A2035" t="str">
            <v>92462</v>
          </cell>
          <cell r="B2035" t="str">
            <v>Montagem e desmontagem de fôrma de viga, escoramento metálico, pé-direito duplo, em chapa de madeira resinada, 8 utilizações. Af_12/2015</v>
          </cell>
          <cell r="C2035" t="str">
            <v>m²</v>
          </cell>
          <cell r="D2035" t="str">
            <v>151,61</v>
          </cell>
        </row>
        <row r="2036">
          <cell r="A2036" t="str">
            <v>92463</v>
          </cell>
          <cell r="B2036" t="str">
            <v>Montagem e desmontagem de fôrma de viga, escoramento com garfo de madeira, pé-direito simples, em chapa de madeira resinada, 8 utilizações. Af_12/2015</v>
          </cell>
          <cell r="C2036" t="str">
            <v>m²</v>
          </cell>
          <cell r="D2036" t="str">
            <v>72,64</v>
          </cell>
        </row>
        <row r="2037">
          <cell r="A2037" t="str">
            <v>92464</v>
          </cell>
          <cell r="B2037" t="str">
            <v>Montagem e desmontagem de fôrma de viga, escoramento metálico, pé-direito simples, em chapa de madeira resinada, 8 utilizações. Af_12/2015</v>
          </cell>
          <cell r="C2037" t="str">
            <v>m²</v>
          </cell>
          <cell r="D2037" t="str">
            <v>66,94</v>
          </cell>
        </row>
        <row r="2038">
          <cell r="A2038" t="str">
            <v>92465</v>
          </cell>
          <cell r="B2038" t="str">
            <v>Montagem e desmontagem de fôrma de viga, escoramento com garfo de madeira, pé-direito duplo, em chapa de madeira plastificada, 10 utilizações. Af_12/2015</v>
          </cell>
          <cell r="C2038" t="str">
            <v>m²</v>
          </cell>
          <cell r="D2038" t="str">
            <v>91,30</v>
          </cell>
        </row>
        <row r="2039">
          <cell r="A2039" t="str">
            <v>92466</v>
          </cell>
          <cell r="B2039" t="str">
            <v>Montagem e desmontagem de fôrma de viga, escoramento metálico, pé-direito duplo, em chapa de madeira plastificada, 10 utilizações. Af_12/2015</v>
          </cell>
          <cell r="C2039" t="str">
            <v>m²</v>
          </cell>
          <cell r="D2039" t="str">
            <v>145,64</v>
          </cell>
        </row>
        <row r="2040">
          <cell r="A2040" t="str">
            <v>92467</v>
          </cell>
          <cell r="B2040" t="str">
            <v>Montagem e desmontagem de fôrma de viga, escoramento com garfo de madeira, pé-direito simples, em chapa de madeira plastificada, 10 utilizações. Af_12/2015</v>
          </cell>
          <cell r="C2040" t="str">
            <v>m²</v>
          </cell>
          <cell r="D2040" t="str">
            <v>59,84</v>
          </cell>
        </row>
        <row r="2041">
          <cell r="A2041" t="str">
            <v>92468</v>
          </cell>
          <cell r="B2041" t="str">
            <v>Montagem e desmontagem de fôrma de viga, escoramento metálico, pé-direito simples, em chapa de madeira plastificada, 10 utilizações. Af_12/2015</v>
          </cell>
          <cell r="C2041" t="str">
            <v>m²</v>
          </cell>
          <cell r="D2041" t="str">
            <v>61,47</v>
          </cell>
        </row>
        <row r="2042">
          <cell r="A2042" t="str">
            <v>92469</v>
          </cell>
          <cell r="B2042" t="str">
            <v>Montagem e desmontagem de fôrma de viga, escoramento com garfo de madeira, pé-direito duplo, em chapa de madeira plastificada, 12 utilizações. Af_12/2015</v>
          </cell>
          <cell r="C2042" t="str">
            <v>m²</v>
          </cell>
          <cell r="D2042" t="str">
            <v>83,30</v>
          </cell>
        </row>
        <row r="2043">
          <cell r="A2043" t="str">
            <v>92470</v>
          </cell>
          <cell r="B2043" t="str">
            <v>Montagem e desmontagem de fôrma de viga, escoramento metálico, pé-direito duplo, em chapa de madeira plastificada, 12 utilizações. Af_12/2015</v>
          </cell>
          <cell r="C2043" t="str">
            <v>m²</v>
          </cell>
          <cell r="D2043" t="str">
            <v>140,87</v>
          </cell>
        </row>
        <row r="2044">
          <cell r="A2044" t="str">
            <v>92471</v>
          </cell>
          <cell r="B2044" t="str">
            <v>Montagem e desmontagem de fôrma de viga, escoramento com garfo de madeira, pé-direito simples, em chapa de madeira plastificada, 12 utilizações. Af_12/2015</v>
          </cell>
          <cell r="C2044" t="str">
            <v>m²</v>
          </cell>
          <cell r="D2044" t="str">
            <v>54,66</v>
          </cell>
        </row>
        <row r="2045">
          <cell r="A2045" t="str">
            <v>92472</v>
          </cell>
          <cell r="B2045" t="str">
            <v>Montagem e desmontagem de fôrma de viga, escoramento metálico, pé-direito simples, em chapa de madeira plastificada, 12 utilizações. Af_12/2015</v>
          </cell>
          <cell r="C2045" t="str">
            <v>m²</v>
          </cell>
          <cell r="D2045" t="str">
            <v>57,39</v>
          </cell>
        </row>
        <row r="2046">
          <cell r="A2046" t="str">
            <v>92473</v>
          </cell>
          <cell r="B2046" t="str">
            <v>Montagem e desmontagem de fôrma de viga, escoramento com garfo de madeira, pé-direito duplo, em chapa de madeira plastificada, 14 utilizações. Af_12/2015</v>
          </cell>
          <cell r="C2046" t="str">
            <v>m²</v>
          </cell>
          <cell r="D2046" t="str">
            <v>76,74</v>
          </cell>
        </row>
        <row r="2047">
          <cell r="A2047" t="str">
            <v>92474</v>
          </cell>
          <cell r="B2047" t="str">
            <v>Montagem e desmontagem de fôrma de viga, escoramento metálico, pé-direito duplo, em chapa de madeira plastificada, 14 utilizações. Af_12/2015</v>
          </cell>
          <cell r="C2047" t="str">
            <v>m²</v>
          </cell>
          <cell r="D2047" t="str">
            <v>136,71</v>
          </cell>
        </row>
        <row r="2048">
          <cell r="A2048" t="str">
            <v>92475</v>
          </cell>
          <cell r="B2048" t="str">
            <v>Montagem e desmontagem de fôrma de viga, escoramento com garfo de madeira, pé-direito simples, em chapa de madeira plastificada, 14 utilizações. Af_12/2015</v>
          </cell>
          <cell r="C2048" t="str">
            <v>m²</v>
          </cell>
          <cell r="D2048" t="str">
            <v>50,41</v>
          </cell>
        </row>
        <row r="2049">
          <cell r="A2049" t="str">
            <v>92476</v>
          </cell>
          <cell r="B2049" t="str">
            <v>Montagem e desmontagem de fôrma de viga, escoramento metálico, pé-direito simples, em chapa de madeira plastificada, 14 utilizações. Af_12/2015</v>
          </cell>
          <cell r="C2049" t="str">
            <v>m²</v>
          </cell>
          <cell r="D2049" t="str">
            <v>53,89</v>
          </cell>
        </row>
        <row r="2050">
          <cell r="A2050" t="str">
            <v>92477</v>
          </cell>
          <cell r="B2050" t="str">
            <v>Montagem e desmontagem de fôrma de viga, escoramento com garfo de madeira, pé-direito duplo, em chapa de madeira plastificada, 18 utilizações. Af_12/2015</v>
          </cell>
          <cell r="C2050" t="str">
            <v>m²</v>
          </cell>
          <cell r="D2050" t="str">
            <v>62,96</v>
          </cell>
        </row>
        <row r="2051">
          <cell r="A2051" t="str">
            <v>92478</v>
          </cell>
          <cell r="B2051" t="str">
            <v>Montagem e desmontagem de fôrma de viga, escoramento metálico, pé-direito duplo, em chapa de madeira plastificada, 18 utilizações. Af_12/2015</v>
          </cell>
          <cell r="C2051" t="str">
            <v>m²</v>
          </cell>
          <cell r="D2051" t="str">
            <v>128,64</v>
          </cell>
        </row>
        <row r="2052">
          <cell r="A2052" t="str">
            <v>92479</v>
          </cell>
          <cell r="B2052" t="str">
            <v>Montagem e desmontagem de fôrma de viga, escoramento com garfo de madeira, pé-direito simples, em chapa de madeira plastificada, 18 utilizações. Af_12/2015</v>
          </cell>
          <cell r="C2052" t="str">
            <v>m²</v>
          </cell>
          <cell r="D2052" t="str">
            <v>41,43</v>
          </cell>
        </row>
        <row r="2053">
          <cell r="A2053" t="str">
            <v>92480</v>
          </cell>
          <cell r="B2053" t="str">
            <v>Montagem e desmontagem de fôrma de viga, escoramento metálico, pé-direito simples, em chapa de madeira plastificada, 18 utilizações. Af_12/2015</v>
          </cell>
          <cell r="C2053" t="str">
            <v>m²</v>
          </cell>
          <cell r="D2053" t="str">
            <v>46,99</v>
          </cell>
        </row>
        <row r="2054">
          <cell r="A2054" t="str">
            <v>92481</v>
          </cell>
          <cell r="B2054" t="str">
            <v>Montagem e desmontagem de fôrma de laje maciça com área média menor ou igual a 20 m², pé-direito simples, em madeira serrada, 1 utilização. Af_12/2015</v>
          </cell>
          <cell r="C2054" t="str">
            <v>m²</v>
          </cell>
          <cell r="D2054" t="str">
            <v>213,67</v>
          </cell>
        </row>
        <row r="2055">
          <cell r="A2055" t="str">
            <v>92482</v>
          </cell>
          <cell r="B2055" t="str">
            <v>Montagem e desmontagem de fôrma de laje maciça com área média maior que 20 m², pé-direito simples, em madeira serrada, 1 utilização. Af_12/2015</v>
          </cell>
          <cell r="C2055" t="str">
            <v>m²</v>
          </cell>
          <cell r="D2055" t="str">
            <v>202,28</v>
          </cell>
        </row>
        <row r="2056">
          <cell r="A2056" t="str">
            <v>92483</v>
          </cell>
          <cell r="B2056" t="str">
            <v>Montagem e desmontagem de fôrma de laje maciça com área média menor ou igual a 20 m², pé-direito simples, em madeira serrada, 2 utilizações. Af_12/2015</v>
          </cell>
          <cell r="C2056" t="str">
            <v>m²</v>
          </cell>
          <cell r="D2056" t="str">
            <v>160,39</v>
          </cell>
        </row>
        <row r="2057">
          <cell r="A2057" t="str">
            <v>92484</v>
          </cell>
          <cell r="B2057" t="str">
            <v>Montagem e desmontagem de fôrma de laje maciça com área média maior que 20 m², pé-direito simples, em madeira serrada, 2 utilizações. Af_12/2015</v>
          </cell>
          <cell r="C2057" t="str">
            <v>m²</v>
          </cell>
          <cell r="D2057" t="str">
            <v>150,32</v>
          </cell>
        </row>
        <row r="2058">
          <cell r="A2058" t="str">
            <v>92485</v>
          </cell>
          <cell r="B2058" t="str">
            <v>Montagem e desmontagem de fôrma de laje maciça com área média menor ou igual a 20 m², pé-direito simples, em madeira serrada, 4 utilizações. Af_12/2015</v>
          </cell>
          <cell r="C2058" t="str">
            <v>m²</v>
          </cell>
          <cell r="D2058" t="str">
            <v>114,05</v>
          </cell>
        </row>
        <row r="2059">
          <cell r="A2059" t="str">
            <v>92486</v>
          </cell>
          <cell r="B2059" t="str">
            <v>Montagem e desmontagem de fôrma de laje maciça com área média maior que 20 m², pé-direito simples, em madeira serrada, 4 utilizações. Af_12/2015</v>
          </cell>
          <cell r="C2059" t="str">
            <v>m²</v>
          </cell>
          <cell r="D2059" t="str">
            <v>106,31</v>
          </cell>
        </row>
        <row r="2060">
          <cell r="A2060" t="str">
            <v>92487</v>
          </cell>
          <cell r="B2060" t="str">
            <v>Montagem e desmontagem de fôrma de laje nervurada com cubeta e assoalho com área média menor ou igual a 20 m², pé-direito duplo, em chapa de madeira compensada resinada, 8 utilizações. Af_12/2015</v>
          </cell>
          <cell r="C2060" t="str">
            <v>m²</v>
          </cell>
          <cell r="D2060" t="str">
            <v>62,63</v>
          </cell>
        </row>
        <row r="2061">
          <cell r="A2061" t="str">
            <v>92488</v>
          </cell>
          <cell r="B2061" t="str">
            <v>Montagem e desmontagem de fôrma de laje nervurada com cubeta e assoalho com área média maior que 20 m², pé-direito duplo, em chapa de madeira compensada resinada, 8 utilizações. Af_12/2015</v>
          </cell>
          <cell r="C2061" t="str">
            <v>m²</v>
          </cell>
          <cell r="D2061" t="str">
            <v>59,97</v>
          </cell>
        </row>
        <row r="2062">
          <cell r="A2062" t="str">
            <v>92489</v>
          </cell>
          <cell r="B2062" t="str">
            <v>Montagem e desmontagem de fôrma de laje nervurada com cubeta e assoalho com área média menor ou igual a 20 m², pé-direito simples, em chapa de madeira compensada resinada, 8 utilizações. Af_12/2015</v>
          </cell>
          <cell r="C2062" t="str">
            <v>m²</v>
          </cell>
          <cell r="D2062" t="str">
            <v>38,36</v>
          </cell>
        </row>
        <row r="2063">
          <cell r="A2063" t="str">
            <v>92490</v>
          </cell>
          <cell r="B2063" t="str">
            <v>Montagem e desmontagem de fôrma de laje nervurada com cubeta e assoalho com área média maior que 20 m², pé-direito simples, em chapa de madeira compensada resinada, 8 utilizações. Af_12/2015</v>
          </cell>
          <cell r="C2063" t="str">
            <v>m²</v>
          </cell>
          <cell r="D2063" t="str">
            <v>35,92</v>
          </cell>
        </row>
        <row r="2064">
          <cell r="A2064" t="str">
            <v>92491</v>
          </cell>
          <cell r="B2064" t="str">
            <v>Montagem e desmontagem de fôrma de laje nervurada com cubeta e assoalho com área média menor ou igual a 20 m², pé-direito duplo, em chapa de madeira compensada resinada, 10 utilizações. Af_12/2015</v>
          </cell>
          <cell r="C2064" t="str">
            <v>m²</v>
          </cell>
          <cell r="D2064" t="str">
            <v>60,10</v>
          </cell>
        </row>
        <row r="2065">
          <cell r="A2065" t="str">
            <v>92492</v>
          </cell>
          <cell r="B2065" t="str">
            <v>Montagem e desmontagem de fôrma de laje nervurada com cubeta e assoalho com área média maior que 20 m², pé-direito duplo, em chapa de madeira compensada resinada, 10 utilizações. Af_12/2015</v>
          </cell>
          <cell r="C2065" t="str">
            <v>m²</v>
          </cell>
          <cell r="D2065" t="str">
            <v>57,55</v>
          </cell>
        </row>
        <row r="2066">
          <cell r="A2066" t="str">
            <v>92493</v>
          </cell>
          <cell r="B2066" t="str">
            <v>Montagem e desmontagem de fôrma de laje nervurada com cubeta e assoalho com área média menor ou igual a 20 m², pé-direito simples, em chapa de madeira compensada resinada, 10 utilizações. Af_12/2015</v>
          </cell>
          <cell r="C2066" t="str">
            <v>m²</v>
          </cell>
          <cell r="D2066" t="str">
            <v>34,67</v>
          </cell>
        </row>
        <row r="2067">
          <cell r="A2067" t="str">
            <v>92494</v>
          </cell>
          <cell r="B2067" t="str">
            <v>Montagem e desmontagem de fôrma de laje nervurada com cubeta e assoalho com área média maior que 20 m², pé-direito simples, em chapa de madeira compensada resinada, 10 utilizações. Af_12/2015</v>
          </cell>
          <cell r="C2067" t="str">
            <v>m²</v>
          </cell>
          <cell r="D2067" t="str">
            <v>33,90</v>
          </cell>
        </row>
        <row r="2068">
          <cell r="A2068" t="str">
            <v>92495</v>
          </cell>
          <cell r="B2068" t="str">
            <v>Montagem e desmontagem de fôrma de laje nervurada com cubeta e assoalho com área média menor ou igual a 20 m², pé-direito duplo, em chapa de madeira compensada resinada, 12 utilizações. Af_12/2015</v>
          </cell>
          <cell r="C2068" t="str">
            <v>m²</v>
          </cell>
          <cell r="D2068" t="str">
            <v>58,39</v>
          </cell>
        </row>
        <row r="2069">
          <cell r="A2069" t="str">
            <v>92496</v>
          </cell>
          <cell r="B2069" t="str">
            <v>Montagem e desmontagem de fôrma de laje nervurada com cubeta e assoalho com área média maior que 20 m², pé-direito duplo, em chapa de madeira compensada resinada, 12 utilizações. Af_12/2015</v>
          </cell>
          <cell r="C2069" t="str">
            <v>m²</v>
          </cell>
          <cell r="D2069" t="str">
            <v>55,95</v>
          </cell>
        </row>
        <row r="2070">
          <cell r="A2070" t="str">
            <v>92497</v>
          </cell>
          <cell r="B2070" t="str">
            <v>Montagem e desmontagem de fôrma de laje nervurada com cubeta e assoalho com área média menor ou igual a 20 m², pé-direito simples, em chapa de madeira compensada resinada, 12 utilizações. Af_12/2015</v>
          </cell>
          <cell r="C2070" t="str">
            <v>m²</v>
          </cell>
          <cell r="D2070" t="str">
            <v>34,83</v>
          </cell>
        </row>
        <row r="2071">
          <cell r="A2071" t="str">
            <v>92498</v>
          </cell>
          <cell r="B2071" t="str">
            <v>Montagem e desmontagem de fôrma de laje nervurada com cubeta e assoalho com área média maior que 20 m², pé-direito simples, em chapa de madeira compensada resinada, 12 utilizações. Af_12/2015</v>
          </cell>
          <cell r="C2071" t="str">
            <v>m²</v>
          </cell>
          <cell r="D2071" t="str">
            <v>32,56</v>
          </cell>
        </row>
        <row r="2072">
          <cell r="A2072" t="str">
            <v>92499</v>
          </cell>
          <cell r="B2072" t="str">
            <v>Montagem e desmontagem de fôrma de laje nervurada com cubeta e assoalho com área média menor ou igual a 20 m², pé-direito duplo, em chapa de madeira compensada resinada, 14 utilizações. Af_12/2015</v>
          </cell>
          <cell r="C2072" t="str">
            <v>m²</v>
          </cell>
          <cell r="D2072" t="str">
            <v>57,35</v>
          </cell>
        </row>
        <row r="2073">
          <cell r="A2073" t="str">
            <v>92500</v>
          </cell>
          <cell r="B2073" t="str">
            <v>Montagem e desmontagem de fôrma de laje nervurada com cubeta e assoalho com área média maior que 20 m², pé-direito duplo, em chapa de madeira compensada resinada, 14 utilizações. Af_12/2015</v>
          </cell>
          <cell r="C2073" t="str">
            <v>m²</v>
          </cell>
          <cell r="D2073" t="str">
            <v>54,97</v>
          </cell>
        </row>
        <row r="2074">
          <cell r="A2074" t="str">
            <v>92501</v>
          </cell>
          <cell r="B2074" t="str">
            <v>Montagem e desmontagem de fôrma de laje nervurada com cubeta e assoalho com área média menor ou igual a 20 m², pé-direito simples, em chapa de madeira compensada resinada, 14 utilizações. Af_12/2015</v>
          </cell>
          <cell r="C2074" t="str">
            <v>m²</v>
          </cell>
          <cell r="D2074" t="str">
            <v>33,98</v>
          </cell>
        </row>
        <row r="2075">
          <cell r="A2075" t="str">
            <v>92502</v>
          </cell>
          <cell r="B2075" t="str">
            <v>Montagem e desmontagem de fôrma de laje nervurada com cubeta e assoalho com área média maior que 20 m², pé-direito simples, em chapa de madeira compensada resinada, 14 utilizações. Af_12/2015</v>
          </cell>
          <cell r="C2075" t="str">
            <v>m²</v>
          </cell>
          <cell r="D2075" t="str">
            <v>31,77</v>
          </cell>
        </row>
        <row r="2076">
          <cell r="A2076" t="str">
            <v>92503</v>
          </cell>
          <cell r="B2076" t="str">
            <v>Montagem e desmontagem de fôrma de laje nervurada com cubeta e assoalho com área média menor ou igual a 20 m², pé-direito duplo, em chapa de madeira compensada resinada, 18 utilizações. Af_12/2015</v>
          </cell>
          <cell r="C2076" t="str">
            <v>m²</v>
          </cell>
          <cell r="D2076" t="str">
            <v>55,69</v>
          </cell>
        </row>
        <row r="2077">
          <cell r="A2077" t="str">
            <v>92504</v>
          </cell>
          <cell r="B2077" t="str">
            <v>Montagem e desmontagem de fôrma de laje nervurada com cubeta e assoalho com área média maior que 20 m², pé-direito duplo, em chapa de madeira compensada resinada, 18 utilizações. Af_12/2015</v>
          </cell>
          <cell r="C2077" t="str">
            <v>m²</v>
          </cell>
          <cell r="D2077" t="str">
            <v>37,70</v>
          </cell>
        </row>
        <row r="2078">
          <cell r="A2078" t="str">
            <v>92505</v>
          </cell>
          <cell r="B2078" t="str">
            <v>Montagem e desmontagem de fôrma de laje nervurada com cubeta e assoalho com área média menor ou igual a 20 m², pé-direito simples, em chapa de madeira compensada resinada, 18 utilizações. Af_12/2015</v>
          </cell>
          <cell r="C2078" t="str">
            <v>m²</v>
          </cell>
          <cell r="D2078" t="str">
            <v>32,60</v>
          </cell>
        </row>
        <row r="2079">
          <cell r="A2079" t="str">
            <v>92506</v>
          </cell>
          <cell r="B2079" t="str">
            <v>Montagem e desmontagem de fôrma de laje nervurada com cubeta e assoalho com área média maior que 20 m², pé-direito simples, em chapa de madeira compensada resinada, 18 utilizações. Af_12/2015</v>
          </cell>
          <cell r="C2079" t="str">
            <v>m²</v>
          </cell>
          <cell r="D2079" t="str">
            <v>30,47</v>
          </cell>
        </row>
        <row r="2080">
          <cell r="A2080" t="str">
            <v>92507</v>
          </cell>
          <cell r="B2080" t="str">
            <v>Montagem e desmontagem de fôrma de laje maciça com área média menor ou igual a 20 m², pé-direito duplo, em chapa de madeira compensada resinada, 2 utilizações. Af_12/2015</v>
          </cell>
          <cell r="C2080" t="str">
            <v>m²</v>
          </cell>
          <cell r="D2080" t="str">
            <v>59,69</v>
          </cell>
        </row>
        <row r="2081">
          <cell r="A2081" t="str">
            <v>92508</v>
          </cell>
          <cell r="B2081" t="str">
            <v>Montagem e desmontagem de fôrma de laje maciça com área média maior que 20 m², pé-direito duplo, em chapa de madeira compensada resinada, 2 utilizações. Af_12/2015</v>
          </cell>
          <cell r="C2081" t="str">
            <v>m²</v>
          </cell>
          <cell r="D2081" t="str">
            <v>57,55</v>
          </cell>
        </row>
        <row r="2082">
          <cell r="A2082" t="str">
            <v>92509</v>
          </cell>
          <cell r="B2082" t="str">
            <v>Montagem e desmontagem de fôrma de laje maciça com área média menor ou igual a 20 m², pé-direito simples, em chapa de madeira compensada resinada, 2 utilizações. Af_12/2015</v>
          </cell>
          <cell r="C2082" t="str">
            <v>m²</v>
          </cell>
          <cell r="D2082" t="str">
            <v>36,33</v>
          </cell>
        </row>
        <row r="2083">
          <cell r="A2083" t="str">
            <v>92510</v>
          </cell>
          <cell r="B2083" t="str">
            <v>Montagem e desmontagem de fôrma de laje maciça com área média maior que 20 m², pé-direito simples, em chapa de madeira compensada resinada, 2 utilizações. Af_12/2015</v>
          </cell>
          <cell r="C2083" t="str">
            <v>m²</v>
          </cell>
          <cell r="D2083" t="str">
            <v>34,36</v>
          </cell>
        </row>
        <row r="2084">
          <cell r="A2084" t="str">
            <v>92511</v>
          </cell>
          <cell r="B2084" t="str">
            <v>Montagem e desmontagem de fôrma de laje maciça com área média menor ou igual a 20 m², pé-direito duplo, em chapa de madeira compensada resinada, 4 utilizações. Af_12/2015</v>
          </cell>
          <cell r="C2084" t="str">
            <v>m²</v>
          </cell>
          <cell r="D2084" t="str">
            <v>51,88</v>
          </cell>
        </row>
        <row r="2085">
          <cell r="A2085" t="str">
            <v>92512</v>
          </cell>
          <cell r="B2085" t="str">
            <v>Montagem e desmontagem de fôrma de laje maciça com área média maior que 20 m², pé-direito duplo, em chapa de madeira compensada resinada, 4 utilizações. Af_12/2015</v>
          </cell>
          <cell r="C2085" t="str">
            <v>m²</v>
          </cell>
          <cell r="D2085" t="str">
            <v>50,25</v>
          </cell>
        </row>
        <row r="2086">
          <cell r="A2086" t="str">
            <v>92513</v>
          </cell>
          <cell r="B2086" t="str">
            <v>Montagem e desmontagem de fôrma de laje maciça com área média menor ou igual a 20 m², pé-direito simples, em chapa de madeira compensada resinada, 4 utilizações. Af_12/2015</v>
          </cell>
          <cell r="C2086" t="str">
            <v>m²</v>
          </cell>
          <cell r="D2086" t="str">
            <v>26,67</v>
          </cell>
        </row>
        <row r="2087">
          <cell r="A2087" t="str">
            <v>92514</v>
          </cell>
          <cell r="B2087" t="str">
            <v>Montagem e desmontagem de fôrma de laje maciça com área média maior que 20 m², pé-direito simples, em chapa de madeira compensada resinada, 4 utilizações. Af_12/2015</v>
          </cell>
          <cell r="C2087" t="str">
            <v>m²</v>
          </cell>
          <cell r="D2087" t="str">
            <v>25,17</v>
          </cell>
        </row>
        <row r="2088">
          <cell r="A2088" t="str">
            <v>92515</v>
          </cell>
          <cell r="B2088" t="str">
            <v>Montagem e desmontagem de fôrma de laje maciça com área média maior que 20 m², pé-direito duplo, em chapa de madeira compensada resinada, 6 utilizações. Af_12/2015</v>
          </cell>
          <cell r="C2088" t="str">
            <v>m²</v>
          </cell>
          <cell r="D2088" t="str">
            <v>46,17</v>
          </cell>
        </row>
        <row r="2089">
          <cell r="A2089" t="str">
            <v>92516</v>
          </cell>
          <cell r="B2089" t="str">
            <v>Montagem e desmontagem de fôrma de laje maciça com área média menor ou igual a 20 m², pé-direito duplo, em chapa de madeira compensada resinada, 6 utilizações. Af_12/2015</v>
          </cell>
          <cell r="C2089" t="str">
            <v>m²</v>
          </cell>
          <cell r="D2089" t="str">
            <v>44,77</v>
          </cell>
        </row>
        <row r="2090">
          <cell r="A2090" t="str">
            <v>92517</v>
          </cell>
          <cell r="B2090" t="str">
            <v>Montagem e desmontagem de fôrma de laje maciça com área média menor ou igual a 20 m², pé-direito simples, em chapa de madeira compensada resinada, 6 utilizações. Af_12/2015</v>
          </cell>
          <cell r="C2090" t="str">
            <v>m²</v>
          </cell>
          <cell r="D2090" t="str">
            <v>22,25</v>
          </cell>
        </row>
        <row r="2091">
          <cell r="A2091" t="str">
            <v>92518</v>
          </cell>
          <cell r="B2091" t="str">
            <v>Montagem e desmontagem de fôrma de laje maciça com área média maior que 20 m², pé-direito simples, em chapa de madeira compensada resinada, 6 utilizações. Af_12/2015</v>
          </cell>
          <cell r="C2091" t="str">
            <v>m²</v>
          </cell>
          <cell r="D2091" t="str">
            <v>20,93</v>
          </cell>
        </row>
        <row r="2092">
          <cell r="A2092" t="str">
            <v>92519</v>
          </cell>
          <cell r="B2092" t="str">
            <v>Montagem e desmontagem de fôrma de laje maciça com área média menor ou igual a 20 m², pé-direito duplo, em chapa de madeira compensada resinada, 8 utilizações. Af_12/2015</v>
          </cell>
          <cell r="C2092" t="str">
            <v>m²</v>
          </cell>
          <cell r="D2092" t="str">
            <v>43,28</v>
          </cell>
        </row>
        <row r="2093">
          <cell r="A2093" t="str">
            <v>92520</v>
          </cell>
          <cell r="B2093" t="str">
            <v>Montagem e desmontagem de fôrma de laje maciça com área média maior que 20 m², pé-direito duplo, em chapa de madeira compensada resinada, 8 utilizações. Af_12/2015</v>
          </cell>
          <cell r="C2093" t="str">
            <v>m²</v>
          </cell>
          <cell r="D2093" t="str">
            <v>41,97</v>
          </cell>
        </row>
        <row r="2094">
          <cell r="A2094" t="str">
            <v>92521</v>
          </cell>
          <cell r="B2094" t="str">
            <v>Montagem e desmontagem de fôrma de laje maciça com área média menor ou igual a 20 m², pé-direito simples, em chapa de madeira compensada resinada, 8 utilizações. Af_12/2015</v>
          </cell>
          <cell r="C2094" t="str">
            <v>m²</v>
          </cell>
          <cell r="D2094" t="str">
            <v>19,97</v>
          </cell>
        </row>
        <row r="2095">
          <cell r="A2095" t="str">
            <v>92522</v>
          </cell>
          <cell r="B2095" t="str">
            <v>Montagem e desmontagem de fôrma de laje maciça com área média maior que 20 m², pé-direito simples, em chapa de madeira compensada resinada, 8 utilizações. Af_12/2015</v>
          </cell>
          <cell r="C2095" t="str">
            <v>m²</v>
          </cell>
          <cell r="D2095" t="str">
            <v>18,75</v>
          </cell>
        </row>
        <row r="2096">
          <cell r="A2096" t="str">
            <v>92523</v>
          </cell>
          <cell r="B2096" t="str">
            <v>Montagem e desmontagem de fôrma de laje maciça com área média menor ou igual a 20 m², pé-direito duplo, em chapa de madeira compensada plastificada, 10 utilizações. Af_12/2015</v>
          </cell>
          <cell r="C2096" t="str">
            <v>m²</v>
          </cell>
          <cell r="D2096" t="str">
            <v>42,84</v>
          </cell>
        </row>
        <row r="2097">
          <cell r="A2097" t="str">
            <v>92524</v>
          </cell>
          <cell r="B2097" t="str">
            <v>Montagem e desmontagem de fôrma de laje maciça com área média maior que 20 m², pé-direito duplo, em chapa de madeira compensada plastificada, 10 utilizações. Af_12/2015</v>
          </cell>
          <cell r="C2097" t="str">
            <v>m²</v>
          </cell>
          <cell r="D2097" t="str">
            <v>41,60</v>
          </cell>
        </row>
        <row r="2098">
          <cell r="A2098" t="str">
            <v>92525</v>
          </cell>
          <cell r="B2098" t="str">
            <v>Montagem e desmontagem de fôrma de laje maciça com área média menor ou igual a 20 m², pé-direito simples, em chapa de madeira compensada plastificada, 10 utilizações. Af_12/2015</v>
          </cell>
          <cell r="C2098" t="str">
            <v>m²</v>
          </cell>
          <cell r="D2098" t="str">
            <v>19,93</v>
          </cell>
        </row>
        <row r="2099">
          <cell r="A2099" t="str">
            <v>92526</v>
          </cell>
          <cell r="B2099" t="str">
            <v>Montagem e desmontagem de fôrma de laje maciça com área média maior que 20 m², pé-direito simples, em chapa de madeira compensada plastificada, 10 utilizações. Af_12/2015</v>
          </cell>
          <cell r="C2099" t="str">
            <v>m²</v>
          </cell>
          <cell r="D2099" t="str">
            <v>18,75</v>
          </cell>
        </row>
        <row r="2100">
          <cell r="A2100" t="str">
            <v>92527</v>
          </cell>
          <cell r="B2100" t="str">
            <v>Montagem e desmontagem de fôrma de laje maciça com área média menor ou igual a 20 m², pé-direito duplo, em chapa de madeira compensada plastificada, 12 utilizações. Af_12/2015</v>
          </cell>
          <cell r="C2100" t="str">
            <v>m²</v>
          </cell>
          <cell r="D2100" t="str">
            <v>41,63</v>
          </cell>
        </row>
        <row r="2101">
          <cell r="A2101" t="str">
            <v>92528</v>
          </cell>
          <cell r="B2101" t="str">
            <v>Montagem e desmontagem de fôrma de laje maciça com área média maior que 20 m², pé-direito duplo, em chapa de madeira compensada plastificada, 12 utilizações. Af_12/2015</v>
          </cell>
          <cell r="C2101" t="str">
            <v>m²</v>
          </cell>
          <cell r="D2101" t="str">
            <v>40,43</v>
          </cell>
        </row>
        <row r="2102">
          <cell r="A2102" t="str">
            <v>92529</v>
          </cell>
          <cell r="B2102" t="str">
            <v>Montagem e desmontagem de fôrma de laje maciça com área média menor ou igual a 20 m², pé-direito simples, em chapa de madeira compensada plastificada, 12 utilizações. Af_12/2015</v>
          </cell>
          <cell r="C2102" t="str">
            <v>m²</v>
          </cell>
          <cell r="D2102" t="str">
            <v>18,95</v>
          </cell>
        </row>
        <row r="2103">
          <cell r="A2103" t="str">
            <v>92530</v>
          </cell>
          <cell r="B2103" t="str">
            <v>Montagem e desmontagem de fôrma de laje maciça com área média maior que 20 m², pé-direito simples, em chapa de madeira compensada plastificada, 12 utilizações. Af_12/2015</v>
          </cell>
          <cell r="C2103" t="str">
            <v>m²</v>
          </cell>
          <cell r="D2103" t="str">
            <v>17,81</v>
          </cell>
        </row>
        <row r="2104">
          <cell r="A2104" t="str">
            <v>92531</v>
          </cell>
          <cell r="B2104" t="str">
            <v>Montagem e desmontagem de fôrma de laje maciça com área média menor ou igual a 20 m², pé-direito duplo, em chapa de madeira compensada plastificada, 14 utilizações. Af_12/2015</v>
          </cell>
          <cell r="C2104" t="str">
            <v>m²</v>
          </cell>
          <cell r="D2104" t="str">
            <v>40,71</v>
          </cell>
        </row>
        <row r="2105">
          <cell r="A2105" t="str">
            <v>92532</v>
          </cell>
          <cell r="B2105" t="str">
            <v>Montagem e desmontagem de fôrma de laje maciça com área média maior que 20 m², pé-direito duplo, em chapa de madeira compensada plastificada, 14 utilizações. Af_12/2015</v>
          </cell>
          <cell r="C2105" t="str">
            <v>m²</v>
          </cell>
          <cell r="D2105" t="str">
            <v>39,53</v>
          </cell>
        </row>
        <row r="2106">
          <cell r="A2106" t="str">
            <v>92533</v>
          </cell>
          <cell r="B2106" t="str">
            <v>Montagem e desmontagem de fôrma de laje maciça com área média menor ou igual a 20 m², pé-direito simples, em chapa de madeira compensada plastificada, 14 utilizações. Af_12/2015</v>
          </cell>
          <cell r="C2106" t="str">
            <v>m²</v>
          </cell>
          <cell r="D2106" t="str">
            <v>18,21</v>
          </cell>
        </row>
        <row r="2107">
          <cell r="A2107" t="str">
            <v>92534</v>
          </cell>
          <cell r="B2107" t="str">
            <v>Montagem e desmontagem de fôrma de laje maciça com área média maior que 20 m², pé-direito simples, em chapa de madeira compensada plastificada, 14 utilizações. Af_12/2015</v>
          </cell>
          <cell r="C2107" t="str">
            <v>m²</v>
          </cell>
          <cell r="D2107" t="str">
            <v>17,14</v>
          </cell>
        </row>
        <row r="2108">
          <cell r="A2108" t="str">
            <v>92535</v>
          </cell>
          <cell r="B2108" t="str">
            <v>Montagem e desmontagem de fôrma de laje maciça com área média menor ou igual a 20 m², pé-direito duplo, em chapa de madeira compensada plastificada, 18 utilizações. Af_12/2015</v>
          </cell>
          <cell r="C2108" t="str">
            <v>m²</v>
          </cell>
          <cell r="D2108" t="str">
            <v>39,10</v>
          </cell>
        </row>
        <row r="2109">
          <cell r="A2109" t="str">
            <v>92536</v>
          </cell>
          <cell r="B2109" t="str">
            <v>Montagem e desmontagem de fôrma de laje maciça com área média maior que 20 m², pé-direito duplo, em chapa de madeira compensada plastificada, 18 utilizações. Af_12/2015</v>
          </cell>
          <cell r="C2109" t="str">
            <v>m²</v>
          </cell>
          <cell r="D2109" t="str">
            <v>37,97</v>
          </cell>
        </row>
        <row r="2110">
          <cell r="A2110" t="str">
            <v>92537</v>
          </cell>
          <cell r="B2110" t="str">
            <v>Montagem e desmontagem de fôrma de laje maciça com área média menor ou igual a 20 m², pé-direito simples, em chapa de madeira compensada plastificada, 18 utilizações. Af_12/2015</v>
          </cell>
          <cell r="C2110" t="str">
            <v>m²</v>
          </cell>
          <cell r="D2110" t="str">
            <v>16,84</v>
          </cell>
        </row>
        <row r="2111">
          <cell r="A2111" t="str">
            <v>92538</v>
          </cell>
          <cell r="B2111" t="str">
            <v>Montagem e desmontagem de fôrma de laje maciça com área média maior que 20 m², pé-direito simples, em chapa de madeira compensada plastificada, 18 utilizações. Af_12/2015</v>
          </cell>
          <cell r="C2111" t="str">
            <v>m²</v>
          </cell>
          <cell r="D2111" t="str">
            <v>15,78</v>
          </cell>
        </row>
        <row r="2112">
          <cell r="A2112" t="str">
            <v>95934</v>
          </cell>
          <cell r="B2112" t="str">
            <v>Fabricação de fôrma para escadas, com 2 lances, em chapa de madeira compensada plastificada, e=18 mm. Af_01/2017</v>
          </cell>
          <cell r="C2112" t="str">
            <v>m²</v>
          </cell>
          <cell r="D2112" t="str">
            <v>111,88</v>
          </cell>
        </row>
        <row r="2113">
          <cell r="A2113" t="str">
            <v>95935</v>
          </cell>
          <cell r="B2113" t="str">
            <v>Fabricação de fôrma para escadas, com 2 lances, em chapa de madeira compensada resinada, e= 17 mm. Af_01/2017</v>
          </cell>
          <cell r="C2113" t="str">
            <v>m²</v>
          </cell>
          <cell r="D2113" t="str">
            <v>92,05</v>
          </cell>
        </row>
        <row r="2114">
          <cell r="A2114" t="str">
            <v>95936</v>
          </cell>
          <cell r="B2114" t="str">
            <v>Fabricação de fôrma para escadas, com 2 lances, em madeira serrada, e=25 mm. Af_01/2017</v>
          </cell>
          <cell r="C2114" t="str">
            <v>m²</v>
          </cell>
          <cell r="D2114" t="str">
            <v>132,14</v>
          </cell>
        </row>
        <row r="2115">
          <cell r="A2115" t="str">
            <v>95937</v>
          </cell>
          <cell r="B2115" t="str">
            <v>Montagem e desmontagem de fôrma para escadas, com 2 lances, em madeira serrada, 1 utilização. Af_01/2017</v>
          </cell>
          <cell r="C2115" t="str">
            <v>m²</v>
          </cell>
          <cell r="D2115" t="str">
            <v>289,77</v>
          </cell>
        </row>
        <row r="2116">
          <cell r="A2116" t="str">
            <v>95938</v>
          </cell>
          <cell r="B2116" t="str">
            <v>Montagem e desmontagem de fôrma para escadas, com 2 lances, em madeira serrada, 2 utilizações. Af_01/2017</v>
          </cell>
          <cell r="C2116" t="str">
            <v>m²</v>
          </cell>
          <cell r="D2116" t="str">
            <v>242,81</v>
          </cell>
        </row>
        <row r="2117">
          <cell r="A2117" t="str">
            <v>95939</v>
          </cell>
          <cell r="B2117" t="str">
            <v>Montagem e desmontagem de fôrma para escadas, com 2 lances, em chapa de madeira compensada resinada, 4 utilizações. Af_01/2017</v>
          </cell>
          <cell r="C2117" t="str">
            <v>m²</v>
          </cell>
          <cell r="D2117" t="str">
            <v>149,45</v>
          </cell>
        </row>
        <row r="2118">
          <cell r="A2118" t="str">
            <v>95940</v>
          </cell>
          <cell r="B2118" t="str">
            <v>Montagem e desmontagem de fôrma para escadas, com 2 lances, em chapa de madeira compensada plastificada, 6 utilizações. Af_01/2017</v>
          </cell>
          <cell r="C2118" t="str">
            <v>m²</v>
          </cell>
          <cell r="D2118" t="str">
            <v>123,24</v>
          </cell>
        </row>
        <row r="2119">
          <cell r="A2119" t="str">
            <v>95941</v>
          </cell>
          <cell r="B2119" t="str">
            <v>Montagem e desmontagem de fôrma para escadas, com 2 lances, em chapa de madeira compensada plastificada, 8 utilizações. Af_01/2017</v>
          </cell>
          <cell r="C2119" t="str">
            <v>m²</v>
          </cell>
          <cell r="D2119" t="str">
            <v>108,66</v>
          </cell>
        </row>
        <row r="2120">
          <cell r="A2120" t="str">
            <v>95942</v>
          </cell>
          <cell r="B2120" t="str">
            <v>Montagem e desmontagem de fôrma para escadas, com 2 lances, em chapa de madeira compensada plastificada, 10 utilizações. Af_01/2017</v>
          </cell>
          <cell r="C2120" t="str">
            <v>m²</v>
          </cell>
          <cell r="D2120" t="str">
            <v>99,59</v>
          </cell>
        </row>
        <row r="2121">
          <cell r="A2121" t="str">
            <v>96252</v>
          </cell>
          <cell r="B2121" t="str">
            <v>Fabricação de fôrma para pilares circulares, em chapa de madeira compensada resinada. Af_06/2017</v>
          </cell>
          <cell r="C2121" t="str">
            <v>m²</v>
          </cell>
          <cell r="D2121" t="str">
            <v>162,86</v>
          </cell>
        </row>
        <row r="2122">
          <cell r="A2122" t="str">
            <v>96257</v>
          </cell>
          <cell r="B2122" t="str">
            <v>Montagem e desmontagem de fôrma de pilares circulares, com área média das seções menor ou igual a 0,28 m², pé-direito simples, em madeira, 2 utilizações. Af_06/2017</v>
          </cell>
          <cell r="C2122" t="str">
            <v>m²</v>
          </cell>
          <cell r="D2122" t="str">
            <v>140,09</v>
          </cell>
        </row>
        <row r="2123">
          <cell r="A2123" t="str">
            <v>96258</v>
          </cell>
          <cell r="B2123" t="str">
            <v>Montagem e desmontagem de fôrma de pilares circulares, com área média das seções maior que 0,28 m², pé-direito simples, em madeira, 2 utilizações. Af_06/2017</v>
          </cell>
          <cell r="C2123" t="str">
            <v>m²</v>
          </cell>
          <cell r="D2123" t="str">
            <v>131,07</v>
          </cell>
        </row>
        <row r="2124">
          <cell r="A2124" t="str">
            <v>96259</v>
          </cell>
          <cell r="B2124" t="str">
            <v>Montagem e desmontagem de fôrma de pilares circulares, com área média das seções menor ou igual a 0,28 m², pé-direito duplo, em madeira, 2 utilizações. Af_06/2017</v>
          </cell>
          <cell r="C2124" t="str">
            <v>m²</v>
          </cell>
          <cell r="D2124" t="str">
            <v>159,63</v>
          </cell>
        </row>
        <row r="2125">
          <cell r="A2125" t="str">
            <v>96529</v>
          </cell>
          <cell r="B2125" t="str">
            <v>Fabricação, montagem e desmontagem de fôrma para sapata, em madeira serrada, e=25 mm, 1 utilização. Af_06/2017</v>
          </cell>
          <cell r="C2125" t="str">
            <v>m²</v>
          </cell>
          <cell r="D2125" t="str">
            <v>232,18</v>
          </cell>
        </row>
        <row r="2126">
          <cell r="A2126" t="str">
            <v>96530</v>
          </cell>
          <cell r="B2126" t="str">
            <v>Fabricação, montagem e desmontagem de fôrma para viga baldrame, em madeira serrada, e=25 mm, 1 utilização. Af_06/2017</v>
          </cell>
          <cell r="C2126" t="str">
            <v>m²</v>
          </cell>
          <cell r="D2126" t="str">
            <v>118,95</v>
          </cell>
        </row>
        <row r="2127">
          <cell r="A2127" t="str">
            <v>96531</v>
          </cell>
          <cell r="B2127" t="str">
            <v>Fabricação, montagem e desmontagem de fôrma para bloco de coroamento, em madeira serrada, e=25 mm, 2 utilizações. Af_06/2017</v>
          </cell>
          <cell r="C2127" t="str">
            <v>m²</v>
          </cell>
          <cell r="D2127" t="str">
            <v>86,47</v>
          </cell>
        </row>
        <row r="2128">
          <cell r="A2128" t="str">
            <v>96532</v>
          </cell>
          <cell r="B2128" t="str">
            <v>Fabricação, montagem e desmontagem de fôrma para sapata, em madeira serrada, e=25 mm, 2 utilizações. Af_06/2017</v>
          </cell>
          <cell r="C2128" t="str">
            <v>m²</v>
          </cell>
          <cell r="D2128" t="str">
            <v>151,17</v>
          </cell>
        </row>
        <row r="2129">
          <cell r="A2129" t="str">
            <v>96533</v>
          </cell>
          <cell r="B2129" t="str">
            <v>Fabricação, montagem e desmontagem de fôrma para viga baldrame, em madeira serrada, e=25 mm, 2 utilizações. Af_06/2017</v>
          </cell>
          <cell r="C2129" t="str">
            <v>m²</v>
          </cell>
          <cell r="D2129" t="str">
            <v>75,92</v>
          </cell>
        </row>
        <row r="2130">
          <cell r="A2130" t="str">
            <v>96534</v>
          </cell>
          <cell r="B2130" t="str">
            <v>Fabricação, montagem e desmontagem de fôrma para bloco de coroamento, em madeira serrada, e=25 mm, 4 utilizações. Af_06/2017</v>
          </cell>
          <cell r="C2130" t="str">
            <v>m²</v>
          </cell>
          <cell r="D2130" t="str">
            <v>62,70</v>
          </cell>
        </row>
        <row r="2131">
          <cell r="A2131" t="str">
            <v>96535</v>
          </cell>
          <cell r="B2131" t="str">
            <v>Fabricação, montagem e desmontagem de fôrma para sapata, em madeira serrada, e=25 mm, 4 utilizações. Af_06/2017</v>
          </cell>
          <cell r="C2131" t="str">
            <v>m²</v>
          </cell>
          <cell r="D2131" t="str">
            <v>109,01</v>
          </cell>
        </row>
        <row r="2132">
          <cell r="A2132" t="str">
            <v>96536</v>
          </cell>
          <cell r="B2132" t="str">
            <v>Fabricação, montagem e desmontagem de fôrma para viga baldrame, em madeira serrada, e=25 mm, 4 utilizações. Af_06/2017</v>
          </cell>
          <cell r="C2132" t="str">
            <v>m²</v>
          </cell>
          <cell r="D2132" t="str">
            <v>53,51</v>
          </cell>
        </row>
        <row r="2133">
          <cell r="A2133" t="str">
            <v>96537</v>
          </cell>
          <cell r="B2133" t="str">
            <v>Fabricação, montagem e desmontagem de fôrma para bloco de coroamento, em chapa de madeira compensada resinada, e=17 mm, 2 utilizações. Af_06/2017</v>
          </cell>
          <cell r="C2133" t="str">
            <v>m²</v>
          </cell>
          <cell r="D2133" t="str">
            <v>126,79</v>
          </cell>
        </row>
        <row r="2134">
          <cell r="A2134" t="str">
            <v>96538</v>
          </cell>
          <cell r="B2134" t="str">
            <v>Fabricação, montagem e desmontagem de fôrma para sapata, em chapa de madeira compensada resinada, e=17 mm, 2 utilizações. Af_06/2017</v>
          </cell>
          <cell r="C2134" t="str">
            <v>m²</v>
          </cell>
          <cell r="D2134" t="str">
            <v>189,04</v>
          </cell>
        </row>
        <row r="2135">
          <cell r="A2135" t="str">
            <v>96539</v>
          </cell>
          <cell r="B2135" t="str">
            <v>Fabricação, montagem e desmontagem de fôrma para viga baldrame, em chapa de madeira compensada resinada, e=17 mm, 2 utilizações. Af_06/2017</v>
          </cell>
          <cell r="C2135" t="str">
            <v>m²</v>
          </cell>
          <cell r="D2135" t="str">
            <v>83,18</v>
          </cell>
        </row>
        <row r="2136">
          <cell r="A2136" t="str">
            <v>96540</v>
          </cell>
          <cell r="B2136" t="str">
            <v>Fabricação, montagem e desmontagem de fôrma para bloco de coroamento, em chapa de madeira compensada resinada, e=17 mm, 4 utilizações. Af_06/2017</v>
          </cell>
          <cell r="C2136" t="str">
            <v>m²</v>
          </cell>
          <cell r="D2136" t="str">
            <v>91,98</v>
          </cell>
        </row>
        <row r="2137">
          <cell r="A2137" t="str">
            <v>96541</v>
          </cell>
          <cell r="B2137" t="str">
            <v>Fabricação, montagem e desmontagem de fôrma para sapata, em chapa de madeira compensada resinada, e=17 mm, 4 utilizações. Af_06/2017</v>
          </cell>
          <cell r="C2137" t="str">
            <v>m²</v>
          </cell>
          <cell r="D2137" t="str">
            <v>137,72</v>
          </cell>
        </row>
        <row r="2138">
          <cell r="A2138" t="str">
            <v>96542</v>
          </cell>
          <cell r="B2138" t="str">
            <v>Fabricação, montagem e desmontagem de fôrma para viga baldrame, em chapa de madeira compensada resinada, e=17 mm, 4 utilizações. Af_06/2017</v>
          </cell>
          <cell r="C2138" t="str">
            <v>m²</v>
          </cell>
          <cell r="D2138" t="str">
            <v>65,20</v>
          </cell>
        </row>
        <row r="2139">
          <cell r="A2139" t="str">
            <v>96543</v>
          </cell>
          <cell r="B2139" t="str">
            <v>Armação de bloco, viga baldrame e sapata utilizando aço ca-60 de 5 mm - montagem. Af_06/2017</v>
          </cell>
          <cell r="C2139" t="str">
            <v>kg</v>
          </cell>
          <cell r="D2139" t="str">
            <v>12,46</v>
          </cell>
        </row>
        <row r="2140">
          <cell r="A2140" t="str">
            <v>97747</v>
          </cell>
          <cell r="B2140" t="str">
            <v>Montagem e desmontagem de fôrma de pilares circulares, com área média das seções maior que 0,28 m², pé-direito duplo, em madeira, 2 utilizações.  Af_06/2017</v>
          </cell>
          <cell r="C2140" t="str">
            <v>m²</v>
          </cell>
          <cell r="D2140" t="str">
            <v>147,74</v>
          </cell>
        </row>
        <row r="2141">
          <cell r="A2141" t="str">
            <v>73771/1</v>
          </cell>
          <cell r="B2141" t="str">
            <v>Protensao de tirantes de barra de aco ca-50 excl materiais</v>
          </cell>
          <cell r="C2141" t="str">
            <v>un</v>
          </cell>
          <cell r="D2141" t="str">
            <v>21,87</v>
          </cell>
        </row>
        <row r="2142">
          <cell r="A2142" t="str">
            <v>73990/1</v>
          </cell>
          <cell r="B2142" t="str">
            <v>Armacao aco ca-50 p/1,0m3 de concreto</v>
          </cell>
          <cell r="C2142" t="str">
            <v>un</v>
          </cell>
          <cell r="D2142" t="str">
            <v>550,22</v>
          </cell>
        </row>
        <row r="2143">
          <cell r="A2143" t="str">
            <v>85662</v>
          </cell>
          <cell r="B2143" t="str">
            <v>Armacao em tela de aco soldada nervurada q-92, aco ca-60, 4,2mm, malha 15x15cm</v>
          </cell>
          <cell r="C2143" t="str">
            <v>m²</v>
          </cell>
          <cell r="D2143" t="str">
            <v>10,23</v>
          </cell>
        </row>
        <row r="2144">
          <cell r="A2144" t="str">
            <v>89996</v>
          </cell>
          <cell r="B2144" t="str">
            <v>Armação vertical de alvenaria estrutural; diâmetro de 10,0 mm. Af_01/2015</v>
          </cell>
          <cell r="C2144" t="str">
            <v>kg</v>
          </cell>
          <cell r="D2144" t="str">
            <v>6,69</v>
          </cell>
        </row>
        <row r="2145">
          <cell r="A2145" t="str">
            <v>89997</v>
          </cell>
          <cell r="B2145" t="str">
            <v>Armação vertical de alvenaria estrutural; diâmetro de 12,5 mm. Af_01/2015</v>
          </cell>
          <cell r="C2145" t="str">
            <v>kg</v>
          </cell>
          <cell r="D2145" t="str">
            <v>5,76</v>
          </cell>
        </row>
        <row r="2146">
          <cell r="A2146" t="str">
            <v>89998</v>
          </cell>
          <cell r="B2146" t="str">
            <v>Armação de cinta de alvenaria estrutural; diâmetro de 10,0 mm. Af_01/2015</v>
          </cell>
          <cell r="C2146" t="str">
            <v>kg</v>
          </cell>
          <cell r="D2146" t="str">
            <v>6,26</v>
          </cell>
        </row>
        <row r="2147">
          <cell r="A2147" t="str">
            <v>89999</v>
          </cell>
          <cell r="B2147" t="str">
            <v>Armação de verga e contraverga de alvenaria estrutural; diâmetro de 8,0 mm. Af_01/2015</v>
          </cell>
          <cell r="C2147" t="str">
            <v>kg</v>
          </cell>
          <cell r="D2147" t="str">
            <v>10,36</v>
          </cell>
        </row>
        <row r="2148">
          <cell r="A2148" t="str">
            <v>90000</v>
          </cell>
          <cell r="B2148" t="str">
            <v>Armação de verga e contraverga de alvenaria estrutural; diâmetro de 10,0 mm. Af_01/2015</v>
          </cell>
          <cell r="C2148" t="str">
            <v>kg</v>
          </cell>
          <cell r="D2148" t="str">
            <v>7,80</v>
          </cell>
        </row>
        <row r="2149">
          <cell r="A2149" t="str">
            <v>91593</v>
          </cell>
          <cell r="B2149" t="str">
            <v>Armação do sistema de paredes de concreto, executada em paredes de edificações de múltiplos pavimentos, tela q-138. Af_06/2015</v>
          </cell>
          <cell r="C2149" t="str">
            <v>kg</v>
          </cell>
          <cell r="D2149" t="str">
            <v>6,88</v>
          </cell>
        </row>
        <row r="2150">
          <cell r="A2150" t="str">
            <v>91594</v>
          </cell>
          <cell r="B2150" t="str">
            <v>Armação do sistema de paredes de concreto, executada em paredes de edificações térreas ou de múltiplos pavimentos, tela q-92. Af_06/2015</v>
          </cell>
          <cell r="C2150" t="str">
            <v>kg</v>
          </cell>
          <cell r="D2150" t="str">
            <v>7,31</v>
          </cell>
        </row>
        <row r="2151">
          <cell r="A2151" t="str">
            <v>91595</v>
          </cell>
          <cell r="B2151" t="str">
            <v>Armação do sistema de paredes de concreto, executada em paredes de edificações térreas, tela q-61. Af_06/2015</v>
          </cell>
          <cell r="C2151" t="str">
            <v>kg</v>
          </cell>
          <cell r="D2151" t="str">
            <v>8,15</v>
          </cell>
        </row>
        <row r="2152">
          <cell r="A2152" t="str">
            <v>91596</v>
          </cell>
          <cell r="B2152" t="str">
            <v>Armação do sistema de paredes de concreto, executada como armadura positiva de lajes, tela q-138. Af_06/2015</v>
          </cell>
          <cell r="C2152" t="str">
            <v>kg</v>
          </cell>
          <cell r="D2152" t="str">
            <v>7,03</v>
          </cell>
        </row>
        <row r="2153">
          <cell r="A2153" t="str">
            <v>91597</v>
          </cell>
          <cell r="B2153" t="str">
            <v>Armação do sistema de paredes de concreto, executada como armadura negativa de lajes, tela t-196. Af_06/2015</v>
          </cell>
          <cell r="C2153" t="str">
            <v>kg</v>
          </cell>
          <cell r="D2153" t="str">
            <v>5,00</v>
          </cell>
        </row>
        <row r="2154">
          <cell r="A2154" t="str">
            <v>91598</v>
          </cell>
          <cell r="B2154" t="str">
            <v>Armação do sistema de paredes de concreto, executada como armadura positiva de lajes, tela q-113. Af_06/2015</v>
          </cell>
          <cell r="C2154" t="str">
            <v>kg</v>
          </cell>
          <cell r="D2154" t="str">
            <v>7,01</v>
          </cell>
        </row>
        <row r="2155">
          <cell r="A2155" t="str">
            <v>91599</v>
          </cell>
          <cell r="B2155" t="str">
            <v>Armação do sistema de paredes de concreto, executada como armadura negativa de lajes, tela l-159. Af_06/2015</v>
          </cell>
          <cell r="C2155" t="str">
            <v>kg</v>
          </cell>
          <cell r="D2155" t="str">
            <v>7,53</v>
          </cell>
        </row>
        <row r="2156">
          <cell r="A2156" t="str">
            <v>91600</v>
          </cell>
          <cell r="B2156" t="str">
            <v>Armação do sistema de paredes de concreto, executada em platibandas, tela q-92. Af_06/2015</v>
          </cell>
          <cell r="C2156" t="str">
            <v>kg</v>
          </cell>
          <cell r="D2156" t="str">
            <v>8,04</v>
          </cell>
        </row>
        <row r="2157">
          <cell r="A2157" t="str">
            <v>91601</v>
          </cell>
          <cell r="B2157" t="str">
            <v>Armação do sistema de paredes de concreto, executada como reforço, vergalhão de 6,3 mm de diâmetro. Af_06/2015</v>
          </cell>
          <cell r="C2157" t="str">
            <v>kg</v>
          </cell>
          <cell r="D2157" t="str">
            <v>8,83</v>
          </cell>
        </row>
        <row r="2158">
          <cell r="A2158" t="str">
            <v>91602</v>
          </cell>
          <cell r="B2158" t="str">
            <v>Armação do sistema de paredes de concreto, executada como reforço, vergalhão de 8,0 mm de diâmetro. Af_06/2015</v>
          </cell>
          <cell r="C2158" t="str">
            <v>kg</v>
          </cell>
          <cell r="D2158" t="str">
            <v>8,22</v>
          </cell>
        </row>
        <row r="2159">
          <cell r="A2159" t="str">
            <v>91603</v>
          </cell>
          <cell r="B2159" t="str">
            <v>Armação do sistema de paredes de concreto, executada como reforço, vergalhão de 10,0 mm de diâmetro. Af_06/2015</v>
          </cell>
          <cell r="C2159" t="str">
            <v>kg</v>
          </cell>
          <cell r="D2159" t="str">
            <v>6,58</v>
          </cell>
        </row>
        <row r="2160">
          <cell r="A2160" t="str">
            <v>92759</v>
          </cell>
          <cell r="B2160" t="str">
            <v>Armação de pilar ou viga de uma estrutura convencional de concreto armado em um edifício de múltiplos pavimentos utilizando aço ca-60 de 5,0 mm - montagem. Af_12/2015</v>
          </cell>
          <cell r="C2160" t="str">
            <v>kg</v>
          </cell>
          <cell r="D2160" t="str">
            <v>10,19</v>
          </cell>
        </row>
        <row r="2161">
          <cell r="A2161" t="str">
            <v>92760</v>
          </cell>
          <cell r="B2161" t="str">
            <v>Armação de pilar ou viga de uma estrutura convencional de concreto armado em um edifício de múltiplos pavimentos utilizando aço ca-50 de 6,3 mm - montagem. Af_12/2015</v>
          </cell>
          <cell r="C2161" t="str">
            <v>kg</v>
          </cell>
          <cell r="D2161" t="str">
            <v>8,92</v>
          </cell>
        </row>
        <row r="2162">
          <cell r="A2162" t="str">
            <v>92761</v>
          </cell>
          <cell r="B2162" t="str">
            <v>Armação de pilar ou viga de uma estrutura convencional de concreto armado em um edifício de múltiplos pavimentos utilizando aço ca-50 de 8,0 mm - montagem. Af_12/2015</v>
          </cell>
          <cell r="C2162" t="str">
            <v>kg</v>
          </cell>
          <cell r="D2162" t="str">
            <v>8,72</v>
          </cell>
        </row>
        <row r="2163">
          <cell r="A2163" t="str">
            <v>92762</v>
          </cell>
          <cell r="B2163" t="str">
            <v>Armação de pilar ou viga de uma estrutura convencional de concreto armado em um edifício de múltiplos pavimentos utilizando aço ca-50 de 10,0 mm - montagem. Af_12/2015</v>
          </cell>
          <cell r="C2163" t="str">
            <v>kg</v>
          </cell>
          <cell r="D2163" t="str">
            <v>7,12</v>
          </cell>
        </row>
        <row r="2164">
          <cell r="A2164" t="str">
            <v>92763</v>
          </cell>
          <cell r="B2164" t="str">
            <v>Armação de pilar ou viga de uma estrutura convencional de concreto armado em um edifício de múltiplos pavimentos utilizando aço ca-50 de 12,5 mm - montagem. Af_12/2015</v>
          </cell>
          <cell r="C2164" t="str">
            <v>kg</v>
          </cell>
          <cell r="D2164" t="str">
            <v>6,39</v>
          </cell>
        </row>
        <row r="2165">
          <cell r="A2165" t="str">
            <v>92764</v>
          </cell>
          <cell r="B2165" t="str">
            <v>Armação de pilar ou viga de uma estrutura convencional de concreto armado em um edifício de múltiplos pavimentos utilizando aço ca-50 de 16,0 mm - montagem. Af_12/2015</v>
          </cell>
          <cell r="C2165" t="str">
            <v>kg</v>
          </cell>
          <cell r="D2165" t="str">
            <v>5,99</v>
          </cell>
        </row>
        <row r="2166">
          <cell r="A2166" t="str">
            <v>92765</v>
          </cell>
          <cell r="B2166" t="str">
            <v>Armação de pilar ou viga de uma estrutura convencional de concreto armado em um edifício de múltiplos pavimentos utilizando aço ca-50 de 20,0 mm - montagem. Af_12/2015</v>
          </cell>
          <cell r="C2166" t="str">
            <v>kg</v>
          </cell>
          <cell r="D2166" t="str">
            <v>5,54</v>
          </cell>
        </row>
        <row r="2167">
          <cell r="A2167" t="str">
            <v>92766</v>
          </cell>
          <cell r="B2167" t="str">
            <v>Armação de pilar ou viga de uma estrutura convencional de concreto armado em um edifício de múltiplos pavimentos utilizando aço ca-50 de 25,0 mm - montagem. Af_12/2015</v>
          </cell>
          <cell r="C2167" t="str">
            <v>kg</v>
          </cell>
          <cell r="D2167" t="str">
            <v>6,08</v>
          </cell>
        </row>
        <row r="2168">
          <cell r="A2168" t="str">
            <v>92767</v>
          </cell>
          <cell r="B2168" t="str">
            <v>Armação de laje de uma estrutura convencional de concreto armado em um edifício de múltiplos pavimentos utilizando aço ca-60 de 4,2 mm - montagem. Af_12/2015</v>
          </cell>
          <cell r="C2168" t="str">
            <v>kg</v>
          </cell>
          <cell r="D2168" t="str">
            <v>10,28</v>
          </cell>
        </row>
        <row r="2169">
          <cell r="A2169" t="str">
            <v>92768</v>
          </cell>
          <cell r="B2169" t="str">
            <v>Armação de laje de uma estrutura convencional de concreto armado em um edifício de múltiplos pavimentos utilizando aço ca-60 de 5,0 mm - montagem. Af_12/2015</v>
          </cell>
          <cell r="C2169" t="str">
            <v>kg</v>
          </cell>
          <cell r="D2169" t="str">
            <v>8,93</v>
          </cell>
        </row>
        <row r="2170">
          <cell r="A2170" t="str">
            <v>92769</v>
          </cell>
          <cell r="B2170" t="str">
            <v>Armação de laje de uma estrutura convencional de concreto armado em um edifício de múltiplos pavimentos utilizando aço ca-50 de 6,3 mm - montagem. Af_12/2015</v>
          </cell>
          <cell r="C2170" t="str">
            <v>kg</v>
          </cell>
          <cell r="D2170" t="str">
            <v>7,97</v>
          </cell>
        </row>
        <row r="2171">
          <cell r="A2171" t="str">
            <v>92770</v>
          </cell>
          <cell r="B2171" t="str">
            <v>Armação de laje de uma estrutura convencional de concreto armado em um edifício de múltiplos pavimentos utilizando aço ca-50 de 8,0 mm - montagem. Af_12/2015</v>
          </cell>
          <cell r="C2171" t="str">
            <v>kg</v>
          </cell>
          <cell r="D2171" t="str">
            <v>8,02</v>
          </cell>
        </row>
        <row r="2172">
          <cell r="A2172" t="str">
            <v>92771</v>
          </cell>
          <cell r="B2172" t="str">
            <v>Armação de laje de uma estrutura convencional de concreto armado em um edifício de múltiplos pavimentos utilizando aço ca-50 de 10,0 mm - montagem. Af_12/2015</v>
          </cell>
          <cell r="C2172" t="str">
            <v>kg</v>
          </cell>
          <cell r="D2172" t="str">
            <v>6,58</v>
          </cell>
        </row>
        <row r="2173">
          <cell r="A2173" t="str">
            <v>92772</v>
          </cell>
          <cell r="B2173" t="str">
            <v>Armação de laje de uma estrutura convencional de concreto armado em um edifício de múltiplos pavimentos utilizando aço ca-50 de 12,5 mm - montagem. Af_12/2015</v>
          </cell>
          <cell r="C2173" t="str">
            <v>kg</v>
          </cell>
          <cell r="D2173" t="str">
            <v>5,99</v>
          </cell>
        </row>
        <row r="2174">
          <cell r="A2174" t="str">
            <v>92773</v>
          </cell>
          <cell r="B2174" t="str">
            <v>Armação de laje de uma estrutura convencional de concreto armado em um edifício de múltiplos pavimentos utilizando aço ca-50 de 16,0 mm - montagem. Af_12/2015</v>
          </cell>
          <cell r="C2174" t="str">
            <v>kg</v>
          </cell>
          <cell r="D2174" t="str">
            <v>5,71</v>
          </cell>
        </row>
        <row r="2175">
          <cell r="A2175" t="str">
            <v>92774</v>
          </cell>
          <cell r="B2175" t="str">
            <v>Armação de laje de uma estrutura convencional de concreto armado em um edifício de múltiplos pavimentos utilizando aço ca-50 de 20,0 mm - montagem. Af_12/2015</v>
          </cell>
          <cell r="C2175" t="str">
            <v>kg</v>
          </cell>
          <cell r="D2175" t="str">
            <v>5,32</v>
          </cell>
        </row>
        <row r="2176">
          <cell r="A2176" t="str">
            <v>92775</v>
          </cell>
          <cell r="B2176" t="str">
            <v>Armação de pilar ou viga de uma estrutura convencional de concreto armado em uma edificação térrea ou sobrado utilizando aço ca-60 de 5,0 mm - montagem. Af_12/2015</v>
          </cell>
          <cell r="C2176" t="str">
            <v>kg</v>
          </cell>
          <cell r="D2176" t="str">
            <v>12,58</v>
          </cell>
        </row>
        <row r="2177">
          <cell r="A2177" t="str">
            <v>92776</v>
          </cell>
          <cell r="B2177" t="str">
            <v>Armação de pilar ou viga de uma estrutura convencional de concreto armado em uma edificação térrea ou sobrado utilizando aço ca-50 de 6,3 mm - montagem. Af_12/2015</v>
          </cell>
          <cell r="C2177" t="str">
            <v>kg</v>
          </cell>
          <cell r="D2177" t="str">
            <v>10,75</v>
          </cell>
        </row>
        <row r="2178">
          <cell r="A2178" t="str">
            <v>92777</v>
          </cell>
          <cell r="B2178" t="str">
            <v>Armação de pilar ou viga de uma estrutura convencional de concreto armado em uma edificação térrea ou sobrado utilizando aço ca-50 de 8,0 mm - montagem. Af_12/2015</v>
          </cell>
          <cell r="C2178" t="str">
            <v>kg</v>
          </cell>
          <cell r="D2178" t="str">
            <v>10,08</v>
          </cell>
        </row>
        <row r="2179">
          <cell r="A2179" t="str">
            <v>92778</v>
          </cell>
          <cell r="B2179" t="str">
            <v>Armação de pilar ou viga de uma estrutura convencional de concreto armado em uma edificação térrea ou sobrado utilizando aço ca-50 de 10,0 mm - montagem. Af_12/2015</v>
          </cell>
          <cell r="C2179" t="str">
            <v>kg</v>
          </cell>
          <cell r="D2179" t="str">
            <v>8,14</v>
          </cell>
        </row>
        <row r="2180">
          <cell r="A2180" t="str">
            <v>92779</v>
          </cell>
          <cell r="B2180" t="str">
            <v>Armação de pilar ou viga de uma estrutura convencional de concreto armado em uma edificação térrea ou sobrado utilizando aço ca-50 de 12,5 mm - montagem. Af_12/2015</v>
          </cell>
          <cell r="C2180" t="str">
            <v>kg</v>
          </cell>
          <cell r="D2180" t="str">
            <v>7,13</v>
          </cell>
        </row>
        <row r="2181">
          <cell r="A2181" t="str">
            <v>92780</v>
          </cell>
          <cell r="B2181" t="str">
            <v>Armação de pilar ou viga de uma estrutura convencional de concreto armado em uma edificação térrea ou sobrado utilizando aço ca-50 de 16,0 mm - montagem. Af_12/2015</v>
          </cell>
          <cell r="C2181" t="str">
            <v>kg</v>
          </cell>
          <cell r="D2181" t="str">
            <v>6,50</v>
          </cell>
        </row>
        <row r="2182">
          <cell r="A2182" t="str">
            <v>92781</v>
          </cell>
          <cell r="B2182" t="str">
            <v>Armação de pilar ou viga de uma estrutura convencional de concreto armado em uma edificação térrea ou sobrado utilizando aço ca-50 de 20,0 mm - montagem. Af_12/2015</v>
          </cell>
          <cell r="C2182" t="str">
            <v>kg</v>
          </cell>
          <cell r="D2182" t="str">
            <v>5,88</v>
          </cell>
        </row>
        <row r="2183">
          <cell r="A2183" t="str">
            <v>92782</v>
          </cell>
          <cell r="B2183" t="str">
            <v>Armação de pilar ou viga de uma estrutura convencional de concreto armado em uma edificação térrea ou sobrado utilizando aço ca-50 de 25,0 mm - montagem. Af_12/2015</v>
          </cell>
          <cell r="C2183" t="str">
            <v>kg</v>
          </cell>
          <cell r="D2183" t="str">
            <v>6,27</v>
          </cell>
        </row>
        <row r="2184">
          <cell r="A2184" t="str">
            <v>92783</v>
          </cell>
          <cell r="B2184" t="str">
            <v>Armação de laje de uma estrutura convencional de concreto armado em uma edificação térrea ou sobrado utilizando aço ca-60 de 4,2 mm - montagem. Af_12/2015</v>
          </cell>
          <cell r="C2184" t="str">
            <v>kg</v>
          </cell>
          <cell r="D2184" t="str">
            <v>12,30</v>
          </cell>
        </row>
        <row r="2185">
          <cell r="A2185" t="str">
            <v>92784</v>
          </cell>
          <cell r="B2185" t="str">
            <v>Armação de laje de uma estrutura convencional de concreto armado em uma edificação térrea ou sobrado utilizando aço ca-60 de 5,0 mm - montagem. Af_12/2015</v>
          </cell>
          <cell r="C2185" t="str">
            <v>kg</v>
          </cell>
          <cell r="D2185" t="str">
            <v>10,57</v>
          </cell>
        </row>
        <row r="2186">
          <cell r="A2186" t="str">
            <v>92785</v>
          </cell>
          <cell r="B2186" t="str">
            <v>Armação de laje de uma estrutura convencional de concreto armado em uma edificação térrea ou sobrado utilizando aço ca-50 de 6,3 mm - montagem. Af_12/2015</v>
          </cell>
          <cell r="C2186" t="str">
            <v>kg</v>
          </cell>
          <cell r="D2186" t="str">
            <v>9,22</v>
          </cell>
        </row>
        <row r="2187">
          <cell r="A2187" t="str">
            <v>92786</v>
          </cell>
          <cell r="B2187" t="str">
            <v>Armação de laje de uma estrutura convencional de concreto armado em uma edificação térrea ou sobrado utilizando aço ca-50 de 8,0 mm - montagem. Af_12/2015</v>
          </cell>
          <cell r="C2187" t="str">
            <v>kg</v>
          </cell>
          <cell r="D2187" t="str">
            <v>8,94</v>
          </cell>
        </row>
        <row r="2188">
          <cell r="A2188" t="str">
            <v>92787</v>
          </cell>
          <cell r="B2188" t="str">
            <v>Armação de laje de uma estrutura convencional de concreto armado em uma edificação térrea ou sobrado utilizando aço ca-50 de 10,0 mm - montagem. Af_12/2015</v>
          </cell>
          <cell r="C2188" t="str">
            <v>kg</v>
          </cell>
          <cell r="D2188" t="str">
            <v>7,25</v>
          </cell>
        </row>
        <row r="2189">
          <cell r="A2189" t="str">
            <v>92788</v>
          </cell>
          <cell r="B2189" t="str">
            <v>Armação de laje de uma estrutura convencional de concreto armado em uma edificação térrea ou sobrado utilizando aço ca-50 de 12,5 mm - montagem. Af_12/2015</v>
          </cell>
          <cell r="C2189" t="str">
            <v>kg</v>
          </cell>
          <cell r="D2189" t="str">
            <v>6,46</v>
          </cell>
        </row>
        <row r="2190">
          <cell r="A2190" t="str">
            <v>92789</v>
          </cell>
          <cell r="B2190" t="str">
            <v>Armação de laje de uma estrutura convencional de concreto armado em uma edificação térrea ou sobrado utilizando aço ca-50 de 16,0 mm - montagem. Af_12/2015</v>
          </cell>
          <cell r="C2190" t="str">
            <v>kg</v>
          </cell>
          <cell r="D2190" t="str">
            <v>6,01</v>
          </cell>
        </row>
        <row r="2191">
          <cell r="A2191" t="str">
            <v>92790</v>
          </cell>
          <cell r="B2191" t="str">
            <v>Armação de laje de uma estrutura convencional de concreto armado em uma edificação térrea ou sobrado utilizando aço ca-50 de 20,0 mm - montagem. Af_12/2015</v>
          </cell>
          <cell r="C2191" t="str">
            <v>kg</v>
          </cell>
          <cell r="D2191" t="str">
            <v>5,51</v>
          </cell>
        </row>
        <row r="2192">
          <cell r="A2192" t="str">
            <v>92791</v>
          </cell>
          <cell r="B2192" t="str">
            <v>Corte e dobra de aço ca-60, diâmetro de 5,0 mm, utilizado em estruturas diversas, exceto lajes. Af_12/2015</v>
          </cell>
          <cell r="C2192" t="str">
            <v>kg</v>
          </cell>
          <cell r="D2192" t="str">
            <v>6,78</v>
          </cell>
        </row>
        <row r="2193">
          <cell r="A2193" t="str">
            <v>92792</v>
          </cell>
          <cell r="B2193" t="str">
            <v>Corte e dobra de aço ca-50, diâmetro de 6,3 mm, utilizado em estruturas diversas, exceto lajes. Af_12/2015</v>
          </cell>
          <cell r="C2193" t="str">
            <v>kg</v>
          </cell>
          <cell r="D2193" t="str">
            <v>6,24</v>
          </cell>
        </row>
        <row r="2194">
          <cell r="A2194" t="str">
            <v>92793</v>
          </cell>
          <cell r="B2194" t="str">
            <v>Corte e dobra de aço ca-50, diâmetro de 8,0 mm, utilizado em estruturas diversas, exceto lajes. Af_12/2015</v>
          </cell>
          <cell r="C2194" t="str">
            <v>kg</v>
          </cell>
          <cell r="D2194" t="str">
            <v>6,64</v>
          </cell>
        </row>
        <row r="2195">
          <cell r="A2195" t="str">
            <v>92794</v>
          </cell>
          <cell r="B2195" t="str">
            <v>Corte e dobra de aço ca-50, diâmetro de 10,0 mm, utilizado em estruturas diversas, exceto lajes. Af_12/2015</v>
          </cell>
          <cell r="C2195" t="str">
            <v>kg</v>
          </cell>
          <cell r="D2195" t="str">
            <v>5,49</v>
          </cell>
        </row>
        <row r="2196">
          <cell r="A2196" t="str">
            <v>92795</v>
          </cell>
          <cell r="B2196" t="str">
            <v>Corte e dobra de aço ca-50, diâmetro de 12,5 mm, utilizado em estruturas diversas, exceto lajes. Af_12/2015</v>
          </cell>
          <cell r="C2196" t="str">
            <v>kg</v>
          </cell>
          <cell r="D2196" t="str">
            <v>5,11</v>
          </cell>
        </row>
        <row r="2197">
          <cell r="A2197" t="str">
            <v>92796</v>
          </cell>
          <cell r="B2197" t="str">
            <v>Corte e dobra de aço ca-50, diâmetro de 16,0 mm, utilizado em estruturas diversas, exceto lajes. Af_12/2015</v>
          </cell>
          <cell r="C2197" t="str">
            <v>kg</v>
          </cell>
          <cell r="D2197" t="str">
            <v>5,03</v>
          </cell>
        </row>
        <row r="2198">
          <cell r="A2198" t="str">
            <v>92797</v>
          </cell>
          <cell r="B2198" t="str">
            <v>Corte e dobra de aço ca-50, diâmetro de 20,0 mm, utilizado em estruturas diversas, exceto lajes. Af_12/2015</v>
          </cell>
          <cell r="C2198" t="str">
            <v>kg</v>
          </cell>
          <cell r="D2198" t="str">
            <v>4,80</v>
          </cell>
        </row>
        <row r="2199">
          <cell r="A2199" t="str">
            <v>92798</v>
          </cell>
          <cell r="B2199" t="str">
            <v>Corte e dobra de aço ca-50, diâmetro de 25,0 mm, utilizado em estruturas diversas, exceto lajes. Af_12/2015</v>
          </cell>
          <cell r="C2199" t="str">
            <v>kg</v>
          </cell>
          <cell r="D2199" t="str">
            <v>5,52</v>
          </cell>
        </row>
        <row r="2200">
          <cell r="A2200" t="str">
            <v>92799</v>
          </cell>
          <cell r="B2200" t="str">
            <v>Corte e dobra de aço ca-60, diâmetro de 4,2 mm, utilizado em laje. Af_12/2015</v>
          </cell>
          <cell r="C2200" t="str">
            <v>kg</v>
          </cell>
          <cell r="D2200" t="str">
            <v>7,16</v>
          </cell>
        </row>
        <row r="2201">
          <cell r="A2201" t="str">
            <v>92800</v>
          </cell>
          <cell r="B2201" t="str">
            <v>Corte e dobra de aço ca-60, diâmetro de 5,0 mm, utilizado em laje. Af_12/2015</v>
          </cell>
          <cell r="C2201" t="str">
            <v>kg</v>
          </cell>
          <cell r="D2201" t="str">
            <v>6,34</v>
          </cell>
        </row>
        <row r="2202">
          <cell r="A2202" t="str">
            <v>92801</v>
          </cell>
          <cell r="B2202" t="str">
            <v>Corte e dobra de aço ca-50, diâmetro de 6,3 mm, utilizado em laje. Af_12/2015</v>
          </cell>
          <cell r="C2202" t="str">
            <v>kg</v>
          </cell>
          <cell r="D2202" t="str">
            <v>5,98</v>
          </cell>
        </row>
        <row r="2203">
          <cell r="A2203" t="str">
            <v>92802</v>
          </cell>
          <cell r="B2203" t="str">
            <v>Corte e dobra de aço ca-50, diâmetro de 8,0 mm, utilizado em laje. Af_12/2015</v>
          </cell>
          <cell r="C2203" t="str">
            <v>kg</v>
          </cell>
          <cell r="D2203" t="str">
            <v>6,49</v>
          </cell>
        </row>
        <row r="2204">
          <cell r="A2204" t="str">
            <v>92803</v>
          </cell>
          <cell r="B2204" t="str">
            <v>Corte e dobra de aço ca-50, diâmetro de 10,0 mm, utilizado em laje. Af_12/2015</v>
          </cell>
          <cell r="C2204" t="str">
            <v>kg</v>
          </cell>
          <cell r="D2204" t="str">
            <v>5,40</v>
          </cell>
        </row>
        <row r="2205">
          <cell r="A2205" t="str">
            <v>92804</v>
          </cell>
          <cell r="B2205" t="str">
            <v>Corte e dobra de aço ca-50, diâmetro de 12,5 mm, utilizado em laje. Af_12/2015</v>
          </cell>
          <cell r="C2205" t="str">
            <v>kg</v>
          </cell>
          <cell r="D2205" t="str">
            <v>5,07</v>
          </cell>
        </row>
        <row r="2206">
          <cell r="A2206" t="str">
            <v>92805</v>
          </cell>
          <cell r="B2206" t="str">
            <v>Corte e dobra de aço ca-50, diâmetro de 16,0 mm, utilizado em laje. Af_12/2015</v>
          </cell>
          <cell r="C2206" t="str">
            <v>kg</v>
          </cell>
          <cell r="D2206" t="str">
            <v>5,01</v>
          </cell>
        </row>
        <row r="2207">
          <cell r="A2207" t="str">
            <v>92806</v>
          </cell>
          <cell r="B2207" t="str">
            <v>Corte e dobra de aço ca-50, diâmetro de 20,0 mm, utilizado em laje. Af_12/2015</v>
          </cell>
          <cell r="C2207" t="str">
            <v>kg</v>
          </cell>
          <cell r="D2207" t="str">
            <v>4,78</v>
          </cell>
        </row>
        <row r="2208">
          <cell r="A2208" t="str">
            <v>92875</v>
          </cell>
          <cell r="B2208" t="str">
            <v>Corte e dobra de aço ca-25, diâmetro de 6,3 mm. Af_12/2015</v>
          </cell>
          <cell r="C2208" t="str">
            <v>kg</v>
          </cell>
          <cell r="D2208" t="str">
            <v>6,40</v>
          </cell>
        </row>
        <row r="2209">
          <cell r="A2209" t="str">
            <v>92876</v>
          </cell>
          <cell r="B2209" t="str">
            <v>Corte e dobra de aço ca-25, diâmetro de 8,0 mm. Af_12/2015</v>
          </cell>
          <cell r="C2209" t="str">
            <v>kg</v>
          </cell>
          <cell r="D2209" t="str">
            <v>6,10</v>
          </cell>
        </row>
        <row r="2210">
          <cell r="A2210" t="str">
            <v>92877</v>
          </cell>
          <cell r="B2210" t="str">
            <v>Corte e dobra de aço ca-25, diâmetro de 10,0 mm. Af_12/2015</v>
          </cell>
          <cell r="C2210" t="str">
            <v>kg</v>
          </cell>
          <cell r="D2210" t="str">
            <v>5,50</v>
          </cell>
        </row>
        <row r="2211">
          <cell r="A2211" t="str">
            <v>92878</v>
          </cell>
          <cell r="B2211" t="str">
            <v>Corte e dobra de aço ca-25, diâmetro de 12,5 mm. Af_12/2015</v>
          </cell>
          <cell r="C2211" t="str">
            <v>kg</v>
          </cell>
          <cell r="D2211" t="str">
            <v>5,41</v>
          </cell>
        </row>
        <row r="2212">
          <cell r="A2212" t="str">
            <v>92879</v>
          </cell>
          <cell r="B2212" t="str">
            <v>Corte e dobra de aço ca-25, diâmetro de 16,0 mm. Af_12/2015</v>
          </cell>
          <cell r="C2212" t="str">
            <v>kg</v>
          </cell>
          <cell r="D2212" t="str">
            <v>5,33</v>
          </cell>
        </row>
        <row r="2213">
          <cell r="A2213" t="str">
            <v>92880</v>
          </cell>
          <cell r="B2213" t="str">
            <v>Corte e dobra de aço ca-25, diâmetro de 20,0 mm. Af_12/2015</v>
          </cell>
          <cell r="C2213" t="str">
            <v>kg</v>
          </cell>
          <cell r="D2213" t="str">
            <v>5,44</v>
          </cell>
        </row>
        <row r="2214">
          <cell r="A2214" t="str">
            <v>92881</v>
          </cell>
          <cell r="B2214" t="str">
            <v>Corte e dobra de aço ca-25, diâmetro de 25,0 mm. Af_12/2015</v>
          </cell>
          <cell r="C2214" t="str">
            <v>kg</v>
          </cell>
          <cell r="D2214" t="str">
            <v>5,42</v>
          </cell>
        </row>
        <row r="2215">
          <cell r="A2215" t="str">
            <v>92882</v>
          </cell>
          <cell r="B2215" t="str">
            <v>Armação utilizando aço ca-25 de 6,3 mm - montagem. Af_12/2015</v>
          </cell>
          <cell r="C2215" t="str">
            <v>kg</v>
          </cell>
          <cell r="D2215" t="str">
            <v>9,08</v>
          </cell>
        </row>
        <row r="2216">
          <cell r="A2216" t="str">
            <v>92883</v>
          </cell>
          <cell r="B2216" t="str">
            <v>Armação utilizando aço ca-25 de 8,0 mm - montagem. Af_12/2015</v>
          </cell>
          <cell r="C2216" t="str">
            <v>kg</v>
          </cell>
          <cell r="D2216" t="str">
            <v>8,18</v>
          </cell>
        </row>
        <row r="2217">
          <cell r="A2217" t="str">
            <v>92884</v>
          </cell>
          <cell r="B2217" t="str">
            <v>Armação utilizando aço ca-25 de 10,0 mm - montagem. Af_12/2015</v>
          </cell>
          <cell r="C2217" t="str">
            <v>kg</v>
          </cell>
          <cell r="D2217" t="str">
            <v>7,13</v>
          </cell>
        </row>
        <row r="2218">
          <cell r="A2218" t="str">
            <v>92885</v>
          </cell>
          <cell r="B2218" t="str">
            <v>Armação utilizando aço ca-25 de 12,5 mm - montagem. Af_12/2015</v>
          </cell>
          <cell r="C2218" t="str">
            <v>kg</v>
          </cell>
          <cell r="D2218" t="str">
            <v>6,69</v>
          </cell>
        </row>
        <row r="2219">
          <cell r="A2219" t="str">
            <v>92886</v>
          </cell>
          <cell r="B2219" t="str">
            <v>Armação utilizando aço ca-25 de 16,0 mm - montagem. Af_12/2015</v>
          </cell>
          <cell r="C2219" t="str">
            <v>kg</v>
          </cell>
          <cell r="D2219" t="str">
            <v>6,29</v>
          </cell>
        </row>
        <row r="2220">
          <cell r="A2220" t="str">
            <v>92887</v>
          </cell>
          <cell r="B2220" t="str">
            <v>Armação utilizando aço ca-25 de 20,0 mm - montagem. Af_12/2015</v>
          </cell>
          <cell r="C2220" t="str">
            <v>kg</v>
          </cell>
          <cell r="D2220" t="str">
            <v>6,18</v>
          </cell>
        </row>
        <row r="2221">
          <cell r="A2221" t="str">
            <v>92888</v>
          </cell>
          <cell r="B2221" t="str">
            <v>Armação utilizando aço ca-25 de 25,0 mm - montagem. Af_12/2015</v>
          </cell>
          <cell r="C2221" t="str">
            <v>kg</v>
          </cell>
          <cell r="D2221" t="str">
            <v>5,98</v>
          </cell>
        </row>
        <row r="2222">
          <cell r="A2222" t="str">
            <v>92915</v>
          </cell>
          <cell r="B2222" t="str">
            <v>Armação de estruturas de concreto armado, exceto vigas, pilares, lajes e fundações, utilizando aço ca-60 de 5,0 mm - montagem. Af_12/2015</v>
          </cell>
          <cell r="C2222" t="str">
            <v>kg</v>
          </cell>
          <cell r="D2222" t="str">
            <v>11,39</v>
          </cell>
        </row>
        <row r="2223">
          <cell r="A2223" t="str">
            <v>92916</v>
          </cell>
          <cell r="B2223" t="str">
            <v>Armação de estruturas de concreto armado, exceto vigas, pilares, lajes e fundações, utilizando aço ca-50 de 6,3 mm - montagem. Af_12/2015</v>
          </cell>
          <cell r="C2223" t="str">
            <v>kg</v>
          </cell>
          <cell r="D2223" t="str">
            <v>9,83</v>
          </cell>
        </row>
        <row r="2224">
          <cell r="A2224" t="str">
            <v>92917</v>
          </cell>
          <cell r="B2224" t="str">
            <v>Armação de estruturas de concreto armado, exceto vigas, pilares, lajes e fundações, utilizando aço ca-50 de 8,0 mm - montagem. Af_12/2015</v>
          </cell>
          <cell r="C2224" t="str">
            <v>kg</v>
          </cell>
          <cell r="D2224" t="str">
            <v>9,41</v>
          </cell>
        </row>
        <row r="2225">
          <cell r="A2225" t="str">
            <v>92919</v>
          </cell>
          <cell r="B2225" t="str">
            <v>Armação de estruturas de concreto armado, exceto vigas, pilares, lajes e fundações, utilizando aço ca-50 de 10,0 mm - montagem. Af_12/2015</v>
          </cell>
          <cell r="C2225" t="str">
            <v>kg</v>
          </cell>
          <cell r="D2225" t="str">
            <v>7,63</v>
          </cell>
        </row>
        <row r="2226">
          <cell r="A2226" t="str">
            <v>92921</v>
          </cell>
          <cell r="B2226" t="str">
            <v>Armação de estruturas de concreto armado, exceto vigas, pilares, lajes e fundações, utilizando aço ca-50 de 12,5 mm - montagem. Af_12/2015</v>
          </cell>
          <cell r="C2226" t="str">
            <v>kg</v>
          </cell>
          <cell r="D2226" t="str">
            <v>6,76</v>
          </cell>
        </row>
        <row r="2227">
          <cell r="A2227" t="str">
            <v>92922</v>
          </cell>
          <cell r="B2227" t="str">
            <v>Armação de estruturas de concreto armado, exceto vigas, pilares, lajes e fundações, utilizando aço ca-50 de 16,0 mm - montagem. Af_12/2015</v>
          </cell>
          <cell r="C2227" t="str">
            <v>kg</v>
          </cell>
          <cell r="D2227" t="str">
            <v>6,24</v>
          </cell>
        </row>
        <row r="2228">
          <cell r="A2228" t="str">
            <v>92923</v>
          </cell>
          <cell r="B2228" t="str">
            <v>Armação de estruturas de concreto armado, exceto vigas, pilares, lajes e fundações, utilizando aço ca-50 de 20,0 mm - montagem. Af_12/2015</v>
          </cell>
          <cell r="C2228" t="str">
            <v>kg</v>
          </cell>
          <cell r="D2228" t="str">
            <v>5,71</v>
          </cell>
        </row>
        <row r="2229">
          <cell r="A2229" t="str">
            <v>92924</v>
          </cell>
          <cell r="B2229" t="str">
            <v>Armação de estruturas de concreto armado, exceto vigas, pilares, lajes e fundações, utilizando aço ca-50 de 25,0 mm - montagem. Af_12/2015</v>
          </cell>
          <cell r="C2229" t="str">
            <v>kg</v>
          </cell>
          <cell r="D2229" t="str">
            <v>6,18</v>
          </cell>
        </row>
        <row r="2230">
          <cell r="A2230" t="str">
            <v>95445</v>
          </cell>
          <cell r="B2230" t="str">
            <v>Corte e dobra de aço ca-60, diâmetro de 5,0 mm, utilizado em estribo contínuo helicoidal. Af_10/2016</v>
          </cell>
          <cell r="C2230" t="str">
            <v>kg</v>
          </cell>
          <cell r="D2230" t="str">
            <v>5,25</v>
          </cell>
        </row>
        <row r="2231">
          <cell r="A2231" t="str">
            <v>95446</v>
          </cell>
          <cell r="B2231" t="str">
            <v>Corte e dobra de aço ca-50, diâmetro de 6,3 mm, utilizado em estribo contínuo helicoidal. Af_10/2016</v>
          </cell>
          <cell r="C2231" t="str">
            <v>kg</v>
          </cell>
          <cell r="D2231" t="str">
            <v>5,36</v>
          </cell>
        </row>
        <row r="2232">
          <cell r="A2232" t="str">
            <v>95576</v>
          </cell>
          <cell r="B2232" t="str">
            <v>Montagem de armadura longitudinal/transversal de estacas de seção circular, diâmetro = 8,0 mm. Af_11/2016</v>
          </cell>
          <cell r="C2232" t="str">
            <v>kg</v>
          </cell>
          <cell r="D2232" t="str">
            <v>8,90</v>
          </cell>
        </row>
        <row r="2233">
          <cell r="A2233" t="str">
            <v>95577</v>
          </cell>
          <cell r="B2233" t="str">
            <v>Montagem de armadura longitudinal de estacas de seção circular, diâmetro = 10,0 mm. Af_11/2016</v>
          </cell>
          <cell r="C2233" t="str">
            <v>kg</v>
          </cell>
          <cell r="D2233" t="str">
            <v>7,35</v>
          </cell>
        </row>
        <row r="2234">
          <cell r="A2234" t="str">
            <v>95578</v>
          </cell>
          <cell r="B2234" t="str">
            <v>Montagem de armadura longitudinal/transversal de estacas de seção circular, diâmetro = 12,5 mm. Af_11/2016</v>
          </cell>
          <cell r="C2234" t="str">
            <v>kg</v>
          </cell>
          <cell r="D2234" t="str">
            <v>6,66</v>
          </cell>
        </row>
        <row r="2235">
          <cell r="A2235" t="str">
            <v>95579</v>
          </cell>
          <cell r="B2235" t="str">
            <v>Montagem de armadura longitudinal de estacas de seção circular, diâmetro = 16,0 mm. Af_11/2016</v>
          </cell>
          <cell r="C2235" t="str">
            <v>kg</v>
          </cell>
          <cell r="D2235" t="str">
            <v>6,30</v>
          </cell>
        </row>
        <row r="2236">
          <cell r="A2236" t="str">
            <v>95580</v>
          </cell>
          <cell r="B2236" t="str">
            <v>Montagem de armadura longitudinal de estacas de seção circular, diâmetro = 20,0 mm. Af_11/2016</v>
          </cell>
          <cell r="C2236" t="str">
            <v>kg</v>
          </cell>
          <cell r="D2236" t="str">
            <v>5,88</v>
          </cell>
        </row>
        <row r="2237">
          <cell r="A2237" t="str">
            <v>95581</v>
          </cell>
          <cell r="B2237" t="str">
            <v>Montagem de armadura longitudinal de estacas de seção circular, diâmetro = 25,0 mm. Af_11/2016</v>
          </cell>
          <cell r="C2237" t="str">
            <v>kg</v>
          </cell>
          <cell r="D2237" t="str">
            <v>6,43</v>
          </cell>
        </row>
        <row r="2238">
          <cell r="A2238" t="str">
            <v>95583</v>
          </cell>
          <cell r="B2238" t="str">
            <v>Montagem de armadura transversal de estacas de seção circular, diâmetro = 5,0 mm. Af_11/2016</v>
          </cell>
          <cell r="C2238" t="str">
            <v>kg</v>
          </cell>
          <cell r="D2238" t="str">
            <v>11,92</v>
          </cell>
        </row>
        <row r="2239">
          <cell r="A2239" t="str">
            <v>95584</v>
          </cell>
          <cell r="B2239" t="str">
            <v>Montagem de armadura transversal de estacas de seção circular, diâmetro = 6,3 mm. Af_11/2016</v>
          </cell>
          <cell r="C2239" t="str">
            <v>kg</v>
          </cell>
          <cell r="D2239" t="str">
            <v>9,60</v>
          </cell>
        </row>
        <row r="2240">
          <cell r="A2240" t="str">
            <v>95585</v>
          </cell>
          <cell r="B2240" t="str">
            <v>Montagem de armadura longitudinal/transversal de estacas de seção retangular (barrete), diâmetro = 8,0 mm. Af_11/2016</v>
          </cell>
          <cell r="C2240" t="str">
            <v>kg</v>
          </cell>
          <cell r="D2240" t="str">
            <v>9,31</v>
          </cell>
        </row>
        <row r="2241">
          <cell r="A2241" t="str">
            <v>95586</v>
          </cell>
          <cell r="B2241" t="str">
            <v>Montagem de armadura longitudinal de estacas de seção retangular (barrete), diâmetro = 10,0 mm. Af_11/2016</v>
          </cell>
          <cell r="C2241" t="str">
            <v>kg</v>
          </cell>
          <cell r="D2241" t="str">
            <v>7,67</v>
          </cell>
        </row>
        <row r="2242">
          <cell r="A2242" t="str">
            <v>95587</v>
          </cell>
          <cell r="B2242" t="str">
            <v>Montagem de armadura longitudinal/transversal de estacas de seção retangular (barrete), diâmetro = 12,5 mm. Af_11/2016</v>
          </cell>
          <cell r="C2242" t="str">
            <v>kg</v>
          </cell>
          <cell r="D2242" t="str">
            <v>6,93</v>
          </cell>
        </row>
        <row r="2243">
          <cell r="A2243" t="str">
            <v>95588</v>
          </cell>
          <cell r="B2243" t="str">
            <v>Montagem de armadura longitudinal de estacas de seção retangular (barrete), diâmetro = 16,0 mm. Af_11/2016</v>
          </cell>
          <cell r="C2243" t="str">
            <v>kg</v>
          </cell>
          <cell r="D2243" t="str">
            <v>6,50</v>
          </cell>
        </row>
        <row r="2244">
          <cell r="A2244" t="str">
            <v>95589</v>
          </cell>
          <cell r="B2244" t="str">
            <v>Montagem de armadura longitudinal de estacas de seção retangular (barrete), diâmetro = 20,0 mm. Af_11/2016</v>
          </cell>
          <cell r="C2244" t="str">
            <v>kg</v>
          </cell>
          <cell r="D2244" t="str">
            <v>6,05</v>
          </cell>
        </row>
        <row r="2245">
          <cell r="A2245" t="str">
            <v>95590</v>
          </cell>
          <cell r="B2245" t="str">
            <v>Montagem de armadura longitudinal de estacas de seção retangular (barrete), diâmetro = 25,0 mm. Af_11/2016</v>
          </cell>
          <cell r="C2245" t="str">
            <v>kg</v>
          </cell>
          <cell r="D2245" t="str">
            <v>6,58</v>
          </cell>
        </row>
        <row r="2246">
          <cell r="A2246" t="str">
            <v>95592</v>
          </cell>
          <cell r="B2246" t="str">
            <v>Montagem de armadura transversal de estacas de seção retangular (barrete), diâmetro = 5,0 mm. Af_11/2016</v>
          </cell>
          <cell r="C2246" t="str">
            <v>kg</v>
          </cell>
          <cell r="D2246" t="str">
            <v>14,73</v>
          </cell>
        </row>
        <row r="2247">
          <cell r="A2247" t="str">
            <v>95593</v>
          </cell>
          <cell r="B2247" t="str">
            <v>Montagem de armadura transversal de estacas de seção retangular (barrete), diâmetro = 6,3 mm. Af_11/2016</v>
          </cell>
          <cell r="C2247" t="str">
            <v>kg</v>
          </cell>
          <cell r="D2247" t="str">
            <v>11,27</v>
          </cell>
        </row>
        <row r="2248">
          <cell r="A2248" t="str">
            <v>95943</v>
          </cell>
          <cell r="B2248" t="str">
            <v>Armação de escada, com 2 lances, de uma estrutura convencional de concreto armado utilizando aço ca-60 de 5,0 mm - montagem. Af_01/2017</v>
          </cell>
          <cell r="C2248" t="str">
            <v>kg</v>
          </cell>
          <cell r="D2248" t="str">
            <v>15,46</v>
          </cell>
        </row>
        <row r="2249">
          <cell r="A2249" t="str">
            <v>95944</v>
          </cell>
          <cell r="B2249" t="str">
            <v>Armação de escada, com 2 lances, de uma estrutura convencional de concreto armado utilizando aço ca-50 de 6,3 mm - montagem. Af_01/2017</v>
          </cell>
          <cell r="C2249" t="str">
            <v>kg</v>
          </cell>
          <cell r="D2249" t="str">
            <v>13,45</v>
          </cell>
        </row>
        <row r="2250">
          <cell r="A2250" t="str">
            <v>95945</v>
          </cell>
          <cell r="B2250" t="str">
            <v>Armação de escada, com 2 lances, de uma estrutura convencional de concreto armado utilizando aço ca-50 de 8,0 mm - montagem. Af_01/2017</v>
          </cell>
          <cell r="C2250" t="str">
            <v>kg</v>
          </cell>
          <cell r="D2250" t="str">
            <v>11,04</v>
          </cell>
        </row>
        <row r="2251">
          <cell r="A2251" t="str">
            <v>95946</v>
          </cell>
          <cell r="B2251" t="str">
            <v>Armação de escada, com 2 lances, de uma estrutura convencional de concreto armado utilizando aço ca-50 de 10,0 mm - montagem. Af_01/2017</v>
          </cell>
          <cell r="C2251" t="str">
            <v>kg</v>
          </cell>
          <cell r="D2251" t="str">
            <v>8,00</v>
          </cell>
        </row>
        <row r="2252">
          <cell r="A2252" t="str">
            <v>95947</v>
          </cell>
          <cell r="B2252" t="str">
            <v>Armação de escada, com 2 lances, de uma estrutura convencional de concreto armado utilizando aço ca-50 de 12,5 mm - montagem. Af_01/2017</v>
          </cell>
          <cell r="C2252" t="str">
            <v>kg</v>
          </cell>
          <cell r="D2252" t="str">
            <v>6,43</v>
          </cell>
        </row>
        <row r="2253">
          <cell r="A2253" t="str">
            <v>95948</v>
          </cell>
          <cell r="B2253" t="str">
            <v>Armação de escada, com 2 lances, de uma estrutura convencional de concreto armado utilizando aço ca-50 de 16,0 mm - montagem. Af_01/2017</v>
          </cell>
          <cell r="C2253" t="str">
            <v>kg</v>
          </cell>
          <cell r="D2253" t="str">
            <v>5,50</v>
          </cell>
        </row>
        <row r="2254">
          <cell r="A2254" t="str">
            <v>96544</v>
          </cell>
          <cell r="B2254" t="str">
            <v>Armação de bloco, viga baldrame ou sapata utilizando aço ca-50 de 6,3 mm - montagem. Af_06/2017</v>
          </cell>
          <cell r="C2254" t="str">
            <v>kg</v>
          </cell>
          <cell r="D2254" t="str">
            <v>10,69</v>
          </cell>
        </row>
        <row r="2255">
          <cell r="A2255" t="str">
            <v>96545</v>
          </cell>
          <cell r="B2255" t="str">
            <v>Armação de bloco, viga baldrame ou sapata utilizando aço ca-50 de 8 mm - montagem. Af_06/2017</v>
          </cell>
          <cell r="C2255" t="str">
            <v>kg</v>
          </cell>
          <cell r="D2255" t="str">
            <v>10,08</v>
          </cell>
        </row>
        <row r="2256">
          <cell r="A2256" t="str">
            <v>96546</v>
          </cell>
          <cell r="B2256" t="str">
            <v>Armação de bloco, viga baldrame ou sapata utilizando aço ca-50 de 10 mm - montagem. Af_06/2017</v>
          </cell>
          <cell r="C2256" t="str">
            <v>kg</v>
          </cell>
          <cell r="D2256" t="str">
            <v>8,21</v>
          </cell>
        </row>
        <row r="2257">
          <cell r="A2257" t="str">
            <v>96547</v>
          </cell>
          <cell r="B2257" t="str">
            <v>Armação de bloco, viga baldrame ou sapata utilizando aço ca-50 de 12,5 mm - montagem. Af_06/2017</v>
          </cell>
          <cell r="C2257" t="str">
            <v>kg</v>
          </cell>
          <cell r="D2257" t="str">
            <v>7,26</v>
          </cell>
        </row>
        <row r="2258">
          <cell r="A2258" t="str">
            <v>96548</v>
          </cell>
          <cell r="B2258" t="str">
            <v>Armação de bloco, viga baldrame ou sapata utilizando aço ca-50 de 16 mm - montagem. Af_06/2017</v>
          </cell>
          <cell r="C2258" t="str">
            <v>kg</v>
          </cell>
          <cell r="D2258" t="str">
            <v>6,67</v>
          </cell>
        </row>
        <row r="2259">
          <cell r="A2259" t="str">
            <v>96549</v>
          </cell>
          <cell r="B2259" t="str">
            <v>Armação de bloco, viga baldrame ou sapata utilizando aço ca-50 de 20 mm - montagem. Af_06/2017</v>
          </cell>
          <cell r="C2259" t="str">
            <v>kg</v>
          </cell>
          <cell r="D2259" t="str">
            <v>6,10</v>
          </cell>
        </row>
        <row r="2260">
          <cell r="A2260" t="str">
            <v>96550</v>
          </cell>
          <cell r="B2260" t="str">
            <v>Armação de bloco, viga baldrame ou sapata utilizando aço ca-50 de 25 mm - montagem. Af_06/2017</v>
          </cell>
          <cell r="C2260" t="str">
            <v>kg</v>
          </cell>
          <cell r="D2260" t="str">
            <v>6,54</v>
          </cell>
        </row>
        <row r="2261">
          <cell r="A2261" t="str">
            <v>40780</v>
          </cell>
          <cell r="B2261" t="str">
            <v>Regularização de superficie de concreto aparente</v>
          </cell>
          <cell r="C2261" t="str">
            <v>m²</v>
          </cell>
          <cell r="D2261" t="str">
            <v>9,68</v>
          </cell>
        </row>
        <row r="2262">
          <cell r="A2262" t="str">
            <v>74157/4</v>
          </cell>
          <cell r="B2262" t="str">
            <v>Lancamento/aplicacao manual de concreto em fundacoes</v>
          </cell>
          <cell r="C2262" t="str">
            <v>m³</v>
          </cell>
          <cell r="D2262" t="str">
            <v>103,34</v>
          </cell>
        </row>
        <row r="2263">
          <cell r="A2263" t="str">
            <v>89993</v>
          </cell>
          <cell r="B2263" t="str">
            <v>Grauteamento vertical em alvenaria estrutural. Af_01/2015</v>
          </cell>
          <cell r="C2263" t="str">
            <v>m³</v>
          </cell>
          <cell r="D2263" t="str">
            <v>606,23</v>
          </cell>
        </row>
        <row r="2264">
          <cell r="A2264" t="str">
            <v>89994</v>
          </cell>
          <cell r="B2264" t="str">
            <v>Grauteamento de cinta intermediária ou de contraverga em alvenaria estrutural. Af_01/2015</v>
          </cell>
          <cell r="C2264" t="str">
            <v>m³</v>
          </cell>
          <cell r="D2264" t="str">
            <v>498,53</v>
          </cell>
        </row>
        <row r="2265">
          <cell r="A2265" t="str">
            <v>89995</v>
          </cell>
          <cell r="B2265" t="str">
            <v>Grauteamento de cinta superior ou de verga em alvenaria estrutural. Af_01/2015</v>
          </cell>
          <cell r="C2265" t="str">
            <v>m³</v>
          </cell>
          <cell r="D2265" t="str">
            <v>578,69</v>
          </cell>
        </row>
        <row r="2266">
          <cell r="A2266" t="str">
            <v>90278</v>
          </cell>
          <cell r="B2266" t="str">
            <v>Graute fgk=15 mpa; traço 1:0,04:2,0:2,4 (cimento/ cal/ areia grossa/ brita 0) - preparo mecânico com betoneira 400 l. Af_02/2015</v>
          </cell>
          <cell r="C2266" t="str">
            <v>m³</v>
          </cell>
          <cell r="D2266" t="str">
            <v>276,61</v>
          </cell>
        </row>
        <row r="2267">
          <cell r="A2267" t="str">
            <v>90279</v>
          </cell>
          <cell r="B2267" t="str">
            <v>Graute fgk=20 mpa; traço 1:0,04:1,6:1,9 (cimento/ cal/ areia grossa/ brita 0) - preparo mecânico com betoneira 400 l. Af_02/2015</v>
          </cell>
          <cell r="C2267" t="str">
            <v>m³</v>
          </cell>
          <cell r="D2267" t="str">
            <v>288,66</v>
          </cell>
        </row>
        <row r="2268">
          <cell r="A2268" t="str">
            <v>90280</v>
          </cell>
          <cell r="B2268" t="str">
            <v>Graute fgk=25 mpa; traço 1:0,02:1,2:1,5 (cimento/ cal/ areia grossa/ brita 0) - preparo mecânico com betoneira 400 l. Af_02/2015</v>
          </cell>
          <cell r="C2268" t="str">
            <v>m³</v>
          </cell>
          <cell r="D2268" t="str">
            <v>317,69</v>
          </cell>
        </row>
        <row r="2269">
          <cell r="A2269" t="str">
            <v>90281</v>
          </cell>
          <cell r="B2269" t="str">
            <v>Graute fgk=30 mpa; traço 1:0,02:0,8:1,1 (cimento/ cal/ areia grossa/ brita 0) - preparo mecânico com betoneira 400 l. Af_02/2015</v>
          </cell>
          <cell r="C2269" t="str">
            <v>m³</v>
          </cell>
          <cell r="D2269" t="str">
            <v>355,39</v>
          </cell>
        </row>
        <row r="2270">
          <cell r="A2270" t="str">
            <v>90282</v>
          </cell>
          <cell r="B2270" t="str">
            <v>Graute fgk=15 mpa; traço 1:2,0:2,4 (cimento/ areia grossa/ brita 0/ aditivo) - preparo mecânico com betoneira 400 l. Af_02/2015</v>
          </cell>
          <cell r="C2270" t="str">
            <v>m³</v>
          </cell>
          <cell r="D2270" t="str">
            <v>279,38</v>
          </cell>
        </row>
        <row r="2271">
          <cell r="A2271" t="str">
            <v>90283</v>
          </cell>
          <cell r="B2271" t="str">
            <v>Graute fgk=20 mpa; traço 1:1,6:1,9 (cimento/ areia grossa/ brita 0/ aditivo) - preparo mecânico com betoneira 400 l. Af_02/2015</v>
          </cell>
          <cell r="C2271" t="str">
            <v>m³</v>
          </cell>
          <cell r="D2271" t="str">
            <v>292,14</v>
          </cell>
        </row>
        <row r="2272">
          <cell r="A2272" t="str">
            <v>90284</v>
          </cell>
          <cell r="B2272" t="str">
            <v>Graute fgk=25 mpa; traço 1:1,2:1,5 (cimento/ areia grossa/ brita 0/ aditivo) - preparo mecânico com betoneira 400 l. Af_02/2015</v>
          </cell>
          <cell r="C2272" t="str">
            <v>m³</v>
          </cell>
          <cell r="D2272" t="str">
            <v>322,76</v>
          </cell>
        </row>
        <row r="2273">
          <cell r="A2273" t="str">
            <v>90285</v>
          </cell>
          <cell r="B2273" t="str">
            <v>Graute fgk=30 mpa; traço 1:0,8:1,1 (cimento/ areia grossa/ brita 0/ aditivo) - preparo mecânico com betoneira 400 l. Af_02/2015</v>
          </cell>
          <cell r="C2273" t="str">
            <v>m³</v>
          </cell>
          <cell r="D2273" t="str">
            <v>362,41</v>
          </cell>
        </row>
        <row r="2274">
          <cell r="A2274" t="str">
            <v>90853</v>
          </cell>
          <cell r="B2274" t="str">
            <v>Concretagem de lajes em edificações unifamiliares feitas com sistema de fôrmas manuseáveis, com concreto usinado bombeável fck 20 mpa - lançamento, adensamento e acabamento. Af_06/2015</v>
          </cell>
          <cell r="C2274" t="str">
            <v>m³</v>
          </cell>
          <cell r="D2274" t="str">
            <v>355,34</v>
          </cell>
        </row>
        <row r="2275">
          <cell r="A2275" t="str">
            <v>90854</v>
          </cell>
          <cell r="B2275" t="str">
            <v>Concretagem de paredes em edificações unifamiliares feitas com sistema de fôrmas manuseáveis, com concreto usinado bombeável fck 20 mpa - lançamento, adensamento e acabamento. Af_06/2015</v>
          </cell>
          <cell r="C2275" t="str">
            <v>m³</v>
          </cell>
          <cell r="D2275" t="str">
            <v>344,18</v>
          </cell>
        </row>
        <row r="2276">
          <cell r="A2276" t="str">
            <v>90855</v>
          </cell>
          <cell r="B2276" t="str">
            <v>Concretagem de platibanda em edificações unifamiliares feitas com sistema de fôrmas manuseáveis, com concreto usinado bombeável fck 20 mpa - lançamento, adensamento e acabamento. Af_06/2015</v>
          </cell>
          <cell r="C2276" t="str">
            <v>m³</v>
          </cell>
          <cell r="D2276" t="str">
            <v>379,15</v>
          </cell>
        </row>
        <row r="2277">
          <cell r="A2277" t="str">
            <v>90856</v>
          </cell>
          <cell r="B2277" t="str">
            <v>Concretagem de lajes em edificações multifamiliares feitas com sistema de fôrmas manuseáveis, com concreto usinado bombeável fck 20 mpa - lançamento, adensamento e acabamento. Af_06/2015</v>
          </cell>
          <cell r="C2277" t="str">
            <v>m³</v>
          </cell>
          <cell r="D2277" t="str">
            <v>359,01</v>
          </cell>
        </row>
        <row r="2278">
          <cell r="A2278" t="str">
            <v>90857</v>
          </cell>
          <cell r="B2278" t="str">
            <v>Concretagem de paredes em edificações multifamiliares feitas com sistema de fôrmas manuseáveis, com concreto usinado bombeável fck 20 mpa - lançamento, adensamento e acabamento. Af_06/2015</v>
          </cell>
          <cell r="C2278" t="str">
            <v>m³</v>
          </cell>
          <cell r="D2278" t="str">
            <v>346,61</v>
          </cell>
        </row>
        <row r="2279">
          <cell r="A2279" t="str">
            <v>90858</v>
          </cell>
          <cell r="B2279" t="str">
            <v>Concretagem de platibanda em edificações multifamiliares feitas com sistema de fôrmas manuseáveis, com concreto usinado bombeável fck 20 mpa - lançamento, adensamento e acabamento. Af_06/2015</v>
          </cell>
          <cell r="C2279" t="str">
            <v>m³</v>
          </cell>
          <cell r="D2279" t="str">
            <v>395,96</v>
          </cell>
        </row>
        <row r="2280">
          <cell r="A2280" t="str">
            <v>90859</v>
          </cell>
          <cell r="B2280" t="str">
            <v>Concretagem de platibanda em edificações unifamiliares feitas com sistema de fôrmas manuseáveis, com concreto usinado autoadensável fck 20 mpa - lançamento e acabamento. Af_06/2015</v>
          </cell>
          <cell r="C2280" t="str">
            <v>m³</v>
          </cell>
          <cell r="D2280" t="str">
            <v>337,28</v>
          </cell>
        </row>
        <row r="2281">
          <cell r="A2281" t="str">
            <v>90860</v>
          </cell>
          <cell r="B2281" t="str">
            <v>Concretagem de platibanda em edificações multifamiliares feitas com sistema de fôrmas manuseáveis, com concreto usinado autoadensável fck 20 mpa - lançamento e acabamento. Af_06/2015</v>
          </cell>
          <cell r="C2281" t="str">
            <v>m³</v>
          </cell>
          <cell r="D2281" t="str">
            <v>342,35</v>
          </cell>
        </row>
        <row r="2282">
          <cell r="A2282" t="str">
            <v>90861</v>
          </cell>
          <cell r="B2282" t="str">
            <v>Concretagem de edificações (paredes e lajes) feitas com sistema de fôrmas manuseáveis, com concreto usinado bombeável fck 20 mpa - lançamento, adensamento e acabamento. Af_06/2015</v>
          </cell>
          <cell r="C2282" t="str">
            <v>m³</v>
          </cell>
          <cell r="D2282" t="str">
            <v>349,94</v>
          </cell>
        </row>
        <row r="2283">
          <cell r="A2283" t="str">
            <v>90862</v>
          </cell>
          <cell r="B2283" t="str">
            <v>Concretagem de edificações (paredes e lajes) feitas com sistema de fôrmas manuseáveis, com concreto usinado autoadensável fck 20 mpa - lançamento e acabamento. Af_06/2015</v>
          </cell>
          <cell r="C2283" t="str">
            <v>m³</v>
          </cell>
          <cell r="D2283" t="str">
            <v>316,25</v>
          </cell>
        </row>
        <row r="2284">
          <cell r="A2284" t="str">
            <v>92718</v>
          </cell>
          <cell r="B2284" t="str">
            <v>Concretagem de pilares, fck = 25 mpa,  com uso de baldes em edificação com seção média de pilares menor ou igual a 0,25 m² - lançamento, adensamento e acabamento. Af_12/2015</v>
          </cell>
          <cell r="C2284" t="str">
            <v>m³</v>
          </cell>
          <cell r="D2284" t="str">
            <v>438,91</v>
          </cell>
        </row>
        <row r="2285">
          <cell r="A2285" t="str">
            <v>92719</v>
          </cell>
          <cell r="B2285" t="str">
            <v>Concretagem de pilares, fck = 25 mpa, com uso de grua em edificação com seção média de pilares menor ou igual a 0,25 m² - lançamento, adensamento e acabamento. Af_12/2015</v>
          </cell>
          <cell r="C2285" t="str">
            <v>m³</v>
          </cell>
          <cell r="D2285" t="str">
            <v>306,97</v>
          </cell>
        </row>
        <row r="2286">
          <cell r="A2286" t="str">
            <v>92720</v>
          </cell>
          <cell r="B2286" t="str">
            <v>Concretagem de pilares, fck = 25 mpa, com uso de bomba em edificação com seção média de pilares menor ou igual a 0,25 m² - lançamento, adensamento e acabamento. Af_12/2015</v>
          </cell>
          <cell r="C2286" t="str">
            <v>m³</v>
          </cell>
          <cell r="D2286" t="str">
            <v>348,34</v>
          </cell>
        </row>
        <row r="2287">
          <cell r="A2287" t="str">
            <v>92721</v>
          </cell>
          <cell r="B2287" t="str">
            <v>Concretagem de pilares, fck = 25 mpa, com uso de grua em edificação com seção média de pilares maior que 0,25 m² - lançamento, adensamento e acabamento. Af_12/2015</v>
          </cell>
          <cell r="C2287" t="str">
            <v>m³</v>
          </cell>
          <cell r="D2287" t="str">
            <v>298,90</v>
          </cell>
        </row>
        <row r="2288">
          <cell r="A2288" t="str">
            <v>92722</v>
          </cell>
          <cell r="B2288" t="str">
            <v>Concretagem de pilares, fck = 25 mpa, com uso de bomba em edificação com seção média de pilares maior que 0,25 m² - lançamento, adensamento e acabamento. Af_12/2015</v>
          </cell>
          <cell r="C2288" t="str">
            <v>m³</v>
          </cell>
          <cell r="D2288" t="str">
            <v>345,05</v>
          </cell>
        </row>
        <row r="2289">
          <cell r="A2289" t="str">
            <v>92723</v>
          </cell>
          <cell r="B2289" t="str">
            <v>Concretagem de vigas e lajes, fck=20 mpa, para lajes premoldadas com uso de bomba em edificação com área média de lajes menor ou igual a 20 m² - lançamento, adensamento e acabamento. Af_12/2015</v>
          </cell>
          <cell r="C2289" t="str">
            <v>m³</v>
          </cell>
          <cell r="D2289" t="str">
            <v>336,83</v>
          </cell>
        </row>
        <row r="2290">
          <cell r="A2290" t="str">
            <v>92724</v>
          </cell>
          <cell r="B2290" t="str">
            <v>Concretagem de vigas e lajes, fck=20 mpa, para lajes premoldadas com uso de bomba em edificação com área média de lajes maior que 20 m² - lançamento, adensamento e acabamento. Af_12/2015</v>
          </cell>
          <cell r="C2290" t="str">
            <v>m³</v>
          </cell>
          <cell r="D2290" t="str">
            <v>333,85</v>
          </cell>
        </row>
        <row r="2291">
          <cell r="A2291" t="str">
            <v>92725</v>
          </cell>
          <cell r="B2291" t="str">
            <v>Concretagem de vigas e lajes, fck=20 mpa, para lajes maciças ou nervuradas com uso de bomba em edificação com área média de lajes menor ou igual a 20 m² - lançamento, adensamento e acabamento. Af_12/2015</v>
          </cell>
          <cell r="C2291" t="str">
            <v>m³</v>
          </cell>
          <cell r="D2291" t="str">
            <v>332,59</v>
          </cell>
        </row>
        <row r="2292">
          <cell r="A2292" t="str">
            <v>92726</v>
          </cell>
          <cell r="B2292" t="str">
            <v>Concretagem de vigas e lajes, fck=20 mpa, para lajes maciças ou nervuradas com uso de bomba em edificação com área média de lajes maior que 20 m² - lançamento, adensamento e acabamento. Af_12/2015</v>
          </cell>
          <cell r="C2292" t="str">
            <v>m³</v>
          </cell>
          <cell r="D2292" t="str">
            <v>330,46</v>
          </cell>
        </row>
        <row r="2293">
          <cell r="A2293" t="str">
            <v>92727</v>
          </cell>
          <cell r="B2293" t="str">
            <v>Concretagem de vigas e lajes, fck=20 mpa, para lajes premoldadas com jericas em elevador de cabo em edificação de multipavimentos até 16 andares, com área média de lajes menor ou igual a 20 m² - lançamento, adensamento e acabamento. Af_12/2015</v>
          </cell>
          <cell r="C2293" t="str">
            <v>m³</v>
          </cell>
          <cell r="D2293" t="str">
            <v>378,76</v>
          </cell>
        </row>
        <row r="2294">
          <cell r="A2294" t="str">
            <v>92728</v>
          </cell>
          <cell r="B2294" t="str">
            <v>Concretagem de vigas e lajes, fck=20 mpa, para lajes premoldadas com jericas em elevador de cabo em edificação de multipavimentos até 16 andares, com área média de lajes maior que 20 m² - lançamento, adensamento e acabamento. Af_12/2015</v>
          </cell>
          <cell r="C2294" t="str">
            <v>m³</v>
          </cell>
          <cell r="D2294" t="str">
            <v>357,95</v>
          </cell>
        </row>
        <row r="2295">
          <cell r="A2295" t="str">
            <v>92729</v>
          </cell>
          <cell r="B2295" t="str">
            <v>Concretagem de vigas e lajes, fck=20 mpa, para lajes maciças ou nervuradas com jericas em elevador de cabo em edificação de até 16 andares, com área média de lajes menor ou igual a 20 m² - lançamento, adensamento e acabamento. Af_12/2015</v>
          </cell>
          <cell r="C2295" t="str">
            <v>m³</v>
          </cell>
          <cell r="D2295" t="str">
            <v>349,14</v>
          </cell>
        </row>
        <row r="2296">
          <cell r="A2296" t="str">
            <v>92730</v>
          </cell>
          <cell r="B2296" t="str">
            <v>Concretagem de vigas e lajes, fck=20 mpa, para lajes maciças ou nervuradas com jericas em elevador de cabo em edificação de multipavimentos até 16 andares, com área média de lajes maior que 20 m² - lançamento, adensamento e acabamento. Af_12/2015</v>
          </cell>
          <cell r="C2296" t="str">
            <v>m³</v>
          </cell>
          <cell r="D2296" t="str">
            <v>334,45</v>
          </cell>
        </row>
        <row r="2297">
          <cell r="A2297" t="str">
            <v>92731</v>
          </cell>
          <cell r="B2297" t="str">
            <v>Concretagem de vigas e lajes, fck=20 mpa, para lajes premoldadas com jericas em cremalheira em edificação de multipavimentos até 16 andares, com área média de lajes menor ou igual a 20 m² - lançamento, adensamento e acabamento. Af_12/2015</v>
          </cell>
          <cell r="C2297" t="str">
            <v>m³</v>
          </cell>
          <cell r="D2297" t="str">
            <v>351,16</v>
          </cell>
        </row>
        <row r="2298">
          <cell r="A2298" t="str">
            <v>92732</v>
          </cell>
          <cell r="B2298" t="str">
            <v>Concretagem de vigas e lajes, fck=20 mpa, para lajes premoldadas com jericas em cremalheira em edificação de multipavimentos até 16 andares, com área média de lajes maior que 20 m² - lançamento, adensamento e acabamento. Af_12/2015</v>
          </cell>
          <cell r="C2298" t="str">
            <v>m³</v>
          </cell>
          <cell r="D2298" t="str">
            <v>336,94</v>
          </cell>
        </row>
        <row r="2299">
          <cell r="A2299" t="str">
            <v>92733</v>
          </cell>
          <cell r="B2299" t="str">
            <v>Concretagem de vigas e lajes, fck=20 mpa, para lajes maciças ou nervuradas com jericas em cremalheira em edificação de multipavimentos até 16 andares, com área média de lajes menor ou igual a 20 m² - lançamento, adensamento e acabamento. Af_12/2015</v>
          </cell>
          <cell r="C2299" t="str">
            <v>m³</v>
          </cell>
          <cell r="D2299" t="str">
            <v>330,88</v>
          </cell>
        </row>
        <row r="2300">
          <cell r="A2300" t="str">
            <v>92734</v>
          </cell>
          <cell r="B2300" t="str">
            <v>Concretagem de vigas e lajes, fck=20 mpa, para lajes maciças ou nervuradas com jericas em cremalheira em edificação de multipavimentos até 16 andares, com área média de lajes maior que 20 m² - lançamento, adensamento e acabamento. Af_12/2015</v>
          </cell>
          <cell r="C2300" t="str">
            <v>m³</v>
          </cell>
          <cell r="D2300" t="str">
            <v>320,87</v>
          </cell>
        </row>
        <row r="2301">
          <cell r="A2301" t="str">
            <v>92735</v>
          </cell>
          <cell r="B2301" t="str">
            <v>Concretagem de vigas e lajes, fck=20 mpa, para lajes premoldadas com grua de caçamba de 350 l em edificação de multipavimentos até 16 andares, com área média de lajes menor ou igual a 20 m² - lançamento, adensamento e acabamento. Af_12/2015</v>
          </cell>
          <cell r="C2301" t="str">
            <v>m³</v>
          </cell>
          <cell r="D2301" t="str">
            <v>329,16</v>
          </cell>
        </row>
        <row r="2302">
          <cell r="A2302" t="str">
            <v>92736</v>
          </cell>
          <cell r="B2302" t="str">
            <v>Concretagem de vigas e lajes, fck=20 mpa, para lajes premoldadas com grua de caçamba de 350 l em edificação de multipavimentos até 16 andares, com área média de lajes maior que 20 m² - lançamento, adensamento e acabamento. Af_12/2015</v>
          </cell>
          <cell r="C2302" t="str">
            <v>m³</v>
          </cell>
          <cell r="D2302" t="str">
            <v>317,85</v>
          </cell>
        </row>
        <row r="2303">
          <cell r="A2303" t="str">
            <v>92739</v>
          </cell>
          <cell r="B2303" t="str">
            <v>Concretagem de vigas e lajes, fck=20 mpa, para lajes maciças ou nervuradas com grua de caçamba de 500 l em edificação de multipavimentos até 16 andares, com área média de lajes menor ou igual a 20 m² - lançamento, adensamento e acabamento. Af_12/2015</v>
          </cell>
          <cell r="C2303" t="str">
            <v>m³</v>
          </cell>
          <cell r="D2303" t="str">
            <v>301,46</v>
          </cell>
        </row>
        <row r="2304">
          <cell r="A2304" t="str">
            <v>92740</v>
          </cell>
          <cell r="B2304" t="str">
            <v>Concretagem de vigas e lajes, fck=20 mpa, para lajes maciças ou nervuradas com grua de caçamba de 500 l em edificação de multipavimentos até 16 andares, com área média de lajes maior que 20 m² - lançamento, adensamento e acabamento. Af_12/2015</v>
          </cell>
          <cell r="C2304" t="str">
            <v>m³</v>
          </cell>
          <cell r="D2304" t="str">
            <v>295,89</v>
          </cell>
        </row>
        <row r="2305">
          <cell r="A2305" t="str">
            <v>92741</v>
          </cell>
          <cell r="B2305" t="str">
            <v>Concretagem de vigas e lajes, fck=20 mpa, para qualquer tipo de laje com baldes em edificação térrea, com área média de lajes menor ou igual a 20 m² - lançamento, adensamento e acabamento. Af_12/2015</v>
          </cell>
          <cell r="C2305" t="str">
            <v>m³</v>
          </cell>
          <cell r="D2305" t="str">
            <v>494,44</v>
          </cell>
        </row>
        <row r="2306">
          <cell r="A2306" t="str">
            <v>92742</v>
          </cell>
          <cell r="B2306" t="str">
            <v>Concretagem de vigas e lajes, fck=20 mpa, para qualquer tipo de laje com baldes em edificação de multipavimentos até 04 andares, com área média de lajes menor ou igual a 20 m² - lançamento, adensamento e acabamento. Af_12/2015</v>
          </cell>
          <cell r="C2306" t="str">
            <v>m³</v>
          </cell>
          <cell r="D2306" t="str">
            <v>704,12</v>
          </cell>
        </row>
        <row r="2307">
          <cell r="A2307" t="str">
            <v>92873</v>
          </cell>
          <cell r="B2307" t="str">
            <v>Lançamento com uso de baldes, adensamento e acabamento de concreto em estruturas. Af_12/2015</v>
          </cell>
          <cell r="C2307" t="str">
            <v>m³</v>
          </cell>
          <cell r="D2307" t="str">
            <v>163,13</v>
          </cell>
        </row>
        <row r="2308">
          <cell r="A2308" t="str">
            <v>92874</v>
          </cell>
          <cell r="B2308" t="str">
            <v>Lançamento com uso de bomba, adensamento e acabamento de concreto em estruturas. Af_12/2015</v>
          </cell>
          <cell r="C2308" t="str">
            <v>m³</v>
          </cell>
          <cell r="D2308" t="str">
            <v>26,51</v>
          </cell>
        </row>
        <row r="2309">
          <cell r="A2309" t="str">
            <v>94962</v>
          </cell>
          <cell r="B2309" t="str">
            <v>Concreto magro para lastro, traço 1:4,5:4,5 (cimento/ areia média/ brita 1)  - preparo mecânico com betoneira 400 l. Af_07/2016</v>
          </cell>
          <cell r="C2309" t="str">
            <v>m³</v>
          </cell>
          <cell r="D2309" t="str">
            <v>221,78</v>
          </cell>
        </row>
        <row r="2310">
          <cell r="A2310" t="str">
            <v>94963</v>
          </cell>
          <cell r="B2310" t="str">
            <v>Concreto fck = 15mpa, traço 1:3,4:3,5 (cimento/ areia média/ brita 1)  - preparo mecânico com betoneira 400 l. Af_07/2016</v>
          </cell>
          <cell r="C2310" t="str">
            <v>m³</v>
          </cell>
          <cell r="D2310" t="str">
            <v>241,79</v>
          </cell>
        </row>
        <row r="2311">
          <cell r="A2311" t="str">
            <v>94964</v>
          </cell>
          <cell r="B2311" t="str">
            <v>Concreto fck = 20mpa, traço 1:2,7:3 (cimento/ areia média/ brita 1)  - preparo mecânico com betoneira 400 l. Af_07/2016</v>
          </cell>
          <cell r="C2311" t="str">
            <v>m³</v>
          </cell>
          <cell r="D2311" t="str">
            <v>266,06</v>
          </cell>
        </row>
        <row r="2312">
          <cell r="A2312" t="str">
            <v>94965</v>
          </cell>
          <cell r="B2312" t="str">
            <v>Concreto fck = 25mpa, traço 1:2,3:2,7 (cimento/ areia média/ brita 1)  - preparo mecânico com betoneira 400 l. Af_07/2016</v>
          </cell>
          <cell r="C2312" t="str">
            <v>m³</v>
          </cell>
          <cell r="D2312" t="str">
            <v>274,79</v>
          </cell>
        </row>
        <row r="2313">
          <cell r="A2313" t="str">
            <v>94966</v>
          </cell>
          <cell r="B2313" t="str">
            <v>Concreto fck = 30mpa, traço 1:2,1:2,5 (cimento/ areia média/ brita 1)  - preparo mecânico com betoneira 400 l. Af_07/2016</v>
          </cell>
          <cell r="C2313" t="str">
            <v>m³</v>
          </cell>
          <cell r="D2313" t="str">
            <v>284,09</v>
          </cell>
        </row>
        <row r="2314">
          <cell r="A2314" t="str">
            <v>94967</v>
          </cell>
          <cell r="B2314" t="str">
            <v>Concreto fck = 40mpa, traço 1:1,6:1,9 (cimento/ areia média/ brita 1)  - preparo mecânico com betoneira 400 l. Af_07/2016</v>
          </cell>
          <cell r="C2314" t="str">
            <v>m³</v>
          </cell>
          <cell r="D2314" t="str">
            <v>324,25</v>
          </cell>
        </row>
        <row r="2315">
          <cell r="A2315" t="str">
            <v>94968</v>
          </cell>
          <cell r="B2315" t="str">
            <v>Concreto magro para lastro, traço 1:4,5:4,5 (cimento/ areia média/ brita 1)  - preparo mecânico com betoneira 600 l. Af_07/2016</v>
          </cell>
          <cell r="C2315" t="str">
            <v>m³</v>
          </cell>
          <cell r="D2315" t="str">
            <v>215,01</v>
          </cell>
        </row>
        <row r="2316">
          <cell r="A2316" t="str">
            <v>94969</v>
          </cell>
          <cell r="B2316" t="str">
            <v>Concreto fck = 15mpa, traço 1:3,4:3,5 (cimento/ areia média/ brita 1)  - preparo mecânico com betoneira 600 l. Af_07/2016</v>
          </cell>
          <cell r="C2316" t="str">
            <v>m³</v>
          </cell>
          <cell r="D2316" t="str">
            <v>235,91</v>
          </cell>
        </row>
        <row r="2317">
          <cell r="A2317" t="str">
            <v>94970</v>
          </cell>
          <cell r="B2317" t="str">
            <v>Concreto fck = 20mpa, traço 1:2,7:3 (cimento/ areia média/ brita 1)  - preparo mecânico com betoneira 600 l. Af_07/2016</v>
          </cell>
          <cell r="C2317" t="str">
            <v>m³</v>
          </cell>
          <cell r="D2317" t="str">
            <v>255,12</v>
          </cell>
        </row>
        <row r="2318">
          <cell r="A2318" t="str">
            <v>94971</v>
          </cell>
          <cell r="B2318" t="str">
            <v>Concreto fck = 25mpa, traço 1:2,3:2,7 (cimento/ areia média/ brita 1)  - preparo mecânico com betoneira 600 l. Af_07/2016</v>
          </cell>
          <cell r="C2318" t="str">
            <v>m³</v>
          </cell>
          <cell r="D2318" t="str">
            <v>268,66</v>
          </cell>
        </row>
        <row r="2319">
          <cell r="A2319" t="str">
            <v>94972</v>
          </cell>
          <cell r="B2319" t="str">
            <v>Concreto fck = 30mpa, traço 1:2,1:2,5 (cimento/ areia média/ brita 1)  - preparo mecânico com betoneira 600 l. Af_07/2016</v>
          </cell>
          <cell r="C2319" t="str">
            <v>m³</v>
          </cell>
          <cell r="D2319" t="str">
            <v>279,91</v>
          </cell>
        </row>
        <row r="2320">
          <cell r="A2320" t="str">
            <v>94973</v>
          </cell>
          <cell r="B2320" t="str">
            <v>Concreto fck = 40mpa, traço 1:1,6:1,9 (cimento/ areia média/ brita 1)  - preparo mecânico com betoneira 600 l. Af_07/2016</v>
          </cell>
          <cell r="C2320" t="str">
            <v>m³</v>
          </cell>
          <cell r="D2320" t="str">
            <v>316,45</v>
          </cell>
        </row>
        <row r="2321">
          <cell r="A2321" t="str">
            <v>94974</v>
          </cell>
          <cell r="B2321" t="str">
            <v>Concreto magro para lastro, traço 1:4,5:4,5 (cimento/ areia média/ brita 1)  - preparo manual. Af_07/2016</v>
          </cell>
          <cell r="C2321" t="str">
            <v>m³</v>
          </cell>
          <cell r="D2321" t="str">
            <v>310,66</v>
          </cell>
        </row>
        <row r="2322">
          <cell r="A2322" t="str">
            <v>94975</v>
          </cell>
          <cell r="B2322" t="str">
            <v>Concreto fck = 15mpa, traço 1:3,4:3,5 (cimento/ areia média/ brita 1)  - preparo manual. Af_07/2016</v>
          </cell>
          <cell r="C2322" t="str">
            <v>m³</v>
          </cell>
          <cell r="D2322" t="str">
            <v>329,97</v>
          </cell>
        </row>
        <row r="2323">
          <cell r="A2323" t="str">
            <v>96555</v>
          </cell>
          <cell r="B2323" t="str">
            <v>Concretagem de blocos de coroamento e vigas baldrame, fck 30 mpa, com uso de jerica  lançamento, adensamento e acabamento. Af_06/2017</v>
          </cell>
          <cell r="C2323" t="str">
            <v>m³</v>
          </cell>
          <cell r="D2323" t="str">
            <v>410,32</v>
          </cell>
        </row>
        <row r="2324">
          <cell r="A2324" t="str">
            <v>96556</v>
          </cell>
          <cell r="B2324" t="str">
            <v>Concretagem de sapatas, fck 30 mpa, com uso de jerica  lançamento, adensamento e acabamento. Af_06/2017</v>
          </cell>
          <cell r="C2324" t="str">
            <v>m³</v>
          </cell>
          <cell r="D2324" t="str">
            <v>477,03</v>
          </cell>
        </row>
        <row r="2325">
          <cell r="A2325" t="str">
            <v>96557</v>
          </cell>
          <cell r="B2325" t="str">
            <v>Concretagem de blocos de coroamento e vigas baldrames, fck 30 mpa, com uso de bomba  lançamento, adensamento e acabamento. Af_06/2017</v>
          </cell>
          <cell r="C2325" t="str">
            <v>m³</v>
          </cell>
          <cell r="D2325" t="str">
            <v>362,91</v>
          </cell>
        </row>
        <row r="2326">
          <cell r="A2326" t="str">
            <v>96558</v>
          </cell>
          <cell r="B2326" t="str">
            <v>Concretagem de sapatas, fck 30 mpa, com uso de bomba  lançamento, adensamento e acabamento. Af_11/2016</v>
          </cell>
          <cell r="C2326" t="str">
            <v>m³</v>
          </cell>
          <cell r="D2326" t="str">
            <v>368,69</v>
          </cell>
        </row>
        <row r="2327">
          <cell r="A2327" t="str">
            <v>99235</v>
          </cell>
          <cell r="B2327" t="str">
            <v>Concretagem de edificações (paredes e lajes) feitas com sistema de fôrmas manuseáveis, com concreto usinado autoadensável fck 25 mpa - lançamento e acabamento. Af_06/2015</v>
          </cell>
          <cell r="C2327" t="str">
            <v>m³</v>
          </cell>
          <cell r="D2327" t="str">
            <v>326,97</v>
          </cell>
        </row>
        <row r="2328">
          <cell r="A2328" t="str">
            <v>99431</v>
          </cell>
          <cell r="B2328" t="str">
            <v>Concretagem de lajes em edificações unifamiliares feitas com sistema de fôrmas manuseáveis, com concreto usinado bombeável fck 25 mpa - lançamento, adensamento e acabamento (exclusive bomba lança). Af_06/2015</v>
          </cell>
          <cell r="C2328" t="str">
            <v>m³</v>
          </cell>
          <cell r="D2328" t="str">
            <v>389,59</v>
          </cell>
        </row>
        <row r="2329">
          <cell r="A2329" t="str">
            <v>99432</v>
          </cell>
          <cell r="B2329" t="str">
            <v>Concretagem de paredes em edificações unifamiliares feitas com sistema de fôrmas manuseáveis, com concreto usinado bombeável fck 25 mpa - lançamento, adensamento e acabamento (exclusive bomba lança). Af_06/2015</v>
          </cell>
          <cell r="C2329" t="str">
            <v>m³</v>
          </cell>
          <cell r="D2329" t="str">
            <v>367,53</v>
          </cell>
        </row>
        <row r="2330">
          <cell r="A2330" t="str">
            <v>99433</v>
          </cell>
          <cell r="B2330" t="str">
            <v>Concretagem de platibanda em edificações unifamiliares feitas com sistema de fôrmas manuseáveis, com concreto usinado bombeável fck 25 mpa, - lançamento, adensamento e acabamento (exclusive bomba lança). Af_06/2015</v>
          </cell>
          <cell r="C2330" t="str">
            <v>m³</v>
          </cell>
          <cell r="D2330" t="str">
            <v>414,63</v>
          </cell>
        </row>
        <row r="2331">
          <cell r="A2331" t="str">
            <v>99434</v>
          </cell>
          <cell r="B2331" t="str">
            <v>Concretagem de lajes em edificações multifamiliares feitas com sistema de fôrmas manuseáveis, com concreto usinado bombeável fck 25 mpa - lançamento, adensamento e acabamento (exclusive bomba lança). Af_06/2015</v>
          </cell>
          <cell r="C2331" t="str">
            <v>m³</v>
          </cell>
          <cell r="D2331" t="str">
            <v>393,26</v>
          </cell>
        </row>
        <row r="2332">
          <cell r="A2332" t="str">
            <v>99435</v>
          </cell>
          <cell r="B2332" t="str">
            <v>Concretagem de paredes em edificações multifamiliares feitas com sistema de fôrmas manuseáveis, com concreto usinado bombeável fck 25 mpa - lançamento, adensamento e acabamento (exclusive bomba lança). Af_06/2015</v>
          </cell>
          <cell r="C2332" t="str">
            <v>m³</v>
          </cell>
          <cell r="D2332" t="str">
            <v>379,92</v>
          </cell>
        </row>
        <row r="2333">
          <cell r="A2333" t="str">
            <v>99436</v>
          </cell>
          <cell r="B2333" t="str">
            <v>Concretagem de platibanda em edificações multifamiliares feitas com sistema de fôrmas manuseáveis, com concreto usinado bombeável fck 25 mpa - lançamento, adensamento e acabamento (exclusive bomba lança). Af_06/2015</v>
          </cell>
          <cell r="C2333" t="str">
            <v>m³</v>
          </cell>
          <cell r="D2333" t="str">
            <v>431,44</v>
          </cell>
        </row>
        <row r="2334">
          <cell r="A2334" t="str">
            <v>99437</v>
          </cell>
          <cell r="B2334" t="str">
            <v>Concretagem de platibanda em edificações unifamiliares feitas com sistema de fôrmas manuseáveis, com concreto usinado autoadensável fck 25 mpa - lançamento e acabamento. Af_06/2015</v>
          </cell>
          <cell r="C2334" t="str">
            <v>m³</v>
          </cell>
          <cell r="D2334" t="str">
            <v>348,58</v>
          </cell>
        </row>
        <row r="2335">
          <cell r="A2335" t="str">
            <v>99438</v>
          </cell>
          <cell r="B2335" t="str">
            <v>Concretagem de platibanda em edificações multifamiliares feitas com sistema de fôrmas manuseáveis, com concreto usinado autoadensável fck 25 mpa - lançamento e acabamento. Af_06/2015</v>
          </cell>
          <cell r="C2335" t="str">
            <v>m³</v>
          </cell>
          <cell r="D2335" t="str">
            <v>353,65</v>
          </cell>
        </row>
        <row r="2336">
          <cell r="A2336" t="str">
            <v>99439</v>
          </cell>
          <cell r="B2336" t="str">
            <v>Concretagem de edificações (paredes e lajes) feitas com sistema de fôrmas manuseáveis, com concreto usinado bombeável fck 25 mpa - lançamento, adensamento e acabamento (exclusive bomba lança). Af_06/2015</v>
          </cell>
          <cell r="C2336" t="str">
            <v>m³</v>
          </cell>
          <cell r="D2336" t="str">
            <v>383,56</v>
          </cell>
        </row>
        <row r="2337">
          <cell r="A2337" t="str">
            <v>74141/1</v>
          </cell>
          <cell r="B2337" t="str">
            <v>Laje pre-mold beta 11 p/1kn/m2 vaos 4,40m/incl vigotas tijolos armadura negativa capeamento 3cm concreto 20mpa escoramento material e mao  de obra.</v>
          </cell>
          <cell r="C2337" t="str">
            <v>m²</v>
          </cell>
          <cell r="D2337" t="str">
            <v>67,39</v>
          </cell>
        </row>
        <row r="2338">
          <cell r="A2338" t="str">
            <v>74141/2</v>
          </cell>
          <cell r="B2338" t="str">
            <v>Laje pre-mold beta 12 p/3,5kn/m2 vao 4,1m incl vigotas tijolos armadu-ra negativa capeamento 3cm concreto 15mpa escoramento materiais e mao de obra.</v>
          </cell>
          <cell r="C2338" t="str">
            <v>m²</v>
          </cell>
          <cell r="D2338" t="str">
            <v>74,36</v>
          </cell>
        </row>
        <row r="2339">
          <cell r="A2339" t="str">
            <v>74141/3</v>
          </cell>
          <cell r="B2339" t="str">
            <v>Laje pre-mold beta 16 p/3,5kn/m2 vao 5,2m incl vigotas tijolos armadu-ra negativa capeamento 3cm concreto 15mpa escoramento material e mao  de obra.</v>
          </cell>
          <cell r="C2339" t="str">
            <v>m²</v>
          </cell>
          <cell r="D2339" t="str">
            <v>87,90</v>
          </cell>
        </row>
        <row r="2340">
          <cell r="A2340" t="str">
            <v>74141/4</v>
          </cell>
          <cell r="B2340" t="str">
            <v>Laje pre-mold beta 20 p/3,5kn/m2 vao 6,2m incl vigotas tijolos armadu-ra negativa capeamento 3cm concreto 15mpa escoramento material e mao  de obra.</v>
          </cell>
          <cell r="C2340" t="str">
            <v>m²</v>
          </cell>
          <cell r="D2340" t="str">
            <v>99,86</v>
          </cell>
        </row>
        <row r="2341">
          <cell r="A2341" t="str">
            <v>74202/1</v>
          </cell>
          <cell r="B2341" t="str">
            <v>Laje pre-moldada p/forro, sobrecarga 100kg/m2, vaos ate 3,50m/e=8cm, c/lajotas e cap.C/conc fck=20mpa, 3cm, inter-eixo 38cm, c/escoramento (reapr.3X) e ferragem negativa</v>
          </cell>
          <cell r="C2341" t="str">
            <v>m²</v>
          </cell>
          <cell r="D2341" t="str">
            <v>59,99</v>
          </cell>
        </row>
        <row r="2342">
          <cell r="A2342" t="str">
            <v>74202/2</v>
          </cell>
          <cell r="B2342" t="str">
            <v>Laje pre-moldada p/piso, sobrecarga 200kg/m2, vaos ate 3,50m/e=8cm, c/lajotas e cap.C/conc fck=20mpa, 4cm, inter-eixo 38cm, c/escoramento (reapr.3X) e ferragem negativa</v>
          </cell>
          <cell r="C2342" t="str">
            <v>m²</v>
          </cell>
          <cell r="D2342" t="str">
            <v>66,06</v>
          </cell>
        </row>
        <row r="2343">
          <cell r="A2343" t="str">
            <v>73817/1</v>
          </cell>
          <cell r="B2343" t="str">
            <v>Embasamento de material granular - po de pedra</v>
          </cell>
          <cell r="C2343" t="str">
            <v>m³</v>
          </cell>
          <cell r="D2343" t="str">
            <v>87,07</v>
          </cell>
        </row>
        <row r="2344">
          <cell r="A2344" t="str">
            <v>73817/2</v>
          </cell>
          <cell r="B2344" t="str">
            <v>Embasamento de material granular - rachao</v>
          </cell>
          <cell r="C2344" t="str">
            <v>m³</v>
          </cell>
          <cell r="D2344" t="str">
            <v>114,78</v>
          </cell>
        </row>
        <row r="2345">
          <cell r="A2345" t="str">
            <v>74078/1</v>
          </cell>
          <cell r="B2345" t="str">
            <v>Agulhamento fundo de valas c/maco 30kg pedra-de-mao h=10cm</v>
          </cell>
          <cell r="C2345" t="str">
            <v>m²</v>
          </cell>
          <cell r="D2345" t="str">
            <v>29,00</v>
          </cell>
        </row>
        <row r="2346">
          <cell r="A2346" t="str">
            <v>83518</v>
          </cell>
          <cell r="B2346" t="str">
            <v>Alvenaria embasamento e=20 cm bloco concreto</v>
          </cell>
          <cell r="C2346" t="str">
            <v>m³</v>
          </cell>
          <cell r="D2346" t="str">
            <v>291,18</v>
          </cell>
        </row>
        <row r="2347">
          <cell r="A2347" t="str">
            <v>95467</v>
          </cell>
          <cell r="B2347" t="str">
            <v>Embasamento c/pedra argamassada utilizando arg.Cim/areia 1:4</v>
          </cell>
          <cell r="C2347" t="str">
            <v>m³</v>
          </cell>
          <cell r="D2347" t="str">
            <v>376,46</v>
          </cell>
        </row>
        <row r="2348">
          <cell r="A2348" t="str">
            <v>68328</v>
          </cell>
          <cell r="B2348" t="str">
            <v>Junta de dilatacao com isopor 10 mm</v>
          </cell>
          <cell r="C2348" t="str">
            <v>m²</v>
          </cell>
          <cell r="D2348" t="str">
            <v>14,15</v>
          </cell>
        </row>
        <row r="2349">
          <cell r="A2349" t="str">
            <v>73898/1</v>
          </cell>
          <cell r="B2349" t="str">
            <v>Junta de dilatacao elastica (pvc) o-220/6 pressao ate 30 mca</v>
          </cell>
          <cell r="C2349" t="str">
            <v>m</v>
          </cell>
          <cell r="D2349" t="str">
            <v>98,68</v>
          </cell>
        </row>
        <row r="2350">
          <cell r="A2350" t="str">
            <v>79471</v>
          </cell>
          <cell r="B2350" t="str">
            <v>Pintura adesiva p/ concreto, a base de resina epoxi ( sikadur 32 )</v>
          </cell>
          <cell r="C2350" t="str">
            <v>kg</v>
          </cell>
          <cell r="D2350" t="str">
            <v>59,96</v>
          </cell>
        </row>
        <row r="2351">
          <cell r="A2351" t="str">
            <v>98576</v>
          </cell>
          <cell r="B2351" t="str">
            <v>Tratamento de junta de dilatação com manta asfáltica aderida com maçarico. Af_06/2018</v>
          </cell>
          <cell r="C2351" t="str">
            <v>m</v>
          </cell>
          <cell r="D2351" t="str">
            <v>14,15</v>
          </cell>
        </row>
        <row r="2352">
          <cell r="A2352" t="str">
            <v>93182</v>
          </cell>
          <cell r="B2352" t="str">
            <v>Verga pré-moldada para janelas com até 1,5 m de vão. Af_03/2016</v>
          </cell>
          <cell r="C2352" t="str">
            <v>m</v>
          </cell>
          <cell r="D2352" t="str">
            <v>25,56</v>
          </cell>
        </row>
        <row r="2353">
          <cell r="A2353" t="str">
            <v>93183</v>
          </cell>
          <cell r="B2353" t="str">
            <v>Verga pré-moldada para janelas com mais de 1,5 m de vão. Af_03/2016</v>
          </cell>
          <cell r="C2353" t="str">
            <v>m</v>
          </cell>
          <cell r="D2353" t="str">
            <v>32,49</v>
          </cell>
        </row>
        <row r="2354">
          <cell r="A2354" t="str">
            <v>93184</v>
          </cell>
          <cell r="B2354" t="str">
            <v>Verga pré-moldada para portas com até 1,5 m de vão. Af_03/2016</v>
          </cell>
          <cell r="C2354" t="str">
            <v>m</v>
          </cell>
          <cell r="D2354" t="str">
            <v>19,59</v>
          </cell>
        </row>
        <row r="2355">
          <cell r="A2355" t="str">
            <v>93185</v>
          </cell>
          <cell r="B2355" t="str">
            <v>Verga pré-moldada para portas com mais de 1,5 m de vão. Af_03/2016</v>
          </cell>
          <cell r="C2355" t="str">
            <v>m</v>
          </cell>
          <cell r="D2355" t="str">
            <v>31,92</v>
          </cell>
        </row>
        <row r="2356">
          <cell r="A2356" t="str">
            <v>93186</v>
          </cell>
          <cell r="B2356" t="str">
            <v>Verga moldada in loco em concreto para janelas com até 1,5 m de vão. Af_03/2016</v>
          </cell>
          <cell r="C2356" t="str">
            <v>m</v>
          </cell>
          <cell r="D2356" t="str">
            <v>47,89</v>
          </cell>
        </row>
        <row r="2357">
          <cell r="A2357" t="str">
            <v>93187</v>
          </cell>
          <cell r="B2357" t="str">
            <v>Verga moldada in loco em concreto para janelas com mais de 1,5 m de vão. Af_03/2016</v>
          </cell>
          <cell r="C2357" t="str">
            <v>m</v>
          </cell>
          <cell r="D2357" t="str">
            <v>54,52</v>
          </cell>
        </row>
        <row r="2358">
          <cell r="A2358" t="str">
            <v>93188</v>
          </cell>
          <cell r="B2358" t="str">
            <v>Verga moldada in loco em concreto para portas com até 1,5 m de vão. Af_03/2016</v>
          </cell>
          <cell r="C2358" t="str">
            <v>m</v>
          </cell>
          <cell r="D2358" t="str">
            <v>45,29</v>
          </cell>
        </row>
        <row r="2359">
          <cell r="A2359" t="str">
            <v>93189</v>
          </cell>
          <cell r="B2359" t="str">
            <v>Verga moldada in loco em concreto para portas com mais de 1,5 m de vão. Af_03/2016</v>
          </cell>
          <cell r="C2359" t="str">
            <v>m</v>
          </cell>
          <cell r="D2359" t="str">
            <v>54,88</v>
          </cell>
        </row>
        <row r="2360">
          <cell r="A2360" t="str">
            <v>93190</v>
          </cell>
          <cell r="B2360" t="str">
            <v>Verga moldada in loco com utilização de blocos canaleta para janelas com até 1,5 m de vão. Af_03/2016</v>
          </cell>
          <cell r="C2360" t="str">
            <v>m</v>
          </cell>
          <cell r="D2360" t="str">
            <v>27,33</v>
          </cell>
        </row>
        <row r="2361">
          <cell r="A2361" t="str">
            <v>93191</v>
          </cell>
          <cell r="B2361" t="str">
            <v>Verga moldada in loco com utilização de blocos canaleta para janelas com mais de 1,5 m de vão. Af_03/2016</v>
          </cell>
          <cell r="C2361" t="str">
            <v>m</v>
          </cell>
          <cell r="D2361" t="str">
            <v>28,61</v>
          </cell>
        </row>
        <row r="2362">
          <cell r="A2362" t="str">
            <v>93192</v>
          </cell>
          <cell r="B2362" t="str">
            <v>Verga moldada in loco com utilização de blocos canaleta para portas com até 1,5 m de vão. Af_03/2016</v>
          </cell>
          <cell r="C2362" t="str">
            <v>m</v>
          </cell>
          <cell r="D2362" t="str">
            <v>30,13</v>
          </cell>
        </row>
        <row r="2363">
          <cell r="A2363" t="str">
            <v>93193</v>
          </cell>
          <cell r="B2363" t="str">
            <v>Verga moldada in loco com utilização de blocos canaleta para portas com mais de 1,5 m de vão. Af_03/2016</v>
          </cell>
          <cell r="C2363" t="str">
            <v>m</v>
          </cell>
          <cell r="D2363" t="str">
            <v>29,05</v>
          </cell>
        </row>
        <row r="2364">
          <cell r="A2364" t="str">
            <v>93194</v>
          </cell>
          <cell r="B2364" t="str">
            <v>Contraverga pré-moldada para vãos de até 1,5 m de comprimento. Af_03/2016</v>
          </cell>
          <cell r="C2364" t="str">
            <v>m</v>
          </cell>
          <cell r="D2364" t="str">
            <v>25,09</v>
          </cell>
        </row>
        <row r="2365">
          <cell r="A2365" t="str">
            <v>93195</v>
          </cell>
          <cell r="B2365" t="str">
            <v>Contraverga pré-moldada para vãos de mais de 1,5 m de comprimento. Af_03/2016</v>
          </cell>
          <cell r="C2365" t="str">
            <v>m</v>
          </cell>
          <cell r="D2365" t="str">
            <v>29,99</v>
          </cell>
        </row>
        <row r="2366">
          <cell r="A2366" t="str">
            <v>93196</v>
          </cell>
          <cell r="B2366" t="str">
            <v>Contraverga moldada in loco em concreto para vãos de até 1,5 m de comprimento. Af_03/2016</v>
          </cell>
          <cell r="C2366" t="str">
            <v>m</v>
          </cell>
          <cell r="D2366" t="str">
            <v>46,47</v>
          </cell>
        </row>
        <row r="2367">
          <cell r="A2367" t="str">
            <v>93197</v>
          </cell>
          <cell r="B2367" t="str">
            <v>Contraverga moldada in loco em concreto para vãos de mais de 1,5 m de comprimento. Af_03/2016</v>
          </cell>
          <cell r="C2367" t="str">
            <v>m</v>
          </cell>
          <cell r="D2367" t="str">
            <v>51,44</v>
          </cell>
        </row>
        <row r="2368">
          <cell r="A2368" t="str">
            <v>93198</v>
          </cell>
          <cell r="B2368" t="str">
            <v>Contraverga moldada in loco com utilização de blocos canaleta para vãos de até 1,5 m de comprimento. Af_03/2016</v>
          </cell>
          <cell r="C2368" t="str">
            <v>m</v>
          </cell>
          <cell r="D2368" t="str">
            <v>24,02</v>
          </cell>
        </row>
        <row r="2369">
          <cell r="A2369" t="str">
            <v>93199</v>
          </cell>
          <cell r="B2369" t="str">
            <v>Contraverga moldada in loco com utilização de blocos canaleta para vãos de mais de 1,5 m de comprimento. Af_03/2016</v>
          </cell>
          <cell r="C2369" t="str">
            <v>m</v>
          </cell>
          <cell r="D2369" t="str">
            <v>23,56</v>
          </cell>
        </row>
        <row r="2370">
          <cell r="A2370" t="str">
            <v>93200</v>
          </cell>
          <cell r="B2370" t="str">
            <v>Fixação (encunhamento) de alvenaria de vedação com argamassa aplicada com bisnaga. Af_03/2016</v>
          </cell>
          <cell r="C2370" t="str">
            <v>m</v>
          </cell>
          <cell r="D2370" t="str">
            <v>2,25</v>
          </cell>
        </row>
        <row r="2371">
          <cell r="A2371" t="str">
            <v>93201</v>
          </cell>
          <cell r="B2371" t="str">
            <v>Fixação (encunhamento) de alvenaria de vedação com argamassa aplicada com colher. Af_03/2016</v>
          </cell>
          <cell r="C2371" t="str">
            <v>m</v>
          </cell>
          <cell r="D2371" t="str">
            <v>4,85</v>
          </cell>
        </row>
        <row r="2372">
          <cell r="A2372" t="str">
            <v>93202</v>
          </cell>
          <cell r="B2372" t="str">
            <v>Fixação (encunhamento) de alvenaria de vedação com tijolo maciço. Af_03/2016</v>
          </cell>
          <cell r="C2372" t="str">
            <v>m</v>
          </cell>
          <cell r="D2372" t="str">
            <v>18,14</v>
          </cell>
        </row>
        <row r="2373">
          <cell r="A2373" t="str">
            <v>93203</v>
          </cell>
          <cell r="B2373" t="str">
            <v>Fixação (encunhamento) de alvenaria de vedação com espuma de poliuretano expansiva. Af_03/2016</v>
          </cell>
          <cell r="C2373" t="str">
            <v>m</v>
          </cell>
          <cell r="D2373" t="str">
            <v>10,39</v>
          </cell>
        </row>
        <row r="2374">
          <cell r="A2374" t="str">
            <v>93204</v>
          </cell>
          <cell r="B2374" t="str">
            <v>Cinta de amarração de alvenaria moldada in loco em concreto. Af_03/2016</v>
          </cell>
          <cell r="C2374" t="str">
            <v>m</v>
          </cell>
          <cell r="D2374" t="str">
            <v>35,81</v>
          </cell>
        </row>
        <row r="2375">
          <cell r="A2375" t="str">
            <v>93205</v>
          </cell>
          <cell r="B2375" t="str">
            <v>Cinta de amarração de alvenaria moldada in loco com utilização de blocos canaleta. Af_03/2016</v>
          </cell>
          <cell r="C2375" t="str">
            <v>m</v>
          </cell>
          <cell r="D2375" t="str">
            <v>22,11</v>
          </cell>
        </row>
        <row r="2376">
          <cell r="A2376" t="str">
            <v>71623</v>
          </cell>
          <cell r="B2376" t="str">
            <v>Chapim de concreto aparente com acabamento desempenado, forma de compensado plastificado (madeirit) de 14 x 10 cm, fundido no local.</v>
          </cell>
          <cell r="C2376" t="str">
            <v>m</v>
          </cell>
          <cell r="D2376" t="str">
            <v>27,47</v>
          </cell>
        </row>
        <row r="2377">
          <cell r="A2377" t="str">
            <v>74144/2</v>
          </cell>
          <cell r="B2377" t="str">
            <v>Suporte apoio caixa d agua barrotes madeira de 1</v>
          </cell>
          <cell r="C2377" t="str">
            <v>un</v>
          </cell>
          <cell r="D2377" t="str">
            <v>25,08</v>
          </cell>
        </row>
        <row r="2378">
          <cell r="A2378" t="str">
            <v>83513</v>
          </cell>
          <cell r="B2378" t="str">
            <v>Fornecimento de perfil simples "i" ou "h" ate 8" inclusive perdas</v>
          </cell>
          <cell r="C2378" t="str">
            <v>kg</v>
          </cell>
          <cell r="D2378" t="str">
            <v>7,67</v>
          </cell>
        </row>
        <row r="2379">
          <cell r="A2379" t="str">
            <v>83514</v>
          </cell>
          <cell r="B2379" t="str">
            <v>Fornecimento de perfil simples "i" ou "h" 8 a 12" inclusive perdas</v>
          </cell>
          <cell r="C2379" t="str">
            <v>kg</v>
          </cell>
          <cell r="D2379" t="str">
            <v>6,70</v>
          </cell>
        </row>
        <row r="2380">
          <cell r="A2380" t="str">
            <v>84153</v>
          </cell>
          <cell r="B2380" t="str">
            <v>Aparelho de apoio neoprene nao fretado (1,4kg/dm3)</v>
          </cell>
          <cell r="C2380" t="str">
            <v>kg</v>
          </cell>
          <cell r="D2380" t="str">
            <v>47,79</v>
          </cell>
        </row>
        <row r="2381">
          <cell r="A2381" t="str">
            <v>84154</v>
          </cell>
          <cell r="B2381" t="str">
            <v>Aparelho apoio neoprene fretado</v>
          </cell>
          <cell r="C2381" t="str">
            <v>dm³</v>
          </cell>
          <cell r="D2381" t="str">
            <v>97,25</v>
          </cell>
        </row>
        <row r="2382">
          <cell r="A2382" t="str">
            <v>85233</v>
          </cell>
          <cell r="B2382" t="str">
            <v>Escada em concreto armado, fck = 15 mpa, moldada in loco</v>
          </cell>
          <cell r="C2382" t="str">
            <v>m³</v>
          </cell>
          <cell r="D2382" t="str">
            <v>2.406,55</v>
          </cell>
        </row>
        <row r="2383">
          <cell r="A2383" t="str">
            <v>95952</v>
          </cell>
          <cell r="B2383" t="str">
            <v>(composição representativa) execução de estruturas de concreto armado convencional, para edificação habitacional multifamiliar (prédio), fck = 25 mpa. Af_01/2017</v>
          </cell>
          <cell r="C2383" t="str">
            <v>m³</v>
          </cell>
          <cell r="D2383" t="str">
            <v>1.377,14</v>
          </cell>
        </row>
        <row r="2384">
          <cell r="A2384" t="str">
            <v>95953</v>
          </cell>
          <cell r="B2384" t="str">
            <v>(composição representativa) execução de estruturas de concreto armado, para edificação habitacional unifamiliar com dois pavimentos (casa isolada), fck = 25 mpa. Af_01/2017</v>
          </cell>
          <cell r="C2384" t="str">
            <v>m³</v>
          </cell>
          <cell r="D2384" t="str">
            <v>2.346,46</v>
          </cell>
        </row>
        <row r="2385">
          <cell r="A2385" t="str">
            <v>95954</v>
          </cell>
          <cell r="B2385" t="str">
            <v>(composição representativa) execução de estruturas de concreto armado, para edificação habitacional unifamiliar com dois pavimentos (casa em empreendimentos), fck = 25 mpa. Af_01/2017</v>
          </cell>
          <cell r="C2385" t="str">
            <v>m³</v>
          </cell>
          <cell r="D2385" t="str">
            <v>1.647,88</v>
          </cell>
        </row>
        <row r="2386">
          <cell r="A2386" t="str">
            <v>95955</v>
          </cell>
          <cell r="B2386" t="str">
            <v>(composição representativa) execução de estruturas de concreto armado, para edificação habitacional unifamiliar térrea (casa isolada), fck = 25 mpa. Af_01/2017</v>
          </cell>
          <cell r="C2386" t="str">
            <v>m³</v>
          </cell>
          <cell r="D2386" t="str">
            <v>2.075,79</v>
          </cell>
        </row>
        <row r="2387">
          <cell r="A2387" t="str">
            <v>95956</v>
          </cell>
          <cell r="B2387" t="str">
            <v>(composição representativa) execução de estruturas de concreto armado, para edificação habitacional unifamiliar térrea (casa em empreendimentos), fck = 25 mpa. Af_01/2017</v>
          </cell>
          <cell r="C2387" t="str">
            <v>m³</v>
          </cell>
          <cell r="D2387" t="str">
            <v>1.614,75</v>
          </cell>
        </row>
        <row r="2388">
          <cell r="A2388" t="str">
            <v>95957</v>
          </cell>
          <cell r="B2388" t="str">
            <v>(composição representativa) execução de estruturas de concreto armado, para edificação institucional térrea, fck = 25 mpa. Af_01/2017</v>
          </cell>
          <cell r="C2388" t="str">
            <v>m³</v>
          </cell>
          <cell r="D2388" t="str">
            <v>2.023,30</v>
          </cell>
        </row>
        <row r="2389">
          <cell r="A2389" t="str">
            <v>95969</v>
          </cell>
          <cell r="B2389" t="str">
            <v>(composição representativa) execução de escada em concreto armado, moldada in loco, fck = 25 mpa. Af_02/2017</v>
          </cell>
          <cell r="C2389" t="str">
            <v>m³</v>
          </cell>
          <cell r="D2389" t="str">
            <v>1.944,79</v>
          </cell>
        </row>
        <row r="2390">
          <cell r="A2390" t="str">
            <v>97733</v>
          </cell>
          <cell r="B2390" t="str">
            <v>Peça retangular pré-moldada, volume de concreto de até 10 litros, taxa de aço aproximada de 30kg/m³. Af_01/2018</v>
          </cell>
          <cell r="C2390" t="str">
            <v>m³</v>
          </cell>
          <cell r="D2390" t="str">
            <v>2.362,39</v>
          </cell>
        </row>
        <row r="2391">
          <cell r="A2391" t="str">
            <v>97734</v>
          </cell>
          <cell r="B2391" t="str">
            <v>Peça retangular pré-moldada, volume de concreto de 10 a 30 litros, taxa de aço aproximada de 30kg/m³. Af_01/2018</v>
          </cell>
          <cell r="C2391" t="str">
            <v>m³</v>
          </cell>
          <cell r="D2391" t="str">
            <v>2.052,15</v>
          </cell>
        </row>
        <row r="2392">
          <cell r="A2392" t="str">
            <v>97735</v>
          </cell>
          <cell r="B2392" t="str">
            <v>Peça retangular pré-moldada, volume de concreto de 30 a 100 litros, taxa de aço aproximada de 30kg/m³. Af_01/2018</v>
          </cell>
          <cell r="C2392" t="str">
            <v>m³</v>
          </cell>
          <cell r="D2392" t="str">
            <v>1.677,53</v>
          </cell>
        </row>
        <row r="2393">
          <cell r="A2393" t="str">
            <v>97736</v>
          </cell>
          <cell r="B2393" t="str">
            <v>Peça retangular pré-moldada, volume de concreto acima de 100 litros, taxa de aço aproximada de 30kg/m³. Af_01/2018</v>
          </cell>
          <cell r="C2393" t="str">
            <v>m³</v>
          </cell>
          <cell r="D2393" t="str">
            <v>970,95</v>
          </cell>
        </row>
        <row r="2394">
          <cell r="A2394" t="str">
            <v>97737</v>
          </cell>
          <cell r="B2394" t="str">
            <v>Peça retangular pré-moldada, volume de concreto de 30 a 70 litros , taxa de aço aproximada de 70kg/m³. Af_01/2018</v>
          </cell>
          <cell r="C2394" t="str">
            <v>m³</v>
          </cell>
          <cell r="D2394" t="str">
            <v>2.333,79</v>
          </cell>
        </row>
        <row r="2395">
          <cell r="A2395" t="str">
            <v>97738</v>
          </cell>
          <cell r="B2395" t="str">
            <v>Peça circular pré-moldada, volume de concreto de 10 a 30 litros, taxa de fibra de polipropileno aproximada de 6 kg/m³. Af_01/2018_p</v>
          </cell>
          <cell r="C2395" t="str">
            <v>m³</v>
          </cell>
          <cell r="D2395" t="str">
            <v>3.123,11</v>
          </cell>
        </row>
        <row r="2396">
          <cell r="A2396" t="str">
            <v>97739</v>
          </cell>
          <cell r="B2396" t="str">
            <v>Peça circular pré-moldada, volume de concreto de 30 a 100 litros, taxa de aço aproximada de 30kg/m³. Af_01/2018</v>
          </cell>
          <cell r="C2396" t="str">
            <v>m³</v>
          </cell>
          <cell r="D2396" t="str">
            <v>1.899,06</v>
          </cell>
        </row>
        <row r="2397">
          <cell r="A2397" t="str">
            <v>97740</v>
          </cell>
          <cell r="B2397" t="str">
            <v>Peça circular pré-moldada, volume de concreto acima de 100 litros, taxa de aço aproximada de 30kg/m³. Af_01/2018</v>
          </cell>
          <cell r="C2397" t="str">
            <v>m³</v>
          </cell>
          <cell r="D2397" t="str">
            <v>1.292,34</v>
          </cell>
        </row>
        <row r="2398">
          <cell r="A2398" t="str">
            <v>98615</v>
          </cell>
          <cell r="B2398" t="str">
            <v>Contenção em cortina com estacas espaçadas com 30 cm de diâmetro e profundidade menor ou igual a 10 m. Af_06/2018</v>
          </cell>
          <cell r="C2398" t="str">
            <v>m²</v>
          </cell>
          <cell r="D2398" t="str">
            <v>80,27</v>
          </cell>
        </row>
        <row r="2399">
          <cell r="A2399" t="str">
            <v>98616</v>
          </cell>
          <cell r="B2399" t="str">
            <v>Contenção em cortina com estacas espaçadas com 30 cm de diâmetro e profundidade maior que 10 m e menor ou igual a 15 m. Af_06/2018</v>
          </cell>
          <cell r="C2399" t="str">
            <v>m²</v>
          </cell>
          <cell r="D2399" t="str">
            <v>61,66</v>
          </cell>
        </row>
        <row r="2400">
          <cell r="A2400" t="str">
            <v>98617</v>
          </cell>
          <cell r="B2400" t="str">
            <v>Contenção em cortina com estacas espaçadas com 30 cm de diâmetro e profundidade maior que 15 m. Af_06/2018</v>
          </cell>
          <cell r="C2400" t="str">
            <v>m²</v>
          </cell>
          <cell r="D2400" t="str">
            <v>56,27</v>
          </cell>
        </row>
        <row r="2401">
          <cell r="A2401" t="str">
            <v>98618</v>
          </cell>
          <cell r="B2401" t="str">
            <v>Contenção em cortina com estacas espaçadas com 40 cm de diâmetro e profundidade menor ou igual a 10 m. Af_06/2018</v>
          </cell>
          <cell r="C2401" t="str">
            <v>m²</v>
          </cell>
          <cell r="D2401" t="str">
            <v>77,65</v>
          </cell>
        </row>
        <row r="2402">
          <cell r="A2402" t="str">
            <v>98619</v>
          </cell>
          <cell r="B2402" t="str">
            <v>Contenção em cortina com estacas espaçadas com 40 cm de diâmetro e profundidade maior que 10 m e menor ou igual a 15 m. Af_06/2018</v>
          </cell>
          <cell r="C2402" t="str">
            <v>m²</v>
          </cell>
          <cell r="D2402" t="str">
            <v>69,52</v>
          </cell>
        </row>
        <row r="2403">
          <cell r="A2403" t="str">
            <v>98620</v>
          </cell>
          <cell r="B2403" t="str">
            <v>Contenção em cortina com estacas espaçadas com 40 cm de diâmetro e profundidade maior que 15 m. Af_06/2018</v>
          </cell>
          <cell r="C2403" t="str">
            <v>m²</v>
          </cell>
          <cell r="D2403" t="str">
            <v>65,42</v>
          </cell>
        </row>
        <row r="2404">
          <cell r="A2404" t="str">
            <v>98621</v>
          </cell>
          <cell r="B2404" t="str">
            <v>Contenção em cortina com estacas espaçadas com 50 cm de diâmetro e profundidade menor ou igual a 10 m. Af_06/2018</v>
          </cell>
          <cell r="C2404" t="str">
            <v>m²</v>
          </cell>
          <cell r="D2404" t="str">
            <v>86,46</v>
          </cell>
        </row>
        <row r="2405">
          <cell r="A2405" t="str">
            <v>98622</v>
          </cell>
          <cell r="B2405" t="str">
            <v>Contenção em cortina com estacas espaçadas com 50 cm de diâmetro e profundidade maior que 10 m e menor ou igual a 15 m. Af_06/2018</v>
          </cell>
          <cell r="C2405" t="str">
            <v>m²</v>
          </cell>
          <cell r="D2405" t="str">
            <v>79,92</v>
          </cell>
        </row>
        <row r="2406">
          <cell r="A2406" t="str">
            <v>98623</v>
          </cell>
          <cell r="B2406" t="str">
            <v>Contenção em cortina com estacas espaçadas com 50 cm de diâmetro e profundidade maior que 15 m. Af_06/2018</v>
          </cell>
          <cell r="C2406" t="str">
            <v>m²</v>
          </cell>
          <cell r="D2406" t="str">
            <v>76,59</v>
          </cell>
        </row>
        <row r="2407">
          <cell r="A2407" t="str">
            <v>98624</v>
          </cell>
          <cell r="B2407" t="str">
            <v>Contenção em cortina com estacas espaçadas com 60 cm de diâmetro e profundidade menor ou igual a 10 m. Af_06/2018</v>
          </cell>
          <cell r="C2407" t="str">
            <v>m²</v>
          </cell>
          <cell r="D2407" t="str">
            <v>96,46</v>
          </cell>
        </row>
        <row r="2408">
          <cell r="A2408" t="str">
            <v>98625</v>
          </cell>
          <cell r="B2408" t="str">
            <v>Contenção em cortina com estacas espaçadas com 60 cm de diâmetro e profundidade maior que 10 m e menor ou igual a 15 m. Af_06/2018</v>
          </cell>
          <cell r="C2408" t="str">
            <v>m²</v>
          </cell>
          <cell r="D2408" t="str">
            <v>90,95</v>
          </cell>
        </row>
        <row r="2409">
          <cell r="A2409" t="str">
            <v>98626</v>
          </cell>
          <cell r="B2409" t="str">
            <v>Contenção em cortina com estacas espaçadas com 60 cm de diâmetro e profundidade maior que 15 m. Af_06/2018</v>
          </cell>
          <cell r="C2409" t="str">
            <v>m²</v>
          </cell>
          <cell r="D2409" t="str">
            <v>88,11</v>
          </cell>
        </row>
        <row r="2410">
          <cell r="A2410" t="str">
            <v>98655</v>
          </cell>
          <cell r="B2410" t="str">
            <v>Execução de mureta guia para contenção/ fundação com 30 cm de espessura. Af_06/2018</v>
          </cell>
          <cell r="C2410" t="str">
            <v>m</v>
          </cell>
          <cell r="D2410" t="str">
            <v>397,80</v>
          </cell>
        </row>
        <row r="2411">
          <cell r="A2411" t="str">
            <v>98656</v>
          </cell>
          <cell r="B2411" t="str">
            <v>Execução de mureta guia para contenção/ fundação com 40 cm de espessura. Af_06/2018</v>
          </cell>
          <cell r="C2411" t="str">
            <v>m</v>
          </cell>
          <cell r="D2411" t="str">
            <v>403,68</v>
          </cell>
        </row>
        <row r="2412">
          <cell r="A2412" t="str">
            <v>98657</v>
          </cell>
          <cell r="B2412" t="str">
            <v>Execução de mureta guia para contenção/ fundação com 50 cm de espessura. Af_06/2018</v>
          </cell>
          <cell r="C2412" t="str">
            <v>m</v>
          </cell>
          <cell r="D2412" t="str">
            <v>409,56</v>
          </cell>
        </row>
        <row r="2413">
          <cell r="A2413" t="str">
            <v>98658</v>
          </cell>
          <cell r="B2413" t="str">
            <v>Execução de mureta guia para contenção/ fundação com 60 cm de espessura. Af_06/2018</v>
          </cell>
          <cell r="C2413" t="str">
            <v>m</v>
          </cell>
          <cell r="D2413" t="str">
            <v>415,45</v>
          </cell>
        </row>
        <row r="2414">
          <cell r="A2414" t="str">
            <v>98659</v>
          </cell>
          <cell r="B2414" t="str">
            <v>Execução de mureta guia para contenção/ fundação com 80 cm de espessura. Af_06/2018</v>
          </cell>
          <cell r="C2414" t="str">
            <v>m</v>
          </cell>
          <cell r="D2414" t="str">
            <v>427,23</v>
          </cell>
        </row>
        <row r="2415">
          <cell r="A2415" t="str">
            <v>98746</v>
          </cell>
          <cell r="B2415" t="str">
            <v>Solda de topo em chapa/perfil/tubo de aço chanfrado, espessura=1/4''. Af_06/2018</v>
          </cell>
          <cell r="C2415" t="str">
            <v>m</v>
          </cell>
          <cell r="D2415" t="str">
            <v>54,75</v>
          </cell>
        </row>
        <row r="2416">
          <cell r="A2416" t="str">
            <v>98749</v>
          </cell>
          <cell r="B2416" t="str">
            <v>Solda de topo em chapa/perfil/tubo de aço chanfrado, espessura=5/16''. Af_06/2018</v>
          </cell>
          <cell r="C2416" t="str">
            <v>m</v>
          </cell>
          <cell r="D2416" t="str">
            <v>62,39</v>
          </cell>
        </row>
        <row r="2417">
          <cell r="A2417" t="str">
            <v>98750</v>
          </cell>
          <cell r="B2417" t="str">
            <v>Solda de topo em chapa/perfil/tubo de aço chanfrado, espessura=3/8''. Af_06/2018</v>
          </cell>
          <cell r="C2417" t="str">
            <v>m</v>
          </cell>
          <cell r="D2417" t="str">
            <v>71,33</v>
          </cell>
        </row>
        <row r="2418">
          <cell r="A2418" t="str">
            <v>98751</v>
          </cell>
          <cell r="B2418" t="str">
            <v>Solda de topo em chapa/perfil/tubo de aço chanfrado, espessura=1/2''. Af_06/2018</v>
          </cell>
          <cell r="C2418" t="str">
            <v>m</v>
          </cell>
          <cell r="D2418" t="str">
            <v>94,56</v>
          </cell>
        </row>
        <row r="2419">
          <cell r="A2419" t="str">
            <v>98752</v>
          </cell>
          <cell r="B2419" t="str">
            <v>Solda de topo em chapa/perfil/tubo de aço chanfrado, espessura=5/8''. Af_06/2018</v>
          </cell>
          <cell r="C2419" t="str">
            <v>m</v>
          </cell>
          <cell r="D2419" t="str">
            <v>122,11</v>
          </cell>
        </row>
        <row r="2420">
          <cell r="A2420" t="str">
            <v>98753</v>
          </cell>
          <cell r="B2420" t="str">
            <v>Solda de topo em chapa/perfil/tubo de aço chanfrado, espessura=3/4''. Af_06/2018</v>
          </cell>
          <cell r="C2420" t="str">
            <v>m</v>
          </cell>
          <cell r="D2420" t="str">
            <v>155,97</v>
          </cell>
        </row>
        <row r="2421">
          <cell r="A2421" t="str">
            <v>98560</v>
          </cell>
          <cell r="B2421" t="str">
            <v>Impermeabilização de piso com argamassa de cimento e areia, com aditivo impermeabilizante, e = 2cm. Af_06/2018</v>
          </cell>
          <cell r="C2421" t="str">
            <v>m²</v>
          </cell>
          <cell r="D2421" t="str">
            <v>34,58</v>
          </cell>
        </row>
        <row r="2422">
          <cell r="A2422" t="str">
            <v>98561</v>
          </cell>
          <cell r="B2422" t="str">
            <v>Impermeabilização de paredes com argamassa de cimento e areia, com aditivo impermeabilizante, e = 2cm. Af_06/2018</v>
          </cell>
          <cell r="C2422" t="str">
            <v>m²</v>
          </cell>
          <cell r="D2422" t="str">
            <v>29,86</v>
          </cell>
        </row>
        <row r="2423">
          <cell r="A2423" t="str">
            <v>98562</v>
          </cell>
          <cell r="B2423" t="str">
            <v>Impermeabilização de floreira ou viga baldrame com argamassa de cimento e areia, com aditivo impermeabilizante, e = 2 cm. Af_06/2018</v>
          </cell>
          <cell r="C2423" t="str">
            <v>m²</v>
          </cell>
          <cell r="D2423" t="str">
            <v>30,00</v>
          </cell>
        </row>
        <row r="2424">
          <cell r="A2424" t="str">
            <v>83735</v>
          </cell>
          <cell r="B2424" t="str">
            <v>Impermeabilizacao de superficie com cimento impermeabilizante de pega ultra rapida, traco 1:1, e=0,5 cm</v>
          </cell>
          <cell r="C2424" t="str">
            <v>m²</v>
          </cell>
          <cell r="D2424" t="str">
            <v>56,56</v>
          </cell>
        </row>
        <row r="2425">
          <cell r="A2425" t="str">
            <v>98555</v>
          </cell>
          <cell r="B2425" t="str">
            <v>Impermeabilização de superfície com impermeabilizante semi-flexivel (mai), 3 demãos. Af_06/2018</v>
          </cell>
          <cell r="C2425" t="str">
            <v>m²</v>
          </cell>
          <cell r="D2425" t="str">
            <v>28,47</v>
          </cell>
        </row>
        <row r="2426">
          <cell r="A2426" t="str">
            <v>98556</v>
          </cell>
          <cell r="B2426" t="str">
            <v>Impermeabilização de superfície com impermeabilizante semi-flexivel, 4 demãos, reforçado com véu de poliéster (mav). Af_06/2018</v>
          </cell>
          <cell r="C2426" t="str">
            <v>m²</v>
          </cell>
          <cell r="D2426" t="str">
            <v>47,86</v>
          </cell>
        </row>
        <row r="2427">
          <cell r="A2427" t="str">
            <v>98558</v>
          </cell>
          <cell r="B2427" t="str">
            <v>Tratamento de ralo ou ponto emergente com impermeabilizante semi-flexível reforçado com veu de poliéster (mav). Af_06/2018</v>
          </cell>
          <cell r="C2427" t="str">
            <v>un</v>
          </cell>
          <cell r="D2427" t="str">
            <v>7,36</v>
          </cell>
        </row>
        <row r="2428">
          <cell r="A2428" t="str">
            <v>98559</v>
          </cell>
          <cell r="B2428" t="str">
            <v>Tratamento de rodapé com véu de poliéster. Af_06/2018</v>
          </cell>
          <cell r="C2428" t="str">
            <v>m</v>
          </cell>
          <cell r="D2428" t="str">
            <v>3,19</v>
          </cell>
        </row>
        <row r="2429">
          <cell r="A2429" t="str">
            <v>68053</v>
          </cell>
          <cell r="B2429" t="str">
            <v>Fornecimento/instalacao lona plastica preta, para impermeabilizacao, espessura 150 micras.</v>
          </cell>
          <cell r="C2429" t="str">
            <v>m²</v>
          </cell>
          <cell r="D2429" t="str">
            <v>5,06</v>
          </cell>
        </row>
        <row r="2430">
          <cell r="A2430" t="str">
            <v>74033/1</v>
          </cell>
          <cell r="B2430" t="str">
            <v>Impermeabilizacao de superficie com geomembrana (manta termoplastica lisa) tipo pead, e=2mm.</v>
          </cell>
          <cell r="C2430" t="str">
            <v>m²</v>
          </cell>
          <cell r="D2430" t="str">
            <v>45,73</v>
          </cell>
        </row>
        <row r="2431">
          <cell r="A2431" t="str">
            <v>98546</v>
          </cell>
          <cell r="B2431" t="str">
            <v>Impermeabilização de superfície com manta asfáltica, uma camada, inclusive aplicação de primer asfáltico, e=3mm. Af_06/2018</v>
          </cell>
          <cell r="C2431" t="str">
            <v>m²</v>
          </cell>
          <cell r="D2431" t="str">
            <v>70,11</v>
          </cell>
        </row>
        <row r="2432">
          <cell r="A2432" t="str">
            <v>98547</v>
          </cell>
          <cell r="B2432" t="str">
            <v>Impermeabilização de superfície com manta asfáltica, duas camadas, inclusive aplicação de primer asfáltico, e=3mm e e=4mm. Af_06/2018</v>
          </cell>
          <cell r="C2432" t="str">
            <v>m²</v>
          </cell>
          <cell r="D2432" t="str">
            <v>129,69</v>
          </cell>
        </row>
        <row r="2433">
          <cell r="A2433" t="str">
            <v>73762/4</v>
          </cell>
          <cell r="B2433" t="str">
            <v>Impermeabilizacao de superficie com asfalto elastomerico, inclusos primer e veu de fibra de vidro.</v>
          </cell>
          <cell r="C2433" t="str">
            <v>m²</v>
          </cell>
          <cell r="D2433" t="str">
            <v>124,14</v>
          </cell>
        </row>
        <row r="2434">
          <cell r="A2434" t="str">
            <v>74066/2</v>
          </cell>
          <cell r="B2434" t="str">
            <v>Impermeabilizacao de superficie, com impermeabilizante flexivel a base acrilica.</v>
          </cell>
          <cell r="C2434" t="str">
            <v>m²</v>
          </cell>
          <cell r="D2434" t="str">
            <v>76,48</v>
          </cell>
        </row>
        <row r="2435">
          <cell r="A2435" t="str">
            <v>74106/1</v>
          </cell>
          <cell r="B2435" t="str">
            <v>Impermeabilizacao de estruturas enterradas, com tinta asfaltica, duas demaos.</v>
          </cell>
          <cell r="C2435" t="str">
            <v>m²</v>
          </cell>
          <cell r="D2435" t="str">
            <v>8,41</v>
          </cell>
        </row>
        <row r="2436">
          <cell r="A2436" t="str">
            <v>98557</v>
          </cell>
          <cell r="B2436" t="str">
            <v>Impermeabilização de superfície com emulsão asfáltica, 2 demãos af_06/2018</v>
          </cell>
          <cell r="C2436" t="str">
            <v>m²</v>
          </cell>
          <cell r="D2436" t="str">
            <v>24,09</v>
          </cell>
        </row>
        <row r="2437">
          <cell r="A2437" t="str">
            <v>73872/1</v>
          </cell>
          <cell r="B2437" t="str">
            <v>Impermeabilizacao com pintura a base de resina epoxi alcatrao, uma demao.</v>
          </cell>
          <cell r="C2437" t="str">
            <v>m²</v>
          </cell>
          <cell r="D2437" t="str">
            <v>27,42</v>
          </cell>
        </row>
        <row r="2438">
          <cell r="A2438" t="str">
            <v>73872/2</v>
          </cell>
          <cell r="B2438" t="str">
            <v>Impermeabilizacao com pintura a base de resina epoxi alcatrao, duas demaos.</v>
          </cell>
          <cell r="C2438" t="str">
            <v>m²</v>
          </cell>
          <cell r="D2438" t="str">
            <v>53,41</v>
          </cell>
        </row>
        <row r="2439">
          <cell r="A2439" t="str">
            <v>72124</v>
          </cell>
          <cell r="B2439" t="str">
            <v>Impermeabilizacao de superficie com mastique elastico a base de silicone, por volume.</v>
          </cell>
          <cell r="C2439" t="str">
            <v>dm³</v>
          </cell>
          <cell r="D2439" t="str">
            <v>103,66</v>
          </cell>
        </row>
        <row r="2440">
          <cell r="A2440" t="str">
            <v>74025/1</v>
          </cell>
          <cell r="B2440" t="str">
            <v>Impermeabilizacao de superficie com mastique betuminoso a frio, por metro.</v>
          </cell>
          <cell r="C2440" t="str">
            <v>m</v>
          </cell>
          <cell r="D2440" t="str">
            <v>42,86</v>
          </cell>
        </row>
        <row r="2441">
          <cell r="A2441" t="str">
            <v>74190/1</v>
          </cell>
          <cell r="B2441" t="str">
            <v>Impermeabilizacao de superficie com mastique betuminoso a frio, por area.</v>
          </cell>
          <cell r="C2441" t="str">
            <v>m²</v>
          </cell>
          <cell r="D2441" t="str">
            <v>142,27</v>
          </cell>
        </row>
        <row r="2442">
          <cell r="A2442" t="str">
            <v>98563</v>
          </cell>
          <cell r="B2442" t="str">
            <v>Proteção mecânica de superfície horizontal com argamassa de cimento e areia, traço 1:3, e=2cm. Af_06/2018</v>
          </cell>
          <cell r="C2442" t="str">
            <v>m²</v>
          </cell>
          <cell r="D2442" t="str">
            <v>22,66</v>
          </cell>
        </row>
        <row r="2443">
          <cell r="A2443" t="str">
            <v>98564</v>
          </cell>
          <cell r="B2443" t="str">
            <v>Proteção mecânica de superfície vertical com argamassa de cimento e areia, traço 1:3, e=2cm. Af_06/2018</v>
          </cell>
          <cell r="C2443" t="str">
            <v>m²</v>
          </cell>
          <cell r="D2443" t="str">
            <v>32,32</v>
          </cell>
        </row>
        <row r="2444">
          <cell r="A2444" t="str">
            <v>98565</v>
          </cell>
          <cell r="B2444" t="str">
            <v>Proteção mecânica de superficie horizontal com argamassa de cimento e areia, traço 1:3, e=3cm. Af_06/2018</v>
          </cell>
          <cell r="C2444" t="str">
            <v>m²</v>
          </cell>
          <cell r="D2444" t="str">
            <v>32,94</v>
          </cell>
        </row>
        <row r="2445">
          <cell r="A2445" t="str">
            <v>98566</v>
          </cell>
          <cell r="B2445" t="str">
            <v>Proteção mecânica de superfície vertical com argamassa de cimento e areia, traço 1:3, e=3cm. Af_06/2018</v>
          </cell>
          <cell r="C2445" t="str">
            <v>m²</v>
          </cell>
          <cell r="D2445" t="str">
            <v>42,58</v>
          </cell>
        </row>
        <row r="2446">
          <cell r="A2446" t="str">
            <v>98567</v>
          </cell>
          <cell r="B2446" t="str">
            <v>Proteção mecânica de superficie horizontal com argamassa de cimento e areia, traço 1:3, e=4cm. Af_06/2018</v>
          </cell>
          <cell r="C2446" t="str">
            <v>m²</v>
          </cell>
          <cell r="D2446" t="str">
            <v>42,77</v>
          </cell>
        </row>
        <row r="2447">
          <cell r="A2447" t="str">
            <v>98568</v>
          </cell>
          <cell r="B2447" t="str">
            <v>Proteção mecânica de superfície vertical com argamassa de cimento e areia, traço 1:3, e=4cm. Af_06/2018</v>
          </cell>
          <cell r="C2447" t="str">
            <v>m²</v>
          </cell>
          <cell r="D2447" t="str">
            <v>52,40</v>
          </cell>
        </row>
        <row r="2448">
          <cell r="A2448" t="str">
            <v>98569</v>
          </cell>
          <cell r="B2448" t="str">
            <v>Proteção mecânica de superficie horizontal com argamassa de cimento e areia, traço 1:3, e=5cm. Af_06/2018</v>
          </cell>
          <cell r="C2448" t="str">
            <v>m²</v>
          </cell>
          <cell r="D2448" t="str">
            <v>53,03</v>
          </cell>
        </row>
        <row r="2449">
          <cell r="A2449" t="str">
            <v>98570</v>
          </cell>
          <cell r="B2449" t="str">
            <v>Proteção mecânica de superfície vertical com argamassa de cimento e areia, traço 1:3, e=5cm. Af_06/2018</v>
          </cell>
          <cell r="C2449" t="str">
            <v>m²</v>
          </cell>
          <cell r="D2449" t="str">
            <v>62,69</v>
          </cell>
        </row>
        <row r="2450">
          <cell r="A2450" t="str">
            <v>98571</v>
          </cell>
          <cell r="B2450" t="str">
            <v>Proteção mecânica de superficie horizontal com concreto 15 mpa, e=4cm. Af_06/2018</v>
          </cell>
          <cell r="C2450" t="str">
            <v>m²</v>
          </cell>
          <cell r="D2450" t="str">
            <v>27,58</v>
          </cell>
        </row>
        <row r="2451">
          <cell r="A2451" t="str">
            <v>98572</v>
          </cell>
          <cell r="B2451" t="str">
            <v>Proteção mecânica de superficie horizontal com concreto 15 mpa, e=5cm. Af_06/2018</v>
          </cell>
          <cell r="C2451" t="str">
            <v>m²</v>
          </cell>
          <cell r="D2451" t="str">
            <v>34,11</v>
          </cell>
        </row>
        <row r="2452">
          <cell r="A2452" t="str">
            <v>98573</v>
          </cell>
          <cell r="B2452" t="str">
            <v>Proteção mecânica de superfície vertical com concreto 15 mpa, e=5cm. Af_06/2018</v>
          </cell>
          <cell r="C2452" t="str">
            <v>m²</v>
          </cell>
          <cell r="D2452" t="str">
            <v>43,42</v>
          </cell>
        </row>
        <row r="2453">
          <cell r="A2453" t="str">
            <v>73798/1</v>
          </cell>
          <cell r="B2453" t="str">
            <v>Duto espiral flexivel singelo pead d=50mm(2") revestido com pvc com fio guia de aco galvanizado, lancado direto no solo, incl conexoes</v>
          </cell>
          <cell r="C2453" t="str">
            <v>m</v>
          </cell>
          <cell r="D2453" t="str">
            <v>23,31</v>
          </cell>
        </row>
        <row r="2454">
          <cell r="A2454" t="str">
            <v>73798/3</v>
          </cell>
          <cell r="B2454" t="str">
            <v>Duto espiral flexivel singelo pead d=75mm(3") revestido com pvc com fio guia de aco galvanizado, lancado direto no solo, incl conexoes</v>
          </cell>
          <cell r="C2454" t="str">
            <v>m</v>
          </cell>
          <cell r="D2454" t="str">
            <v>36,53</v>
          </cell>
        </row>
        <row r="2455">
          <cell r="A2455" t="str">
            <v>91831</v>
          </cell>
          <cell r="B2455" t="str">
            <v>Eletroduto flexível corrugado, pvc, dn 20 mm (1/2"), para circuitos terminais, instalado em forro - fornecimento e instalação. Af_12/2015</v>
          </cell>
          <cell r="C2455" t="str">
            <v>m</v>
          </cell>
          <cell r="D2455" t="str">
            <v>5,49</v>
          </cell>
        </row>
        <row r="2456">
          <cell r="A2456" t="str">
            <v>91834</v>
          </cell>
          <cell r="B2456" t="str">
            <v>Eletroduto flexível corrugado, pvc, dn 25 mm (3/4"), para circuitos terminais, instalado em forro - fornecimento e instalação. Af_12/2015</v>
          </cell>
          <cell r="C2456" t="str">
            <v>m</v>
          </cell>
          <cell r="D2456" t="str">
            <v>6,18</v>
          </cell>
        </row>
        <row r="2457">
          <cell r="A2457" t="str">
            <v>91836</v>
          </cell>
          <cell r="B2457" t="str">
            <v>Eletroduto flexível corrugado, pvc, dn 32 mm (1"), para circuitos terminais, instalado em forro - fornecimento e instalação. Af_12/2015</v>
          </cell>
          <cell r="C2457" t="str">
            <v>m</v>
          </cell>
          <cell r="D2457" t="str">
            <v>7,94</v>
          </cell>
        </row>
        <row r="2458">
          <cell r="A2458" t="str">
            <v>91842</v>
          </cell>
          <cell r="B2458" t="str">
            <v>Eletroduto flexível corrugado, pvc, dn 20 mm (1/2"), para circuitos terminais, instalado em laje - fornecimento e instalação. Af_12/2015</v>
          </cell>
          <cell r="C2458" t="str">
            <v>m</v>
          </cell>
          <cell r="D2458" t="str">
            <v>4,08</v>
          </cell>
        </row>
        <row r="2459">
          <cell r="A2459" t="str">
            <v>91844</v>
          </cell>
          <cell r="B2459" t="str">
            <v>Eletroduto flexível corrugado, pvc, dn 25 mm (3/4"), para circuitos terminais, instalado em laje - fornecimento e instalação. Af_12/2015</v>
          </cell>
          <cell r="C2459" t="str">
            <v>m</v>
          </cell>
          <cell r="D2459" t="str">
            <v>4,78</v>
          </cell>
        </row>
        <row r="2460">
          <cell r="A2460" t="str">
            <v>91846</v>
          </cell>
          <cell r="B2460" t="str">
            <v>Eletroduto flexível corrugado, pvc, dn 32 mm (1"), para circuitos terminais, instalado em laje - fornecimento e instalação. Af_12/2015</v>
          </cell>
          <cell r="C2460" t="str">
            <v>m</v>
          </cell>
          <cell r="D2460" t="str">
            <v>6,54</v>
          </cell>
        </row>
        <row r="2461">
          <cell r="A2461" t="str">
            <v>91852</v>
          </cell>
          <cell r="B2461" t="str">
            <v>Eletroduto flexível corrugado, pvc, dn 20 mm (1/2"), para circuitos terminais, instalado em parede - fornecimento e instalação. Af_12/2015</v>
          </cell>
          <cell r="C2461" t="str">
            <v>m</v>
          </cell>
          <cell r="D2461" t="str">
            <v>6,19</v>
          </cell>
        </row>
        <row r="2462">
          <cell r="A2462" t="str">
            <v>91854</v>
          </cell>
          <cell r="B2462" t="str">
            <v>Eletroduto flexível corrugado, pvc, dn 25 mm (3/4"), para circuitos terminais, instalado em parede - fornecimento e instalação. Af_12/2015</v>
          </cell>
          <cell r="C2462" t="str">
            <v>m</v>
          </cell>
          <cell r="D2462" t="str">
            <v>6,88</v>
          </cell>
        </row>
        <row r="2463">
          <cell r="A2463" t="str">
            <v>91856</v>
          </cell>
          <cell r="B2463" t="str">
            <v>Eletroduto flexível corrugado, pvc, dn 32 mm (1"), para circuitos terminais, instalado em parede - fornecimento e instalação. Af_12/2015</v>
          </cell>
          <cell r="C2463" t="str">
            <v>m</v>
          </cell>
          <cell r="D2463" t="str">
            <v>8,56</v>
          </cell>
        </row>
        <row r="2464">
          <cell r="A2464" t="str">
            <v>91862</v>
          </cell>
          <cell r="B2464" t="str">
            <v>Eletroduto rígido roscável, pvc, dn 20 mm (1/2"), para circuitos terminais, instalado em forro - fornecimento e instalação. Af_12/2015</v>
          </cell>
          <cell r="C2464" t="str">
            <v>m</v>
          </cell>
          <cell r="D2464" t="str">
            <v>6,55</v>
          </cell>
        </row>
        <row r="2465">
          <cell r="A2465" t="str">
            <v>91863</v>
          </cell>
          <cell r="B2465" t="str">
            <v>Eletroduto rígido roscável, pvc, dn 25 mm (3/4"), para circuitos terminais, instalado em forro - fornecimento e instalação. Af_12/2015</v>
          </cell>
          <cell r="C2465" t="str">
            <v>m</v>
          </cell>
          <cell r="D2465" t="str">
            <v>7,69</v>
          </cell>
        </row>
        <row r="2466">
          <cell r="A2466" t="str">
            <v>91864</v>
          </cell>
          <cell r="B2466" t="str">
            <v>Eletroduto rígido roscável, pvc, dn 32 mm (1"), para circuitos terminais, instalado em forro - fornecimento e instalação. Af_12/2015</v>
          </cell>
          <cell r="C2466" t="str">
            <v>m</v>
          </cell>
          <cell r="D2466" t="str">
            <v>9,99</v>
          </cell>
        </row>
        <row r="2467">
          <cell r="A2467" t="str">
            <v>91865</v>
          </cell>
          <cell r="B2467" t="str">
            <v>Eletroduto rígido roscável, pvc, dn 40 mm (1 1/4"), para circuitos terminais, instalado em forro - fornecimento e instalação. Af_12/2015</v>
          </cell>
          <cell r="C2467" t="str">
            <v>m</v>
          </cell>
          <cell r="D2467" t="str">
            <v>12,33</v>
          </cell>
        </row>
        <row r="2468">
          <cell r="A2468" t="str">
            <v>91866</v>
          </cell>
          <cell r="B2468" t="str">
            <v>Eletroduto rígido roscável, pvc, dn 20 mm (1/2"), para circuitos terminais, instalado em laje - fornecimento e instalação. Af_12/2015</v>
          </cell>
          <cell r="C2468" t="str">
            <v>m</v>
          </cell>
          <cell r="D2468" t="str">
            <v>5,26</v>
          </cell>
        </row>
        <row r="2469">
          <cell r="A2469" t="str">
            <v>91867</v>
          </cell>
          <cell r="B2469" t="str">
            <v>Eletroduto rígido roscável, pvc, dn 25 mm (3/4"), para circuitos terminais, instalado em laje - fornecimento e instalação. Af_12/2015</v>
          </cell>
          <cell r="C2469" t="str">
            <v>m</v>
          </cell>
          <cell r="D2469" t="str">
            <v>6,40</v>
          </cell>
        </row>
        <row r="2470">
          <cell r="A2470" t="str">
            <v>91868</v>
          </cell>
          <cell r="B2470" t="str">
            <v>Eletroduto rígido roscável, pvc, dn 32 mm (1"), para circuitos terminais, instalado em laje - fornecimento e instalação. Af_12/2015</v>
          </cell>
          <cell r="C2470" t="str">
            <v>m</v>
          </cell>
          <cell r="D2470" t="str">
            <v>8,70</v>
          </cell>
        </row>
        <row r="2471">
          <cell r="A2471" t="str">
            <v>91869</v>
          </cell>
          <cell r="B2471" t="str">
            <v>Eletroduto rígido roscável, pvc, dn 40 mm (1 1/4"), para circuitos terminais, instalado em laje - fornecimento e instalação. Af_12/2015</v>
          </cell>
          <cell r="C2471" t="str">
            <v>m</v>
          </cell>
          <cell r="D2471" t="str">
            <v>11,05</v>
          </cell>
        </row>
        <row r="2472">
          <cell r="A2472" t="str">
            <v>91870</v>
          </cell>
          <cell r="B2472" t="str">
            <v>Eletroduto rígido roscável, pvc, dn 20 mm (1/2"), para circuitos terminais, instalado em parede - fornecimento e instalação. Af_12/2015</v>
          </cell>
          <cell r="C2472" t="str">
            <v>m</v>
          </cell>
          <cell r="D2472" t="str">
            <v>7,87</v>
          </cell>
        </row>
        <row r="2473">
          <cell r="A2473" t="str">
            <v>91871</v>
          </cell>
          <cell r="B2473" t="str">
            <v>Eletroduto rígido roscável, pvc, dn 25 mm (3/4"), para circuitos terminais, instalado em parede - fornecimento e instalação. Af_12/2015</v>
          </cell>
          <cell r="C2473" t="str">
            <v>m</v>
          </cell>
          <cell r="D2473" t="str">
            <v>9,03</v>
          </cell>
        </row>
        <row r="2474">
          <cell r="A2474" t="str">
            <v>91872</v>
          </cell>
          <cell r="B2474" t="str">
            <v>Eletroduto rígido roscável, pvc, dn 32 mm (1"), para circuitos terminais, instalado em parede - fornecimento e instalação. Af_12/2015</v>
          </cell>
          <cell r="C2474" t="str">
            <v>m</v>
          </cell>
          <cell r="D2474" t="str">
            <v>11,33</v>
          </cell>
        </row>
        <row r="2475">
          <cell r="A2475" t="str">
            <v>91873</v>
          </cell>
          <cell r="B2475" t="str">
            <v>Eletroduto rígido roscável, pvc, dn 40 mm (1 1/4"), para circuitos terminais, instalado em parede - fornecimento e instalação. Af_12/2015</v>
          </cell>
          <cell r="C2475" t="str">
            <v>m</v>
          </cell>
          <cell r="D2475" t="str">
            <v>13,63</v>
          </cell>
        </row>
        <row r="2476">
          <cell r="A2476" t="str">
            <v>93008</v>
          </cell>
          <cell r="B2476" t="str">
            <v>Eletroduto rígido roscável, pvc, dn 50 mm (1 1/2") - fornecimento e instalação. Af_12/2015</v>
          </cell>
          <cell r="C2476" t="str">
            <v>m</v>
          </cell>
          <cell r="D2476" t="str">
            <v>10,34</v>
          </cell>
        </row>
        <row r="2477">
          <cell r="A2477" t="str">
            <v>93009</v>
          </cell>
          <cell r="B2477" t="str">
            <v>Eletroduto rígido roscável, pvc, dn 60 mm (2") - fornecimento e instalação. Af_12/2015</v>
          </cell>
          <cell r="C2477" t="str">
            <v>m</v>
          </cell>
          <cell r="D2477" t="str">
            <v>14,79</v>
          </cell>
        </row>
        <row r="2478">
          <cell r="A2478" t="str">
            <v>93010</v>
          </cell>
          <cell r="B2478" t="str">
            <v>Eletroduto rígido roscável, pvc, dn 75 mm (2 1/2") - fornecimento e instalação. Af_12/2015</v>
          </cell>
          <cell r="C2478" t="str">
            <v>m</v>
          </cell>
          <cell r="D2478" t="str">
            <v>20,25</v>
          </cell>
        </row>
        <row r="2479">
          <cell r="A2479" t="str">
            <v>93011</v>
          </cell>
          <cell r="B2479" t="str">
            <v>Eletroduto rígido roscável, pvc, dn 85 mm (3") - fornecimento e instalação. Af_12/2015</v>
          </cell>
          <cell r="C2479" t="str">
            <v>m</v>
          </cell>
          <cell r="D2479" t="str">
            <v>24,55</v>
          </cell>
        </row>
        <row r="2480">
          <cell r="A2480" t="str">
            <v>93012</v>
          </cell>
          <cell r="B2480" t="str">
            <v>Eletroduto rígido roscável, pvc, dn 110 mm (4") - fornecimento e instalação. Af_12/2015</v>
          </cell>
          <cell r="C2480" t="str">
            <v>m</v>
          </cell>
          <cell r="D2480" t="str">
            <v>36,48</v>
          </cell>
        </row>
        <row r="2481">
          <cell r="A2481" t="str">
            <v>95726</v>
          </cell>
          <cell r="B2481" t="str">
            <v>Eletroduto rígido soldável, pvc, dn 20 mm (½), aparente, instalado em teto - fornecimento e instalação. Af_11/2016_p</v>
          </cell>
          <cell r="C2481" t="str">
            <v>m</v>
          </cell>
          <cell r="D2481" t="str">
            <v>4,45</v>
          </cell>
        </row>
        <row r="2482">
          <cell r="A2482" t="str">
            <v>95727</v>
          </cell>
          <cell r="B2482" t="str">
            <v>Eletroduto rígido soldável, pvc, dn 25 mm (3/4), aparente, instalado em teto - fornecimento e instalação. Af_11/2016_p</v>
          </cell>
          <cell r="C2482" t="str">
            <v>m</v>
          </cell>
          <cell r="D2482" t="str">
            <v>5,06</v>
          </cell>
        </row>
        <row r="2483">
          <cell r="A2483" t="str">
            <v>95728</v>
          </cell>
          <cell r="B2483" t="str">
            <v>Eletroduto rígido soldável, pvc, dn 32 mm (1), aparente, instalado em teto - fornecimento e instalação. Af_11/2016_p</v>
          </cell>
          <cell r="C2483" t="str">
            <v>m</v>
          </cell>
          <cell r="D2483" t="str">
            <v>6,29</v>
          </cell>
        </row>
        <row r="2484">
          <cell r="A2484" t="str">
            <v>95729</v>
          </cell>
          <cell r="B2484" t="str">
            <v>Eletroduto rígido soldável, pvc, dn 20 mm (½), aparente, instalado em parede - fornecimento e instalação. Af_11/2016_p</v>
          </cell>
          <cell r="C2484" t="str">
            <v>m</v>
          </cell>
          <cell r="D2484" t="str">
            <v>6,10</v>
          </cell>
        </row>
        <row r="2485">
          <cell r="A2485" t="str">
            <v>95730</v>
          </cell>
          <cell r="B2485" t="str">
            <v>Eletroduto rígido soldável, pvc, dn 25 mm (3/4), aparente, instalado em parede - fornecimento e instalação. Af_11/2016_p</v>
          </cell>
          <cell r="C2485" t="str">
            <v>m</v>
          </cell>
          <cell r="D2485" t="str">
            <v>6,71</v>
          </cell>
        </row>
        <row r="2486">
          <cell r="A2486" t="str">
            <v>95731</v>
          </cell>
          <cell r="B2486" t="str">
            <v>Eletroduto rígido soldável, pvc, dn 32 mm (1), aparente, instalado em parede - fornecimento e instalação. Af_11/2016_p</v>
          </cell>
          <cell r="C2486" t="str">
            <v>m</v>
          </cell>
          <cell r="D2486" t="str">
            <v>7,94</v>
          </cell>
        </row>
        <row r="2487">
          <cell r="A2487" t="str">
            <v>95732</v>
          </cell>
          <cell r="B2487" t="str">
            <v>Luva para eletroduto, pvc, soldável, dn 20 mm (1/2), aparente, instalada em teto - fornecimento e instalação. Af_11/2016_p</v>
          </cell>
          <cell r="C2487" t="str">
            <v>un</v>
          </cell>
          <cell r="D2487" t="str">
            <v>3,34</v>
          </cell>
        </row>
        <row r="2488">
          <cell r="A2488" t="str">
            <v>95745</v>
          </cell>
          <cell r="B2488" t="str">
            <v>Eletroduto de aço galvanizado, classe leve, dn 20 mm (3/4), aparente, instalado em teto - fornecimento e instalação. Af_11/2016_p</v>
          </cell>
          <cell r="C2488" t="str">
            <v>m</v>
          </cell>
          <cell r="D2488" t="str">
            <v>15,59</v>
          </cell>
        </row>
        <row r="2489">
          <cell r="A2489" t="str">
            <v>95746</v>
          </cell>
          <cell r="B2489" t="str">
            <v>Eletroduto de aço galvanizado, classe leve, dn 25 mm (1), aparente, instalado em teto - fornecimento e instalação. Af_11/2016_p</v>
          </cell>
          <cell r="C2489" t="str">
            <v>m</v>
          </cell>
          <cell r="D2489" t="str">
            <v>19,36</v>
          </cell>
        </row>
        <row r="2490">
          <cell r="A2490" t="str">
            <v>95747</v>
          </cell>
          <cell r="B2490" t="str">
            <v>Eletroduto de aço galvanizado, classe semi pesado, dn 32 mm (1 1/4), aparente, instalado em teto - fornecimento e instalação. Af_11/2016_p</v>
          </cell>
          <cell r="C2490" t="str">
            <v>m</v>
          </cell>
          <cell r="D2490" t="str">
            <v>31,61</v>
          </cell>
        </row>
        <row r="2491">
          <cell r="A2491" t="str">
            <v>95748</v>
          </cell>
          <cell r="B2491" t="str">
            <v>Eletroduto de aço galvanizado, classe semi pesado, dn 40 mm (1 1/2 ), aparente, instalado em teto - fornecimento e instalação. Af_11/2016_p</v>
          </cell>
          <cell r="C2491" t="str">
            <v>m</v>
          </cell>
          <cell r="D2491" t="str">
            <v>34,39</v>
          </cell>
        </row>
        <row r="2492">
          <cell r="A2492" t="str">
            <v>95749</v>
          </cell>
          <cell r="B2492" t="str">
            <v>Eletroduto de aço galvanizado, classe leve, dn 20 mm (3/4), aparente, instalado em parede - fornecimento e instalação. Af_11/2016_p</v>
          </cell>
          <cell r="C2492" t="str">
            <v>m</v>
          </cell>
          <cell r="D2492" t="str">
            <v>20,96</v>
          </cell>
        </row>
        <row r="2493">
          <cell r="A2493" t="str">
            <v>95750</v>
          </cell>
          <cell r="B2493" t="str">
            <v>Eletroduto de aço galvanizado, classe leve, dn 25 mm (1), aparente, instalado em parede - fornecimento e instalação. Af_11/2016_p</v>
          </cell>
          <cell r="C2493" t="str">
            <v>m</v>
          </cell>
          <cell r="D2493" t="str">
            <v>24,62</v>
          </cell>
        </row>
        <row r="2494">
          <cell r="A2494" t="str">
            <v>95751</v>
          </cell>
          <cell r="B2494" t="str">
            <v>Eletroduto de aço galvanizado, classe semi pesado, dn 32 mm (1 1/4), aparente, instalado em parede - fornecimento e instalação. Af_11/2016_p</v>
          </cell>
          <cell r="C2494" t="str">
            <v>m</v>
          </cell>
          <cell r="D2494" t="str">
            <v>36,71</v>
          </cell>
        </row>
        <row r="2495">
          <cell r="A2495" t="str">
            <v>95752</v>
          </cell>
          <cell r="B2495" t="str">
            <v>Eletroduto de aço galvanizado, classe semi pesado, dn 40 mm (1 1/2  ), aparente, instalado em parede - fornecimento e instalação. Af_11/2016_p</v>
          </cell>
          <cell r="C2495" t="str">
            <v>m</v>
          </cell>
          <cell r="D2495" t="str">
            <v>39,30</v>
          </cell>
        </row>
        <row r="2496">
          <cell r="A2496" t="str">
            <v>72263</v>
          </cell>
          <cell r="B2496" t="str">
            <v>Terminal ou conector de pressao - para cabo 50mm2 - fornecimento e instalacao</v>
          </cell>
          <cell r="C2496" t="str">
            <v>un</v>
          </cell>
          <cell r="D2496" t="str">
            <v>19,99</v>
          </cell>
        </row>
        <row r="2497">
          <cell r="A2497" t="str">
            <v>72271</v>
          </cell>
          <cell r="B2497" t="str">
            <v>Conector parafuso fendido split-bolt - para cabo de 16mm2 - fornecimento e instalacao</v>
          </cell>
          <cell r="C2497" t="str">
            <v>un</v>
          </cell>
          <cell r="D2497" t="str">
            <v>11,36</v>
          </cell>
        </row>
        <row r="2498">
          <cell r="A2498" t="str">
            <v>72272</v>
          </cell>
          <cell r="B2498" t="str">
            <v>Conector parafuso fendido split-bolt - para cabo de 35mm2 - fornecimento e instalacao</v>
          </cell>
          <cell r="C2498" t="str">
            <v>un</v>
          </cell>
          <cell r="D2498" t="str">
            <v>12,49</v>
          </cell>
        </row>
        <row r="2499">
          <cell r="A2499" t="str">
            <v>73782/2</v>
          </cell>
          <cell r="B2499" t="str">
            <v>Terminal metalico a pressao para 1 cabo de 50 mm2 - fornecimento e instalacao</v>
          </cell>
          <cell r="C2499" t="str">
            <v>un</v>
          </cell>
          <cell r="D2499" t="str">
            <v>34,11</v>
          </cell>
        </row>
        <row r="2500">
          <cell r="A2500" t="str">
            <v>73782/3</v>
          </cell>
          <cell r="B2500" t="str">
            <v>Terminal metalico a pressao para 1 cabo de 95 mm2 - fornecimento e instalacao</v>
          </cell>
          <cell r="C2500" t="str">
            <v>un</v>
          </cell>
          <cell r="D2500" t="str">
            <v>52,56</v>
          </cell>
        </row>
        <row r="2501">
          <cell r="A2501" t="str">
            <v>73782/4</v>
          </cell>
          <cell r="B2501" t="str">
            <v>Terminal a pressao reforcado para conexao de cabo de cobre a barra, cabo 150 e 185mm2 - fornecimento e instalacao</v>
          </cell>
          <cell r="C2501" t="str">
            <v>un</v>
          </cell>
          <cell r="D2501" t="str">
            <v>114,00</v>
          </cell>
        </row>
        <row r="2502">
          <cell r="A2502" t="str">
            <v>73782/5</v>
          </cell>
          <cell r="B2502" t="str">
            <v>Terminal metalico a pressao p/ 1 cabo de cobre de 25 mm2 com 1 furo de fixação - fornecimento e instalacao</v>
          </cell>
          <cell r="C2502" t="str">
            <v>un</v>
          </cell>
          <cell r="D2502" t="str">
            <v>21,05</v>
          </cell>
        </row>
        <row r="2503">
          <cell r="A2503" t="str">
            <v>83377</v>
          </cell>
          <cell r="B2503" t="str">
            <v>Conector de parafuso fendido em liga de cobre com separador de cabos para cabo 50 mm2 - fornecimento e instalacao</v>
          </cell>
          <cell r="C2503" t="str">
            <v>un</v>
          </cell>
          <cell r="D2503" t="str">
            <v>9,11</v>
          </cell>
        </row>
        <row r="2504">
          <cell r="A2504" t="str">
            <v>91874</v>
          </cell>
          <cell r="B2504" t="str">
            <v>Luva para eletroduto, pvc, roscável, dn 20 mm (1/2"), para circuitos terminais, instalada em forro - fornecimento e instalação. Af_12/2015</v>
          </cell>
          <cell r="C2504" t="str">
            <v>un</v>
          </cell>
          <cell r="D2504" t="str">
            <v>3,76</v>
          </cell>
        </row>
        <row r="2505">
          <cell r="A2505" t="str">
            <v>91875</v>
          </cell>
          <cell r="B2505" t="str">
            <v>Luva para eletroduto, pvc, roscável, dn 25 mm (3/4"), para circuitos terminais, instalada em forro - fornecimento e instalação. Af_12/2015</v>
          </cell>
          <cell r="C2505" t="str">
            <v>un</v>
          </cell>
          <cell r="D2505" t="str">
            <v>4,95</v>
          </cell>
        </row>
        <row r="2506">
          <cell r="A2506" t="str">
            <v>91876</v>
          </cell>
          <cell r="B2506" t="str">
            <v>Luva para eletroduto, pvc, roscável, dn 32 mm (1"), para circuitos terminais, instalada em forro - fornecimento e instalação. Af_12/2015</v>
          </cell>
          <cell r="C2506" t="str">
            <v>un</v>
          </cell>
          <cell r="D2506" t="str">
            <v>6,51</v>
          </cell>
        </row>
        <row r="2507">
          <cell r="A2507" t="str">
            <v>91877</v>
          </cell>
          <cell r="B2507" t="str">
            <v>Luva para eletroduto, pvc, roscável, dn 40 mm (1 1/4"), para circuitos terminais, instalada em forro - fornecimento e instalação. Af_12/2015</v>
          </cell>
          <cell r="C2507" t="str">
            <v>un</v>
          </cell>
          <cell r="D2507" t="str">
            <v>8,55</v>
          </cell>
        </row>
        <row r="2508">
          <cell r="A2508" t="str">
            <v>91878</v>
          </cell>
          <cell r="B2508" t="str">
            <v>Luva para eletroduto, pvc, roscável, dn 20 mm (1/2"), para circuitos terminais, instalada em laje - fornecimento e instalação. Af_12/2015</v>
          </cell>
          <cell r="C2508" t="str">
            <v>un</v>
          </cell>
          <cell r="D2508" t="str">
            <v>4,89</v>
          </cell>
        </row>
        <row r="2509">
          <cell r="A2509" t="str">
            <v>91879</v>
          </cell>
          <cell r="B2509" t="str">
            <v>Luva para eletroduto, pvc, roscável, dn 25 mm (3/4"), para circuitos terminais, instalada em laje - fornecimento e instalação. Af_12/2015</v>
          </cell>
          <cell r="C2509" t="str">
            <v>un</v>
          </cell>
          <cell r="D2509" t="str">
            <v>6,04</v>
          </cell>
        </row>
        <row r="2510">
          <cell r="A2510" t="str">
            <v>91880</v>
          </cell>
          <cell r="B2510" t="str">
            <v>Luva para eletroduto, pvc, roscável, dn 32 mm (1"), para circuitos terminais, instalada em laje - fornecimento e instalação. Af_12/2015</v>
          </cell>
          <cell r="C2510" t="str">
            <v>un</v>
          </cell>
          <cell r="D2510" t="str">
            <v>7,64</v>
          </cell>
        </row>
        <row r="2511">
          <cell r="A2511" t="str">
            <v>91881</v>
          </cell>
          <cell r="B2511" t="str">
            <v>Luva para eletroduto, pvc, roscável, dn 40 mm (1 1/4"), para circuitos terminais, instalada em laje - fornecimento e instalação. Af_12/2015</v>
          </cell>
          <cell r="C2511" t="str">
            <v>un</v>
          </cell>
          <cell r="D2511" t="str">
            <v>9,68</v>
          </cell>
        </row>
        <row r="2512">
          <cell r="A2512" t="str">
            <v>91882</v>
          </cell>
          <cell r="B2512" t="str">
            <v>Luva para eletroduto, pvc, roscável, dn 20 mm (1/2"), para circuitos terminais, instalada em parede - fornecimento e instalação. Af_12/2015</v>
          </cell>
          <cell r="C2512" t="str">
            <v>un</v>
          </cell>
          <cell r="D2512" t="str">
            <v>6,10</v>
          </cell>
        </row>
        <row r="2513">
          <cell r="A2513" t="str">
            <v>91884</v>
          </cell>
          <cell r="B2513" t="str">
            <v>Luva para eletroduto, pvc, roscável, dn 25 mm (3/4"), para circuitos terminais, instalada em parede - fornecimento e instalação. Af_12/2015</v>
          </cell>
          <cell r="C2513" t="str">
            <v>un</v>
          </cell>
          <cell r="D2513" t="str">
            <v>6,98</v>
          </cell>
        </row>
        <row r="2514">
          <cell r="A2514" t="str">
            <v>91885</v>
          </cell>
          <cell r="B2514" t="str">
            <v>Luva para eletroduto, pvc, roscável, dn 32 mm (1"), para circuitos terminais, instalada em parede - fornecimento e instalação. Af_12/2015</v>
          </cell>
          <cell r="C2514" t="str">
            <v>un</v>
          </cell>
          <cell r="D2514" t="str">
            <v>8,18</v>
          </cell>
        </row>
        <row r="2515">
          <cell r="A2515" t="str">
            <v>91886</v>
          </cell>
          <cell r="B2515" t="str">
            <v>Luva para eletroduto, pvc, roscável, dn 40 mm (1 1/4"), para circuitos terminais, instalada em parede - fornecimento e instalação. Af_12/2015</v>
          </cell>
          <cell r="C2515" t="str">
            <v>un</v>
          </cell>
          <cell r="D2515" t="str">
            <v>9,79</v>
          </cell>
        </row>
        <row r="2516">
          <cell r="A2516" t="str">
            <v>91887</v>
          </cell>
          <cell r="B2516" t="str">
            <v>Curva 90 graus para eletroduto, pvc, roscável, dn 20 mm (1/2"), para circuitos terminais, instalada em forro - fornecimento e instalação. Af_12/2015</v>
          </cell>
          <cell r="C2516" t="str">
            <v>un</v>
          </cell>
          <cell r="D2516" t="str">
            <v>6,65</v>
          </cell>
        </row>
        <row r="2517">
          <cell r="A2517" t="str">
            <v>91889</v>
          </cell>
          <cell r="B2517" t="str">
            <v>Curva 180 graus para eletroduto, pvc, roscável, dn 20 mm (1/2"), para circuitos terminais, instalada em forro - fornecimento e instalação. Af_12/2015</v>
          </cell>
          <cell r="C2517" t="str">
            <v>un</v>
          </cell>
          <cell r="D2517" t="str">
            <v>6,45</v>
          </cell>
        </row>
        <row r="2518">
          <cell r="A2518" t="str">
            <v>91890</v>
          </cell>
          <cell r="B2518" t="str">
            <v>Curva 90 graus para eletroduto, pvc, roscável, dn 25 mm (3/4"), para circuitos terminais, instalada em forro - fornecimento e instalação. Af_12/2015</v>
          </cell>
          <cell r="C2518" t="str">
            <v>un</v>
          </cell>
          <cell r="D2518" t="str">
            <v>8,03</v>
          </cell>
        </row>
        <row r="2519">
          <cell r="A2519" t="str">
            <v>91892</v>
          </cell>
          <cell r="B2519" t="str">
            <v>Curva 180 graus para eletroduto, pvc, roscável, dn 25 mm (3/4"), para circuitos terminais, instalada em forro - fornecimento e instalação. Af_12/2015</v>
          </cell>
          <cell r="C2519" t="str">
            <v>un</v>
          </cell>
          <cell r="D2519" t="str">
            <v>9,32</v>
          </cell>
        </row>
        <row r="2520">
          <cell r="A2520" t="str">
            <v>91893</v>
          </cell>
          <cell r="B2520" t="str">
            <v>Curva 90 graus para eletroduto, pvc, roscável, dn 32 mm (1"), para circuitos terminais, instalada em forro - fornecimento e instalação. Af_12/2015</v>
          </cell>
          <cell r="C2520" t="str">
            <v>un</v>
          </cell>
          <cell r="D2520" t="str">
            <v>10,88</v>
          </cell>
        </row>
        <row r="2521">
          <cell r="A2521" t="str">
            <v>91896</v>
          </cell>
          <cell r="B2521" t="str">
            <v>Curva 90 graus para eletroduto, pvc, roscável, dn 40 mm (1 1/4"), para circuitos terminais, instalada em forro - fornecimento e instalação. Af_12/2015</v>
          </cell>
          <cell r="C2521" t="str">
            <v>un</v>
          </cell>
          <cell r="D2521" t="str">
            <v>13,37</v>
          </cell>
        </row>
        <row r="2522">
          <cell r="A2522" t="str">
            <v>91898</v>
          </cell>
          <cell r="B2522" t="str">
            <v>Curva 180 graus para eletroduto, pvc, roscável, dn 40 mm (1 1/4"), para circuitos terminais, instalada em forro - fornecimento e instalação. Af_12/2015</v>
          </cell>
          <cell r="C2522" t="str">
            <v>un</v>
          </cell>
          <cell r="D2522" t="str">
            <v>14,77</v>
          </cell>
        </row>
        <row r="2523">
          <cell r="A2523" t="str">
            <v>91899</v>
          </cell>
          <cell r="B2523" t="str">
            <v>Curva 90 graus para eletroduto, pvc, roscável, dn 20 mm (1/2"), para circuitos terminais, instalada em laje - fornecimento e instalação. Af_12/2015</v>
          </cell>
          <cell r="C2523" t="str">
            <v>un</v>
          </cell>
          <cell r="D2523" t="str">
            <v>8,29</v>
          </cell>
        </row>
        <row r="2524">
          <cell r="A2524" t="str">
            <v>91901</v>
          </cell>
          <cell r="B2524" t="str">
            <v>Curva 180 graus para eletroduto, pvc, roscável, dn 20 mm (1/2"), para circuitos terminais, instalada em laje - fornecimento e instalação. Af_12/2015</v>
          </cell>
          <cell r="C2524" t="str">
            <v>un</v>
          </cell>
          <cell r="D2524" t="str">
            <v>8,09</v>
          </cell>
        </row>
        <row r="2525">
          <cell r="A2525" t="str">
            <v>91902</v>
          </cell>
          <cell r="B2525" t="str">
            <v>Curva 90 graus para eletroduto, pvc, roscável, dn 25 mm (3/4"), para circuitos terminais, instalada em laje - fornecimento e instalação. Af_12/2015</v>
          </cell>
          <cell r="C2525" t="str">
            <v>un</v>
          </cell>
          <cell r="D2525" t="str">
            <v>9,67</v>
          </cell>
        </row>
        <row r="2526">
          <cell r="A2526" t="str">
            <v>91904</v>
          </cell>
          <cell r="B2526" t="str">
            <v>Curva 180 graus para eletroduto, pvc, roscável, dn 25 mm (3/4"), para circuitos terminais, instalada em laje - fornecimento e instalação. Af_12/2015</v>
          </cell>
          <cell r="C2526" t="str">
            <v>un</v>
          </cell>
          <cell r="D2526" t="str">
            <v>10,96</v>
          </cell>
        </row>
        <row r="2527">
          <cell r="A2527" t="str">
            <v>91905</v>
          </cell>
          <cell r="B2527" t="str">
            <v>Curva 90 graus para eletroduto, pvc, roscável, dn 32 mm (1"), para circuitos terminais, instalada em laje - fornecimento e instalação. Af_12/2015</v>
          </cell>
          <cell r="C2527" t="str">
            <v>un</v>
          </cell>
          <cell r="D2527" t="str">
            <v>12,51</v>
          </cell>
        </row>
        <row r="2528">
          <cell r="A2528" t="str">
            <v>91908</v>
          </cell>
          <cell r="B2528" t="str">
            <v>Curva 90 graus para eletroduto, pvc, roscável, dn 40 mm (1 1/4"), para circuitos terminais, instalada em laje - fornecimento e instalação. Af_12/2015</v>
          </cell>
          <cell r="C2528" t="str">
            <v>un</v>
          </cell>
          <cell r="D2528" t="str">
            <v>15,05</v>
          </cell>
        </row>
        <row r="2529">
          <cell r="A2529" t="str">
            <v>91910</v>
          </cell>
          <cell r="B2529" t="str">
            <v>Curva 180 graus para eletroduto, pvc, roscável, dn 40 mm (1 1/4"), para circuitos terminais, instalada em laje - fornecimento e instalação. Af_12/2015</v>
          </cell>
          <cell r="C2529" t="str">
            <v>un</v>
          </cell>
          <cell r="D2529" t="str">
            <v>16,45</v>
          </cell>
        </row>
        <row r="2530">
          <cell r="A2530" t="str">
            <v>91911</v>
          </cell>
          <cell r="B2530" t="str">
            <v>Curva 90 graus para eletroduto, pvc, roscável, dn 20 mm (1/2"), para circuitos terminais, instalada em parede - fornecimento e instalação. Af_12/2015</v>
          </cell>
          <cell r="C2530" t="str">
            <v>un</v>
          </cell>
          <cell r="D2530" t="str">
            <v>10,16</v>
          </cell>
        </row>
        <row r="2531">
          <cell r="A2531" t="str">
            <v>91913</v>
          </cell>
          <cell r="B2531" t="str">
            <v>Curva 180 graus para eletroduto, pvc, roscável, dn 20 mm (1/2"), para circuitos terminais, instalada em parede - fornecimento e instalação. Af_12/2015</v>
          </cell>
          <cell r="C2531" t="str">
            <v>un</v>
          </cell>
          <cell r="D2531" t="str">
            <v>9,96</v>
          </cell>
        </row>
        <row r="2532">
          <cell r="A2532" t="str">
            <v>91914</v>
          </cell>
          <cell r="B2532" t="str">
            <v>Curva 90 graus para eletroduto, pvc, roscável, dn 25 mm (3/4"), para circuitos terminais, instalada em parede - fornecimento e instalação. Af_12/2015</v>
          </cell>
          <cell r="C2532" t="str">
            <v>un</v>
          </cell>
          <cell r="D2532" t="str">
            <v>11,12</v>
          </cell>
        </row>
        <row r="2533">
          <cell r="A2533" t="str">
            <v>91916</v>
          </cell>
          <cell r="B2533" t="str">
            <v>Curva 180 graus para eletroduto, pvc, roscável, dn 25 mm (3/4"), para circuitos terminais, instalada em parede - fornecimento e instalação. Af_12/2015</v>
          </cell>
          <cell r="C2533" t="str">
            <v>un</v>
          </cell>
          <cell r="D2533" t="str">
            <v>12,41</v>
          </cell>
        </row>
        <row r="2534">
          <cell r="A2534" t="str">
            <v>91917</v>
          </cell>
          <cell r="B2534" t="str">
            <v>Curva 90 graus para eletroduto, pvc, roscável, dn 32 mm (1"), para circuitos terminais, instalada em parede - fornecimento e instalação. Af_12/2015</v>
          </cell>
          <cell r="C2534" t="str">
            <v>un</v>
          </cell>
          <cell r="D2534" t="str">
            <v>13,37</v>
          </cell>
        </row>
        <row r="2535">
          <cell r="A2535" t="str">
            <v>91920</v>
          </cell>
          <cell r="B2535" t="str">
            <v>Curva 90 graus para eletroduto, pvc, roscável, dn 40 mm (1 1/4"), para circuitos terminais, instalada em parede - fornecimento e instalação. Af_12/2015</v>
          </cell>
          <cell r="C2535" t="str">
            <v>un</v>
          </cell>
          <cell r="D2535" t="str">
            <v>15,24</v>
          </cell>
        </row>
        <row r="2536">
          <cell r="A2536" t="str">
            <v>91922</v>
          </cell>
          <cell r="B2536" t="str">
            <v>Curva 180 graus para eletroduto, pvc, roscável, dn 40 mm (1 1/4"), para circuitos terminais, instalada em parede - fornecimento e instalação. Af_12/2015</v>
          </cell>
          <cell r="C2536" t="str">
            <v>un</v>
          </cell>
          <cell r="D2536" t="str">
            <v>16,64</v>
          </cell>
        </row>
        <row r="2537">
          <cell r="A2537" t="str">
            <v>93013</v>
          </cell>
          <cell r="B2537" t="str">
            <v>Luva para eletroduto, pvc, roscável, dn 50 mm (1 1/2") - fornecimento e instalação. Af_12/2015</v>
          </cell>
          <cell r="C2537" t="str">
            <v>un</v>
          </cell>
          <cell r="D2537" t="str">
            <v>11,07</v>
          </cell>
        </row>
        <row r="2538">
          <cell r="A2538" t="str">
            <v>93014</v>
          </cell>
          <cell r="B2538" t="str">
            <v>Luva para eletroduto, pvc, roscável, dn 60 mm (2") - fornecimento e instalação. Af_12/2015</v>
          </cell>
          <cell r="C2538" t="str">
            <v>un</v>
          </cell>
          <cell r="D2538" t="str">
            <v>13,43</v>
          </cell>
        </row>
        <row r="2539">
          <cell r="A2539" t="str">
            <v>93015</v>
          </cell>
          <cell r="B2539" t="str">
            <v>Luva para eletroduto, pvc, roscável, dn 75 mm (2 1/2") - fornecimento e instalação. Af_12/2015</v>
          </cell>
          <cell r="C2539" t="str">
            <v>un</v>
          </cell>
          <cell r="D2539" t="str">
            <v>19,51</v>
          </cell>
        </row>
        <row r="2540">
          <cell r="A2540" t="str">
            <v>93016</v>
          </cell>
          <cell r="B2540" t="str">
            <v>Luva para eletroduto, pvc, roscável, dn 85 mm (3") - fornecimento e instalação. Af_12/2015</v>
          </cell>
          <cell r="C2540" t="str">
            <v>un</v>
          </cell>
          <cell r="D2540" t="str">
            <v>23,41</v>
          </cell>
        </row>
        <row r="2541">
          <cell r="A2541" t="str">
            <v>93017</v>
          </cell>
          <cell r="B2541" t="str">
            <v>Luva para eletroduto, pvc, roscável, dn 110 mm (4") - fornecimento e instalação. Af_12/2015</v>
          </cell>
          <cell r="C2541" t="str">
            <v>un</v>
          </cell>
          <cell r="D2541" t="str">
            <v>34,30</v>
          </cell>
        </row>
        <row r="2542">
          <cell r="A2542" t="str">
            <v>93018</v>
          </cell>
          <cell r="B2542" t="str">
            <v>Curva 90 graus para eletroduto, pvc, roscável, dn 50 mm (1 1/2") - fornecimento e instalação. Af_12/2015</v>
          </cell>
          <cell r="C2542" t="str">
            <v>un</v>
          </cell>
          <cell r="D2542" t="str">
            <v>16,83</v>
          </cell>
        </row>
        <row r="2543">
          <cell r="A2543" t="str">
            <v>93020</v>
          </cell>
          <cell r="B2543" t="str">
            <v>Curva 90 graus para eletroduto, pvc, roscável, dn 60 mm (2") - fornecimento e instalação. Af_12/2015</v>
          </cell>
          <cell r="C2543" t="str">
            <v>un</v>
          </cell>
          <cell r="D2543" t="str">
            <v>21,15</v>
          </cell>
        </row>
        <row r="2544">
          <cell r="A2544" t="str">
            <v>93022</v>
          </cell>
          <cell r="B2544" t="str">
            <v>Curva 90 graus para eletroduto, pvc, roscável, dn 75 mm (2 1/2") - fornecimento e instalação. Af_12/2015</v>
          </cell>
          <cell r="C2544" t="str">
            <v>un</v>
          </cell>
          <cell r="D2544" t="str">
            <v>33,53</v>
          </cell>
        </row>
        <row r="2545">
          <cell r="A2545" t="str">
            <v>93024</v>
          </cell>
          <cell r="B2545" t="str">
            <v>Curva 90 graus para eletroduto, pvc, roscável, dn 85 mm (3") - fornecimento e instalação. Af_12/2015</v>
          </cell>
          <cell r="C2545" t="str">
            <v>un</v>
          </cell>
          <cell r="D2545" t="str">
            <v>35,50</v>
          </cell>
        </row>
        <row r="2546">
          <cell r="A2546" t="str">
            <v>93026</v>
          </cell>
          <cell r="B2546" t="str">
            <v>Curva 90 graus para eletroduto, pvc, roscável, dn 110 mm (4") - fornecimento e instalação. Af_12/2015</v>
          </cell>
          <cell r="C2546" t="str">
            <v>un</v>
          </cell>
          <cell r="D2546" t="str">
            <v>56,06</v>
          </cell>
        </row>
        <row r="2547">
          <cell r="A2547" t="str">
            <v>95733</v>
          </cell>
          <cell r="B2547" t="str">
            <v>Luva para eletroduto, pvc, soldável, dn 25 mm (3/4), aparente, instalada em teto - fornecimento e instalação. Af_11/2016_p</v>
          </cell>
          <cell r="C2547" t="str">
            <v>un</v>
          </cell>
          <cell r="D2547" t="str">
            <v>4,35</v>
          </cell>
        </row>
        <row r="2548">
          <cell r="A2548" t="str">
            <v>95734</v>
          </cell>
          <cell r="B2548" t="str">
            <v>Luva para eletroduto, pvc, soldável, dn 32 mm (1), aparente, instalada em teto - fornecimento e instalação. Af_11/2016_p</v>
          </cell>
          <cell r="C2548" t="str">
            <v>un</v>
          </cell>
          <cell r="D2548" t="str">
            <v>5,78</v>
          </cell>
        </row>
        <row r="2549">
          <cell r="A2549" t="str">
            <v>95735</v>
          </cell>
          <cell r="B2549" t="str">
            <v>Luva para eletroduto, pvc, soldável, dn 20 mm (1/2), aparente, instalada em parede - fornecimento e instalação. Af_11/2016_p</v>
          </cell>
          <cell r="C2549" t="str">
            <v>un</v>
          </cell>
          <cell r="D2549" t="str">
            <v>5,07</v>
          </cell>
        </row>
        <row r="2550">
          <cell r="A2550" t="str">
            <v>95736</v>
          </cell>
          <cell r="B2550" t="str">
            <v>Luva para eletroduto, pvc, soldável, dn 25 mm (3/4), aparente, instalada em parede - fornecimento e instalação. Af_11/2016_p</v>
          </cell>
          <cell r="C2550" t="str">
            <v>un</v>
          </cell>
          <cell r="D2550" t="str">
            <v>5,87</v>
          </cell>
        </row>
        <row r="2551">
          <cell r="A2551" t="str">
            <v>95738</v>
          </cell>
          <cell r="B2551" t="str">
            <v>Luva para eletroduto, pvc, soldável, dn 32 mm (1), aparente, instalada em parede - fornecimento e instalação. Af_11/2016_p</v>
          </cell>
          <cell r="C2551" t="str">
            <v>un</v>
          </cell>
          <cell r="D2551" t="str">
            <v>7,02</v>
          </cell>
        </row>
        <row r="2552">
          <cell r="A2552" t="str">
            <v>95753</v>
          </cell>
          <cell r="B2552" t="str">
            <v>Luva de emenda para eletroduto, aço galvanizado, dn 20 mm (3/4  ), aparente, instalada em teto - fornecimento e instalação. Af_11/2016_p</v>
          </cell>
          <cell r="C2552" t="str">
            <v>un</v>
          </cell>
          <cell r="D2552" t="str">
            <v>5,59</v>
          </cell>
        </row>
        <row r="2553">
          <cell r="A2553" t="str">
            <v>95754</v>
          </cell>
          <cell r="B2553" t="str">
            <v>Luva de emenda para eletroduto, aço galvanizado, dn 25 mm (1''), aparente, instalada em teto - fornecimento e instalação. Af_11/2016_p</v>
          </cell>
          <cell r="C2553" t="str">
            <v>un</v>
          </cell>
          <cell r="D2553" t="str">
            <v>7,00</v>
          </cell>
        </row>
        <row r="2554">
          <cell r="A2554" t="str">
            <v>95755</v>
          </cell>
          <cell r="B2554" t="str">
            <v>Luva de emenda para eletroduto, aço galvanizado, dn 32 mm (1 1/4''), aparente, instalada em teto - fornecimento e instalação. Af_11/2016_p</v>
          </cell>
          <cell r="C2554" t="str">
            <v>un</v>
          </cell>
          <cell r="D2554" t="str">
            <v>9,95</v>
          </cell>
        </row>
        <row r="2555">
          <cell r="A2555" t="str">
            <v>95756</v>
          </cell>
          <cell r="B2555" t="str">
            <v>Luva de emenda para eletroduto, aço galvanizado, dn 40 mm (1 1/2''), aparente, instalada em teto - fornecimento e instalação. Af_11/2016_p</v>
          </cell>
          <cell r="C2555" t="str">
            <v>un</v>
          </cell>
          <cell r="D2555" t="str">
            <v>13,17</v>
          </cell>
        </row>
        <row r="2556">
          <cell r="A2556" t="str">
            <v>95757</v>
          </cell>
          <cell r="B2556" t="str">
            <v>Luva de emenda para eletroduto, aço galvanizado, dn 20 mm (3/4''), aparente, instalada em parede - fornecimento e instalação. Af_11/2016_p</v>
          </cell>
          <cell r="C2556" t="str">
            <v>un</v>
          </cell>
          <cell r="D2556" t="str">
            <v>8,60</v>
          </cell>
        </row>
        <row r="2557">
          <cell r="A2557" t="str">
            <v>95758</v>
          </cell>
          <cell r="B2557" t="str">
            <v>Luva de emenda para eletroduto, aço galvanizado, dn 25 mm (1''), aparente, instalada em parede - fornecimento e instalação. Af_11/2016_p</v>
          </cell>
          <cell r="C2557" t="str">
            <v>un</v>
          </cell>
          <cell r="D2557" t="str">
            <v>9,64</v>
          </cell>
        </row>
        <row r="2558">
          <cell r="A2558" t="str">
            <v>95759</v>
          </cell>
          <cell r="B2558" t="str">
            <v>Luva de emenda para eletroduto, aço galvanizado, dn 32 mm (1 1/4''), aparente, instalada em parede - fornecimento e instalação. Af_11/2016_p</v>
          </cell>
          <cell r="C2558" t="str">
            <v>un</v>
          </cell>
          <cell r="D2558" t="str">
            <v>12,10</v>
          </cell>
        </row>
        <row r="2559">
          <cell r="A2559" t="str">
            <v>95760</v>
          </cell>
          <cell r="B2559" t="str">
            <v>Luva de emenda para eletroduto, aço galvanizado, dn 40 mm (1 1/2''), aparente, instalada em parede - fornecimento e instalação. Af_11/2016_p</v>
          </cell>
          <cell r="C2559" t="str">
            <v>un</v>
          </cell>
          <cell r="D2559" t="str">
            <v>14,75</v>
          </cell>
        </row>
        <row r="2560">
          <cell r="A2560" t="str">
            <v>91924</v>
          </cell>
          <cell r="B2560" t="str">
            <v>Cabo de cobre flexível isolado, 1,5 mm², anti-chama 450/750 v, para circuitos terminais - fornecimento e instalação. Af_12/2015</v>
          </cell>
          <cell r="C2560" t="str">
            <v>m</v>
          </cell>
          <cell r="D2560" t="str">
            <v>1,66</v>
          </cell>
        </row>
        <row r="2561">
          <cell r="A2561" t="str">
            <v>91925</v>
          </cell>
          <cell r="B2561" t="str">
            <v>Cabo de cobre flexível isolado, 1,5 mm², anti-chama 0,6/1,0 kv, para circuitos terminais - fornecimento e instalação. Af_12/2015</v>
          </cell>
          <cell r="C2561" t="str">
            <v>m</v>
          </cell>
          <cell r="D2561" t="str">
            <v>2,20</v>
          </cell>
        </row>
        <row r="2562">
          <cell r="A2562" t="str">
            <v>91926</v>
          </cell>
          <cell r="B2562" t="str">
            <v>Cabo de cobre flexível isolado, 2,5 mm², anti-chama 450/750 v, para circuitos terminais - fornecimento e instalação. Af_12/2015</v>
          </cell>
          <cell r="C2562" t="str">
            <v>m</v>
          </cell>
          <cell r="D2562" t="str">
            <v>2,35</v>
          </cell>
        </row>
        <row r="2563">
          <cell r="A2563" t="str">
            <v>91927</v>
          </cell>
          <cell r="B2563" t="str">
            <v>Cabo de cobre flexível isolado, 2,5 mm², anti-chama 0,6/1,0 kv, para circuitos terminais - fornecimento e instalação. Af_12/2015</v>
          </cell>
          <cell r="C2563" t="str">
            <v>m</v>
          </cell>
          <cell r="D2563" t="str">
            <v>2,92</v>
          </cell>
        </row>
        <row r="2564">
          <cell r="A2564" t="str">
            <v>91928</v>
          </cell>
          <cell r="B2564" t="str">
            <v>Cabo de cobre flexível isolado, 4 mm², anti-chama 450/750 v, para circuitos terminais - fornecimento e instalação. Af_12/2015</v>
          </cell>
          <cell r="C2564" t="str">
            <v>m</v>
          </cell>
          <cell r="D2564" t="str">
            <v>3,66</v>
          </cell>
        </row>
        <row r="2565">
          <cell r="A2565" t="str">
            <v>91929</v>
          </cell>
          <cell r="B2565" t="str">
            <v>Cabo de cobre flexível isolado, 4 mm², anti-chama 0,6/1,0 kv, para circuitos terminais - fornecimento e instalação. Af_12/2015</v>
          </cell>
          <cell r="C2565" t="str">
            <v>m</v>
          </cell>
          <cell r="D2565" t="str">
            <v>4,06</v>
          </cell>
        </row>
        <row r="2566">
          <cell r="A2566" t="str">
            <v>91930</v>
          </cell>
          <cell r="B2566" t="str">
            <v>Cabo de cobre flexível isolado, 6 mm², anti-chama 450/750 v, para circuitos terminais - fornecimento e instalação. Af_12/2015</v>
          </cell>
          <cell r="C2566" t="str">
            <v>m</v>
          </cell>
          <cell r="D2566" t="str">
            <v>4,95</v>
          </cell>
        </row>
        <row r="2567">
          <cell r="A2567" t="str">
            <v>91931</v>
          </cell>
          <cell r="B2567" t="str">
            <v>Cabo de cobre flexível isolado, 6 mm², anti-chama 0,6/1,0 kv, para circuitos terminais - fornecimento e instalação. Af_12/2015</v>
          </cell>
          <cell r="C2567" t="str">
            <v>m</v>
          </cell>
          <cell r="D2567" t="str">
            <v>5,43</v>
          </cell>
        </row>
        <row r="2568">
          <cell r="A2568" t="str">
            <v>91932</v>
          </cell>
          <cell r="B2568" t="str">
            <v>Cabo de cobre flexível isolado, 10 mm², anti-chama 450/750 v, para circuitos terminais - fornecimento e instalação. Af_12/2015</v>
          </cell>
          <cell r="C2568" t="str">
            <v>m</v>
          </cell>
          <cell r="D2568" t="str">
            <v>8,02</v>
          </cell>
        </row>
        <row r="2569">
          <cell r="A2569" t="str">
            <v>91933</v>
          </cell>
          <cell r="B2569" t="str">
            <v>Cabo de cobre flexível isolado, 10 mm², anti-chama 0,6/1,0 kv, para circuitos terminais - fornecimento e instalação. Af_12/2015</v>
          </cell>
          <cell r="C2569" t="str">
            <v>m</v>
          </cell>
          <cell r="D2569" t="str">
            <v>8,46</v>
          </cell>
        </row>
        <row r="2570">
          <cell r="A2570" t="str">
            <v>91934</v>
          </cell>
          <cell r="B2570" t="str">
            <v>Cabo de cobre flexível isolado, 16 mm², anti-chama 450/750 v, para circuitos terminais - fornecimento e instalação. Af_12/2015</v>
          </cell>
          <cell r="C2570" t="str">
            <v>m</v>
          </cell>
          <cell r="D2570" t="str">
            <v>12,20</v>
          </cell>
        </row>
        <row r="2571">
          <cell r="A2571" t="str">
            <v>91935</v>
          </cell>
          <cell r="B2571" t="str">
            <v>Cabo de cobre flexível isolado, 16 mm², anti-chama 0,6/1,0 kv, para circuitos terminais - fornecimento e instalação. Af_12/2015</v>
          </cell>
          <cell r="C2571" t="str">
            <v>m</v>
          </cell>
          <cell r="D2571" t="str">
            <v>12,86</v>
          </cell>
        </row>
        <row r="2572">
          <cell r="A2572" t="str">
            <v>92979</v>
          </cell>
          <cell r="B2572" t="str">
            <v>Cabo de cobre flexível isolado, 10 mm², anti-chama 450/750 v, para distribuição - fornecimento e instalação. Af_12/2015</v>
          </cell>
          <cell r="C2572" t="str">
            <v>m</v>
          </cell>
          <cell r="D2572" t="str">
            <v>4,68</v>
          </cell>
        </row>
        <row r="2573">
          <cell r="A2573" t="str">
            <v>92980</v>
          </cell>
          <cell r="B2573" t="str">
            <v>Cabo de cobre flexível isolado, 10 mm², anti-chama 0,6/1,0 kv, para distribuição - fornecimento e instalação. Af_12/2015</v>
          </cell>
          <cell r="C2573" t="str">
            <v>m</v>
          </cell>
          <cell r="D2573" t="str">
            <v>5,06</v>
          </cell>
        </row>
        <row r="2574">
          <cell r="A2574" t="str">
            <v>92981</v>
          </cell>
          <cell r="B2574" t="str">
            <v>Cabo de cobre flexível isolado, 16 mm², anti-chama 450/750 v, para distribuição - fornecimento e instalação. Af_12/2015</v>
          </cell>
          <cell r="C2574" t="str">
            <v>m</v>
          </cell>
          <cell r="D2574" t="str">
            <v>7,16</v>
          </cell>
        </row>
        <row r="2575">
          <cell r="A2575" t="str">
            <v>92982</v>
          </cell>
          <cell r="B2575" t="str">
            <v>Cabo de cobre flexível isolado, 16 mm², anti-chama 0,6/1,0 kv, para distribuição - fornecimento e instalação. Af_12/2015</v>
          </cell>
          <cell r="C2575" t="str">
            <v>m</v>
          </cell>
          <cell r="D2575" t="str">
            <v>7,72</v>
          </cell>
        </row>
        <row r="2576">
          <cell r="A2576" t="str">
            <v>92983</v>
          </cell>
          <cell r="B2576" t="str">
            <v>Cabo de cobre flexível isolado, 25 mm², anti-chama 450/750 v, para distribuição - fornecimento e instalação. Af_12/2015</v>
          </cell>
          <cell r="C2576" t="str">
            <v>m</v>
          </cell>
          <cell r="D2576" t="str">
            <v>13,05</v>
          </cell>
        </row>
        <row r="2577">
          <cell r="A2577" t="str">
            <v>92984</v>
          </cell>
          <cell r="B2577" t="str">
            <v>Cabo de cobre flexível isolado, 25 mm², anti-chama 0,6/1,0 kv, para distribuição - fornecimento e instalação. Af_12/2015</v>
          </cell>
          <cell r="C2577" t="str">
            <v>m</v>
          </cell>
          <cell r="D2577" t="str">
            <v>13,37</v>
          </cell>
        </row>
        <row r="2578">
          <cell r="A2578" t="str">
            <v>92985</v>
          </cell>
          <cell r="B2578" t="str">
            <v>Cabo de cobre flexível isolado, 35 mm², anti-chama 450/750 v, para distribuição - fornecimento e instalação. Af_12/2015</v>
          </cell>
          <cell r="C2578" t="str">
            <v>m</v>
          </cell>
          <cell r="D2578" t="str">
            <v>17,35</v>
          </cell>
        </row>
        <row r="2579">
          <cell r="A2579" t="str">
            <v>92986</v>
          </cell>
          <cell r="B2579" t="str">
            <v>Cabo de cobre flexível isolado, 35 mm², anti-chama 0,6/1,0 kv, para distribuição - fornecimento e instalação. Af_12/2015</v>
          </cell>
          <cell r="C2579" t="str">
            <v>m</v>
          </cell>
          <cell r="D2579" t="str">
            <v>17,82</v>
          </cell>
        </row>
        <row r="2580">
          <cell r="A2580" t="str">
            <v>92987</v>
          </cell>
          <cell r="B2580" t="str">
            <v>Cabo de cobre flexível isolado, 50 mm², anti-chama 450/750 v, para distribuição - fornecimento e instalação. Af_12/2015</v>
          </cell>
          <cell r="C2580" t="str">
            <v>m</v>
          </cell>
          <cell r="D2580" t="str">
            <v>24,67</v>
          </cell>
        </row>
        <row r="2581">
          <cell r="A2581" t="str">
            <v>92988</v>
          </cell>
          <cell r="B2581" t="str">
            <v>Cabo de cobre flexível isolado, 50 mm², anti-chama 0,6/1,0 kv, para distribuição - fornecimento e instalação. Af_12/2015</v>
          </cell>
          <cell r="C2581" t="str">
            <v>m</v>
          </cell>
          <cell r="D2581" t="str">
            <v>24,73</v>
          </cell>
        </row>
        <row r="2582">
          <cell r="A2582" t="str">
            <v>92989</v>
          </cell>
          <cell r="B2582" t="str">
            <v>Cabo de cobre flexível isolado, 70 mm², anti-chama 450/750 v, para distribuição - fornecimento e instalação. Af_12/2015</v>
          </cell>
          <cell r="C2582" t="str">
            <v>m</v>
          </cell>
          <cell r="D2582" t="str">
            <v>34,01</v>
          </cell>
        </row>
        <row r="2583">
          <cell r="A2583" t="str">
            <v>92990</v>
          </cell>
          <cell r="B2583" t="str">
            <v>Cabo de cobre flexível isolado, 70 mm², anti-chama 0,6/1,0 kv, para distribuição - fornecimento e instalação. Af_12/2015</v>
          </cell>
          <cell r="C2583" t="str">
            <v>m</v>
          </cell>
          <cell r="D2583" t="str">
            <v>33,64</v>
          </cell>
        </row>
        <row r="2584">
          <cell r="A2584" t="str">
            <v>92991</v>
          </cell>
          <cell r="B2584" t="str">
            <v>Cabo de cobre flexível isolado, 95 mm², anti-chama 450/750 v, para distribuição - fornecimento e instalação. Af_12/2015</v>
          </cell>
          <cell r="C2584" t="str">
            <v>m</v>
          </cell>
          <cell r="D2584" t="str">
            <v>44,20</v>
          </cell>
        </row>
        <row r="2585">
          <cell r="A2585" t="str">
            <v>92992</v>
          </cell>
          <cell r="B2585" t="str">
            <v>Cabo de cobre flexível isolado, 95 mm², anti-chama 0,6/1,0 kv, para distribuição - fornecimento e instalação. Af_12/2015</v>
          </cell>
          <cell r="C2585" t="str">
            <v>m</v>
          </cell>
          <cell r="D2585" t="str">
            <v>44,23</v>
          </cell>
        </row>
        <row r="2586">
          <cell r="A2586" t="str">
            <v>92993</v>
          </cell>
          <cell r="B2586" t="str">
            <v>Cabo de cobre flexível isolado, 120 mm², anti-chama 450/750 v, para distribuição - fornecimento e instalação. Af_12/2015</v>
          </cell>
          <cell r="C2586" t="str">
            <v>m</v>
          </cell>
          <cell r="D2586" t="str">
            <v>56,47</v>
          </cell>
        </row>
        <row r="2587">
          <cell r="A2587" t="str">
            <v>92994</v>
          </cell>
          <cell r="B2587" t="str">
            <v>Cabo de cobre flexível isolado, 120 mm², anti-chama 0,6/1,0 kv, para distribuição - fornecimento e instalação. Af_12/2015</v>
          </cell>
          <cell r="C2587" t="str">
            <v>m</v>
          </cell>
          <cell r="D2587" t="str">
            <v>57,01</v>
          </cell>
        </row>
        <row r="2588">
          <cell r="A2588" t="str">
            <v>92995</v>
          </cell>
          <cell r="B2588" t="str">
            <v>Cabo de cobre flexível isolado, 150 mm², anti-chama 450/750 v, para distribuição - fornecimento e instalação. Af_12/2015</v>
          </cell>
          <cell r="C2588" t="str">
            <v>m</v>
          </cell>
          <cell r="D2588" t="str">
            <v>70,07</v>
          </cell>
        </row>
        <row r="2589">
          <cell r="A2589" t="str">
            <v>92996</v>
          </cell>
          <cell r="B2589" t="str">
            <v>Cabo de cobre flexível isolado, 150 mm², anti-chama 0,6/1,0 kv, para distribuição - fornecimento e instalação. Af_12/2015</v>
          </cell>
          <cell r="C2589" t="str">
            <v>m</v>
          </cell>
          <cell r="D2589" t="str">
            <v>70,26</v>
          </cell>
        </row>
        <row r="2590">
          <cell r="A2590" t="str">
            <v>92997</v>
          </cell>
          <cell r="B2590" t="str">
            <v>Cabo de cobre flexível isolado, 185 mm², anti-chama 450/750 v, para distribuição - fornecimento e instalação. Af_12/2015</v>
          </cell>
          <cell r="C2590" t="str">
            <v>m</v>
          </cell>
          <cell r="D2590" t="str">
            <v>85,05</v>
          </cell>
        </row>
        <row r="2591">
          <cell r="A2591" t="str">
            <v>92998</v>
          </cell>
          <cell r="B2591" t="str">
            <v>Cabo de cobre flexível isolado, 185 mm², anti-chama 0,6/1,0 kv, para distribuição - fornecimento e instalação. Af_12/2015</v>
          </cell>
          <cell r="C2591" t="str">
            <v>m</v>
          </cell>
          <cell r="D2591" t="str">
            <v>85,83</v>
          </cell>
        </row>
        <row r="2592">
          <cell r="A2592" t="str">
            <v>92999</v>
          </cell>
          <cell r="B2592" t="str">
            <v>Cabo de cobre flexível isolado, 240 mm², anti-chama 450/750 v, para distribuição - fornecimento e instalação. Af_12/2015</v>
          </cell>
          <cell r="C2592" t="str">
            <v>m</v>
          </cell>
          <cell r="D2592" t="str">
            <v>111,73</v>
          </cell>
        </row>
        <row r="2593">
          <cell r="A2593" t="str">
            <v>93000</v>
          </cell>
          <cell r="B2593" t="str">
            <v>Cabo de cobre flexível isolado, 240 mm², anti-chama 0,6/1,0 kv, para distribuição - fornecimento e instalação. Af_12/2015</v>
          </cell>
          <cell r="C2593" t="str">
            <v>m</v>
          </cell>
          <cell r="D2593" t="str">
            <v>112,39</v>
          </cell>
        </row>
        <row r="2594">
          <cell r="A2594" t="str">
            <v>93001</v>
          </cell>
          <cell r="B2594" t="str">
            <v>Cabo de cobre rígido isolado, 300 mm², anti-chama 450/750 v, para distribuição - fornecimento e instalação. Af_12/2015</v>
          </cell>
          <cell r="C2594" t="str">
            <v>m</v>
          </cell>
          <cell r="D2594" t="str">
            <v>136,30</v>
          </cell>
        </row>
        <row r="2595">
          <cell r="A2595" t="str">
            <v>93002</v>
          </cell>
          <cell r="B2595" t="str">
            <v>Cabo de cobre flexível isolado, 300 mm², anti-chama 0,6/1,0 kv, para distribuição - fornecimento e instalação. Af_12/2015</v>
          </cell>
          <cell r="C2595" t="str">
            <v>m</v>
          </cell>
          <cell r="D2595" t="str">
            <v>139,94</v>
          </cell>
        </row>
        <row r="2596">
          <cell r="A2596" t="str">
            <v>83446</v>
          </cell>
          <cell r="B2596" t="str">
            <v>Caixa de passagem 30x30x40 com tampa e dreno brita</v>
          </cell>
          <cell r="C2596" t="str">
            <v>un</v>
          </cell>
          <cell r="D2596" t="str">
            <v>148,18</v>
          </cell>
        </row>
        <row r="2597">
          <cell r="A2597" t="str">
            <v>91936</v>
          </cell>
          <cell r="B2597" t="str">
            <v>Caixa octogonal 4" x 4", pvc, instalada em laje - fornecimento e instalação. Af_12/2015</v>
          </cell>
          <cell r="C2597" t="str">
            <v>un</v>
          </cell>
          <cell r="D2597" t="str">
            <v>9,59</v>
          </cell>
        </row>
        <row r="2598">
          <cell r="A2598" t="str">
            <v>91937</v>
          </cell>
          <cell r="B2598" t="str">
            <v>Caixa octogonal 3" x 3", pvc, instalada em laje - fornecimento e instalação. Af_12/2015</v>
          </cell>
          <cell r="C2598" t="str">
            <v>un</v>
          </cell>
          <cell r="D2598" t="str">
            <v>8,35</v>
          </cell>
        </row>
        <row r="2599">
          <cell r="A2599" t="str">
            <v>91939</v>
          </cell>
          <cell r="B2599" t="str">
            <v>Caixa retangular 4" x 2" alta (2,00 m do piso), pvc, instalada em parede - fornecimento e instalação. Af_12/2015</v>
          </cell>
          <cell r="C2599" t="str">
            <v>un</v>
          </cell>
          <cell r="D2599" t="str">
            <v>22,11</v>
          </cell>
        </row>
        <row r="2600">
          <cell r="A2600" t="str">
            <v>91940</v>
          </cell>
          <cell r="B2600" t="str">
            <v>Caixa retangular 4" x 2" média (1,30 m do piso), pvc, instalada em parede - fornecimento e instalação. Af_12/2015</v>
          </cell>
          <cell r="C2600" t="str">
            <v>un</v>
          </cell>
          <cell r="D2600" t="str">
            <v>11,49</v>
          </cell>
        </row>
        <row r="2601">
          <cell r="A2601" t="str">
            <v>91941</v>
          </cell>
          <cell r="B2601" t="str">
            <v>Caixa retangular 4" x 2" baixa (0,30 m do piso), pvc, instalada em parede - fornecimento e instalação. Af_12/2015</v>
          </cell>
          <cell r="C2601" t="str">
            <v>un</v>
          </cell>
          <cell r="D2601" t="str">
            <v>7,51</v>
          </cell>
        </row>
        <row r="2602">
          <cell r="A2602" t="str">
            <v>91942</v>
          </cell>
          <cell r="B2602" t="str">
            <v>Caixa retangular 4" x 4" alta (2,00 m do piso), pvc, instalada em parede - fornecimento e instalação. Af_12/2015</v>
          </cell>
          <cell r="C2602" t="str">
            <v>un</v>
          </cell>
          <cell r="D2602" t="str">
            <v>26,75</v>
          </cell>
        </row>
        <row r="2603">
          <cell r="A2603" t="str">
            <v>91943</v>
          </cell>
          <cell r="B2603" t="str">
            <v>Caixa retangular 4" x 4" média (1,30 m do piso), pvc, instalada em parede - fornecimento e instalação. Af_12/2015</v>
          </cell>
          <cell r="C2603" t="str">
            <v>un</v>
          </cell>
          <cell r="D2603" t="str">
            <v>14,53</v>
          </cell>
        </row>
        <row r="2604">
          <cell r="A2604" t="str">
            <v>91944</v>
          </cell>
          <cell r="B2604" t="str">
            <v>Caixa retangular 4" x 4" baixa (0,30 m do piso), pvc, instalada em parede - fornecimento e instalação. Af_12/2015</v>
          </cell>
          <cell r="C2604" t="str">
            <v>un</v>
          </cell>
          <cell r="D2604" t="str">
            <v>9,97</v>
          </cell>
        </row>
        <row r="2605">
          <cell r="A2605" t="str">
            <v>92865</v>
          </cell>
          <cell r="B2605" t="str">
            <v>Caixa octogonal 4" x 4", metálica, instalada em laje - fornecimento e instalação. Af_12/2015</v>
          </cell>
          <cell r="C2605" t="str">
            <v>un</v>
          </cell>
          <cell r="D2605" t="str">
            <v>7,18</v>
          </cell>
        </row>
        <row r="2606">
          <cell r="A2606" t="str">
            <v>92866</v>
          </cell>
          <cell r="B2606" t="str">
            <v>Caixa sextavada 3" x 3", metálica, instalada em laje - fornecimento e instalação. Af_12/2015</v>
          </cell>
          <cell r="C2606" t="str">
            <v>un</v>
          </cell>
          <cell r="D2606" t="str">
            <v>6,40</v>
          </cell>
        </row>
        <row r="2607">
          <cell r="A2607" t="str">
            <v>92867</v>
          </cell>
          <cell r="B2607" t="str">
            <v>Caixa retangular 4" x 2" alta (2,00 m do piso), metálica, instalada em parede - fornecimento e instalação. Af_12/2015</v>
          </cell>
          <cell r="C2607" t="str">
            <v>un</v>
          </cell>
          <cell r="D2607" t="str">
            <v>21,33</v>
          </cell>
        </row>
        <row r="2608">
          <cell r="A2608" t="str">
            <v>92868</v>
          </cell>
          <cell r="B2608" t="str">
            <v>Caixa retangular 4" x 2" média (1,30 m do piso), metálica, instalada em parede - fornecimento e instalação. Af_12/2015</v>
          </cell>
          <cell r="C2608" t="str">
            <v>un</v>
          </cell>
          <cell r="D2608" t="str">
            <v>10,71</v>
          </cell>
        </row>
        <row r="2609">
          <cell r="A2609" t="str">
            <v>92869</v>
          </cell>
          <cell r="B2609" t="str">
            <v>Caixa retangular 4" x 2" baixa (0,30 m do piso), metálica, instalada em parede - fornecimento e instalação. Af_12/2015</v>
          </cell>
          <cell r="C2609" t="str">
            <v>un</v>
          </cell>
          <cell r="D2609" t="str">
            <v>6,73</v>
          </cell>
        </row>
        <row r="2610">
          <cell r="A2610" t="str">
            <v>92870</v>
          </cell>
          <cell r="B2610" t="str">
            <v>Caixa retangular 4" x 4" alta (2,00 m do piso), metálica, instalada em parede - fornecimento e instalação. Af_12/2015</v>
          </cell>
          <cell r="C2610" t="str">
            <v>un</v>
          </cell>
          <cell r="D2610" t="str">
            <v>25,28</v>
          </cell>
        </row>
        <row r="2611">
          <cell r="A2611" t="str">
            <v>92871</v>
          </cell>
          <cell r="B2611" t="str">
            <v>Caixa retangular 4" x 4" média (1,30 m do piso), metálica, instalada em parede - fornecimento e instalação. Af_12/2015</v>
          </cell>
          <cell r="C2611" t="str">
            <v>un</v>
          </cell>
          <cell r="D2611" t="str">
            <v>13,06</v>
          </cell>
        </row>
        <row r="2612">
          <cell r="A2612" t="str">
            <v>92872</v>
          </cell>
          <cell r="B2612" t="str">
            <v>Caixa retangular 4" x 4" baixa (0,30 m do piso), metálica, instalada em parede - fornecimento e instalação. Af_12/2015</v>
          </cell>
          <cell r="C2612" t="str">
            <v>un</v>
          </cell>
          <cell r="D2612" t="str">
            <v>8,50</v>
          </cell>
        </row>
        <row r="2613">
          <cell r="A2613" t="str">
            <v>95777</v>
          </cell>
          <cell r="B2613" t="str">
            <v>Condulete de alumínio, tipo b, para eletroduto de aço galvanizado dn 20 mm (3/4''), aparente - fornecimento e instalação. Af_11/2016_p</v>
          </cell>
          <cell r="C2613" t="str">
            <v>un</v>
          </cell>
          <cell r="D2613" t="str">
            <v>21,45</v>
          </cell>
        </row>
        <row r="2614">
          <cell r="A2614" t="str">
            <v>95778</v>
          </cell>
          <cell r="B2614" t="str">
            <v>Condulete de alumínio, tipo c, para eletroduto de aço galvanizado dn 20 mm (3/4''), aparente - fornecimento e instalação. Af_11/2016_p</v>
          </cell>
          <cell r="C2614" t="str">
            <v>un</v>
          </cell>
          <cell r="D2614" t="str">
            <v>21,92</v>
          </cell>
        </row>
        <row r="2615">
          <cell r="A2615" t="str">
            <v>95779</v>
          </cell>
          <cell r="B2615" t="str">
            <v>Condulete de alumínio, tipo e, para eletroduto de aço galvanizado dn 20 mm (3/4''), aparente - fornecimento e instalação. Af_11/2016_p</v>
          </cell>
          <cell r="C2615" t="str">
            <v>un</v>
          </cell>
          <cell r="D2615" t="str">
            <v>20,35</v>
          </cell>
        </row>
        <row r="2616">
          <cell r="A2616" t="str">
            <v>95780</v>
          </cell>
          <cell r="B2616" t="str">
            <v>Condulete de alumínio, tipo b, para eletroduto de aço galvanizado dn 25 mm (1''), aparente - fornecimento e instalação. Af_11/2016_p</v>
          </cell>
          <cell r="C2616" t="str">
            <v>un</v>
          </cell>
          <cell r="D2616" t="str">
            <v>24,16</v>
          </cell>
        </row>
        <row r="2617">
          <cell r="A2617" t="str">
            <v>95781</v>
          </cell>
          <cell r="B2617" t="str">
            <v>Condulete de alumínio, tipo c, para eletroduto de aço galvanizado dn 25 mm (1''), aparente - fornecimento e instalação. Af_11/2016_p</v>
          </cell>
          <cell r="C2617" t="str">
            <v>un</v>
          </cell>
          <cell r="D2617" t="str">
            <v>24,51</v>
          </cell>
        </row>
        <row r="2618">
          <cell r="A2618" t="str">
            <v>95782</v>
          </cell>
          <cell r="B2618" t="str">
            <v>Condulete de alumínio, tipo e, eletroduto de aço galvanizado dn 25 mm (1''), aparente - fornecimento e instalação. Af_11/2016_p</v>
          </cell>
          <cell r="C2618" t="str">
            <v>un</v>
          </cell>
          <cell r="D2618" t="str">
            <v>25,42</v>
          </cell>
        </row>
        <row r="2619">
          <cell r="A2619" t="str">
            <v>95785</v>
          </cell>
          <cell r="B2619" t="str">
            <v>Condulete de alumínio, tipo e, para eletroduto de aço galvanizado dn 32 mm (1 1/4''), aparente - fornecimento e instalação. Af_11/2016_p</v>
          </cell>
          <cell r="C2619" t="str">
            <v>un</v>
          </cell>
          <cell r="D2619" t="str">
            <v>28,69</v>
          </cell>
        </row>
        <row r="2620">
          <cell r="A2620" t="str">
            <v>95787</v>
          </cell>
          <cell r="B2620" t="str">
            <v>Condulete de alumínio, tipo lr, para eletroduto de aço galvanizado dn 20 mm (3/4''), aparente - fornecimento e instalação. Af_11/2016_p</v>
          </cell>
          <cell r="C2620" t="str">
            <v>un</v>
          </cell>
          <cell r="D2620" t="str">
            <v>21,87</v>
          </cell>
        </row>
        <row r="2621">
          <cell r="A2621" t="str">
            <v>95789</v>
          </cell>
          <cell r="B2621" t="str">
            <v>Condulete de alumínio, tipo lr, para eletroduto de aço galvanizado dn 25 mm (1''), aparente - fornecimento e instalação. Af_11/2016_p</v>
          </cell>
          <cell r="C2621" t="str">
            <v>un</v>
          </cell>
          <cell r="D2621" t="str">
            <v>26,64</v>
          </cell>
        </row>
        <row r="2622">
          <cell r="A2622" t="str">
            <v>95791</v>
          </cell>
          <cell r="B2622" t="str">
            <v>Condulete de alumínio, tipo lr, para eletroduto de aço galvanizado dn 32 mm (1 1/4''), aparente - fornecimento e instalação. Af_11/2016_p</v>
          </cell>
          <cell r="C2622" t="str">
            <v>un</v>
          </cell>
          <cell r="D2622" t="str">
            <v>33,72</v>
          </cell>
        </row>
        <row r="2623">
          <cell r="A2623" t="str">
            <v>95795</v>
          </cell>
          <cell r="B2623" t="str">
            <v>Condulete de alumínio, tipo t, para eletroduto de aço galvanizado dn 20 mm (3/4''), aparente - fornecimento e instalação. Af_11/2016_p</v>
          </cell>
          <cell r="C2623" t="str">
            <v>un</v>
          </cell>
          <cell r="D2623" t="str">
            <v>25,27</v>
          </cell>
        </row>
        <row r="2624">
          <cell r="A2624" t="str">
            <v>95796</v>
          </cell>
          <cell r="B2624" t="str">
            <v>Condulete de alumínio, tipo t, para eletroduto de aço galvanizado dn 25 mm (1''), aparente - fornecimento e instalação. Af_11/2016_p</v>
          </cell>
          <cell r="C2624" t="str">
            <v>un</v>
          </cell>
          <cell r="D2624" t="str">
            <v>31,36</v>
          </cell>
        </row>
        <row r="2625">
          <cell r="A2625" t="str">
            <v>95797</v>
          </cell>
          <cell r="B2625" t="str">
            <v>Condulete de alumínio, tipo t, para eletroduto de aço galvanizado dn 32 mm (1 1/4''), aparente - fornecimento e instalação. Af_11/2016_p</v>
          </cell>
          <cell r="C2625" t="str">
            <v>un</v>
          </cell>
          <cell r="D2625" t="str">
            <v>39,29</v>
          </cell>
        </row>
        <row r="2626">
          <cell r="A2626" t="str">
            <v>95801</v>
          </cell>
          <cell r="B2626" t="str">
            <v>Condulete de alumínio, tipo x, para eletroduto de aço galvanizado dn 20 mm (3/4''), aparente - fornecimento e instalação. Af_11/2016_p</v>
          </cell>
          <cell r="C2626" t="str">
            <v>un</v>
          </cell>
          <cell r="D2626" t="str">
            <v>30,16</v>
          </cell>
        </row>
        <row r="2627">
          <cell r="A2627" t="str">
            <v>95802</v>
          </cell>
          <cell r="B2627" t="str">
            <v>Condulete de alumínio, tipo x, para eletroduto de aço galvanizado dn 25 mm (1''), aparente - fornecimento e instalação. Af_11/2016_p</v>
          </cell>
          <cell r="C2627" t="str">
            <v>un</v>
          </cell>
          <cell r="D2627" t="str">
            <v>33,55</v>
          </cell>
        </row>
        <row r="2628">
          <cell r="A2628" t="str">
            <v>95803</v>
          </cell>
          <cell r="B2628" t="str">
            <v>Condulete de alumínio, tipo x, para eletroduto de aço galvanizado dn 32 mm (1 1/4''), aparente - fornecimento e instalação. Af_11/2016_p</v>
          </cell>
          <cell r="C2628" t="str">
            <v>un</v>
          </cell>
          <cell r="D2628" t="str">
            <v>43,70</v>
          </cell>
        </row>
        <row r="2629">
          <cell r="A2629" t="str">
            <v>95804</v>
          </cell>
          <cell r="B2629" t="str">
            <v>Condulete de pvc, tipo b, para eletroduto de pvc soldável dn 20 mm (1/2''), aparente - fornecimento e instalação. Af_11/2016</v>
          </cell>
          <cell r="C2629" t="str">
            <v>un</v>
          </cell>
          <cell r="D2629" t="str">
            <v>17,90</v>
          </cell>
        </row>
        <row r="2630">
          <cell r="A2630" t="str">
            <v>95805</v>
          </cell>
          <cell r="B2630" t="str">
            <v>Condulete de pvc, tipo b, para eletroduto de pvc soldável dn 25 mm (3/4''), aparente - fornecimento e instalação. Af_11/2016</v>
          </cell>
          <cell r="C2630" t="str">
            <v>un</v>
          </cell>
          <cell r="D2630" t="str">
            <v>18,08</v>
          </cell>
        </row>
        <row r="2631">
          <cell r="A2631" t="str">
            <v>95806</v>
          </cell>
          <cell r="B2631" t="str">
            <v>Condulete de pvc, tipo b, para eletroduto de pvc soldável dn 32 mm (1''), aparente - fornecimento e instalação. Af_11/2016</v>
          </cell>
          <cell r="C2631" t="str">
            <v>un</v>
          </cell>
          <cell r="D2631" t="str">
            <v>18,64</v>
          </cell>
        </row>
        <row r="2632">
          <cell r="A2632" t="str">
            <v>95807</v>
          </cell>
          <cell r="B2632" t="str">
            <v>Condulete de pvc, tipo ll, para eletroduto de pvc soldável dn 20 mm (1/2''), aparente - fornecimento e instalação. Af_11/2016</v>
          </cell>
          <cell r="C2632" t="str">
            <v>un</v>
          </cell>
          <cell r="D2632" t="str">
            <v>20,67</v>
          </cell>
        </row>
        <row r="2633">
          <cell r="A2633" t="str">
            <v>95808</v>
          </cell>
          <cell r="B2633" t="str">
            <v>Condulete de pvc, tipo ll, para eletroduto de pvc soldável dn 25 mm (3/4''), aparente - fornecimento e instalação. Af_11/2016</v>
          </cell>
          <cell r="C2633" t="str">
            <v>un</v>
          </cell>
          <cell r="D2633" t="str">
            <v>21,22</v>
          </cell>
        </row>
        <row r="2634">
          <cell r="A2634" t="str">
            <v>95809</v>
          </cell>
          <cell r="B2634" t="str">
            <v>Condulete de pvc, tipo ll, para eletroduto de pvc soldável dn 32 mm (1''), aparente - fornecimento e instalação. Af_11/2016</v>
          </cell>
          <cell r="C2634" t="str">
            <v>un</v>
          </cell>
          <cell r="D2634" t="str">
            <v>23,17</v>
          </cell>
        </row>
        <row r="2635">
          <cell r="A2635" t="str">
            <v>95810</v>
          </cell>
          <cell r="B2635" t="str">
            <v>Condulete de pvc, tipo lb, para eletroduto de pvc soldável dn 20 mm (1/2''), aparente - fornecimento e instalação. Af_11/2016</v>
          </cell>
          <cell r="C2635" t="str">
            <v>un</v>
          </cell>
          <cell r="D2635" t="str">
            <v>10,36</v>
          </cell>
        </row>
        <row r="2636">
          <cell r="A2636" t="str">
            <v>95811</v>
          </cell>
          <cell r="B2636" t="str">
            <v>Condulete de pvc, tipo lb, para eletroduto de pvc soldável dn 25 mm (3/4''), aparente - fornecimento e instalação. Af_11/2016</v>
          </cell>
          <cell r="C2636" t="str">
            <v>un</v>
          </cell>
          <cell r="D2636" t="str">
            <v>10,91</v>
          </cell>
        </row>
        <row r="2637">
          <cell r="A2637" t="str">
            <v>95812</v>
          </cell>
          <cell r="B2637" t="str">
            <v>Condulete de pvc, tipo lb, para eletroduto de pvc soldável dn 32 mm (1''), aparente - fornecimento e instalação. Af_11/2016</v>
          </cell>
          <cell r="C2637" t="str">
            <v>un</v>
          </cell>
          <cell r="D2637" t="str">
            <v>12,86</v>
          </cell>
        </row>
        <row r="2638">
          <cell r="A2638" t="str">
            <v>95813</v>
          </cell>
          <cell r="B2638" t="str">
            <v>Condulete de pvc, tipo tb, para eletroduto de pvc soldável dn 20 mm (1/2''), aparente - fornecimento e instalação. Af_11/2016</v>
          </cell>
          <cell r="C2638" t="str">
            <v>un</v>
          </cell>
          <cell r="D2638" t="str">
            <v>12,68</v>
          </cell>
        </row>
        <row r="2639">
          <cell r="A2639" t="str">
            <v>95814</v>
          </cell>
          <cell r="B2639" t="str">
            <v>Condulete de pvc, tipo tb, para eletroduto de pvc soldável dn 25 mm (3/4''), aparente - fornecimento e instalação. Af_11/2016</v>
          </cell>
          <cell r="C2639" t="str">
            <v>un</v>
          </cell>
          <cell r="D2639" t="str">
            <v>13,51</v>
          </cell>
        </row>
        <row r="2640">
          <cell r="A2640" t="str">
            <v>95815</v>
          </cell>
          <cell r="B2640" t="str">
            <v>Condulete de pvc, tipo tb, para eletroduto de pvc soldável dn 32 mm (1''), aparente - fornecimento e instalação. Af_11/2016</v>
          </cell>
          <cell r="C2640" t="str">
            <v>un</v>
          </cell>
          <cell r="D2640" t="str">
            <v>17,20</v>
          </cell>
        </row>
        <row r="2641">
          <cell r="A2641" t="str">
            <v>95816</v>
          </cell>
          <cell r="B2641" t="str">
            <v>Condulete de pvc, tipo x, para eletroduto de pvc soldável dn 20 mm (1/2''), aparente - fornecimento e instalação. Af_11/2016</v>
          </cell>
          <cell r="C2641" t="str">
            <v>un</v>
          </cell>
          <cell r="D2641" t="str">
            <v>25,49</v>
          </cell>
        </row>
        <row r="2642">
          <cell r="A2642" t="str">
            <v>95817</v>
          </cell>
          <cell r="B2642" t="str">
            <v>Condulete de pvc, tipo x, para eletroduto de pvc soldável dn 25 mm (3/4''), aparente - fornecimento e instalação. Af_11/2016</v>
          </cell>
          <cell r="C2642" t="str">
            <v>un</v>
          </cell>
          <cell r="D2642" t="str">
            <v>26,29</v>
          </cell>
        </row>
        <row r="2643">
          <cell r="A2643" t="str">
            <v>95818</v>
          </cell>
          <cell r="B2643" t="str">
            <v>Condulete de pvc, tipo x, para eletroduto de pvc soldável dn 32 mm (1''), aparente - fornecimento e instalação. Af_11/2016</v>
          </cell>
          <cell r="C2643" t="str">
            <v>un</v>
          </cell>
          <cell r="D2643" t="str">
            <v>31,27</v>
          </cell>
        </row>
        <row r="2644">
          <cell r="A2644" t="str">
            <v>97886</v>
          </cell>
          <cell r="B2644" t="str">
            <v>Caixa enterrada elétrica retangular, em alvenaria com tijolos cerâmicos maciços, fundo com brita, dimensões internas: 0,3x0,3x0,3 m. Af_05/2018</v>
          </cell>
          <cell r="C2644" t="str">
            <v>un</v>
          </cell>
          <cell r="D2644" t="str">
            <v>122,30</v>
          </cell>
        </row>
        <row r="2645">
          <cell r="A2645" t="str">
            <v>97887</v>
          </cell>
          <cell r="B2645" t="str">
            <v>Caixa enterrada elétrica retangular, em alvenaria com tijolos cerâmicos maciços, fundo com brita, dimensões internas: 0,4x0,4x0,4 m. Af_05/2018</v>
          </cell>
          <cell r="C2645" t="str">
            <v>un</v>
          </cell>
          <cell r="D2645" t="str">
            <v>192,99</v>
          </cell>
        </row>
        <row r="2646">
          <cell r="A2646" t="str">
            <v>97888</v>
          </cell>
          <cell r="B2646" t="str">
            <v>Caixa enterrada elétrica retangular, em alvenaria com tijolos cerâmicos maciços, fundo com brita, dimensões internas: 0,6x0,6x0,6 m. Af_05/2018</v>
          </cell>
          <cell r="C2646" t="str">
            <v>un</v>
          </cell>
          <cell r="D2646" t="str">
            <v>371,41</v>
          </cell>
        </row>
        <row r="2647">
          <cell r="A2647" t="str">
            <v>97889</v>
          </cell>
          <cell r="B2647" t="str">
            <v>Caixa enterrada elétrica retangular, em alvenaria com tijolos cerâmicos maciços, fundo com brita, dimensões internas: 0,8x0,8x0,6 m. Af_05/2018</v>
          </cell>
          <cell r="C2647" t="str">
            <v>un</v>
          </cell>
          <cell r="D2647" t="str">
            <v>497,63</v>
          </cell>
        </row>
        <row r="2648">
          <cell r="A2648" t="str">
            <v>97890</v>
          </cell>
          <cell r="B2648" t="str">
            <v>Caixa enterrada elétrica retangular, em alvenaria com tijolos cerâmicos maciços, fundo com brita, dimensões internas: 1x1x0,6 m. Af_05/2018</v>
          </cell>
          <cell r="C2648" t="str">
            <v>un</v>
          </cell>
          <cell r="D2648" t="str">
            <v>564,83</v>
          </cell>
        </row>
        <row r="2649">
          <cell r="A2649" t="str">
            <v>97891</v>
          </cell>
          <cell r="B2649" t="str">
            <v>Caixa enterrada elétrica retangular, em alvenaria com blocos de concreto, fundo com brita, dimensões internas: 0,4x0,4x0,4 m. Af_05/2018</v>
          </cell>
          <cell r="C2649" t="str">
            <v>un</v>
          </cell>
          <cell r="D2649" t="str">
            <v>144,69</v>
          </cell>
        </row>
        <row r="2650">
          <cell r="A2650" t="str">
            <v>97892</v>
          </cell>
          <cell r="B2650" t="str">
            <v>Caixa enterrada elétrica retangular, em alvenaria com blocos de concreto, fundo com brita, dimensões internas: 0,6x0,6x0,6 m. Af_05/2018</v>
          </cell>
          <cell r="C2650" t="str">
            <v>un</v>
          </cell>
          <cell r="D2650" t="str">
            <v>269,25</v>
          </cell>
        </row>
        <row r="2651">
          <cell r="A2651" t="str">
            <v>97893</v>
          </cell>
          <cell r="B2651" t="str">
            <v>Caixa enterrada elétrica retangular, em alvenaria com blocos de concreto, fundo com brita, dimensões internas: 0,8x0,8x0,6 m. Af_05/2018</v>
          </cell>
          <cell r="C2651" t="str">
            <v>un</v>
          </cell>
          <cell r="D2651" t="str">
            <v>367,34</v>
          </cell>
        </row>
        <row r="2652">
          <cell r="A2652" t="str">
            <v>97894</v>
          </cell>
          <cell r="B2652" t="str">
            <v>Caixa enterrada elétrica retangular, em alvenaria com blocos de concreto, fundo com brita, dimensões internas: 1x1x0,6 m. Af_05/2018</v>
          </cell>
          <cell r="C2652" t="str">
            <v>un</v>
          </cell>
          <cell r="D2652" t="str">
            <v>406,93</v>
          </cell>
        </row>
        <row r="2653">
          <cell r="A2653" t="str">
            <v>68066</v>
          </cell>
          <cell r="B2653" t="str">
            <v>Caixa de protecao para medidor monofasico, fornecimento e instalacao</v>
          </cell>
          <cell r="C2653" t="str">
            <v>un</v>
          </cell>
          <cell r="D2653" t="str">
            <v>98,94</v>
          </cell>
        </row>
        <row r="2654">
          <cell r="A2654" t="str">
            <v>72319</v>
          </cell>
          <cell r="B2654" t="str">
            <v>Disjuntor baixa tensao tripolar a seco  800a/600v, inclusive eletrotécnico</v>
          </cell>
          <cell r="C2654" t="str">
            <v>un</v>
          </cell>
          <cell r="D2654" t="str">
            <v>3.923,15</v>
          </cell>
        </row>
        <row r="2655">
          <cell r="A2655" t="str">
            <v>72341</v>
          </cell>
          <cell r="B2655" t="str">
            <v>Contator tripolar i nominal 12a - fornecimento e instalacao inclusive eletrotécnico</v>
          </cell>
          <cell r="C2655" t="str">
            <v>un</v>
          </cell>
          <cell r="D2655" t="str">
            <v>236,47</v>
          </cell>
        </row>
        <row r="2656">
          <cell r="A2656" t="str">
            <v>72343</v>
          </cell>
          <cell r="B2656" t="str">
            <v>Contator tripolar i nominal 22a - fornecimento e instalacao inclusive eletrotécnico</v>
          </cell>
          <cell r="C2656" t="str">
            <v>un</v>
          </cell>
          <cell r="D2656" t="str">
            <v>280,10</v>
          </cell>
        </row>
        <row r="2657">
          <cell r="A2657" t="str">
            <v>72344</v>
          </cell>
          <cell r="B2657" t="str">
            <v>Contator tripolar i nominal 36a - fornecimento e instalacao inclusive eletrotécnico</v>
          </cell>
          <cell r="C2657" t="str">
            <v>un</v>
          </cell>
          <cell r="D2657" t="str">
            <v>436,50</v>
          </cell>
        </row>
        <row r="2658">
          <cell r="A2658" t="str">
            <v>72345</v>
          </cell>
          <cell r="B2658" t="str">
            <v>Contator tripolar i nomimal 94a - fornecimento e instalacao inclusive eletrotécnico</v>
          </cell>
          <cell r="C2658" t="str">
            <v>un</v>
          </cell>
          <cell r="D2658" t="str">
            <v>1.236,17</v>
          </cell>
        </row>
        <row r="2659">
          <cell r="A2659" t="str">
            <v>74130/1</v>
          </cell>
          <cell r="B2659" t="str">
            <v>Disjuntor termomagnetico monopolar padrao nema (americano) 10 a 30a 240v, fornecimento e instalacao</v>
          </cell>
          <cell r="C2659" t="str">
            <v>un</v>
          </cell>
          <cell r="D2659" t="str">
            <v>11,96</v>
          </cell>
        </row>
        <row r="2660">
          <cell r="A2660" t="str">
            <v>74130/2</v>
          </cell>
          <cell r="B2660" t="str">
            <v>Disjuntor termomagnetico monopolar padrao nema (americano) 35 a 50a 240v, fornecimento e instalacao</v>
          </cell>
          <cell r="C2660" t="str">
            <v>un</v>
          </cell>
          <cell r="D2660" t="str">
            <v>18,19</v>
          </cell>
        </row>
        <row r="2661">
          <cell r="A2661" t="str">
            <v>74130/3</v>
          </cell>
          <cell r="B2661" t="str">
            <v>Disjuntor termomagnetico bipolar padrao nema (americano) 10 a 50a 240v, fornecimento e instalacao</v>
          </cell>
          <cell r="C2661" t="str">
            <v>un</v>
          </cell>
          <cell r="D2661" t="str">
            <v>52,82</v>
          </cell>
        </row>
        <row r="2662">
          <cell r="A2662" t="str">
            <v>74130/4</v>
          </cell>
          <cell r="B2662" t="str">
            <v>Disjuntor termomagnetico tripolar padrao nema (americano) 10 a 50a 240v, fornecimento e instalacao</v>
          </cell>
          <cell r="C2662" t="str">
            <v>un</v>
          </cell>
          <cell r="D2662" t="str">
            <v>77,36</v>
          </cell>
        </row>
        <row r="2663">
          <cell r="A2663" t="str">
            <v>74130/5</v>
          </cell>
          <cell r="B2663" t="str">
            <v>Disjuntor termomagnetico tripolar padrao nema (americano) 60 a 100a 240v, fornecimento e instalacao</v>
          </cell>
          <cell r="C2663" t="str">
            <v>un</v>
          </cell>
          <cell r="D2663" t="str">
            <v>102,61</v>
          </cell>
        </row>
        <row r="2664">
          <cell r="A2664" t="str">
            <v>74130/6</v>
          </cell>
          <cell r="B2664" t="str">
            <v>Disjuntor termomagnetico tripolar padrao nema (americano) 125 a 150a 240v, fornecimento e instalacao</v>
          </cell>
          <cell r="C2664" t="str">
            <v>un</v>
          </cell>
          <cell r="D2664" t="str">
            <v>287,71</v>
          </cell>
        </row>
        <row r="2665">
          <cell r="A2665" t="str">
            <v>74130/7</v>
          </cell>
          <cell r="B2665" t="str">
            <v>Disjuntor termomagnetico tripolar em caixa moldada 250a 600v, fornecimento e instalacao</v>
          </cell>
          <cell r="C2665" t="str">
            <v>un</v>
          </cell>
          <cell r="D2665" t="str">
            <v>741,11</v>
          </cell>
        </row>
        <row r="2666">
          <cell r="A2666" t="str">
            <v>74130/8</v>
          </cell>
          <cell r="B2666" t="str">
            <v>Disjuntor termomagnetico tripolar em caixa moldada 300 a 400a 600v, fornecimento e instalacao</v>
          </cell>
          <cell r="C2666" t="str">
            <v>un</v>
          </cell>
          <cell r="D2666" t="str">
            <v>1.012,18</v>
          </cell>
        </row>
        <row r="2667">
          <cell r="A2667" t="str">
            <v>74130/9</v>
          </cell>
          <cell r="B2667" t="str">
            <v>Disjuntor termomagnetico tripolar em caixa moldada 500 a 600a 600v, fornecimento e instalacao</v>
          </cell>
          <cell r="C2667" t="str">
            <v>un</v>
          </cell>
          <cell r="D2667" t="str">
            <v>1.656,97</v>
          </cell>
        </row>
        <row r="2668">
          <cell r="A2668" t="str">
            <v>74130/10</v>
          </cell>
          <cell r="B2668" t="str">
            <v>Disjuntor termomagnetico tripolar em caixa moldada 175 a 225a 240v, fornecimento e instalacao</v>
          </cell>
          <cell r="C2668" t="str">
            <v>un</v>
          </cell>
          <cell r="D2668" t="str">
            <v>448,83</v>
          </cell>
        </row>
        <row r="2669">
          <cell r="A2669" t="str">
            <v>74131/1</v>
          </cell>
          <cell r="B2669" t="str">
            <v>Quadro de distribuicao de energia de embutir, em chapa metalica, para 3 disjuntores termomagneticos monopolares sem barramento fornecimento e instalacao</v>
          </cell>
          <cell r="C2669" t="str">
            <v>un</v>
          </cell>
          <cell r="D2669" t="str">
            <v>53,89</v>
          </cell>
        </row>
        <row r="2670">
          <cell r="A2670" t="str">
            <v>74131/4</v>
          </cell>
          <cell r="B2670" t="str">
            <v>Quadro de distribuicao de energia de embutir, em chapa metalica, para 18 disjuntores termomagneticos monopolares, com barramento trifasico e neutro, fornecimento e instalacao</v>
          </cell>
          <cell r="C2670" t="str">
            <v>un</v>
          </cell>
          <cell r="D2670" t="str">
            <v>286,49</v>
          </cell>
        </row>
        <row r="2671">
          <cell r="A2671" t="str">
            <v>74131/5</v>
          </cell>
          <cell r="B2671" t="str">
            <v>Quadro de distribuicao de energia de embutir, em chapa metalica, para 24 disjuntores termomagneticos monopolares, com barramento trifasico e neutro, fornecimento e instalacao</v>
          </cell>
          <cell r="C2671" t="str">
            <v>un</v>
          </cell>
          <cell r="D2671" t="str">
            <v>334,08</v>
          </cell>
        </row>
        <row r="2672">
          <cell r="A2672" t="str">
            <v>74131/6</v>
          </cell>
          <cell r="B2672" t="str">
            <v>Quadro de distribuicao de energia de embutir, em chapa metalica, para 32 disjuntores termomagneticos monopolares, com barramento trifasico e neutro, fornecimento e instalacao</v>
          </cell>
          <cell r="C2672" t="str">
            <v>un</v>
          </cell>
          <cell r="D2672" t="str">
            <v>611,33</v>
          </cell>
        </row>
        <row r="2673">
          <cell r="A2673" t="str">
            <v>74131/7</v>
          </cell>
          <cell r="B2673" t="str">
            <v>Quadro de distribuicao de energia de embutir, em chapa metalica, para 40 disjuntores termomagneticos monopolares, com barramento trifasico e neutro, fornecimento e instalacao</v>
          </cell>
          <cell r="C2673" t="str">
            <v>un</v>
          </cell>
          <cell r="D2673" t="str">
            <v>526,04</v>
          </cell>
        </row>
        <row r="2674">
          <cell r="A2674" t="str">
            <v>74131/8</v>
          </cell>
          <cell r="B2674" t="str">
            <v>Quadro de distribuicao de energia de embutir, em chapa metalica, para 50 disjuntores termomagneticos monopolares, com barramento trifasico e neutro, fornecimento e instalacao</v>
          </cell>
          <cell r="C2674" t="str">
            <v>un</v>
          </cell>
          <cell r="D2674" t="str">
            <v>781,58</v>
          </cell>
        </row>
        <row r="2675">
          <cell r="A2675" t="str">
            <v>83463</v>
          </cell>
          <cell r="B2675" t="str">
            <v>Quadro de distribuicao de energia em chapa de aco galvanizado, para 12 disjuntores termomagneticos monopolares, com barramento trifasico e neutro - fornecimento e instalacao</v>
          </cell>
          <cell r="C2675" t="str">
            <v>un</v>
          </cell>
          <cell r="D2675" t="str">
            <v>213,30</v>
          </cell>
        </row>
        <row r="2676">
          <cell r="A2676" t="str">
            <v>84402</v>
          </cell>
          <cell r="B2676" t="str">
            <v>Quadro de distribuicao de energia p/ 6 disjuntores termomagneticos monopolares sem barramento, de embutir, em chapa metalica - fornecimento e instalacao</v>
          </cell>
          <cell r="C2676" t="str">
            <v>un</v>
          </cell>
          <cell r="D2676" t="str">
            <v>59,46</v>
          </cell>
        </row>
        <row r="2677">
          <cell r="A2677" t="str">
            <v>93653</v>
          </cell>
          <cell r="B2677" t="str">
            <v>Disjuntor monopolar tipo din, corrente nominal de 10a - fornecimento e instalação. Af_04/2016</v>
          </cell>
          <cell r="C2677" t="str">
            <v>un</v>
          </cell>
          <cell r="D2677" t="str">
            <v>8,92</v>
          </cell>
        </row>
        <row r="2678">
          <cell r="A2678" t="str">
            <v>93654</v>
          </cell>
          <cell r="B2678" t="str">
            <v>Disjuntor monopolar tipo din, corrente nominal de 16a - fornecimento e instalação. Af_04/2016</v>
          </cell>
          <cell r="C2678" t="str">
            <v>un</v>
          </cell>
          <cell r="D2678" t="str">
            <v>9,43</v>
          </cell>
        </row>
        <row r="2679">
          <cell r="A2679" t="str">
            <v>93655</v>
          </cell>
          <cell r="B2679" t="str">
            <v>Disjuntor monopolar tipo din, corrente nominal de 20a - fornecimento e instalação. Af_04/2016</v>
          </cell>
          <cell r="C2679" t="str">
            <v>un</v>
          </cell>
          <cell r="D2679" t="str">
            <v>10,26</v>
          </cell>
        </row>
        <row r="2680">
          <cell r="A2680" t="str">
            <v>93656</v>
          </cell>
          <cell r="B2680" t="str">
            <v>Disjuntor monopolar tipo din, corrente nominal de 25a - fornecimento e instalação. Af_04/2016</v>
          </cell>
          <cell r="C2680" t="str">
            <v>un</v>
          </cell>
          <cell r="D2680" t="str">
            <v>10,26</v>
          </cell>
        </row>
        <row r="2681">
          <cell r="A2681" t="str">
            <v>93657</v>
          </cell>
          <cell r="B2681" t="str">
            <v>Disjuntor monopolar tipo din, corrente nominal de 32a - fornecimento e instalação. Af_04/2016</v>
          </cell>
          <cell r="C2681" t="str">
            <v>un</v>
          </cell>
          <cell r="D2681" t="str">
            <v>11,35</v>
          </cell>
        </row>
        <row r="2682">
          <cell r="A2682" t="str">
            <v>93658</v>
          </cell>
          <cell r="B2682" t="str">
            <v>Disjuntor monopolar tipo din, corrente nominal de 40a - fornecimento e instalação. Af_04/2016</v>
          </cell>
          <cell r="C2682" t="str">
            <v>un</v>
          </cell>
          <cell r="D2682" t="str">
            <v>16,56</v>
          </cell>
        </row>
        <row r="2683">
          <cell r="A2683" t="str">
            <v>93659</v>
          </cell>
          <cell r="B2683" t="str">
            <v>Disjuntor monopolar tipo din, corrente nominal de 50a - fornecimento e instalação. Af_04/2016</v>
          </cell>
          <cell r="C2683" t="str">
            <v>un</v>
          </cell>
          <cell r="D2683" t="str">
            <v>18,80</v>
          </cell>
        </row>
        <row r="2684">
          <cell r="A2684" t="str">
            <v>93660</v>
          </cell>
          <cell r="B2684" t="str">
            <v>Disjuntor bipolar tipo din, corrente nominal de 10a - fornecimento e instalação. Af_04/2016</v>
          </cell>
          <cell r="C2684" t="str">
            <v>un</v>
          </cell>
          <cell r="D2684" t="str">
            <v>44,36</v>
          </cell>
        </row>
        <row r="2685">
          <cell r="A2685" t="str">
            <v>93661</v>
          </cell>
          <cell r="B2685" t="str">
            <v>Disjuntor bipolar tipo din, corrente nominal de 16a - fornecimento e instalação. Af_04/2016</v>
          </cell>
          <cell r="C2685" t="str">
            <v>un</v>
          </cell>
          <cell r="D2685" t="str">
            <v>45,34</v>
          </cell>
        </row>
        <row r="2686">
          <cell r="A2686" t="str">
            <v>93662</v>
          </cell>
          <cell r="B2686" t="str">
            <v>Disjuntor bipolar tipo din, corrente nominal de 20a - fornecimento e instalação. Af_04/2016</v>
          </cell>
          <cell r="C2686" t="str">
            <v>un</v>
          </cell>
          <cell r="D2686" t="str">
            <v>47,11</v>
          </cell>
        </row>
        <row r="2687">
          <cell r="A2687" t="str">
            <v>93663</v>
          </cell>
          <cell r="B2687" t="str">
            <v>Disjuntor bipolar tipo din, corrente nominal de 25a - fornecimento e instalação. Af_04/2016</v>
          </cell>
          <cell r="C2687" t="str">
            <v>un</v>
          </cell>
          <cell r="D2687" t="str">
            <v>47,11</v>
          </cell>
        </row>
        <row r="2688">
          <cell r="A2688" t="str">
            <v>93664</v>
          </cell>
          <cell r="B2688" t="str">
            <v>Disjuntor bipolar tipo din, corrente nominal de 32a - fornecimento e instalação. Af_04/2016</v>
          </cell>
          <cell r="C2688" t="str">
            <v>un</v>
          </cell>
          <cell r="D2688" t="str">
            <v>49,23</v>
          </cell>
        </row>
        <row r="2689">
          <cell r="A2689" t="str">
            <v>93665</v>
          </cell>
          <cell r="B2689" t="str">
            <v>Disjuntor bipolar tipo din, corrente nominal de 40a - fornecimento e instalação. Af_04/2016</v>
          </cell>
          <cell r="C2689" t="str">
            <v>un</v>
          </cell>
          <cell r="D2689" t="str">
            <v>52,15</v>
          </cell>
        </row>
        <row r="2690">
          <cell r="A2690" t="str">
            <v>93666</v>
          </cell>
          <cell r="B2690" t="str">
            <v>Disjuntor bipolar tipo din, corrente nominal de 50a - fornecimento e instalação. Af_04/2016</v>
          </cell>
          <cell r="C2690" t="str">
            <v>un</v>
          </cell>
          <cell r="D2690" t="str">
            <v>56,65</v>
          </cell>
        </row>
        <row r="2691">
          <cell r="A2691" t="str">
            <v>93667</v>
          </cell>
          <cell r="B2691" t="str">
            <v>Disjuntor tripolar tipo din, corrente nominal de 10a - fornecimento e instalação. Af_04/2016</v>
          </cell>
          <cell r="C2691" t="str">
            <v>un</v>
          </cell>
          <cell r="D2691" t="str">
            <v>55,35</v>
          </cell>
        </row>
        <row r="2692">
          <cell r="A2692" t="str">
            <v>93668</v>
          </cell>
          <cell r="B2692" t="str">
            <v>Disjuntor tripolar tipo din, corrente nominal de 16a - fornecimento e instalação. Af_04/2016</v>
          </cell>
          <cell r="C2692" t="str">
            <v>un</v>
          </cell>
          <cell r="D2692" t="str">
            <v>56,83</v>
          </cell>
        </row>
        <row r="2693">
          <cell r="A2693" t="str">
            <v>93669</v>
          </cell>
          <cell r="B2693" t="str">
            <v>Disjuntor tripolar tipo din, corrente nominal de 20a - fornecimento e instalação. Af_04/2016</v>
          </cell>
          <cell r="C2693" t="str">
            <v>un</v>
          </cell>
          <cell r="D2693" t="str">
            <v>59,43</v>
          </cell>
        </row>
        <row r="2694">
          <cell r="A2694" t="str">
            <v>93670</v>
          </cell>
          <cell r="B2694" t="str">
            <v>Disjuntor tripolar tipo din, corrente nominal de 25a - fornecimento e instalação. Af_04/2016</v>
          </cell>
          <cell r="C2694" t="str">
            <v>un</v>
          </cell>
          <cell r="D2694" t="str">
            <v>59,43</v>
          </cell>
        </row>
        <row r="2695">
          <cell r="A2695" t="str">
            <v>93671</v>
          </cell>
          <cell r="B2695" t="str">
            <v>Disjuntor tripolar tipo din, corrente nominal de 32a - fornecimento e instalação. Af_04/2016</v>
          </cell>
          <cell r="C2695" t="str">
            <v>un</v>
          </cell>
          <cell r="D2695" t="str">
            <v>62,65</v>
          </cell>
        </row>
        <row r="2696">
          <cell r="A2696" t="str">
            <v>93672</v>
          </cell>
          <cell r="B2696" t="str">
            <v>Disjuntor tripolar tipo din, corrente nominal de 40a - fornecimento e instalação. Af_04/2016</v>
          </cell>
          <cell r="C2696" t="str">
            <v>un</v>
          </cell>
          <cell r="D2696" t="str">
            <v>68,02</v>
          </cell>
        </row>
        <row r="2697">
          <cell r="A2697" t="str">
            <v>93673</v>
          </cell>
          <cell r="B2697" t="str">
            <v>Disjuntor tripolar tipo din, corrente nominal de 50a - fornecimento e instalação. Af_04/2016</v>
          </cell>
          <cell r="C2697" t="str">
            <v>un</v>
          </cell>
          <cell r="D2697" t="str">
            <v>74,77</v>
          </cell>
        </row>
        <row r="2698">
          <cell r="A2698" t="str">
            <v>72339</v>
          </cell>
          <cell r="B2698" t="str">
            <v>Tomada 3p+t 30a/440v sem placa - fornecimento e instalacao</v>
          </cell>
          <cell r="C2698" t="str">
            <v>un</v>
          </cell>
          <cell r="D2698" t="str">
            <v>52,02</v>
          </cell>
        </row>
        <row r="2699">
          <cell r="A2699" t="str">
            <v>83403</v>
          </cell>
          <cell r="B2699" t="str">
            <v>Interruptor pulsador de campainha ou minuteria 2a/250v c/ caixa - fornecimento e instalacao</v>
          </cell>
          <cell r="C2699" t="str">
            <v>un</v>
          </cell>
          <cell r="D2699" t="str">
            <v>16,64</v>
          </cell>
        </row>
        <row r="2700">
          <cell r="A2700" t="str">
            <v>83465</v>
          </cell>
          <cell r="B2700" t="str">
            <v>Interruptor intermediario (four-way) - fornecimento e instalacao</v>
          </cell>
          <cell r="C2700" t="str">
            <v>un</v>
          </cell>
          <cell r="D2700" t="str">
            <v>43,50</v>
          </cell>
        </row>
        <row r="2701">
          <cell r="A2701" t="str">
            <v>91945</v>
          </cell>
          <cell r="B2701" t="str">
            <v>Suporte parafusado com placa de encaixe 4" x 2" alto (2,00 m do piso) para ponto elétrico - fornecimento e instalação. Af_12/2015</v>
          </cell>
          <cell r="C2701" t="str">
            <v>un</v>
          </cell>
          <cell r="D2701" t="str">
            <v>7,59</v>
          </cell>
        </row>
        <row r="2702">
          <cell r="A2702" t="str">
            <v>91946</v>
          </cell>
          <cell r="B2702" t="str">
            <v>Suporte parafusado com placa de encaixe 4" x 2" médio (1,30 m do piso) para ponto elétrico - fornecimento e instalação. Af_12/2015</v>
          </cell>
          <cell r="C2702" t="str">
            <v>un</v>
          </cell>
          <cell r="D2702" t="str">
            <v>6,31</v>
          </cell>
        </row>
        <row r="2703">
          <cell r="A2703" t="str">
            <v>91947</v>
          </cell>
          <cell r="B2703" t="str">
            <v>Suporte parafusado com placa de encaixe 4" x 2" baixo (0,30 m do piso) para ponto elétrico - fornecimento e instalação. Af_12/2015</v>
          </cell>
          <cell r="C2703" t="str">
            <v>un</v>
          </cell>
          <cell r="D2703" t="str">
            <v>5,51</v>
          </cell>
        </row>
        <row r="2704">
          <cell r="A2704" t="str">
            <v>91949</v>
          </cell>
          <cell r="B2704" t="str">
            <v>Suporte parafusado com placa de encaixe 4" x 4" alto (2,00 m do piso) para ponto elétrico - fornecimento e instalação. Af_12/2015</v>
          </cell>
          <cell r="C2704" t="str">
            <v>un</v>
          </cell>
          <cell r="D2704" t="str">
            <v>11,55</v>
          </cell>
        </row>
        <row r="2705">
          <cell r="A2705" t="str">
            <v>91950</v>
          </cell>
          <cell r="B2705" t="str">
            <v>Suporte parafusado com placa de encaixe 4" x 4" médio (1,30 m do piso) para ponto elétrico - fornecimento e instalação. Af_12/2015</v>
          </cell>
          <cell r="C2705" t="str">
            <v>un</v>
          </cell>
          <cell r="D2705" t="str">
            <v>10,00</v>
          </cell>
        </row>
        <row r="2706">
          <cell r="A2706" t="str">
            <v>91951</v>
          </cell>
          <cell r="B2706" t="str">
            <v>Suporte parafusado com placa de encaixe 4" x 4" baixo (0,30 m do piso) para ponto elétrico - fornecimento e instalação. Af_12/2015</v>
          </cell>
          <cell r="C2706" t="str">
            <v>un</v>
          </cell>
          <cell r="D2706" t="str">
            <v>9,07</v>
          </cell>
        </row>
        <row r="2707">
          <cell r="A2707" t="str">
            <v>91952</v>
          </cell>
          <cell r="B2707" t="str">
            <v>Interruptor simples (1 módulo), 10a/250v, sem suporte e sem placa - fornecimento e instalação. Af_12/2015</v>
          </cell>
          <cell r="C2707" t="str">
            <v>un</v>
          </cell>
          <cell r="D2707" t="str">
            <v>14,32</v>
          </cell>
        </row>
        <row r="2708">
          <cell r="A2708" t="str">
            <v>91953</v>
          </cell>
          <cell r="B2708" t="str">
            <v>Interruptor simples (1 módulo), 10a/250v, incluindo suporte e placa - fornecimento e instalação. Af_12/2015</v>
          </cell>
          <cell r="C2708" t="str">
            <v>un</v>
          </cell>
          <cell r="D2708" t="str">
            <v>20,63</v>
          </cell>
        </row>
        <row r="2709">
          <cell r="A2709" t="str">
            <v>91954</v>
          </cell>
          <cell r="B2709" t="str">
            <v>Interruptor paralelo (1 módulo), 10a/250v, sem suporte e sem placa - fornecimento e instalação. Af_12/2015</v>
          </cell>
          <cell r="C2709" t="str">
            <v>un</v>
          </cell>
          <cell r="D2709" t="str">
            <v>19,25</v>
          </cell>
        </row>
        <row r="2710">
          <cell r="A2710" t="str">
            <v>91955</v>
          </cell>
          <cell r="B2710" t="str">
            <v>Interruptor paralelo (1 módulo), 10a/250v, incluindo suporte e placa - fornecimento e instalação. Af_12/2015</v>
          </cell>
          <cell r="C2710" t="str">
            <v>un</v>
          </cell>
          <cell r="D2710" t="str">
            <v>25,56</v>
          </cell>
        </row>
        <row r="2711">
          <cell r="A2711" t="str">
            <v>91956</v>
          </cell>
          <cell r="B2711" t="str">
            <v>Interruptor simples (1 módulo) com interruptor paralelo (1 módulo), 10a/250v, sem suporte e sem placa - fornecimento e instalação. Af_12/2015</v>
          </cell>
          <cell r="C2711" t="str">
            <v>un</v>
          </cell>
          <cell r="D2711" t="str">
            <v>31,20</v>
          </cell>
        </row>
        <row r="2712">
          <cell r="A2712" t="str">
            <v>91957</v>
          </cell>
          <cell r="B2712" t="str">
            <v>Interruptor simples (1 módulo) com interruptor paralelo (1 módulo), 10a/250v, incluindo suporte e placa - fornecimento e instalação. Af_12/2015</v>
          </cell>
          <cell r="C2712" t="str">
            <v>un</v>
          </cell>
          <cell r="D2712" t="str">
            <v>37,51</v>
          </cell>
        </row>
        <row r="2713">
          <cell r="A2713" t="str">
            <v>91958</v>
          </cell>
          <cell r="B2713" t="str">
            <v>Interruptor simples (2 módulos), 10a/250v, sem suporte e sem placa - fornecimento e instalação. Af_12/2015</v>
          </cell>
          <cell r="C2713" t="str">
            <v>un</v>
          </cell>
          <cell r="D2713" t="str">
            <v>26,31</v>
          </cell>
        </row>
        <row r="2714">
          <cell r="A2714" t="str">
            <v>91959</v>
          </cell>
          <cell r="B2714" t="str">
            <v>Interruptor simples (2 módulos), 10a/250v, incluindo suporte e placa - fornecimento e instalação. Af_12/2015</v>
          </cell>
          <cell r="C2714" t="str">
            <v>un</v>
          </cell>
          <cell r="D2714" t="str">
            <v>32,62</v>
          </cell>
        </row>
        <row r="2715">
          <cell r="A2715" t="str">
            <v>91960</v>
          </cell>
          <cell r="B2715" t="str">
            <v>Interruptor paralelo (2 módulos), 10a/250v, sem suporte e sem placa - fornecimento e instalação. Af_12/2015</v>
          </cell>
          <cell r="C2715" t="str">
            <v>un</v>
          </cell>
          <cell r="D2715" t="str">
            <v>36,14</v>
          </cell>
        </row>
        <row r="2716">
          <cell r="A2716" t="str">
            <v>91961</v>
          </cell>
          <cell r="B2716" t="str">
            <v>Interruptor paralelo (2 módulos), 10a/250v, incluindo suporte e placa - fornecimento e instalação. Af_12/2015</v>
          </cell>
          <cell r="C2716" t="str">
            <v>un</v>
          </cell>
          <cell r="D2716" t="str">
            <v>42,45</v>
          </cell>
        </row>
        <row r="2717">
          <cell r="A2717" t="str">
            <v>91962</v>
          </cell>
          <cell r="B2717" t="str">
            <v>Interruptor simples (1 módulo) com interruptor paralelo (2 módulos), 10a/250v, sem suporte e sem placa - fornecimento e instalação. Af_12/2015</v>
          </cell>
          <cell r="C2717" t="str">
            <v>un</v>
          </cell>
          <cell r="D2717" t="str">
            <v>48,12</v>
          </cell>
        </row>
        <row r="2718">
          <cell r="A2718" t="str">
            <v>91963</v>
          </cell>
          <cell r="B2718" t="str">
            <v>Interruptor simples (1 módulo) com interruptor paralelo (2 módulos), 10a/250v, incluindo suporte e placa - fornecimento e instalação. Af_12/2015</v>
          </cell>
          <cell r="C2718" t="str">
            <v>un</v>
          </cell>
          <cell r="D2718" t="str">
            <v>54,43</v>
          </cell>
        </row>
        <row r="2719">
          <cell r="A2719" t="str">
            <v>91964</v>
          </cell>
          <cell r="B2719" t="str">
            <v>Interruptor simples (2 módulos) com interruptor paralelo (1 módulo), 10a/250v, sem suporte e sem placa - fornecimento e instalação. Af_12/2015</v>
          </cell>
          <cell r="C2719" t="str">
            <v>un</v>
          </cell>
          <cell r="D2719" t="str">
            <v>43,19</v>
          </cell>
        </row>
        <row r="2720">
          <cell r="A2720" t="str">
            <v>91965</v>
          </cell>
          <cell r="B2720" t="str">
            <v>Interruptor simples (2 módulos) com interruptor paralelo (1 módulo), 10a/250v, incluindo suporte e placa - fornecimento e instalação. Af_12/2015</v>
          </cell>
          <cell r="C2720" t="str">
            <v>un</v>
          </cell>
          <cell r="D2720" t="str">
            <v>49,50</v>
          </cell>
        </row>
        <row r="2721">
          <cell r="A2721" t="str">
            <v>91966</v>
          </cell>
          <cell r="B2721" t="str">
            <v>Interruptor simples (3 módulos), 10a/250v, sem suporte e sem placa - fornecimento e instalação. Af_12/2015</v>
          </cell>
          <cell r="C2721" t="str">
            <v>un</v>
          </cell>
          <cell r="D2721" t="str">
            <v>38,31</v>
          </cell>
        </row>
        <row r="2722">
          <cell r="A2722" t="str">
            <v>91967</v>
          </cell>
          <cell r="B2722" t="str">
            <v>Interruptor simples (3 módulos), 10a/250v, incluindo suporte e placa - fornecimento e instalação. Af_12/2015</v>
          </cell>
          <cell r="C2722" t="str">
            <v>un</v>
          </cell>
          <cell r="D2722" t="str">
            <v>44,62</v>
          </cell>
        </row>
        <row r="2723">
          <cell r="A2723" t="str">
            <v>91968</v>
          </cell>
          <cell r="B2723" t="str">
            <v>Interruptor paralelo (3 módulos), 10a/250v, sem suporte e sem placa - fornecimento e instalação. Af_12/2015</v>
          </cell>
          <cell r="C2723" t="str">
            <v>un</v>
          </cell>
          <cell r="D2723" t="str">
            <v>53,01</v>
          </cell>
        </row>
        <row r="2724">
          <cell r="A2724" t="str">
            <v>91969</v>
          </cell>
          <cell r="B2724" t="str">
            <v>Interruptor paralelo (3 módulos), 10a/250v, incluindo suporte e placa - fornecimento e instalação. Af_12/2015</v>
          </cell>
          <cell r="C2724" t="str">
            <v>un</v>
          </cell>
          <cell r="D2724" t="str">
            <v>59,32</v>
          </cell>
        </row>
        <row r="2725">
          <cell r="A2725" t="str">
            <v>91970</v>
          </cell>
          <cell r="B2725" t="str">
            <v>Interruptor simples (3 módulos) com interruptor paralelo (1 módulo), 10a/250v, sem suporte e sem placa - fornecimento e instalação. Af_12/2015</v>
          </cell>
          <cell r="C2725" t="str">
            <v>un</v>
          </cell>
          <cell r="D2725" t="str">
            <v>55,45</v>
          </cell>
        </row>
        <row r="2726">
          <cell r="A2726" t="str">
            <v>91971</v>
          </cell>
          <cell r="B2726" t="str">
            <v>Interruptor simples (3 módulos) com interruptor paralelo (1 módulo), 10a/250v, incluindo suporte e placa - fornecimento e instalação. Af_12/2015</v>
          </cell>
          <cell r="C2726" t="str">
            <v>un</v>
          </cell>
          <cell r="D2726" t="str">
            <v>65,45</v>
          </cell>
        </row>
        <row r="2727">
          <cell r="A2727" t="str">
            <v>91972</v>
          </cell>
          <cell r="B2727" t="str">
            <v>Interruptor simples (2 módulos) com interruptor paralelo (2 módulos), 10a/250v, sem suporte e sem placa - fornecimento e instalação. Af_12/2015</v>
          </cell>
          <cell r="C2727" t="str">
            <v>un</v>
          </cell>
          <cell r="D2727" t="str">
            <v>60,39</v>
          </cell>
        </row>
        <row r="2728">
          <cell r="A2728" t="str">
            <v>91973</v>
          </cell>
          <cell r="B2728" t="str">
            <v>Interruptor simples (2 módulos) com interruptor paralelo (2 módulos), 10a/250v, incluindo suporte e placa - fornecimento e instalação. Af_12/2015</v>
          </cell>
          <cell r="C2728" t="str">
            <v>un</v>
          </cell>
          <cell r="D2728" t="str">
            <v>70,39</v>
          </cell>
        </row>
        <row r="2729">
          <cell r="A2729" t="str">
            <v>91974</v>
          </cell>
          <cell r="B2729" t="str">
            <v>Interruptor simples (4 módulos), 10a/250v, sem suporte e sem placa - fornecimento e instalação. Af_12/2015</v>
          </cell>
          <cell r="C2729" t="str">
            <v>un</v>
          </cell>
          <cell r="D2729" t="str">
            <v>50,53</v>
          </cell>
        </row>
        <row r="2730">
          <cell r="A2730" t="str">
            <v>91975</v>
          </cell>
          <cell r="B2730" t="str">
            <v>Interruptor simples (4 módulos), 10a/250v, incluindo suporte e placa - fornecimento e instalação. Af_12/2015</v>
          </cell>
          <cell r="C2730" t="str">
            <v>un</v>
          </cell>
          <cell r="D2730" t="str">
            <v>60,53</v>
          </cell>
        </row>
        <row r="2731">
          <cell r="A2731" t="str">
            <v>91976</v>
          </cell>
          <cell r="B2731" t="str">
            <v>Interruptor simples (6 módulos), 10a/250v, sem suporte e sem placa - fornecimento e instalação. Af_12/2015</v>
          </cell>
          <cell r="C2731" t="str">
            <v>un</v>
          </cell>
          <cell r="D2731" t="str">
            <v>74,59</v>
          </cell>
        </row>
        <row r="2732">
          <cell r="A2732" t="str">
            <v>91977</v>
          </cell>
          <cell r="B2732" t="str">
            <v>Interruptor simples (6 módulos), 10a/250v, incluindo suporte e placa - fornecimento e instalação. Af_12/2015</v>
          </cell>
          <cell r="C2732" t="str">
            <v>un</v>
          </cell>
          <cell r="D2732" t="str">
            <v>84,59</v>
          </cell>
        </row>
        <row r="2733">
          <cell r="A2733" t="str">
            <v>91978</v>
          </cell>
          <cell r="B2733" t="str">
            <v>Interruptor intermediário (1 módulo), 10a/250v, sem suporte e sem placa - fornecimento e instalação. Af_09/2017</v>
          </cell>
          <cell r="C2733" t="str">
            <v>un</v>
          </cell>
          <cell r="D2733" t="str">
            <v>30,58</v>
          </cell>
        </row>
        <row r="2734">
          <cell r="A2734" t="str">
            <v>91979</v>
          </cell>
          <cell r="B2734" t="str">
            <v>Interruptor intermediário (1 módulo), 10a/250v, incluindo suporte e placa - fornecimento e instalação. Af_09/2017</v>
          </cell>
          <cell r="C2734" t="str">
            <v>un</v>
          </cell>
          <cell r="D2734" t="str">
            <v>36,89</v>
          </cell>
        </row>
        <row r="2735">
          <cell r="A2735" t="str">
            <v>91980</v>
          </cell>
          <cell r="B2735" t="str">
            <v>Interruptor bipolar (1 módulo), 10a/250v, sem suporte e sem placa - fornecimento e instalação. Af_09/2017</v>
          </cell>
          <cell r="C2735" t="str">
            <v>un</v>
          </cell>
          <cell r="D2735" t="str">
            <v>29,60</v>
          </cell>
        </row>
        <row r="2736">
          <cell r="A2736" t="str">
            <v>91981</v>
          </cell>
          <cell r="B2736" t="str">
            <v>Interruptor bipolar (1 módulo), 10a/250v, incluindo suporte e placa - fornecimento e instalação. Af_09/2017</v>
          </cell>
          <cell r="C2736" t="str">
            <v>un</v>
          </cell>
          <cell r="D2736" t="str">
            <v>35,91</v>
          </cell>
        </row>
        <row r="2737">
          <cell r="A2737" t="str">
            <v>91982</v>
          </cell>
          <cell r="B2737" t="str">
            <v>Dimmer rotativo (1 módulo), 220v/600w, sem suporte e sem placa - fornecimento e instalação. Af_09/2017</v>
          </cell>
          <cell r="C2737" t="str">
            <v>un</v>
          </cell>
          <cell r="D2737" t="str">
            <v>70,61</v>
          </cell>
        </row>
        <row r="2738">
          <cell r="A2738" t="str">
            <v>91983</v>
          </cell>
          <cell r="B2738" t="str">
            <v>Dimmer rotativo (1 módulo), 220v/600w, incluindo suporte e placa - fornecimento e instalação. Af_09/2017</v>
          </cell>
          <cell r="C2738" t="str">
            <v>un</v>
          </cell>
          <cell r="D2738" t="str">
            <v>76,92</v>
          </cell>
        </row>
        <row r="2739">
          <cell r="A2739" t="str">
            <v>91984</v>
          </cell>
          <cell r="B2739" t="str">
            <v>Interruptor pulsador campainha (1 módulo), 10a/250v, sem suporte e sem placa - fornecimento e instalação. Af_09/2017</v>
          </cell>
          <cell r="C2739" t="str">
            <v>un</v>
          </cell>
          <cell r="D2739" t="str">
            <v>13,42</v>
          </cell>
        </row>
        <row r="2740">
          <cell r="A2740" t="str">
            <v>91985</v>
          </cell>
          <cell r="B2740" t="str">
            <v>Interruptor pulsador campainha (1 módulo), 10a/250v, incluindo suporte e placa - fornecimento e instalação. Af_09/2017</v>
          </cell>
          <cell r="C2740" t="str">
            <v>un</v>
          </cell>
          <cell r="D2740" t="str">
            <v>19,73</v>
          </cell>
        </row>
        <row r="2741">
          <cell r="A2741" t="str">
            <v>91986</v>
          </cell>
          <cell r="B2741" t="str">
            <v>Campainha cigarra (1 módulo), 10a/250v, sem suporte e sem placa - fornecimento e instalação. Af_09/2017</v>
          </cell>
          <cell r="C2741" t="str">
            <v>un</v>
          </cell>
          <cell r="D2741" t="str">
            <v>28,58</v>
          </cell>
        </row>
        <row r="2742">
          <cell r="A2742" t="str">
            <v>91987</v>
          </cell>
          <cell r="B2742" t="str">
            <v>Campainha cigarra (1 módulo), 10a/250v, incluindo suporte e placa - fornecimento e instalação. Af_09/2017</v>
          </cell>
          <cell r="C2742" t="str">
            <v>un</v>
          </cell>
          <cell r="D2742" t="str">
            <v>34,89</v>
          </cell>
        </row>
        <row r="2743">
          <cell r="A2743" t="str">
            <v>91988</v>
          </cell>
          <cell r="B2743" t="str">
            <v>Interruptor pulsador minuteria (1 módulo), 10a/250v, sem suporte e sem placa - fornecimento e instalação. Af_09/2017</v>
          </cell>
          <cell r="C2743" t="str">
            <v>un</v>
          </cell>
          <cell r="D2743" t="str">
            <v>16,69</v>
          </cell>
        </row>
        <row r="2744">
          <cell r="A2744" t="str">
            <v>91989</v>
          </cell>
          <cell r="B2744" t="str">
            <v>Interruptor pulsador minuteria (1 módulo), 10a/250v, incluindo suporte e placa - fornecimento e instalação. Af_09/2017</v>
          </cell>
          <cell r="C2744" t="str">
            <v>un</v>
          </cell>
          <cell r="D2744" t="str">
            <v>23,00</v>
          </cell>
        </row>
        <row r="2745">
          <cell r="A2745" t="str">
            <v>91990</v>
          </cell>
          <cell r="B2745" t="str">
            <v>Tomada alta de embutir (1 módulo), 2p+t 10 a, sem suporte e sem placa - fornecimento e instalação. Af_12/2015</v>
          </cell>
          <cell r="C2745" t="str">
            <v>un</v>
          </cell>
          <cell r="D2745" t="str">
            <v>25,67</v>
          </cell>
        </row>
        <row r="2746">
          <cell r="A2746" t="str">
            <v>91991</v>
          </cell>
          <cell r="B2746" t="str">
            <v>Tomada alta de embutir (1 módulo), 2p+t 20 a, sem suporte e sem placa - fornecimento e instalação. Af_12/2015</v>
          </cell>
          <cell r="C2746" t="str">
            <v>un</v>
          </cell>
          <cell r="D2746" t="str">
            <v>27,44</v>
          </cell>
        </row>
        <row r="2747">
          <cell r="A2747" t="str">
            <v>91992</v>
          </cell>
          <cell r="B2747" t="str">
            <v>Tomada alta de embutir (1 módulo), 2p+t 10 a, incluindo suporte e placa - fornecimento e instalação. Af_12/2015</v>
          </cell>
          <cell r="C2747" t="str">
            <v>un</v>
          </cell>
          <cell r="D2747" t="str">
            <v>31,98</v>
          </cell>
        </row>
        <row r="2748">
          <cell r="A2748" t="str">
            <v>91993</v>
          </cell>
          <cell r="B2748" t="str">
            <v>Tomada alta de embutir (1 módulo), 2p+t 20 a, incluindo suporte e placa - fornecimento e instalação. Af_12/2015</v>
          </cell>
          <cell r="C2748" t="str">
            <v>un</v>
          </cell>
          <cell r="D2748" t="str">
            <v>33,75</v>
          </cell>
        </row>
        <row r="2749">
          <cell r="A2749" t="str">
            <v>91994</v>
          </cell>
          <cell r="B2749" t="str">
            <v>Tomada média de embutir (1 módulo), 2p+t 10 a, sem suporte e sem placa - fornecimento e instalação. Af_12/2015</v>
          </cell>
          <cell r="C2749" t="str">
            <v>un</v>
          </cell>
          <cell r="D2749" t="str">
            <v>18,33</v>
          </cell>
        </row>
        <row r="2750">
          <cell r="A2750" t="str">
            <v>91995</v>
          </cell>
          <cell r="B2750" t="str">
            <v>Tomada média de embutir (1 módulo), 2p+t 20 a, sem suporte e sem placa - fornecimento e instalação. Af_12/2015</v>
          </cell>
          <cell r="C2750" t="str">
            <v>un</v>
          </cell>
          <cell r="D2750" t="str">
            <v>20,10</v>
          </cell>
        </row>
        <row r="2751">
          <cell r="A2751" t="str">
            <v>91996</v>
          </cell>
          <cell r="B2751" t="str">
            <v>Tomada média de embutir (1 módulo), 2p+t 10 a, incluindo suporte e placa - fornecimento e instalação. Af_12/2015</v>
          </cell>
          <cell r="C2751" t="str">
            <v>un</v>
          </cell>
          <cell r="D2751" t="str">
            <v>24,64</v>
          </cell>
        </row>
        <row r="2752">
          <cell r="A2752" t="str">
            <v>91997</v>
          </cell>
          <cell r="B2752" t="str">
            <v>Tomada média de embutir (1 módulo), 2p+t 20 a, incluindo suporte e placa - fornecimento e instalação. Af_12/2015</v>
          </cell>
          <cell r="C2752" t="str">
            <v>un</v>
          </cell>
          <cell r="D2752" t="str">
            <v>26,41</v>
          </cell>
        </row>
        <row r="2753">
          <cell r="A2753" t="str">
            <v>91998</v>
          </cell>
          <cell r="B2753" t="str">
            <v>Tomada baixa de embutir (1 módulo), 2p+t 10 a, sem suporte e sem placa - fornecimento e instalação. Af_12/2015</v>
          </cell>
          <cell r="C2753" t="str">
            <v>un</v>
          </cell>
          <cell r="D2753" t="str">
            <v>15,48</v>
          </cell>
        </row>
        <row r="2754">
          <cell r="A2754" t="str">
            <v>91999</v>
          </cell>
          <cell r="B2754" t="str">
            <v>Tomada baixa de embutir (1 módulo), 2p+t 20 a, sem suporte e sem placa - fornecimento e instalação. Af_12/2015</v>
          </cell>
          <cell r="C2754" t="str">
            <v>un</v>
          </cell>
          <cell r="D2754" t="str">
            <v>17,25</v>
          </cell>
        </row>
        <row r="2755">
          <cell r="A2755" t="str">
            <v>92000</v>
          </cell>
          <cell r="B2755" t="str">
            <v>Tomada baixa de embutir (1 módulo), 2p+t 10 a, incluindo suporte e placa - fornecimento e instalação. Af_12/2015</v>
          </cell>
          <cell r="C2755" t="str">
            <v>un</v>
          </cell>
          <cell r="D2755" t="str">
            <v>21,79</v>
          </cell>
        </row>
        <row r="2756">
          <cell r="A2756" t="str">
            <v>92001</v>
          </cell>
          <cell r="B2756" t="str">
            <v>Tomada baixa de embutir (1 módulo), 2p+t 20 a, incluindo suporte e placa - fornecimento e instalação. Af_12/2015</v>
          </cell>
          <cell r="C2756" t="str">
            <v>un</v>
          </cell>
          <cell r="D2756" t="str">
            <v>23,56</v>
          </cell>
        </row>
        <row r="2757">
          <cell r="A2757" t="str">
            <v>92002</v>
          </cell>
          <cell r="B2757" t="str">
            <v>Tomada média de embutir (2 módulos), 2p+t 10 a, sem suporte e sem placa - fornecimento e instalação. Af_12/2015</v>
          </cell>
          <cell r="C2757" t="str">
            <v>un</v>
          </cell>
          <cell r="D2757" t="str">
            <v>34,30</v>
          </cell>
        </row>
        <row r="2758">
          <cell r="A2758" t="str">
            <v>92003</v>
          </cell>
          <cell r="B2758" t="str">
            <v>Tomada média de embutir (2 módulos), 2p+t 20 a, sem suporte e sem placa - fornecimento e instalação. Af_12/2015</v>
          </cell>
          <cell r="C2758" t="str">
            <v>un</v>
          </cell>
          <cell r="D2758" t="str">
            <v>37,84</v>
          </cell>
        </row>
        <row r="2759">
          <cell r="A2759" t="str">
            <v>92004</v>
          </cell>
          <cell r="B2759" t="str">
            <v>Tomada média de embutir (2 módulos), 2p+t 10 a, incluindo suporte e placa - fornecimento e instalação. Af_12/2015</v>
          </cell>
          <cell r="C2759" t="str">
            <v>un</v>
          </cell>
          <cell r="D2759" t="str">
            <v>40,61</v>
          </cell>
        </row>
        <row r="2760">
          <cell r="A2760" t="str">
            <v>92005</v>
          </cell>
          <cell r="B2760" t="str">
            <v>Tomada média de embutir (2 módulos), 2p+t 20 a, incluindo suporte e placa - fornecimento e instalação. Af_12/2015</v>
          </cell>
          <cell r="C2760" t="str">
            <v>un</v>
          </cell>
          <cell r="D2760" t="str">
            <v>44,15</v>
          </cell>
        </row>
        <row r="2761">
          <cell r="A2761" t="str">
            <v>92006</v>
          </cell>
          <cell r="B2761" t="str">
            <v>Tomada baixa de embutir (2 módulos), 2p+t 10 a, sem suporte e sem placa - fornecimento e instalação. Af_12/2015</v>
          </cell>
          <cell r="C2761" t="str">
            <v>un</v>
          </cell>
          <cell r="D2761" t="str">
            <v>28,60</v>
          </cell>
        </row>
        <row r="2762">
          <cell r="A2762" t="str">
            <v>92007</v>
          </cell>
          <cell r="B2762" t="str">
            <v>Tomada baixa de embutir (2 módulos), 2p+t 20 a, sem suporte e sem placa - fornecimento e instalação. Af_12/2015</v>
          </cell>
          <cell r="C2762" t="str">
            <v>un</v>
          </cell>
          <cell r="D2762" t="str">
            <v>32,14</v>
          </cell>
        </row>
        <row r="2763">
          <cell r="A2763" t="str">
            <v>92008</v>
          </cell>
          <cell r="B2763" t="str">
            <v>Tomada baixa de embutir (2 módulos), 2p+t 10 a, incluindo suporte e placa - fornecimento e instalação. Af_12/2015</v>
          </cell>
          <cell r="C2763" t="str">
            <v>un</v>
          </cell>
          <cell r="D2763" t="str">
            <v>34,91</v>
          </cell>
        </row>
        <row r="2764">
          <cell r="A2764" t="str">
            <v>92009</v>
          </cell>
          <cell r="B2764" t="str">
            <v>Tomada baixa de embutir (2 módulos), 2p+t 20 a, incluindo suporte e placa - fornecimento e instalação. Af_12/2015</v>
          </cell>
          <cell r="C2764" t="str">
            <v>un</v>
          </cell>
          <cell r="D2764" t="str">
            <v>38,45</v>
          </cell>
        </row>
        <row r="2765">
          <cell r="A2765" t="str">
            <v>92010</v>
          </cell>
          <cell r="B2765" t="str">
            <v>Tomada média de embutir (3 módulos), 2p+t 10 a, sem suporte e sem placa - fornecimento e instalação. Af_12/2015</v>
          </cell>
          <cell r="C2765" t="str">
            <v>un</v>
          </cell>
          <cell r="D2765" t="str">
            <v>50,25</v>
          </cell>
        </row>
        <row r="2766">
          <cell r="A2766" t="str">
            <v>92011</v>
          </cell>
          <cell r="B2766" t="str">
            <v>Tomada média de embutir (3 módulos), 2p+t 20 a, sem suporte e sem placa - fornecimento e instalação. Af_12/2015</v>
          </cell>
          <cell r="C2766" t="str">
            <v>un</v>
          </cell>
          <cell r="D2766" t="str">
            <v>55,56</v>
          </cell>
        </row>
        <row r="2767">
          <cell r="A2767" t="str">
            <v>92012</v>
          </cell>
          <cell r="B2767" t="str">
            <v>Tomada média de embutir (3 módulos), 2p+t 10 a, incluindo suporte e placa - fornecimento e instalação. Af_12/2015</v>
          </cell>
          <cell r="C2767" t="str">
            <v>un</v>
          </cell>
          <cell r="D2767" t="str">
            <v>56,56</v>
          </cell>
        </row>
        <row r="2768">
          <cell r="A2768" t="str">
            <v>92013</v>
          </cell>
          <cell r="B2768" t="str">
            <v>Tomada média de embutir (3 módulos), 2p+t 20 a, incluindo suporte e placa - fornecimento e instalação. Af_12/2015</v>
          </cell>
          <cell r="C2768" t="str">
            <v>un</v>
          </cell>
          <cell r="D2768" t="str">
            <v>61,87</v>
          </cell>
        </row>
        <row r="2769">
          <cell r="A2769" t="str">
            <v>92014</v>
          </cell>
          <cell r="B2769" t="str">
            <v>Tomada baixa de embutir (3 módulos), 2p+t 10 a, sem suporte e sem placa - fornecimento e instalação. Af_12/2015</v>
          </cell>
          <cell r="C2769" t="str">
            <v>un</v>
          </cell>
          <cell r="D2769" t="str">
            <v>41,71</v>
          </cell>
        </row>
        <row r="2770">
          <cell r="A2770" t="str">
            <v>92015</v>
          </cell>
          <cell r="B2770" t="str">
            <v>Tomada baixa de embutir (3 módulos), 2p+t 20 a, sem suporte e sem placa - fornecimento e instalação. Af_12/2015</v>
          </cell>
          <cell r="C2770" t="str">
            <v>un</v>
          </cell>
          <cell r="D2770" t="str">
            <v>47,02</v>
          </cell>
        </row>
        <row r="2771">
          <cell r="A2771" t="str">
            <v>92016</v>
          </cell>
          <cell r="B2771" t="str">
            <v>Tomada baixa de embutir (3 módulos), 2p+t 10 a, incluindo suporte e placa - fornecimento e instalação. Af_12/2015</v>
          </cell>
          <cell r="C2771" t="str">
            <v>un</v>
          </cell>
          <cell r="D2771" t="str">
            <v>48,02</v>
          </cell>
        </row>
        <row r="2772">
          <cell r="A2772" t="str">
            <v>92017</v>
          </cell>
          <cell r="B2772" t="str">
            <v>Tomada baixa de embutir (3 módulos), 2p+t 20 a, incluindo suporte e placa - fornecimento e instalação. Af_12/2015</v>
          </cell>
          <cell r="C2772" t="str">
            <v>un</v>
          </cell>
          <cell r="D2772" t="str">
            <v>53,33</v>
          </cell>
        </row>
        <row r="2773">
          <cell r="A2773" t="str">
            <v>92018</v>
          </cell>
          <cell r="B2773" t="str">
            <v>Tomada baixa de embutir (4 módulos), 2p+t 10 a, sem suporte e sem placa - fornecimento e instalação. Af_12/2015</v>
          </cell>
          <cell r="C2773" t="str">
            <v>un</v>
          </cell>
          <cell r="D2773" t="str">
            <v>55,20</v>
          </cell>
        </row>
        <row r="2774">
          <cell r="A2774" t="str">
            <v>92019</v>
          </cell>
          <cell r="B2774" t="str">
            <v>Tomada baixa de embutir (4 módulos), 2p+t 10 a, incluindo suporte e placa - fornecimento e instalação. Af_12/2015</v>
          </cell>
          <cell r="C2774" t="str">
            <v>un</v>
          </cell>
          <cell r="D2774" t="str">
            <v>65,20</v>
          </cell>
        </row>
        <row r="2775">
          <cell r="A2775" t="str">
            <v>92020</v>
          </cell>
          <cell r="B2775" t="str">
            <v>Tomada baixa de embutir (6 módulos), 2p+t 10 a, sem suporte e sem placa - fornecimento e instalação. Af_12/2015</v>
          </cell>
          <cell r="C2775" t="str">
            <v>un</v>
          </cell>
          <cell r="D2775" t="str">
            <v>81,63</v>
          </cell>
        </row>
        <row r="2776">
          <cell r="A2776" t="str">
            <v>92021</v>
          </cell>
          <cell r="B2776" t="str">
            <v>Tomada baixa de embutir (6 módulos), 2p+t 10 a, incluindo suporte e placa - fornecimento e instalação. Af_12/2015</v>
          </cell>
          <cell r="C2776" t="str">
            <v>un</v>
          </cell>
          <cell r="D2776" t="str">
            <v>91,63</v>
          </cell>
        </row>
        <row r="2777">
          <cell r="A2777" t="str">
            <v>92022</v>
          </cell>
          <cell r="B2777" t="str">
            <v>Interruptor simples (1 módulo) com 1 tomada de embutir 2p+t 10 a,  sem suporte e sem placa - fornecimento e instalação. Af_12/2015</v>
          </cell>
          <cell r="C2777" t="str">
            <v>un</v>
          </cell>
          <cell r="D2777" t="str">
            <v>30,28</v>
          </cell>
        </row>
        <row r="2778">
          <cell r="A2778" t="str">
            <v>92023</v>
          </cell>
          <cell r="B2778" t="str">
            <v>Interruptor simples (1 módulo) com 1 tomada de embutir 2p+t 10 a,  incluindo suporte e placa - fornecimento e instalação. Af_12/2015</v>
          </cell>
          <cell r="C2778" t="str">
            <v>un</v>
          </cell>
          <cell r="D2778" t="str">
            <v>36,59</v>
          </cell>
        </row>
        <row r="2779">
          <cell r="A2779" t="str">
            <v>92024</v>
          </cell>
          <cell r="B2779" t="str">
            <v>Interruptor simples (1 módulo) com 2 tomadas de embutir 2p+t 10 a,  sem suporte e sem placa - fornecimento e instalação. Af_12/2015</v>
          </cell>
          <cell r="C2779" t="str">
            <v>un</v>
          </cell>
          <cell r="D2779" t="str">
            <v>46,28</v>
          </cell>
        </row>
        <row r="2780">
          <cell r="A2780" t="str">
            <v>92025</v>
          </cell>
          <cell r="B2780" t="str">
            <v>Interruptor simples (1 módulo) com 2 tomadas de embutir 2p+t 10 a,  incluindo suporte e placa - fornecimento e instalação. Af_12/2015</v>
          </cell>
          <cell r="C2780" t="str">
            <v>un</v>
          </cell>
          <cell r="D2780" t="str">
            <v>52,59</v>
          </cell>
        </row>
        <row r="2781">
          <cell r="A2781" t="str">
            <v>92026</v>
          </cell>
          <cell r="B2781" t="str">
            <v>Interruptor simples (2 módulos) com 1 tomada de embutir 2p+t 10 a,  sem suporte e sem placa - fornecimento e instalação. Af_12/2015</v>
          </cell>
          <cell r="C2781" t="str">
            <v>un</v>
          </cell>
          <cell r="D2781" t="str">
            <v>42,27</v>
          </cell>
        </row>
        <row r="2782">
          <cell r="A2782" t="str">
            <v>92027</v>
          </cell>
          <cell r="B2782" t="str">
            <v>Interruptor simples (2 módulos) com 1 tomada de embutir 2p+t 10 a,  incluindo suporte e placa - fornecimento e instalação. Af_12/2015</v>
          </cell>
          <cell r="C2782" t="str">
            <v>un</v>
          </cell>
          <cell r="D2782" t="str">
            <v>48,58</v>
          </cell>
        </row>
        <row r="2783">
          <cell r="A2783" t="str">
            <v>92028</v>
          </cell>
          <cell r="B2783" t="str">
            <v>Interruptor paralelo (1 módulo) com 1 tomada de embutir 2p+t 10 a,  sem suporte e sem placa - fornecimento e instalação. Af_12/2015</v>
          </cell>
          <cell r="C2783" t="str">
            <v>un</v>
          </cell>
          <cell r="D2783" t="str">
            <v>35,22</v>
          </cell>
        </row>
        <row r="2784">
          <cell r="A2784" t="str">
            <v>92029</v>
          </cell>
          <cell r="B2784" t="str">
            <v>Interruptor paralelo (1 módulo) com 1 tomada de embutir 2p+t 10 a,  incluindo suporte e placa - fornecimento e instalação. Af_12/2015</v>
          </cell>
          <cell r="C2784" t="str">
            <v>un</v>
          </cell>
          <cell r="D2784" t="str">
            <v>41,53</v>
          </cell>
        </row>
        <row r="2785">
          <cell r="A2785" t="str">
            <v>92030</v>
          </cell>
          <cell r="B2785" t="str">
            <v>Interruptor paralelo (1 módulo) com 2 tomadas de embutir 2p+t 10 a,  sem suporte e sem placa - fornecimento e instalação. Af_12/2015</v>
          </cell>
          <cell r="C2785" t="str">
            <v>un</v>
          </cell>
          <cell r="D2785" t="str">
            <v>51,17</v>
          </cell>
        </row>
        <row r="2786">
          <cell r="A2786" t="str">
            <v>92031</v>
          </cell>
          <cell r="B2786" t="str">
            <v>Interruptor paralelo (1 módulo) com 2 tomadas de embutir 2p+t 10 a,  incluindo suporte e placa - fornecimento e instalação. Af_12/2015</v>
          </cell>
          <cell r="C2786" t="str">
            <v>un</v>
          </cell>
          <cell r="D2786" t="str">
            <v>57,48</v>
          </cell>
        </row>
        <row r="2787">
          <cell r="A2787" t="str">
            <v>92032</v>
          </cell>
          <cell r="B2787" t="str">
            <v>Interruptor paralelo (2 módulos) com 1 tomada de embutir 2p+t 10 a,  sem suporte e sem placa - fornecimento e instalação. Af_12/2015</v>
          </cell>
          <cell r="C2787" t="str">
            <v>un</v>
          </cell>
          <cell r="D2787" t="str">
            <v>52,09</v>
          </cell>
        </row>
        <row r="2788">
          <cell r="A2788" t="str">
            <v>92033</v>
          </cell>
          <cell r="B2788" t="str">
            <v>Interruptor paralelo (2 módulos) com 1 tomada de embutir 2p+t 10 a,  incluindo suporte e placa - fornecimento e instalação. Af_12/2015</v>
          </cell>
          <cell r="C2788" t="str">
            <v>un</v>
          </cell>
          <cell r="D2788" t="str">
            <v>58,40</v>
          </cell>
        </row>
        <row r="2789">
          <cell r="A2789" t="str">
            <v>92034</v>
          </cell>
          <cell r="B2789" t="str">
            <v>Interruptor simples (1 módulo), interruptor paralelo (1 módulo) e 1 tomada de embutir 2p+t 10 a,  sem suporte e sem placa - fornecimento e instalação. Af_12/2015</v>
          </cell>
          <cell r="C2789" t="str">
            <v>un</v>
          </cell>
          <cell r="D2789" t="str">
            <v>47,20</v>
          </cell>
        </row>
        <row r="2790">
          <cell r="A2790" t="str">
            <v>92035</v>
          </cell>
          <cell r="B2790" t="str">
            <v>Interruptor simples (1 módulo), interruptor paralelo (1 módulo) e 1 tomada de embutir 2p+t 10 a,  incluindo suporte e placa - fornecimento e instalação. Af_12/2015</v>
          </cell>
          <cell r="C2790" t="str">
            <v>un</v>
          </cell>
          <cell r="D2790" t="str">
            <v>53,51</v>
          </cell>
        </row>
        <row r="2791">
          <cell r="A2791" t="str">
            <v>72278</v>
          </cell>
          <cell r="B2791" t="str">
            <v>Lampada vapor metalico 400w - fornecimento e instalacao</v>
          </cell>
          <cell r="C2791" t="str">
            <v>un</v>
          </cell>
          <cell r="D2791" t="str">
            <v>74,42</v>
          </cell>
        </row>
        <row r="2792">
          <cell r="A2792" t="str">
            <v>72280</v>
          </cell>
          <cell r="B2792" t="str">
            <v>Ignitor para partida lâmpada vapor sódio alta pressão até 400w</v>
          </cell>
          <cell r="C2792" t="str">
            <v>un</v>
          </cell>
          <cell r="D2792" t="str">
            <v>48,51</v>
          </cell>
        </row>
        <row r="2793">
          <cell r="A2793" t="str">
            <v>73953/4</v>
          </cell>
          <cell r="B2793" t="str">
            <v>Luminárias tipo calha, de sobrepor, com reatores de partida rápida e lâmpadas fluorescentes 2x2x18w, completas, fornecimento e instalação</v>
          </cell>
          <cell r="C2793" t="str">
            <v>un</v>
          </cell>
          <cell r="D2793" t="str">
            <v>133,23</v>
          </cell>
        </row>
        <row r="2794">
          <cell r="A2794" t="str">
            <v>73953/8</v>
          </cell>
          <cell r="B2794" t="str">
            <v>Luminárias tipo calha, de sobrepor, com reatores de partida rápida e lâmpadas fluorescentes 2x2x36w, completas, fornecimento e instalação</v>
          </cell>
          <cell r="C2794" t="str">
            <v>un</v>
          </cell>
          <cell r="D2794" t="str">
            <v>175,51</v>
          </cell>
        </row>
        <row r="2795">
          <cell r="A2795" t="str">
            <v>73953/9</v>
          </cell>
          <cell r="B2795" t="str">
            <v>Luminaria sobrepor tp calha c/reator part convenc lamp 1x20w e starterfix em laje ou forro - fornecimento e colocacao</v>
          </cell>
          <cell r="C2795" t="str">
            <v>un</v>
          </cell>
          <cell r="D2795" t="str">
            <v>50,55</v>
          </cell>
        </row>
        <row r="2796">
          <cell r="A2796" t="str">
            <v>83391</v>
          </cell>
          <cell r="B2796" t="str">
            <v>Reator para lampada fluorescente 2x40w partida rapida fornecimento e instalacao</v>
          </cell>
          <cell r="C2796" t="str">
            <v>un</v>
          </cell>
          <cell r="D2796" t="str">
            <v>27,79</v>
          </cell>
        </row>
        <row r="2797">
          <cell r="A2797" t="str">
            <v>83392</v>
          </cell>
          <cell r="B2797" t="str">
            <v>Reator para lampada fluorescente 1x20w partida rapida fornecimento e instalacao</v>
          </cell>
          <cell r="C2797" t="str">
            <v>un</v>
          </cell>
          <cell r="D2797" t="str">
            <v>20,44</v>
          </cell>
        </row>
        <row r="2798">
          <cell r="A2798" t="str">
            <v>83393</v>
          </cell>
          <cell r="B2798" t="str">
            <v>Reator para lampada fluorescente 1x40w partida rapida fornecimento e instalacao</v>
          </cell>
          <cell r="C2798" t="str">
            <v>un</v>
          </cell>
          <cell r="D2798" t="str">
            <v>26,37</v>
          </cell>
        </row>
        <row r="2799">
          <cell r="A2799" t="str">
            <v>83470</v>
          </cell>
          <cell r="B2799" t="str">
            <v>Lampada fluorescente tp ho 85w - fornecimento e instalacao</v>
          </cell>
          <cell r="C2799" t="str">
            <v>un</v>
          </cell>
          <cell r="D2799" t="str">
            <v>69,91</v>
          </cell>
        </row>
        <row r="2800">
          <cell r="A2800" t="str">
            <v>93040</v>
          </cell>
          <cell r="B2800" t="str">
            <v>Lâmpada fluorescente compacta 15 w 2u, base e27 - fornecimento e instalação</v>
          </cell>
          <cell r="C2800" t="str">
            <v>un</v>
          </cell>
          <cell r="D2800" t="str">
            <v>11,40</v>
          </cell>
        </row>
        <row r="2801">
          <cell r="A2801" t="str">
            <v>93041</v>
          </cell>
          <cell r="B2801" t="str">
            <v>Lâmpada fluorescente espiral branca 65 w, base e27 - fornecimento e instalação</v>
          </cell>
          <cell r="C2801" t="str">
            <v>un</v>
          </cell>
          <cell r="D2801" t="str">
            <v>69,39</v>
          </cell>
        </row>
        <row r="2802">
          <cell r="A2802" t="str">
            <v>93042</v>
          </cell>
          <cell r="B2802" t="str">
            <v>Lâmpada led 6 w bivolt branca, formato tradicional (base e27) - fornecimento e instalação</v>
          </cell>
          <cell r="C2802" t="str">
            <v>un</v>
          </cell>
          <cell r="D2802" t="str">
            <v>22,73</v>
          </cell>
        </row>
        <row r="2803">
          <cell r="A2803" t="str">
            <v>93043</v>
          </cell>
          <cell r="B2803" t="str">
            <v>Lâmpada led 10 w bivolt branca, formato tradicional (base e27) - fornecimento e instalação</v>
          </cell>
          <cell r="C2803" t="str">
            <v>un</v>
          </cell>
          <cell r="D2803" t="str">
            <v>30,13</v>
          </cell>
        </row>
        <row r="2804">
          <cell r="A2804" t="str">
            <v>93044</v>
          </cell>
          <cell r="B2804" t="str">
            <v>Lâmpada fluorescente compacta 3u branca 20 w, base e27 - fornecimento e instalação</v>
          </cell>
          <cell r="C2804" t="str">
            <v>un</v>
          </cell>
          <cell r="D2804" t="str">
            <v>12,77</v>
          </cell>
        </row>
        <row r="2805">
          <cell r="A2805" t="str">
            <v>93045</v>
          </cell>
          <cell r="B2805" t="str">
            <v>Lâmpada fluorescente espiral branca 45 w, base e27 - fornecimento e instalação</v>
          </cell>
          <cell r="C2805" t="str">
            <v>un</v>
          </cell>
          <cell r="D2805" t="str">
            <v>39,10</v>
          </cell>
        </row>
        <row r="2806">
          <cell r="A2806" t="str">
            <v>97583</v>
          </cell>
          <cell r="B2806" t="str">
            <v>Luminária tipo calha, de sobrepor, com 1 lâmpada tubular de 18 w - fornecimento e instalação. Af_11/2017</v>
          </cell>
          <cell r="C2806" t="str">
            <v>un</v>
          </cell>
          <cell r="D2806" t="str">
            <v>42,60</v>
          </cell>
        </row>
        <row r="2807">
          <cell r="A2807" t="str">
            <v>97584</v>
          </cell>
          <cell r="B2807" t="str">
            <v>Luminária tipo calha, de sobrepor, com 1 lâmpada tubular de 36 w - fornecimento e instalação. Af_11/2017</v>
          </cell>
          <cell r="C2807" t="str">
            <v>un</v>
          </cell>
          <cell r="D2807" t="str">
            <v>57,81</v>
          </cell>
        </row>
        <row r="2808">
          <cell r="A2808" t="str">
            <v>97585</v>
          </cell>
          <cell r="B2808" t="str">
            <v>Luminária tipo calha, de sobrepor, com 2 lâmpadas tubulares de 18 w - fornecimento e instalação. Af_11/2017</v>
          </cell>
          <cell r="C2808" t="str">
            <v>un</v>
          </cell>
          <cell r="D2808" t="str">
            <v>58,05</v>
          </cell>
        </row>
        <row r="2809">
          <cell r="A2809" t="str">
            <v>97586</v>
          </cell>
          <cell r="B2809" t="str">
            <v>Luminária tipo calha, de sobrepor, com 2 lâmpadas tubulares de 36 w - fornecimento e instalação. Af_11/2017</v>
          </cell>
          <cell r="C2809" t="str">
            <v>un</v>
          </cell>
          <cell r="D2809" t="str">
            <v>76,41</v>
          </cell>
        </row>
        <row r="2810">
          <cell r="A2810" t="str">
            <v>97587</v>
          </cell>
          <cell r="B2810" t="str">
            <v>Luminária tipo calha, de embutir, com 2 lâmpadas de 14 w com refletor - fornecimento e instalação. Af_11/2017</v>
          </cell>
          <cell r="C2810" t="str">
            <v>un</v>
          </cell>
          <cell r="D2810" t="str">
            <v>130,15</v>
          </cell>
        </row>
        <row r="2811">
          <cell r="A2811" t="str">
            <v>97589</v>
          </cell>
          <cell r="B2811" t="str">
            <v>Luminária tipo plafon em plástico, de sobrepor, com 1 lâmpada de 15 w, - fornecimento e instalação. Af_11/2017</v>
          </cell>
          <cell r="C2811" t="str">
            <v>un</v>
          </cell>
          <cell r="D2811" t="str">
            <v>28,32</v>
          </cell>
        </row>
        <row r="2812">
          <cell r="A2812" t="str">
            <v>97590</v>
          </cell>
          <cell r="B2812" t="str">
            <v>Luminária tipo plafon redondo com vidro fosco, de sobrepor, com 1 lâmpada de 15 w - fornecimento e instalação. Af_11/2017</v>
          </cell>
          <cell r="C2812" t="str">
            <v>un</v>
          </cell>
          <cell r="D2812" t="str">
            <v>53,69</v>
          </cell>
        </row>
        <row r="2813">
          <cell r="A2813" t="str">
            <v>97591</v>
          </cell>
          <cell r="B2813" t="str">
            <v>Luminária tipo plafon redondo com vidro fosco, de sobrepor, com 2 lâmpadas de 15 w - fornecimento e instalação. Af_11/2017</v>
          </cell>
          <cell r="C2813" t="str">
            <v>un</v>
          </cell>
          <cell r="D2813" t="str">
            <v>72,45</v>
          </cell>
        </row>
        <row r="2814">
          <cell r="A2814" t="str">
            <v>97592</v>
          </cell>
          <cell r="B2814" t="str">
            <v>Luminária tipo plafon, de sobrepor, com 1 lâmpada led - fornecimento e instalação. Af_11/2017</v>
          </cell>
          <cell r="C2814" t="str">
            <v>un</v>
          </cell>
          <cell r="D2814" t="str">
            <v>94,21</v>
          </cell>
        </row>
        <row r="2815">
          <cell r="A2815" t="str">
            <v>97593</v>
          </cell>
          <cell r="B2815" t="str">
            <v>Luminária tipo spot, de sobrepor, com 1 lâmpada de 15 w - fornecimento e instalação. Af_11/2017</v>
          </cell>
          <cell r="C2815" t="str">
            <v>un</v>
          </cell>
          <cell r="D2815" t="str">
            <v>72,08</v>
          </cell>
        </row>
        <row r="2816">
          <cell r="A2816" t="str">
            <v>97594</v>
          </cell>
          <cell r="B2816" t="str">
            <v>Luminária tipo spot, de sobrepor, com 2 lâmpadas de 15 w - fornecimento e instalação. Af_11/2017</v>
          </cell>
          <cell r="C2816" t="str">
            <v>un</v>
          </cell>
          <cell r="D2816" t="str">
            <v>71,37</v>
          </cell>
        </row>
        <row r="2817">
          <cell r="A2817" t="str">
            <v>97595</v>
          </cell>
          <cell r="B2817" t="str">
            <v>Sensor de presença com fotocélula, fixação em parede - fornecimento e instalação. Af_11/2017</v>
          </cell>
          <cell r="C2817" t="str">
            <v>un</v>
          </cell>
          <cell r="D2817" t="str">
            <v>46,86</v>
          </cell>
        </row>
        <row r="2818">
          <cell r="A2818" t="str">
            <v>97596</v>
          </cell>
          <cell r="B2818" t="str">
            <v>Sensor de presença sem fotocélula, fixação em parede - fornecimento e instalação. Af_11/2017</v>
          </cell>
          <cell r="C2818" t="str">
            <v>un</v>
          </cell>
          <cell r="D2818" t="str">
            <v>33,15</v>
          </cell>
        </row>
        <row r="2819">
          <cell r="A2819" t="str">
            <v>97597</v>
          </cell>
          <cell r="B2819" t="str">
            <v>Sensor de presença com fotocélula, fixação em teto - fornecimento e instalação. Af_11/2017</v>
          </cell>
          <cell r="C2819" t="str">
            <v>un</v>
          </cell>
          <cell r="D2819" t="str">
            <v>41,44</v>
          </cell>
        </row>
        <row r="2820">
          <cell r="A2820" t="str">
            <v>97598</v>
          </cell>
          <cell r="B2820" t="str">
            <v>Sensor de presença sem fotocélula, fixação em teto - fornecimento e instalação. Af_11/2017</v>
          </cell>
          <cell r="C2820" t="str">
            <v>un</v>
          </cell>
          <cell r="D2820" t="str">
            <v>39,69</v>
          </cell>
        </row>
        <row r="2821">
          <cell r="A2821" t="str">
            <v>97599</v>
          </cell>
          <cell r="B2821" t="str">
            <v>Luminária de emergência - fornecimento e instalação. Af_11/2017</v>
          </cell>
          <cell r="C2821" t="str">
            <v>un</v>
          </cell>
          <cell r="D2821" t="str">
            <v>35,56</v>
          </cell>
        </row>
        <row r="2822">
          <cell r="A2822" t="str">
            <v>97609</v>
          </cell>
          <cell r="B2822" t="str">
            <v>Lâmpada compacta de led 6 w, base e27 - fornecimento e instalação. Af_11/2017</v>
          </cell>
          <cell r="C2822" t="str">
            <v>un</v>
          </cell>
          <cell r="D2822" t="str">
            <v>27,81</v>
          </cell>
        </row>
        <row r="2823">
          <cell r="A2823" t="str">
            <v>97610</v>
          </cell>
          <cell r="B2823" t="str">
            <v>Lâmpada compacta de led 10 w, base e27 - fornecimento e instalação. Af_11/2017</v>
          </cell>
          <cell r="C2823" t="str">
            <v>un</v>
          </cell>
          <cell r="D2823" t="str">
            <v>35,21</v>
          </cell>
        </row>
        <row r="2824">
          <cell r="A2824" t="str">
            <v>97611</v>
          </cell>
          <cell r="B2824" t="str">
            <v>Lâmpada compacta fluorescente de 15 w, base e27 - fornecimento e instalação. Af_11/2017</v>
          </cell>
          <cell r="C2824" t="str">
            <v>un</v>
          </cell>
          <cell r="D2824" t="str">
            <v>16,48</v>
          </cell>
        </row>
        <row r="2825">
          <cell r="A2825" t="str">
            <v>97612</v>
          </cell>
          <cell r="B2825" t="str">
            <v>Lâmpada compacta fluorescente de 20 w, base e27 - fornecimento e instalação. Af_11/2017</v>
          </cell>
          <cell r="C2825" t="str">
            <v>un</v>
          </cell>
          <cell r="D2825" t="str">
            <v>17,85</v>
          </cell>
        </row>
        <row r="2826">
          <cell r="A2826" t="str">
            <v>97613</v>
          </cell>
          <cell r="B2826" t="str">
            <v>Lâmpada compacta de vapor mercurio 125 w, base e27 - fornecimento e instalação. Af_11/2017</v>
          </cell>
          <cell r="C2826" t="str">
            <v>un</v>
          </cell>
          <cell r="D2826" t="str">
            <v>22,40</v>
          </cell>
        </row>
        <row r="2827">
          <cell r="A2827" t="str">
            <v>97614</v>
          </cell>
          <cell r="B2827" t="str">
            <v>Lâmpada compacta de vapor metálico ovoide 150 w, base e27 - fornecimento e instalação. Af_11/2017</v>
          </cell>
          <cell r="C2827" t="str">
            <v>un</v>
          </cell>
          <cell r="D2827" t="str">
            <v>38,82</v>
          </cell>
        </row>
        <row r="2828">
          <cell r="A2828" t="str">
            <v>97615</v>
          </cell>
          <cell r="B2828" t="str">
            <v>Lâmpada tubular fluorescente t8 de 16/18 w, base g13 - fornecimento e instalação. Af_11/2017_p</v>
          </cell>
          <cell r="C2828" t="str">
            <v>un</v>
          </cell>
          <cell r="D2828" t="str">
            <v>30,07</v>
          </cell>
        </row>
        <row r="2829">
          <cell r="A2829" t="str">
            <v>97616</v>
          </cell>
          <cell r="B2829" t="str">
            <v>Lâmpada tubular fluorescente t8 de 32/36 w, base g13 - fornecimento e instalação. Af_11/2017_p</v>
          </cell>
          <cell r="C2829" t="str">
            <v>un</v>
          </cell>
          <cell r="D2829" t="str">
            <v>33,70</v>
          </cell>
        </row>
        <row r="2830">
          <cell r="A2830" t="str">
            <v>97617</v>
          </cell>
          <cell r="B2830" t="str">
            <v>Lâmpada tubular fluorescente t10 de 20/40 w, base g13 - fornecimento e instalação. Af_11/2017_p</v>
          </cell>
          <cell r="C2830" t="str">
            <v>un</v>
          </cell>
          <cell r="D2830" t="str">
            <v>33,48</v>
          </cell>
        </row>
        <row r="2831">
          <cell r="A2831" t="str">
            <v>97618</v>
          </cell>
          <cell r="B2831" t="str">
            <v>Lâmpada tubular fluorescente t5 de 14 w, base g13 - fornecimento e instalação. Af_11/2017_p</v>
          </cell>
          <cell r="C2831" t="str">
            <v>un</v>
          </cell>
          <cell r="D2831" t="str">
            <v>31,99</v>
          </cell>
        </row>
        <row r="2832">
          <cell r="A2832" t="str">
            <v>41598</v>
          </cell>
          <cell r="B2832" t="str">
            <v>Entrada provisoria de energia eletrica aerea trifasica 40a em poste madeira</v>
          </cell>
          <cell r="C2832" t="str">
            <v>un</v>
          </cell>
          <cell r="D2832" t="str">
            <v>1.301,55</v>
          </cell>
        </row>
        <row r="2833">
          <cell r="A2833" t="str">
            <v>72941</v>
          </cell>
          <cell r="B2833" t="str">
            <v>Aparelho sinalizador de saida de garagem, com celula fotoeletrica - fornecimento e instalacao</v>
          </cell>
          <cell r="C2833" t="str">
            <v>un</v>
          </cell>
          <cell r="D2833" t="str">
            <v>173,35</v>
          </cell>
        </row>
        <row r="2834">
          <cell r="A2834" t="str">
            <v>73624</v>
          </cell>
          <cell r="B2834" t="str">
            <v>Suporte para transformador em poste de concreto circular</v>
          </cell>
          <cell r="C2834" t="str">
            <v>un</v>
          </cell>
          <cell r="D2834" t="str">
            <v>84,13</v>
          </cell>
        </row>
        <row r="2835">
          <cell r="A2835" t="str">
            <v>73767/1</v>
          </cell>
          <cell r="B2835" t="str">
            <v>Grampo paralelo em aluminio fundido ou estrudado de 2 parafusos, para cabo de 6 a 50 mm2, pasta antioxidante. Fornec e instalação.</v>
          </cell>
          <cell r="C2835" t="str">
            <v>un</v>
          </cell>
          <cell r="D2835" t="str">
            <v>9,85</v>
          </cell>
        </row>
        <row r="2836">
          <cell r="A2836" t="str">
            <v>73767/2</v>
          </cell>
          <cell r="B2836" t="str">
            <v>Alca pre-formada distribuição em  aco recoberto com aluminio para cabo 25mm2, encapado. Fornecimento e instalação.</v>
          </cell>
          <cell r="C2836" t="str">
            <v>un</v>
          </cell>
          <cell r="D2836" t="str">
            <v>10,65</v>
          </cell>
        </row>
        <row r="2837">
          <cell r="A2837" t="str">
            <v>73767/3</v>
          </cell>
          <cell r="B2837" t="str">
            <v>Laco de roldana pre-formado aco recoberto de aluminio para cabo de aluminio nu bitola 25mm2 - fornecimento e colocacao</v>
          </cell>
          <cell r="C2837" t="str">
            <v>un</v>
          </cell>
          <cell r="D2837" t="str">
            <v>7,65</v>
          </cell>
        </row>
        <row r="2838">
          <cell r="A2838" t="str">
            <v>73767/4</v>
          </cell>
          <cell r="B2838" t="str">
            <v>Alca pre-formada distribuicao em aco recoberto com aluminio nu para cabo 25mm2, encapado. Fornecimento e instalacao.</v>
          </cell>
          <cell r="C2838" t="str">
            <v>un</v>
          </cell>
          <cell r="D2838" t="str">
            <v>4,92</v>
          </cell>
        </row>
        <row r="2839">
          <cell r="A2839" t="str">
            <v>73767/5</v>
          </cell>
          <cell r="B2839" t="str">
            <v>Alca pre-formada serv de aco recob c/alum nu encapado 25mm2 (bitola)  conf proj a4-148-cp rioluz fornecimento e colocacao</v>
          </cell>
          <cell r="C2839" t="str">
            <v>un</v>
          </cell>
          <cell r="D2839" t="str">
            <v>4,48</v>
          </cell>
        </row>
        <row r="2840">
          <cell r="A2840" t="str">
            <v>73781/1</v>
          </cell>
          <cell r="B2840" t="str">
            <v>Mufla terminal primaria unipolar uso interno para cabo 35/120mm2, isolacao 15/25kv em epr - borracha de silicone. Fornecimento e instalacao.</v>
          </cell>
          <cell r="C2840" t="str">
            <v>un</v>
          </cell>
          <cell r="D2840" t="str">
            <v>346,34</v>
          </cell>
        </row>
        <row r="2841">
          <cell r="A2841" t="str">
            <v>73781/2</v>
          </cell>
          <cell r="B2841" t="str">
            <v>Isolador de pino tp hi-pot cilindrico classe 15kv. Fornecimento e instalacao.</v>
          </cell>
          <cell r="C2841" t="str">
            <v>un</v>
          </cell>
          <cell r="D2841" t="str">
            <v>27,43</v>
          </cell>
        </row>
        <row r="2842">
          <cell r="A2842" t="str">
            <v>73781/3</v>
          </cell>
          <cell r="B2842" t="str">
            <v>Isolador de suspensao (disco) tp cavilha classe 15kv - 6''. Fornecimento e instalacao.</v>
          </cell>
          <cell r="C2842" t="str">
            <v>un</v>
          </cell>
          <cell r="D2842" t="str">
            <v>83,91</v>
          </cell>
        </row>
        <row r="2843">
          <cell r="A2843" t="str">
            <v>88543</v>
          </cell>
          <cell r="B2843" t="str">
            <v>Armacao secundaria ou rex completa para treslinhas-fornecimento e instalacao.</v>
          </cell>
          <cell r="C2843" t="str">
            <v>un</v>
          </cell>
          <cell r="D2843" t="str">
            <v>140,08</v>
          </cell>
        </row>
        <row r="2844">
          <cell r="A2844" t="str">
            <v>88544</v>
          </cell>
          <cell r="B2844" t="str">
            <v>Armacao secundaria ou rex completa para duas linhas-fornecimento e instalacao.</v>
          </cell>
          <cell r="C2844" t="str">
            <v>un</v>
          </cell>
          <cell r="D2844" t="str">
            <v>88,36</v>
          </cell>
        </row>
        <row r="2845">
          <cell r="A2845" t="str">
            <v>88545</v>
          </cell>
          <cell r="B2845" t="str">
            <v>Armacao secundaria ou rex completa para quatro linhas-fornecimento e instalacao.</v>
          </cell>
          <cell r="C2845" t="str">
            <v>un</v>
          </cell>
          <cell r="D2845" t="str">
            <v>163,48</v>
          </cell>
        </row>
        <row r="2846">
          <cell r="A2846" t="str">
            <v>83397</v>
          </cell>
          <cell r="B2846" t="str">
            <v>Poste de concreto duplo t h=9m carga nominal 500kg inclusive escavacao, exclusive transporte - fornecimento e instalacao</v>
          </cell>
          <cell r="C2846" t="str">
            <v>un</v>
          </cell>
          <cell r="D2846" t="str">
            <v>1.110,03</v>
          </cell>
        </row>
        <row r="2847">
          <cell r="A2847" t="str">
            <v>73769/1</v>
          </cell>
          <cell r="B2847" t="str">
            <v>Poste aco conico continuo curvo simples sem base c/janela 9m (inspecao) - fornecimento e instalacao</v>
          </cell>
          <cell r="C2847" t="str">
            <v>un</v>
          </cell>
          <cell r="D2847" t="str">
            <v>1.161,28</v>
          </cell>
        </row>
        <row r="2848">
          <cell r="A2848" t="str">
            <v>73769/2</v>
          </cell>
          <cell r="B2848" t="str">
            <v>Poste de aço conico contínuo curvo simples, flangeado, com janela de inspeção h=9m - fornecimento e instalacao</v>
          </cell>
          <cell r="C2848" t="str">
            <v>un</v>
          </cell>
          <cell r="D2848" t="str">
            <v>1.162,74</v>
          </cell>
        </row>
        <row r="2849">
          <cell r="A2849" t="str">
            <v>73769/3</v>
          </cell>
          <cell r="B2849" t="str">
            <v>Poste de aco conico continuo curvo duplo, flangeado, com janela de inspecao h=9m - fornecimento e instalacao</v>
          </cell>
          <cell r="C2849" t="str">
            <v>un</v>
          </cell>
          <cell r="D2849" t="str">
            <v>1.197,54</v>
          </cell>
        </row>
        <row r="2850">
          <cell r="A2850" t="str">
            <v>73769/4</v>
          </cell>
          <cell r="B2850" t="str">
            <v>Poste de aco conico continuo reto, engastado, h=9m - fornecimento e instalacao</v>
          </cell>
          <cell r="C2850" t="str">
            <v>un</v>
          </cell>
          <cell r="D2850" t="str">
            <v>1.208,38</v>
          </cell>
        </row>
        <row r="2851">
          <cell r="A2851" t="str">
            <v>73855/1</v>
          </cell>
          <cell r="B2851" t="str">
            <v>Chumbador de aço para fixação de poste de aco reto ou curvo 7 a 9m com flange - fornecimento e instalacao</v>
          </cell>
          <cell r="C2851" t="str">
            <v>un</v>
          </cell>
          <cell r="D2851" t="str">
            <v>587,76</v>
          </cell>
        </row>
        <row r="2852">
          <cell r="A2852" t="str">
            <v>72281</v>
          </cell>
          <cell r="B2852" t="str">
            <v>Reator para lampada vapor de mercurio uso externo 220v/400w</v>
          </cell>
          <cell r="C2852" t="str">
            <v>un</v>
          </cell>
          <cell r="D2852" t="str">
            <v>101,89</v>
          </cell>
        </row>
        <row r="2853">
          <cell r="A2853" t="str">
            <v>72282</v>
          </cell>
          <cell r="B2853" t="str">
            <v>Reator para lampada vapor de sodio alta pressao - 220v/250w - uso externo</v>
          </cell>
          <cell r="C2853" t="str">
            <v>un</v>
          </cell>
          <cell r="D2853" t="str">
            <v>135,67</v>
          </cell>
        </row>
        <row r="2854">
          <cell r="A2854" t="str">
            <v>73831/2</v>
          </cell>
          <cell r="B2854" t="str">
            <v>Lampada de vapor de mercurio de 250w - fornecimento e instalacao</v>
          </cell>
          <cell r="C2854" t="str">
            <v>un</v>
          </cell>
          <cell r="D2854" t="str">
            <v>32,28</v>
          </cell>
        </row>
        <row r="2855">
          <cell r="A2855" t="str">
            <v>73831/3</v>
          </cell>
          <cell r="B2855" t="str">
            <v>Lampada de vapor de mercurio de 400w/250v - fornecimento e instalacao</v>
          </cell>
          <cell r="C2855" t="str">
            <v>un</v>
          </cell>
          <cell r="D2855" t="str">
            <v>42,44</v>
          </cell>
        </row>
        <row r="2856">
          <cell r="A2856" t="str">
            <v>73831/4</v>
          </cell>
          <cell r="B2856" t="str">
            <v>Lampada mista de 160w - fornecimento e instalacao</v>
          </cell>
          <cell r="C2856" t="str">
            <v>un</v>
          </cell>
          <cell r="D2856" t="str">
            <v>20,83</v>
          </cell>
        </row>
        <row r="2857">
          <cell r="A2857" t="str">
            <v>73831/5</v>
          </cell>
          <cell r="B2857" t="str">
            <v>Lampada mista de 250w - fornecimento e instalacao</v>
          </cell>
          <cell r="C2857" t="str">
            <v>un</v>
          </cell>
          <cell r="D2857" t="str">
            <v>26,87</v>
          </cell>
        </row>
        <row r="2858">
          <cell r="A2858" t="str">
            <v>73831/6</v>
          </cell>
          <cell r="B2858" t="str">
            <v>Lampada mista de 500w - fornecimento e instalacao</v>
          </cell>
          <cell r="C2858" t="str">
            <v>un</v>
          </cell>
          <cell r="D2858" t="str">
            <v>47,35</v>
          </cell>
        </row>
        <row r="2859">
          <cell r="A2859" t="str">
            <v>73831/7</v>
          </cell>
          <cell r="B2859" t="str">
            <v>Lampada de vapor de sodio de 150wx220v - fornecimento e instalacao</v>
          </cell>
          <cell r="C2859" t="str">
            <v>un</v>
          </cell>
          <cell r="D2859" t="str">
            <v>38,28</v>
          </cell>
        </row>
        <row r="2860">
          <cell r="A2860" t="str">
            <v>73831/8</v>
          </cell>
          <cell r="B2860" t="str">
            <v>Lampada de vapor de sodio de 250wx220v - fornecimento e instalacao</v>
          </cell>
          <cell r="C2860" t="str">
            <v>un</v>
          </cell>
          <cell r="D2860" t="str">
            <v>43,57</v>
          </cell>
        </row>
        <row r="2861">
          <cell r="A2861" t="str">
            <v>73831/9</v>
          </cell>
          <cell r="B2861" t="str">
            <v>Lampada de vapor de sodio de 400wx220v - fornecimento e instalacao</v>
          </cell>
          <cell r="C2861" t="str">
            <v>un</v>
          </cell>
          <cell r="D2861" t="str">
            <v>50,07</v>
          </cell>
        </row>
        <row r="2862">
          <cell r="A2862" t="str">
            <v>74231/1</v>
          </cell>
          <cell r="B2862" t="str">
            <v>Luminaria aberta para iluminacao publica, para lampada a vapor de mercurio ate 400w e mista ate 500w, com braco em tubo de aco galv d=50mm proj hor=2.500Mm e proj vert= 2.200Mm, fornecimento e instalacao</v>
          </cell>
          <cell r="C2862" t="str">
            <v>un</v>
          </cell>
          <cell r="D2862" t="str">
            <v>130,52</v>
          </cell>
        </row>
        <row r="2863">
          <cell r="A2863" t="str">
            <v>74246/1</v>
          </cell>
          <cell r="B2863" t="str">
            <v>Refletor retangular fechado com lampada vapor metalico 400 w</v>
          </cell>
          <cell r="C2863" t="str">
            <v>un</v>
          </cell>
          <cell r="D2863" t="str">
            <v>260,98</v>
          </cell>
        </row>
        <row r="2864">
          <cell r="A2864" t="str">
            <v>83399</v>
          </cell>
          <cell r="B2864" t="str">
            <v>Rele fotoeletrico p/ comando de iluminacao externa 220v/1000w - fornecimento e instalacao</v>
          </cell>
          <cell r="C2864" t="str">
            <v>un</v>
          </cell>
          <cell r="D2864" t="str">
            <v>29,25</v>
          </cell>
        </row>
        <row r="2865">
          <cell r="A2865" t="str">
            <v>83400</v>
          </cell>
          <cell r="B2865" t="str">
            <v>Braco p/ iluminacao de ruas em tubo aco galv 1" comp = 1,20m e inclinacao 25graus em relacao ao plano vertical p/ fixacao em poste ou parede - fornecimento e instalacao</v>
          </cell>
          <cell r="C2865" t="str">
            <v>un</v>
          </cell>
          <cell r="D2865" t="str">
            <v>93,11</v>
          </cell>
        </row>
        <row r="2866">
          <cell r="A2866" t="str">
            <v>83401</v>
          </cell>
          <cell r="B2866" t="str">
            <v>Braco p/ luminaria publica 1 x 1,50 m, em tubo aco galv 3/4, p/ fixacao em poste ou parede - fornecimento e instalacao</v>
          </cell>
          <cell r="C2866" t="str">
            <v>un</v>
          </cell>
          <cell r="D2866" t="str">
            <v>93,11</v>
          </cell>
        </row>
        <row r="2867">
          <cell r="A2867" t="str">
            <v>83402</v>
          </cell>
          <cell r="B2867" t="str">
            <v>Abracadeira de fixacao de bracos de luminarias de 4" - fornecimento e instalacao</v>
          </cell>
          <cell r="C2867" t="str">
            <v>un</v>
          </cell>
          <cell r="D2867" t="str">
            <v>46,75</v>
          </cell>
        </row>
        <row r="2868">
          <cell r="A2868" t="str">
            <v>83475</v>
          </cell>
          <cell r="B2868" t="str">
            <v>Luminaria fechada para iluminacao publica com reator de partida rapida com lampada a vapor de mercurio 250w - fornecimento e instalacao</v>
          </cell>
          <cell r="C2868" t="str">
            <v>un</v>
          </cell>
          <cell r="D2868" t="str">
            <v>343,70</v>
          </cell>
        </row>
        <row r="2869">
          <cell r="A2869" t="str">
            <v>83478</v>
          </cell>
          <cell r="B2869" t="str">
            <v>Luminaria fechada para iluminacao publica - lampadas de 250/500w - fornecimento e instalacao (excluindo lampadas)</v>
          </cell>
          <cell r="C2869" t="str">
            <v>un</v>
          </cell>
          <cell r="D2869" t="str">
            <v>254,67</v>
          </cell>
        </row>
        <row r="2870">
          <cell r="A2870" t="str">
            <v>83479</v>
          </cell>
          <cell r="B2870" t="str">
            <v>Luminaria estanque - protecao contra agua, poeira ou impactos - tipo aquatic pial ou equivalente</v>
          </cell>
          <cell r="C2870" t="str">
            <v>un</v>
          </cell>
          <cell r="D2870" t="str">
            <v>104,01</v>
          </cell>
        </row>
        <row r="2871">
          <cell r="A2871" t="str">
            <v>83480</v>
          </cell>
          <cell r="B2871" t="str">
            <v>Reator para lampada vapor de mercurio 125w  uso externo</v>
          </cell>
          <cell r="C2871" t="str">
            <v>un</v>
          </cell>
          <cell r="D2871" t="str">
            <v>82,66</v>
          </cell>
        </row>
        <row r="2872">
          <cell r="A2872" t="str">
            <v>83481</v>
          </cell>
          <cell r="B2872" t="str">
            <v>Reator para lampada vapor de mercurio 250w uso externo</v>
          </cell>
          <cell r="C2872" t="str">
            <v>un</v>
          </cell>
          <cell r="D2872" t="str">
            <v>92,57</v>
          </cell>
        </row>
        <row r="2873">
          <cell r="A2873" t="str">
            <v>97600</v>
          </cell>
          <cell r="B2873" t="str">
            <v>Refletor em alumínio com suporte e alça, lâmpada 125 w - fornecimento e instalação. Af_11/2017</v>
          </cell>
          <cell r="C2873" t="str">
            <v>un</v>
          </cell>
          <cell r="D2873" t="str">
            <v>192,62</v>
          </cell>
        </row>
        <row r="2874">
          <cell r="A2874" t="str">
            <v>97601</v>
          </cell>
          <cell r="B2874" t="str">
            <v>Refletor em alumínio com suporte e alça, lâmpada 250 w - fornecimento e instalação. Af_11/2017</v>
          </cell>
          <cell r="C2874" t="str">
            <v>un</v>
          </cell>
          <cell r="D2874" t="str">
            <v>204,85</v>
          </cell>
        </row>
        <row r="2875">
          <cell r="A2875" t="str">
            <v>97605</v>
          </cell>
          <cell r="B2875" t="str">
            <v>Luminária arandela tipo meia-lua, para 1 lâmpada led - fornecimento e instalação. Af_11/2017</v>
          </cell>
          <cell r="C2875" t="str">
            <v>un</v>
          </cell>
          <cell r="D2875" t="str">
            <v>64,76</v>
          </cell>
        </row>
        <row r="2876">
          <cell r="A2876" t="str">
            <v>97606</v>
          </cell>
          <cell r="B2876" t="str">
            <v>Luminária arandela tipo meia-lua, para 1 lâmpada de 15 w - fornecimento e instalação. Af_11/2017</v>
          </cell>
          <cell r="C2876" t="str">
            <v>un</v>
          </cell>
          <cell r="D2876" t="str">
            <v>53,43</v>
          </cell>
        </row>
        <row r="2877">
          <cell r="A2877" t="str">
            <v>97607</v>
          </cell>
          <cell r="B2877" t="str">
            <v>Luminária arandela tipo tartaruga para 1 lâmpada led - fornecimento e instalação. Af_11/2017</v>
          </cell>
          <cell r="C2877" t="str">
            <v>un</v>
          </cell>
          <cell r="D2877" t="str">
            <v>95,21</v>
          </cell>
        </row>
        <row r="2878">
          <cell r="A2878" t="str">
            <v>97608</v>
          </cell>
          <cell r="B2878" t="str">
            <v>Luminária arandela tipo tartaruga, com grade, para 1 lâmpada de 15 w - fornecimento e instalação. Af_11/2017</v>
          </cell>
          <cell r="C2878" t="str">
            <v>un</v>
          </cell>
          <cell r="D2878" t="str">
            <v>72,55</v>
          </cell>
        </row>
        <row r="2879">
          <cell r="A2879" t="str">
            <v>73857/1</v>
          </cell>
          <cell r="B2879" t="str">
            <v>Transformador distribuicao  75kva trifasico 60hz classe 15kv imerso em óleo mineral fornecimento e instalacao</v>
          </cell>
          <cell r="C2879" t="str">
            <v>un</v>
          </cell>
          <cell r="D2879" t="str">
            <v>6.842,32</v>
          </cell>
        </row>
        <row r="2880">
          <cell r="A2880" t="str">
            <v>73857/2</v>
          </cell>
          <cell r="B2880" t="str">
            <v>Transformador distribuicao  112,5kva trifasico 60hz classe 15kv imerso em óleo mineral fornecimento e instalacao</v>
          </cell>
          <cell r="C2880" t="str">
            <v>un</v>
          </cell>
          <cell r="D2880" t="str">
            <v>8.455,61</v>
          </cell>
        </row>
        <row r="2881">
          <cell r="A2881" t="str">
            <v>73857/3</v>
          </cell>
          <cell r="B2881" t="str">
            <v>Transformador distribuicao  150kva trifasico 60hz classe 15kv imerso em óleo mineral fornecimento e instalacao</v>
          </cell>
          <cell r="C2881" t="str">
            <v>un</v>
          </cell>
          <cell r="D2881" t="str">
            <v>10.658,87</v>
          </cell>
        </row>
        <row r="2882">
          <cell r="A2882" t="str">
            <v>73857/4</v>
          </cell>
          <cell r="B2882" t="str">
            <v>Transformador distribuicao  225kva trifasico 60hz classe 15kv imerso em óleo mineral fornecimento e instalacao</v>
          </cell>
          <cell r="C2882" t="str">
            <v>un</v>
          </cell>
          <cell r="D2882" t="str">
            <v>14.926,48</v>
          </cell>
        </row>
        <row r="2883">
          <cell r="A2883" t="str">
            <v>73857/5</v>
          </cell>
          <cell r="B2883" t="str">
            <v>Transformador distribuicao  300kva trifasico 60hz classe 15kv imerso em óleo mineral fornecimento e instalacao</v>
          </cell>
          <cell r="C2883" t="str">
            <v>un</v>
          </cell>
          <cell r="D2883" t="str">
            <v>17.411,14</v>
          </cell>
        </row>
        <row r="2884">
          <cell r="A2884" t="str">
            <v>73857/6</v>
          </cell>
          <cell r="B2884" t="str">
            <v>Transformador distribuicao  500kva trifasico 60hz classe 15kv imerso em óleo mineral fornecimento e instalacao</v>
          </cell>
          <cell r="C2884" t="str">
            <v>un</v>
          </cell>
          <cell r="D2884" t="str">
            <v>28.336,88</v>
          </cell>
        </row>
        <row r="2885">
          <cell r="A2885" t="str">
            <v>73857/7</v>
          </cell>
          <cell r="B2885" t="str">
            <v>Transformador distribuicao  30kva trifasico 60hz classe 15kv imerso em óleo mineral fornecimento e instalacao</v>
          </cell>
          <cell r="C2885" t="str">
            <v>un</v>
          </cell>
          <cell r="D2885" t="str">
            <v>4.722,69</v>
          </cell>
        </row>
        <row r="2886">
          <cell r="A2886" t="str">
            <v>73857/8</v>
          </cell>
          <cell r="B2886" t="str">
            <v>Transformador distribuicao  45kva trifasico 60hz classe 15kv imerso em óleo mineral fornecimento e instalacao</v>
          </cell>
          <cell r="C2886" t="str">
            <v>un</v>
          </cell>
          <cell r="D2886" t="str">
            <v>5.289,28</v>
          </cell>
        </row>
        <row r="2887">
          <cell r="A2887" t="str">
            <v>73857/9</v>
          </cell>
          <cell r="B2887" t="str">
            <v>Transformador distribuicao  750kva trifasico 60hz classe 15kv imerso em óleo mineral fornecimento e instalacao</v>
          </cell>
          <cell r="C2887" t="str">
            <v>un</v>
          </cell>
          <cell r="D2887" t="str">
            <v>38.825,32</v>
          </cell>
        </row>
        <row r="2888">
          <cell r="A2888" t="str">
            <v>73857/10</v>
          </cell>
          <cell r="B2888" t="str">
            <v>Transformador distribuicao  1000kva trifasico 60hz classe 15kv imerso em óleo mineral fornecimento e instalacao</v>
          </cell>
          <cell r="C2888" t="str">
            <v>un</v>
          </cell>
          <cell r="D2888" t="str">
            <v>54.304,52</v>
          </cell>
        </row>
        <row r="2889">
          <cell r="A2889" t="str">
            <v>93128</v>
          </cell>
          <cell r="B2889" t="str">
            <v>Ponto de iluminação residencial incluindo interruptor simples, caixa elétrica, eletroduto, cabo, rasgo, quebra e chumbamento (excluindo luminária e lâmpada). Af_01/2016</v>
          </cell>
          <cell r="C2889" t="str">
            <v>un</v>
          </cell>
          <cell r="D2889" t="str">
            <v>108,08</v>
          </cell>
        </row>
        <row r="2890">
          <cell r="A2890" t="str">
            <v>93137</v>
          </cell>
          <cell r="B2890" t="str">
            <v>Ponto de iluminação residencial incluindo interruptor simples (2 módulos), caixa elétrica, eletroduto, cabo, rasgo, quebra e chumbamento (excluindo luminária e lâmpada). Af_01/2016</v>
          </cell>
          <cell r="C2890" t="str">
            <v>un</v>
          </cell>
          <cell r="D2890" t="str">
            <v>127,04</v>
          </cell>
        </row>
        <row r="2891">
          <cell r="A2891" t="str">
            <v>93138</v>
          </cell>
          <cell r="B2891" t="str">
            <v>Ponto de iluminação residencial incluindo interruptor paralelo, caixa elétrica, eletroduto, cabo, rasgo, quebra e chumbamento (excluindo luminária e lâmpada). Af_01/2016</v>
          </cell>
          <cell r="C2891" t="str">
            <v>un</v>
          </cell>
          <cell r="D2891" t="str">
            <v>119,98</v>
          </cell>
        </row>
        <row r="2892">
          <cell r="A2892" t="str">
            <v>93139</v>
          </cell>
          <cell r="B2892" t="str">
            <v>Ponto de iluminação residencial incluindo interruptor paralelo (2 módulos), caixa elétrica, eletroduto, cabo, rasgo, quebra e chumbamento (excluindo luminária e lâmpada). Af_01/2016</v>
          </cell>
          <cell r="C2892" t="str">
            <v>un</v>
          </cell>
          <cell r="D2892" t="str">
            <v>150,82</v>
          </cell>
        </row>
        <row r="2893">
          <cell r="A2893" t="str">
            <v>93140</v>
          </cell>
          <cell r="B2893" t="str">
            <v>Ponto de iluminação residencial incluindo interruptor simples conjugado com paralelo, caixa elétrica, eletroduto, cabo, rasgo, quebra e chumbamento (excluindo luminária e lâmpada). Af_01/2016</v>
          </cell>
          <cell r="C2893" t="str">
            <v>un</v>
          </cell>
          <cell r="D2893" t="str">
            <v>142,39</v>
          </cell>
        </row>
        <row r="2894">
          <cell r="A2894" t="str">
            <v>93141</v>
          </cell>
          <cell r="B2894" t="str">
            <v>Ponto de tomada residencial incluindo tomada 10a/250v, caixa elétrica, eletroduto, cabo, rasgo, quebra e chumbamento. Af_01/2016</v>
          </cell>
          <cell r="C2894" t="str">
            <v>un</v>
          </cell>
          <cell r="D2894" t="str">
            <v>127,76</v>
          </cell>
        </row>
        <row r="2895">
          <cell r="A2895" t="str">
            <v>93142</v>
          </cell>
          <cell r="B2895" t="str">
            <v>Ponto de tomada residencial incluindo tomada (2 módulos) 10a/250v, caixa elétrica, eletroduto, cabo, rasgo, quebra e chumbamento. Af_01/2016</v>
          </cell>
          <cell r="C2895" t="str">
            <v>un</v>
          </cell>
          <cell r="D2895" t="str">
            <v>143,73</v>
          </cell>
        </row>
        <row r="2896">
          <cell r="A2896" t="str">
            <v>93143</v>
          </cell>
          <cell r="B2896" t="str">
            <v>Ponto de tomada residencial incluindo tomada 20a/250v, caixa elétrica, eletroduto, cabo, rasgo, quebra e chumbamento. Af_01/2016</v>
          </cell>
          <cell r="C2896" t="str">
            <v>un</v>
          </cell>
          <cell r="D2896" t="str">
            <v>129,53</v>
          </cell>
        </row>
        <row r="2897">
          <cell r="A2897" t="str">
            <v>93144</v>
          </cell>
          <cell r="B2897" t="str">
            <v>Ponto de utilização de equipamentos elétricos, residencial, incluindo suporte e placa, caixa elétrica, eletroduto, cabo, rasgo, quebra e chumbamento. Af_01/2016</v>
          </cell>
          <cell r="C2897" t="str">
            <v>un</v>
          </cell>
          <cell r="D2897" t="str">
            <v>155,14</v>
          </cell>
        </row>
        <row r="2898">
          <cell r="A2898" t="str">
            <v>93145</v>
          </cell>
          <cell r="B2898" t="str">
            <v>Ponto de iluminação e tomada, residencial, incluindo interruptor simples e tomada 10a/250v, caixa elétrica, eletroduto, cabo, rasgo, quebra e chumbamento (excluindo luminária e lâmpada). Af_01/2016</v>
          </cell>
          <cell r="C2898" t="str">
            <v>un</v>
          </cell>
          <cell r="D2898" t="str">
            <v>153,65</v>
          </cell>
        </row>
        <row r="2899">
          <cell r="A2899" t="str">
            <v>93146</v>
          </cell>
          <cell r="B2899" t="str">
            <v>Ponto de iluminação e tomada, residencial, incluindo interruptor paralelo e tomada 10a/250v, caixa elétrica, eletroduto, cabo, rasgo, quebra e chumbamento (excluindo luminária e lâmpada). Af_01/2016</v>
          </cell>
          <cell r="C2899" t="str">
            <v>un</v>
          </cell>
          <cell r="D2899" t="str">
            <v>165,56</v>
          </cell>
        </row>
        <row r="2900">
          <cell r="A2900" t="str">
            <v>93147</v>
          </cell>
          <cell r="B2900" t="str">
            <v>Ponto de iluminação e tomada, residencial, incluindo interruptor simples, interruptor paralelo e tomada 10a/250v, caixa elétrica, eletroduto, cabo, rasgo, quebra e chumbamento (excluindo luminária e lâmpada). Af_01/2016</v>
          </cell>
          <cell r="C2900" t="str">
            <v>un</v>
          </cell>
          <cell r="D2900" t="str">
            <v>188,00</v>
          </cell>
        </row>
        <row r="2901">
          <cell r="A2901" t="str">
            <v>8260</v>
          </cell>
          <cell r="B2901" t="str">
            <v>Instalacao para-raios p/reservatorio</v>
          </cell>
          <cell r="C2901" t="str">
            <v>un</v>
          </cell>
          <cell r="D2901" t="str">
            <v>2.645,58</v>
          </cell>
        </row>
        <row r="2902">
          <cell r="A2902" t="str">
            <v>72315</v>
          </cell>
          <cell r="B2902" t="str">
            <v>Terminal aereo em aco galvanizado com base de fixacao h = 30cm</v>
          </cell>
          <cell r="C2902" t="str">
            <v>un</v>
          </cell>
          <cell r="D2902" t="str">
            <v>25,62</v>
          </cell>
        </row>
        <row r="2903">
          <cell r="A2903" t="str">
            <v>96971</v>
          </cell>
          <cell r="B2903" t="str">
            <v>Cordoalha de cobre nu 16 mm², não enterrada, com isolador - fornecimento e instalação. Af_12/2017</v>
          </cell>
          <cell r="C2903" t="str">
            <v>m</v>
          </cell>
          <cell r="D2903" t="str">
            <v>20,68</v>
          </cell>
        </row>
        <row r="2904">
          <cell r="A2904" t="str">
            <v>96972</v>
          </cell>
          <cell r="B2904" t="str">
            <v>Cordoalha de cobre nu 25 mm², não enterrada, com isolador - fornecimento e instalação. Af_12/2017</v>
          </cell>
          <cell r="C2904" t="str">
            <v>m</v>
          </cell>
          <cell r="D2904" t="str">
            <v>28,64</v>
          </cell>
        </row>
        <row r="2905">
          <cell r="A2905" t="str">
            <v>96973</v>
          </cell>
          <cell r="B2905" t="str">
            <v>Cordoalha de cobre nu 35 mm², não enterrada, com isolador - fornecimento e instalação. Af_12/2017</v>
          </cell>
          <cell r="C2905" t="str">
            <v>m</v>
          </cell>
          <cell r="D2905" t="str">
            <v>36,12</v>
          </cell>
        </row>
        <row r="2906">
          <cell r="A2906" t="str">
            <v>96974</v>
          </cell>
          <cell r="B2906" t="str">
            <v>Cordoalha de cobre nu 50 mm², não enterrada, com isolador - fornecimento e instalação. Af_12/2017</v>
          </cell>
          <cell r="C2906" t="str">
            <v>m</v>
          </cell>
          <cell r="D2906" t="str">
            <v>45,78</v>
          </cell>
        </row>
        <row r="2907">
          <cell r="A2907" t="str">
            <v>96975</v>
          </cell>
          <cell r="B2907" t="str">
            <v>Cordoalha de cobre nu 70 mm², não enterrada, com isolador - fornecimento e instalação. Af_12/2017</v>
          </cell>
          <cell r="C2907" t="str">
            <v>m</v>
          </cell>
          <cell r="D2907" t="str">
            <v>58,37</v>
          </cell>
        </row>
        <row r="2908">
          <cell r="A2908" t="str">
            <v>96976</v>
          </cell>
          <cell r="B2908" t="str">
            <v>Cordoalha de cobre nu 95 mm², não enterrada, com isolador - fornecimento e instalação. Af_12/2017</v>
          </cell>
          <cell r="C2908" t="str">
            <v>m</v>
          </cell>
          <cell r="D2908" t="str">
            <v>74,77</v>
          </cell>
        </row>
        <row r="2909">
          <cell r="A2909" t="str">
            <v>96977</v>
          </cell>
          <cell r="B2909" t="str">
            <v>Cordoalha de cobre nu 50 mm², enterrada, sem isolador - fornecimento e instalação. Af_12/2017</v>
          </cell>
          <cell r="C2909" t="str">
            <v>m</v>
          </cell>
          <cell r="D2909" t="str">
            <v>26,80</v>
          </cell>
        </row>
        <row r="2910">
          <cell r="A2910" t="str">
            <v>96978</v>
          </cell>
          <cell r="B2910" t="str">
            <v>Cordoalha de cobre nu 70 mm², enterrada, sem isolador - fornecimento e instalação. Af_12/2017</v>
          </cell>
          <cell r="C2910" t="str">
            <v>m</v>
          </cell>
          <cell r="D2910" t="str">
            <v>37,48</v>
          </cell>
        </row>
        <row r="2911">
          <cell r="A2911" t="str">
            <v>96979</v>
          </cell>
          <cell r="B2911" t="str">
            <v>Cordoalha de cobre nu 95 mm², enterrada, sem isolador - fornecimento e instalação. Af_12/2017</v>
          </cell>
          <cell r="C2911" t="str">
            <v>m</v>
          </cell>
          <cell r="D2911" t="str">
            <v>52,41</v>
          </cell>
        </row>
        <row r="2912">
          <cell r="A2912" t="str">
            <v>96984</v>
          </cell>
          <cell r="B2912" t="str">
            <v>Eletroduto pvc 40mm (1 ¼ ) para spda - fornecimento e instalação. Af_12/2017</v>
          </cell>
          <cell r="C2912" t="str">
            <v>un</v>
          </cell>
          <cell r="D2912" t="str">
            <v>41,87</v>
          </cell>
        </row>
        <row r="2913">
          <cell r="A2913" t="str">
            <v>96985</v>
          </cell>
          <cell r="B2913" t="str">
            <v>Haste de aterramento 5/8  para spda - fornecimento e instalação. Af_12/2017</v>
          </cell>
          <cell r="C2913" t="str">
            <v>un</v>
          </cell>
          <cell r="D2913" t="str">
            <v>44,62</v>
          </cell>
        </row>
        <row r="2914">
          <cell r="A2914" t="str">
            <v>96986</v>
          </cell>
          <cell r="B2914" t="str">
            <v>Haste de aterramento 3/4  para spda - fornecimento e instalação. Af_12/2017</v>
          </cell>
          <cell r="C2914" t="str">
            <v>un</v>
          </cell>
          <cell r="D2914" t="str">
            <v>66,85</v>
          </cell>
        </row>
        <row r="2915">
          <cell r="A2915" t="str">
            <v>96987</v>
          </cell>
          <cell r="B2915" t="str">
            <v>Base metálica para mastro 1 ½  para spda - fornecimento e instalação. Af_12/2017</v>
          </cell>
          <cell r="C2915" t="str">
            <v>un</v>
          </cell>
          <cell r="D2915" t="str">
            <v>82,97</v>
          </cell>
        </row>
        <row r="2916">
          <cell r="A2916" t="str">
            <v>96988</v>
          </cell>
          <cell r="B2916" t="str">
            <v>Mastro 1 ½  para spda - fornecimento e instalação. Af_12/2017</v>
          </cell>
          <cell r="C2916" t="str">
            <v>un</v>
          </cell>
          <cell r="D2916" t="str">
            <v>95,01</v>
          </cell>
        </row>
        <row r="2917">
          <cell r="A2917" t="str">
            <v>96989</v>
          </cell>
          <cell r="B2917" t="str">
            <v>Captor tipo franklin para spda - fornecimento e instalação. Af_12/2017</v>
          </cell>
          <cell r="C2917" t="str">
            <v>un</v>
          </cell>
          <cell r="D2917" t="str">
            <v>62,92</v>
          </cell>
        </row>
        <row r="2918">
          <cell r="A2918" t="str">
            <v>98463</v>
          </cell>
          <cell r="B2918" t="str">
            <v>Suporte isolador para cordoalha de cobre - fornecimento e instalação. Af_12/2017</v>
          </cell>
          <cell r="C2918" t="str">
            <v>un</v>
          </cell>
          <cell r="D2918" t="str">
            <v>17,55</v>
          </cell>
        </row>
        <row r="2919">
          <cell r="A2919" t="str">
            <v>9535</v>
          </cell>
          <cell r="B2919" t="str">
            <v>Chuveiro eletrico comum corpo plastico tipo ducha, fornecimento e instalacao</v>
          </cell>
          <cell r="C2919" t="str">
            <v>un</v>
          </cell>
          <cell r="D2919" t="str">
            <v>74,44</v>
          </cell>
        </row>
        <row r="2920">
          <cell r="A2920" t="str">
            <v>72327</v>
          </cell>
          <cell r="B2920" t="str">
            <v>Fusível tipo "diazed", tipo rápido ou retardado - 2/25a - fornecimento e instalacao</v>
          </cell>
          <cell r="C2920" t="str">
            <v>un</v>
          </cell>
          <cell r="D2920" t="str">
            <v>6,68</v>
          </cell>
        </row>
        <row r="2921">
          <cell r="A2921" t="str">
            <v>72328</v>
          </cell>
          <cell r="B2921" t="str">
            <v>Fusível tipo "diazed", tipo rápido ou retardado - 35/63a - fornecimento e instalacao</v>
          </cell>
          <cell r="C2921" t="str">
            <v>un</v>
          </cell>
          <cell r="D2921" t="str">
            <v>7,92</v>
          </cell>
        </row>
        <row r="2922">
          <cell r="A2922" t="str">
            <v>72330</v>
          </cell>
          <cell r="B2922" t="str">
            <v>Fusível tipo nh 200a - tamanho 01 - fornecimento e instalacao</v>
          </cell>
          <cell r="C2922" t="str">
            <v>un</v>
          </cell>
          <cell r="D2922" t="str">
            <v>34,98</v>
          </cell>
        </row>
        <row r="2923">
          <cell r="A2923" t="str">
            <v>73780/2</v>
          </cell>
          <cell r="B2923" t="str">
            <v>Chave blindada tripolar 250v, 30a - fornecimento e instalacao</v>
          </cell>
          <cell r="C2923" t="str">
            <v>un</v>
          </cell>
          <cell r="D2923" t="str">
            <v>219,96</v>
          </cell>
        </row>
        <row r="2924">
          <cell r="A2924" t="str">
            <v>73780/3</v>
          </cell>
          <cell r="B2924" t="str">
            <v>Chave blindada tripolar 250v, 60a - fornecimento e instalacao</v>
          </cell>
          <cell r="C2924" t="str">
            <v>un</v>
          </cell>
          <cell r="D2924" t="str">
            <v>337,20</v>
          </cell>
        </row>
        <row r="2925">
          <cell r="A2925" t="str">
            <v>73780/4</v>
          </cell>
          <cell r="B2925" t="str">
            <v>Chave blindada tripolar 250v, 100a - fornecimento e instalacao</v>
          </cell>
          <cell r="C2925" t="str">
            <v>un</v>
          </cell>
          <cell r="D2925" t="str">
            <v>621,36</v>
          </cell>
        </row>
        <row r="2926">
          <cell r="A2926" t="str">
            <v>83482</v>
          </cell>
          <cell r="B2926" t="str">
            <v>Fusivel tipo nh 250 a, tamanho 1 - fornecimento e instalacao</v>
          </cell>
          <cell r="C2926" t="str">
            <v>un</v>
          </cell>
          <cell r="D2926" t="str">
            <v>34,98</v>
          </cell>
        </row>
        <row r="2927">
          <cell r="A2927" t="str">
            <v>83487</v>
          </cell>
          <cell r="B2927" t="str">
            <v>Base para fusivel (porta-fusivel) nh 01 250a</v>
          </cell>
          <cell r="C2927" t="str">
            <v>un</v>
          </cell>
          <cell r="D2927" t="str">
            <v>105,32</v>
          </cell>
        </row>
        <row r="2928">
          <cell r="A2928" t="str">
            <v>83490</v>
          </cell>
          <cell r="B2928" t="str">
            <v>Chave faca tripolar blindada 250v/30a - fornecimento e instalacao</v>
          </cell>
          <cell r="C2928" t="str">
            <v>un</v>
          </cell>
          <cell r="D2928" t="str">
            <v>216,80</v>
          </cell>
        </row>
        <row r="2929">
          <cell r="A2929" t="str">
            <v>83491</v>
          </cell>
          <cell r="B2929" t="str">
            <v>Chave guarda motor trifasico 5cv/220v c/ chave magnetica - fornecimento e instalacao</v>
          </cell>
          <cell r="C2929" t="str">
            <v>un</v>
          </cell>
          <cell r="D2929" t="str">
            <v>307,81</v>
          </cell>
        </row>
        <row r="2930">
          <cell r="A2930" t="str">
            <v>83492</v>
          </cell>
          <cell r="B2930" t="str">
            <v>Chave guarda motor trifisica 10cv/220v c/ chave magnetica - fornecimento e instalacao</v>
          </cell>
          <cell r="C2930" t="str">
            <v>un</v>
          </cell>
          <cell r="D2930" t="str">
            <v>463,03</v>
          </cell>
        </row>
        <row r="2931">
          <cell r="A2931" t="str">
            <v>83493</v>
          </cell>
          <cell r="B2931" t="str">
            <v>Fusivel tipo nh 250a - tamanho 01 - fornecimento e instalacao</v>
          </cell>
          <cell r="C2931" t="str">
            <v>un</v>
          </cell>
          <cell r="D2931" t="str">
            <v>34,98</v>
          </cell>
        </row>
        <row r="2932">
          <cell r="A2932" t="str">
            <v>85195</v>
          </cell>
          <cell r="B2932" t="str">
            <v>Chave de boia automática</v>
          </cell>
          <cell r="C2932" t="str">
            <v>un</v>
          </cell>
          <cell r="D2932" t="str">
            <v>68,61</v>
          </cell>
        </row>
        <row r="2933">
          <cell r="A2933" t="str">
            <v>88547</v>
          </cell>
          <cell r="B2933" t="str">
            <v>Chave de boia automática superior 10a/250v - fornecimento e instalacao</v>
          </cell>
          <cell r="C2933" t="str">
            <v>un</v>
          </cell>
          <cell r="D2933" t="str">
            <v>76,06</v>
          </cell>
        </row>
        <row r="2934">
          <cell r="A2934" t="str">
            <v>72283</v>
          </cell>
          <cell r="B2934" t="str">
            <v>Abrigo para hidrante, 75x45x17cm, com registro globo angular 45º 2.1/2", adaptador storz 2.1/2", mangueira de incêndio 15m, redução 2.1/2X1.1/2" E esguicho em latão 1.1/2" - Fornecimento e instalação</v>
          </cell>
          <cell r="C2934" t="str">
            <v>un</v>
          </cell>
          <cell r="D2934" t="str">
            <v>967,04</v>
          </cell>
        </row>
        <row r="2935">
          <cell r="A2935" t="str">
            <v>72287</v>
          </cell>
          <cell r="B2935" t="str">
            <v>Caixa de incêndio 45x75x17cm - fornecimento e instalação</v>
          </cell>
          <cell r="C2935" t="str">
            <v>un</v>
          </cell>
          <cell r="D2935" t="str">
            <v>271,20</v>
          </cell>
        </row>
        <row r="2936">
          <cell r="A2936" t="str">
            <v>72288</v>
          </cell>
          <cell r="B2936" t="str">
            <v>Caixa de incêndio 60x75x17cm - fornecimento e instalação</v>
          </cell>
          <cell r="C2936" t="str">
            <v>un</v>
          </cell>
          <cell r="D2936" t="str">
            <v>339,15</v>
          </cell>
        </row>
        <row r="2937">
          <cell r="A2937" t="str">
            <v>72553</v>
          </cell>
          <cell r="B2937" t="str">
            <v>Extintor de pqs 4kg - fornecimento e instalacao</v>
          </cell>
          <cell r="C2937" t="str">
            <v>un</v>
          </cell>
          <cell r="D2937" t="str">
            <v>137,89</v>
          </cell>
        </row>
        <row r="2938">
          <cell r="A2938" t="str">
            <v>72554</v>
          </cell>
          <cell r="B2938" t="str">
            <v>Extintor de co2 6kg - fornecimento e instalacao</v>
          </cell>
          <cell r="C2938" t="str">
            <v>un</v>
          </cell>
          <cell r="D2938" t="str">
            <v>460,97</v>
          </cell>
        </row>
        <row r="2939">
          <cell r="A2939" t="str">
            <v>73775/1</v>
          </cell>
          <cell r="B2939" t="str">
            <v>Extintor incendio tp po quimico 4kg fornecimento e colocacao</v>
          </cell>
          <cell r="C2939" t="str">
            <v>un</v>
          </cell>
          <cell r="D2939" t="str">
            <v>145,10</v>
          </cell>
        </row>
        <row r="2940">
          <cell r="A2940" t="str">
            <v>73775/2</v>
          </cell>
          <cell r="B2940" t="str">
            <v>Extintor incendio agua-pressurizada 10l incl suporte parede carga     completa fornecimento e colocacao</v>
          </cell>
          <cell r="C2940" t="str">
            <v>un</v>
          </cell>
          <cell r="D2940" t="str">
            <v>149,43</v>
          </cell>
        </row>
        <row r="2941">
          <cell r="A2941" t="str">
            <v>83633</v>
          </cell>
          <cell r="B2941" t="str">
            <v>Hidrante subterraneo ferro fundido c/ curva longa e caixa dn=75mm</v>
          </cell>
          <cell r="C2941" t="str">
            <v>un</v>
          </cell>
          <cell r="D2941" t="str">
            <v>1.726,43</v>
          </cell>
        </row>
        <row r="2942">
          <cell r="A2942" t="str">
            <v>83634</v>
          </cell>
          <cell r="B2942" t="str">
            <v>Extintor incendio tp gas carbonico 4kg completo - fornecimento e instalacao</v>
          </cell>
          <cell r="C2942" t="str">
            <v>un</v>
          </cell>
          <cell r="D2942" t="str">
            <v>433,56</v>
          </cell>
        </row>
        <row r="2943">
          <cell r="A2943" t="str">
            <v>83635</v>
          </cell>
          <cell r="B2943" t="str">
            <v>Extintor incendio tp po quimico 6kg - fornecimento e instalacao</v>
          </cell>
          <cell r="C2943" t="str">
            <v>un</v>
          </cell>
          <cell r="D2943" t="str">
            <v>168,18</v>
          </cell>
        </row>
        <row r="2944">
          <cell r="A2944" t="str">
            <v>96765</v>
          </cell>
          <cell r="B2944" t="str">
            <v>Abrigo para hidrante, 90x60x17cm, com registro globo angular 45 graus 2 1/2", adaptador storz 2 1/2", mangueira de incêndio 20m, redução 2 1/2 x 1 1/2" e esguicho em latão 1 1/2" - fornecimento e instalação. Af_08/2017</v>
          </cell>
          <cell r="C2944" t="str">
            <v>un</v>
          </cell>
          <cell r="D2944" t="str">
            <v>1.143,56</v>
          </cell>
        </row>
        <row r="2945">
          <cell r="A2945" t="str">
            <v>72337</v>
          </cell>
          <cell r="B2945" t="str">
            <v>Tomada para telefone de 4 polos padrao telebras - fornecimento e instalacao</v>
          </cell>
          <cell r="C2945" t="str">
            <v>un</v>
          </cell>
          <cell r="D2945" t="str">
            <v>23,04</v>
          </cell>
        </row>
        <row r="2946">
          <cell r="A2946" t="str">
            <v>73749/1</v>
          </cell>
          <cell r="B2946" t="str">
            <v>Caixa enterrada para instalacoes telefonicas tipo r1 0,60x0,35x0,50m em blocos de concreto estrutural</v>
          </cell>
          <cell r="C2946" t="str">
            <v>un</v>
          </cell>
          <cell r="D2946" t="str">
            <v>173,57</v>
          </cell>
        </row>
        <row r="2947">
          <cell r="A2947" t="str">
            <v>73749/2</v>
          </cell>
          <cell r="B2947" t="str">
            <v>Caixa enterrada para instalacoes telefonicas tipo r2 1,07x0,52x0,50m em blocos de concreto estrutural</v>
          </cell>
          <cell r="C2947" t="str">
            <v>un</v>
          </cell>
          <cell r="D2947" t="str">
            <v>315,95</v>
          </cell>
        </row>
        <row r="2948">
          <cell r="A2948" t="str">
            <v>73749/3</v>
          </cell>
          <cell r="B2948" t="str">
            <v>Caixa enterrada para instalacoes telefonicas tipo r3 1,30x1,20x1,20m em blocos de concreto estrutural</v>
          </cell>
          <cell r="C2948" t="str">
            <v>un</v>
          </cell>
          <cell r="D2948" t="str">
            <v>1.021,12</v>
          </cell>
        </row>
        <row r="2949">
          <cell r="A2949" t="str">
            <v>73768/1</v>
          </cell>
          <cell r="B2949" t="str">
            <v>Fio telefonico fi 0,6mm, 2 condutores (uso interno)-  fornecimento e instalacao</v>
          </cell>
          <cell r="C2949" t="str">
            <v>m</v>
          </cell>
          <cell r="D2949" t="str">
            <v>1,90</v>
          </cell>
        </row>
        <row r="2950">
          <cell r="A2950" t="str">
            <v>83366</v>
          </cell>
          <cell r="B2950" t="str">
            <v>Caixa de passagem para telefone 15x15x10cm (sobrepor), fornecimento e instalacao.</v>
          </cell>
          <cell r="C2950" t="str">
            <v>un</v>
          </cell>
          <cell r="D2950" t="str">
            <v>57,75</v>
          </cell>
        </row>
        <row r="2951">
          <cell r="A2951" t="str">
            <v>83367</v>
          </cell>
          <cell r="B2951" t="str">
            <v>Caixa de passagem para telefone 80x80x15cm (sobrepor) fornecimento e instalacao</v>
          </cell>
          <cell r="C2951" t="str">
            <v>un</v>
          </cell>
          <cell r="D2951" t="str">
            <v>292,87</v>
          </cell>
        </row>
        <row r="2952">
          <cell r="A2952" t="str">
            <v>83368</v>
          </cell>
          <cell r="B2952" t="str">
            <v>Caixa de passagem para telefone 150x150x15cm (sobrepor) fornecimento e instalacao</v>
          </cell>
          <cell r="C2952" t="str">
            <v>un</v>
          </cell>
          <cell r="D2952" t="str">
            <v>833,39</v>
          </cell>
        </row>
        <row r="2953">
          <cell r="A2953" t="str">
            <v>83369</v>
          </cell>
          <cell r="B2953" t="str">
            <v>Quadro de distribuicao para telefone n.4, 60x60x12cm em chapa metalica, de embutir, sem acessorios, padrao telebras, fornecimento e instalacao</v>
          </cell>
          <cell r="C2953" t="str">
            <v>un</v>
          </cell>
          <cell r="D2953" t="str">
            <v>208,02</v>
          </cell>
        </row>
        <row r="2954">
          <cell r="A2954" t="str">
            <v>83370</v>
          </cell>
          <cell r="B2954" t="str">
            <v>Quadro de distribuicao para telefone n.3, 40x40x12cm em chapa metalica, de embutir, sem acessorios, padrao telebras, fornecimento e instalacao</v>
          </cell>
          <cell r="C2954" t="str">
            <v>un</v>
          </cell>
          <cell r="D2954" t="str">
            <v>140,30</v>
          </cell>
        </row>
        <row r="2955">
          <cell r="A2955" t="str">
            <v>83371</v>
          </cell>
          <cell r="B2955" t="str">
            <v>Quadro de distribuicao para telefone n.2, 20x20x12cm em chapa metalica, de embutir, sem acessorios, padrao telebras, fornecimento e instalacao</v>
          </cell>
          <cell r="C2955" t="str">
            <v>un</v>
          </cell>
          <cell r="D2955" t="str">
            <v>90,79</v>
          </cell>
        </row>
        <row r="2956">
          <cell r="A2956" t="str">
            <v>83639</v>
          </cell>
          <cell r="B2956" t="str">
            <v>Cabo telefonico ct-apl-50, 100 pares (uso externo) - fornecimento e instalacao</v>
          </cell>
          <cell r="C2956" t="str">
            <v>m</v>
          </cell>
          <cell r="D2956" t="str">
            <v>64,08</v>
          </cell>
        </row>
        <row r="2957">
          <cell r="A2957" t="str">
            <v>84676</v>
          </cell>
          <cell r="B2957" t="str">
            <v>Quadro de distribuicao para telefone n.5, 80x80x12cm em chapa metalica, sem acessorios, padrao telebras, fornecimento e instalacao</v>
          </cell>
          <cell r="C2957" t="str">
            <v>un</v>
          </cell>
          <cell r="D2957" t="str">
            <v>277,08</v>
          </cell>
        </row>
        <row r="2958">
          <cell r="A2958" t="str">
            <v>84796</v>
          </cell>
          <cell r="B2958" t="str">
            <v>Tampao fofo p/ caixa r2 padrao telebras completo - fornecimento e instalacao</v>
          </cell>
          <cell r="C2958" t="str">
            <v>un</v>
          </cell>
          <cell r="D2958" t="str">
            <v>511,12</v>
          </cell>
        </row>
        <row r="2959">
          <cell r="A2959" t="str">
            <v>84798</v>
          </cell>
          <cell r="B2959" t="str">
            <v>Tampao fofo p/ caixa r1 padrao telebras completo - fornecimento e instalacao</v>
          </cell>
          <cell r="C2959" t="str">
            <v>un</v>
          </cell>
          <cell r="D2959" t="str">
            <v>232,14</v>
          </cell>
        </row>
        <row r="2960">
          <cell r="A2960" t="str">
            <v>98261</v>
          </cell>
          <cell r="B2960" t="str">
            <v>Cabo telefônico cci-50 1 par, instalado em entrada de edificação - fornecimento e instalação. Af_03/2018</v>
          </cell>
          <cell r="C2960" t="str">
            <v>m</v>
          </cell>
          <cell r="D2960" t="str">
            <v>3,01</v>
          </cell>
        </row>
        <row r="2961">
          <cell r="A2961" t="str">
            <v>98262</v>
          </cell>
          <cell r="B2961" t="str">
            <v>Cabo telefônico cci-50 2 pares, sem blindagem, instalado em entrada de edificação - fornecimento e instalação. Af_03/2018</v>
          </cell>
          <cell r="C2961" t="str">
            <v>m</v>
          </cell>
          <cell r="D2961" t="str">
            <v>3,58</v>
          </cell>
        </row>
        <row r="2962">
          <cell r="A2962" t="str">
            <v>98263</v>
          </cell>
          <cell r="B2962" t="str">
            <v>Cabo telefônico cci-50 3 pares, sem blindagem, instalado em entrada de edificação - fornecimento e instalação. Af_03/2018</v>
          </cell>
          <cell r="C2962" t="str">
            <v>m</v>
          </cell>
          <cell r="D2962" t="str">
            <v>4,28</v>
          </cell>
        </row>
        <row r="2963">
          <cell r="A2963" t="str">
            <v>98264</v>
          </cell>
          <cell r="B2963" t="str">
            <v>Cabo telefônico cci-50 4 pares, sem blindagem, instalado em entrada de edificação - fornecimento e instalação. Af_03/2018</v>
          </cell>
          <cell r="C2963" t="str">
            <v>m</v>
          </cell>
          <cell r="D2963" t="str">
            <v>4,82</v>
          </cell>
        </row>
        <row r="2964">
          <cell r="A2964" t="str">
            <v>98265</v>
          </cell>
          <cell r="B2964" t="str">
            <v>Cabo telefônico cci-50 5 pares, sem blindagem, instalado em entrada de edificação - fornecimento e instalação. Af_03/2018</v>
          </cell>
          <cell r="C2964" t="str">
            <v>m</v>
          </cell>
          <cell r="D2964" t="str">
            <v>5,63</v>
          </cell>
        </row>
        <row r="2965">
          <cell r="A2965" t="str">
            <v>98266</v>
          </cell>
          <cell r="B2965" t="str">
            <v>Cabo telefônico cci-50 6 pares, sem blindagem, instalado em entrada de edificação - fornecimento e instalação. Af_03/2018</v>
          </cell>
          <cell r="C2965" t="str">
            <v>m</v>
          </cell>
          <cell r="D2965" t="str">
            <v>6,10</v>
          </cell>
        </row>
        <row r="2966">
          <cell r="A2966" t="str">
            <v>98267</v>
          </cell>
          <cell r="B2966" t="str">
            <v>Cabo telefônico ci-50 10 pares instalado em entrada de edificação - fornecimento e instalação. Af_03/2018</v>
          </cell>
          <cell r="C2966" t="str">
            <v>m</v>
          </cell>
          <cell r="D2966" t="str">
            <v>10,14</v>
          </cell>
        </row>
        <row r="2967">
          <cell r="A2967" t="str">
            <v>98268</v>
          </cell>
          <cell r="B2967" t="str">
            <v>Cabo telefônico ci-50 20 pares instalado em entrada de edificação - fornecimento e instalação. Af_03/2018</v>
          </cell>
          <cell r="C2967" t="str">
            <v>m</v>
          </cell>
          <cell r="D2967" t="str">
            <v>16,77</v>
          </cell>
        </row>
        <row r="2968">
          <cell r="A2968" t="str">
            <v>98269</v>
          </cell>
          <cell r="B2968" t="str">
            <v>Cabo telefônico ci-50 30 pares instalado em entrada de edificação - fornecimento e instalação. Af_03/2018</v>
          </cell>
          <cell r="C2968" t="str">
            <v>m</v>
          </cell>
          <cell r="D2968" t="str">
            <v>21,75</v>
          </cell>
        </row>
        <row r="2969">
          <cell r="A2969" t="str">
            <v>98270</v>
          </cell>
          <cell r="B2969" t="str">
            <v>Cabo telefônico ci-50 50 pares instalado em entrada de edificação - fornecimento e instalação. Af_03/2018</v>
          </cell>
          <cell r="C2969" t="str">
            <v>m</v>
          </cell>
          <cell r="D2969" t="str">
            <v>35,65</v>
          </cell>
        </row>
        <row r="2970">
          <cell r="A2970" t="str">
            <v>98271</v>
          </cell>
          <cell r="B2970" t="str">
            <v>Cabo telefônico ci-50 75 pares instalado em entrada de edificação - fornecimento e instalação. Af_03/2018</v>
          </cell>
          <cell r="C2970" t="str">
            <v>m</v>
          </cell>
          <cell r="D2970" t="str">
            <v>55,59</v>
          </cell>
        </row>
        <row r="2971">
          <cell r="A2971" t="str">
            <v>98272</v>
          </cell>
          <cell r="B2971" t="str">
            <v>Cabo telefônico ci-50 200 pares instalado em entrada de edificação - fornecimento e instalação. Af_03/2018</v>
          </cell>
          <cell r="C2971" t="str">
            <v>m</v>
          </cell>
          <cell r="D2971" t="str">
            <v>131,02</v>
          </cell>
        </row>
        <row r="2972">
          <cell r="A2972" t="str">
            <v>98273</v>
          </cell>
          <cell r="B2972" t="str">
            <v>Cabo telefônico cci-50 4 pares, sem blindagem, instalado em prumada - fornecimento e instalação. Af_03/2018</v>
          </cell>
          <cell r="C2972" t="str">
            <v>m</v>
          </cell>
          <cell r="D2972" t="str">
            <v>2,47</v>
          </cell>
        </row>
        <row r="2973">
          <cell r="A2973" t="str">
            <v>98274</v>
          </cell>
          <cell r="B2973" t="str">
            <v>Cabo telefônico cci-50 5 pares, sem blindagem, instalado em prumada - fornecimento e instalação. Af_03/2018</v>
          </cell>
          <cell r="C2973" t="str">
            <v>m</v>
          </cell>
          <cell r="D2973" t="str">
            <v>3,28</v>
          </cell>
        </row>
        <row r="2974">
          <cell r="A2974" t="str">
            <v>98275</v>
          </cell>
          <cell r="B2974" t="str">
            <v>Cabo telefônico cci-50 6 pares, sem blindagem, instalado em prumada - fornecimento e instalação. Af_03/2018</v>
          </cell>
          <cell r="C2974" t="str">
            <v>m</v>
          </cell>
          <cell r="D2974" t="str">
            <v>3,74</v>
          </cell>
        </row>
        <row r="2975">
          <cell r="A2975" t="str">
            <v>98276</v>
          </cell>
          <cell r="B2975" t="str">
            <v>Cabo telefônico ci-50 10 pares instalado em prumada - fornecimento e instalação. Af_03/2018</v>
          </cell>
          <cell r="C2975" t="str">
            <v>m</v>
          </cell>
          <cell r="D2975" t="str">
            <v>7,78</v>
          </cell>
        </row>
        <row r="2976">
          <cell r="A2976" t="str">
            <v>98277</v>
          </cell>
          <cell r="B2976" t="str">
            <v>Cabo telefônico ci-50 20 pares instalado em prumada - fornecimento e instalação. Af_03/2018</v>
          </cell>
          <cell r="C2976" t="str">
            <v>m</v>
          </cell>
          <cell r="D2976" t="str">
            <v>14,42</v>
          </cell>
        </row>
        <row r="2977">
          <cell r="A2977" t="str">
            <v>98278</v>
          </cell>
          <cell r="B2977" t="str">
            <v>Cabo telefônico ci-50 30 pares instalado em prumada - fornecimento e instalação. Af_03/2018</v>
          </cell>
          <cell r="C2977" t="str">
            <v>m</v>
          </cell>
          <cell r="D2977" t="str">
            <v>19,40</v>
          </cell>
        </row>
        <row r="2978">
          <cell r="A2978" t="str">
            <v>98279</v>
          </cell>
          <cell r="B2978" t="str">
            <v>Cabo telefônico ci-50 50 pares instalado em prumada - fornecimento e instalação. Af_03/2018</v>
          </cell>
          <cell r="C2978" t="str">
            <v>m</v>
          </cell>
          <cell r="D2978" t="str">
            <v>33,30</v>
          </cell>
        </row>
        <row r="2979">
          <cell r="A2979" t="str">
            <v>98280</v>
          </cell>
          <cell r="B2979" t="str">
            <v>Cabo telefônico cci-50 1 par, sem blindagem, instalado em distribuição de edificação residencial - fornecimento e instalação. Af_03/2018</v>
          </cell>
          <cell r="C2979" t="str">
            <v>m</v>
          </cell>
          <cell r="D2979" t="str">
            <v>6,03</v>
          </cell>
        </row>
        <row r="2980">
          <cell r="A2980" t="str">
            <v>98281</v>
          </cell>
          <cell r="B2980" t="str">
            <v>Cabo telefônico cci-50 2 pares, sem blindagem, instalado em distribuição de edificação residencial - fornecimento e instalação. Af_03/2018</v>
          </cell>
          <cell r="C2980" t="str">
            <v>m</v>
          </cell>
          <cell r="D2980" t="str">
            <v>6,61</v>
          </cell>
        </row>
        <row r="2981">
          <cell r="A2981" t="str">
            <v>98282</v>
          </cell>
          <cell r="B2981" t="str">
            <v>Cabo telefônico cci-50 3 pares, sem blindagem, instalado em distribuição de edificação residencial - fornecimento e instalação. Af_03/2018</v>
          </cell>
          <cell r="C2981" t="str">
            <v>m</v>
          </cell>
          <cell r="D2981" t="str">
            <v>7,30</v>
          </cell>
        </row>
        <row r="2982">
          <cell r="A2982" t="str">
            <v>98283</v>
          </cell>
          <cell r="B2982" t="str">
            <v>Cabo telefônico cci-50 4 pares, sem blindagem, instalado em distribuição de edificação residencial - fornecimento e instalação. Af_03/2018</v>
          </cell>
          <cell r="C2982" t="str">
            <v>m</v>
          </cell>
          <cell r="D2982" t="str">
            <v>7,85</v>
          </cell>
        </row>
        <row r="2983">
          <cell r="A2983" t="str">
            <v>98284</v>
          </cell>
          <cell r="B2983" t="str">
            <v>Cabo telefônico cci-50 5 pares, sem blindagem, instalado em distribuição de edificação residencial - fornecimento e instalação. Af_03/2018</v>
          </cell>
          <cell r="C2983" t="str">
            <v>m</v>
          </cell>
          <cell r="D2983" t="str">
            <v>8,65</v>
          </cell>
        </row>
        <row r="2984">
          <cell r="A2984" t="str">
            <v>98285</v>
          </cell>
          <cell r="B2984" t="str">
            <v>Cabo telefônico cci-50 6 pares, sem blindagem, instalado em distribuição de edificação residencial - fornecimento e instalação. Af_03/2018</v>
          </cell>
          <cell r="C2984" t="str">
            <v>m</v>
          </cell>
          <cell r="D2984" t="str">
            <v>9,12</v>
          </cell>
        </row>
        <row r="2985">
          <cell r="A2985" t="str">
            <v>98286</v>
          </cell>
          <cell r="B2985" t="str">
            <v>Cabo telefônico ci-50 10 pares instalado em distribuição de edificação residencial - fornecimento e instalação. Af_03/2018</v>
          </cell>
          <cell r="C2985" t="str">
            <v>m</v>
          </cell>
          <cell r="D2985" t="str">
            <v>13,16</v>
          </cell>
        </row>
        <row r="2986">
          <cell r="A2986" t="str">
            <v>98287</v>
          </cell>
          <cell r="B2986" t="str">
            <v>Cabo telefônico cci-50 1 par, sem blindagem, instalado em distribuição de edificação institucional - fornecimento e instalação. Af_03/2018</v>
          </cell>
          <cell r="C2986" t="str">
            <v>m</v>
          </cell>
          <cell r="D2986" t="str">
            <v>1,20</v>
          </cell>
        </row>
        <row r="2987">
          <cell r="A2987" t="str">
            <v>98288</v>
          </cell>
          <cell r="B2987" t="str">
            <v>Cabo telefônico cci-50 2 pares, sem blindagem, instalado em distribuição de edificação institucional - fornecimento e instalação. Af_03/2018</v>
          </cell>
          <cell r="C2987" t="str">
            <v>m</v>
          </cell>
          <cell r="D2987" t="str">
            <v>1,76</v>
          </cell>
        </row>
        <row r="2988">
          <cell r="A2988" t="str">
            <v>98289</v>
          </cell>
          <cell r="B2988" t="str">
            <v>Cabo telefônico cci-50 3 pares, sem blindagem, instalado em distribuição de edificação institucional - fornecimento e instalação. Af_03/2018</v>
          </cell>
          <cell r="C2988" t="str">
            <v>m</v>
          </cell>
          <cell r="D2988" t="str">
            <v>2,47</v>
          </cell>
        </row>
        <row r="2989">
          <cell r="A2989" t="str">
            <v>98290</v>
          </cell>
          <cell r="B2989" t="str">
            <v>Cabo telefônico cci-50 4 pares, sem blindagem, instalado em distribuição de edificação institucional - fornecimento e instalação. Af_03/2018</v>
          </cell>
          <cell r="C2989" t="str">
            <v>m</v>
          </cell>
          <cell r="D2989" t="str">
            <v>3,00</v>
          </cell>
        </row>
        <row r="2990">
          <cell r="A2990" t="str">
            <v>98291</v>
          </cell>
          <cell r="B2990" t="str">
            <v>Cabo telefônico cci-50 5 pares, sem blindagem, instalado em distribuição de edificação institucional - fornecimento e instalação. Af_03/2018</v>
          </cell>
          <cell r="C2990" t="str">
            <v>m</v>
          </cell>
          <cell r="D2990" t="str">
            <v>3,82</v>
          </cell>
        </row>
        <row r="2991">
          <cell r="A2991" t="str">
            <v>98292</v>
          </cell>
          <cell r="B2991" t="str">
            <v>Cabo telefônico cci-50 6 pares, sem blindagem, instalado em distribuição de edificação institucional - fornecimento e instalação. Af_03/2018</v>
          </cell>
          <cell r="C2991" t="str">
            <v>m</v>
          </cell>
          <cell r="D2991" t="str">
            <v>4,28</v>
          </cell>
        </row>
        <row r="2992">
          <cell r="A2992" t="str">
            <v>98293</v>
          </cell>
          <cell r="B2992" t="str">
            <v>Cabo telefônico ci-50 10 pares instalado em distribuição de edificação institucional - fornecimento e instalação. Af_03/2018</v>
          </cell>
          <cell r="C2992" t="str">
            <v>m</v>
          </cell>
          <cell r="D2992" t="str">
            <v>8,32</v>
          </cell>
        </row>
        <row r="2993">
          <cell r="A2993" t="str">
            <v>98400</v>
          </cell>
          <cell r="B2993" t="str">
            <v>Cabo telefônico ctp-apl-50 10 pares instalado em entrada de edificação - fornecimento e instalação. Af_04/2018</v>
          </cell>
          <cell r="C2993" t="str">
            <v>m</v>
          </cell>
          <cell r="D2993" t="str">
            <v>12,09</v>
          </cell>
        </row>
        <row r="2994">
          <cell r="A2994" t="str">
            <v>98401</v>
          </cell>
          <cell r="B2994" t="str">
            <v>Cabo telefônico ctp-apl-50 20 pares instalado em entrada de edificação - fornecimento e instalação. Af_04/2018</v>
          </cell>
          <cell r="C2994" t="str">
            <v>m</v>
          </cell>
          <cell r="D2994" t="str">
            <v>18,87</v>
          </cell>
        </row>
        <row r="2995">
          <cell r="A2995" t="str">
            <v>98402</v>
          </cell>
          <cell r="B2995" t="str">
            <v>Cabo telefônico ctp-apl-50 30 pares instalado em entrada de edificação - fornecimento e instalação. Af_04/2018</v>
          </cell>
          <cell r="C2995" t="str">
            <v>m</v>
          </cell>
          <cell r="D2995" t="str">
            <v>24,55</v>
          </cell>
        </row>
        <row r="2996">
          <cell r="A2996" t="str">
            <v>98397</v>
          </cell>
          <cell r="B2996" t="str">
            <v>Pintura anticorrosiva de duto metálico. Af_04/2018</v>
          </cell>
          <cell r="C2996" t="str">
            <v>m²</v>
          </cell>
          <cell r="D2996" t="str">
            <v>8,91</v>
          </cell>
        </row>
        <row r="2997">
          <cell r="A2997" t="str">
            <v>74003/1</v>
          </cell>
          <cell r="B2997" t="str">
            <v>Instalacoes gas central p/ edificio residencial c/ 4 pavtos 16 unid.  Uma central por bloco com 16 pontos</v>
          </cell>
          <cell r="C2997" t="str">
            <v>un</v>
          </cell>
          <cell r="D2997" t="str">
            <v>5.577,00</v>
          </cell>
        </row>
        <row r="2998">
          <cell r="A2998" t="str">
            <v>85120</v>
          </cell>
          <cell r="B2998" t="str">
            <v>Manometro 0 a 200 psi (0 a 14 kgf/cm2), d = 50mm - fornecimento e colocacao</v>
          </cell>
          <cell r="C2998" t="str">
            <v>un</v>
          </cell>
          <cell r="D2998" t="str">
            <v>124,29</v>
          </cell>
        </row>
        <row r="2999">
          <cell r="A2999" t="str">
            <v>83486</v>
          </cell>
          <cell r="B2999" t="str">
            <v>Bomba centrifuga c/ motor eletrico trifasico 1cv</v>
          </cell>
          <cell r="C2999" t="str">
            <v>un</v>
          </cell>
          <cell r="D2999" t="str">
            <v>1.285,88</v>
          </cell>
        </row>
        <row r="3000">
          <cell r="A3000" t="str">
            <v>83643</v>
          </cell>
          <cell r="B3000" t="str">
            <v>Bomba submersivel eletrica, trifasica, potência 3,75 hp, diametro do rotor 90 mm semiaberto, bocal de saida diametro de 2 polegadas, hm/q = 5 m / 61,2 m3/h a 25,5 m / 3,6 m3/h</v>
          </cell>
          <cell r="C3000" t="str">
            <v>un</v>
          </cell>
          <cell r="D3000" t="str">
            <v>2.809,60</v>
          </cell>
        </row>
        <row r="3001">
          <cell r="A3001" t="str">
            <v>83644</v>
          </cell>
          <cell r="B3001" t="str">
            <v>Bomba recalque d'agua trifasica 10,0 hp</v>
          </cell>
          <cell r="C3001" t="str">
            <v>un</v>
          </cell>
          <cell r="D3001" t="str">
            <v>5.524,76</v>
          </cell>
        </row>
        <row r="3002">
          <cell r="A3002" t="str">
            <v>83645</v>
          </cell>
          <cell r="B3002" t="str">
            <v>Bomba recalque d'agua trifasica 3,0 hp</v>
          </cell>
          <cell r="C3002" t="str">
            <v>un</v>
          </cell>
          <cell r="D3002" t="str">
            <v>1.776,43</v>
          </cell>
        </row>
        <row r="3003">
          <cell r="A3003" t="str">
            <v>83646</v>
          </cell>
          <cell r="B3003" t="str">
            <v>Bomba recalque d'agua de estagios trifasica 2,0 hp</v>
          </cell>
          <cell r="C3003" t="str">
            <v>un</v>
          </cell>
          <cell r="D3003" t="str">
            <v>2.057,26</v>
          </cell>
        </row>
        <row r="3004">
          <cell r="A3004" t="str">
            <v>83647</v>
          </cell>
          <cell r="B3004" t="str">
            <v>Bomba recalque d'agua trifasica 1,5hp</v>
          </cell>
          <cell r="C3004" t="str">
            <v>un</v>
          </cell>
          <cell r="D3004" t="str">
            <v>1.356,16</v>
          </cell>
        </row>
        <row r="3005">
          <cell r="A3005" t="str">
            <v>83648</v>
          </cell>
          <cell r="B3005" t="str">
            <v>Bomba recalque d'agua trifasica 0,5 hp</v>
          </cell>
          <cell r="C3005" t="str">
            <v>un</v>
          </cell>
          <cell r="D3005" t="str">
            <v>881,36</v>
          </cell>
        </row>
        <row r="3006">
          <cell r="A3006" t="str">
            <v>83649</v>
          </cell>
          <cell r="B3006" t="str">
            <v>Bomba recalque d'agua predio 6 a 10 pavtos - 2ud</v>
          </cell>
          <cell r="C3006" t="str">
            <v>un</v>
          </cell>
          <cell r="D3006" t="str">
            <v>5.052,73</v>
          </cell>
        </row>
        <row r="3007">
          <cell r="A3007" t="str">
            <v>83650</v>
          </cell>
          <cell r="B3007" t="str">
            <v>Bomba recalque d'agua predio 3 a 5 pavtos - 2ud</v>
          </cell>
          <cell r="C3007" t="str">
            <v>un</v>
          </cell>
          <cell r="D3007" t="str">
            <v>4.212,19</v>
          </cell>
        </row>
        <row r="3008">
          <cell r="A3008" t="str">
            <v>98294</v>
          </cell>
          <cell r="B3008" t="str">
            <v>Cabo eletrônico categoria 5e, instalado em edificação residencial - fornecimento e instalação. Af_03/2018</v>
          </cell>
          <cell r="C3008" t="str">
            <v>m</v>
          </cell>
          <cell r="D3008" t="str">
            <v>2,13</v>
          </cell>
        </row>
        <row r="3009">
          <cell r="A3009" t="str">
            <v>98295</v>
          </cell>
          <cell r="B3009" t="str">
            <v>Cabo eletrônico categoria 5e, instalado em edificação institucional - fornecimento e instalação. Af_03/2018</v>
          </cell>
          <cell r="C3009" t="str">
            <v>m</v>
          </cell>
          <cell r="D3009" t="str">
            <v>1,58</v>
          </cell>
        </row>
        <row r="3010">
          <cell r="A3010" t="str">
            <v>98296</v>
          </cell>
          <cell r="B3010" t="str">
            <v>Cabo eletrônico categoria 6, instalado em edificação residencial - fornecimento e instalação. Af_03/2018</v>
          </cell>
          <cell r="C3010" t="str">
            <v>m</v>
          </cell>
          <cell r="D3010" t="str">
            <v>3,26</v>
          </cell>
        </row>
        <row r="3011">
          <cell r="A3011" t="str">
            <v>98297</v>
          </cell>
          <cell r="B3011" t="str">
            <v>Cabo eletrônico categoria 6, instalado em edificação institucional - fornecimento e instalação. Af_03/2018</v>
          </cell>
          <cell r="C3011" t="str">
            <v>m</v>
          </cell>
          <cell r="D3011" t="str">
            <v>2,38</v>
          </cell>
        </row>
        <row r="3012">
          <cell r="A3012" t="str">
            <v>98301</v>
          </cell>
          <cell r="B3012" t="str">
            <v>Patch panel 24 portas, categoria 5e - fornecimento e instalação. Af_03/2018</v>
          </cell>
          <cell r="C3012" t="str">
            <v>un</v>
          </cell>
          <cell r="D3012" t="str">
            <v>469,39</v>
          </cell>
        </row>
        <row r="3013">
          <cell r="A3013" t="str">
            <v>98302</v>
          </cell>
          <cell r="B3013" t="str">
            <v>Patch panel 24 portas, categoria 6 - fornecimento e instalação. Af_03/2018</v>
          </cell>
          <cell r="C3013" t="str">
            <v>un</v>
          </cell>
          <cell r="D3013" t="str">
            <v>638,33</v>
          </cell>
        </row>
        <row r="3014">
          <cell r="A3014" t="str">
            <v>98304</v>
          </cell>
          <cell r="B3014" t="str">
            <v>Patch panel 48 portas, categoria 6 - fornecimento e instalação. Af_03/2018</v>
          </cell>
          <cell r="C3014" t="str">
            <v>un</v>
          </cell>
          <cell r="D3014" t="str">
            <v>1.015,45</v>
          </cell>
        </row>
        <row r="3015">
          <cell r="A3015" t="str">
            <v>98307</v>
          </cell>
          <cell r="B3015" t="str">
            <v>Tomada de rede rj45 - fornecimento e instalação. Af_03/2018</v>
          </cell>
          <cell r="C3015" t="str">
            <v>un</v>
          </cell>
          <cell r="D3015" t="str">
            <v>36,93</v>
          </cell>
        </row>
        <row r="3016">
          <cell r="A3016" t="str">
            <v>98308</v>
          </cell>
          <cell r="B3016" t="str">
            <v>Tomada para telefone rj11 - fornecimento e instalação. Af_03/2018</v>
          </cell>
          <cell r="C3016" t="str">
            <v>un</v>
          </cell>
          <cell r="D3016" t="str">
            <v>24,40</v>
          </cell>
        </row>
        <row r="3017">
          <cell r="A3017" t="str">
            <v>98593</v>
          </cell>
          <cell r="B3017" t="str">
            <v>Patch panel 48 portas, categoria 5e - fornecimento e instalação. Af_04/2018</v>
          </cell>
          <cell r="C3017" t="str">
            <v>un</v>
          </cell>
          <cell r="D3017" t="str">
            <v>813,67</v>
          </cell>
        </row>
        <row r="3018">
          <cell r="A3018" t="str">
            <v>89355</v>
          </cell>
          <cell r="B3018" t="str">
            <v>Tubo, pvc, soldável, dn 20mm, instalado em ramal ou sub-ramal de água - fornecimento e instalação. Af_12/2014</v>
          </cell>
          <cell r="C3018" t="str">
            <v>m</v>
          </cell>
          <cell r="D3018" t="str">
            <v>13,91</v>
          </cell>
        </row>
        <row r="3019">
          <cell r="A3019" t="str">
            <v>89356</v>
          </cell>
          <cell r="B3019" t="str">
            <v>Tubo, pvc, soldável, dn 25mm, instalado em ramal ou sub-ramal de água - fornecimento e instalação. Af_12/2014</v>
          </cell>
          <cell r="C3019" t="str">
            <v>m</v>
          </cell>
          <cell r="D3019" t="str">
            <v>16,36</v>
          </cell>
        </row>
        <row r="3020">
          <cell r="A3020" t="str">
            <v>89357</v>
          </cell>
          <cell r="B3020" t="str">
            <v>Tubo, pvc, soldável, dn 32mm, instalado em ramal ou sub-ramal de água - fornecimento e instalação. Af_12/2014</v>
          </cell>
          <cell r="C3020" t="str">
            <v>m</v>
          </cell>
          <cell r="D3020" t="str">
            <v>22,28</v>
          </cell>
        </row>
        <row r="3021">
          <cell r="A3021" t="str">
            <v>89401</v>
          </cell>
          <cell r="B3021" t="str">
            <v>Tubo, pvc, soldável, dn 20mm, instalado em ramal de distribuição de água - fornecimento e instalação. Af_12/2014</v>
          </cell>
          <cell r="C3021" t="str">
            <v>m</v>
          </cell>
          <cell r="D3021" t="str">
            <v>5,64</v>
          </cell>
        </row>
        <row r="3022">
          <cell r="A3022" t="str">
            <v>89402</v>
          </cell>
          <cell r="B3022" t="str">
            <v>Tubo, pvc, soldável, dn 25mm, instalado em ramal de distribuição de água - fornecimento e instalação. Af_12/2014</v>
          </cell>
          <cell r="C3022" t="str">
            <v>m</v>
          </cell>
          <cell r="D3022" t="str">
            <v>6,83</v>
          </cell>
        </row>
        <row r="3023">
          <cell r="A3023" t="str">
            <v>89403</v>
          </cell>
          <cell r="B3023" t="str">
            <v>Tubo, pvc, soldável, dn 32mm, instalado em ramal de distribuição de água - fornecimento e instalação. Af_12/2014</v>
          </cell>
          <cell r="C3023" t="str">
            <v>m</v>
          </cell>
          <cell r="D3023" t="str">
            <v>10,87</v>
          </cell>
        </row>
        <row r="3024">
          <cell r="A3024" t="str">
            <v>89446</v>
          </cell>
          <cell r="B3024" t="str">
            <v>Tubo, pvc, soldável, dn 25mm, instalado em prumada de água - fornecimento e instalação. Af_12/2014</v>
          </cell>
          <cell r="C3024" t="str">
            <v>m</v>
          </cell>
          <cell r="D3024" t="str">
            <v>3,21</v>
          </cell>
        </row>
        <row r="3025">
          <cell r="A3025" t="str">
            <v>89447</v>
          </cell>
          <cell r="B3025" t="str">
            <v>Tubo, pvc, soldável, dn 32mm, instalado em prumada de água - fornecimento e instalação. Af_12/2014</v>
          </cell>
          <cell r="C3025" t="str">
            <v>m</v>
          </cell>
          <cell r="D3025" t="str">
            <v>6,63</v>
          </cell>
        </row>
        <row r="3026">
          <cell r="A3026" t="str">
            <v>89448</v>
          </cell>
          <cell r="B3026" t="str">
            <v>Tubo, pvc, soldável, dn 40mm, instalado em prumada de água - fornecimento e instalação. Af_12/2014</v>
          </cell>
          <cell r="C3026" t="str">
            <v>m</v>
          </cell>
          <cell r="D3026" t="str">
            <v>9,47</v>
          </cell>
        </row>
        <row r="3027">
          <cell r="A3027" t="str">
            <v>89449</v>
          </cell>
          <cell r="B3027" t="str">
            <v>Tubo, pvc, soldável, dn 50mm, instalado em prumada de água - fornecimento e instalação. Af_12/2014</v>
          </cell>
          <cell r="C3027" t="str">
            <v>m</v>
          </cell>
          <cell r="D3027" t="str">
            <v>10,91</v>
          </cell>
        </row>
        <row r="3028">
          <cell r="A3028" t="str">
            <v>89450</v>
          </cell>
          <cell r="B3028" t="str">
            <v>Tubo, pvc, soldável, dn 60mm, instalado em prumada de água - fornecimento e instalação. Af_12/2014</v>
          </cell>
          <cell r="C3028" t="str">
            <v>m</v>
          </cell>
          <cell r="D3028" t="str">
            <v>17,87</v>
          </cell>
        </row>
        <row r="3029">
          <cell r="A3029" t="str">
            <v>89451</v>
          </cell>
          <cell r="B3029" t="str">
            <v>Tubo, pvc, soldável, dn 75mm, instalado em prumada de água - fornecimento e instalação. Af_12/2014</v>
          </cell>
          <cell r="C3029" t="str">
            <v>m</v>
          </cell>
          <cell r="D3029" t="str">
            <v>29,40</v>
          </cell>
        </row>
        <row r="3030">
          <cell r="A3030" t="str">
            <v>89452</v>
          </cell>
          <cell r="B3030" t="str">
            <v>Tubo, pvc, soldável, dn 85mm, instalado em prumada de água - fornecimento e instalação. Af_12/2014</v>
          </cell>
          <cell r="C3030" t="str">
            <v>m</v>
          </cell>
          <cell r="D3030" t="str">
            <v>36,53</v>
          </cell>
        </row>
        <row r="3031">
          <cell r="A3031" t="str">
            <v>89508</v>
          </cell>
          <cell r="B3031" t="str">
            <v>Tubo pvc, série r, água pluvial, dn 40 mm, fornecido e instalado em ramal de encaminhamento. Af_12/2014</v>
          </cell>
          <cell r="C3031" t="str">
            <v>m</v>
          </cell>
          <cell r="D3031" t="str">
            <v>15,39</v>
          </cell>
        </row>
        <row r="3032">
          <cell r="A3032" t="str">
            <v>89509</v>
          </cell>
          <cell r="B3032" t="str">
            <v>Tubo pvc, série r, água pluvial, dn 50 mm, fornecido e instalado em ramal de encaminhamento. Af_12/2014</v>
          </cell>
          <cell r="C3032" t="str">
            <v>m</v>
          </cell>
          <cell r="D3032" t="str">
            <v>20,79</v>
          </cell>
        </row>
        <row r="3033">
          <cell r="A3033" t="str">
            <v>89511</v>
          </cell>
          <cell r="B3033" t="str">
            <v>Tubo pvc, série r, água pluvial, dn 75 mm, fornecido e instalado em ramal de encaminhamento. Af_12/2014</v>
          </cell>
          <cell r="C3033" t="str">
            <v>m</v>
          </cell>
          <cell r="D3033" t="str">
            <v>30,68</v>
          </cell>
        </row>
        <row r="3034">
          <cell r="A3034" t="str">
            <v>89512</v>
          </cell>
          <cell r="B3034" t="str">
            <v>Tubo pvc, série r, água pluvial, dn 100 mm, fornecido e instalado em ramal de encaminhamento. Af_12/2014</v>
          </cell>
          <cell r="C3034" t="str">
            <v>m</v>
          </cell>
          <cell r="D3034" t="str">
            <v>48,30</v>
          </cell>
        </row>
        <row r="3035">
          <cell r="A3035" t="str">
            <v>89576</v>
          </cell>
          <cell r="B3035" t="str">
            <v>Tubo pvc, série r, água pluvial, dn 75 mm, fornecido e instalado em condutores verticais de águas pluviais. Af_12/2014</v>
          </cell>
          <cell r="C3035" t="str">
            <v>m</v>
          </cell>
          <cell r="D3035" t="str">
            <v>18,13</v>
          </cell>
        </row>
        <row r="3036">
          <cell r="A3036" t="str">
            <v>89578</v>
          </cell>
          <cell r="B3036" t="str">
            <v>Tubo pvc, série r, água pluvial, dn 100 mm, fornecido e instalado em condutores verticais de águas pluviais. Af_12/2014</v>
          </cell>
          <cell r="C3036" t="str">
            <v>m</v>
          </cell>
          <cell r="D3036" t="str">
            <v>31,25</v>
          </cell>
        </row>
        <row r="3037">
          <cell r="A3037" t="str">
            <v>89580</v>
          </cell>
          <cell r="B3037" t="str">
            <v>Tubo pvc, série r, água pluvial, dn 150 mm, fornecido e instalado em condutores verticais de águas pluviais. Af_12/2014</v>
          </cell>
          <cell r="C3037" t="str">
            <v>m</v>
          </cell>
          <cell r="D3037" t="str">
            <v>61,43</v>
          </cell>
        </row>
        <row r="3038">
          <cell r="A3038" t="str">
            <v>89633</v>
          </cell>
          <cell r="B3038" t="str">
            <v>Tubo, cpvc, soldável, dn 15mm, instalado em ramal ou sub-ramal de água - fornecimento e instalação. Af_12/2014</v>
          </cell>
          <cell r="C3038" t="str">
            <v>m</v>
          </cell>
          <cell r="D3038" t="str">
            <v>16,31</v>
          </cell>
        </row>
        <row r="3039">
          <cell r="A3039" t="str">
            <v>89634</v>
          </cell>
          <cell r="B3039" t="str">
            <v>Tubo, cpvc, soldável, dn 22mm, instalado em ramal ou sub-ramal de água - fornecimento e instalação. Af_12/2014</v>
          </cell>
          <cell r="C3039" t="str">
            <v>m</v>
          </cell>
          <cell r="D3039" t="str">
            <v>23,91</v>
          </cell>
        </row>
        <row r="3040">
          <cell r="A3040" t="str">
            <v>89635</v>
          </cell>
          <cell r="B3040" t="str">
            <v>Tubo, cpvc, soldável, dn 28mm, instalado em ramal ou sub-ramal de água - fornecimento e instalação. Af_12/2014</v>
          </cell>
          <cell r="C3040" t="str">
            <v>m</v>
          </cell>
          <cell r="D3040" t="str">
            <v>33,11</v>
          </cell>
        </row>
        <row r="3041">
          <cell r="A3041" t="str">
            <v>89636</v>
          </cell>
          <cell r="B3041" t="str">
            <v>Tubo, cpvc, soldável, dn 35mm, instalado em ramal ou sub-ramal de água  fornecimento e instalação. Af_12/2014</v>
          </cell>
          <cell r="C3041" t="str">
            <v>m</v>
          </cell>
          <cell r="D3041" t="str">
            <v>40,11</v>
          </cell>
        </row>
        <row r="3042">
          <cell r="A3042" t="str">
            <v>89711</v>
          </cell>
          <cell r="B3042" t="str">
            <v>Tubo pvc, serie normal, esgoto predial, dn 40 mm, fornecido e instalado em ramal de descarga ou ramal de esgoto sanitário. Af_12/2014</v>
          </cell>
          <cell r="C3042" t="str">
            <v>m</v>
          </cell>
          <cell r="D3042" t="str">
            <v>15,07</v>
          </cell>
        </row>
        <row r="3043">
          <cell r="A3043" t="str">
            <v>89712</v>
          </cell>
          <cell r="B3043" t="str">
            <v>Tubo pvc, serie normal, esgoto predial, dn 50 mm, fornecido e instalado em ramal de descarga ou ramal de esgoto sanitário. Af_12/2014</v>
          </cell>
          <cell r="C3043" t="str">
            <v>m</v>
          </cell>
          <cell r="D3043" t="str">
            <v>22,04</v>
          </cell>
        </row>
        <row r="3044">
          <cell r="A3044" t="str">
            <v>89713</v>
          </cell>
          <cell r="B3044" t="str">
            <v>Tubo pvc, serie normal, esgoto predial, dn 75 mm, fornecido e instalado em ramal de descarga ou ramal de esgoto sanitário. Af_12/2014</v>
          </cell>
          <cell r="C3044" t="str">
            <v>m</v>
          </cell>
          <cell r="D3044" t="str">
            <v>33,36</v>
          </cell>
        </row>
        <row r="3045">
          <cell r="A3045" t="str">
            <v>89714</v>
          </cell>
          <cell r="B3045" t="str">
            <v>Tubo pvc, serie normal, esgoto predial, dn 100 mm, fornecido e instalado em ramal de descarga ou ramal de esgoto sanitário. Af_12/2014</v>
          </cell>
          <cell r="C3045" t="str">
            <v>m</v>
          </cell>
          <cell r="D3045" t="str">
            <v>42,78</v>
          </cell>
        </row>
        <row r="3046">
          <cell r="A3046" t="str">
            <v>89716</v>
          </cell>
          <cell r="B3046" t="str">
            <v>Tubo, cpvc, soldável, dn 22mm, instalado em ramal de distribuição de água - fornecimento e instalação. Af_12/2014</v>
          </cell>
          <cell r="C3046" t="str">
            <v>m</v>
          </cell>
          <cell r="D3046" t="str">
            <v>15,24</v>
          </cell>
        </row>
        <row r="3047">
          <cell r="A3047" t="str">
            <v>89717</v>
          </cell>
          <cell r="B3047" t="str">
            <v>Tubo, cpvc, soldável, dn 28mm, instalado em ramal de distribuição de água - fornecimento e instalação. Af_12/2014</v>
          </cell>
          <cell r="C3047" t="str">
            <v>m</v>
          </cell>
          <cell r="D3047" t="str">
            <v>22,88</v>
          </cell>
        </row>
        <row r="3048">
          <cell r="A3048" t="str">
            <v>89770</v>
          </cell>
          <cell r="B3048" t="str">
            <v>Tubo, cpvc, soldável, dn 35mm, instalado em prumada de água  fornecimento e instalação. Af_12/2014</v>
          </cell>
          <cell r="C3048" t="str">
            <v>m</v>
          </cell>
          <cell r="D3048" t="str">
            <v>23,56</v>
          </cell>
        </row>
        <row r="3049">
          <cell r="A3049" t="str">
            <v>89771</v>
          </cell>
          <cell r="B3049" t="str">
            <v>Tubo, cpvc, soldável, dn 42mm, instalado em prumada de água  fornecimento e instalação. Af_12/2014</v>
          </cell>
          <cell r="C3049" t="str">
            <v>m</v>
          </cell>
          <cell r="D3049" t="str">
            <v>32,15</v>
          </cell>
        </row>
        <row r="3050">
          <cell r="A3050" t="str">
            <v>89773</v>
          </cell>
          <cell r="B3050" t="str">
            <v>Tubo, cpvc, soldável, dn 73mm, instalado em prumada de água  fornecimento e instalação. Af_12/2014</v>
          </cell>
          <cell r="C3050" t="str">
            <v>m</v>
          </cell>
          <cell r="D3050" t="str">
            <v>74,66</v>
          </cell>
        </row>
        <row r="3051">
          <cell r="A3051" t="str">
            <v>89775</v>
          </cell>
          <cell r="B3051" t="str">
            <v>Tubo, cpvc, soldável, dn 89mm, instalado em prumada de água  fornecimento e instalação. Af_12/2014</v>
          </cell>
          <cell r="C3051" t="str">
            <v>m</v>
          </cell>
          <cell r="D3051" t="str">
            <v>117,75</v>
          </cell>
        </row>
        <row r="3052">
          <cell r="A3052" t="str">
            <v>89798</v>
          </cell>
          <cell r="B3052" t="str">
            <v>Tubo pvc, serie normal, esgoto predial, dn 50 mm, fornecido e instalado em prumada de esgoto sanitário ou ventilação. Af_12/2014</v>
          </cell>
          <cell r="C3052" t="str">
            <v>m</v>
          </cell>
          <cell r="D3052" t="str">
            <v>8,89</v>
          </cell>
        </row>
        <row r="3053">
          <cell r="A3053" t="str">
            <v>89799</v>
          </cell>
          <cell r="B3053" t="str">
            <v>Tubo pvc, serie normal, esgoto predial, dn 75 mm, fornecido e instalado em prumada de esgoto sanitário ou ventilação. Af_12/2014</v>
          </cell>
          <cell r="C3053" t="str">
            <v>m</v>
          </cell>
          <cell r="D3053" t="str">
            <v>14,64</v>
          </cell>
        </row>
        <row r="3054">
          <cell r="A3054" t="str">
            <v>89800</v>
          </cell>
          <cell r="B3054" t="str">
            <v>Tubo pvc, serie normal, esgoto predial, dn 100 mm, fornecido e instalado em prumada de esgoto sanitário ou ventilação. Af_12/2014</v>
          </cell>
          <cell r="C3054" t="str">
            <v>m</v>
          </cell>
          <cell r="D3054" t="str">
            <v>18,21</v>
          </cell>
        </row>
        <row r="3055">
          <cell r="A3055" t="str">
            <v>89848</v>
          </cell>
          <cell r="B3055" t="str">
            <v>Tubo pvc, serie normal, esgoto predial, dn 100 mm, fornecido e instalado em subcoletor aéreo de esgoto sanitário. Af_12/2014</v>
          </cell>
          <cell r="C3055" t="str">
            <v>m</v>
          </cell>
          <cell r="D3055" t="str">
            <v>22,57</v>
          </cell>
        </row>
        <row r="3056">
          <cell r="A3056" t="str">
            <v>89849</v>
          </cell>
          <cell r="B3056" t="str">
            <v>Tubo pvc, serie normal, esgoto predial, dn 150 mm, fornecido e instalado em subcoletor aéreo de esgoto sanitário. Af_12/2014</v>
          </cell>
          <cell r="C3056" t="str">
            <v>m</v>
          </cell>
          <cell r="D3056" t="str">
            <v>43,66</v>
          </cell>
        </row>
        <row r="3057">
          <cell r="A3057" t="str">
            <v>89865</v>
          </cell>
          <cell r="B3057" t="str">
            <v>Tubo, pvc, soldável, dn 25mm, instalado em dreno de ar-condicionado - fornecimento e instalação. Af_12/2014</v>
          </cell>
          <cell r="C3057" t="str">
            <v>m</v>
          </cell>
          <cell r="D3057" t="str">
            <v>9,66</v>
          </cell>
        </row>
        <row r="3058">
          <cell r="A3058" t="str">
            <v>91784</v>
          </cell>
          <cell r="B3058" t="str">
            <v>(composição representativa) do serviço de instalação de tubos de pvc, soldável, água fria, dn 20 mm (instalado em ramal, sub-ramal ou ramal de distribuição), inclusive conexões, cortes e fixações, para prédios. Af_10/2015</v>
          </cell>
          <cell r="C3058" t="str">
            <v>m</v>
          </cell>
          <cell r="D3058" t="str">
            <v>32,67</v>
          </cell>
        </row>
        <row r="3059">
          <cell r="A3059" t="str">
            <v>91785</v>
          </cell>
          <cell r="B3059" t="str">
            <v>(composição representativa) do serviço de instalação de tubos de pvc, soldável, água fria, dn 25 mm (instalado em ramal, sub-ramal, ramal de distribuição ou prumada), inclusive conexões, cortes e fixações, para prédios. Af_10/2015</v>
          </cell>
          <cell r="C3059" t="str">
            <v>m</v>
          </cell>
          <cell r="D3059" t="str">
            <v>32,29</v>
          </cell>
        </row>
        <row r="3060">
          <cell r="A3060" t="str">
            <v>91786</v>
          </cell>
          <cell r="B3060" t="str">
            <v>(composição representativa) do serviço de instalação tubos de pvc, soldável, água fria, dn 32 mm (instalado em ramal, sub-ramal, ramal de distribuição ou prumada), inclusive conexões, cortes e fixações, para prédios. Af_10/2015</v>
          </cell>
          <cell r="C3060" t="str">
            <v>m</v>
          </cell>
          <cell r="D3060" t="str">
            <v>20,16</v>
          </cell>
        </row>
        <row r="3061">
          <cell r="A3061" t="str">
            <v>91787</v>
          </cell>
          <cell r="B3061" t="str">
            <v>(composição representativa) do serviço de instalação de tubos de pvc, soldável, água fria, dn 40 mm (instalado em prumada), inclusive conexões, cortes e fixações, para prédios. Af_10/2015</v>
          </cell>
          <cell r="C3061" t="str">
            <v>m</v>
          </cell>
          <cell r="D3061" t="str">
            <v>20,96</v>
          </cell>
        </row>
        <row r="3062">
          <cell r="A3062" t="str">
            <v>91788</v>
          </cell>
          <cell r="B3062" t="str">
            <v>(composição representativa) do serviço de instalação de tubos de pvc, soldável, água fria, dn 50 mm (instalado em prumada), inclusive conexões, cortes e fixações, para prédios. Af_10/2015</v>
          </cell>
          <cell r="C3062" t="str">
            <v>m</v>
          </cell>
          <cell r="D3062" t="str">
            <v>27,29</v>
          </cell>
        </row>
        <row r="3063">
          <cell r="A3063" t="str">
            <v>91789</v>
          </cell>
          <cell r="B3063" t="str">
            <v>(composição representativa) do serviço de instalação de tubos de pvc, série r, água pluvial, dn 75 mm (instalado em ramal de encaminhamento, ou condutores verticais), inclusive conexões, corte e fixações, para prédios. Af_10/2015</v>
          </cell>
          <cell r="C3063" t="str">
            <v>m</v>
          </cell>
          <cell r="D3063" t="str">
            <v>32,52</v>
          </cell>
        </row>
        <row r="3064">
          <cell r="A3064" t="str">
            <v>91790</v>
          </cell>
          <cell r="B3064" t="str">
            <v>(composição representativa) do serviço de instalação de tubos de pvc, série r, água pluvial, dn 100 mm (instalado em ramal de encaminhamento, ou condutores verticais), inclusive conexões, cortes e fixações, para prédios. Af_10/2015</v>
          </cell>
          <cell r="C3064" t="str">
            <v>m</v>
          </cell>
          <cell r="D3064" t="str">
            <v>49,81</v>
          </cell>
        </row>
        <row r="3065">
          <cell r="A3065" t="str">
            <v>91791</v>
          </cell>
          <cell r="B3065" t="str">
            <v>(composição representativa) do serviço de instalação de tubos de pvc, série r, água pluvial, dn 150 mm (instalado em condutores verticais), inclusive conexões, cortes e fixações, para prédios. Af_10/2015</v>
          </cell>
          <cell r="C3065" t="str">
            <v>m</v>
          </cell>
          <cell r="D3065" t="str">
            <v>65,27</v>
          </cell>
        </row>
        <row r="3066">
          <cell r="A3066" t="str">
            <v>91792</v>
          </cell>
          <cell r="B3066" t="str">
            <v>(composição representativa) do serviço de instalação de tubo de pvc, série normal, esgoto predial, dn 40 mm (instalado em ramal de descarga ou ramal de esgoto sanitário), inclusive conexões, cortes e fixações, para prédios. Af_10/2015</v>
          </cell>
          <cell r="C3066" t="str">
            <v>m</v>
          </cell>
          <cell r="D3066" t="str">
            <v>43,92</v>
          </cell>
        </row>
        <row r="3067">
          <cell r="A3067" t="str">
            <v>91793</v>
          </cell>
          <cell r="B3067" t="str">
            <v>(composição representativa) do serviço de instalação de tubo de pvc, série normal, esgoto predial, dn 50 mm (instalado em ramal de descarga ou ramal de esgoto sanitário), inclusive conexões, cortes e fixações para, prédios. Af_10/2015</v>
          </cell>
          <cell r="C3067" t="str">
            <v>m</v>
          </cell>
          <cell r="D3067" t="str">
            <v>64,76</v>
          </cell>
        </row>
        <row r="3068">
          <cell r="A3068" t="str">
            <v>91794</v>
          </cell>
          <cell r="B3068" t="str">
            <v>(composição representativa) do serviço de inst. Tubo pvc, série n, esgoto predial, dn 75 mm, (inst. Em ramal de descarga, ramal de esg. Sanitário, prumada de esg. Sanitário ou ventilação), incl. Conexões, cortes e fixações, p/ prédios. Af_10/2015</v>
          </cell>
          <cell r="C3068" t="str">
            <v>m</v>
          </cell>
          <cell r="D3068" t="str">
            <v>29,78</v>
          </cell>
        </row>
        <row r="3069">
          <cell r="A3069" t="str">
            <v>91795</v>
          </cell>
          <cell r="B3069" t="str">
            <v>(composição representativa) do serviço de inst. Tubo pvc, série n, esgoto predial, 100 mm (inst. Ramal descarga, ramal de esg. Sanit., prumada esg. Sanit., ventilação ou sub-coletor aéreo), incl. Conexões e cortes, fixações, p/ prédios. Af_10/2015</v>
          </cell>
          <cell r="C3069" t="str">
            <v>m</v>
          </cell>
          <cell r="D3069" t="str">
            <v>50,34</v>
          </cell>
        </row>
        <row r="3070">
          <cell r="A3070" t="str">
            <v>91796</v>
          </cell>
          <cell r="B3070" t="str">
            <v>(composição representativa) do serviço de instalação de tubo de pvc, série normal, esgoto predial, dn 150 mm (instalado em sub-coletor aéreo), inclusive conexões, cortes e fixações, para prédios. Af_10/2015</v>
          </cell>
          <cell r="C3070" t="str">
            <v>m</v>
          </cell>
          <cell r="D3070" t="str">
            <v>53,87</v>
          </cell>
        </row>
        <row r="3071">
          <cell r="A3071" t="str">
            <v>92275</v>
          </cell>
          <cell r="B3071" t="str">
            <v>Tubo em cobre rígido, dn 22 mm, classe e, sem isolamento, instalado em prumada  fornecimento e instalação. Af_12/2015</v>
          </cell>
          <cell r="C3071" t="str">
            <v>m</v>
          </cell>
          <cell r="D3071" t="str">
            <v>31,57</v>
          </cell>
        </row>
        <row r="3072">
          <cell r="A3072" t="str">
            <v>92276</v>
          </cell>
          <cell r="B3072" t="str">
            <v>Tubo em cobre rígido, dn 28 mm, classe e, sem isolamento, instalado em prumada  fornecimento e instalação. Af_12/2015</v>
          </cell>
          <cell r="C3072" t="str">
            <v>m</v>
          </cell>
          <cell r="D3072" t="str">
            <v>39,94</v>
          </cell>
        </row>
        <row r="3073">
          <cell r="A3073" t="str">
            <v>92277</v>
          </cell>
          <cell r="B3073" t="str">
            <v>Tubo em cobre rígido, dn 35 mm, classe e, sem isolamento, instalado em prumada  fornecimento e instalação. Af_12/2015</v>
          </cell>
          <cell r="C3073" t="str">
            <v>m</v>
          </cell>
          <cell r="D3073" t="str">
            <v>57,44</v>
          </cell>
        </row>
        <row r="3074">
          <cell r="A3074" t="str">
            <v>92278</v>
          </cell>
          <cell r="B3074" t="str">
            <v>Tubo em cobre rígido, dn 42 mm, classe e, sem isolamento, instalado em prumada  fornecimento e instalação. Af_12/2015</v>
          </cell>
          <cell r="C3074" t="str">
            <v>m</v>
          </cell>
          <cell r="D3074" t="str">
            <v>77,09</v>
          </cell>
        </row>
        <row r="3075">
          <cell r="A3075" t="str">
            <v>92279</v>
          </cell>
          <cell r="B3075" t="str">
            <v>Tubo em cobre rígido, dn 54 mm, classe e, sem isolamento, instalado em prumada  fornecimento e instalação. Af_12/2015</v>
          </cell>
          <cell r="C3075" t="str">
            <v>m</v>
          </cell>
          <cell r="D3075" t="str">
            <v>111,21</v>
          </cell>
        </row>
        <row r="3076">
          <cell r="A3076" t="str">
            <v>92280</v>
          </cell>
          <cell r="B3076" t="str">
            <v>Tubo em cobre rígido, dn 66 mm, classe e, sem isolamento, instalado em prumada  fornecimento e instalação. Af_12/2015</v>
          </cell>
          <cell r="C3076" t="str">
            <v>m</v>
          </cell>
          <cell r="D3076" t="str">
            <v>155,91</v>
          </cell>
        </row>
        <row r="3077">
          <cell r="A3077" t="str">
            <v>92281</v>
          </cell>
          <cell r="B3077" t="str">
            <v>Tubo em cobre rígido, dn 22 mm, classe e, com isolamento, instalado em prumada  fornecimento e instalação. Af_12/2015</v>
          </cell>
          <cell r="C3077" t="str">
            <v>m</v>
          </cell>
          <cell r="D3077" t="str">
            <v>92,21</v>
          </cell>
        </row>
        <row r="3078">
          <cell r="A3078" t="str">
            <v>92282</v>
          </cell>
          <cell r="B3078" t="str">
            <v>Tubo em cobre rígido, dn 28 mm, classe e, com isolamento, instalado em prumada  fornecimento e instalação. Af_12/2015</v>
          </cell>
          <cell r="C3078" t="str">
            <v>m</v>
          </cell>
          <cell r="D3078" t="str">
            <v>103,01</v>
          </cell>
        </row>
        <row r="3079">
          <cell r="A3079" t="str">
            <v>92283</v>
          </cell>
          <cell r="B3079" t="str">
            <v>Tubo em cobre rígido, dn 35 mm, classe e, com isolamento, instalado em prumada  fornecimento e instalação. Af_12/2015</v>
          </cell>
          <cell r="C3079" t="str">
            <v>m</v>
          </cell>
          <cell r="D3079" t="str">
            <v>137,17</v>
          </cell>
        </row>
        <row r="3080">
          <cell r="A3080" t="str">
            <v>92284</v>
          </cell>
          <cell r="B3080" t="str">
            <v>Tubo em cobre rígido, dn 42 mm, classe e, com isolamento, instalado em prumada  fornecimento e instalação. Af_12/2015</v>
          </cell>
          <cell r="C3080" t="str">
            <v>m</v>
          </cell>
          <cell r="D3080" t="str">
            <v>168,01</v>
          </cell>
        </row>
        <row r="3081">
          <cell r="A3081" t="str">
            <v>92285</v>
          </cell>
          <cell r="B3081" t="str">
            <v>Tubo em cobre rígido, dn 54 mm, classe e, com isolamento, instalado em prumada  fornecimento e instalação. Af_12/2015</v>
          </cell>
          <cell r="C3081" t="str">
            <v>m</v>
          </cell>
          <cell r="D3081" t="str">
            <v>219,81</v>
          </cell>
        </row>
        <row r="3082">
          <cell r="A3082" t="str">
            <v>92286</v>
          </cell>
          <cell r="B3082" t="str">
            <v>Tubo em cobre rígido, dn 66 mm, classe e, com isolamento, instalado em prumada  fornecimento e instalação. Af_12/2015</v>
          </cell>
          <cell r="C3082" t="str">
            <v>m</v>
          </cell>
          <cell r="D3082" t="str">
            <v>266,02</v>
          </cell>
        </row>
        <row r="3083">
          <cell r="A3083" t="str">
            <v>92305</v>
          </cell>
          <cell r="B3083" t="str">
            <v>Tubo em cobre rígido, dn 15 mm, classe e, sem isolamento, instalado em ramal de distribuição  fornecimento e instalação. Af_12/2015</v>
          </cell>
          <cell r="C3083" t="str">
            <v>m</v>
          </cell>
          <cell r="D3083" t="str">
            <v>21,94</v>
          </cell>
        </row>
        <row r="3084">
          <cell r="A3084" t="str">
            <v>92306</v>
          </cell>
          <cell r="B3084" t="str">
            <v>Tubo em cobre rígido, dn 22 mm, classe e, sem isolamento, instalado em ramal de distribuição  fornecimento e instalação. Af_12/2015</v>
          </cell>
          <cell r="C3084" t="str">
            <v>m</v>
          </cell>
          <cell r="D3084" t="str">
            <v>35,13</v>
          </cell>
        </row>
        <row r="3085">
          <cell r="A3085" t="str">
            <v>92307</v>
          </cell>
          <cell r="B3085" t="str">
            <v>Tubo em cobre rígido, dn 28 mm, classe e, sem isolamento, instalado em ramal de distribuição  fornecimento e instalação. Af_12/2015</v>
          </cell>
          <cell r="C3085" t="str">
            <v>m</v>
          </cell>
          <cell r="D3085" t="str">
            <v>43,76</v>
          </cell>
        </row>
        <row r="3086">
          <cell r="A3086" t="str">
            <v>92308</v>
          </cell>
          <cell r="B3086" t="str">
            <v>Tubo em cobre rígido, dn 15 mm, classe e, com isolamento, instalado em ramal de distribuição  fornecimento e instalação. Af_12/2015</v>
          </cell>
          <cell r="C3086" t="str">
            <v>m</v>
          </cell>
          <cell r="D3086" t="str">
            <v>36,63</v>
          </cell>
        </row>
        <row r="3087">
          <cell r="A3087" t="str">
            <v>92309</v>
          </cell>
          <cell r="B3087" t="str">
            <v>Tubo em cobre rígido, dn 22 mm, classe e, com isolamento, instalado em ramal de distribuição  fornecimento e instalação. Af_12/2015</v>
          </cell>
          <cell r="C3087" t="str">
            <v>m</v>
          </cell>
          <cell r="D3087" t="str">
            <v>97,57</v>
          </cell>
        </row>
        <row r="3088">
          <cell r="A3088" t="str">
            <v>92310</v>
          </cell>
          <cell r="B3088" t="str">
            <v>Tubo em cobre rígido, dn 28 mm, classe e, com isolamento, instalado em ramal de distribuição  fornecimento e instalação. Af_12/2015</v>
          </cell>
          <cell r="C3088" t="str">
            <v>m</v>
          </cell>
          <cell r="D3088" t="str">
            <v>108,67</v>
          </cell>
        </row>
        <row r="3089">
          <cell r="A3089" t="str">
            <v>92320</v>
          </cell>
          <cell r="B3089" t="str">
            <v>Tubo em cobre rígido, dn 15 mm, classe e, sem isolamento, instalado em ramal e sub-ramal  fornecimento e instalação. Af_12/2015</v>
          </cell>
          <cell r="C3089" t="str">
            <v>m</v>
          </cell>
          <cell r="D3089" t="str">
            <v>29,77</v>
          </cell>
        </row>
        <row r="3090">
          <cell r="A3090" t="str">
            <v>92321</v>
          </cell>
          <cell r="B3090" t="str">
            <v>Tubo em cobre rígido, dn 22 mm, classe e, sem isolamento, instalado em ramal e sub-ramal  fornecimento e instalação. Af_12/2015</v>
          </cell>
          <cell r="C3090" t="str">
            <v>m</v>
          </cell>
          <cell r="D3090" t="str">
            <v>48,60</v>
          </cell>
        </row>
        <row r="3091">
          <cell r="A3091" t="str">
            <v>92322</v>
          </cell>
          <cell r="B3091" t="str">
            <v>Tubo em cobre rígido, dn 28 mm, classe e, sem isolamento, instalado em ramal e sub-ramal  fornecimento e instalação. Af_12/2015</v>
          </cell>
          <cell r="C3091" t="str">
            <v>m</v>
          </cell>
          <cell r="D3091" t="str">
            <v>62,12</v>
          </cell>
        </row>
        <row r="3092">
          <cell r="A3092" t="str">
            <v>92323</v>
          </cell>
          <cell r="B3092" t="str">
            <v>Tubo em cobre rígido, dn 15 mm, classe e, com isolamento, instalado em ramal e sub-ramal  fornecimento e instalação. Af_12/2015</v>
          </cell>
          <cell r="C3092" t="str">
            <v>m</v>
          </cell>
          <cell r="D3092" t="str">
            <v>42,59</v>
          </cell>
        </row>
        <row r="3093">
          <cell r="A3093" t="str">
            <v>92324</v>
          </cell>
          <cell r="B3093" t="str">
            <v>Tubo em cobre rígido, dn 22 mm, classe e, com isolamento, instalado em ramal e sub-ramal  fornecimento e instalação. Af_12/2015</v>
          </cell>
          <cell r="C3093" t="str">
            <v>m</v>
          </cell>
          <cell r="D3093" t="str">
            <v>109,16</v>
          </cell>
        </row>
        <row r="3094">
          <cell r="A3094" t="str">
            <v>92325</v>
          </cell>
          <cell r="B3094" t="str">
            <v>Tubo em cobre rígido, dn 28 mm, classe e, com isolamento, instalado em ramal e sub-ramal  fornecimento e instalação. Af_12/2015</v>
          </cell>
          <cell r="C3094" t="str">
            <v>m</v>
          </cell>
          <cell r="D3094" t="str">
            <v>125,11</v>
          </cell>
        </row>
        <row r="3095">
          <cell r="A3095" t="str">
            <v>92335</v>
          </cell>
          <cell r="B3095" t="str">
            <v>Tubo de aço galvanizado com costura, classe média, conexão ranhurada, dn 50 (2"), instalado em prumadas - fornecimento e instalação. Af_12/2015</v>
          </cell>
          <cell r="C3095" t="str">
            <v>m</v>
          </cell>
          <cell r="D3095" t="str">
            <v>54,42</v>
          </cell>
        </row>
        <row r="3096">
          <cell r="A3096" t="str">
            <v>92336</v>
          </cell>
          <cell r="B3096" t="str">
            <v>Tubo de aço galvanizado com costura, classe média, conexão ranhurada, dn 65 (2 1/2"), instalado em prumadas - fornecimento e instalação. Af_12/2015</v>
          </cell>
          <cell r="C3096" t="str">
            <v>m</v>
          </cell>
          <cell r="D3096" t="str">
            <v>66,69</v>
          </cell>
        </row>
        <row r="3097">
          <cell r="A3097" t="str">
            <v>92337</v>
          </cell>
          <cell r="B3097" t="str">
            <v>Tubo de aço galvanizado com costura, classe média, conexão ranhurada, dn 80 (3"), instalado em prumadas - fornecimento e instalação. Af_12/2015</v>
          </cell>
          <cell r="C3097" t="str">
            <v>m</v>
          </cell>
          <cell r="D3097" t="str">
            <v>87,33</v>
          </cell>
        </row>
        <row r="3098">
          <cell r="A3098" t="str">
            <v>92338</v>
          </cell>
          <cell r="B3098" t="str">
            <v>Tubo de aço preto sem costura, conexão soldada, dn 50 (2"), instalado em prumadas - fornecimento e instalação. Af_12/2015</v>
          </cell>
          <cell r="C3098" t="str">
            <v>m</v>
          </cell>
          <cell r="D3098" t="str">
            <v>77,98</v>
          </cell>
        </row>
        <row r="3099">
          <cell r="A3099" t="str">
            <v>92339</v>
          </cell>
          <cell r="B3099" t="str">
            <v>Tubo de aço preto sem costura, conexão soldada, dn 65 (2 1/2"), instalado em prumadas - fornecimento e instalação. Af_12/2015</v>
          </cell>
          <cell r="C3099" t="str">
            <v>m</v>
          </cell>
          <cell r="D3099" t="str">
            <v>114,10</v>
          </cell>
        </row>
        <row r="3100">
          <cell r="A3100" t="str">
            <v>92341</v>
          </cell>
          <cell r="B3100" t="str">
            <v>Tubo de aço galvanizado com costura, classe média, dn 50 (2"), conexão rosqueada, instalado em prumadas - fornecimento e instalação. Af_12/2015</v>
          </cell>
          <cell r="C3100" t="str">
            <v>m</v>
          </cell>
          <cell r="D3100" t="str">
            <v>62,24</v>
          </cell>
        </row>
        <row r="3101">
          <cell r="A3101" t="str">
            <v>92342</v>
          </cell>
          <cell r="B3101" t="str">
            <v>Tubo de aço galvanizado com costura, classe média, dn 65 (2 1/2"), conexão rosqueada, instalado em prumadas - fornecimento e instalação. Af_12/2015</v>
          </cell>
          <cell r="C3101" t="str">
            <v>m</v>
          </cell>
          <cell r="D3101" t="str">
            <v>74,56</v>
          </cell>
        </row>
        <row r="3102">
          <cell r="A3102" t="str">
            <v>92343</v>
          </cell>
          <cell r="B3102" t="str">
            <v>Tubo de aço galvanizado com costura, classe média, dn 80 (3"), conexão rosqueada, instalado em prumadas - fornecimento e instalação. Af_12/2015</v>
          </cell>
          <cell r="C3102" t="str">
            <v>m</v>
          </cell>
          <cell r="D3102" t="str">
            <v>95,28</v>
          </cell>
        </row>
        <row r="3103">
          <cell r="A3103" t="str">
            <v>92361</v>
          </cell>
          <cell r="B3103" t="str">
            <v>Tubo de aço preto sem costura, conexão soldada, dn 50 (2"), instalado em rede de alimentação para hidrante - fornecimento e instalação. Af_12/2015</v>
          </cell>
          <cell r="C3103" t="str">
            <v>m</v>
          </cell>
          <cell r="D3103" t="str">
            <v>60,36</v>
          </cell>
        </row>
        <row r="3104">
          <cell r="A3104" t="str">
            <v>92362</v>
          </cell>
          <cell r="B3104" t="str">
            <v>Tubo de aço preto sem costura, conexão soldada, dn 65 (2 1/2"), instalado em rede de alimentação para hidrante - fornecimento e instalação. Af_12/2015</v>
          </cell>
          <cell r="C3104" t="str">
            <v>m</v>
          </cell>
          <cell r="D3104" t="str">
            <v>95,78</v>
          </cell>
        </row>
        <row r="3105">
          <cell r="A3105" t="str">
            <v>92364</v>
          </cell>
          <cell r="B3105" t="str">
            <v>Tubo de aço galvanizado com costura, classe média, dn 32 (1 1/4"), conexão rosqueada, instalado em rede de alimentação para hidrante - fornecimento e instalação. Af_12/2015</v>
          </cell>
          <cell r="C3105" t="str">
            <v>m</v>
          </cell>
          <cell r="D3105" t="str">
            <v>33,20</v>
          </cell>
        </row>
        <row r="3106">
          <cell r="A3106" t="str">
            <v>92365</v>
          </cell>
          <cell r="B3106" t="str">
            <v>Tubo de aço galvanizado com costura, classe média, dn 40 (1 1/2"), conexão rosqueada, instalado em rede de alimentação para hidrante - fornecimento e instalação. Af_12/2015</v>
          </cell>
          <cell r="C3106" t="str">
            <v>m</v>
          </cell>
          <cell r="D3106" t="str">
            <v>38,11</v>
          </cell>
        </row>
        <row r="3107">
          <cell r="A3107" t="str">
            <v>92366</v>
          </cell>
          <cell r="B3107" t="str">
            <v>Tubo de aço galvanizado com costura, classe média, dn 50 (2"), conexão rosqueada, instalado em rede de alimentação para hidrante - fornecimento e instalação. Af_12/2015</v>
          </cell>
          <cell r="C3107" t="str">
            <v>m</v>
          </cell>
          <cell r="D3107" t="str">
            <v>52,57</v>
          </cell>
        </row>
        <row r="3108">
          <cell r="A3108" t="str">
            <v>92367</v>
          </cell>
          <cell r="B3108" t="str">
            <v>Tubo de aço galvanizado com costura, classe média, dn 65 (2 1/2"), conexão rosqueada, instalado em rede de alimentação para hidrante - fornecimento e instalação. Af_12/2015</v>
          </cell>
          <cell r="C3108" t="str">
            <v>m</v>
          </cell>
          <cell r="D3108" t="str">
            <v>64,44</v>
          </cell>
        </row>
        <row r="3109">
          <cell r="A3109" t="str">
            <v>92368</v>
          </cell>
          <cell r="B3109" t="str">
            <v>Tubo de aço galvanizado com costura, classe média, dn 80 (3"), conexão rosqueada, instalado em rede de alimentação para hidrante - fornecimento e instalação. Af_12/2015</v>
          </cell>
          <cell r="C3109" t="str">
            <v>m</v>
          </cell>
          <cell r="D3109" t="str">
            <v>84,76</v>
          </cell>
        </row>
        <row r="3110">
          <cell r="A3110" t="str">
            <v>92648</v>
          </cell>
          <cell r="B3110" t="str">
            <v>Tubo de aço preto sem costura, conexão soldada, dn 40 (1 1/2"), instalado em rede de alimentação para sprinkler - fornecimento e instalação. Af_12/2015</v>
          </cell>
          <cell r="C3110" t="str">
            <v>m</v>
          </cell>
          <cell r="D3110" t="str">
            <v>52,26</v>
          </cell>
        </row>
        <row r="3111">
          <cell r="A3111" t="str">
            <v>92649</v>
          </cell>
          <cell r="B3111" t="str">
            <v>Tubo de aço preto sem costura, conexão soldada, dn 50 (2"), instalado em rede de alimentação para sprinkler - fornecimento e instalação. Af_12/2015</v>
          </cell>
          <cell r="C3111" t="str">
            <v>m</v>
          </cell>
          <cell r="D3111" t="str">
            <v>63,52</v>
          </cell>
        </row>
        <row r="3112">
          <cell r="A3112" t="str">
            <v>92650</v>
          </cell>
          <cell r="B3112" t="str">
            <v>Tubo de aço preto sem costura, conexão soldada, dn 65 (2 1/2"), instalado em rede de alimentação para sprinkler - fornecimento e instalação. Af_12/2015</v>
          </cell>
          <cell r="C3112" t="str">
            <v>m</v>
          </cell>
          <cell r="D3112" t="str">
            <v>98,95</v>
          </cell>
        </row>
        <row r="3113">
          <cell r="A3113" t="str">
            <v>92652</v>
          </cell>
          <cell r="B3113" t="str">
            <v>Tubo de aço galvanizado com costura, classe média, conexão rosqueada, dn 32 (1 1/4"), instalado em rede de alimentação para sprinkler - fornecimento e instalação. Af_12/2015</v>
          </cell>
          <cell r="C3113" t="str">
            <v>m</v>
          </cell>
          <cell r="D3113" t="str">
            <v>36,78</v>
          </cell>
        </row>
        <row r="3114">
          <cell r="A3114" t="str">
            <v>92653</v>
          </cell>
          <cell r="B3114" t="str">
            <v>Tubo de aço galvanizado com costura, classe média, conexão rosqueada, dn 40 (1 1/2"), instalado em rede de alimentação para sprinkler - fornecimento e instalação. Af_12/2015</v>
          </cell>
          <cell r="C3114" t="str">
            <v>m</v>
          </cell>
          <cell r="D3114" t="str">
            <v>41,71</v>
          </cell>
        </row>
        <row r="3115">
          <cell r="A3115" t="str">
            <v>92654</v>
          </cell>
          <cell r="B3115" t="str">
            <v>Tubo de aço galvanizado com costura, classe média, conexão rosqueada, dn 50 (2"), instalado em rede de alimentação para sprinkler - fornecimento e instalação. Af_12/2015</v>
          </cell>
          <cell r="C3115" t="str">
            <v>m</v>
          </cell>
          <cell r="D3115" t="str">
            <v>56,18</v>
          </cell>
        </row>
        <row r="3116">
          <cell r="A3116" t="str">
            <v>92655</v>
          </cell>
          <cell r="B3116" t="str">
            <v>Tubo de aço galvanizado com costura, classe média, conexão rosqueada, dn 65 (2 1/2"), instalado em rede de alimentação para sprinkler - fornecimento e instalação. Af_12/2015</v>
          </cell>
          <cell r="C3116" t="str">
            <v>m</v>
          </cell>
          <cell r="D3116" t="str">
            <v>68,13</v>
          </cell>
        </row>
        <row r="3117">
          <cell r="A3117" t="str">
            <v>92656</v>
          </cell>
          <cell r="B3117" t="str">
            <v>Tubo de aço galvanizado com costura, classe média, conexão rosqueada, dn 80 (3"), instalado em rede de alimentação para sprinkler - fornecimento e instalação. Af_12/2015</v>
          </cell>
          <cell r="C3117" t="str">
            <v>m</v>
          </cell>
          <cell r="D3117" t="str">
            <v>88,44</v>
          </cell>
        </row>
        <row r="3118">
          <cell r="A3118" t="str">
            <v>92687</v>
          </cell>
          <cell r="B3118" t="str">
            <v>Tubo de aço galvanizado com costura, classe média, conexão rosqueada, dn 15 (1/2"), instalado em ramais e sub-ramais de gás - fornecimento e instalação. Af_12/2015</v>
          </cell>
          <cell r="C3118" t="str">
            <v>m</v>
          </cell>
          <cell r="D3118" t="str">
            <v>17,62</v>
          </cell>
        </row>
        <row r="3119">
          <cell r="A3119" t="str">
            <v>92688</v>
          </cell>
          <cell r="B3119" t="str">
            <v>Tubo de aço galvanizado com costura, classe média, conexão rosqueada, dn 20 (3/4"), instalado em ramais e sub-ramais de gás - fornecimento e instalação. Af_12/2015</v>
          </cell>
          <cell r="C3119" t="str">
            <v>m</v>
          </cell>
          <cell r="D3119" t="str">
            <v>25,16</v>
          </cell>
        </row>
        <row r="3120">
          <cell r="A3120" t="str">
            <v>92689</v>
          </cell>
          <cell r="B3120" t="str">
            <v>Tubo de aço preto sem costura, classe média, conexão soldada, dn 15 (1/2"), instalado em ramais e sub-ramais de gás - fornecimento e instalação. Af_12/2015</v>
          </cell>
          <cell r="C3120" t="str">
            <v>m</v>
          </cell>
          <cell r="D3120" t="str">
            <v>26,84</v>
          </cell>
        </row>
        <row r="3121">
          <cell r="A3121" t="str">
            <v>92690</v>
          </cell>
          <cell r="B3121" t="str">
            <v>Tubo de aço preto sem costura, classe média, conexão soldada, dn 20 (3/4"), instalado em ramais e sub-ramais de gás - fornecimento e instalação. Af_12/2015</v>
          </cell>
          <cell r="C3121" t="str">
            <v>m</v>
          </cell>
          <cell r="D3121" t="str">
            <v>39,20</v>
          </cell>
        </row>
        <row r="3122">
          <cell r="A3122" t="str">
            <v>94462</v>
          </cell>
          <cell r="B3122" t="str">
            <v>Tubo de aço galvanizado com costura, classe média, dn 50 (2), conexão rosqueada, instalado em reservação de água de edificação que possua reservatório de fibra/fibrocimento  fornecimento e instalação. Af_06/2016</v>
          </cell>
          <cell r="C3122" t="str">
            <v>m</v>
          </cell>
          <cell r="D3122" t="str">
            <v>62,52</v>
          </cell>
        </row>
        <row r="3123">
          <cell r="A3123" t="str">
            <v>94463</v>
          </cell>
          <cell r="B3123" t="str">
            <v>Tubo de aço galvanizado com costura, classe média, dn 65 (2 1/2), conexão rosqueada, instalado em reservação de água de edificação que possua reservatório de fibra/fibrocimento  fornecimento e instalação. Af_06/2016</v>
          </cell>
          <cell r="C3123" t="str">
            <v>m</v>
          </cell>
          <cell r="D3123" t="str">
            <v>72,44</v>
          </cell>
        </row>
        <row r="3124">
          <cell r="A3124" t="str">
            <v>94464</v>
          </cell>
          <cell r="B3124" t="str">
            <v>Tubo de aço galvanizado com costura, classe média, dn 80 (3), conexão rosqueada, instalado em reservação de água de edificação que possua reservatório de fibra/fibrocimento  fornecimento e instalação. Af_06/2016</v>
          </cell>
          <cell r="C3124" t="str">
            <v>m</v>
          </cell>
          <cell r="D3124" t="str">
            <v>101,26</v>
          </cell>
        </row>
        <row r="3125">
          <cell r="A3125" t="str">
            <v>94602</v>
          </cell>
          <cell r="B3125" t="str">
            <v>Tubo em cobre rígido, dn 54 mm, classe e, sem isolamento, instalado em reservação de água de edificação que possua reservatório de fibra/fibrocimento  fornecimento e instalação. Af_06/2016</v>
          </cell>
          <cell r="C3125" t="str">
            <v>m</v>
          </cell>
          <cell r="D3125" t="str">
            <v>125,54</v>
          </cell>
        </row>
        <row r="3126">
          <cell r="A3126" t="str">
            <v>94603</v>
          </cell>
          <cell r="B3126" t="str">
            <v>Tubo em cobre rígido, dn 66 mm, classe e, sem isolamento, instalado em reservação de água de edificação que possua reservatório de fibra/fibrocimento  fornecimento e instalação. Af_06/2016</v>
          </cell>
          <cell r="C3126" t="str">
            <v>m</v>
          </cell>
          <cell r="D3126" t="str">
            <v>166,62</v>
          </cell>
        </row>
        <row r="3127">
          <cell r="A3127" t="str">
            <v>94604</v>
          </cell>
          <cell r="B3127" t="str">
            <v>Tubo em cobre rígido, dn 79 mm, classe e, sem isolamento, instalado em reservação de água de edificação que possua reservatório de fibra/fibrocimento  fornecimento e instalação. Af_06/2016</v>
          </cell>
          <cell r="C3127" t="str">
            <v>m</v>
          </cell>
          <cell r="D3127" t="str">
            <v>225,98</v>
          </cell>
        </row>
        <row r="3128">
          <cell r="A3128" t="str">
            <v>94605</v>
          </cell>
          <cell r="B3128" t="str">
            <v>Tubo em cobre rígido, dn 104 mm, classe e, sem isolamento, instalado em reservação de água de edificação que possua reservatório de fibra/fibrocimento  fornecimento e instalação. Af_06/2016</v>
          </cell>
          <cell r="C3128" t="str">
            <v>m</v>
          </cell>
          <cell r="D3128" t="str">
            <v>320,27</v>
          </cell>
        </row>
        <row r="3129">
          <cell r="A3129" t="str">
            <v>94648</v>
          </cell>
          <cell r="B3129" t="str">
            <v>Tubo, pvc, soldável, dn  25 mm, instalado em reservação de água de edificação que possua reservatório de fibra/fibrocimento   fornecimento e instalação. Af_06/2016</v>
          </cell>
          <cell r="C3129" t="str">
            <v>m</v>
          </cell>
          <cell r="D3129" t="str">
            <v>7,46</v>
          </cell>
        </row>
        <row r="3130">
          <cell r="A3130" t="str">
            <v>94649</v>
          </cell>
          <cell r="B3130" t="str">
            <v>Tubo, pvc, soldável, dn 32 mm, instalado em reservação de água de edificação que possua reservatório de fibra/fibrocimento   fornecimento e instalação. Af_06/2016</v>
          </cell>
          <cell r="C3130" t="str">
            <v>m</v>
          </cell>
          <cell r="D3130" t="str">
            <v>10,68</v>
          </cell>
        </row>
        <row r="3131">
          <cell r="A3131" t="str">
            <v>94650</v>
          </cell>
          <cell r="B3131" t="str">
            <v>Tubo, pvc, soldável, dn 40 mm, instalado em reservação de água de edificação que possua reservatório de fibra/fibrocimento   fornecimento e instalação. Af_06/2016</v>
          </cell>
          <cell r="C3131" t="str">
            <v>m</v>
          </cell>
          <cell r="D3131" t="str">
            <v>15,26</v>
          </cell>
        </row>
        <row r="3132">
          <cell r="A3132" t="str">
            <v>94651</v>
          </cell>
          <cell r="B3132" t="str">
            <v>Tubo, pvc, soldável, dn 50 mm, instalado em reservação de água de edificação que possua reservatório de fibra/fibrocimento   fornecimento e instalação. Af_06/2016</v>
          </cell>
          <cell r="C3132" t="str">
            <v>m</v>
          </cell>
          <cell r="D3132" t="str">
            <v>16,48</v>
          </cell>
        </row>
        <row r="3133">
          <cell r="A3133" t="str">
            <v>94652</v>
          </cell>
          <cell r="B3133" t="str">
            <v>Tubo, pvc, soldável, dn 60 mm, instalado em reservação de água de edificação que possua reservatório de fibra/fibrocimento   fornecimento e instalação. Af_06/2016</v>
          </cell>
          <cell r="C3133" t="str">
            <v>m</v>
          </cell>
          <cell r="D3133" t="str">
            <v>26,82</v>
          </cell>
        </row>
        <row r="3134">
          <cell r="A3134" t="str">
            <v>94653</v>
          </cell>
          <cell r="B3134" t="str">
            <v>Tubo, pvc, soldável, dn 75 mm, instalado em reservação de água de edificação que possua reservatório de fibra/fibrocimento   fornecimento e instalação. Af_06/2016</v>
          </cell>
          <cell r="C3134" t="str">
            <v>m</v>
          </cell>
          <cell r="D3134" t="str">
            <v>37,30</v>
          </cell>
        </row>
        <row r="3135">
          <cell r="A3135" t="str">
            <v>94654</v>
          </cell>
          <cell r="B3135" t="str">
            <v>Tubo, pvc, soldável, dn 85 mm, instalado em reservação de água de edificação que possua reservatório de fibra/fibrocimento   fornecimento e instalação. Af_06/2016</v>
          </cell>
          <cell r="C3135" t="str">
            <v>m</v>
          </cell>
          <cell r="D3135" t="str">
            <v>50,69</v>
          </cell>
        </row>
        <row r="3136">
          <cell r="A3136" t="str">
            <v>94655</v>
          </cell>
          <cell r="B3136" t="str">
            <v>Tubo, pvc, soldável, dn 110 mm, instalado em reservação de água de edificação que possua reservatório de fibra/fibrocimento   fornecimento e instalação. Af_06/2016</v>
          </cell>
          <cell r="C3136" t="str">
            <v>m</v>
          </cell>
          <cell r="D3136" t="str">
            <v>69,36</v>
          </cell>
        </row>
        <row r="3137">
          <cell r="A3137" t="str">
            <v>94716</v>
          </cell>
          <cell r="B3137" t="str">
            <v>Tubo, cpvc, soldável, dn 22 mm, instalado em reservação de água de edificação que possua reservatório de fibra/fibrocimento  fornecimento e instalação. Af_06/2016</v>
          </cell>
          <cell r="C3137" t="str">
            <v>m</v>
          </cell>
          <cell r="D3137" t="str">
            <v>15,65</v>
          </cell>
        </row>
        <row r="3138">
          <cell r="A3138" t="str">
            <v>94717</v>
          </cell>
          <cell r="B3138" t="str">
            <v>Tubo, cpvc, soldável, dn 28 mm, instalado em reservação de água de edificação que possua reservatório de fibra/fibrocimento  fornecimento e instalação. Af_06/2016</v>
          </cell>
          <cell r="C3138" t="str">
            <v>m</v>
          </cell>
          <cell r="D3138" t="str">
            <v>22,37</v>
          </cell>
        </row>
        <row r="3139">
          <cell r="A3139" t="str">
            <v>94718</v>
          </cell>
          <cell r="B3139" t="str">
            <v>Tubo, cpvc, soldável, dn 35 mm, instalado em reservação de água de edificação que possua reservatório de fibra/fibrocimento  fornecimento e instalação. Af_06/2016</v>
          </cell>
          <cell r="C3139" t="str">
            <v>m</v>
          </cell>
          <cell r="D3139" t="str">
            <v>27,78</v>
          </cell>
        </row>
        <row r="3140">
          <cell r="A3140" t="str">
            <v>94719</v>
          </cell>
          <cell r="B3140" t="str">
            <v>Tubo, cpvc, soldável, dn 42 mm, instalado em reservação de água de edificação que possua reservatório de fibra/fibrocimento  fornecimento e instalação. Af_06/2016</v>
          </cell>
          <cell r="C3140" t="str">
            <v>m</v>
          </cell>
          <cell r="D3140" t="str">
            <v>35,85</v>
          </cell>
        </row>
        <row r="3141">
          <cell r="A3141" t="str">
            <v>94720</v>
          </cell>
          <cell r="B3141" t="str">
            <v>Tubo, cpvc, soldável, dn 54 mm, instalado em reservação de água de edificação que possua reservatório de fibra/fibrocimento  fornecimento e instalação. Af_06/2016</v>
          </cell>
          <cell r="C3141" t="str">
            <v>m</v>
          </cell>
          <cell r="D3141" t="str">
            <v>54,52</v>
          </cell>
        </row>
        <row r="3142">
          <cell r="A3142" t="str">
            <v>94721</v>
          </cell>
          <cell r="B3142" t="str">
            <v>Tubo, cpvc, soldável, dn 73 mm, instalado em reservação de água de edificação que possua reservatório de fibra/fibrocimento  fornecimento e instalação. Af_06/2016</v>
          </cell>
          <cell r="C3142" t="str">
            <v>m</v>
          </cell>
          <cell r="D3142" t="str">
            <v>78,15</v>
          </cell>
        </row>
        <row r="3143">
          <cell r="A3143" t="str">
            <v>94722</v>
          </cell>
          <cell r="B3143" t="str">
            <v>Tubo, cpvc, soldável, dn 89 mm, instalado em reservação de água de edificação que possua reservatório de fibra/fibrocimento  fornecimento e instalação. Af_06/2016</v>
          </cell>
          <cell r="C3143" t="str">
            <v>m</v>
          </cell>
          <cell r="D3143" t="str">
            <v>137,09</v>
          </cell>
        </row>
        <row r="3144">
          <cell r="A3144" t="str">
            <v>95697</v>
          </cell>
          <cell r="B3144" t="str">
            <v>Tubo de aço preto sem costura, conexão soldada, dn 40 (1 1/2"), instalado em rede de alimentação para hidrante - fornecimento e instalação. Af_12/2015</v>
          </cell>
          <cell r="C3144" t="str">
            <v>m</v>
          </cell>
          <cell r="D3144" t="str">
            <v>49,09</v>
          </cell>
        </row>
        <row r="3145">
          <cell r="A3145" t="str">
            <v>96635</v>
          </cell>
          <cell r="B3145" t="str">
            <v>Tubo, ppr, dn 25, classe pn 20,  instalado em ramal ou sub-ramal de água  fornecimento e instalação. Af_06/2015</v>
          </cell>
          <cell r="C3145" t="str">
            <v>m</v>
          </cell>
          <cell r="D3145" t="str">
            <v>21,77</v>
          </cell>
        </row>
        <row r="3146">
          <cell r="A3146" t="str">
            <v>96636</v>
          </cell>
          <cell r="B3146" t="str">
            <v>Tubo, ppr, dn 25, classe pn 25 instalado em ramal ou sub-ramal de água  fornecimento e instalação. Af_06/2015</v>
          </cell>
          <cell r="C3146" t="str">
            <v>m</v>
          </cell>
          <cell r="D3146" t="str">
            <v>23,09</v>
          </cell>
        </row>
        <row r="3147">
          <cell r="A3147" t="str">
            <v>96644</v>
          </cell>
          <cell r="B3147" t="str">
            <v>Tubo, ppr, dn 25, classe pn 20,  instalado em ramal de distribuição de água  fornecimento e instalação. Af_06/2015</v>
          </cell>
          <cell r="C3147" t="str">
            <v>m</v>
          </cell>
          <cell r="D3147" t="str">
            <v>13,64</v>
          </cell>
        </row>
        <row r="3148">
          <cell r="A3148" t="str">
            <v>96645</v>
          </cell>
          <cell r="B3148" t="str">
            <v>Tubo, ppr, dn 32, classe pn 12,  instalado em ramal de distribuição de água  fornecimento e instalação. Af_06/2015</v>
          </cell>
          <cell r="C3148" t="str">
            <v>m</v>
          </cell>
          <cell r="D3148" t="str">
            <v>17,74</v>
          </cell>
        </row>
        <row r="3149">
          <cell r="A3149" t="str">
            <v>96646</v>
          </cell>
          <cell r="B3149" t="str">
            <v>Tubo, ppr, dn 40, classe pn 12,  instalado em ramal de distribuição de água  fornecimento e instalação. Af_06/2015</v>
          </cell>
          <cell r="C3149" t="str">
            <v>m</v>
          </cell>
          <cell r="D3149" t="str">
            <v>27,56</v>
          </cell>
        </row>
        <row r="3150">
          <cell r="A3150" t="str">
            <v>96647</v>
          </cell>
          <cell r="B3150" t="str">
            <v>Tubo, ppr, dn 25, classe pn 25,  instalado em ramal de distribuição de água  fornecimento e instalação. Af_06/2015</v>
          </cell>
          <cell r="C3150" t="str">
            <v>m</v>
          </cell>
          <cell r="D3150" t="str">
            <v>12,17</v>
          </cell>
        </row>
        <row r="3151">
          <cell r="A3151" t="str">
            <v>96648</v>
          </cell>
          <cell r="B3151" t="str">
            <v>Tubo, ppr, dn 32, classe pn 25,  instalado em ramal de distribuição de água  fornecimento e instalação. Af_06/2015</v>
          </cell>
          <cell r="C3151" t="str">
            <v>m</v>
          </cell>
          <cell r="D3151" t="str">
            <v>22,41</v>
          </cell>
        </row>
        <row r="3152">
          <cell r="A3152" t="str">
            <v>96649</v>
          </cell>
          <cell r="B3152" t="str">
            <v>Tubo, ppr, dn 40, classe pn 25,  instalado em ramal de distribuição de água  fornecimento e instalação. Af_06/2015</v>
          </cell>
          <cell r="C3152" t="str">
            <v>m</v>
          </cell>
          <cell r="D3152" t="str">
            <v>33,25</v>
          </cell>
        </row>
        <row r="3153">
          <cell r="A3153" t="str">
            <v>96668</v>
          </cell>
          <cell r="B3153" t="str">
            <v>Tubo, ppr, dn 25, classe pn 20,  instalado em prumada de água  fornecimento e instalação. Af_06/2015</v>
          </cell>
          <cell r="C3153" t="str">
            <v>m</v>
          </cell>
          <cell r="D3153" t="str">
            <v>7,98</v>
          </cell>
        </row>
        <row r="3154">
          <cell r="A3154" t="str">
            <v>96669</v>
          </cell>
          <cell r="B3154" t="str">
            <v>Tubo, ppr, dn 32, classe pn 12,  instalado em prumada de água  fornecimento e instalação. Af_06/2015</v>
          </cell>
          <cell r="C3154" t="str">
            <v>m</v>
          </cell>
          <cell r="D3154" t="str">
            <v>9,90</v>
          </cell>
        </row>
        <row r="3155">
          <cell r="A3155" t="str">
            <v>96670</v>
          </cell>
          <cell r="B3155" t="str">
            <v>Tubo, ppr, dn 40, classe pn 12,  instalado em prumada de água  fornecimento e instalação. Af_06/2015</v>
          </cell>
          <cell r="C3155" t="str">
            <v>m</v>
          </cell>
          <cell r="D3155" t="str">
            <v>15,03</v>
          </cell>
        </row>
        <row r="3156">
          <cell r="A3156" t="str">
            <v>96671</v>
          </cell>
          <cell r="B3156" t="str">
            <v>Tubo, ppr, dn 50, classe pn 12,  instalado em prumada de água  fornecimento e instalação. Af_06/2015</v>
          </cell>
          <cell r="C3156" t="str">
            <v>m</v>
          </cell>
          <cell r="D3156" t="str">
            <v>20,18</v>
          </cell>
        </row>
        <row r="3157">
          <cell r="A3157" t="str">
            <v>96672</v>
          </cell>
          <cell r="B3157" t="str">
            <v>Tubo, ppr, dn 63, classe pn 12,  instalado em prumada de água  fornecimento e instalação. Af_06/2015</v>
          </cell>
          <cell r="C3157" t="str">
            <v>m</v>
          </cell>
          <cell r="D3157" t="str">
            <v>29,67</v>
          </cell>
        </row>
        <row r="3158">
          <cell r="A3158" t="str">
            <v>96673</v>
          </cell>
          <cell r="B3158" t="str">
            <v>Tubo, ppr, dn 75, classe pn 12,  instalado em prumada de água  fornecimento e instalação. Af_06/2015</v>
          </cell>
          <cell r="C3158" t="str">
            <v>m</v>
          </cell>
          <cell r="D3158" t="str">
            <v>48,25</v>
          </cell>
        </row>
        <row r="3159">
          <cell r="A3159" t="str">
            <v>96674</v>
          </cell>
          <cell r="B3159" t="str">
            <v>Tubo, ppr, dn 90, classe pn 12,  instalado em prumada de água  fornecimento e instalação. Af_06/2015</v>
          </cell>
          <cell r="C3159" t="str">
            <v>m</v>
          </cell>
          <cell r="D3159" t="str">
            <v>67,81</v>
          </cell>
        </row>
        <row r="3160">
          <cell r="A3160" t="str">
            <v>96675</v>
          </cell>
          <cell r="B3160" t="str">
            <v>Tubo, ppr, dn 110, classe pn 12,  instalado em prumada de água  fornecimento e instalação. Af_06/2015</v>
          </cell>
          <cell r="C3160" t="str">
            <v>m</v>
          </cell>
          <cell r="D3160" t="str">
            <v>117,35</v>
          </cell>
        </row>
        <row r="3161">
          <cell r="A3161" t="str">
            <v>96676</v>
          </cell>
          <cell r="B3161" t="str">
            <v>Tubo, ppr, dn 25, classe pn 25,  instalado em prumada de água  fornecimento e instalação. Af_06/2015</v>
          </cell>
          <cell r="C3161" t="str">
            <v>m</v>
          </cell>
          <cell r="D3161" t="str">
            <v>7,95</v>
          </cell>
        </row>
        <row r="3162">
          <cell r="A3162" t="str">
            <v>96677</v>
          </cell>
          <cell r="B3162" t="str">
            <v>Tubo, ppr, dn 32, classe pn 25,  instalado em prumada de água  fornecimento e instalação. Af_06/2015</v>
          </cell>
          <cell r="C3162" t="str">
            <v>m</v>
          </cell>
          <cell r="D3162" t="str">
            <v>13,08</v>
          </cell>
        </row>
        <row r="3163">
          <cell r="A3163" t="str">
            <v>96678</v>
          </cell>
          <cell r="B3163" t="str">
            <v>Tubo, ppr, dn 40, classe pn 25,  instalado em prumada de água  fornecimento e instalação. Af_06/2015</v>
          </cell>
          <cell r="C3163" t="str">
            <v>m</v>
          </cell>
          <cell r="D3163" t="str">
            <v>18,18</v>
          </cell>
        </row>
        <row r="3164">
          <cell r="A3164" t="str">
            <v>96679</v>
          </cell>
          <cell r="B3164" t="str">
            <v>Tubo, ppr, dn 50, classe pn 25,  instalado em prumada de água  fornecimento e instalação. Af_06/2015</v>
          </cell>
          <cell r="C3164" t="str">
            <v>m</v>
          </cell>
          <cell r="D3164" t="str">
            <v>26,55</v>
          </cell>
        </row>
        <row r="3165">
          <cell r="A3165" t="str">
            <v>96680</v>
          </cell>
          <cell r="B3165" t="str">
            <v>Tubo, ppr, dn 63, classe pn 25,  instalado em prumada de água  fornecimento e instalação. Af_06/2015</v>
          </cell>
          <cell r="C3165" t="str">
            <v>m</v>
          </cell>
          <cell r="D3165" t="str">
            <v>35,93</v>
          </cell>
        </row>
        <row r="3166">
          <cell r="A3166" t="str">
            <v>96681</v>
          </cell>
          <cell r="B3166" t="str">
            <v>Tubo, ppr, dn 75, classe pn 25,  instalado em prumada de água  fornecimento e instalação. Af_06/2015</v>
          </cell>
          <cell r="C3166" t="str">
            <v>m</v>
          </cell>
          <cell r="D3166" t="str">
            <v>66,48</v>
          </cell>
        </row>
        <row r="3167">
          <cell r="A3167" t="str">
            <v>96682</v>
          </cell>
          <cell r="B3167" t="str">
            <v>Tubo, ppr, dn 90, classe pn 25,  instalado em prumada de água  fornecimento e instalação. Af_06/2015</v>
          </cell>
          <cell r="C3167" t="str">
            <v>m</v>
          </cell>
          <cell r="D3167" t="str">
            <v>97,98</v>
          </cell>
        </row>
        <row r="3168">
          <cell r="A3168" t="str">
            <v>96683</v>
          </cell>
          <cell r="B3168" t="str">
            <v>Tubo, ppr, dn 110, classe pn 25,  instalado em prumada de água  fornecimento e instalação. Af_06/2015</v>
          </cell>
          <cell r="C3168" t="str">
            <v>m</v>
          </cell>
          <cell r="D3168" t="str">
            <v>134,38</v>
          </cell>
        </row>
        <row r="3169">
          <cell r="A3169" t="str">
            <v>96718</v>
          </cell>
          <cell r="B3169" t="str">
            <v>Tubo, ppr, dn 20, classe pn 20,  instalado em reservação de água de edificação que possua reservatório de fibra/fibrocimento  fornecimento e instalação. Af_06/2016</v>
          </cell>
          <cell r="C3169" t="str">
            <v>m</v>
          </cell>
          <cell r="D3169" t="str">
            <v>5,13</v>
          </cell>
        </row>
        <row r="3170">
          <cell r="A3170" t="str">
            <v>96719</v>
          </cell>
          <cell r="B3170" t="str">
            <v>Tubo, ppr, dn 25, classe pn 20,  instalado em reservação de água de edificação que possua reservatório de fibra/fibrocimento  fornecimento e instalação. Af_06/2016</v>
          </cell>
          <cell r="C3170" t="str">
            <v>m</v>
          </cell>
          <cell r="D3170" t="str">
            <v>11,43</v>
          </cell>
        </row>
        <row r="3171">
          <cell r="A3171" t="str">
            <v>96720</v>
          </cell>
          <cell r="B3171" t="str">
            <v>Tubo, ppr, dn 32, classe pn 12,  instalado em reservação de água de edificação que possua reservatório de fibra/fibrocimento  fornecimento e instalação. Af_06/2016</v>
          </cell>
          <cell r="C3171" t="str">
            <v>m</v>
          </cell>
          <cell r="D3171" t="str">
            <v>13,83</v>
          </cell>
        </row>
        <row r="3172">
          <cell r="A3172" t="str">
            <v>96721</v>
          </cell>
          <cell r="B3172" t="str">
            <v>Tubo, ppr, dn 40, classe pn 12,  instalado em reservação de água de edificação que possua reservatório de fibra/fibrocimento  fornecimento e instalação. Af_06/2016</v>
          </cell>
          <cell r="C3172" t="str">
            <v>m</v>
          </cell>
          <cell r="D3172" t="str">
            <v>18,14</v>
          </cell>
        </row>
        <row r="3173">
          <cell r="A3173" t="str">
            <v>96722</v>
          </cell>
          <cell r="B3173" t="str">
            <v>Tubo, ppr, dn 50, classe pn 12,  instalado em reservação de água de edificação que possua reservatório de fibra/fibrocimento  fornecimento e instalação. Af_06/2016</v>
          </cell>
          <cell r="C3173" t="str">
            <v>m</v>
          </cell>
          <cell r="D3173" t="str">
            <v>24,97</v>
          </cell>
        </row>
        <row r="3174">
          <cell r="A3174" t="str">
            <v>96723</v>
          </cell>
          <cell r="B3174" t="str">
            <v>Tubo, ppr, dn 63, classe pn 12,  instalado em reservação de água de edificação que possua reservatório de fibra/fibrocimento  fornecimento e instalação. Af_06/2016</v>
          </cell>
          <cell r="C3174" t="str">
            <v>m</v>
          </cell>
          <cell r="D3174" t="str">
            <v>32,50</v>
          </cell>
        </row>
        <row r="3175">
          <cell r="A3175" t="str">
            <v>96724</v>
          </cell>
          <cell r="B3175" t="str">
            <v>Tubo, ppr, dn 75, classe pn 12,  instalado em reservação de água de edificação que possua reservatório de fibra/fibrocimento  fornecimento e instalação. Af_06/2016</v>
          </cell>
          <cell r="C3175" t="str">
            <v>m</v>
          </cell>
          <cell r="D3175" t="str">
            <v>53,10</v>
          </cell>
        </row>
        <row r="3176">
          <cell r="A3176" t="str">
            <v>96725</v>
          </cell>
          <cell r="B3176" t="str">
            <v>Tubo, ppr, dn 90, classe pn 12,  instalado em reservação de água de edificação que possua reservatório de fibra/fibrocimento  fornecimento e instalação. Af_06/2016</v>
          </cell>
          <cell r="C3176" t="str">
            <v>m</v>
          </cell>
          <cell r="D3176" t="str">
            <v>68,80</v>
          </cell>
        </row>
        <row r="3177">
          <cell r="A3177" t="str">
            <v>96726</v>
          </cell>
          <cell r="B3177" t="str">
            <v>Tubo, ppr, dn 110, classe pn 12,  instalado em reservação de água de edificação que possua reservatório de fibra/fibrocimento  fornecimento e instalação. Af_06/2016</v>
          </cell>
          <cell r="C3177" t="str">
            <v>m</v>
          </cell>
          <cell r="D3177" t="str">
            <v>111,98</v>
          </cell>
        </row>
        <row r="3178">
          <cell r="A3178" t="str">
            <v>96727</v>
          </cell>
          <cell r="B3178" t="str">
            <v>Tubo, ppr, dn 20, classe pn 25,  instalado em reservação de água de edificação que possua reservatório de fibra/fibrocimento  fornecimento e instalação. Af_06/2016</v>
          </cell>
          <cell r="C3178" t="str">
            <v>m</v>
          </cell>
          <cell r="D3178" t="str">
            <v>10,13</v>
          </cell>
        </row>
        <row r="3179">
          <cell r="A3179" t="str">
            <v>96728</v>
          </cell>
          <cell r="B3179" t="str">
            <v>Tubo, ppr, dn 25, classe pn 25,  instalado em reservação de água de edificação que possua reservatório de fibra/fibrocimento  fornecimento e instalação. Af_06/2016</v>
          </cell>
          <cell r="C3179" t="str">
            <v>m</v>
          </cell>
          <cell r="D3179" t="str">
            <v>11,87</v>
          </cell>
        </row>
        <row r="3180">
          <cell r="A3180" t="str">
            <v>96729</v>
          </cell>
          <cell r="B3180" t="str">
            <v>Tubo, ppr, dn 32, classe pn 25,  instalado em reservação de água de edificação que possua reservatório de fibra/fibrocimento  fornecimento e instalação. Af_06/2016</v>
          </cell>
          <cell r="C3180" t="str">
            <v>m</v>
          </cell>
          <cell r="D3180" t="str">
            <v>17,68</v>
          </cell>
        </row>
        <row r="3181">
          <cell r="A3181" t="str">
            <v>96730</v>
          </cell>
          <cell r="B3181" t="str">
            <v>Tubo, ppr, dn 40, classe pn 25,  instalado em reservação de água de edificação que possua reservatório de fibra/fibrocimento  fornecimento e instalação. Af_06/2016</v>
          </cell>
          <cell r="C3181" t="str">
            <v>m</v>
          </cell>
          <cell r="D3181" t="str">
            <v>21,89</v>
          </cell>
        </row>
        <row r="3182">
          <cell r="A3182" t="str">
            <v>96731</v>
          </cell>
          <cell r="B3182" t="str">
            <v>Tubo, ppr, dn 50, classe pn 25,  instalado em reservação de água de edificação que possua reservatório de fibra/fibrocimento  fornecimento e instalação. Af_06/2016</v>
          </cell>
          <cell r="C3182" t="str">
            <v>m</v>
          </cell>
          <cell r="D3182" t="str">
            <v>32,14</v>
          </cell>
        </row>
        <row r="3183">
          <cell r="A3183" t="str">
            <v>96732</v>
          </cell>
          <cell r="B3183" t="str">
            <v>Tubo, ppr, dn 63, classe pn 25,  instalado em reservação de água de edificação que possua reservatório de fibra/fibrocimento  fornecimento e instalação. Af_06/2016</v>
          </cell>
          <cell r="C3183" t="str">
            <v>m</v>
          </cell>
          <cell r="D3183" t="str">
            <v>39,28</v>
          </cell>
        </row>
        <row r="3184">
          <cell r="A3184" t="str">
            <v>96733</v>
          </cell>
          <cell r="B3184" t="str">
            <v>Tubo, ppr, dn 75, classe pn 25,  instalado em reservação de água de edificação que possua reservatório de fibra/fibrocimento  fornecimento e instalação. Af_06/2016</v>
          </cell>
          <cell r="C3184" t="str">
            <v>m</v>
          </cell>
          <cell r="D3184" t="str">
            <v>71,66</v>
          </cell>
        </row>
        <row r="3185">
          <cell r="A3185" t="str">
            <v>96734</v>
          </cell>
          <cell r="B3185" t="str">
            <v>Tubo, ppr, dn 90, classe pn 25,  instalado em reservação de água de edificação que possua reservatório de fibra/fibrocimento  fornecimento e instalação. Af_06/2016</v>
          </cell>
          <cell r="C3185" t="str">
            <v>m</v>
          </cell>
          <cell r="D3185" t="str">
            <v>97,95</v>
          </cell>
        </row>
        <row r="3186">
          <cell r="A3186" t="str">
            <v>96735</v>
          </cell>
          <cell r="B3186" t="str">
            <v>Tubo, ppr, dn 110, classe pn 25,  instalado em reservação de água de edificação que possua reservatório de fibra/fibrocimento  fornecimento e instalação. Af_06/2016</v>
          </cell>
          <cell r="C3186" t="str">
            <v>m</v>
          </cell>
          <cell r="D3186" t="str">
            <v>128,82</v>
          </cell>
        </row>
        <row r="3187">
          <cell r="A3187" t="str">
            <v>96794</v>
          </cell>
          <cell r="B3187" t="str">
            <v>Tubo, pex, monocamada, dn 16, instalado em ramal ou sub-ramal de água  fornecimento e instalação. Af_06/2015</v>
          </cell>
          <cell r="C3187" t="str">
            <v>m</v>
          </cell>
          <cell r="D3187" t="str">
            <v>5,97</v>
          </cell>
        </row>
        <row r="3188">
          <cell r="A3188" t="str">
            <v>96795</v>
          </cell>
          <cell r="B3188" t="str">
            <v>Tubo, pex, monocamada, dn 20, instalado em ramal ou sub-ramal de água  fornecimento e instalação. Af_06/2015</v>
          </cell>
          <cell r="C3188" t="str">
            <v>m</v>
          </cell>
          <cell r="D3188" t="str">
            <v>7,55</v>
          </cell>
        </row>
        <row r="3189">
          <cell r="A3189" t="str">
            <v>96796</v>
          </cell>
          <cell r="B3189" t="str">
            <v>Tubo, pex, monocamada, dn 25, instalado em ramal ou sub-ramal de água  fornecimento e instalação. Af_06/2015</v>
          </cell>
          <cell r="C3189" t="str">
            <v>m</v>
          </cell>
          <cell r="D3189" t="str">
            <v>10,43</v>
          </cell>
        </row>
        <row r="3190">
          <cell r="A3190" t="str">
            <v>96797</v>
          </cell>
          <cell r="B3190" t="str">
            <v>Tubo, pex, monocamada, dn 32, instalado em ramal ou sub-ramal de água  fornecimento e instalação. Af_06/2015</v>
          </cell>
          <cell r="C3190" t="str">
            <v>m</v>
          </cell>
          <cell r="D3190" t="str">
            <v>15,50</v>
          </cell>
        </row>
        <row r="3191">
          <cell r="A3191" t="str">
            <v>96798</v>
          </cell>
          <cell r="B3191" t="str">
            <v>Tubo, pex, monocamada, dn 16, instalado em ramal de distribuição de água  fornecimento e instalação. Af_06/2015</v>
          </cell>
          <cell r="C3191" t="str">
            <v>m</v>
          </cell>
          <cell r="D3191" t="str">
            <v>6,08</v>
          </cell>
        </row>
        <row r="3192">
          <cell r="A3192" t="str">
            <v>96799</v>
          </cell>
          <cell r="B3192" t="str">
            <v>Tubo, pex, monocamada, dn 20, instalado em ramal de distribuição de água  fornecimento e instalação. Af_06/2015</v>
          </cell>
          <cell r="C3192" t="str">
            <v>m</v>
          </cell>
          <cell r="D3192" t="str">
            <v>8,19</v>
          </cell>
        </row>
        <row r="3193">
          <cell r="A3193" t="str">
            <v>96800</v>
          </cell>
          <cell r="B3193" t="str">
            <v>Tubo, pex, monocamada, dn 25, instalado em ramal de distribuição de água  fornecimento e instalação. Af_06/2015</v>
          </cell>
          <cell r="C3193" t="str">
            <v>m</v>
          </cell>
          <cell r="D3193" t="str">
            <v>11,75</v>
          </cell>
        </row>
        <row r="3194">
          <cell r="A3194" t="str">
            <v>96801</v>
          </cell>
          <cell r="B3194" t="str">
            <v>Tubo, pex, monocamada, dn 32, instalado em ramal de distribuição de água  fornecimento e instalação. Af_06/2015</v>
          </cell>
          <cell r="C3194" t="str">
            <v>m</v>
          </cell>
          <cell r="D3194" t="str">
            <v>17,79</v>
          </cell>
        </row>
        <row r="3195">
          <cell r="A3195" t="str">
            <v>97327</v>
          </cell>
          <cell r="B3195" t="str">
            <v>Tubo em cobre flexível, dn 1/4, com isolamento, instalado em ramal de alimentação de ar condicionado com condensadora individual   fornecimento e instalação. Af_12/2015</v>
          </cell>
          <cell r="C3195" t="str">
            <v>m</v>
          </cell>
          <cell r="D3195" t="str">
            <v>17,23</v>
          </cell>
        </row>
        <row r="3196">
          <cell r="A3196" t="str">
            <v>97328</v>
          </cell>
          <cell r="B3196" t="str">
            <v>Tubo em cobre flexível, dn 3/8", com isolamento, instalado em ramal de alimentação de ar condicionado com condensadora individual  fornecimento e instalação. Af_12/2015</v>
          </cell>
          <cell r="C3196" t="str">
            <v>m</v>
          </cell>
          <cell r="D3196" t="str">
            <v>29,96</v>
          </cell>
        </row>
        <row r="3197">
          <cell r="A3197" t="str">
            <v>97329</v>
          </cell>
          <cell r="B3197" t="str">
            <v>Tubo em cobre flexível, dn 1/2", com isolamento, instalado em ramal de alimentação de ar condicionado com condensadora individual  fornecimento e instalação. Af_12/2015</v>
          </cell>
          <cell r="C3197" t="str">
            <v>m</v>
          </cell>
          <cell r="D3197" t="str">
            <v>25,30</v>
          </cell>
        </row>
        <row r="3198">
          <cell r="A3198" t="str">
            <v>97330</v>
          </cell>
          <cell r="B3198" t="str">
            <v>Tubo em cobre flexível, dn 5/8", com isolamento, instalado em ramal de alimentação de ar condicionado com condensadora individual  fornecimento e instalação. Af_12/2015</v>
          </cell>
          <cell r="C3198" t="str">
            <v>m</v>
          </cell>
          <cell r="D3198" t="str">
            <v>49,08</v>
          </cell>
        </row>
        <row r="3199">
          <cell r="A3199" t="str">
            <v>97331</v>
          </cell>
          <cell r="B3199" t="str">
            <v>Tubo em cobre flexível, dn 1/4", com isolamento, instalado em ramal de alimentação de ar condicionado com condensadora central  fornecimento e instalação. Af_12/2015</v>
          </cell>
          <cell r="C3199" t="str">
            <v>m</v>
          </cell>
          <cell r="D3199" t="str">
            <v>17,49</v>
          </cell>
        </row>
        <row r="3200">
          <cell r="A3200" t="str">
            <v>97332</v>
          </cell>
          <cell r="B3200" t="str">
            <v>Tubo em cobre flexível, dn 3/8", com isolamento, instalado em ramal de alimentação de ar condicionado com condensadora central  fornecimento e instalação. Af_12/2015</v>
          </cell>
          <cell r="C3200" t="str">
            <v>m</v>
          </cell>
          <cell r="D3200" t="str">
            <v>30,25</v>
          </cell>
        </row>
        <row r="3201">
          <cell r="A3201" t="str">
            <v>97333</v>
          </cell>
          <cell r="B3201" t="str">
            <v>Tubo em cobre flexível, dn 1/2", com isolamento, instalado em ramal de alimentação de ar condicionado com condensadora central  fornecimento e instalação. Af_12/2015</v>
          </cell>
          <cell r="C3201" t="str">
            <v>m</v>
          </cell>
          <cell r="D3201" t="str">
            <v>37,59</v>
          </cell>
        </row>
        <row r="3202">
          <cell r="A3202" t="str">
            <v>97334</v>
          </cell>
          <cell r="B3202" t="str">
            <v>Tubo em cobre flexível, dn 5/8, com isolamento, instalado em ramal de alimentação de ar condicionado com condensadora central   fornecimento e instalação. Af_12/2015</v>
          </cell>
          <cell r="C3202" t="str">
            <v>m</v>
          </cell>
          <cell r="D3202" t="str">
            <v>45,66</v>
          </cell>
        </row>
        <row r="3203">
          <cell r="A3203" t="str">
            <v>97335</v>
          </cell>
          <cell r="B3203" t="str">
            <v>Tubo em cobre rígido, dn 22 mm, classe a, sem isolamento, instalado em prumada  fornecimento e instalação. Af_12/2015</v>
          </cell>
          <cell r="C3203" t="str">
            <v>m</v>
          </cell>
          <cell r="D3203" t="str">
            <v>45,20</v>
          </cell>
        </row>
        <row r="3204">
          <cell r="A3204" t="str">
            <v>97336</v>
          </cell>
          <cell r="B3204" t="str">
            <v>Tubo em cobre rígido, dn 28 mm, classe a, sem isolamento, instalado em prumada  fornecimento e instalação. Af_12/2015</v>
          </cell>
          <cell r="C3204" t="str">
            <v>m</v>
          </cell>
          <cell r="D3204" t="str">
            <v>57,36</v>
          </cell>
        </row>
        <row r="3205">
          <cell r="A3205" t="str">
            <v>97337</v>
          </cell>
          <cell r="B3205" t="str">
            <v>Tubo em cobre rígido, dn 35 mm, classe a, sem isolamento, instalado em prumada  fornecimento e instalação. Af_12/2015</v>
          </cell>
          <cell r="C3205" t="str">
            <v>m</v>
          </cell>
          <cell r="D3205" t="str">
            <v>85,95</v>
          </cell>
        </row>
        <row r="3206">
          <cell r="A3206" t="str">
            <v>97338</v>
          </cell>
          <cell r="B3206" t="str">
            <v>Tubo em cobre rígido, dn 42 mm, classe a, sem isolamento, instalado em prumada  fornecimento e instalação. Af_12/2015</v>
          </cell>
          <cell r="C3206" t="str">
            <v>m</v>
          </cell>
          <cell r="D3206" t="str">
            <v>103,29</v>
          </cell>
        </row>
        <row r="3207">
          <cell r="A3207" t="str">
            <v>97339</v>
          </cell>
          <cell r="B3207" t="str">
            <v>Tubo em cobre rígido, dn 54 mm, classe a, sem isolamento, instalado em prumada  fornecimento e instalação. Af_12/2015</v>
          </cell>
          <cell r="C3207" t="str">
            <v>m</v>
          </cell>
          <cell r="D3207" t="str">
            <v>111,21</v>
          </cell>
        </row>
        <row r="3208">
          <cell r="A3208" t="str">
            <v>97340</v>
          </cell>
          <cell r="B3208" t="str">
            <v>Tubo em cobre rígido, dn 66 mm, classe a, sem isolamento, instalado em prumada  fornecimento e instalação. Af_12/2015</v>
          </cell>
          <cell r="C3208" t="str">
            <v>m</v>
          </cell>
          <cell r="D3208" t="str">
            <v>111,85</v>
          </cell>
        </row>
        <row r="3209">
          <cell r="A3209" t="str">
            <v>97341</v>
          </cell>
          <cell r="B3209" t="str">
            <v>Tubo em cobre rígido, dn 15 mm, classe a, sem isolamento, instalado em ramal de distribuição  fornecimento e instalação. Af_12/2015</v>
          </cell>
          <cell r="C3209" t="str">
            <v>m</v>
          </cell>
          <cell r="D3209" t="str">
            <v>31,46</v>
          </cell>
        </row>
        <row r="3210">
          <cell r="A3210" t="str">
            <v>97342</v>
          </cell>
          <cell r="B3210" t="str">
            <v>Tubo em cobre rígido, dn 22 mm, classe a, sem isolamento, instalado em ramal de distribuição fornecimento e instalação. Af_12/2015</v>
          </cell>
          <cell r="C3210" t="str">
            <v>m</v>
          </cell>
          <cell r="D3210" t="str">
            <v>48,76</v>
          </cell>
        </row>
        <row r="3211">
          <cell r="A3211" t="str">
            <v>97343</v>
          </cell>
          <cell r="B3211" t="str">
            <v>Tubo em cobre rígido, dn 28 mm, classe a, sem isolamento, instalado em ramal de distribuição fornecimento e instalação. Af_12/2015</v>
          </cell>
          <cell r="C3211" t="str">
            <v>m</v>
          </cell>
          <cell r="D3211" t="str">
            <v>61,18</v>
          </cell>
        </row>
        <row r="3212">
          <cell r="A3212" t="str">
            <v>97344</v>
          </cell>
          <cell r="B3212" t="str">
            <v>Tubo em cobre rígido, dn 15 mm, classe a, sem isolamento, instalado em ramal e sub-ramal  fornecimento e instalação. Af_12/2015</v>
          </cell>
          <cell r="C3212" t="str">
            <v>m</v>
          </cell>
          <cell r="D3212" t="str">
            <v>39,29</v>
          </cell>
        </row>
        <row r="3213">
          <cell r="A3213" t="str">
            <v>97345</v>
          </cell>
          <cell r="B3213" t="str">
            <v>Tubo em cobre rígido, dn 22 mm, classe a, sem isolamento, instalado em ramal e sub-ramal  fornecimento e instalação. Af_12/2015</v>
          </cell>
          <cell r="C3213" t="str">
            <v>m</v>
          </cell>
          <cell r="D3213" t="str">
            <v>62,23</v>
          </cell>
        </row>
        <row r="3214">
          <cell r="A3214" t="str">
            <v>97346</v>
          </cell>
          <cell r="B3214" t="str">
            <v>Tubo em cobre rígido, dn 28 mm, classe a, sem isolamento, instalado em ramal e sub-ramal  fornecimento e instalação. Af_12/2015</v>
          </cell>
          <cell r="C3214" t="str">
            <v>m</v>
          </cell>
          <cell r="D3214" t="str">
            <v>79,54</v>
          </cell>
        </row>
        <row r="3215">
          <cell r="A3215" t="str">
            <v>97347</v>
          </cell>
          <cell r="B3215" t="str">
            <v>Tubo em cobre rígido, dn 22 mm, classe i, sem isolamento, instalado em prumada  fornecimento e instalação. Af_12/2015</v>
          </cell>
          <cell r="C3215" t="str">
            <v>m</v>
          </cell>
          <cell r="D3215" t="str">
            <v>54,33</v>
          </cell>
        </row>
        <row r="3216">
          <cell r="A3216" t="str">
            <v>97348</v>
          </cell>
          <cell r="B3216" t="str">
            <v>Tubo em cobre rígido, dn 28 mm, classe i, sem isolamento, instalado em prumada  fornecimento e instalação. Af_12/2015</v>
          </cell>
          <cell r="C3216" t="str">
            <v>m</v>
          </cell>
          <cell r="D3216" t="str">
            <v>74,95</v>
          </cell>
        </row>
        <row r="3217">
          <cell r="A3217" t="str">
            <v>97349</v>
          </cell>
          <cell r="B3217" t="str">
            <v>Tubo em cobre rígido, dn 35 mm, classe i, sem isolamento, instalado em prumada  fornecimento e instalação. Af_12/2015</v>
          </cell>
          <cell r="C3217" t="str">
            <v>m</v>
          </cell>
          <cell r="D3217" t="str">
            <v>107,84</v>
          </cell>
        </row>
        <row r="3218">
          <cell r="A3218" t="str">
            <v>97350</v>
          </cell>
          <cell r="B3218" t="str">
            <v>Tubo em cobre rígido, dn 42 mm, classe i, sem isolamento, instalado em prumada  fornecimento e instalação. Af_12/2015</v>
          </cell>
          <cell r="C3218" t="str">
            <v>m</v>
          </cell>
          <cell r="D3218" t="str">
            <v>130,90</v>
          </cell>
        </row>
        <row r="3219">
          <cell r="A3219" t="str">
            <v>97351</v>
          </cell>
          <cell r="B3219" t="str">
            <v>Tubo em cobre rígido, dn 54 mm, classe i, sem isolamento, instalado em prumada  fornecimento e instalação. Af_12/2015</v>
          </cell>
          <cell r="C3219" t="str">
            <v>m</v>
          </cell>
          <cell r="D3219" t="str">
            <v>180,87</v>
          </cell>
        </row>
        <row r="3220">
          <cell r="A3220" t="str">
            <v>97352</v>
          </cell>
          <cell r="B3220" t="str">
            <v>Tubo em cobre rígido, dn 66 mm, classe i, sem isolamento, instalado em prumada  fornecimento e instalação. Af_12/2015</v>
          </cell>
          <cell r="C3220" t="str">
            <v>m</v>
          </cell>
          <cell r="D3220" t="str">
            <v>234,29</v>
          </cell>
        </row>
        <row r="3221">
          <cell r="A3221" t="str">
            <v>97353</v>
          </cell>
          <cell r="B3221" t="str">
            <v>Tubo em cobre rígido, dn 15 mm, classe i, sem isolamento, instalado em ramal de distribuição  fornecimento e instalação. Af_12/2015</v>
          </cell>
          <cell r="C3221" t="str">
            <v>m</v>
          </cell>
          <cell r="D3221" t="str">
            <v>36,86</v>
          </cell>
        </row>
        <row r="3222">
          <cell r="A3222" t="str">
            <v>97354</v>
          </cell>
          <cell r="B3222" t="str">
            <v>Tubo em cobre rígido, dn 22 mm, classe i, sem isolamento, instalado em ramal de distribuição fornecimento e instalação. Af_12/2015</v>
          </cell>
          <cell r="C3222" t="str">
            <v>m</v>
          </cell>
          <cell r="D3222" t="str">
            <v>57,89</v>
          </cell>
        </row>
        <row r="3223">
          <cell r="A3223" t="str">
            <v>97355</v>
          </cell>
          <cell r="B3223" t="str">
            <v>Tubo em cobre rígido, dn 28 mm, classe i, sem isolamento, instalado em ramal de distribuição fornecimento e instalação. Af_12/2015</v>
          </cell>
          <cell r="C3223" t="str">
            <v>m</v>
          </cell>
          <cell r="D3223" t="str">
            <v>78,77</v>
          </cell>
        </row>
        <row r="3224">
          <cell r="A3224" t="str">
            <v>97356</v>
          </cell>
          <cell r="B3224" t="str">
            <v>Tubo em cobre rígido, dn 15 mm, classe i, sem isolamento, instalado em ramal e sub-ramal  fornecimento e instalação. Af_12/2015</v>
          </cell>
          <cell r="C3224" t="str">
            <v>m</v>
          </cell>
          <cell r="D3224" t="str">
            <v>44,69</v>
          </cell>
        </row>
        <row r="3225">
          <cell r="A3225" t="str">
            <v>97357</v>
          </cell>
          <cell r="B3225" t="str">
            <v>Tubo em cobre rígido, dn 22 mm, classe i, sem isolamento, instalado em ramal e sub-ramal  fornecimento e instalação. Af_12/2015</v>
          </cell>
          <cell r="C3225" t="str">
            <v>m</v>
          </cell>
          <cell r="D3225" t="str">
            <v>71,36</v>
          </cell>
        </row>
        <row r="3226">
          <cell r="A3226" t="str">
            <v>97358</v>
          </cell>
          <cell r="B3226" t="str">
            <v>Tubo em cobre rígido, dn 28 mm, classe i, sem isolamento, instalado em ramal e sub-ramal  fornecimento e instalação. Af_12/2015</v>
          </cell>
          <cell r="C3226" t="str">
            <v>m</v>
          </cell>
          <cell r="D3226" t="str">
            <v>97,13</v>
          </cell>
        </row>
        <row r="3227">
          <cell r="A3227" t="str">
            <v>97498</v>
          </cell>
          <cell r="B3227" t="str">
            <v>Tubo de aço galvanizado com costura, classe média, dn 25 (1"), conexão rosqueada, instalado em rede de alimentação para hidrante - fornecimento e instalação. Af_12/2015</v>
          </cell>
          <cell r="C3227" t="str">
            <v>m</v>
          </cell>
          <cell r="D3227" t="str">
            <v>27,13</v>
          </cell>
        </row>
        <row r="3228">
          <cell r="A3228" t="str">
            <v>97535</v>
          </cell>
          <cell r="B3228" t="str">
            <v>Tubo de aço galvanizado com costura, classe média, conexão rosqueada, dn 25 (1"), instalado em rede de alimentação para sprinkler - fornecimento e instalação. Af_12/2015</v>
          </cell>
          <cell r="C3228" t="str">
            <v>m</v>
          </cell>
          <cell r="D3228" t="str">
            <v>30,70</v>
          </cell>
        </row>
        <row r="3229">
          <cell r="A3229" t="str">
            <v>97536</v>
          </cell>
          <cell r="B3229" t="str">
            <v>Tubo de aço galvanizado com costura, classe média, conexão rosqueada, dn 25 (1"), instalado em ramais  e sub-ramais de gás - fornecimento e instalação. Af_12/2015</v>
          </cell>
          <cell r="C3229" t="str">
            <v>m</v>
          </cell>
          <cell r="D3229" t="str">
            <v>38,90</v>
          </cell>
        </row>
        <row r="3230">
          <cell r="A3230" t="str">
            <v>72293</v>
          </cell>
          <cell r="B3230" t="str">
            <v>Cap pvc esgoto 50mm (tampão) - fornecimento e instalação</v>
          </cell>
          <cell r="C3230" t="str">
            <v>un</v>
          </cell>
          <cell r="D3230" t="str">
            <v>5,76</v>
          </cell>
        </row>
        <row r="3231">
          <cell r="A3231" t="str">
            <v>72294</v>
          </cell>
          <cell r="B3231" t="str">
            <v>Cap pvc esgoto 75mm (tampão) - fornecimento e instalação</v>
          </cell>
          <cell r="C3231" t="str">
            <v>un</v>
          </cell>
          <cell r="D3231" t="str">
            <v>8,71</v>
          </cell>
        </row>
        <row r="3232">
          <cell r="A3232" t="str">
            <v>72295</v>
          </cell>
          <cell r="B3232" t="str">
            <v>Cap pvc esgoto 100mm (tampão) - fornecimento e instalação</v>
          </cell>
          <cell r="C3232" t="str">
            <v>un</v>
          </cell>
          <cell r="D3232" t="str">
            <v>11,96</v>
          </cell>
        </row>
        <row r="3233">
          <cell r="A3233" t="str">
            <v>72306</v>
          </cell>
          <cell r="B3233" t="str">
            <v>Cotovelo de aço galvanizado 4" - fornecimento e instalação</v>
          </cell>
          <cell r="C3233" t="str">
            <v>un</v>
          </cell>
          <cell r="D3233" t="str">
            <v>182,47</v>
          </cell>
        </row>
        <row r="3234">
          <cell r="A3234" t="str">
            <v>72307</v>
          </cell>
          <cell r="B3234" t="str">
            <v>Cotovelo de aço galvanizado 5" - fornecimento e instalação</v>
          </cell>
          <cell r="C3234" t="str">
            <v>un</v>
          </cell>
          <cell r="D3234" t="str">
            <v>256,02</v>
          </cell>
        </row>
        <row r="3235">
          <cell r="A3235" t="str">
            <v>72313</v>
          </cell>
          <cell r="B3235" t="str">
            <v>Cotovelo de aço galvanizado 6" - fornecimento e instalação</v>
          </cell>
          <cell r="C3235" t="str">
            <v>un</v>
          </cell>
          <cell r="D3235" t="str">
            <v>598,53</v>
          </cell>
        </row>
        <row r="3236">
          <cell r="A3236" t="str">
            <v>72482</v>
          </cell>
          <cell r="B3236" t="str">
            <v>Uniao de aco galvanizado 4" - fornecimento e instalacao</v>
          </cell>
          <cell r="C3236" t="str">
            <v>un</v>
          </cell>
          <cell r="D3236" t="str">
            <v>256,28</v>
          </cell>
        </row>
        <row r="3237">
          <cell r="A3237" t="str">
            <v>72619</v>
          </cell>
          <cell r="B3237" t="str">
            <v>Luva de aco galvanizado 4" - fornecimento e instalacao</v>
          </cell>
          <cell r="C3237" t="str">
            <v>un</v>
          </cell>
          <cell r="D3237" t="str">
            <v>107,24</v>
          </cell>
        </row>
        <row r="3238">
          <cell r="A3238" t="str">
            <v>72620</v>
          </cell>
          <cell r="B3238" t="str">
            <v>Luva de aco galvanizado 5" - fornecimento e instalacao</v>
          </cell>
          <cell r="C3238" t="str">
            <v>un</v>
          </cell>
          <cell r="D3238" t="str">
            <v>187,18</v>
          </cell>
        </row>
        <row r="3239">
          <cell r="A3239" t="str">
            <v>72621</v>
          </cell>
          <cell r="B3239" t="str">
            <v>Luva de aco galvanizado 6" - fornecimento e instalacao</v>
          </cell>
          <cell r="C3239" t="str">
            <v>un</v>
          </cell>
          <cell r="D3239" t="str">
            <v>300,70</v>
          </cell>
        </row>
        <row r="3240">
          <cell r="A3240" t="str">
            <v>72667</v>
          </cell>
          <cell r="B3240" t="str">
            <v>Luva reducao aco galvanizado 4x2.1/2" - Fornecimento e instalacao</v>
          </cell>
          <cell r="C3240" t="str">
            <v>un</v>
          </cell>
          <cell r="D3240" t="str">
            <v>146,43</v>
          </cell>
        </row>
        <row r="3241">
          <cell r="A3241" t="str">
            <v>72668</v>
          </cell>
          <cell r="B3241" t="str">
            <v>Luva reducao aco galvanizado 4x2" - fornecimento e instalacao</v>
          </cell>
          <cell r="C3241" t="str">
            <v>un</v>
          </cell>
          <cell r="D3241" t="str">
            <v>145,67</v>
          </cell>
        </row>
        <row r="3242">
          <cell r="A3242" t="str">
            <v>72669</v>
          </cell>
          <cell r="B3242" t="str">
            <v>Luva reducao aco galvanizado 4x3" - fornecimento e instalacao</v>
          </cell>
          <cell r="C3242" t="str">
            <v>un</v>
          </cell>
          <cell r="D3242" t="str">
            <v>150,04</v>
          </cell>
        </row>
        <row r="3243">
          <cell r="A3243" t="str">
            <v>72681</v>
          </cell>
          <cell r="B3243" t="str">
            <v>Niple de aco galvanizado 4" - fornecimento e instalacao</v>
          </cell>
          <cell r="C3243" t="str">
            <v>un</v>
          </cell>
          <cell r="D3243" t="str">
            <v>103,78</v>
          </cell>
        </row>
        <row r="3244">
          <cell r="A3244" t="str">
            <v>72682</v>
          </cell>
          <cell r="B3244" t="str">
            <v>Niple de aco galvanizado 5" - fornecimento e instalacao</v>
          </cell>
          <cell r="C3244" t="str">
            <v>un</v>
          </cell>
          <cell r="D3244" t="str">
            <v>209,28</v>
          </cell>
        </row>
        <row r="3245">
          <cell r="A3245" t="str">
            <v>72683</v>
          </cell>
          <cell r="B3245" t="str">
            <v>Niple de aco galvanizado 6" - fornecimento e instalacao</v>
          </cell>
          <cell r="C3245" t="str">
            <v>un</v>
          </cell>
          <cell r="D3245" t="str">
            <v>336,51</v>
          </cell>
        </row>
        <row r="3246">
          <cell r="A3246" t="str">
            <v>72719</v>
          </cell>
          <cell r="B3246" t="str">
            <v>Te de aco galvanizado 4" - fornecimento e instalacao</v>
          </cell>
          <cell r="C3246" t="str">
            <v>un</v>
          </cell>
          <cell r="D3246" t="str">
            <v>228,97</v>
          </cell>
        </row>
        <row r="3247">
          <cell r="A3247" t="str">
            <v>72720</v>
          </cell>
          <cell r="B3247" t="str">
            <v>Te de aco galvanizado 5" - fornecimento e instalacao</v>
          </cell>
          <cell r="C3247" t="str">
            <v>un</v>
          </cell>
          <cell r="D3247" t="str">
            <v>315,58</v>
          </cell>
        </row>
        <row r="3248">
          <cell r="A3248" t="str">
            <v>72721</v>
          </cell>
          <cell r="B3248" t="str">
            <v>Te de aco galvanizado 6" - fornecimento e instalacao</v>
          </cell>
          <cell r="C3248" t="str">
            <v>un</v>
          </cell>
          <cell r="D3248" t="str">
            <v>684,96</v>
          </cell>
        </row>
        <row r="3249">
          <cell r="A3249" t="str">
            <v>89358</v>
          </cell>
          <cell r="B3249" t="str">
            <v>Joelho 90 graus, pvc, soldável, dn 20mm, instalado em ramal ou sub-ramal de água - fornecimento e instalação. Af_12/2014</v>
          </cell>
          <cell r="C3249" t="str">
            <v>un</v>
          </cell>
          <cell r="D3249" t="str">
            <v>5,68</v>
          </cell>
        </row>
        <row r="3250">
          <cell r="A3250" t="str">
            <v>89359</v>
          </cell>
          <cell r="B3250" t="str">
            <v>Joelho 45 graus, pvc, soldável, dn 20mm, instalado em ramal ou sub-ramal de água - fornecimento e instalação. Af_12/2014</v>
          </cell>
          <cell r="C3250" t="str">
            <v>un</v>
          </cell>
          <cell r="D3250" t="str">
            <v>5,92</v>
          </cell>
        </row>
        <row r="3251">
          <cell r="A3251" t="str">
            <v>89360</v>
          </cell>
          <cell r="B3251" t="str">
            <v>Curva 90 graus, pvc, soldável, dn 20mm, instalado em ramal ou sub-ramal de água - fornecimento e instalação. Af_12/2014</v>
          </cell>
          <cell r="C3251" t="str">
            <v>un</v>
          </cell>
          <cell r="D3251" t="str">
            <v>6,92</v>
          </cell>
        </row>
        <row r="3252">
          <cell r="A3252" t="str">
            <v>89361</v>
          </cell>
          <cell r="B3252" t="str">
            <v>Curva 45 graus, pvc, soldável, dn 20mm, instalado em ramal ou sub-ramal de água - fornecimento e instalação. Af_12/2014</v>
          </cell>
          <cell r="C3252" t="str">
            <v>un</v>
          </cell>
          <cell r="D3252" t="str">
            <v>6,53</v>
          </cell>
        </row>
        <row r="3253">
          <cell r="A3253" t="str">
            <v>89362</v>
          </cell>
          <cell r="B3253" t="str">
            <v>Joelho 90 graus, pvc, soldável, dn 25mm, instalado em ramal ou sub-ramal de água - fornecimento e instalação. Af_12/2014</v>
          </cell>
          <cell r="C3253" t="str">
            <v>un</v>
          </cell>
          <cell r="D3253" t="str">
            <v>6,74</v>
          </cell>
        </row>
        <row r="3254">
          <cell r="A3254" t="str">
            <v>89363</v>
          </cell>
          <cell r="B3254" t="str">
            <v>Joelho 45 graus, pvc, soldável, dn 25mm, instalado em ramal ou sub-ramal de água - fornecimento e instalação. Af_12/2014</v>
          </cell>
          <cell r="C3254" t="str">
            <v>un</v>
          </cell>
          <cell r="D3254" t="str">
            <v>7,25</v>
          </cell>
        </row>
        <row r="3255">
          <cell r="A3255" t="str">
            <v>89364</v>
          </cell>
          <cell r="B3255" t="str">
            <v>Curva 90 graus, pvc, soldável, dn 25mm, instalado em ramal ou sub-ramal de água - fornecimento e instalação. Af_12/2014</v>
          </cell>
          <cell r="C3255" t="str">
            <v>un</v>
          </cell>
          <cell r="D3255" t="str">
            <v>8,30</v>
          </cell>
        </row>
        <row r="3256">
          <cell r="A3256" t="str">
            <v>89365</v>
          </cell>
          <cell r="B3256" t="str">
            <v>Curva 45 graus, pvc, soldável, dn 25mm, instalado em ramal ou sub-ramal de água - fornecimento e instalação. Af_12/2014</v>
          </cell>
          <cell r="C3256" t="str">
            <v>un</v>
          </cell>
          <cell r="D3256" t="str">
            <v>7,83</v>
          </cell>
        </row>
        <row r="3257">
          <cell r="A3257" t="str">
            <v>89366</v>
          </cell>
          <cell r="B3257" t="str">
            <v>Joelho 90 graus com bucha de latão, pvc, soldável, dn 25mm, x 3/4 instalado em ramal ou sub-ramal de água - fornecimento e instalação. Af_12/2014</v>
          </cell>
          <cell r="C3257" t="str">
            <v>un</v>
          </cell>
          <cell r="D3257" t="str">
            <v>11,09</v>
          </cell>
        </row>
        <row r="3258">
          <cell r="A3258" t="str">
            <v>89367</v>
          </cell>
          <cell r="B3258" t="str">
            <v>Joelho 90 graus, pvc, soldável, dn 32mm, instalado em ramal ou sub-ramal de água - fornecimento e instalação. Af_12/2014</v>
          </cell>
          <cell r="C3258" t="str">
            <v>un</v>
          </cell>
          <cell r="D3258" t="str">
            <v>9,03</v>
          </cell>
        </row>
        <row r="3259">
          <cell r="A3259" t="str">
            <v>89368</v>
          </cell>
          <cell r="B3259" t="str">
            <v>Joelho 45 graus, pvc, soldável, dn 32mm, instalado em ramal ou sub-ramal de água - fornecimento e instalação. Af_12/2014</v>
          </cell>
          <cell r="C3259" t="str">
            <v>un</v>
          </cell>
          <cell r="D3259" t="str">
            <v>10,46</v>
          </cell>
        </row>
        <row r="3260">
          <cell r="A3260" t="str">
            <v>89369</v>
          </cell>
          <cell r="B3260" t="str">
            <v>Curva 90 graus, pvc, soldável, dn 32mm, instalado em ramal ou sub-ramal de água - fornecimento e instalação. Af_12/2014</v>
          </cell>
          <cell r="C3260" t="str">
            <v>un</v>
          </cell>
          <cell r="D3260" t="str">
            <v>12,23</v>
          </cell>
        </row>
        <row r="3261">
          <cell r="A3261" t="str">
            <v>89370</v>
          </cell>
          <cell r="B3261" t="str">
            <v>Curva 45 graus, pvc, soldável, dn 32mm, instalado em ramal ou sub-ramal de água - fornecimento e instalação. Af_12/2014</v>
          </cell>
          <cell r="C3261" t="str">
            <v>un</v>
          </cell>
          <cell r="D3261" t="str">
            <v>10,16</v>
          </cell>
        </row>
        <row r="3262">
          <cell r="A3262" t="str">
            <v>89371</v>
          </cell>
          <cell r="B3262" t="str">
            <v>Luva, pvc, soldável, dn 20mm, instalado em ramal ou sub-ramal de água - fornecimento e instalação. Af_12/2014</v>
          </cell>
          <cell r="C3262" t="str">
            <v>un</v>
          </cell>
          <cell r="D3262" t="str">
            <v>4,18</v>
          </cell>
        </row>
        <row r="3263">
          <cell r="A3263" t="str">
            <v>89372</v>
          </cell>
          <cell r="B3263" t="str">
            <v>Luva de correr, pvc, soldável, dn 20mm, instalado em ramal ou sub-ramal de água - fornecimento e instalação. Af_12/2014</v>
          </cell>
          <cell r="C3263" t="str">
            <v>un</v>
          </cell>
          <cell r="D3263" t="str">
            <v>8,90</v>
          </cell>
        </row>
        <row r="3264">
          <cell r="A3264" t="str">
            <v>89373</v>
          </cell>
          <cell r="B3264" t="str">
            <v>Luva de redução, pvc, soldável, dn 25mm x 20mm, instalado em ramal ou sub-ramal de água - fornecimento e instalação. Af_12/2014</v>
          </cell>
          <cell r="C3264" t="str">
            <v>un</v>
          </cell>
          <cell r="D3264" t="str">
            <v>4,61</v>
          </cell>
        </row>
        <row r="3265">
          <cell r="A3265" t="str">
            <v>89374</v>
          </cell>
          <cell r="B3265" t="str">
            <v>Luva com bucha de latão, pvc, soldável, dn 20mm x 1/2, instalado em ramal ou sub-ramal de água - fornecimento e instalação. Af_12/2014</v>
          </cell>
          <cell r="C3265" t="str">
            <v>un</v>
          </cell>
          <cell r="D3265" t="str">
            <v>7,17</v>
          </cell>
        </row>
        <row r="3266">
          <cell r="A3266" t="str">
            <v>89375</v>
          </cell>
          <cell r="B3266" t="str">
            <v>União, pvc, soldável, dn 20mm, instalado em ramal ou sub-ramal de água - fornecimento e instalação. Af_12/2014</v>
          </cell>
          <cell r="C3266" t="str">
            <v>un</v>
          </cell>
          <cell r="D3266" t="str">
            <v>8,71</v>
          </cell>
        </row>
        <row r="3267">
          <cell r="A3267" t="str">
            <v>89376</v>
          </cell>
          <cell r="B3267" t="str">
            <v>Adaptador curto com bolsa e rosca para registro, pvc, soldável, dn 20mm x 1/2, instalado em ramal ou sub-ramal de água - fornecimento e instalação. Af_12/2014</v>
          </cell>
          <cell r="C3267" t="str">
            <v>un</v>
          </cell>
          <cell r="D3267" t="str">
            <v>4,22</v>
          </cell>
        </row>
        <row r="3268">
          <cell r="A3268" t="str">
            <v>89377</v>
          </cell>
          <cell r="B3268" t="str">
            <v>Curva de transposição, pvc, soldável, dn 20mm, instalado em ramal ou sub-ramal de água - fornecimento e instalação. Af_12/2014</v>
          </cell>
          <cell r="C3268" t="str">
            <v>un</v>
          </cell>
          <cell r="D3268" t="str">
            <v>6,51</v>
          </cell>
        </row>
        <row r="3269">
          <cell r="A3269" t="str">
            <v>89378</v>
          </cell>
          <cell r="B3269" t="str">
            <v>Luva, pvc, soldável, dn 25mm, instalado em ramal ou sub-ramal de água - fornecimento e instalação. Af_12/2014</v>
          </cell>
          <cell r="C3269" t="str">
            <v>un</v>
          </cell>
          <cell r="D3269" t="str">
            <v>4,94</v>
          </cell>
        </row>
        <row r="3270">
          <cell r="A3270" t="str">
            <v>89379</v>
          </cell>
          <cell r="B3270" t="str">
            <v>Luva de correr, pvc, soldável, dn 25mm, instalado em ramal ou sub-ramal de água - fornecimento e instalação. Af_12/2014</v>
          </cell>
          <cell r="C3270" t="str">
            <v>un</v>
          </cell>
          <cell r="D3270" t="str">
            <v>11,24</v>
          </cell>
        </row>
        <row r="3271">
          <cell r="A3271" t="str">
            <v>89380</v>
          </cell>
          <cell r="B3271" t="str">
            <v>Luva de redução, pvc, soldável, dn 32mm x 25mm, instalado em ramal ou sub-ramal de água - fornecimento e instalação. Af_12/2014</v>
          </cell>
          <cell r="C3271" t="str">
            <v>un</v>
          </cell>
          <cell r="D3271" t="str">
            <v>6,87</v>
          </cell>
        </row>
        <row r="3272">
          <cell r="A3272" t="str">
            <v>89381</v>
          </cell>
          <cell r="B3272" t="str">
            <v>Luva com bucha de latão, pvc, soldável, dn 25mm x 3/4, instalado em ramal ou sub-ramal de água - fornecimento e instalação. Af_12/2014</v>
          </cell>
          <cell r="C3272" t="str">
            <v>un</v>
          </cell>
          <cell r="D3272" t="str">
            <v>8,92</v>
          </cell>
        </row>
        <row r="3273">
          <cell r="A3273" t="str">
            <v>89382</v>
          </cell>
          <cell r="B3273" t="str">
            <v>União, pvc, soldável, dn 25mm, instalado em ramal ou sub-ramal de água - fornecimento e instalação. Af_12/2014</v>
          </cell>
          <cell r="C3273" t="str">
            <v>un</v>
          </cell>
          <cell r="D3273" t="str">
            <v>10,37</v>
          </cell>
        </row>
        <row r="3274">
          <cell r="A3274" t="str">
            <v>89383</v>
          </cell>
          <cell r="B3274" t="str">
            <v>Adaptador curto com bolsa e rosca para registro, pvc, soldável, dn 25mm x 3/4, instalado em ramal ou sub-ramal de água - fornecimento e instalação. Af_12/2014</v>
          </cell>
          <cell r="C3274" t="str">
            <v>un</v>
          </cell>
          <cell r="D3274" t="str">
            <v>5,00</v>
          </cell>
        </row>
        <row r="3275">
          <cell r="A3275" t="str">
            <v>89384</v>
          </cell>
          <cell r="B3275" t="str">
            <v>Curva de transposição, pvc, soldável, dn 25mm, instalado em ramal ou sub-ramal de água   fornecimento e instalação. Af_12/2014</v>
          </cell>
          <cell r="C3275" t="str">
            <v>un</v>
          </cell>
          <cell r="D3275" t="str">
            <v>9,03</v>
          </cell>
        </row>
        <row r="3276">
          <cell r="A3276" t="str">
            <v>89385</v>
          </cell>
          <cell r="B3276" t="str">
            <v>Luva soldável e com rosca, pvc, soldável, dn 25mm x 3/4, instalado em ramal ou sub-ramal de água - fornecimento e instalação. Af_12/2014</v>
          </cell>
          <cell r="C3276" t="str">
            <v>un</v>
          </cell>
          <cell r="D3276" t="str">
            <v>5,50</v>
          </cell>
        </row>
        <row r="3277">
          <cell r="A3277" t="str">
            <v>89386</v>
          </cell>
          <cell r="B3277" t="str">
            <v>Luva, pvc, soldável, dn 32mm, instalado em ramal ou sub-ramal de água - fornecimento e instalação. Af_12/2014</v>
          </cell>
          <cell r="C3277" t="str">
            <v>un</v>
          </cell>
          <cell r="D3277" t="str">
            <v>6,63</v>
          </cell>
        </row>
        <row r="3278">
          <cell r="A3278" t="str">
            <v>89387</v>
          </cell>
          <cell r="B3278" t="str">
            <v>Luva de correr, pvc, soldável, dn 32mm, instalado em ramal ou sub-ramal de água   fornecimento e instalação. Af_12/2014</v>
          </cell>
          <cell r="C3278" t="str">
            <v>un</v>
          </cell>
          <cell r="D3278" t="str">
            <v>21,66</v>
          </cell>
        </row>
        <row r="3279">
          <cell r="A3279" t="str">
            <v>89388</v>
          </cell>
          <cell r="B3279" t="str">
            <v>Luva de redução, pvc, soldável, dn 40mm x 32mm, instalado em ramal ou sub-ramal de água - fornecimento e instalação. Af_12/2014</v>
          </cell>
          <cell r="C3279" t="str">
            <v>un</v>
          </cell>
          <cell r="D3279" t="str">
            <v>8,33</v>
          </cell>
        </row>
        <row r="3280">
          <cell r="A3280" t="str">
            <v>89389</v>
          </cell>
          <cell r="B3280" t="str">
            <v>Luva soldável e com rosca, pvc, soldável, dn 32mm x 1, instalado em ramal ou sub-ramal de água - fornecimento e instalação. Af_12/2014</v>
          </cell>
          <cell r="C3280" t="str">
            <v>un</v>
          </cell>
          <cell r="D3280" t="str">
            <v>8,91</v>
          </cell>
        </row>
        <row r="3281">
          <cell r="A3281" t="str">
            <v>89390</v>
          </cell>
          <cell r="B3281" t="str">
            <v>União, pvc, soldável, dn 32mm, instalado em ramal ou sub-ramal de água - fornecimento e instalação. Af_12/2014</v>
          </cell>
          <cell r="C3281" t="str">
            <v>un</v>
          </cell>
          <cell r="D3281" t="str">
            <v>15,11</v>
          </cell>
        </row>
        <row r="3282">
          <cell r="A3282" t="str">
            <v>89391</v>
          </cell>
          <cell r="B3282" t="str">
            <v>Adaptador curto com bolsa e rosca para registro, pvc, soldável, dn 32mm x 1, instalado em ramal ou sub-ramal de água - fornecimento e instalação. Af_12/2014</v>
          </cell>
          <cell r="C3282" t="str">
            <v>un</v>
          </cell>
          <cell r="D3282" t="str">
            <v>6,56</v>
          </cell>
        </row>
        <row r="3283">
          <cell r="A3283" t="str">
            <v>89392</v>
          </cell>
          <cell r="B3283" t="str">
            <v>Curva de transposição, pvc, soldável, dn 32mm, instalado em ramal ou sub-ramal de água   fornecimento e instalação. Af_12/2014</v>
          </cell>
          <cell r="C3283" t="str">
            <v>un</v>
          </cell>
          <cell r="D3283" t="str">
            <v>17,69</v>
          </cell>
        </row>
        <row r="3284">
          <cell r="A3284" t="str">
            <v>89393</v>
          </cell>
          <cell r="B3284" t="str">
            <v>Te, pvc, soldável, dn 20mm, instalado em ramal ou sub-ramal de água - fornecimento e instalação. Af_12/2014</v>
          </cell>
          <cell r="C3284" t="str">
            <v>un</v>
          </cell>
          <cell r="D3284" t="str">
            <v>7,85</v>
          </cell>
        </row>
        <row r="3285">
          <cell r="A3285" t="str">
            <v>89394</v>
          </cell>
          <cell r="B3285" t="str">
            <v>Tê com bucha de latão na bolsa central, pvc, soldável, dn 20mm x 1/2, instalado em ramal ou sub-ramal de água - fornecimento e instalação. Af_12/2014</v>
          </cell>
          <cell r="C3285" t="str">
            <v>un</v>
          </cell>
          <cell r="D3285" t="str">
            <v>13,75</v>
          </cell>
        </row>
        <row r="3286">
          <cell r="A3286" t="str">
            <v>89395</v>
          </cell>
          <cell r="B3286" t="str">
            <v>Te, pvc, soldável, dn 25mm, instalado em ramal ou sub-ramal de água - fornecimento e instalação. Af_12/2014</v>
          </cell>
          <cell r="C3286" t="str">
            <v>un</v>
          </cell>
          <cell r="D3286" t="str">
            <v>9,33</v>
          </cell>
        </row>
        <row r="3287">
          <cell r="A3287" t="str">
            <v>89396</v>
          </cell>
          <cell r="B3287" t="str">
            <v>Tê com bucha de latão na bolsa central, pvc, soldável, dn 25mm x 1/2, instalado em ramal ou sub-ramal de água - fornecimento e instalação. Af_12/2014</v>
          </cell>
          <cell r="C3287" t="str">
            <v>un</v>
          </cell>
          <cell r="D3287" t="str">
            <v>14,37</v>
          </cell>
        </row>
        <row r="3288">
          <cell r="A3288" t="str">
            <v>89397</v>
          </cell>
          <cell r="B3288" t="str">
            <v>Tê de redução, pvc, soldável, dn 25mm x 20mm, instalado em ramal ou sub-ramal de água - fornecimento e instalação. Af_12/2014</v>
          </cell>
          <cell r="C3288" t="str">
            <v>un</v>
          </cell>
          <cell r="D3288" t="str">
            <v>10,67</v>
          </cell>
        </row>
        <row r="3289">
          <cell r="A3289" t="str">
            <v>89398</v>
          </cell>
          <cell r="B3289" t="str">
            <v>Te, pvc, soldável, dn 32mm, instalado em ramal ou sub-ramal de água - fornecimento e instalação. Af_12/2014</v>
          </cell>
          <cell r="C3289" t="str">
            <v>un</v>
          </cell>
          <cell r="D3289" t="str">
            <v>13,05</v>
          </cell>
        </row>
        <row r="3290">
          <cell r="A3290" t="str">
            <v>89399</v>
          </cell>
          <cell r="B3290" t="str">
            <v>Tê com bucha de latão na bolsa central, pvc, soldável, dn 32mm x 3/4, instalado em ramal ou sub-ramal de água - fornecimento e instalação. Af_12/2014</v>
          </cell>
          <cell r="C3290" t="str">
            <v>un</v>
          </cell>
          <cell r="D3290" t="str">
            <v>21,61</v>
          </cell>
        </row>
        <row r="3291">
          <cell r="A3291" t="str">
            <v>89400</v>
          </cell>
          <cell r="B3291" t="str">
            <v>Tê de redução, pvc, soldável, dn 32mm x 25mm, instalado em ramal ou sub-ramal de água - fornecimento e instalação. Af_12/2014</v>
          </cell>
          <cell r="C3291" t="str">
            <v>un</v>
          </cell>
          <cell r="D3291" t="str">
            <v>14,38</v>
          </cell>
        </row>
        <row r="3292">
          <cell r="A3292" t="str">
            <v>89404</v>
          </cell>
          <cell r="B3292" t="str">
            <v>Joelho 90 graus, pvc, soldável, dn 20mm, instalado em ramal de distribuição de água - fornecimento e instalação. Af_12/2014</v>
          </cell>
          <cell r="C3292" t="str">
            <v>un</v>
          </cell>
          <cell r="D3292" t="str">
            <v>3,74</v>
          </cell>
        </row>
        <row r="3293">
          <cell r="A3293" t="str">
            <v>89405</v>
          </cell>
          <cell r="B3293" t="str">
            <v>Joelho 45 graus, pvc, soldável, dn 20mm, instalado em ramal de distribuição de água - fornecimento e instalação. Af_12/2014</v>
          </cell>
          <cell r="C3293" t="str">
            <v>un</v>
          </cell>
          <cell r="D3293" t="str">
            <v>3,98</v>
          </cell>
        </row>
        <row r="3294">
          <cell r="A3294" t="str">
            <v>89406</v>
          </cell>
          <cell r="B3294" t="str">
            <v>Curva 90 graus, pvc, soldável, dn 20mm, instalado em ramal de distribuição de água - fornecimento e instalação. Af_12/2014</v>
          </cell>
          <cell r="C3294" t="str">
            <v>un</v>
          </cell>
          <cell r="D3294" t="str">
            <v>4,98</v>
          </cell>
        </row>
        <row r="3295">
          <cell r="A3295" t="str">
            <v>89407</v>
          </cell>
          <cell r="B3295" t="str">
            <v>Curva 45 graus, pvc, soldável, dn 20mm, instalado em ramal de distribuição de água - fornecimento e instalação. Af_12/2014</v>
          </cell>
          <cell r="C3295" t="str">
            <v>un</v>
          </cell>
          <cell r="D3295" t="str">
            <v>4,59</v>
          </cell>
        </row>
        <row r="3296">
          <cell r="A3296" t="str">
            <v>89408</v>
          </cell>
          <cell r="B3296" t="str">
            <v>Joelho 90 graus, pvc, soldável, dn 25mm, instalado em ramal de distribuição de água - fornecimento e instalação. Af_12/2014</v>
          </cell>
          <cell r="C3296" t="str">
            <v>un</v>
          </cell>
          <cell r="D3296" t="str">
            <v>4,51</v>
          </cell>
        </row>
        <row r="3297">
          <cell r="A3297" t="str">
            <v>89409</v>
          </cell>
          <cell r="B3297" t="str">
            <v>Joelho 45 graus, pvc, soldável, dn 25mm, instalado em ramal de distribuição de água - fornecimento e instalação. Af_12/2014</v>
          </cell>
          <cell r="C3297" t="str">
            <v>un</v>
          </cell>
          <cell r="D3297" t="str">
            <v>5,02</v>
          </cell>
        </row>
        <row r="3298">
          <cell r="A3298" t="str">
            <v>89410</v>
          </cell>
          <cell r="B3298" t="str">
            <v>Curva 90 graus, pvc, soldável, dn 25mm, instalado em ramal de distribuição de água - fornecimento e instalação. Af_12/2014</v>
          </cell>
          <cell r="C3298" t="str">
            <v>un</v>
          </cell>
          <cell r="D3298" t="str">
            <v>6,07</v>
          </cell>
        </row>
        <row r="3299">
          <cell r="A3299" t="str">
            <v>89411</v>
          </cell>
          <cell r="B3299" t="str">
            <v>Curva 45 graus, pvc, soldável, dn 25mm, instalado em ramal de distribuição de água - fornecimento e instalação. Af_12/2014</v>
          </cell>
          <cell r="C3299" t="str">
            <v>un</v>
          </cell>
          <cell r="D3299" t="str">
            <v>5,60</v>
          </cell>
        </row>
        <row r="3300">
          <cell r="A3300" t="str">
            <v>89412</v>
          </cell>
          <cell r="B3300" t="str">
            <v>Joelho 90 graus, pvc, soldável, dn 25mm, x 3/4 instalado em ramal de distribuição de água - fornecimento e instalação. Af_12/2014</v>
          </cell>
          <cell r="C3300" t="str">
            <v>un</v>
          </cell>
          <cell r="D3300" t="str">
            <v>6,24</v>
          </cell>
        </row>
        <row r="3301">
          <cell r="A3301" t="str">
            <v>89413</v>
          </cell>
          <cell r="B3301" t="str">
            <v>Joelho 90 graus, pvc, soldável, dn 32mm, instalado em ramal de distribuição de água - fornecimento e instalação. Af_12/2014</v>
          </cell>
          <cell r="C3301" t="str">
            <v>un</v>
          </cell>
          <cell r="D3301" t="str">
            <v>6,34</v>
          </cell>
        </row>
        <row r="3302">
          <cell r="A3302" t="str">
            <v>89414</v>
          </cell>
          <cell r="B3302" t="str">
            <v>Joelho 45 graus, pvc, soldável, dn 32mm, instalado em ramal de distribuição de água - fornecimento e instalação. Af_12/2014</v>
          </cell>
          <cell r="C3302" t="str">
            <v>un</v>
          </cell>
          <cell r="D3302" t="str">
            <v>7,77</v>
          </cell>
        </row>
        <row r="3303">
          <cell r="A3303" t="str">
            <v>89415</v>
          </cell>
          <cell r="B3303" t="str">
            <v>Curva 90 graus, pvc, soldável, dn 32mm, instalado em ramal de distribuição de água - fornecimento e instalação. Af_12/2014</v>
          </cell>
          <cell r="C3303" t="str">
            <v>un</v>
          </cell>
          <cell r="D3303" t="str">
            <v>9,54</v>
          </cell>
        </row>
        <row r="3304">
          <cell r="A3304" t="str">
            <v>89416</v>
          </cell>
          <cell r="B3304" t="str">
            <v>Curva 45 graus, pvc, soldável, dn 32mm, instalado em ramal de distribuição de água - fornecimento e instalação. Af_12/2014</v>
          </cell>
          <cell r="C3304" t="str">
            <v>un</v>
          </cell>
          <cell r="D3304" t="str">
            <v>7,47</v>
          </cell>
        </row>
        <row r="3305">
          <cell r="A3305" t="str">
            <v>89417</v>
          </cell>
          <cell r="B3305" t="str">
            <v>Luva, pvc, soldável, dn 20mm, instalado em ramal de distribuição de água - fornecimento e instalação. Af_12/2014</v>
          </cell>
          <cell r="C3305" t="str">
            <v>un</v>
          </cell>
          <cell r="D3305" t="str">
            <v>2,90</v>
          </cell>
        </row>
        <row r="3306">
          <cell r="A3306" t="str">
            <v>89418</v>
          </cell>
          <cell r="B3306" t="str">
            <v>Luva de correr, pvc, soldável, dn 20mm, instalado em ramal de distribuição de água - fornecimento e instalação. Af_12/2014</v>
          </cell>
          <cell r="C3306" t="str">
            <v>un</v>
          </cell>
          <cell r="D3306" t="str">
            <v>7,62</v>
          </cell>
        </row>
        <row r="3307">
          <cell r="A3307" t="str">
            <v>89419</v>
          </cell>
          <cell r="B3307" t="str">
            <v>Luva de redução, pvc, soldável, dn 25mm x 20mm, instalado em ramal de distribuição de água - fornecimento e instalação. Af_12/2014</v>
          </cell>
          <cell r="C3307" t="str">
            <v>un</v>
          </cell>
          <cell r="D3307" t="str">
            <v>3,33</v>
          </cell>
        </row>
        <row r="3308">
          <cell r="A3308" t="str">
            <v>89420</v>
          </cell>
          <cell r="B3308" t="str">
            <v>Luva com bucha de latão, pvc, soldável, dn 20mm x 1/2, instalado em ramal de distribuição de água - fornecimento e instalação. Af_12/2014</v>
          </cell>
          <cell r="C3308" t="str">
            <v>un</v>
          </cell>
          <cell r="D3308" t="str">
            <v>5,89</v>
          </cell>
        </row>
        <row r="3309">
          <cell r="A3309" t="str">
            <v>89421</v>
          </cell>
          <cell r="B3309" t="str">
            <v>União, pvc, soldável, dn 20mm, instalado em ramal de distribuição de água - fornecimento e instalação. Af_12/2014</v>
          </cell>
          <cell r="C3309" t="str">
            <v>un</v>
          </cell>
          <cell r="D3309" t="str">
            <v>7,43</v>
          </cell>
        </row>
        <row r="3310">
          <cell r="A3310" t="str">
            <v>89422</v>
          </cell>
          <cell r="B3310" t="str">
            <v>Adaptador curto com bolsa e rosca para registro, pvc, soldável, dn 20mm x 1/2, instalado em ramal de distribuição de água - fornecimento e instalação. Af_12/2014</v>
          </cell>
          <cell r="C3310" t="str">
            <v>un</v>
          </cell>
          <cell r="D3310" t="str">
            <v>2,94</v>
          </cell>
        </row>
        <row r="3311">
          <cell r="A3311" t="str">
            <v>89423</v>
          </cell>
          <cell r="B3311" t="str">
            <v>Curva de transposição, pvc, soldável, dn 20mm, instalado em ramal de distribuição de água   fornecimento e instalação. Af_12/2014</v>
          </cell>
          <cell r="C3311" t="str">
            <v>un</v>
          </cell>
          <cell r="D3311" t="str">
            <v>5,58</v>
          </cell>
        </row>
        <row r="3312">
          <cell r="A3312" t="str">
            <v>89424</v>
          </cell>
          <cell r="B3312" t="str">
            <v>Luva, pvc, soldável, dn 25mm, instalado em ramal de distribuição de água - fornecimento e instalação. Af_12/2014</v>
          </cell>
          <cell r="C3312" t="str">
            <v>un</v>
          </cell>
          <cell r="D3312" t="str">
            <v>3,44</v>
          </cell>
        </row>
        <row r="3313">
          <cell r="A3313" t="str">
            <v>89425</v>
          </cell>
          <cell r="B3313" t="str">
            <v>Luva de correr, pvc, soldável, dn 25mm, instalado em ramal de distribuição de água - fornecimento e instalação. Af_12/2014</v>
          </cell>
          <cell r="C3313" t="str">
            <v>un</v>
          </cell>
          <cell r="D3313" t="str">
            <v>9,74</v>
          </cell>
        </row>
        <row r="3314">
          <cell r="A3314" t="str">
            <v>89426</v>
          </cell>
          <cell r="B3314" t="str">
            <v>Luva de redução, pvc, soldável, dn 32mm x 25mm, instalado em ramal de distribuição de água - fornecimento e instalação. Af_12/2014</v>
          </cell>
          <cell r="C3314" t="str">
            <v>un</v>
          </cell>
          <cell r="D3314" t="str">
            <v>5,37</v>
          </cell>
        </row>
        <row r="3315">
          <cell r="A3315" t="str">
            <v>89427</v>
          </cell>
          <cell r="B3315" t="str">
            <v>Luva com bucha de latão, pvc, soldável, dn 25mm x 3/4, instalado em ramal de distribuição de água - fornecimento e instalação. Af_12/2014</v>
          </cell>
          <cell r="C3315" t="str">
            <v>un</v>
          </cell>
          <cell r="D3315" t="str">
            <v>7,42</v>
          </cell>
        </row>
        <row r="3316">
          <cell r="A3316" t="str">
            <v>89428</v>
          </cell>
          <cell r="B3316" t="str">
            <v>União, pvc, soldável, dn 25mm, instalado em ramal de distribuição de água - fornecimento e instalação. Af_12/2014</v>
          </cell>
          <cell r="C3316" t="str">
            <v>un</v>
          </cell>
          <cell r="D3316" t="str">
            <v>8,87</v>
          </cell>
        </row>
        <row r="3317">
          <cell r="A3317" t="str">
            <v>89429</v>
          </cell>
          <cell r="B3317" t="str">
            <v>Adaptador curto com bolsa e rosca para registro, pvc, soldável, dn 25mm x 3/4, instalado em ramal de distribuição de água - fornecimento e instalação. Af_12/2014</v>
          </cell>
          <cell r="C3317" t="str">
            <v>un</v>
          </cell>
          <cell r="D3317" t="str">
            <v>3,50</v>
          </cell>
        </row>
        <row r="3318">
          <cell r="A3318" t="str">
            <v>89430</v>
          </cell>
          <cell r="B3318" t="str">
            <v>Curva de transposição, pvc, soldável, dn 25mm, instalado em ramal de distribuição de água   fornecimento e instalação. Af_12/2014</v>
          </cell>
          <cell r="C3318" t="str">
            <v>un</v>
          </cell>
          <cell r="D3318" t="str">
            <v>7,53</v>
          </cell>
        </row>
        <row r="3319">
          <cell r="A3319" t="str">
            <v>89431</v>
          </cell>
          <cell r="B3319" t="str">
            <v>Luva, pvc, soldável, dn 32mm, instalado em ramal de distribuição de água - fornecimento e instalação. Af_12/2014</v>
          </cell>
          <cell r="C3319" t="str">
            <v>un</v>
          </cell>
          <cell r="D3319" t="str">
            <v>4,84</v>
          </cell>
        </row>
        <row r="3320">
          <cell r="A3320" t="str">
            <v>89432</v>
          </cell>
          <cell r="B3320" t="str">
            <v>Luva de correr, pvc, soldável, dn 32mm, instalado em ramal de distribuição de água   fornecimento e instalação. Af_12/2014</v>
          </cell>
          <cell r="C3320" t="str">
            <v>un</v>
          </cell>
          <cell r="D3320" t="str">
            <v>19,87</v>
          </cell>
        </row>
        <row r="3321">
          <cell r="A3321" t="str">
            <v>89433</v>
          </cell>
          <cell r="B3321" t="str">
            <v>Luva de redução, pvc, soldável, dn 40mm x 32mm, instalado em ramal de distribuição de água - fornecimento e instalação. Af_12/2014</v>
          </cell>
          <cell r="C3321" t="str">
            <v>un</v>
          </cell>
          <cell r="D3321" t="str">
            <v>6,54</v>
          </cell>
        </row>
        <row r="3322">
          <cell r="A3322" t="str">
            <v>89434</v>
          </cell>
          <cell r="B3322" t="str">
            <v>Luva soldável e com rosca, pvc, soldável, dn 32mm x 1, instalado em ramal de distribuição de água - fornecimento e instalação. Af_12/2014</v>
          </cell>
          <cell r="C3322" t="str">
            <v>un</v>
          </cell>
          <cell r="D3322" t="str">
            <v>7,12</v>
          </cell>
        </row>
        <row r="3323">
          <cell r="A3323" t="str">
            <v>89435</v>
          </cell>
          <cell r="B3323" t="str">
            <v>União, pvc, soldável, dn 32mm, instalado em ramal de distribuição de água - fornecimento e instalação. Af_12/2014</v>
          </cell>
          <cell r="C3323" t="str">
            <v>un</v>
          </cell>
          <cell r="D3323" t="str">
            <v>13,32</v>
          </cell>
        </row>
        <row r="3324">
          <cell r="A3324" t="str">
            <v>89436</v>
          </cell>
          <cell r="B3324" t="str">
            <v>Adaptador curto com bolsa e rosca para registro, pvc, soldável, dn 32mm x 1, instalado em ramal de distribuição de água - fornecimento e instalação. Af_12/2014</v>
          </cell>
          <cell r="C3324" t="str">
            <v>un</v>
          </cell>
          <cell r="D3324" t="str">
            <v>4,77</v>
          </cell>
        </row>
        <row r="3325">
          <cell r="A3325" t="str">
            <v>89437</v>
          </cell>
          <cell r="B3325" t="str">
            <v>Curva de transposição, pvc, soldável, dn 32mm, instalado em ramal de distribuição de água   fornecimento e instalação. Af_12/2014</v>
          </cell>
          <cell r="C3325" t="str">
            <v>un</v>
          </cell>
          <cell r="D3325" t="str">
            <v>15,90</v>
          </cell>
        </row>
        <row r="3326">
          <cell r="A3326" t="str">
            <v>89438</v>
          </cell>
          <cell r="B3326" t="str">
            <v>Te, pvc, soldável, dn 20mm, instalado em ramal de distribuição de água - fornecimento e instalação. Af_12/2014</v>
          </cell>
          <cell r="C3326" t="str">
            <v>un</v>
          </cell>
          <cell r="D3326" t="str">
            <v>5,28</v>
          </cell>
        </row>
        <row r="3327">
          <cell r="A3327" t="str">
            <v>89439</v>
          </cell>
          <cell r="B3327" t="str">
            <v>Tê soldável e com rosca na bolsa central, pvc, soldável, dn 20mm x 1/2, instalado em ramal de distribuição de água - fornecimento e instalação. Af_12/2014</v>
          </cell>
          <cell r="C3327" t="str">
            <v>un</v>
          </cell>
          <cell r="D3327" t="str">
            <v>6,63</v>
          </cell>
        </row>
        <row r="3328">
          <cell r="A3328" t="str">
            <v>89440</v>
          </cell>
          <cell r="B3328" t="str">
            <v>Te, pvc, soldável, dn 25mm, instalado em ramal de distribuição de água - fornecimento e instalação. Af_12/2014</v>
          </cell>
          <cell r="C3328" t="str">
            <v>un</v>
          </cell>
          <cell r="D3328" t="str">
            <v>6,34</v>
          </cell>
        </row>
        <row r="3329">
          <cell r="A3329" t="str">
            <v>89441</v>
          </cell>
          <cell r="B3329" t="str">
            <v>Tê com bucha de latão na bolsa central, pvc, soldável, dn 25mm x 1/2, instalado em ramal de distribuição de água - fornecimento e instalação. Af_12/2014</v>
          </cell>
          <cell r="C3329" t="str">
            <v>un</v>
          </cell>
          <cell r="D3329" t="str">
            <v>11,38</v>
          </cell>
        </row>
        <row r="3330">
          <cell r="A3330" t="str">
            <v>89442</v>
          </cell>
          <cell r="B3330" t="str">
            <v>Tê de redução, pvc, soldável, dn 25mm x 20mm, instalado em ramal de distribuição de água - fornecimento e instalação. Af_12/2014</v>
          </cell>
          <cell r="C3330" t="str">
            <v>un</v>
          </cell>
          <cell r="D3330" t="str">
            <v>7,68</v>
          </cell>
        </row>
        <row r="3331">
          <cell r="A3331" t="str">
            <v>89443</v>
          </cell>
          <cell r="B3331" t="str">
            <v>Te, pvc, soldável, dn 32mm, instalado em ramal de distribuição de água - fornecimento e instalação. Af_12/2014</v>
          </cell>
          <cell r="C3331" t="str">
            <v>un</v>
          </cell>
          <cell r="D3331" t="str">
            <v>9,50</v>
          </cell>
        </row>
        <row r="3332">
          <cell r="A3332" t="str">
            <v>89444</v>
          </cell>
          <cell r="B3332" t="str">
            <v>Tê com bucha de latão na bolsa central, pvc, soldável, dn 32mm x 3/4, instalado em ramal de distribuição de água - fornecimento e instalação. Af_12/2014</v>
          </cell>
          <cell r="C3332" t="str">
            <v>un</v>
          </cell>
          <cell r="D3332" t="str">
            <v>18,06</v>
          </cell>
        </row>
        <row r="3333">
          <cell r="A3333" t="str">
            <v>89445</v>
          </cell>
          <cell r="B3333" t="str">
            <v>Tê de redução, pvc, soldável, dn 32mm x 25mm, instalado em ramal de distribuição de água - fornecimento e instalação. Af_12/2014</v>
          </cell>
          <cell r="C3333" t="str">
            <v>un</v>
          </cell>
          <cell r="D3333" t="str">
            <v>10,83</v>
          </cell>
        </row>
        <row r="3334">
          <cell r="A3334" t="str">
            <v>89481</v>
          </cell>
          <cell r="B3334" t="str">
            <v>Joelho 90 graus, pvc, soldável, dn 25mm, instalado em prumada de água - fornecimento e instalação. Af_12/2014</v>
          </cell>
          <cell r="C3334" t="str">
            <v>un</v>
          </cell>
          <cell r="D3334" t="str">
            <v>3,38</v>
          </cell>
        </row>
        <row r="3335">
          <cell r="A3335" t="str">
            <v>89485</v>
          </cell>
          <cell r="B3335" t="str">
            <v>Joelho 45 graus, pvc, soldável, dn 25mm, instalado em prumada de água - fornecimento e instalação. Af_12/2014</v>
          </cell>
          <cell r="C3335" t="str">
            <v>un</v>
          </cell>
          <cell r="D3335" t="str">
            <v>3,89</v>
          </cell>
        </row>
        <row r="3336">
          <cell r="A3336" t="str">
            <v>89489</v>
          </cell>
          <cell r="B3336" t="str">
            <v>Curva 90 graus, pvc, soldável, dn 25mm, instalado em prumada de água - fornecimento e instalação. Af_12/2014</v>
          </cell>
          <cell r="C3336" t="str">
            <v>un</v>
          </cell>
          <cell r="D3336" t="str">
            <v>4,94</v>
          </cell>
        </row>
        <row r="3337">
          <cell r="A3337" t="str">
            <v>89490</v>
          </cell>
          <cell r="B3337" t="str">
            <v>Curva 45 graus, pvc, soldável, dn 25mm, instalado em prumada de água - fornecimento e instalação. Af_12/2014</v>
          </cell>
          <cell r="C3337" t="str">
            <v>un</v>
          </cell>
          <cell r="D3337" t="str">
            <v>4,47</v>
          </cell>
        </row>
        <row r="3338">
          <cell r="A3338" t="str">
            <v>89492</v>
          </cell>
          <cell r="B3338" t="str">
            <v>Joelho 90 graus, pvc, soldável, dn 32mm, instalado em prumada de água - fornecimento e instalação. Af_12/2014</v>
          </cell>
          <cell r="C3338" t="str">
            <v>un</v>
          </cell>
          <cell r="D3338" t="str">
            <v>5,07</v>
          </cell>
        </row>
        <row r="3339">
          <cell r="A3339" t="str">
            <v>89493</v>
          </cell>
          <cell r="B3339" t="str">
            <v>Joelho 45 graus, pvc, soldável, dn 32mm, instalado em prumada de água - fornecimento e instalação. Af_12/2014</v>
          </cell>
          <cell r="C3339" t="str">
            <v>un</v>
          </cell>
          <cell r="D3339" t="str">
            <v>6,50</v>
          </cell>
        </row>
        <row r="3340">
          <cell r="A3340" t="str">
            <v>89494</v>
          </cell>
          <cell r="B3340" t="str">
            <v>Curva 90 graus, pvc, soldável, dn 32mm, instalado em prumada de água - fornecimento e instalação. Af_12/2014</v>
          </cell>
          <cell r="C3340" t="str">
            <v>un</v>
          </cell>
          <cell r="D3340" t="str">
            <v>8,27</v>
          </cell>
        </row>
        <row r="3341">
          <cell r="A3341" t="str">
            <v>89496</v>
          </cell>
          <cell r="B3341" t="str">
            <v>Curva 45 graus, pvc, soldável, dn 32mm, instalado em prumada de água - fornecimento e instalação. Af_12/2014</v>
          </cell>
          <cell r="C3341" t="str">
            <v>un</v>
          </cell>
          <cell r="D3341" t="str">
            <v>6,20</v>
          </cell>
        </row>
        <row r="3342">
          <cell r="A3342" t="str">
            <v>89497</v>
          </cell>
          <cell r="B3342" t="str">
            <v>Joelho 90 graus, pvc, soldável, dn 40mm, instalado em prumada de água - fornecimento e instalação. Af_12/2014</v>
          </cell>
          <cell r="C3342" t="str">
            <v>un</v>
          </cell>
          <cell r="D3342" t="str">
            <v>7,93</v>
          </cell>
        </row>
        <row r="3343">
          <cell r="A3343" t="str">
            <v>89498</v>
          </cell>
          <cell r="B3343" t="str">
            <v>Joelho 45 graus, pvc, soldável, dn 40mm, instalado em prumada de água - fornecimento e instalação. Af_12/2014</v>
          </cell>
          <cell r="C3343" t="str">
            <v>un</v>
          </cell>
          <cell r="D3343" t="str">
            <v>8,58</v>
          </cell>
        </row>
        <row r="3344">
          <cell r="A3344" t="str">
            <v>89499</v>
          </cell>
          <cell r="B3344" t="str">
            <v>Curva 90 graus, pvc, soldável, dn 40mm, instalado em prumada de água - fornecimento e instalação. Af_12/2014</v>
          </cell>
          <cell r="C3344" t="str">
            <v>un</v>
          </cell>
          <cell r="D3344" t="str">
            <v>12,75</v>
          </cell>
        </row>
        <row r="3345">
          <cell r="A3345" t="str">
            <v>89500</v>
          </cell>
          <cell r="B3345" t="str">
            <v>Curva 45 graus, pvc, soldável, dn 40mm, instalado em prumada de água - fornecimento e instalação. Af_12/2014</v>
          </cell>
          <cell r="C3345" t="str">
            <v>un</v>
          </cell>
          <cell r="D3345" t="str">
            <v>8,71</v>
          </cell>
        </row>
        <row r="3346">
          <cell r="A3346" t="str">
            <v>89501</v>
          </cell>
          <cell r="B3346" t="str">
            <v>Joelho 90 graus, pvc, soldável, dn 50mm, instalado em prumada de água - fornecimento e instalação. Af_12/2014</v>
          </cell>
          <cell r="C3346" t="str">
            <v>un</v>
          </cell>
          <cell r="D3346" t="str">
            <v>9,57</v>
          </cell>
        </row>
        <row r="3347">
          <cell r="A3347" t="str">
            <v>89502</v>
          </cell>
          <cell r="B3347" t="str">
            <v>Joelho 45 graus, pvc, soldável, dn 50mm, instalado em prumada de água - fornecimento e instalação. Af_12/2014</v>
          </cell>
          <cell r="C3347" t="str">
            <v>un</v>
          </cell>
          <cell r="D3347" t="str">
            <v>10,75</v>
          </cell>
        </row>
        <row r="3348">
          <cell r="A3348" t="str">
            <v>89503</v>
          </cell>
          <cell r="B3348" t="str">
            <v>Curva 90 graus, pvc, soldável, dn 50mm, instalado em prumada de água - fornecimento e instalação. Af_12/2014</v>
          </cell>
          <cell r="C3348" t="str">
            <v>un</v>
          </cell>
          <cell r="D3348" t="str">
            <v>15,92</v>
          </cell>
        </row>
        <row r="3349">
          <cell r="A3349" t="str">
            <v>89504</v>
          </cell>
          <cell r="B3349" t="str">
            <v>Curva 45 graus, pvc, soldável, dn 50mm, instalado em prumada de água - fornecimento e instalação. Af_12/2014</v>
          </cell>
          <cell r="C3349" t="str">
            <v>un</v>
          </cell>
          <cell r="D3349" t="str">
            <v>14,05</v>
          </cell>
        </row>
        <row r="3350">
          <cell r="A3350" t="str">
            <v>89505</v>
          </cell>
          <cell r="B3350" t="str">
            <v>Joelho 90 graus, pvc, soldável, dn 60mm, instalado em prumada de água - fornecimento e instalação. Af_12/2014</v>
          </cell>
          <cell r="C3350" t="str">
            <v>un</v>
          </cell>
          <cell r="D3350" t="str">
            <v>23,48</v>
          </cell>
        </row>
        <row r="3351">
          <cell r="A3351" t="str">
            <v>89506</v>
          </cell>
          <cell r="B3351" t="str">
            <v>Joelho 45 graus, pvc, soldável, dn 60mm, instalado em prumada de água - fornecimento e instalação. Af_12/2014</v>
          </cell>
          <cell r="C3351" t="str">
            <v>un</v>
          </cell>
          <cell r="D3351" t="str">
            <v>26,31</v>
          </cell>
        </row>
        <row r="3352">
          <cell r="A3352" t="str">
            <v>89507</v>
          </cell>
          <cell r="B3352" t="str">
            <v>Curva 90 graus, pvc, soldável, dn 60mm, instalado em prumada de água - fornecimento e instalação. Af_12/2014</v>
          </cell>
          <cell r="C3352" t="str">
            <v>un</v>
          </cell>
          <cell r="D3352" t="str">
            <v>32,19</v>
          </cell>
        </row>
        <row r="3353">
          <cell r="A3353" t="str">
            <v>89510</v>
          </cell>
          <cell r="B3353" t="str">
            <v>Curva 45 graus, pvc, soldável, dn 60mm, instalado em prumada de água - fornecimento e instalação. Af_12/2014</v>
          </cell>
          <cell r="C3353" t="str">
            <v>un</v>
          </cell>
          <cell r="D3353" t="str">
            <v>21,40</v>
          </cell>
        </row>
        <row r="3354">
          <cell r="A3354" t="str">
            <v>89513</v>
          </cell>
          <cell r="B3354" t="str">
            <v>Joelho 90 graus, pvc, soldável, dn 75mm, instalado em prumada de água - fornecimento e instalação. Af_12/2014</v>
          </cell>
          <cell r="C3354" t="str">
            <v>un</v>
          </cell>
          <cell r="D3354" t="str">
            <v>71,09</v>
          </cell>
        </row>
        <row r="3355">
          <cell r="A3355" t="str">
            <v>89514</v>
          </cell>
          <cell r="B3355" t="str">
            <v>Joelho 90 graus, pvc, serie r, água pluvial, dn 40 mm, junta soldável, fornecido e instalado em ramal de encaminhamento. Af_12/2014</v>
          </cell>
          <cell r="C3355" t="str">
            <v>un</v>
          </cell>
          <cell r="D3355" t="str">
            <v>7,17</v>
          </cell>
        </row>
        <row r="3356">
          <cell r="A3356" t="str">
            <v>89515</v>
          </cell>
          <cell r="B3356" t="str">
            <v>Joelho 45 graus, pvc, soldável, dn 75mm, instalado em prumada de água - fornecimento e instalação. Af_12/2014</v>
          </cell>
          <cell r="C3356" t="str">
            <v>un</v>
          </cell>
          <cell r="D3356" t="str">
            <v>53,89</v>
          </cell>
        </row>
        <row r="3357">
          <cell r="A3357" t="str">
            <v>89516</v>
          </cell>
          <cell r="B3357" t="str">
            <v>Joelho 45 graus, pvc, serie r, água pluvial, dn 40 mm, junta soldável, fornecido e instalado em ramal de encaminhamento. Af_12/2014</v>
          </cell>
          <cell r="C3357" t="str">
            <v>un</v>
          </cell>
          <cell r="D3357" t="str">
            <v>6,24</v>
          </cell>
        </row>
        <row r="3358">
          <cell r="A3358" t="str">
            <v>89517</v>
          </cell>
          <cell r="B3358" t="str">
            <v>Curva 90 graus, pvc, soldável, dn 75mm, instalado em prumada de água - fornecimento e instalação. Af_12/2014</v>
          </cell>
          <cell r="C3358" t="str">
            <v>un</v>
          </cell>
          <cell r="D3358" t="str">
            <v>45,53</v>
          </cell>
        </row>
        <row r="3359">
          <cell r="A3359" t="str">
            <v>89518</v>
          </cell>
          <cell r="B3359" t="str">
            <v>Joelho 90 graus, pvc, serie r, água pluvial, dn 50 mm, junta elástica, fornecido e instalado em ramal de encaminhamento. Af_12/2014</v>
          </cell>
          <cell r="C3359" t="str">
            <v>un</v>
          </cell>
          <cell r="D3359" t="str">
            <v>10,09</v>
          </cell>
        </row>
        <row r="3360">
          <cell r="A3360" t="str">
            <v>89519</v>
          </cell>
          <cell r="B3360" t="str">
            <v>Curva 45 graus, pvc, soldável, dn 75mm, instalado em prumada de água - fornecimento e instalação. Af_12/2014</v>
          </cell>
          <cell r="C3360" t="str">
            <v>un</v>
          </cell>
          <cell r="D3360" t="str">
            <v>31,09</v>
          </cell>
        </row>
        <row r="3361">
          <cell r="A3361" t="str">
            <v>89520</v>
          </cell>
          <cell r="B3361" t="str">
            <v>Joelho 45 graus, pvc, serie r, água pluvial, dn 50 mm, junta elástica, fornecido e instalado em ramal de encaminhamento. Af_12/2014</v>
          </cell>
          <cell r="C3361" t="str">
            <v>un</v>
          </cell>
          <cell r="D3361" t="str">
            <v>8,87</v>
          </cell>
        </row>
        <row r="3362">
          <cell r="A3362" t="str">
            <v>89521</v>
          </cell>
          <cell r="B3362" t="str">
            <v>Joelho 90 graus, pvc, soldável, dn 85mm, instalado em prumada de água - fornecimento e instalação. Af_12/2014</v>
          </cell>
          <cell r="C3362" t="str">
            <v>un</v>
          </cell>
          <cell r="D3362" t="str">
            <v>83,70</v>
          </cell>
        </row>
        <row r="3363">
          <cell r="A3363" t="str">
            <v>89522</v>
          </cell>
          <cell r="B3363" t="str">
            <v>Joelho 90 graus, pvc, serie r, água pluvial, dn 75 mm, junta elástica, fornecido e instalado em ramal de encaminhamento. Af_12/2014</v>
          </cell>
          <cell r="C3363" t="str">
            <v>un</v>
          </cell>
          <cell r="D3363" t="str">
            <v>20,28</v>
          </cell>
        </row>
        <row r="3364">
          <cell r="A3364" t="str">
            <v>89523</v>
          </cell>
          <cell r="B3364" t="str">
            <v>Joelho 45 graus, pvc, soldável, dn 85mm, instalado em prumada de água - fornecimento e instalação. Af_12/2014</v>
          </cell>
          <cell r="C3364" t="str">
            <v>un</v>
          </cell>
          <cell r="D3364" t="str">
            <v>63,45</v>
          </cell>
        </row>
        <row r="3365">
          <cell r="A3365" t="str">
            <v>89524</v>
          </cell>
          <cell r="B3365" t="str">
            <v>Joelho 45 graus, pvc, serie r, água pluvial, dn 75 mm, junta elástica, fornecido e instalado em ramal de encaminhamento. Af_12/2014</v>
          </cell>
          <cell r="C3365" t="str">
            <v>un</v>
          </cell>
          <cell r="D3365" t="str">
            <v>17,93</v>
          </cell>
        </row>
        <row r="3366">
          <cell r="A3366" t="str">
            <v>89525</v>
          </cell>
          <cell r="B3366" t="str">
            <v>Curva 90 graus, pvc, soldável, dn 85mm, instalado em prumada de água - fornecimento e instalação. Af_12/2014</v>
          </cell>
          <cell r="C3366" t="str">
            <v>un</v>
          </cell>
          <cell r="D3366" t="str">
            <v>62,43</v>
          </cell>
        </row>
        <row r="3367">
          <cell r="A3367" t="str">
            <v>89526</v>
          </cell>
          <cell r="B3367" t="str">
            <v>Curva 87 graus e 30 minutos, pvc, serie r, água pluvial, dn 75 mm, junta elástica, fornecido e instalado em ramal de encaminhamento. Af_12/2014</v>
          </cell>
          <cell r="C3367" t="str">
            <v>un</v>
          </cell>
          <cell r="D3367" t="str">
            <v>26,48</v>
          </cell>
        </row>
        <row r="3368">
          <cell r="A3368" t="str">
            <v>89527</v>
          </cell>
          <cell r="B3368" t="str">
            <v>Curva 45 graus, pvc, soldável, dn 85mm, instalado em prumada de água - fornecimento e instalação. Af_12/2014</v>
          </cell>
          <cell r="C3368" t="str">
            <v>un</v>
          </cell>
          <cell r="D3368" t="str">
            <v>48,22</v>
          </cell>
        </row>
        <row r="3369">
          <cell r="A3369" t="str">
            <v>89528</v>
          </cell>
          <cell r="B3369" t="str">
            <v>Luva, pvc, soldável, dn 25mm, instalado em prumada de água - fornecimento e instalação. Af_12/2014</v>
          </cell>
          <cell r="C3369" t="str">
            <v>un</v>
          </cell>
          <cell r="D3369" t="str">
            <v>2,67</v>
          </cell>
        </row>
        <row r="3370">
          <cell r="A3370" t="str">
            <v>89529</v>
          </cell>
          <cell r="B3370" t="str">
            <v>Joelho 90 graus, pvc, serie r, água pluvial, dn 100 mm, junta elástica, fornecido e instalado em ramal de encaminhamento. Af_12/2014</v>
          </cell>
          <cell r="C3370" t="str">
            <v>un</v>
          </cell>
          <cell r="D3370" t="str">
            <v>30,20</v>
          </cell>
        </row>
        <row r="3371">
          <cell r="A3371" t="str">
            <v>89530</v>
          </cell>
          <cell r="B3371" t="str">
            <v>Luva de correr, pvc, soldável, dn 25mm, instalado em prumada de água - fornecimento e instalação. Af_12/2014</v>
          </cell>
          <cell r="C3371" t="str">
            <v>un</v>
          </cell>
          <cell r="D3371" t="str">
            <v>8,97</v>
          </cell>
        </row>
        <row r="3372">
          <cell r="A3372" t="str">
            <v>89531</v>
          </cell>
          <cell r="B3372" t="str">
            <v>Joelho 45 graus, pvc, serie r, água pluvial, dn 100 mm, junta elástica, fornecido e instalado em ramal de encaminhamento. Af_12/2014</v>
          </cell>
          <cell r="C3372" t="str">
            <v>un</v>
          </cell>
          <cell r="D3372" t="str">
            <v>24,49</v>
          </cell>
        </row>
        <row r="3373">
          <cell r="A3373" t="str">
            <v>89532</v>
          </cell>
          <cell r="B3373" t="str">
            <v>Luva de redução, pvc, soldável, dn 32mm x 25mm, instalado em prumada de água - fornecimento e instalação. Af_12/2014</v>
          </cell>
          <cell r="C3373" t="str">
            <v>un</v>
          </cell>
          <cell r="D3373" t="str">
            <v>4,60</v>
          </cell>
        </row>
        <row r="3374">
          <cell r="A3374" t="str">
            <v>89533</v>
          </cell>
          <cell r="B3374" t="str">
            <v>Joelho 45 graus para pé de coluna, pvc, serie r, água pluvial, dn 100 mm, junta elástica, fornecido e instalado em ramal de encaminhamento. Af_12/2014</v>
          </cell>
          <cell r="C3374" t="str">
            <v>un</v>
          </cell>
          <cell r="D3374" t="str">
            <v>24,49</v>
          </cell>
        </row>
        <row r="3375">
          <cell r="A3375" t="str">
            <v>89534</v>
          </cell>
          <cell r="B3375" t="str">
            <v>Luva soldável e com rosca, pvc, soldável, dn 25mm x 3/4, instalado em prumada de água - fornecimento e instalação. Af_12/2014</v>
          </cell>
          <cell r="C3375" t="str">
            <v>un</v>
          </cell>
          <cell r="D3375" t="str">
            <v>3,23</v>
          </cell>
        </row>
        <row r="3376">
          <cell r="A3376" t="str">
            <v>89535</v>
          </cell>
          <cell r="B3376" t="str">
            <v>Curva 87 graus e 30 minutos, pvc, serie r, água pluvial, dn 100 mm, junta elástica, fornecido e instalado em ramal de encaminhamento. Af_12/2014</v>
          </cell>
          <cell r="C3376" t="str">
            <v>un</v>
          </cell>
          <cell r="D3376" t="str">
            <v>39,14</v>
          </cell>
        </row>
        <row r="3377">
          <cell r="A3377" t="str">
            <v>89536</v>
          </cell>
          <cell r="B3377" t="str">
            <v>União, pvc, soldável, dn 25mm, instalado em prumada de água - fornecimento e instalação. Af_12/2014</v>
          </cell>
          <cell r="C3377" t="str">
            <v>un</v>
          </cell>
          <cell r="D3377" t="str">
            <v>8,10</v>
          </cell>
        </row>
        <row r="3378">
          <cell r="A3378" t="str">
            <v>89538</v>
          </cell>
          <cell r="B3378" t="str">
            <v>Adaptador curto com bolsa e rosca para registro, pvc, soldável, dn 25mm x 3/4, instalado em prumada de água - fornecimento e instalação. Af_12/2014</v>
          </cell>
          <cell r="C3378" t="str">
            <v>un</v>
          </cell>
          <cell r="D3378" t="str">
            <v>2,73</v>
          </cell>
        </row>
        <row r="3379">
          <cell r="A3379" t="str">
            <v>89540</v>
          </cell>
          <cell r="B3379" t="str">
            <v>Curva de transposição, pvc, soldável, dn 25mm, instalado em prumada de água  - fornecimento e instalação. Af_12/2014</v>
          </cell>
          <cell r="C3379" t="str">
            <v>un</v>
          </cell>
          <cell r="D3379" t="str">
            <v>6,76</v>
          </cell>
        </row>
        <row r="3380">
          <cell r="A3380" t="str">
            <v>89541</v>
          </cell>
          <cell r="B3380" t="str">
            <v>Luva, pvc, soldável, dn 32mm, instalado em prumada de água - fornecimento e instalação. Af_12/2014</v>
          </cell>
          <cell r="C3380" t="str">
            <v>un</v>
          </cell>
          <cell r="D3380" t="str">
            <v>4,00</v>
          </cell>
        </row>
        <row r="3381">
          <cell r="A3381" t="str">
            <v>89542</v>
          </cell>
          <cell r="B3381" t="str">
            <v>Luva de correr, pvc, soldável, dn 32mm, instalado em prumada de água - fornecimento e instalação. Af_12/2014</v>
          </cell>
          <cell r="C3381" t="str">
            <v>un</v>
          </cell>
          <cell r="D3381" t="str">
            <v>19,03</v>
          </cell>
        </row>
        <row r="3382">
          <cell r="A3382" t="str">
            <v>89544</v>
          </cell>
          <cell r="B3382" t="str">
            <v>Luva simples, pvc, serie r, água pluvial, dn 40 mm, junta soldável, fornecido e instalado em ramal de encaminhamento. Af_12/2014</v>
          </cell>
          <cell r="C3382" t="str">
            <v>un</v>
          </cell>
          <cell r="D3382" t="str">
            <v>6,26</v>
          </cell>
        </row>
        <row r="3383">
          <cell r="A3383" t="str">
            <v>89545</v>
          </cell>
          <cell r="B3383" t="str">
            <v>Luva simples, pvc, serie r, água pluvial, dn 50 mm, junta elástica, fornecido e instalado em ramal de encaminhamento. Af_12/2014</v>
          </cell>
          <cell r="C3383" t="str">
            <v>un</v>
          </cell>
          <cell r="D3383" t="str">
            <v>9,10</v>
          </cell>
        </row>
        <row r="3384">
          <cell r="A3384" t="str">
            <v>89546</v>
          </cell>
          <cell r="B3384" t="str">
            <v>Bucha de redução longa, pvc, serie r, água pluvial, dn 50 x 40 mm, junta elástica, fornecido e instalado em ramal de encaminhamento. Af_12/2014</v>
          </cell>
          <cell r="C3384" t="str">
            <v>un</v>
          </cell>
          <cell r="D3384" t="str">
            <v>7,86</v>
          </cell>
        </row>
        <row r="3385">
          <cell r="A3385" t="str">
            <v>89547</v>
          </cell>
          <cell r="B3385" t="str">
            <v>Luva simples, pvc, serie r, água pluvial, dn 75 mm, junta elástica, fornecido e instalado em ramal de encaminhamento. Af_12/2014</v>
          </cell>
          <cell r="C3385" t="str">
            <v>un</v>
          </cell>
          <cell r="D3385" t="str">
            <v>13,58</v>
          </cell>
        </row>
        <row r="3386">
          <cell r="A3386" t="str">
            <v>89548</v>
          </cell>
          <cell r="B3386" t="str">
            <v>Luva de correr, pvc, serie r, água pluvial, dn 75 mm, junta elástica, fornecido e instalado em ramal de encaminhamento. Af_12/2014</v>
          </cell>
          <cell r="C3386" t="str">
            <v>un</v>
          </cell>
          <cell r="D3386" t="str">
            <v>14,75</v>
          </cell>
        </row>
        <row r="3387">
          <cell r="A3387" t="str">
            <v>89549</v>
          </cell>
          <cell r="B3387" t="str">
            <v>Redução excêntrica, pvc, serie r, água pluvial, dn 75 x 50 mm, junta elástica, fornecido e instalado em ramal de encaminhamento. Af_12/2014</v>
          </cell>
          <cell r="C3387" t="str">
            <v>un</v>
          </cell>
          <cell r="D3387" t="str">
            <v>10,45</v>
          </cell>
        </row>
        <row r="3388">
          <cell r="A3388" t="str">
            <v>89550</v>
          </cell>
          <cell r="B3388" t="str">
            <v>Tê de inspeção, pvc, serie r, água pluvial, dn 75 mm, junta elástica, fornecido e instalado em ramal de encaminhamento. Af_12/2014</v>
          </cell>
          <cell r="C3388" t="str">
            <v>un</v>
          </cell>
          <cell r="D3388" t="str">
            <v>26,39</v>
          </cell>
        </row>
        <row r="3389">
          <cell r="A3389" t="str">
            <v>89551</v>
          </cell>
          <cell r="B3389" t="str">
            <v>Luva soldável e com rosca, pvc, soldável, dn 32mm x 1, instalado em prumada de água - fornecimento e instalação. Af_12/2014</v>
          </cell>
          <cell r="C3389" t="str">
            <v>un</v>
          </cell>
          <cell r="D3389" t="str">
            <v>6,28</v>
          </cell>
        </row>
        <row r="3390">
          <cell r="A3390" t="str">
            <v>89552</v>
          </cell>
          <cell r="B3390" t="str">
            <v>União, pvc, soldável, dn 32mm, instalado em prumada de água - fornecimento e instalação. Af_12/2014</v>
          </cell>
          <cell r="C3390" t="str">
            <v>un</v>
          </cell>
          <cell r="D3390" t="str">
            <v>12,48</v>
          </cell>
        </row>
        <row r="3391">
          <cell r="A3391" t="str">
            <v>89553</v>
          </cell>
          <cell r="B3391" t="str">
            <v>Adaptador curto com bolsa e rosca para registro, pvc, soldável, dn 32mm x 1, instalado em prumada de água - fornecimento e instalação. Af_12/2014</v>
          </cell>
          <cell r="C3391" t="str">
            <v>un</v>
          </cell>
          <cell r="D3391" t="str">
            <v>3,93</v>
          </cell>
        </row>
        <row r="3392">
          <cell r="A3392" t="str">
            <v>89554</v>
          </cell>
          <cell r="B3392" t="str">
            <v>Luva simples, pvc, serie r, água pluvial, dn 100 mm, junta elástica, fornecido e instalado em ramal de encaminhamento. Af_12/2014</v>
          </cell>
          <cell r="C3392" t="str">
            <v>un</v>
          </cell>
          <cell r="D3392" t="str">
            <v>16,77</v>
          </cell>
        </row>
        <row r="3393">
          <cell r="A3393" t="str">
            <v>89555</v>
          </cell>
          <cell r="B3393" t="str">
            <v>Curva de transposição, pvc, soldável, dn 32mm, instalado em prumada de água   fornecimento e instalação. Af_12/2014</v>
          </cell>
          <cell r="C3393" t="str">
            <v>un</v>
          </cell>
          <cell r="D3393" t="str">
            <v>15,06</v>
          </cell>
        </row>
        <row r="3394">
          <cell r="A3394" t="str">
            <v>89556</v>
          </cell>
          <cell r="B3394" t="str">
            <v>Luva de correr, pvc, serie r, água pluvial, dn 100 mm, junta elástica, fornecido e instalado em ramal de encaminhamento. Af_12/2014</v>
          </cell>
          <cell r="C3394" t="str">
            <v>un</v>
          </cell>
          <cell r="D3394" t="str">
            <v>24,76</v>
          </cell>
        </row>
        <row r="3395">
          <cell r="A3395" t="str">
            <v>89557</v>
          </cell>
          <cell r="B3395" t="str">
            <v>Redução excêntrica, pvc, serie r, água pluvial, dn 100 x 75 mm, junta elástica, fornecido e instalado em ramal de encaminhamento. Af_12/2014</v>
          </cell>
          <cell r="C3395" t="str">
            <v>un</v>
          </cell>
          <cell r="D3395" t="str">
            <v>19,51</v>
          </cell>
        </row>
        <row r="3396">
          <cell r="A3396" t="str">
            <v>89558</v>
          </cell>
          <cell r="B3396" t="str">
            <v>Luva, pvc, soldável, dn 40mm, instalado em prumada de água - fornecimento e instalação. Af_12/2014</v>
          </cell>
          <cell r="C3396" t="str">
            <v>un</v>
          </cell>
          <cell r="D3396" t="str">
            <v>5,98</v>
          </cell>
        </row>
        <row r="3397">
          <cell r="A3397" t="str">
            <v>89559</v>
          </cell>
          <cell r="B3397" t="str">
            <v>Tê de inspeção, pvc, serie r, água pluvial, dn 100 mm, junta elástica, fornecido e instalado em ramal de encaminhamento. Af_12/2014</v>
          </cell>
          <cell r="C3397" t="str">
            <v>un</v>
          </cell>
          <cell r="D3397" t="str">
            <v>43,78</v>
          </cell>
        </row>
        <row r="3398">
          <cell r="A3398" t="str">
            <v>89561</v>
          </cell>
          <cell r="B3398" t="str">
            <v>Junção simples, pvc, serie r, água pluvial, dn 40 mm, junta soldável, fornecido e instalado em ramal de encaminhamento. Af_12/2014</v>
          </cell>
          <cell r="C3398" t="str">
            <v>un</v>
          </cell>
          <cell r="D3398" t="str">
            <v>9,26</v>
          </cell>
        </row>
        <row r="3399">
          <cell r="A3399" t="str">
            <v>89562</v>
          </cell>
          <cell r="B3399" t="str">
            <v>Luva de redução, pvc, soldável, dn 40mm x 32mm, instalado em prumada de água - fornecimento e instalação. Af_12/2014</v>
          </cell>
          <cell r="C3399" t="str">
            <v>un</v>
          </cell>
          <cell r="D3399" t="str">
            <v>6,35</v>
          </cell>
        </row>
        <row r="3400">
          <cell r="A3400" t="str">
            <v>89563</v>
          </cell>
          <cell r="B3400" t="str">
            <v>Junção simples, pvc, serie r, água pluvial, dn 50 mm, junta elástica, fornecido e instalado em ramal de encaminhamento. Af_12/2014</v>
          </cell>
          <cell r="C3400" t="str">
            <v>un</v>
          </cell>
          <cell r="D3400" t="str">
            <v>14,90</v>
          </cell>
        </row>
        <row r="3401">
          <cell r="A3401" t="str">
            <v>89564</v>
          </cell>
          <cell r="B3401" t="str">
            <v>Luva com rosca, pvc, soldável, dn 40mm x 1.1/4, instalado em prumada de água - fornecimento e instalação. Af_12/2014</v>
          </cell>
          <cell r="C3401" t="str">
            <v>un</v>
          </cell>
          <cell r="D3401" t="str">
            <v>11,26</v>
          </cell>
        </row>
        <row r="3402">
          <cell r="A3402" t="str">
            <v>89565</v>
          </cell>
          <cell r="B3402" t="str">
            <v>Junção simples, pvc, serie r, água pluvial, dn 75 x 75 mm, junta elástica, fornecido e instalado em ramal de encaminhamento. Af_12/2014</v>
          </cell>
          <cell r="C3402" t="str">
            <v>un</v>
          </cell>
          <cell r="D3402" t="str">
            <v>36,57</v>
          </cell>
        </row>
        <row r="3403">
          <cell r="A3403" t="str">
            <v>89566</v>
          </cell>
          <cell r="B3403" t="str">
            <v>Tê, pvc, serie r, água pluvial, dn 75 mm, junta elástica, fornecido e instalado em ramal de encaminhamento. Af_12/2014</v>
          </cell>
          <cell r="C3403" t="str">
            <v>un</v>
          </cell>
          <cell r="D3403" t="str">
            <v>31,51</v>
          </cell>
        </row>
        <row r="3404">
          <cell r="A3404" t="str">
            <v>89567</v>
          </cell>
          <cell r="B3404" t="str">
            <v>Junção simples, pvc, serie r, água pluvial, dn 100 x 100 mm, junta elástica, fornecido e instalado em ramal de encaminhamento. Af_12/2014</v>
          </cell>
          <cell r="C3404" t="str">
            <v>un</v>
          </cell>
          <cell r="D3404" t="str">
            <v>54,36</v>
          </cell>
        </row>
        <row r="3405">
          <cell r="A3405" t="str">
            <v>89568</v>
          </cell>
          <cell r="B3405" t="str">
            <v>União, pvc, soldável, dn 40mm, instalado em prumada de água - fornecimento e instalação. Af_12/2014</v>
          </cell>
          <cell r="C3405" t="str">
            <v>un</v>
          </cell>
          <cell r="D3405" t="str">
            <v>22,38</v>
          </cell>
        </row>
        <row r="3406">
          <cell r="A3406" t="str">
            <v>89569</v>
          </cell>
          <cell r="B3406" t="str">
            <v>Junção simples, pvc, serie r, água pluvial, dn 100 x 75 mm, junta elástica, fornecido e instalado em ramal de encaminhamento. Af_12/2014</v>
          </cell>
          <cell r="C3406" t="str">
            <v>un</v>
          </cell>
          <cell r="D3406" t="str">
            <v>51,43</v>
          </cell>
        </row>
        <row r="3407">
          <cell r="A3407" t="str">
            <v>89570</v>
          </cell>
          <cell r="B3407" t="str">
            <v>Adaptador curto com bolsa e rosca para registro, pvc, soldável, dn 40mm x 1.1/2, instalado em prumada de água - fornecimento e instalação. Af_12/2014</v>
          </cell>
          <cell r="C3407" t="str">
            <v>un</v>
          </cell>
          <cell r="D3407" t="str">
            <v>8,07</v>
          </cell>
        </row>
        <row r="3408">
          <cell r="A3408" t="str">
            <v>89571</v>
          </cell>
          <cell r="B3408" t="str">
            <v>Tê, pvc, serie r, água pluvial, dn 100 x 100 mm, junta elástica, fornecido e instalado em ramal de encaminhamento. Af_12/2014</v>
          </cell>
          <cell r="C3408" t="str">
            <v>un</v>
          </cell>
          <cell r="D3408" t="str">
            <v>49,93</v>
          </cell>
        </row>
        <row r="3409">
          <cell r="A3409" t="str">
            <v>89572</v>
          </cell>
          <cell r="B3409" t="str">
            <v>Adaptador curto com bolsa e rosca para registro, pvc, soldável, dn 40mm x 1.1/4, instalado em prumada de água - fornecimento e instalação. Af_12/2014</v>
          </cell>
          <cell r="C3409" t="str">
            <v>un</v>
          </cell>
          <cell r="D3409" t="str">
            <v>5,68</v>
          </cell>
        </row>
        <row r="3410">
          <cell r="A3410" t="str">
            <v>89573</v>
          </cell>
          <cell r="B3410" t="str">
            <v>Tê, pvc, serie r, água pluvial, dn 100 x 75 mm, junta elástica, fornecido e instalado em ramal de encaminhamento. Af_12/2014</v>
          </cell>
          <cell r="C3410" t="str">
            <v>un</v>
          </cell>
          <cell r="D3410" t="str">
            <v>45,42</v>
          </cell>
        </row>
        <row r="3411">
          <cell r="A3411" t="str">
            <v>89574</v>
          </cell>
          <cell r="B3411" t="str">
            <v>Junção dupla, pvc, serie r, água pluvial, dn 100 x 100 x 100 mm, junta elástica, fornecido e instalado em ramal de encaminhamento. Af_12/2014</v>
          </cell>
          <cell r="C3411" t="str">
            <v>un</v>
          </cell>
          <cell r="D3411" t="str">
            <v>89,09</v>
          </cell>
        </row>
        <row r="3412">
          <cell r="A3412" t="str">
            <v>89575</v>
          </cell>
          <cell r="B3412" t="str">
            <v>Luva, pvc, soldável, dn 50mm, instalado em prumada de água - fornecimento e instalação. Af_12/2014</v>
          </cell>
          <cell r="C3412" t="str">
            <v>un</v>
          </cell>
          <cell r="D3412" t="str">
            <v>7,57</v>
          </cell>
        </row>
        <row r="3413">
          <cell r="A3413" t="str">
            <v>89577</v>
          </cell>
          <cell r="B3413" t="str">
            <v>Luva de correr, pvc, soldável, dn 50mm, instalado em prumada de água - fornecimento e instalação. Af_12/2014</v>
          </cell>
          <cell r="C3413" t="str">
            <v>un</v>
          </cell>
          <cell r="D3413" t="str">
            <v>23,01</v>
          </cell>
        </row>
        <row r="3414">
          <cell r="A3414" t="str">
            <v>89579</v>
          </cell>
          <cell r="B3414" t="str">
            <v>Luva de redução, pvc, soldável, dn 50mm x 25mm, instalado em prumada de água   fornecimento e instalação. Af_12/2014</v>
          </cell>
          <cell r="C3414" t="str">
            <v>un</v>
          </cell>
          <cell r="D3414" t="str">
            <v>7,74</v>
          </cell>
        </row>
        <row r="3415">
          <cell r="A3415" t="str">
            <v>89581</v>
          </cell>
          <cell r="B3415" t="str">
            <v>Joelho 90 graus, pvc, serie r, água pluvial, dn 75 mm, junta elástica, fornecido e instalado em condutores verticais de águas pluviais. Af_12/2014</v>
          </cell>
          <cell r="C3415" t="str">
            <v>un</v>
          </cell>
          <cell r="D3415" t="str">
            <v>18,81</v>
          </cell>
        </row>
        <row r="3416">
          <cell r="A3416" t="str">
            <v>89582</v>
          </cell>
          <cell r="B3416" t="str">
            <v>Joelho 45 graus, pvc, serie r, água pluvial, dn 75 mm, junta elástica, fornecido e instalado em condutores verticais de águas pluviais. Af_12/2014</v>
          </cell>
          <cell r="C3416" t="str">
            <v>un</v>
          </cell>
          <cell r="D3416" t="str">
            <v>16,46</v>
          </cell>
        </row>
        <row r="3417">
          <cell r="A3417" t="str">
            <v>89583</v>
          </cell>
          <cell r="B3417" t="str">
            <v>Curva 87 graus e 30 minutos, pvc, serie r, água pluvial, dn 75 mm, junta elástica, fornecido e instalado em condutores verticais de águas pluviais. Af_12/2014</v>
          </cell>
          <cell r="C3417" t="str">
            <v>un</v>
          </cell>
          <cell r="D3417" t="str">
            <v>25,01</v>
          </cell>
        </row>
        <row r="3418">
          <cell r="A3418" t="str">
            <v>89584</v>
          </cell>
          <cell r="B3418" t="str">
            <v>Joelho 90 graus, pvc, serie r, água pluvial, dn 100 mm, junta elástica, fornecido e instalado em condutores verticais de águas pluviais. Af_12/2014</v>
          </cell>
          <cell r="C3418" t="str">
            <v>un</v>
          </cell>
          <cell r="D3418" t="str">
            <v>28,73</v>
          </cell>
        </row>
        <row r="3419">
          <cell r="A3419" t="str">
            <v>89585</v>
          </cell>
          <cell r="B3419" t="str">
            <v>Joelho 45 graus, pvc, serie r, água pluvial, dn 100 mm, junta elástica, fornecido e instalado em condutores verticais de águas pluviais. Af_12/2014</v>
          </cell>
          <cell r="C3419" t="str">
            <v>un</v>
          </cell>
          <cell r="D3419" t="str">
            <v>23,02</v>
          </cell>
        </row>
        <row r="3420">
          <cell r="A3420" t="str">
            <v>89586</v>
          </cell>
          <cell r="B3420" t="str">
            <v>Joelho 45 graus para pé de coluna, pvc, serie r, água pluvial, dn 100 mm, junta elástica, fornecido e instalado em condutores verticais de águas pluviais. Af_12/2014</v>
          </cell>
          <cell r="C3420" t="str">
            <v>un</v>
          </cell>
          <cell r="D3420" t="str">
            <v>23,02</v>
          </cell>
        </row>
        <row r="3421">
          <cell r="A3421" t="str">
            <v>89587</v>
          </cell>
          <cell r="B3421" t="str">
            <v>Curva 87 graus e 30 minutos, pvc, serie r, água pluvial, dn 100 mm, junta elástica, fornecido e instalado em condutores verticais de águas pluviais. Af_12/2014</v>
          </cell>
          <cell r="C3421" t="str">
            <v>un</v>
          </cell>
          <cell r="D3421" t="str">
            <v>37,67</v>
          </cell>
        </row>
        <row r="3422">
          <cell r="A3422" t="str">
            <v>89590</v>
          </cell>
          <cell r="B3422" t="str">
            <v>Joelho 90 graus, pvc, serie r, água pluvial, dn 150 mm, junta elástica, fornecido e instalado em condutores verticais de águas pluviais. Af_12/2014</v>
          </cell>
          <cell r="C3422" t="str">
            <v>un</v>
          </cell>
          <cell r="D3422" t="str">
            <v>89,92</v>
          </cell>
        </row>
        <row r="3423">
          <cell r="A3423" t="str">
            <v>89591</v>
          </cell>
          <cell r="B3423" t="str">
            <v>Joelho 45 graus, pvc, serie r, água pluvial, dn 150 mm, junta elástica, fornecido e instalado em condutores verticais de águas pluviais. Af_12/2014</v>
          </cell>
          <cell r="C3423" t="str">
            <v>un</v>
          </cell>
          <cell r="D3423" t="str">
            <v>73,53</v>
          </cell>
        </row>
        <row r="3424">
          <cell r="A3424" t="str">
            <v>89592</v>
          </cell>
          <cell r="B3424" t="str">
            <v>Curva 87 graus e 30 minutos, pvc, serie r, água pluvial, dn 150 mm, junta elástica, fornecido e instalado em condutores verticais de águas pluviais. Af_12/2014</v>
          </cell>
          <cell r="C3424" t="str">
            <v>un</v>
          </cell>
          <cell r="D3424" t="str">
            <v>121,18</v>
          </cell>
        </row>
        <row r="3425">
          <cell r="A3425" t="str">
            <v>89593</v>
          </cell>
          <cell r="B3425" t="str">
            <v>Luva com rosca, pvc, soldável, dn 50mm x 1.1/2, instalado em prumada de água - fornecimento e instalação. Af_12/2014</v>
          </cell>
          <cell r="C3425" t="str">
            <v>un</v>
          </cell>
          <cell r="D3425" t="str">
            <v>20,88</v>
          </cell>
        </row>
        <row r="3426">
          <cell r="A3426" t="str">
            <v>89594</v>
          </cell>
          <cell r="B3426" t="str">
            <v>União, pvc, soldável, dn 50mm, instalado em prumada de água - fornecimento e instalação. Af_12/2014</v>
          </cell>
          <cell r="C3426" t="str">
            <v>un</v>
          </cell>
          <cell r="D3426" t="str">
            <v>25,08</v>
          </cell>
        </row>
        <row r="3427">
          <cell r="A3427" t="str">
            <v>89595</v>
          </cell>
          <cell r="B3427" t="str">
            <v>Adaptador curto com bolsa e rosca para registro, pvc, soldável, dn 50mm x 1.1/4, instalado em prumada de água - fornecimento e instalação. Af_12/2014</v>
          </cell>
          <cell r="C3427" t="str">
            <v>un</v>
          </cell>
          <cell r="D3427" t="str">
            <v>9,92</v>
          </cell>
        </row>
        <row r="3428">
          <cell r="A3428" t="str">
            <v>89596</v>
          </cell>
          <cell r="B3428" t="str">
            <v>Adaptador curto com bolsa e rosca para registro, pvc, soldável, dn 50mm x 1.1/2, instalado em prumada de água - fornecimento e instalação. Af_12/2014</v>
          </cell>
          <cell r="C3428" t="str">
            <v>un</v>
          </cell>
          <cell r="D3428" t="str">
            <v>7,45</v>
          </cell>
        </row>
        <row r="3429">
          <cell r="A3429" t="str">
            <v>89597</v>
          </cell>
          <cell r="B3429" t="str">
            <v>Luva, pvc, soldável, dn 60mm, instalado em prumada de água - fornecimento e instalação. Af_12/2014</v>
          </cell>
          <cell r="C3429" t="str">
            <v>un</v>
          </cell>
          <cell r="D3429" t="str">
            <v>13,64</v>
          </cell>
        </row>
        <row r="3430">
          <cell r="A3430" t="str">
            <v>89598</v>
          </cell>
          <cell r="B3430" t="str">
            <v>Luva de correr, pvc, soldável, dn 60mm, instalado em prumada de água   fornecimento e instalação. Af_12/2014</v>
          </cell>
          <cell r="C3430" t="str">
            <v>un</v>
          </cell>
          <cell r="D3430" t="str">
            <v>34,56</v>
          </cell>
        </row>
        <row r="3431">
          <cell r="A3431" t="str">
            <v>89599</v>
          </cell>
          <cell r="B3431" t="str">
            <v>Luva simples, pvc, serie r, água pluvial, dn 75 mm, junta elástica, fornecido e instalado em condutores verticais de águas pluviais. Af_12/2014</v>
          </cell>
          <cell r="C3431" t="str">
            <v>un</v>
          </cell>
          <cell r="D3431" t="str">
            <v>12,47</v>
          </cell>
        </row>
        <row r="3432">
          <cell r="A3432" t="str">
            <v>89600</v>
          </cell>
          <cell r="B3432" t="str">
            <v>Luva de correr, pvc, serie r, água pluvial, dn 75 mm, junta elástica, fornecido e instalado em condutores verticais de águas pluviais. Af_12/2014</v>
          </cell>
          <cell r="C3432" t="str">
            <v>un</v>
          </cell>
          <cell r="D3432" t="str">
            <v>13,64</v>
          </cell>
        </row>
        <row r="3433">
          <cell r="A3433" t="str">
            <v>89605</v>
          </cell>
          <cell r="B3433" t="str">
            <v>Luva de redução, pvc, soldável, dn 60mm x 50mm, instalado em prumada de água - fornecimento e instalação. Af_12/2014</v>
          </cell>
          <cell r="C3433" t="str">
            <v>un</v>
          </cell>
          <cell r="D3433" t="str">
            <v>13,33</v>
          </cell>
        </row>
        <row r="3434">
          <cell r="A3434" t="str">
            <v>89609</v>
          </cell>
          <cell r="B3434" t="str">
            <v>União, pvc, soldável, dn 60mm, instalado em prumada de água - fornecimento e instalação. Af_12/2014</v>
          </cell>
          <cell r="C3434" t="str">
            <v>un</v>
          </cell>
          <cell r="D3434" t="str">
            <v>57,45</v>
          </cell>
        </row>
        <row r="3435">
          <cell r="A3435" t="str">
            <v>89610</v>
          </cell>
          <cell r="B3435" t="str">
            <v>Adaptador curto com bolsa e rosca para registro, pvc, soldável, dn 60mm x 2, instalado em prumada de água - fornecimento e instalação. Af_12/2014</v>
          </cell>
          <cell r="C3435" t="str">
            <v>un</v>
          </cell>
          <cell r="D3435" t="str">
            <v>13,65</v>
          </cell>
        </row>
        <row r="3436">
          <cell r="A3436" t="str">
            <v>89611</v>
          </cell>
          <cell r="B3436" t="str">
            <v>Luva, pvc, soldável, dn 75mm, instalado em prumada de água - fornecimento e instalação. Af_12/2014</v>
          </cell>
          <cell r="C3436" t="str">
            <v>un</v>
          </cell>
          <cell r="D3436" t="str">
            <v>21,99</v>
          </cell>
        </row>
        <row r="3437">
          <cell r="A3437" t="str">
            <v>89612</v>
          </cell>
          <cell r="B3437" t="str">
            <v>União, pvc, soldável, dn 75mm, instalado em prumada de água - fornecimento e instalação. Af_12/2014</v>
          </cell>
          <cell r="C3437" t="str">
            <v>un</v>
          </cell>
          <cell r="D3437" t="str">
            <v>112,64</v>
          </cell>
        </row>
        <row r="3438">
          <cell r="A3438" t="str">
            <v>89613</v>
          </cell>
          <cell r="B3438" t="str">
            <v>Adaptador curto com bolsa e rosca para registro, pvc, soldável, dn 75mm x 2.1/2, instalado em prumada de água - fornecimento e instalação. Af_12/2014</v>
          </cell>
          <cell r="C3438" t="str">
            <v>un</v>
          </cell>
          <cell r="D3438" t="str">
            <v>19,73</v>
          </cell>
        </row>
        <row r="3439">
          <cell r="A3439" t="str">
            <v>89614</v>
          </cell>
          <cell r="B3439" t="str">
            <v>Luva, pvc, soldável, dn 85mm, instalado em prumada de água - fornecimento e instalação. Af_12/2014</v>
          </cell>
          <cell r="C3439" t="str">
            <v>un</v>
          </cell>
          <cell r="D3439" t="str">
            <v>41,09</v>
          </cell>
        </row>
        <row r="3440">
          <cell r="A3440" t="str">
            <v>89615</v>
          </cell>
          <cell r="B3440" t="str">
            <v>União, pvc, soldável, dn 85mm, instalado em prumada de água - fornecimento e instalação. Af_12/2014</v>
          </cell>
          <cell r="C3440" t="str">
            <v>un</v>
          </cell>
          <cell r="D3440" t="str">
            <v>170,02</v>
          </cell>
        </row>
        <row r="3441">
          <cell r="A3441" t="str">
            <v>89616</v>
          </cell>
          <cell r="B3441" t="str">
            <v>Adaptador curto com bolsa e rosca para registro, pvc, soldável, dn 85mm x 3, instalado em prumada de água - fornecimento e instalação. Af_12/2014</v>
          </cell>
          <cell r="C3441" t="str">
            <v>un</v>
          </cell>
          <cell r="D3441" t="str">
            <v>28,37</v>
          </cell>
        </row>
        <row r="3442">
          <cell r="A3442" t="str">
            <v>89617</v>
          </cell>
          <cell r="B3442" t="str">
            <v>Te, pvc, soldável, dn 25mm, instalado em prumada de água - fornecimento e instalação. Af_12/2014</v>
          </cell>
          <cell r="C3442" t="str">
            <v>un</v>
          </cell>
          <cell r="D3442" t="str">
            <v>4,83</v>
          </cell>
        </row>
        <row r="3443">
          <cell r="A3443" t="str">
            <v>89618</v>
          </cell>
          <cell r="B3443" t="str">
            <v>Tê com bucha de latão na bolsa central, pvc, soldável, dn 25mm x 1/2, instalado em prumada de água - fornecimento e instalação. Af_12/2014</v>
          </cell>
          <cell r="C3443" t="str">
            <v>un</v>
          </cell>
          <cell r="D3443" t="str">
            <v>9,87</v>
          </cell>
        </row>
        <row r="3444">
          <cell r="A3444" t="str">
            <v>89619</v>
          </cell>
          <cell r="B3444" t="str">
            <v>Tê de redução, pvc, soldável, dn 25mm x 20mm, instalado em prumada de água - fornecimento e instalação. Af_12/2014</v>
          </cell>
          <cell r="C3444" t="str">
            <v>un</v>
          </cell>
          <cell r="D3444" t="str">
            <v>6,17</v>
          </cell>
        </row>
        <row r="3445">
          <cell r="A3445" t="str">
            <v>89620</v>
          </cell>
          <cell r="B3445" t="str">
            <v>Te, pvc, soldável, dn 32mm, instalado em prumada de água - fornecimento e instalação. Af_12/2014</v>
          </cell>
          <cell r="C3445" t="str">
            <v>un</v>
          </cell>
          <cell r="D3445" t="str">
            <v>7,81</v>
          </cell>
        </row>
        <row r="3446">
          <cell r="A3446" t="str">
            <v>89621</v>
          </cell>
          <cell r="B3446" t="str">
            <v>Tê com bucha de latão na bolsa central, pvc, soldável, dn 32mm x 3/4, instalado em prumada de água - fornecimento e instalação. Af_12/2014</v>
          </cell>
          <cell r="C3446" t="str">
            <v>un</v>
          </cell>
          <cell r="D3446" t="str">
            <v>16,37</v>
          </cell>
        </row>
        <row r="3447">
          <cell r="A3447" t="str">
            <v>89622</v>
          </cell>
          <cell r="B3447" t="str">
            <v>Tê de redução, pvc, soldável, dn 32mm x 25mm, instalado em prumada de água - fornecimento e instalação. Af_12/2014</v>
          </cell>
          <cell r="C3447" t="str">
            <v>un</v>
          </cell>
          <cell r="D3447" t="str">
            <v>9,14</v>
          </cell>
        </row>
        <row r="3448">
          <cell r="A3448" t="str">
            <v>89623</v>
          </cell>
          <cell r="B3448" t="str">
            <v>Te, pvc, soldável, dn 40mm, instalado em prumada de água - fornecimento e instalação. Af_12/2014</v>
          </cell>
          <cell r="C3448" t="str">
            <v>un</v>
          </cell>
          <cell r="D3448" t="str">
            <v>12,22</v>
          </cell>
        </row>
        <row r="3449">
          <cell r="A3449" t="str">
            <v>89624</v>
          </cell>
          <cell r="B3449" t="str">
            <v>Tê de redução, pvc, soldável, dn 40mm x 32mm, instalado em prumada de água - fornecimento e instalação. Af_12/2014</v>
          </cell>
          <cell r="C3449" t="str">
            <v>un</v>
          </cell>
          <cell r="D3449" t="str">
            <v>12,90</v>
          </cell>
        </row>
        <row r="3450">
          <cell r="A3450" t="str">
            <v>89625</v>
          </cell>
          <cell r="B3450" t="str">
            <v>Te, pvc, soldável, dn 50mm, instalado em prumada de água - fornecimento e instalação. Af_12/2014</v>
          </cell>
          <cell r="C3450" t="str">
            <v>un</v>
          </cell>
          <cell r="D3450" t="str">
            <v>14,78</v>
          </cell>
        </row>
        <row r="3451">
          <cell r="A3451" t="str">
            <v>89626</v>
          </cell>
          <cell r="B3451" t="str">
            <v>Tê de redução, pvc, soldável, dn 50mm x 40mm, instalado em prumada de água - fornecimento e instalação. Af_12/2014</v>
          </cell>
          <cell r="C3451" t="str">
            <v>un</v>
          </cell>
          <cell r="D3451" t="str">
            <v>19,98</v>
          </cell>
        </row>
        <row r="3452">
          <cell r="A3452" t="str">
            <v>89627</v>
          </cell>
          <cell r="B3452" t="str">
            <v>Tê de redução, pvc, soldável, dn 50mm x 25mm, instalado em prumada de água - fornecimento e instalação. Af_12/2014</v>
          </cell>
          <cell r="C3452" t="str">
            <v>un</v>
          </cell>
          <cell r="D3452" t="str">
            <v>14,01</v>
          </cell>
        </row>
        <row r="3453">
          <cell r="A3453" t="str">
            <v>89628</v>
          </cell>
          <cell r="B3453" t="str">
            <v>Te, pvc, soldável, dn 60mm, instalado em prumada de água - fornecimento e instalação. Af_12/2014</v>
          </cell>
          <cell r="C3453" t="str">
            <v>un</v>
          </cell>
          <cell r="D3453" t="str">
            <v>30,08</v>
          </cell>
        </row>
        <row r="3454">
          <cell r="A3454" t="str">
            <v>89629</v>
          </cell>
          <cell r="B3454" t="str">
            <v>Te, pvc, soldável, dn 75mm, instalado em prumada de água - fornecimento e instalação. Af_12/2014</v>
          </cell>
          <cell r="C3454" t="str">
            <v>un</v>
          </cell>
          <cell r="D3454" t="str">
            <v>54,31</v>
          </cell>
        </row>
        <row r="3455">
          <cell r="A3455" t="str">
            <v>89630</v>
          </cell>
          <cell r="B3455" t="str">
            <v>Te de redução, pvc, soldável, dn 75mm x 50mm, instalado em prumada de água - fornecimento e instalação. Af_12/2014</v>
          </cell>
          <cell r="C3455" t="str">
            <v>un</v>
          </cell>
          <cell r="D3455" t="str">
            <v>47,24</v>
          </cell>
        </row>
        <row r="3456">
          <cell r="A3456" t="str">
            <v>89631</v>
          </cell>
          <cell r="B3456" t="str">
            <v>Te, pvc, soldável, dn 85mm, instalado em prumada de água - fornecimento e instalação. Af_12/2014</v>
          </cell>
          <cell r="C3456" t="str">
            <v>un</v>
          </cell>
          <cell r="D3456" t="str">
            <v>82,08</v>
          </cell>
        </row>
        <row r="3457">
          <cell r="A3457" t="str">
            <v>89632</v>
          </cell>
          <cell r="B3457" t="str">
            <v>Te de redução, pvc, soldável, dn 85mm x 60mm, instalado em prumada de água - fornecimento e instalação. Af_12/2014</v>
          </cell>
          <cell r="C3457" t="str">
            <v>un</v>
          </cell>
          <cell r="D3457" t="str">
            <v>67,60</v>
          </cell>
        </row>
        <row r="3458">
          <cell r="A3458" t="str">
            <v>89637</v>
          </cell>
          <cell r="B3458" t="str">
            <v>Joelho 90 graus, cpvc, soldável, dn 15mm, instalado em ramal ou sub-ramal de água - fornecimento e instalação. Af_12/2014</v>
          </cell>
          <cell r="C3458" t="str">
            <v>un</v>
          </cell>
          <cell r="D3458" t="str">
            <v>6,13</v>
          </cell>
        </row>
        <row r="3459">
          <cell r="A3459" t="str">
            <v>89638</v>
          </cell>
          <cell r="B3459" t="str">
            <v>Joelho 45 graus, cpvc, soldável, dn 15mm, instalado em ramal ou sub-ramal de água - fornecimento e instalação. Af_12/2014</v>
          </cell>
          <cell r="C3459" t="str">
            <v>un</v>
          </cell>
          <cell r="D3459" t="str">
            <v>6,58</v>
          </cell>
        </row>
        <row r="3460">
          <cell r="A3460" t="str">
            <v>89639</v>
          </cell>
          <cell r="B3460" t="str">
            <v>Curva 90 graus, cpvc, soldável, dn 15mm, instalado em ramal ou sub-ramal de água - fornecimento e instalação. Af_12/2014</v>
          </cell>
          <cell r="C3460" t="str">
            <v>un</v>
          </cell>
          <cell r="D3460" t="str">
            <v>6,76</v>
          </cell>
        </row>
        <row r="3461">
          <cell r="A3461" t="str">
            <v>89641</v>
          </cell>
          <cell r="B3461" t="str">
            <v>Joelho 90 graus, cpvc, soldável, dn 22mm, instalado em ramal ou sub-ramal de água - fornecimento e instalação. Af_12/2014</v>
          </cell>
          <cell r="C3461" t="str">
            <v>un</v>
          </cell>
          <cell r="D3461" t="str">
            <v>8,41</v>
          </cell>
        </row>
        <row r="3462">
          <cell r="A3462" t="str">
            <v>89642</v>
          </cell>
          <cell r="B3462" t="str">
            <v>Joelho 45 graus, cpvc, soldável, dn 22mm, instalado em ramal ou sub-ramal de água - fornecimento e instalação. Af_12/2014</v>
          </cell>
          <cell r="C3462" t="str">
            <v>un</v>
          </cell>
          <cell r="D3462" t="str">
            <v>9,29</v>
          </cell>
        </row>
        <row r="3463">
          <cell r="A3463" t="str">
            <v>89643</v>
          </cell>
          <cell r="B3463" t="str">
            <v>Curva 90 graus, cpvc, soldável, dn 22mm, instalado em ramal ou sub-ramal de água - fornecimento e instalação. Af_12/2014</v>
          </cell>
          <cell r="C3463" t="str">
            <v>un</v>
          </cell>
          <cell r="D3463" t="str">
            <v>9,58</v>
          </cell>
        </row>
        <row r="3464">
          <cell r="A3464" t="str">
            <v>89645</v>
          </cell>
          <cell r="B3464" t="str">
            <v>Joelho de transição, 90 graus, cpvc, soldável, dn 22mm x 3/4", instalado em ramal ou sub-ramal de água - fornecimento e instalação. Af_12/2014</v>
          </cell>
          <cell r="C3464" t="str">
            <v>un</v>
          </cell>
          <cell r="D3464" t="str">
            <v>14,36</v>
          </cell>
        </row>
        <row r="3465">
          <cell r="A3465" t="str">
            <v>89646</v>
          </cell>
          <cell r="B3465" t="str">
            <v>Joelho 90 graus, cpvc, soldável, dn 28mm, instalado em ramal ou sub-ramal de água - fornecimento e instalação. Af_12/2014</v>
          </cell>
          <cell r="C3465" t="str">
            <v>un</v>
          </cell>
          <cell r="D3465" t="str">
            <v>12,14</v>
          </cell>
        </row>
        <row r="3466">
          <cell r="A3466" t="str">
            <v>89647</v>
          </cell>
          <cell r="B3466" t="str">
            <v>Joelho 45 graus, cpvc, soldável, dn 28mm, instalado em ramal ou sub-ramal de água  fornecimento e instalação. Af_12/2014</v>
          </cell>
          <cell r="C3466" t="str">
            <v>un</v>
          </cell>
          <cell r="D3466" t="str">
            <v>11,93</v>
          </cell>
        </row>
        <row r="3467">
          <cell r="A3467" t="str">
            <v>89648</v>
          </cell>
          <cell r="B3467" t="str">
            <v>Curva 90 graus, cpvc, soldável, dn 28mm, instalado em ramal ou sub-ramal de água  fornecimento e instalação. Af_12/2014</v>
          </cell>
          <cell r="C3467" t="str">
            <v>un</v>
          </cell>
          <cell r="D3467" t="str">
            <v>12,87</v>
          </cell>
        </row>
        <row r="3468">
          <cell r="A3468" t="str">
            <v>89649</v>
          </cell>
          <cell r="B3468" t="str">
            <v>Joelho 90 graus, cpvc, soldável, dn 35mm, instalado em ramal ou sub-ramal de água  fornecimento e instalação. Af_12/2014</v>
          </cell>
          <cell r="C3468" t="str">
            <v>un</v>
          </cell>
          <cell r="D3468" t="str">
            <v>17,02</v>
          </cell>
        </row>
        <row r="3469">
          <cell r="A3469" t="str">
            <v>89650</v>
          </cell>
          <cell r="B3469" t="str">
            <v>Joelho 45 graus, cpvc, soldável, dn 35mm, instalado em ramal ou sub-ramal de água  fornecimento e instalação. Af_12/2014</v>
          </cell>
          <cell r="C3469" t="str">
            <v>un</v>
          </cell>
          <cell r="D3469" t="str">
            <v>17,02</v>
          </cell>
        </row>
        <row r="3470">
          <cell r="A3470" t="str">
            <v>89651</v>
          </cell>
          <cell r="B3470" t="str">
            <v>Luva, cpvc, soldável, dn 15mm, instalado em ramal ou sub-ramal de água - fornecimento e instalação. Af_12/2014</v>
          </cell>
          <cell r="C3470" t="str">
            <v>un</v>
          </cell>
          <cell r="D3470" t="str">
            <v>4,24</v>
          </cell>
        </row>
        <row r="3471">
          <cell r="A3471" t="str">
            <v>89652</v>
          </cell>
          <cell r="B3471" t="str">
            <v>Luva de correr, cpvc, soldável, dn 15mm, instalado em ramal ou sub-ramal de água  fornecimento e instalação. Af_12/2014</v>
          </cell>
          <cell r="C3471" t="str">
            <v>un</v>
          </cell>
          <cell r="D3471" t="str">
            <v>6,25</v>
          </cell>
        </row>
        <row r="3472">
          <cell r="A3472" t="str">
            <v>89653</v>
          </cell>
          <cell r="B3472" t="str">
            <v>Luva de transição, cpvc, soldável, dn15mm x 1/2", instalado em ramal ou sub-ramal de água - fornecimento e instalação. Af_12/2014</v>
          </cell>
          <cell r="C3472" t="str">
            <v>un</v>
          </cell>
          <cell r="D3472" t="str">
            <v>9,34</v>
          </cell>
        </row>
        <row r="3473">
          <cell r="A3473" t="str">
            <v>89654</v>
          </cell>
          <cell r="B3473" t="str">
            <v>União, cpvc, soldável, dn15mm, instalado em ramal ou sub-ramal de água  fornecimento e instalação. Af_12/2014</v>
          </cell>
          <cell r="C3473" t="str">
            <v>un</v>
          </cell>
          <cell r="D3473" t="str">
            <v>9,13</v>
          </cell>
        </row>
        <row r="3474">
          <cell r="A3474" t="str">
            <v>89655</v>
          </cell>
          <cell r="B3474" t="str">
            <v>Conector, cpvc, soldável, dn 15mm x 1/2, instalado em ramal ou sub-ramal de água  fornecimento e instalação. Af_12/2014</v>
          </cell>
          <cell r="C3474" t="str">
            <v>un</v>
          </cell>
          <cell r="D3474" t="str">
            <v>12,91</v>
          </cell>
        </row>
        <row r="3475">
          <cell r="A3475" t="str">
            <v>89656</v>
          </cell>
          <cell r="B3475" t="str">
            <v>Adaptador, cpvc, soldável, dn15mm, instalado em ramal ou sub-ramal de água  fornecimento e instalação. Af_12/2014</v>
          </cell>
          <cell r="C3475" t="str">
            <v>un</v>
          </cell>
          <cell r="D3475" t="str">
            <v>6,57</v>
          </cell>
        </row>
        <row r="3476">
          <cell r="A3476" t="str">
            <v>89657</v>
          </cell>
          <cell r="B3476" t="str">
            <v>Curva de transposição, cpvc, soldável, dn15mm, instalado em ramal ou sub-ramal de água  fornecimento e instalação. Af_12/2014</v>
          </cell>
          <cell r="C3476" t="str">
            <v>un</v>
          </cell>
          <cell r="D3476" t="str">
            <v>6,67</v>
          </cell>
        </row>
        <row r="3477">
          <cell r="A3477" t="str">
            <v>89658</v>
          </cell>
          <cell r="B3477" t="str">
            <v>Luva, cpvc, soldável, dn 22mm, instalado em ramal ou sub-ramal de água  fornecimento e instalação. Af_12/2014</v>
          </cell>
          <cell r="C3477" t="str">
            <v>un</v>
          </cell>
          <cell r="D3477" t="str">
            <v>5,72</v>
          </cell>
        </row>
        <row r="3478">
          <cell r="A3478" t="str">
            <v>89659</v>
          </cell>
          <cell r="B3478" t="str">
            <v>Luva de correr, cpvc, soldável, dn 22mm, instalado em ramal ou sub-ramal de água  fornecimento e instalação. Af_12/2014</v>
          </cell>
          <cell r="C3478" t="str">
            <v>un</v>
          </cell>
          <cell r="D3478" t="str">
            <v>8,79</v>
          </cell>
        </row>
        <row r="3479">
          <cell r="A3479" t="str">
            <v>89660</v>
          </cell>
          <cell r="B3479" t="str">
            <v>Luva de transição, cpvc, soldável, dn22mm x 25mm, instalado em ramal ou sub-ramal de água - fornecimento e instalação. Af_12/2014</v>
          </cell>
          <cell r="C3479" t="str">
            <v>un</v>
          </cell>
          <cell r="D3479" t="str">
            <v>5,45</v>
          </cell>
        </row>
        <row r="3480">
          <cell r="A3480" t="str">
            <v>89661</v>
          </cell>
          <cell r="B3480" t="str">
            <v>União, cpvc, soldável, dn22mm, instalado em ramal ou sub-ramal de água  fornecimento e instalação. Af_12/2014</v>
          </cell>
          <cell r="C3480" t="str">
            <v>un</v>
          </cell>
          <cell r="D3480" t="str">
            <v>11,13</v>
          </cell>
        </row>
        <row r="3481">
          <cell r="A3481" t="str">
            <v>89662</v>
          </cell>
          <cell r="B3481" t="str">
            <v>Conector, cpvc, soldável, dn 22mm x 1/2, instalado em ramal ou sub-ramal de água  fornecimento e instalação. Af_12/2014</v>
          </cell>
          <cell r="C3481" t="str">
            <v>un</v>
          </cell>
          <cell r="D3481" t="str">
            <v>16,14</v>
          </cell>
        </row>
        <row r="3482">
          <cell r="A3482" t="str">
            <v>89663</v>
          </cell>
          <cell r="B3482" t="str">
            <v>Adaptador, cpvc, soldável, dn22mm, instalado em ramal ou sub-ramal de água  fornecimento e instalação. Af_12/2014</v>
          </cell>
          <cell r="C3482" t="str">
            <v>un</v>
          </cell>
          <cell r="D3482" t="str">
            <v>7,75</v>
          </cell>
        </row>
        <row r="3483">
          <cell r="A3483" t="str">
            <v>89664</v>
          </cell>
          <cell r="B3483" t="str">
            <v>Curva de transposição, cpvc, soldável, dn22mm, instalado em ramal ou sub-ramal de água  fornecimento e instalação. Af_12/2014</v>
          </cell>
          <cell r="C3483" t="str">
            <v>un</v>
          </cell>
          <cell r="D3483" t="str">
            <v>8,79</v>
          </cell>
        </row>
        <row r="3484">
          <cell r="A3484" t="str">
            <v>89665</v>
          </cell>
          <cell r="B3484" t="str">
            <v>Redução excêntrica, pvc, serie r, água pluvial, dn 75 x 50 mm, junta elástica, fornecido e instalado em condutores verticais de águas pluviais. Af_12/2014</v>
          </cell>
          <cell r="C3484" t="str">
            <v>un</v>
          </cell>
          <cell r="D3484" t="str">
            <v>9,34</v>
          </cell>
        </row>
        <row r="3485">
          <cell r="A3485" t="str">
            <v>89666</v>
          </cell>
          <cell r="B3485" t="str">
            <v>Bucha de redução, cpvc, soldável, dn22mm x 15mm, instalado em ramal ou sub-ramal de água  fornecimento e instalação. Af_12/2014</v>
          </cell>
          <cell r="C3485" t="str">
            <v>un</v>
          </cell>
          <cell r="D3485" t="str">
            <v>5,00</v>
          </cell>
        </row>
        <row r="3486">
          <cell r="A3486" t="str">
            <v>89667</v>
          </cell>
          <cell r="B3486" t="str">
            <v>Tê de inspeção, pvc, serie r, água pluvial, dn 75 mm, junta elástica, fornecido e instalado em condutores verticais de águas pluviais. Af_12/2014</v>
          </cell>
          <cell r="C3486" t="str">
            <v>un</v>
          </cell>
          <cell r="D3486" t="str">
            <v>25,28</v>
          </cell>
        </row>
        <row r="3487">
          <cell r="A3487" t="str">
            <v>89668</v>
          </cell>
          <cell r="B3487" t="str">
            <v>Conector, cpvc, soldável, dn22mm x 3/4", instalado em ramal ou sub-ramal de água - fornecimento e instalação. Af_12/2014</v>
          </cell>
          <cell r="C3487" t="str">
            <v>un</v>
          </cell>
          <cell r="D3487" t="str">
            <v>15,40</v>
          </cell>
        </row>
        <row r="3488">
          <cell r="A3488" t="str">
            <v>89669</v>
          </cell>
          <cell r="B3488" t="str">
            <v>Luva simples, pvc, serie r, água pluvial, dn 100 mm, junta elástica, fornecido e instalado em condutores verticais de águas pluviais. Af_12/2014</v>
          </cell>
          <cell r="C3488" t="str">
            <v>un</v>
          </cell>
          <cell r="D3488" t="str">
            <v>15,86</v>
          </cell>
        </row>
        <row r="3489">
          <cell r="A3489" t="str">
            <v>89670</v>
          </cell>
          <cell r="B3489" t="str">
            <v>Luva, cpvc, soldável, dn 28mm, instalado em ramal ou sub-ramal de água  fornecimento e instalação. Af_12/2014</v>
          </cell>
          <cell r="C3489" t="str">
            <v>un</v>
          </cell>
          <cell r="D3489" t="str">
            <v>7,97</v>
          </cell>
        </row>
        <row r="3490">
          <cell r="A3490" t="str">
            <v>89671</v>
          </cell>
          <cell r="B3490" t="str">
            <v>Luva de correr, pvc, serie r, água pluvial, dn 100 mm, junta elástica, fornecido e instalado em condutores verticais de águas pluviais. Af_12/2014</v>
          </cell>
          <cell r="C3490" t="str">
            <v>un</v>
          </cell>
          <cell r="D3490" t="str">
            <v>23,85</v>
          </cell>
        </row>
        <row r="3491">
          <cell r="A3491" t="str">
            <v>89672</v>
          </cell>
          <cell r="B3491" t="str">
            <v>Luva de correr, cpvc, soldável, dn 28mm, instalado em ramal ou sub-ramal de água  fornecimento e instalação. Af_12/2014</v>
          </cell>
          <cell r="C3491" t="str">
            <v>un</v>
          </cell>
          <cell r="D3491" t="str">
            <v>11,49</v>
          </cell>
        </row>
        <row r="3492">
          <cell r="A3492" t="str">
            <v>89673</v>
          </cell>
          <cell r="B3492" t="str">
            <v>Redução excêntrica, pvc, serie r, água pluvial, dn 100 x 75 mm, junta elástica, fornecido e instalado em condutores verticais de águas pluviais. Af_12/2014</v>
          </cell>
          <cell r="C3492" t="str">
            <v>un</v>
          </cell>
          <cell r="D3492" t="str">
            <v>18,60</v>
          </cell>
        </row>
        <row r="3493">
          <cell r="A3493" t="str">
            <v>89674</v>
          </cell>
          <cell r="B3493" t="str">
            <v>União, cpvc, soldável, dn28mm, instalado em ramal ou sub-ramal de água  fornecimento e instalação. Af_12/2014</v>
          </cell>
          <cell r="C3493" t="str">
            <v>un</v>
          </cell>
          <cell r="D3493" t="str">
            <v>15,98</v>
          </cell>
        </row>
        <row r="3494">
          <cell r="A3494" t="str">
            <v>89675</v>
          </cell>
          <cell r="B3494" t="str">
            <v>Tê de inspeção, pvc, serie r, água pluvial, dn 100 mm, junta elástica, fornecido e instalado em condutores verticais de águas pluviais. Af_12/2014</v>
          </cell>
          <cell r="C3494" t="str">
            <v>un</v>
          </cell>
          <cell r="D3494" t="str">
            <v>42,87</v>
          </cell>
        </row>
        <row r="3495">
          <cell r="A3495" t="str">
            <v>89676</v>
          </cell>
          <cell r="B3495" t="str">
            <v>Conector, cpvc, soldável, dn 28mm x 1, instalado em ramal ou sub-ramal de água  fornecimento e instalação. Af_12/2014</v>
          </cell>
          <cell r="C3495" t="str">
            <v>un</v>
          </cell>
          <cell r="D3495" t="str">
            <v>23,29</v>
          </cell>
        </row>
        <row r="3496">
          <cell r="A3496" t="str">
            <v>89677</v>
          </cell>
          <cell r="B3496" t="str">
            <v>Luva simples, pvc, serie r, água pluvial, dn 150 mm, junta elástica, fornecido e instalado em condutores verticais de águas pluviais. Af_12/2014</v>
          </cell>
          <cell r="C3496" t="str">
            <v>un</v>
          </cell>
          <cell r="D3496" t="str">
            <v>45,01</v>
          </cell>
        </row>
        <row r="3497">
          <cell r="A3497" t="str">
            <v>89678</v>
          </cell>
          <cell r="B3497" t="str">
            <v>Bucha de redução, cpvc, soldável, dn28mm x 22mm, instalado em ramal ou sub-ramal de água  fornecimento e instalação. Af_12/2014</v>
          </cell>
          <cell r="C3497" t="str">
            <v>un</v>
          </cell>
          <cell r="D3497" t="str">
            <v>6,41</v>
          </cell>
        </row>
        <row r="3498">
          <cell r="A3498" t="str">
            <v>89679</v>
          </cell>
          <cell r="B3498" t="str">
            <v>Luva de correr, pvc, serie r, água pluvial, dn 150 mm, junta elástica, fornecido e instalado em condutores verticais de águas pluviais. Af_12/2014</v>
          </cell>
          <cell r="C3498" t="str">
            <v>un</v>
          </cell>
          <cell r="D3498" t="str">
            <v>73,50</v>
          </cell>
        </row>
        <row r="3499">
          <cell r="A3499" t="str">
            <v>89680</v>
          </cell>
          <cell r="B3499" t="str">
            <v>Luva, cpvc, soldável, dn 35mm, instalado em ramal ou sub-ramal de água  fornecimento e instalação. Af_12/2014</v>
          </cell>
          <cell r="C3499" t="str">
            <v>un</v>
          </cell>
          <cell r="D3499" t="str">
            <v>11,69</v>
          </cell>
        </row>
        <row r="3500">
          <cell r="A3500" t="str">
            <v>89681</v>
          </cell>
          <cell r="B3500" t="str">
            <v>Redução excêntrica, pvc, serie r, água pluvial, dn 150 x 100 mm, junta elástica, fornecido e instalado em condutores verticais de águas pluviais. Af_12/2014</v>
          </cell>
          <cell r="C3500" t="str">
            <v>un</v>
          </cell>
          <cell r="D3500" t="str">
            <v>50,06</v>
          </cell>
        </row>
        <row r="3501">
          <cell r="A3501" t="str">
            <v>89682</v>
          </cell>
          <cell r="B3501" t="str">
            <v>Luva de correr, cpvc, soldável, dn 35mm, instalado em ramal ou sub-ramal de água  fornecimento e instalação. Af_12/2014</v>
          </cell>
          <cell r="C3501" t="str">
            <v>un</v>
          </cell>
          <cell r="D3501" t="str">
            <v>16,95</v>
          </cell>
        </row>
        <row r="3502">
          <cell r="A3502" t="str">
            <v>89684</v>
          </cell>
          <cell r="B3502" t="str">
            <v>União, cpvc, soldável, dn35mm, instalado em ramal ou sub-ramal de água  fornecimento e instalação. Af_12/2014</v>
          </cell>
          <cell r="C3502" t="str">
            <v>un</v>
          </cell>
          <cell r="D3502" t="str">
            <v>22,59</v>
          </cell>
        </row>
        <row r="3503">
          <cell r="A3503" t="str">
            <v>89685</v>
          </cell>
          <cell r="B3503" t="str">
            <v>Junção simples, pvc, serie r, água pluvial, dn 75 x 75 mm, junta elástica, fornecido e instalado em condutores verticais de águas pluviais. Af_12/2014</v>
          </cell>
          <cell r="C3503" t="str">
            <v>un</v>
          </cell>
          <cell r="D3503" t="str">
            <v>34,55</v>
          </cell>
        </row>
        <row r="3504">
          <cell r="A3504" t="str">
            <v>89686</v>
          </cell>
          <cell r="B3504" t="str">
            <v>Conector, cpvc, soldável, dn 35mm x 1 1/4, instalado em ramal ou sub-ramal de água  fornecimento e instalação. Af_12/2014</v>
          </cell>
          <cell r="C3504" t="str">
            <v>un</v>
          </cell>
          <cell r="D3504" t="str">
            <v>78,38</v>
          </cell>
        </row>
        <row r="3505">
          <cell r="A3505" t="str">
            <v>89687</v>
          </cell>
          <cell r="B3505" t="str">
            <v>Tê, pvc, serie r, água pluvial, dn 75 x 75 mm, junta elástica, fornecido e instalado em condutores verticais de águas pluviais. Af_12/2014</v>
          </cell>
          <cell r="C3505" t="str">
            <v>un</v>
          </cell>
          <cell r="D3505" t="str">
            <v>29,49</v>
          </cell>
        </row>
        <row r="3506">
          <cell r="A3506" t="str">
            <v>89689</v>
          </cell>
          <cell r="B3506" t="str">
            <v>Bucha de redução, cpvc, soldável, dn35mm x 28mm, instalado em ramal ou sub-ramal de água  fornecimento e instalação. Af_12/2014</v>
          </cell>
          <cell r="C3506" t="str">
            <v>un</v>
          </cell>
          <cell r="D3506" t="str">
            <v>18,08</v>
          </cell>
        </row>
        <row r="3507">
          <cell r="A3507" t="str">
            <v>89690</v>
          </cell>
          <cell r="B3507" t="str">
            <v>Junção simples, pvc, serie r, água pluvial, dn 100 x 100 mm, junta elástica, fornecido e instalado em condutores verticais de águas pluviais. Af_12/2014</v>
          </cell>
          <cell r="C3507" t="str">
            <v>un</v>
          </cell>
          <cell r="D3507" t="str">
            <v>52,34</v>
          </cell>
        </row>
        <row r="3508">
          <cell r="A3508" t="str">
            <v>89691</v>
          </cell>
          <cell r="B3508" t="str">
            <v>Te, cpvc, soldável, dn 15mm, instalado em ramal ou sub-ramal de água - fornecimento e instalação. Af_12/2014</v>
          </cell>
          <cell r="C3508" t="str">
            <v>un</v>
          </cell>
          <cell r="D3508" t="str">
            <v>8,03</v>
          </cell>
        </row>
        <row r="3509">
          <cell r="A3509" t="str">
            <v>89692</v>
          </cell>
          <cell r="B3509" t="str">
            <v>Junção simples, pvc, serie r, água pluvial, dn 100 x 75 mm, junta elástica, fornecido e instalado em condutores verticais de águas pluviais. Af_12/2014</v>
          </cell>
          <cell r="C3509" t="str">
            <v>un</v>
          </cell>
          <cell r="D3509" t="str">
            <v>49,41</v>
          </cell>
        </row>
        <row r="3510">
          <cell r="A3510" t="str">
            <v>89693</v>
          </cell>
          <cell r="B3510" t="str">
            <v>Tê, pvc, serie r, água pluvial, dn 100 x 100 mm, junta elástica, fornecido e instalado em condutores verticais de águas pluviais. Af_12/2014</v>
          </cell>
          <cell r="C3510" t="str">
            <v>un</v>
          </cell>
          <cell r="D3510" t="str">
            <v>47,91</v>
          </cell>
        </row>
        <row r="3511">
          <cell r="A3511" t="str">
            <v>89694</v>
          </cell>
          <cell r="B3511" t="str">
            <v>Te de transição, cpvc, soldável, dn 15mm x 1/2, instalado em ramal ou sub-ramal de água  fornecimento e instalação. Af_12/2014</v>
          </cell>
          <cell r="C3511" t="str">
            <v>un</v>
          </cell>
          <cell r="D3511" t="str">
            <v>11,47</v>
          </cell>
        </row>
        <row r="3512">
          <cell r="A3512" t="str">
            <v>89695</v>
          </cell>
          <cell r="B3512" t="str">
            <v>Tê misturador, cpvc, soldável, dn15mm, instalado em ramal ou sub-ramal de água  fornecimento e instalação. Af_12/2014</v>
          </cell>
          <cell r="C3512" t="str">
            <v>un</v>
          </cell>
          <cell r="D3512" t="str">
            <v>10,82</v>
          </cell>
        </row>
        <row r="3513">
          <cell r="A3513" t="str">
            <v>89696</v>
          </cell>
          <cell r="B3513" t="str">
            <v>Tê, pvc, serie r, água pluvial, dn 100 x 75 mm, junta elástica, fornecido e instalado em condutores verticais de águas pluviais. Af_12/2014</v>
          </cell>
          <cell r="C3513" t="str">
            <v>un</v>
          </cell>
          <cell r="D3513" t="str">
            <v>43,40</v>
          </cell>
        </row>
        <row r="3514">
          <cell r="A3514" t="str">
            <v>89697</v>
          </cell>
          <cell r="B3514" t="str">
            <v>Te, cpvc, soldável, dn 22mm, instalado em ramal ou sub-ramal de água - fornecimento e instalação. Af_12/2014</v>
          </cell>
          <cell r="C3514" t="str">
            <v>un</v>
          </cell>
          <cell r="D3514" t="str">
            <v>9,49</v>
          </cell>
        </row>
        <row r="3515">
          <cell r="A3515" t="str">
            <v>89698</v>
          </cell>
          <cell r="B3515" t="str">
            <v>Junção simples, pvc, serie r, água pluvial, dn 150 x 150 mm, junta elástica, fornecido e instalado em condutores verticais de águas pluviais. Af_12/2014</v>
          </cell>
          <cell r="C3515" t="str">
            <v>un</v>
          </cell>
          <cell r="D3515" t="str">
            <v>153,46</v>
          </cell>
        </row>
        <row r="3516">
          <cell r="A3516" t="str">
            <v>89699</v>
          </cell>
          <cell r="B3516" t="str">
            <v>Junção simples, pvc, serie r, água pluvial, dn 150 x 100 mm, junta elástica, fornecido e instalado em condutores verticais de águas pluviais. Af_12/2014</v>
          </cell>
          <cell r="C3516" t="str">
            <v>un</v>
          </cell>
          <cell r="D3516" t="str">
            <v>132,42</v>
          </cell>
        </row>
        <row r="3517">
          <cell r="A3517" t="str">
            <v>89700</v>
          </cell>
          <cell r="B3517" t="str">
            <v>Te de transição, cpvc, soldável, dn 22mm x 1/2, instalado em ramal ou sub-ramal de água  fornecimento e instalação. Af_12/2014</v>
          </cell>
          <cell r="C3517" t="str">
            <v>un</v>
          </cell>
          <cell r="D3517" t="str">
            <v>12,44</v>
          </cell>
        </row>
        <row r="3518">
          <cell r="A3518" t="str">
            <v>89701</v>
          </cell>
          <cell r="B3518" t="str">
            <v>Tê, pvc, serie r, água pluvial, dn 150 x 150 mm, junta elástica, fornecido e instalado em condutores verticais de águas pluviais. Af_12/2014</v>
          </cell>
          <cell r="C3518" t="str">
            <v>un</v>
          </cell>
          <cell r="D3518" t="str">
            <v>104,73</v>
          </cell>
        </row>
        <row r="3519">
          <cell r="A3519" t="str">
            <v>89702</v>
          </cell>
          <cell r="B3519" t="str">
            <v>Tê misturador, cpvc, soldável, dn22mm, instalado em ramal ou sub-ramal de água  fornecimento e instalação. Af_12/2014</v>
          </cell>
          <cell r="C3519" t="str">
            <v>un</v>
          </cell>
          <cell r="D3519" t="str">
            <v>12,44</v>
          </cell>
        </row>
        <row r="3520">
          <cell r="A3520" t="str">
            <v>89703</v>
          </cell>
          <cell r="B3520" t="str">
            <v>Te misturador de transição, cpvc, soldável, dn 22mm x 3/4", instalado em ramal ou sub-ramal de água - fornecimento e instalação. Af_12/2014</v>
          </cell>
          <cell r="C3520" t="str">
            <v>un</v>
          </cell>
          <cell r="D3520" t="str">
            <v>24,40</v>
          </cell>
        </row>
        <row r="3521">
          <cell r="A3521" t="str">
            <v>89704</v>
          </cell>
          <cell r="B3521" t="str">
            <v>Tê, pvc, serie r, água pluvial, dn 150 x 100 mm, junta elástica, fornecido e instalado em condutores verticais de águas pluviais. Af_12/2014</v>
          </cell>
          <cell r="C3521" t="str">
            <v>un</v>
          </cell>
          <cell r="D3521" t="str">
            <v>82,58</v>
          </cell>
        </row>
        <row r="3522">
          <cell r="A3522" t="str">
            <v>89705</v>
          </cell>
          <cell r="B3522" t="str">
            <v>Tê, cpvc, soldável, dn28mm, instalado em ramal ou sub-ramal de água   fornecimento e instalação. Af_12/2014</v>
          </cell>
          <cell r="C3522" t="str">
            <v>un</v>
          </cell>
          <cell r="D3522" t="str">
            <v>14,98</v>
          </cell>
        </row>
        <row r="3523">
          <cell r="A3523" t="str">
            <v>89706</v>
          </cell>
          <cell r="B3523" t="str">
            <v>Tê, cpvc, soldável, dn35mm, instalado em ramal ou sub-ramal de água  fornecimento e instalação. Af_12/2014</v>
          </cell>
          <cell r="C3523" t="str">
            <v>un</v>
          </cell>
          <cell r="D3523" t="str">
            <v>28,63</v>
          </cell>
        </row>
        <row r="3524">
          <cell r="A3524" t="str">
            <v>89718</v>
          </cell>
          <cell r="B3524" t="str">
            <v>Tubo, cpvc, soldável, dn 35mm, instalado em ramal de distribuição de água   fornecimento e instalação. Af_12/2014</v>
          </cell>
          <cell r="C3524" t="str">
            <v>m</v>
          </cell>
          <cell r="D3524" t="str">
            <v>28,08</v>
          </cell>
        </row>
        <row r="3525">
          <cell r="A3525" t="str">
            <v>89719</v>
          </cell>
          <cell r="B3525" t="str">
            <v>Joelho 90 graus, cpvc, soldável, dn 22mm, instalado em ramal de distribuição de água   fornecimento e instalação. Af_12/2014</v>
          </cell>
          <cell r="C3525" t="str">
            <v>un</v>
          </cell>
          <cell r="D3525" t="str">
            <v>6,34</v>
          </cell>
        </row>
        <row r="3526">
          <cell r="A3526" t="str">
            <v>89720</v>
          </cell>
          <cell r="B3526" t="str">
            <v>Joelho 45 graus, cpvc, soldável, dn 22mm, instalado em ramal de distribuição de água   fornecimento e instalação. Af_12/2014</v>
          </cell>
          <cell r="C3526" t="str">
            <v>un</v>
          </cell>
          <cell r="D3526" t="str">
            <v>7,22</v>
          </cell>
        </row>
        <row r="3527">
          <cell r="A3527" t="str">
            <v>89721</v>
          </cell>
          <cell r="B3527" t="str">
            <v>Curva 90 graus, cpvc, soldável, dn 22mm, instalado em ramal de distribuição de água - fornecimento e instalação. Af_12/2014</v>
          </cell>
          <cell r="C3527" t="str">
            <v>un</v>
          </cell>
          <cell r="D3527" t="str">
            <v>7,51</v>
          </cell>
        </row>
        <row r="3528">
          <cell r="A3528" t="str">
            <v>89723</v>
          </cell>
          <cell r="B3528" t="str">
            <v>Joelho 90 graus, cpvc, soldável, dn 28mm, instalado em ramal de distribuição de água   fornecimento e instalação. Af_12/2014</v>
          </cell>
          <cell r="C3528" t="str">
            <v>un</v>
          </cell>
          <cell r="D3528" t="str">
            <v>9,76</v>
          </cell>
        </row>
        <row r="3529">
          <cell r="A3529" t="str">
            <v>89724</v>
          </cell>
          <cell r="B3529" t="str">
            <v>Joelho 90 graus, pvc, serie normal, esgoto predial, dn 40 mm, junta soldável, fornecido e instalado em ramal de descarga ou ramal de esgoto sanitário. Af_12/2014</v>
          </cell>
          <cell r="C3529" t="str">
            <v>un</v>
          </cell>
          <cell r="D3529" t="str">
            <v>7,42</v>
          </cell>
        </row>
        <row r="3530">
          <cell r="A3530" t="str">
            <v>89725</v>
          </cell>
          <cell r="B3530" t="str">
            <v>Joelho 45 graus, cpvc, soldável, dn 28mm, instalado em ramal de distribuição de água   fornecimento e instalação. Af_12/2014</v>
          </cell>
          <cell r="C3530" t="str">
            <v>un</v>
          </cell>
          <cell r="D3530" t="str">
            <v>9,55</v>
          </cell>
        </row>
        <row r="3531">
          <cell r="A3531" t="str">
            <v>89726</v>
          </cell>
          <cell r="B3531" t="str">
            <v>Joelho 45 graus, pvc, serie normal, esgoto predial, dn 40 mm, junta soldável, fornecido e instalado em ramal de descarga ou ramal de esgoto sanitário. Af_12/2014</v>
          </cell>
          <cell r="C3531" t="str">
            <v>un</v>
          </cell>
          <cell r="D3531" t="str">
            <v>5,57</v>
          </cell>
        </row>
        <row r="3532">
          <cell r="A3532" t="str">
            <v>89727</v>
          </cell>
          <cell r="B3532" t="str">
            <v>Curva 90 graus, cpvc, soldável, dn 28mm, instalado em ramal de distribuição de água   fornecimento e instalação. Af_12/2014</v>
          </cell>
          <cell r="C3532" t="str">
            <v>un</v>
          </cell>
          <cell r="D3532" t="str">
            <v>10,49</v>
          </cell>
        </row>
        <row r="3533">
          <cell r="A3533" t="str">
            <v>89728</v>
          </cell>
          <cell r="B3533" t="str">
            <v>Curva curta 90 graus, pvc, serie normal, esgoto predial, dn 40 mm, junta soldável, fornecido e instalado em ramal de descarga ou ramal de esgoto sanitário. Af_12/2014</v>
          </cell>
          <cell r="C3533" t="str">
            <v>un</v>
          </cell>
          <cell r="D3533" t="str">
            <v>7,88</v>
          </cell>
        </row>
        <row r="3534">
          <cell r="A3534" t="str">
            <v>89729</v>
          </cell>
          <cell r="B3534" t="str">
            <v>Joelho 90 graus, cpvc, soldável, dn 35mm, instalado em ramal de distribuição de água   fornecimento e instalação. Af_12/2014</v>
          </cell>
          <cell r="C3534" t="str">
            <v>un</v>
          </cell>
          <cell r="D3534" t="str">
            <v>14,19</v>
          </cell>
        </row>
        <row r="3535">
          <cell r="A3535" t="str">
            <v>89730</v>
          </cell>
          <cell r="B3535" t="str">
            <v>Curva longa 90 graus, pvc, serie normal, esgoto predial, dn 40 mm, junta soldável, fornecido e instalado em ramal de descarga ou ramal de esgoto sanitário. Af_12/2014</v>
          </cell>
          <cell r="C3535" t="str">
            <v>un</v>
          </cell>
          <cell r="D3535" t="str">
            <v>8,48</v>
          </cell>
        </row>
        <row r="3536">
          <cell r="A3536" t="str">
            <v>89731</v>
          </cell>
          <cell r="B3536" t="str">
            <v>Joelho 90 graus, pvc, serie normal, esgoto predial, dn 50 mm, junta elástica, fornecido e instalado em ramal de descarga ou ramal de esgoto sanitário. Af_12/2014</v>
          </cell>
          <cell r="C3536" t="str">
            <v>un</v>
          </cell>
          <cell r="D3536" t="str">
            <v>8,14</v>
          </cell>
        </row>
        <row r="3537">
          <cell r="A3537" t="str">
            <v>89732</v>
          </cell>
          <cell r="B3537" t="str">
            <v>Joelho 45 graus, pvc, serie normal, esgoto predial, dn 50 mm, junta elástica, fornecido e instalado em ramal de descarga ou ramal de esgoto sanitário. Af_12/2014</v>
          </cell>
          <cell r="C3537" t="str">
            <v>un</v>
          </cell>
          <cell r="D3537" t="str">
            <v>8,58</v>
          </cell>
        </row>
        <row r="3538">
          <cell r="A3538" t="str">
            <v>89733</v>
          </cell>
          <cell r="B3538" t="str">
            <v>Curva curta 90 graus, pvc, serie normal, esgoto predial, dn 50 mm, junta elástica, fornecido e instalado em ramal de descarga ou ramal de esgoto sanitário. Af_12/2014</v>
          </cell>
          <cell r="C3538" t="str">
            <v>un</v>
          </cell>
          <cell r="D3538" t="str">
            <v>13,29</v>
          </cell>
        </row>
        <row r="3539">
          <cell r="A3539" t="str">
            <v>89734</v>
          </cell>
          <cell r="B3539" t="str">
            <v>Joelho 45 graus, cpvc, soldável, dn 35mm, instalado em ramal de distribuição de água   fornecimento e instalação. Af_12/2014</v>
          </cell>
          <cell r="C3539" t="str">
            <v>un</v>
          </cell>
          <cell r="D3539" t="str">
            <v>14,19</v>
          </cell>
        </row>
        <row r="3540">
          <cell r="A3540" t="str">
            <v>89735</v>
          </cell>
          <cell r="B3540" t="str">
            <v>Curva longa 90 graus, pvc, serie normal, esgoto predial, dn 50 mm, junta elástica, fornecido e instalado em ramal de descarga ou ramal de esgoto sanitário. Af_12/2014</v>
          </cell>
          <cell r="C3540" t="str">
            <v>un</v>
          </cell>
          <cell r="D3540" t="str">
            <v>14,01</v>
          </cell>
        </row>
        <row r="3541">
          <cell r="A3541" t="str">
            <v>89736</v>
          </cell>
          <cell r="B3541" t="str">
            <v>Luva, cpvc, soldável, dn 22mm, instalado em ramal de distribuição de água   fornecimento e instalação. Af_12/2014</v>
          </cell>
          <cell r="C3541" t="str">
            <v>un</v>
          </cell>
          <cell r="D3541" t="str">
            <v>4,37</v>
          </cell>
        </row>
        <row r="3542">
          <cell r="A3542" t="str">
            <v>89737</v>
          </cell>
          <cell r="B3542" t="str">
            <v>Joelho 90 graus, pvc, serie normal, esgoto predial, dn 75 mm, junta elástica, fornecido e instalado em ramal de descarga ou ramal de esgoto sanitário. Af_12/2014</v>
          </cell>
          <cell r="C3542" t="str">
            <v>un</v>
          </cell>
          <cell r="D3542" t="str">
            <v>13,87</v>
          </cell>
        </row>
        <row r="3543">
          <cell r="A3543" t="str">
            <v>89738</v>
          </cell>
          <cell r="B3543" t="str">
            <v>Luva de correr, cpvc, soldável, dn 22mm, instalado em ramal de distribuição de água   fornecimento e instalação. Af_12/2014</v>
          </cell>
          <cell r="C3543" t="str">
            <v>un</v>
          </cell>
          <cell r="D3543" t="str">
            <v>7,44</v>
          </cell>
        </row>
        <row r="3544">
          <cell r="A3544" t="str">
            <v>89739</v>
          </cell>
          <cell r="B3544" t="str">
            <v>Joelho 45 graus, pvc, serie normal, esgoto predial, dn 75 mm, junta elástica, fornecido e instalado em ramal de descarga ou ramal de esgoto sanitário. Af_12/2014</v>
          </cell>
          <cell r="C3544" t="str">
            <v>un</v>
          </cell>
          <cell r="D3544" t="str">
            <v>14,49</v>
          </cell>
        </row>
        <row r="3545">
          <cell r="A3545" t="str">
            <v>89740</v>
          </cell>
          <cell r="B3545" t="str">
            <v>Luva de transição, cpvc, soldável, dn 22mm x 25mm, instalado em ramal de distribuição de água   fornecimento e instalação. Af_12/2014</v>
          </cell>
          <cell r="C3545" t="str">
            <v>un</v>
          </cell>
          <cell r="D3545" t="str">
            <v>4,10</v>
          </cell>
        </row>
        <row r="3546">
          <cell r="A3546" t="str">
            <v>89741</v>
          </cell>
          <cell r="B3546" t="str">
            <v>União, cpvc, soldável, dn 22mm, instalado em ramal de distribuição de água   fornecimento e instalação. Af_12/2014</v>
          </cell>
          <cell r="C3546" t="str">
            <v>un</v>
          </cell>
          <cell r="D3546" t="str">
            <v>9,78</v>
          </cell>
        </row>
        <row r="3547">
          <cell r="A3547" t="str">
            <v>89742</v>
          </cell>
          <cell r="B3547" t="str">
            <v>Curva curta 90 graus, pvc, serie normal, esgoto predial, dn 75 mm, junta elástica, fornecido e instalado em ramal de descarga ou ramal de esgoto sanitário. Af_12/2014</v>
          </cell>
          <cell r="C3547" t="str">
            <v>un</v>
          </cell>
          <cell r="D3547" t="str">
            <v>22,79</v>
          </cell>
        </row>
        <row r="3548">
          <cell r="A3548" t="str">
            <v>89743</v>
          </cell>
          <cell r="B3548" t="str">
            <v>Curva longa 90 graus, pvc, serie normal, esgoto predial, dn 75 mm, junta elástica, fornecido e instalado em ramal de descarga ou ramal de esgoto sanitário. Af_12/2014</v>
          </cell>
          <cell r="C3548" t="str">
            <v>un</v>
          </cell>
          <cell r="D3548" t="str">
            <v>31,74</v>
          </cell>
        </row>
        <row r="3549">
          <cell r="A3549" t="str">
            <v>89744</v>
          </cell>
          <cell r="B3549" t="str">
            <v>Joelho 90 graus, pvc, serie normal, esgoto predial, dn 100 mm, junta elástica, fornecido e instalado em ramal de descarga ou ramal de esgoto sanitário. Af_12/2014</v>
          </cell>
          <cell r="C3549" t="str">
            <v>un</v>
          </cell>
          <cell r="D3549" t="str">
            <v>18,09</v>
          </cell>
        </row>
        <row r="3550">
          <cell r="A3550" t="str">
            <v>89745</v>
          </cell>
          <cell r="B3550" t="str">
            <v>Conector, cpvc, soldável, dn 22mm x 1/2 , instalado em ramal de distribuição de água   fornecimento e instalação. Af_12/2014</v>
          </cell>
          <cell r="C3550" t="str">
            <v>un</v>
          </cell>
          <cell r="D3550" t="str">
            <v>14,79</v>
          </cell>
        </row>
        <row r="3551">
          <cell r="A3551" t="str">
            <v>89746</v>
          </cell>
          <cell r="B3551" t="str">
            <v>Joelho 45 graus, pvc, serie normal, esgoto predial, dn 100 mm, junta elástica, fornecido e instalado em ramal de descarga ou ramal de esgoto sanitário. Af_12/2014</v>
          </cell>
          <cell r="C3551" t="str">
            <v>un</v>
          </cell>
          <cell r="D3551" t="str">
            <v>18,05</v>
          </cell>
        </row>
        <row r="3552">
          <cell r="A3552" t="str">
            <v>89747</v>
          </cell>
          <cell r="B3552" t="str">
            <v>Adaptador, cpvc, soldável, dn 22mm, instalado em ramal de distribuição de água   fornecimento e instalação. Af_12/2014</v>
          </cell>
          <cell r="C3552" t="str">
            <v>un</v>
          </cell>
          <cell r="D3552" t="str">
            <v>6,40</v>
          </cell>
        </row>
        <row r="3553">
          <cell r="A3553" t="str">
            <v>89748</v>
          </cell>
          <cell r="B3553" t="str">
            <v>Curva curta 90 graus, pvc, serie normal, esgoto predial, dn 100 mm, junta elástica, fornecido e instalado em ramal de descarga ou ramal de esgoto sanitário. Af_12/2014</v>
          </cell>
          <cell r="C3553" t="str">
            <v>un</v>
          </cell>
          <cell r="D3553" t="str">
            <v>27,79</v>
          </cell>
        </row>
        <row r="3554">
          <cell r="A3554" t="str">
            <v>89749</v>
          </cell>
          <cell r="B3554" t="str">
            <v>Curva de transposição, cpvc, soldável, dn 22mm, instalado em ramal de distribuição de água   fornecimento e instalação. Af_12/2014</v>
          </cell>
          <cell r="C3554" t="str">
            <v>un</v>
          </cell>
          <cell r="D3554" t="str">
            <v>7,44</v>
          </cell>
        </row>
        <row r="3555">
          <cell r="A3555" t="str">
            <v>89750</v>
          </cell>
          <cell r="B3555" t="str">
            <v>Curva longa 90 graus, pvc, serie normal, esgoto predial, dn 100 mm, junta elástica, fornecido e instalado em ramal de descarga ou ramal de esgoto sanitário. Af_12/2014</v>
          </cell>
          <cell r="C3555" t="str">
            <v>un</v>
          </cell>
          <cell r="D3555" t="str">
            <v>45,01</v>
          </cell>
        </row>
        <row r="3556">
          <cell r="A3556" t="str">
            <v>89751</v>
          </cell>
          <cell r="B3556" t="str">
            <v>Bucha de redução, cpvc, soldável, dn 22mm x 15mm, instalado em ramal de distribuição de água   fornecimento e instalação. Af_12/2014</v>
          </cell>
          <cell r="C3556" t="str">
            <v>un</v>
          </cell>
          <cell r="D3556" t="str">
            <v>3,65</v>
          </cell>
        </row>
        <row r="3557">
          <cell r="A3557" t="str">
            <v>89752</v>
          </cell>
          <cell r="B3557" t="str">
            <v>Luva simples, pvc, serie normal, esgoto predial, dn 40 mm, junta soldável, fornecido e instalado em ramal de descarga ou ramal de esgoto sanitário. Af_12/2014</v>
          </cell>
          <cell r="C3557" t="str">
            <v>un</v>
          </cell>
          <cell r="D3557" t="str">
            <v>4,64</v>
          </cell>
        </row>
        <row r="3558">
          <cell r="A3558" t="str">
            <v>89753</v>
          </cell>
          <cell r="B3558" t="str">
            <v>Luva simples, pvc, serie normal, esgoto predial, dn 50 mm, junta elástica, fornecido e instalado em ramal de descarga ou ramal de esgoto sanitário. Af_12/2014</v>
          </cell>
          <cell r="C3558" t="str">
            <v>un</v>
          </cell>
          <cell r="D3558" t="str">
            <v>6,56</v>
          </cell>
        </row>
        <row r="3559">
          <cell r="A3559" t="str">
            <v>89754</v>
          </cell>
          <cell r="B3559" t="str">
            <v>Luva de correr, pvc, serie normal, esgoto predial, dn 50 mm, junta elástica, fornecido e instalado em ramal de descarga ou ramal de esgoto sanitário. Af_12/2014</v>
          </cell>
          <cell r="C3559" t="str">
            <v>un</v>
          </cell>
          <cell r="D3559" t="str">
            <v>11,79</v>
          </cell>
        </row>
        <row r="3560">
          <cell r="A3560" t="str">
            <v>89755</v>
          </cell>
          <cell r="B3560" t="str">
            <v>Luva, cpvc, soldável, dn 28mm, instalado em ramal de distribuição de água   fornecimento e instalação. Af_12/2014</v>
          </cell>
          <cell r="C3560" t="str">
            <v>un</v>
          </cell>
          <cell r="D3560" t="str">
            <v>6,39</v>
          </cell>
        </row>
        <row r="3561">
          <cell r="A3561" t="str">
            <v>89756</v>
          </cell>
          <cell r="B3561" t="str">
            <v>Luva de correr, cpvc, soldável, dn 28mm, instalado em ramal de distribuição de água   fornecimento e instalação. Af_12/2014</v>
          </cell>
          <cell r="C3561" t="str">
            <v>un</v>
          </cell>
          <cell r="D3561" t="str">
            <v>9,91</v>
          </cell>
        </row>
        <row r="3562">
          <cell r="A3562" t="str">
            <v>89757</v>
          </cell>
          <cell r="B3562" t="str">
            <v>União, cpvc, soldável, dn 28mm, instalado em ramal de distribuição de água   fornecimento e instalação. Af_12/2014</v>
          </cell>
          <cell r="C3562" t="str">
            <v>un</v>
          </cell>
          <cell r="D3562" t="str">
            <v>14,40</v>
          </cell>
        </row>
        <row r="3563">
          <cell r="A3563" t="str">
            <v>89758</v>
          </cell>
          <cell r="B3563" t="str">
            <v>Conector, cpvc, soldável, dn 28mm x 1 , instalado em ramal de distribuição de água   fornecimento e instalação. Af_12/2014</v>
          </cell>
          <cell r="C3563" t="str">
            <v>un</v>
          </cell>
          <cell r="D3563" t="str">
            <v>21,71</v>
          </cell>
        </row>
        <row r="3564">
          <cell r="A3564" t="str">
            <v>89759</v>
          </cell>
          <cell r="B3564" t="str">
            <v>Bucha de redução, cpvc, soldável, dn 28mm x 22mm, instalado em ramal de distribuição de água - fornecimento e instalação. Af_12/2014</v>
          </cell>
          <cell r="C3564" t="str">
            <v>un</v>
          </cell>
          <cell r="D3564" t="str">
            <v>4,83</v>
          </cell>
        </row>
        <row r="3565">
          <cell r="A3565" t="str">
            <v>89760</v>
          </cell>
          <cell r="B3565" t="str">
            <v>Luva, cpvc, soldável, dn 35mm, instalado em ramal de distribuição de água - fornecimento e instalação. Af_12/2014</v>
          </cell>
          <cell r="C3565" t="str">
            <v>un</v>
          </cell>
          <cell r="D3565" t="str">
            <v>9,81</v>
          </cell>
        </row>
        <row r="3566">
          <cell r="A3566" t="str">
            <v>89761</v>
          </cell>
          <cell r="B3566" t="str">
            <v>Luva de correr, cpvc, soldável, dn 35mm, instalado em ramal de distribuição de água - fornecimento e instalação. Af_12/2014</v>
          </cell>
          <cell r="C3566" t="str">
            <v>un</v>
          </cell>
          <cell r="D3566" t="str">
            <v>15,07</v>
          </cell>
        </row>
        <row r="3567">
          <cell r="A3567" t="str">
            <v>89762</v>
          </cell>
          <cell r="B3567" t="str">
            <v>União, cpvc, soldável, dn35mm, instalado em ramal de distribuição de água - fornecimento e instalação. Af_12/2014</v>
          </cell>
          <cell r="C3567" t="str">
            <v>un</v>
          </cell>
          <cell r="D3567" t="str">
            <v>20,71</v>
          </cell>
        </row>
        <row r="3568">
          <cell r="A3568" t="str">
            <v>89763</v>
          </cell>
          <cell r="B3568" t="str">
            <v>Conector, cpvc, soldável, dn 35mm x 1 1/4 , instalado em ramal de distribuição de água - fornecimento e instalação. Af_12/2014</v>
          </cell>
          <cell r="C3568" t="str">
            <v>un</v>
          </cell>
          <cell r="D3568" t="str">
            <v>76,50</v>
          </cell>
        </row>
        <row r="3569">
          <cell r="A3569" t="str">
            <v>89764</v>
          </cell>
          <cell r="B3569" t="str">
            <v>Bucha de redução, cpvc, soldável, dn35mm x 28mm, instalado em ramal de distribuição de água - fornecimento e instalação. Af_12/2014</v>
          </cell>
          <cell r="C3569" t="str">
            <v>un</v>
          </cell>
          <cell r="D3569" t="str">
            <v>16,20</v>
          </cell>
        </row>
        <row r="3570">
          <cell r="A3570" t="str">
            <v>89765</v>
          </cell>
          <cell r="B3570" t="str">
            <v>Te, cpvc, soldável, dn 22mm, instalado em ramal de distribuição de água - fornecimento e instalação. Af_12/2014</v>
          </cell>
          <cell r="C3570" t="str">
            <v>un</v>
          </cell>
          <cell r="D3570" t="str">
            <v>8,32</v>
          </cell>
        </row>
        <row r="3571">
          <cell r="A3571" t="str">
            <v>89766</v>
          </cell>
          <cell r="B3571" t="str">
            <v>Te de transição, cpvc, soldável, dn 22mm x 1/2 , instalado em ramal de distribuição de água   fornecimento e instalação. Af_12/2014</v>
          </cell>
          <cell r="C3571" t="str">
            <v>un</v>
          </cell>
          <cell r="D3571" t="str">
            <v>11,27</v>
          </cell>
        </row>
        <row r="3572">
          <cell r="A3572" t="str">
            <v>89767</v>
          </cell>
          <cell r="B3572" t="str">
            <v>Tê misturador, cpvc, soldável, dn 22mm, instalado em ramal de distribuição de água - fornecimento e instalação. Af_12/2014</v>
          </cell>
          <cell r="C3572" t="str">
            <v>un</v>
          </cell>
          <cell r="D3572" t="str">
            <v>11,27</v>
          </cell>
        </row>
        <row r="3573">
          <cell r="A3573" t="str">
            <v>89768</v>
          </cell>
          <cell r="B3573" t="str">
            <v>Tê, cpvc, soldável, dn 28mm, instalado em ramal de distribuição de água - fornecimento e instalação. Af_12/2014</v>
          </cell>
          <cell r="C3573" t="str">
            <v>un</v>
          </cell>
          <cell r="D3573" t="str">
            <v>11,78</v>
          </cell>
        </row>
        <row r="3574">
          <cell r="A3574" t="str">
            <v>89769</v>
          </cell>
          <cell r="B3574" t="str">
            <v>Tê, cpvc, soldável, dn35mm, instalado em ramal de distribuição de água - fornecimento e instalação. Af_12/2014</v>
          </cell>
          <cell r="C3574" t="str">
            <v>un</v>
          </cell>
          <cell r="D3574" t="str">
            <v>24,84</v>
          </cell>
        </row>
        <row r="3575">
          <cell r="A3575" t="str">
            <v>89772</v>
          </cell>
          <cell r="B3575" t="str">
            <v>Tubo, cpvc, soldável, dn 54mm, instalado em prumada de água  fornecimento e instalação. Af_12/2014</v>
          </cell>
          <cell r="C3575" t="str">
            <v>m</v>
          </cell>
          <cell r="D3575" t="str">
            <v>48,76</v>
          </cell>
        </row>
        <row r="3576">
          <cell r="A3576" t="str">
            <v>89774</v>
          </cell>
          <cell r="B3576" t="str">
            <v>Luva simples, pvc, serie normal, esgoto predial, dn 75 mm, junta elástica, fornecido e instalado em ramal de descarga ou ramal de esgoto sanitário. Af_12/2014</v>
          </cell>
          <cell r="C3576" t="str">
            <v>un</v>
          </cell>
          <cell r="D3576" t="str">
            <v>10,91</v>
          </cell>
        </row>
        <row r="3577">
          <cell r="A3577" t="str">
            <v>89776</v>
          </cell>
          <cell r="B3577" t="str">
            <v>Luva de correr, pvc, serie normal, esgoto predial, dn 75 mm, junta elástica, fornecido e instalado em ramal de descarga ou ramal de esgoto sanitário. Af_12/2014</v>
          </cell>
          <cell r="C3577" t="str">
            <v>un</v>
          </cell>
          <cell r="D3577" t="str">
            <v>14,95</v>
          </cell>
        </row>
        <row r="3578">
          <cell r="A3578" t="str">
            <v>89777</v>
          </cell>
          <cell r="B3578" t="str">
            <v>Joelho 90 graus, cpvc, soldável, dn 35mm, instalado em prumada de água  fornecimento e instalação. Af_12/2014</v>
          </cell>
          <cell r="C3578" t="str">
            <v>un</v>
          </cell>
          <cell r="D3578" t="str">
            <v>12,90</v>
          </cell>
        </row>
        <row r="3579">
          <cell r="A3579" t="str">
            <v>89778</v>
          </cell>
          <cell r="B3579" t="str">
            <v>Luva simples, pvc, serie normal, esgoto predial, dn 100 mm, junta elástica, fornecido e instalado em ramal de descarga ou ramal de esgoto sanitário. Af_12/2014</v>
          </cell>
          <cell r="C3579" t="str">
            <v>un</v>
          </cell>
          <cell r="D3579" t="str">
            <v>13,74</v>
          </cell>
        </row>
        <row r="3580">
          <cell r="A3580" t="str">
            <v>89779</v>
          </cell>
          <cell r="B3580" t="str">
            <v>Luva de correr, pvc, serie normal, esgoto predial, dn 100 mm, junta elástica, fornecido e instalado em ramal de descarga ou ramal de esgoto sanitário. Af_12/2014</v>
          </cell>
          <cell r="C3580" t="str">
            <v>un</v>
          </cell>
          <cell r="D3580" t="str">
            <v>21,22</v>
          </cell>
        </row>
        <row r="3581">
          <cell r="A3581" t="str">
            <v>89780</v>
          </cell>
          <cell r="B3581" t="str">
            <v>Joelho 45 graus, cpvc, soldável, dn 35mm, instalado em prumada de água - fornecimento e instalação. Af_12/2014</v>
          </cell>
          <cell r="C3581" t="str">
            <v>un</v>
          </cell>
          <cell r="D3581" t="str">
            <v>12,90</v>
          </cell>
        </row>
        <row r="3582">
          <cell r="A3582" t="str">
            <v>89781</v>
          </cell>
          <cell r="B3582" t="str">
            <v>Joelho 90 graus, cpvc, soldável, dn 42mm, instalado em prumada de água  fornecimento e instalação. Af_12/2014</v>
          </cell>
          <cell r="C3582" t="str">
            <v>un</v>
          </cell>
          <cell r="D3582" t="str">
            <v>18,73</v>
          </cell>
        </row>
        <row r="3583">
          <cell r="A3583" t="str">
            <v>89782</v>
          </cell>
          <cell r="B3583" t="str">
            <v>Te, pvc, serie normal, esgoto predial, dn 40 x 40 mm, junta soldável, fornecido e instalado em ramal de descarga ou ramal de esgoto sanitário. Af_12/2014</v>
          </cell>
          <cell r="C3583" t="str">
            <v>un</v>
          </cell>
          <cell r="D3583" t="str">
            <v>8,98</v>
          </cell>
        </row>
        <row r="3584">
          <cell r="A3584" t="str">
            <v>89783</v>
          </cell>
          <cell r="B3584" t="str">
            <v>Junção simples, pvc, serie normal, esgoto predial, dn 40 mm, junta soldável, fornecido e instalado em ramal de descarga ou ramal de esgoto sanitário. Af_12/2014</v>
          </cell>
          <cell r="C3584" t="str">
            <v>un</v>
          </cell>
          <cell r="D3584" t="str">
            <v>9,17</v>
          </cell>
        </row>
        <row r="3585">
          <cell r="A3585" t="str">
            <v>89784</v>
          </cell>
          <cell r="B3585" t="str">
            <v>Te, pvc, serie normal, esgoto predial, dn 50 x 50 mm, junta elástica, fornecido e instalado em ramal de descarga ou ramal de esgoto sanitário. Af_12/2014</v>
          </cell>
          <cell r="C3585" t="str">
            <v>un</v>
          </cell>
          <cell r="D3585" t="str">
            <v>14,44</v>
          </cell>
        </row>
        <row r="3586">
          <cell r="A3586" t="str">
            <v>89785</v>
          </cell>
          <cell r="B3586" t="str">
            <v>Junção simples, pvc, serie normal, esgoto predial, dn 50 x 50 mm, junta elástica, fornecido e instalado em ramal de descarga ou ramal de esgoto sanitário. Af_12/2014</v>
          </cell>
          <cell r="C3586" t="str">
            <v>un</v>
          </cell>
          <cell r="D3586" t="str">
            <v>15,69</v>
          </cell>
        </row>
        <row r="3587">
          <cell r="A3587" t="str">
            <v>89786</v>
          </cell>
          <cell r="B3587" t="str">
            <v>Te, pvc, serie normal, esgoto predial, dn 75 x 75 mm, junta elástica, fornecido e instalado em ramal de descarga ou ramal de esgoto sanitário. Af_12/2014</v>
          </cell>
          <cell r="C3587" t="str">
            <v>un</v>
          </cell>
          <cell r="D3587" t="str">
            <v>23,77</v>
          </cell>
        </row>
        <row r="3588">
          <cell r="A3588" t="str">
            <v>89787</v>
          </cell>
          <cell r="B3588" t="str">
            <v>Joelho 45 graus, cpvc, soldável, dn 42mm, instalado em prumada de água  fornecimento e instalação. Af_12/2014</v>
          </cell>
          <cell r="C3588" t="str">
            <v>un</v>
          </cell>
          <cell r="D3588" t="str">
            <v>18,73</v>
          </cell>
        </row>
        <row r="3589">
          <cell r="A3589" t="str">
            <v>89788</v>
          </cell>
          <cell r="B3589" t="str">
            <v>Joelho 90 graus, cpvc, soldável, dn 54mm, instalado em prumada de água  fornecimento e instalação. Af_12/2014</v>
          </cell>
          <cell r="C3589" t="str">
            <v>un</v>
          </cell>
          <cell r="D3589" t="str">
            <v>35,24</v>
          </cell>
        </row>
        <row r="3590">
          <cell r="A3590" t="str">
            <v>89789</v>
          </cell>
          <cell r="B3590" t="str">
            <v>Joelho 45 graus, cpvc, soldável, dn 54mm, instalado em prumada de água  fornecimento e instalação. Af_12/2014</v>
          </cell>
          <cell r="C3590" t="str">
            <v>un</v>
          </cell>
          <cell r="D3590" t="str">
            <v>35,76</v>
          </cell>
        </row>
        <row r="3591">
          <cell r="A3591" t="str">
            <v>89790</v>
          </cell>
          <cell r="B3591" t="str">
            <v>Joelho 90 graus, cpvc, soldável, dn 73mm, instalado em prumada de água  fornecimento e instalação. Af_12/2014</v>
          </cell>
          <cell r="C3591" t="str">
            <v>un</v>
          </cell>
          <cell r="D3591" t="str">
            <v>84,51</v>
          </cell>
        </row>
        <row r="3592">
          <cell r="A3592" t="str">
            <v>89791</v>
          </cell>
          <cell r="B3592" t="str">
            <v>Joelho 45 graus, cpvc, soldável, dn 73mm, instalado em prumada de água  fornecimento e instalação. Af_12/2014</v>
          </cell>
          <cell r="C3592" t="str">
            <v>un</v>
          </cell>
          <cell r="D3592" t="str">
            <v>86,42</v>
          </cell>
        </row>
        <row r="3593">
          <cell r="A3593" t="str">
            <v>89792</v>
          </cell>
          <cell r="B3593" t="str">
            <v>Joelho 90 graus, cpvc, soldável, dn 89mm, instalado em prumada de água  fornecimento e instalação. Af_12/2014</v>
          </cell>
          <cell r="C3593" t="str">
            <v>un</v>
          </cell>
          <cell r="D3593" t="str">
            <v>99,64</v>
          </cell>
        </row>
        <row r="3594">
          <cell r="A3594" t="str">
            <v>89793</v>
          </cell>
          <cell r="B3594" t="str">
            <v>Joelho 45 graus, cpvc, soldável, dn 89mm, instalado em prumada de água  fornecimento e instalação. Af_12/2014</v>
          </cell>
          <cell r="C3594" t="str">
            <v>un</v>
          </cell>
          <cell r="D3594" t="str">
            <v>102,21</v>
          </cell>
        </row>
        <row r="3595">
          <cell r="A3595" t="str">
            <v>89794</v>
          </cell>
          <cell r="B3595" t="str">
            <v>Luva, cpvc, soldável, dn 35mm, instalado em prumada de água  fornecimento e instalação. Af_12/2014</v>
          </cell>
          <cell r="C3595" t="str">
            <v>un</v>
          </cell>
          <cell r="D3595" t="str">
            <v>8,97</v>
          </cell>
        </row>
        <row r="3596">
          <cell r="A3596" t="str">
            <v>89795</v>
          </cell>
          <cell r="B3596" t="str">
            <v>Junção simples, pvc, serie normal, esgoto predial, dn 75 x 75 mm, junta elástica, fornecido e instalado em ramal de descarga ou ramal de esgoto sanitário. Af_12/2014</v>
          </cell>
          <cell r="C3596" t="str">
            <v>un</v>
          </cell>
          <cell r="D3596" t="str">
            <v>25,48</v>
          </cell>
        </row>
        <row r="3597">
          <cell r="A3597" t="str">
            <v>89796</v>
          </cell>
          <cell r="B3597" t="str">
            <v>Te, pvc, serie normal, esgoto predial, dn 100 x 100 mm, junta elástica, fornecido e instalado em ramal de descarga ou ramal de esgoto sanitário. Af_12/2014</v>
          </cell>
          <cell r="C3597" t="str">
            <v>un</v>
          </cell>
          <cell r="D3597" t="str">
            <v>29,47</v>
          </cell>
        </row>
        <row r="3598">
          <cell r="A3598" t="str">
            <v>89797</v>
          </cell>
          <cell r="B3598" t="str">
            <v>Junção simples, pvc, serie normal, esgoto predial, dn 100 x 100 mm, junta elástica, fornecido e instalado em ramal de descarga ou ramal de esgoto sanitário. Af_12/2014</v>
          </cell>
          <cell r="C3598" t="str">
            <v>un</v>
          </cell>
          <cell r="D3598" t="str">
            <v>33,48</v>
          </cell>
        </row>
        <row r="3599">
          <cell r="A3599" t="str">
            <v>89801</v>
          </cell>
          <cell r="B3599" t="str">
            <v>Joelho 90 graus, pvc, serie normal, esgoto predial, dn 50 mm, junta elástica, fornecido e instalado em prumada de esgoto sanitário ou ventilação. Af_12/2014</v>
          </cell>
          <cell r="C3599" t="str">
            <v>un</v>
          </cell>
          <cell r="D3599" t="str">
            <v>4,83</v>
          </cell>
        </row>
        <row r="3600">
          <cell r="A3600" t="str">
            <v>89802</v>
          </cell>
          <cell r="B3600" t="str">
            <v>Joelho 45 graus, pvc, serie normal, esgoto predial, dn 50 mm, junta elástica, fornecido e instalado em prumada de esgoto sanitário ou ventilação. Af_12/2014</v>
          </cell>
          <cell r="C3600" t="str">
            <v>un</v>
          </cell>
          <cell r="D3600" t="str">
            <v>5,27</v>
          </cell>
        </row>
        <row r="3601">
          <cell r="A3601" t="str">
            <v>89803</v>
          </cell>
          <cell r="B3601" t="str">
            <v>Curva curta 90 graus, pvc, serie normal, esgoto predial, dn 50 mm, junta elástica, fornecido e instalado em prumada de esgoto sanitário ou ventilação. Af_12/2014</v>
          </cell>
          <cell r="C3601" t="str">
            <v>un</v>
          </cell>
          <cell r="D3601" t="str">
            <v>9,98</v>
          </cell>
        </row>
        <row r="3602">
          <cell r="A3602" t="str">
            <v>89804</v>
          </cell>
          <cell r="B3602" t="str">
            <v>Curva longa 90 graus, pvc, serie normal, esgoto predial, dn 50 mm, junta elástica, fornecido e instalado em prumada de esgoto sanitário ou ventilação. Af_12/2014</v>
          </cell>
          <cell r="C3602" t="str">
            <v>un</v>
          </cell>
          <cell r="D3602" t="str">
            <v>10,70</v>
          </cell>
        </row>
        <row r="3603">
          <cell r="A3603" t="str">
            <v>89805</v>
          </cell>
          <cell r="B3603" t="str">
            <v>Joelho 90 graus, pvc, serie normal, esgoto predial, dn 75 mm, junta elástica, fornecido e instalado em prumada de esgoto sanitário ou ventilação. Af_12/2014</v>
          </cell>
          <cell r="C3603" t="str">
            <v>un</v>
          </cell>
          <cell r="D3603" t="str">
            <v>9,83</v>
          </cell>
        </row>
        <row r="3604">
          <cell r="A3604" t="str">
            <v>89806</v>
          </cell>
          <cell r="B3604" t="str">
            <v>Joelho 45 graus, pvc, serie normal, esgoto predial, dn 75 mm, junta elástica, fornecido e instalado em prumada de esgoto sanitário ou ventilação. Af_12/2014</v>
          </cell>
          <cell r="C3604" t="str">
            <v>un</v>
          </cell>
          <cell r="D3604" t="str">
            <v>10,45</v>
          </cell>
        </row>
        <row r="3605">
          <cell r="A3605" t="str">
            <v>89807</v>
          </cell>
          <cell r="B3605" t="str">
            <v>Curva curta 90 graus, pvc, serie normal, esgoto predial, dn 75 mm, junta elástica, fornecido e instalado em prumada de esgoto sanitário ou ventilação. Af_12/2014</v>
          </cell>
          <cell r="C3605" t="str">
            <v>un</v>
          </cell>
          <cell r="D3605" t="str">
            <v>18,75</v>
          </cell>
        </row>
        <row r="3606">
          <cell r="A3606" t="str">
            <v>89808</v>
          </cell>
          <cell r="B3606" t="str">
            <v>Curva longa 90 graus, pvc, serie normal, esgoto predial, dn 75 mm, junta elástica, fornecido e instalado em prumada de esgoto sanitário ou ventilação. Af_12/2014</v>
          </cell>
          <cell r="C3606" t="str">
            <v>un</v>
          </cell>
          <cell r="D3606" t="str">
            <v>27,70</v>
          </cell>
        </row>
        <row r="3607">
          <cell r="A3607" t="str">
            <v>89809</v>
          </cell>
          <cell r="B3607" t="str">
            <v>Joelho 90 graus, pvc, serie normal, esgoto predial, dn 100 mm, junta elástica, fornecido e instalado em prumada de esgoto sanitário ou ventilação. Af_12/2014</v>
          </cell>
          <cell r="C3607" t="str">
            <v>un</v>
          </cell>
          <cell r="D3607" t="str">
            <v>13,30</v>
          </cell>
        </row>
        <row r="3608">
          <cell r="A3608" t="str">
            <v>89810</v>
          </cell>
          <cell r="B3608" t="str">
            <v>Joelho 45 graus, pvc, serie normal, esgoto predial, dn 100 mm, junta elástica, fornecido e instalado em prumada de esgoto sanitário ou ventilação. Af_12/2014</v>
          </cell>
          <cell r="C3608" t="str">
            <v>un</v>
          </cell>
          <cell r="D3608" t="str">
            <v>13,26</v>
          </cell>
        </row>
        <row r="3609">
          <cell r="A3609" t="str">
            <v>89811</v>
          </cell>
          <cell r="B3609" t="str">
            <v>Curva curta 90 graus, pvc, serie normal, esgoto predial, dn 100 mm, junta elástica, fornecido e instalado em prumada de esgoto sanitário ou ventilação. Af_12/2014</v>
          </cell>
          <cell r="C3609" t="str">
            <v>un</v>
          </cell>
          <cell r="D3609" t="str">
            <v>23,00</v>
          </cell>
        </row>
        <row r="3610">
          <cell r="A3610" t="str">
            <v>89812</v>
          </cell>
          <cell r="B3610" t="str">
            <v>Curva longa 90 graus, pvc, serie normal, esgoto predial, dn 100 mm, junta elástica, fornecido e instalado em prumada de esgoto sanitário ou ventilação. Af_12/2014</v>
          </cell>
          <cell r="C3610" t="str">
            <v>un</v>
          </cell>
          <cell r="D3610" t="str">
            <v>40,22</v>
          </cell>
        </row>
        <row r="3611">
          <cell r="A3611" t="str">
            <v>89813</v>
          </cell>
          <cell r="B3611" t="str">
            <v>Luva simples, pvc, serie normal, esgoto predial, dn 50 mm, junta elástica, fornecido e instalado em prumada de esgoto sanitário ou ventilação. Af_12/2014</v>
          </cell>
          <cell r="C3611" t="str">
            <v>un</v>
          </cell>
          <cell r="D3611" t="str">
            <v>4,73</v>
          </cell>
        </row>
        <row r="3612">
          <cell r="A3612" t="str">
            <v>89814</v>
          </cell>
          <cell r="B3612" t="str">
            <v>Luva de correr, pvc, serie normal, esgoto predial, dn 50 mm, junta elástica, fornecido e instalado em prumada de esgoto sanitário ou ventilação. Af_12/2014</v>
          </cell>
          <cell r="C3612" t="str">
            <v>un</v>
          </cell>
          <cell r="D3612" t="str">
            <v>9,96</v>
          </cell>
        </row>
        <row r="3613">
          <cell r="A3613" t="str">
            <v>89815</v>
          </cell>
          <cell r="B3613" t="str">
            <v>Luva de correr, cpvc, soldável, dn 35mm, instalado em prumada de água  fornecimento e instalação. Af_12/2014</v>
          </cell>
          <cell r="C3613" t="str">
            <v>un</v>
          </cell>
          <cell r="D3613" t="str">
            <v>14,23</v>
          </cell>
        </row>
        <row r="3614">
          <cell r="A3614" t="str">
            <v>89816</v>
          </cell>
          <cell r="B3614" t="str">
            <v>União, cpvc, soldável, dn35mm, instalado em prumada de água  fornecimento e instalação. Af_12/2014</v>
          </cell>
          <cell r="C3614" t="str">
            <v>un</v>
          </cell>
          <cell r="D3614" t="str">
            <v>19,87</v>
          </cell>
        </row>
        <row r="3615">
          <cell r="A3615" t="str">
            <v>89817</v>
          </cell>
          <cell r="B3615" t="str">
            <v>Luva simples, pvc, serie normal, esgoto predial, dn 75 mm, junta elástica, fornecido e instalado em prumada de esgoto sanitário ou ventilação. Af_12/2014</v>
          </cell>
          <cell r="C3615" t="str">
            <v>un</v>
          </cell>
          <cell r="D3615" t="str">
            <v>8,34</v>
          </cell>
        </row>
        <row r="3616">
          <cell r="A3616" t="str">
            <v>89818</v>
          </cell>
          <cell r="B3616" t="str">
            <v>Conector, cpvc, soldável, dn 35mm x 1 1/4, instalado em prumada de água  fornecimento e instalação. Af_12/2014</v>
          </cell>
          <cell r="C3616" t="str">
            <v>un</v>
          </cell>
          <cell r="D3616" t="str">
            <v>75,66</v>
          </cell>
        </row>
        <row r="3617">
          <cell r="A3617" t="str">
            <v>89819</v>
          </cell>
          <cell r="B3617" t="str">
            <v>Luva de correr, pvc, serie normal, esgoto predial, dn 75 mm, junta elástica, fornecido e instalado em prumada de esgoto sanitário ou ventilação. Af_12/2014</v>
          </cell>
          <cell r="C3617" t="str">
            <v>un</v>
          </cell>
          <cell r="D3617" t="str">
            <v>12,38</v>
          </cell>
        </row>
        <row r="3618">
          <cell r="A3618" t="str">
            <v>89820</v>
          </cell>
          <cell r="B3618" t="str">
            <v>Bucha de redução, cpvc, soldável, dn35mm x 28mm, instalado em prumada de água  fornecimento e instalação. Af_12/2014</v>
          </cell>
          <cell r="C3618" t="str">
            <v>un</v>
          </cell>
          <cell r="D3618" t="str">
            <v>15,36</v>
          </cell>
        </row>
        <row r="3619">
          <cell r="A3619" t="str">
            <v>89821</v>
          </cell>
          <cell r="B3619" t="str">
            <v>Luva simples, pvc, serie normal, esgoto predial, dn 100 mm, junta elástica, fornecido e instalado em prumada de esgoto sanitário ou ventilação. Af_12/2014</v>
          </cell>
          <cell r="C3619" t="str">
            <v>un</v>
          </cell>
          <cell r="D3619" t="str">
            <v>10,43</v>
          </cell>
        </row>
        <row r="3620">
          <cell r="A3620" t="str">
            <v>89822</v>
          </cell>
          <cell r="B3620" t="str">
            <v>Luva, cpvc, soldável, dn 42mm, instalado em prumada de água  fornecimento e instalação. Af_12/2014</v>
          </cell>
          <cell r="C3620" t="str">
            <v>un</v>
          </cell>
          <cell r="D3620" t="str">
            <v>11,62</v>
          </cell>
        </row>
        <row r="3621">
          <cell r="A3621" t="str">
            <v>89823</v>
          </cell>
          <cell r="B3621" t="str">
            <v>Luva de correr, pvc, serie normal, esgoto predial, dn 100 mm, junta elástica, fornecido e instalado em prumada de esgoto sanitário ou ventilação. Af_12/2014</v>
          </cell>
          <cell r="C3621" t="str">
            <v>un</v>
          </cell>
          <cell r="D3621" t="str">
            <v>17,91</v>
          </cell>
        </row>
        <row r="3622">
          <cell r="A3622" t="str">
            <v>89824</v>
          </cell>
          <cell r="B3622" t="str">
            <v>Luva de correr, cpvc, soldável, dn 42mm, instalado em prumada de água  fornecimento e instalação. Af_12/2014</v>
          </cell>
          <cell r="C3622" t="str">
            <v>un</v>
          </cell>
          <cell r="D3622" t="str">
            <v>19,12</v>
          </cell>
        </row>
        <row r="3623">
          <cell r="A3623" t="str">
            <v>89825</v>
          </cell>
          <cell r="B3623" t="str">
            <v>Te, pvc, serie normal, esgoto predial, dn 50 x 50 mm, junta elástica, fornecido e instalado em prumada de esgoto sanitário ou ventilação. Af_12/2014</v>
          </cell>
          <cell r="C3623" t="str">
            <v>un</v>
          </cell>
          <cell r="D3623" t="str">
            <v>10,40</v>
          </cell>
        </row>
        <row r="3624">
          <cell r="A3624" t="str">
            <v>89826</v>
          </cell>
          <cell r="B3624" t="str">
            <v>Luva de transição, cpvc, soldável, dn42mm x 1.1/2, instalado em prumada de água  fornecimento e instalação. Af_12/2014</v>
          </cell>
          <cell r="C3624" t="str">
            <v>un</v>
          </cell>
          <cell r="D3624" t="str">
            <v>77,46</v>
          </cell>
        </row>
        <row r="3625">
          <cell r="A3625" t="str">
            <v>89827</v>
          </cell>
          <cell r="B3625" t="str">
            <v>Junção simples, pvc, serie normal, esgoto predial, dn 50 x 50 mm, junta elástica, fornecido e instalado em prumada de esgoto sanitário ou ventilação. Af_12/2014</v>
          </cell>
          <cell r="C3625" t="str">
            <v>un</v>
          </cell>
          <cell r="D3625" t="str">
            <v>11,65</v>
          </cell>
        </row>
        <row r="3626">
          <cell r="A3626" t="str">
            <v>89828</v>
          </cell>
          <cell r="B3626" t="str">
            <v>União, cpvc, soldável, dn42mm, instalado em prumada de água  fornecimento e instalação. Af_12/2014</v>
          </cell>
          <cell r="C3626" t="str">
            <v>un</v>
          </cell>
          <cell r="D3626" t="str">
            <v>28,36</v>
          </cell>
        </row>
        <row r="3627">
          <cell r="A3627" t="str">
            <v>89829</v>
          </cell>
          <cell r="B3627" t="str">
            <v>Te, pvc, serie normal, esgoto predial, dn 75 x 75 mm, junta elástica, fornecido e instalado em prumada de esgoto sanitário ou ventilação. Af_12/2014</v>
          </cell>
          <cell r="C3627" t="str">
            <v>un</v>
          </cell>
          <cell r="D3627" t="str">
            <v>18,62</v>
          </cell>
        </row>
        <row r="3628">
          <cell r="A3628" t="str">
            <v>89830</v>
          </cell>
          <cell r="B3628" t="str">
            <v>Junção simples, pvc, serie normal, esgoto predial, dn 75 x 75 mm, junta elástica, fornecido e instalado em prumada de esgoto sanitário ou ventilação. Af_12/2014</v>
          </cell>
          <cell r="C3628" t="str">
            <v>un</v>
          </cell>
          <cell r="D3628" t="str">
            <v>20,33</v>
          </cell>
        </row>
        <row r="3629">
          <cell r="A3629" t="str">
            <v>89831</v>
          </cell>
          <cell r="B3629" t="str">
            <v>Conector, cpvc, soldável, dn 42mm x 1.1/2, instalado em prumada de água  fornecimento e instalação. Af_12/2014</v>
          </cell>
          <cell r="C3629" t="str">
            <v>un</v>
          </cell>
          <cell r="D3629" t="str">
            <v>92,33</v>
          </cell>
        </row>
        <row r="3630">
          <cell r="A3630" t="str">
            <v>89832</v>
          </cell>
          <cell r="B3630" t="str">
            <v>Bucha de redução, cpvc, soldável, dn 42mm x 22mm, instalado em ramal de distribuição de água - fornecimento e instalação. Af_12/2014</v>
          </cell>
          <cell r="C3630" t="str">
            <v>un</v>
          </cell>
          <cell r="D3630" t="str">
            <v>19,97</v>
          </cell>
        </row>
        <row r="3631">
          <cell r="A3631" t="str">
            <v>89833</v>
          </cell>
          <cell r="B3631" t="str">
            <v>Te, pvc, serie normal, esgoto predial, dn 100 x 100 mm, junta elástica, fornecido e instalado em prumada de esgoto sanitário ou ventilação. Af_12/2014</v>
          </cell>
          <cell r="C3631" t="str">
            <v>un</v>
          </cell>
          <cell r="D3631" t="str">
            <v>23,21</v>
          </cell>
        </row>
        <row r="3632">
          <cell r="A3632" t="str">
            <v>89834</v>
          </cell>
          <cell r="B3632" t="str">
            <v>Junção simples, pvc, serie normal, esgoto predial, dn 100 x 100 mm, junta elástica, fornecido e instalado em prumada de esgoto sanitário ou ventilação. Af_12/2014</v>
          </cell>
          <cell r="C3632" t="str">
            <v>un</v>
          </cell>
          <cell r="D3632" t="str">
            <v>27,22</v>
          </cell>
        </row>
        <row r="3633">
          <cell r="A3633" t="str">
            <v>89835</v>
          </cell>
          <cell r="B3633" t="str">
            <v>Luva, cpvc, soldável, dn 54mm, instalado em prumada de água  fornecimento e instalação. Af_12/2014</v>
          </cell>
          <cell r="C3633" t="str">
            <v>un</v>
          </cell>
          <cell r="D3633" t="str">
            <v>20,04</v>
          </cell>
        </row>
        <row r="3634">
          <cell r="A3634" t="str">
            <v>89836</v>
          </cell>
          <cell r="B3634" t="str">
            <v>Luva de transição, cpvc, soldável, dn 54mm x 2, instalado em prumada de água  fornecimento e instalação. Af_12/2014</v>
          </cell>
          <cell r="C3634" t="str">
            <v>un</v>
          </cell>
          <cell r="D3634" t="str">
            <v>124,61</v>
          </cell>
        </row>
        <row r="3635">
          <cell r="A3635" t="str">
            <v>89837</v>
          </cell>
          <cell r="B3635" t="str">
            <v>União, cpvc, soldável, dn 54mm, instalado em prumada de água  fornecimento e instalação. Af_12/2014</v>
          </cell>
          <cell r="C3635" t="str">
            <v>un</v>
          </cell>
          <cell r="D3635" t="str">
            <v>62,95</v>
          </cell>
        </row>
        <row r="3636">
          <cell r="A3636" t="str">
            <v>89838</v>
          </cell>
          <cell r="B3636" t="str">
            <v>Luva, cpvc, soldável, dn 73mm, instalado em prumada de água  fornecimento e instalação. Af_12/2014</v>
          </cell>
          <cell r="C3636" t="str">
            <v>un</v>
          </cell>
          <cell r="D3636" t="str">
            <v>69,12</v>
          </cell>
        </row>
        <row r="3637">
          <cell r="A3637" t="str">
            <v>89839</v>
          </cell>
          <cell r="B3637" t="str">
            <v>União, cpvc, soldável, dn 73mm, instalado em prumada de água  fornecimento e instalação. Af_12/2014</v>
          </cell>
          <cell r="C3637" t="str">
            <v>un</v>
          </cell>
          <cell r="D3637" t="str">
            <v>91,06</v>
          </cell>
        </row>
        <row r="3638">
          <cell r="A3638" t="str">
            <v>89840</v>
          </cell>
          <cell r="B3638" t="str">
            <v>Luva, cpvc, soldável, dn 89mm, instalado em prumada de água  fornecimento e instalação. Af_12/2014</v>
          </cell>
          <cell r="C3638" t="str">
            <v>un</v>
          </cell>
          <cell r="D3638" t="str">
            <v>80,18</v>
          </cell>
        </row>
        <row r="3639">
          <cell r="A3639" t="str">
            <v>89841</v>
          </cell>
          <cell r="B3639" t="str">
            <v>União, cpvc, soldável, dn 89mm, instalado em prumada de água  fornecimento e instalação. Af_12/2014</v>
          </cell>
          <cell r="C3639" t="str">
            <v>un</v>
          </cell>
          <cell r="D3639" t="str">
            <v>133,19</v>
          </cell>
        </row>
        <row r="3640">
          <cell r="A3640" t="str">
            <v>89842</v>
          </cell>
          <cell r="B3640" t="str">
            <v>Tê, cpvc, soldável, dn 35mm, instalado em prumada de água  fornecimento e instalação. Af_12/2014</v>
          </cell>
          <cell r="C3640" t="str">
            <v>un</v>
          </cell>
          <cell r="D3640" t="str">
            <v>23,15</v>
          </cell>
        </row>
        <row r="3641">
          <cell r="A3641" t="str">
            <v>89844</v>
          </cell>
          <cell r="B3641" t="str">
            <v>Te, cpvc, soldável, dn  42mm, instalado em prumada de água  fornecimento e instalação. Af_12/2014</v>
          </cell>
          <cell r="C3641" t="str">
            <v>un</v>
          </cell>
          <cell r="D3641" t="str">
            <v>29,29</v>
          </cell>
        </row>
        <row r="3642">
          <cell r="A3642" t="str">
            <v>89845</v>
          </cell>
          <cell r="B3642" t="str">
            <v>Tê, cpvc, soldável, dn 54 mm, instalado em prumada de água  fornecimento e instalação. Af_12/2014</v>
          </cell>
          <cell r="C3642" t="str">
            <v>un</v>
          </cell>
          <cell r="D3642" t="str">
            <v>44,70</v>
          </cell>
        </row>
        <row r="3643">
          <cell r="A3643" t="str">
            <v>89846</v>
          </cell>
          <cell r="B3643" t="str">
            <v>Tê, cpvc, soldável, dn 73mm, instalado em prumada de água  fornecimento e instalação. Af_12/2014</v>
          </cell>
          <cell r="C3643" t="str">
            <v>un</v>
          </cell>
          <cell r="D3643" t="str">
            <v>97,72</v>
          </cell>
        </row>
        <row r="3644">
          <cell r="A3644" t="str">
            <v>89847</v>
          </cell>
          <cell r="B3644" t="str">
            <v>Tê, cpvc, soldável, dn 89mm, instalado em prumada de água  fornecimento e instalação. Af_12/2014</v>
          </cell>
          <cell r="C3644" t="str">
            <v>un</v>
          </cell>
          <cell r="D3644" t="str">
            <v>120,24</v>
          </cell>
        </row>
        <row r="3645">
          <cell r="A3645" t="str">
            <v>89850</v>
          </cell>
          <cell r="B3645" t="str">
            <v>Joelho 90 graus, pvc, serie normal, esgoto predial, dn 100 mm, junta elástica, fornecido e instalado em subcoletor aéreo de esgoto sanitário. Af_12/2014</v>
          </cell>
          <cell r="C3645" t="str">
            <v>un</v>
          </cell>
          <cell r="D3645" t="str">
            <v>17,71</v>
          </cell>
        </row>
        <row r="3646">
          <cell r="A3646" t="str">
            <v>89851</v>
          </cell>
          <cell r="B3646" t="str">
            <v>Joelho 45 graus, pvc, serie normal, esgoto predial, dn 100 mm, junta elástica, fornecido e instalado em subcoletor aéreo de esgoto sanitário. Af_12/2014</v>
          </cell>
          <cell r="C3646" t="str">
            <v>un</v>
          </cell>
          <cell r="D3646" t="str">
            <v>17,67</v>
          </cell>
        </row>
        <row r="3647">
          <cell r="A3647" t="str">
            <v>89852</v>
          </cell>
          <cell r="B3647" t="str">
            <v>Curva curta 90 graus, pvc, serie normal, esgoto predial, dn 100 mm, junta elástica, fornecido e instalado em subcoletor aéreo de esgoto sanitário. Af_12/2014</v>
          </cell>
          <cell r="C3647" t="str">
            <v>un</v>
          </cell>
          <cell r="D3647" t="str">
            <v>27,41</v>
          </cell>
        </row>
        <row r="3648">
          <cell r="A3648" t="str">
            <v>89853</v>
          </cell>
          <cell r="B3648" t="str">
            <v>Curva longa 90 graus, pvc, serie normal, esgoto predial, dn 100 mm, junta elástica, fornecido e instalado em subcoletor aéreo de esgoto sanitário. Af_12/2014</v>
          </cell>
          <cell r="C3648" t="str">
            <v>un</v>
          </cell>
          <cell r="D3648" t="str">
            <v>44,63</v>
          </cell>
        </row>
        <row r="3649">
          <cell r="A3649" t="str">
            <v>89854</v>
          </cell>
          <cell r="B3649" t="str">
            <v>Joelho 90 graus, pvc, serie normal, esgoto predial, dn 150 mm, junta elástica, fornecido e instalado em subcoletor aéreo de esgoto sanitário. Af_12/2014</v>
          </cell>
          <cell r="C3649" t="str">
            <v>un</v>
          </cell>
          <cell r="D3649" t="str">
            <v>57,44</v>
          </cell>
        </row>
        <row r="3650">
          <cell r="A3650" t="str">
            <v>89855</v>
          </cell>
          <cell r="B3650" t="str">
            <v>Joelho 45 graus, pvc, serie normal, esgoto predial, dn 150 mm, junta elástica, fornecido e instalado em subcoletor aéreo de esgoto sanitário. Af_12/2014</v>
          </cell>
          <cell r="C3650" t="str">
            <v>un</v>
          </cell>
          <cell r="D3650" t="str">
            <v>60,90</v>
          </cell>
        </row>
        <row r="3651">
          <cell r="A3651" t="str">
            <v>89856</v>
          </cell>
          <cell r="B3651" t="str">
            <v>Luva simples, pvc, serie normal, esgoto predial, dn 100 mm, junta elástica, fornecido e instalado em subcoletor aéreo de esgoto sanitário. Af_12/2014</v>
          </cell>
          <cell r="C3651" t="str">
            <v>un</v>
          </cell>
          <cell r="D3651" t="str">
            <v>13,37</v>
          </cell>
        </row>
        <row r="3652">
          <cell r="A3652" t="str">
            <v>89857</v>
          </cell>
          <cell r="B3652" t="str">
            <v>Luva de correr, pvc, serie normal, esgoto predial, dn 100 mm, junta elástica, fornecido e instalado em subcoletor aéreo de esgoto sanitário. Af_12/2014</v>
          </cell>
          <cell r="C3652" t="str">
            <v>un</v>
          </cell>
          <cell r="D3652" t="str">
            <v>20,85</v>
          </cell>
        </row>
        <row r="3653">
          <cell r="A3653" t="str">
            <v>89859</v>
          </cell>
          <cell r="B3653" t="str">
            <v>Luva de correr, pvc, serie normal, esgoto predial, dn 150 mm, junta elástica, fornecido e instalado em subcoletor aéreo de esgoto sanitário. Af_12/2014</v>
          </cell>
          <cell r="C3653" t="str">
            <v>un</v>
          </cell>
          <cell r="D3653" t="str">
            <v>57,92</v>
          </cell>
        </row>
        <row r="3654">
          <cell r="A3654" t="str">
            <v>89860</v>
          </cell>
          <cell r="B3654" t="str">
            <v>Te, pvc, serie normal, esgoto predial, dn 100 x 100 mm, junta elástica, fornecido e instalado em subcoletor aéreo de esgoto sanitário. Af_12/2014</v>
          </cell>
          <cell r="C3654" t="str">
            <v>un</v>
          </cell>
          <cell r="D3654" t="str">
            <v>29,10</v>
          </cell>
        </row>
        <row r="3655">
          <cell r="A3655" t="str">
            <v>89861</v>
          </cell>
          <cell r="B3655" t="str">
            <v>Junção simples, pvc, serie normal, esgoto predial, dn 100 x 100 mm, junta elástica, fornecido e instalado em subcoletor aéreo de esgoto sanitário. Af_12/2014</v>
          </cell>
          <cell r="C3655" t="str">
            <v>un</v>
          </cell>
          <cell r="D3655" t="str">
            <v>33,11</v>
          </cell>
        </row>
        <row r="3656">
          <cell r="A3656" t="str">
            <v>89862</v>
          </cell>
          <cell r="B3656" t="str">
            <v>Te, pvc, serie normal, esgoto predial, dn 150 x 150 mm, junta elástica, fornecido e instalado em subcoletor aéreo de esgoto sanitário. Af_12/2014</v>
          </cell>
          <cell r="C3656" t="str">
            <v>un</v>
          </cell>
          <cell r="D3656" t="str">
            <v>61,77</v>
          </cell>
        </row>
        <row r="3657">
          <cell r="A3657" t="str">
            <v>89863</v>
          </cell>
          <cell r="B3657" t="str">
            <v>Junção simples, pvc, serie normal, esgoto predial, dn 150 x 150 mm, junta elástica, fornecido e instalado em subcoletor aéreo de esgoto sanitário. Af_12/2014</v>
          </cell>
          <cell r="C3657" t="str">
            <v>un</v>
          </cell>
          <cell r="D3657" t="str">
            <v>128,79</v>
          </cell>
        </row>
        <row r="3658">
          <cell r="A3658" t="str">
            <v>89866</v>
          </cell>
          <cell r="B3658" t="str">
            <v>Joelho 90 graus, pvc, soldável, dn 25mm, instalado em dreno de ar-condicionado - fornecimento e instalação. Af_12/2014</v>
          </cell>
          <cell r="C3658" t="str">
            <v>un</v>
          </cell>
          <cell r="D3658" t="str">
            <v>3,78</v>
          </cell>
        </row>
        <row r="3659">
          <cell r="A3659" t="str">
            <v>89867</v>
          </cell>
          <cell r="B3659" t="str">
            <v>Joelho 45 graus, pvc, soldável, dn 25mm, instalado em dreno de ar-condicionado - fornecimento e instalação. Af_12/2014</v>
          </cell>
          <cell r="C3659" t="str">
            <v>un</v>
          </cell>
          <cell r="D3659" t="str">
            <v>4,29</v>
          </cell>
        </row>
        <row r="3660">
          <cell r="A3660" t="str">
            <v>89868</v>
          </cell>
          <cell r="B3660" t="str">
            <v>Luva, pvc, soldável, dn 25mm, instalado em dreno de ar-condicionado - fornecimento e instalação. Af_12/2014</v>
          </cell>
          <cell r="C3660" t="str">
            <v>un</v>
          </cell>
          <cell r="D3660" t="str">
            <v>2,70</v>
          </cell>
        </row>
        <row r="3661">
          <cell r="A3661" t="str">
            <v>89869</v>
          </cell>
          <cell r="B3661" t="str">
            <v>Te, pvc, soldável, dn 25mm, instalado em dreno de ar-condicionado - fornecimento e instalação. Af_12/2014</v>
          </cell>
          <cell r="C3661" t="str">
            <v>un</v>
          </cell>
          <cell r="D3661" t="str">
            <v>5,87</v>
          </cell>
        </row>
        <row r="3662">
          <cell r="A3662" t="str">
            <v>89979</v>
          </cell>
          <cell r="B3662" t="str">
            <v>Luva com bucha de latão, pvc, soldável, dn 32mm x 1 , instalado em ramal ou sub-ramal de água   fornecimento e instalação. Af_12/2014</v>
          </cell>
          <cell r="C3662" t="str">
            <v>un</v>
          </cell>
          <cell r="D3662" t="str">
            <v>17,61</v>
          </cell>
        </row>
        <row r="3663">
          <cell r="A3663" t="str">
            <v>89980</v>
          </cell>
          <cell r="B3663" t="str">
            <v>Luva com bucha de latão, pvc, soldável, dn 25mm x 3/4, instalado em prumada de água - fornecimento e instalação. Af_12/2014</v>
          </cell>
          <cell r="C3663" t="str">
            <v>un</v>
          </cell>
          <cell r="D3663" t="str">
            <v>6,65</v>
          </cell>
        </row>
        <row r="3664">
          <cell r="A3664" t="str">
            <v>89981</v>
          </cell>
          <cell r="B3664" t="str">
            <v>Luva soldável e com bucha de latão, pvc, soldável, dn 32mm x 1 , instalado em prumada de água   fornecimento e instalação. Af_12/2014</v>
          </cell>
          <cell r="C3664" t="str">
            <v>un</v>
          </cell>
          <cell r="D3664" t="str">
            <v>14,98</v>
          </cell>
        </row>
        <row r="3665">
          <cell r="A3665" t="str">
            <v>90373</v>
          </cell>
          <cell r="B3665" t="str">
            <v>Joelho 90 graus com bucha de latão, pvc, soldável, dn 25mm, x 1/2 instalado em ramal ou sub-ramal de água - fornecimento e instalação. Af_12/2014</v>
          </cell>
          <cell r="C3665" t="str">
            <v>un</v>
          </cell>
          <cell r="D3665" t="str">
            <v>10,33</v>
          </cell>
        </row>
        <row r="3666">
          <cell r="A3666" t="str">
            <v>90374</v>
          </cell>
          <cell r="B3666" t="str">
            <v>Tê com bucha de latão na bolsa central, pvc, soldável, dn 25mm x 3/4, instalado em ramal ou sub-ramal de água - fornecimento e instalação. Af_03/2015</v>
          </cell>
          <cell r="C3666" t="str">
            <v>un</v>
          </cell>
          <cell r="D3666" t="str">
            <v>15,84</v>
          </cell>
        </row>
        <row r="3667">
          <cell r="A3667" t="str">
            <v>90375</v>
          </cell>
          <cell r="B3667" t="str">
            <v>Bucha de redução, pvc, soldável, dn 40mm x 32mm, instalado em ramal ou sub-ramal de água - fornecimento e instalação. Af_03/2015</v>
          </cell>
          <cell r="C3667" t="str">
            <v>un</v>
          </cell>
          <cell r="D3667" t="str">
            <v>6,66</v>
          </cell>
        </row>
        <row r="3668">
          <cell r="A3668" t="str">
            <v>92287</v>
          </cell>
          <cell r="B3668" t="str">
            <v>Cotovelo em cobre, dn 22 mm, 90 graus, sem anel de solda, instalado em prumada   fornecimento e instalação. Af_12/2015</v>
          </cell>
          <cell r="C3668" t="str">
            <v>un</v>
          </cell>
          <cell r="D3668" t="str">
            <v>10,97</v>
          </cell>
        </row>
        <row r="3669">
          <cell r="A3669" t="str">
            <v>92288</v>
          </cell>
          <cell r="B3669" t="str">
            <v>Cotovelo em cobre, dn 28 mm, 90 graus, sem anel de solda, instalado em prumada  fornecimento e instalação. Af_12/2015</v>
          </cell>
          <cell r="C3669" t="str">
            <v>un</v>
          </cell>
          <cell r="D3669" t="str">
            <v>16,58</v>
          </cell>
        </row>
        <row r="3670">
          <cell r="A3670" t="str">
            <v>92289</v>
          </cell>
          <cell r="B3670" t="str">
            <v>Cotovelo em cobre, dn 35 mm, 90 graus, sem anel de solda, instalado em prumada  fornecimento e instalação. Af_12/2015</v>
          </cell>
          <cell r="C3670" t="str">
            <v>un</v>
          </cell>
          <cell r="D3670" t="str">
            <v>28,41</v>
          </cell>
        </row>
        <row r="3671">
          <cell r="A3671" t="str">
            <v>92290</v>
          </cell>
          <cell r="B3671" t="str">
            <v>Cotovelo em cobre, dn 42 mm, 90 graus, sem anel de solda, instalado em prumada  fornecimento e instalação. Af_12/2015</v>
          </cell>
          <cell r="C3671" t="str">
            <v>un</v>
          </cell>
          <cell r="D3671" t="str">
            <v>42,67</v>
          </cell>
        </row>
        <row r="3672">
          <cell r="A3672" t="str">
            <v>92291</v>
          </cell>
          <cell r="B3672" t="str">
            <v>Cotovelo em cobre, dn 54 mm, 90 graus, sem anel de solda, instalado em prumada  fornecimento e instalação. Af_12/2015</v>
          </cell>
          <cell r="C3672" t="str">
            <v>un</v>
          </cell>
          <cell r="D3672" t="str">
            <v>64,87</v>
          </cell>
        </row>
        <row r="3673">
          <cell r="A3673" t="str">
            <v>92292</v>
          </cell>
          <cell r="B3673" t="str">
            <v>Cotovelo em cobre, dn 66 mm, 90 graus, sem anel de solda, instalado em prumada  fornecimento e instalação. Af_12/2015</v>
          </cell>
          <cell r="C3673" t="str">
            <v>un</v>
          </cell>
          <cell r="D3673" t="str">
            <v>198,85</v>
          </cell>
        </row>
        <row r="3674">
          <cell r="A3674" t="str">
            <v>92293</v>
          </cell>
          <cell r="B3674" t="str">
            <v>Luva em cobre, dn 22 mm, sem anel de solda, instalado em prumada  fornecimento e instalação. Af_12/2015</v>
          </cell>
          <cell r="C3674" t="str">
            <v>un</v>
          </cell>
          <cell r="D3674" t="str">
            <v>6,40</v>
          </cell>
        </row>
        <row r="3675">
          <cell r="A3675" t="str">
            <v>92294</v>
          </cell>
          <cell r="B3675" t="str">
            <v>Luva em cobre, dn 28 mm, sem anel de solda, instalado em prumada  fornecimento e instalação. Af_12/2015</v>
          </cell>
          <cell r="C3675" t="str">
            <v>un</v>
          </cell>
          <cell r="D3675" t="str">
            <v>10,23</v>
          </cell>
        </row>
        <row r="3676">
          <cell r="A3676" t="str">
            <v>92295</v>
          </cell>
          <cell r="B3676" t="str">
            <v>Luva em cobre, dn 35 mm, sem anel de solda, instalado em prumada  fornecimento e instalação. Af_12/2015</v>
          </cell>
          <cell r="C3676" t="str">
            <v>un</v>
          </cell>
          <cell r="D3676" t="str">
            <v>18,51</v>
          </cell>
        </row>
        <row r="3677">
          <cell r="A3677" t="str">
            <v>92296</v>
          </cell>
          <cell r="B3677" t="str">
            <v>Luva em cobre, dn 42 mm, sem anel de solda, instalado em prumada  fornecimento e instalação. Af_12/2015</v>
          </cell>
          <cell r="C3677" t="str">
            <v>un</v>
          </cell>
          <cell r="D3677" t="str">
            <v>24,51</v>
          </cell>
        </row>
        <row r="3678">
          <cell r="A3678" t="str">
            <v>92297</v>
          </cell>
          <cell r="B3678" t="str">
            <v>Luva em cobre, dn 54 mm, sem anel de solda, instalado em prumada  fornecimento e instalação. Af_12/2015</v>
          </cell>
          <cell r="C3678" t="str">
            <v>un</v>
          </cell>
          <cell r="D3678" t="str">
            <v>37,55</v>
          </cell>
        </row>
        <row r="3679">
          <cell r="A3679" t="str">
            <v>92298</v>
          </cell>
          <cell r="B3679" t="str">
            <v>Luva em cobre, dn 66 mm, sem anel de solda, instalado em prumada  fornecimento e instalação. Af_12/2015</v>
          </cell>
          <cell r="C3679" t="str">
            <v>un</v>
          </cell>
          <cell r="D3679" t="str">
            <v>103,27</v>
          </cell>
        </row>
        <row r="3680">
          <cell r="A3680" t="str">
            <v>92299</v>
          </cell>
          <cell r="B3680" t="str">
            <v>Te em cobre, dn 22 mm, sem anel de solda, instalado em prumada  fornecimento e instalação. Af_12/2015</v>
          </cell>
          <cell r="C3680" t="str">
            <v>un</v>
          </cell>
          <cell r="D3680" t="str">
            <v>14,48</v>
          </cell>
        </row>
        <row r="3681">
          <cell r="A3681" t="str">
            <v>92300</v>
          </cell>
          <cell r="B3681" t="str">
            <v>Te em cobre, dn 28 mm, sem anel de solda, instalado em prumada  fornecimento e instalação. Af_12/2015</v>
          </cell>
          <cell r="C3681" t="str">
            <v>un</v>
          </cell>
          <cell r="D3681" t="str">
            <v>21,20</v>
          </cell>
        </row>
        <row r="3682">
          <cell r="A3682" t="str">
            <v>92301</v>
          </cell>
          <cell r="B3682" t="str">
            <v>Te em cobre, dn 35 mm, sem anel de solda, instalado em prumada  fornecimento e instalação. Af_12/2015</v>
          </cell>
          <cell r="C3682" t="str">
            <v>un</v>
          </cell>
          <cell r="D3682" t="str">
            <v>40,33</v>
          </cell>
        </row>
        <row r="3683">
          <cell r="A3683" t="str">
            <v>92302</v>
          </cell>
          <cell r="B3683" t="str">
            <v>Te em cobre, dn 42 mm, sem anel de solda, instalado em prumada  fornecimento e instalação. Af_12/2015</v>
          </cell>
          <cell r="C3683" t="str">
            <v>un</v>
          </cell>
          <cell r="D3683" t="str">
            <v>53,07</v>
          </cell>
        </row>
        <row r="3684">
          <cell r="A3684" t="str">
            <v>92303</v>
          </cell>
          <cell r="B3684" t="str">
            <v>Te em cobre, dn 54 mm, sem anel de solda, instalado em prumada  fornecimento e instalação. Af_12/2015</v>
          </cell>
          <cell r="C3684" t="str">
            <v>un</v>
          </cell>
          <cell r="D3684" t="str">
            <v>95,88</v>
          </cell>
        </row>
        <row r="3685">
          <cell r="A3685" t="str">
            <v>92304</v>
          </cell>
          <cell r="B3685" t="str">
            <v>Te em cobre, dn 66 mm, sem anel de solda, instalado em prumada  fornecimento e instalação. Af_12/2015</v>
          </cell>
          <cell r="C3685" t="str">
            <v>un</v>
          </cell>
          <cell r="D3685" t="str">
            <v>245,64</v>
          </cell>
        </row>
        <row r="3686">
          <cell r="A3686" t="str">
            <v>92311</v>
          </cell>
          <cell r="B3686" t="str">
            <v>Cotovelo em cobre, dn 15 mm, 90 graus, sem anel de solda, instalado em ramal de distribuição  fornecimento e instalação. Af_12/2015</v>
          </cell>
          <cell r="C3686" t="str">
            <v>un</v>
          </cell>
          <cell r="D3686" t="str">
            <v>8,50</v>
          </cell>
        </row>
        <row r="3687">
          <cell r="A3687" t="str">
            <v>92312</v>
          </cell>
          <cell r="B3687" t="str">
            <v>Cotovelo em cobre, dn 22 mm, 90 graus, sem anel de solda, instalado em ramal de distribuição  fornecimento e instalação. Af_12/2015</v>
          </cell>
          <cell r="C3687" t="str">
            <v>un</v>
          </cell>
          <cell r="D3687" t="str">
            <v>13,26</v>
          </cell>
        </row>
        <row r="3688">
          <cell r="A3688" t="str">
            <v>92313</v>
          </cell>
          <cell r="B3688" t="str">
            <v>Cotovelo em cobre, dn 28 mm, 90 graus, sem anel de solda, instalado em ramal de distribuição  fornecimento e instalação. Af_12/2015</v>
          </cell>
          <cell r="C3688" t="str">
            <v>un</v>
          </cell>
          <cell r="D3688" t="str">
            <v>18,87</v>
          </cell>
        </row>
        <row r="3689">
          <cell r="A3689" t="str">
            <v>92314</v>
          </cell>
          <cell r="B3689" t="str">
            <v>Luva em cobre, dn 15 mm, sem anel de solda, instalado em ramal de distribuição  fornecimento e instalação. Af_12/2015</v>
          </cell>
          <cell r="C3689" t="str">
            <v>un</v>
          </cell>
          <cell r="D3689" t="str">
            <v>5,53</v>
          </cell>
        </row>
        <row r="3690">
          <cell r="A3690" t="str">
            <v>92315</v>
          </cell>
          <cell r="B3690" t="str">
            <v>Luva em cobre, dn 22 mm, sem anel de solda, instalado em ramal de distribuição  fornecimento e instalação. Af_12/2015</v>
          </cell>
          <cell r="C3690" t="str">
            <v>un</v>
          </cell>
          <cell r="D3690" t="str">
            <v>7,96</v>
          </cell>
        </row>
        <row r="3691">
          <cell r="A3691" t="str">
            <v>92316</v>
          </cell>
          <cell r="B3691" t="str">
            <v>Luva em cobre, dn 28 mm, sem anel de solda, instalado em ramal de distribuição  fornecimento e instalação. Af_12/2015</v>
          </cell>
          <cell r="C3691" t="str">
            <v>un</v>
          </cell>
          <cell r="D3691" t="str">
            <v>11,79</v>
          </cell>
        </row>
        <row r="3692">
          <cell r="A3692" t="str">
            <v>92317</v>
          </cell>
          <cell r="B3692" t="str">
            <v>Te em cobre, dn 15 mm, sem anel de solda, instalado em ramal de distribuição  fornecimento e instalação. Af_12/2015</v>
          </cell>
          <cell r="C3692" t="str">
            <v>un</v>
          </cell>
          <cell r="D3692" t="str">
            <v>11,53</v>
          </cell>
        </row>
        <row r="3693">
          <cell r="A3693" t="str">
            <v>92318</v>
          </cell>
          <cell r="B3693" t="str">
            <v>Te em cobre, dn 22 mm, sem anel de solda, instalado em ramal de distribuição  fornecimento e instalação. Af_12/2015</v>
          </cell>
          <cell r="C3693" t="str">
            <v>un</v>
          </cell>
          <cell r="D3693" t="str">
            <v>17,55</v>
          </cell>
        </row>
        <row r="3694">
          <cell r="A3694" t="str">
            <v>92319</v>
          </cell>
          <cell r="B3694" t="str">
            <v>Te em cobre, dn 28 mm, sem anel de solda, instalado em ramal de distribuição  fornecimento e instalação. Af_12/2015</v>
          </cell>
          <cell r="C3694" t="str">
            <v>un</v>
          </cell>
          <cell r="D3694" t="str">
            <v>24,27</v>
          </cell>
        </row>
        <row r="3695">
          <cell r="A3695" t="str">
            <v>92326</v>
          </cell>
          <cell r="B3695" t="str">
            <v>Cotovelo em cobre, dn 15 mm, 90 graus, sem anel de solda, instalado em ramal e sub-ramal  fornecimento e instalação. Af_12/2015</v>
          </cell>
          <cell r="C3695" t="str">
            <v>un</v>
          </cell>
          <cell r="D3695" t="str">
            <v>9,48</v>
          </cell>
        </row>
        <row r="3696">
          <cell r="A3696" t="str">
            <v>92327</v>
          </cell>
          <cell r="B3696" t="str">
            <v>Cotovelo em cobre, dn 22 mm, 90 graus, sem anel de solda, instalado em ramal e sub-ramal  fornecimento e instalação. Af_12/2015</v>
          </cell>
          <cell r="C3696" t="str">
            <v>un</v>
          </cell>
          <cell r="D3696" t="str">
            <v>15,38</v>
          </cell>
        </row>
        <row r="3697">
          <cell r="A3697" t="str">
            <v>92328</v>
          </cell>
          <cell r="B3697" t="str">
            <v>Cotovelo em cobre, dn 28 mm, 90 graus, sem anel de solda, instalado em ramal e sub-ramal  fornecimento e instalação. Af_12/2015</v>
          </cell>
          <cell r="C3697" t="str">
            <v>un</v>
          </cell>
          <cell r="D3697" t="str">
            <v>22,64</v>
          </cell>
        </row>
        <row r="3698">
          <cell r="A3698" t="str">
            <v>92329</v>
          </cell>
          <cell r="B3698" t="str">
            <v>Luva em cobre, dn 15 mm, sem anel de solda, instalado em ramal e sub-ramal  fornecimento e instalação. Af_12/2015</v>
          </cell>
          <cell r="C3698" t="str">
            <v>un</v>
          </cell>
          <cell r="D3698" t="str">
            <v>5,69</v>
          </cell>
        </row>
        <row r="3699">
          <cell r="A3699" t="str">
            <v>92330</v>
          </cell>
          <cell r="B3699" t="str">
            <v>Luva em cobre, dn 22 mm, sem anel de solda, instalado em ramal e sub-ramal  fornecimento e instalação. Af_12/2015</v>
          </cell>
          <cell r="C3699" t="str">
            <v>un</v>
          </cell>
          <cell r="D3699" t="str">
            <v>9,35</v>
          </cell>
        </row>
        <row r="3700">
          <cell r="A3700" t="str">
            <v>92331</v>
          </cell>
          <cell r="B3700" t="str">
            <v>Luva em cobre, dn 28 mm, sem anel de solda, instalado em ramal e sub-ramal  fornecimento e instalação. Af_12/2015</v>
          </cell>
          <cell r="C3700" t="str">
            <v>un</v>
          </cell>
          <cell r="D3700" t="str">
            <v>14,30</v>
          </cell>
        </row>
        <row r="3701">
          <cell r="A3701" t="str">
            <v>92332</v>
          </cell>
          <cell r="B3701" t="str">
            <v>Te em cobre, dn 15 mm, sem anel de solda, instalado em ramal e sub-ramal  fornecimento e instalação. Af_12/2015</v>
          </cell>
          <cell r="C3701" t="str">
            <v>un</v>
          </cell>
          <cell r="D3701" t="str">
            <v>11,75</v>
          </cell>
        </row>
        <row r="3702">
          <cell r="A3702" t="str">
            <v>92333</v>
          </cell>
          <cell r="B3702" t="str">
            <v>Te em cobre, dn 22 mm, sem anel de solda, instalado em ramal e sub-ramal  fornecimento e instalação. Af_12/2015</v>
          </cell>
          <cell r="C3702" t="str">
            <v>un</v>
          </cell>
          <cell r="D3702" t="str">
            <v>20,34</v>
          </cell>
        </row>
        <row r="3703">
          <cell r="A3703" t="str">
            <v>92334</v>
          </cell>
          <cell r="B3703" t="str">
            <v>Te em cobre, dn 28 mm, sem anel de solda, instalado em ramal e sub-ramal  fornecimento e instalação. Af_12/2015</v>
          </cell>
          <cell r="C3703" t="str">
            <v>un</v>
          </cell>
          <cell r="D3703" t="str">
            <v>29,26</v>
          </cell>
        </row>
        <row r="3704">
          <cell r="A3704" t="str">
            <v>92344</v>
          </cell>
          <cell r="B3704" t="str">
            <v>Niple, em ferro galvanizado, dn 50 (2"), conexão rosqueada, instalado em prumadas - fornecimento e instalação. Af_12/2015</v>
          </cell>
          <cell r="C3704" t="str">
            <v>un</v>
          </cell>
          <cell r="D3704" t="str">
            <v>45,50</v>
          </cell>
        </row>
        <row r="3705">
          <cell r="A3705" t="str">
            <v>92345</v>
          </cell>
          <cell r="B3705" t="str">
            <v>Luva, em ferro galvanizado, dn 50 (2"), conexão rosqueada, instalado em prumadas - fornecimento e instalação. Af_12/2015</v>
          </cell>
          <cell r="C3705" t="str">
            <v>un</v>
          </cell>
          <cell r="D3705" t="str">
            <v>45,48</v>
          </cell>
        </row>
        <row r="3706">
          <cell r="A3706" t="str">
            <v>92346</v>
          </cell>
          <cell r="B3706" t="str">
            <v>Niple, em ferro galvanizado, dn 65 (2 1/2"), conexão rosqueada, instalado em prumadas - fornecimento e instalação. Af_12/2015</v>
          </cell>
          <cell r="C3706" t="str">
            <v>un</v>
          </cell>
          <cell r="D3706" t="str">
            <v>59,05</v>
          </cell>
        </row>
        <row r="3707">
          <cell r="A3707" t="str">
            <v>92347</v>
          </cell>
          <cell r="B3707" t="str">
            <v>Luva, em ferro galvanizado, dn 65 (2 1/2"), conexão rosqueada, instalado em prumadas - fornecimento e instalação. Af_12/2015</v>
          </cell>
          <cell r="C3707" t="str">
            <v>un</v>
          </cell>
          <cell r="D3707" t="str">
            <v>65,31</v>
          </cell>
        </row>
        <row r="3708">
          <cell r="A3708" t="str">
            <v>92348</v>
          </cell>
          <cell r="B3708" t="str">
            <v>Niple, em ferro galvanizado, dn 80 (3"), conexão rosqueada, instalado em prumadas - fornecimento e instalação. Af_12/2015</v>
          </cell>
          <cell r="C3708" t="str">
            <v>un</v>
          </cell>
          <cell r="D3708" t="str">
            <v>81,72</v>
          </cell>
        </row>
        <row r="3709">
          <cell r="A3709" t="str">
            <v>92349</v>
          </cell>
          <cell r="B3709" t="str">
            <v>Luva, em ferro galvanizado, dn 80 (3"), conexão rosqueada, instalado em prumadas - fornecimento e instalação. Af_12/2015</v>
          </cell>
          <cell r="C3709" t="str">
            <v>un</v>
          </cell>
          <cell r="D3709" t="str">
            <v>87,30</v>
          </cell>
        </row>
        <row r="3710">
          <cell r="A3710" t="str">
            <v>92350</v>
          </cell>
          <cell r="B3710" t="str">
            <v>Joelho 45 graus, em ferro galvanizado, dn 50 (2"), conexão rosqueada, instalado em prumadas - fornecimento e instalação. Af_12/2015</v>
          </cell>
          <cell r="C3710" t="str">
            <v>un</v>
          </cell>
          <cell r="D3710" t="str">
            <v>67,72</v>
          </cell>
        </row>
        <row r="3711">
          <cell r="A3711" t="str">
            <v>92351</v>
          </cell>
          <cell r="B3711" t="str">
            <v>Joelho 90 graus, em ferro galvanizado, dn 50 (2"), conexão rosqueada, instalado em prumadas - fornecimento e instalação. Af_12/2015</v>
          </cell>
          <cell r="C3711" t="str">
            <v>un</v>
          </cell>
          <cell r="D3711" t="str">
            <v>66,33</v>
          </cell>
        </row>
        <row r="3712">
          <cell r="A3712" t="str">
            <v>92352</v>
          </cell>
          <cell r="B3712" t="str">
            <v>Joelho 45 graus, em ferro galvanizado, dn 65 (2 1/2"), conexão rosqueada, instalado em prumadas - fornecimento e instalação. Af_12/2015</v>
          </cell>
          <cell r="C3712" t="str">
            <v>un</v>
          </cell>
          <cell r="D3712" t="str">
            <v>100,60</v>
          </cell>
        </row>
        <row r="3713">
          <cell r="A3713" t="str">
            <v>92353</v>
          </cell>
          <cell r="B3713" t="str">
            <v>Joelho 90 graus, em ferro galvanizado, dn 65 (2 1/2"), conexão rosqueada, instalado em prumadas - fornecimento e instalação. Af_12/2015</v>
          </cell>
          <cell r="C3713" t="str">
            <v>un</v>
          </cell>
          <cell r="D3713" t="str">
            <v>94,47</v>
          </cell>
        </row>
        <row r="3714">
          <cell r="A3714" t="str">
            <v>92354</v>
          </cell>
          <cell r="B3714" t="str">
            <v>Joelho 45 graus, em ferro galvanizado, dn 80 (3"), conexão rosqueada, instalado em prumadas - fornecimento e instalação. Af_12/2015</v>
          </cell>
          <cell r="C3714" t="str">
            <v>un</v>
          </cell>
          <cell r="D3714" t="str">
            <v>132,21</v>
          </cell>
        </row>
        <row r="3715">
          <cell r="A3715" t="str">
            <v>92355</v>
          </cell>
          <cell r="B3715" t="str">
            <v>Joelho 90 graus, em ferro galvanizado, dn 80 (3"), conexão rosqueada, instalado em prumadas - fornecimento e instalação. Af_12/2015</v>
          </cell>
          <cell r="C3715" t="str">
            <v>un</v>
          </cell>
          <cell r="D3715" t="str">
            <v>120,39</v>
          </cell>
        </row>
        <row r="3716">
          <cell r="A3716" t="str">
            <v>92356</v>
          </cell>
          <cell r="B3716" t="str">
            <v>Tê, em ferro galvanizado, dn 50 (2"), conexão rosqueada, instalado em prumadas - fornecimento e instalação. Af_12/2015</v>
          </cell>
          <cell r="C3716" t="str">
            <v>un</v>
          </cell>
          <cell r="D3716" t="str">
            <v>88,42</v>
          </cell>
        </row>
        <row r="3717">
          <cell r="A3717" t="str">
            <v>92357</v>
          </cell>
          <cell r="B3717" t="str">
            <v>Tê, em ferro galvanizado, dn 65 (2 1/2"), conexão rosqueada, instalado em prumadas - fornecimento e instalação. Af_12/2015</v>
          </cell>
          <cell r="C3717" t="str">
            <v>un</v>
          </cell>
          <cell r="D3717" t="str">
            <v>129,05</v>
          </cell>
        </row>
        <row r="3718">
          <cell r="A3718" t="str">
            <v>92358</v>
          </cell>
          <cell r="B3718" t="str">
            <v>Tê, em ferro galvanizado, dn 80 (3"), conexão rosqueada, instalado em prumadas - fornecimento e instalação. Af_12/2015</v>
          </cell>
          <cell r="C3718" t="str">
            <v>un</v>
          </cell>
          <cell r="D3718" t="str">
            <v>159,38</v>
          </cell>
        </row>
        <row r="3719">
          <cell r="A3719" t="str">
            <v>92369</v>
          </cell>
          <cell r="B3719" t="str">
            <v>Niple, em ferro galvanizado, dn 25 (1"), conexão rosqueada, instalado em rede de alimentação para hidrante - fornecimento e instalação. Af_12/2015</v>
          </cell>
          <cell r="C3719" t="str">
            <v>un</v>
          </cell>
          <cell r="D3719" t="str">
            <v>25,23</v>
          </cell>
        </row>
        <row r="3720">
          <cell r="A3720" t="str">
            <v>92370</v>
          </cell>
          <cell r="B3720" t="str">
            <v>Luva, em ferro galvanizado, dn 25 (1"), conexão rosqueada, instalado em rede de alimentação para hidrante - fornecimento e instalação. Af_12/2015</v>
          </cell>
          <cell r="C3720" t="str">
            <v>un</v>
          </cell>
          <cell r="D3720" t="str">
            <v>26,36</v>
          </cell>
        </row>
        <row r="3721">
          <cell r="A3721" t="str">
            <v>92371</v>
          </cell>
          <cell r="B3721" t="str">
            <v>Niple, em ferro galvanizado, dn 32 (1 1/4"), conexão rosqueada, instalado em rede de alimentação para hidrante - fornecimento e instalação. Af_12/2015</v>
          </cell>
          <cell r="C3721" t="str">
            <v>un</v>
          </cell>
          <cell r="D3721" t="str">
            <v>30,19</v>
          </cell>
        </row>
        <row r="3722">
          <cell r="A3722" t="str">
            <v>92372</v>
          </cell>
          <cell r="B3722" t="str">
            <v>Luva, em ferro galvanizado, dn 32 (1 1/4"), conexão rosqueada, instalado em rede de alimentação para hidrante - fornecimento e instalação. Af_12/2015</v>
          </cell>
          <cell r="C3722" t="str">
            <v>un</v>
          </cell>
          <cell r="D3722" t="str">
            <v>31,24</v>
          </cell>
        </row>
        <row r="3723">
          <cell r="A3723" t="str">
            <v>92373</v>
          </cell>
          <cell r="B3723" t="str">
            <v>Niple, em ferro galvanizado, dn 40 (1 1/2"), conexão rosqueada, instalado em rede de alimentação para hidrante - fornecimento e instalação. Af_12/2015</v>
          </cell>
          <cell r="C3723" t="str">
            <v>un</v>
          </cell>
          <cell r="D3723" t="str">
            <v>35,46</v>
          </cell>
        </row>
        <row r="3724">
          <cell r="A3724" t="str">
            <v>92374</v>
          </cell>
          <cell r="B3724" t="str">
            <v>Luva, em ferro galvanizado, dn 40 (1 1/2"), conexão rosqueada, instalado em rede de alimentação para hidrante - fornecimento e instalação. Af_12/2015</v>
          </cell>
          <cell r="C3724" t="str">
            <v>un</v>
          </cell>
          <cell r="D3724" t="str">
            <v>35,66</v>
          </cell>
        </row>
        <row r="3725">
          <cell r="A3725" t="str">
            <v>92375</v>
          </cell>
          <cell r="B3725" t="str">
            <v>Niple, em ferro galvanizado, dn 50 (2"), conexão rosqueada, instalado em rede de alimentação para hidrante - fornecimento e instalação. Af_12/2015</v>
          </cell>
          <cell r="C3725" t="str">
            <v>un</v>
          </cell>
          <cell r="D3725" t="str">
            <v>45,46</v>
          </cell>
        </row>
        <row r="3726">
          <cell r="A3726" t="str">
            <v>92376</v>
          </cell>
          <cell r="B3726" t="str">
            <v>Luva, em ferro galvanizado, dn 50 (2"), conexão rosqueada, instalado em rede de alimentação para hidrante - fornecimento e instalação. Af_12/2015</v>
          </cell>
          <cell r="C3726" t="str">
            <v>un</v>
          </cell>
          <cell r="D3726" t="str">
            <v>45,44</v>
          </cell>
        </row>
        <row r="3727">
          <cell r="A3727" t="str">
            <v>92377</v>
          </cell>
          <cell r="B3727" t="str">
            <v>Niple, em ferro galvanizado, dn 65 (2 1/2"), conexão rosqueada, instalado em rede de alimentação para hidrante - fornecimento e instalação. Af_12/2015</v>
          </cell>
          <cell r="C3727" t="str">
            <v>un</v>
          </cell>
          <cell r="D3727" t="str">
            <v>60,29</v>
          </cell>
        </row>
        <row r="3728">
          <cell r="A3728" t="str">
            <v>92378</v>
          </cell>
          <cell r="B3728" t="str">
            <v>Luva, em ferro galvanizado, dn 65 (2 1/2"), conexão rosqueada, instalado em rede de alimentação para hidrante - fornecimento e instalação. Af_12/2015</v>
          </cell>
          <cell r="C3728" t="str">
            <v>un</v>
          </cell>
          <cell r="D3728" t="str">
            <v>66,55</v>
          </cell>
        </row>
        <row r="3729">
          <cell r="A3729" t="str">
            <v>92379</v>
          </cell>
          <cell r="B3729" t="str">
            <v>Niple, em ferro galvanizado, dn 80 (3"), conexão rosqueada, instalado em rede de alimentação para hidrante - fornecimento e instalação. Af_12/2015</v>
          </cell>
          <cell r="C3729" t="str">
            <v>un</v>
          </cell>
          <cell r="D3729" t="str">
            <v>84,30</v>
          </cell>
        </row>
        <row r="3730">
          <cell r="A3730" t="str">
            <v>92380</v>
          </cell>
          <cell r="B3730" t="str">
            <v>Luva, em ferro galvanizado, dn 80 (3"), conexão rosqueada, instalado em rede de alimentação para hidrante - fornecimento e instalação. Af_12/2015</v>
          </cell>
          <cell r="C3730" t="str">
            <v>un</v>
          </cell>
          <cell r="D3730" t="str">
            <v>89,88</v>
          </cell>
        </row>
        <row r="3731">
          <cell r="A3731" t="str">
            <v>92381</v>
          </cell>
          <cell r="B3731" t="str">
            <v>Joelho 45 graus, em ferro galvanizado, dn 25 (1"), conexão rosqueada, instalado em rede de alimentação para hidrante - fornecimento e instalação. Af_12/2015</v>
          </cell>
          <cell r="C3731" t="str">
            <v>un</v>
          </cell>
          <cell r="D3731" t="str">
            <v>38,19</v>
          </cell>
        </row>
        <row r="3732">
          <cell r="A3732" t="str">
            <v>92382</v>
          </cell>
          <cell r="B3732" t="str">
            <v>Joelho 90 graus, em ferro galvanizado, dn 25 (1"), conexão rosqueada, instalado em rede de alimentação para hidrante - fornecimento e instalação. Af_12/2015</v>
          </cell>
          <cell r="C3732" t="str">
            <v>un</v>
          </cell>
          <cell r="D3732" t="str">
            <v>36,69</v>
          </cell>
        </row>
        <row r="3733">
          <cell r="A3733" t="str">
            <v>92383</v>
          </cell>
          <cell r="B3733" t="str">
            <v>Joelho 45 graus, em ferro galvanizado, dn 32 (1 1/4"), conexão rosqueada, instalado em rede de alimentação para hidrante - fornecimento e instalação. Af_12/2015</v>
          </cell>
          <cell r="C3733" t="str">
            <v>un</v>
          </cell>
          <cell r="D3733" t="str">
            <v>47,47</v>
          </cell>
        </row>
        <row r="3734">
          <cell r="A3734" t="str">
            <v>92384</v>
          </cell>
          <cell r="B3734" t="str">
            <v>Joelho 90 graus, em ferro galvanizado, dn 32 (1 1/4"), conexão rosqueada, instalado em rede de alimentação para hidrante - fornecimento e instalação. Af_12/2015</v>
          </cell>
          <cell r="C3734" t="str">
            <v>un</v>
          </cell>
          <cell r="D3734" t="str">
            <v>44,49</v>
          </cell>
        </row>
        <row r="3735">
          <cell r="A3735" t="str">
            <v>92385</v>
          </cell>
          <cell r="B3735" t="str">
            <v>Joelho 45 graus, em ferro galvanizado, dn 40 (1 1/2"), conexão rosqueada, instalado em rede de alimentação para hidrante - fornecimento e instalação. Af_12/2015</v>
          </cell>
          <cell r="C3735" t="str">
            <v>un</v>
          </cell>
          <cell r="D3735" t="str">
            <v>54,20</v>
          </cell>
        </row>
        <row r="3736">
          <cell r="A3736" t="str">
            <v>92386</v>
          </cell>
          <cell r="B3736" t="str">
            <v>Joelho 90 graus, em ferro galvanizado, dn 40 (1 1/2"), conexão rosqueada, instalado em rede de alimentação para hidrante - fornecimento e instalação. Af_12/2015</v>
          </cell>
          <cell r="C3736" t="str">
            <v>un</v>
          </cell>
          <cell r="D3736" t="str">
            <v>52,15</v>
          </cell>
        </row>
        <row r="3737">
          <cell r="A3737" t="str">
            <v>92387</v>
          </cell>
          <cell r="B3737" t="str">
            <v>Joelho 45 graus, em ferro galvanizado, dn 50 (2"), conexão rosqueada, instalado em rede de alimentação para hidrante - fornecimento e instalação. Af_12/2015</v>
          </cell>
          <cell r="C3737" t="str">
            <v>un</v>
          </cell>
          <cell r="D3737" t="str">
            <v>67,64</v>
          </cell>
        </row>
        <row r="3738">
          <cell r="A3738" t="str">
            <v>92388</v>
          </cell>
          <cell r="B3738" t="str">
            <v>Joelho 90 graus, em ferro galvanizado, dn 50 (2"), conexão rosqueada, instalado em rede de alimentação para hidrante - fornecimento e instalação. Af_12/2015</v>
          </cell>
          <cell r="C3738" t="str">
            <v>un</v>
          </cell>
          <cell r="D3738" t="str">
            <v>66,25</v>
          </cell>
        </row>
        <row r="3739">
          <cell r="A3739" t="str">
            <v>92389</v>
          </cell>
          <cell r="B3739" t="str">
            <v>Joelho 45 graus, em ferro galvanizado, dn 65 (2 1/2"), conexão rosqueada, instalado em rede de alimentação para hidrante - fornecimento e instalação. Af_12/2015</v>
          </cell>
          <cell r="C3739" t="str">
            <v>un</v>
          </cell>
          <cell r="D3739" t="str">
            <v>102,51</v>
          </cell>
        </row>
        <row r="3740">
          <cell r="A3740" t="str">
            <v>92390</v>
          </cell>
          <cell r="B3740" t="str">
            <v>Joelho 90 graus, em ferro galvanizado, dn 65 (2 1/2"), conexão rosqueada, instalado em rede de alimentação para hidrante - fornecimento e instalação. Af_12/2015</v>
          </cell>
          <cell r="C3740" t="str">
            <v>un</v>
          </cell>
          <cell r="D3740" t="str">
            <v>96,38</v>
          </cell>
        </row>
        <row r="3741">
          <cell r="A3741" t="str">
            <v>92635</v>
          </cell>
          <cell r="B3741" t="str">
            <v>Joelho 45 graus, em ferro galvanizado, conexão rosqueada, dn 80 (3"), instalado em rede de alimentação para hidrante - fornecimento e instalação. Af_12/2015</v>
          </cell>
          <cell r="C3741" t="str">
            <v>un</v>
          </cell>
          <cell r="D3741" t="str">
            <v>136,07</v>
          </cell>
        </row>
        <row r="3742">
          <cell r="A3742" t="str">
            <v>92636</v>
          </cell>
          <cell r="B3742" t="str">
            <v>Joelho 90 graus, em ferro galvanizado, conexão rosqueada, dn 80 (3"), instalado em rede de alimentação para hidrante - fornecimento e instalação. Af_12/2015</v>
          </cell>
          <cell r="C3742" t="str">
            <v>un</v>
          </cell>
          <cell r="D3742" t="str">
            <v>124,25</v>
          </cell>
        </row>
        <row r="3743">
          <cell r="A3743" t="str">
            <v>92637</v>
          </cell>
          <cell r="B3743" t="str">
            <v>Tê, em ferro galvanizado, conexão rosqueada, dn 25 (1"), instalado em rede de alimentação para hidrante - fornecimento e instalação. Af_12/2015</v>
          </cell>
          <cell r="C3743" t="str">
            <v>un</v>
          </cell>
          <cell r="D3743" t="str">
            <v>49,49</v>
          </cell>
        </row>
        <row r="3744">
          <cell r="A3744" t="str">
            <v>92638</v>
          </cell>
          <cell r="B3744" t="str">
            <v>Tê, em ferro galvanizado, conexão rosqueada, dn 32 (1 1/4"), instalado em rede de alimentação para hidrante - fornecimento e instalação. Af_12/2015</v>
          </cell>
          <cell r="C3744" t="str">
            <v>un</v>
          </cell>
          <cell r="D3744" t="str">
            <v>59,70</v>
          </cell>
        </row>
        <row r="3745">
          <cell r="A3745" t="str">
            <v>92639</v>
          </cell>
          <cell r="B3745" t="str">
            <v>Tê, em ferro galvanizado, conexão rosqueada, dn 40 (1 1/2"), instalado em rede de alimentação para hidrante - fornecimento e instalação. Af_12/2015</v>
          </cell>
          <cell r="C3745" t="str">
            <v>un</v>
          </cell>
          <cell r="D3745" t="str">
            <v>68,76</v>
          </cell>
        </row>
        <row r="3746">
          <cell r="A3746" t="str">
            <v>92640</v>
          </cell>
          <cell r="B3746" t="str">
            <v>Tê, em ferro galvanizado, conexão rosqueada, dn 50 (2"), instalado em rede de alimentação para hidrante - fornecimento e instalação. Af_12/2015</v>
          </cell>
          <cell r="C3746" t="str">
            <v>un</v>
          </cell>
          <cell r="D3746" t="str">
            <v>88,30</v>
          </cell>
        </row>
        <row r="3747">
          <cell r="A3747" t="str">
            <v>92642</v>
          </cell>
          <cell r="B3747" t="str">
            <v>Tê, em ferro galvanizado, conexão rosqueada, dn 65 (2 1/2"), instalado em rede de alimentação para hidrante - fornecimento e instalação. Af_12/2015</v>
          </cell>
          <cell r="C3747" t="str">
            <v>un</v>
          </cell>
          <cell r="D3747" t="str">
            <v>131,55</v>
          </cell>
        </row>
        <row r="3748">
          <cell r="A3748" t="str">
            <v>92644</v>
          </cell>
          <cell r="B3748" t="str">
            <v>Tê, em ferro galvanizado, conexão rosqueada, dn 80 (3"), instalado em rede de alimentação para hidrante - fornecimento e instalação. Af_12/2015</v>
          </cell>
          <cell r="C3748" t="str">
            <v>un</v>
          </cell>
          <cell r="D3748" t="str">
            <v>164,53</v>
          </cell>
        </row>
        <row r="3749">
          <cell r="A3749" t="str">
            <v>92657</v>
          </cell>
          <cell r="B3749" t="str">
            <v>Niple, em ferro galvanizado, conexão rosqueada, dn 25 (1"), instalado em rede de alimentação para sprinkler - fornecimento e instalação. Af_12/2015</v>
          </cell>
          <cell r="C3749" t="str">
            <v>un</v>
          </cell>
          <cell r="D3749" t="str">
            <v>18,28</v>
          </cell>
        </row>
        <row r="3750">
          <cell r="A3750" t="str">
            <v>92658</v>
          </cell>
          <cell r="B3750" t="str">
            <v>Luva, em ferro galvanizado, conexão rosqueada, dn 25 (1"), instalado em rede de alimentação para sprinkler - fornecimento e instalação. Af_12/2015</v>
          </cell>
          <cell r="C3750" t="str">
            <v>un</v>
          </cell>
          <cell r="D3750" t="str">
            <v>19,41</v>
          </cell>
        </row>
        <row r="3751">
          <cell r="A3751" t="str">
            <v>92659</v>
          </cell>
          <cell r="B3751" t="str">
            <v>Niple, em ferro galvanizado, conexão rosqueada, dn 32 (1 1/4"), instalado em rede de alimentação para sprinkler - fornecimento e instalação. Af_12/2015</v>
          </cell>
          <cell r="C3751" t="str">
            <v>un</v>
          </cell>
          <cell r="D3751" t="str">
            <v>22,30</v>
          </cell>
        </row>
        <row r="3752">
          <cell r="A3752" t="str">
            <v>92660</v>
          </cell>
          <cell r="B3752" t="str">
            <v>Luva, em ferro galvanizado, conexão rosqueada, dn 32 (1 1/4"), instalado em rede de alimentação para sprinkler - fornecimento e instalação. Af_12/2015</v>
          </cell>
          <cell r="C3752" t="str">
            <v>un</v>
          </cell>
          <cell r="D3752" t="str">
            <v>23,35</v>
          </cell>
        </row>
        <row r="3753">
          <cell r="A3753" t="str">
            <v>92661</v>
          </cell>
          <cell r="B3753" t="str">
            <v>Niple, em ferro galvanizado, conexão rosqueada, dn 40 (1 1/2"), instalado em rede de alimentação para sprinkler - fornecimento e instalação. Af_12/2015</v>
          </cell>
          <cell r="C3753" t="str">
            <v>un</v>
          </cell>
          <cell r="D3753" t="str">
            <v>26,45</v>
          </cell>
        </row>
        <row r="3754">
          <cell r="A3754" t="str">
            <v>92662</v>
          </cell>
          <cell r="B3754" t="str">
            <v>Luva, em ferro galvanizado, conexão rosqueada, dn 40 (1 1/2"), instalado em rede de alimentação para sprinkler - fornecimento e instalação. Af_12/2015</v>
          </cell>
          <cell r="C3754" t="str">
            <v>un</v>
          </cell>
          <cell r="D3754" t="str">
            <v>26,65</v>
          </cell>
        </row>
        <row r="3755">
          <cell r="A3755" t="str">
            <v>92663</v>
          </cell>
          <cell r="B3755" t="str">
            <v>Niple, em ferro galvanizado, conexão rosqueada, dn 50 (2"), instalado em rede de alimentação para sprinkler - fornecimento e instalação. Af_12/2015</v>
          </cell>
          <cell r="C3755" t="str">
            <v>un</v>
          </cell>
          <cell r="D3755" t="str">
            <v>35,09</v>
          </cell>
        </row>
        <row r="3756">
          <cell r="A3756" t="str">
            <v>92664</v>
          </cell>
          <cell r="B3756" t="str">
            <v>Luva, em ferro galvanizado, conexão rosqueada, dn 50 (2"), instalado em rede de alimentação para sprinkler - fornecimento e instalação. Af_12/2015</v>
          </cell>
          <cell r="C3756" t="str">
            <v>un</v>
          </cell>
          <cell r="D3756" t="str">
            <v>35,07</v>
          </cell>
        </row>
        <row r="3757">
          <cell r="A3757" t="str">
            <v>92665</v>
          </cell>
          <cell r="B3757" t="str">
            <v>Niple, em ferro galvanizado, conexão rosqueada, dn 65 (2 1/2"), instalado em rede de alimentação para sprinkler - fornecimento e instalação. Af_12/2015</v>
          </cell>
          <cell r="C3757" t="str">
            <v>un</v>
          </cell>
          <cell r="D3757" t="str">
            <v>47,87</v>
          </cell>
        </row>
        <row r="3758">
          <cell r="A3758" t="str">
            <v>92666</v>
          </cell>
          <cell r="B3758" t="str">
            <v>Luva, em ferro galvanizado, conexão rosqueada, dn 65 (2 1/2"), instalado em rede de alimentação para sprinkler - fornecimento e instalação. Af_12/2015</v>
          </cell>
          <cell r="C3758" t="str">
            <v>un</v>
          </cell>
          <cell r="D3758" t="str">
            <v>54,13</v>
          </cell>
        </row>
        <row r="3759">
          <cell r="A3759" t="str">
            <v>92667</v>
          </cell>
          <cell r="B3759" t="str">
            <v>Niple, em ferro galvanizado, conexão rosqueada, dn 80 (3"), instalado em rede de alimentação para sprinkler - fornecimento e instalação. Af_12/2015</v>
          </cell>
          <cell r="C3759" t="str">
            <v>un</v>
          </cell>
          <cell r="D3759" t="str">
            <v>69,84</v>
          </cell>
        </row>
        <row r="3760">
          <cell r="A3760" t="str">
            <v>92668</v>
          </cell>
          <cell r="B3760" t="str">
            <v>Luva, em ferro galvanizado, conexão rosqueada, dn 80 (3"), instalado em rede de alimentação para sprinkler - fornecimento e instalação. Af_12/2015</v>
          </cell>
          <cell r="C3760" t="str">
            <v>un</v>
          </cell>
          <cell r="D3760" t="str">
            <v>75,42</v>
          </cell>
        </row>
        <row r="3761">
          <cell r="A3761" t="str">
            <v>92669</v>
          </cell>
          <cell r="B3761" t="str">
            <v>Joelho 45 graus, em ferro galvanizado, conexão rosqueada, dn 25 (1"), instalado em rede de alimentação para sprinkler - fornecimento e instalação. Af_12/2015</v>
          </cell>
          <cell r="C3761" t="str">
            <v>un</v>
          </cell>
          <cell r="D3761" t="str">
            <v>27,75</v>
          </cell>
        </row>
        <row r="3762">
          <cell r="A3762" t="str">
            <v>92670</v>
          </cell>
          <cell r="B3762" t="str">
            <v>Joelho 90 graus, em ferro galvanizado, conexão rosqueada, dn 25 (1"), instalado em rede de alimentação para sprinkler - fornecimento e instalação. Af_12/2015</v>
          </cell>
          <cell r="C3762" t="str">
            <v>un</v>
          </cell>
          <cell r="D3762" t="str">
            <v>26,25</v>
          </cell>
        </row>
        <row r="3763">
          <cell r="A3763" t="str">
            <v>92671</v>
          </cell>
          <cell r="B3763" t="str">
            <v>Joelho 45 graus, em ferro galvanizado, conexão rosqueada, dn 32 (1 1/4"), instalado em rede de alimentação para sprinkler - fornecimento e instalação. Af_12/2015</v>
          </cell>
          <cell r="C3763" t="str">
            <v>un</v>
          </cell>
          <cell r="D3763" t="str">
            <v>35,63</v>
          </cell>
        </row>
        <row r="3764">
          <cell r="A3764" t="str">
            <v>92672</v>
          </cell>
          <cell r="B3764" t="str">
            <v>Joelho 90 graus, em ferro galvanizado, conexão rosqueada, dn 32 (1 1/4"), instalado em rede de alimentação para sprinkler - fornecimento e instalação. Af_12/2015</v>
          </cell>
          <cell r="C3764" t="str">
            <v>un</v>
          </cell>
          <cell r="D3764" t="str">
            <v>32,65</v>
          </cell>
        </row>
        <row r="3765">
          <cell r="A3765" t="str">
            <v>92673</v>
          </cell>
          <cell r="B3765" t="str">
            <v>Joelho 45 graus, em ferro galvanizado, conexão rosqueada, dn 40 (1 1/2"), instalado em rede de alimentação para sprinkler - fornecimento e instalação. Af_12/2015</v>
          </cell>
          <cell r="C3765" t="str">
            <v>un</v>
          </cell>
          <cell r="D3765" t="str">
            <v>40,70</v>
          </cell>
        </row>
        <row r="3766">
          <cell r="A3766" t="str">
            <v>92674</v>
          </cell>
          <cell r="B3766" t="str">
            <v>Joelho 90 graus, em ferro galvanizado, conexão rosqueada, dn 40 (1 1/2"), instalado em rede de alimentação para sprinkler - fornecimento e instalação. Af_12/2015</v>
          </cell>
          <cell r="C3766" t="str">
            <v>un</v>
          </cell>
          <cell r="D3766" t="str">
            <v>38,65</v>
          </cell>
        </row>
        <row r="3767">
          <cell r="A3767" t="str">
            <v>92675</v>
          </cell>
          <cell r="B3767" t="str">
            <v>Joelho 45 graus, em ferro galvanizado, conexão rosqueada, dn 50 (2"), instalado em rede de alimentação para sprinkler - fornecimento e instalação. Af_12/2015</v>
          </cell>
          <cell r="C3767" t="str">
            <v>un</v>
          </cell>
          <cell r="D3767" t="str">
            <v>52,12</v>
          </cell>
        </row>
        <row r="3768">
          <cell r="A3768" t="str">
            <v>92676</v>
          </cell>
          <cell r="B3768" t="str">
            <v>Joelho 90 graus, em ferro galvanizado, conexão rosqueada, dn 50 (2"), instalado em rede de alimentação para sprinkler - fornecimento e instalação. Af_12/2015</v>
          </cell>
          <cell r="C3768" t="str">
            <v>un</v>
          </cell>
          <cell r="D3768" t="str">
            <v>50,73</v>
          </cell>
        </row>
        <row r="3769">
          <cell r="A3769" t="str">
            <v>92677</v>
          </cell>
          <cell r="B3769" t="str">
            <v>Joelho 45 graus, em ferro galvanizado, conexão rosqueada, dn 65 (2 1/2"), instalado em rede de alimentação para sprinkler - fornecimento e instalação. Af_12/2015</v>
          </cell>
          <cell r="C3769" t="str">
            <v>un</v>
          </cell>
          <cell r="D3769" t="str">
            <v>83,91</v>
          </cell>
        </row>
        <row r="3770">
          <cell r="A3770" t="str">
            <v>92678</v>
          </cell>
          <cell r="B3770" t="str">
            <v>Joelho 90 graus, em ferro galvanizado, conexão rosqueada, dn 65 (2 1/2"), instalado em rede de alimentação para sprinkler - fornecimento e instalação. Af_12/2015</v>
          </cell>
          <cell r="C3770" t="str">
            <v>un</v>
          </cell>
          <cell r="D3770" t="str">
            <v>77,78</v>
          </cell>
        </row>
        <row r="3771">
          <cell r="A3771" t="str">
            <v>92679</v>
          </cell>
          <cell r="B3771" t="str">
            <v>Joelho 45 graus, em ferro galvanizado, conexão rosqueada, dn 80 (3"), instalado em rede de alimentação para sprinkler - fornecimento e instalação. Af_12/2015</v>
          </cell>
          <cell r="C3771" t="str">
            <v>un</v>
          </cell>
          <cell r="D3771" t="str">
            <v>114,41</v>
          </cell>
        </row>
        <row r="3772">
          <cell r="A3772" t="str">
            <v>92680</v>
          </cell>
          <cell r="B3772" t="str">
            <v>Joelho 90 graus, em ferro galvanizado, conexão rosqueada, dn 80 (3"), instalado em rede de alimentação para sprinkler - fornecimento e instalação. Af_12/2015</v>
          </cell>
          <cell r="C3772" t="str">
            <v>un</v>
          </cell>
          <cell r="D3772" t="str">
            <v>102,59</v>
          </cell>
        </row>
        <row r="3773">
          <cell r="A3773" t="str">
            <v>92681</v>
          </cell>
          <cell r="B3773" t="str">
            <v>Tê, em ferro galvanizado, conexão rosqueada, dn 25 (1"), instalado em rede de alimentação para sprinkler - fornecimento e instalação. Af_12/2015</v>
          </cell>
          <cell r="C3773" t="str">
            <v>un</v>
          </cell>
          <cell r="D3773" t="str">
            <v>35,56</v>
          </cell>
        </row>
        <row r="3774">
          <cell r="A3774" t="str">
            <v>92682</v>
          </cell>
          <cell r="B3774" t="str">
            <v>Tê, em ferro galvanizado, conexão rosqueada, dn 32 (1 1/4"), instalado em rede de alimentação para sprinkler - fornecimento e instalação. Af_12/2015</v>
          </cell>
          <cell r="C3774" t="str">
            <v>un</v>
          </cell>
          <cell r="D3774" t="str">
            <v>43,86</v>
          </cell>
        </row>
        <row r="3775">
          <cell r="A3775" t="str">
            <v>92683</v>
          </cell>
          <cell r="B3775" t="str">
            <v>Tê, em ferro galvanizado, conexão rosqueada, dn 40 (1 1/2"), instalado em rede de alimentação para sprinkler - fornecimento e instalação. Af_12/2015</v>
          </cell>
          <cell r="C3775" t="str">
            <v>un</v>
          </cell>
          <cell r="D3775" t="str">
            <v>50,78</v>
          </cell>
        </row>
        <row r="3776">
          <cell r="A3776" t="str">
            <v>92684</v>
          </cell>
          <cell r="B3776" t="str">
            <v>Tê, em ferro galvanizado, conexão rosqueada, dn 50 (2"), instalado em rede de alimentação para sprinkler - fornecimento e instalação. Af_12/2015</v>
          </cell>
          <cell r="C3776" t="str">
            <v>un</v>
          </cell>
          <cell r="D3776" t="str">
            <v>67,60</v>
          </cell>
        </row>
        <row r="3777">
          <cell r="A3777" t="str">
            <v>92685</v>
          </cell>
          <cell r="B3777" t="str">
            <v>Tê, em ferro galvanizado, conexão rosqueada, dn 65 (2 1/2"), instalado em rede de alimentação para sprinkler - fornecimento e instalação. Af_12/2015</v>
          </cell>
          <cell r="C3777" t="str">
            <v>un</v>
          </cell>
          <cell r="D3777" t="str">
            <v>106,77</v>
          </cell>
        </row>
        <row r="3778">
          <cell r="A3778" t="str">
            <v>92686</v>
          </cell>
          <cell r="B3778" t="str">
            <v>Tê, em ferro galvanizado, conexão rosqueada, dn 80 (3"), instalado em rede de alimentação para sprinkler - fornecimento e instalação. Af_12/2015</v>
          </cell>
          <cell r="C3778" t="str">
            <v>un</v>
          </cell>
          <cell r="D3778" t="str">
            <v>135,63</v>
          </cell>
        </row>
        <row r="3779">
          <cell r="A3779" t="str">
            <v>92692</v>
          </cell>
          <cell r="B3779" t="str">
            <v>Niple, em ferro galvanizado, conexão rosqueada, dn 15 (1/2"), instalado em ramais e sub-ramais de gás - fornecimento e instalação. Af_12/2015</v>
          </cell>
          <cell r="C3779" t="str">
            <v>un</v>
          </cell>
          <cell r="D3779" t="str">
            <v>9,90</v>
          </cell>
        </row>
        <row r="3780">
          <cell r="A3780" t="str">
            <v>92693</v>
          </cell>
          <cell r="B3780" t="str">
            <v>Luva, em ferro galvanizado, conexão rosqueada, dn 15 (1/2"), instalado em ramais e sub-ramais de gás - fornecimento e instalação. Af_12/2015</v>
          </cell>
          <cell r="C3780" t="str">
            <v>un</v>
          </cell>
          <cell r="D3780" t="str">
            <v>10,15</v>
          </cell>
        </row>
        <row r="3781">
          <cell r="A3781" t="str">
            <v>92694</v>
          </cell>
          <cell r="B3781" t="str">
            <v>Niple, em ferro galvanizado, conexão rosqueada, dn 20 (3/4"), instalado em ramais e sub-ramais de gás - fornecimento e instalação. Af_12/2015</v>
          </cell>
          <cell r="C3781" t="str">
            <v>un</v>
          </cell>
          <cell r="D3781" t="str">
            <v>15,85</v>
          </cell>
        </row>
        <row r="3782">
          <cell r="A3782" t="str">
            <v>92695</v>
          </cell>
          <cell r="B3782" t="str">
            <v>Luva, em ferro galvanizado, conexão rosqueada, dn 20 (3/4"), instalado em ramais e sub-ramais de gás - fornecimento e instalação. Af_12/2015</v>
          </cell>
          <cell r="C3782" t="str">
            <v>un</v>
          </cell>
          <cell r="D3782" t="str">
            <v>16,10</v>
          </cell>
        </row>
        <row r="3783">
          <cell r="A3783" t="str">
            <v>92696</v>
          </cell>
          <cell r="B3783" t="str">
            <v>Niple, em ferro galvanizado, conexão rosqueada, dn 25 (1"), instalado em ramais e sub-ramais de gás - fornecimento e instalação. Af_12/2015</v>
          </cell>
          <cell r="C3783" t="str">
            <v>un</v>
          </cell>
          <cell r="D3783" t="str">
            <v>24,95</v>
          </cell>
        </row>
        <row r="3784">
          <cell r="A3784" t="str">
            <v>92697</v>
          </cell>
          <cell r="B3784" t="str">
            <v>Luva, em ferro galvanizado, conexão rosqueada, dn 25 (1"), instalado em ramais e sub-ramais de gás - fornecimento e instalação. Af_12/2015</v>
          </cell>
          <cell r="C3784" t="str">
            <v>un</v>
          </cell>
          <cell r="D3784" t="str">
            <v>26,08</v>
          </cell>
        </row>
        <row r="3785">
          <cell r="A3785" t="str">
            <v>92698</v>
          </cell>
          <cell r="B3785" t="str">
            <v>Joelho 45 graus, em ferro galvanizado, conexão rosqueada, dn 15 (1/2"), instalado em ramais e sub-ramais de gás - fornecimento e instalação. Af_12/2015</v>
          </cell>
          <cell r="C3785" t="str">
            <v>un</v>
          </cell>
          <cell r="D3785" t="str">
            <v>14,66</v>
          </cell>
        </row>
        <row r="3786">
          <cell r="A3786" t="str">
            <v>92699</v>
          </cell>
          <cell r="B3786" t="str">
            <v>Joelho 90 graus, em ferro galvanizado, conexão rosqueada, dn 15 (1/2"), instalado em ramais e sub-ramais de gás - fornecimento e instalação. Af_12/2015</v>
          </cell>
          <cell r="C3786" t="str">
            <v>un</v>
          </cell>
          <cell r="D3786" t="str">
            <v>13,84</v>
          </cell>
        </row>
        <row r="3787">
          <cell r="A3787" t="str">
            <v>92700</v>
          </cell>
          <cell r="B3787" t="str">
            <v>Joelho 45 graus, em ferro galvanizado, conexão rosqueada, dn 20 (3/4"), instalado em ramais e sub-ramais de gás - fornecimento e instalação. Af_12/2015</v>
          </cell>
          <cell r="C3787" t="str">
            <v>un</v>
          </cell>
          <cell r="D3787" t="str">
            <v>24,06</v>
          </cell>
        </row>
        <row r="3788">
          <cell r="A3788" t="str">
            <v>92701</v>
          </cell>
          <cell r="B3788" t="str">
            <v>Joelho 90 graus, em ferro galvanizado, conexão rosqueada, dn 20 (3/4"), instalado em ramais e sub-ramais de gás - fornecimento e instalação. Af_12/2015</v>
          </cell>
          <cell r="C3788" t="str">
            <v>un</v>
          </cell>
          <cell r="D3788" t="str">
            <v>22,84</v>
          </cell>
        </row>
        <row r="3789">
          <cell r="A3789" t="str">
            <v>92702</v>
          </cell>
          <cell r="B3789" t="str">
            <v>Joelho 45 graus, em ferro galvanizado, conexão rosqueada, dn 25 (1"), instalado em ramais e sub-ramais de gás - fornecimento e instalação. Af_12/2015</v>
          </cell>
          <cell r="C3789" t="str">
            <v>un</v>
          </cell>
          <cell r="D3789" t="str">
            <v>37,79</v>
          </cell>
        </row>
        <row r="3790">
          <cell r="A3790" t="str">
            <v>92703</v>
          </cell>
          <cell r="B3790" t="str">
            <v>Joelho 90 graus, em ferro galvanizado, conexão rosqueada, dn 25 (1"), instalado em ramais e sub-ramais de gás - fornecimento e instalação. Af_12/2015</v>
          </cell>
          <cell r="C3790" t="str">
            <v>un</v>
          </cell>
          <cell r="D3790" t="str">
            <v>36,29</v>
          </cell>
        </row>
        <row r="3791">
          <cell r="A3791" t="str">
            <v>92704</v>
          </cell>
          <cell r="B3791" t="str">
            <v>Tê, em ferro galvanizado, conexão rosqueada, dn 15 (1/2"), instalado em ramais e sub-ramais de gás - fornecimento e instalação. Af_12/2015</v>
          </cell>
          <cell r="C3791" t="str">
            <v>un</v>
          </cell>
          <cell r="D3791" t="str">
            <v>18,64</v>
          </cell>
        </row>
        <row r="3792">
          <cell r="A3792" t="str">
            <v>92705</v>
          </cell>
          <cell r="B3792" t="str">
            <v>Tê, em ferro galvanizado, conexão rosqueada, dn 20 (3/4"), instalado em ramais e sub-ramais de gás - fornecimento e instalação. Af_12/2015</v>
          </cell>
          <cell r="C3792" t="str">
            <v>un</v>
          </cell>
          <cell r="D3792" t="str">
            <v>30,21</v>
          </cell>
        </row>
        <row r="3793">
          <cell r="A3793" t="str">
            <v>92706</v>
          </cell>
          <cell r="B3793" t="str">
            <v>Tê, em ferro galvanizado, conexão rosqueada, dn 25 (1"), instalado em ramais e sub-ramais de gás - fornecimento e instalação. Af_12/2015</v>
          </cell>
          <cell r="C3793" t="str">
            <v>un</v>
          </cell>
          <cell r="D3793" t="str">
            <v>48,94</v>
          </cell>
        </row>
        <row r="3794">
          <cell r="A3794" t="str">
            <v>92889</v>
          </cell>
          <cell r="B3794" t="str">
            <v>União, em ferro galvanizado, dn 50 (2"), conexão rosqueada, instalado em prumadas - fornecimento e instalação. Af_12/2015</v>
          </cell>
          <cell r="C3794" t="str">
            <v>un</v>
          </cell>
          <cell r="D3794" t="str">
            <v>86,16</v>
          </cell>
        </row>
        <row r="3795">
          <cell r="A3795" t="str">
            <v>92890</v>
          </cell>
          <cell r="B3795" t="str">
            <v>União, em ferro galvanizado, dn 65 (2 1/2"), conexão rosqueada, instalado em prumadas - fornecimento e instalação. Af_12/2015</v>
          </cell>
          <cell r="C3795" t="str">
            <v>un</v>
          </cell>
          <cell r="D3795" t="str">
            <v>128,98</v>
          </cell>
        </row>
        <row r="3796">
          <cell r="A3796" t="str">
            <v>92891</v>
          </cell>
          <cell r="B3796" t="str">
            <v>União, em ferro galvanizado, dn 80 (3"), conexão rosqueada, instalado em prumadas - fornecimento e instalação. Af_12/2015</v>
          </cell>
          <cell r="C3796" t="str">
            <v>un</v>
          </cell>
          <cell r="D3796" t="str">
            <v>187,53</v>
          </cell>
        </row>
        <row r="3797">
          <cell r="A3797" t="str">
            <v>92892</v>
          </cell>
          <cell r="B3797" t="str">
            <v>União, em ferro galvanizado, dn 25 (1"), conexão rosqueada, instalado em rede de alimentação para hidrante - fornecimento e instalação. Af_12/2015</v>
          </cell>
          <cell r="C3797" t="str">
            <v>un</v>
          </cell>
          <cell r="D3797" t="str">
            <v>38,47</v>
          </cell>
        </row>
        <row r="3798">
          <cell r="A3798" t="str">
            <v>92893</v>
          </cell>
          <cell r="B3798" t="str">
            <v>União, em ferro galvanizado, dn 32 (1 1/4"), conexão rosqueada, instalado em rede de alimentação para hidrante - fornecimento e instalação. Af_12/2015</v>
          </cell>
          <cell r="C3798" t="str">
            <v>un</v>
          </cell>
          <cell r="D3798" t="str">
            <v>53,74</v>
          </cell>
        </row>
        <row r="3799">
          <cell r="A3799" t="str">
            <v>92894</v>
          </cell>
          <cell r="B3799" t="str">
            <v>União, em ferro galvanizado, dn 40 (1 1/2"), conexão rosqueada, instalado em rede de alimentação para hidrante - fornecimento e instalação. Af_12/2015</v>
          </cell>
          <cell r="C3799" t="str">
            <v>un</v>
          </cell>
          <cell r="D3799" t="str">
            <v>63,91</v>
          </cell>
        </row>
        <row r="3800">
          <cell r="A3800" t="str">
            <v>92895</v>
          </cell>
          <cell r="B3800" t="str">
            <v>União, em ferro galvanizado, dn 50 (2"), conexão rosqueada, instalado em rede de alimentação para hidrante - fornecimento e instalação. Af_12/2015</v>
          </cell>
          <cell r="C3800" t="str">
            <v>un</v>
          </cell>
          <cell r="D3800" t="str">
            <v>86,12</v>
          </cell>
        </row>
        <row r="3801">
          <cell r="A3801" t="str">
            <v>92896</v>
          </cell>
          <cell r="B3801" t="str">
            <v>União, em ferro galvanizado, dn 65 (2 1/2"), conexão rosqueada, instalado em rede de alimentação para hidrante - fornecimento e instalação. Af_12/2015</v>
          </cell>
          <cell r="C3801" t="str">
            <v>un</v>
          </cell>
          <cell r="D3801" t="str">
            <v>130,22</v>
          </cell>
        </row>
        <row r="3802">
          <cell r="A3802" t="str">
            <v>92897</v>
          </cell>
          <cell r="B3802" t="str">
            <v>União, em ferro galvanizado, dn 80 (3"), conexão rosqueada, instalado em rede de alimentação para hidrante - fornecimento e instalação. Af_12/2015</v>
          </cell>
          <cell r="C3802" t="str">
            <v>un</v>
          </cell>
          <cell r="D3802" t="str">
            <v>190,11</v>
          </cell>
        </row>
        <row r="3803">
          <cell r="A3803" t="str">
            <v>92898</v>
          </cell>
          <cell r="B3803" t="str">
            <v>União, em ferro galvanizado, conexão rosqueada, dn 25 (1"), instalado em rede de alimentação para sprinkler - fornecimento e instalação. Af_12/2015</v>
          </cell>
          <cell r="C3803" t="str">
            <v>un</v>
          </cell>
          <cell r="D3803" t="str">
            <v>31,52</v>
          </cell>
        </row>
        <row r="3804">
          <cell r="A3804" t="str">
            <v>92899</v>
          </cell>
          <cell r="B3804" t="str">
            <v>União, em ferro galvanizado, conexão rosqueada, dn 32 (1 1/4"), instalado em rede de alimentação para sprinkler - fornecimento e instalação. Af_12/2015</v>
          </cell>
          <cell r="C3804" t="str">
            <v>un</v>
          </cell>
          <cell r="D3804" t="str">
            <v>45,85</v>
          </cell>
        </row>
        <row r="3805">
          <cell r="A3805" t="str">
            <v>92900</v>
          </cell>
          <cell r="B3805" t="str">
            <v>União, em ferro galvanizado, conexão rosqueada, dn 40 (1 1/2"), instalado em rede de alimentação para sprinkler - fornecimento e instalação. Af_12/2015</v>
          </cell>
          <cell r="C3805" t="str">
            <v>un</v>
          </cell>
          <cell r="D3805" t="str">
            <v>54,90</v>
          </cell>
        </row>
        <row r="3806">
          <cell r="A3806" t="str">
            <v>92901</v>
          </cell>
          <cell r="B3806" t="str">
            <v>União, em ferro galvanizado, conexão rosqueada, dn 50 (2"), instalado em rede de alimentação para sprinkler - fornecimento e instalação. Af_12/2015</v>
          </cell>
          <cell r="C3806" t="str">
            <v>un</v>
          </cell>
          <cell r="D3806" t="str">
            <v>75,75</v>
          </cell>
        </row>
        <row r="3807">
          <cell r="A3807" t="str">
            <v>92902</v>
          </cell>
          <cell r="B3807" t="str">
            <v>União, em ferro galvanizado, conexão rosqueada, dn 65 (2 1/2"), instalado em rede de alimentação para sprinkler - fornecimento e instalação. Af_12/2015</v>
          </cell>
          <cell r="C3807" t="str">
            <v>un</v>
          </cell>
          <cell r="D3807" t="str">
            <v>117,80</v>
          </cell>
        </row>
        <row r="3808">
          <cell r="A3808" t="str">
            <v>92903</v>
          </cell>
          <cell r="B3808" t="str">
            <v>União, em ferro galvanizado, conexão rosqueada, dn 80 (3"), instalado em rede de alimentação para sprinkler - fornecimento e instalação. Af_12/2015</v>
          </cell>
          <cell r="C3808" t="str">
            <v>un</v>
          </cell>
          <cell r="D3808" t="str">
            <v>175,65</v>
          </cell>
        </row>
        <row r="3809">
          <cell r="A3809" t="str">
            <v>92904</v>
          </cell>
          <cell r="B3809" t="str">
            <v>União, em ferro galvanizado, conexão rosqueada, dn 15 (1/2"), instalado em ramais e sub-ramais de gás - fornecimento e instalação. Af_12/2015</v>
          </cell>
          <cell r="C3809" t="str">
            <v>un</v>
          </cell>
          <cell r="D3809" t="str">
            <v>21,26</v>
          </cell>
        </row>
        <row r="3810">
          <cell r="A3810" t="str">
            <v>92905</v>
          </cell>
          <cell r="B3810" t="str">
            <v>União, em ferro galvanizado, conexão rosqueada, dn 20 (3/4"), instalado em ramais e sub-ramais de gás - fornecimento e instalação. Af_12/2015</v>
          </cell>
          <cell r="C3810" t="str">
            <v>un</v>
          </cell>
          <cell r="D3810" t="str">
            <v>30,68</v>
          </cell>
        </row>
        <row r="3811">
          <cell r="A3811" t="str">
            <v>92906</v>
          </cell>
          <cell r="B3811" t="str">
            <v>União, em ferro galvanizado, conexão rosqueada, dn 25 (1"), instalado em ramais e sub-ramais de gás - fornecimento e instalação. Af_12/2015</v>
          </cell>
          <cell r="C3811" t="str">
            <v>un</v>
          </cell>
          <cell r="D3811" t="str">
            <v>38,19</v>
          </cell>
        </row>
        <row r="3812">
          <cell r="A3812" t="str">
            <v>92907</v>
          </cell>
          <cell r="B3812" t="str">
            <v>Luva de redução, em ferro galvanizado, 2" x 1 1/2", conexão rosqueada, instalado em prumadas - fornecimento e instalação. Af_12/2015</v>
          </cell>
          <cell r="C3812" t="str">
            <v>un</v>
          </cell>
          <cell r="D3812" t="str">
            <v>47,85</v>
          </cell>
        </row>
        <row r="3813">
          <cell r="A3813" t="str">
            <v>92908</v>
          </cell>
          <cell r="B3813" t="str">
            <v>Luva de redução, em ferro galvanizado, 2" x 1 1/4", conexão rosqueada, instalado em prumadas - fornecimento e instalação. Af_12/2015</v>
          </cell>
          <cell r="C3813" t="str">
            <v>un</v>
          </cell>
          <cell r="D3813" t="str">
            <v>47,85</v>
          </cell>
        </row>
        <row r="3814">
          <cell r="A3814" t="str">
            <v>92909</v>
          </cell>
          <cell r="B3814" t="str">
            <v>Luva de redução, em ferro galvanizado, 2" x 1", conexão rosqueada, instalado em prumadas - fornecimento e instalação. Af_12/2015</v>
          </cell>
          <cell r="C3814" t="str">
            <v>un</v>
          </cell>
          <cell r="D3814" t="str">
            <v>47,85</v>
          </cell>
        </row>
        <row r="3815">
          <cell r="A3815" t="str">
            <v>92910</v>
          </cell>
          <cell r="B3815" t="str">
            <v>Luva de redução, em ferro galvanizado, 2 1/2" x 1 1/2", conexão rosqueada, instalado em prumadas - fornecimento e instalação. Af_12/2015</v>
          </cell>
          <cell r="C3815" t="str">
            <v>un</v>
          </cell>
          <cell r="D3815" t="str">
            <v>67,96</v>
          </cell>
        </row>
        <row r="3816">
          <cell r="A3816" t="str">
            <v>92911</v>
          </cell>
          <cell r="B3816" t="str">
            <v>Luva de redução, em ferro galvanizado, 2 1/2" x 2", conexão rosqueada, instalado em prumadas - fornecimento e instalação. Af_12/2015</v>
          </cell>
          <cell r="C3816" t="str">
            <v>un</v>
          </cell>
          <cell r="D3816" t="str">
            <v>67,96</v>
          </cell>
        </row>
        <row r="3817">
          <cell r="A3817" t="str">
            <v>92912</v>
          </cell>
          <cell r="B3817" t="str">
            <v>Luva de redução, em ferro galvanizado, 3" x 1 1/2", conexão rosqueada, instalado em prumadas - fornecimento e instalação. Af_12/2015</v>
          </cell>
          <cell r="C3817" t="str">
            <v>un</v>
          </cell>
          <cell r="D3817" t="str">
            <v>89,80</v>
          </cell>
        </row>
        <row r="3818">
          <cell r="A3818" t="str">
            <v>92913</v>
          </cell>
          <cell r="B3818" t="str">
            <v>Luva de redução, em ferro galvanizado, 3" x 2 1/2", conexão rosqueada, instalado em prumadas - fornecimento e instalação. Af_12/2015</v>
          </cell>
          <cell r="C3818" t="str">
            <v>un</v>
          </cell>
          <cell r="D3818" t="str">
            <v>91,92</v>
          </cell>
        </row>
        <row r="3819">
          <cell r="A3819" t="str">
            <v>92914</v>
          </cell>
          <cell r="B3819" t="str">
            <v>Luva de redução, em ferro galvanizado, 3" x 2", conexão rosqueada, instalado em prumadas - fornecimento e instalação. Af_12/2015</v>
          </cell>
          <cell r="C3819" t="str">
            <v>un</v>
          </cell>
          <cell r="D3819" t="str">
            <v>91,92</v>
          </cell>
        </row>
        <row r="3820">
          <cell r="A3820" t="str">
            <v>92918</v>
          </cell>
          <cell r="B3820" t="str">
            <v>Luva de redução, em ferro galvanizado, 1" x 1/2", conexão rosqueada, instalado em rede de alimentação para hidrante - fornecimento e instalação. Af_12/2015</v>
          </cell>
          <cell r="C3820" t="str">
            <v>un</v>
          </cell>
          <cell r="D3820" t="str">
            <v>26,27</v>
          </cell>
        </row>
        <row r="3821">
          <cell r="A3821" t="str">
            <v>92920</v>
          </cell>
          <cell r="B3821" t="str">
            <v>Luva de redução, em ferro galvanizado, 1" x 3/4", conexão rosqueada, instalado em rede de alimentação para hidrante - fornecimento e instalação. Af_12/2015</v>
          </cell>
          <cell r="C3821" t="str">
            <v>un</v>
          </cell>
          <cell r="D3821" t="str">
            <v>26,42</v>
          </cell>
        </row>
        <row r="3822">
          <cell r="A3822" t="str">
            <v>92925</v>
          </cell>
          <cell r="B3822" t="str">
            <v>Luva de redução, em ferro galvanizado, 1 1/4" x 1", conexão rosqueada, instalado em rede de alimentação para hidrante - fornecimento e instalação. Af_12/2015</v>
          </cell>
          <cell r="C3822" t="str">
            <v>un</v>
          </cell>
          <cell r="D3822" t="str">
            <v>32,08</v>
          </cell>
        </row>
        <row r="3823">
          <cell r="A3823" t="str">
            <v>92926</v>
          </cell>
          <cell r="B3823" t="str">
            <v>Luva de redução, em ferro galvanizado, 1 1/4" x 1/2", conexão rosqueada, instalado em rede de alimentação para hidrante - fornecimento e instalação. Af_12/2015</v>
          </cell>
          <cell r="C3823" t="str">
            <v>un</v>
          </cell>
          <cell r="D3823" t="str">
            <v>32,07</v>
          </cell>
        </row>
        <row r="3824">
          <cell r="A3824" t="str">
            <v>92927</v>
          </cell>
          <cell r="B3824" t="str">
            <v>Luva de redução, em ferro galvanizado, 1 1/4" x 3/4", conexão rosqueada, instalado em rede de alimentação para hidrante - fornecimento e instalação. Af_12/2015</v>
          </cell>
          <cell r="C3824" t="str">
            <v>un</v>
          </cell>
          <cell r="D3824" t="str">
            <v>32,07</v>
          </cell>
        </row>
        <row r="3825">
          <cell r="A3825" t="str">
            <v>92928</v>
          </cell>
          <cell r="B3825" t="str">
            <v>Luva de redução, em ferro galvanizado, 1 1/2" x 1 1/4", conexão rosqueada, instalado em rede de alimentação para hidrante - fornecimento e instalação. Af_12/2015</v>
          </cell>
          <cell r="C3825" t="str">
            <v>un</v>
          </cell>
          <cell r="D3825" t="str">
            <v>36,53</v>
          </cell>
        </row>
        <row r="3826">
          <cell r="A3826" t="str">
            <v>92929</v>
          </cell>
          <cell r="B3826" t="str">
            <v>Luva de redução, em ferro galvanizado, 1 1/2" x 1", conexão rosqueada, instalado em rede de alimentação para hidrante - fornecimento e instalação. Af_12/2015</v>
          </cell>
          <cell r="C3826" t="str">
            <v>un</v>
          </cell>
          <cell r="D3826" t="str">
            <v>36,53</v>
          </cell>
        </row>
        <row r="3827">
          <cell r="A3827" t="str">
            <v>92930</v>
          </cell>
          <cell r="B3827" t="str">
            <v>Luva de redução, em ferro galvanizado, 1 1/2" x 3/4", conexão rosqueada, instalado em rede de alimentação para hidrante - fornecimento e instalação. Af_12/2015</v>
          </cell>
          <cell r="C3827" t="str">
            <v>un</v>
          </cell>
          <cell r="D3827" t="str">
            <v>36,53</v>
          </cell>
        </row>
        <row r="3828">
          <cell r="A3828" t="str">
            <v>92931</v>
          </cell>
          <cell r="B3828" t="str">
            <v>Luva de redução, em ferro galvanizado, 2" x 1 1/2", conexão rosqueada, instalado em rede de alimentação para hidrante - fornecimento e instalação. Af_12/2015</v>
          </cell>
          <cell r="C3828" t="str">
            <v>un</v>
          </cell>
          <cell r="D3828" t="str">
            <v>47,81</v>
          </cell>
        </row>
        <row r="3829">
          <cell r="A3829" t="str">
            <v>92932</v>
          </cell>
          <cell r="B3829" t="str">
            <v>Luva de redução, em ferro galvanizado, 2" x 1 1/4", conexão rosqueada, instalado em rede de alimentação para hidrante - fornecimento e instalação. Af_12/2015</v>
          </cell>
          <cell r="C3829" t="str">
            <v>un</v>
          </cell>
          <cell r="D3829" t="str">
            <v>47,81</v>
          </cell>
        </row>
        <row r="3830">
          <cell r="A3830" t="str">
            <v>92933</v>
          </cell>
          <cell r="B3830" t="str">
            <v>Luva de redução, em ferro galvanizado, 2" x 1", conexão rosqueada, instalado em rede de alimentação para hidrante - fornecimento e instalação. Af_12/2015</v>
          </cell>
          <cell r="C3830" t="str">
            <v>un</v>
          </cell>
          <cell r="D3830" t="str">
            <v>47,81</v>
          </cell>
        </row>
        <row r="3831">
          <cell r="A3831" t="str">
            <v>92934</v>
          </cell>
          <cell r="B3831" t="str">
            <v>Luva de redução, em ferro galvanizado, 2 1/2" x 1 1/2", conexão rosqueada, instalado em rede de alimentação para hidrante - fornecimento e instalação. Af_12/2015</v>
          </cell>
          <cell r="C3831" t="str">
            <v>un</v>
          </cell>
          <cell r="D3831" t="str">
            <v>69,20</v>
          </cell>
        </row>
        <row r="3832">
          <cell r="A3832" t="str">
            <v>92935</v>
          </cell>
          <cell r="B3832" t="str">
            <v>Luva de redução, em ferro galvanizado, 2 1/2" x 2", conexão rosqueada, instalado em rede de alimentação para hidrante - fornecimento e instalação. Af_12/2015</v>
          </cell>
          <cell r="C3832" t="str">
            <v>un</v>
          </cell>
          <cell r="D3832" t="str">
            <v>69,20</v>
          </cell>
        </row>
        <row r="3833">
          <cell r="A3833" t="str">
            <v>92936</v>
          </cell>
          <cell r="B3833" t="str">
            <v>Luva de redução, em ferro galvanizado, 3" x 2 1/2", conexão rosqueada, instalado em rede de alimentação para hidrante - fornecimento e instalação. Af_12/2015</v>
          </cell>
          <cell r="C3833" t="str">
            <v>un</v>
          </cell>
          <cell r="D3833" t="str">
            <v>94,50</v>
          </cell>
        </row>
        <row r="3834">
          <cell r="A3834" t="str">
            <v>92937</v>
          </cell>
          <cell r="B3834" t="str">
            <v>Luva de redução, em ferro galvanizado, 3" x 2", conexão rosqueada, instalado em rede de alimentação para hidrante - fornecimento e instalação. Af_12/2015</v>
          </cell>
          <cell r="C3834" t="str">
            <v>un</v>
          </cell>
          <cell r="D3834" t="str">
            <v>94,50</v>
          </cell>
        </row>
        <row r="3835">
          <cell r="A3835" t="str">
            <v>92938</v>
          </cell>
          <cell r="B3835" t="str">
            <v>Luva de redução, em ferro galvanizado, 1" x 1/2", conexão rosqueada, instalado em rede de alimentação para sprinkler - fornecimento e instalação. Af_12/2015</v>
          </cell>
          <cell r="C3835" t="str">
            <v>un</v>
          </cell>
          <cell r="D3835" t="str">
            <v>19,32</v>
          </cell>
        </row>
        <row r="3836">
          <cell r="A3836" t="str">
            <v>92939</v>
          </cell>
          <cell r="B3836" t="str">
            <v>Luva de redução, em ferro galvanizado, 1" x 3/4", conexão rosqueada, instalado em rede de alimentação para sprinkler - fornecimento e instalação. Af_12/2015</v>
          </cell>
          <cell r="C3836" t="str">
            <v>un</v>
          </cell>
          <cell r="D3836" t="str">
            <v>19,47</v>
          </cell>
        </row>
        <row r="3837">
          <cell r="A3837" t="str">
            <v>92940</v>
          </cell>
          <cell r="B3837" t="str">
            <v>Luva de redução, em ferro galvanizado, 1 1/4" x 1", conexão rosqueada, instalado em rede de alimentação para sprinkler - fornecimento e instalação. Af_12/2015</v>
          </cell>
          <cell r="C3837" t="str">
            <v>un</v>
          </cell>
          <cell r="D3837" t="str">
            <v>24,19</v>
          </cell>
        </row>
        <row r="3838">
          <cell r="A3838" t="str">
            <v>92941</v>
          </cell>
          <cell r="B3838" t="str">
            <v>Luva de redução, em ferro galvanizado, 1 1/4" x 1/2", conexão rosqueada, instalado em rede de alimentação para sprinkler - fornecimento e instalação. Af_12/2015</v>
          </cell>
          <cell r="C3838" t="str">
            <v>un</v>
          </cell>
          <cell r="D3838" t="str">
            <v>24,18</v>
          </cell>
        </row>
        <row r="3839">
          <cell r="A3839" t="str">
            <v>92942</v>
          </cell>
          <cell r="B3839" t="str">
            <v>Luva de redução, em ferro galvanizado, 1 1/4" x 3/4", conexão rosqueada, instalado em rede de alimentação para sprinkler - fornecimento e instalação. Af_12/2015</v>
          </cell>
          <cell r="C3839" t="str">
            <v>un</v>
          </cell>
          <cell r="D3839" t="str">
            <v>24,18</v>
          </cell>
        </row>
        <row r="3840">
          <cell r="A3840" t="str">
            <v>92943</v>
          </cell>
          <cell r="B3840" t="str">
            <v>Luva de redução, em ferro galvanizado, 1 1/2" x 1 1/4", conexão rosqueada, instalado em rede de alimentação para sprinkler - fornecimento e instalação. Af_12/2015</v>
          </cell>
          <cell r="C3840" t="str">
            <v>un</v>
          </cell>
          <cell r="D3840" t="str">
            <v>27,52</v>
          </cell>
        </row>
        <row r="3841">
          <cell r="A3841" t="str">
            <v>92944</v>
          </cell>
          <cell r="B3841" t="str">
            <v>Luva de redução, em ferro galvanizado, 1 1/2" x 1", conexão rosqueada, instalado em rede de alimentação para sprinkler - fornecimento e instalação. Af_12/2015</v>
          </cell>
          <cell r="C3841" t="str">
            <v>un</v>
          </cell>
          <cell r="D3841" t="str">
            <v>27,52</v>
          </cell>
        </row>
        <row r="3842">
          <cell r="A3842" t="str">
            <v>92945</v>
          </cell>
          <cell r="B3842" t="str">
            <v>Luva de redução, em ferro galvanizado, 1 1/2" x 3/4", conexão rosqueada, instalado em rede de alimentação para sprinkler - fornecimento e instalação. Af_12/2015</v>
          </cell>
          <cell r="C3842" t="str">
            <v>un</v>
          </cell>
          <cell r="D3842" t="str">
            <v>27,52</v>
          </cell>
        </row>
        <row r="3843">
          <cell r="A3843" t="str">
            <v>92946</v>
          </cell>
          <cell r="B3843" t="str">
            <v>Luva de redução, em ferro galvanizado, 2" x 1 1/2", conexão rosqueada, instalado em rede de alimentação para sprinkler - fornecimento e instalação. Af_12/2015</v>
          </cell>
          <cell r="C3843" t="str">
            <v>un</v>
          </cell>
          <cell r="D3843" t="str">
            <v>37,44</v>
          </cell>
        </row>
        <row r="3844">
          <cell r="A3844" t="str">
            <v>92947</v>
          </cell>
          <cell r="B3844" t="str">
            <v>Luva de redução, em ferro galvanizado, 2" x 1 1/4", conexão rosqueada, instalado em rede de alimentação para sprinkler - fornecimento e instalação. Af_12/2015</v>
          </cell>
          <cell r="C3844" t="str">
            <v>un</v>
          </cell>
          <cell r="D3844" t="str">
            <v>37,44</v>
          </cell>
        </row>
        <row r="3845">
          <cell r="A3845" t="str">
            <v>92948</v>
          </cell>
          <cell r="B3845" t="str">
            <v>Luva de redução, em ferro galvanizado, 2" x 1", conexão rosqueada, instalado em rede de alimentação para sprinkler - fornecimento e instalação. Af_12/2015</v>
          </cell>
          <cell r="C3845" t="str">
            <v>un</v>
          </cell>
          <cell r="D3845" t="str">
            <v>37,44</v>
          </cell>
        </row>
        <row r="3846">
          <cell r="A3846" t="str">
            <v>92949</v>
          </cell>
          <cell r="B3846" t="str">
            <v>Luva de redução, em ferro galvanizado, 2 1/2" x 1 1/2", conexão rosqueada, instalado em rede de alimentação para sprinkler - fornecimento e instalação. Af_12/2015</v>
          </cell>
          <cell r="C3846" t="str">
            <v>un</v>
          </cell>
          <cell r="D3846" t="str">
            <v>56,78</v>
          </cell>
        </row>
        <row r="3847">
          <cell r="A3847" t="str">
            <v>92950</v>
          </cell>
          <cell r="B3847" t="str">
            <v>Luva de redução, em ferro galvanizado, 2 1/2" x 2", conexão rosqueada, instalado em rede de alimentação para sprinkler - fornecimento e instalação. Af_12/2015</v>
          </cell>
          <cell r="C3847" t="str">
            <v>un</v>
          </cell>
          <cell r="D3847" t="str">
            <v>56,78</v>
          </cell>
        </row>
        <row r="3848">
          <cell r="A3848" t="str">
            <v>92951</v>
          </cell>
          <cell r="B3848" t="str">
            <v>Luva de redução, em ferro galvanizado, 3" x 2 1/2", conexão rosqueada, instalado em rede de alimentação para sprinkler - fornecimento e instalação. Af_12/2015</v>
          </cell>
          <cell r="C3848" t="str">
            <v>un</v>
          </cell>
          <cell r="D3848" t="str">
            <v>80,04</v>
          </cell>
        </row>
        <row r="3849">
          <cell r="A3849" t="str">
            <v>92952</v>
          </cell>
          <cell r="B3849" t="str">
            <v>Luva de redução, em ferro galvanizado, 3" x 2", conexão rosqueada, instalado em rede de alimentação para sprinkler - fornecimento e instalação. Af_12/2015</v>
          </cell>
          <cell r="C3849" t="str">
            <v>un</v>
          </cell>
          <cell r="D3849" t="str">
            <v>80,04</v>
          </cell>
        </row>
        <row r="3850">
          <cell r="A3850" t="str">
            <v>92953</v>
          </cell>
          <cell r="B3850" t="str">
            <v>Luva de redução, em ferro galvanizado, 3/4" x 1/2", conexão rosqueada, instalado em ramais e sub-ramais de gás - fornecimento e instalação. Af_12/2015</v>
          </cell>
          <cell r="C3850" t="str">
            <v>un</v>
          </cell>
          <cell r="D3850" t="str">
            <v>16,92</v>
          </cell>
        </row>
        <row r="3851">
          <cell r="A3851" t="str">
            <v>93050</v>
          </cell>
          <cell r="B3851" t="str">
            <v>Luva passante em cobre, dn 22 mm, sem anel de solda, instalado em prumada  fornecimento e instalação. Af_01/2016</v>
          </cell>
          <cell r="C3851" t="str">
            <v>un</v>
          </cell>
          <cell r="D3851" t="str">
            <v>7,13</v>
          </cell>
        </row>
        <row r="3852">
          <cell r="A3852" t="str">
            <v>93051</v>
          </cell>
          <cell r="B3852" t="str">
            <v>Bucha de redução em cobre, dn 22 mm x 15 mm, sem anel de solda, bolsa x bolsa, instalado em prumada  fornecimento e instalação. Af_01/2016</v>
          </cell>
          <cell r="C3852" t="str">
            <v>un</v>
          </cell>
          <cell r="D3852" t="str">
            <v>6,63</v>
          </cell>
        </row>
        <row r="3853">
          <cell r="A3853" t="str">
            <v>93052</v>
          </cell>
          <cell r="B3853" t="str">
            <v>Junta de expansão em cobre, dn 22 mm, ponta x ponta, instalado em prumada  fornecimento e instalação. Af_01/2016</v>
          </cell>
          <cell r="C3853" t="str">
            <v>un</v>
          </cell>
          <cell r="D3853" t="str">
            <v>288,94</v>
          </cell>
        </row>
        <row r="3854">
          <cell r="A3854" t="str">
            <v>93054</v>
          </cell>
          <cell r="B3854" t="str">
            <v>Conector em bronze/latão, dn 22 mm x 3/4", sem anel de solda, bolsa x rosca f, instalado em prumada  fornecimento e instalação. Af_01/2016</v>
          </cell>
          <cell r="C3854" t="str">
            <v>un</v>
          </cell>
          <cell r="D3854" t="str">
            <v>13,01</v>
          </cell>
        </row>
        <row r="3855">
          <cell r="A3855" t="str">
            <v>93055</v>
          </cell>
          <cell r="B3855" t="str">
            <v>Curva de transposição em bronze/latão, dn 22 mm, sem anel de solda, bolsa x bolsa, instalado em prumada  fornecimento e instalação. Af_01/2016</v>
          </cell>
          <cell r="C3855" t="str">
            <v>un</v>
          </cell>
          <cell r="D3855" t="str">
            <v>25,79</v>
          </cell>
        </row>
        <row r="3856">
          <cell r="A3856" t="str">
            <v>93056</v>
          </cell>
          <cell r="B3856" t="str">
            <v>Luva passante em cobre, dn 28 mm, sem anel de solda, instalado em prumada  fornecimento e instalação. Af_01/2016</v>
          </cell>
          <cell r="C3856" t="str">
            <v>un</v>
          </cell>
          <cell r="D3856" t="str">
            <v>10,23</v>
          </cell>
        </row>
        <row r="3857">
          <cell r="A3857" t="str">
            <v>93057</v>
          </cell>
          <cell r="B3857" t="str">
            <v>Bucha de redução em cobre, dn 28 mm x 22 mm, sem anel de solda, ponta x bolsa, instalado em prumada  fornecimento e instalação. Af_01/2016</v>
          </cell>
          <cell r="C3857" t="str">
            <v>un</v>
          </cell>
          <cell r="D3857" t="str">
            <v>9,03</v>
          </cell>
        </row>
        <row r="3858">
          <cell r="A3858" t="str">
            <v>93058</v>
          </cell>
          <cell r="B3858" t="str">
            <v>Junta de expansão em cobre, dn 28 mm, ponta x ponta, instalado em prumada  fornecimento e instalação. Af_01/2016</v>
          </cell>
          <cell r="C3858" t="str">
            <v>un</v>
          </cell>
          <cell r="D3858" t="str">
            <v>317,79</v>
          </cell>
        </row>
        <row r="3859">
          <cell r="A3859" t="str">
            <v>93059</v>
          </cell>
          <cell r="B3859" t="str">
            <v>Conector em bronze/latão, dn 28 mm x 1/2", sem anel de solda, bolsa x rosca f, instalado em prumada  fornecimento e instalação. Af_01/2016</v>
          </cell>
          <cell r="C3859" t="str">
            <v>un</v>
          </cell>
          <cell r="D3859" t="str">
            <v>17,72</v>
          </cell>
        </row>
        <row r="3860">
          <cell r="A3860" t="str">
            <v>93060</v>
          </cell>
          <cell r="B3860" t="str">
            <v>Curva de transposição em bronze/latão, dn 28 mm, sem anel de solda, bolsa x bolsa, instalado em prumada  fornecimento e instalação. Af_01/2016</v>
          </cell>
          <cell r="C3860" t="str">
            <v>un</v>
          </cell>
          <cell r="D3860" t="str">
            <v>44,55</v>
          </cell>
        </row>
        <row r="3861">
          <cell r="A3861" t="str">
            <v>93061</v>
          </cell>
          <cell r="B3861" t="str">
            <v>Luva passante em cobre, dn 35 mm, sem anel de solda, instalado em prumada  fornecimento e instalação. Af_01/2016</v>
          </cell>
          <cell r="C3861" t="str">
            <v>un</v>
          </cell>
          <cell r="D3861" t="str">
            <v>18,59</v>
          </cell>
        </row>
        <row r="3862">
          <cell r="A3862" t="str">
            <v>93062</v>
          </cell>
          <cell r="B3862" t="str">
            <v>Bucha de redução em cobre, dn 35 mm x 28 mm, sem anel de solda, ponta x bolsa, instalado em prumada  fornecimento e instalação. Af_01/2016</v>
          </cell>
          <cell r="C3862" t="str">
            <v>un</v>
          </cell>
          <cell r="D3862" t="str">
            <v>16,26</v>
          </cell>
        </row>
        <row r="3863">
          <cell r="A3863" t="str">
            <v>93063</v>
          </cell>
          <cell r="B3863" t="str">
            <v>Junta de expansão em bronze/latão, dn 35 mm, ponta x ponta, instalado em prumada  fornecimento e instalação. Af_01/2016</v>
          </cell>
          <cell r="C3863" t="str">
            <v>un</v>
          </cell>
          <cell r="D3863" t="str">
            <v>364,02</v>
          </cell>
        </row>
        <row r="3864">
          <cell r="A3864" t="str">
            <v>93064</v>
          </cell>
          <cell r="B3864" t="str">
            <v>Luva passante em cobre, dn 42 mm, sem anel de solda, instalado em prumada  fornecimento e instalação. Af_01/2016</v>
          </cell>
          <cell r="C3864" t="str">
            <v>un</v>
          </cell>
          <cell r="D3864" t="str">
            <v>28,31</v>
          </cell>
        </row>
        <row r="3865">
          <cell r="A3865" t="str">
            <v>93065</v>
          </cell>
          <cell r="B3865" t="str">
            <v>Bucha de redução em cobre, dn 42 mm x 35 mm, sem anel de solda, ponta x bolsa, instalado em prumada  fornecimento e instalação. Af_01/2016</v>
          </cell>
          <cell r="C3865" t="str">
            <v>un</v>
          </cell>
          <cell r="D3865" t="str">
            <v>26,60</v>
          </cell>
        </row>
        <row r="3866">
          <cell r="A3866" t="str">
            <v>93066</v>
          </cell>
          <cell r="B3866" t="str">
            <v>Junta de expansão em bronze/latão, dn 42 mm, ponta x ponta, instalado em prumada  fornecimento e instalação. Af_01/2016</v>
          </cell>
          <cell r="C3866" t="str">
            <v>un</v>
          </cell>
          <cell r="D3866" t="str">
            <v>456,87</v>
          </cell>
        </row>
        <row r="3867">
          <cell r="A3867" t="str">
            <v>93067</v>
          </cell>
          <cell r="B3867" t="str">
            <v>Luva passante em cobre, dn 54 mm, sem anel de solda, instalado em prumada  fornecimento e instalação. Af_01/2016</v>
          </cell>
          <cell r="C3867" t="str">
            <v>un</v>
          </cell>
          <cell r="D3867" t="str">
            <v>41,69</v>
          </cell>
        </row>
        <row r="3868">
          <cell r="A3868" t="str">
            <v>93068</v>
          </cell>
          <cell r="B3868" t="str">
            <v>Bucha de redução em cobre, dn 54 mm x 42 mm, sem anel de solda, ponta x bolsa, instalado em prumada  fornecimento e instalação. Af_01/2016</v>
          </cell>
          <cell r="C3868" t="str">
            <v>un</v>
          </cell>
          <cell r="D3868" t="str">
            <v>36,66</v>
          </cell>
        </row>
        <row r="3869">
          <cell r="A3869" t="str">
            <v>93069</v>
          </cell>
          <cell r="B3869" t="str">
            <v>Junta de expansão em bronze/latão, dn 54 mm, ponta x ponta, instalado em prumada  fornecimento e instalação. Af_01/2016</v>
          </cell>
          <cell r="C3869" t="str">
            <v>un</v>
          </cell>
          <cell r="D3869" t="str">
            <v>632,99</v>
          </cell>
        </row>
        <row r="3870">
          <cell r="A3870" t="str">
            <v>93070</v>
          </cell>
          <cell r="B3870" t="str">
            <v>Luva passante em cobre, dn 66 mm, sem anel de solda, instalado em prumada  fornecimento e instalação. Af_01/2016</v>
          </cell>
          <cell r="C3870" t="str">
            <v>un</v>
          </cell>
          <cell r="D3870" t="str">
            <v>103,27</v>
          </cell>
        </row>
        <row r="3871">
          <cell r="A3871" t="str">
            <v>93071</v>
          </cell>
          <cell r="B3871" t="str">
            <v>Bucha de redução em cobre, dn 66 mm x 54 mm, sem anel de solda, ponta x bolsa, instalado em prumada  fornecimento e instalação. Af_01/2016</v>
          </cell>
          <cell r="C3871" t="str">
            <v>un</v>
          </cell>
          <cell r="D3871" t="str">
            <v>96,02</v>
          </cell>
        </row>
        <row r="3872">
          <cell r="A3872" t="str">
            <v>93072</v>
          </cell>
          <cell r="B3872" t="str">
            <v>Junta de expansão em bronze/latão, dn 66 mm, ponta x ponta, instalado em prumada  fornecimento e instalação. Af_01/2016</v>
          </cell>
          <cell r="C3872" t="str">
            <v>un</v>
          </cell>
          <cell r="D3872" t="str">
            <v>834,96</v>
          </cell>
        </row>
        <row r="3873">
          <cell r="A3873" t="str">
            <v>93073</v>
          </cell>
          <cell r="B3873" t="str">
            <v>Te dupla curva em bronze/latão, dn 3/4" x 22 mm x 3/4", sem anel de solda, rosca f x bolsa x rosca f, instalado em prumada  fornecimento e instalação. Af_01/2016</v>
          </cell>
          <cell r="C3873" t="str">
            <v>un</v>
          </cell>
          <cell r="D3873" t="str">
            <v>47,30</v>
          </cell>
        </row>
        <row r="3874">
          <cell r="A3874" t="str">
            <v>93074</v>
          </cell>
          <cell r="B3874" t="str">
            <v>Curva em cobre, dn 15 mm, 45 graus, sem anel de solda, bolsa x bolsa, instalado em ramal de distribuição  fornecimento e instalação. Af_01/2016</v>
          </cell>
          <cell r="C3874" t="str">
            <v>un</v>
          </cell>
          <cell r="D3874" t="str">
            <v>8,48</v>
          </cell>
        </row>
        <row r="3875">
          <cell r="A3875" t="str">
            <v>93075</v>
          </cell>
          <cell r="B3875" t="str">
            <v>Cotovelo em bronze/latão, dn 15 mm x 1/2", 90 graus, sem anel de solda, bolsa x rosca f, instalado em ramal de distribuição  fornecimento e instalação. Af_01/2016</v>
          </cell>
          <cell r="C3875" t="str">
            <v>un</v>
          </cell>
          <cell r="D3875" t="str">
            <v>13,27</v>
          </cell>
        </row>
        <row r="3876">
          <cell r="A3876" t="str">
            <v>93076</v>
          </cell>
          <cell r="B3876" t="str">
            <v>Curva em cobre, dn 22 mm, 45 graus, sem anel de solda, bolsa x bolsa, instalado em ramal de distribuição  fornecimento e instalação. Af_01/2016</v>
          </cell>
          <cell r="C3876" t="str">
            <v>un</v>
          </cell>
          <cell r="D3876" t="str">
            <v>13,10</v>
          </cell>
        </row>
        <row r="3877">
          <cell r="A3877" t="str">
            <v>93077</v>
          </cell>
          <cell r="B3877" t="str">
            <v>Cotovelo em bronze/latão, dn 22 mm x 1/2", 90 graus, sem anel de solda, bolsa x rosca f, instalado em ramal de distribuição  fornecimento e instalação. Af_01/2016</v>
          </cell>
          <cell r="C3877" t="str">
            <v>un</v>
          </cell>
          <cell r="D3877" t="str">
            <v>18,48</v>
          </cell>
        </row>
        <row r="3878">
          <cell r="A3878" t="str">
            <v>93078</v>
          </cell>
          <cell r="B3878" t="str">
            <v>Cotovelo em bronze/latão, dn 22 mm x 3/4", 90 graus, sem anel de solda, bolsa x rosca f, instalado em ramal de distribuição  fornecimento e instalação. Af_01/2016</v>
          </cell>
          <cell r="C3878" t="str">
            <v>un</v>
          </cell>
          <cell r="D3878" t="str">
            <v>19,89</v>
          </cell>
        </row>
        <row r="3879">
          <cell r="A3879" t="str">
            <v>93079</v>
          </cell>
          <cell r="B3879" t="str">
            <v>Curva em cobre, dn 28 mm, 45 graus, sem anel de solda, bolsa x bolsa, instalado em ramal de distribuição  fornecimento e instalação. Af_01/2016</v>
          </cell>
          <cell r="C3879" t="str">
            <v>un</v>
          </cell>
          <cell r="D3879" t="str">
            <v>17,89</v>
          </cell>
        </row>
        <row r="3880">
          <cell r="A3880" t="str">
            <v>93080</v>
          </cell>
          <cell r="B3880" t="str">
            <v>Luva passante em cobre, dn 15 mm, sem anel de solda, instalado em ramal de distribuição  fornecimento e instalação. Af_01/2016</v>
          </cell>
          <cell r="C3880" t="str">
            <v>un</v>
          </cell>
          <cell r="D3880" t="str">
            <v>5,55</v>
          </cell>
        </row>
        <row r="3881">
          <cell r="A3881" t="str">
            <v>93081</v>
          </cell>
          <cell r="B3881" t="str">
            <v>Conector em bronze/latão, dn 15 mm x 1/2", sem anel de solda, bolsa x rosca f, instalado em ramal de distribuição  fornecimento e instalação. Af_01/2016</v>
          </cell>
          <cell r="C3881" t="str">
            <v>un</v>
          </cell>
          <cell r="D3881" t="str">
            <v>11,62</v>
          </cell>
        </row>
        <row r="3882">
          <cell r="A3882" t="str">
            <v>93082</v>
          </cell>
          <cell r="B3882" t="str">
            <v>Curva de transposição em bronze/latão, dn 15 mm, sem anel de solda, bolsa x bolsa, instalado em ramal de distribuição  fornecimento e instalação. Af_01/2016</v>
          </cell>
          <cell r="C3882" t="str">
            <v>un</v>
          </cell>
          <cell r="D3882" t="str">
            <v>14,04</v>
          </cell>
        </row>
        <row r="3883">
          <cell r="A3883" t="str">
            <v>93083</v>
          </cell>
          <cell r="B3883" t="str">
            <v>Junta de expansão em cobre, dn 15 mm, ponta x ponta, instalado em ramal de distribuição  fornecimento e instalação. Af_01/2016</v>
          </cell>
          <cell r="C3883" t="str">
            <v>un</v>
          </cell>
          <cell r="D3883" t="str">
            <v>250,16</v>
          </cell>
        </row>
        <row r="3884">
          <cell r="A3884" t="str">
            <v>93084</v>
          </cell>
          <cell r="B3884" t="str">
            <v>Luva passante em cobre, dn 22 mm, sem anel de solda, instalado em ramal de distribuição  fornecimento e instalação. Af_01/2016</v>
          </cell>
          <cell r="C3884" t="str">
            <v>un</v>
          </cell>
          <cell r="D3884" t="str">
            <v>8,69</v>
          </cell>
        </row>
        <row r="3885">
          <cell r="A3885" t="str">
            <v>93085</v>
          </cell>
          <cell r="B3885" t="str">
            <v>Bucha de redução em cobre, dn 22 mm x 15 mm, sem anel de solda, ponta x bolsa, instalado em ramal de distribuição  fornecimento e instalação. Af_01/2016</v>
          </cell>
          <cell r="C3885" t="str">
            <v>un</v>
          </cell>
          <cell r="D3885" t="str">
            <v>8,19</v>
          </cell>
        </row>
        <row r="3886">
          <cell r="A3886" t="str">
            <v>93086</v>
          </cell>
          <cell r="B3886" t="str">
            <v>Junta de expansão em cobre, dn 22 mm, ponta x ponta, instalado em ramal de distribuição  fornecimento e instalação. Af_01/2016</v>
          </cell>
          <cell r="C3886" t="str">
            <v>un</v>
          </cell>
          <cell r="D3886" t="str">
            <v>290,50</v>
          </cell>
        </row>
        <row r="3887">
          <cell r="A3887" t="str">
            <v>93087</v>
          </cell>
          <cell r="B3887" t="str">
            <v>Conector em bronze/latão, dn 22 mm x 1/2", sem anel de solda, bolsa x rosca f, instalado em ramal de distribuição  fornecimento e instalação. Af_01/2016</v>
          </cell>
          <cell r="C3887" t="str">
            <v>un</v>
          </cell>
          <cell r="D3887" t="str">
            <v>12,69</v>
          </cell>
        </row>
        <row r="3888">
          <cell r="A3888" t="str">
            <v>93088</v>
          </cell>
          <cell r="B3888" t="str">
            <v>Conector em bronze/latão, dn 22 mm x 3/4", sem anel de solda, bolsa x rosca f, instalado em ramal de distribuição  fornecimento e instalação. Af_01/2016</v>
          </cell>
          <cell r="C3888" t="str">
            <v>un</v>
          </cell>
          <cell r="D3888" t="str">
            <v>14,68</v>
          </cell>
        </row>
        <row r="3889">
          <cell r="A3889" t="str">
            <v>93089</v>
          </cell>
          <cell r="B3889" t="str">
            <v>Curva de transposição em bronze/latão, dn 22 mm, sem anel de solda, bolsa x bolsa, instalado em ramal de distribuição  fornecimento e instalação. Af_01/2016</v>
          </cell>
          <cell r="C3889" t="str">
            <v>un</v>
          </cell>
          <cell r="D3889" t="str">
            <v>27,35</v>
          </cell>
        </row>
        <row r="3890">
          <cell r="A3890" t="str">
            <v>93090</v>
          </cell>
          <cell r="B3890" t="str">
            <v>Luva passante em cobre, dn 28 mm, sem anel de solda, instalado em ramal de distribuição  fornecimento e instalação. Af_01/2016</v>
          </cell>
          <cell r="C3890" t="str">
            <v>un</v>
          </cell>
          <cell r="D3890" t="str">
            <v>11,79</v>
          </cell>
        </row>
        <row r="3891">
          <cell r="A3891" t="str">
            <v>93091</v>
          </cell>
          <cell r="B3891" t="str">
            <v>Bucha de redução em cobre, dn 28 mm x 22 mm, sem anel de solda, instalado em ramal de distribuição  fornecimento e instalação. Af_01/2016</v>
          </cell>
          <cell r="C3891" t="str">
            <v>un</v>
          </cell>
          <cell r="D3891" t="str">
            <v>10,59</v>
          </cell>
        </row>
        <row r="3892">
          <cell r="A3892" t="str">
            <v>93092</v>
          </cell>
          <cell r="B3892" t="str">
            <v>Junta de expansão em cobre, dn 28 mm, ponta x ponta, instalado em ramal de distribuição  fornecimento e instalação. Af_01/2016</v>
          </cell>
          <cell r="C3892" t="str">
            <v>un</v>
          </cell>
          <cell r="D3892" t="str">
            <v>319,35</v>
          </cell>
        </row>
        <row r="3893">
          <cell r="A3893" t="str">
            <v>93093</v>
          </cell>
          <cell r="B3893" t="str">
            <v>Conector em bronze/latão, dn 28 mm x 1/2", sem anel de solda, bolsa x rosca f, instalado em ramal de distribuição  fornecimento e instalação. Af_01/2016</v>
          </cell>
          <cell r="C3893" t="str">
            <v>un</v>
          </cell>
          <cell r="D3893" t="str">
            <v>19,28</v>
          </cell>
        </row>
        <row r="3894">
          <cell r="A3894" t="str">
            <v>93094</v>
          </cell>
          <cell r="B3894" t="str">
            <v>Curva de transposição em bronze/latão, dn 28 mm, sem anel de solda, bolsa x bolsa, instalado em ramal de distribuição  fornecimento e instalação. Af_01/2016</v>
          </cell>
          <cell r="C3894" t="str">
            <v>un</v>
          </cell>
          <cell r="D3894" t="str">
            <v>46,11</v>
          </cell>
        </row>
        <row r="3895">
          <cell r="A3895" t="str">
            <v>93095</v>
          </cell>
          <cell r="B3895" t="str">
            <v>Te dupla curva em bronze/latão, dn 1/2" x 15 mm x 1/2", sem anel de solda, rosca f x bolsa x rosca f, instalado em ramal de distribuição  fornecimento e instalação. Af_01/2016</v>
          </cell>
          <cell r="C3895" t="str">
            <v>un</v>
          </cell>
          <cell r="D3895" t="str">
            <v>35,68</v>
          </cell>
        </row>
        <row r="3896">
          <cell r="A3896" t="str">
            <v>93096</v>
          </cell>
          <cell r="B3896" t="str">
            <v>Te dupla curva em bronze/latão, dn 3/4" x 22 mm x 3/4", sem anel de solda, rosca f x bolsa x rosca f, instalado em ramal de distribuição  fornecimento e instalação. Af_01/2016</v>
          </cell>
          <cell r="C3896" t="str">
            <v>un</v>
          </cell>
          <cell r="D3896" t="str">
            <v>50,37</v>
          </cell>
        </row>
        <row r="3897">
          <cell r="A3897" t="str">
            <v>93097</v>
          </cell>
          <cell r="B3897" t="str">
            <v>Curva em cobre, dn 15 mm, 45 graus, sem anel de solda, bolsa x bolsa, instalado em ramal e sub-ramal  fornecimento e instalação. Af_01/2016</v>
          </cell>
          <cell r="C3897" t="str">
            <v>un</v>
          </cell>
          <cell r="D3897" t="str">
            <v>8,67</v>
          </cell>
        </row>
        <row r="3898">
          <cell r="A3898" t="str">
            <v>93098</v>
          </cell>
          <cell r="B3898" t="str">
            <v>Cotovelo em bronze/latão, dn 15 mm x 1/2", 90 graus, sem anel de solda, bolsa x rosca f, instalado em ramal e sub-ramal  fornecimento e instalação. Af_01/2016</v>
          </cell>
          <cell r="C3898" t="str">
            <v>un</v>
          </cell>
          <cell r="D3898" t="str">
            <v>13,46</v>
          </cell>
        </row>
        <row r="3899">
          <cell r="A3899" t="str">
            <v>93099</v>
          </cell>
          <cell r="B3899" t="str">
            <v>Curva em cobre, dn 22 mm, 45 graus, sem anel de solda, bolsa x bolsa, instalado em ramal e sub-ramal  fornecimento e instalação. Af_01/2016</v>
          </cell>
          <cell r="C3899" t="str">
            <v>un</v>
          </cell>
          <cell r="D3899" t="str">
            <v>15,22</v>
          </cell>
        </row>
        <row r="3900">
          <cell r="A3900" t="str">
            <v>93100</v>
          </cell>
          <cell r="B3900" t="str">
            <v>Cotovelo em bronze/latão, dn 22 mm x 1/2", 90 graus, sem anel de solda, bolsa x rosca f, instalado em ramal e sub-ramal  fornecimento e instalação. Af_01/2016</v>
          </cell>
          <cell r="C3900" t="str">
            <v>un</v>
          </cell>
          <cell r="D3900" t="str">
            <v>20,60</v>
          </cell>
        </row>
        <row r="3901">
          <cell r="A3901" t="str">
            <v>93101</v>
          </cell>
          <cell r="B3901" t="str">
            <v>Cotovelo em bronze/latão, dn 22 mm x 3/4", 90 graus, sem anel de solda, bolsa x rosca f, instalado em ramal e sub-ramal  fornecimento e instalação. Af_01/2016</v>
          </cell>
          <cell r="C3901" t="str">
            <v>un</v>
          </cell>
          <cell r="D3901" t="str">
            <v>22,01</v>
          </cell>
        </row>
        <row r="3902">
          <cell r="A3902" t="str">
            <v>93102</v>
          </cell>
          <cell r="B3902" t="str">
            <v>Curva em cobre, dn 28 mm, 45 graus, sem anel de solda, bolsa x bolsa, instalado em ramal e sub-ramal  fornecimento e instalação. Af_01/2016</v>
          </cell>
          <cell r="C3902" t="str">
            <v>un</v>
          </cell>
          <cell r="D3902" t="str">
            <v>19,82</v>
          </cell>
        </row>
        <row r="3903">
          <cell r="A3903" t="str">
            <v>93103</v>
          </cell>
          <cell r="B3903" t="str">
            <v>Luva passante em cobre, dn 15 mm, sem anel de solda, instalado em ramal e sub-ramal  fornecimento e instalação. Af_01/2016</v>
          </cell>
          <cell r="C3903" t="str">
            <v>un</v>
          </cell>
          <cell r="D3903" t="str">
            <v>5,71</v>
          </cell>
        </row>
        <row r="3904">
          <cell r="A3904" t="str">
            <v>93104</v>
          </cell>
          <cell r="B3904" t="str">
            <v>Conector em bronze/latão, dn 15 mm x 1/2", sem anel de solda, bolsa x rosca f, instalado em ramal e sub-ramal  fornecimento e instalação. Af_01/2016</v>
          </cell>
          <cell r="C3904" t="str">
            <v>un</v>
          </cell>
          <cell r="D3904" t="str">
            <v>11,78</v>
          </cell>
        </row>
        <row r="3905">
          <cell r="A3905" t="str">
            <v>93105</v>
          </cell>
          <cell r="B3905" t="str">
            <v>Curva de transposição em bronze/latão, dn 15 mm, sem anel de solda, bolsa x bolsa, instalado em ramal e sub-ramal  fornecimento e instalação. Af_01/2016</v>
          </cell>
          <cell r="C3905" t="str">
            <v>un</v>
          </cell>
          <cell r="D3905" t="str">
            <v>14,20</v>
          </cell>
        </row>
        <row r="3906">
          <cell r="A3906" t="str">
            <v>93106</v>
          </cell>
          <cell r="B3906" t="str">
            <v>Junta de expansão em cobre, dn 15 mm, ponta x ponta, instalado em ramal e sub-ramal  fornecimento e instalação. Af_01/2016</v>
          </cell>
          <cell r="C3906" t="str">
            <v>un</v>
          </cell>
          <cell r="D3906" t="str">
            <v>250,32</v>
          </cell>
        </row>
        <row r="3907">
          <cell r="A3907" t="str">
            <v>93107</v>
          </cell>
          <cell r="B3907" t="str">
            <v>Luva passante em cobre, dn 22 mm, sem anel de solda, instalado em ramal e sub-ramal  fornecimento e instalação. Af_01/2016</v>
          </cell>
          <cell r="C3907" t="str">
            <v>un</v>
          </cell>
          <cell r="D3907" t="str">
            <v>10,08</v>
          </cell>
        </row>
        <row r="3908">
          <cell r="A3908" t="str">
            <v>93108</v>
          </cell>
          <cell r="B3908" t="str">
            <v>Bucha de redução em cobre, dn 22 mm x 15 mm, sem anel de solda, ponta x bolsa, instalado em ramal e sub-ramal  fornecimento e instalação. Af_01/2016</v>
          </cell>
          <cell r="C3908" t="str">
            <v>un</v>
          </cell>
          <cell r="D3908" t="str">
            <v>9,58</v>
          </cell>
        </row>
        <row r="3909">
          <cell r="A3909" t="str">
            <v>93109</v>
          </cell>
          <cell r="B3909" t="str">
            <v>Junta de expansão em cobre, dn 22 mm, ponta x ponta, instalado em ramal e sub-ramal  fornecimento e instalação. Af_01/2016</v>
          </cell>
          <cell r="C3909" t="str">
            <v>un</v>
          </cell>
          <cell r="D3909" t="str">
            <v>291,89</v>
          </cell>
        </row>
        <row r="3910">
          <cell r="A3910" t="str">
            <v>93110</v>
          </cell>
          <cell r="B3910" t="str">
            <v>Conector em bronze/latão, dn 22 mm x 1/2", sem anel de solda, bolsa x rosca f, instalado em ramal e sub-ramal  fornecimento e instalação. Af_01/2016</v>
          </cell>
          <cell r="C3910" t="str">
            <v>un</v>
          </cell>
          <cell r="D3910" t="str">
            <v>14,08</v>
          </cell>
        </row>
        <row r="3911">
          <cell r="A3911" t="str">
            <v>93111</v>
          </cell>
          <cell r="B3911" t="str">
            <v>Conector em bronze/latão, dn 22 mm x 3/4", sem anel de solda, bolsa x rosca f, instalado em ramal e sub-ramal  fornecimento e instalação. Af_01/2016</v>
          </cell>
          <cell r="C3911" t="str">
            <v>un</v>
          </cell>
          <cell r="D3911" t="str">
            <v>15,96</v>
          </cell>
        </row>
        <row r="3912">
          <cell r="A3912" t="str">
            <v>93112</v>
          </cell>
          <cell r="B3912" t="str">
            <v>Curva de transposição em bronze/latão, dn 22 mm, sem anel de solda, bolsa x bolsa, instalado em ramal e sub-ramal  fornecimento e instalação. Af_01/2016</v>
          </cell>
          <cell r="C3912" t="str">
            <v>un</v>
          </cell>
          <cell r="D3912" t="str">
            <v>28,74</v>
          </cell>
        </row>
        <row r="3913">
          <cell r="A3913" t="str">
            <v>93113</v>
          </cell>
          <cell r="B3913" t="str">
            <v>Luva passante em cobre, dn 28 mm, sem anel de solda, instalado em ramal e sub-ramal  fornecimento e instalação. Af_01/2016</v>
          </cell>
          <cell r="C3913" t="str">
            <v>un</v>
          </cell>
          <cell r="D3913" t="str">
            <v>14,30</v>
          </cell>
        </row>
        <row r="3914">
          <cell r="A3914" t="str">
            <v>93114</v>
          </cell>
          <cell r="B3914" t="str">
            <v>Conector em bronze/latão, dn 28 mm x 1/2", sem anel de solda, bolsa x rosca f, instalado em ramal e sub-ramal  fornecimento e instalação. Af_01/2016</v>
          </cell>
          <cell r="C3914" t="str">
            <v>un</v>
          </cell>
          <cell r="D3914" t="str">
            <v>21,79</v>
          </cell>
        </row>
        <row r="3915">
          <cell r="A3915" t="str">
            <v>93115</v>
          </cell>
          <cell r="B3915" t="str">
            <v>Curva de transposição em bronze/latão, dn 28 mm, sem anel de solda, bolsa x bolsa, instalado em ramal e sub-ramal  fornecimento e instalação. Af_01/2016</v>
          </cell>
          <cell r="C3915" t="str">
            <v>un</v>
          </cell>
          <cell r="D3915" t="str">
            <v>48,62</v>
          </cell>
        </row>
        <row r="3916">
          <cell r="A3916" t="str">
            <v>93116</v>
          </cell>
          <cell r="B3916" t="str">
            <v>Junta de expansão em cobre, dn 28 mm, ponta x ponta, instalado em ramal e sub-ramal  fornecimento e instalação. Af_01/2016</v>
          </cell>
          <cell r="C3916" t="str">
            <v>un</v>
          </cell>
          <cell r="D3916" t="str">
            <v>321,86</v>
          </cell>
        </row>
        <row r="3917">
          <cell r="A3917" t="str">
            <v>93117</v>
          </cell>
          <cell r="B3917" t="str">
            <v>Te dupla curva em bronze/latão, dn 1/2" x 15 mm x 1/2", sem anel de solda, rosca f x bolsa x rosca f, instalado em ramal e sub-ramal  fornecimento e instalação. Af_01/2016</v>
          </cell>
          <cell r="C3917" t="str">
            <v>un</v>
          </cell>
          <cell r="D3917" t="str">
            <v>35,90</v>
          </cell>
        </row>
        <row r="3918">
          <cell r="A3918" t="str">
            <v>93118</v>
          </cell>
          <cell r="B3918" t="str">
            <v>Te dupla curva em bronze/latão, dn 3/4" x 22 mm x 3/4", sem anel de solda, rosca f x bolsa x rosca f, instalado em ramal e sub-ramal  fornecimento e instalação. Af_01/2016</v>
          </cell>
          <cell r="C3918" t="str">
            <v>un</v>
          </cell>
          <cell r="D3918" t="str">
            <v>53,16</v>
          </cell>
        </row>
        <row r="3919">
          <cell r="A3919" t="str">
            <v>93119</v>
          </cell>
          <cell r="B3919" t="str">
            <v>Curva em cobre, dn 22 mm, 45 graus, sem anel de solda, bolsa x bolsa, instalado em prumada  fornecimento e instalação. Af_01/2016</v>
          </cell>
          <cell r="C3919" t="str">
            <v>un</v>
          </cell>
          <cell r="D3919" t="str">
            <v>10,81</v>
          </cell>
        </row>
        <row r="3920">
          <cell r="A3920" t="str">
            <v>93120</v>
          </cell>
          <cell r="B3920" t="str">
            <v>Cotovelo em bronze/latão, dn 22 mm x 1/2", 90 graus, sem anel de solda, bolsa x rosca f, instalado em prumada  fornecimento e instalação. Af_01/2016</v>
          </cell>
          <cell r="C3920" t="str">
            <v>un</v>
          </cell>
          <cell r="D3920" t="str">
            <v>16,19</v>
          </cell>
        </row>
        <row r="3921">
          <cell r="A3921" t="str">
            <v>93121</v>
          </cell>
          <cell r="B3921" t="str">
            <v>Cotovelo em bronze/latão, dn 22 mm x 3/4", 90 graus, sem anel de solda, bolsa x rosca f, instalado em prumada  fornecimento e instalação. Af_01/2016</v>
          </cell>
          <cell r="C3921" t="str">
            <v>un</v>
          </cell>
          <cell r="D3921" t="str">
            <v>17,60</v>
          </cell>
        </row>
        <row r="3922">
          <cell r="A3922" t="str">
            <v>93122</v>
          </cell>
          <cell r="B3922" t="str">
            <v>Curva em cobre, dn 28 mm, 45 graus, sem anel de solda, bolsa x bolsa, instalado em prumada  fornecimento e instalação. Af_01/2016</v>
          </cell>
          <cell r="C3922" t="str">
            <v>un</v>
          </cell>
          <cell r="D3922" t="str">
            <v>15,60</v>
          </cell>
        </row>
        <row r="3923">
          <cell r="A3923" t="str">
            <v>93123</v>
          </cell>
          <cell r="B3923" t="str">
            <v>Curva em cobre, dn 35 mm, 45 graus, sem anel de solda, bolsa x bolsa, instalado em prumada  fornecimento e instalação. Af_01/2016</v>
          </cell>
          <cell r="C3923" t="str">
            <v>un</v>
          </cell>
          <cell r="D3923" t="str">
            <v>33,22</v>
          </cell>
        </row>
        <row r="3924">
          <cell r="A3924" t="str">
            <v>93124</v>
          </cell>
          <cell r="B3924" t="str">
            <v>Curva em cobre, dn 42 mm, 45 graus, sem anel de solda, bolsa x bolsa, instalado em prumada  fornecimento e instalação. Af_01/2016</v>
          </cell>
          <cell r="C3924" t="str">
            <v>un</v>
          </cell>
          <cell r="D3924" t="str">
            <v>51,71</v>
          </cell>
        </row>
        <row r="3925">
          <cell r="A3925" t="str">
            <v>93125</v>
          </cell>
          <cell r="B3925" t="str">
            <v>Curva em cobre, dn 54 mm, 45 graus, sem anel de solda, bolsa x bolsa, instalado em prumada  fornecimento e instalação. Af_01/2016</v>
          </cell>
          <cell r="C3925" t="str">
            <v>un</v>
          </cell>
          <cell r="D3925" t="str">
            <v>74,88</v>
          </cell>
        </row>
        <row r="3926">
          <cell r="A3926" t="str">
            <v>93126</v>
          </cell>
          <cell r="B3926" t="str">
            <v>Curva em cobre, dn 66 mm, 45 graus, sem anel de solda, bolsa x bolsa, instalado em prumada  fornecimento e instalação. Af_01/2016</v>
          </cell>
          <cell r="C3926" t="str">
            <v>un</v>
          </cell>
          <cell r="D3926" t="str">
            <v>164,04</v>
          </cell>
        </row>
        <row r="3927">
          <cell r="A3927" t="str">
            <v>93133</v>
          </cell>
          <cell r="B3927" t="str">
            <v>Bucha de redução em cobre, dn 28 mm x 22 mm, sem anel de solda, instalado em ramal e sub-ramal  fornecimento e instalação. Af_01/2016</v>
          </cell>
          <cell r="C3927" t="str">
            <v>un</v>
          </cell>
          <cell r="D3927" t="str">
            <v>13,10</v>
          </cell>
        </row>
        <row r="3928">
          <cell r="A3928" t="str">
            <v>94465</v>
          </cell>
          <cell r="B3928" t="str">
            <v>Luva, em ferro galvanizado, conexão rosqueada, dn 50 (2), instalado em reservação de água de edificação que possua reservatório de fibra/fibrocimento  fornecimento e instalação. Af_06/2016</v>
          </cell>
          <cell r="C3928" t="str">
            <v>un</v>
          </cell>
          <cell r="D3928" t="str">
            <v>34,52</v>
          </cell>
        </row>
        <row r="3929">
          <cell r="A3929" t="str">
            <v>94466</v>
          </cell>
          <cell r="B3929" t="str">
            <v>Niple, em ferro galvanizado, conexão rosqueada, dn 50 (2), instalado em reservação de água de edificação que possua reservatório de fibra/fibrocimento  fornecimento e instalação. Af_06/2016</v>
          </cell>
          <cell r="C3929" t="str">
            <v>un</v>
          </cell>
          <cell r="D3929" t="str">
            <v>34,54</v>
          </cell>
        </row>
        <row r="3930">
          <cell r="A3930" t="str">
            <v>94467</v>
          </cell>
          <cell r="B3930" t="str">
            <v>Luva, em ferro galvanizado, conexão rosqueada, dn 65 (2 1/2), instalado em reservação de água de edificação que possua reservatório de fibra/fibrocimento  fornecimento e instalação. Af_06/2016</v>
          </cell>
          <cell r="C3930" t="str">
            <v>un</v>
          </cell>
          <cell r="D3930" t="str">
            <v>52,17</v>
          </cell>
        </row>
        <row r="3931">
          <cell r="A3931" t="str">
            <v>94468</v>
          </cell>
          <cell r="B3931" t="str">
            <v>Niple, em ferro galvanizado, conexão rosqueada, dn 65 (2 1/2), instalado em reservação de água de edificação que possua reservatório de fibra/fibrocimento  fornecimento e instalação. Af_06/2016</v>
          </cell>
          <cell r="C3931" t="str">
            <v>un</v>
          </cell>
          <cell r="D3931" t="str">
            <v>45,91</v>
          </cell>
        </row>
        <row r="3932">
          <cell r="A3932" t="str">
            <v>94469</v>
          </cell>
          <cell r="B3932" t="str">
            <v>Luva, em ferro galvanizado, conexão rosqueada, dn 80 (3), instalado em reservação de água de edificação que possua reservatório de fibra/fibrocimento  fornecimento e instalação. Af_06/2016</v>
          </cell>
          <cell r="C3932" t="str">
            <v>un</v>
          </cell>
          <cell r="D3932" t="str">
            <v>75,32</v>
          </cell>
        </row>
        <row r="3933">
          <cell r="A3933" t="str">
            <v>94470</v>
          </cell>
          <cell r="B3933" t="str">
            <v>Niple, em ferro galvanizado, conexão rosqueada, dn 80 (3), instalado em reservação de água de edificação que possua reservatório de fibra/fibrocimento  fornecimento e instalação. Af_06/2016</v>
          </cell>
          <cell r="C3933" t="str">
            <v>un</v>
          </cell>
          <cell r="D3933" t="str">
            <v>69,74</v>
          </cell>
        </row>
        <row r="3934">
          <cell r="A3934" t="str">
            <v>94471</v>
          </cell>
          <cell r="B3934" t="str">
            <v>Cotovelo 90 graus, em ferro galvanizado, conexão rosqueada, dn 50 (2), instalado em reservação de água de edificação que possua reservatório de fibra/fibrocimento  fornecimento e instalação. Af_06/2016</v>
          </cell>
          <cell r="C3934" t="str">
            <v>un</v>
          </cell>
          <cell r="D3934" t="str">
            <v>49,93</v>
          </cell>
        </row>
        <row r="3935">
          <cell r="A3935" t="str">
            <v>94472</v>
          </cell>
          <cell r="B3935" t="str">
            <v>Cotovelo 45 graus, em ferro galvanizado, conexão rosqueada, dn 50 (2), instalado em reservação de água de edificação que possua reservatório de fibra/fibrocimento  fornecimento e instalação. Af_06/2016</v>
          </cell>
          <cell r="C3935" t="str">
            <v>un</v>
          </cell>
          <cell r="D3935" t="str">
            <v>51,32</v>
          </cell>
        </row>
        <row r="3936">
          <cell r="A3936" t="str">
            <v>94473</v>
          </cell>
          <cell r="B3936" t="str">
            <v>Cotovelo 90 graus, em ferro galvanizado, conexão rosqueada, dn 65 (2 1/2), instalado em reservação de água de edificação que possua reservatório de fibra/fibrocimento  fornecimento e instalação. Af_06/2016</v>
          </cell>
          <cell r="C3936" t="str">
            <v>un</v>
          </cell>
          <cell r="D3936" t="str">
            <v>74,87</v>
          </cell>
        </row>
        <row r="3937">
          <cell r="A3937" t="str">
            <v>94474</v>
          </cell>
          <cell r="B3937" t="str">
            <v>Cotovelo 45 graus, em ferro galvanizado, conexão rosqueada, dn 65 (2 1/2), instalado em reservação de água de edificação que possua reservatório de fibra/fibrocimento  fornecimento e instalação. Af_06/2016</v>
          </cell>
          <cell r="C3937" t="str">
            <v>un</v>
          </cell>
          <cell r="D3937" t="str">
            <v>81,00</v>
          </cell>
        </row>
        <row r="3938">
          <cell r="A3938" t="str">
            <v>94475</v>
          </cell>
          <cell r="B3938" t="str">
            <v>Cotovelo 90 graus, em ferro galvanizado, conexão rosqueada, dn 80 (3), instalado em reservação de água de edificação que possua reservatório de fibra/fibrocimento  fornecimento e instalação. Af_06/2016</v>
          </cell>
          <cell r="C3938" t="str">
            <v>un</v>
          </cell>
          <cell r="D3938" t="str">
            <v>102,45</v>
          </cell>
        </row>
        <row r="3939">
          <cell r="A3939" t="str">
            <v>94476</v>
          </cell>
          <cell r="B3939" t="str">
            <v>Cotovelo 45 graus, em ferro galvanizado, conexão rosqueada, dn 80 (3), instalado em reservação de água de edificação que possua reservatório de fibra/fibrocimento  fornecimento e instalação. Af_06/2016</v>
          </cell>
          <cell r="C3939" t="str">
            <v>un</v>
          </cell>
          <cell r="D3939" t="str">
            <v>114,27</v>
          </cell>
        </row>
        <row r="3940">
          <cell r="A3940" t="str">
            <v>94477</v>
          </cell>
          <cell r="B3940" t="str">
            <v>Tê, em ferro galvanizado, conexão rosqueada, dn 50 (2), instalado em reservação de água de edificação que possua reservatório de fibra/fibrocimento  fornecimento e instalação. Af_06/2016</v>
          </cell>
          <cell r="C3940" t="str">
            <v>un</v>
          </cell>
          <cell r="D3940" t="str">
            <v>66,43</v>
          </cell>
        </row>
        <row r="3941">
          <cell r="A3941" t="str">
            <v>94478</v>
          </cell>
          <cell r="B3941" t="str">
            <v>Tê, em ferro galvanizado, conexão rosqueada, dn 65 (2 1/2), instalado em reservação de água de edificação que possua reservatório de fibra/fibrocimento  fornecimento e instalação. Af_06/2016</v>
          </cell>
          <cell r="C3941" t="str">
            <v>un</v>
          </cell>
          <cell r="D3941" t="str">
            <v>102,78</v>
          </cell>
        </row>
        <row r="3942">
          <cell r="A3942" t="str">
            <v>94479</v>
          </cell>
          <cell r="B3942" t="str">
            <v>Tê, em ferro galvanizado, conexão rosqueada, dn 80 (3), instalado em reservação de água de edificação que possua reservatório de fibra/fibrocimento  fornecimento e instalação. Af_06/2016</v>
          </cell>
          <cell r="C3942" t="str">
            <v>un</v>
          </cell>
          <cell r="D3942" t="str">
            <v>135,37</v>
          </cell>
        </row>
        <row r="3943">
          <cell r="A3943" t="str">
            <v>94606</v>
          </cell>
          <cell r="B3943" t="str">
            <v>Luva em cobre, dn 54 mm, sem anel de solda, instalado em reservação de água de edificação que possua reservatório de fibra/fibrocimento  fornecimento e instalação. Af_06/2016</v>
          </cell>
          <cell r="C3943" t="str">
            <v>un</v>
          </cell>
          <cell r="D3943" t="str">
            <v>48,39</v>
          </cell>
        </row>
        <row r="3944">
          <cell r="A3944" t="str">
            <v>94608</v>
          </cell>
          <cell r="B3944" t="str">
            <v>Luva em cobre, dn 66 mm, sem anel de solda, instalado em reservação de água de edificação que possua reservatório de fibra/fibrocimento  fornecimento e instalação. Af_06/2016</v>
          </cell>
          <cell r="C3944" t="str">
            <v>un</v>
          </cell>
          <cell r="D3944" t="str">
            <v>112,16</v>
          </cell>
        </row>
        <row r="3945">
          <cell r="A3945" t="str">
            <v>94610</v>
          </cell>
          <cell r="B3945" t="str">
            <v>Luva em cobre, dn 79 mm, sem anel de solda, instalado em reservação de água de edificação que possua reservatório de fibra/fibrocimento  fornecimento e instalação. Af_06/2016</v>
          </cell>
          <cell r="C3945" t="str">
            <v>un</v>
          </cell>
          <cell r="D3945" t="str">
            <v>164,77</v>
          </cell>
        </row>
        <row r="3946">
          <cell r="A3946" t="str">
            <v>94612</v>
          </cell>
          <cell r="B3946" t="str">
            <v>Luva de cobre, dn 104 mm, sem anel de solda, instalado em reservação de água de edificação que possua reservatório de fibra/fibrocimento  fornecimento e instalação. Af_06/2016</v>
          </cell>
          <cell r="C3946" t="str">
            <v>un</v>
          </cell>
          <cell r="D3946" t="str">
            <v>229,15</v>
          </cell>
        </row>
        <row r="3947">
          <cell r="A3947" t="str">
            <v>94614</v>
          </cell>
          <cell r="B3947" t="str">
            <v>Cotovelo em cobre, dn 54 mm, 90 graus, sem anel de solda, instalado em reservação de água de edificação que possua reservatório de fibra/fibrocimento  fornecimento e instalação. Af_06/2016</v>
          </cell>
          <cell r="C3947" t="str">
            <v>un</v>
          </cell>
          <cell r="D3947" t="str">
            <v>80,96</v>
          </cell>
        </row>
        <row r="3948">
          <cell r="A3948" t="str">
            <v>94615</v>
          </cell>
          <cell r="B3948" t="str">
            <v>Curva em cobre, dn 54 mm, 45 graus, sem anel de solda, bolsa x bolsa, instalado em reservação de água de edificação que possua reservatório de fibra/fibrocimento  fornecimento e instalação. Af_06/2016</v>
          </cell>
          <cell r="C3948" t="str">
            <v>un</v>
          </cell>
          <cell r="D3948" t="str">
            <v>90,97</v>
          </cell>
        </row>
        <row r="3949">
          <cell r="A3949" t="str">
            <v>94616</v>
          </cell>
          <cell r="B3949" t="str">
            <v>Cotovelo em cobre, dn 66 mm, 90 graus, sem anel de solda, instalado em reservação de água de edificação que possua reservatório de fibra/fibrocimento  fornecimento e instalação. Af_06/2016</v>
          </cell>
          <cell r="C3949" t="str">
            <v>un</v>
          </cell>
          <cell r="D3949" t="str">
            <v>212,54</v>
          </cell>
        </row>
        <row r="3950">
          <cell r="A3950" t="str">
            <v>94617</v>
          </cell>
          <cell r="B3950" t="str">
            <v>Curva em cobre, dn 66 mm, 45 graus, sem anel de solda, bolsa x bolsa, instalado em reservação de água de edificação que possua reservatório de fibra/fibrocimento  fornecimento e instalação. Af_06/2016</v>
          </cell>
          <cell r="C3950" t="str">
            <v>un</v>
          </cell>
          <cell r="D3950" t="str">
            <v>177,73</v>
          </cell>
        </row>
        <row r="3951">
          <cell r="A3951" t="str">
            <v>94618</v>
          </cell>
          <cell r="B3951" t="str">
            <v>Cotovelo em cobre, dn 79 mm, 90 graus, sem anel de solda, instalado em reservação de água de edificação que possua reservatório de fibra/fibrocimento  fornecimento e instalação. Af_06/2016</v>
          </cell>
          <cell r="C3951" t="str">
            <v>un</v>
          </cell>
          <cell r="D3951" t="str">
            <v>209,45</v>
          </cell>
        </row>
        <row r="3952">
          <cell r="A3952" t="str">
            <v>94620</v>
          </cell>
          <cell r="B3952" t="str">
            <v>Cotovelo em cobre, dn 104 mm, 90 graus, sem anel de solda, instalado em reservação de água de edificação que possua reservatório de fibra/fibrocimento  fornecimento e instalação. Af_06/2016</v>
          </cell>
          <cell r="C3952" t="str">
            <v>un</v>
          </cell>
          <cell r="D3952" t="str">
            <v>469,83</v>
          </cell>
        </row>
        <row r="3953">
          <cell r="A3953" t="str">
            <v>94622</v>
          </cell>
          <cell r="B3953" t="str">
            <v>Te em cobre, dn 54 mm, sem anel de solda, instalado em reservação de água de edificação que possua reservatório de fibra/fibrocimento  fornecimento e instalação. Af_06/2016</v>
          </cell>
          <cell r="C3953" t="str">
            <v>un</v>
          </cell>
          <cell r="D3953" t="str">
            <v>117,55</v>
          </cell>
        </row>
        <row r="3954">
          <cell r="A3954" t="str">
            <v>94623</v>
          </cell>
          <cell r="B3954" t="str">
            <v>Te em cobre, dn 66 mm, sem anel de solda, instalado em reservação de água de edificação que possua reservatório de fibra/fibrocimento  fornecimento e instalação. Af_06/2016</v>
          </cell>
          <cell r="C3954" t="str">
            <v>un</v>
          </cell>
          <cell r="D3954" t="str">
            <v>263,91</v>
          </cell>
        </row>
        <row r="3955">
          <cell r="A3955" t="str">
            <v>94624</v>
          </cell>
          <cell r="B3955" t="str">
            <v>Te em cobre, dn 79 mm, sem anel de solda, instalado em reservação de água de edificação que possua reservatório de fibra/fibrocimento  fornecimento e instalação. Af_06/2016</v>
          </cell>
          <cell r="C3955" t="str">
            <v>un</v>
          </cell>
          <cell r="D3955" t="str">
            <v>397,58</v>
          </cell>
        </row>
        <row r="3956">
          <cell r="A3956" t="str">
            <v>94625</v>
          </cell>
          <cell r="B3956" t="str">
            <v>Te em cobre, dn 104 mm, sem anel de solda, instalado em reservação de água de edificação que possua reservatório de fibra/fibrocimento  fornecimento e instalação. Af_06/2016</v>
          </cell>
          <cell r="C3956" t="str">
            <v>un</v>
          </cell>
          <cell r="D3956" t="str">
            <v>816,37</v>
          </cell>
        </row>
        <row r="3957">
          <cell r="A3957" t="str">
            <v>94656</v>
          </cell>
          <cell r="B3957" t="str">
            <v>Adaptador curto com bolsa e rosca para registro, pvc, soldável, dn  25 mm x 3/4 , instalado em reservação de água de edificação que possua reservatório de fibra/fibrocimento   fornecimento e instalação. Af_06/2016</v>
          </cell>
          <cell r="C3957" t="str">
            <v>un</v>
          </cell>
          <cell r="D3957" t="str">
            <v>4,58</v>
          </cell>
        </row>
        <row r="3958">
          <cell r="A3958" t="str">
            <v>94657</v>
          </cell>
          <cell r="B3958" t="str">
            <v>Luva pvc, soldável, dn  25 mm, instalada em reservação de água de edificação que possua reservatório de fibra/fibrocimento   fornecimento e instalação. Af_06/2016</v>
          </cell>
          <cell r="C3958" t="str">
            <v>un</v>
          </cell>
          <cell r="D3958" t="str">
            <v>4,52</v>
          </cell>
        </row>
        <row r="3959">
          <cell r="A3959" t="str">
            <v>94658</v>
          </cell>
          <cell r="B3959" t="str">
            <v>Adaptador curto com bolsa e rosca para registro, pvc, soldável, dn 32 mm x 1 , instalado em reservação de água de edificação que possua reservatório de fibra/fibrocimento   fornecimento e instalação. Af_06/2016</v>
          </cell>
          <cell r="C3959" t="str">
            <v>un</v>
          </cell>
          <cell r="D3959" t="str">
            <v>5,21</v>
          </cell>
        </row>
        <row r="3960">
          <cell r="A3960" t="str">
            <v>94659</v>
          </cell>
          <cell r="B3960" t="str">
            <v>Luva pvc, soldável, dn 32 mm, instalada em reservação de água de edificação que possua reservatório de fibra/fibrocimento   fornecimento e instalação. Af_06/2016</v>
          </cell>
          <cell r="C3960" t="str">
            <v>un</v>
          </cell>
          <cell r="D3960" t="str">
            <v>5,28</v>
          </cell>
        </row>
        <row r="3961">
          <cell r="A3961" t="str">
            <v>94660</v>
          </cell>
          <cell r="B3961" t="str">
            <v>Adaptador curto com bolsa e rosca para registro, pvc, soldável, dn 40 mm x 1 1/4 , instalado em reservação de água de edificação que possua reservatório de fibra/fibrocimento   fornecimento e instalação. Af_06/2016</v>
          </cell>
          <cell r="C3961" t="str">
            <v>un</v>
          </cell>
          <cell r="D3961" t="str">
            <v>8,38</v>
          </cell>
        </row>
        <row r="3962">
          <cell r="A3962" t="str">
            <v>94661</v>
          </cell>
          <cell r="B3962" t="str">
            <v>Luva, pvc, soldável, dn 40 mm, instalado em reservação de água de edificação que possua reservatório de fibra/fibrocimento   fornecimento e instalação. Af_06/2016</v>
          </cell>
          <cell r="C3962" t="str">
            <v>un</v>
          </cell>
          <cell r="D3962" t="str">
            <v>8,68</v>
          </cell>
        </row>
        <row r="3963">
          <cell r="A3963" t="str">
            <v>94662</v>
          </cell>
          <cell r="B3963" t="str">
            <v>Adaptador curto com bolsa e rosca para registro, pvc, soldável, dn 50 mm x 1 1/2 , instalado em reservação de água de edificação que possua reservatório de fibra/fibrocimento   fornecimento e instalação. Af_06/2016</v>
          </cell>
          <cell r="C3963" t="str">
            <v>un</v>
          </cell>
          <cell r="D3963" t="str">
            <v>9,02</v>
          </cell>
        </row>
        <row r="3964">
          <cell r="A3964" t="str">
            <v>94663</v>
          </cell>
          <cell r="B3964" t="str">
            <v>Luva, pvc, soldável, dn 50 mm, instalado em reservação de água de edificação que possua reservatório de fibra/fibrocimento   fornecimento e instalação. Af_06/2016</v>
          </cell>
          <cell r="C3964" t="str">
            <v>un</v>
          </cell>
          <cell r="D3964" t="str">
            <v>9,14</v>
          </cell>
        </row>
        <row r="3965">
          <cell r="A3965" t="str">
            <v>94664</v>
          </cell>
          <cell r="B3965" t="str">
            <v>Adaptador curto com bolsa e rosca para registro, pvc, soldável, dn 60 mm x 2 , instalado em reservação de água de edificação que possua reservatório de fibra/fibrocimento   fornecimento e instalação. Af_06/2016</v>
          </cell>
          <cell r="C3965" t="str">
            <v>un</v>
          </cell>
          <cell r="D3965" t="str">
            <v>18,97</v>
          </cell>
        </row>
        <row r="3966">
          <cell r="A3966" t="str">
            <v>94665</v>
          </cell>
          <cell r="B3966" t="str">
            <v>Luva, pvc, soldável, dn 60 mm, instalado em reservação de água de edificação que possua reservatório de fibra/fibrocimento   fornecimento e instalação. Af_06/2016</v>
          </cell>
          <cell r="C3966" t="str">
            <v>un</v>
          </cell>
          <cell r="D3966" t="str">
            <v>18,96</v>
          </cell>
        </row>
        <row r="3967">
          <cell r="A3967" t="str">
            <v>94666</v>
          </cell>
          <cell r="B3967" t="str">
            <v>Adaptador curto com bolsa e rosca para registro, pvc, soldável, dn 75 mm x 2 1/2 , instalado em reservação de água de edificação que possua reservatório de fibra/fibrocimento   fornecimento e instalação. Af_06/2016</v>
          </cell>
          <cell r="C3967" t="str">
            <v>un</v>
          </cell>
          <cell r="D3967" t="str">
            <v>22,61</v>
          </cell>
        </row>
        <row r="3968">
          <cell r="A3968" t="str">
            <v>94667</v>
          </cell>
          <cell r="B3968" t="str">
            <v>Luva, pvc, soldável, dn 75 mm, instalado em reservação de água de edificação que possua reservatório de fibra/fibrocimento   fornecimento e instalação. Af_06/2016</v>
          </cell>
          <cell r="C3968" t="str">
            <v>un</v>
          </cell>
          <cell r="D3968" t="str">
            <v>24,87</v>
          </cell>
        </row>
        <row r="3969">
          <cell r="A3969" t="str">
            <v>94668</v>
          </cell>
          <cell r="B3969" t="str">
            <v>Adaptador curto com bolsa e rosca para registro, pvc, soldável, dn 85 mm x 3 , instalado em reservação de água de edificação que possua reservatório de fibra/fibrocimento   fornecimento e instalação. Af_06/2016</v>
          </cell>
          <cell r="C3969" t="str">
            <v>un</v>
          </cell>
          <cell r="D3969" t="str">
            <v>38,85</v>
          </cell>
        </row>
        <row r="3970">
          <cell r="A3970" t="str">
            <v>94669</v>
          </cell>
          <cell r="B3970" t="str">
            <v>Luva, pvc, soldável, dn 85 mm, instalado em reservação de água de edificação que possua reservatório de fibra/fibrocimento   fornecimento e instalação. Af_06/2016</v>
          </cell>
          <cell r="C3970" t="str">
            <v>un</v>
          </cell>
          <cell r="D3970" t="str">
            <v>51,57</v>
          </cell>
        </row>
        <row r="3971">
          <cell r="A3971" t="str">
            <v>94670</v>
          </cell>
          <cell r="B3971" t="str">
            <v>Adaptador curto com bolsa e rosca para registro, pvc, soldável, dn 110 mm x 4 , instalado em reservação de água de edificação que possua reservatório de fibra/fibrocimento   fornecimento e instalação. Af_06/2016</v>
          </cell>
          <cell r="C3971" t="str">
            <v>un</v>
          </cell>
          <cell r="D3971" t="str">
            <v>50,18</v>
          </cell>
        </row>
        <row r="3972">
          <cell r="A3972" t="str">
            <v>94671</v>
          </cell>
          <cell r="B3972" t="str">
            <v>Luva, pvc, soldável, dn 110 mm, instalado em reservação de água de edificação que possua reservatório de fibra/fibrocimento   fornecimento e instalação. Af_06/2016</v>
          </cell>
          <cell r="C3972" t="str">
            <v>un</v>
          </cell>
          <cell r="D3972" t="str">
            <v>71,39</v>
          </cell>
        </row>
        <row r="3973">
          <cell r="A3973" t="str">
            <v>94672</v>
          </cell>
          <cell r="B3973" t="str">
            <v>Joelho 90 graus com bucha de latão, pvc, soldável, dn  25 mm, x 3/4 instalado em reservação de água de edificação que possua reservatório de fibra/fibrocimento   fornecimento e instalação. Af_06/2016</v>
          </cell>
          <cell r="C3973" t="str">
            <v>un</v>
          </cell>
          <cell r="D3973" t="str">
            <v>7,69</v>
          </cell>
        </row>
        <row r="3974">
          <cell r="A3974" t="str">
            <v>94673</v>
          </cell>
          <cell r="B3974" t="str">
            <v>Curva 90 graus, pvc, soldável, dn  25 mm, instalado em reservação de água de edificação que possua reservatório de fibra/fibrocimento   fornecimento e instalação. Af_06/2016</v>
          </cell>
          <cell r="C3974" t="str">
            <v>un</v>
          </cell>
          <cell r="D3974" t="str">
            <v>7,52</v>
          </cell>
        </row>
        <row r="3975">
          <cell r="A3975" t="str">
            <v>94674</v>
          </cell>
          <cell r="B3975" t="str">
            <v>Joelho 90 graus, pvc, soldável, dn 32 mm instalado em reservação de água de edificação que possua reservatório de fibra/fibrocimento   fornecimento e instalação. Af_06/2016</v>
          </cell>
          <cell r="C3975" t="str">
            <v>un</v>
          </cell>
          <cell r="D3975" t="str">
            <v>6,93</v>
          </cell>
        </row>
        <row r="3976">
          <cell r="A3976" t="str">
            <v>94675</v>
          </cell>
          <cell r="B3976" t="str">
            <v>Curva 90 graus, pvc, soldável, dn 32 mm, instalado em reservação de água de edificação que possua reservatório de fibra/fibrocimento   fornecimento e instalação. Af_06/2016</v>
          </cell>
          <cell r="C3976" t="str">
            <v>un</v>
          </cell>
          <cell r="D3976" t="str">
            <v>10,13</v>
          </cell>
        </row>
        <row r="3977">
          <cell r="A3977" t="str">
            <v>94676</v>
          </cell>
          <cell r="B3977" t="str">
            <v>Joelho 90 graus, pvc, soldável, dn 40 mm instalado em reservação de água de edificação que possua reservatório de fibra/fibrocimento   fornecimento e instalação. Af_06/2016</v>
          </cell>
          <cell r="C3977" t="str">
            <v>un</v>
          </cell>
          <cell r="D3977" t="str">
            <v>11,64</v>
          </cell>
        </row>
        <row r="3978">
          <cell r="A3978" t="str">
            <v>94677</v>
          </cell>
          <cell r="B3978" t="str">
            <v>Curva 90 graus, pvc, soldável, dn 40 mm, instalado em reservação de água de edificação que possua reservatório de fibra/fibrocimento   fornecimento e instalação. Af_06/2016</v>
          </cell>
          <cell r="C3978" t="str">
            <v>un</v>
          </cell>
          <cell r="D3978" t="str">
            <v>16,46</v>
          </cell>
        </row>
        <row r="3979">
          <cell r="A3979" t="str">
            <v>94678</v>
          </cell>
          <cell r="B3979" t="str">
            <v>Joelho 90 graus, pvc, soldável, dn 50 mm instalado em reservação de água de edificação que possua reservatório de fibra/fibrocimento   fornecimento e instalação. Af_06/2016</v>
          </cell>
          <cell r="C3979" t="str">
            <v>un</v>
          </cell>
          <cell r="D3979" t="str">
            <v>11,93</v>
          </cell>
        </row>
        <row r="3980">
          <cell r="A3980" t="str">
            <v>94679</v>
          </cell>
          <cell r="B3980" t="str">
            <v>Curva 90 graus, pvc, soldável, dn 50 mm, instalado em reservação de água de edificação que possua reservatório de fibra/fibrocimento   fornecimento e instalação. Af_06/2016</v>
          </cell>
          <cell r="C3980" t="str">
            <v>un</v>
          </cell>
          <cell r="D3980" t="str">
            <v>18,28</v>
          </cell>
        </row>
        <row r="3981">
          <cell r="A3981" t="str">
            <v>94680</v>
          </cell>
          <cell r="B3981" t="str">
            <v>Joelho 90 graus, pvc, soldável, dn 60 mm instalado em reservação de água de edificação que possua reservatório de fibra/fibrocimento   fornecimento e instalação. Af_06/2016</v>
          </cell>
          <cell r="C3981" t="str">
            <v>un</v>
          </cell>
          <cell r="D3981" t="str">
            <v>30,62</v>
          </cell>
        </row>
        <row r="3982">
          <cell r="A3982" t="str">
            <v>94681</v>
          </cell>
          <cell r="B3982" t="str">
            <v>Curva 90 graus, pvc, soldável, dn 60 mm, instalado em reservação de água de edificação que possua reservatório de fibra/fibrocimento   fornecimento e instalação. Af_06/2016</v>
          </cell>
          <cell r="C3982" t="str">
            <v>un</v>
          </cell>
          <cell r="D3982" t="str">
            <v>39,33</v>
          </cell>
        </row>
        <row r="3983">
          <cell r="A3983" t="str">
            <v>94682</v>
          </cell>
          <cell r="B3983" t="str">
            <v>Joelho 90 graus, pvc, soldável, dn 75 mm instalado em reservação de água de edificação que possua reservatório de fibra/fibrocimento   fornecimento e instalação. Af_06/2016</v>
          </cell>
          <cell r="C3983" t="str">
            <v>un</v>
          </cell>
          <cell r="D3983" t="str">
            <v>75,42</v>
          </cell>
        </row>
        <row r="3984">
          <cell r="A3984" t="str">
            <v>94683</v>
          </cell>
          <cell r="B3984" t="str">
            <v>Curva 90 graus, pvc, soldável, dn 75 mm, instalado em reservação de água de edificação que possua reservatório de fibra/fibrocimento   fornecimento e instalação. Af_06/2016</v>
          </cell>
          <cell r="C3984" t="str">
            <v>un</v>
          </cell>
          <cell r="D3984" t="str">
            <v>49,86</v>
          </cell>
        </row>
        <row r="3985">
          <cell r="A3985" t="str">
            <v>94684</v>
          </cell>
          <cell r="B3985" t="str">
            <v>Joelho 90 graus, pvc, soldável, dn 85 mm instalado em reservação de água de edificação que possua reservatório de fibra/fibrocimento   fornecimento e instalação. Af_06/2016</v>
          </cell>
          <cell r="C3985" t="str">
            <v>un</v>
          </cell>
          <cell r="D3985" t="str">
            <v>97,99</v>
          </cell>
        </row>
        <row r="3986">
          <cell r="A3986" t="str">
            <v>94685</v>
          </cell>
          <cell r="B3986" t="str">
            <v>Curva 90 graus, pvc, soldável, dn 85 mm, instalado em reservação de água de edificação que possua reservatório de fibra/fibrocimento   fornecimento e instalação. Af_06/2016</v>
          </cell>
          <cell r="C3986" t="str">
            <v>un</v>
          </cell>
          <cell r="D3986" t="str">
            <v>76,72</v>
          </cell>
        </row>
        <row r="3987">
          <cell r="A3987" t="str">
            <v>94686</v>
          </cell>
          <cell r="B3987" t="str">
            <v>Joelho 90 graus, pvc, soldável, dn 110 mm instalado em reservação de água de edificação que possua reservatório de fibra/fibrocimento   fornecimento e instalação. Af_06/2016</v>
          </cell>
          <cell r="C3987" t="str">
            <v>un</v>
          </cell>
          <cell r="D3987" t="str">
            <v>178,20</v>
          </cell>
        </row>
        <row r="3988">
          <cell r="A3988" t="str">
            <v>94687</v>
          </cell>
          <cell r="B3988" t="str">
            <v>Curva 90 graus, pvc, soldável, dn 110 mm, instalado em reservação de água de edificação que possua reservatório de fibra/fibrocimento   fornecimento e instalação. Af_06/2016</v>
          </cell>
          <cell r="C3988" t="str">
            <v>un</v>
          </cell>
          <cell r="D3988" t="str">
            <v>146,13</v>
          </cell>
        </row>
        <row r="3989">
          <cell r="A3989" t="str">
            <v>94688</v>
          </cell>
          <cell r="B3989" t="str">
            <v>Tê, pvc, soldável, dn  25 mm instalado em reservação de água de edificação que possua reservatório de fibra/fibrocimento   fornecimento e instalação. Af_06/2016</v>
          </cell>
          <cell r="C3989" t="str">
            <v>un</v>
          </cell>
          <cell r="D3989" t="str">
            <v>8,24</v>
          </cell>
        </row>
        <row r="3990">
          <cell r="A3990" t="str">
            <v>94689</v>
          </cell>
          <cell r="B3990" t="str">
            <v>Tê com bucha de latão na bolsa central, pvc, soldável, dn  25 mm x 3/4 , instalado em reservação de água de edificação que possua reservatório de fibra/fibrocimento   fornecimento e instalação. Af_06/2016</v>
          </cell>
          <cell r="C3990" t="str">
            <v>un</v>
          </cell>
          <cell r="D3990" t="str">
            <v>10,54</v>
          </cell>
        </row>
        <row r="3991">
          <cell r="A3991" t="str">
            <v>94690</v>
          </cell>
          <cell r="B3991" t="str">
            <v>Tê, pvc, soldável, dn 32 mm instalado em reservação de água de edificação que possua reservatório de fibra/fibrocimento   fornecimento e instalação. Af_06/2016</v>
          </cell>
          <cell r="C3991" t="str">
            <v>un</v>
          </cell>
          <cell r="D3991" t="str">
            <v>10,17</v>
          </cell>
        </row>
        <row r="3992">
          <cell r="A3992" t="str">
            <v>94691</v>
          </cell>
          <cell r="B3992" t="str">
            <v>Tê de redução, pvc, soldável, dn 32 mm x  25 mm, instalado em reservação de água de edificação que possua reservatório de fibra/fibrocimento   fornecimento e instalação. Af_06/2016</v>
          </cell>
          <cell r="C3992" t="str">
            <v>un</v>
          </cell>
          <cell r="D3992" t="str">
            <v>11,50</v>
          </cell>
        </row>
        <row r="3993">
          <cell r="A3993" t="str">
            <v>94692</v>
          </cell>
          <cell r="B3993" t="str">
            <v>Tê, pvc, soldável, dn 40 mm instalado em reservação de água de edificação que possua reservatório de fibra/fibrocimento   fornecimento e instalação. Af_06/2016</v>
          </cell>
          <cell r="C3993" t="str">
            <v>un</v>
          </cell>
          <cell r="D3993" t="str">
            <v>17,26</v>
          </cell>
        </row>
        <row r="3994">
          <cell r="A3994" t="str">
            <v>94693</v>
          </cell>
          <cell r="B3994" t="str">
            <v>Tê de redução, pvc, soldável, dn 40 mm x 32 mm, instalado em reservação de água de edificação que possua reservatório de fibra/fibrocimento   fornecimento e instalação. Af_06/2016</v>
          </cell>
          <cell r="C3994" t="str">
            <v>un</v>
          </cell>
          <cell r="D3994" t="str">
            <v>17,94</v>
          </cell>
        </row>
        <row r="3995">
          <cell r="A3995" t="str">
            <v>94694</v>
          </cell>
          <cell r="B3995" t="str">
            <v>Tê, pvc, soldável, dn 50 mm instalado em reservação de água de edificação que possua reservatório de fibra/fibrocimento   fornecimento e instalação. Af_06/2016</v>
          </cell>
          <cell r="C3995" t="str">
            <v>un</v>
          </cell>
          <cell r="D3995" t="str">
            <v>17,97</v>
          </cell>
        </row>
        <row r="3996">
          <cell r="A3996" t="str">
            <v>94695</v>
          </cell>
          <cell r="B3996" t="str">
            <v>Tê de redução, pvc, soldável, dn 50 mm x 40 mm, instalado em reservação de água de edificação que possua reservatório de fibra/fibrocimento   fornecimento e instalação. Af_06/2016</v>
          </cell>
          <cell r="C3996" t="str">
            <v>un</v>
          </cell>
          <cell r="D3996" t="str">
            <v>23,17</v>
          </cell>
        </row>
        <row r="3997">
          <cell r="A3997" t="str">
            <v>94696</v>
          </cell>
          <cell r="B3997" t="str">
            <v>Tê, pvc, soldável, dn 60 mm instalado em reservação de água de edificação que possua reservatório de fibra/fibrocimento   fornecimento e instalação. Af_06/2016</v>
          </cell>
          <cell r="C3997" t="str">
            <v>un</v>
          </cell>
          <cell r="D3997" t="str">
            <v>40,02</v>
          </cell>
        </row>
        <row r="3998">
          <cell r="A3998" t="str">
            <v>94697</v>
          </cell>
          <cell r="B3998" t="str">
            <v>Tê, pvc, soldável, dn 75 mm instalado em reservação de água de edificação que possua reservatório de fibra/fibrocimento   fornecimento e instalação. Af_06/2016</v>
          </cell>
          <cell r="C3998" t="str">
            <v>un</v>
          </cell>
          <cell r="D3998" t="str">
            <v>60,13</v>
          </cell>
        </row>
        <row r="3999">
          <cell r="A3999" t="str">
            <v>94698</v>
          </cell>
          <cell r="B3999" t="str">
            <v>Tê de redução, pvc, soldável, dn 75 mm x 50 mm, instalado em reservação de água de edificação que possua reservatório de fibra/fibrocimento   fornecimento e instalação. Af_06/2016</v>
          </cell>
          <cell r="C3999" t="str">
            <v>un</v>
          </cell>
          <cell r="D3999" t="str">
            <v>53,06</v>
          </cell>
        </row>
        <row r="4000">
          <cell r="A4000" t="str">
            <v>94699</v>
          </cell>
          <cell r="B4000" t="str">
            <v>Tê, pvc, soldável, dn 85 mm instalado em reservação de água de edificação que possua reservatório de fibra/fibrocimento   fornecimento e instalação. Af_06/2016</v>
          </cell>
          <cell r="C4000" t="str">
            <v>un</v>
          </cell>
          <cell r="D4000" t="str">
            <v>101,59</v>
          </cell>
        </row>
        <row r="4001">
          <cell r="A4001" t="str">
            <v>94700</v>
          </cell>
          <cell r="B4001" t="str">
            <v>Tê de redução, pvc, soldável, dn 85 mm x 60 mm, instalado em reservação de água de edificação que possua reservatório de fibra/fibrocimento   fornecimento e instalação. Af_06/2016</v>
          </cell>
          <cell r="C4001" t="str">
            <v>un</v>
          </cell>
          <cell r="D4001" t="str">
            <v>87,11</v>
          </cell>
        </row>
        <row r="4002">
          <cell r="A4002" t="str">
            <v>94701</v>
          </cell>
          <cell r="B4002" t="str">
            <v>Tê, pvc, soldável, dn 110 mm instalado em reservação de água de edificação que possua reservatório de fibra/fibrocimento   fornecimento e instalação. Af_06/2016</v>
          </cell>
          <cell r="C4002" t="str">
            <v>un</v>
          </cell>
          <cell r="D4002" t="str">
            <v>147,50</v>
          </cell>
        </row>
        <row r="4003">
          <cell r="A4003" t="str">
            <v>94702</v>
          </cell>
          <cell r="B4003" t="str">
            <v>Tê de redução, pvc, soldável, dn 110 mm x 60 mm, instalado em reservação de água de edificação que possua reservatório de fibra/fibrocimento   fornecimento e instalação. Af_06/2016</v>
          </cell>
          <cell r="C4003" t="str">
            <v>un</v>
          </cell>
          <cell r="D4003" t="str">
            <v>140,09</v>
          </cell>
        </row>
        <row r="4004">
          <cell r="A4004" t="str">
            <v>94703</v>
          </cell>
          <cell r="B4004" t="str">
            <v>Adaptador com flange e anel de vedação, pvc, soldável, dn  25 mm x 3/4 , instalado em reservação de água de edificação que possua reservatório de fibra/fibrocimento   fornecimento e instalação. Af_06/2016</v>
          </cell>
          <cell r="C4004" t="str">
            <v>un</v>
          </cell>
          <cell r="D4004" t="str">
            <v>13,64</v>
          </cell>
        </row>
        <row r="4005">
          <cell r="A4005" t="str">
            <v>94704</v>
          </cell>
          <cell r="B4005" t="str">
            <v>Adaptador com flange e anel de vedação, pvc, soldável, dn 32 mm x 1 , instalado em reservação de água de edificação que possua reservatório de fibra/fibrocimento   fornecimento e instalação. Af_06/2016</v>
          </cell>
          <cell r="C4005" t="str">
            <v>un</v>
          </cell>
          <cell r="D4005" t="str">
            <v>15,86</v>
          </cell>
        </row>
        <row r="4006">
          <cell r="A4006" t="str">
            <v>94705</v>
          </cell>
          <cell r="B4006" t="str">
            <v>Adaptador com flange e anel de vedação, pvc, soldável, dn 40 mm x 1 1/4 , instalado em reservação de água de edificação que possua reservatório de fibra/fibrocimento   fornecimento e instalação. Af_06/2016</v>
          </cell>
          <cell r="C4006" t="str">
            <v>un</v>
          </cell>
          <cell r="D4006" t="str">
            <v>19,23</v>
          </cell>
        </row>
        <row r="4007">
          <cell r="A4007" t="str">
            <v>94706</v>
          </cell>
          <cell r="B4007" t="str">
            <v>Adaptador com flange e anel de vedação, pvc, soldável, dn 50 mm x 1 1/2 , instalado em reservação de água de edificação que possua reservatório de fibra/fibrocimento   fornecimento e instalação. Af_06/2016</v>
          </cell>
          <cell r="C4007" t="str">
            <v>un</v>
          </cell>
          <cell r="D4007" t="str">
            <v>27,76</v>
          </cell>
        </row>
        <row r="4008">
          <cell r="A4008" t="str">
            <v>94707</v>
          </cell>
          <cell r="B4008" t="str">
            <v>Adaptador com flange e anel de vedação, pvc, soldável, dn 60 mm x 2 , instalado em reservação de água de edificação que possua reservatório de fibra/fibrocimento   fornecimento e instalação. Af_06/2016</v>
          </cell>
          <cell r="C4008" t="str">
            <v>un</v>
          </cell>
          <cell r="D4008" t="str">
            <v>34,00</v>
          </cell>
        </row>
        <row r="4009">
          <cell r="A4009" t="str">
            <v>94708</v>
          </cell>
          <cell r="B4009" t="str">
            <v>Adaptador com flanges livres, pvc, soldável, dn  25 mm x 3/4 , instalado em reservação de água de edificação que possua reservatório de fibra/fibrocimento   fornecimento e instalação. Af_06/2016</v>
          </cell>
          <cell r="C4009" t="str">
            <v>un</v>
          </cell>
          <cell r="D4009" t="str">
            <v>18,07</v>
          </cell>
        </row>
        <row r="4010">
          <cell r="A4010" t="str">
            <v>94709</v>
          </cell>
          <cell r="B4010" t="str">
            <v>Adaptador com flanges livres, pvc, soldável, dn 32 mm x 1 , instalado em reservação de água de edificação que possua reservatório de fibra/fibrocimento   fornecimento e instalação. Af_06/2016</v>
          </cell>
          <cell r="C4010" t="str">
            <v>un</v>
          </cell>
          <cell r="D4010" t="str">
            <v>22,50</v>
          </cell>
        </row>
        <row r="4011">
          <cell r="A4011" t="str">
            <v>94710</v>
          </cell>
          <cell r="B4011" t="str">
            <v>Adaptador com flanges livres, pvc, soldável, dn 40 mm x 1 1/4 , instalado em reservação de água de edificação que possua reservatório de fibra/fibrocimento   fornecimento e instalação. Af_06/2016</v>
          </cell>
          <cell r="C4011" t="str">
            <v>un</v>
          </cell>
          <cell r="D4011" t="str">
            <v>33,50</v>
          </cell>
        </row>
        <row r="4012">
          <cell r="A4012" t="str">
            <v>94711</v>
          </cell>
          <cell r="B4012" t="str">
            <v>Adaptador com flanges livres, pvc, soldável, dn 50 mm x 1 1/2 , instalado em reservação de água de edificação que possua reservatório de fibra/fibrocimento   fornecimento e instalação. Af_06/2016</v>
          </cell>
          <cell r="C4012" t="str">
            <v>un</v>
          </cell>
          <cell r="D4012" t="str">
            <v>40,53</v>
          </cell>
        </row>
        <row r="4013">
          <cell r="A4013" t="str">
            <v>94712</v>
          </cell>
          <cell r="B4013" t="str">
            <v>Adaptador com flanges livres, pvc, soldável, dn 60 mm x 2 , instalado em reservação de água de edificação que possua reservatório de fibra/fibrocimento   fornecimento e instalação. Af_06/2016</v>
          </cell>
          <cell r="C4013" t="str">
            <v>un</v>
          </cell>
          <cell r="D4013" t="str">
            <v>53,16</v>
          </cell>
        </row>
        <row r="4014">
          <cell r="A4014" t="str">
            <v>94713</v>
          </cell>
          <cell r="B4014" t="str">
            <v>Adaptador com flanges livres, pvc, soldável, dn 75 mm x 2 1/2 , instalado em reservação de água de edificação que possua reservatório de fibra/fibrocimento   fornecimento e instalação. Af_06/2016</v>
          </cell>
          <cell r="C4014" t="str">
            <v>un</v>
          </cell>
          <cell r="D4014" t="str">
            <v>133,25</v>
          </cell>
        </row>
        <row r="4015">
          <cell r="A4015" t="str">
            <v>94714</v>
          </cell>
          <cell r="B4015" t="str">
            <v>Adaptador com flanges livres, pvc, soldável, dn 85 mm x 3 , instalado em reservação de água de edificação que possua reservatório de fibra/fibrocimento   fornecimento e instalação. Af_06/2016</v>
          </cell>
          <cell r="C4015" t="str">
            <v>un</v>
          </cell>
          <cell r="D4015" t="str">
            <v>179,44</v>
          </cell>
        </row>
        <row r="4016">
          <cell r="A4016" t="str">
            <v>94715</v>
          </cell>
          <cell r="B4016" t="str">
            <v>Adaptador com flanges livres, pvc, soldável, dn 110 mm x 4 , instalado em reservação de água de edificação que possua reservatório de fibra/fibrocimento   fornecimento e instalação. Af_06/2016</v>
          </cell>
          <cell r="C4016" t="str">
            <v>un</v>
          </cell>
          <cell r="D4016" t="str">
            <v>246,41</v>
          </cell>
        </row>
        <row r="4017">
          <cell r="A4017" t="str">
            <v>94724</v>
          </cell>
          <cell r="B4017" t="str">
            <v>Conector, cpvc, soldável, dn 22 mm x 3/4, instalado em reservação de água de edificação que possua reservatório de fibra/fibrocimento  fornecimento e instalação. Af_06/2016</v>
          </cell>
          <cell r="C4017" t="str">
            <v>un</v>
          </cell>
          <cell r="D4017" t="str">
            <v>14,06</v>
          </cell>
        </row>
        <row r="4018">
          <cell r="A4018" t="str">
            <v>94725</v>
          </cell>
          <cell r="B4018" t="str">
            <v>Luva, cpvc, soldável, dn 22 mm, instalado em reservação de água de edificação que possua reservatório de fibra/fibrocimento  fornecimento e instalação. Af_06/2016</v>
          </cell>
          <cell r="C4018" t="str">
            <v>un</v>
          </cell>
          <cell r="D4018" t="str">
            <v>4,38</v>
          </cell>
        </row>
        <row r="4019">
          <cell r="A4019" t="str">
            <v>94726</v>
          </cell>
          <cell r="B4019" t="str">
            <v>Conector, cpvc, soldável, dn 28 mm x 1, instalado em reservação de água de edificação que possua reservatório de fibra/fibrocimento  fornecimento e instalação. Af_06/2016</v>
          </cell>
          <cell r="C4019" t="str">
            <v>un</v>
          </cell>
          <cell r="D4019" t="str">
            <v>20,98</v>
          </cell>
        </row>
        <row r="4020">
          <cell r="A4020" t="str">
            <v>94727</v>
          </cell>
          <cell r="B4020" t="str">
            <v>Luva, cpvc, soldável, dn 28 mm, instalado em reservação de água de edificação que possua reservatório de fibra/fibrocimento  fornecimento e instalação. Af_06/2016</v>
          </cell>
          <cell r="C4020" t="str">
            <v>un</v>
          </cell>
          <cell r="D4020" t="str">
            <v>5,66</v>
          </cell>
        </row>
        <row r="4021">
          <cell r="A4021" t="str">
            <v>94728</v>
          </cell>
          <cell r="B4021" t="str">
            <v>Conector, cpvc, soldável, dn 35 mm x 1 1/4, instalado em reservação de água de edificação que possua reservatório de fibra/fibrocimento  fornecimento e instalação. Af_06/2016</v>
          </cell>
          <cell r="C4021" t="str">
            <v>un</v>
          </cell>
          <cell r="D4021" t="str">
            <v>76,14</v>
          </cell>
        </row>
        <row r="4022">
          <cell r="A4022" t="str">
            <v>94729</v>
          </cell>
          <cell r="B4022" t="str">
            <v>Luva, cpvc, soldável, dn 35 mm, instalado em reservação de água de edificação que possua reservatório de fibra/fibrocimento  fornecimento e instalação. Af_06/2016</v>
          </cell>
          <cell r="C4022" t="str">
            <v>un</v>
          </cell>
          <cell r="D4022" t="str">
            <v>9,45</v>
          </cell>
        </row>
        <row r="4023">
          <cell r="A4023" t="str">
            <v>94730</v>
          </cell>
          <cell r="B4023" t="str">
            <v>Conector, cpvc, soldável, dn 42 mm x 1 1/2, instalado em reservação de água de edificação que possua reservatório de fibra/fibrocimento  fornecimento e instalação. Af_06/2016</v>
          </cell>
          <cell r="C4023" t="str">
            <v>un</v>
          </cell>
          <cell r="D4023" t="str">
            <v>92,10</v>
          </cell>
        </row>
        <row r="4024">
          <cell r="A4024" t="str">
            <v>94731</v>
          </cell>
          <cell r="B4024" t="str">
            <v>Luva, cpvc, soldável, dn 42 mm, instalado em reservação de água de edificação que possua reservatório de fibra/fibrocimento  fornecimento e instalação. Af_06/2016</v>
          </cell>
          <cell r="C4024" t="str">
            <v>un</v>
          </cell>
          <cell r="D4024" t="str">
            <v>11,39</v>
          </cell>
        </row>
        <row r="4025">
          <cell r="A4025" t="str">
            <v>94733</v>
          </cell>
          <cell r="B4025" t="str">
            <v>Luva, cpvc, soldável, dn 54 mm, instalado em reservação de água de edificação que possua reservatório de fibra/fibrocimento  fornecimento e instalação. Af_06/2016</v>
          </cell>
          <cell r="C4025" t="str">
            <v>un</v>
          </cell>
          <cell r="D4025" t="str">
            <v>21,66</v>
          </cell>
        </row>
        <row r="4026">
          <cell r="A4026" t="str">
            <v>94737</v>
          </cell>
          <cell r="B4026" t="str">
            <v>Luva, cpvc, soldável, dn 89 mm, instalado em reservação de água de edificação que possua reservatório de fibra/fibrocimento  fornecimento e instalação. Af_06/2016</v>
          </cell>
          <cell r="C4026" t="str">
            <v>un</v>
          </cell>
          <cell r="D4026" t="str">
            <v>83,69</v>
          </cell>
        </row>
        <row r="4027">
          <cell r="A4027" t="str">
            <v>94740</v>
          </cell>
          <cell r="B4027" t="str">
            <v>Joelho 90 graus, cpvc, soldável, dn 22 mm, instalado em reservação de água de edificação que possua reservatório de fibra/fibrocimento  fornecimento e instalação. Af_06/2016</v>
          </cell>
          <cell r="C4027" t="str">
            <v>un</v>
          </cell>
          <cell r="D4027" t="str">
            <v>6,73</v>
          </cell>
        </row>
        <row r="4028">
          <cell r="A4028" t="str">
            <v>94741</v>
          </cell>
          <cell r="B4028" t="str">
            <v>Curva 90 graus, cpvc, soldável, dn 22 mm, instalado em reservação de água de edificação que possua reservatório de fibra/fibrocimento  fornecimento e instalação. Af_06/2016</v>
          </cell>
          <cell r="C4028" t="str">
            <v>un</v>
          </cell>
          <cell r="D4028" t="str">
            <v>7,90</v>
          </cell>
        </row>
        <row r="4029">
          <cell r="A4029" t="str">
            <v>94742</v>
          </cell>
          <cell r="B4029" t="str">
            <v>Joelho 90 graus, cpvc, soldável, dn 28 mm, instalado em reservação de água de edificação que possua reservatório de fibra/fibrocimento  fornecimento e instalação. Af_06/2016</v>
          </cell>
          <cell r="C4029" t="str">
            <v>un</v>
          </cell>
          <cell r="D4029" t="str">
            <v>9,21</v>
          </cell>
        </row>
        <row r="4030">
          <cell r="A4030" t="str">
            <v>94743</v>
          </cell>
          <cell r="B4030" t="str">
            <v>Curva 90 graus, cpvc, soldável, dn 28 mm, instalado em reservação de água de edificação que possua reservatório de fibra/fibrocimento  fornecimento e instalação. Af_06/2016</v>
          </cell>
          <cell r="C4030" t="str">
            <v>un</v>
          </cell>
          <cell r="D4030" t="str">
            <v>9,94</v>
          </cell>
        </row>
        <row r="4031">
          <cell r="A4031" t="str">
            <v>94744</v>
          </cell>
          <cell r="B4031" t="str">
            <v>Joelho 90 graus, cpvc, soldável, dn 35 mm, instalado em reservação de água de edificação que possua reservatório de fibra/fibrocimento  fornecimento e instalação. Af_06/2016</v>
          </cell>
          <cell r="C4031" t="str">
            <v>un</v>
          </cell>
          <cell r="D4031" t="str">
            <v>14,19</v>
          </cell>
        </row>
        <row r="4032">
          <cell r="A4032" t="str">
            <v>94746</v>
          </cell>
          <cell r="B4032" t="str">
            <v>Joelho 90 graus, cpvc, soldável, dn 42 mm, instalado em reservação de água de edificação que possua reservatório de fibra/fibrocimento  fornecimento e instalação. Af_06/2016</v>
          </cell>
          <cell r="C4032" t="str">
            <v>un</v>
          </cell>
          <cell r="D4032" t="str">
            <v>19,12</v>
          </cell>
        </row>
        <row r="4033">
          <cell r="A4033" t="str">
            <v>94748</v>
          </cell>
          <cell r="B4033" t="str">
            <v>Joelho 90 graus, cpvc, soldável, dn 54 mm, instalado em reservação de água de edificação que possua reservatório de fibra/fibrocimento  fornecimento e instalação. Af_06/2016</v>
          </cell>
          <cell r="C4033" t="str">
            <v>un</v>
          </cell>
          <cell r="D4033" t="str">
            <v>38,54</v>
          </cell>
        </row>
        <row r="4034">
          <cell r="A4034" t="str">
            <v>94750</v>
          </cell>
          <cell r="B4034" t="str">
            <v>Joelho 90 graus, cpvc, soldável, dn 73 mm, instalado em reservação de água de edificação que possua reservatório de fibra/fibrocimento  fornecimento e instalação. Af_06/2016</v>
          </cell>
          <cell r="C4034" t="str">
            <v>un</v>
          </cell>
          <cell r="D4034" t="str">
            <v>85,15</v>
          </cell>
        </row>
        <row r="4035">
          <cell r="A4035" t="str">
            <v>94752</v>
          </cell>
          <cell r="B4035" t="str">
            <v>Joelho 90 graus, cpvc, soldável, dn 89 mm, instalado em reservação de água de edificação que possua reservatório de fibra/fibrocimento  fornecimento e instalação. Af_06/2016</v>
          </cell>
          <cell r="C4035" t="str">
            <v>un</v>
          </cell>
          <cell r="D4035" t="str">
            <v>107,25</v>
          </cell>
        </row>
        <row r="4036">
          <cell r="A4036" t="str">
            <v>94756</v>
          </cell>
          <cell r="B4036" t="str">
            <v>Te, cpvc, soldável, dn 22 mm, instalado em reservação de água de edificação que possua reservatório de fibra/fibrocimento  fornecimento e instalação. Af_06/2016</v>
          </cell>
          <cell r="C4036" t="str">
            <v>un</v>
          </cell>
          <cell r="D4036" t="str">
            <v>8,66</v>
          </cell>
        </row>
        <row r="4037">
          <cell r="A4037" t="str">
            <v>94757</v>
          </cell>
          <cell r="B4037" t="str">
            <v>Te, cpvc, soldável, dn 28 mm, instalado em reservação de água de edificação que possua reservatório de fibra/fibrocimento  fornecimento e instalação. Af_06/2016</v>
          </cell>
          <cell r="C4037" t="str">
            <v>un</v>
          </cell>
          <cell r="D4037" t="str">
            <v>10,87</v>
          </cell>
        </row>
        <row r="4038">
          <cell r="A4038" t="str">
            <v>94758</v>
          </cell>
          <cell r="B4038" t="str">
            <v>Te, cpvc, soldável, dn 35 mm, instalado em reservação de água de edificação que possua reservatório de fibra/fibrocimento  fornecimento e instalação. Af_06/2016</v>
          </cell>
          <cell r="C4038" t="str">
            <v>un</v>
          </cell>
          <cell r="D4038" t="str">
            <v>24,62</v>
          </cell>
        </row>
        <row r="4039">
          <cell r="A4039" t="str">
            <v>94759</v>
          </cell>
          <cell r="B4039" t="str">
            <v>Te, cpvc, soldável, dn 42 mm, instalado em reservação de água de edificação que possua reservatório de fibra/fibrocimento  fornecimento e instalação. Af_06/2016</v>
          </cell>
          <cell r="C4039" t="str">
            <v>un</v>
          </cell>
          <cell r="D4039" t="str">
            <v>29,54</v>
          </cell>
        </row>
        <row r="4040">
          <cell r="A4040" t="str">
            <v>94760</v>
          </cell>
          <cell r="B4040" t="str">
            <v>Te, cpvc, soldável, dn 54 mm, instalado em reservação de água de edificação que possua reservatório de fibra/fibrocimento  fornecimento e instalação. Af_06/2016</v>
          </cell>
          <cell r="C4040" t="str">
            <v>un</v>
          </cell>
          <cell r="D4040" t="str">
            <v>48,79</v>
          </cell>
        </row>
        <row r="4041">
          <cell r="A4041" t="str">
            <v>94761</v>
          </cell>
          <cell r="B4041" t="str">
            <v>Te, cpvc, soldável, dn 73 mm, instalado em reservação de água de edificação que possua reservatório de fibra/fibrocimento  fornecimento e instalação. Af_06/2016</v>
          </cell>
          <cell r="C4041" t="str">
            <v>un</v>
          </cell>
          <cell r="D4041" t="str">
            <v>98,06</v>
          </cell>
        </row>
        <row r="4042">
          <cell r="A4042" t="str">
            <v>94762</v>
          </cell>
          <cell r="B4042" t="str">
            <v>Te, cpvc, soldável, dn 89 mm, instalado em reservação de água de edificação que possua reservatório de fibra/fibrocimento  fornecimento e instalação. Af_06/2016</v>
          </cell>
          <cell r="C4042" t="str">
            <v>un</v>
          </cell>
          <cell r="D4042" t="str">
            <v>129,67</v>
          </cell>
        </row>
        <row r="4043">
          <cell r="A4043" t="str">
            <v>94783</v>
          </cell>
          <cell r="B4043" t="str">
            <v>Adaptador com flange e anel de vedação, pvc, soldável, dn  20 mm x 1/2 , instalado em reservação de água de edificação que possua reservatório de fibra/fibrocimento   fornecimento e instalação. Af_06/2016</v>
          </cell>
          <cell r="C4043" t="str">
            <v>un</v>
          </cell>
          <cell r="D4043" t="str">
            <v>12,67</v>
          </cell>
        </row>
        <row r="4044">
          <cell r="A4044" t="str">
            <v>94785</v>
          </cell>
          <cell r="B4044" t="str">
            <v>Adaptador com flanges livres, pvc, soldável longo, dn 32 mm x 1 , instalado em reservação de água de edificação que possua reservatório de fibra/fibrocimento   fornecimento e instalação. Af_06/2016</v>
          </cell>
          <cell r="C4044" t="str">
            <v>un</v>
          </cell>
          <cell r="D4044" t="str">
            <v>22,82</v>
          </cell>
        </row>
        <row r="4045">
          <cell r="A4045" t="str">
            <v>94786</v>
          </cell>
          <cell r="B4045" t="str">
            <v>Adaptador com flanges livres, pvc, soldável longo, dn 40 mm x 1 1/4 , instalado em reservação de água de edificação que possua reservatório de fibra/fibrocimento   fornecimento e instalação. Af_06/2016</v>
          </cell>
          <cell r="C4045" t="str">
            <v>un</v>
          </cell>
          <cell r="D4045" t="str">
            <v>29,10</v>
          </cell>
        </row>
        <row r="4046">
          <cell r="A4046" t="str">
            <v>94787</v>
          </cell>
          <cell r="B4046" t="str">
            <v>Adaptador com flanges livres, pvc, soldável longo, dn 50 mm x 1 1/2 , instalado em reservação de água de edificação que possua reservatório de fibra/fibrocimento   fornecimento e instalação. Af_06/2016</v>
          </cell>
          <cell r="C4046" t="str">
            <v>un</v>
          </cell>
          <cell r="D4046" t="str">
            <v>38,87</v>
          </cell>
        </row>
        <row r="4047">
          <cell r="A4047" t="str">
            <v>94788</v>
          </cell>
          <cell r="B4047" t="str">
            <v>Adaptador com flanges livres, pvc, soldável longo, dn 60 mm x 2 , instalado em reservação de água de edificação que possua reservatório de fibra/fibrocimento   fornecimento e instalação. Af_06/2016</v>
          </cell>
          <cell r="C4047" t="str">
            <v>un</v>
          </cell>
          <cell r="D4047" t="str">
            <v>54,66</v>
          </cell>
        </row>
        <row r="4048">
          <cell r="A4048" t="str">
            <v>94789</v>
          </cell>
          <cell r="B4048" t="str">
            <v>Adaptador com flanges livres, pvc, soldável longo, dn 75 mm x 2 1/2 , instalado em reservação de água de edificação que possua reservatório de fibra/fibrocimento   fornecimento e instalação. Af_06/2016</v>
          </cell>
          <cell r="C4048" t="str">
            <v>un</v>
          </cell>
          <cell r="D4048" t="str">
            <v>164,21</v>
          </cell>
        </row>
        <row r="4049">
          <cell r="A4049" t="str">
            <v>94790</v>
          </cell>
          <cell r="B4049" t="str">
            <v>Adaptador com flanges livres, pvc, soldável longo, dn 85 mm x 3 , instalado em reservação de água de edificação que possua reservatório de fibra/fibrocimento   fornecimento e instalação. Af_06/2016</v>
          </cell>
          <cell r="C4049" t="str">
            <v>un</v>
          </cell>
          <cell r="D4049" t="str">
            <v>189,40</v>
          </cell>
        </row>
        <row r="4050">
          <cell r="A4050" t="str">
            <v>94791</v>
          </cell>
          <cell r="B4050" t="str">
            <v>Adaptador com flanges livres, pvc, soldável longo, dn 110 mm x 4 , instalado em reservação de água de edificação que possua reservatório de fibra/fibrocimento   fornecimento e instalação. Af_06/2016</v>
          </cell>
          <cell r="C4050" t="str">
            <v>un</v>
          </cell>
          <cell r="D4050" t="str">
            <v>263,95</v>
          </cell>
        </row>
        <row r="4051">
          <cell r="A4051" t="str">
            <v>94863</v>
          </cell>
          <cell r="B4051" t="str">
            <v>Luva, cpvc, soldável, dn 73 mm, instalado em reservação de água de edificação que possua reservatório de fibra/fibrocimento  fornecimento e instalação. Af_06/2016</v>
          </cell>
          <cell r="C4051" t="str">
            <v>un</v>
          </cell>
          <cell r="D4051" t="str">
            <v>69,26</v>
          </cell>
        </row>
        <row r="4052">
          <cell r="A4052" t="str">
            <v>95141</v>
          </cell>
          <cell r="B4052" t="str">
            <v>Adaptador com flanges livres, pvc, soldável longo, dn  25 mm x 3/4 , instalado em reservação de água de edificação que possua reservatório de fibra/fibrocimento    fornecimento e instalação. Af_06/2016</v>
          </cell>
          <cell r="C4052" t="str">
            <v>un</v>
          </cell>
          <cell r="D4052" t="str">
            <v>21,45</v>
          </cell>
        </row>
        <row r="4053">
          <cell r="A4053" t="str">
            <v>95237</v>
          </cell>
          <cell r="B4053" t="str">
            <v>Luva com bucha de latão, pvc, soldável, dn 32mm x 1 , instalado em ramal de distribuição de água   fornecimento e instalação. Af_12/2014</v>
          </cell>
          <cell r="C4053" t="str">
            <v>un</v>
          </cell>
          <cell r="D4053" t="str">
            <v>15,82</v>
          </cell>
        </row>
        <row r="4054">
          <cell r="A4054" t="str">
            <v>95693</v>
          </cell>
          <cell r="B4054" t="str">
            <v>Luva simples, pvc, série normal, esgoto predial, dn 150 mm, junta elástica, fornecido e instalado em subcoletor aéreo de esgoto sanitário. Af_12/2014</v>
          </cell>
          <cell r="C4054" t="str">
            <v>un</v>
          </cell>
          <cell r="D4054" t="str">
            <v>37,68</v>
          </cell>
        </row>
        <row r="4055">
          <cell r="A4055" t="str">
            <v>95694</v>
          </cell>
          <cell r="B4055" t="str">
            <v>Curva 90 graus, pvc, serie r, água pluvial, dn 100 mm, junta elástica, fornecido e instalado em ramal de encaminhamento. Af_12/2014</v>
          </cell>
          <cell r="C4055" t="str">
            <v>un</v>
          </cell>
          <cell r="D4055" t="str">
            <v>48,82</v>
          </cell>
        </row>
        <row r="4056">
          <cell r="A4056" t="str">
            <v>95695</v>
          </cell>
          <cell r="B4056" t="str">
            <v>Curva 90 graus, pvc, serie r, água pluvial, dn 100 mm, junta elástica, fornecido e instalado em condutores verticais de águas pluviais. Af_12/2014</v>
          </cell>
          <cell r="C4056" t="str">
            <v>un</v>
          </cell>
          <cell r="D4056" t="str">
            <v>47,35</v>
          </cell>
        </row>
        <row r="4057">
          <cell r="A4057" t="str">
            <v>95696</v>
          </cell>
          <cell r="B4057" t="str">
            <v>Sprinkler tipo pendente, 68 °c, união por rosca dn 15 (1/2") - fornecimento e instalação. Af_12/2015</v>
          </cell>
          <cell r="C4057" t="str">
            <v>un</v>
          </cell>
          <cell r="D4057" t="str">
            <v>30,52</v>
          </cell>
        </row>
        <row r="4058">
          <cell r="A4058" t="str">
            <v>96637</v>
          </cell>
          <cell r="B4058" t="str">
            <v>Joelho 90 graus, ppr, dn 25 mm, classe pn 25, instalado em ramal ou sub-ramal de água  fornecimento e instalação . Af_06/2015</v>
          </cell>
          <cell r="C4058" t="str">
            <v>un</v>
          </cell>
          <cell r="D4058" t="str">
            <v>10,44</v>
          </cell>
        </row>
        <row r="4059">
          <cell r="A4059" t="str">
            <v>96638</v>
          </cell>
          <cell r="B4059" t="str">
            <v>Joelho 45 graus, ppr, dn 25 mm, classe pn 25, instalado em ramal ou sub-ramal de água  fornecimento e instalação . Af_06/2015</v>
          </cell>
          <cell r="C4059" t="str">
            <v>un</v>
          </cell>
          <cell r="D4059" t="str">
            <v>10,11</v>
          </cell>
        </row>
        <row r="4060">
          <cell r="A4060" t="str">
            <v>96639</v>
          </cell>
          <cell r="B4060" t="str">
            <v>Luva, ppr, dn 25 mm, classe pn 25, instalado em ramal ou sub-ramal de água  fornecimento e instalação . Af_06/2015</v>
          </cell>
          <cell r="C4060" t="str">
            <v>un</v>
          </cell>
          <cell r="D4060" t="str">
            <v>7,22</v>
          </cell>
        </row>
        <row r="4061">
          <cell r="A4061" t="str">
            <v>96640</v>
          </cell>
          <cell r="B4061" t="str">
            <v>Conector macho, ppr, 25 x 1/2'', classe pn 25, instalado em ramal ou sub-ramal de água   fornecimento e instalação . Af_06/2015</v>
          </cell>
          <cell r="C4061" t="str">
            <v>un</v>
          </cell>
          <cell r="D4061" t="str">
            <v>16,32</v>
          </cell>
        </row>
        <row r="4062">
          <cell r="A4062" t="str">
            <v>96641</v>
          </cell>
          <cell r="B4062" t="str">
            <v>Conector fêmea, ppr, 25 x 1/2'', classe pn 25, instalado em ramal ou sub-ramal de água   fornecimento e instalação . Af_06/2015</v>
          </cell>
          <cell r="C4062" t="str">
            <v>un</v>
          </cell>
          <cell r="D4062" t="str">
            <v>13,07</v>
          </cell>
        </row>
        <row r="4063">
          <cell r="A4063" t="str">
            <v>96642</v>
          </cell>
          <cell r="B4063" t="str">
            <v>Tê normal, ppr, dn 25 mm, classe pn 25, instalado em ramal ou sub-ramal de água  fornecimento e instalação . Af_06/2015</v>
          </cell>
          <cell r="C4063" t="str">
            <v>un</v>
          </cell>
          <cell r="D4063" t="str">
            <v>13,84</v>
          </cell>
        </row>
        <row r="4064">
          <cell r="A4064" t="str">
            <v>96643</v>
          </cell>
          <cell r="B4064" t="str">
            <v>Tê misturador, ppr, 25 x 3/4'' , classe pn 25, instalado em ramal ou sub-ramal de água  fornecimento e instalação . Af_06/2015</v>
          </cell>
          <cell r="C4064" t="str">
            <v>un</v>
          </cell>
          <cell r="D4064" t="str">
            <v>32,89</v>
          </cell>
        </row>
        <row r="4065">
          <cell r="A4065" t="str">
            <v>96650</v>
          </cell>
          <cell r="B4065" t="str">
            <v>Joelho 90 graus, ppr, dn 25 mm, classe pn 25, instalado em ramal de distribuição  fornecimento e instalação . Af_06/2015</v>
          </cell>
          <cell r="C4065" t="str">
            <v>un</v>
          </cell>
          <cell r="D4065" t="str">
            <v>7,64</v>
          </cell>
        </row>
        <row r="4066">
          <cell r="A4066" t="str">
            <v>96651</v>
          </cell>
          <cell r="B4066" t="str">
            <v>Joelho 45 graus, ppr, dn 25 mm, classe pn 25, instalado em ramal de distribuição de água  fornecimento e instalação . Af_06/2015</v>
          </cell>
          <cell r="C4066" t="str">
            <v>un</v>
          </cell>
          <cell r="D4066" t="str">
            <v>7,31</v>
          </cell>
        </row>
        <row r="4067">
          <cell r="A4067" t="str">
            <v>96652</v>
          </cell>
          <cell r="B4067" t="str">
            <v>Joelho 90 graus, ppr, dn 32 mm, classe pn 25, instalado em ramal de distribuição  fornecimento e instalação . Af_06/2015</v>
          </cell>
          <cell r="C4067" t="str">
            <v>un</v>
          </cell>
          <cell r="D4067" t="str">
            <v>14,76</v>
          </cell>
        </row>
        <row r="4068">
          <cell r="A4068" t="str">
            <v>96653</v>
          </cell>
          <cell r="B4068" t="str">
            <v>Joelho 45 graus, ppr, dn 32 mm, classe pn 25, instalado em ramal de distribuição de água  fornecimento e instalação . Af_06/2015</v>
          </cell>
          <cell r="C4068" t="str">
            <v>un</v>
          </cell>
          <cell r="D4068" t="str">
            <v>14,73</v>
          </cell>
        </row>
        <row r="4069">
          <cell r="A4069" t="str">
            <v>96654</v>
          </cell>
          <cell r="B4069" t="str">
            <v>Joelho 90 graus, ppr, dn 40 mm, classe pn 25, instalado em ramal de distribuição  fornecimento e instalação . Af_06/2015</v>
          </cell>
          <cell r="C4069" t="str">
            <v>un</v>
          </cell>
          <cell r="D4069" t="str">
            <v>24,26</v>
          </cell>
        </row>
        <row r="4070">
          <cell r="A4070" t="str">
            <v>96655</v>
          </cell>
          <cell r="B4070" t="str">
            <v>Joelho 45 graus, ppr, dn 40 mm, classe pn 25, instalado em ramal de distribuição de água  fornecimento e instalação . Af_06/2015</v>
          </cell>
          <cell r="C4070" t="str">
            <v>un</v>
          </cell>
          <cell r="D4070" t="str">
            <v>23,90</v>
          </cell>
        </row>
        <row r="4071">
          <cell r="A4071" t="str">
            <v>96656</v>
          </cell>
          <cell r="B4071" t="str">
            <v>Luva, ppr, dn 25 mm, classe pn 25, instalado em ramal de distribuição de água  fornecimento e instalação . Af_06/2015</v>
          </cell>
          <cell r="C4071" t="str">
            <v>un</v>
          </cell>
          <cell r="D4071" t="str">
            <v>5,38</v>
          </cell>
        </row>
        <row r="4072">
          <cell r="A4072" t="str">
            <v>96657</v>
          </cell>
          <cell r="B4072" t="str">
            <v>Conector macho, ppr, 25 x 1/2, classe pn 25, instalado em ramal de distribuição de água  fornecimento e instalação . Af_06/2015</v>
          </cell>
          <cell r="C4072" t="str">
            <v>un</v>
          </cell>
          <cell r="D4072" t="str">
            <v>14,48</v>
          </cell>
        </row>
        <row r="4073">
          <cell r="A4073" t="str">
            <v>96658</v>
          </cell>
          <cell r="B4073" t="str">
            <v>Conector fêmea, ppr, 25 x 1/2'', classe pn 25, instalado em ramal de distribuição de água   fornecimento e instalação . Af_06/2015</v>
          </cell>
          <cell r="C4073" t="str">
            <v>un</v>
          </cell>
          <cell r="D4073" t="str">
            <v>11,23</v>
          </cell>
        </row>
        <row r="4074">
          <cell r="A4074" t="str">
            <v>96659</v>
          </cell>
          <cell r="B4074" t="str">
            <v>Luva, ppr, dn 32 mm, classe pn 25, instalado em ramal de distribuição de água  fornecimento e instalação. Af_06/2015</v>
          </cell>
          <cell r="C4074" t="str">
            <v>un</v>
          </cell>
          <cell r="D4074" t="str">
            <v>9,96</v>
          </cell>
        </row>
        <row r="4075">
          <cell r="A4075" t="str">
            <v>96660</v>
          </cell>
          <cell r="B4075" t="str">
            <v>Conector macho, ppr, 32 x 3/4'', classe pn 25, instalado em ramal de distribuição de água   fornecimento e instalação. Af_06/2015</v>
          </cell>
          <cell r="C4075" t="str">
            <v>un</v>
          </cell>
          <cell r="D4075" t="str">
            <v>25,13</v>
          </cell>
        </row>
        <row r="4076">
          <cell r="A4076" t="str">
            <v>96661</v>
          </cell>
          <cell r="B4076" t="str">
            <v>Conector fêmea, ppr, 32 x 3/4'', classe pn 25, instalado em ramal de distribuição de água   fornecimento e instalação . Af_06/2015</v>
          </cell>
          <cell r="C4076" t="str">
            <v>un</v>
          </cell>
          <cell r="D4076" t="str">
            <v>20,13</v>
          </cell>
        </row>
        <row r="4077">
          <cell r="A4077" t="str">
            <v>96662</v>
          </cell>
          <cell r="B4077" t="str">
            <v>Bucha de redução, ppr, 32 x 25, classe pn 25, instalado em ramal de distribuição de água  fornecimento e instalação . Af_06/2015</v>
          </cell>
          <cell r="C4077" t="str">
            <v>un</v>
          </cell>
          <cell r="D4077" t="str">
            <v>10,12</v>
          </cell>
        </row>
        <row r="4078">
          <cell r="A4078" t="str">
            <v>96663</v>
          </cell>
          <cell r="B4078" t="str">
            <v>Luva, ppr, dn 40 mm, classe pn 25, instalado em ramal de distribuição de água  fornecimento e instalação. Af_06/2015</v>
          </cell>
          <cell r="C4078" t="str">
            <v>un</v>
          </cell>
          <cell r="D4078" t="str">
            <v>17,62</v>
          </cell>
        </row>
        <row r="4079">
          <cell r="A4079" t="str">
            <v>96664</v>
          </cell>
          <cell r="B4079" t="str">
            <v>Bucha de redução, ppr, 40 x 25, classe pn 25, instalado em ramal de distribuição de água  fornecimento e instalação . Af_06/2015</v>
          </cell>
          <cell r="C4079" t="str">
            <v>un</v>
          </cell>
          <cell r="D4079" t="str">
            <v>18,69</v>
          </cell>
        </row>
        <row r="4080">
          <cell r="A4080" t="str">
            <v>96665</v>
          </cell>
          <cell r="B4080" t="str">
            <v>Tê normal, ppr, dn 25 mm, classe pn 25, instalado em ramal de distribuição de água  fornecimento e instalação . Af_06/2015</v>
          </cell>
          <cell r="C4080" t="str">
            <v>un</v>
          </cell>
          <cell r="D4080" t="str">
            <v>10,09</v>
          </cell>
        </row>
        <row r="4081">
          <cell r="A4081" t="str">
            <v>96666</v>
          </cell>
          <cell r="B4081" t="str">
            <v>Tê normal, ppr, dn 32 mm, classe pn 25, instalado em ramal de distribuição de água  fornecimento e instalação . Af_06/2015</v>
          </cell>
          <cell r="C4081" t="str">
            <v>un</v>
          </cell>
          <cell r="D4081" t="str">
            <v>19,75</v>
          </cell>
        </row>
        <row r="4082">
          <cell r="A4082" t="str">
            <v>96667</v>
          </cell>
          <cell r="B4082" t="str">
            <v>Tê normal, ppr, dn 40 mm, classe pn 25, instalado em ramal de distribuição de água  fornecimento e instalação . Af_06/2015</v>
          </cell>
          <cell r="C4082" t="str">
            <v>un</v>
          </cell>
          <cell r="D4082" t="str">
            <v>33,85</v>
          </cell>
        </row>
        <row r="4083">
          <cell r="A4083" t="str">
            <v>96684</v>
          </cell>
          <cell r="B4083" t="str">
            <v>Joelho 90 graus, ppr, dn 25 mm, classe pn 25, instalado em prumada de água  fornecimento e instalação . Af_06/2015</v>
          </cell>
          <cell r="C4083" t="str">
            <v>un</v>
          </cell>
          <cell r="D4083" t="str">
            <v>3,45</v>
          </cell>
        </row>
        <row r="4084">
          <cell r="A4084" t="str">
            <v>96685</v>
          </cell>
          <cell r="B4084" t="str">
            <v>Joelho 45 graus, ppr, dn 25 mm, classe pn 25, instalado em prumada de água  fornecimento e instalação . Af_06/2015</v>
          </cell>
          <cell r="C4084" t="str">
            <v>un</v>
          </cell>
          <cell r="D4084" t="str">
            <v>3,12</v>
          </cell>
        </row>
        <row r="4085">
          <cell r="A4085" t="str">
            <v>96686</v>
          </cell>
          <cell r="B4085" t="str">
            <v>Joelho 90 graus, ppr, dn 32 mm, classe pn 25, instalado em prumada de água  fornecimento e instalação . Af_06/2015</v>
          </cell>
          <cell r="C4085" t="str">
            <v>un</v>
          </cell>
          <cell r="D4085" t="str">
            <v>5,16</v>
          </cell>
        </row>
        <row r="4086">
          <cell r="A4086" t="str">
            <v>96687</v>
          </cell>
          <cell r="B4086" t="str">
            <v>Joelho 45 graus, ppr, dn 32 mm, classe pn 25, instalado em prumada de água  fornecimento e instalação . Af_06/2015</v>
          </cell>
          <cell r="C4086" t="str">
            <v>un</v>
          </cell>
          <cell r="D4086" t="str">
            <v>5,13</v>
          </cell>
        </row>
        <row r="4087">
          <cell r="A4087" t="str">
            <v>96688</v>
          </cell>
          <cell r="B4087" t="str">
            <v>Joelho 90 graus, ppr, dn 40 mm, classe pn 25, instalado em prumada de água  fornecimento e instalação . Af_06/2015</v>
          </cell>
          <cell r="C4087" t="str">
            <v>un</v>
          </cell>
          <cell r="D4087" t="str">
            <v>8,75</v>
          </cell>
        </row>
        <row r="4088">
          <cell r="A4088" t="str">
            <v>96689</v>
          </cell>
          <cell r="B4088" t="str">
            <v>Joelho 45 graus, ppr, dn 40 mm, classe pn 25, instalado em prumada de água  fornecimento e instalação . Af_06/2015</v>
          </cell>
          <cell r="C4088" t="str">
            <v>un</v>
          </cell>
          <cell r="D4088" t="str">
            <v>8,39</v>
          </cell>
        </row>
        <row r="4089">
          <cell r="A4089" t="str">
            <v>96690</v>
          </cell>
          <cell r="B4089" t="str">
            <v>Joelho 90 graus, ppr, dn 50 mm, classe pn 25, instalado em prumada de água  fornecimento e instalação . Af_06/2015</v>
          </cell>
          <cell r="C4089" t="str">
            <v>un</v>
          </cell>
          <cell r="D4089" t="str">
            <v>15,97</v>
          </cell>
        </row>
        <row r="4090">
          <cell r="A4090" t="str">
            <v>96691</v>
          </cell>
          <cell r="B4090" t="str">
            <v>Joelho 45 graus, ppr, dn 50 mm, classe pn 25, instalado em prumada de água  fornecimento e instalação . Af_06/2015</v>
          </cell>
          <cell r="C4090" t="str">
            <v>un</v>
          </cell>
          <cell r="D4090" t="str">
            <v>16,46</v>
          </cell>
        </row>
        <row r="4091">
          <cell r="A4091" t="str">
            <v>96692</v>
          </cell>
          <cell r="B4091" t="str">
            <v>Joelho 90 graus, ppr, dn 63 mm, classe pn 25, instalado em prumada de água  fornecimento e instalação . Af_06/2015</v>
          </cell>
          <cell r="C4091" t="str">
            <v>un</v>
          </cell>
          <cell r="D4091" t="str">
            <v>24,19</v>
          </cell>
        </row>
        <row r="4092">
          <cell r="A4092" t="str">
            <v>96693</v>
          </cell>
          <cell r="B4092" t="str">
            <v>Joelho 45 graus, ppr, dn 63 mm, classe pn 25, instalado em prumada de água  fornecimento e instalação . Af_06/2015</v>
          </cell>
          <cell r="C4092" t="str">
            <v>un</v>
          </cell>
          <cell r="D4092" t="str">
            <v>23,00</v>
          </cell>
        </row>
        <row r="4093">
          <cell r="A4093" t="str">
            <v>96694</v>
          </cell>
          <cell r="B4093" t="str">
            <v>Joelho 90 graus, ppr, dn 75 mm, classe pn 25, instalado em prumada de água  fornecimento e instalação . Af_06/2015</v>
          </cell>
          <cell r="C4093" t="str">
            <v>un</v>
          </cell>
          <cell r="D4093" t="str">
            <v>51,82</v>
          </cell>
        </row>
        <row r="4094">
          <cell r="A4094" t="str">
            <v>96695</v>
          </cell>
          <cell r="B4094" t="str">
            <v>Joelho 45 graus, ppr, dn 75 mm, classe pn 25, instalado em prumada de água  fornecimento e instalação . Af_06/2015</v>
          </cell>
          <cell r="C4094" t="str">
            <v>un</v>
          </cell>
          <cell r="D4094" t="str">
            <v>50,42</v>
          </cell>
        </row>
        <row r="4095">
          <cell r="A4095" t="str">
            <v>96696</v>
          </cell>
          <cell r="B4095" t="str">
            <v>Joelho 90 graus, ppr, dn 90 mm, classe pn 25, instalado em prumada de água  fornecimento e instalação . Af_06/2015</v>
          </cell>
          <cell r="C4095" t="str">
            <v>un</v>
          </cell>
          <cell r="D4095" t="str">
            <v>77,84</v>
          </cell>
        </row>
        <row r="4096">
          <cell r="A4096" t="str">
            <v>96697</v>
          </cell>
          <cell r="B4096" t="str">
            <v>Joelho 90 graus, ppr, dn 110 mm, classe pn 25, instalado em prumada de água  fornecimento e instalação . Af_06/2015</v>
          </cell>
          <cell r="C4096" t="str">
            <v>un</v>
          </cell>
          <cell r="D4096" t="str">
            <v>116,39</v>
          </cell>
        </row>
        <row r="4097">
          <cell r="A4097" t="str">
            <v>96698</v>
          </cell>
          <cell r="B4097" t="str">
            <v>Luva, ppr, dn 25 mm, classe pn 25, instalado em prumada de água  fornecimento e instalação . Af_06/2015</v>
          </cell>
          <cell r="C4097" t="str">
            <v>un</v>
          </cell>
          <cell r="D4097" t="str">
            <v>2,59</v>
          </cell>
        </row>
        <row r="4098">
          <cell r="A4098" t="str">
            <v>96699</v>
          </cell>
          <cell r="B4098" t="str">
            <v>Conector macho, ppr, 25 x 1/2'', classe pn 25, instalado em prumada de água   fornecimento e instalação . Af_06/2015</v>
          </cell>
          <cell r="C4098" t="str">
            <v>un</v>
          </cell>
          <cell r="D4098" t="str">
            <v>11,69</v>
          </cell>
        </row>
        <row r="4099">
          <cell r="A4099" t="str">
            <v>96700</v>
          </cell>
          <cell r="B4099" t="str">
            <v>Conector fêmea, ppr, 25 x 1/2'', classe pn 25, instalado em prumada de água   fornecimento e instalação . Af_06/2015</v>
          </cell>
          <cell r="C4099" t="str">
            <v>un</v>
          </cell>
          <cell r="D4099" t="str">
            <v>8,44</v>
          </cell>
        </row>
        <row r="4100">
          <cell r="A4100" t="str">
            <v>96701</v>
          </cell>
          <cell r="B4100" t="str">
            <v>Luva, ppr, dn 32 mm, classe pn 25, instalado em prumada de água  fornecimento e instalação. Af_06/2015</v>
          </cell>
          <cell r="C4100" t="str">
            <v>un</v>
          </cell>
          <cell r="D4100" t="str">
            <v>3,57</v>
          </cell>
        </row>
        <row r="4101">
          <cell r="A4101" t="str">
            <v>96702</v>
          </cell>
          <cell r="B4101" t="str">
            <v>Bucha de redução, ppr, 32 x 25, classe pn 25, instalado em prumada de água  fornecimento e instalação . Af_06/2015</v>
          </cell>
          <cell r="C4101" t="str">
            <v>un</v>
          </cell>
          <cell r="D4101" t="str">
            <v>3,73</v>
          </cell>
        </row>
        <row r="4102">
          <cell r="A4102" t="str">
            <v>96703</v>
          </cell>
          <cell r="B4102" t="str">
            <v>Luva, ppr, dn 40 mm, classe pn 25, instalado em prumada de água  fornecimento e instalação. Af_06/2015</v>
          </cell>
          <cell r="C4102" t="str">
            <v>un</v>
          </cell>
          <cell r="D4102" t="str">
            <v>7,25</v>
          </cell>
        </row>
        <row r="4103">
          <cell r="A4103" t="str">
            <v>96704</v>
          </cell>
          <cell r="B4103" t="str">
            <v>Bucha de redução, ppr, 40 x 25, classe pn 25, instalado em prumada de água  fornecimento e instalação . Af_06/2015</v>
          </cell>
          <cell r="C4103" t="str">
            <v>un</v>
          </cell>
          <cell r="D4103" t="str">
            <v>8,32</v>
          </cell>
        </row>
        <row r="4104">
          <cell r="A4104" t="str">
            <v>96705</v>
          </cell>
          <cell r="B4104" t="str">
            <v>Luva, ppr, dn 50 mm, classe pn 25, instalado em prumada de água  fornecimento e instalação. Af_06/2015</v>
          </cell>
          <cell r="C4104" t="str">
            <v>un</v>
          </cell>
          <cell r="D4104" t="str">
            <v>10,93</v>
          </cell>
        </row>
        <row r="4105">
          <cell r="A4105" t="str">
            <v>96706</v>
          </cell>
          <cell r="B4105" t="str">
            <v>Luva, ppr, dn 63 mm, classe pn 25, instalado em prumada de água  fornecimento e instalação. Af_06/2015</v>
          </cell>
          <cell r="C4105" t="str">
            <v>un</v>
          </cell>
          <cell r="D4105" t="str">
            <v>16,43</v>
          </cell>
        </row>
        <row r="4106">
          <cell r="A4106" t="str">
            <v>96707</v>
          </cell>
          <cell r="B4106" t="str">
            <v>Luva, ppr, dn 75 mm, classe pn 25, instalado em prumada de água  fornecimento e instalação. Af_06/2015</v>
          </cell>
          <cell r="C4106" t="str">
            <v>un</v>
          </cell>
          <cell r="D4106" t="str">
            <v>33,37</v>
          </cell>
        </row>
        <row r="4107">
          <cell r="A4107" t="str">
            <v>96708</v>
          </cell>
          <cell r="B4107" t="str">
            <v>Luva, ppr, dn 90 mm, classe pn 25, instalado em prumada de água  fornecimento e instalação. Af_06/2015</v>
          </cell>
          <cell r="C4107" t="str">
            <v>un</v>
          </cell>
          <cell r="D4107" t="str">
            <v>52,38</v>
          </cell>
        </row>
        <row r="4108">
          <cell r="A4108" t="str">
            <v>96709</v>
          </cell>
          <cell r="B4108" t="str">
            <v>Luva, ppr, dn 110 mm, classe pn 25, instalado em prumada de água  fornecimento e instalação. Af_06/2015</v>
          </cell>
          <cell r="C4108" t="str">
            <v>un</v>
          </cell>
          <cell r="D4108" t="str">
            <v>82,51</v>
          </cell>
        </row>
        <row r="4109">
          <cell r="A4109" t="str">
            <v>96710</v>
          </cell>
          <cell r="B4109" t="str">
            <v>Tê normal, ppr, dn 25 mm, classe pn 25, instalado em prumada de água  fornecimento e instalação . Af_06/2015</v>
          </cell>
          <cell r="C4109" t="str">
            <v>un</v>
          </cell>
          <cell r="D4109" t="str">
            <v>4,54</v>
          </cell>
        </row>
        <row r="4110">
          <cell r="A4110" t="str">
            <v>96711</v>
          </cell>
          <cell r="B4110" t="str">
            <v>Tê normal, ppr, dn 32 mm, classe pn 25, instalado em prumada de água  fornecimento e instalação . Af_06/2015</v>
          </cell>
          <cell r="C4110" t="str">
            <v>un</v>
          </cell>
          <cell r="D4110" t="str">
            <v>7,00</v>
          </cell>
        </row>
        <row r="4111">
          <cell r="A4111" t="str">
            <v>96712</v>
          </cell>
          <cell r="B4111" t="str">
            <v>Tê normal, ppr, dn 40 mm, classe pn 25, instalado em prumada de água  fornecimento e instalação . Af_06/2015</v>
          </cell>
          <cell r="C4111" t="str">
            <v>un</v>
          </cell>
          <cell r="D4111" t="str">
            <v>13,11</v>
          </cell>
        </row>
        <row r="4112">
          <cell r="A4112" t="str">
            <v>96713</v>
          </cell>
          <cell r="B4112" t="str">
            <v>Tê normal, ppr, dn 50 mm, classe pn 25, instalado em prumada de água  fornecimento e instalação . Af_06/2015</v>
          </cell>
          <cell r="C4112" t="str">
            <v>un</v>
          </cell>
          <cell r="D4112" t="str">
            <v>18,30</v>
          </cell>
        </row>
        <row r="4113">
          <cell r="A4113" t="str">
            <v>96714</v>
          </cell>
          <cell r="B4113" t="str">
            <v>Tê normal, ppr, dn 63 mm, classe pn 25, instalado em prumada de água  fornecimento e instalação . Af_06/2015</v>
          </cell>
          <cell r="C4113" t="str">
            <v>un</v>
          </cell>
          <cell r="D4113" t="str">
            <v>30,63</v>
          </cell>
        </row>
        <row r="4114">
          <cell r="A4114" t="str">
            <v>96715</v>
          </cell>
          <cell r="B4114" t="str">
            <v>Tê normal, ppr, dn 75 mm, classe pn 25, instalado em prumada de água  fornecimento e instalação . Af_06/2015</v>
          </cell>
          <cell r="C4114" t="str">
            <v>un</v>
          </cell>
          <cell r="D4114" t="str">
            <v>56,42</v>
          </cell>
        </row>
        <row r="4115">
          <cell r="A4115" t="str">
            <v>96716</v>
          </cell>
          <cell r="B4115" t="str">
            <v>Tê normal, ppr, dn 90 mm, classe pn 25, instalado em prumada de água  fornecimento e instalação . Af_06/2015</v>
          </cell>
          <cell r="C4115" t="str">
            <v>un</v>
          </cell>
          <cell r="D4115" t="str">
            <v>84,45</v>
          </cell>
        </row>
        <row r="4116">
          <cell r="A4116" t="str">
            <v>96717</v>
          </cell>
          <cell r="B4116" t="str">
            <v>Tê normal, ppr, dn 110 mm, classe pn 25, instalado em prumada de água  fornecimento e instalação . Af_06/2015</v>
          </cell>
          <cell r="C4116" t="str">
            <v>un</v>
          </cell>
          <cell r="D4116" t="str">
            <v>132,55</v>
          </cell>
        </row>
        <row r="4117">
          <cell r="A4117" t="str">
            <v>96736</v>
          </cell>
          <cell r="B4117" t="str">
            <v>Luva, ppr, dn 20 mm, classe pn 25, instalado em reservação de água de edificação que possua reservatório de fibra/fibrocimento  fornecimento e instalação. Af_06/2016</v>
          </cell>
          <cell r="C4117" t="str">
            <v>un</v>
          </cell>
          <cell r="D4117" t="str">
            <v>4,11</v>
          </cell>
        </row>
        <row r="4118">
          <cell r="A4118" t="str">
            <v>96737</v>
          </cell>
          <cell r="B4118" t="str">
            <v>Luva, ppr, dn 25 mm, classe pn 25, instalado em reservação de água de edificação que possua reservatório de fibra/fibrocimento  fornecimento e instalação. Af_06/2016</v>
          </cell>
          <cell r="C4118" t="str">
            <v>un</v>
          </cell>
          <cell r="D4118" t="str">
            <v>4,61</v>
          </cell>
        </row>
        <row r="4119">
          <cell r="A4119" t="str">
            <v>96738</v>
          </cell>
          <cell r="B4119" t="str">
            <v>Conector macho, ppr, 25 x 1/2'', classe pn 25,  instalado em reservação de água de edificação que possua reservatório de fibra/fibrocimento   fornecimento e instalação. Af_06/2016</v>
          </cell>
          <cell r="C4119" t="str">
            <v>un</v>
          </cell>
          <cell r="D4119" t="str">
            <v>13,71</v>
          </cell>
        </row>
        <row r="4120">
          <cell r="A4120" t="str">
            <v>96739</v>
          </cell>
          <cell r="B4120" t="str">
            <v>Luva, ppr, dn 32 mm, classe pn 25, instalado em reservação de água de edificação que possua reservatório de fibra/fibrocimento  fornecimento e instalação. Af_06/2016</v>
          </cell>
          <cell r="C4120" t="str">
            <v>un</v>
          </cell>
          <cell r="D4120" t="str">
            <v>5,96</v>
          </cell>
        </row>
        <row r="4121">
          <cell r="A4121" t="str">
            <v>96740</v>
          </cell>
          <cell r="B4121" t="str">
            <v>Conector macho, ppr, 32 x 3/4'', classe pn 25,  instalado em reservação de água de edificação que possua reservatório de fibra/fibrocimento   fornecimento e instalação. Af_06/2016</v>
          </cell>
          <cell r="C4121" t="str">
            <v>un</v>
          </cell>
          <cell r="D4121" t="str">
            <v>21,13</v>
          </cell>
        </row>
        <row r="4122">
          <cell r="A4122" t="str">
            <v>96741</v>
          </cell>
          <cell r="B4122" t="str">
            <v>Luva, ppr, dn 40 mm, classe pn 25, instalado em reservação de água de edificação que possua reservatório de fibra/fibrocimento  fornecimento e instalação. Af_06/2016</v>
          </cell>
          <cell r="C4122" t="str">
            <v>un</v>
          </cell>
          <cell r="D4122" t="str">
            <v>8,91</v>
          </cell>
        </row>
        <row r="4123">
          <cell r="A4123" t="str">
            <v>96742</v>
          </cell>
          <cell r="B4123" t="str">
            <v>Luva, ppr, dn 50 mm, classe pn 25, instalado em reservação de água de edificação que possua reservatório de fibra/fibrocimento  fornecimento e instalação. Af_06/2016</v>
          </cell>
          <cell r="C4123" t="str">
            <v>un</v>
          </cell>
          <cell r="D4123" t="str">
            <v>13,54</v>
          </cell>
        </row>
        <row r="4124">
          <cell r="A4124" t="str">
            <v>96743</v>
          </cell>
          <cell r="B4124" t="str">
            <v>Luva, ppr, dn 63 mm, classe pn 25, instalado em reservação de água de edificação que possua reservatório de fibra/fibrocimento  fornecimento e instalação. Af_06/2016</v>
          </cell>
          <cell r="C4124" t="str">
            <v>un</v>
          </cell>
          <cell r="D4124" t="str">
            <v>17,14</v>
          </cell>
        </row>
        <row r="4125">
          <cell r="A4125" t="str">
            <v>96744</v>
          </cell>
          <cell r="B4125" t="str">
            <v>Luva, ppr, dn 75 mm, classe pn 25, instalado em reservação de água de edificação que possua reservatório de fibra/fibrocimento  fornecimento e instalação. Af_06/2016</v>
          </cell>
          <cell r="C4125" t="str">
            <v>un</v>
          </cell>
          <cell r="D4125" t="str">
            <v>35,94</v>
          </cell>
        </row>
        <row r="4126">
          <cell r="A4126" t="str">
            <v>96745</v>
          </cell>
          <cell r="B4126" t="str">
            <v>Luva, ppr, dn 90 mm, classe pn 25, instalado em reservação de água de edificação que possua reservatório de fibra/fibrocimento  fornecimento e instalação. Af_06/2016</v>
          </cell>
          <cell r="C4126" t="str">
            <v>un</v>
          </cell>
          <cell r="D4126" t="str">
            <v>51,76</v>
          </cell>
        </row>
        <row r="4127">
          <cell r="A4127" t="str">
            <v>96746</v>
          </cell>
          <cell r="B4127" t="str">
            <v>Luva, ppr, dn 110 mm, classe pn 25, instalado em reservação de água de edificação que possua reservatório de fibra/fibrocimento  fornecimento e instalação. Af_06/2016</v>
          </cell>
          <cell r="C4127" t="str">
            <v>un</v>
          </cell>
          <cell r="D4127" t="str">
            <v>82,48</v>
          </cell>
        </row>
        <row r="4128">
          <cell r="A4128" t="str">
            <v>96747</v>
          </cell>
          <cell r="B4128" t="str">
            <v>Joelho 90 graus, ppr, dn 20 mm, classe pn 25,  instalado em reservação de água de edificação que possua reservatório de fibra/fibrocimento  fornecimento e instalação. Af_06/2016</v>
          </cell>
          <cell r="C4128" t="str">
            <v>un</v>
          </cell>
          <cell r="D4128" t="str">
            <v>5,88</v>
          </cell>
        </row>
        <row r="4129">
          <cell r="A4129" t="str">
            <v>96748</v>
          </cell>
          <cell r="B4129" t="str">
            <v>Joelho 90 graus, ppr, dn 25 mm, classe pn 25,  instalado em reservação de água de edificação que possua reservatório de fibra/fibrocimento  fornecimento e instalação. Af_06/2016</v>
          </cell>
          <cell r="C4129" t="str">
            <v>un</v>
          </cell>
          <cell r="D4129" t="str">
            <v>6,50</v>
          </cell>
        </row>
        <row r="4130">
          <cell r="A4130" t="str">
            <v>96749</v>
          </cell>
          <cell r="B4130" t="str">
            <v>Joelho 90 graus, ppr, dn 32 mm, classe pn 25,  instalado em reservação de água de edificação que possua reservatório de fibra/fibrocimento  fornecimento e instalação. Af_06/2016</v>
          </cell>
          <cell r="C4130" t="str">
            <v>un</v>
          </cell>
          <cell r="D4130" t="str">
            <v>8,77</v>
          </cell>
        </row>
        <row r="4131">
          <cell r="A4131" t="str">
            <v>96750</v>
          </cell>
          <cell r="B4131" t="str">
            <v>Joelho 90 graus, ppr, dn 40 mm, classe pn 25,  instalado em reservação de água de edificação que possua reservatório de fibra/fibrocimento  fornecimento e instalação. Af_06/2016</v>
          </cell>
          <cell r="C4131" t="str">
            <v>un</v>
          </cell>
          <cell r="D4131" t="str">
            <v>11,21</v>
          </cell>
        </row>
        <row r="4132">
          <cell r="A4132" t="str">
            <v>96751</v>
          </cell>
          <cell r="B4132" t="str">
            <v>Joelho 90 graus, ppr, dn 50 mm, classe pn 25,  instalado em reservação de água de edificação que possua reservatório de fibra/fibrocimento  fornecimento e instalação. Af_06/2016</v>
          </cell>
          <cell r="C4132" t="str">
            <v>un</v>
          </cell>
          <cell r="D4132" t="str">
            <v>19,87</v>
          </cell>
        </row>
        <row r="4133">
          <cell r="A4133" t="str">
            <v>96752</v>
          </cell>
          <cell r="B4133" t="str">
            <v>Joelho 90 graus, ppr, dn 63 mm, classe pn 25,  instalado em reservação de água de edificação que possua reservatório de fibra/fibrocimento  fornecimento e instalação. Af_06/2016</v>
          </cell>
          <cell r="C4133" t="str">
            <v>un</v>
          </cell>
          <cell r="D4133" t="str">
            <v>25,22</v>
          </cell>
        </row>
        <row r="4134">
          <cell r="A4134" t="str">
            <v>96753</v>
          </cell>
          <cell r="B4134" t="str">
            <v>Joelho 90 graus, ppr, dn 75 mm, classe pn 25,  instalado em reservação de água de edificação que possua reservatório de fibra/fibrocimento  fornecimento e instalação. Af_06/2016</v>
          </cell>
          <cell r="C4134" t="str">
            <v>un</v>
          </cell>
          <cell r="D4134" t="str">
            <v>55,68</v>
          </cell>
        </row>
        <row r="4135">
          <cell r="A4135" t="str">
            <v>96754</v>
          </cell>
          <cell r="B4135" t="str">
            <v>Joelho 90 graus, ppr, dn 90 mm, classe pn 25,  instalado em reservação de água de edificação que possua reservatório de fibra/fibrocimento  fornecimento e instalação. Af_06/2016</v>
          </cell>
          <cell r="C4135" t="str">
            <v>un</v>
          </cell>
          <cell r="D4135" t="str">
            <v>76,88</v>
          </cell>
        </row>
        <row r="4136">
          <cell r="A4136" t="str">
            <v>96755</v>
          </cell>
          <cell r="B4136" t="str">
            <v>Joelho 90 graus, ppr, dn 110 mm, classe pn 25,  instalado em reservação de água de edificação que possua reservatório de fibra/fibrocimento  fornecimento e instalação. Af_06/2016</v>
          </cell>
          <cell r="C4136" t="str">
            <v>un</v>
          </cell>
          <cell r="D4136" t="str">
            <v>116,36</v>
          </cell>
        </row>
        <row r="4137">
          <cell r="A4137" t="str">
            <v>96756</v>
          </cell>
          <cell r="B4137" t="str">
            <v>Tê misturador, ppr, dn 20 mm, classe pn 25,  instalado em reservação de água de edificação que possua reservatório de fibra/fibrocimento  fornecimento e instalação. Af_06/2016</v>
          </cell>
          <cell r="C4137" t="str">
            <v>un</v>
          </cell>
          <cell r="D4137" t="str">
            <v>10,20</v>
          </cell>
        </row>
        <row r="4138">
          <cell r="A4138" t="str">
            <v>96757</v>
          </cell>
          <cell r="B4138" t="str">
            <v>Tê misturador, ppr, dn 25 mm, classe pn 25,  instalado em reservação de água de edificação que possua reservatório de fibra/fibrocimento  fornecimento e instalação. Af_06/2016</v>
          </cell>
          <cell r="C4138" t="str">
            <v>un</v>
          </cell>
          <cell r="D4138" t="str">
            <v>9,87</v>
          </cell>
        </row>
        <row r="4139">
          <cell r="A4139" t="str">
            <v>96758</v>
          </cell>
          <cell r="B4139" t="str">
            <v>Tê, ppr, dn 32 mm, classe pn 25,  instalado em reservação de água de edificação que possua reservatório de fibra/fibrocimento  fornecimento e instalação. Af_06/2016</v>
          </cell>
          <cell r="C4139" t="str">
            <v>un</v>
          </cell>
          <cell r="D4139" t="str">
            <v>11,78</v>
          </cell>
        </row>
        <row r="4140">
          <cell r="A4140" t="str">
            <v>96759</v>
          </cell>
          <cell r="B4140" t="str">
            <v>Tê, ppr, dn 40 mm, classe pn 25,  instalado em reservação de água de edificação que possua reservatório de fibra/fibrocimento  fornecimento e instalação. Af_06/2016</v>
          </cell>
          <cell r="C4140" t="str">
            <v>un</v>
          </cell>
          <cell r="D4140" t="str">
            <v>16,42</v>
          </cell>
        </row>
        <row r="4141">
          <cell r="A4141" t="str">
            <v>96760</v>
          </cell>
          <cell r="B4141" t="str">
            <v>Tê, ppr, dn 50 mm, classe pn 25,  instalado em reservação de água de edificação que possua reservatório de fibra/fibrocimento  fornecimento e instalação. Af_06/2016</v>
          </cell>
          <cell r="C4141" t="str">
            <v>un</v>
          </cell>
          <cell r="D4141" t="str">
            <v>23,48</v>
          </cell>
        </row>
        <row r="4142">
          <cell r="A4142" t="str">
            <v>96761</v>
          </cell>
          <cell r="B4142" t="str">
            <v>Tê, ppr, dn 63 mm, classe pn 25,  instalado em reservação de água de edificação que possua reservatório de fibra/fibrocimento  fornecimento e instalação. Af_06/2016</v>
          </cell>
          <cell r="C4142" t="str">
            <v>un</v>
          </cell>
          <cell r="D4142" t="str">
            <v>32,03</v>
          </cell>
        </row>
        <row r="4143">
          <cell r="A4143" t="str">
            <v>96762</v>
          </cell>
          <cell r="B4143" t="str">
            <v>Tê, ppr, dn 75 mm, classe pn 25,  instalado em reservação de água de edificação que possua reservatório de fibra/fibrocimento  fornecimento e instalação. Af_06/2016</v>
          </cell>
          <cell r="C4143" t="str">
            <v>un</v>
          </cell>
          <cell r="D4143" t="str">
            <v>61,53</v>
          </cell>
        </row>
        <row r="4144">
          <cell r="A4144" t="str">
            <v>96763</v>
          </cell>
          <cell r="B4144" t="str">
            <v>Tê, ppr, dn 90 mm, classe pn 25,  instalado em reservação de água de edificação que possua reservatório de fibra/fibrocimento  fornecimento e instalação. Af_06/2016</v>
          </cell>
          <cell r="C4144" t="str">
            <v>un</v>
          </cell>
          <cell r="D4144" t="str">
            <v>83,17</v>
          </cell>
        </row>
        <row r="4145">
          <cell r="A4145" t="str">
            <v>96764</v>
          </cell>
          <cell r="B4145" t="str">
            <v>Tê, ppr, dn 110 mm, classe pn 25,  instalado em reservação de água de edificação que possua reservatório de fibra/fibrocimento  fornecimento e instalação. Af_06/2016</v>
          </cell>
          <cell r="C4145" t="str">
            <v>un</v>
          </cell>
          <cell r="D4145" t="str">
            <v>132,48</v>
          </cell>
        </row>
        <row r="4146">
          <cell r="A4146" t="str">
            <v>96802</v>
          </cell>
          <cell r="B4146" t="str">
            <v>Kit chassi pex, pré-fabricado, para chuveiro com registros de pressão e conexões por crimpagem  fornecimento e instalação. Af_06/2015</v>
          </cell>
          <cell r="C4146" t="str">
            <v>un</v>
          </cell>
          <cell r="D4146" t="str">
            <v>174,54</v>
          </cell>
        </row>
        <row r="4147">
          <cell r="A4147" t="str">
            <v>96803</v>
          </cell>
          <cell r="B4147" t="str">
            <v>Kit chassi pex, pré-fabricado, para cozinha com cuba simples e conexões por crimpagem  fornecimento e instalação. Af_06/2015</v>
          </cell>
          <cell r="C4147" t="str">
            <v>un</v>
          </cell>
          <cell r="D4147" t="str">
            <v>90,29</v>
          </cell>
        </row>
        <row r="4148">
          <cell r="A4148" t="str">
            <v>96804</v>
          </cell>
          <cell r="B4148" t="str">
            <v>Kit chassi pex, pré-fabricado, para área de serviço com tanque e máquina de lavar roupa, e conexões por crimpagem  fornecimento e instalação. Af_06/2015</v>
          </cell>
          <cell r="C4148" t="str">
            <v>un</v>
          </cell>
          <cell r="D4148" t="str">
            <v>163,45</v>
          </cell>
        </row>
        <row r="4149">
          <cell r="A4149" t="str">
            <v>96805</v>
          </cell>
          <cell r="B4149" t="str">
            <v>Kit chassi pex, pré-fabricado, para chuveiro com registros de pressão e conexões por anel deslizante  fornecimento e instalação. Af_06/2015</v>
          </cell>
          <cell r="C4149" t="str">
            <v>un</v>
          </cell>
          <cell r="D4149" t="str">
            <v>181,51</v>
          </cell>
        </row>
        <row r="4150">
          <cell r="A4150" t="str">
            <v>96806</v>
          </cell>
          <cell r="B4150" t="str">
            <v>Kit chassi pex, pré-fabricado, para cozinha com cuba simples e conexões por anel deslizante  fornecimento e instalação. Af_06/2015</v>
          </cell>
          <cell r="C4150" t="str">
            <v>un</v>
          </cell>
          <cell r="D4150" t="str">
            <v>89,51</v>
          </cell>
        </row>
        <row r="4151">
          <cell r="A4151" t="str">
            <v>96807</v>
          </cell>
          <cell r="B4151" t="str">
            <v>Kit chassi pex, pré-fabricado, para área de serviço com tanque e máquina de lavar roupa, e conexões por anel deslizante  fornecimento e instalação. Af_06/2015</v>
          </cell>
          <cell r="C4151" t="str">
            <v>un</v>
          </cell>
          <cell r="D4151" t="str">
            <v>150,40</v>
          </cell>
        </row>
        <row r="4152">
          <cell r="A4152" t="str">
            <v>96808</v>
          </cell>
          <cell r="B4152" t="str">
            <v>União metálica para instalações em pex, dn 16 mm, fixação das conexões por anel deslizante  fornecimento e instalação . Af_06/2015</v>
          </cell>
          <cell r="C4152" t="str">
            <v>un</v>
          </cell>
          <cell r="D4152" t="str">
            <v>8,93</v>
          </cell>
        </row>
        <row r="4153">
          <cell r="A4153" t="str">
            <v>96809</v>
          </cell>
          <cell r="B4153" t="str">
            <v>Conexão fixa, rosca fêmea, metálica, para instalações em pex, dn 16 mm x 1/2", com anel deslizante. Fornecimento e instalação. Af_06/2015</v>
          </cell>
          <cell r="C4153" t="str">
            <v>un</v>
          </cell>
          <cell r="D4153" t="str">
            <v>10,10</v>
          </cell>
        </row>
        <row r="4154">
          <cell r="A4154" t="str">
            <v>96810</v>
          </cell>
          <cell r="B4154" t="str">
            <v>Conexão móvel, rosca fêmea, metálica, para instalações em pex, dn 16 mm x 3/4", com anel deslizante. Fornecimento e instalação. Af_06/2015</v>
          </cell>
          <cell r="C4154" t="str">
            <v>un</v>
          </cell>
          <cell r="D4154" t="str">
            <v>10,88</v>
          </cell>
        </row>
        <row r="4155">
          <cell r="A4155" t="str">
            <v>96811</v>
          </cell>
          <cell r="B4155" t="str">
            <v>União metálica para instalações em pex, dn 20 mm, fixação das conexões por anel deslizante  fornecimento e instalação . Af_06/2015</v>
          </cell>
          <cell r="C4155" t="str">
            <v>un</v>
          </cell>
          <cell r="D4155" t="str">
            <v>11,79</v>
          </cell>
        </row>
        <row r="4156">
          <cell r="A4156" t="str">
            <v>96812</v>
          </cell>
          <cell r="B4156" t="str">
            <v>Conexão fixa, rosca fêmea, metálica, para instalações em pex, dn 20 mm x 1/2", com anel deslizante. Fornecimento e instalação. Af_06/2015</v>
          </cell>
          <cell r="C4156" t="str">
            <v>un</v>
          </cell>
          <cell r="D4156" t="str">
            <v>11,38</v>
          </cell>
        </row>
        <row r="4157">
          <cell r="A4157" t="str">
            <v>96813</v>
          </cell>
          <cell r="B4157" t="str">
            <v>Conexão fixa, rosca fêmea, metálica, para instalações em pex, dn 20 mm x 3/4", com anel deslizante. Fornecimento e instalação. Af_06/2015</v>
          </cell>
          <cell r="C4157" t="str">
            <v>un</v>
          </cell>
          <cell r="D4157" t="str">
            <v>12,94</v>
          </cell>
        </row>
        <row r="4158">
          <cell r="A4158" t="str">
            <v>96814</v>
          </cell>
          <cell r="B4158" t="str">
            <v>União de redução, metálica, para instalações em pex, dn 20 x 16 mm, conexão por anel deslizante  fornecimento e instalação. Af_06/2015</v>
          </cell>
          <cell r="C4158" t="str">
            <v>un</v>
          </cell>
          <cell r="D4158" t="str">
            <v>11,11</v>
          </cell>
        </row>
        <row r="4159">
          <cell r="A4159" t="str">
            <v>96815</v>
          </cell>
          <cell r="B4159" t="str">
            <v>União metálica para instalações em pex, dn 25 mm, fixação das conexões por anel deslizante   fornecimento e instalação. Af_06/2015</v>
          </cell>
          <cell r="C4159" t="str">
            <v>un</v>
          </cell>
          <cell r="D4159" t="str">
            <v>18,20</v>
          </cell>
        </row>
        <row r="4160">
          <cell r="A4160" t="str">
            <v>96816</v>
          </cell>
          <cell r="B4160" t="str">
            <v>Conexão fixa, rosca fêmea, metálica, para instalações em pex, dn 25 mm x 3/4", com anel deslizante. Fornecimento e instalação. Af_06/2015</v>
          </cell>
          <cell r="C4160" t="str">
            <v>un</v>
          </cell>
          <cell r="D4160" t="str">
            <v>15,22</v>
          </cell>
        </row>
        <row r="4161">
          <cell r="A4161" t="str">
            <v>96817</v>
          </cell>
          <cell r="B4161" t="str">
            <v>Conexão fixa, rosca fêmea, metálica, para instalações em pex, dn 25 mm x 1", com anel deslizante. Fornecimento e instalação. Af_06/2015</v>
          </cell>
          <cell r="C4161" t="str">
            <v>un</v>
          </cell>
          <cell r="D4161" t="str">
            <v>17,11</v>
          </cell>
        </row>
        <row r="4162">
          <cell r="A4162" t="str">
            <v>96818</v>
          </cell>
          <cell r="B4162" t="str">
            <v>União de redução, metálica, pex, dn 25 x 16 mm, conexão por anel deslizante  fornecimento e instalação. Af_06/2015</v>
          </cell>
          <cell r="C4162" t="str">
            <v>un</v>
          </cell>
          <cell r="D4162" t="str">
            <v>16,03</v>
          </cell>
        </row>
        <row r="4163">
          <cell r="A4163" t="str">
            <v>96819</v>
          </cell>
          <cell r="B4163" t="str">
            <v>União de redução, metálica, pex, dn 25 x 20 mm, conexão por anel deslizante  fornecimento e instalação. Af_06/2015</v>
          </cell>
          <cell r="C4163" t="str">
            <v>un</v>
          </cell>
          <cell r="D4163" t="str">
            <v>16,03</v>
          </cell>
        </row>
        <row r="4164">
          <cell r="A4164" t="str">
            <v>96820</v>
          </cell>
          <cell r="B4164" t="str">
            <v>União metálica para instalações em pex, dn 32 mm, fixação das conexões por anel deslizante   fornecimento e instalação. Af_06/2015</v>
          </cell>
          <cell r="C4164" t="str">
            <v>un</v>
          </cell>
          <cell r="D4164" t="str">
            <v>28,34</v>
          </cell>
        </row>
        <row r="4165">
          <cell r="A4165" t="str">
            <v>96821</v>
          </cell>
          <cell r="B4165" t="str">
            <v>Conexão fixa, rosca fêmea, metálica, para instalações em pex, dn 32 mm x 1", com anel deslizante  fornecimento e instalação. Af_06/2015</v>
          </cell>
          <cell r="C4165" t="str">
            <v>un</v>
          </cell>
          <cell r="D4165" t="str">
            <v>24,40</v>
          </cell>
        </row>
        <row r="4166">
          <cell r="A4166" t="str">
            <v>96822</v>
          </cell>
          <cell r="B4166" t="str">
            <v>União de redução, metálica, pex, dn 32 x 25 mm, conexão por anel deslizante  fornecimento e instalação. Af_06/2015</v>
          </cell>
          <cell r="C4166" t="str">
            <v>un</v>
          </cell>
          <cell r="D4166" t="str">
            <v>24,70</v>
          </cell>
        </row>
        <row r="4167">
          <cell r="A4167" t="str">
            <v>96823</v>
          </cell>
          <cell r="B4167" t="str">
            <v>Luva para instalações em pex, dn 16 mm, conexão por crimpagem  fornecimento e instalação . Af_06/2015</v>
          </cell>
          <cell r="C4167" t="str">
            <v>un</v>
          </cell>
          <cell r="D4167" t="str">
            <v>10,23</v>
          </cell>
        </row>
        <row r="4168">
          <cell r="A4168" t="str">
            <v>96824</v>
          </cell>
          <cell r="B4168" t="str">
            <v>Conexão fixa, rosca fêmea, para instalações em pex, dn 16mm x 1/2", conexão por crimpagem  fornecimento e instalação. Af_06/2015</v>
          </cell>
          <cell r="C4168" t="str">
            <v>un</v>
          </cell>
          <cell r="D4168" t="str">
            <v>11,44</v>
          </cell>
        </row>
        <row r="4169">
          <cell r="A4169" t="str">
            <v>96825</v>
          </cell>
          <cell r="B4169" t="str">
            <v>Conexão fixa, rosca fêmea, para instalações em pex, dn 16mm x 3/4", conexão por crimpagem  fornecimento e instalação. Af_06/2015</v>
          </cell>
          <cell r="C4169" t="str">
            <v>un</v>
          </cell>
          <cell r="D4169" t="str">
            <v>15,24</v>
          </cell>
        </row>
        <row r="4170">
          <cell r="A4170" t="str">
            <v>96826</v>
          </cell>
          <cell r="B4170" t="str">
            <v>Luva para instalações em pex, dn 20 mm, conexão por crimpagem   fornecimento e instalação. Af_06/2015</v>
          </cell>
          <cell r="C4170" t="str">
            <v>un</v>
          </cell>
          <cell r="D4170" t="str">
            <v>14,04</v>
          </cell>
        </row>
        <row r="4171">
          <cell r="A4171" t="str">
            <v>96827</v>
          </cell>
          <cell r="B4171" t="str">
            <v>Conexão fixa, rosca fêmea, para instalações em pex, dn 20mm x 1/2", conexão por crimpagem  fornecimento e instalação. Af_06/2015</v>
          </cell>
          <cell r="C4171" t="str">
            <v>un</v>
          </cell>
          <cell r="D4171" t="str">
            <v>14,53</v>
          </cell>
        </row>
        <row r="4172">
          <cell r="A4172" t="str">
            <v>96828</v>
          </cell>
          <cell r="B4172" t="str">
            <v>Conexão fixa, rosca fêmea, para instalações em pex, dn 20mm x 3/4", conexão por crimpagem  fornecimento e instalação. Af_06/2015</v>
          </cell>
          <cell r="C4172" t="str">
            <v>un</v>
          </cell>
          <cell r="D4172" t="str">
            <v>18,01</v>
          </cell>
        </row>
        <row r="4173">
          <cell r="A4173" t="str">
            <v>96829</v>
          </cell>
          <cell r="B4173" t="str">
            <v>Luva de redução para instalações em pex, dn 20 x 16 mm, conexão por crimpagem  fornecimento e instalação. Af_06/2015</v>
          </cell>
          <cell r="C4173" t="str">
            <v>un</v>
          </cell>
          <cell r="D4173" t="str">
            <v>14,02</v>
          </cell>
        </row>
        <row r="4174">
          <cell r="A4174" t="str">
            <v>96830</v>
          </cell>
          <cell r="B4174" t="str">
            <v>Luva para instalações em pex, dn 25 mm, conexão por crimpagem   fornecimento e instalação. Af_06/2015</v>
          </cell>
          <cell r="C4174" t="str">
            <v>un</v>
          </cell>
          <cell r="D4174" t="str">
            <v>20,13</v>
          </cell>
        </row>
        <row r="4175">
          <cell r="A4175" t="str">
            <v>96831</v>
          </cell>
          <cell r="B4175" t="str">
            <v>Conexão fixa, rosca fêmea, para instalações em pex, dn 25mm x 1/2", conexão por crimpagem  fornecimento e instalação. Af_06/2015</v>
          </cell>
          <cell r="C4175" t="str">
            <v>un</v>
          </cell>
          <cell r="D4175" t="str">
            <v>16,62</v>
          </cell>
        </row>
        <row r="4176">
          <cell r="A4176" t="str">
            <v>96832</v>
          </cell>
          <cell r="B4176" t="str">
            <v>Conexão fixa, rosca fêmea, para instalações em pex, dn 25mm x 3/4", conexão por crimpagem  fornecimento e instalação. Af_06/2015</v>
          </cell>
          <cell r="C4176" t="str">
            <v>un</v>
          </cell>
          <cell r="D4176" t="str">
            <v>19,04</v>
          </cell>
        </row>
        <row r="4177">
          <cell r="A4177" t="str">
            <v>96833</v>
          </cell>
          <cell r="B4177" t="str">
            <v>Luva de redução para instalações em pex, dn 25 x 16 mm, conexão por crimpagem  fornecimento e instalação. Af_06/2015</v>
          </cell>
          <cell r="C4177" t="str">
            <v>un</v>
          </cell>
          <cell r="D4177" t="str">
            <v>17,90</v>
          </cell>
        </row>
        <row r="4178">
          <cell r="A4178" t="str">
            <v>96834</v>
          </cell>
          <cell r="B4178" t="str">
            <v>Luva para instalações em pex, dn 32 mm, conexão por crimpagem  fornecimento e instalação . Af_06/2015</v>
          </cell>
          <cell r="C4178" t="str">
            <v>un</v>
          </cell>
          <cell r="D4178" t="str">
            <v>29,11</v>
          </cell>
        </row>
        <row r="4179">
          <cell r="A4179" t="str">
            <v>96835</v>
          </cell>
          <cell r="B4179" t="str">
            <v>Conexão fixa, rosca fêmea, para instalações em pex, dn 32 mm x 3/4", conexão por crimpagem  fornecimento e instalação. Af_06/2015</v>
          </cell>
          <cell r="C4179" t="str">
            <v>un</v>
          </cell>
          <cell r="D4179" t="str">
            <v>25,34</v>
          </cell>
        </row>
        <row r="4180">
          <cell r="A4180" t="str">
            <v>96836</v>
          </cell>
          <cell r="B4180" t="str">
            <v>Luva de redução para instalações em pex, dn 32 x 25 mm, conexão por crimpagem  fornecimento e instalação. Af_06/2015</v>
          </cell>
          <cell r="C4180" t="str">
            <v>un</v>
          </cell>
          <cell r="D4180" t="str">
            <v>26,91</v>
          </cell>
        </row>
        <row r="4181">
          <cell r="A4181" t="str">
            <v>96837</v>
          </cell>
          <cell r="B4181" t="str">
            <v>Joelho 90 graus, metálico, para instalações em pex, dn 16 mm, conexão por anel deslizante   fornecimento e instalação. Af_06/2015</v>
          </cell>
          <cell r="C4181" t="str">
            <v>un</v>
          </cell>
          <cell r="D4181" t="str">
            <v>15,37</v>
          </cell>
        </row>
        <row r="4182">
          <cell r="A4182" t="str">
            <v>96838</v>
          </cell>
          <cell r="B4182" t="str">
            <v>Joelho 90 graus, rosca fêmea terminal, metálico, para instalações em pex, dn 16mm x 1/2", conexão por anel deslizante  fornecimento e instalação. Af_06/2015</v>
          </cell>
          <cell r="C4182" t="str">
            <v>un</v>
          </cell>
          <cell r="D4182" t="str">
            <v>14,25</v>
          </cell>
        </row>
        <row r="4183">
          <cell r="A4183" t="str">
            <v>96839</v>
          </cell>
          <cell r="B4183" t="str">
            <v>Joelho, rosca fêmea, com base fixa, metálico, para instalações em pex, dn 16mm x 1/2", conexão por anel deslizante  fornecimento e instalação. Af_06/2015</v>
          </cell>
          <cell r="C4183" t="str">
            <v>un</v>
          </cell>
          <cell r="D4183" t="str">
            <v>14,05</v>
          </cell>
        </row>
        <row r="4184">
          <cell r="A4184" t="str">
            <v>96840</v>
          </cell>
          <cell r="B4184" t="str">
            <v>Joelho 90 graus, metálico, para instalações em pex, dn 20 mm, conexão por anel deslizante  fornecimento e instalação . Af_06/2015</v>
          </cell>
          <cell r="C4184" t="str">
            <v>un</v>
          </cell>
          <cell r="D4184" t="str">
            <v>17,98</v>
          </cell>
        </row>
        <row r="4185">
          <cell r="A4185" t="str">
            <v>96841</v>
          </cell>
          <cell r="B4185" t="str">
            <v>Joelho 90 graus, rosca fêmea terminal, metálico, para instalações em pex, dn 20 mm x 1/2", conexão por anel deslizante  fornecimento e instalação. Af_06/2015</v>
          </cell>
          <cell r="C4185" t="str">
            <v>un</v>
          </cell>
          <cell r="D4185" t="str">
            <v>15,96</v>
          </cell>
        </row>
        <row r="4186">
          <cell r="A4186" t="str">
            <v>96842</v>
          </cell>
          <cell r="B4186" t="str">
            <v>Joelho 90 graus, rosca fêmea terminal, metálico, para instalações em pex, dn 20 mm x 3/4", conexão por anel deslizante  fornecimento e instalação. Af_06/2015</v>
          </cell>
          <cell r="C4186" t="str">
            <v>un</v>
          </cell>
          <cell r="D4186" t="str">
            <v>19,83</v>
          </cell>
        </row>
        <row r="4187">
          <cell r="A4187" t="str">
            <v>96843</v>
          </cell>
          <cell r="B4187" t="str">
            <v>Joelho rosca fêmea, com base fixa, metálico, para instalações em pex, dn 20mm x 1/2", conexão por anel deslizante  fornecimento e instalação. Af_06/2015</v>
          </cell>
          <cell r="C4187" t="str">
            <v>un</v>
          </cell>
          <cell r="D4187" t="str">
            <v>19,14</v>
          </cell>
        </row>
        <row r="4188">
          <cell r="A4188" t="str">
            <v>96844</v>
          </cell>
          <cell r="B4188" t="str">
            <v>Joelho rosca fêmea, móvel, metálico, para instalações em pex, dn 20mm x 3/4", conexão por anel deslizante  fornecimento e instalação. Af_06/2015</v>
          </cell>
          <cell r="C4188" t="str">
            <v>un</v>
          </cell>
          <cell r="D4188" t="str">
            <v>25,45</v>
          </cell>
        </row>
        <row r="4189">
          <cell r="A4189" t="str">
            <v>96845</v>
          </cell>
          <cell r="B4189" t="str">
            <v>Joelho 90 graus, metálico, para instalações em pex, dn 25 mm, conexão por anel deslizante   fornecimento e instalação. Af_06/2015</v>
          </cell>
          <cell r="C4189" t="str">
            <v>un</v>
          </cell>
          <cell r="D4189" t="str">
            <v>27,49</v>
          </cell>
        </row>
        <row r="4190">
          <cell r="A4190" t="str">
            <v>96846</v>
          </cell>
          <cell r="B4190" t="str">
            <v>Joelho 90 graus, rosca fêmea terminal, metálico, para instalações em pex, dn 25 mm x 3/4", conexão por anel deslizante  fornecimento e instalação. Af_06/2015</v>
          </cell>
          <cell r="C4190" t="str">
            <v>un</v>
          </cell>
          <cell r="D4190" t="str">
            <v>22,09</v>
          </cell>
        </row>
        <row r="4191">
          <cell r="A4191" t="str">
            <v>96847</v>
          </cell>
          <cell r="B4191" t="str">
            <v>Joelho rosca fêmea, com base fixa, metálico, para instalações em pex, dn 25mm x 3/4", conexão por anel deslizante  fornecimento e instalação. Af_06/2015</v>
          </cell>
          <cell r="C4191" t="str">
            <v>un</v>
          </cell>
          <cell r="D4191" t="str">
            <v>24,07</v>
          </cell>
        </row>
        <row r="4192">
          <cell r="A4192" t="str">
            <v>96848</v>
          </cell>
          <cell r="B4192" t="str">
            <v>Joelho 90 graus, metálico, para instalações em pex, dn 32 mm, conexão por anel deslizante  fornecimento e instalação . Af_06/2015</v>
          </cell>
          <cell r="C4192" t="str">
            <v>un</v>
          </cell>
          <cell r="D4192" t="str">
            <v>35,48</v>
          </cell>
        </row>
        <row r="4193">
          <cell r="A4193" t="str">
            <v>96849</v>
          </cell>
          <cell r="B4193" t="str">
            <v>Joelho 90 graus, para instalações em pex, dn 16 mm, conexão por crimpagem   fornecimento e instalação. Af_06/2015</v>
          </cell>
          <cell r="C4193" t="str">
            <v>un</v>
          </cell>
          <cell r="D4193" t="str">
            <v>13,08</v>
          </cell>
        </row>
        <row r="4194">
          <cell r="A4194" t="str">
            <v>96850</v>
          </cell>
          <cell r="B4194" t="str">
            <v>Joelho 90 graus, rosca fêmea terminal, para instalações em pex, dn 16mm x 1/2", conexão por crimpagem  fornecimento e instalação. Af_06/2015</v>
          </cell>
          <cell r="C4194" t="str">
            <v>un</v>
          </cell>
          <cell r="D4194" t="str">
            <v>15,10</v>
          </cell>
        </row>
        <row r="4195">
          <cell r="A4195" t="str">
            <v>96851</v>
          </cell>
          <cell r="B4195" t="str">
            <v>Joelho 90 graus, rosca fêmea terminal, para instalações em pex, dn 16mm x 3/4", conexão por crimpagem  fornecimento e instalação. Af_06/2015</v>
          </cell>
          <cell r="C4195" t="str">
            <v>un</v>
          </cell>
          <cell r="D4195" t="str">
            <v>19,62</v>
          </cell>
        </row>
        <row r="4196">
          <cell r="A4196" t="str">
            <v>96852</v>
          </cell>
          <cell r="B4196" t="str">
            <v>Joelho 90 graus, para instalações em pex, dn 20 mm, conexão por crimpagem   fornecimento e instalação. Af_06/2015</v>
          </cell>
          <cell r="C4196" t="str">
            <v>un</v>
          </cell>
          <cell r="D4196" t="str">
            <v>17,24</v>
          </cell>
        </row>
        <row r="4197">
          <cell r="A4197" t="str">
            <v>96853</v>
          </cell>
          <cell r="B4197" t="str">
            <v>Joelho 90 graus, rosca fêmea terminal, para instalações em pex, dn 20mm x 1/2", conexão por crimpagem  fornecimento e instalação. Af_06/2015</v>
          </cell>
          <cell r="C4197" t="str">
            <v>un</v>
          </cell>
          <cell r="D4197" t="str">
            <v>19,21</v>
          </cell>
        </row>
        <row r="4198">
          <cell r="A4198" t="str">
            <v>96854</v>
          </cell>
          <cell r="B4198" t="str">
            <v>Joelho 90 graus, rosca fêmea terminal, para instalações em pex, dn 20mm x 3/4", conexão por crimpagem  fornecimento e instalação. Af_06/2015</v>
          </cell>
          <cell r="C4198" t="str">
            <v>un</v>
          </cell>
          <cell r="D4198" t="str">
            <v>22,71</v>
          </cell>
        </row>
        <row r="4199">
          <cell r="A4199" t="str">
            <v>96855</v>
          </cell>
          <cell r="B4199" t="str">
            <v>Joelho 90 graus, para instalações em pex, dn 25 mm, conexão por crimpagem   fornecimento e instalação. Af_06/2015</v>
          </cell>
          <cell r="C4199" t="str">
            <v>un</v>
          </cell>
          <cell r="D4199" t="str">
            <v>21,33</v>
          </cell>
        </row>
        <row r="4200">
          <cell r="A4200" t="str">
            <v>96856</v>
          </cell>
          <cell r="B4200" t="str">
            <v>Joelho 90 graus, rosca fêmea terminal, para instalações em pex, dn 25mm x 1/2", conexão por crimpagem  fornecimento e instalação. Af_06/2015</v>
          </cell>
          <cell r="C4200" t="str">
            <v>un</v>
          </cell>
          <cell r="D4200" t="str">
            <v>21,62</v>
          </cell>
        </row>
        <row r="4201">
          <cell r="A4201" t="str">
            <v>96857</v>
          </cell>
          <cell r="B4201" t="str">
            <v>Joelho 90 graus, rosca fêmea terminal, para instalações em pex, dn 25mm x 1, conexão por crimpagem  fornecimento e instalação. Af_06/2015</v>
          </cell>
          <cell r="C4201" t="str">
            <v>un</v>
          </cell>
          <cell r="D4201" t="str">
            <v>33,44</v>
          </cell>
        </row>
        <row r="4202">
          <cell r="A4202" t="str">
            <v>96858</v>
          </cell>
          <cell r="B4202" t="str">
            <v>Joelho 90 graus, para instalações em pex, dn 32 mm, conexão por crimpagem   fornecimento e instalação. Af_06/2015</v>
          </cell>
          <cell r="C4202" t="str">
            <v>un</v>
          </cell>
          <cell r="D4202" t="str">
            <v>34,18</v>
          </cell>
        </row>
        <row r="4203">
          <cell r="A4203" t="str">
            <v>96859</v>
          </cell>
          <cell r="B4203" t="str">
            <v>Joelho 90 graus, rosca fêmea terminal, para instalações em pex, dn 32 mm x 1", conexão por crimpagem  fornecimento e instalação. Af_06/2015</v>
          </cell>
          <cell r="C4203" t="str">
            <v>un</v>
          </cell>
          <cell r="D4203" t="str">
            <v>41,87</v>
          </cell>
        </row>
        <row r="4204">
          <cell r="A4204" t="str">
            <v>96860</v>
          </cell>
          <cell r="B4204" t="str">
            <v>Tê, metálico, para instalações em pex, dn 16 mm, conexão por anel deslizante  fornecimento e instalação. Af_06/2015</v>
          </cell>
          <cell r="C4204" t="str">
            <v>un</v>
          </cell>
          <cell r="D4204" t="str">
            <v>18,10</v>
          </cell>
        </row>
        <row r="4205">
          <cell r="A4205" t="str">
            <v>96861</v>
          </cell>
          <cell r="B4205" t="str">
            <v>Tê, rosca fêmea, metálico, para instalações em pex, dn 16 mm x ½, conexão por anel deslizante   fornecimento e instalação. Af_06/2015</v>
          </cell>
          <cell r="C4205" t="str">
            <v>un</v>
          </cell>
          <cell r="D4205" t="str">
            <v>19,38</v>
          </cell>
        </row>
        <row r="4206">
          <cell r="A4206" t="str">
            <v>96862</v>
          </cell>
          <cell r="B4206" t="str">
            <v>Tê, metálico, para instalações em pex, dn 20 mm, conexão por anel deslizante  fornecimento e instalação. Af_06/2015</v>
          </cell>
          <cell r="C4206" t="str">
            <v>un</v>
          </cell>
          <cell r="D4206" t="str">
            <v>21,78</v>
          </cell>
        </row>
        <row r="4207">
          <cell r="A4207" t="str">
            <v>96863</v>
          </cell>
          <cell r="B4207" t="str">
            <v>Tê, rosca fêmea, metálico, para instalações em pex, dn 20 mm x ½, conexão por anel deslizante   fornecimento e instalação. Af_06/2015</v>
          </cell>
          <cell r="C4207" t="str">
            <v>un</v>
          </cell>
          <cell r="D4207" t="str">
            <v>21,57</v>
          </cell>
        </row>
        <row r="4208">
          <cell r="A4208" t="str">
            <v>96864</v>
          </cell>
          <cell r="B4208" t="str">
            <v>Tê, metálico, para instalações em pex, dn 25 mm, conexão por anel deslizante  fornecimento e instalação. Af_06/2015</v>
          </cell>
          <cell r="C4208" t="str">
            <v>un</v>
          </cell>
          <cell r="D4208" t="str">
            <v>33,21</v>
          </cell>
        </row>
        <row r="4209">
          <cell r="A4209" t="str">
            <v>96865</v>
          </cell>
          <cell r="B4209" t="str">
            <v>Tê, rosca fêmea, metálico, para instalações em pex, dn 25 mm x 3/4", conexão por anel deslizante  fornecimento e instalação. Af_06/2015</v>
          </cell>
          <cell r="C4209" t="str">
            <v>un</v>
          </cell>
          <cell r="D4209" t="str">
            <v>32,59</v>
          </cell>
        </row>
        <row r="4210">
          <cell r="A4210" t="str">
            <v>96866</v>
          </cell>
          <cell r="B4210" t="str">
            <v>Tê, metálico, para instalações em pex, dn 32 mm, conexão por anel deslizante  fornecimento e instalação. Af_06/2015</v>
          </cell>
          <cell r="C4210" t="str">
            <v>un</v>
          </cell>
          <cell r="D4210" t="str">
            <v>43,42</v>
          </cell>
        </row>
        <row r="4211">
          <cell r="A4211" t="str">
            <v>96867</v>
          </cell>
          <cell r="B4211" t="str">
            <v>Tê, rosca macho, metálico, para instalações em pex, dn 32 mm x 1", conexão por anel deslizante  fornecimento e instalação. Af_06/2015</v>
          </cell>
          <cell r="C4211" t="str">
            <v>un</v>
          </cell>
          <cell r="D4211" t="str">
            <v>49,87</v>
          </cell>
        </row>
        <row r="4212">
          <cell r="A4212" t="str">
            <v>96868</v>
          </cell>
          <cell r="B4212" t="str">
            <v>Tê, para instalações em pex, dn 16 mm, conexão por crimpagem  fornecimento e instalação. Af_06/2015</v>
          </cell>
          <cell r="C4212" t="str">
            <v>un</v>
          </cell>
          <cell r="D4212" t="str">
            <v>20,01</v>
          </cell>
        </row>
        <row r="4213">
          <cell r="A4213" t="str">
            <v>96869</v>
          </cell>
          <cell r="B4213" t="str">
            <v>Tê, para instalações em pex, dn 20 mm, conexão por crimpagem  fornecimento e instalação. Af_06/2015</v>
          </cell>
          <cell r="C4213" t="str">
            <v>un</v>
          </cell>
          <cell r="D4213" t="str">
            <v>23,89</v>
          </cell>
        </row>
        <row r="4214">
          <cell r="A4214" t="str">
            <v>96870</v>
          </cell>
          <cell r="B4214" t="str">
            <v>Tê, pex, dn 25 mm, conexão por crimpagem  fornecimento e instalação. Af_06/2015</v>
          </cell>
          <cell r="C4214" t="str">
            <v>un</v>
          </cell>
          <cell r="D4214" t="str">
            <v>37,03</v>
          </cell>
        </row>
        <row r="4215">
          <cell r="A4215" t="str">
            <v>96871</v>
          </cell>
          <cell r="B4215" t="str">
            <v>Tê, para instalações em pex, dn 32 mm, conexão por crimpagem  fornecimento e instalação. Af_06/2015</v>
          </cell>
          <cell r="C4215" t="str">
            <v>un</v>
          </cell>
          <cell r="D4215" t="str">
            <v>53,19</v>
          </cell>
        </row>
        <row r="4216">
          <cell r="A4216" t="str">
            <v>96872</v>
          </cell>
          <cell r="B4216" t="str">
            <v>Distribuidor 2 saídas, metálico, para instalações em pex, entrada de 3/4" x 2 saídas de 1/2", conexão por anel deslizante  fornecimento e instalação. Af_06/2015</v>
          </cell>
          <cell r="C4216" t="str">
            <v>un</v>
          </cell>
          <cell r="D4216" t="str">
            <v>50,80</v>
          </cell>
        </row>
        <row r="4217">
          <cell r="A4217" t="str">
            <v>96873</v>
          </cell>
          <cell r="B4217" t="str">
            <v>Distribuidor 2 saídas, metálico, para instalações em pex, entrada de 1" x 2 saídas de 1/2", conexão por anel deslizante  fornecimento e instalação. Af_06/2015</v>
          </cell>
          <cell r="C4217" t="str">
            <v>un</v>
          </cell>
          <cell r="D4217" t="str">
            <v>57,92</v>
          </cell>
        </row>
        <row r="4218">
          <cell r="A4218" t="str">
            <v>96874</v>
          </cell>
          <cell r="B4218" t="str">
            <v>Distribuidor 3 saídas, metálico, para instalações em pex, entrada de 3/4" x 3 saídas de 1/2", conexão por anel deslizante  fornecimento e instalação . Af_06/2015</v>
          </cell>
          <cell r="C4218" t="str">
            <v>un</v>
          </cell>
          <cell r="D4218" t="str">
            <v>62,26</v>
          </cell>
        </row>
        <row r="4219">
          <cell r="A4219" t="str">
            <v>96875</v>
          </cell>
          <cell r="B4219" t="str">
            <v>Distribuidor 3 saídas, metálico, para instalações em pex, entrada de 1 x 3 saídas de 1/2, conexão por anel deslizante   fornecimento e instalação. Af_06/2015</v>
          </cell>
          <cell r="C4219" t="str">
            <v>un</v>
          </cell>
          <cell r="D4219" t="str">
            <v>73,71</v>
          </cell>
        </row>
        <row r="4220">
          <cell r="A4220" t="str">
            <v>96876</v>
          </cell>
          <cell r="B4220" t="str">
            <v>Distribuidor 2 saídas, para instalações em pex, entrada de 32 mm x 2 saídas de 16 mm, conexão por crimpagem fornecimento e instalação. Af_06/2015</v>
          </cell>
          <cell r="C4220" t="str">
            <v>un</v>
          </cell>
          <cell r="D4220" t="str">
            <v>125,47</v>
          </cell>
        </row>
        <row r="4221">
          <cell r="A4221" t="str">
            <v>96877</v>
          </cell>
          <cell r="B4221" t="str">
            <v>Distribuidor 2 saídas, para instalações em pex, entrada de 32 mm x 2 saídas de 20 mm, conexão por crimpagem  fornecimento e instalação. Af_06/2015</v>
          </cell>
          <cell r="C4221" t="str">
            <v>un</v>
          </cell>
          <cell r="D4221" t="str">
            <v>133,78</v>
          </cell>
        </row>
        <row r="4222">
          <cell r="A4222" t="str">
            <v>96878</v>
          </cell>
          <cell r="B4222" t="str">
            <v>Distribuidor 2 saídas, para instalações em pex, entrada de 32 mm x 2 saídas de 25 mm, conexão por crimpagem  fornecimento e instalação. Af_06/2015</v>
          </cell>
          <cell r="C4222" t="str">
            <v>un</v>
          </cell>
          <cell r="D4222" t="str">
            <v>135,33</v>
          </cell>
        </row>
        <row r="4223">
          <cell r="A4223" t="str">
            <v>96879</v>
          </cell>
          <cell r="B4223" t="str">
            <v>Distribuidor 3 saídas, para instalações em pex, entrada de 32 mm x 3 saídas de 16 mm, conexão por crimpagem  fornecimento e instalação. Af_06/2015</v>
          </cell>
          <cell r="C4223" t="str">
            <v>un</v>
          </cell>
          <cell r="D4223" t="str">
            <v>136,90</v>
          </cell>
        </row>
        <row r="4224">
          <cell r="A4224" t="str">
            <v>96880</v>
          </cell>
          <cell r="B4224" t="str">
            <v>Distribuidor 3 saídas, para instalações em pex, entrada de 32 mm x 3 saídas de 20 mm, conexão por crimpagem  fornecimento e instalação. Af_06/2015</v>
          </cell>
          <cell r="C4224" t="str">
            <v>un</v>
          </cell>
          <cell r="D4224" t="str">
            <v>155,50</v>
          </cell>
        </row>
        <row r="4225">
          <cell r="A4225" t="str">
            <v>96881</v>
          </cell>
          <cell r="B4225" t="str">
            <v>Distribuidor 3 saídas, para instalações em pex, entrada de 32 mm x 3 saídas de 25 mm, conexão por crimpagem  fornecimento e instalação. Af_06/2015</v>
          </cell>
          <cell r="C4225" t="str">
            <v>un</v>
          </cell>
          <cell r="D4225" t="str">
            <v>163,93</v>
          </cell>
        </row>
        <row r="4226">
          <cell r="A4226" t="str">
            <v>97425</v>
          </cell>
          <cell r="B4226" t="str">
            <v>Flange em aço, dn 15 mm x 1/2'', instalado em reservação de água de edificação que possua reservatório de fibra/fibrocimento - fornecimento e instalação. Af_06/2016</v>
          </cell>
          <cell r="C4226" t="str">
            <v>un</v>
          </cell>
          <cell r="D4226" t="str">
            <v>21,00</v>
          </cell>
        </row>
        <row r="4227">
          <cell r="A4227" t="str">
            <v>97426</v>
          </cell>
          <cell r="B4227" t="str">
            <v>Flange em aço, dn 20 mm x 3/4'', instalado em reservação de água de edificação que possua reservatório de fibra/fibrocimento - fornecimento e instalação. Af_06/2016</v>
          </cell>
          <cell r="C4227" t="str">
            <v>un</v>
          </cell>
          <cell r="D4227" t="str">
            <v>25,10</v>
          </cell>
        </row>
        <row r="4228">
          <cell r="A4228" t="str">
            <v>97427</v>
          </cell>
          <cell r="B4228" t="str">
            <v>Flange em aço, dn 25 mm x 1'', instalado em reservação de água de edificação que possua reservatório de fibra/fibrocimento - fornecimento e instalação. Af_06/2016</v>
          </cell>
          <cell r="C4228" t="str">
            <v>un</v>
          </cell>
          <cell r="D4228" t="str">
            <v>28,20</v>
          </cell>
        </row>
        <row r="4229">
          <cell r="A4229" t="str">
            <v>97428</v>
          </cell>
          <cell r="B4229" t="str">
            <v>Flange em aço, dn 32 mm x 1 1/4'', instalado em reservação de água de edificação que possua reservatório de fibra/fibrocimento - fornecimento e instalação. Af_06/2016</v>
          </cell>
          <cell r="C4229" t="str">
            <v>un</v>
          </cell>
          <cell r="D4229" t="str">
            <v>35,40</v>
          </cell>
        </row>
        <row r="4230">
          <cell r="A4230" t="str">
            <v>97429</v>
          </cell>
          <cell r="B4230" t="str">
            <v>Flange em aço, dn 40 mm x 1 1/2'', instalado em reservação de água de edificação que possua reservatório de fibra/fibrocimento - fornecimento e instalação. Af_06/2016</v>
          </cell>
          <cell r="C4230" t="str">
            <v>un</v>
          </cell>
          <cell r="D4230" t="str">
            <v>42,02</v>
          </cell>
        </row>
        <row r="4231">
          <cell r="A4231" t="str">
            <v>97430</v>
          </cell>
          <cell r="B4231" t="str">
            <v>Acoplamento rígido em aço, conexão ranhurada, dn 50 (2"), instalado em prumadas - fornecimento e instalação. Af_12/2015</v>
          </cell>
          <cell r="C4231" t="str">
            <v>un</v>
          </cell>
          <cell r="D4231" t="str">
            <v>26,28</v>
          </cell>
        </row>
        <row r="4232">
          <cell r="A4232" t="str">
            <v>97431</v>
          </cell>
          <cell r="B4232" t="str">
            <v>Acoplamento rígido em aço, conexão ranhurada, dn 65 (2 1/2"), instalado em prumadas - fornecimento e instalação. Af_12/2015</v>
          </cell>
          <cell r="C4232" t="str">
            <v>un</v>
          </cell>
          <cell r="D4232" t="str">
            <v>29,44</v>
          </cell>
        </row>
        <row r="4233">
          <cell r="A4233" t="str">
            <v>97432</v>
          </cell>
          <cell r="B4233" t="str">
            <v>Acoplamento rígido em aço, conexão ranhurada, dn 80 (3"), instalado em prumadas - fornecimento e instalação. Af_12/2015</v>
          </cell>
          <cell r="C4233" t="str">
            <v>un</v>
          </cell>
          <cell r="D4233" t="str">
            <v>33,24</v>
          </cell>
        </row>
        <row r="4234">
          <cell r="A4234" t="str">
            <v>97433</v>
          </cell>
          <cell r="B4234" t="str">
            <v>Curva 45 graus, em aço, conexão ranhurada, dn 50 (2), instalado em prumadas - fornecimento e instalação. Af_12/2015</v>
          </cell>
          <cell r="C4234" t="str">
            <v>un</v>
          </cell>
          <cell r="D4234" t="str">
            <v>57,36</v>
          </cell>
        </row>
        <row r="4235">
          <cell r="A4235" t="str">
            <v>97434</v>
          </cell>
          <cell r="B4235" t="str">
            <v>Curva 90 graus, em aço, conexão ranhurada, dn 50 (2"), instalado em prumadas - fornecimento e instalação. Af_12/2015</v>
          </cell>
          <cell r="C4235" t="str">
            <v>un</v>
          </cell>
          <cell r="D4235" t="str">
            <v>58,34</v>
          </cell>
        </row>
        <row r="4236">
          <cell r="A4236" t="str">
            <v>97435</v>
          </cell>
          <cell r="B4236" t="str">
            <v>Curva 45 graus, em aço, conexão ranhurada, dn 65 (2 1/2"), instalado em prumadas - fornecimento e instalação. Af_12/2015</v>
          </cell>
          <cell r="C4236" t="str">
            <v>un</v>
          </cell>
          <cell r="D4236" t="str">
            <v>67,00</v>
          </cell>
        </row>
        <row r="4237">
          <cell r="A4237" t="str">
            <v>97436</v>
          </cell>
          <cell r="B4237" t="str">
            <v>Curva 90 graus, em aço, conexão ranhurada, dn 65 (2 1/2), instalado em prumadas - fornecimento e instalação. Af_12/2015</v>
          </cell>
          <cell r="C4237" t="str">
            <v>un</v>
          </cell>
          <cell r="D4237" t="str">
            <v>68,88</v>
          </cell>
        </row>
        <row r="4238">
          <cell r="A4238" t="str">
            <v>97437</v>
          </cell>
          <cell r="B4238" t="str">
            <v>Curva 45 graus, em aço, conexão ranhurada, dn 80 (3"), instalado em prumadas - fornecimento e instalação. Af_12/2015</v>
          </cell>
          <cell r="C4238" t="str">
            <v>un</v>
          </cell>
          <cell r="D4238" t="str">
            <v>76,64</v>
          </cell>
        </row>
        <row r="4239">
          <cell r="A4239" t="str">
            <v>97438</v>
          </cell>
          <cell r="B4239" t="str">
            <v>Curva 90 graus, em aço, conexão ranhurada, dn 80 (3"), instalado em prumadas - fornecimento e instalação. Af_12/2015</v>
          </cell>
          <cell r="C4239" t="str">
            <v>un</v>
          </cell>
          <cell r="D4239" t="str">
            <v>78,66</v>
          </cell>
        </row>
        <row r="4240">
          <cell r="A4240" t="str">
            <v>97439</v>
          </cell>
          <cell r="B4240" t="str">
            <v>Tê, em aço, conexão ranhurada, dn 50 (2"), instalado em prumadas - fornecimento e instalação. Af_12/2015</v>
          </cell>
          <cell r="C4240" t="str">
            <v>un</v>
          </cell>
          <cell r="D4240" t="str">
            <v>85,89</v>
          </cell>
        </row>
        <row r="4241">
          <cell r="A4241" t="str">
            <v>97440</v>
          </cell>
          <cell r="B4241" t="str">
            <v>Tê, em aço, conexão ranhurada, dn 65 (2 1/2"), instalado em prumadas - fornecimento e instalação. Af_12/2015</v>
          </cell>
          <cell r="C4241" t="str">
            <v>un</v>
          </cell>
          <cell r="D4241" t="str">
            <v>102,66</v>
          </cell>
        </row>
        <row r="4242">
          <cell r="A4242" t="str">
            <v>97442</v>
          </cell>
          <cell r="B4242" t="str">
            <v>Tê, em aço, conexão ranhurada, dn 80 (3"), instalado em prumadas - fornecimento e instalação. Af_12/2015</v>
          </cell>
          <cell r="C4242" t="str">
            <v>un</v>
          </cell>
          <cell r="D4242" t="str">
            <v>113,58</v>
          </cell>
        </row>
        <row r="4243">
          <cell r="A4243" t="str">
            <v>97443</v>
          </cell>
          <cell r="B4243" t="str">
            <v>Luva, em aço, conexão soldada, dn 50 (2"), instalado em prumadas - fornecimento e instalação. Af_12/2015</v>
          </cell>
          <cell r="C4243" t="str">
            <v>un</v>
          </cell>
          <cell r="D4243" t="str">
            <v>78,19</v>
          </cell>
        </row>
        <row r="4244">
          <cell r="A4244" t="str">
            <v>97444</v>
          </cell>
          <cell r="B4244" t="str">
            <v>Luva com redução, em aço, conexão soldada, dn 50 x 40 mm (2 x 1 1/2), instalado em prumadas - fornecimento e instalação. Af_12/2015</v>
          </cell>
          <cell r="C4244" t="str">
            <v>un</v>
          </cell>
          <cell r="D4244" t="str">
            <v>90,96</v>
          </cell>
        </row>
        <row r="4245">
          <cell r="A4245" t="str">
            <v>97446</v>
          </cell>
          <cell r="B4245" t="str">
            <v>Luva, em aço, conexão soldada, dn 65 (2 1/2"), instalado em prumadas - fornecimento e instalação. Af_12/2015</v>
          </cell>
          <cell r="C4245" t="str">
            <v>un</v>
          </cell>
          <cell r="D4245" t="str">
            <v>153,48</v>
          </cell>
        </row>
        <row r="4246">
          <cell r="A4246" t="str">
            <v>97447</v>
          </cell>
          <cell r="B4246" t="str">
            <v>Luva com redução, em aço, conexão soldada, dn 65 x 50 mm (2 1/2" x 2"), instalado em prumadas - fornecimento e instalação. Af_12/2015</v>
          </cell>
          <cell r="C4246" t="str">
            <v>un</v>
          </cell>
          <cell r="D4246" t="str">
            <v>153,48</v>
          </cell>
        </row>
        <row r="4247">
          <cell r="A4247" t="str">
            <v>97449</v>
          </cell>
          <cell r="B4247" t="str">
            <v>Luva, em aço, conexão soldada, dn 80 (3), instalado em prumadas - fornecimento e instalação. Af_12/2015</v>
          </cell>
          <cell r="C4247" t="str">
            <v>un</v>
          </cell>
          <cell r="D4247" t="str">
            <v>163,63</v>
          </cell>
        </row>
        <row r="4248">
          <cell r="A4248" t="str">
            <v>97450</v>
          </cell>
          <cell r="B4248" t="str">
            <v>Luva com redução, em aço, conexão soldada, dn 80 x 65 mm (3" x 2 1/2"), instalado em prumadas - fornecimento e instalação. Af_12/2015</v>
          </cell>
          <cell r="C4248" t="str">
            <v>un</v>
          </cell>
          <cell r="D4248" t="str">
            <v>198,39</v>
          </cell>
        </row>
        <row r="4249">
          <cell r="A4249" t="str">
            <v>97452</v>
          </cell>
          <cell r="B4249" t="str">
            <v>Curva 45 graus, em aço, conexão soldada, dn 50 (2), instalado em prumadas - fornecimento e instalação. Af_12/2015</v>
          </cell>
          <cell r="C4249" t="str">
            <v>un</v>
          </cell>
          <cell r="D4249" t="str">
            <v>127,79</v>
          </cell>
        </row>
        <row r="4250">
          <cell r="A4250" t="str">
            <v>97453</v>
          </cell>
          <cell r="B4250" t="str">
            <v>Curva 90 graus, em aço, conexão soldada, dn 50 (2), instalado em prumadas - fornecimento e instalação. Af_12/2015</v>
          </cell>
          <cell r="C4250" t="str">
            <v>un</v>
          </cell>
          <cell r="D4250" t="str">
            <v>135,08</v>
          </cell>
        </row>
        <row r="4251">
          <cell r="A4251" t="str">
            <v>97454</v>
          </cell>
          <cell r="B4251" t="str">
            <v>Curva 45 graus, em aço, conexão soldada, dn 65 (2 1/2), instalado em prumadas - fornecimento e instalação. Af_12/2015</v>
          </cell>
          <cell r="C4251" t="str">
            <v>un</v>
          </cell>
          <cell r="D4251" t="str">
            <v>211,91</v>
          </cell>
        </row>
        <row r="4252">
          <cell r="A4252" t="str">
            <v>97455</v>
          </cell>
          <cell r="B4252" t="str">
            <v>Curva 90 graus, em aço, conexão soldada, dn 65 (2 1/2), instalado em prumadas - fornecimento e instalação. Af_12/2015</v>
          </cell>
          <cell r="C4252" t="str">
            <v>un</v>
          </cell>
          <cell r="D4252" t="str">
            <v>223,57</v>
          </cell>
        </row>
        <row r="4253">
          <cell r="A4253" t="str">
            <v>97456</v>
          </cell>
          <cell r="B4253" t="str">
            <v>Curva 45 graus, em aço, conexão soldada, dn 80 (3), instalado em prumadas - fornecimento e instalação. Af_12/2015</v>
          </cell>
          <cell r="C4253" t="str">
            <v>un</v>
          </cell>
          <cell r="D4253" t="str">
            <v>467,97</v>
          </cell>
        </row>
        <row r="4254">
          <cell r="A4254" t="str">
            <v>97457</v>
          </cell>
          <cell r="B4254" t="str">
            <v>Curva 90 graus, em aço, conexão soldada, dn 80 (3), instalado em prumadas - fornecimento e instalação. Af_12/2015</v>
          </cell>
          <cell r="C4254" t="str">
            <v>un</v>
          </cell>
          <cell r="D4254" t="str">
            <v>415,69</v>
          </cell>
        </row>
        <row r="4255">
          <cell r="A4255" t="str">
            <v>97458</v>
          </cell>
          <cell r="B4255" t="str">
            <v>Tê, em aço, conexão soldada, dn 50 (2"), instalado em prumadas - fornecimento e instalação. Af_12/2015</v>
          </cell>
          <cell r="C4255" t="str">
            <v>un</v>
          </cell>
          <cell r="D4255" t="str">
            <v>199,67</v>
          </cell>
        </row>
        <row r="4256">
          <cell r="A4256" t="str">
            <v>97459</v>
          </cell>
          <cell r="B4256" t="str">
            <v>Tê, em aço, conexão soldada, dn 65 (2 1/2"), instalado em prumadas - fornecimento e instalação. Af_12/2015</v>
          </cell>
          <cell r="C4256" t="str">
            <v>un</v>
          </cell>
          <cell r="D4256" t="str">
            <v>334,88</v>
          </cell>
        </row>
        <row r="4257">
          <cell r="A4257" t="str">
            <v>97460</v>
          </cell>
          <cell r="B4257" t="str">
            <v>Tê, em aço, conexão soldada, dn 80 (3"), instalado em prumadas - fornecimento e instalação. Af_12/2015</v>
          </cell>
          <cell r="C4257" t="str">
            <v>un</v>
          </cell>
          <cell r="D4257" t="str">
            <v>508,60</v>
          </cell>
        </row>
        <row r="4258">
          <cell r="A4258" t="str">
            <v>97461</v>
          </cell>
          <cell r="B4258" t="str">
            <v>Luva, em aço, conexão soldada, dn 25 (1), instalado em rede de alimentação para hidrante - fornecimento e instalação. Af_12/2015</v>
          </cell>
          <cell r="C4258" t="str">
            <v>un</v>
          </cell>
          <cell r="D4258" t="str">
            <v>24,48</v>
          </cell>
        </row>
        <row r="4259">
          <cell r="A4259" t="str">
            <v>97462</v>
          </cell>
          <cell r="B4259" t="str">
            <v>Luva com redução, em aço, conexão soldada, dn 25 x 20 mm (1 x 3/4), instalado em rede de alimentação para hidrante - fornecimento e instalação. Af_12/2015</v>
          </cell>
          <cell r="C4259" t="str">
            <v>un</v>
          </cell>
          <cell r="D4259" t="str">
            <v>20,74</v>
          </cell>
        </row>
        <row r="4260">
          <cell r="A4260" t="str">
            <v>97464</v>
          </cell>
          <cell r="B4260" t="str">
            <v>Luva, em aço, conexão soldada, dn 32 (1 1/4), instalado em rede de alimentação para hidrante - fornecimento e instalação. Af_12/2015</v>
          </cell>
          <cell r="C4260" t="str">
            <v>un</v>
          </cell>
          <cell r="D4260" t="str">
            <v>34,97</v>
          </cell>
        </row>
        <row r="4261">
          <cell r="A4261" t="str">
            <v>97465</v>
          </cell>
          <cell r="B4261" t="str">
            <v>Luva com redução, em aço, conexão soldada, dn 32 x 25 mm (1 1/4  x 1), instalado em rede de alimentação para hidrante - fornecimento e instalação. Af_12/2015</v>
          </cell>
          <cell r="C4261" t="str">
            <v>un</v>
          </cell>
          <cell r="D4261" t="str">
            <v>41,28</v>
          </cell>
        </row>
        <row r="4262">
          <cell r="A4262" t="str">
            <v>97467</v>
          </cell>
          <cell r="B4262" t="str">
            <v>Luva, em aço, conexão soldada, dn 40 (1 1/2), instalado em rede de alimentação para hidrante - fornecimento e instalação. Af_12/2015</v>
          </cell>
          <cell r="C4262" t="str">
            <v>un</v>
          </cell>
          <cell r="D4262" t="str">
            <v>44,34</v>
          </cell>
        </row>
        <row r="4263">
          <cell r="A4263" t="str">
            <v>97468</v>
          </cell>
          <cell r="B4263" t="str">
            <v>Luva com redução, em aço, conexão soldada, dn 40  x 32 mm (1 1/2 x 1 1/4), instalado em rede de alimentação para hidrante - fornecimento e instalação. Af_12/2015</v>
          </cell>
          <cell r="C4263" t="str">
            <v>un</v>
          </cell>
          <cell r="D4263" t="str">
            <v>52,41</v>
          </cell>
        </row>
        <row r="4264">
          <cell r="A4264" t="str">
            <v>97470</v>
          </cell>
          <cell r="B4264" t="str">
            <v>Luva, em aço, conexão soldada, dn 50 (2), instalado em rede de alimentação para hidrante - fornecimento e instalação. Af_12/2015</v>
          </cell>
          <cell r="C4264" t="str">
            <v>un</v>
          </cell>
          <cell r="D4264" t="str">
            <v>64,82</v>
          </cell>
        </row>
        <row r="4265">
          <cell r="A4265" t="str">
            <v>97471</v>
          </cell>
          <cell r="B4265" t="str">
            <v>Luva com redução, em aço, conexão soldada, dn 50 x 40 mm (2 x 1 1/2), instalado em rede de alimentação para hidrante - fornecimento e instalação. Af_12/2015</v>
          </cell>
          <cell r="C4265" t="str">
            <v>un</v>
          </cell>
          <cell r="D4265" t="str">
            <v>77,59</v>
          </cell>
        </row>
        <row r="4266">
          <cell r="A4266" t="str">
            <v>97474</v>
          </cell>
          <cell r="B4266" t="str">
            <v>Luva, em aço, conexão soldada, dn 65 (2 1/2), instalado em rede de alimentação para hidrante - fornecimento e instalação. Af_12/2015</v>
          </cell>
          <cell r="C4266" t="str">
            <v>un</v>
          </cell>
          <cell r="D4266" t="str">
            <v>116,58</v>
          </cell>
        </row>
        <row r="4267">
          <cell r="A4267" t="str">
            <v>97475</v>
          </cell>
          <cell r="B4267" t="str">
            <v>Luva com redução, em aço, conexão soldada, dn 65 x 50 mm (2 1/2 x 2), instalado em rede de alimentação para hidrante - fornecimento e instalação. Af_12/2015</v>
          </cell>
          <cell r="C4267" t="str">
            <v>un</v>
          </cell>
          <cell r="D4267" t="str">
            <v>142,39</v>
          </cell>
        </row>
        <row r="4268">
          <cell r="A4268" t="str">
            <v>97477</v>
          </cell>
          <cell r="B4268" t="str">
            <v>Luva, em aço, conexão soldada, dn 80 (3), instalado em rede de alimentação para hidrante - fornecimento e instalação. Af_12/2015</v>
          </cell>
          <cell r="C4268" t="str">
            <v>un</v>
          </cell>
          <cell r="D4268" t="str">
            <v>154,82</v>
          </cell>
        </row>
        <row r="4269">
          <cell r="A4269" t="str">
            <v>97478</v>
          </cell>
          <cell r="B4269" t="str">
            <v>Luva com redução, em aço, conexão soldada, dn 80 x 65 mm (3 x 2 1/2), instalado em rede de alimentação para hidrante - fornecimento e instalação. Af_12/2015</v>
          </cell>
          <cell r="C4269" t="str">
            <v>un</v>
          </cell>
          <cell r="D4269" t="str">
            <v>189,58</v>
          </cell>
        </row>
        <row r="4270">
          <cell r="A4270" t="str">
            <v>97479</v>
          </cell>
          <cell r="B4270" t="str">
            <v>Curva 45 graus, em aço, conexão soldada, dn 25 (1), instalado em rede de alimentação para hidrante - fornecimento e instalação. Af_12/2015</v>
          </cell>
          <cell r="C4270" t="str">
            <v>un</v>
          </cell>
          <cell r="D4270" t="str">
            <v>39,31</v>
          </cell>
        </row>
        <row r="4271">
          <cell r="A4271" t="str">
            <v>97480</v>
          </cell>
          <cell r="B4271" t="str">
            <v>Curva 90 graus, em aço, conexão soldada, dn 25 (1), instalado em rede de alimentação para hidrante - fornecimento e instalação. Af_12/2015</v>
          </cell>
          <cell r="C4271" t="str">
            <v>un</v>
          </cell>
          <cell r="D4271" t="str">
            <v>39,31</v>
          </cell>
        </row>
        <row r="4272">
          <cell r="A4272" t="str">
            <v>97481</v>
          </cell>
          <cell r="B4272" t="str">
            <v>Curva 45 graus, em aço, conexão soldada, dn 32 (1 1/4), instalado em rede de alimentação para hidrante - fornecimento e instalação. Af_12/2015</v>
          </cell>
          <cell r="C4272" t="str">
            <v>un</v>
          </cell>
          <cell r="D4272" t="str">
            <v>56,50</v>
          </cell>
        </row>
        <row r="4273">
          <cell r="A4273" t="str">
            <v>97482</v>
          </cell>
          <cell r="B4273" t="str">
            <v>Curva 90 graus, em aço, conexão soldada, dn 32 (1 1/4), instalado em rede de alimentação para hidrante - fornecimento e instalação. Af_12/2015</v>
          </cell>
          <cell r="C4273" t="str">
            <v>un</v>
          </cell>
          <cell r="D4273" t="str">
            <v>56,50</v>
          </cell>
        </row>
        <row r="4274">
          <cell r="A4274" t="str">
            <v>97483</v>
          </cell>
          <cell r="B4274" t="str">
            <v>Curva 45 graus, em aço, conexão soldada, dn 40 (1 1/2"), instalado em rede de alimentação para hidrante - fornecimento e instalação. Af_12/2015</v>
          </cell>
          <cell r="C4274" t="str">
            <v>un</v>
          </cell>
          <cell r="D4274" t="str">
            <v>78,59</v>
          </cell>
        </row>
        <row r="4275">
          <cell r="A4275" t="str">
            <v>97484</v>
          </cell>
          <cell r="B4275" t="str">
            <v>Curva 90 graus, em aço, conexão soldada, dn 40 (1 1/2"), instalado em rede de alimentação para hidrante - fornecimento e instalação. Af_12/2015</v>
          </cell>
          <cell r="C4275" t="str">
            <v>un</v>
          </cell>
          <cell r="D4275" t="str">
            <v>78,59</v>
          </cell>
        </row>
        <row r="4276">
          <cell r="A4276" t="str">
            <v>97485</v>
          </cell>
          <cell r="B4276" t="str">
            <v>Curva 45 graus, em aço, conexão soldada, dn 50 (2"), instalado em rede de alimentação para hidrante - fornecimento e instalação. Af_12/2015</v>
          </cell>
          <cell r="C4276" t="str">
            <v>un</v>
          </cell>
          <cell r="D4276" t="str">
            <v>107,77</v>
          </cell>
        </row>
        <row r="4277">
          <cell r="A4277" t="str">
            <v>97486</v>
          </cell>
          <cell r="B4277" t="str">
            <v>Curva 90 graus, em aço, conexão soldada, dn 50 (2"), instalado em rede de alimentação para hidrante - fornecimento e instalação. Af_12/2015</v>
          </cell>
          <cell r="C4277" t="str">
            <v>un</v>
          </cell>
          <cell r="D4277" t="str">
            <v>115,06</v>
          </cell>
        </row>
        <row r="4278">
          <cell r="A4278" t="str">
            <v>97487</v>
          </cell>
          <cell r="B4278" t="str">
            <v>Curva 45 graus, em aço, conexão soldada, dn 65 (2 1/2"), instalado em rede de alimentação para hidrante - fornecimento e instalação. Af_12/2015</v>
          </cell>
          <cell r="C4278" t="str">
            <v>un</v>
          </cell>
          <cell r="D4278" t="str">
            <v>195,31</v>
          </cell>
        </row>
        <row r="4279">
          <cell r="A4279" t="str">
            <v>97488</v>
          </cell>
          <cell r="B4279" t="str">
            <v>Curva 90 graus, em aço, conexão soldada, dn 65 (2 1/2"), instalado em rede de alimentação para hidrante - fornecimento e instalação. Af_12/2015</v>
          </cell>
          <cell r="C4279" t="str">
            <v>un</v>
          </cell>
          <cell r="D4279" t="str">
            <v>206,97</v>
          </cell>
        </row>
        <row r="4280">
          <cell r="A4280" t="str">
            <v>97489</v>
          </cell>
          <cell r="B4280" t="str">
            <v>Curva 45 graus, em aço, conexão soldada, dn 80 (3"), instalado em rede de alimentação para hidrante - fornecimento e instalação. Af_12/2015</v>
          </cell>
          <cell r="C4280" t="str">
            <v>un</v>
          </cell>
          <cell r="D4280" t="str">
            <v>454,74</v>
          </cell>
        </row>
        <row r="4281">
          <cell r="A4281" t="str">
            <v>97490</v>
          </cell>
          <cell r="B4281" t="str">
            <v>Curva 90 graus, em aço, conexão soldada, dn 80 (3"), instalado em rede de alimentação para hidrante - fornecimento e instalação. Af_12/2015</v>
          </cell>
          <cell r="C4281" t="str">
            <v>un</v>
          </cell>
          <cell r="D4281" t="str">
            <v>402,46</v>
          </cell>
        </row>
        <row r="4282">
          <cell r="A4282" t="str">
            <v>97491</v>
          </cell>
          <cell r="B4282" t="str">
            <v>Tê, em aço, conexão soldada, dn 25 (1"), instalado em rede de alimentação para hidrante - fornecimento e instalação. Af_12/2015</v>
          </cell>
          <cell r="C4282" t="str">
            <v>un</v>
          </cell>
          <cell r="D4282" t="str">
            <v>60,13</v>
          </cell>
        </row>
        <row r="4283">
          <cell r="A4283" t="str">
            <v>97492</v>
          </cell>
          <cell r="B4283" t="str">
            <v>Tê, em aço, conexão soldada, dn 32 (1 1/4"), instalado em rede de alimentação para hidrante - fornecimento e instalação. Af_12/2015</v>
          </cell>
          <cell r="C4283" t="str">
            <v>un</v>
          </cell>
          <cell r="D4283" t="str">
            <v>87,51</v>
          </cell>
        </row>
        <row r="4284">
          <cell r="A4284" t="str">
            <v>97493</v>
          </cell>
          <cell r="B4284" t="str">
            <v>Tê, em aço, conexão soldada, dn 40 (1 1/2"), instalado em rede de alimentação para hidrante - fornecimento e instalação. Af_12/2015</v>
          </cell>
          <cell r="C4284" t="str">
            <v>un</v>
          </cell>
          <cell r="D4284" t="str">
            <v>112,67</v>
          </cell>
        </row>
        <row r="4285">
          <cell r="A4285" t="str">
            <v>97494</v>
          </cell>
          <cell r="B4285" t="str">
            <v>Tê, em aço, conexão soldada, dn 50 (2"), instalado em rede de alimentação para hidrante - fornecimento e instalação. Af_12/2015</v>
          </cell>
          <cell r="C4285" t="str">
            <v>un</v>
          </cell>
          <cell r="D4285" t="str">
            <v>172,93</v>
          </cell>
        </row>
        <row r="4286">
          <cell r="A4286" t="str">
            <v>97495</v>
          </cell>
          <cell r="B4286" t="str">
            <v>Tê, em aço, conexão soldada, dn 65 (2 1/2"), instalado em rede de alimentação para hidrante - fornecimento e instalação. Af_12/2015</v>
          </cell>
          <cell r="C4286" t="str">
            <v>un</v>
          </cell>
          <cell r="D4286" t="str">
            <v>312,70</v>
          </cell>
        </row>
        <row r="4287">
          <cell r="A4287" t="str">
            <v>97496</v>
          </cell>
          <cell r="B4287" t="str">
            <v>Tê, em aço, conexão soldada, dn 80 (3"), instalado em rede de alimentação para hidrante - fornecimento e instalação. Af_12/2015</v>
          </cell>
          <cell r="C4287" t="str">
            <v>un</v>
          </cell>
          <cell r="D4287" t="str">
            <v>490,99</v>
          </cell>
        </row>
        <row r="4288">
          <cell r="A4288" t="str">
            <v>97499</v>
          </cell>
          <cell r="B4288" t="str">
            <v>Luva, em aço, conexão soldada, dn 25 (1"), instalado em rede de alimentação para sprinkler - fornecimento e instalação. Af_12/2015</v>
          </cell>
          <cell r="C4288" t="str">
            <v>un</v>
          </cell>
          <cell r="D4288" t="str">
            <v>22,34</v>
          </cell>
        </row>
        <row r="4289">
          <cell r="A4289" t="str">
            <v>97500</v>
          </cell>
          <cell r="B4289" t="str">
            <v>Luva com redução, em aço, conexão soldada, dn 25 x 20 mm (1" x 3/4"), instalado em rede de alimentação para sprinkler - fornecimento e instalação. Af_12/2015</v>
          </cell>
          <cell r="C4289" t="str">
            <v>un</v>
          </cell>
          <cell r="D4289" t="str">
            <v>18,60</v>
          </cell>
        </row>
        <row r="4290">
          <cell r="A4290" t="str">
            <v>97502</v>
          </cell>
          <cell r="B4290" t="str">
            <v>Luva, em aço, conexão soldada, dn 32 (1 1/4"), instalado em rede de alimentação para sprinkler - fornecimento e instalação. Af_12/2015</v>
          </cell>
          <cell r="C4290" t="str">
            <v>un</v>
          </cell>
          <cell r="D4290" t="str">
            <v>30,97</v>
          </cell>
        </row>
        <row r="4291">
          <cell r="A4291" t="str">
            <v>97503</v>
          </cell>
          <cell r="B4291" t="str">
            <v>Luva com redução, em aço, conexão soldada, dn 32 x 25 mm (1 1/4"  x 1"), instalado em rede de alimentação para sprinkler - fornecimento e instalação. Af_12/2015</v>
          </cell>
          <cell r="C4291" t="str">
            <v>un</v>
          </cell>
          <cell r="D4291" t="str">
            <v>37,47</v>
          </cell>
        </row>
        <row r="4292">
          <cell r="A4292" t="str">
            <v>97505</v>
          </cell>
          <cell r="B4292" t="str">
            <v>Luva, em aço, conexão soldada, dn 40 (1 1/2"), instalado em rede de alimentação para sprinkler - fornecimento e instalação. Af_12/2015</v>
          </cell>
          <cell r="C4292" t="str">
            <v>un</v>
          </cell>
          <cell r="D4292" t="str">
            <v>38,71</v>
          </cell>
        </row>
        <row r="4293">
          <cell r="A4293" t="str">
            <v>97506</v>
          </cell>
          <cell r="B4293" t="str">
            <v>Luva com redução, em aço, conexão soldada, dn 40  x 32 mm (1 1/2" x 1 1/4"), instalado em rede de alimentação para sprinkler - fornecimento e instalação. Af_12/2015</v>
          </cell>
          <cell r="C4293" t="str">
            <v>un</v>
          </cell>
          <cell r="D4293" t="str">
            <v>46,78</v>
          </cell>
        </row>
        <row r="4294">
          <cell r="A4294" t="str">
            <v>97508</v>
          </cell>
          <cell r="B4294" t="str">
            <v>Luva, em aço, conexão soldada, dn 50 (2"), instalado em rede de alimentação para sprinkler - fornecimento e instalação. Af_12/2015</v>
          </cell>
          <cell r="C4294" t="str">
            <v>un</v>
          </cell>
          <cell r="D4294" t="str">
            <v>56,84</v>
          </cell>
        </row>
        <row r="4295">
          <cell r="A4295" t="str">
            <v>97509</v>
          </cell>
          <cell r="B4295" t="str">
            <v>Luva com redução, em aço, conexão soldada, dn 50 x 40 mm (2" x 1 1/2"), instalado em rede de alimentação para sprinkler - fornecimento e instalação. Af_12/2015</v>
          </cell>
          <cell r="C4295" t="str">
            <v>un</v>
          </cell>
          <cell r="D4295" t="str">
            <v>69,61</v>
          </cell>
        </row>
        <row r="4296">
          <cell r="A4296" t="str">
            <v>97511</v>
          </cell>
          <cell r="B4296" t="str">
            <v>Luva, em aço, conexão soldada, dn 65 (2 1/2"), instalado em rede de alimentação para sprinkler - fornecimento e instalação. Af_12/2015</v>
          </cell>
          <cell r="C4296" t="str">
            <v>un</v>
          </cell>
          <cell r="D4296" t="str">
            <v>105,11</v>
          </cell>
        </row>
        <row r="4297">
          <cell r="A4297" t="str">
            <v>97512</v>
          </cell>
          <cell r="B4297" t="str">
            <v>Luva com redução, em aço, conexão soldada, dn 65 x 50 mm (2 1/2" x 2"), instalado em rede de alimentação para sprinkler - fornecimento e instalação. Af_12/2015</v>
          </cell>
          <cell r="C4297" t="str">
            <v>un</v>
          </cell>
          <cell r="D4297" t="str">
            <v>130,92</v>
          </cell>
        </row>
        <row r="4298">
          <cell r="A4298" t="str">
            <v>97514</v>
          </cell>
          <cell r="B4298" t="str">
            <v>Luva, em aço, conexão soldada, dn 80 (3"), instalado em rede de alimentação para sprinkler - fornecimento e instalação. Af_12/2015</v>
          </cell>
          <cell r="C4298" t="str">
            <v>un</v>
          </cell>
          <cell r="D4298" t="str">
            <v>139,74</v>
          </cell>
        </row>
        <row r="4299">
          <cell r="A4299" t="str">
            <v>97515</v>
          </cell>
          <cell r="B4299" t="str">
            <v>Luva com redução, em aço, conexão soldada, dn 80 x 65 mm (3" x 2 1/2"), instalado em rede de alimentação para sprinkler - fornecimento e instalação. Af_12/2015</v>
          </cell>
          <cell r="C4299" t="str">
            <v>un</v>
          </cell>
          <cell r="D4299" t="str">
            <v>174,50</v>
          </cell>
        </row>
        <row r="4300">
          <cell r="A4300" t="str">
            <v>97517</v>
          </cell>
          <cell r="B4300" t="str">
            <v>Curva 45 graus, em aço, conexão soldada, dn 25 (1"), instalado em rede de alimentação para sprinkler - fornecimento e instalação. Af_12/2015</v>
          </cell>
          <cell r="C4300" t="str">
            <v>un</v>
          </cell>
          <cell r="D4300" t="str">
            <v>36,08</v>
          </cell>
        </row>
        <row r="4301">
          <cell r="A4301" t="str">
            <v>97518</v>
          </cell>
          <cell r="B4301" t="str">
            <v>Curva 90 graus, em aço, conexão soldada, dn 25 (1"), instalado em rede de alimentação para sprinkler - fornecimento e instalação. Af_12/2015</v>
          </cell>
          <cell r="C4301" t="str">
            <v>un</v>
          </cell>
          <cell r="D4301" t="str">
            <v>36,08</v>
          </cell>
        </row>
        <row r="4302">
          <cell r="A4302" t="str">
            <v>97519</v>
          </cell>
          <cell r="B4302" t="str">
            <v>Curva 45 graus, em aço, conexão soldada, dn 32 (1 1/4"), instalado em rede de alimentação para sprinkler - fornecimento e instalação. Af_12/2015</v>
          </cell>
          <cell r="C4302" t="str">
            <v>un</v>
          </cell>
          <cell r="D4302" t="str">
            <v>50,80</v>
          </cell>
        </row>
        <row r="4303">
          <cell r="A4303" t="str">
            <v>97520</v>
          </cell>
          <cell r="B4303" t="str">
            <v>Curva 90 graus, em aço, conexão soldada, dn 32 (1 1/4"), instalado em rede de alimentação para sprinkler - fornecimento e instalação. Af_12/2015</v>
          </cell>
          <cell r="C4303" t="str">
            <v>un</v>
          </cell>
          <cell r="D4303" t="str">
            <v>50,80</v>
          </cell>
        </row>
        <row r="4304">
          <cell r="A4304" t="str">
            <v>97521</v>
          </cell>
          <cell r="B4304" t="str">
            <v>Curva 45 graus, em aço, conexão soldada, dn 40 (1 1/2"), instalado em rede de alimentação para sprinkler - fornecimento e instalação. Af_12/2015</v>
          </cell>
          <cell r="C4304" t="str">
            <v>un</v>
          </cell>
          <cell r="D4304" t="str">
            <v>70,09</v>
          </cell>
        </row>
        <row r="4305">
          <cell r="A4305" t="str">
            <v>97522</v>
          </cell>
          <cell r="B4305" t="str">
            <v>Curva 90 graus, em aço, conexão soldada, dn 40 (1 1/2"), instalado em rede de alimentação para sprinkler - fornecimento e instalação. Af_12/2015</v>
          </cell>
          <cell r="C4305" t="str">
            <v>un</v>
          </cell>
          <cell r="D4305" t="str">
            <v>70,09</v>
          </cell>
        </row>
        <row r="4306">
          <cell r="A4306" t="str">
            <v>97523</v>
          </cell>
          <cell r="B4306" t="str">
            <v>Curva 45 graus, em aço, conexão soldada, dn 50 (2"), instalado em rede de alimentação para sprinkler - fornecimento e instalação. Af_12/2015</v>
          </cell>
          <cell r="C4306" t="str">
            <v>un</v>
          </cell>
          <cell r="D4306" t="str">
            <v>95,80</v>
          </cell>
        </row>
        <row r="4307">
          <cell r="A4307" t="str">
            <v>97524</v>
          </cell>
          <cell r="B4307" t="str">
            <v>Curva 90 graus, em aço, conexão soldada, dn 50 (2"), instalado em rede de alimentação para sprinkler - fornecimento e instalação. Af_12/2015</v>
          </cell>
          <cell r="C4307" t="str">
            <v>un</v>
          </cell>
          <cell r="D4307" t="str">
            <v>103,09</v>
          </cell>
        </row>
        <row r="4308">
          <cell r="A4308" t="str">
            <v>97525</v>
          </cell>
          <cell r="B4308" t="str">
            <v>Curva 45 graus, em aço, conexão soldada, dn 65 (2 1/2"), instalado em rede de alimentação para sprinkler - fornecimento e instalação. Af_12/2015</v>
          </cell>
          <cell r="C4308" t="str">
            <v>un</v>
          </cell>
          <cell r="D4308" t="str">
            <v>178,02</v>
          </cell>
        </row>
        <row r="4309">
          <cell r="A4309" t="str">
            <v>97526</v>
          </cell>
          <cell r="B4309" t="str">
            <v>Curva 90 graus, em aço, conexão soldada, dn 65 (2 1/2"), instalado em rede de alimentação para sprinkler - fornecimento e instalação. Af_12/2015</v>
          </cell>
          <cell r="C4309" t="str">
            <v>un</v>
          </cell>
          <cell r="D4309" t="str">
            <v>189,68</v>
          </cell>
        </row>
        <row r="4310">
          <cell r="A4310" t="str">
            <v>97527</v>
          </cell>
          <cell r="B4310" t="str">
            <v>Curva 45 graus, em aço, conexão soldada, dn 80 (3"), instalado em rede de alimentação para sprinkler - fornecimento e instalação. Af_12/2015</v>
          </cell>
          <cell r="C4310" t="str">
            <v>un</v>
          </cell>
          <cell r="D4310" t="str">
            <v>432,18</v>
          </cell>
        </row>
        <row r="4311">
          <cell r="A4311" t="str">
            <v>97528</v>
          </cell>
          <cell r="B4311" t="str">
            <v>Curva 90 graus, em aço, conexão soldada, dn 80 (3"), instalado em rede de alimentação para sprinkler - fornecimento e instalação. Af_12/2015</v>
          </cell>
          <cell r="C4311" t="str">
            <v>un</v>
          </cell>
          <cell r="D4311" t="str">
            <v>379,90</v>
          </cell>
        </row>
        <row r="4312">
          <cell r="A4312" t="str">
            <v>97529</v>
          </cell>
          <cell r="B4312" t="str">
            <v>Tê, em aço, conexão soldada, dn 25 (1"), instalado em rede de alimentação para sprinkler - fornecimento e instalação. Af_12/2015</v>
          </cell>
          <cell r="C4312" t="str">
            <v>un</v>
          </cell>
          <cell r="D4312" t="str">
            <v>55,88</v>
          </cell>
        </row>
        <row r="4313">
          <cell r="A4313" t="str">
            <v>97530</v>
          </cell>
          <cell r="B4313" t="str">
            <v>Tê, em aço, conexão soldada, dn 32 (1 1/4"), instalado em rede de alimentação para sprinkler - fornecimento e instalação. Af_12/2015</v>
          </cell>
          <cell r="C4313" t="str">
            <v>un</v>
          </cell>
          <cell r="D4313" t="str">
            <v>79,90</v>
          </cell>
        </row>
        <row r="4314">
          <cell r="A4314" t="str">
            <v>97531</v>
          </cell>
          <cell r="B4314" t="str">
            <v>Tê, em aço, conexão soldada, dn 40 (1 1/2"), instalado em rede de alimentação para sprinkler - fornecimento e instalação. Af_12/2015</v>
          </cell>
          <cell r="C4314" t="str">
            <v>un</v>
          </cell>
          <cell r="D4314" t="str">
            <v>101,32</v>
          </cell>
        </row>
        <row r="4315">
          <cell r="A4315" t="str">
            <v>97532</v>
          </cell>
          <cell r="B4315" t="str">
            <v>Tê, em aço, conexão soldada, dn 50 (2"), instalado em rede de alimentação para sprinkler - fornecimento e instalação. Af_12/2015</v>
          </cell>
          <cell r="C4315" t="str">
            <v>un</v>
          </cell>
          <cell r="D4315" t="str">
            <v>156,97</v>
          </cell>
        </row>
        <row r="4316">
          <cell r="A4316" t="str">
            <v>97533</v>
          </cell>
          <cell r="B4316" t="str">
            <v>Tê, em aço, conexão soldada, dn 65 (2 1/2"), instalado em rede de alimentação para sprinkler - fornecimento e instalação. Af_12/2015</v>
          </cell>
          <cell r="C4316" t="str">
            <v>un</v>
          </cell>
          <cell r="D4316" t="str">
            <v>293,06</v>
          </cell>
        </row>
        <row r="4317">
          <cell r="A4317" t="str">
            <v>97534</v>
          </cell>
          <cell r="B4317" t="str">
            <v>Tê, em aço, conexão soldada, dn 80 (3"), instalado em rede de alimentação para sprinkler - fornecimento e instalação. Af_12/2015</v>
          </cell>
          <cell r="C4317" t="str">
            <v>un</v>
          </cell>
          <cell r="D4317" t="str">
            <v>460,89</v>
          </cell>
        </row>
        <row r="4318">
          <cell r="A4318" t="str">
            <v>97537</v>
          </cell>
          <cell r="B4318" t="str">
            <v>Luva, em aço, conexão soldada, dn 15 (1/2"), instalado em ramais e sub-ramais de gás - fornecimento e instalação. Af_12/2015</v>
          </cell>
          <cell r="C4318" t="str">
            <v>un</v>
          </cell>
          <cell r="D4318" t="str">
            <v>17,12</v>
          </cell>
        </row>
        <row r="4319">
          <cell r="A4319" t="str">
            <v>97540</v>
          </cell>
          <cell r="B4319" t="str">
            <v>Luva, em aço, conexão soldada, dn 20 (3/4"), instalado em ramais e sub-ramais de gás - fornecimento e instalação. Af_12/2015</v>
          </cell>
          <cell r="C4319" t="str">
            <v>un</v>
          </cell>
          <cell r="D4319" t="str">
            <v>23,56</v>
          </cell>
        </row>
        <row r="4320">
          <cell r="A4320" t="str">
            <v>97541</v>
          </cell>
          <cell r="B4320" t="str">
            <v>Luva com redução, em aço, conexão soldada, dn 20 x 15 mm (3/4 " x 1/2"), instalado em ramais e sub-ramais de gás - fornecimento e instalação. Af_12/2015</v>
          </cell>
          <cell r="C4320" t="str">
            <v>un</v>
          </cell>
          <cell r="D4320" t="str">
            <v>20,45</v>
          </cell>
        </row>
        <row r="4321">
          <cell r="A4321" t="str">
            <v>97543</v>
          </cell>
          <cell r="B4321" t="str">
            <v>Luva, em aço, conexão soldada, dn 25 (1"), instalado em ramais e sub-ramais de gás - fornecimento e instalação. Af_12/2015</v>
          </cell>
          <cell r="C4321" t="str">
            <v>un</v>
          </cell>
          <cell r="D4321" t="str">
            <v>39,13</v>
          </cell>
        </row>
        <row r="4322">
          <cell r="A4322" t="str">
            <v>97544</v>
          </cell>
          <cell r="B4322" t="str">
            <v>Luva com redução, em aço, conexão soldada, dn 25 x 20 mm (1" x 3/4"), instalado em ramais e sub-ramais de gás - fornecimento e instalação. Af_12/2015</v>
          </cell>
          <cell r="C4322" t="str">
            <v>un</v>
          </cell>
          <cell r="D4322" t="str">
            <v>35,39</v>
          </cell>
        </row>
        <row r="4323">
          <cell r="A4323" t="str">
            <v>97546</v>
          </cell>
          <cell r="B4323" t="str">
            <v>Curva 45 graus, em aço, conexão soldada, dn 15 (1/2"), instalado em ramais e sub-ramais de gás - fornecimento e instalação. Af_12/2015</v>
          </cell>
          <cell r="C4323" t="str">
            <v>un</v>
          </cell>
          <cell r="D4323" t="str">
            <v>24,12</v>
          </cell>
        </row>
        <row r="4324">
          <cell r="A4324" t="str">
            <v>97547</v>
          </cell>
          <cell r="B4324" t="str">
            <v>Curva 90 graus, em aço, conexão soldada, dn 15 (1/2"), instalado em ramais e sub-ramais de gás - fornecimento e instalação. Af_12/2015</v>
          </cell>
          <cell r="C4324" t="str">
            <v>un</v>
          </cell>
          <cell r="D4324" t="str">
            <v>24,12</v>
          </cell>
        </row>
        <row r="4325">
          <cell r="A4325" t="str">
            <v>97548</v>
          </cell>
          <cell r="B4325" t="str">
            <v>Curva 45 graus, em aço, conexão soldada, dn 20 (3/4"), instalado em ramais e sub-ramais de gás - fornecimento e instalação. Af_12/2015</v>
          </cell>
          <cell r="C4325" t="str">
            <v>un</v>
          </cell>
          <cell r="D4325" t="str">
            <v>36,26</v>
          </cell>
        </row>
        <row r="4326">
          <cell r="A4326" t="str">
            <v>97549</v>
          </cell>
          <cell r="B4326" t="str">
            <v>Curva 90 graus, em aço, conexão soldada, dn 20 (3/4"), instalado em ramais e sub-ramais de gás - fornecimento e instalação. Af_12/2015</v>
          </cell>
          <cell r="C4326" t="str">
            <v>un</v>
          </cell>
          <cell r="D4326" t="str">
            <v>36,26</v>
          </cell>
        </row>
        <row r="4327">
          <cell r="A4327" t="str">
            <v>97550</v>
          </cell>
          <cell r="B4327" t="str">
            <v>Curva 45 graus, em aço, conexão soldada, dn 25 (1"), instalado em ramais e sub-ramais de gás - fornecimento e instalação. Af_12/2015</v>
          </cell>
          <cell r="C4327" t="str">
            <v>un</v>
          </cell>
          <cell r="D4327" t="str">
            <v>61,29</v>
          </cell>
        </row>
        <row r="4328">
          <cell r="A4328" t="str">
            <v>97551</v>
          </cell>
          <cell r="B4328" t="str">
            <v>Curva 90 graus, em aço, conexão soldada, dn 25 (1"), instalado em ramais e sub-ramais de gás - fornecimento e instalação. Af_12/2015</v>
          </cell>
          <cell r="C4328" t="str">
            <v>un</v>
          </cell>
          <cell r="D4328" t="str">
            <v>61,29</v>
          </cell>
        </row>
        <row r="4329">
          <cell r="A4329" t="str">
            <v>97552</v>
          </cell>
          <cell r="B4329" t="str">
            <v>Tê, em aço, conexão soldada, dn 15 (1/2"), instalado em ramais e sub-ramais de gás - fornecimento e instalação. Af_12/2015</v>
          </cell>
          <cell r="C4329" t="str">
            <v>un</v>
          </cell>
          <cell r="D4329" t="str">
            <v>34,86</v>
          </cell>
        </row>
        <row r="4330">
          <cell r="A4330" t="str">
            <v>97553</v>
          </cell>
          <cell r="B4330" t="str">
            <v>Tê, em aço, conexão soldada, dn 20 (3/4"), instalado em ramais e sub-ramais de gás - fornecimento e instalação. Af_12/2015</v>
          </cell>
          <cell r="C4330" t="str">
            <v>un</v>
          </cell>
          <cell r="D4330" t="str">
            <v>51,05</v>
          </cell>
        </row>
        <row r="4331">
          <cell r="A4331" t="str">
            <v>97554</v>
          </cell>
          <cell r="B4331" t="str">
            <v>Tê, em aço, conexão soldada, dn 25 (1"), instalado em ramais e sub-ramais de gás - fornecimento e instalação. Af_12/2015</v>
          </cell>
          <cell r="C4331" t="str">
            <v>un</v>
          </cell>
          <cell r="D4331" t="str">
            <v>89,52</v>
          </cell>
        </row>
        <row r="4332">
          <cell r="A4332" t="str">
            <v>98602</v>
          </cell>
          <cell r="B4332" t="str">
            <v>Conector em bronze/latão, dn 22 mm x 1/2", sem anel de solda, bolsa x rosca f, instalado em prumada  fornecimento e instalação. Af_01/2016</v>
          </cell>
          <cell r="C4332" t="str">
            <v>un</v>
          </cell>
          <cell r="D4332" t="str">
            <v>11,13</v>
          </cell>
        </row>
        <row r="4333">
          <cell r="A4333" t="str">
            <v>6171</v>
          </cell>
          <cell r="B4333" t="str">
            <v>Tampa de concreto armado 60x60x5cm para caixa</v>
          </cell>
          <cell r="C4333" t="str">
            <v>un</v>
          </cell>
          <cell r="D4333" t="str">
            <v>22,03</v>
          </cell>
        </row>
        <row r="4334">
          <cell r="A4334" t="str">
            <v>74166/1</v>
          </cell>
          <cell r="B4334" t="str">
            <v>Caixa de inspeção em concreto pré-moldado dn 60cm com tampa h= 60cm - fornecimento e instalacao</v>
          </cell>
          <cell r="C4334" t="str">
            <v>un</v>
          </cell>
          <cell r="D4334" t="str">
            <v>187,56</v>
          </cell>
        </row>
        <row r="4335">
          <cell r="A4335" t="str">
            <v>74166/2</v>
          </cell>
          <cell r="B4335" t="str">
            <v>Caixa de inspecao em anel de concreto pre moldado, com 950mm de altura total. Aneis com esp=50mm, diam.=600Mm. Exclusive tampao e escavacao - fornecimento e instalacao</v>
          </cell>
          <cell r="C4335" t="str">
            <v>un</v>
          </cell>
          <cell r="D4335" t="str">
            <v>238,22</v>
          </cell>
        </row>
        <row r="4336">
          <cell r="A4336" t="str">
            <v>88503</v>
          </cell>
          <cell r="B4336" t="str">
            <v>Caixa d´água em polietileno, 1000 litros, com acessórios</v>
          </cell>
          <cell r="C4336" t="str">
            <v>un</v>
          </cell>
          <cell r="D4336" t="str">
            <v>685,50</v>
          </cell>
        </row>
        <row r="4337">
          <cell r="A4337" t="str">
            <v>88504</v>
          </cell>
          <cell r="B4337" t="str">
            <v>Caixa d´agua em polietileno, 500 litros, com acessórios</v>
          </cell>
          <cell r="C4337" t="str">
            <v>un</v>
          </cell>
          <cell r="D4337" t="str">
            <v>562,43</v>
          </cell>
        </row>
        <row r="4338">
          <cell r="A4338" t="str">
            <v>97900</v>
          </cell>
          <cell r="B4338" t="str">
            <v>Caixa enterrada hidráulica retangular em alvenaria com tijolos cerâmicos maciços, dimensões internas: 0,3x0,3x0,3 m para rede de esgoto. Af_05/2018</v>
          </cell>
          <cell r="C4338" t="str">
            <v>un</v>
          </cell>
          <cell r="D4338" t="str">
            <v>133,43</v>
          </cell>
        </row>
        <row r="4339">
          <cell r="A4339" t="str">
            <v>97901</v>
          </cell>
          <cell r="B4339" t="str">
            <v>Caixa enterrada hidráulica retangular em alvenaria com tijolos cerâmicos maciços, dimensões internas: 0,4x0,4x0,4 m para rede de esgoto. Af_05/2018</v>
          </cell>
          <cell r="C4339" t="str">
            <v>un</v>
          </cell>
          <cell r="D4339" t="str">
            <v>211,80</v>
          </cell>
        </row>
        <row r="4340">
          <cell r="A4340" t="str">
            <v>97902</v>
          </cell>
          <cell r="B4340" t="str">
            <v>Caixa enterrada hidráulica retangular em alvenaria com tijolos cerâmicos maciços, dimensões internas: 0,6x0,6x0,6 m para rede de esgoto. Af_05/2018</v>
          </cell>
          <cell r="C4340" t="str">
            <v>un</v>
          </cell>
          <cell r="D4340" t="str">
            <v>416,81</v>
          </cell>
        </row>
        <row r="4341">
          <cell r="A4341" t="str">
            <v>97903</v>
          </cell>
          <cell r="B4341" t="str">
            <v>Caixa enterrada hidráulica retangular em alvenaria com tijolos cerâmicos maciços, dimensões internas: 0,8x0,8x0,6 m para rede de esgoto. Af_05/2018</v>
          </cell>
          <cell r="C4341" t="str">
            <v>un</v>
          </cell>
          <cell r="D4341" t="str">
            <v>574,78</v>
          </cell>
        </row>
        <row r="4342">
          <cell r="A4342" t="str">
            <v>97904</v>
          </cell>
          <cell r="B4342" t="str">
            <v>Caixa enterrada hidráulica retangular em alvenaria com tijolos cerâmicos maciços, dimensões internas: 1x1x0,6 m para rede de esgoto. Af_05/2018</v>
          </cell>
          <cell r="C4342" t="str">
            <v>un</v>
          </cell>
          <cell r="D4342" t="str">
            <v>671,29</v>
          </cell>
        </row>
        <row r="4343">
          <cell r="A4343" t="str">
            <v>97905</v>
          </cell>
          <cell r="B4343" t="str">
            <v>Caixa enterrada hidráulica retangular, em alvenaria com blocos de concreto, dimensões internas: 0,4x0,4x0,4 m para rede de esgoto. Af_05/2018</v>
          </cell>
          <cell r="C4343" t="str">
            <v>un</v>
          </cell>
          <cell r="D4343" t="str">
            <v>168,15</v>
          </cell>
        </row>
        <row r="4344">
          <cell r="A4344" t="str">
            <v>97906</v>
          </cell>
          <cell r="B4344" t="str">
            <v>Caixa enterrada hidráulica retangular, em alvenaria com blocos de concreto, dimensões internas: 0,6x0,6x0,6 m para rede de esgoto. Af_05/2018</v>
          </cell>
          <cell r="C4344" t="str">
            <v>un</v>
          </cell>
          <cell r="D4344" t="str">
            <v>313,20</v>
          </cell>
        </row>
        <row r="4345">
          <cell r="A4345" t="str">
            <v>97907</v>
          </cell>
          <cell r="B4345" t="str">
            <v>Caixa enterrada hidráulica retangular, em alvenaria com blocos de concreto, dimensões internas: 0,8x0,8x0,6 m para rede de esgoto. Af_05/2018</v>
          </cell>
          <cell r="C4345" t="str">
            <v>un</v>
          </cell>
          <cell r="D4345" t="str">
            <v>442,54</v>
          </cell>
        </row>
        <row r="4346">
          <cell r="A4346" t="str">
            <v>97908</v>
          </cell>
          <cell r="B4346" t="str">
            <v>Caixa enterrada hidráulica retangular, em alvenaria com blocos de concreto, dimensões internas: 1x1x0,6 m para rede de esgoto. Af_05/2018</v>
          </cell>
          <cell r="C4346" t="str">
            <v>un</v>
          </cell>
          <cell r="D4346" t="str">
            <v>514,84</v>
          </cell>
        </row>
        <row r="4347">
          <cell r="A4347" t="str">
            <v>98102</v>
          </cell>
          <cell r="B4347" t="str">
            <v>Caixa de gordura simples, circular, em concreto pré-moldado, diâmetro interno = 0,4 m, altura interna = 0,4 m. Af_05/2018</v>
          </cell>
          <cell r="C4347" t="str">
            <v>un</v>
          </cell>
          <cell r="D4347" t="str">
            <v>59,43</v>
          </cell>
        </row>
        <row r="4348">
          <cell r="A4348" t="str">
            <v>98103</v>
          </cell>
          <cell r="B4348" t="str">
            <v>Caixa de gordura dupla, circular, em concreto pré-moldado, diâmetro interno = 0,6 m, altura interna = 0,6 m. Af_05/2018</v>
          </cell>
          <cell r="C4348" t="str">
            <v>un</v>
          </cell>
          <cell r="D4348" t="str">
            <v>124,06</v>
          </cell>
        </row>
        <row r="4349">
          <cell r="A4349" t="str">
            <v>98104</v>
          </cell>
          <cell r="B4349" t="str">
            <v>Caixa de gordura simples (capacidade: 36l), retangular, em alvenaria com tijolos cerâmicos maciços, dimensões internas = 0,2x0,4 m, altura interna = 0,8 m. Af_05/2018</v>
          </cell>
          <cell r="C4349" t="str">
            <v>un</v>
          </cell>
          <cell r="D4349" t="str">
            <v>281,56</v>
          </cell>
        </row>
        <row r="4350">
          <cell r="A4350" t="str">
            <v>98105</v>
          </cell>
          <cell r="B4350" t="str">
            <v>Caixa de gordura dupla (capacidade: 126 l), retangular, em alvenaria com tijolos cerâmicos maciços, dimensões internas = 0,4x0,7 m, altura interna = 0,8 m. Af_05/2018</v>
          </cell>
          <cell r="C4350" t="str">
            <v>un</v>
          </cell>
          <cell r="D4350" t="str">
            <v>487,54</v>
          </cell>
        </row>
        <row r="4351">
          <cell r="A4351" t="str">
            <v>98106</v>
          </cell>
          <cell r="B4351" t="str">
            <v>Caixa de gordura especial (capacidade: 312 l - para até 146 pessoas servidas no pico), retangular, em alvenaria com tijolos cerâmicos maciços, dimensões internas = 0,4x1,2 m, altura interna = 1 m. Af_05/2018</v>
          </cell>
          <cell r="C4351" t="str">
            <v>un</v>
          </cell>
          <cell r="D4351" t="str">
            <v>806,64</v>
          </cell>
        </row>
        <row r="4352">
          <cell r="A4352" t="str">
            <v>98107</v>
          </cell>
          <cell r="B4352" t="str">
            <v>Caixa de gordura simples (capacidade: 36 l), retangular, em alvenaria com blocos de concreto, dimensões internas = 0,2x0,4 m, altura interna = 0,8 m. Af_05/2018</v>
          </cell>
          <cell r="C4352" t="str">
            <v>un</v>
          </cell>
          <cell r="D4352" t="str">
            <v>200,92</v>
          </cell>
        </row>
        <row r="4353">
          <cell r="A4353" t="str">
            <v>98108</v>
          </cell>
          <cell r="B4353" t="str">
            <v>Caixa de gordura dupla (capacidade: 126 l), retangular, em alvenaria com blocos de concreto, dimensões internas = 0,4x0,7 m, altura interna = 0,8 m. Af_05/2018</v>
          </cell>
          <cell r="C4353" t="str">
            <v>un</v>
          </cell>
          <cell r="D4353" t="str">
            <v>357,55</v>
          </cell>
        </row>
        <row r="4354">
          <cell r="A4354" t="str">
            <v>99250</v>
          </cell>
          <cell r="B4354" t="str">
            <v>Caixa enterrada hidráulica retangular em alvenaria com tijolos cerâmicos maciços, dimensões internas: 0,3x0,3x0,3 m para rede de drenagem. Af_05/2018</v>
          </cell>
          <cell r="C4354" t="str">
            <v>un</v>
          </cell>
          <cell r="D4354" t="str">
            <v>130,86</v>
          </cell>
        </row>
        <row r="4355">
          <cell r="A4355" t="str">
            <v>99251</v>
          </cell>
          <cell r="B4355" t="str">
            <v>Caixa enterrada hidráulica retangular em alvenaria com tijolos cerâmicos maciços, dimensões internas: 0,4x0,4x0,4 m para rede de drenagem. Af_05/2018</v>
          </cell>
          <cell r="C4355" t="str">
            <v>un</v>
          </cell>
          <cell r="D4355" t="str">
            <v>207,38</v>
          </cell>
        </row>
        <row r="4356">
          <cell r="A4356" t="str">
            <v>99253</v>
          </cell>
          <cell r="B4356" t="str">
            <v>Caixa enterrada hidráulica retangular em alvenaria com tijolos cerâmicos maciços, dimensões internas: 0,6x0,6x0,6 m para rede de drenagem. Af_05/2018</v>
          </cell>
          <cell r="C4356" t="str">
            <v>un</v>
          </cell>
          <cell r="D4356" t="str">
            <v>406,91</v>
          </cell>
        </row>
        <row r="4357">
          <cell r="A4357" t="str">
            <v>99255</v>
          </cell>
          <cell r="B4357" t="str">
            <v>Caixa enterrada hidráulica retangular em alvenaria com tijolos cerâmicos maciços, dimensões internas: 0,8x0,8x0,6 m para rede de drenagem. Af_05/2018</v>
          </cell>
          <cell r="C4357" t="str">
            <v>un</v>
          </cell>
          <cell r="D4357" t="str">
            <v>561,20</v>
          </cell>
        </row>
        <row r="4358">
          <cell r="A4358" t="str">
            <v>99257</v>
          </cell>
          <cell r="B4358" t="str">
            <v>Caixa enterrada hidráulica retangular em alvenaria com tijolos cerâmicos maciços, dimensões internas: 1x1x0,6 m para rede de drenagem. Af_05/2018</v>
          </cell>
          <cell r="C4358" t="str">
            <v>un</v>
          </cell>
          <cell r="D4358" t="str">
            <v>653,73</v>
          </cell>
        </row>
        <row r="4359">
          <cell r="A4359" t="str">
            <v>99258</v>
          </cell>
          <cell r="B4359" t="str">
            <v>Caixa enterrada hidráulica retangular, em alvenaria com blocos de concreto, dimensões internas: 0,4x0,4x0,4 m para rede de drenagem. Af_05/2018</v>
          </cell>
          <cell r="C4359" t="str">
            <v>un</v>
          </cell>
          <cell r="D4359" t="str">
            <v>164,51</v>
          </cell>
        </row>
        <row r="4360">
          <cell r="A4360" t="str">
            <v>99260</v>
          </cell>
          <cell r="B4360" t="str">
            <v>Caixa enterrada hidráulica retangular, em alvenaria com blocos de concreto, dimensões internas: 0,6x0,6x0,6 m para rede de drenagem. Af_05/2018</v>
          </cell>
          <cell r="C4360" t="str">
            <v>un</v>
          </cell>
          <cell r="D4360" t="str">
            <v>306,96</v>
          </cell>
        </row>
        <row r="4361">
          <cell r="A4361" t="str">
            <v>99262</v>
          </cell>
          <cell r="B4361" t="str">
            <v>Caixa enterrada hidráulica retangular, em alvenaria com blocos de concreto, dimensões internas: 0,8x0,8x0,6 m para rede de drenagem. Af_05/2018</v>
          </cell>
          <cell r="C4361" t="str">
            <v>un</v>
          </cell>
          <cell r="D4361" t="str">
            <v>433,64</v>
          </cell>
        </row>
        <row r="4362">
          <cell r="A4362" t="str">
            <v>99264</v>
          </cell>
          <cell r="B4362" t="str">
            <v>Caixa enterrada hidráulica retangular, em alvenaria com blocos de concreto, dimensões internas: 1x1x0,6 m para rede de drenagem. Af_05/2018</v>
          </cell>
          <cell r="C4362" t="str">
            <v>un</v>
          </cell>
          <cell r="D4362" t="str">
            <v>502,81</v>
          </cell>
        </row>
        <row r="4363">
          <cell r="A4363" t="str">
            <v>89482</v>
          </cell>
          <cell r="B4363" t="str">
            <v>Caixa sifonada, pvc, dn 100 x 100 x 50 mm, fornecida e instalada em ramais de encaminhamento de água pluvial. Af_12/2014</v>
          </cell>
          <cell r="C4363" t="str">
            <v>un</v>
          </cell>
          <cell r="D4363" t="str">
            <v>19,97</v>
          </cell>
        </row>
        <row r="4364">
          <cell r="A4364" t="str">
            <v>89491</v>
          </cell>
          <cell r="B4364" t="str">
            <v>Caixa sifonada, pvc, dn 150 x 185 x 75 mm, fornecida e instalada em ramais de encaminhamento de água pluvial. Af_12/2014</v>
          </cell>
          <cell r="C4364" t="str">
            <v>un</v>
          </cell>
          <cell r="D4364" t="str">
            <v>49,17</v>
          </cell>
        </row>
        <row r="4365">
          <cell r="A4365" t="str">
            <v>89495</v>
          </cell>
          <cell r="B4365" t="str">
            <v>Ralo sifonado, pvc, dn 100 x 40 mm, junta soldável, fornecido e instalado em ramais de encaminhamento de água pluvial. Af_12/2014</v>
          </cell>
          <cell r="C4365" t="str">
            <v>un</v>
          </cell>
          <cell r="D4365" t="str">
            <v>7,93</v>
          </cell>
        </row>
        <row r="4366">
          <cell r="A4366" t="str">
            <v>89707</v>
          </cell>
          <cell r="B4366" t="str">
            <v>Caixa sifonada, pvc, dn 100 x 100 x 50 mm, junta elástica, fornecida e instalada em ramal de descarga ou em ramal de esgoto sanitário. Af_12/2014</v>
          </cell>
          <cell r="C4366" t="str">
            <v>un</v>
          </cell>
          <cell r="D4366" t="str">
            <v>24,38</v>
          </cell>
        </row>
        <row r="4367">
          <cell r="A4367" t="str">
            <v>89708</v>
          </cell>
          <cell r="B4367" t="str">
            <v>Caixa sifonada, pvc, dn 150 x 185 x 75 mm, junta elástica, fornecida e instalada em ramal de descarga ou em ramal de esgoto sanitário. Af_12/2014</v>
          </cell>
          <cell r="C4367" t="str">
            <v>un</v>
          </cell>
          <cell r="D4367" t="str">
            <v>55,19</v>
          </cell>
        </row>
        <row r="4368">
          <cell r="A4368" t="str">
            <v>89709</v>
          </cell>
          <cell r="B4368" t="str">
            <v>Ralo sifonado, pvc, dn 100 x 40 mm, junta soldável, fornecido e instalado em ramal de descarga ou em ramal de esgoto sanitário. Af_12/2014</v>
          </cell>
          <cell r="C4368" t="str">
            <v>un</v>
          </cell>
          <cell r="D4368" t="str">
            <v>9,23</v>
          </cell>
        </row>
        <row r="4369">
          <cell r="A4369" t="str">
            <v>89710</v>
          </cell>
          <cell r="B4369" t="str">
            <v>Ralo seco, pvc, dn 100 x 40 mm, junta soldável, fornecido e instalado em ramal de descarga ou em ramal de esgoto sanitário. Af_12/2014</v>
          </cell>
          <cell r="C4369" t="str">
            <v>un</v>
          </cell>
          <cell r="D4369" t="str">
            <v>9,05</v>
          </cell>
        </row>
        <row r="4370">
          <cell r="A4370" t="str">
            <v>72739</v>
          </cell>
          <cell r="B4370" t="str">
            <v>Vaso sanitario infantil sifonado, para valvula de descarga, em louca branca, com acessorios, inclusive assento plastico, bolsa de borracha para ligacao, tubo pvc ligacao - fornecimento e instalacao</v>
          </cell>
          <cell r="C4370" t="str">
            <v>un</v>
          </cell>
          <cell r="D4370" t="str">
            <v>432,72</v>
          </cell>
        </row>
        <row r="4371">
          <cell r="A4371" t="str">
            <v>74234/1</v>
          </cell>
          <cell r="B4371" t="str">
            <v>Mictorio sifonado de louca branca com pertences, com registro de pressao 1/2" com canopla cromada acabamento simples e conjunto para fixacao  - fornecimento e instalacao</v>
          </cell>
          <cell r="C4371" t="str">
            <v>un</v>
          </cell>
          <cell r="D4371" t="str">
            <v>452,94</v>
          </cell>
        </row>
        <row r="4372">
          <cell r="A4372" t="str">
            <v>86872</v>
          </cell>
          <cell r="B4372" t="str">
            <v>Tanque de louça branca com coluna, 30l ou equivalente - fornecimento e instalação. Af_12/2013</v>
          </cell>
          <cell r="C4372" t="str">
            <v>un</v>
          </cell>
          <cell r="D4372" t="str">
            <v>568,92</v>
          </cell>
        </row>
        <row r="4373">
          <cell r="A4373" t="str">
            <v>86874</v>
          </cell>
          <cell r="B4373" t="str">
            <v>Tanque de louça branca suspenso, 18l ou equivalente - fornecimento e instalação. Af_12/2013</v>
          </cell>
          <cell r="C4373" t="str">
            <v>un</v>
          </cell>
          <cell r="D4373" t="str">
            <v>347,03</v>
          </cell>
        </row>
        <row r="4374">
          <cell r="A4374" t="str">
            <v>86875</v>
          </cell>
          <cell r="B4374" t="str">
            <v>Tanque de mármore sintético com coluna, 22l ou equivalente  fornecimento e instalação. Af_12/2013</v>
          </cell>
          <cell r="C4374" t="str">
            <v>un</v>
          </cell>
          <cell r="D4374" t="str">
            <v>246,72</v>
          </cell>
        </row>
        <row r="4375">
          <cell r="A4375" t="str">
            <v>86876</v>
          </cell>
          <cell r="B4375" t="str">
            <v>Tanque de mármore sintético suspenso, 22l ou equivalente - fornecimento e instalação. Af_12/2013</v>
          </cell>
          <cell r="C4375" t="str">
            <v>un</v>
          </cell>
          <cell r="D4375" t="str">
            <v>141,96</v>
          </cell>
        </row>
        <row r="4376">
          <cell r="A4376" t="str">
            <v>86877</v>
          </cell>
          <cell r="B4376" t="str">
            <v>Válvula em metal cromado 1.1/2" X 1.1/2" Para tanque ou lavatório, com ou sem ladrão - fornecimento e instalação. Af_12/2013</v>
          </cell>
          <cell r="C4376" t="str">
            <v>un</v>
          </cell>
          <cell r="D4376" t="str">
            <v>21,95</v>
          </cell>
        </row>
        <row r="4377">
          <cell r="A4377" t="str">
            <v>86878</v>
          </cell>
          <cell r="B4377" t="str">
            <v>Válvula em metal cromado tipo americana 3.1/2" X 1.1/2" Para pia - fornecimento e instalação. Af_12/2013</v>
          </cell>
          <cell r="C4377" t="str">
            <v>un</v>
          </cell>
          <cell r="D4377" t="str">
            <v>31,88</v>
          </cell>
        </row>
        <row r="4378">
          <cell r="A4378" t="str">
            <v>86879</v>
          </cell>
          <cell r="B4378" t="str">
            <v>Válvula em plástico 1" para pia, tanque ou lavatório, com ou sem ladrão - fornecimento e instalação. Af_12/2013</v>
          </cell>
          <cell r="C4378" t="str">
            <v>un</v>
          </cell>
          <cell r="D4378" t="str">
            <v>5,31</v>
          </cell>
        </row>
        <row r="4379">
          <cell r="A4379" t="str">
            <v>86880</v>
          </cell>
          <cell r="B4379" t="str">
            <v>Válvula em plástico cromado tipo americana 3.1/2" X 1.1/2" Sem adaptador para pia - fornecimento e instalação. Af_12/2013</v>
          </cell>
          <cell r="C4379" t="str">
            <v>un</v>
          </cell>
          <cell r="D4379" t="str">
            <v>13,68</v>
          </cell>
        </row>
        <row r="4380">
          <cell r="A4380" t="str">
            <v>86881</v>
          </cell>
          <cell r="B4380" t="str">
            <v>Sifão do tipo garrafa em metal cromado 1 x 1.1/2" - Fornecimento e instalação. Af_12/2013</v>
          </cell>
          <cell r="C4380" t="str">
            <v>un</v>
          </cell>
          <cell r="D4380" t="str">
            <v>87,62</v>
          </cell>
        </row>
        <row r="4381">
          <cell r="A4381" t="str">
            <v>86882</v>
          </cell>
          <cell r="B4381" t="str">
            <v>Sifão do tipo garrafa/copo em pvc 1.1/4 X 1.1/2" - Fornecimento e instalação. Af_12/2013</v>
          </cell>
          <cell r="C4381" t="str">
            <v>un</v>
          </cell>
          <cell r="D4381" t="str">
            <v>14,22</v>
          </cell>
        </row>
        <row r="4382">
          <cell r="A4382" t="str">
            <v>86883</v>
          </cell>
          <cell r="B4382" t="str">
            <v>Sifão do tipo flexível em pvc 1 x 1.1/2 - Fornecimento e instalação. Af_12/2013</v>
          </cell>
          <cell r="C4382" t="str">
            <v>un</v>
          </cell>
          <cell r="D4382" t="str">
            <v>8,12</v>
          </cell>
        </row>
        <row r="4383">
          <cell r="A4383" t="str">
            <v>86884</v>
          </cell>
          <cell r="B4383" t="str">
            <v>Engate flexível em plástico branco, 1/2" x 30cm - fornecimento e instalação. Af_12/2013</v>
          </cell>
          <cell r="C4383" t="str">
            <v>un</v>
          </cell>
          <cell r="D4383" t="str">
            <v>6,54</v>
          </cell>
        </row>
        <row r="4384">
          <cell r="A4384" t="str">
            <v>86885</v>
          </cell>
          <cell r="B4384" t="str">
            <v>Engate flexível em plástico branco, 1/2" x 40cm - fornecimento e instalação. Af_12/2013</v>
          </cell>
          <cell r="C4384" t="str">
            <v>un</v>
          </cell>
          <cell r="D4384" t="str">
            <v>8,87</v>
          </cell>
        </row>
        <row r="4385">
          <cell r="A4385" t="str">
            <v>86886</v>
          </cell>
          <cell r="B4385" t="str">
            <v>Engate flexível em inox, 1/2 x 30cm - fornecimento e instalação. Af_12/2013</v>
          </cell>
          <cell r="C4385" t="str">
            <v>un</v>
          </cell>
          <cell r="D4385" t="str">
            <v>22,36</v>
          </cell>
        </row>
        <row r="4386">
          <cell r="A4386" t="str">
            <v>86887</v>
          </cell>
          <cell r="B4386" t="str">
            <v>Engate flexível em inox, 1/2 x 40cm - fornecimento e instalação. Af_12/2013</v>
          </cell>
          <cell r="C4386" t="str">
            <v>un</v>
          </cell>
          <cell r="D4386" t="str">
            <v>24,11</v>
          </cell>
        </row>
        <row r="4387">
          <cell r="A4387" t="str">
            <v>86888</v>
          </cell>
          <cell r="B4387" t="str">
            <v>Vaso sanitário sifonado com caixa acoplada louça branca - fornecimento e instalação. Af_12/2013</v>
          </cell>
          <cell r="C4387" t="str">
            <v>un</v>
          </cell>
          <cell r="D4387" t="str">
            <v>340,50</v>
          </cell>
        </row>
        <row r="4388">
          <cell r="A4388" t="str">
            <v>86889</v>
          </cell>
          <cell r="B4388" t="str">
            <v>Bancada de granito cinza polido para pia de cozinha 1,50 x 0,60 m - fornecimento e instalação. Af_12/2013</v>
          </cell>
          <cell r="C4388" t="str">
            <v>un</v>
          </cell>
          <cell r="D4388" t="str">
            <v>305,76</v>
          </cell>
        </row>
        <row r="4389">
          <cell r="A4389" t="str">
            <v>86893</v>
          </cell>
          <cell r="B4389" t="str">
            <v>Bancada de mármore branco polido para pia de cozinha 1,50 x 0,60 m - fornecimento e instalação. Af_12/2013</v>
          </cell>
          <cell r="C4389" t="str">
            <v>un</v>
          </cell>
          <cell r="D4389" t="str">
            <v>513,99</v>
          </cell>
        </row>
        <row r="4390">
          <cell r="A4390" t="str">
            <v>86894</v>
          </cell>
          <cell r="B4390" t="str">
            <v>Bancada de mármore sintético 120 x 60cm, com cuba integrada - fornecimento e instalação. Af_12/2013</v>
          </cell>
          <cell r="C4390" t="str">
            <v>un</v>
          </cell>
          <cell r="D4390" t="str">
            <v>210,24</v>
          </cell>
        </row>
        <row r="4391">
          <cell r="A4391" t="str">
            <v>86895</v>
          </cell>
          <cell r="B4391" t="str">
            <v>Bancada de granito cinza polido para lavatório 0,50 x 0,60 m - fornecimento e instalação. Af_12/2013</v>
          </cell>
          <cell r="C4391" t="str">
            <v>un</v>
          </cell>
          <cell r="D4391" t="str">
            <v>187,83</v>
          </cell>
        </row>
        <row r="4392">
          <cell r="A4392" t="str">
            <v>86899</v>
          </cell>
          <cell r="B4392" t="str">
            <v>Bancada de mármore branco polido para lavatório 0,50 x 0,60 m - fornecimento e instalação. Af_12/2013</v>
          </cell>
          <cell r="C4392" t="str">
            <v>un</v>
          </cell>
          <cell r="D4392" t="str">
            <v>265,94</v>
          </cell>
        </row>
        <row r="4393">
          <cell r="A4393" t="str">
            <v>86900</v>
          </cell>
          <cell r="B4393" t="str">
            <v>Cuba de embutir de aço inoxidável média - fornecimento e instalação. Af_12/2013</v>
          </cell>
          <cell r="C4393" t="str">
            <v>un</v>
          </cell>
          <cell r="D4393" t="str">
            <v>161,78</v>
          </cell>
        </row>
        <row r="4394">
          <cell r="A4394" t="str">
            <v>86901</v>
          </cell>
          <cell r="B4394" t="str">
            <v>Cuba de embutir oval em louça branca, 35 x 50cm ou equivalente - fornecimento e instalação. Af_12/2013</v>
          </cell>
          <cell r="C4394" t="str">
            <v>un</v>
          </cell>
          <cell r="D4394" t="str">
            <v>106,76</v>
          </cell>
        </row>
        <row r="4395">
          <cell r="A4395" t="str">
            <v>86902</v>
          </cell>
          <cell r="B4395" t="str">
            <v>Lavatório louça branca com coluna, *44 x 35,5* cm, padrão popular - fornecimento e instalação. Af_12/2013</v>
          </cell>
          <cell r="C4395" t="str">
            <v>un</v>
          </cell>
          <cell r="D4395" t="str">
            <v>182,46</v>
          </cell>
        </row>
        <row r="4396">
          <cell r="A4396" t="str">
            <v>86903</v>
          </cell>
          <cell r="B4396" t="str">
            <v>Lavatório louça branca com coluna, 45 x 55cm ou equivalente, padrão médio - fornecimento e instalação. Af_12/2013</v>
          </cell>
          <cell r="C4396" t="str">
            <v>un</v>
          </cell>
          <cell r="D4396" t="str">
            <v>248,06</v>
          </cell>
        </row>
        <row r="4397">
          <cell r="A4397" t="str">
            <v>86904</v>
          </cell>
          <cell r="B4397" t="str">
            <v>Lavatório louça branca suspenso, 29,5 x 39cm ou equivalente, padrão popular - fornecimento e instalação. Af_12/2013</v>
          </cell>
          <cell r="C4397" t="str">
            <v>un</v>
          </cell>
          <cell r="D4397" t="str">
            <v>97,72</v>
          </cell>
        </row>
        <row r="4398">
          <cell r="A4398" t="str">
            <v>86905</v>
          </cell>
          <cell r="B4398" t="str">
            <v>Aparelho misturador de mesa para lavatório, padrão médio - fornecimento e instalação. Af_12/2013</v>
          </cell>
          <cell r="C4398" t="str">
            <v>un</v>
          </cell>
          <cell r="D4398" t="str">
            <v>177,62</v>
          </cell>
        </row>
        <row r="4399">
          <cell r="A4399" t="str">
            <v>86906</v>
          </cell>
          <cell r="B4399" t="str">
            <v>Torneira cromada de mesa, 1/2" ou 3/4", para lavatório, padrão popular - fornecimento e instalação. Af_12/2013</v>
          </cell>
          <cell r="C4399" t="str">
            <v>un</v>
          </cell>
          <cell r="D4399" t="str">
            <v>41,49</v>
          </cell>
        </row>
        <row r="4400">
          <cell r="A4400" t="str">
            <v>86908</v>
          </cell>
          <cell r="B4400" t="str">
            <v>Aparelho misturador de mesa para pia de cozinha, padrão médio - fornecimento e instalação. Af_12/2013</v>
          </cell>
          <cell r="C4400" t="str">
            <v>un</v>
          </cell>
          <cell r="D4400" t="str">
            <v>211,48</v>
          </cell>
        </row>
        <row r="4401">
          <cell r="A4401" t="str">
            <v>86909</v>
          </cell>
          <cell r="B4401" t="str">
            <v>Torneira cromada tubo móvel, de mesa, 1/2" ou 3/4", para pia de cozinha, padrão alto - fornecimento e instalação. Af_12/2013</v>
          </cell>
          <cell r="C4401" t="str">
            <v>un</v>
          </cell>
          <cell r="D4401" t="str">
            <v>82,77</v>
          </cell>
        </row>
        <row r="4402">
          <cell r="A4402" t="str">
            <v>86910</v>
          </cell>
          <cell r="B4402" t="str">
            <v>Torneira cromada tubo móvel, de parede, 1/2" ou 3/4", para pia de cozinha, padrão médio - fornecimento e instalação. Af_12/2013</v>
          </cell>
          <cell r="C4402" t="str">
            <v>un</v>
          </cell>
          <cell r="D4402" t="str">
            <v>79,22</v>
          </cell>
        </row>
        <row r="4403">
          <cell r="A4403" t="str">
            <v>86911</v>
          </cell>
          <cell r="B4403" t="str">
            <v>Torneira cromada longa, de parede, 1/2" ou 3/4", para pia de cozinha, padrão popular - fornecimento e instalação. Af_12/2013</v>
          </cell>
          <cell r="C4403" t="str">
            <v>un</v>
          </cell>
          <cell r="D4403" t="str">
            <v>35,36</v>
          </cell>
        </row>
        <row r="4404">
          <cell r="A4404" t="str">
            <v>86912</v>
          </cell>
          <cell r="B4404" t="str">
            <v>Torneira cromada longa, de parede, 1/2" ou 3/4", para pia de cozinha, padrão médio - fornecimento e instalação. Af_12/2013</v>
          </cell>
          <cell r="C4404" t="str">
            <v>un</v>
          </cell>
          <cell r="D4404" t="str">
            <v>35,36</v>
          </cell>
        </row>
        <row r="4405">
          <cell r="A4405" t="str">
            <v>86913</v>
          </cell>
          <cell r="B4405" t="str">
            <v>Torneira cromada 1/2" ou 3/4" para tanque, padrão popular - fornecimento e instalação. Af_12/2013</v>
          </cell>
          <cell r="C4405" t="str">
            <v>un</v>
          </cell>
          <cell r="D4405" t="str">
            <v>16,22</v>
          </cell>
        </row>
        <row r="4406">
          <cell r="A4406" t="str">
            <v>86914</v>
          </cell>
          <cell r="B4406" t="str">
            <v>Torneira cromada 1/2" ou 3/4" para tanque, padrão médio - fornecimento e instalação. Af_12/2013</v>
          </cell>
          <cell r="C4406" t="str">
            <v>un</v>
          </cell>
          <cell r="D4406" t="str">
            <v>32,34</v>
          </cell>
        </row>
        <row r="4407">
          <cell r="A4407" t="str">
            <v>86915</v>
          </cell>
          <cell r="B4407" t="str">
            <v>Torneira cromada de mesa, 1/2" ou 3/4", para lavatório, padrão médio - fornecimento e instalação. Af_12/2013</v>
          </cell>
          <cell r="C4407" t="str">
            <v>un</v>
          </cell>
          <cell r="D4407" t="str">
            <v>69,51</v>
          </cell>
        </row>
        <row r="4408">
          <cell r="A4408" t="str">
            <v>86916</v>
          </cell>
          <cell r="B4408" t="str">
            <v>Torneira plástica 3/4" para tanque - fornecimento e instalação. Af_12/2013</v>
          </cell>
          <cell r="C4408" t="str">
            <v>un</v>
          </cell>
          <cell r="D4408" t="str">
            <v>25,99</v>
          </cell>
        </row>
        <row r="4409">
          <cell r="A4409" t="str">
            <v>86919</v>
          </cell>
          <cell r="B4409" t="str">
            <v>Tanque de louça branca com coluna, 30l ou equivalente, incluso sifão flexível em pvc, válvula metálica e torneira de metal cromado padrão médio - fornecimento e instalação. Af_12/2013</v>
          </cell>
          <cell r="C4409" t="str">
            <v>un</v>
          </cell>
          <cell r="D4409" t="str">
            <v>631,33</v>
          </cell>
        </row>
        <row r="4410">
          <cell r="A4410" t="str">
            <v>86920</v>
          </cell>
          <cell r="B4410" t="str">
            <v>Tanque de louça branca com coluna, 30l ou equivalente, incluso sifão flexível em pvc, válvula plástica e torneira de metal cromado padrão popular - fornecimento e instalação. Af_12/2013</v>
          </cell>
          <cell r="C4410" t="str">
            <v>un</v>
          </cell>
          <cell r="D4410" t="str">
            <v>598,57</v>
          </cell>
        </row>
        <row r="4411">
          <cell r="A4411" t="str">
            <v>86921</v>
          </cell>
          <cell r="B4411" t="str">
            <v>Tanque de louça branca com coluna, 30l ou equivalente, incluso sifão flexível em pvc, válvula plástica e torneira de plástico - fornecimento e instalação. Af_12/2013</v>
          </cell>
          <cell r="C4411" t="str">
            <v>un</v>
          </cell>
          <cell r="D4411" t="str">
            <v>608,34</v>
          </cell>
        </row>
        <row r="4412">
          <cell r="A4412" t="str">
            <v>86922</v>
          </cell>
          <cell r="B4412" t="str">
            <v>Tanque de louça branca suspenso, 18l ou equivalente, incluso sifão tipo garrafa em metal cromado, válvula metálica e torneira de metal cromado padrão médio - fornecimento e instalação. Af_12/2013</v>
          </cell>
          <cell r="C4412" t="str">
            <v>un</v>
          </cell>
          <cell r="D4412" t="str">
            <v>488,94</v>
          </cell>
        </row>
        <row r="4413">
          <cell r="A4413" t="str">
            <v>86923</v>
          </cell>
          <cell r="B4413" t="str">
            <v>Tanque de louça branca suspenso, 18l ou equivalente, incluso sifão tipo garrafa em pvc, válvula plástica e torneira de metal cromado padrão popular - fornecimento e instalação. Af_12/2013</v>
          </cell>
          <cell r="C4413" t="str">
            <v>un</v>
          </cell>
          <cell r="D4413" t="str">
            <v>382,78</v>
          </cell>
        </row>
        <row r="4414">
          <cell r="A4414" t="str">
            <v>86924</v>
          </cell>
          <cell r="B4414" t="str">
            <v>Tanque de louça branca suspenso, 18l ou equivalente, incluso sifão tipo garrafa em pvc, válvula plástica e torneira de plástico - fornecimento e instalação. Af_12/2013</v>
          </cell>
          <cell r="C4414" t="str">
            <v>un</v>
          </cell>
          <cell r="D4414" t="str">
            <v>392,55</v>
          </cell>
        </row>
        <row r="4415">
          <cell r="A4415" t="str">
            <v>86925</v>
          </cell>
          <cell r="B4415" t="str">
            <v>Tanque de mármore sintético com coluna, 22l ou equivalente, incluso sifão flexível em pvc, válvula plástica e torneira de metal cromado padrão popular - fornecimento e instalação. Af_12/2013</v>
          </cell>
          <cell r="C4415" t="str">
            <v>un</v>
          </cell>
          <cell r="D4415" t="str">
            <v>276,37</v>
          </cell>
        </row>
        <row r="4416">
          <cell r="A4416" t="str">
            <v>86926</v>
          </cell>
          <cell r="B4416" t="str">
            <v>Tanque de mármore sintético com coluna, 22l ou equivalente, incluso sifão flexível em pvc, válvula plástica e torneira de plástico - fornecimento e instalação. Af_12/2013</v>
          </cell>
          <cell r="C4416" t="str">
            <v>un</v>
          </cell>
          <cell r="D4416" t="str">
            <v>286,14</v>
          </cell>
        </row>
        <row r="4417">
          <cell r="A4417" t="str">
            <v>86927</v>
          </cell>
          <cell r="B4417" t="str">
            <v>Tanque de mármore sintético suspenso, 22l ou equivalente, incluso sifão tipo garrafa em pvc, válvula plástica e torneira de metal cromado padrão popular - fornecimento e instalação. Af_12/2013</v>
          </cell>
          <cell r="C4417" t="str">
            <v>un</v>
          </cell>
          <cell r="D4417" t="str">
            <v>177,71</v>
          </cell>
        </row>
        <row r="4418">
          <cell r="A4418" t="str">
            <v>86928</v>
          </cell>
          <cell r="B4418" t="str">
            <v>Tanque de mármore sintético suspenso, 22l ou equivalente, incluso sifão tipo garrafa em pvc, válvula plástica e torneira de plástico - fornecimento e instalação. Af_12/2013</v>
          </cell>
          <cell r="C4418" t="str">
            <v>un</v>
          </cell>
          <cell r="D4418" t="str">
            <v>187,48</v>
          </cell>
        </row>
        <row r="4419">
          <cell r="A4419" t="str">
            <v>86929</v>
          </cell>
          <cell r="B4419" t="str">
            <v>Tanque de mármore sintético suspenso, 22l ou equivalente, incluso sifão flexível em pvc, válvula plástica e torneira de metal cromado padrão popular - fornecimento e instalação. Af_12/2013</v>
          </cell>
          <cell r="C4419" t="str">
            <v>un</v>
          </cell>
          <cell r="D4419" t="str">
            <v>171,61</v>
          </cell>
        </row>
        <row r="4420">
          <cell r="A4420" t="str">
            <v>86930</v>
          </cell>
          <cell r="B4420" t="str">
            <v>Tanque de mármore sintético suspenso, 22l ou equivalente, incluso sifão flexível em pvc, válvula plástica e torneira de plástico - fornecimento e instalação. Af_12/2013</v>
          </cell>
          <cell r="C4420" t="str">
            <v>un</v>
          </cell>
          <cell r="D4420" t="str">
            <v>181,38</v>
          </cell>
        </row>
        <row r="4421">
          <cell r="A4421" t="str">
            <v>86931</v>
          </cell>
          <cell r="B4421" t="str">
            <v>Vaso sanitário sifonado com caixa acoplada louça branca, incluso engate flexível em plástico branco, 1/2  x 40cm - fornecimento e instalação. Af_12/2013</v>
          </cell>
          <cell r="C4421" t="str">
            <v>un</v>
          </cell>
          <cell r="D4421" t="str">
            <v>349,37</v>
          </cell>
        </row>
        <row r="4422">
          <cell r="A4422" t="str">
            <v>86932</v>
          </cell>
          <cell r="B4422" t="str">
            <v>Vaso sanitário sifonado com caixa acoplada louça branca - padrão médio, incluso engate flexível em metal cromado, 1/2 x 40cm - fornecimento e instalação. Af_12/2013</v>
          </cell>
          <cell r="C4422" t="str">
            <v>un</v>
          </cell>
          <cell r="D4422" t="str">
            <v>364,61</v>
          </cell>
        </row>
        <row r="4423">
          <cell r="A4423" t="str">
            <v>86933</v>
          </cell>
          <cell r="B4423" t="str">
            <v>Bancada de mármore sintético 120 x 60cm, com cuba integrada, incluso sifão tipo garrafa em pvc, válvula em plástico cromado tipo americana e torneira cromada longa, de parede, padrão popular - fornecimento e instalação. Af_12/2013</v>
          </cell>
          <cell r="C4423" t="str">
            <v>un</v>
          </cell>
          <cell r="D4423" t="str">
            <v>273,50</v>
          </cell>
        </row>
        <row r="4424">
          <cell r="A4424" t="str">
            <v>86934</v>
          </cell>
          <cell r="B4424" t="str">
            <v>Bancada de mármore sintético 120 x 60cm, com cuba integrada, incluso sifão tipo flexível em pvc, válvula em plástico cromado tipo americana e torneira cromada longa, de parede, padrão popular - fornecimento e instalação. Af_12/2013</v>
          </cell>
          <cell r="C4424" t="str">
            <v>un</v>
          </cell>
          <cell r="D4424" t="str">
            <v>267,40</v>
          </cell>
        </row>
        <row r="4425">
          <cell r="A4425" t="str">
            <v>86935</v>
          </cell>
          <cell r="B4425" t="str">
            <v>Cuba de embutir de aço inoxidável média, incluso válvula tipo americana em metal cromado e sifão flexível em pvc - fornecimento e instalação. Af_12/2013</v>
          </cell>
          <cell r="C4425" t="str">
            <v>un</v>
          </cell>
          <cell r="D4425" t="str">
            <v>201,78</v>
          </cell>
        </row>
        <row r="4426">
          <cell r="A4426" t="str">
            <v>86936</v>
          </cell>
          <cell r="B4426" t="str">
            <v>Cuba de embutir de aço inoxidável média, incluso válvula tipo americana e sifão tipo garrafa em metal cromado - fornecimento e instalação. Af_12/2013</v>
          </cell>
          <cell r="C4426" t="str">
            <v>un</v>
          </cell>
          <cell r="D4426" t="str">
            <v>281,28</v>
          </cell>
        </row>
        <row r="4427">
          <cell r="A4427" t="str">
            <v>86937</v>
          </cell>
          <cell r="B4427" t="str">
            <v>Cuba de embutir oval em louça branca, 35 x 50cm ou equivalente, incluso válvula em metal cromado e sifão flexível em pvc - fornecimento e instalação. Af_12/2013</v>
          </cell>
          <cell r="C4427" t="str">
            <v>un</v>
          </cell>
          <cell r="D4427" t="str">
            <v>136,83</v>
          </cell>
        </row>
        <row r="4428">
          <cell r="A4428" t="str">
            <v>86938</v>
          </cell>
          <cell r="B4428" t="str">
            <v>Cuba de embutir oval em louça branca, 35 x 50cm ou equivalente, incluso válvula e sifão tipo garrafa em metal cromado - fornecimento e instalação. Af_12/2013</v>
          </cell>
          <cell r="C4428" t="str">
            <v>un</v>
          </cell>
          <cell r="D4428" t="str">
            <v>216,33</v>
          </cell>
        </row>
        <row r="4429">
          <cell r="A4429" t="str">
            <v>86939</v>
          </cell>
          <cell r="B4429" t="str">
            <v>Lavatório louça branca com coluna, *44 x 35,5* cm, padrão popular, incluso sifão flexível em pvc, válvula e engate flexível 30cm em plástico e com torneira cromada padrão popular - fornecimento e instalação. Af_12/2013</v>
          </cell>
          <cell r="C4429" t="str">
            <v>un</v>
          </cell>
          <cell r="D4429" t="str">
            <v>243,92</v>
          </cell>
        </row>
        <row r="4430">
          <cell r="A4430" t="str">
            <v>86940</v>
          </cell>
          <cell r="B4430" t="str">
            <v>Lavatório louça branca com coluna, 45 x 55cm ou equivalente, padrão médio, incluso sifão tipo garrafa, válvula e engate flexível de 40cm em metal cromado, com aparelho misturador padrão médio - fornecimento e instalação. Af_12/2013</v>
          </cell>
          <cell r="C4430" t="str">
            <v>un</v>
          </cell>
          <cell r="D4430" t="str">
            <v>583,47</v>
          </cell>
        </row>
        <row r="4431">
          <cell r="A4431" t="str">
            <v>86941</v>
          </cell>
          <cell r="B4431" t="str">
            <v>Lavatório louça branca com coluna, 45 x 55cm ou equivalente, padrão médio, incluso sifão tipo garrafa, válvula e engate flexível de 40cm em metal cromado, com torneira cromada de mesa, padrão médio - fornecimento e instalação. Af_12/2013</v>
          </cell>
          <cell r="C4431" t="str">
            <v>un</v>
          </cell>
          <cell r="D4431" t="str">
            <v>451,25</v>
          </cell>
        </row>
        <row r="4432">
          <cell r="A4432" t="str">
            <v>86942</v>
          </cell>
          <cell r="B4432" t="str">
            <v>Lavatório louça branca suspenso, 29,5 x 39cm ou equivalente, padrão popular, incluso sifão tipo garrafa em pvc, válvula e engate flexível 30cm em plástico e torneira cromada de mesa, padrão popular - fornecimento e instalação. Af_12/2013</v>
          </cell>
          <cell r="C4432" t="str">
            <v>un</v>
          </cell>
          <cell r="D4432" t="str">
            <v>165,28</v>
          </cell>
        </row>
        <row r="4433">
          <cell r="A4433" t="str">
            <v>86943</v>
          </cell>
          <cell r="B4433" t="str">
            <v>Lavatório louça branca suspenso, 29,5 x 39cm ou equivalente, padrão popular, incluso sifão flexível em pvc, válvula e engate flexível 30cm em plástico e torneira cromada de mesa, padrão popular - fornecimento e instalação. Af_12/2013</v>
          </cell>
          <cell r="C4433" t="str">
            <v>un</v>
          </cell>
          <cell r="D4433" t="str">
            <v>159,18</v>
          </cell>
        </row>
        <row r="4434">
          <cell r="A4434" t="str">
            <v>86947</v>
          </cell>
          <cell r="B4434" t="str">
            <v>Bancada mármore branco polido 0,50x0,60m, incluso cuba de embutir oval em louça branca 35 x 50cm, válvula, sifão tipo garrafa e engate flexível 40cm em metal cromado e aparelho misturador de mesa, padrão médio - fornecimento e instalação. Af_12/2013</v>
          </cell>
          <cell r="C4434" t="str">
            <v>un</v>
          </cell>
          <cell r="D4434" t="str">
            <v>708,11</v>
          </cell>
        </row>
        <row r="4435">
          <cell r="A4435" t="str">
            <v>88571</v>
          </cell>
          <cell r="B4435" t="str">
            <v>Saboneteira de sobrepor (fixada na parede), tipo concha, em aco inoxidavel - fornecimento e instalacao</v>
          </cell>
          <cell r="C4435" t="str">
            <v>un</v>
          </cell>
          <cell r="D4435" t="str">
            <v>62,23</v>
          </cell>
        </row>
        <row r="4436">
          <cell r="A4436" t="str">
            <v>93396</v>
          </cell>
          <cell r="B4436" t="str">
            <v>Bancada granito cinza polido 0,50 x 0,60m, incl. Cuba de embutir oval louça branca 35 x 50cm, válvula metal cromado, sifão flexível pvc, engate 30cm flexível plástico e torneira cromada de mesa, padrão popular - fornec. E instalação. Af_12/2013</v>
          </cell>
          <cell r="C4436" t="str">
            <v>un</v>
          </cell>
          <cell r="D4436" t="str">
            <v>372,69</v>
          </cell>
        </row>
        <row r="4437">
          <cell r="A4437" t="str">
            <v>93441</v>
          </cell>
          <cell r="B4437"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37" t="str">
            <v>un</v>
          </cell>
          <cell r="D4437" t="str">
            <v>549,44</v>
          </cell>
        </row>
        <row r="4438">
          <cell r="A4438" t="str">
            <v>93442</v>
          </cell>
          <cell r="B4438"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38" t="str">
            <v>un</v>
          </cell>
          <cell r="D4438" t="str">
            <v>884,58</v>
          </cell>
        </row>
        <row r="4439">
          <cell r="A4439" t="str">
            <v>95469</v>
          </cell>
          <cell r="B4439" t="str">
            <v>Vaso sanitario sifonado convencional com  louça branca - fornecimento e instalação. Af_10/2016</v>
          </cell>
          <cell r="C4439" t="str">
            <v>un</v>
          </cell>
          <cell r="D4439" t="str">
            <v>158,61</v>
          </cell>
        </row>
        <row r="4440">
          <cell r="A4440" t="str">
            <v>95470</v>
          </cell>
          <cell r="B4440" t="str">
            <v>Vaso sanitario sifonado convencional com louça branca, incluso conjunto de ligação para bacia sanitária ajustável - fornecimento e instalação. Af_10/2016</v>
          </cell>
          <cell r="C4440" t="str">
            <v>un</v>
          </cell>
          <cell r="D4440" t="str">
            <v>163,71</v>
          </cell>
        </row>
        <row r="4441">
          <cell r="A4441" t="str">
            <v>95471</v>
          </cell>
          <cell r="B4441" t="str">
            <v>Vaso sanitario sifonado convencional para pcd sem furo frontal com  louça branca sem assento -  fornecimento e instalação. Af_10/2016</v>
          </cell>
          <cell r="C4441" t="str">
            <v>un</v>
          </cell>
          <cell r="D4441" t="str">
            <v>593,30</v>
          </cell>
        </row>
        <row r="4442">
          <cell r="A4442" t="str">
            <v>95472</v>
          </cell>
          <cell r="B4442" t="str">
            <v>Vaso sanitario sifonado convencional para pcd sem furo frontal com louça branca sem assento, incluso conjunto de ligação para bacia sanitária ajustável - fornecimento e instalação. Af_10/2016</v>
          </cell>
          <cell r="C4442" t="str">
            <v>un</v>
          </cell>
          <cell r="D4442" t="str">
            <v>598,40</v>
          </cell>
        </row>
        <row r="4443">
          <cell r="A4443" t="str">
            <v>95542</v>
          </cell>
          <cell r="B4443" t="str">
            <v>Porta toalha rosto em metal cromado, tipo argola, incluso fixação. Af_10/2016</v>
          </cell>
          <cell r="C4443" t="str">
            <v>un</v>
          </cell>
          <cell r="D4443" t="str">
            <v>38,08</v>
          </cell>
        </row>
        <row r="4444">
          <cell r="A4444" t="str">
            <v>95543</v>
          </cell>
          <cell r="B4444" t="str">
            <v>Porta toalha banho em metal cromado, tipo barra, incluso fixação. Af_10/2016</v>
          </cell>
          <cell r="C4444" t="str">
            <v>un</v>
          </cell>
          <cell r="D4444" t="str">
            <v>60,95</v>
          </cell>
        </row>
        <row r="4445">
          <cell r="A4445" t="str">
            <v>95544</v>
          </cell>
          <cell r="B4445" t="str">
            <v>Papeleira de parede em metal cromado sem tampa, incluso fixação. Af_10/2016</v>
          </cell>
          <cell r="C4445" t="str">
            <v>un</v>
          </cell>
          <cell r="D4445" t="str">
            <v>48,70</v>
          </cell>
        </row>
        <row r="4446">
          <cell r="A4446" t="str">
            <v>95545</v>
          </cell>
          <cell r="B4446" t="str">
            <v>Saboneteira de parede em metal cromado, incluso fixação. Af_10/2016</v>
          </cell>
          <cell r="C4446" t="str">
            <v>un</v>
          </cell>
          <cell r="D4446" t="str">
            <v>47,57</v>
          </cell>
        </row>
        <row r="4447">
          <cell r="A4447" t="str">
            <v>95546</v>
          </cell>
          <cell r="B4447" t="str">
            <v>Kit de acessorios para banheiro em metal cromado, 5 pecas, incluso fixação. Af_10/2016</v>
          </cell>
          <cell r="C4447" t="str">
            <v>un</v>
          </cell>
          <cell r="D4447" t="str">
            <v>137,92</v>
          </cell>
        </row>
        <row r="4448">
          <cell r="A4448" t="str">
            <v>95547</v>
          </cell>
          <cell r="B4448" t="str">
            <v>Saboneteira plastica tipo dispenser para sabonete liquido com reservatorio 800 a 1500 ml, incluso fixação. Af_10/2016</v>
          </cell>
          <cell r="C4448" t="str">
            <v>un</v>
          </cell>
          <cell r="D4448" t="str">
            <v>47,68</v>
          </cell>
        </row>
        <row r="4449">
          <cell r="A4449" t="str">
            <v>6087</v>
          </cell>
          <cell r="B4449" t="str">
            <v>Tampa em concreto armado 60x60x5cm p/cx inspecao/fossa septica</v>
          </cell>
          <cell r="C4449" t="str">
            <v>un</v>
          </cell>
          <cell r="D4449" t="str">
            <v>21,63</v>
          </cell>
        </row>
        <row r="4450">
          <cell r="A4450" t="str">
            <v>98052</v>
          </cell>
          <cell r="B4450" t="str">
            <v>Tanque séptico circular, em concreto pré-moldado, diâmetro interno = 1,10 m, altura interna = 2,50 m, volume útil: 2138,2 l (para 5 contribuintes). Af_05/2018</v>
          </cell>
          <cell r="C4450" t="str">
            <v>un</v>
          </cell>
          <cell r="D4450" t="str">
            <v>1.038,31</v>
          </cell>
        </row>
        <row r="4451">
          <cell r="A4451" t="str">
            <v>98053</v>
          </cell>
          <cell r="B4451" t="str">
            <v>Tanque séptico circular, em concreto pré-moldado, diâmetro interno = 1,40 m, altura interna = 2,50 m, volume útil: 3463,6 l (para 13 contribuintes). Af_05/2018</v>
          </cell>
          <cell r="C4451" t="str">
            <v>un</v>
          </cell>
          <cell r="D4451" t="str">
            <v>1.514,19</v>
          </cell>
        </row>
        <row r="4452">
          <cell r="A4452" t="str">
            <v>98054</v>
          </cell>
          <cell r="B4452" t="str">
            <v>Tanque séptico circular, em concreto pré-moldado, diâmetro interno = 1,88 m, altura interna = 2,50 m, volume útil: 6245,8 l (para 32 contribuintes). Af_05/2018</v>
          </cell>
          <cell r="C4452" t="str">
            <v>un</v>
          </cell>
          <cell r="D4452" t="str">
            <v>2.203,78</v>
          </cell>
        </row>
        <row r="4453">
          <cell r="A4453" t="str">
            <v>98055</v>
          </cell>
          <cell r="B4453" t="str">
            <v>Tanque séptico circular, em concreto pré-moldado, diâmetro interno = 2,38 m, altura interna = 2,50 m, volume útil: 10009,8 l (para 69 contribuintes). Af_05/2018</v>
          </cell>
          <cell r="C4453" t="str">
            <v>un</v>
          </cell>
          <cell r="D4453" t="str">
            <v>2.923,83</v>
          </cell>
        </row>
        <row r="4454">
          <cell r="A4454" t="str">
            <v>98056</v>
          </cell>
          <cell r="B4454" t="str">
            <v>Tanque séptico circular, em concreto pré-moldado, diâmetro interno = 2,38 m, altura interna = 3,0 m, volume útil: 12234,2 l (para 86 contribuintes). Af_05/2018</v>
          </cell>
          <cell r="C4454" t="str">
            <v>un</v>
          </cell>
          <cell r="D4454" t="str">
            <v>3.375,35</v>
          </cell>
        </row>
        <row r="4455">
          <cell r="A4455" t="str">
            <v>98057</v>
          </cell>
          <cell r="B4455" t="str">
            <v>Tanque séptico circular, em concreto pré-moldado, diâmetro interno = 2,88 m, altura interna = 2,50 m, volume útil: 14657,4 l (para 105 contribuintes). Af_05/2018</v>
          </cell>
          <cell r="C4455" t="str">
            <v>un</v>
          </cell>
          <cell r="D4455" t="str">
            <v>4.437,49</v>
          </cell>
        </row>
        <row r="4456">
          <cell r="A4456" t="str">
            <v>98066</v>
          </cell>
          <cell r="B4456" t="str">
            <v>Tanque séptico retangular, em alvenaria com tijolos cerâmicos maciços, dimensões internas: 1,0 x 2,0 x 1,4 m, volume útil: 2000 l (para 5 contribuintes). Af_05/2018</v>
          </cell>
          <cell r="C4456" t="str">
            <v>un</v>
          </cell>
          <cell r="D4456" t="str">
            <v>3.503,47</v>
          </cell>
        </row>
        <row r="4457">
          <cell r="A4457" t="str">
            <v>98067</v>
          </cell>
          <cell r="B4457" t="str">
            <v>Tanque séptico retangular, em alvenaria com tijolos cerâmicos maciços, dimensões internas: 1,2 x 2,4 x 1,6 m, volume útil: 3456 l (para 13 contribuintes). Af_05/2018</v>
          </cell>
          <cell r="C4457" t="str">
            <v>un</v>
          </cell>
          <cell r="D4457" t="str">
            <v>4.681,08</v>
          </cell>
        </row>
        <row r="4458">
          <cell r="A4458" t="str">
            <v>98068</v>
          </cell>
          <cell r="B4458" t="str">
            <v>Tanque séptico retangular, em alvenaria com tijolos cerâmicos maciços, dimensões internas: 1,4 x 3,2 x 1,8 m, volume útil: 6272 l (para 32 contribuintes). Af_05/2018</v>
          </cell>
          <cell r="C4458" t="str">
            <v>un</v>
          </cell>
          <cell r="D4458" t="str">
            <v>6.620,12</v>
          </cell>
        </row>
        <row r="4459">
          <cell r="A4459" t="str">
            <v>98069</v>
          </cell>
          <cell r="B4459" t="str">
            <v>Tanque séptico retangular, em alvenaria com tijolos cerâmicos maciços, dimensões internas: 1,6 x 4,4 x 1,8 m, volume útil: 9856 l (para 68 contribuintes). Af_05/2018</v>
          </cell>
          <cell r="C4459" t="str">
            <v>un</v>
          </cell>
          <cell r="D4459" t="str">
            <v>8.877,57</v>
          </cell>
        </row>
        <row r="4460">
          <cell r="A4460" t="str">
            <v>98070</v>
          </cell>
          <cell r="B4460" t="str">
            <v>Tanque séptico retangular, em alvenaria com tijolos cerâmicos maciços, dimensões internas: 1,6 x 4,8 x 2,0 m, volume útil: 12288 l (para 86 contribuintes). Af_05/2018</v>
          </cell>
          <cell r="C4460" t="str">
            <v>un</v>
          </cell>
          <cell r="D4460" t="str">
            <v>10.172,56</v>
          </cell>
        </row>
        <row r="4461">
          <cell r="A4461" t="str">
            <v>98071</v>
          </cell>
          <cell r="B4461" t="str">
            <v>Tanque séptico retangular, em alvenaria com tijolos cerâmicos maciços, dimensões internas: 1,6 x 4,6 x 2,4 m, volume útil: 14720 l (para 105 contribuintes). Af_05/2018</v>
          </cell>
          <cell r="C4461" t="str">
            <v>un</v>
          </cell>
          <cell r="D4461" t="str">
            <v>11.161,83</v>
          </cell>
        </row>
        <row r="4462">
          <cell r="A4462" t="str">
            <v>98072</v>
          </cell>
          <cell r="B4462" t="str">
            <v>Filtro anaeróbio retangular, em alvenaria com tijolos cerâmicos maciços, dimensões internas: 0,8 x 1,2 x 1,67 m, volume útil: 1152 l (para 5 contribuintes). Af_05/2018</v>
          </cell>
          <cell r="C4462" t="str">
            <v>un</v>
          </cell>
          <cell r="D4462" t="str">
            <v>2.934,51</v>
          </cell>
        </row>
        <row r="4463">
          <cell r="A4463" t="str">
            <v>98073</v>
          </cell>
          <cell r="B4463" t="str">
            <v>Filtro anaeróbio retangular, em alvenaria com tijolos cerâmicos maciços, dimensões internas: 1,2 x 1,8 x 1,67 m, volume útil: 2592 l (para 13 contribuintes). Af_05/2018</v>
          </cell>
          <cell r="C4463" t="str">
            <v>un</v>
          </cell>
          <cell r="D4463" t="str">
            <v>4.583,37</v>
          </cell>
        </row>
        <row r="4464">
          <cell r="A4464" t="str">
            <v>98074</v>
          </cell>
          <cell r="B4464" t="str">
            <v>Filtro anaeróbio retangular, em alvenaria com tijolos cerâmicos maciços, dimensões internas: 1,4 x 3,0 x 1,67 m, volume útil: 5040 l (para 32 contribuintes). Af_05/2018</v>
          </cell>
          <cell r="C4464" t="str">
            <v>un</v>
          </cell>
          <cell r="D4464" t="str">
            <v>7.111,63</v>
          </cell>
        </row>
        <row r="4465">
          <cell r="A4465" t="str">
            <v>98075</v>
          </cell>
          <cell r="B4465" t="str">
            <v>Filtro anaeróbio retangular, em alvenaria com tijolos cerâmicos maciços, dimensões internas: 1,4 x 4,2 x 1,67 m, volume útil: 7056 l (para 67 contribuintes). Af_05/2018</v>
          </cell>
          <cell r="C4465" t="str">
            <v>un</v>
          </cell>
          <cell r="D4465" t="str">
            <v>9.244,41</v>
          </cell>
        </row>
        <row r="4466">
          <cell r="A4466" t="str">
            <v>98076</v>
          </cell>
          <cell r="B4466" t="str">
            <v>Filtro anaeróbio retangular, em alvenaria com tijolos cerâmicos maciços, dimensões internas: 1,6 x 4,6 x 1,67 m, volume útil: 8832 l (para 84 contribuintes). Af_05/2018</v>
          </cell>
          <cell r="C4466" t="str">
            <v>un</v>
          </cell>
          <cell r="D4466" t="str">
            <v>10.649,54</v>
          </cell>
        </row>
        <row r="4467">
          <cell r="A4467" t="str">
            <v>98077</v>
          </cell>
          <cell r="B4467" t="str">
            <v>Filtro anaeróbio retangular, em alvenaria com tijolos cerâmicos maciços, dimensões internas: 1,6 x 5,6 x 1,67 m, volume útil: 10752 l (para 103 contribuintes). Af_05/2018</v>
          </cell>
          <cell r="C4467" t="str">
            <v>un</v>
          </cell>
          <cell r="D4467" t="str">
            <v>12.535,68</v>
          </cell>
        </row>
        <row r="4468">
          <cell r="A4468" t="str">
            <v>98078</v>
          </cell>
          <cell r="B4468" t="str">
            <v>Sumidouro retangular, em alvenaria com tijolos cerâmicos maciços, dimensões internas: 0,8 x 1,4 x 3,0 m, área de infiltração: 13,2 m² (para 5 contribuintes). Af_05/2018</v>
          </cell>
          <cell r="C4468" t="str">
            <v>un</v>
          </cell>
          <cell r="D4468" t="str">
            <v>2.972,71</v>
          </cell>
        </row>
        <row r="4469">
          <cell r="A4469" t="str">
            <v>98079</v>
          </cell>
          <cell r="B4469" t="str">
            <v>Sumidouro retangular, em alvenaria com tijolos cerâmicos maciços, dimensões internas: 1,0 x 3,0 x 3,0 m, área de infiltração: 25 m² (para 10 contribuintes). Af_05/2018</v>
          </cell>
          <cell r="C4469" t="str">
            <v>un</v>
          </cell>
          <cell r="D4469" t="str">
            <v>5.207,67</v>
          </cell>
        </row>
        <row r="4470">
          <cell r="A4470" t="str">
            <v>98080</v>
          </cell>
          <cell r="B4470" t="str">
            <v>Sumidouro retangular, em alvenaria com tijolos cerâmicos maciços, dimensões internas: 1,6 x 3,4 x 3,0 m, área de infiltração: 32,9 m² (para 13 contribuintes). Af_05/2018</v>
          </cell>
          <cell r="C4470" t="str">
            <v>un</v>
          </cell>
          <cell r="D4470" t="str">
            <v>6.697,16</v>
          </cell>
        </row>
        <row r="4471">
          <cell r="A4471" t="str">
            <v>98081</v>
          </cell>
          <cell r="B4471" t="str">
            <v>Sumidouro retangular, em alvenaria com tijolos cerâmicos maciços, dimensões internas: 1,6 x 5,8 x 3,0 m, área de infiltração: 50 m² (para 20 contribuintes). Af_05/2018</v>
          </cell>
          <cell r="C4471" t="str">
            <v>un</v>
          </cell>
          <cell r="D4471" t="str">
            <v>9.922,06</v>
          </cell>
        </row>
        <row r="4472">
          <cell r="A4472" t="str">
            <v>98082</v>
          </cell>
          <cell r="B4472" t="str">
            <v>Tanque séptico retangular, em alvenaria com blocos de concreto, dimensões internas: 1,0 x 2,0 x 1,4 m, volume útil: 2000 l (para 5 contribuintes). Af_05/2018</v>
          </cell>
          <cell r="C4472" t="str">
            <v>un</v>
          </cell>
          <cell r="D4472" t="str">
            <v>2.675,93</v>
          </cell>
        </row>
        <row r="4473">
          <cell r="A4473" t="str">
            <v>98083</v>
          </cell>
          <cell r="B4473" t="str">
            <v>Tanque séptico retangular, em alvenaria com blocos de concreto, dimensões internas: 1,2 x 2,4 x 1,6 m, volume útil: 3456 l (para 13 contribuintes). Af_05/2018</v>
          </cell>
          <cell r="C4473" t="str">
            <v>un</v>
          </cell>
          <cell r="D4473" t="str">
            <v>3.541,29</v>
          </cell>
        </row>
        <row r="4474">
          <cell r="A4474" t="str">
            <v>98084</v>
          </cell>
          <cell r="B4474" t="str">
            <v>Tanque séptico retangular, em alvenaria com blocos de concreto, dimensões internas: 1,4 x 3,2 x 1,8 m, volume útil: 6272 l (para 32 contribuintes). Af_05/2018</v>
          </cell>
          <cell r="C4474" t="str">
            <v>un</v>
          </cell>
          <cell r="D4474" t="str">
            <v>4.980,02</v>
          </cell>
        </row>
        <row r="4475">
          <cell r="A4475" t="str">
            <v>98085</v>
          </cell>
          <cell r="B4475" t="str">
            <v>Tanque séptico retangular, em alvenaria com blocos de concreto, dimensões internas: 1,6 x 4,4 x 1,8 m, volume útil: 9856 l (para 68 contribuintes). Af_05/2018</v>
          </cell>
          <cell r="C4475" t="str">
            <v>un</v>
          </cell>
          <cell r="D4475" t="str">
            <v>6.754,49</v>
          </cell>
        </row>
        <row r="4476">
          <cell r="A4476" t="str">
            <v>98086</v>
          </cell>
          <cell r="B4476" t="str">
            <v>Tanque séptico retangular, em alvenaria com blocos de concreto, dimensões internas: 1,6 x 4,8 x 2,0 m, volume útil: 12288 l (para 86 contribuintes). Af_05/2018</v>
          </cell>
          <cell r="C4476" t="str">
            <v>un</v>
          </cell>
          <cell r="D4476" t="str">
            <v>7.640,67</v>
          </cell>
        </row>
        <row r="4477">
          <cell r="A4477" t="str">
            <v>98087</v>
          </cell>
          <cell r="B4477" t="str">
            <v>Tanque séptico retangular, em alvenaria com blocos de concreto, dimensões internas: 1,6 x 4,6 x 2,4 m, volume útil: 14720 l (para 105 contribuintes). Af_05/2018</v>
          </cell>
          <cell r="C4477" t="str">
            <v>un</v>
          </cell>
          <cell r="D4477" t="str">
            <v>8.183,40</v>
          </cell>
        </row>
        <row r="4478">
          <cell r="A4478" t="str">
            <v>98088</v>
          </cell>
          <cell r="B4478" t="str">
            <v>Filtro anaeróbio retangular, em alvenaria com blocos de concreto, dimensões internas: 0,8 x 1,2 x 1,67 m, volume útil: 1152 l (para 5 contribuintes). Af_05/2018</v>
          </cell>
          <cell r="C4478" t="str">
            <v>un</v>
          </cell>
          <cell r="D4478" t="str">
            <v>2.284,92</v>
          </cell>
        </row>
        <row r="4479">
          <cell r="A4479" t="str">
            <v>98089</v>
          </cell>
          <cell r="B4479" t="str">
            <v>Filtro anaeróbio retangular, em alvenaria com blocos de concreto, dimensões internas: 1,2 x 1,8 x 1,67 m, volume útil: 2592 l (para 13 contribuintes). Af_05/2018</v>
          </cell>
          <cell r="C4479" t="str">
            <v>un</v>
          </cell>
          <cell r="D4479" t="str">
            <v>3.623,54</v>
          </cell>
        </row>
        <row r="4480">
          <cell r="A4480" t="str">
            <v>98090</v>
          </cell>
          <cell r="B4480" t="str">
            <v>Filtro anaeróbio retangular, em alvenaria com blocos de concreto, dimensões internas: 1,4 x 3,0 x 1,67 m, volume útil: 5040 l (para 32 contribuintes). Af_05/2018</v>
          </cell>
          <cell r="C4480" t="str">
            <v>un</v>
          </cell>
          <cell r="D4480" t="str">
            <v>5.704,64</v>
          </cell>
        </row>
        <row r="4481">
          <cell r="A4481" t="str">
            <v>98091</v>
          </cell>
          <cell r="B4481" t="str">
            <v>Filtro anaeróbio retangular, em alvenaria com blocos de concreto, dimensões internas: 1,4 x 4,2 x 1,67 m, volume útil: 7056 l (para 67 contribuintes). Af_05/2018</v>
          </cell>
          <cell r="C4481" t="str">
            <v>un</v>
          </cell>
          <cell r="D4481" t="str">
            <v>7.358,25</v>
          </cell>
        </row>
        <row r="4482">
          <cell r="A4482" t="str">
            <v>98092</v>
          </cell>
          <cell r="B4482" t="str">
            <v>Filtro anaeróbio retangular, em alvenaria com blocos de concreto, dimensões internas: 1,6 x 4,6 x 1,67 m, volume útil: 8832 l (para 84 contribuintes). Af_05/2018</v>
          </cell>
          <cell r="C4482" t="str">
            <v>un</v>
          </cell>
          <cell r="D4482" t="str">
            <v>8.666,60</v>
          </cell>
        </row>
        <row r="4483">
          <cell r="A4483" t="str">
            <v>98093</v>
          </cell>
          <cell r="B4483" t="str">
            <v>Filtro anaeróbio retangular, em alvenaria com blocos de concreto, dimensões internas: 1,6 x 5,6 x 1,67 m, volume útil: 10752 l (para 103 contribuintes). Af_05/2018</v>
          </cell>
          <cell r="C4483" t="str">
            <v>un</v>
          </cell>
          <cell r="D4483" t="str">
            <v>10.234,50</v>
          </cell>
        </row>
        <row r="4484">
          <cell r="A4484" t="str">
            <v>98094</v>
          </cell>
          <cell r="B4484" t="str">
            <v>Sumidouro retangular, em alvenaria com blocos de concreto, dimensões internas: 0,8 x 1,4 x 3,0 m, área de infiltração: 13,2 m² (para 5 contribuintes). Af_05/2018</v>
          </cell>
          <cell r="C4484" t="str">
            <v>un</v>
          </cell>
          <cell r="D4484" t="str">
            <v>1.881,18</v>
          </cell>
        </row>
        <row r="4485">
          <cell r="A4485" t="str">
            <v>98099</v>
          </cell>
          <cell r="B4485" t="str">
            <v>Sumidouro retangular, em alvenaria com blocos de concreto, dimensões internas: 1,0 x 3,0 x 3,0 m, área de infiltração: 25 m² (para 10 contribuintes). Af_05/2018</v>
          </cell>
          <cell r="C4485" t="str">
            <v>un</v>
          </cell>
          <cell r="D4485" t="str">
            <v>3.231,98</v>
          </cell>
        </row>
        <row r="4486">
          <cell r="A4486" t="str">
            <v>98100</v>
          </cell>
          <cell r="B4486" t="str">
            <v>Sumidouro retangular, em alvenaria com blocos de concreto, dimensões internas: 1,6 x 3,4 x 3,0 m, área de infiltração: 32,9 m² (para 13 contribuintes). Af_05/2018</v>
          </cell>
          <cell r="C4486" t="str">
            <v>un</v>
          </cell>
          <cell r="D4486" t="str">
            <v>4.230,22</v>
          </cell>
        </row>
        <row r="4487">
          <cell r="A4487" t="str">
            <v>98101</v>
          </cell>
          <cell r="B4487" t="str">
            <v>Sumidouro retangular, em alvenaria com blocos de concreto, dimensões internas: 1,6 x 5,8 x 3,0 m, área de infiltração: 50 m² (para 20 contribuintes). Af_05/2018</v>
          </cell>
          <cell r="C4487" t="str">
            <v>un</v>
          </cell>
          <cell r="D4487" t="str">
            <v>6.264,45</v>
          </cell>
        </row>
        <row r="4488">
          <cell r="A4488" t="str">
            <v>98109</v>
          </cell>
          <cell r="B4488" t="str">
            <v>Caixa de gordura especial (capacidade: 312 l - para até 146 pessoas servidas no pico), retangular, em alvenaria com blocos de concreto, dimensões internas = 0,4x1,2 m, altura interna = 1 m. Af_05/2018</v>
          </cell>
          <cell r="C4488" t="str">
            <v>un</v>
          </cell>
          <cell r="D4488" t="str">
            <v>582,34</v>
          </cell>
        </row>
        <row r="4489">
          <cell r="A4489" t="str">
            <v>98110</v>
          </cell>
          <cell r="B4489" t="str">
            <v>Caixa de gordura pequena (capacidade: 19 l), circular, em pvc, diâmetro interno= 0,3 m. Af_05/2018</v>
          </cell>
          <cell r="C4489" t="str">
            <v>un</v>
          </cell>
          <cell r="D4489" t="str">
            <v>402,77</v>
          </cell>
        </row>
        <row r="4490">
          <cell r="A4490" t="str">
            <v>98111</v>
          </cell>
          <cell r="B4490" t="str">
            <v>Caixa de inspeção para aterramento, circular, em polietileno, diâmetro interno = 0,3 m. Af_05/2018</v>
          </cell>
          <cell r="C4490" t="str">
            <v>un</v>
          </cell>
          <cell r="D4490" t="str">
            <v>20,62</v>
          </cell>
        </row>
        <row r="4491">
          <cell r="A4491" t="str">
            <v>98114</v>
          </cell>
          <cell r="B4491" t="str">
            <v>Tampa circular para esgoto e drenagem, em ferro fundido, diâmetro interno = 0,6 m. Af_05/2018</v>
          </cell>
          <cell r="C4491" t="str">
            <v>un</v>
          </cell>
          <cell r="D4491" t="str">
            <v>403,02</v>
          </cell>
        </row>
        <row r="4492">
          <cell r="A4492" t="str">
            <v>98115</v>
          </cell>
          <cell r="B4492" t="str">
            <v>Tampa circular para esgoto e drenagem, em concreto pré-moldado, diâmetro interno = 0,6 m. Af_05/2018</v>
          </cell>
          <cell r="C4492" t="str">
            <v>un</v>
          </cell>
          <cell r="D4492" t="str">
            <v>85,44</v>
          </cell>
        </row>
        <row r="4493">
          <cell r="A4493" t="str">
            <v>89957</v>
          </cell>
          <cell r="B4493" t="str">
            <v>Ponto de consumo terminal de água fria (subramal) com tubulação de pvc, dn 25 mm, instalado em ramal de água, inclusos rasgo e chumbamento em alvenaria. Af_12/2014</v>
          </cell>
          <cell r="C4493" t="str">
            <v>un</v>
          </cell>
          <cell r="D4493" t="str">
            <v>106,08</v>
          </cell>
        </row>
        <row r="4494">
          <cell r="A4494" t="str">
            <v>89959</v>
          </cell>
          <cell r="B4494" t="str">
            <v>Ponto de consumo terminal de água quente (subramal) com tubulação de cpvc, dn 22 mm, instalado em ramal de água, inclusos rasgo e chumbamento em alvenaria. Af_12/2014</v>
          </cell>
          <cell r="C4494" t="str">
            <v>un</v>
          </cell>
          <cell r="D4494" t="str">
            <v>158,29</v>
          </cell>
        </row>
        <row r="4495">
          <cell r="A4495" t="str">
            <v>40729</v>
          </cell>
          <cell r="B4495" t="str">
            <v>Valvula descarga 1.1/2" Com registro, acabamento em metal cromado - fornecimento e instalacao</v>
          </cell>
          <cell r="C4495" t="str">
            <v>un</v>
          </cell>
          <cell r="D4495" t="str">
            <v>204,34</v>
          </cell>
        </row>
        <row r="4496">
          <cell r="A4496" t="str">
            <v>73795/5</v>
          </cell>
          <cell r="B4496" t="str">
            <v>Válvula de retenção vertical ø 50mm (2") - fornecimento e instalação</v>
          </cell>
          <cell r="C4496" t="str">
            <v>un</v>
          </cell>
          <cell r="D4496" t="str">
            <v>133,97</v>
          </cell>
        </row>
        <row r="4497">
          <cell r="A4497" t="str">
            <v>73795/9</v>
          </cell>
          <cell r="B4497" t="str">
            <v>Valvula de retencao horizontal ø 25mm (1) - fornecimento e instalacao</v>
          </cell>
          <cell r="C4497" t="str">
            <v>un</v>
          </cell>
          <cell r="D4497" t="str">
            <v>105,28</v>
          </cell>
        </row>
        <row r="4498">
          <cell r="A4498" t="str">
            <v>73795/10</v>
          </cell>
          <cell r="B4498" t="str">
            <v>Válvula de retenção horizontal ø 32mm (1.1/4") - Fornecimento e instalação</v>
          </cell>
          <cell r="C4498" t="str">
            <v>un</v>
          </cell>
          <cell r="D4498" t="str">
            <v>146,82</v>
          </cell>
        </row>
        <row r="4499">
          <cell r="A4499" t="str">
            <v>74093/1</v>
          </cell>
          <cell r="B4499" t="str">
            <v>Valvula pe com crivo bronze 1.1/4" - Fornecimento e instalacao</v>
          </cell>
          <cell r="C4499" t="str">
            <v>un</v>
          </cell>
          <cell r="D4499" t="str">
            <v>89,53</v>
          </cell>
        </row>
        <row r="4500">
          <cell r="A4500" t="str">
            <v>74169/1</v>
          </cell>
          <cell r="B4500" t="str">
            <v>Registro/valvula globo angular 45 graus em latao para hidrantes de incêndio predial dn 2.1/2, com volante, classe de pressao de ate 200 psi - fornecimento e instalacao</v>
          </cell>
          <cell r="C4500" t="str">
            <v>un</v>
          </cell>
          <cell r="D4500" t="str">
            <v>207,17</v>
          </cell>
        </row>
        <row r="4501">
          <cell r="A4501" t="str">
            <v>89349</v>
          </cell>
          <cell r="B4501" t="str">
            <v>Registro de pressão bruto, latão, roscável, 1/2", fornecido e instalado em ramal de água. Af_12/2014</v>
          </cell>
          <cell r="C4501" t="str">
            <v>un</v>
          </cell>
          <cell r="D4501" t="str">
            <v>24,18</v>
          </cell>
        </row>
        <row r="4502">
          <cell r="A4502" t="str">
            <v>89351</v>
          </cell>
          <cell r="B4502" t="str">
            <v>Registro de pressão bruto, latão,  roscável, 3/4, fornecido e instalado em ramal de água. Af_12/2014</v>
          </cell>
          <cell r="C4502" t="str">
            <v>un</v>
          </cell>
          <cell r="D4502" t="str">
            <v>27,42</v>
          </cell>
        </row>
        <row r="4503">
          <cell r="A4503" t="str">
            <v>89352</v>
          </cell>
          <cell r="B4503" t="str">
            <v>Registro de gaveta bruto, latão, roscável, 1/2", fornecido e instalado em ramal de água. Af_12/2014</v>
          </cell>
          <cell r="C4503" t="str">
            <v>un</v>
          </cell>
          <cell r="D4503" t="str">
            <v>31,05</v>
          </cell>
        </row>
        <row r="4504">
          <cell r="A4504" t="str">
            <v>89353</v>
          </cell>
          <cell r="B4504" t="str">
            <v>Registro de gaveta bruto, latão, roscável, 3/4", fornecido e instalado em ramal de água. Af_12/2014</v>
          </cell>
          <cell r="C4504" t="str">
            <v>un</v>
          </cell>
          <cell r="D4504" t="str">
            <v>32,34</v>
          </cell>
        </row>
        <row r="4505">
          <cell r="A4505" t="str">
            <v>89354</v>
          </cell>
          <cell r="B4505" t="str">
            <v>Misturador monocomando para chuveiro, base bruta e acabamento cromado, fornecido e instalado em ramal de água. Af_12/2014</v>
          </cell>
          <cell r="C4505" t="str">
            <v>un</v>
          </cell>
          <cell r="D4505" t="str">
            <v>201,81</v>
          </cell>
        </row>
        <row r="4506">
          <cell r="A4506" t="str">
            <v>89969</v>
          </cell>
          <cell r="B4506" t="str">
            <v>Kit de registro de pressão bruto de latão ½", inclusive conexões,  roscável, instalado em ramal de água fria - fornecimento e instalação. Af_12/2014</v>
          </cell>
          <cell r="C4506" t="str">
            <v>un</v>
          </cell>
          <cell r="D4506" t="str">
            <v>34,29</v>
          </cell>
        </row>
        <row r="4507">
          <cell r="A4507" t="str">
            <v>89970</v>
          </cell>
          <cell r="B4507" t="str">
            <v>Kit de registro de pressão bruto de latão ¾", inclusive conexões, roscável, instalado em ramal de água fria - fornecimento e instalação. Af_12/2014</v>
          </cell>
          <cell r="C4507" t="str">
            <v>un</v>
          </cell>
          <cell r="D4507" t="str">
            <v>37,92</v>
          </cell>
        </row>
        <row r="4508">
          <cell r="A4508" t="str">
            <v>89971</v>
          </cell>
          <cell r="B4508" t="str">
            <v>Kit de registro de gaveta bruto de latão ½", inclusive conexões, roscável, instalado em ramal de água fria - fornecimento e instalação. Af_12/2014</v>
          </cell>
          <cell r="C4508" t="str">
            <v>un</v>
          </cell>
          <cell r="D4508" t="str">
            <v>39,49</v>
          </cell>
        </row>
        <row r="4509">
          <cell r="A4509" t="str">
            <v>89972</v>
          </cell>
          <cell r="B4509" t="str">
            <v>Kit de registro de gaveta bruto de latão ¾", inclusive conexões, roscável, instalado em ramal de água fria - fornecimento e instalação. Af_12/2014</v>
          </cell>
          <cell r="C4509" t="str">
            <v>un</v>
          </cell>
          <cell r="D4509" t="str">
            <v>42,34</v>
          </cell>
        </row>
        <row r="4510">
          <cell r="A4510" t="str">
            <v>89973</v>
          </cell>
          <cell r="B4510" t="str">
            <v>Kit de misturador base bruta de latão ¾" monocomando para chuveiro, inclusive conexões, instalado em ramal de água - fornecimento e instalação. Af_12/2014</v>
          </cell>
          <cell r="C4510" t="str">
            <v>un</v>
          </cell>
          <cell r="D4510" t="str">
            <v>324,05</v>
          </cell>
        </row>
        <row r="4511">
          <cell r="A4511" t="str">
            <v>89974</v>
          </cell>
          <cell r="B4511" t="str">
            <v>Kit de tê misturador em cpvc ¾" com duplo comando para chuveiro, inclusive conexões, instalado em ramal de água - fornecimento e instalação. Af_12/2014</v>
          </cell>
          <cell r="C4511" t="str">
            <v>un</v>
          </cell>
          <cell r="D4511" t="str">
            <v>186,08</v>
          </cell>
        </row>
        <row r="4512">
          <cell r="A4512" t="str">
            <v>89984</v>
          </cell>
          <cell r="B4512" t="str">
            <v>Registro de pressão bruto, latão, roscável, 1/2", com acabamento e canopla cromados. Fornecido e instalado em ramal de água. Af_12/2014</v>
          </cell>
          <cell r="C4512" t="str">
            <v>un</v>
          </cell>
          <cell r="D4512" t="str">
            <v>65,40</v>
          </cell>
        </row>
        <row r="4513">
          <cell r="A4513" t="str">
            <v>89985</v>
          </cell>
          <cell r="B4513" t="str">
            <v>Registro de pressão bruto, latão, roscável, 3/4", com acabamento e canopla cromados. Fornecido e instalado em ramal de água. Af_12/2014</v>
          </cell>
          <cell r="C4513" t="str">
            <v>un</v>
          </cell>
          <cell r="D4513" t="str">
            <v>67,27</v>
          </cell>
        </row>
        <row r="4514">
          <cell r="A4514" t="str">
            <v>89986</v>
          </cell>
          <cell r="B4514" t="str">
            <v>Registro de gaveta bruto, latão, roscável, 1/2", com acabamento e canopla cromados. Fornecido e instalado em ramal de água. Af_12/2014</v>
          </cell>
          <cell r="C4514" t="str">
            <v>un</v>
          </cell>
          <cell r="D4514" t="str">
            <v>63,82</v>
          </cell>
        </row>
        <row r="4515">
          <cell r="A4515" t="str">
            <v>89987</v>
          </cell>
          <cell r="B4515" t="str">
            <v>Registro de gaveta bruto, latão, roscável, 3/4", com acabamento e canopla cromados. Fornecido e instalado em ramal de água. Af_12/2014</v>
          </cell>
          <cell r="C4515" t="str">
            <v>un</v>
          </cell>
          <cell r="D4515" t="str">
            <v>70,72</v>
          </cell>
        </row>
        <row r="4516">
          <cell r="A4516" t="str">
            <v>90371</v>
          </cell>
          <cell r="B4516" t="str">
            <v>Registro de esfera, pvc, roscável, 3/4", fornecido e instalado em ramal de água. Af_03/2015</v>
          </cell>
          <cell r="C4516" t="str">
            <v>un</v>
          </cell>
          <cell r="D4516" t="str">
            <v>28,30</v>
          </cell>
        </row>
        <row r="4517">
          <cell r="A4517" t="str">
            <v>94489</v>
          </cell>
          <cell r="B4517" t="str">
            <v>Registro de esfera, pvc, soldável, dn  25 mm, instalado em reservação de água de edificação que possua reservatório de fibra/fibrocimento   fornecimento e instalação. Af_06/2016</v>
          </cell>
          <cell r="C4517" t="str">
            <v>un</v>
          </cell>
          <cell r="D4517" t="str">
            <v>24,63</v>
          </cell>
        </row>
        <row r="4518">
          <cell r="A4518" t="str">
            <v>94490</v>
          </cell>
          <cell r="B4518" t="str">
            <v>Registro de esfera, pvc, soldável, dn  32 mm, instalado em reservação de água de edificação que possua reservatório de fibra/fibrocimento   fornecimento e instalação. Af_06/2016</v>
          </cell>
          <cell r="C4518" t="str">
            <v>un</v>
          </cell>
          <cell r="D4518" t="str">
            <v>40,96</v>
          </cell>
        </row>
        <row r="4519">
          <cell r="A4519" t="str">
            <v>94491</v>
          </cell>
          <cell r="B4519" t="str">
            <v>Registro de esfera, pvc, soldável, dn  40 mm, instalado em reservação de água de edificação que possua reservatório de fibra/fibrocimento   fornecimento e instalação. Af_06/2016</v>
          </cell>
          <cell r="C4519" t="str">
            <v>un</v>
          </cell>
          <cell r="D4519" t="str">
            <v>56,10</v>
          </cell>
        </row>
        <row r="4520">
          <cell r="A4520" t="str">
            <v>94492</v>
          </cell>
          <cell r="B4520" t="str">
            <v>Registro de esfera, pvc, soldável, dn  50 mm, instalado em reservação de água de edificação que possua reservatório de fibra/fibrocimento   fornecimento e instalação. Af_06/2016</v>
          </cell>
          <cell r="C4520" t="str">
            <v>un</v>
          </cell>
          <cell r="D4520" t="str">
            <v>57,57</v>
          </cell>
        </row>
        <row r="4521">
          <cell r="A4521" t="str">
            <v>94493</v>
          </cell>
          <cell r="B4521" t="str">
            <v>Registro de esfera, pvc, soldável, dn  60 mm, instalado em reservação de água de edificação que possua reservatório de fibra/fibrocimento   fornecimento e instalação. Af_06/2016</v>
          </cell>
          <cell r="C4521" t="str">
            <v>un</v>
          </cell>
          <cell r="D4521" t="str">
            <v>104,78</v>
          </cell>
        </row>
        <row r="4522">
          <cell r="A4522" t="str">
            <v>94494</v>
          </cell>
          <cell r="B4522" t="str">
            <v>Registro de gaveta bruto, latão, roscável, 3/4, instalado em reservação de água de edificação que possua reservatório de fibra/fibrocimento  fornecimento e instalação. Af_06/2016</v>
          </cell>
          <cell r="C4522" t="str">
            <v>un</v>
          </cell>
          <cell r="D4522" t="str">
            <v>53,43</v>
          </cell>
        </row>
        <row r="4523">
          <cell r="A4523" t="str">
            <v>94495</v>
          </cell>
          <cell r="B4523" t="str">
            <v>Registro de gaveta bruto, latão, roscável, 1, instalado em reservação de água de edificação que possua reservatório de fibra/fibrocimento  fornecimento e instalação. Af_06/2016</v>
          </cell>
          <cell r="C4523" t="str">
            <v>un</v>
          </cell>
          <cell r="D4523" t="str">
            <v>67,83</v>
          </cell>
        </row>
        <row r="4524">
          <cell r="A4524" t="str">
            <v>94496</v>
          </cell>
          <cell r="B4524" t="str">
            <v>Registro de gaveta bruto, latão, roscável, 1 1/4, instalado em reservação de água de edificação que possua reservatório de fibra/fibrocimento  fornecimento e instalação. Af_06/2016</v>
          </cell>
          <cell r="C4524" t="str">
            <v>un</v>
          </cell>
          <cell r="D4524" t="str">
            <v>82,70</v>
          </cell>
        </row>
        <row r="4525">
          <cell r="A4525" t="str">
            <v>94497</v>
          </cell>
          <cell r="B4525" t="str">
            <v>Registro de gaveta bruto, latão, roscável, 1 1/2, instalado em reservação de água de edificação que possua reservatório de fibra/fibrocimento  fornecimento e instalação. Af_06/2016</v>
          </cell>
          <cell r="C4525" t="str">
            <v>un</v>
          </cell>
          <cell r="D4525" t="str">
            <v>96,75</v>
          </cell>
        </row>
        <row r="4526">
          <cell r="A4526" t="str">
            <v>94498</v>
          </cell>
          <cell r="B4526" t="str">
            <v>Registro de gaveta bruto, latão, roscável, 2, instalado em reservação de água de edificação que possua reservatório de fibra/fibrocimento  fornecimento e instalação. Af_06/2016</v>
          </cell>
          <cell r="C4526" t="str">
            <v>un</v>
          </cell>
          <cell r="D4526" t="str">
            <v>124,56</v>
          </cell>
        </row>
        <row r="4527">
          <cell r="A4527" t="str">
            <v>94499</v>
          </cell>
          <cell r="B4527" t="str">
            <v>Registro de gaveta bruto, latão, roscável, 2 1/2, instalado em reservação de água de edificação que possua reservatório de fibra/fibrocimento  fornecimento e instalação. Af_06/2016</v>
          </cell>
          <cell r="C4527" t="str">
            <v>un</v>
          </cell>
          <cell r="D4527" t="str">
            <v>225,65</v>
          </cell>
        </row>
        <row r="4528">
          <cell r="A4528" t="str">
            <v>94500</v>
          </cell>
          <cell r="B4528" t="str">
            <v>Registro de gaveta bruto, latão, roscável, 3, instalado em reservação de água de edificação que possua reservatório de fibra/fibrocimento  fornecimento e instalação. Af_06/2016</v>
          </cell>
          <cell r="C4528" t="str">
            <v>un</v>
          </cell>
          <cell r="D4528" t="str">
            <v>268,02</v>
          </cell>
        </row>
        <row r="4529">
          <cell r="A4529" t="str">
            <v>94501</v>
          </cell>
          <cell r="B4529" t="str">
            <v>Registro de gaveta bruto, latão, roscável, 4, instalado em reservação de água de edificação que possua reservatório de fibra/fibrocimento  fornecimento e instalação. Af_06/2016</v>
          </cell>
          <cell r="C4529" t="str">
            <v>un</v>
          </cell>
          <cell r="D4529" t="str">
            <v>524,16</v>
          </cell>
        </row>
        <row r="4530">
          <cell r="A4530" t="str">
            <v>94792</v>
          </cell>
          <cell r="B4530" t="str">
            <v>Registro de gaveta bruto, latão, roscável, 1, com acabamento e canopla cromados, instalado em reservação de água de edificação que possua reservatório de fibra/fibrocimento  fornecimento e instalação. Af_06/2016</v>
          </cell>
          <cell r="C4530" t="str">
            <v>un</v>
          </cell>
          <cell r="D4530" t="str">
            <v>102,86</v>
          </cell>
        </row>
        <row r="4531">
          <cell r="A4531" t="str">
            <v>94793</v>
          </cell>
          <cell r="B4531" t="str">
            <v>Registro de gaveta bruto, latão, roscável, 1 1/4, com acabamento e canopla cromados, instalado em reservação de água de edificação que possua reservatório de fibra/fibrocimento  fornecimento e instalação. Af_06/2016</v>
          </cell>
          <cell r="C4531" t="str">
            <v>un</v>
          </cell>
          <cell r="D4531" t="str">
            <v>132,49</v>
          </cell>
        </row>
        <row r="4532">
          <cell r="A4532" t="str">
            <v>94794</v>
          </cell>
          <cell r="B4532" t="str">
            <v>Registro de gaveta bruto, latão, roscável, 1 1/2, com acabamento e canopla cromados, instalado em reservação de água de edificação que possua reservatório de fibra/fibrocimento  fornecimento e instalação. Af_06/2016</v>
          </cell>
          <cell r="C4532" t="str">
            <v>un</v>
          </cell>
          <cell r="D4532" t="str">
            <v>137,24</v>
          </cell>
        </row>
        <row r="4533">
          <cell r="A4533" t="str">
            <v>94795</v>
          </cell>
          <cell r="B4533" t="str">
            <v>Torneira de boia, roscável, 1/2 , fornecida e instalada em reservação de água. Af_06/2016</v>
          </cell>
          <cell r="C4533" t="str">
            <v>un</v>
          </cell>
          <cell r="D4533" t="str">
            <v>17,98</v>
          </cell>
        </row>
        <row r="4534">
          <cell r="A4534" t="str">
            <v>94796</v>
          </cell>
          <cell r="B4534" t="str">
            <v>Torneira de boia, roscável, 3/4 , fornecida e instalada em reservação de água. Af_06/2016</v>
          </cell>
          <cell r="C4534" t="str">
            <v>un</v>
          </cell>
          <cell r="D4534" t="str">
            <v>21,52</v>
          </cell>
        </row>
        <row r="4535">
          <cell r="A4535" t="str">
            <v>94797</v>
          </cell>
          <cell r="B4535" t="str">
            <v>Torneira de boia, roscável, 1, fornecida e instalada em reservação de água. Af_06/2016</v>
          </cell>
          <cell r="C4535" t="str">
            <v>un</v>
          </cell>
          <cell r="D4535" t="str">
            <v>32,26</v>
          </cell>
        </row>
        <row r="4536">
          <cell r="A4536" t="str">
            <v>94798</v>
          </cell>
          <cell r="B4536" t="str">
            <v>Torneira de boia, roscável, 1 1/4 , fornecida e instalada em reservação de água. Af_06/2016</v>
          </cell>
          <cell r="C4536" t="str">
            <v>un</v>
          </cell>
          <cell r="D4536" t="str">
            <v>66,70</v>
          </cell>
        </row>
        <row r="4537">
          <cell r="A4537" t="str">
            <v>94799</v>
          </cell>
          <cell r="B4537" t="str">
            <v>Torneira de boia, roscável, 1 1/2 , fornecida e instalada em reservação de água. Af_06/2016</v>
          </cell>
          <cell r="C4537" t="str">
            <v>un</v>
          </cell>
          <cell r="D4537" t="str">
            <v>65,75</v>
          </cell>
        </row>
        <row r="4538">
          <cell r="A4538" t="str">
            <v>94800</v>
          </cell>
          <cell r="B4538" t="str">
            <v>Torneira de boia, roscável, 2, fornecida e instalada em reservação de água. Af_06/2016</v>
          </cell>
          <cell r="C4538" t="str">
            <v>un</v>
          </cell>
          <cell r="D4538" t="str">
            <v>109,99</v>
          </cell>
        </row>
        <row r="4539">
          <cell r="A4539" t="str">
            <v>95248</v>
          </cell>
          <cell r="B4539" t="str">
            <v>Válvula de esfera bruta, bronze, roscável, 1/2  , instalado em reservação de água de edificação que possua reservatório de fibra/fibrocimento - fornecimento e instalação. Af_06/2016</v>
          </cell>
          <cell r="C4539" t="str">
            <v>un</v>
          </cell>
          <cell r="D4539" t="str">
            <v>63,91</v>
          </cell>
        </row>
        <row r="4540">
          <cell r="A4540" t="str">
            <v>95249</v>
          </cell>
          <cell r="B4540" t="str">
            <v>Válvula de esfera bruta, bronze, roscável, 3/4'', instalado em reservação de água de edificação que possua reservatório de fibra/fibrocimento - fornecimento e instalação. Af_06/2016</v>
          </cell>
          <cell r="C4540" t="str">
            <v>un</v>
          </cell>
          <cell r="D4540" t="str">
            <v>69,37</v>
          </cell>
        </row>
        <row r="4541">
          <cell r="A4541" t="str">
            <v>95250</v>
          </cell>
          <cell r="B4541" t="str">
            <v>Válvula de esfera bruta, bronze, roscável, 1'', instalado em reservação de água de edificação que possua reservatório de fibra/fibrocimento -   fornecimento e instalação. Af_06/2016</v>
          </cell>
          <cell r="C4541" t="str">
            <v>un</v>
          </cell>
          <cell r="D4541" t="str">
            <v>83,66</v>
          </cell>
        </row>
        <row r="4542">
          <cell r="A4542" t="str">
            <v>95251</v>
          </cell>
          <cell r="B4542" t="str">
            <v>Válvula de esfera bruta, bronze, roscável, 1 1/4'', instalado em reservação de água de edificação que possua reservatório de fibra/fibrocimento -   fornecimento e instalação. Af_06/2016</v>
          </cell>
          <cell r="C4542" t="str">
            <v>un</v>
          </cell>
          <cell r="D4542" t="str">
            <v>111,31</v>
          </cell>
        </row>
        <row r="4543">
          <cell r="A4543" t="str">
            <v>95252</v>
          </cell>
          <cell r="B4543" t="str">
            <v>Válvula de esfera bruta, bronze, roscável, 1 1/2'', instalado em reservação de água de edificação que possua reservatório de fibra/fibrocimento -   fornecimento e instalação. Af_06/2016</v>
          </cell>
          <cell r="C4543" t="str">
            <v>un</v>
          </cell>
          <cell r="D4543" t="str">
            <v>128,15</v>
          </cell>
        </row>
        <row r="4544">
          <cell r="A4544" t="str">
            <v>95253</v>
          </cell>
          <cell r="B4544" t="str">
            <v>Válvula de esfera bruta, bronze, roscável, 2'', instalado em reservação de água de edificação que possua reservatório de fibra/fibrocimento - fornecimento e instalação. Af_06/2016</v>
          </cell>
          <cell r="C4544" t="str">
            <v>un</v>
          </cell>
          <cell r="D4544" t="str">
            <v>183,05</v>
          </cell>
        </row>
        <row r="4545">
          <cell r="A4545" t="str">
            <v>99619</v>
          </cell>
          <cell r="B4545" t="str">
            <v>Válvula de retenção horizontal, de bronze, roscável, 3/4" - fornecimento e instalação. Af_01/2019</v>
          </cell>
          <cell r="C4545" t="str">
            <v>un</v>
          </cell>
          <cell r="D4545" t="str">
            <v>68,91</v>
          </cell>
        </row>
        <row r="4546">
          <cell r="A4546" t="str">
            <v>99620</v>
          </cell>
          <cell r="B4546" t="str">
            <v>Válvula de retenção horizontal, de bronze, roscável, 1" - fornecimento e instalação. Af_01/2019</v>
          </cell>
          <cell r="C4546" t="str">
            <v>un</v>
          </cell>
          <cell r="D4546" t="str">
            <v>112,07</v>
          </cell>
        </row>
        <row r="4547">
          <cell r="A4547" t="str">
            <v>99621</v>
          </cell>
          <cell r="B4547" t="str">
            <v>Válvula de retenção horizontal, de bronze, roscável, 1 1/4" - fornecimento e instalação. Af_01/2019</v>
          </cell>
          <cell r="C4547" t="str">
            <v>un</v>
          </cell>
          <cell r="D4547" t="str">
            <v>154,21</v>
          </cell>
        </row>
        <row r="4548">
          <cell r="A4548" t="str">
            <v>99622</v>
          </cell>
          <cell r="B4548" t="str">
            <v>Válvula de retenção horizontal, de bronze, roscável, 1 1/2"  - fornecimento e instalação. Af_01/2019</v>
          </cell>
          <cell r="C4548" t="str">
            <v>un</v>
          </cell>
          <cell r="D4548" t="str">
            <v>168,91</v>
          </cell>
        </row>
        <row r="4549">
          <cell r="A4549" t="str">
            <v>99623</v>
          </cell>
          <cell r="B4549" t="str">
            <v>Válvula de retenção horizontal, de bronze, roscável, 2"  - fornecimento e instalação. Af_01/2019</v>
          </cell>
          <cell r="C4549" t="str">
            <v>un</v>
          </cell>
          <cell r="D4549" t="str">
            <v>226,20</v>
          </cell>
        </row>
        <row r="4550">
          <cell r="A4550" t="str">
            <v>99624</v>
          </cell>
          <cell r="B4550" t="str">
            <v>Válvula de retenção horizontal, de bronze, roscável, 2 1/2" - fornecimento e instalação. Af_01/2019</v>
          </cell>
          <cell r="C4550" t="str">
            <v>un</v>
          </cell>
          <cell r="D4550" t="str">
            <v>310,39</v>
          </cell>
        </row>
        <row r="4551">
          <cell r="A4551" t="str">
            <v>99625</v>
          </cell>
          <cell r="B4551" t="str">
            <v>Válvula de retenção horizontal, de bronze, roscável, 3" - fornecimento e instalação. Af_01/2019</v>
          </cell>
          <cell r="C4551" t="str">
            <v>un</v>
          </cell>
          <cell r="D4551" t="str">
            <v>418,36</v>
          </cell>
        </row>
        <row r="4552">
          <cell r="A4552" t="str">
            <v>99626</v>
          </cell>
          <cell r="B4552" t="str">
            <v>Válvula de retenção horizontal, de bronze, roscável, 4" - fornecimento e instalação. Af_01/2019</v>
          </cell>
          <cell r="C4552" t="str">
            <v>un</v>
          </cell>
          <cell r="D4552" t="str">
            <v>631,44</v>
          </cell>
        </row>
        <row r="4553">
          <cell r="A4553" t="str">
            <v>99627</v>
          </cell>
          <cell r="B4553" t="str">
            <v>Válvula de retenção vertical, de bronze, roscável, 1/2" - fornecimento e instalação. Af_01/2019</v>
          </cell>
          <cell r="C4553" t="str">
            <v>un</v>
          </cell>
          <cell r="D4553" t="str">
            <v>66,09</v>
          </cell>
        </row>
        <row r="4554">
          <cell r="A4554" t="str">
            <v>99628</v>
          </cell>
          <cell r="B4554" t="str">
            <v>Válvula de retenção vertical, de bronze, roscável, 3/4" - fornecimento e instalação. Af_01/2019</v>
          </cell>
          <cell r="C4554" t="str">
            <v>un</v>
          </cell>
          <cell r="D4554" t="str">
            <v>46,85</v>
          </cell>
        </row>
        <row r="4555">
          <cell r="A4555" t="str">
            <v>99629</v>
          </cell>
          <cell r="B4555" t="str">
            <v>Válvula de retenção vertical, de bronze, roscável, 1" - fornecimento e instalação. Af_01/2019</v>
          </cell>
          <cell r="C4555" t="str">
            <v>un</v>
          </cell>
          <cell r="D4555" t="str">
            <v>71,59</v>
          </cell>
        </row>
        <row r="4556">
          <cell r="A4556" t="str">
            <v>99630</v>
          </cell>
          <cell r="B4556" t="str">
            <v>Válvula de retenção vertical, de bronze, roscável, 1 1/4" - fornecimento e instalação. Af_01/2019</v>
          </cell>
          <cell r="C4556" t="str">
            <v>un</v>
          </cell>
          <cell r="D4556" t="str">
            <v>93,74</v>
          </cell>
        </row>
        <row r="4557">
          <cell r="A4557" t="str">
            <v>99631</v>
          </cell>
          <cell r="B4557" t="str">
            <v>Válvula de retenção vertical, de bronze, roscável, 1 1/2" - fornecimento e instalação. Af_01/2019</v>
          </cell>
          <cell r="C4557" t="str">
            <v>un</v>
          </cell>
          <cell r="D4557" t="str">
            <v>103,56</v>
          </cell>
        </row>
        <row r="4558">
          <cell r="A4558" t="str">
            <v>99632</v>
          </cell>
          <cell r="B4558" t="str">
            <v>Válvula de retenção vertical, de bronze, roscável, 2" - fornecimento e instalação. Af_01/2019</v>
          </cell>
          <cell r="C4558" t="str">
            <v>un</v>
          </cell>
          <cell r="D4558" t="str">
            <v>138,82</v>
          </cell>
        </row>
        <row r="4559">
          <cell r="A4559" t="str">
            <v>99633</v>
          </cell>
          <cell r="B4559" t="str">
            <v>Válvula de retenção vertical, de bronze, roscável, 3" - fornecimento e instalação. Af_01/2019</v>
          </cell>
          <cell r="C4559" t="str">
            <v>un</v>
          </cell>
          <cell r="D4559" t="str">
            <v>268,85</v>
          </cell>
        </row>
        <row r="4560">
          <cell r="A4560" t="str">
            <v>99634</v>
          </cell>
          <cell r="B4560" t="str">
            <v>Válvula de retenção vertical, de bronze, roscável, 4" - fornecimento e instalação. Af_01/2019</v>
          </cell>
          <cell r="C4560" t="str">
            <v>un</v>
          </cell>
          <cell r="D4560" t="str">
            <v>443,33</v>
          </cell>
        </row>
        <row r="4561">
          <cell r="A4561" t="str">
            <v>99635</v>
          </cell>
          <cell r="B4561" t="str">
            <v>Válvula de descarga metálica, base 1 1/2 ", acabamento metalico cromado - fornecimento e instalação. Af_01/2019</v>
          </cell>
          <cell r="C4561" t="str">
            <v>un</v>
          </cell>
          <cell r="D4561" t="str">
            <v>202,16</v>
          </cell>
        </row>
        <row r="4562">
          <cell r="A4562" t="str">
            <v>95634</v>
          </cell>
          <cell r="B4562" t="str">
            <v>Kit cavalete para medição de água - entrada principal, em pvc soldável dn 20 (½")   fornecimento e instalação (exclusive hidrômetro). Af_11/2016</v>
          </cell>
          <cell r="C4562" t="str">
            <v>un</v>
          </cell>
          <cell r="D4562" t="str">
            <v>104,62</v>
          </cell>
        </row>
        <row r="4563">
          <cell r="A4563" t="str">
            <v>95635</v>
          </cell>
          <cell r="B4563" t="str">
            <v>Kit cavalete para medição de água - entrada principal, em pvc soldável dn 25 (¾")   fornecimento e instalação (exclusive hidrômetro). Af_11/2016</v>
          </cell>
          <cell r="C4563" t="str">
            <v>un</v>
          </cell>
          <cell r="D4563" t="str">
            <v>114,68</v>
          </cell>
        </row>
        <row r="4564">
          <cell r="A4564" t="str">
            <v>95637</v>
          </cell>
          <cell r="B4564" t="str">
            <v>Kit cavalete para medição de água - entrada principal, em aço galvanizado dn 32 (1 ¼)  fornecimento e instalação (exclusive hidrômetro). Af_11/2016</v>
          </cell>
          <cell r="C4564" t="str">
            <v>un</v>
          </cell>
          <cell r="D4564" t="str">
            <v>392,09</v>
          </cell>
        </row>
        <row r="4565">
          <cell r="A4565" t="str">
            <v>95638</v>
          </cell>
          <cell r="B4565" t="str">
            <v>Kit cavalete para medição de água - entrada principal, em aço galvanizado dn 40 (1 ½)  fornecimento e instalação (exclusive hidrômetro). Af_11/2016</v>
          </cell>
          <cell r="C4565" t="str">
            <v>un</v>
          </cell>
          <cell r="D4565" t="str">
            <v>474,75</v>
          </cell>
        </row>
        <row r="4566">
          <cell r="A4566" t="str">
            <v>95639</v>
          </cell>
          <cell r="B4566" t="str">
            <v>Kit cavalete para medição de água - entrada principal, em aço galvanizado dn 50 (2)  fornecimento e instalação (exclusive hidrômetro). Af_11/2016</v>
          </cell>
          <cell r="C4566" t="str">
            <v>un</v>
          </cell>
          <cell r="D4566" t="str">
            <v>596,67</v>
          </cell>
        </row>
        <row r="4567">
          <cell r="A4567" t="str">
            <v>95641</v>
          </cell>
          <cell r="B4567" t="str">
            <v>Kit cavalete para medição de água - entrada individualizada, em pvc dn 25 (¾), para 2 medidores  fornecimento e instalação (exclusive hidrômetro). Af_11/2016</v>
          </cell>
          <cell r="C4567" t="str">
            <v>un</v>
          </cell>
          <cell r="D4567" t="str">
            <v>214,54</v>
          </cell>
        </row>
        <row r="4568">
          <cell r="A4568" t="str">
            <v>95642</v>
          </cell>
          <cell r="B4568" t="str">
            <v>Kit cavalete para medição de água - entrada individualizada, em pvc dn 25 (¾), para 3 medidores  fornecimento e instalação (exclusive hidrômetro). Af_11/2016</v>
          </cell>
          <cell r="C4568" t="str">
            <v>un</v>
          </cell>
          <cell r="D4568" t="str">
            <v>317,37</v>
          </cell>
        </row>
        <row r="4569">
          <cell r="A4569" t="str">
            <v>95643</v>
          </cell>
          <cell r="B4569" t="str">
            <v>Kit cavalete para medição de água - entrada individualizada, em pvc dn 25 (¾), para 4 medidores  fornecimento e instalação (exclusive hidrômetro). Af_11/2016</v>
          </cell>
          <cell r="C4569" t="str">
            <v>un</v>
          </cell>
          <cell r="D4569" t="str">
            <v>415,58</v>
          </cell>
        </row>
        <row r="4570">
          <cell r="A4570" t="str">
            <v>95644</v>
          </cell>
          <cell r="B4570" t="str">
            <v>Kit cavalete para medição de água - entrada individualizada, em pvc dn 32 (1), para 1 medidor  fornecimento e instalação (exclusive hidrômetro). Af_11/2016</v>
          </cell>
          <cell r="C4570" t="str">
            <v>un</v>
          </cell>
          <cell r="D4570" t="str">
            <v>154,83</v>
          </cell>
        </row>
        <row r="4571">
          <cell r="A4571" t="str">
            <v>95645</v>
          </cell>
          <cell r="B4571" t="str">
            <v>Kit cavalete para medição de água - entrada individualizada, em pvc dn 32 (1), para 2 medidores  fornecimento e instalação (exclusive hidrômetro). Af_11/2016</v>
          </cell>
          <cell r="C4571" t="str">
            <v>un</v>
          </cell>
          <cell r="D4571" t="str">
            <v>284,76</v>
          </cell>
        </row>
        <row r="4572">
          <cell r="A4572" t="str">
            <v>95646</v>
          </cell>
          <cell r="B4572" t="str">
            <v>Kit cavalete para medição de água - entrada individualizada, em pvc dn 32 (1), para 3 medidores  fornecimento e instalação (exclusive hidrômetro). Af_11/2016</v>
          </cell>
          <cell r="C4572" t="str">
            <v>un</v>
          </cell>
          <cell r="D4572" t="str">
            <v>424,32</v>
          </cell>
        </row>
        <row r="4573">
          <cell r="A4573" t="str">
            <v>95647</v>
          </cell>
          <cell r="B4573" t="str">
            <v>Kit cavalete para medição de água - entrada individualizada, em pvc dn 32 (1), para 4 medidores  fornecimento e instalação (exclusive hidrômetro). Af_11/2016</v>
          </cell>
          <cell r="C4573" t="str">
            <v>un</v>
          </cell>
          <cell r="D4573" t="str">
            <v>556,87</v>
          </cell>
        </row>
        <row r="4574">
          <cell r="A4574" t="str">
            <v>95673</v>
          </cell>
          <cell r="B4574" t="str">
            <v>Hidrômetro dn 20 (½), 1,5 m³/h  fornecimento e instalação. Af_11/2016</v>
          </cell>
          <cell r="C4574" t="str">
            <v>un</v>
          </cell>
          <cell r="D4574" t="str">
            <v>103,18</v>
          </cell>
        </row>
        <row r="4575">
          <cell r="A4575" t="str">
            <v>95674</v>
          </cell>
          <cell r="B4575" t="str">
            <v>Hidrômetro dn 20 (½), 3,0 m³/h  fornecimento e instalação. Af_11/2016</v>
          </cell>
          <cell r="C4575" t="str">
            <v>un</v>
          </cell>
          <cell r="D4575" t="str">
            <v>109,52</v>
          </cell>
        </row>
        <row r="4576">
          <cell r="A4576" t="str">
            <v>95675</v>
          </cell>
          <cell r="B4576" t="str">
            <v>Hidrômetro dn 25 (¾ ), 5,0 m³/h fornecimento e instalação. Af_11/2016</v>
          </cell>
          <cell r="C4576" t="str">
            <v>un</v>
          </cell>
          <cell r="D4576" t="str">
            <v>133,77</v>
          </cell>
        </row>
        <row r="4577">
          <cell r="A4577" t="str">
            <v>95676</v>
          </cell>
          <cell r="B4577" t="str">
            <v>Caixa em concreto pré-moldado para abrigo de hidrômetro com dn 20 (½)  fornecimento e instalação. Af_11/2016</v>
          </cell>
          <cell r="C4577" t="str">
            <v>un</v>
          </cell>
          <cell r="D4577" t="str">
            <v>65,75</v>
          </cell>
        </row>
        <row r="4578">
          <cell r="A4578" t="str">
            <v>97741</v>
          </cell>
          <cell r="B4578" t="str">
            <v>Kit cavalete para medição de água - entrada individualizada, em pvc dn 25 (¾), para 1 medidor  fornecimento e instalação (exclusive hidrômetro). Af_11/2016</v>
          </cell>
          <cell r="C4578" t="str">
            <v>un</v>
          </cell>
          <cell r="D4578" t="str">
            <v>119,41</v>
          </cell>
        </row>
        <row r="4579">
          <cell r="A4579" t="str">
            <v>72285</v>
          </cell>
          <cell r="B4579" t="str">
            <v>Caixa de areia 40x40x40cm em alvenaria - execução</v>
          </cell>
          <cell r="C4579" t="str">
            <v>un</v>
          </cell>
          <cell r="D4579" t="str">
            <v>75,77</v>
          </cell>
        </row>
        <row r="4580">
          <cell r="A4580" t="str">
            <v>90436</v>
          </cell>
          <cell r="B4580" t="str">
            <v>Furo em alvenaria para diâmetros menores ou iguais a 40 mm. Af_05/2015</v>
          </cell>
          <cell r="C4580" t="str">
            <v>un</v>
          </cell>
          <cell r="D4580" t="str">
            <v>11,47</v>
          </cell>
        </row>
        <row r="4581">
          <cell r="A4581" t="str">
            <v>90437</v>
          </cell>
          <cell r="B4581" t="str">
            <v>Furo em alvenaria para diâmetros maiores que 40 mm e menores ou iguais a 75 mm. Af_05/2015</v>
          </cell>
          <cell r="C4581" t="str">
            <v>un</v>
          </cell>
          <cell r="D4581" t="str">
            <v>27,86</v>
          </cell>
        </row>
        <row r="4582">
          <cell r="A4582" t="str">
            <v>90438</v>
          </cell>
          <cell r="B4582" t="str">
            <v>Furo em alvenaria para diâmetros maiores que 75 mm. Af_05/2015</v>
          </cell>
          <cell r="C4582" t="str">
            <v>un</v>
          </cell>
          <cell r="D4582" t="str">
            <v>39,94</v>
          </cell>
        </row>
        <row r="4583">
          <cell r="A4583" t="str">
            <v>90439</v>
          </cell>
          <cell r="B4583" t="str">
            <v>Furo em concreto para diâmetros menores ou iguais a 40 mm. Af_05/2015</v>
          </cell>
          <cell r="C4583" t="str">
            <v>un</v>
          </cell>
          <cell r="D4583" t="str">
            <v>45,81</v>
          </cell>
        </row>
        <row r="4584">
          <cell r="A4584" t="str">
            <v>90440</v>
          </cell>
          <cell r="B4584" t="str">
            <v>Furo em concreto para diâmetros maiores que 40 mm e menores ou iguais a 75 mm. Af_05/2015</v>
          </cell>
          <cell r="C4584" t="str">
            <v>un</v>
          </cell>
          <cell r="D4584" t="str">
            <v>73,39</v>
          </cell>
        </row>
        <row r="4585">
          <cell r="A4585" t="str">
            <v>90441</v>
          </cell>
          <cell r="B4585" t="str">
            <v>Furo em concreto para diâmetros maiores que 75 mm. Af_05/2015</v>
          </cell>
          <cell r="C4585" t="str">
            <v>un</v>
          </cell>
          <cell r="D4585" t="str">
            <v>93,74</v>
          </cell>
        </row>
        <row r="4586">
          <cell r="A4586" t="str">
            <v>90443</v>
          </cell>
          <cell r="B4586" t="str">
            <v>Rasgo em alvenaria para ramais/ distribuição com diametros menores ou iguais a 40 mm. Af_05/2015</v>
          </cell>
          <cell r="C4586" t="str">
            <v>m</v>
          </cell>
          <cell r="D4586" t="str">
            <v>10,42</v>
          </cell>
        </row>
        <row r="4587">
          <cell r="A4587" t="str">
            <v>90444</v>
          </cell>
          <cell r="B4587" t="str">
            <v>Rasgo em contrapiso para ramais/ distribuição com diâmetros menores ou iguais a 40 mm. Af_05/2015</v>
          </cell>
          <cell r="C4587" t="str">
            <v>m</v>
          </cell>
          <cell r="D4587" t="str">
            <v>19,65</v>
          </cell>
        </row>
        <row r="4588">
          <cell r="A4588" t="str">
            <v>90445</v>
          </cell>
          <cell r="B4588" t="str">
            <v>Rasgo em contrapiso para ramais/ distribuição com diâmetros maiores que 40 mm e menores ou iguais a 75 mm. Af_05/2015</v>
          </cell>
          <cell r="C4588" t="str">
            <v>m</v>
          </cell>
          <cell r="D4588" t="str">
            <v>20,99</v>
          </cell>
        </row>
        <row r="4589">
          <cell r="A4589" t="str">
            <v>90446</v>
          </cell>
          <cell r="B4589" t="str">
            <v>Rasgo em contrapiso para ramais/ distribuição com diâmetros maiores que 75 mm. Af_05/2015</v>
          </cell>
          <cell r="C4589" t="str">
            <v>m</v>
          </cell>
          <cell r="D4589" t="str">
            <v>22,80</v>
          </cell>
        </row>
        <row r="4590">
          <cell r="A4590" t="str">
            <v>90447</v>
          </cell>
          <cell r="B4590" t="str">
            <v>Rasgo em alvenaria para eletrodutos com diametros menores ou iguais a 40 mm. Af_05/2015</v>
          </cell>
          <cell r="C4590" t="str">
            <v>m</v>
          </cell>
          <cell r="D4590" t="str">
            <v>5,34</v>
          </cell>
        </row>
        <row r="4591">
          <cell r="A4591" t="str">
            <v>90451</v>
          </cell>
          <cell r="B4591" t="str">
            <v>Passante tipo peça em poliestireno para abertura para passagem de 1 tubo, fixado em laje. Af_05/2015</v>
          </cell>
          <cell r="C4591" t="str">
            <v>un</v>
          </cell>
          <cell r="D4591" t="str">
            <v>3,14</v>
          </cell>
        </row>
        <row r="4592">
          <cell r="A4592" t="str">
            <v>90452</v>
          </cell>
          <cell r="B4592" t="str">
            <v>Passante tipo peça em poliestireno para abertura para passagem de mais de 1 tubo, fixado em laje. Af_05/2015</v>
          </cell>
          <cell r="C4592" t="str">
            <v>un</v>
          </cell>
          <cell r="D4592" t="str">
            <v>9,49</v>
          </cell>
        </row>
        <row r="4593">
          <cell r="A4593" t="str">
            <v>90453</v>
          </cell>
          <cell r="B4593" t="str">
            <v>Passante tipo tubo de diâmetro menor ou igual a 40 mm, fixado em laje. Af_05/2015</v>
          </cell>
          <cell r="C4593" t="str">
            <v>un</v>
          </cell>
          <cell r="D4593" t="str">
            <v>2,13</v>
          </cell>
        </row>
        <row r="4594">
          <cell r="A4594" t="str">
            <v>90454</v>
          </cell>
          <cell r="B4594" t="str">
            <v>Passante tipo tubo de diâmetro maiores que 40 mm e menores ou iguais a 75 mm, fixado em laje. Af_05/2015</v>
          </cell>
          <cell r="C4594" t="str">
            <v>un</v>
          </cell>
          <cell r="D4594" t="str">
            <v>3,77</v>
          </cell>
        </row>
        <row r="4595">
          <cell r="A4595" t="str">
            <v>90455</v>
          </cell>
          <cell r="B4595" t="str">
            <v>Passante tipo tubo de diâmetro maior que 75 mm, fixado em laje. Af_05/2015</v>
          </cell>
          <cell r="C4595" t="str">
            <v>un</v>
          </cell>
          <cell r="D4595" t="str">
            <v>5,02</v>
          </cell>
        </row>
        <row r="4596">
          <cell r="A4596" t="str">
            <v>90456</v>
          </cell>
          <cell r="B4596" t="str">
            <v>Quebra em alvenaria para instalação de caixa de tomada (4x4 ou 4x2). Af_05/2015</v>
          </cell>
          <cell r="C4596" t="str">
            <v>un</v>
          </cell>
          <cell r="D4596" t="str">
            <v>3,34</v>
          </cell>
        </row>
        <row r="4597">
          <cell r="A4597" t="str">
            <v>90457</v>
          </cell>
          <cell r="B4597" t="str">
            <v>Quebra em alvenaria para instalação de quadro distribuição pequeno (19x25 cm). Af_05/2015</v>
          </cell>
          <cell r="C4597" t="str">
            <v>un</v>
          </cell>
          <cell r="D4597" t="str">
            <v>7,63</v>
          </cell>
        </row>
        <row r="4598">
          <cell r="A4598" t="str">
            <v>90458</v>
          </cell>
          <cell r="B4598" t="str">
            <v>Quebra em alvenaria para instalação de quadro distribuição grande (76x40 cm). Af_05/2015</v>
          </cell>
          <cell r="C4598" t="str">
            <v>un</v>
          </cell>
          <cell r="D4598" t="str">
            <v>21,66</v>
          </cell>
        </row>
        <row r="4599">
          <cell r="A4599" t="str">
            <v>90459</v>
          </cell>
          <cell r="B4599" t="str">
            <v>Quebra em alvenaria para instalação de abrigo para mangueiras (90x60 cm). Af_05/2015</v>
          </cell>
          <cell r="C4599" t="str">
            <v>un</v>
          </cell>
          <cell r="D4599" t="str">
            <v>30,53</v>
          </cell>
        </row>
        <row r="4600">
          <cell r="A4600" t="str">
            <v>90460</v>
          </cell>
          <cell r="B4600" t="str">
            <v>Perfilado de seção 38x76 mm para suporte de até 3 tubos horizontais. Af_05/2015</v>
          </cell>
          <cell r="C4600" t="str">
            <v>m</v>
          </cell>
          <cell r="D4600" t="str">
            <v>23,89</v>
          </cell>
        </row>
        <row r="4601">
          <cell r="A4601" t="str">
            <v>90461</v>
          </cell>
          <cell r="B4601" t="str">
            <v>Perfilado de seção 38x76 mm para suporte de mais de 3 tubos horizontais. Af_05/2015</v>
          </cell>
          <cell r="C4601" t="str">
            <v>m</v>
          </cell>
          <cell r="D4601" t="str">
            <v>12,98</v>
          </cell>
        </row>
        <row r="4602">
          <cell r="A4602" t="str">
            <v>90462</v>
          </cell>
          <cell r="B4602" t="str">
            <v>Perfilado de seção 38x38 mm para suporte de até 3 tubos verticais. Af_05/2015</v>
          </cell>
          <cell r="C4602" t="str">
            <v>m</v>
          </cell>
          <cell r="D4602" t="str">
            <v>2,86</v>
          </cell>
        </row>
        <row r="4603">
          <cell r="A4603" t="str">
            <v>90463</v>
          </cell>
          <cell r="B4603" t="str">
            <v>Perfilado de seção 38x38 mm para suporte de mais de 3 tubos verticais. Af_05/2015</v>
          </cell>
          <cell r="C4603" t="str">
            <v>m</v>
          </cell>
          <cell r="D4603" t="str">
            <v>2,28</v>
          </cell>
        </row>
        <row r="4604">
          <cell r="A4604" t="str">
            <v>90466</v>
          </cell>
          <cell r="B4604" t="str">
            <v>Chumbamento linear em alvenaria para ramais/distribuição com diâmetros menores ou iguais a 40 mm. Af_05/2015</v>
          </cell>
          <cell r="C4604" t="str">
            <v>m</v>
          </cell>
          <cell r="D4604" t="str">
            <v>10,02</v>
          </cell>
        </row>
        <row r="4605">
          <cell r="A4605" t="str">
            <v>90467</v>
          </cell>
          <cell r="B4605" t="str">
            <v>Chumbamento linear em alvenaria para ramais/distribuição com diâmetros maiores que 40 mm e menores ou iguais a 75 mm. Af_05/2015</v>
          </cell>
          <cell r="C4605" t="str">
            <v>m</v>
          </cell>
          <cell r="D4605" t="str">
            <v>15,80</v>
          </cell>
        </row>
        <row r="4606">
          <cell r="A4606" t="str">
            <v>90468</v>
          </cell>
          <cell r="B4606" t="str">
            <v>Chumbamento linear em contrapiso para ramais/distribuição com diâmetros menores ou iguais a 40 mm. Af_05/2015</v>
          </cell>
          <cell r="C4606" t="str">
            <v>m</v>
          </cell>
          <cell r="D4606" t="str">
            <v>4,18</v>
          </cell>
        </row>
        <row r="4607">
          <cell r="A4607" t="str">
            <v>90469</v>
          </cell>
          <cell r="B4607" t="str">
            <v>Chumbamento linear em contrapiso para ramais/distribuição com diâmetros maiores que 40 mm e menores ou iguais a 75 mm. Af_05/2015</v>
          </cell>
          <cell r="C4607" t="str">
            <v>m</v>
          </cell>
          <cell r="D4607" t="str">
            <v>6,66</v>
          </cell>
        </row>
        <row r="4608">
          <cell r="A4608" t="str">
            <v>90470</v>
          </cell>
          <cell r="B4608" t="str">
            <v>Chumbamento linear em contrapiso para ramais/distribuição com diâmetros maiores que 75 mm. Af_05/2015</v>
          </cell>
          <cell r="C4608" t="str">
            <v>m</v>
          </cell>
          <cell r="D4608" t="str">
            <v>9,00</v>
          </cell>
        </row>
        <row r="4609">
          <cell r="A4609" t="str">
            <v>91166</v>
          </cell>
          <cell r="B4609" t="str">
            <v>Fixação de tubos horizontais de pex diametros iguais ou inferiores a 40 mm com abraçadeira plástica 390 mm, fixada em laje. Af_05/2015</v>
          </cell>
          <cell r="C4609" t="str">
            <v>m</v>
          </cell>
          <cell r="D4609" t="str">
            <v>2,68</v>
          </cell>
        </row>
        <row r="4610">
          <cell r="A4610" t="str">
            <v>91167</v>
          </cell>
          <cell r="B4610" t="str">
            <v>Fixação de tubos horizontais de ppr diâmetros menores ou iguais a 40 mm com abraçadeira metálica rígida tipo d 1/2", fixada em perfilado em laje. Af_05/2015</v>
          </cell>
          <cell r="C4610" t="str">
            <v>m</v>
          </cell>
          <cell r="D4610" t="str">
            <v>8,11</v>
          </cell>
        </row>
        <row r="4611">
          <cell r="A4611" t="str">
            <v>91168</v>
          </cell>
          <cell r="B4611" t="str">
            <v>Fixação de tubos horizontais de ppr diâmetros maiores que 40 mm e menores ou iguais a 75 mm com abraçadeira metálica rígida tipo d 1 1/2", fixada em perfilado em laje. Af_05/2015</v>
          </cell>
          <cell r="C4611" t="str">
            <v>m</v>
          </cell>
          <cell r="D4611" t="str">
            <v>6,10</v>
          </cell>
        </row>
        <row r="4612">
          <cell r="A4612" t="str">
            <v>91169</v>
          </cell>
          <cell r="B4612" t="str">
            <v>Fixação de tubos horizontais de ppr diâmetros maiores que 75 mm com abraçadeira metálica rígida tipo d 3", fixada em perfilado em laje. Af_05/2015</v>
          </cell>
          <cell r="C4612" t="str">
            <v>m</v>
          </cell>
          <cell r="D4612" t="str">
            <v>7,25</v>
          </cell>
        </row>
        <row r="4613">
          <cell r="A4613" t="str">
            <v>91170</v>
          </cell>
          <cell r="B4613" t="str">
            <v>Fixação de tubos horizontais de pvc, cpvc ou cobre diâmetros menores ou iguais a 40 mm ou eletrocalhas até 150mm de largura, com abraçadeira metálica rígida tipo d 1/2, fixada em perfilado em laje. Af_05/2015</v>
          </cell>
          <cell r="C4613" t="str">
            <v>m</v>
          </cell>
          <cell r="D4613" t="str">
            <v>2,09</v>
          </cell>
        </row>
        <row r="4614">
          <cell r="A4614" t="str">
            <v>91171</v>
          </cell>
          <cell r="B4614" t="str">
            <v>Fixação de tubos horizontais de pvc, cpvc ou cobre diâmetros maiores que 40 mm e menores ou iguais a 75 mm com abraçadeira metálica rígida tipo d 1 1/2", fixada em perfilado em laje. Af_05/2015</v>
          </cell>
          <cell r="C4614" t="str">
            <v>m</v>
          </cell>
          <cell r="D4614" t="str">
            <v>2,60</v>
          </cell>
        </row>
        <row r="4615">
          <cell r="A4615" t="str">
            <v>91172</v>
          </cell>
          <cell r="B4615" t="str">
            <v>Fixação de tubos horizontais de pvc, cpvc ou cobre diâmetros maiores que 75 mm com abraçadeira metálica rígida tipo d 3", fixada em perfilado em laje. Af_05/2015</v>
          </cell>
          <cell r="C4615" t="str">
            <v>m</v>
          </cell>
          <cell r="D4615" t="str">
            <v>3,83</v>
          </cell>
        </row>
        <row r="4616">
          <cell r="A4616" t="str">
            <v>91173</v>
          </cell>
          <cell r="B4616" t="str">
            <v>Fixação de tubos verticais de ppr diâmetros menores ou iguais a 40 mm com abraçadeira metálica rígida tipo d 1/2", fixada em perfilado em alvenaria. Af_05/2015</v>
          </cell>
          <cell r="C4616" t="str">
            <v>m</v>
          </cell>
          <cell r="D4616" t="str">
            <v>1,05</v>
          </cell>
        </row>
        <row r="4617">
          <cell r="A4617" t="str">
            <v>91174</v>
          </cell>
          <cell r="B4617" t="str">
            <v>Fixação de tubos verticais de ppr diâmetros maiores que 40 mm e menores ou iguais a 75 mm com abraçadeira metálica rígida tipo d 1 1/2", fixada em perfilado em alvenaria. Af_05/2015</v>
          </cell>
          <cell r="C4617" t="str">
            <v>m</v>
          </cell>
          <cell r="D4617" t="str">
            <v>2,05</v>
          </cell>
        </row>
        <row r="4618">
          <cell r="A4618" t="str">
            <v>91175</v>
          </cell>
          <cell r="B4618" t="str">
            <v>Fixação de tubos verticais de ppr diâmetros maiores que 75 mm com abraçadeira metálica rígida tipo d 3", fixada em perfilado em alvenaria. Af_05/2015</v>
          </cell>
          <cell r="C4618" t="str">
            <v>m</v>
          </cell>
          <cell r="D4618" t="str">
            <v>3,37</v>
          </cell>
        </row>
        <row r="4619">
          <cell r="A4619" t="str">
            <v>91176</v>
          </cell>
          <cell r="B4619" t="str">
            <v>Fixação de tubos horizontais de ppr diâmetros menores ou iguais a 40 mm com abraçadeira metálica rígida tipo  d  1/2" , fixada diretamente na laje. Af_05/2015</v>
          </cell>
          <cell r="C4619" t="str">
            <v>m</v>
          </cell>
          <cell r="D4619" t="str">
            <v>33,40</v>
          </cell>
        </row>
        <row r="4620">
          <cell r="A4620" t="str">
            <v>91177</v>
          </cell>
          <cell r="B4620" t="str">
            <v>Fixação de tubos horizontais de ppr diâmetros maiores que 40 mm e menores ou iguais a 75 mm com abraçadeira metálica rígida tipo  d  1 1/2" , fixada diretamente na laje. Af_05/2015</v>
          </cell>
          <cell r="C4620" t="str">
            <v>m</v>
          </cell>
          <cell r="D4620" t="str">
            <v>15,07</v>
          </cell>
        </row>
        <row r="4621">
          <cell r="A4621" t="str">
            <v>91178</v>
          </cell>
          <cell r="B4621" t="str">
            <v>Fixação de tubos horizontais de ppr diâmetros maiores que 75 mm com abraçadeira metálica rígida tipo  d  3" , fixada diretamente na laje. Af_05/2015</v>
          </cell>
          <cell r="C4621" t="str">
            <v>m</v>
          </cell>
          <cell r="D4621" t="str">
            <v>14,39</v>
          </cell>
        </row>
        <row r="4622">
          <cell r="A4622" t="str">
            <v>91179</v>
          </cell>
          <cell r="B4622" t="str">
            <v>Fixação de tubos horizontais de pvc, cpvc ou cobre diâmetros menores ou iguais a 40 mm com abraçadeira metálica rígida tipo  d  1/2" , fixada diretamente na laje. Af_05/2015</v>
          </cell>
          <cell r="C4622" t="str">
            <v>m</v>
          </cell>
          <cell r="D4622" t="str">
            <v>8,58</v>
          </cell>
        </row>
        <row r="4623">
          <cell r="A4623" t="str">
            <v>91180</v>
          </cell>
          <cell r="B4623" t="str">
            <v>Fixação de tubos horizontais de pvc, cpvc ou cobre diâmetros maiores que 40 mm e menores ou iguais a 75 mm com abraçadeira metálica rígida tipo d 1 1/2, fixada diretamente na laje. Af_05/2015</v>
          </cell>
          <cell r="C4623" t="str">
            <v>m</v>
          </cell>
          <cell r="D4623" t="str">
            <v>6,75</v>
          </cell>
        </row>
        <row r="4624">
          <cell r="A4624" t="str">
            <v>91181</v>
          </cell>
          <cell r="B4624" t="str">
            <v>Fixação de tubos horizontais de pvc, cpvc ou cobre diâmetros maiores que 75 mm com abraçadeira metálica rígida tipo  d  3" , fixada diretamente na laje. Af_05/2015</v>
          </cell>
          <cell r="C4624" t="str">
            <v>m</v>
          </cell>
          <cell r="D4624" t="str">
            <v>7,24</v>
          </cell>
        </row>
        <row r="4625">
          <cell r="A4625" t="str">
            <v>91182</v>
          </cell>
          <cell r="B4625" t="str">
            <v>Fixação de tubos horizontais de ppr diâmetros menores ou iguais a 40 mm com abraçadeira metálica flexível 18 mm, fixada diretamente na laje. Af_05/2015</v>
          </cell>
          <cell r="C4625" t="str">
            <v>m</v>
          </cell>
          <cell r="D4625" t="str">
            <v>20,63</v>
          </cell>
        </row>
        <row r="4626">
          <cell r="A4626" t="str">
            <v>91183</v>
          </cell>
          <cell r="B4626" t="str">
            <v>Fixação de tubos horizontais de ppr diâmetros maiores que 40 mm e menores ou iguais a 75 mm com abraçadeira metálica flexível 18 mm, fixada diretamente na laje. Af_05/2015</v>
          </cell>
          <cell r="C4626" t="str">
            <v>m</v>
          </cell>
          <cell r="D4626" t="str">
            <v>10,24</v>
          </cell>
        </row>
        <row r="4627">
          <cell r="A4627" t="str">
            <v>91184</v>
          </cell>
          <cell r="B4627" t="str">
            <v>Fixação de tubos horizontais de ppr diâmetros maiores que 75 mm com abraçadeira metálica flexível 18 mm, fixada diretamente na laje. Af_05/2015</v>
          </cell>
          <cell r="C4627" t="str">
            <v>m</v>
          </cell>
          <cell r="D4627" t="str">
            <v>9,63</v>
          </cell>
        </row>
        <row r="4628">
          <cell r="A4628" t="str">
            <v>91185</v>
          </cell>
          <cell r="B4628" t="str">
            <v>Fixação de tubos horizontais de pvc, cpvc ou cobre diâmetros menores ou iguais a 40 mm com abraçadeira metálica flexível 18 mm, fixada diretamente na laje. Af_05/2015</v>
          </cell>
          <cell r="C4628" t="str">
            <v>m</v>
          </cell>
          <cell r="D4628" t="str">
            <v>5,29</v>
          </cell>
        </row>
        <row r="4629">
          <cell r="A4629" t="str">
            <v>91186</v>
          </cell>
          <cell r="B4629" t="str">
            <v>Fixação de tubos horizontais de pvc, cpvc ou cobre diâmetros maiores que 40 mm e menores ou iguais a 75 mm com abraçadeira metálica flexível 18 mm, fixada diretamente na laje. Af_05/2015</v>
          </cell>
          <cell r="C4629" t="str">
            <v>m</v>
          </cell>
          <cell r="D4629" t="str">
            <v>4,36</v>
          </cell>
        </row>
        <row r="4630">
          <cell r="A4630" t="str">
            <v>91187</v>
          </cell>
          <cell r="B4630" t="str">
            <v>Fixação de tubos horizontais de pvc, cpvc ou cobre diâmetros maiores que 75 mm com abraçadeira metálica flexível 18 mm, fixada diretamente na laje. Af_05/2015</v>
          </cell>
          <cell r="C4630" t="str">
            <v>m</v>
          </cell>
          <cell r="D4630" t="str">
            <v>5,09</v>
          </cell>
        </row>
        <row r="4631">
          <cell r="A4631" t="str">
            <v>91188</v>
          </cell>
          <cell r="B4631" t="str">
            <v>Chumbamento pontual de abertura em laje com passagem de 1 tubo de diametro equivalente igual à  50 mm. Af_05/2015</v>
          </cell>
          <cell r="C4631" t="str">
            <v>un</v>
          </cell>
          <cell r="D4631" t="str">
            <v>5,24</v>
          </cell>
        </row>
        <row r="4632">
          <cell r="A4632" t="str">
            <v>91189</v>
          </cell>
          <cell r="B4632" t="str">
            <v>Chumbamento pontual de abertura em laje com passagem de mais de 1 tubo de  diametro equivalente igual à  50 mm. Af_05/2015</v>
          </cell>
          <cell r="C4632" t="str">
            <v>un</v>
          </cell>
          <cell r="D4632" t="str">
            <v>32,46</v>
          </cell>
        </row>
        <row r="4633">
          <cell r="A4633" t="str">
            <v>91190</v>
          </cell>
          <cell r="B4633" t="str">
            <v>Chumbamento pontual em passagem de tubo com diâmetro menor ou igual a 40 mm. Af_05/2015</v>
          </cell>
          <cell r="C4633" t="str">
            <v>un</v>
          </cell>
          <cell r="D4633" t="str">
            <v>3,90</v>
          </cell>
        </row>
        <row r="4634">
          <cell r="A4634" t="str">
            <v>91191</v>
          </cell>
          <cell r="B4634" t="str">
            <v>Chumbamento pontual em passagem de tubo com diâmetros entre 40 mm e 75 mm. Af_05/2015</v>
          </cell>
          <cell r="C4634" t="str">
            <v>un</v>
          </cell>
          <cell r="D4634" t="str">
            <v>4,14</v>
          </cell>
        </row>
        <row r="4635">
          <cell r="A4635" t="str">
            <v>91192</v>
          </cell>
          <cell r="B4635" t="str">
            <v>Chumbamento pontual em passagem de tubo com diâmetro maior que 75 mm. Af_05/2015</v>
          </cell>
          <cell r="C4635" t="str">
            <v>un</v>
          </cell>
          <cell r="D4635" t="str">
            <v>4,60</v>
          </cell>
        </row>
        <row r="4636">
          <cell r="A4636" t="str">
            <v>91222</v>
          </cell>
          <cell r="B4636" t="str">
            <v>Rasgo em alvenaria para ramais/ distribuição com diâmetros maiores que 40 mm e menores ou iguais a 75 mm. Af_05/2015</v>
          </cell>
          <cell r="C4636" t="str">
            <v>m</v>
          </cell>
          <cell r="D4636" t="str">
            <v>11,22</v>
          </cell>
        </row>
        <row r="4637">
          <cell r="A4637" t="str">
            <v>94480</v>
          </cell>
          <cell r="B4637" t="str">
            <v>Conjunto hidráulico para instalação de bomba em aço roscável, dn sucção 65 (2½) e dn recalque 50 (2), para edificação entre 12 e 18 pavimentos  fornecimento e instalação. Af_06/2016</v>
          </cell>
          <cell r="C4637" t="str">
            <v>un</v>
          </cell>
          <cell r="D4637" t="str">
            <v>1.849,12</v>
          </cell>
        </row>
        <row r="4638">
          <cell r="A4638" t="str">
            <v>94481</v>
          </cell>
          <cell r="B4638" t="str">
            <v>Conjunto hidráulico para instalação de bomba em aço roscável, dn sucção 50 (2) e dn recalque 40 (1 1/2), para edificação entre 8 e 12 pavimentos  fornecimento e instalação. Af_06/2016</v>
          </cell>
          <cell r="C4638" t="str">
            <v>un</v>
          </cell>
          <cell r="D4638" t="str">
            <v>1.316,44</v>
          </cell>
        </row>
        <row r="4639">
          <cell r="A4639" t="str">
            <v>94482</v>
          </cell>
          <cell r="B4639" t="str">
            <v>Conjunto hidráulico para instalação de bomba em aço roscável, dn sucção 40 (1 1/2) e dn recalque 32 (1 1/4), para edificação entre 4 e 8 pavimentos  fornecimento e instalação. Af_06/2016</v>
          </cell>
          <cell r="C4639" t="str">
            <v>un</v>
          </cell>
          <cell r="D4639" t="str">
            <v>1.053,52</v>
          </cell>
        </row>
        <row r="4640">
          <cell r="A4640" t="str">
            <v>94483</v>
          </cell>
          <cell r="B4640" t="str">
            <v>Conjunto hidráulico para instalação de bomba em aço roscável, dn sucção 32 (1 1/4) e dn recalque 25 (1), para edificação até 4 pavimentos  fornecimento e instalação. Af_06/2016</v>
          </cell>
          <cell r="C4640" t="str">
            <v>un</v>
          </cell>
          <cell r="D4640" t="str">
            <v>893,59</v>
          </cell>
        </row>
        <row r="4641">
          <cell r="A4641" t="str">
            <v>95541</v>
          </cell>
          <cell r="B4641" t="str">
            <v>Fixação utilizando parafuso e bucha de nylon, somente mão de obra. Af_10/2016</v>
          </cell>
          <cell r="C4641" t="str">
            <v>un</v>
          </cell>
          <cell r="D4641" t="str">
            <v>3,72</v>
          </cell>
        </row>
        <row r="4642">
          <cell r="A4642" t="str">
            <v>95573</v>
          </cell>
          <cell r="B4642" t="str">
            <v>Mão-francesa em aço, abas iguais 40 cm, capacidade mínima 70 kg, branco  fornecimento e instalação. Af_11/2016</v>
          </cell>
          <cell r="C4642" t="str">
            <v>un</v>
          </cell>
          <cell r="D4642" t="str">
            <v>43,92</v>
          </cell>
        </row>
        <row r="4643">
          <cell r="A4643" t="str">
            <v>95574</v>
          </cell>
          <cell r="B4643" t="str">
            <v>Mão-francesa em aço, abas iguais 30 cm, capacidade mínima 60 kg, branco  fornecimento e instalação. Af_11/2016</v>
          </cell>
          <cell r="C4643" t="str">
            <v>un</v>
          </cell>
          <cell r="D4643" t="str">
            <v>32,98</v>
          </cell>
        </row>
        <row r="4644">
          <cell r="A4644" t="str">
            <v>96559</v>
          </cell>
          <cell r="B4644" t="str">
            <v>Perfilado de seção 38x76 mm para suporte de duto em chapa galvanizada bitola 26. Af_07/2017</v>
          </cell>
          <cell r="C4644" t="str">
            <v>m²</v>
          </cell>
          <cell r="D4644" t="str">
            <v>67,64</v>
          </cell>
        </row>
        <row r="4645">
          <cell r="A4645" t="str">
            <v>96560</v>
          </cell>
          <cell r="B4645" t="str">
            <v>Perfilado de seção 38x76 mm para suporte de duto em chapa galvanizada bitola 24. Af_07/2017</v>
          </cell>
          <cell r="C4645" t="str">
            <v>m²</v>
          </cell>
          <cell r="D4645" t="str">
            <v>33,89</v>
          </cell>
        </row>
        <row r="4646">
          <cell r="A4646" t="str">
            <v>96561</v>
          </cell>
          <cell r="B4646" t="str">
            <v>Perfilado de seção 38x76 mm para suporte de duto em chapa galvanizada bitola 22. Af_07/2017</v>
          </cell>
          <cell r="C4646" t="str">
            <v>m²</v>
          </cell>
          <cell r="D4646" t="str">
            <v>20,38</v>
          </cell>
        </row>
        <row r="4647">
          <cell r="A4647" t="str">
            <v>96562</v>
          </cell>
          <cell r="B4647" t="str">
            <v>Perfilado de seção 38x76 mm para suporte de eletrocalha lisa ou perfurada em aço galvanizado, largura 200 ou 400 mm e altura 50 mm. Af_07/2017</v>
          </cell>
          <cell r="C4647" t="str">
            <v>m</v>
          </cell>
          <cell r="D4647" t="str">
            <v>34,70</v>
          </cell>
        </row>
        <row r="4648">
          <cell r="A4648" t="str">
            <v>96563</v>
          </cell>
          <cell r="B4648" t="str">
            <v>Perfilado de seção 38x76 mm para suporte de eletrocalha lisa ou perfurada em aço galvanizado, largura 500 ou 800 mm e altura 50 mm. Af_07/2017</v>
          </cell>
          <cell r="C4648" t="str">
            <v>m</v>
          </cell>
          <cell r="D4648" t="str">
            <v>36,77</v>
          </cell>
        </row>
        <row r="4649">
          <cell r="A4649" t="str">
            <v>98113</v>
          </cell>
          <cell r="B4649" t="str">
            <v>Til (tubo de inspeção e limpeza) radial para esgoto, em pvc, dn 300 x 200 mm. Af_05/2018</v>
          </cell>
          <cell r="C4649" t="str">
            <v>un</v>
          </cell>
          <cell r="D4649" t="str">
            <v>1.802,30</v>
          </cell>
        </row>
        <row r="4650">
          <cell r="A4650" t="str">
            <v>73826/1</v>
          </cell>
          <cell r="B4650" t="str">
            <v>Instalacao de compressor de ar, potencia &lt;= 5 cv</v>
          </cell>
          <cell r="C4650" t="str">
            <v>un</v>
          </cell>
          <cell r="D4650" t="str">
            <v>511,05</v>
          </cell>
        </row>
        <row r="4651">
          <cell r="A4651" t="str">
            <v>73826/2</v>
          </cell>
          <cell r="B4651" t="str">
            <v>Instalacao de compressor de ar, potencia &gt; 5 e &lt;= 10 cv</v>
          </cell>
          <cell r="C4651" t="str">
            <v>un</v>
          </cell>
          <cell r="D4651" t="str">
            <v>664,36</v>
          </cell>
        </row>
        <row r="4652">
          <cell r="A4652" t="str">
            <v>73834/1</v>
          </cell>
          <cell r="B4652" t="str">
            <v>Instalacao de conj.Moto bomba submersivel ate 10 cv</v>
          </cell>
          <cell r="C4652" t="str">
            <v>un</v>
          </cell>
          <cell r="D4652" t="str">
            <v>184,87</v>
          </cell>
        </row>
        <row r="4653">
          <cell r="A4653" t="str">
            <v>73834/2</v>
          </cell>
          <cell r="B4653" t="str">
            <v>Instalacao de conj.Moto bomba submersivel de 11 a 25 cv</v>
          </cell>
          <cell r="C4653" t="str">
            <v>un</v>
          </cell>
          <cell r="D4653" t="str">
            <v>295,80</v>
          </cell>
        </row>
        <row r="4654">
          <cell r="A4654" t="str">
            <v>73834/3</v>
          </cell>
          <cell r="B4654" t="str">
            <v>Instalacao de conj.Moto bomba submersivel de 26 a 50 cv</v>
          </cell>
          <cell r="C4654" t="str">
            <v>un</v>
          </cell>
          <cell r="D4654" t="str">
            <v>591,60</v>
          </cell>
        </row>
        <row r="4655">
          <cell r="A4655" t="str">
            <v>73834/4</v>
          </cell>
          <cell r="B4655" t="str">
            <v>Instalacao de conj.Moto bomba submersivel de 51 a 100 cv</v>
          </cell>
          <cell r="C4655" t="str">
            <v>un</v>
          </cell>
          <cell r="D4655" t="str">
            <v>887,40</v>
          </cell>
        </row>
        <row r="4656">
          <cell r="A4656" t="str">
            <v>73835/1</v>
          </cell>
          <cell r="B4656" t="str">
            <v>Instalacao de conj.Moto bomba vertical pot &lt;= 100 cv</v>
          </cell>
          <cell r="C4656" t="str">
            <v>un</v>
          </cell>
          <cell r="D4656" t="str">
            <v>1.212,87</v>
          </cell>
        </row>
        <row r="4657">
          <cell r="A4657" t="str">
            <v>73835/2</v>
          </cell>
          <cell r="B4657" t="str">
            <v>Instalacao de conj.Moto bomba vertical 100 &lt; pot &lt;= 200 cv</v>
          </cell>
          <cell r="C4657" t="str">
            <v>un</v>
          </cell>
          <cell r="D4657" t="str">
            <v>1.649,51</v>
          </cell>
        </row>
        <row r="4658">
          <cell r="A4658" t="str">
            <v>73835/3</v>
          </cell>
          <cell r="B4658" t="str">
            <v>Instalacao de conj.Moto bomba vertical 200 &lt; pot &lt;= 300 cv</v>
          </cell>
          <cell r="C4658" t="str">
            <v>un</v>
          </cell>
          <cell r="D4658" t="str">
            <v>1.843,57</v>
          </cell>
        </row>
        <row r="4659">
          <cell r="A4659" t="str">
            <v>73836/1</v>
          </cell>
          <cell r="B4659" t="str">
            <v>Instalacao de conj.Moto bomba horizontal ate 10 cv</v>
          </cell>
          <cell r="C4659" t="str">
            <v>un</v>
          </cell>
          <cell r="D4659" t="str">
            <v>485,15</v>
          </cell>
        </row>
        <row r="4660">
          <cell r="A4660" t="str">
            <v>73836/2</v>
          </cell>
          <cell r="B4660" t="str">
            <v>Instalacao de conj.Moto bomba horizontal de 12,5 a 25 cv</v>
          </cell>
          <cell r="C4660" t="str">
            <v>un</v>
          </cell>
          <cell r="D4660" t="str">
            <v>630,69</v>
          </cell>
        </row>
        <row r="4661">
          <cell r="A4661" t="str">
            <v>73836/3</v>
          </cell>
          <cell r="B4661" t="str">
            <v>Instalacao de conj.Moto bomba horizontal de 30 a 75 cv</v>
          </cell>
          <cell r="C4661" t="str">
            <v>un</v>
          </cell>
          <cell r="D4661" t="str">
            <v>970,30</v>
          </cell>
        </row>
        <row r="4662">
          <cell r="A4662" t="str">
            <v>73836/4</v>
          </cell>
          <cell r="B4662" t="str">
            <v>Instalacao de conj.Moto bomba horizontal de 100 a 150 cv</v>
          </cell>
          <cell r="C4662" t="str">
            <v>un</v>
          </cell>
          <cell r="D4662" t="str">
            <v>1.552,48</v>
          </cell>
        </row>
        <row r="4663">
          <cell r="A4663" t="str">
            <v>73837/1</v>
          </cell>
          <cell r="B4663" t="str">
            <v>Instalacao de conj.Moto bomba submerso ate 5 cv</v>
          </cell>
          <cell r="C4663" t="str">
            <v>un</v>
          </cell>
          <cell r="D4663" t="str">
            <v>184,87</v>
          </cell>
        </row>
        <row r="4664">
          <cell r="A4664" t="str">
            <v>73837/2</v>
          </cell>
          <cell r="B4664" t="str">
            <v>Instalacao de conj.Moto bomba submerso de 6 a 25 cv</v>
          </cell>
          <cell r="C4664" t="str">
            <v>un</v>
          </cell>
          <cell r="D4664" t="str">
            <v>369,75</v>
          </cell>
        </row>
        <row r="4665">
          <cell r="A4665" t="str">
            <v>73837/3</v>
          </cell>
          <cell r="B4665" t="str">
            <v>Instalacao de conj.Moto bomba submerso de 26 a 50 cv</v>
          </cell>
          <cell r="C4665" t="str">
            <v>un</v>
          </cell>
          <cell r="D4665" t="str">
            <v>739,50</v>
          </cell>
        </row>
        <row r="4666">
          <cell r="A4666" t="str">
            <v>73612</v>
          </cell>
          <cell r="B4666" t="str">
            <v>Instalacao de clorador</v>
          </cell>
          <cell r="C4666" t="str">
            <v>un</v>
          </cell>
          <cell r="D4666" t="str">
            <v>405,80</v>
          </cell>
        </row>
        <row r="4667">
          <cell r="A4667" t="str">
            <v>73660</v>
          </cell>
          <cell r="B4667" t="str">
            <v>Leito filtrante - assentamento de blocos leopold</v>
          </cell>
          <cell r="C4667" t="str">
            <v>m²</v>
          </cell>
          <cell r="D4667" t="str">
            <v>72,38</v>
          </cell>
        </row>
        <row r="4668">
          <cell r="A4668" t="str">
            <v>73693</v>
          </cell>
          <cell r="B4668" t="str">
            <v>Leito filtrante - colocacao de lona plastica</v>
          </cell>
          <cell r="C4668" t="str">
            <v>m²</v>
          </cell>
          <cell r="D4668" t="str">
            <v>20,51</v>
          </cell>
        </row>
        <row r="4669">
          <cell r="A4669" t="str">
            <v>73694</v>
          </cell>
          <cell r="B4669" t="str">
            <v>Instalacao de bomba dosadora</v>
          </cell>
          <cell r="C4669" t="str">
            <v>un</v>
          </cell>
          <cell r="D4669" t="str">
            <v>157,70</v>
          </cell>
        </row>
        <row r="4670">
          <cell r="A4670" t="str">
            <v>73695</v>
          </cell>
          <cell r="B4670" t="str">
            <v>Instalacao de agitador</v>
          </cell>
          <cell r="C4670" t="str">
            <v>un</v>
          </cell>
          <cell r="D4670" t="str">
            <v>81,10</v>
          </cell>
        </row>
        <row r="4671">
          <cell r="A4671" t="str">
            <v>73824/1</v>
          </cell>
          <cell r="B4671" t="str">
            <v>Instalacao de misturador vertical</v>
          </cell>
          <cell r="C4671" t="str">
            <v>un</v>
          </cell>
          <cell r="D4671" t="str">
            <v>405,80</v>
          </cell>
        </row>
        <row r="4672">
          <cell r="A4672" t="str">
            <v>73825/2</v>
          </cell>
          <cell r="B4672" t="str">
            <v>Vertedor triangular de aluminio</v>
          </cell>
          <cell r="C4672" t="str">
            <v>m²</v>
          </cell>
          <cell r="D4672" t="str">
            <v>987,87</v>
          </cell>
        </row>
        <row r="4673">
          <cell r="A4673" t="str">
            <v>73873/1</v>
          </cell>
          <cell r="B4673" t="str">
            <v>Leito filtrante - colocacao e apiloamento de terra no filtro</v>
          </cell>
          <cell r="C4673" t="str">
            <v>m³</v>
          </cell>
          <cell r="D4673" t="str">
            <v>76,39</v>
          </cell>
        </row>
        <row r="4674">
          <cell r="A4674" t="str">
            <v>73873/2</v>
          </cell>
          <cell r="B4674" t="str">
            <v>Leito filtrante - forn.E enchimento c/ brita no. 4</v>
          </cell>
          <cell r="C4674" t="str">
            <v>m³</v>
          </cell>
          <cell r="D4674" t="str">
            <v>161,38</v>
          </cell>
        </row>
        <row r="4675">
          <cell r="A4675" t="str">
            <v>73873/3</v>
          </cell>
          <cell r="B4675" t="str">
            <v>Leito filtrante - colocacao de areia nos filtros</v>
          </cell>
          <cell r="C4675" t="str">
            <v>m³</v>
          </cell>
          <cell r="D4675" t="str">
            <v>76,39</v>
          </cell>
        </row>
        <row r="4676">
          <cell r="A4676" t="str">
            <v>73873/4</v>
          </cell>
          <cell r="B4676" t="str">
            <v>Leito filtrante - colocacao de pedregulhos nos filtros</v>
          </cell>
          <cell r="C4676" t="str">
            <v>m³</v>
          </cell>
          <cell r="D4676" t="str">
            <v>83,66</v>
          </cell>
        </row>
        <row r="4677">
          <cell r="A4677" t="str">
            <v>73873/5</v>
          </cell>
          <cell r="B4677" t="str">
            <v>Leito filtrante - colocacao de antracito nos filtros</v>
          </cell>
          <cell r="C4677" t="str">
            <v>m³</v>
          </cell>
          <cell r="D4677" t="str">
            <v>76,39</v>
          </cell>
        </row>
        <row r="4678">
          <cell r="A4678" t="str">
            <v>73827/1</v>
          </cell>
          <cell r="B4678" t="str">
            <v>Kit cavalete pvc com registro 1/2" - fornecimento e instalação</v>
          </cell>
          <cell r="C4678" t="str">
            <v>un</v>
          </cell>
          <cell r="D4678" t="str">
            <v>61,99</v>
          </cell>
        </row>
        <row r="4679">
          <cell r="A4679" t="str">
            <v>74218/1</v>
          </cell>
          <cell r="B4679" t="str">
            <v>Kit cavalete pvc com registro 3/4" - fornecimento e instalacao</v>
          </cell>
          <cell r="C4679" t="str">
            <v>un</v>
          </cell>
          <cell r="D4679" t="str">
            <v>58,97</v>
          </cell>
        </row>
        <row r="4680">
          <cell r="A4680" t="str">
            <v>74253/1</v>
          </cell>
          <cell r="B4680" t="str">
            <v>Ramal predial em tubo pead 20mm - fornecimento, instalação, escavação e reaterro</v>
          </cell>
          <cell r="C4680" t="str">
            <v>m</v>
          </cell>
          <cell r="D4680" t="str">
            <v>22,14</v>
          </cell>
        </row>
        <row r="4681">
          <cell r="A4681" t="str">
            <v>83878</v>
          </cell>
          <cell r="B4681" t="str">
            <v>Ligacao da rede 50mm ao ramal predial 1/2"</v>
          </cell>
          <cell r="C4681" t="str">
            <v>un</v>
          </cell>
          <cell r="D4681" t="str">
            <v>44,97</v>
          </cell>
        </row>
        <row r="4682">
          <cell r="A4682" t="str">
            <v>83879</v>
          </cell>
          <cell r="B4682" t="str">
            <v>Ligacao da rede 75mm ao ramal predial 1/2"</v>
          </cell>
          <cell r="C4682" t="str">
            <v>un</v>
          </cell>
          <cell r="D4682" t="str">
            <v>51,88</v>
          </cell>
        </row>
        <row r="4683">
          <cell r="A4683" t="str">
            <v>73658</v>
          </cell>
          <cell r="B4683" t="str">
            <v>Ligação domiciliar de esgoto dn 100mm, da casa até a caixa, composto por 10,0m tubo de pvc esgoto predial dn 100mm e caixa de alvenaria com tampa de concreto - fornecimento e instalação</v>
          </cell>
          <cell r="C4683" t="str">
            <v>un</v>
          </cell>
          <cell r="D4683" t="str">
            <v>525,22</v>
          </cell>
        </row>
        <row r="4684">
          <cell r="A4684" t="str">
            <v>93350</v>
          </cell>
          <cell r="B468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84" t="str">
            <v>un</v>
          </cell>
          <cell r="D4684" t="str">
            <v>762,39</v>
          </cell>
        </row>
        <row r="4685">
          <cell r="A4685" t="str">
            <v>93351</v>
          </cell>
          <cell r="B468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85" t="str">
            <v>un</v>
          </cell>
          <cell r="D4685" t="str">
            <v>623,10</v>
          </cell>
        </row>
        <row r="4686">
          <cell r="A4686" t="str">
            <v>93352</v>
          </cell>
          <cell r="B468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86" t="str">
            <v>un</v>
          </cell>
          <cell r="D4686" t="str">
            <v>484,89</v>
          </cell>
        </row>
        <row r="4687">
          <cell r="A4687" t="str">
            <v>93353</v>
          </cell>
          <cell r="B468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87" t="str">
            <v>un</v>
          </cell>
          <cell r="D4687" t="str">
            <v>350,02</v>
          </cell>
        </row>
        <row r="4688">
          <cell r="A4688" t="str">
            <v>93354</v>
          </cell>
          <cell r="B468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88" t="str">
            <v>un</v>
          </cell>
          <cell r="D4688" t="str">
            <v>500,19</v>
          </cell>
        </row>
        <row r="4689">
          <cell r="A4689" t="str">
            <v>93355</v>
          </cell>
          <cell r="B468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89" t="str">
            <v>un</v>
          </cell>
          <cell r="D4689" t="str">
            <v>416,43</v>
          </cell>
        </row>
        <row r="4690">
          <cell r="A4690" t="str">
            <v>93356</v>
          </cell>
          <cell r="B469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90" t="str">
            <v>un</v>
          </cell>
          <cell r="D4690" t="str">
            <v>332,20</v>
          </cell>
        </row>
        <row r="4691">
          <cell r="A4691" t="str">
            <v>93357</v>
          </cell>
          <cell r="B469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91" t="str">
            <v>un</v>
          </cell>
          <cell r="D4691" t="str">
            <v>249,77</v>
          </cell>
        </row>
        <row r="4692">
          <cell r="A4692" t="str">
            <v>83335</v>
          </cell>
          <cell r="B4692" t="str">
            <v>Escavacao submersa com draga de mandibula</v>
          </cell>
          <cell r="C4692" t="str">
            <v>m³</v>
          </cell>
          <cell r="D4692" t="str">
            <v>38,40</v>
          </cell>
        </row>
        <row r="4693">
          <cell r="A4693" t="str">
            <v>88548</v>
          </cell>
          <cell r="B4693" t="str">
            <v>Dragagem (c/ escavadeira drag line de arraste 140hp)</v>
          </cell>
          <cell r="C4693" t="str">
            <v>m³</v>
          </cell>
          <cell r="D4693" t="str">
            <v>25,23</v>
          </cell>
        </row>
        <row r="4694">
          <cell r="A4694" t="str">
            <v>73903/1</v>
          </cell>
          <cell r="B4694" t="str">
            <v>Limpeza superficial da camada vegetal em jazida</v>
          </cell>
          <cell r="C4694" t="str">
            <v>m²</v>
          </cell>
          <cell r="D4694" t="str">
            <v>0,34</v>
          </cell>
        </row>
        <row r="4695">
          <cell r="A4695" t="str">
            <v>74151/1</v>
          </cell>
          <cell r="B4695" t="str">
            <v>Escavacao e carga material 1a categoria, utilizando trator de esteiras de 110 a 160hp com lamina, peso operacional * 13t  e pa carregadeira com 170 hp.</v>
          </cell>
          <cell r="C4695" t="str">
            <v>m³</v>
          </cell>
          <cell r="D4695" t="str">
            <v>3,00</v>
          </cell>
        </row>
        <row r="4696">
          <cell r="A4696" t="str">
            <v>74153/1</v>
          </cell>
          <cell r="B4696" t="str">
            <v>Espalhamento mecanizado (com motoniveladora 140 hp) material 1a. Categoria</v>
          </cell>
          <cell r="C4696" t="str">
            <v>m²</v>
          </cell>
          <cell r="D4696" t="str">
            <v>0,21</v>
          </cell>
        </row>
        <row r="4697">
          <cell r="A4697" t="str">
            <v>74154/1</v>
          </cell>
          <cell r="B4697" t="str">
            <v>Escavacao, carga e transporte de  material de 1a categoria com trator sobre esteiras 347 hp e cacamba 6m3,  dmt 50 a 200m</v>
          </cell>
          <cell r="C4697" t="str">
            <v>m³</v>
          </cell>
          <cell r="D4697" t="str">
            <v>4,57</v>
          </cell>
        </row>
        <row r="4698">
          <cell r="A4698" t="str">
            <v>74155/1</v>
          </cell>
          <cell r="B4698" t="str">
            <v>Escavacao e transporte de material de  1a cat dmt 50m com trator sobre  esteiras 347 hp com lamina e escarificador</v>
          </cell>
          <cell r="C4698" t="str">
            <v>m³</v>
          </cell>
          <cell r="D4698" t="str">
            <v>1,45</v>
          </cell>
        </row>
        <row r="4699">
          <cell r="A4699" t="str">
            <v>74155/2</v>
          </cell>
          <cell r="B4699" t="str">
            <v>Escavacao e transporte de material de  2a cat dmt 50m com trator sobre  esteiras 347 hp com lamina e escarificador</v>
          </cell>
          <cell r="C4699" t="str">
            <v>m³</v>
          </cell>
          <cell r="D4699" t="str">
            <v>2,81</v>
          </cell>
        </row>
        <row r="4700">
          <cell r="A4700" t="str">
            <v>74205/1</v>
          </cell>
          <cell r="B4700" t="str">
            <v>Escavacao mecanica de material 1a. Categoria, proveniente de corte de subleito (c/trator esteiras  160hp)</v>
          </cell>
          <cell r="C4700" t="str">
            <v>m³</v>
          </cell>
          <cell r="D4700" t="str">
            <v>1,46</v>
          </cell>
        </row>
        <row r="4701">
          <cell r="A4701" t="str">
            <v>79472</v>
          </cell>
          <cell r="B4701" t="str">
            <v>Regularizacao de superficies em terra com motoniveladora</v>
          </cell>
          <cell r="C4701" t="str">
            <v>m²</v>
          </cell>
          <cell r="D4701" t="str">
            <v>0,46</v>
          </cell>
        </row>
        <row r="4702">
          <cell r="A4702" t="str">
            <v>79473</v>
          </cell>
          <cell r="B4702" t="str">
            <v>Corte e aterro compensado</v>
          </cell>
          <cell r="C4702" t="str">
            <v>m³</v>
          </cell>
          <cell r="D4702" t="str">
            <v>5,24</v>
          </cell>
        </row>
        <row r="4703">
          <cell r="A4703" t="str">
            <v>79480</v>
          </cell>
          <cell r="B4703" t="str">
            <v>Escavacao mecanica campo aberto em solo exceto rocha ate 2,00m profundidade</v>
          </cell>
          <cell r="C4703" t="str">
            <v>m³</v>
          </cell>
          <cell r="D4703" t="str">
            <v>2,20</v>
          </cell>
        </row>
        <row r="4704">
          <cell r="A4704" t="str">
            <v>83336</v>
          </cell>
          <cell r="B4704" t="str">
            <v>Escavacao mecanica para acerto de taludes, em material de 1a categoria, com escavadeira hidraulica</v>
          </cell>
          <cell r="C4704" t="str">
            <v>m³</v>
          </cell>
          <cell r="D4704" t="str">
            <v>4,23</v>
          </cell>
        </row>
        <row r="4705">
          <cell r="A4705" t="str">
            <v>83338</v>
          </cell>
          <cell r="B4705" t="str">
            <v>Escavacao mecanica, a ceu aberto, em material de 1a categoria, com escavadeira hidraulica, capacidade de 0,78 m3</v>
          </cell>
          <cell r="C4705" t="str">
            <v>m³</v>
          </cell>
          <cell r="D4705" t="str">
            <v>2,36</v>
          </cell>
        </row>
        <row r="4706">
          <cell r="A4706" t="str">
            <v>89885</v>
          </cell>
          <cell r="B4706" t="str">
            <v>Escavação vertical a céu aberto, incluindo carga, descarga e transporte, em solo de 1ª categoria com escavadeira hidráulica (caçamba: 0,8 m³ / 111 hp), frota de 3 caminhões basculantes de 14 m³, dmt de 0,2 km e velocidade média 4 km/h. Af_12/2013</v>
          </cell>
          <cell r="C4706" t="str">
            <v>m³</v>
          </cell>
          <cell r="D4706" t="str">
            <v>7,79</v>
          </cell>
        </row>
        <row r="4707">
          <cell r="A4707" t="str">
            <v>89886</v>
          </cell>
          <cell r="B4707" t="str">
            <v>Escavação vertical a céu aberto, incluindo carga, descarga e transporte, em solo de 1ª categoria com escavadeira hidráulica (caçamba: 0,8 m³ / 111 hp), frota de 3 caminhões basculantes de 14 m³, dmt de 0,3 km e velocidade média 5,9 km/h. Af_12/2013</v>
          </cell>
          <cell r="C4707" t="str">
            <v>m³</v>
          </cell>
          <cell r="D4707" t="str">
            <v>7,83</v>
          </cell>
        </row>
        <row r="4708">
          <cell r="A4708" t="str">
            <v>89887</v>
          </cell>
          <cell r="B4708" t="str">
            <v>Escavação vertical a céu aberto, incluindo carga, descarga e transporte, em solo de 1ª categoria com escavadeira hidráulica (caçamba: 0,8 m³ / 111 hp), frota de 3 caminhões basculantes de 14 m³, dmt de 0,6 km e velocidade média 10 km/h. Af_12/2013</v>
          </cell>
          <cell r="C4708" t="str">
            <v>m³</v>
          </cell>
          <cell r="D4708" t="str">
            <v>8,09</v>
          </cell>
        </row>
        <row r="4709">
          <cell r="A4709" t="str">
            <v>89888</v>
          </cell>
          <cell r="B4709" t="str">
            <v>Escavação vertical a céu aberto, incluindo carga, descarga e transporte, em solo de 1ª categoria com escavadeira hidráulica (caçamba: 0,8 m³ / 111 hp), frota de 3 caminhões basculantes de 14 m³, dmt de 0,8 km e velocidade média 14 km/h. Af_12/2013</v>
          </cell>
          <cell r="C4709" t="str">
            <v>m³</v>
          </cell>
          <cell r="D4709" t="str">
            <v>8,01</v>
          </cell>
        </row>
        <row r="4710">
          <cell r="A4710" t="str">
            <v>89889</v>
          </cell>
          <cell r="B4710" t="str">
            <v>Escavação vertical a céu aberto, incluindo carga, descarga e transporte, em solo de 1ª categoria com escavadeira hidráulica (caçamba: 0,8 m³ / 111 hp), frota de 3 caminhões basculantes de 14 m³, dmt de 1 km e velocidade média 15 km/h. Af_12/2013</v>
          </cell>
          <cell r="C4710" t="str">
            <v>m³</v>
          </cell>
          <cell r="D4710" t="str">
            <v>8,28</v>
          </cell>
        </row>
        <row r="4711">
          <cell r="A4711" t="str">
            <v>89890</v>
          </cell>
          <cell r="B4711" t="str">
            <v>Escavação vertical a céu aberto, incluindo carga, descarga e transporte, em solo de 1ª categoria com escavadeira hidráulica (caçamba: 0,8 m³ / 111 hp), frota de 4 caminhões basculantes de 14 m³, dmt de 1,5 km e velocidade média 18 km/h. Af_12/2013</v>
          </cell>
          <cell r="C4711" t="str">
            <v>m³</v>
          </cell>
          <cell r="D4711" t="str">
            <v>11,49</v>
          </cell>
        </row>
        <row r="4712">
          <cell r="A4712" t="str">
            <v>89893</v>
          </cell>
          <cell r="B4712" t="str">
            <v>Escavação vertical a céu aberto, incluindo carga, descarga e transporte, em solo de 1ª categoria com escavadeira hidráulica (caçamba: 0,8 m³ / 111 hp), frota de 5 caminhões basculantes de 14 m³, dmt de 3 km e velocidade média 20 km/h. Af_12/2013</v>
          </cell>
          <cell r="C4712" t="str">
            <v>m³</v>
          </cell>
          <cell r="D4712" t="str">
            <v>14,14</v>
          </cell>
        </row>
        <row r="4713">
          <cell r="A4713" t="str">
            <v>89894</v>
          </cell>
          <cell r="B4713" t="str">
            <v>Escavação vertical a céu aberto, incluindo carga, descarga e transporte, em solo de 1ª categoria com escavadeira hidráulica (caçamba: 0,8 m³ / 111 hp), frota de 6 caminhões basculantes de 14 m³, dmt de 4 km e velocidade média 22 km/h. Af_12/2013</v>
          </cell>
          <cell r="C4713" t="str">
            <v>m³</v>
          </cell>
          <cell r="D4713" t="str">
            <v>15,76</v>
          </cell>
        </row>
        <row r="4714">
          <cell r="A4714" t="str">
            <v>89895</v>
          </cell>
          <cell r="B4714" t="str">
            <v>Escavação vertical a céu aberto, incluindo carga, descarga e transporte, em solo de 1ª categoria com escavadeira hidráulica (caçamba: 0,8 m³ / 111 hp), frota de 7 caminhões basculantes de 14 m³, dmt de 6 km e velocidade média 22 km/h. Af_12/2013</v>
          </cell>
          <cell r="C4714" t="str">
            <v>m³</v>
          </cell>
          <cell r="D4714" t="str">
            <v>19,11</v>
          </cell>
        </row>
        <row r="4715">
          <cell r="A4715" t="str">
            <v>89903</v>
          </cell>
          <cell r="B4715" t="str">
            <v>Escavação vertical a céu aberto, incluindo carga, descarga e transporte, em solo de 1ª categoria com escavadeira hidráulica (caçamba: 0,8 m³ / 111 hp), frota de 2 caminhões basculantes de 18 m³, dmt de 0,2 km e velocidade média 4 km/h. Af_12/2013</v>
          </cell>
          <cell r="C4715" t="str">
            <v>m³</v>
          </cell>
          <cell r="D4715" t="str">
            <v>6,81</v>
          </cell>
        </row>
        <row r="4716">
          <cell r="A4716" t="str">
            <v>89904</v>
          </cell>
          <cell r="B4716" t="str">
            <v>Escavação vertical a céu aberto, incluindo carga, descarga e transporte, em solo de 1ª categoria com escavadeira hidráulica (caçamba: 0,8 m³ / 111 hp), frota de 2 caminhões basculantes de 18 m³, dmt de 0,3 km e velocidade média 5,9km/h. Af_12/2013</v>
          </cell>
          <cell r="C4716" t="str">
            <v>m³</v>
          </cell>
          <cell r="D4716" t="str">
            <v>6,84</v>
          </cell>
        </row>
        <row r="4717">
          <cell r="A4717" t="str">
            <v>89905</v>
          </cell>
          <cell r="B4717" t="str">
            <v>Escavação vertical a céu aberto, incluindo carga, descarga e transporte, em solo de 1ª categoria com escavadeira hidráulica (caçamba: 0,8 m³ / 111 hp), frota de 2 caminhões basculantes de 18 m³, dmt de 0,6 km e velocidade média 10 km/h. Af_12/2013</v>
          </cell>
          <cell r="C4717" t="str">
            <v>m³</v>
          </cell>
          <cell r="D4717" t="str">
            <v>7,06</v>
          </cell>
        </row>
        <row r="4718">
          <cell r="A4718" t="str">
            <v>89906</v>
          </cell>
          <cell r="B4718" t="str">
            <v>Escavação vertical a céu aberto, incluindo carga, descarga e transporte, em solo de 1ª categoria com escavadeira hidráulica (caçamba: 0,8 m³ / 111 hp), frota de 2 caminhões basculantes de 18 m³, dmt de 0,8 km e velocidade média 14 km/h. Af_12/2013</v>
          </cell>
          <cell r="C4718" t="str">
            <v>m³</v>
          </cell>
          <cell r="D4718" t="str">
            <v>6,99</v>
          </cell>
        </row>
        <row r="4719">
          <cell r="A4719" t="str">
            <v>89907</v>
          </cell>
          <cell r="B4719" t="str">
            <v>Escavação vertical a céu aberto, incluindo carga, descarga e transporte, em solo de 1ª categoria com escavadeira hidráulica (caçamba: 0,8 m³ / 111 hp), frota de 3 caminhões basculantes de 18 m³, dmt de 1 km e velocidade média 15 km/h. Af_12/2013</v>
          </cell>
          <cell r="C4719" t="str">
            <v>m³</v>
          </cell>
          <cell r="D4719" t="str">
            <v>7,91</v>
          </cell>
        </row>
        <row r="4720">
          <cell r="A4720" t="str">
            <v>89908</v>
          </cell>
          <cell r="B4720" t="str">
            <v>Escavação vertical a céu aberto, incluindo carga, descarga e transporte, em solo de 1ª categoria com escavadeira hidráulica (caçamba: 0,8 m³ / 111 hp), frota de 4 caminhões basculantes de 18 m³, dmt de 1,5 km e velocidade média 18 km/h. Af_12/2013</v>
          </cell>
          <cell r="C4720" t="str">
            <v>m³</v>
          </cell>
          <cell r="D4720" t="str">
            <v>10,78</v>
          </cell>
        </row>
        <row r="4721">
          <cell r="A4721" t="str">
            <v>89911</v>
          </cell>
          <cell r="B4721" t="str">
            <v>Escavação vertical a céu aberto, incluindo carga, descarga e transporte, em solo de 1ª categoria com escavadeira hidráulica (caçamba: 0,8 m³ / 111 hp), frota de 5 caminhões basculantes de 18 m³, dmt de 3 km e velocidade média 20 km/h. Af_12/2013</v>
          </cell>
          <cell r="C4721" t="str">
            <v>m³</v>
          </cell>
          <cell r="D4721" t="str">
            <v>13,14</v>
          </cell>
        </row>
        <row r="4722">
          <cell r="A4722" t="str">
            <v>89912</v>
          </cell>
          <cell r="B4722" t="str">
            <v>Escavação vertical a céu aberto, incluindo carga, descarga e transporte, em solo de 1ª categoria com escavadeira hidráulica (caçamba: 0,8 m³ / 111 hp), frota de 5 caminhões basculantes de 18 m³, dmt de 4 km e velocidade média 22 km/h. Af_12/2013</v>
          </cell>
          <cell r="C4722" t="str">
            <v>m³</v>
          </cell>
          <cell r="D4722" t="str">
            <v>13,99</v>
          </cell>
        </row>
        <row r="4723">
          <cell r="A4723" t="str">
            <v>89913</v>
          </cell>
          <cell r="B4723" t="str">
            <v>Escavação vertical a céu aberto, incluindo carga, descarga e transporte, em solo de 1ª categoria com escavadeira hidráulica (caçamba: 0,8 m³ / 111 hp), frota de 6 caminhões basculantes de 18 m³, dmt de 6 km e velocidade média 22 km/h. Af_12/2013</v>
          </cell>
          <cell r="C4723" t="str">
            <v>m³</v>
          </cell>
          <cell r="D4723" t="str">
            <v>16,98</v>
          </cell>
        </row>
        <row r="4724">
          <cell r="A4724" t="str">
            <v>89921</v>
          </cell>
          <cell r="B4724" t="str">
            <v>Escavação vertical a céu aberto, incluindo carga, descarga e transporte, em solo de 1ª categoria com escavadeira hidráulica (caçamba: 1,2 m³ / 155 hp), frota de 3 caminhões basculantes de 14 m³, dmt de 0,2 km e velocidade média 4 km/h. Af_12/2013</v>
          </cell>
          <cell r="C4724" t="str">
            <v>m³</v>
          </cell>
          <cell r="D4724" t="str">
            <v>6,32</v>
          </cell>
        </row>
        <row r="4725">
          <cell r="A4725" t="str">
            <v>89922</v>
          </cell>
          <cell r="B4725" t="str">
            <v>Escavação vertical a céu aberto, incluindo carga, descarga e transporte, em solo de 1ª categoria com escavadeira hidráulica (caçamba: 1,2 m³ / 155 hp), frota de 3 caminhões basculantes de 14 m³, dmt de 0,3 km e velocidade média 5,9 km/h. Af_12/2013</v>
          </cell>
          <cell r="C4725" t="str">
            <v>m³</v>
          </cell>
          <cell r="D4725" t="str">
            <v>6,35</v>
          </cell>
        </row>
        <row r="4726">
          <cell r="A4726" t="str">
            <v>89923</v>
          </cell>
          <cell r="B4726" t="str">
            <v>Escavação vertical a céu aberto, incluindo carga, descarga e transporte, em solo de 1ª categoria com escavadeira hidráulica (caçamba: 1,2 m³ / 155 hp), frota de 3 caminhões basculantes de 14 m³, dmt de 0,6 km e velocidade média 10 km/h. Af_12/2013</v>
          </cell>
          <cell r="C4726" t="str">
            <v>m³</v>
          </cell>
          <cell r="D4726" t="str">
            <v>6,61</v>
          </cell>
        </row>
        <row r="4727">
          <cell r="A4727" t="str">
            <v>89924</v>
          </cell>
          <cell r="B4727" t="str">
            <v>Escavação vertical a céu aberto, incluindo carga, descarga e transporte, em solo de 1ª categoria com escavadeira hidráulica (caçamba: 1,2 m³ / 155 hp), frota de 3 caminhões basculantes de 14 m³, dmt de 0,8 km e velocidade média 14 km/h. Af_12/2013</v>
          </cell>
          <cell r="C4727" t="str">
            <v>m³</v>
          </cell>
          <cell r="D4727" t="str">
            <v>6,54</v>
          </cell>
        </row>
        <row r="4728">
          <cell r="A4728" t="str">
            <v>89925</v>
          </cell>
          <cell r="B4728" t="str">
            <v>Escavação vertical a céu aberto, incluindo carga, descarga e transporte, em solo de 1ª categoria com escavadeira hidráulica (caçamba: 1,2 m³ / 155 hp), frota de 3 caminhões basculantes de 14 m³, dmt de 1 km e velocidade média 15 km/h. Af_12/2013</v>
          </cell>
          <cell r="C4728" t="str">
            <v>m³</v>
          </cell>
          <cell r="D4728" t="str">
            <v>6,81</v>
          </cell>
        </row>
        <row r="4729">
          <cell r="A4729" t="str">
            <v>89926</v>
          </cell>
          <cell r="B4729" t="str">
            <v>Escavação vertical a céu aberto, incluindo carga, descarga e transporte, em solo de 1ª categoria com escavadeira hidráulica (caçamba: 1,2 m³ / 155 hp), frota de 5 caminhões basculantes de 14 m³, dmt de 1,5 km e velocidade média 18 km/h. Af_12/2013</v>
          </cell>
          <cell r="C4729" t="str">
            <v>m³</v>
          </cell>
          <cell r="D4729" t="str">
            <v>10,30</v>
          </cell>
        </row>
        <row r="4730">
          <cell r="A4730" t="str">
            <v>89929</v>
          </cell>
          <cell r="B4730" t="str">
            <v>Escavação vertical a céu aberto, incluindo carga, descarga e transporte, em solo de 1ª categoria com escavadeira hidráulica (caçamba: 1,2 m³ / 155 hp), frota de 7 caminhões basculantes de 14 m³, dmt de 3 km e velocidade média 20 km/h. Af_12/2013</v>
          </cell>
          <cell r="C4730" t="str">
            <v>m³</v>
          </cell>
          <cell r="D4730" t="str">
            <v>13,27</v>
          </cell>
        </row>
        <row r="4731">
          <cell r="A4731" t="str">
            <v>89930</v>
          </cell>
          <cell r="B4731" t="str">
            <v>Escavação vertical a céu aberto, incluindo carga, descarga e transporte, em solo de 1ª categoria com escavadeira hidráulica (caçamba: 1,2 m³ / 155 hp), frota de 7 caminhões basculantes de 14 m³, dmt de 4 km e velocidade média 22 km/h. Af_12/2013</v>
          </cell>
          <cell r="C4731" t="str">
            <v>m³</v>
          </cell>
          <cell r="D4731" t="str">
            <v>14,18</v>
          </cell>
        </row>
        <row r="4732">
          <cell r="A4732" t="str">
            <v>89931</v>
          </cell>
          <cell r="B4732" t="str">
            <v>Escavação vertical a céu aberto, incluindo carga, descarga e transporte, em solo de 1ª categoria com escavadeira hidráulica (caçamba: 1,2 m³ / 155 hp), frota de 9 caminhões basculantes de 14 m³, dmt de 6 km e velocidade média 22 km/h. Af_12/2013</v>
          </cell>
          <cell r="C4732" t="str">
            <v>m³</v>
          </cell>
          <cell r="D4732" t="str">
            <v>17,85</v>
          </cell>
        </row>
        <row r="4733">
          <cell r="A4733" t="str">
            <v>89939</v>
          </cell>
          <cell r="B4733" t="str">
            <v>Escavação vertical a céu aberto, incluindo carga, descarga e transporte, em solo de 1ª categoria com escavadeira hidráulica (caçamba: 1,2 m³ / 155 hp), frota de 3 caminhões basculantes de 18 m³, dmt de 0,2 km e velocidade média 4 km/h. Af_12/2013</v>
          </cell>
          <cell r="C4733" t="str">
            <v>m³</v>
          </cell>
          <cell r="D4733" t="str">
            <v>5,90</v>
          </cell>
        </row>
        <row r="4734">
          <cell r="A4734" t="str">
            <v>89940</v>
          </cell>
          <cell r="B4734" t="str">
            <v>Escavação vertical a céu aberto, incluindo carga, descarga e transporte, em solo de 1ª categoria com escavadeira hidráulica (caçamba: 1,2 m³ / 155 hp), frota de 3 caminhões basculantes de 18 m³, dmt de 0,3 km e velocidade média 5,9 km/h. Af_12/2013</v>
          </cell>
          <cell r="C4734" t="str">
            <v>m³</v>
          </cell>
          <cell r="D4734" t="str">
            <v>5,92</v>
          </cell>
        </row>
        <row r="4735">
          <cell r="A4735" t="str">
            <v>89941</v>
          </cell>
          <cell r="B4735" t="str">
            <v>Escavação vertical a céu aberto, incluindo carga, descarga e transporte, em solo de 1ª categoria com escavadeira hidráulica (caçamba: 1,2 m³ / 155 hp), frota de 3 caminhões basculantes de 18 m³, dmt de 0,6 km e velocidade média 10 km/h. Af_12/2013</v>
          </cell>
          <cell r="C4735" t="str">
            <v>m³</v>
          </cell>
          <cell r="D4735" t="str">
            <v>6,16</v>
          </cell>
        </row>
        <row r="4736">
          <cell r="A4736" t="str">
            <v>89942</v>
          </cell>
          <cell r="B4736" t="str">
            <v>Escavação vertical a céu aberto, incluindo carga, descarga e transporte, em solo de 1ª categoria com escavadeira hidráulica (caçamba: 1,2 m³ / 155 hp), frota de 3 caminhões basculantes de 18 m³, dmt de 0,8 km e velocidade média 14 km/h. Af_12/2013</v>
          </cell>
          <cell r="C4736" t="str">
            <v>m³</v>
          </cell>
          <cell r="D4736" t="str">
            <v>6,09</v>
          </cell>
        </row>
        <row r="4737">
          <cell r="A4737" t="str">
            <v>89943</v>
          </cell>
          <cell r="B4737" t="str">
            <v>Escavação vertical a céu aberto, incluindo carga, descarga e transporte, em solo de 1ª categoria com escavadeira hidráulica (caçamba: 1,2 m³ / 155 hp), frota de 3 caminhões basculantes de 18 m³, dmt de 1 km e velocidade média 15 km/h. Af_12/2013</v>
          </cell>
          <cell r="C4737" t="str">
            <v>m³</v>
          </cell>
          <cell r="D4737" t="str">
            <v>6,33</v>
          </cell>
        </row>
        <row r="4738">
          <cell r="A4738" t="str">
            <v>89944</v>
          </cell>
          <cell r="B4738" t="str">
            <v>Escavação vertical a céu aberto, incluindo carga, descarga e transporte, em solo de 1ª categoria com escavadeira hidráulica (caçamba: 1,2 m³ / 155 hp), frota de 5 caminhões basculantes de 18 m³, dmt de 1,5 km e velocidade média 18 km/h. Af_12/2013</v>
          </cell>
          <cell r="C4738" t="str">
            <v>m³</v>
          </cell>
          <cell r="D4738" t="str">
            <v>9,45</v>
          </cell>
        </row>
        <row r="4739">
          <cell r="A4739" t="str">
            <v>89947</v>
          </cell>
          <cell r="B4739" t="str">
            <v>Escavação vertical a céu aberto, incluindo carga, descarga e transporte, em solo de 1ª categoria com escavadeira hidráulica (caçamba: 1,2 m³ / 155 hp), frota de 6 caminhões basculantes de 18 m³, dmt de 3 km e velocidade média 20 km/h. Af_12/2013</v>
          </cell>
          <cell r="C4739" t="str">
            <v>m³</v>
          </cell>
          <cell r="D4739" t="str">
            <v>11,64</v>
          </cell>
        </row>
        <row r="4740">
          <cell r="A4740" t="str">
            <v>89948</v>
          </cell>
          <cell r="B4740" t="str">
            <v>Escavação vertical a céu aberto, incluindo carga, descarga e transporte, em solo de 1ª categoria com escavadeira hidráulica (caçamba: 1,2 m³ / 155 hp), frota de 7 caminhões basculantes de 18 m³, dmt de 4 km e velocidade média 22 km/h. Af_12/2013</v>
          </cell>
          <cell r="C4740" t="str">
            <v>m³</v>
          </cell>
          <cell r="D4740" t="str">
            <v>12,91</v>
          </cell>
        </row>
        <row r="4741">
          <cell r="A4741" t="str">
            <v>89949</v>
          </cell>
          <cell r="B4741" t="str">
            <v>Escavação vertical a céu aberto, incluindo carga, descarga e transporte, em solo de 1ª categoria com escavadeira hidráulica (caçamba: 1,2 m³ / 155 hp), frota de 8 caminhões basculantes de 18 m³, dmt de 6 km e velocidade média 22 km/h. Af_12/2013</v>
          </cell>
          <cell r="C4741" t="str">
            <v>m³</v>
          </cell>
          <cell r="D4741" t="str">
            <v>15,72</v>
          </cell>
        </row>
        <row r="4742">
          <cell r="A4742" t="str">
            <v>96520</v>
          </cell>
          <cell r="B4742" t="str">
            <v>Escavação mecanizada para bloco de coroamento ou sapata, sem previsão de fôrma, com retroescavadeira. Af_06/2017</v>
          </cell>
          <cell r="C4742" t="str">
            <v>m³</v>
          </cell>
          <cell r="D4742" t="str">
            <v>74,76</v>
          </cell>
        </row>
        <row r="4743">
          <cell r="A4743" t="str">
            <v>96521</v>
          </cell>
          <cell r="B4743" t="str">
            <v>Escavação mecanizada para bloco de coroamento ou sapata, com previsão de fôrma, com retroescavadeira. Af_06/2017</v>
          </cell>
          <cell r="C4743" t="str">
            <v>m³</v>
          </cell>
          <cell r="D4743" t="str">
            <v>31,81</v>
          </cell>
        </row>
        <row r="4744">
          <cell r="A4744" t="str">
            <v>96522</v>
          </cell>
          <cell r="B4744" t="str">
            <v>Escavação manual para bloco de coroamento ou sapata, sem previsão de fôrma. Af_06/2017</v>
          </cell>
          <cell r="C4744" t="str">
            <v>m³</v>
          </cell>
          <cell r="D4744" t="str">
            <v>112,77</v>
          </cell>
        </row>
        <row r="4745">
          <cell r="A4745" t="str">
            <v>96523</v>
          </cell>
          <cell r="B4745" t="str">
            <v>Escavação manual para bloco de coroamento ou sapata, com previsão de fôrma. Af_06/2017</v>
          </cell>
          <cell r="C4745" t="str">
            <v>m³</v>
          </cell>
          <cell r="D4745" t="str">
            <v>71,30</v>
          </cell>
        </row>
        <row r="4746">
          <cell r="A4746" t="str">
            <v>96524</v>
          </cell>
          <cell r="B4746" t="str">
            <v>Escavação mecanizada para viga baldrame, sem previsão de fôrma, com mini-escavadeira. Af_06/2017</v>
          </cell>
          <cell r="C4746" t="str">
            <v>m³</v>
          </cell>
          <cell r="D4746" t="str">
            <v>138,54</v>
          </cell>
        </row>
        <row r="4747">
          <cell r="A4747" t="str">
            <v>96525</v>
          </cell>
          <cell r="B4747" t="str">
            <v>Escavação mecanizada para viga baldrame, com previsão de fôrma, com mini-escavadeira. Af_06/2017</v>
          </cell>
          <cell r="C4747" t="str">
            <v>m³</v>
          </cell>
          <cell r="D4747" t="str">
            <v>30,28</v>
          </cell>
        </row>
        <row r="4748">
          <cell r="A4748" t="str">
            <v>96526</v>
          </cell>
          <cell r="B4748" t="str">
            <v>Escavação manual de vala para viga baldrame, sem previsão de fôrma. Af_06/2017</v>
          </cell>
          <cell r="C4748" t="str">
            <v>m³</v>
          </cell>
          <cell r="D4748" t="str">
            <v>228,42</v>
          </cell>
        </row>
        <row r="4749">
          <cell r="A4749" t="str">
            <v>96527</v>
          </cell>
          <cell r="B4749" t="str">
            <v>Escavação manual de vala para viga baldrame, com previsão de fôrma. Af_06/2017</v>
          </cell>
          <cell r="C4749" t="str">
            <v>m³</v>
          </cell>
          <cell r="D4749" t="str">
            <v>93,39</v>
          </cell>
        </row>
        <row r="4750">
          <cell r="A4750" t="str">
            <v>96528</v>
          </cell>
          <cell r="B4750" t="str">
            <v>Fabricação, montagem e desmontagem de fôrma para bloco de coroamento, em madeira serrada, e=25 mm, 1 utilização. Af_06/2017</v>
          </cell>
          <cell r="C4750" t="str">
            <v>m²</v>
          </cell>
          <cell r="D4750" t="str">
            <v>131,99</v>
          </cell>
        </row>
        <row r="4751">
          <cell r="A4751" t="str">
            <v>98116</v>
          </cell>
          <cell r="B4751" t="str">
            <v>Escavação vertical a céu aberto, incluindo carga, descarga e transporte, em solo de 1ª categoria com escavadeira hidráulica (caçamba: 0,8 m³ / 111 hp), frota de 4 caminhões basculantes de 14 m³, dmt de 2 km e velocidade média 20 km/h. Af_02/2018</v>
          </cell>
          <cell r="C4751" t="str">
            <v>m³</v>
          </cell>
          <cell r="D4751" t="str">
            <v>11,99</v>
          </cell>
        </row>
        <row r="4752">
          <cell r="A4752" t="str">
            <v>98117</v>
          </cell>
          <cell r="B4752" t="str">
            <v>Escavação vertical a céu aberto, incluindo carga, descarga e transporte, em solo de 1ª categoria com escavadeira hidráulica (caçamba: 0,8 m³ / 111 hp), frota de 4 caminhões basculantes de 18 m³, dmt de 2 km e velocidade média 20 km/h. Af_02/2018</v>
          </cell>
          <cell r="C4752" t="str">
            <v>m³</v>
          </cell>
          <cell r="D4752" t="str">
            <v>11,20</v>
          </cell>
        </row>
        <row r="4753">
          <cell r="A4753" t="str">
            <v>98118</v>
          </cell>
          <cell r="B4753" t="str">
            <v>Escavação vertical a céu aberto, incluindo carga, descarga e transporte, em solo de 1ª categoria com escavadeira hidráulica (caçamba: 1,2 m³ / 155 hp), frota de 6 caminhões basculantes de 14 m³, dmt de 2 km e velocidade média 20 km/h. Af_02/2018</v>
          </cell>
          <cell r="C4753" t="str">
            <v>m³</v>
          </cell>
          <cell r="D4753" t="str">
            <v>11,29</v>
          </cell>
        </row>
        <row r="4754">
          <cell r="A4754" t="str">
            <v>98119</v>
          </cell>
          <cell r="B4754" t="str">
            <v>Escavação vertical a céu aberto, incluindo carga, descarga e transporte, em solo de 1ª categoria com escavadeira hidráulica (caçamba: 1,2 m³ / 155 hp), frota de 5 caminhões basculantes de 18 m³, dmt de 2 km e velocidade média 20 km/h. Af_02/2018</v>
          </cell>
          <cell r="C4754" t="str">
            <v>m³</v>
          </cell>
          <cell r="D4754" t="str">
            <v>9,88</v>
          </cell>
        </row>
        <row r="4755">
          <cell r="A4755" t="str">
            <v>72915</v>
          </cell>
          <cell r="B4755" t="str">
            <v>Escavacao mecanica de vala em material de 2a. Categoria ate 2 m de profundidade com utilizacao de escavadeira hidraulica</v>
          </cell>
          <cell r="C4755" t="str">
            <v>m³</v>
          </cell>
          <cell r="D4755" t="str">
            <v>10,17</v>
          </cell>
        </row>
        <row r="4756">
          <cell r="A4756" t="str">
            <v>72917</v>
          </cell>
          <cell r="B4756" t="str">
            <v>Escavacao mecanica de vala em material 2a. Categoria de 2,01 ate 4,00 m de profundidade com utilizacao de escavadeira hidraulica</v>
          </cell>
          <cell r="C4756" t="str">
            <v>m³</v>
          </cell>
          <cell r="D4756" t="str">
            <v>11,61</v>
          </cell>
        </row>
        <row r="4757">
          <cell r="A4757" t="str">
            <v>72918</v>
          </cell>
          <cell r="B4757" t="str">
            <v>Escavacao mecanica de vala em material 2a. Categoria de 4,01 ate 6,00 m de profundidade com utilizacao de escavadeira hidraulica</v>
          </cell>
          <cell r="C4757" t="str">
            <v>m³</v>
          </cell>
          <cell r="D4757" t="str">
            <v>13,55</v>
          </cell>
        </row>
        <row r="4758">
          <cell r="A4758" t="str">
            <v>73965/9</v>
          </cell>
          <cell r="B4758" t="str">
            <v>Escavacao manual de vala em lodo, de 1,5 ate 3m, excluindo esgotamento/escoramento.</v>
          </cell>
          <cell r="C4758" t="str">
            <v>m³</v>
          </cell>
          <cell r="D4758" t="str">
            <v>150,50</v>
          </cell>
        </row>
        <row r="4759">
          <cell r="A4759" t="str">
            <v>79506/2</v>
          </cell>
          <cell r="B4759" t="str">
            <v>Escavação manual de vala/cava em lodo, entre 3 e 4,5m de profundidade</v>
          </cell>
          <cell r="C4759" t="str">
            <v>m³</v>
          </cell>
          <cell r="D4759" t="str">
            <v>225,75</v>
          </cell>
        </row>
        <row r="4760">
          <cell r="A4760" t="str">
            <v>83343</v>
          </cell>
          <cell r="B4760" t="str">
            <v>Escavacao mecanica de valas (solo com agua), profundidade maior que 4,00 m ate 6,00 m.</v>
          </cell>
          <cell r="C4760" t="str">
            <v>m³</v>
          </cell>
          <cell r="D4760" t="str">
            <v>12,99</v>
          </cell>
        </row>
        <row r="4761">
          <cell r="A4761" t="str">
            <v>90082</v>
          </cell>
          <cell r="B4761" t="str">
            <v>Escavação mecanizada de vala com prof. Até 1,5 m (média entre montante e jusante/uma composição por trecho), com escavadeira hidráulica (0,8 m3), larg. De 1,5 m a 2,5 m, em solo de 1a categoria, em locais com alto nível de interferência. Af_01/2015</v>
          </cell>
          <cell r="C4761" t="str">
            <v>m³</v>
          </cell>
          <cell r="D4761" t="str">
            <v>8,10</v>
          </cell>
        </row>
        <row r="4762">
          <cell r="A4762" t="str">
            <v>90084</v>
          </cell>
          <cell r="B476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62" t="str">
            <v>m³</v>
          </cell>
          <cell r="D4762" t="str">
            <v>7,87</v>
          </cell>
        </row>
        <row r="4763">
          <cell r="A4763" t="str">
            <v>90085</v>
          </cell>
          <cell r="B476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63" t="str">
            <v>m³</v>
          </cell>
          <cell r="D4763" t="str">
            <v>7,40</v>
          </cell>
        </row>
        <row r="4764">
          <cell r="A4764" t="str">
            <v>90086</v>
          </cell>
          <cell r="B476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64" t="str">
            <v>m³</v>
          </cell>
          <cell r="D4764" t="str">
            <v>7,49</v>
          </cell>
        </row>
        <row r="4765">
          <cell r="A4765" t="str">
            <v>90087</v>
          </cell>
          <cell r="B4765" t="str">
            <v>Escavação mecanizada de vala com prof. De 3,0 m até 4,5 m(média entre montante e jusante/uma composição por trecho), com escavadeira hidráulica (1,2 m3/155 hp), larg. De 1,5 m a 2,5 m, em solo de 1a categoria, em locais com alto nível de interferência. Af_01/2015</v>
          </cell>
          <cell r="C4765" t="str">
            <v>m³</v>
          </cell>
          <cell r="D4765" t="str">
            <v>6,46</v>
          </cell>
        </row>
        <row r="4766">
          <cell r="A4766" t="str">
            <v>90088</v>
          </cell>
          <cell r="B476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66" t="str">
            <v>m³</v>
          </cell>
          <cell r="D4766" t="str">
            <v>6,60</v>
          </cell>
        </row>
        <row r="4767">
          <cell r="A4767" t="str">
            <v>90090</v>
          </cell>
          <cell r="B476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67" t="str">
            <v>m³</v>
          </cell>
          <cell r="D4767" t="str">
            <v>6,34</v>
          </cell>
        </row>
        <row r="4768">
          <cell r="A4768" t="str">
            <v>90091</v>
          </cell>
          <cell r="B4768" t="str">
            <v>Escavação mecanizada de vala com prof. Até 1,5 m(média entre montante e jusante/uma composição por trecho), com escavadeira hidráulica (0,8 m3), larg. De 1,5m a 2,5 m, em solo de 1a categoria, locais com baixo nível de interferência. Af_01/2015</v>
          </cell>
          <cell r="C4768" t="str">
            <v>m³</v>
          </cell>
          <cell r="D4768" t="str">
            <v>4,84</v>
          </cell>
        </row>
        <row r="4769">
          <cell r="A4769" t="str">
            <v>90092</v>
          </cell>
          <cell r="B476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69" t="str">
            <v>m³</v>
          </cell>
          <cell r="D4769" t="str">
            <v>4,69</v>
          </cell>
        </row>
        <row r="4770">
          <cell r="A4770" t="str">
            <v>90093</v>
          </cell>
          <cell r="B477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70" t="str">
            <v>m³</v>
          </cell>
          <cell r="D4770" t="str">
            <v>4,40</v>
          </cell>
        </row>
        <row r="4771">
          <cell r="A4771" t="str">
            <v>90094</v>
          </cell>
          <cell r="B477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71" t="str">
            <v>m³</v>
          </cell>
          <cell r="D4771" t="str">
            <v>4,45</v>
          </cell>
        </row>
        <row r="4772">
          <cell r="A4772" t="str">
            <v>90095</v>
          </cell>
          <cell r="B477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72" t="str">
            <v>m³</v>
          </cell>
          <cell r="D4772" t="str">
            <v>3,85</v>
          </cell>
        </row>
        <row r="4773">
          <cell r="A4773" t="str">
            <v>90096</v>
          </cell>
          <cell r="B477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73" t="str">
            <v>m³</v>
          </cell>
          <cell r="D4773" t="str">
            <v>3,94</v>
          </cell>
        </row>
        <row r="4774">
          <cell r="A4774" t="str">
            <v>90098</v>
          </cell>
          <cell r="B477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74" t="str">
            <v>m³</v>
          </cell>
          <cell r="D4774" t="str">
            <v>3,79</v>
          </cell>
        </row>
        <row r="4775">
          <cell r="A4775" t="str">
            <v>90099</v>
          </cell>
          <cell r="B4775" t="str">
            <v>Escavação mecanizada de vala com prof. Até 1,5 m (média entre montante e jusante/uma composição por trecho), com retroescavadeira (0,26 m3/88 hp), larg. Menor que 0,8 m, em solo de 1a categoria, em locais com alto nível de interferência. Af_01/2015</v>
          </cell>
          <cell r="C4775" t="str">
            <v>m³</v>
          </cell>
          <cell r="D4775" t="str">
            <v>11,02</v>
          </cell>
        </row>
        <row r="4776">
          <cell r="A4776" t="str">
            <v>90100</v>
          </cell>
          <cell r="B4776" t="str">
            <v>Escavação mecanizada de vala com prof. Até 1,5 m (média entre montante e jusante/uma composição por trecho), com retroescavadeira (0,26 m3/88 hp), larg. De 0,8 m a 1,5 m, em solo de 1a categoria, em locais com alto nível de interferência. Af_01/2015</v>
          </cell>
          <cell r="C4776" t="str">
            <v>m³</v>
          </cell>
          <cell r="D4776" t="str">
            <v>9,36</v>
          </cell>
        </row>
        <row r="4777">
          <cell r="A4777" t="str">
            <v>90101</v>
          </cell>
          <cell r="B4777" t="str">
            <v>Escavação mecanizada de vala com prof. Maior que 1,5 m até 3,0 m (média entre montante e jusante/uma composição por trecho), com retroescavadeira (0,26 m3/88 hp), larg. Menor que 0,8 m, em solo de 1a categoria, em locais com alto nível de interferência.Af_01/2015</v>
          </cell>
          <cell r="C4777" t="str">
            <v>m³</v>
          </cell>
          <cell r="D4777" t="str">
            <v>9,25</v>
          </cell>
        </row>
        <row r="4778">
          <cell r="A4778" t="str">
            <v>90102</v>
          </cell>
          <cell r="B477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78" t="str">
            <v>m³</v>
          </cell>
          <cell r="D4778" t="str">
            <v>8,41</v>
          </cell>
        </row>
        <row r="4779">
          <cell r="A4779" t="str">
            <v>90105</v>
          </cell>
          <cell r="B477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79" t="str">
            <v>m³</v>
          </cell>
          <cell r="D4779" t="str">
            <v>6,57</v>
          </cell>
        </row>
        <row r="4780">
          <cell r="A4780" t="str">
            <v>90106</v>
          </cell>
          <cell r="B478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80" t="str">
            <v>m³</v>
          </cell>
          <cell r="D4780" t="str">
            <v>5,59</v>
          </cell>
        </row>
        <row r="4781">
          <cell r="A4781" t="str">
            <v>90107</v>
          </cell>
          <cell r="B478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81" t="str">
            <v>m³</v>
          </cell>
          <cell r="D4781" t="str">
            <v>5,52</v>
          </cell>
        </row>
        <row r="4782">
          <cell r="A4782" t="str">
            <v>90108</v>
          </cell>
          <cell r="B478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82" t="str">
            <v>m³</v>
          </cell>
          <cell r="D4782" t="str">
            <v>5,02</v>
          </cell>
        </row>
        <row r="4783">
          <cell r="A4783" t="str">
            <v>93358</v>
          </cell>
          <cell r="B4783" t="str">
            <v>Escavação manual de vala com profundidade menor ou igual a 1,30 m. Af_03/2016</v>
          </cell>
          <cell r="C4783" t="str">
            <v>m³</v>
          </cell>
          <cell r="D4783" t="str">
            <v>59,53</v>
          </cell>
        </row>
        <row r="4784">
          <cell r="A4784" t="str">
            <v>79482</v>
          </cell>
          <cell r="B4784" t="str">
            <v>Aterro com areia com adensamento hidraulico</v>
          </cell>
          <cell r="C4784" t="str">
            <v>m³</v>
          </cell>
          <cell r="D4784" t="str">
            <v>66,67</v>
          </cell>
        </row>
        <row r="4785">
          <cell r="A4785" t="str">
            <v>94304</v>
          </cell>
          <cell r="B4785" t="str">
            <v>Aterro mecanizado de vala com escavadeira hidráulica (capacidade da caçamba: 0,8 m³ / potência: 111 hp), largura de 1,5 a 2,5 m, profundidade até 1,5 m, com solo argilo-arenoso. Af_05/2016</v>
          </cell>
          <cell r="C4785" t="str">
            <v>m³</v>
          </cell>
          <cell r="D4785" t="str">
            <v>25,99</v>
          </cell>
        </row>
        <row r="4786">
          <cell r="A4786" t="str">
            <v>94305</v>
          </cell>
          <cell r="B4786" t="str">
            <v>Aterro mecanizado de vala com escavadeira hidráulica (capacidade da caçamba: 0,8 m³ / potência: 111 hp), largura até 1,5 m, profundidade de 1,5 a 3,0 m, com solo argilo-arenoso. Af_05/2016</v>
          </cell>
          <cell r="C4786" t="str">
            <v>m³</v>
          </cell>
          <cell r="D4786" t="str">
            <v>22,93</v>
          </cell>
        </row>
        <row r="4787">
          <cell r="A4787" t="str">
            <v>94306</v>
          </cell>
          <cell r="B4787" t="str">
            <v>Aterro mecanizado de vala com escavadeira hidráulica (capacidade da caçamba: 0,8 m³ / potência: 111 hp), largura de 1,5 a 2,5 m, profundidade de 1,5 a 3,0 m, com solo argilo-arenoso. Af_05/2016</v>
          </cell>
          <cell r="C4787" t="str">
            <v>m³</v>
          </cell>
          <cell r="D4787" t="str">
            <v>19,05</v>
          </cell>
        </row>
        <row r="4788">
          <cell r="A4788" t="str">
            <v>94307</v>
          </cell>
          <cell r="B4788" t="str">
            <v>Aterro mecanizado de vala com escavadeira hidráulica (capacidade da caçamba: 0,8 m³ / potência: 111 hp), largura até 1,5 m, profundidade de 3,0 a 4,5 m, com solo argilo-arenoso. Af_05/2016</v>
          </cell>
          <cell r="C4788" t="str">
            <v>m³</v>
          </cell>
          <cell r="D4788" t="str">
            <v>19,93</v>
          </cell>
        </row>
        <row r="4789">
          <cell r="A4789" t="str">
            <v>94308</v>
          </cell>
          <cell r="B4789" t="str">
            <v>Aterro mecanizado de vala com escavadeira hidráulica (capacidade da caçamba: 0,8 m³ / potência: 111 hp), largura de 1,5 a 2,5 m, profundidade de 3,0 a 4,5 m, com solo argilo-arenoso. Af_05/2016</v>
          </cell>
          <cell r="C4789" t="str">
            <v>m³</v>
          </cell>
          <cell r="D4789" t="str">
            <v>17,65</v>
          </cell>
        </row>
        <row r="4790">
          <cell r="A4790" t="str">
            <v>94309</v>
          </cell>
          <cell r="B4790" t="str">
            <v>Aterro mecanizado de vala com escavadeira hidráulica (capacidade da caçamba: 0,8 m³ / potência: 111 hp), largura até 1,5 m, profundidade de 4,5 a 6,0 m, com solo argilo-arenoso. Af_05/2016</v>
          </cell>
          <cell r="C4790" t="str">
            <v>m³</v>
          </cell>
          <cell r="D4790" t="str">
            <v>18,65</v>
          </cell>
        </row>
        <row r="4791">
          <cell r="A4791" t="str">
            <v>94310</v>
          </cell>
          <cell r="B4791" t="str">
            <v>Aterro mecanizado de vala com escavadeira hidráulica (capacidade da caçamba: 0,8 m³ / potência: 111 hp), largura de 1,5 a 2,5 m, profundidade de 4,5 a 6,0 m, com solo argilo-arenoso. Af_05/2016</v>
          </cell>
          <cell r="C4791" t="str">
            <v>m³</v>
          </cell>
          <cell r="D4791" t="str">
            <v>16,95</v>
          </cell>
        </row>
        <row r="4792">
          <cell r="A4792" t="str">
            <v>94315</v>
          </cell>
          <cell r="B4792" t="str">
            <v>Aterro mecanizado de vala com retroescavadeira (capacidade da caçamba da retro: 0,26 m³ / potência: 88 hp), largura até 0,8 m, profundidade até 1,5 m, com solo argilo-arenoso. Af_05/2016</v>
          </cell>
          <cell r="C4792" t="str">
            <v>m³</v>
          </cell>
          <cell r="D4792" t="str">
            <v>33,96</v>
          </cell>
        </row>
        <row r="4793">
          <cell r="A4793" t="str">
            <v>94316</v>
          </cell>
          <cell r="B4793" t="str">
            <v>Aterro mecanizado de vala com retroescavadeira (capacidade da caçamba da retro: 0,26 m³ / potência: 88 hp), largura de 0,8 a 1,5 m, profundidade até 1,5 m, com solo argilo-arenoso. Af_05/2016</v>
          </cell>
          <cell r="C4793" t="str">
            <v>m³</v>
          </cell>
          <cell r="D4793" t="str">
            <v>26,37</v>
          </cell>
        </row>
        <row r="4794">
          <cell r="A4794" t="str">
            <v>94317</v>
          </cell>
          <cell r="B4794" t="str">
            <v>Aterro mecanizado de vala com retroescavadeira (capacidade da caçamba da retro: 0,26 m³ / potência: 88 hp), largura até 0,8 m, profundidade de 1,5 a 3,0 m, com solo argilo-arenoso. Af_05/2016</v>
          </cell>
          <cell r="C4794" t="str">
            <v>m³</v>
          </cell>
          <cell r="D4794" t="str">
            <v>23,02</v>
          </cell>
        </row>
        <row r="4795">
          <cell r="A4795" t="str">
            <v>94318</v>
          </cell>
          <cell r="B4795" t="str">
            <v>Aterro mecanizado de vala com retroescavadeira (capacidade da caçamba da retro: 0,26 m³ / potência: 88 hp), largura de 0,8 a 1,5 m, profundidade de 1,5 a 3,0 m, com solo argilo-arenoso. Af_05/2016</v>
          </cell>
          <cell r="C4795" t="str">
            <v>m³</v>
          </cell>
          <cell r="D4795" t="str">
            <v>18,68</v>
          </cell>
        </row>
        <row r="4796">
          <cell r="A4796" t="str">
            <v>94319</v>
          </cell>
          <cell r="B4796" t="str">
            <v>Aterro manual de valas com solo argilo-arenoso e compactação mecanizada. Af_05/2016</v>
          </cell>
          <cell r="C4796" t="str">
            <v>m³</v>
          </cell>
          <cell r="D4796" t="str">
            <v>36,66</v>
          </cell>
        </row>
        <row r="4797">
          <cell r="A4797" t="str">
            <v>94327</v>
          </cell>
          <cell r="B4797" t="str">
            <v>Aterro mecanizado de vala com escavadeira hidráulica (capacidade da caçamba: 0,8 m³ / potência: 111 hp), largura de 1,5 a 2,5 m, profundidade até 1,5 m, com areia para aterro. Af_05/2016</v>
          </cell>
          <cell r="C4797" t="str">
            <v>m³</v>
          </cell>
          <cell r="D4797" t="str">
            <v>71,21</v>
          </cell>
        </row>
        <row r="4798">
          <cell r="A4798" t="str">
            <v>94328</v>
          </cell>
          <cell r="B4798" t="str">
            <v>Aterro mecanizado de vala com escavadeira hidráulica (capacidade da caçamba: 0,8 m³ / potência: 111 hp), largura até 1,5 m, profundidade de 1,5 a 3,0 m, com areia para aterro. Af_05/2016</v>
          </cell>
          <cell r="C4798" t="str">
            <v>m³</v>
          </cell>
          <cell r="D4798" t="str">
            <v>68,15</v>
          </cell>
        </row>
        <row r="4799">
          <cell r="A4799" t="str">
            <v>94329</v>
          </cell>
          <cell r="B4799" t="str">
            <v>Aterro mecanizado de vala com escavadeira hidráulica (capacidade da caçamba: 0,8 m³ / potência: 111 hp), largura de 1,5 a 2,5 m, profundidade de 1,5 a 3,0 m, com areia para aterro. Af_05/2016</v>
          </cell>
          <cell r="C4799" t="str">
            <v>m³</v>
          </cell>
          <cell r="D4799" t="str">
            <v>64,27</v>
          </cell>
        </row>
        <row r="4800">
          <cell r="A4800" t="str">
            <v>94330</v>
          </cell>
          <cell r="B4800" t="str">
            <v>Aterro mecanizado de vala com escavadeira hidráulica (capacidade da caçamba: 0,8 m³ / potência: 111 hp), largura até 1,5 m, profundidade de 3,0 a 4,5 m, com areia para aterro. Af_05/2016</v>
          </cell>
          <cell r="C4800" t="str">
            <v>m³</v>
          </cell>
          <cell r="D4800" t="str">
            <v>65,15</v>
          </cell>
        </row>
        <row r="4801">
          <cell r="A4801" t="str">
            <v>94331</v>
          </cell>
          <cell r="B4801" t="str">
            <v>Aterro mecanizado de vala com escavadeira hidráulica (capacidade da caçamba: 0,8 m³ / potência: 111 hp), largura de 1,5 a 2,5 m, profundidade de 3,0 a 4,5 m, com areia para aterro. Af_05/2016</v>
          </cell>
          <cell r="C4801" t="str">
            <v>m³</v>
          </cell>
          <cell r="D4801" t="str">
            <v>62,87</v>
          </cell>
        </row>
        <row r="4802">
          <cell r="A4802" t="str">
            <v>94332</v>
          </cell>
          <cell r="B4802" t="str">
            <v>Aterro mecanizado de vala com escavadeira hidráulica (capacidade da caçamba: 0,8 m³ / potência: 111 hp), largura até 1,5 m, profundidade de 4,5 a 6,0 m, com areia para aterro. Af_05/2016</v>
          </cell>
          <cell r="C4802" t="str">
            <v>m³</v>
          </cell>
          <cell r="D4802" t="str">
            <v>63,87</v>
          </cell>
        </row>
        <row r="4803">
          <cell r="A4803" t="str">
            <v>94333</v>
          </cell>
          <cell r="B4803" t="str">
            <v>Aterro mecanizado de vala com escavadeira hidráulica (capacidade da caçamba: 0,8 m³ / potência: 111 hp), largura de 1,5 a 2,5 m, profundidade de 4,5 a 6,0 m, com areia para aterro. Af_05/2016</v>
          </cell>
          <cell r="C4803" t="str">
            <v>m³</v>
          </cell>
          <cell r="D4803" t="str">
            <v>62,17</v>
          </cell>
        </row>
        <row r="4804">
          <cell r="A4804" t="str">
            <v>94338</v>
          </cell>
          <cell r="B4804" t="str">
            <v>Aterro mecanizado de vala com retroescavadeira (capacidade da caçamba da retro: 0,26 m³ / potência: 88 hp), largura até 0,8 m, profundidade até 1,5 m, com areia para aterro. Af_05/2016</v>
          </cell>
          <cell r="C4804" t="str">
            <v>m³</v>
          </cell>
          <cell r="D4804" t="str">
            <v>79,18</v>
          </cell>
        </row>
        <row r="4805">
          <cell r="A4805" t="str">
            <v>94339</v>
          </cell>
          <cell r="B4805" t="str">
            <v>Aterro mecanizado de vala com retroescavadeira (capacidade da caçamba da retro: 0,26 m³ / potência: 88 hp), largura de 0,8 a 1,5 m, profundidade até 1,5 m, com areia para aterro. Af_05/2016</v>
          </cell>
          <cell r="C4805" t="str">
            <v>m³</v>
          </cell>
          <cell r="D4805" t="str">
            <v>71,59</v>
          </cell>
        </row>
        <row r="4806">
          <cell r="A4806" t="str">
            <v>94340</v>
          </cell>
          <cell r="B4806" t="str">
            <v>Aterro mecanizado de vala com retroescavadeira (capacidade da caçamba da retro: 0,26 m³ / potência: 88 hp), largura até 0,8 m, profundidade de 1,5 a 3,0 m, com areia para aterro. Af_05/2016</v>
          </cell>
          <cell r="C4806" t="str">
            <v>m³</v>
          </cell>
          <cell r="D4806" t="str">
            <v>68,24</v>
          </cell>
        </row>
        <row r="4807">
          <cell r="A4807" t="str">
            <v>94341</v>
          </cell>
          <cell r="B4807" t="str">
            <v>Aterro mecanizado de vala com retroescavadeira (capacidade da caçamba da retro: 0,26 m³ / potência: 88 hp), largura de 0,8 a 1,5 m, profundidade de 1,5 a 3,0 m, com areia para aterro. Af_05/2016</v>
          </cell>
          <cell r="C4807" t="str">
            <v>m³</v>
          </cell>
          <cell r="D4807" t="str">
            <v>63,90</v>
          </cell>
        </row>
        <row r="4808">
          <cell r="A4808" t="str">
            <v>94342</v>
          </cell>
          <cell r="B4808" t="str">
            <v>Aterro manual de valas com areia para aterro e compactação mecanizada. Af_05/2016</v>
          </cell>
          <cell r="C4808" t="str">
            <v>m³</v>
          </cell>
          <cell r="D4808" t="str">
            <v>81,88</v>
          </cell>
        </row>
        <row r="4809">
          <cell r="A4809" t="str">
            <v>96385</v>
          </cell>
          <cell r="B4809" t="str">
            <v>Execução e compactação de aterro com solo predominantemente argiloso - exclusive escavação, carga e transporte e solo. Af_09/2017</v>
          </cell>
          <cell r="C4809" t="str">
            <v>m³</v>
          </cell>
          <cell r="D4809" t="str">
            <v>5,38</v>
          </cell>
        </row>
        <row r="4810">
          <cell r="A4810" t="str">
            <v>96386</v>
          </cell>
          <cell r="B4810" t="str">
            <v>Execução e compactação de aterro com solo predominantemente arenoso - exclusive escavação, carga e transporte e solo. Af_09/2017</v>
          </cell>
          <cell r="C4810" t="str">
            <v>m³</v>
          </cell>
          <cell r="D4810" t="str">
            <v>5,15</v>
          </cell>
        </row>
        <row r="4811">
          <cell r="A4811" t="str">
            <v>83346</v>
          </cell>
          <cell r="B4811" t="str">
            <v>Umedecimento de material para fechamento de valas.</v>
          </cell>
          <cell r="C4811" t="str">
            <v>m³</v>
          </cell>
          <cell r="D4811" t="str">
            <v>0,89</v>
          </cell>
        </row>
        <row r="4812">
          <cell r="A4812" t="str">
            <v>93360</v>
          </cell>
          <cell r="B4812" t="str">
            <v>Reaterro mecanizado de vala com escavadeira hidráulica (capacidade da caçamba: 0,8 m³ / potência: 111 hp), largura de 1,5 a 2,5 m, profundidade até 1,5 m, com solo de 1ª categoria em locais com alto nível de interferência. Af_04/2016</v>
          </cell>
          <cell r="C4812" t="str">
            <v>m³</v>
          </cell>
          <cell r="D4812" t="str">
            <v>15,91</v>
          </cell>
        </row>
        <row r="4813">
          <cell r="A4813" t="str">
            <v>93361</v>
          </cell>
          <cell r="B4813" t="str">
            <v>Reaterro mecanizado de vala com escavadeira hidráulica (capacidade da caçamba: 0,8 m³ / potência: 111 hp), largura até 1,5 m, profundidade de 1,5 a 3,0 m, com solo de 1ª categoria em locais com alto nível de interferência. Af_04/2016</v>
          </cell>
          <cell r="C4813" t="str">
            <v>m³</v>
          </cell>
          <cell r="D4813" t="str">
            <v>12,93</v>
          </cell>
        </row>
        <row r="4814">
          <cell r="A4814" t="str">
            <v>93362</v>
          </cell>
          <cell r="B4814" t="str">
            <v>Reaterro mecanizado de vala com escavadeira hidráulica (capacidade da caçamba: 0,8 m³ / potência: 111 hp), largura de 1,5 a 2,5 m, profundidade de 1,5 a 3,0 m, com solo de 1ª categoria em locais com alto nível de interferência. Af_04/2016</v>
          </cell>
          <cell r="C4814" t="str">
            <v>m³</v>
          </cell>
          <cell r="D4814" t="str">
            <v>8,98</v>
          </cell>
        </row>
        <row r="4815">
          <cell r="A4815" t="str">
            <v>93363</v>
          </cell>
          <cell r="B4815" t="str">
            <v>Reaterro mecanizado de vala com escavadeira hidráulica (capacidade da caçamba: 0,8 m³ / potência: 111 hp), largura até 1,5 m, profundidade de 3,0 a 4,5 m com solo de 1ª categoria em locais com alto nível de interferência. Af_04/2016</v>
          </cell>
          <cell r="C4815" t="str">
            <v>m³</v>
          </cell>
          <cell r="D4815" t="str">
            <v>9,85</v>
          </cell>
        </row>
        <row r="4816">
          <cell r="A4816" t="str">
            <v>93364</v>
          </cell>
          <cell r="B4816" t="str">
            <v>Reaterro mecanizado de vala com escavadeira hidráulica (capacidade da caçamba: 0,8 m³ / potência: 111 hp), largura de 1,5 a 2,5 m, profundidade de 3,0  a 4,5 m, com solo (sem substituição) de 1ª categoria em locais com alto nível de interferência. Af_04/2016</v>
          </cell>
          <cell r="C4816" t="str">
            <v>m³</v>
          </cell>
          <cell r="D4816" t="str">
            <v>7,57</v>
          </cell>
        </row>
        <row r="4817">
          <cell r="A4817" t="str">
            <v>93365</v>
          </cell>
          <cell r="B4817" t="str">
            <v>Reaterro mecanizado de vala com escavadeira hidráulica (capacidade da caçamba: 0,8 m³ / potência: 111 hp), largura até 1,5 m, profundidade de 4,5 a 6,0 m, com solo de 1ª categoria em locais com alto nível de interferência. Af_04/2016</v>
          </cell>
          <cell r="C4817" t="str">
            <v>m³</v>
          </cell>
          <cell r="D4817" t="str">
            <v>8,52</v>
          </cell>
        </row>
        <row r="4818">
          <cell r="A4818" t="str">
            <v>93366</v>
          </cell>
          <cell r="B4818" t="str">
            <v>Reaterro mecanizado de vala com escavadeira hidráulica (capacidade da caçamba: 0,8 m³ / potência: 111 hp), largura de 1,5 a 2,5 m, profundidade de 4,5 a 6,0 m, com solo de 1ª categoria em locais com alto nível de interferência. Af_04/2016</v>
          </cell>
          <cell r="C4818" t="str">
            <v>m³</v>
          </cell>
          <cell r="D4818" t="str">
            <v>6,88</v>
          </cell>
        </row>
        <row r="4819">
          <cell r="A4819" t="str">
            <v>93367</v>
          </cell>
          <cell r="B4819" t="str">
            <v>Reaterro mecanizado de vala com escavadeira hidráulica (capacidade da caçamba: 0,8 m³ / potência: 111 hp), largura de 1,5 a 2,5 m, profundidade até 1,5 m, com solo de 1ª categoria em locais com baixo nível de interferência. Af_04/2016</v>
          </cell>
          <cell r="C4819" t="str">
            <v>m³</v>
          </cell>
          <cell r="D4819" t="str">
            <v>14,94</v>
          </cell>
        </row>
        <row r="4820">
          <cell r="A4820" t="str">
            <v>93368</v>
          </cell>
          <cell r="B4820" t="str">
            <v>Reaterro mecanizado de vala com escavadeira hidráulica (capacidade da caçamba: 0,8 m³ / potência: 111 hp), largura até 1,5 m, profundidade de 1,5 a 3,0 m, com solo de 1ª categoria em locais com baixo nível de interferência. Af_04/2016</v>
          </cell>
          <cell r="C4820" t="str">
            <v>m³</v>
          </cell>
          <cell r="D4820" t="str">
            <v>11,89</v>
          </cell>
        </row>
        <row r="4821">
          <cell r="A4821" t="str">
            <v>93369</v>
          </cell>
          <cell r="B4821" t="str">
            <v>Reaterro mecanizado de vala com escavadeira hidráulica (capacidade da caçamba: 0,8 m³ / potência: 111 hp), largura de 1,5 a 2,5 m, profundidade de 1,5 a 3,0 m, com solo (sem substituição) de 1ª categoria em locais com baixo nível de interferência. Af_04/2016</v>
          </cell>
          <cell r="C4821" t="str">
            <v>m³</v>
          </cell>
          <cell r="D4821" t="str">
            <v>8,01</v>
          </cell>
        </row>
        <row r="4822">
          <cell r="A4822" t="str">
            <v>93370</v>
          </cell>
          <cell r="B4822" t="str">
            <v>Reaterro mecanizado de vala com escavadeira hidráulica (capacidade da caçamba: 0,8 m³ / potência: 111 hp), largura até 1,5 m, profundidade de 3,0 a 4,5 m, com solo de 1ª categoria em locais com baixo nível de interferência. Af_04/2016</v>
          </cell>
          <cell r="C4822" t="str">
            <v>m³</v>
          </cell>
          <cell r="D4822" t="str">
            <v>8,90</v>
          </cell>
        </row>
        <row r="4823">
          <cell r="A4823" t="str">
            <v>93371</v>
          </cell>
          <cell r="B4823" t="str">
            <v>Reaterro mecanizado de vala com escavadeira hidráulica (capacidade da caçamba: 0,8 m³ / potência: 111 hp), largura de 1,5 a 2,5 m, profundidade de 3,0 a 4,5 m, com solo (sem substituição) de 1ª categoria em locais com baixo nível de interferência. Af_04/2016</v>
          </cell>
          <cell r="C4823" t="str">
            <v>m³</v>
          </cell>
          <cell r="D4823" t="str">
            <v>6,61</v>
          </cell>
        </row>
        <row r="4824">
          <cell r="A4824" t="str">
            <v>93372</v>
          </cell>
          <cell r="B4824" t="str">
            <v>Reaterro mecanizado de vala com escavadeira hidráulica (capacidade da caçamba: 0,8 m³ / potência: 111 hp), largura até 1,5 m, profundidade de 4,5 a 6,0 m, com solo de 1ª categoria em locais com baixo nível de interferência. Af_04/2016</v>
          </cell>
          <cell r="C4824" t="str">
            <v>m³</v>
          </cell>
          <cell r="D4824" t="str">
            <v>7,62</v>
          </cell>
        </row>
        <row r="4825">
          <cell r="A4825" t="str">
            <v>93373</v>
          </cell>
          <cell r="B4825" t="str">
            <v>Reaterro mecanizado de vala com escavadeira hidráulica (capacidade da caçamba: 0,8 m³ / potência: 111 hp), largura de 1,5 a 2,5 m, profundidade de 4,5 a 6,0 m, com solo (sem substituição) de 1ª categoria em locais com baixo nível de interferência. Af_04/2016</v>
          </cell>
          <cell r="C4825" t="str">
            <v>m³</v>
          </cell>
          <cell r="D4825" t="str">
            <v>5,93</v>
          </cell>
        </row>
        <row r="4826">
          <cell r="A4826" t="str">
            <v>93374</v>
          </cell>
          <cell r="B4826" t="str">
            <v>Reaterro mecanizado de vala com retroescavadeira (capacidade da caçamba da retro: 0,26 m³ / potência: 88 hp), largura até 0,8 m, profundidade até 1,5 m, com solo (sem substituição) de 1ª categoria em locais com alto nível de interferência. Af_04/2016</v>
          </cell>
          <cell r="C4826" t="str">
            <v>m³</v>
          </cell>
          <cell r="D4826" t="str">
            <v>20,39</v>
          </cell>
        </row>
        <row r="4827">
          <cell r="A4827" t="str">
            <v>93375</v>
          </cell>
          <cell r="B4827" t="str">
            <v>Reaterro mecanizado de vala com retroescavadeira (capacidade da caçamba da retro: 0,26 m³ / potência: 88 hp), largura de 0,8 a 1,5 m, profundidade até 1,5 m, com solo de 1ª categoria em locais com alto nível de interferência. Af_04/2016</v>
          </cell>
          <cell r="C4827" t="str">
            <v>m³</v>
          </cell>
          <cell r="D4827" t="str">
            <v>15,66</v>
          </cell>
        </row>
        <row r="4828">
          <cell r="A4828" t="str">
            <v>93376</v>
          </cell>
          <cell r="B4828" t="str">
            <v>Reaterro mecanizado de vala com retroescavadeira (capacidade da caçamba da retro: 0,26 m³ / potência: 88 hp), largura até 0,8 m, profundidade de 1,5 a 3,0 m, com solo de 1ª categoria em locais com alto nível de interferência. Af_04/2016</v>
          </cell>
          <cell r="C4828" t="str">
            <v>m³</v>
          </cell>
          <cell r="D4828" t="str">
            <v>12,65</v>
          </cell>
        </row>
        <row r="4829">
          <cell r="A4829" t="str">
            <v>93377</v>
          </cell>
          <cell r="B4829" t="str">
            <v>Reaterro mecanizado de vala com retroescavadeira (capacidade da caçamba da retro: 0,26 m³ / potência: 88 hp), largura de 0,8 a 1,5 m, profundidade de 1,5 a 3,0 m, com solo (sem substituição) de 1ª categoria em locais com alto nível de interferência. Af_04/2016</v>
          </cell>
          <cell r="C4829" t="str">
            <v>m³</v>
          </cell>
          <cell r="D4829" t="str">
            <v>8,14</v>
          </cell>
        </row>
        <row r="4830">
          <cell r="A4830" t="str">
            <v>93378</v>
          </cell>
          <cell r="B4830" t="str">
            <v>Reaterro mecanizado de vala com retroescavadeira (capacidade da caçamba da retro: 0,26 m³ / potência: 88 hp), largura até 0,8 m, profundidade até 1,5 m, com solo de 1ª categoria em locais com baixo nível de interferência. Af_04/2016</v>
          </cell>
          <cell r="C4830" t="str">
            <v>m³</v>
          </cell>
          <cell r="D4830" t="str">
            <v>19,22</v>
          </cell>
        </row>
        <row r="4831">
          <cell r="A4831" t="str">
            <v>93379</v>
          </cell>
          <cell r="B4831" t="str">
            <v>Reaterro mecanizado de vala com retroescavadeira (capacidade da caçamba da retro: 0,26 m³ / potência: 88 hp), largura de 0,8 a 1,5 m, profundidade até 1,5 m, com solo de 1ª categoria em locais com baixo nível de interferência. Af_04/2016</v>
          </cell>
          <cell r="C4831" t="str">
            <v>m³</v>
          </cell>
          <cell r="D4831" t="str">
            <v>14,76</v>
          </cell>
        </row>
        <row r="4832">
          <cell r="A4832" t="str">
            <v>93380</v>
          </cell>
          <cell r="B4832" t="str">
            <v>Reaterro mecanizado de vala com retroescavadeira (capacidade da caçamba da retro: 0,26 m³ / potência: 88 hp), largura até 0,8 m, profundidade de 1,5 a 3,0 m, com solo de 1ª categoria em locais com baixo nível de interferência. Af_04/2016</v>
          </cell>
          <cell r="C4832" t="str">
            <v>m³</v>
          </cell>
          <cell r="D4832" t="str">
            <v>11,97</v>
          </cell>
        </row>
        <row r="4833">
          <cell r="A4833" t="str">
            <v>93381</v>
          </cell>
          <cell r="B4833" t="str">
            <v>Reaterro mecanizado de vala com retroescavadeira (capacidade da caçamba da retro: 0,26 m³ / potência: 88 hp), largura de 0,8 a 1,5 m, profundidade de 1,5 a 3,0 m, com solo (sem substituição) de 1ª categoria em locais com baixo nível de interferência. Af_04/2016</v>
          </cell>
          <cell r="C4833" t="str">
            <v>m³</v>
          </cell>
          <cell r="D4833" t="str">
            <v>7,65</v>
          </cell>
        </row>
        <row r="4834">
          <cell r="A4834" t="str">
            <v>93382</v>
          </cell>
          <cell r="B4834" t="str">
            <v>Reaterro manual de valas com compactação mecanizada. Af_04/2016</v>
          </cell>
          <cell r="C4834" t="str">
            <v>m³</v>
          </cell>
          <cell r="D4834" t="str">
            <v>25,63</v>
          </cell>
        </row>
        <row r="4835">
          <cell r="A4835" t="str">
            <v>96995</v>
          </cell>
          <cell r="B4835" t="str">
            <v>Reaterro manual apiloado com soquete. Af_10/2017</v>
          </cell>
          <cell r="C4835" t="str">
            <v>m³</v>
          </cell>
          <cell r="D4835" t="str">
            <v>36,09</v>
          </cell>
        </row>
        <row r="4836">
          <cell r="A4836" t="str">
            <v>72838</v>
          </cell>
          <cell r="B4836" t="str">
            <v>Transporte comercial com caminhao carroceria 9 t, rodovia em leito natural</v>
          </cell>
          <cell r="C4836" t="str">
            <v>txkm</v>
          </cell>
          <cell r="D4836" t="str">
            <v>0,86</v>
          </cell>
        </row>
        <row r="4837">
          <cell r="A4837" t="str">
            <v>72839</v>
          </cell>
          <cell r="B4837" t="str">
            <v>Transporte comercial com caminhao carroceria 9 t, rodovia com revestimento primario</v>
          </cell>
          <cell r="C4837" t="str">
            <v>txkm</v>
          </cell>
          <cell r="D4837" t="str">
            <v>0,69</v>
          </cell>
        </row>
        <row r="4838">
          <cell r="A4838" t="str">
            <v>72840</v>
          </cell>
          <cell r="B4838" t="str">
            <v>Transporte comercial com caminhao carroceria 9 t, rodovia pavimentada</v>
          </cell>
          <cell r="C4838" t="str">
            <v>txkm</v>
          </cell>
          <cell r="D4838" t="str">
            <v>0,58</v>
          </cell>
        </row>
        <row r="4839">
          <cell r="A4839" t="str">
            <v>72844</v>
          </cell>
          <cell r="B4839" t="str">
            <v>Carga, manobras e descarga de areia, brita, pedra de mao e solos com caminhao basculante 6 m3 (descarga livre)</v>
          </cell>
          <cell r="C4839" t="str">
            <v>t</v>
          </cell>
          <cell r="D4839" t="str">
            <v>0,75</v>
          </cell>
        </row>
        <row r="4840">
          <cell r="A4840" t="str">
            <v>72845</v>
          </cell>
          <cell r="B4840" t="str">
            <v>Carga, manobras e descarga de brita para tratamentos superficiais, com caminhao basculante 6 m3</v>
          </cell>
          <cell r="C4840" t="str">
            <v>t</v>
          </cell>
          <cell r="D4840" t="str">
            <v>4,49</v>
          </cell>
        </row>
        <row r="4841">
          <cell r="A4841" t="str">
            <v>72846</v>
          </cell>
          <cell r="B4841" t="str">
            <v>Carga, manobras e descarga de mistura betuminosa a quente, com caminhao basculante 6 m3</v>
          </cell>
          <cell r="C4841" t="str">
            <v>t</v>
          </cell>
          <cell r="D4841" t="str">
            <v>3,71</v>
          </cell>
        </row>
        <row r="4842">
          <cell r="A4842" t="str">
            <v>72847</v>
          </cell>
          <cell r="B4842" t="str">
            <v>Carga, manobras e descarga de mistura betuminosa a frio, com caminhao basculante 6 m3</v>
          </cell>
          <cell r="C4842" t="str">
            <v>t</v>
          </cell>
          <cell r="D4842" t="str">
            <v>8,00</v>
          </cell>
        </row>
        <row r="4843">
          <cell r="A4843" t="str">
            <v>72848</v>
          </cell>
          <cell r="B4843" t="str">
            <v>Carga, manobras e descarga de brita para base de macadame, com caminhao basculante 6 m3</v>
          </cell>
          <cell r="C4843" t="str">
            <v>t</v>
          </cell>
          <cell r="D4843" t="str">
            <v>2,00</v>
          </cell>
        </row>
        <row r="4844">
          <cell r="A4844" t="str">
            <v>72849</v>
          </cell>
          <cell r="B4844" t="str">
            <v>Carga, manobras e descarga de misturas de solos e agregados (bases estabilizadas em usina) com caminhao basculante 6 m3</v>
          </cell>
          <cell r="C4844" t="str">
            <v>t</v>
          </cell>
          <cell r="D4844" t="str">
            <v>2,56</v>
          </cell>
        </row>
        <row r="4845">
          <cell r="A4845" t="str">
            <v>72850</v>
          </cell>
          <cell r="B4845" t="str">
            <v>Carga, manobras e descarga de materiais diversos, com caminhao carroceria 9t (carga e descarga manuais)</v>
          </cell>
          <cell r="C4845" t="str">
            <v>t</v>
          </cell>
          <cell r="D4845" t="str">
            <v>10,92</v>
          </cell>
        </row>
        <row r="4846">
          <cell r="A4846" t="str">
            <v>72882</v>
          </cell>
          <cell r="B4846" t="str">
            <v>Transporte comercial com caminhao carroceria 9 t, rodovia em leito natural</v>
          </cell>
          <cell r="C4846" t="str">
            <v>m³xkm</v>
          </cell>
          <cell r="D4846" t="str">
            <v>1,29</v>
          </cell>
        </row>
        <row r="4847">
          <cell r="A4847" t="str">
            <v>72883</v>
          </cell>
          <cell r="B4847" t="str">
            <v>Transporte comercial com caminhao carroceria 9 t, rodovia com revestimento primario</v>
          </cell>
          <cell r="C4847" t="str">
            <v>m³xkm</v>
          </cell>
          <cell r="D4847" t="str">
            <v>1,03</v>
          </cell>
        </row>
        <row r="4848">
          <cell r="A4848" t="str">
            <v>72884</v>
          </cell>
          <cell r="B4848" t="str">
            <v>Transporte comercial com caminhao carroceria 9 t, rodovia pavimentada</v>
          </cell>
          <cell r="C4848" t="str">
            <v>m³xkm</v>
          </cell>
          <cell r="D4848" t="str">
            <v>0,86</v>
          </cell>
        </row>
        <row r="4849">
          <cell r="A4849" t="str">
            <v>72888</v>
          </cell>
          <cell r="B4849" t="str">
            <v>Carga, manobras e descarga de areia, brita, pedra de mao e solos com caminhao basculante 6 m3 (descarga livre)</v>
          </cell>
          <cell r="C4849" t="str">
            <v>m³</v>
          </cell>
          <cell r="D4849" t="str">
            <v>1,12</v>
          </cell>
        </row>
        <row r="4850">
          <cell r="A4850" t="str">
            <v>72890</v>
          </cell>
          <cell r="B4850" t="str">
            <v>Carga, manobras e descarga de brita para tratamentos superficiais, com caminhao basculante 6 m3, descarga em distribuidor</v>
          </cell>
          <cell r="C4850" t="str">
            <v>m³</v>
          </cell>
          <cell r="D4850" t="str">
            <v>6,75</v>
          </cell>
        </row>
        <row r="4851">
          <cell r="A4851" t="str">
            <v>72891</v>
          </cell>
          <cell r="B4851" t="str">
            <v>Carga, manobras e descarga de mistura betuminosa a quente, com caminhao basculante 6 m3, descarga em vibro-acabadora</v>
          </cell>
          <cell r="C4851" t="str">
            <v>m³</v>
          </cell>
          <cell r="D4851" t="str">
            <v>5,57</v>
          </cell>
        </row>
        <row r="4852">
          <cell r="A4852" t="str">
            <v>72892</v>
          </cell>
          <cell r="B4852" t="str">
            <v>Carga, manobras e descarga de de mistura betuminosa a frio, com caminhao basculante 6 m3, descarga em vibro-acabadora</v>
          </cell>
          <cell r="C4852" t="str">
            <v>m³</v>
          </cell>
          <cell r="D4852" t="str">
            <v>12,00</v>
          </cell>
        </row>
        <row r="4853">
          <cell r="A4853" t="str">
            <v>72893</v>
          </cell>
          <cell r="B4853" t="str">
            <v>Carga, manobras e descarga de brita para base de macadame, com caminhao basculante 6 m3, descarga em distribuidor</v>
          </cell>
          <cell r="C4853" t="str">
            <v>m³</v>
          </cell>
          <cell r="D4853" t="str">
            <v>2,99</v>
          </cell>
        </row>
        <row r="4854">
          <cell r="A4854" t="str">
            <v>72894</v>
          </cell>
          <cell r="B4854" t="str">
            <v>Carga, manobras e descarga de misturas de solos e agregados, com caminhao basculante 6 m3, descarga em distribuidor</v>
          </cell>
          <cell r="C4854" t="str">
            <v>m³</v>
          </cell>
          <cell r="D4854" t="str">
            <v>3,84</v>
          </cell>
        </row>
        <row r="4855">
          <cell r="A4855" t="str">
            <v>72895</v>
          </cell>
          <cell r="B4855" t="str">
            <v>Carga, manobras e descarga de materiais diversos, com caminhao basculante 6m3 (carga e descarga manuais)</v>
          </cell>
          <cell r="C4855" t="str">
            <v>m³</v>
          </cell>
          <cell r="D4855" t="str">
            <v>20,24</v>
          </cell>
        </row>
        <row r="4856">
          <cell r="A4856" t="str">
            <v>72897</v>
          </cell>
          <cell r="B4856" t="str">
            <v>Carga manual de entulho em caminhao basculante 6 m3</v>
          </cell>
          <cell r="C4856" t="str">
            <v>m³</v>
          </cell>
          <cell r="D4856" t="str">
            <v>19,52</v>
          </cell>
        </row>
        <row r="4857">
          <cell r="A4857" t="str">
            <v>72898</v>
          </cell>
          <cell r="B4857" t="str">
            <v>Carga e descarga mecanizadas de entulho em caminhao basculante 6 m3</v>
          </cell>
          <cell r="C4857" t="str">
            <v>m³</v>
          </cell>
          <cell r="D4857" t="str">
            <v>3,76</v>
          </cell>
        </row>
        <row r="4858">
          <cell r="A4858" t="str">
            <v>72899</v>
          </cell>
          <cell r="B4858" t="str">
            <v>Transporte de entulho com caminhão basculante 6 m3, rodovia pavimentada, dmt ate 0,5 km</v>
          </cell>
          <cell r="C4858" t="str">
            <v>m³</v>
          </cell>
          <cell r="D4858" t="str">
            <v>5,23</v>
          </cell>
        </row>
        <row r="4859">
          <cell r="A4859" t="str">
            <v>72900</v>
          </cell>
          <cell r="B4859" t="str">
            <v>Transporte de entulho com caminhao basculante 6 m3, rodovia pavimentada, dmt 0,5 a 1,0 km</v>
          </cell>
          <cell r="C4859" t="str">
            <v>m³</v>
          </cell>
          <cell r="D4859" t="str">
            <v>5,76</v>
          </cell>
        </row>
        <row r="4860">
          <cell r="A4860" t="str">
            <v>74010/1</v>
          </cell>
          <cell r="B4860" t="str">
            <v>Carga e descarga mecanica de solo utilizando caminhao basculante 6,0m3/16t e pa carregadeira sobre pneus 128 hp, capacidade da caçamba 1,7 a 2,8 m3, peso operacional 11632 kg</v>
          </cell>
          <cell r="C4860" t="str">
            <v>m³</v>
          </cell>
          <cell r="D4860" t="str">
            <v>1,65</v>
          </cell>
        </row>
        <row r="4861">
          <cell r="A4861" t="str">
            <v>83356</v>
          </cell>
          <cell r="B4861" t="str">
            <v>Transporte comercial de brita</v>
          </cell>
          <cell r="C4861" t="str">
            <v>m³xkm</v>
          </cell>
          <cell r="D4861" t="str">
            <v>0,76</v>
          </cell>
        </row>
        <row r="4862">
          <cell r="A4862" t="str">
            <v>83358</v>
          </cell>
          <cell r="B4862" t="str">
            <v>Transporte de pavimentacao removida (rodovias nao urbanas)</v>
          </cell>
          <cell r="C4862" t="str">
            <v>m³xkm</v>
          </cell>
          <cell r="D4862" t="str">
            <v>1,57</v>
          </cell>
        </row>
        <row r="4863">
          <cell r="A4863" t="str">
            <v>95303</v>
          </cell>
          <cell r="B4863" t="str">
            <v>Transporte com caminhão basculante 10 m3 de massa asfaltica para pavimentação urbana</v>
          </cell>
          <cell r="C4863" t="str">
            <v>m³xkm</v>
          </cell>
          <cell r="D4863" t="str">
            <v>0,97</v>
          </cell>
        </row>
        <row r="4864">
          <cell r="A4864" t="str">
            <v>97912</v>
          </cell>
          <cell r="B4864" t="str">
            <v>Transporte com caminhão basculante de 6 m3, em via urbana em leito natural (unidade: m3xkm). Af_01/2018</v>
          </cell>
          <cell r="C4864" t="str">
            <v>m³xkm</v>
          </cell>
          <cell r="D4864" t="str">
            <v>2,12</v>
          </cell>
        </row>
        <row r="4865">
          <cell r="A4865" t="str">
            <v>97913</v>
          </cell>
          <cell r="B4865" t="str">
            <v>Transporte com caminhão basculante de 6 m3, em via urbana em revestimento primário (unidade: m3xkm). Af_01/2018</v>
          </cell>
          <cell r="C4865" t="str">
            <v>m³xkm</v>
          </cell>
          <cell r="D4865" t="str">
            <v>1,62</v>
          </cell>
        </row>
        <row r="4866">
          <cell r="A4866" t="str">
            <v>97914</v>
          </cell>
          <cell r="B4866" t="str">
            <v>Transporte com caminhão basculante de 6 m3, em via urbana pavimentada, dmt até 30 km (unidade: m3xkm). Af_01/2018</v>
          </cell>
          <cell r="C4866" t="str">
            <v>m³xkm</v>
          </cell>
          <cell r="D4866" t="str">
            <v>1,52</v>
          </cell>
        </row>
        <row r="4867">
          <cell r="A4867" t="str">
            <v>97915</v>
          </cell>
          <cell r="B4867" t="str">
            <v>Transporte com caminhão basculante de 6 m3, em via urbana pavimentada, dmt acima de 30 km (unidade: m3xkm). Af_01/2018</v>
          </cell>
          <cell r="C4867" t="str">
            <v>m³xkm</v>
          </cell>
          <cell r="D4867" t="str">
            <v>1,08</v>
          </cell>
        </row>
        <row r="4868">
          <cell r="A4868" t="str">
            <v>97916</v>
          </cell>
          <cell r="B4868" t="str">
            <v>Transporte com caminhão basculante de 6 m3, em via urbana em leito natural (unidade: txkm). Af_01/2018</v>
          </cell>
          <cell r="C4868" t="str">
            <v>txkm</v>
          </cell>
          <cell r="D4868" t="str">
            <v>1,41</v>
          </cell>
        </row>
        <row r="4869">
          <cell r="A4869" t="str">
            <v>97917</v>
          </cell>
          <cell r="B4869" t="str">
            <v>Transporte com caminhão basculante de 6 m3, em via urbana em revestimento primário (unidade: txkm). Af_01/2018</v>
          </cell>
          <cell r="C4869" t="str">
            <v>txkm</v>
          </cell>
          <cell r="D4869" t="str">
            <v>1,08</v>
          </cell>
        </row>
        <row r="4870">
          <cell r="A4870" t="str">
            <v>97918</v>
          </cell>
          <cell r="B4870" t="str">
            <v>Transporte com caminhão basculante de 6 m3, em via urbana pavimentada, dmt até 30 km (unidade: txkm). Af_01/2018</v>
          </cell>
          <cell r="C4870" t="str">
            <v>txkm</v>
          </cell>
          <cell r="D4870" t="str">
            <v>1,01</v>
          </cell>
        </row>
        <row r="4871">
          <cell r="A4871" t="str">
            <v>97919</v>
          </cell>
          <cell r="B4871" t="str">
            <v>Transporte com caminhão basculante de 6 m3, em via urbana pavimentada, dmt acima de 30 km (unidade: txkm). Af_01/2018</v>
          </cell>
          <cell r="C4871" t="str">
            <v>txkm</v>
          </cell>
          <cell r="D4871" t="str">
            <v>0,72</v>
          </cell>
        </row>
        <row r="4872">
          <cell r="A4872" t="str">
            <v>94097</v>
          </cell>
          <cell r="B4872" t="str">
            <v>Preparo de fundo de vala com largura menor que 1,5 m, em local com nível baixo de interferência. Af_06/2016</v>
          </cell>
          <cell r="C4872" t="str">
            <v>m²</v>
          </cell>
          <cell r="D4872" t="str">
            <v>4,70</v>
          </cell>
        </row>
        <row r="4873">
          <cell r="A4873" t="str">
            <v>94098</v>
          </cell>
          <cell r="B4873" t="str">
            <v>Preparo de fundo de vala  com largura menor que 1,5 m, em local com nível alto de interferência. Af_06/2016</v>
          </cell>
          <cell r="C4873" t="str">
            <v>m²</v>
          </cell>
          <cell r="D4873" t="str">
            <v>5,37</v>
          </cell>
        </row>
        <row r="4874">
          <cell r="A4874" t="str">
            <v>94099</v>
          </cell>
          <cell r="B4874" t="str">
            <v>Preparo de fundo de vala com largura maior ou igual a 1,5 m e menor que 2,5 m, em local com nível baixo de interferência. Af_06/2016</v>
          </cell>
          <cell r="C4874" t="str">
            <v>m²</v>
          </cell>
          <cell r="D4874" t="str">
            <v>2,37</v>
          </cell>
        </row>
        <row r="4875">
          <cell r="A4875" t="str">
            <v>94100</v>
          </cell>
          <cell r="B4875" t="str">
            <v>Preparo de fundo de vala  com largura maior ou igual a 1,5 m e menor que 2,5 m, em local com nível alto de interferência. Af_06/2016</v>
          </cell>
          <cell r="C4875" t="str">
            <v>m²</v>
          </cell>
          <cell r="D4875" t="str">
            <v>3,02</v>
          </cell>
        </row>
        <row r="4876">
          <cell r="A4876" t="str">
            <v>94102</v>
          </cell>
          <cell r="B4876" t="str">
            <v>Lastro de vala com preparo de fundo, largura menor que 1,5 m, com camada de areia, lançamento manual, em local com nível baixo de interferência. Af_06/2016</v>
          </cell>
          <cell r="C4876" t="str">
            <v>m³</v>
          </cell>
          <cell r="D4876" t="str">
            <v>135,57</v>
          </cell>
        </row>
        <row r="4877">
          <cell r="A4877" t="str">
            <v>94103</v>
          </cell>
          <cell r="B4877" t="str">
            <v>Lastro de vala com preparo de fundo, largura menor que 1,5 m, com camada de brita, lançamento manual, em local com nível baixo de interferência. Af_06/2016</v>
          </cell>
          <cell r="C4877" t="str">
            <v>m³</v>
          </cell>
          <cell r="D4877" t="str">
            <v>201,82</v>
          </cell>
        </row>
        <row r="4878">
          <cell r="A4878" t="str">
            <v>94104</v>
          </cell>
          <cell r="B4878" t="str">
            <v>Lastro de vala com preparo de fundo, largura menor que 1,5 m, com camada de areia, lançamento manual, em local com nível alto de interferência. Af_06/2016</v>
          </cell>
          <cell r="C4878" t="str">
            <v>m³</v>
          </cell>
          <cell r="D4878" t="str">
            <v>139,28</v>
          </cell>
        </row>
        <row r="4879">
          <cell r="A4879" t="str">
            <v>94105</v>
          </cell>
          <cell r="B4879" t="str">
            <v>Lastro de vala com preparo de fundo, largura menor que 1,5 m, com camada de brita, lançamento manual, em local com nível alto de interferência. Af_06/2016</v>
          </cell>
          <cell r="C4879" t="str">
            <v>m³</v>
          </cell>
          <cell r="D4879" t="str">
            <v>205,56</v>
          </cell>
        </row>
        <row r="4880">
          <cell r="A4880" t="str">
            <v>94106</v>
          </cell>
          <cell r="B4880" t="str">
            <v>Lastro com preparo de fundo, largura maior ou igual a 1,5 m, com camada de areia, lançamento manual, em local com nível baixo de interferência. Af_06/2016</v>
          </cell>
          <cell r="C4880" t="str">
            <v>m³</v>
          </cell>
          <cell r="D4880" t="str">
            <v>116,36</v>
          </cell>
        </row>
        <row r="4881">
          <cell r="A4881" t="str">
            <v>94107</v>
          </cell>
          <cell r="B4881" t="str">
            <v>Lastro com preparo de fundo, largura maior ou igual a 1,5 m, com camada de brita, lançamento manual, em local com nível baixo de interferência. Af_06/2016</v>
          </cell>
          <cell r="C4881" t="str">
            <v>m³</v>
          </cell>
          <cell r="D4881" t="str">
            <v>182,63</v>
          </cell>
        </row>
        <row r="4882">
          <cell r="A4882" t="str">
            <v>94108</v>
          </cell>
          <cell r="B4882" t="str">
            <v>Lastro com preparo de fundo, largura maior ou igual a 1,5 m, com camada de areia, lançamento manual, em local com nível alto de interferência. Af_06/2016</v>
          </cell>
          <cell r="C4882" t="str">
            <v>m³</v>
          </cell>
          <cell r="D4882" t="str">
            <v>120,08</v>
          </cell>
        </row>
        <row r="4883">
          <cell r="A4883" t="str">
            <v>94110</v>
          </cell>
          <cell r="B4883" t="str">
            <v>Lastro com preparo de fundo, largura maior ou igual a 1,5 m, com camada de brita, lançamento manual, em local com nível alto de interferência. Af_06/2016</v>
          </cell>
          <cell r="C4883" t="str">
            <v>m³</v>
          </cell>
          <cell r="D4883" t="str">
            <v>186,33</v>
          </cell>
        </row>
        <row r="4884">
          <cell r="A4884" t="str">
            <v>94111</v>
          </cell>
          <cell r="B4884" t="str">
            <v>Lastro de vala com preparo de fundo, largura menor que 1,5 m, com camada de areia, lançamento mecanizado, em local com nível baixo de interferência. Af_06/2016</v>
          </cell>
          <cell r="C4884" t="str">
            <v>m³</v>
          </cell>
          <cell r="D4884" t="str">
            <v>111,69</v>
          </cell>
        </row>
        <row r="4885">
          <cell r="A4885" t="str">
            <v>94112</v>
          </cell>
          <cell r="B4885" t="str">
            <v>Lastro de vala com preparo de fundo, largura menor que 1,5 m, com camada de brita, lançamento mecanizado, em local com nível baixo de interferência. Af_06/2016</v>
          </cell>
          <cell r="C4885" t="str">
            <v>m³</v>
          </cell>
          <cell r="D4885" t="str">
            <v>172,39</v>
          </cell>
        </row>
        <row r="4886">
          <cell r="A4886" t="str">
            <v>94113</v>
          </cell>
          <cell r="B4886" t="str">
            <v>Lastro de vala com preparo de fundo, largura menor que 1,5 m, com camada de areia, lançamento mecanizado, em local com nível alto de interferência. Af_06/2016</v>
          </cell>
          <cell r="C4886" t="str">
            <v>m³</v>
          </cell>
          <cell r="D4886" t="str">
            <v>117,79</v>
          </cell>
        </row>
        <row r="4887">
          <cell r="A4887" t="str">
            <v>94114</v>
          </cell>
          <cell r="B4887" t="str">
            <v>Lastro de vala com preparo de fundo, largura menor que 1,5 m, com camada de brita, lançamento mecanizado, em local com nível alto de interferência. Af_06/2016</v>
          </cell>
          <cell r="C4887" t="str">
            <v>m³</v>
          </cell>
          <cell r="D4887" t="str">
            <v>179,27</v>
          </cell>
        </row>
        <row r="4888">
          <cell r="A4888" t="str">
            <v>94115</v>
          </cell>
          <cell r="B4888" t="str">
            <v>Lastro com preparo de fundo, largura maior ou igual a 1,5 m, com camada de areia, lançamento mecanizado, em local com nível baixo de interferência. Af_06/2016</v>
          </cell>
          <cell r="C4888" t="str">
            <v>m³</v>
          </cell>
          <cell r="D4888" t="str">
            <v>82,62</v>
          </cell>
        </row>
        <row r="4889">
          <cell r="A4889" t="str">
            <v>94116</v>
          </cell>
          <cell r="B4889" t="str">
            <v>Lastro com preparo de fundo, largura maior ou igual a 1,5 m, com camada de brita, lançamento mecanizado, em local com nível baixo de interferência. Af_06/2016</v>
          </cell>
          <cell r="C4889" t="str">
            <v>m³</v>
          </cell>
          <cell r="D4889" t="str">
            <v>139,18</v>
          </cell>
        </row>
        <row r="4890">
          <cell r="A4890" t="str">
            <v>94117</v>
          </cell>
          <cell r="B4890" t="str">
            <v>Lastro com preparo de fundo, largura maior ou igual a 1,5 m, com camada de areia, lançamento mecanizado, em local com nível alto de interferência. Af_06/2016</v>
          </cell>
          <cell r="C4890" t="str">
            <v>m³</v>
          </cell>
          <cell r="D4890" t="str">
            <v>88,29</v>
          </cell>
        </row>
        <row r="4891">
          <cell r="A4891" t="str">
            <v>94118</v>
          </cell>
          <cell r="B4891" t="str">
            <v>Lastro com preparo de fundo, largura maior ou igual a 1,5 m, com camada de brita, lançamento mecanizado, em local com nível alto de interferência. Af_06/2016</v>
          </cell>
          <cell r="C4891" t="str">
            <v>m³</v>
          </cell>
          <cell r="D4891" t="str">
            <v>145,84</v>
          </cell>
        </row>
        <row r="4892">
          <cell r="A4892" t="str">
            <v>6514</v>
          </cell>
          <cell r="B4892" t="str">
            <v>Fornecimento e lancamento de brita n. 4</v>
          </cell>
          <cell r="C4892" t="str">
            <v>m³</v>
          </cell>
          <cell r="D4892" t="str">
            <v>100,54</v>
          </cell>
        </row>
        <row r="4893">
          <cell r="A4893" t="str">
            <v>88549</v>
          </cell>
          <cell r="B4893" t="str">
            <v>Fornecimento e assentamento de brita 2-drenos e filtros   mm</v>
          </cell>
          <cell r="C4893" t="str">
            <v>m³</v>
          </cell>
          <cell r="D4893" t="str">
            <v>79,62</v>
          </cell>
        </row>
        <row r="4894">
          <cell r="A4894" t="str">
            <v>41721</v>
          </cell>
          <cell r="B4894" t="str">
            <v>Compactacao mecanica a 95% do proctor normal - pavimentacao urbana</v>
          </cell>
          <cell r="C4894" t="str">
            <v>m³</v>
          </cell>
          <cell r="D4894" t="str">
            <v>2,97</v>
          </cell>
        </row>
        <row r="4895">
          <cell r="A4895" t="str">
            <v>41722</v>
          </cell>
          <cell r="B4895" t="str">
            <v>Compactacao mecanica a 100% do proctor normal - pavimentacao urbana</v>
          </cell>
          <cell r="C4895" t="str">
            <v>m³</v>
          </cell>
          <cell r="D4895" t="str">
            <v>4,38</v>
          </cell>
        </row>
        <row r="4896">
          <cell r="A4896" t="str">
            <v>74005/1</v>
          </cell>
          <cell r="B4896" t="str">
            <v>Compactacao mecanica, sem controle do gc (c/compactador placa 400 kg)</v>
          </cell>
          <cell r="C4896" t="str">
            <v>m³</v>
          </cell>
          <cell r="D4896" t="str">
            <v>4,34</v>
          </cell>
        </row>
        <row r="4897">
          <cell r="A4897" t="str">
            <v>74005/2</v>
          </cell>
          <cell r="B4897" t="str">
            <v>Compactacao mecanica c/ controle do gc&gt;=95% do pn (areas) (c/moniveladora 140 hp e rolo compressor vibratorio 80 hp)</v>
          </cell>
          <cell r="C4897" t="str">
            <v>m³</v>
          </cell>
          <cell r="D4897" t="str">
            <v>5,11</v>
          </cell>
        </row>
        <row r="4898">
          <cell r="A4898" t="str">
            <v>74034/1</v>
          </cell>
          <cell r="B4898" t="str">
            <v>Espalhamento de material de 1a categoria com trator de esteira com 153hp</v>
          </cell>
          <cell r="C4898" t="str">
            <v>m³</v>
          </cell>
          <cell r="D4898" t="str">
            <v>1,65</v>
          </cell>
        </row>
        <row r="4899">
          <cell r="A4899" t="str">
            <v>83344</v>
          </cell>
          <cell r="B4899" t="str">
            <v>Espalhamento de material em bota fora, com utilizacao de trator de esteiras de 165 hp</v>
          </cell>
          <cell r="C4899" t="str">
            <v>m³</v>
          </cell>
          <cell r="D4899" t="str">
            <v>0,89</v>
          </cell>
        </row>
        <row r="4900">
          <cell r="A4900" t="str">
            <v>95606</v>
          </cell>
          <cell r="B4900" t="str">
            <v>Umidificação de material para valas com caminhão pipa 10000l. Af_11/2016</v>
          </cell>
          <cell r="C4900" t="str">
            <v>m³</v>
          </cell>
          <cell r="D4900" t="str">
            <v>1,21</v>
          </cell>
        </row>
        <row r="4901">
          <cell r="A4901" t="str">
            <v>72131</v>
          </cell>
          <cell r="B4901" t="str">
            <v>Alvenaria em tijolo ceramico macico 5x10x20cm 1 vez (espessura 20cm), assentado com argamassa traco 1:2:8 (cimento, cal e areia)</v>
          </cell>
          <cell r="C4901" t="str">
            <v>m²</v>
          </cell>
          <cell r="D4901" t="str">
            <v>117,40</v>
          </cell>
        </row>
        <row r="4902">
          <cell r="A4902" t="str">
            <v>72132</v>
          </cell>
          <cell r="B4902" t="str">
            <v>Alvenaria em tijolo ceramico macico 5x10x20cm 1/2 vez (espessura 10cm), assentado com argamassa traco 1:2:8 (cimento, cal e areia)</v>
          </cell>
          <cell r="C4902" t="str">
            <v>m²</v>
          </cell>
          <cell r="D4902" t="str">
            <v>60,65</v>
          </cell>
        </row>
        <row r="4903">
          <cell r="A4903" t="str">
            <v>72133</v>
          </cell>
          <cell r="B4903" t="str">
            <v>Alvenaria em tijolo ceramico macico 5x10x20cm 1 1/2 vez (espessura 30cm), assentado com argamassa traco 1:2:8 (cimento, cal e areia)</v>
          </cell>
          <cell r="C4903" t="str">
            <v>m²</v>
          </cell>
          <cell r="D4903" t="str">
            <v>209,03</v>
          </cell>
        </row>
        <row r="4904">
          <cell r="A4904" t="str">
            <v>87471</v>
          </cell>
          <cell r="B4904" t="str">
            <v>Alvenaria de vedação de blocos cerâmicos furados na vertical de 9x19x39cm (espessura 9cm) de paredes com área líquida menor que 6m² sem vãos e argamassa de assentamento com preparo em betoneira. Af_06/2014</v>
          </cell>
          <cell r="C4904" t="str">
            <v>m²</v>
          </cell>
          <cell r="D4904" t="str">
            <v>37,97</v>
          </cell>
        </row>
        <row r="4905">
          <cell r="A4905" t="str">
            <v>87472</v>
          </cell>
          <cell r="B4905" t="str">
            <v>Alvenaria de vedação de blocos cerâmicos furados na vertical de 9x19x39cm (espessura 9cm) de paredes com área líquida menor que 6m² sem vãos e argamassa de assentamento com preparo manual. Af_06/2014</v>
          </cell>
          <cell r="C4905" t="str">
            <v>m²</v>
          </cell>
          <cell r="D4905" t="str">
            <v>38,67</v>
          </cell>
        </row>
        <row r="4906">
          <cell r="A4906" t="str">
            <v>87473</v>
          </cell>
          <cell r="B4906" t="str">
            <v>Alvenaria de vedação de blocos cerâmicos furados na vertical de 14x19x39cm (espessura 14cm) de paredes com área líquida menor que 6m² sem vãos e argamassa de assentamento com preparo em betoneira. Af_06/2014</v>
          </cell>
          <cell r="C4906" t="str">
            <v>m²</v>
          </cell>
          <cell r="D4906" t="str">
            <v>52,64</v>
          </cell>
        </row>
        <row r="4907">
          <cell r="A4907" t="str">
            <v>87474</v>
          </cell>
          <cell r="B4907" t="str">
            <v>Alvenaria de vedação de blocos cerâmicos furados na vertical de 14x19x39cm (espessura 14cm) de paredes com área líquida menor que 6m² sem vãos e argamassa de assentamento com preparo manual. Af_06/2014</v>
          </cell>
          <cell r="C4907" t="str">
            <v>m²</v>
          </cell>
          <cell r="D4907" t="str">
            <v>53,44</v>
          </cell>
        </row>
        <row r="4908">
          <cell r="A4908" t="str">
            <v>87475</v>
          </cell>
          <cell r="B4908" t="str">
            <v>Alvenaria de vedação de blocos cerâmicos furados na vertical de 19x19x39cm (espessura 19cm) de paredes com área líquida menor que 6m² sem vãos e argamassa de assentamento com preparo em betoneira. Af_06/2014</v>
          </cell>
          <cell r="C4908" t="str">
            <v>m²</v>
          </cell>
          <cell r="D4908" t="str">
            <v>61,88</v>
          </cell>
        </row>
        <row r="4909">
          <cell r="A4909" t="str">
            <v>87476</v>
          </cell>
          <cell r="B4909" t="str">
            <v>Alvenaria de vedação de blocos cerâmicos furados na vertical de 19x19x39cm (espessura 19cm) de paredes com área líquida menor que 6m² sem vãos e argamassa de assentamento com preparo manual. Af_06/2014</v>
          </cell>
          <cell r="C4909" t="str">
            <v>m²</v>
          </cell>
          <cell r="D4909" t="str">
            <v>62,81</v>
          </cell>
        </row>
        <row r="4910">
          <cell r="A4910" t="str">
            <v>87477</v>
          </cell>
          <cell r="B4910" t="str">
            <v>Alvenaria de vedação de blocos cerâmicos furados na vertical de 9x19x39cm (espessura 9cm) de paredes com área líquida maior ou igual a 6m² sem vãos e argamassa de assentamento com preparo em betoneira. Af_06/2014</v>
          </cell>
          <cell r="C4910" t="str">
            <v>m²</v>
          </cell>
          <cell r="D4910" t="str">
            <v>34,22</v>
          </cell>
        </row>
        <row r="4911">
          <cell r="A4911" t="str">
            <v>87478</v>
          </cell>
          <cell r="B4911" t="str">
            <v>Alvenaria de vedação de blocos cerâmicos furados na vertical de 9x19x39cm (espessura 9cm) de paredes com área líquida maior ou igual a 6m² sem vãos e argamassa de assentamento com preparo manual. Af_06/2014</v>
          </cell>
          <cell r="C4911" t="str">
            <v>m²</v>
          </cell>
          <cell r="D4911" t="str">
            <v>34,92</v>
          </cell>
        </row>
        <row r="4912">
          <cell r="A4912" t="str">
            <v>87479</v>
          </cell>
          <cell r="B4912" t="str">
            <v>Alvenaria de vedação de blocos cerâmicos furados na vertical de 14x19x39cm (espessura 14cm) de paredes com área líquida maior ou igual a 6m² sem vãos e argamassa de assentamento com preparo em betoneira. Af_06/2014</v>
          </cell>
          <cell r="C4912" t="str">
            <v>m²</v>
          </cell>
          <cell r="D4912" t="str">
            <v>48,47</v>
          </cell>
        </row>
        <row r="4913">
          <cell r="A4913" t="str">
            <v>87480</v>
          </cell>
          <cell r="B4913" t="str">
            <v>Alvenaria de vedação de blocos cerâmicos furados na vertical de 14x19x39cm (espessura 14cm) de paredes com área líquida maior ou igual a 6m² sem vãos e argamassa de assentamento com preparo manual. Af_06/2014</v>
          </cell>
          <cell r="C4913" t="str">
            <v>m²</v>
          </cell>
          <cell r="D4913" t="str">
            <v>49,27</v>
          </cell>
        </row>
        <row r="4914">
          <cell r="A4914" t="str">
            <v>87481</v>
          </cell>
          <cell r="B4914" t="str">
            <v>Alvenaria de vedação de blocos cerâmicos furados na vertical de 19x19x39cm (espessura 19cm) de paredes com área líquida maior ou igual a 6m² sem vãos e argamassa de assentamento com preparo em betoneira. Af_06/2014</v>
          </cell>
          <cell r="C4914" t="str">
            <v>m²</v>
          </cell>
          <cell r="D4914" t="str">
            <v>57,75</v>
          </cell>
        </row>
        <row r="4915">
          <cell r="A4915" t="str">
            <v>87482</v>
          </cell>
          <cell r="B4915" t="str">
            <v>Alvenaria de vedação de blocos cerâmicos furados na vertical de 19x19x39cm (espessura 19cm) de paredes com área líquida maior ou igual a 6m² sem vãos e argamassa de assentamento com preparo manual. Af_06/2014</v>
          </cell>
          <cell r="C4915" t="str">
            <v>m²</v>
          </cell>
          <cell r="D4915" t="str">
            <v>58,68</v>
          </cell>
        </row>
        <row r="4916">
          <cell r="A4916" t="str">
            <v>87483</v>
          </cell>
          <cell r="B4916" t="str">
            <v>Alvenaria de vedação de blocos cerâmicos furados na vertical de 9x19x39cm (espessura 9cm) de paredes com área líquida menor que 6m² com vãos e argamassa de assentamento com preparo em betoneira. Af_06/2014</v>
          </cell>
          <cell r="C4916" t="str">
            <v>m²</v>
          </cell>
          <cell r="D4916" t="str">
            <v>44,05</v>
          </cell>
        </row>
        <row r="4917">
          <cell r="A4917" t="str">
            <v>87484</v>
          </cell>
          <cell r="B4917" t="str">
            <v>Alvenaria de vedação de blocos cerâmicos furados na vertical de 9x19x39cm (espessura 9cm) de paredes com área líquida menor que 6m² com vãos e argamassa de assentamento com preparo manual. Af_06/2014</v>
          </cell>
          <cell r="C4917" t="str">
            <v>m²</v>
          </cell>
          <cell r="D4917" t="str">
            <v>44,75</v>
          </cell>
        </row>
        <row r="4918">
          <cell r="A4918" t="str">
            <v>87485</v>
          </cell>
          <cell r="B4918" t="str">
            <v>Alvenaria de vedação de blocos cerâmicos furados na vertical de 14x19x39cm (espessura 14cm) de paredes com área líquida menor que 6m² com vãos e argamassa de assentamento com preparo em betoneira. Af_06/2014</v>
          </cell>
          <cell r="C4918" t="str">
            <v>m²</v>
          </cell>
          <cell r="D4918" t="str">
            <v>58,80</v>
          </cell>
        </row>
        <row r="4919">
          <cell r="A4919" t="str">
            <v>87487</v>
          </cell>
          <cell r="B4919" t="str">
            <v>Alvenaria de vedação de blocos cerâmicos furados na vertical de 19x19x39cm (espessura 19cm) de paredes com área líquida menor que 6m² com vãos e argamassa de assentamento com preparo em betoneira. Af_06/2014</v>
          </cell>
          <cell r="C4919" t="str">
            <v>m²</v>
          </cell>
          <cell r="D4919" t="str">
            <v>67,85</v>
          </cell>
        </row>
        <row r="4920">
          <cell r="A4920" t="str">
            <v>87488</v>
          </cell>
          <cell r="B4920" t="str">
            <v>Alvenaria de vedação de blocos cerâmicos furados na vertical de 19x19x39cm (espessura 19cm) de paredes com área líquida menor que 6m² com vãos e argamassa de assentamento com preparo manual. Af_06/2014</v>
          </cell>
          <cell r="C4920" t="str">
            <v>m²</v>
          </cell>
          <cell r="D4920" t="str">
            <v>68,78</v>
          </cell>
        </row>
        <row r="4921">
          <cell r="A4921" t="str">
            <v>87489</v>
          </cell>
          <cell r="B4921" t="str">
            <v>Alvenaria de vedação de blocos cerâmicos furados na vertical de 9x19x39cm (espessura 9cm) de paredes com área líquida maior ou igual a 6m² com vãos e argamassa de assentamento com preparo em betoneira. Af_06/2014</v>
          </cell>
          <cell r="C4921" t="str">
            <v>m²</v>
          </cell>
          <cell r="D4921" t="str">
            <v>37,69</v>
          </cell>
        </row>
        <row r="4922">
          <cell r="A4922" t="str">
            <v>87490</v>
          </cell>
          <cell r="B4922" t="str">
            <v>Alvenaria de vedação de blocos cerâmicos furados na vertical de 9x19x39cm (espessura 9cm) de paredes com área líquida maior ou igual a 6m² com vãos e argamassa de assentamento com preparo manual. Af_06/2014</v>
          </cell>
          <cell r="C4922" t="str">
            <v>m²</v>
          </cell>
          <cell r="D4922" t="str">
            <v>38,39</v>
          </cell>
        </row>
        <row r="4923">
          <cell r="A4923" t="str">
            <v>87491</v>
          </cell>
          <cell r="B4923" t="str">
            <v>Alvenaria de vedação de blocos cerâmicos furados na vertical de 14x19x39cm (espessura 14cm) de paredes com área líquida maior ou igual a 6m² com vãos e argamassa de assentamento com preparo em betoneira. Af_06/2014</v>
          </cell>
          <cell r="C4923" t="str">
            <v>m²</v>
          </cell>
          <cell r="D4923" t="str">
            <v>52,05</v>
          </cell>
        </row>
        <row r="4924">
          <cell r="A4924" t="str">
            <v>87492</v>
          </cell>
          <cell r="B4924" t="str">
            <v>Alvenaria de vedação de blocos cerâmicos furados na vertical de 14x19x39cm (espessura 14cm) de paredes com área líquida maior ou igual a 6m² com vãos e argamassa de assentamento com preparo manual. Af_06/2014</v>
          </cell>
          <cell r="C4924" t="str">
            <v>m²</v>
          </cell>
          <cell r="D4924" t="str">
            <v>52,85</v>
          </cell>
        </row>
        <row r="4925">
          <cell r="A4925" t="str">
            <v>87493</v>
          </cell>
          <cell r="B4925" t="str">
            <v>Alvenaria de vedação de blocos cerâmicos furados na vertical de 19x19x39cm (espessura 19cm) de paredes com área líquida maior ou igual a 6m² com vãos e argamassa de assentamento com preparo em betoneira. Af_06/2014</v>
          </cell>
          <cell r="C4925" t="str">
            <v>m²</v>
          </cell>
          <cell r="D4925" t="str">
            <v>61,40</v>
          </cell>
        </row>
        <row r="4926">
          <cell r="A4926" t="str">
            <v>87494</v>
          </cell>
          <cell r="B4926" t="str">
            <v>Alvenaria de vedação de blocos cerâmicos furados na vertical de 19x19x39cm (espessura 19cm) de paredes com área líquida maior ou igual a 6m² com vãos e argamassa de assentamento com preparo manual. Af_06/2014</v>
          </cell>
          <cell r="C4926" t="str">
            <v>m²</v>
          </cell>
          <cell r="D4926" t="str">
            <v>62,33</v>
          </cell>
        </row>
        <row r="4927">
          <cell r="A4927" t="str">
            <v>87495</v>
          </cell>
          <cell r="B4927" t="str">
            <v>Alvenaria de vedação de blocos cerâmicos furados na horizontal de 9x19x19cm (espessura 9cm) de paredes com área líquida menor que 6m² sem vãos e argamassa de assentamento com preparo em betoneira. Af_06/2014</v>
          </cell>
          <cell r="C4927" t="str">
            <v>m²</v>
          </cell>
          <cell r="D4927" t="str">
            <v>67,29</v>
          </cell>
        </row>
        <row r="4928">
          <cell r="A4928" t="str">
            <v>87496</v>
          </cell>
          <cell r="B4928" t="str">
            <v>Alvenaria de vedação de blocos cerâmicos furados na horizontal de 9x19x19cm (espessura 9cm) de paredes com área líquida menor que 6m² sem vãos e argamassa de assentamento com preparo manual. Af_06/2014</v>
          </cell>
          <cell r="C4928" t="str">
            <v>m²</v>
          </cell>
          <cell r="D4928" t="str">
            <v>67,95</v>
          </cell>
        </row>
        <row r="4929">
          <cell r="A4929" t="str">
            <v>87497</v>
          </cell>
          <cell r="B4929" t="str">
            <v>Alvenaria de vedação de blocos cerâmicos furados na horizontal de 11,5x19x19cm (espessura 11,5cm) de paredes com área líquida menor que 6m² sem vãos e argamassa de assentamento com preparo em betoneira. Af_06/2014</v>
          </cell>
          <cell r="C4929" t="str">
            <v>m²</v>
          </cell>
          <cell r="D4929" t="str">
            <v>64,12</v>
          </cell>
        </row>
        <row r="4930">
          <cell r="A4930" t="str">
            <v>87498</v>
          </cell>
          <cell r="B4930" t="str">
            <v>Alvenaria de vedação de blocos cerâmicos furados na horizontal de 11,5x19x19cm (espessura 11,5cm) de paredes com área líquida menor que 6m² sem vãos e argamassa de assentamento com preparo manual. Af_06/2014</v>
          </cell>
          <cell r="C4930" t="str">
            <v>m²</v>
          </cell>
          <cell r="D4930" t="str">
            <v>64,96</v>
          </cell>
        </row>
        <row r="4931">
          <cell r="A4931" t="str">
            <v>87499</v>
          </cell>
          <cell r="B4931" t="str">
            <v>Alvenaria de vedação de blocos cerâmicos furados na horizontal de 9x14x19cm (espessura 9cm) de paredes com área líquida menor que 6m² sem vãos e argamassa de assentamento com preparo em betoneira. Af_06/2014</v>
          </cell>
          <cell r="C4931" t="str">
            <v>m²</v>
          </cell>
          <cell r="D4931" t="str">
            <v>73,90</v>
          </cell>
        </row>
        <row r="4932">
          <cell r="A4932" t="str">
            <v>87500</v>
          </cell>
          <cell r="B4932" t="str">
            <v>Alvenaria de vedação de blocos cerâmicos furados na horizontal de 9x14x19cm (espessura 9cm) de paredes com área líquida menor que 6m² sem vãos e argamassa de assentamento com preparo manual. Af_06/2014</v>
          </cell>
          <cell r="C4932" t="str">
            <v>m²</v>
          </cell>
          <cell r="D4932" t="str">
            <v>74,61</v>
          </cell>
        </row>
        <row r="4933">
          <cell r="A4933" t="str">
            <v>87501</v>
          </cell>
          <cell r="B4933" t="str">
            <v>Alvenaria de vedação de blocos cerâmicos furados na horizontal de 14x9x19cm (espessura 14cm, bloco deitado) de paredes com área líquida menor que 6m² sem vãos e argamassa de assentamento com preparo em betoneira. Af_06/2014</v>
          </cell>
          <cell r="C4933" t="str">
            <v>m²</v>
          </cell>
          <cell r="D4933" t="str">
            <v>114,51</v>
          </cell>
        </row>
        <row r="4934">
          <cell r="A4934" t="str">
            <v>87502</v>
          </cell>
          <cell r="B4934" t="str">
            <v>Alvenaria de vedação de blocos cerâmicos furados na horizontal de 14x9x19cm (espessura 14cm, bloco deitado) de paredes com área líquida menor que 6m² sem vãos e argamassa de assentamento com preparo manual. Af_06/2014</v>
          </cell>
          <cell r="C4934" t="str">
            <v>m²</v>
          </cell>
          <cell r="D4934" t="str">
            <v>115,42</v>
          </cell>
        </row>
        <row r="4935">
          <cell r="A4935" t="str">
            <v>87503</v>
          </cell>
          <cell r="B4935" t="str">
            <v>Alvenaria de vedação de blocos cerâmicos furados na horizontal de 9x19x19cm (espessura 9cm) de paredes com área líquida maior ou igual a 6m² sem vãos e argamassa de assentamento com preparo em betoneira. Af_06/2014</v>
          </cell>
          <cell r="C4935" t="str">
            <v>m²</v>
          </cell>
          <cell r="D4935" t="str">
            <v>57,48</v>
          </cell>
        </row>
        <row r="4936">
          <cell r="A4936" t="str">
            <v>87504</v>
          </cell>
          <cell r="B4936" t="str">
            <v>Alvenaria de vedação de blocos cerâmicos furados na horizontal de 9x19x19cm (espessura 9cm) de paredes com área líquida maior ou igual a 6m² sem vãos e argamassa de assentamento com preparo manual. Af_06/2014</v>
          </cell>
          <cell r="C4936" t="str">
            <v>m²</v>
          </cell>
          <cell r="D4936" t="str">
            <v>58,14</v>
          </cell>
        </row>
        <row r="4937">
          <cell r="A4937" t="str">
            <v>87505</v>
          </cell>
          <cell r="B4937" t="str">
            <v>Alvenaria de vedação de blocos cerâmicos furados na horizontal de 11,5x19x19cm (espessura 11,5m) de paredes com área líquida maior ou igual a 6m² sem vãos e argamassa de assentamento com preparo em betoneira. Af_06/2014</v>
          </cell>
          <cell r="C4937" t="str">
            <v>m²</v>
          </cell>
          <cell r="D4937" t="str">
            <v>54,47</v>
          </cell>
        </row>
        <row r="4938">
          <cell r="A4938" t="str">
            <v>87506</v>
          </cell>
          <cell r="B4938" t="str">
            <v>Alvenaria de vedação de blocos cerâmicos furados na horizontal de 11,5x19x19cm (espessura 11,5m) de paredes com área líquida maior ou igual a 6m² sem vãos e argamassa de assentamento com preparo manual. Af_06/2014</v>
          </cell>
          <cell r="C4938" t="str">
            <v>m²</v>
          </cell>
          <cell r="D4938" t="str">
            <v>55,31</v>
          </cell>
        </row>
        <row r="4939">
          <cell r="A4939" t="str">
            <v>87507</v>
          </cell>
          <cell r="B4939" t="str">
            <v>Alvenaria de vedação de blocos cerâmicos furados na horizontal de 9x14x19cm (espessura 9cm) de paredes com área líquida maior ou igual a 6m² sem vãos e argamassa de assentamento com preparo em betoneira. Af_06/2014</v>
          </cell>
          <cell r="C4939" t="str">
            <v>m²</v>
          </cell>
          <cell r="D4939" t="str">
            <v>60,95</v>
          </cell>
        </row>
        <row r="4940">
          <cell r="A4940" t="str">
            <v>87508</v>
          </cell>
          <cell r="B4940" t="str">
            <v>Alvenaria de vedação de blocos cerâmicos furados na horizontal de 9x14x19cm (espessura 9cm) de paredes com área líquida maior ou igual a 6m² sem vãos e argamassa de assentamento com preparo manual. Af_06/2014</v>
          </cell>
          <cell r="C4940" t="str">
            <v>m²</v>
          </cell>
          <cell r="D4940" t="str">
            <v>61,66</v>
          </cell>
        </row>
        <row r="4941">
          <cell r="A4941" t="str">
            <v>87509</v>
          </cell>
          <cell r="B4941" t="str">
            <v>Alvenaria de vedação de blocos cerâmicos furados na horizontal de 14x9x19cm (espessura 14cm, bloco deitado) de paredes com área líquida maior ou igual a 6m² sem vãos e argamassa de assentamento com preparo em betoneira. Af_06/2014</v>
          </cell>
          <cell r="C4941" t="str">
            <v>m²</v>
          </cell>
          <cell r="D4941" t="str">
            <v>93,72</v>
          </cell>
        </row>
        <row r="4942">
          <cell r="A4942" t="str">
            <v>87510</v>
          </cell>
          <cell r="B4942" t="str">
            <v>Alvenaria de vedação de blocos cerâmicos furados na horizontal de 14x9x19cm (espessura 14cm, bloco deitado) de paredes com área líquida maior ou igual a 6m² sem vãos e argamassa de assentamento com preparo manual. Af_06/2014</v>
          </cell>
          <cell r="C4942" t="str">
            <v>m²</v>
          </cell>
          <cell r="D4942" t="str">
            <v>94,63</v>
          </cell>
        </row>
        <row r="4943">
          <cell r="A4943" t="str">
            <v>87511</v>
          </cell>
          <cell r="B4943" t="str">
            <v>Alvenaria de vedação de blocos cerâmicos furados na horizontal de 9x19x19cm (espessura 9cm) de paredes com área líquida menor que 6m² com vãos e argamassa de assentamento com preparo em betoneira. Af_06/2014</v>
          </cell>
          <cell r="C4943" t="str">
            <v>m²</v>
          </cell>
          <cell r="D4943" t="str">
            <v>75,85</v>
          </cell>
        </row>
        <row r="4944">
          <cell r="A4944" t="str">
            <v>87512</v>
          </cell>
          <cell r="B4944" t="str">
            <v>Alvenaria de vedação de blocos cerâmicos furados na horizontal de 9x19x19cm (espessura 9cm) de paredes com área líquida menor que 6m² com vãos e argamassa de assentamento com preparo manual. Af_06/2014</v>
          </cell>
          <cell r="C4944" t="str">
            <v>m²</v>
          </cell>
          <cell r="D4944" t="str">
            <v>76,51</v>
          </cell>
        </row>
        <row r="4945">
          <cell r="A4945" t="str">
            <v>87513</v>
          </cell>
          <cell r="B4945" t="str">
            <v>Alvenaria de vedação de blocos cerâmicos furados na horizontal de 11,5x19x19cm (espessura 11,5cm) de paredes com área líquida menor que 6m² com vãos e argamassa de assentamento com preparo em betoneira. Af_06/2014</v>
          </cell>
          <cell r="C4945" t="str">
            <v>m²</v>
          </cell>
          <cell r="D4945" t="str">
            <v>73,01</v>
          </cell>
        </row>
        <row r="4946">
          <cell r="A4946" t="str">
            <v>87514</v>
          </cell>
          <cell r="B4946" t="str">
            <v>Alvenaria de vedação de blocos cerâmicos furados na horizontal de 11,5x19x19cm (espessura 11,5cm) de paredes com área líquida menor que 6m² com vãos e argamassa de assentamento com preparo manual. Af_06/2014</v>
          </cell>
          <cell r="C4946" t="str">
            <v>m²</v>
          </cell>
          <cell r="D4946" t="str">
            <v>73,85</v>
          </cell>
        </row>
        <row r="4947">
          <cell r="A4947" t="str">
            <v>87515</v>
          </cell>
          <cell r="B4947" t="str">
            <v>Alvenaria de vedação de blocos cerâmicos furados na horizontal de 9x14x19cm (espessura 9cm) de paredes com área líquida menor que 6m² com vãos e argamassa de assentamento com preparo em betoneira. Af_06/2014</v>
          </cell>
          <cell r="C4947" t="str">
            <v>m²</v>
          </cell>
          <cell r="D4947" t="str">
            <v>85,81</v>
          </cell>
        </row>
        <row r="4948">
          <cell r="A4948" t="str">
            <v>87516</v>
          </cell>
          <cell r="B4948" t="str">
            <v>Alvenaria de vedação de blocos cerâmicos furados na horizontal de 9x14x19cm (espessura 9cm) de paredes com área líquida menor que 6m² com vãos e argamassa de assentamento com preparo manual. Af_06/2014</v>
          </cell>
          <cell r="C4948" t="str">
            <v>m²</v>
          </cell>
          <cell r="D4948" t="str">
            <v>86,52</v>
          </cell>
        </row>
        <row r="4949">
          <cell r="A4949" t="str">
            <v>87517</v>
          </cell>
          <cell r="B4949" t="str">
            <v>Alvenaria de vedação de blocos cerâmicos furados na horizontal de 14x9x19cm (espessura 14cm, bloco deitado) de paredes com área líquida menor que 6m² com vãos e argamassa de assentamento com preparo em betoneira. Af_06/2014</v>
          </cell>
          <cell r="C4949" t="str">
            <v>m²</v>
          </cell>
          <cell r="D4949" t="str">
            <v>133,06</v>
          </cell>
        </row>
        <row r="4950">
          <cell r="A4950" t="str">
            <v>87518</v>
          </cell>
          <cell r="B4950" t="str">
            <v>Alvenaria de vedação de blocos cerâmicos furados na horizontal de 14x9x19cm (espessura 14cm, bloco deitado) de paredes com área líquida menor que 6m² com vãos e argamassa de assentamento com preparo manual. Af_06/2014</v>
          </cell>
          <cell r="C4950" t="str">
            <v>m²</v>
          </cell>
          <cell r="D4950" t="str">
            <v>133,97</v>
          </cell>
        </row>
        <row r="4951">
          <cell r="A4951" t="str">
            <v>87519</v>
          </cell>
          <cell r="B4951" t="str">
            <v>Alvenaria de vedação de blocos cerâmicos furados na horizontal de 9x19x19cm (espessura 9cm) de paredes com área líquida maior ou igual a 6m² com vãos e argamassa de assentamento com preparo em betoneira. Af_06/2014</v>
          </cell>
          <cell r="C4951" t="str">
            <v>m²</v>
          </cell>
          <cell r="D4951" t="str">
            <v>62,87</v>
          </cell>
        </row>
        <row r="4952">
          <cell r="A4952" t="str">
            <v>87520</v>
          </cell>
          <cell r="B4952" t="str">
            <v>Alvenaria de vedação de blocos cerâmicos furados na horizontal de 9x19x19cm (espessura 9cm) de paredes com área líquida maior ou igual a 6m² com vãos e argamassa de assentamento com preparo manual. Af_06/2014</v>
          </cell>
          <cell r="C4952" t="str">
            <v>m²</v>
          </cell>
          <cell r="D4952" t="str">
            <v>63,53</v>
          </cell>
        </row>
        <row r="4953">
          <cell r="A4953" t="str">
            <v>87521</v>
          </cell>
          <cell r="B4953" t="str">
            <v>Alvenaria de vedação de blocos cerâmicos furados na horizontal de 11,5x19x19cm (espessura 11,5cm) de paredes com área líquida maior ou igual a 6m² com vãos e argamassa de assentamento com preparo em betoneira. Af_06/2014</v>
          </cell>
          <cell r="C4953" t="str">
            <v>m²</v>
          </cell>
          <cell r="D4953" t="str">
            <v>59,89</v>
          </cell>
        </row>
        <row r="4954">
          <cell r="A4954" t="str">
            <v>87522</v>
          </cell>
          <cell r="B4954" t="str">
            <v>Alvenaria de vedação de blocos cerâmicos furados na horizontal de 11,5x19x19cm (espessura 11,5cm) de paredes com área líquida maior ou igual a 6m² com vãos e argamassa de assentamento com preparo manual. Af_06/2014</v>
          </cell>
          <cell r="C4954" t="str">
            <v>m²</v>
          </cell>
          <cell r="D4954" t="str">
            <v>60,73</v>
          </cell>
        </row>
        <row r="4955">
          <cell r="A4955" t="str">
            <v>87523</v>
          </cell>
          <cell r="B4955" t="str">
            <v>Alvenaria de vedação de blocos cerâmicos furados na horizontal de 9x14x19cm (espessura 9cm) de paredes com área líquida maior ou igual a 6m² com vãos e argamassa de assentamento com preparo em betoneira. Af_06/2014</v>
          </cell>
          <cell r="C4955" t="str">
            <v>m²</v>
          </cell>
          <cell r="D4955" t="str">
            <v>68,19</v>
          </cell>
        </row>
        <row r="4956">
          <cell r="A4956" t="str">
            <v>87524</v>
          </cell>
          <cell r="B4956" t="str">
            <v>Alvenaria de vedação de blocos cerâmicos furados na horizontal de 9x14x19cm (espessura 9cm) de paredes com área líquida maior ou igual a 6m² com vãos e argamassa de assentamento com preparo manual. Af_06/2014</v>
          </cell>
          <cell r="C4956" t="str">
            <v>m²</v>
          </cell>
          <cell r="D4956" t="str">
            <v>68,90</v>
          </cell>
        </row>
        <row r="4957">
          <cell r="A4957" t="str">
            <v>87525</v>
          </cell>
          <cell r="B4957" t="str">
            <v>Alvenaria de vedação de blocos cerâmicos furados na horizontal de 14x9x19cm (espessura 14cm, bloco deitado) de paredes com área líquida maior ou igual a 6m² com vãos e argamassa de assentamento com preparo em betoneira. Af_06/2014</v>
          </cell>
          <cell r="C4957" t="str">
            <v>m²</v>
          </cell>
          <cell r="D4957" t="str">
            <v>104,96</v>
          </cell>
        </row>
        <row r="4958">
          <cell r="A4958" t="str">
            <v>87526</v>
          </cell>
          <cell r="B4958" t="str">
            <v>Alvenaria de vedação de blocos cerâmicos furados na horizontal de 14x9x19cm (espessura 14cm, bloco deitado) de paredes com área líquida maior ou igual a 6m² com vãos e argamassa de assentamento com preparo manual. Af_06/2014</v>
          </cell>
          <cell r="C4958" t="str">
            <v>m²</v>
          </cell>
          <cell r="D4958" t="str">
            <v>105,87</v>
          </cell>
        </row>
        <row r="4959">
          <cell r="A4959" t="str">
            <v>89043</v>
          </cell>
          <cell r="B4959" t="str">
            <v>(composição representativa) do serviço de alvenaria de vedação de blocos vazados de cerâmica de 9x19x19cm (espessura 9cm), para edificação habitacional multifamiliar (prédio). Af_11/2014</v>
          </cell>
          <cell r="C4959" t="str">
            <v>m²</v>
          </cell>
          <cell r="D4959" t="str">
            <v>64,08</v>
          </cell>
        </row>
        <row r="4960">
          <cell r="A4960" t="str">
            <v>89168</v>
          </cell>
          <cell r="B4960" t="str">
            <v>(composição representativa) do serviço de alvenaria de vedação de blocos vazados de cerâmica de 9x19x19cm (espessura 9cm), para edificação habitacional unifamiliar (casa) e edificação pública padrão. Af_11/2014</v>
          </cell>
          <cell r="C4960" t="str">
            <v>m²</v>
          </cell>
          <cell r="D4960" t="str">
            <v>65,99</v>
          </cell>
        </row>
        <row r="4961">
          <cell r="A4961" t="str">
            <v>89977</v>
          </cell>
          <cell r="B4961" t="str">
            <v>(composição representativa) do serviço de alvenaria de vedação de blocos vazados de cerâmica de 14x9x19cm (espessura 14cm, bloco deitado), para edificação habitacional unifamiliar (casa) e edificação pública padrão. Af_12/2014</v>
          </cell>
          <cell r="C4961" t="str">
            <v>m²</v>
          </cell>
          <cell r="D4961" t="str">
            <v>111,83</v>
          </cell>
        </row>
        <row r="4962">
          <cell r="A4962" t="str">
            <v>90112</v>
          </cell>
          <cell r="B4962" t="str">
            <v>Alvenaria de vedação de blocos cerâmicos furados na vertical de 14x19x39cm (espessura 14cm) de paredes com área líquida menor que 6m2 com vãos e argamassa de assentamento com preparo manual. Af_06/2014</v>
          </cell>
          <cell r="C4962" t="str">
            <v>m²</v>
          </cell>
          <cell r="D4962" t="str">
            <v>59,60</v>
          </cell>
        </row>
        <row r="4963">
          <cell r="A4963" t="str">
            <v>95474</v>
          </cell>
          <cell r="B4963" t="str">
            <v>Alvenaria de embasamento em tijolos ceramicos macicos 5x10x20cm, assentado  com argamassa traco 1:2:8 (cimento, cal e areia)</v>
          </cell>
          <cell r="C4963" t="str">
            <v>m³</v>
          </cell>
          <cell r="D4963" t="str">
            <v>606,10</v>
          </cell>
        </row>
        <row r="4964">
          <cell r="A4964" t="str">
            <v>89282</v>
          </cell>
          <cell r="B4964" t="str">
            <v>Alvenaria estrutural de blocos cerâmicos 14x19x39, (espessura de 14 cm), para paredes com área líquida menor que 6m², sem vãos, utilizando palheta e argamassa de assentamento com preparo em betoneira. Af_12/2014</v>
          </cell>
          <cell r="C4964" t="str">
            <v>m²</v>
          </cell>
          <cell r="D4964" t="str">
            <v>48,03</v>
          </cell>
        </row>
        <row r="4965">
          <cell r="A4965" t="str">
            <v>89283</v>
          </cell>
          <cell r="B4965" t="str">
            <v>Alvenaria estrutural de blocos cerâmicos 14x19x39, (espessura de 14 cm), para paredes com área líquida menor que 6m², sem vãos, utilizando palheta e argamassa de assentamento com preparo manual. Af_12/2014</v>
          </cell>
          <cell r="C4965" t="str">
            <v>m²</v>
          </cell>
          <cell r="D4965" t="str">
            <v>49,83</v>
          </cell>
        </row>
        <row r="4966">
          <cell r="A4966" t="str">
            <v>89284</v>
          </cell>
          <cell r="B4966" t="str">
            <v>Alvenaria estrutural de blocos cerâmicos 14x19x39, (espessura de 14 cm), para paredes com área líquida maior ou igual que 6m², sem vãos, utilizando palheta e argamassa de assentamento com preparo em betoneira. Af_12/2014</v>
          </cell>
          <cell r="C4966" t="str">
            <v>m²</v>
          </cell>
          <cell r="D4966" t="str">
            <v>43,66</v>
          </cell>
        </row>
        <row r="4967">
          <cell r="A4967" t="str">
            <v>89285</v>
          </cell>
          <cell r="B4967" t="str">
            <v>Alvenaria estrutural de blocos cerâmicos 14x19x39, (espessura de 14 cm), para paredes com área líquida maior ou igual que 6m², sem vãos, utilizando palheta e argamassa de assentamento com preparo manual. Af_12/2014</v>
          </cell>
          <cell r="C4967" t="str">
            <v>m²</v>
          </cell>
          <cell r="D4967" t="str">
            <v>45,46</v>
          </cell>
        </row>
        <row r="4968">
          <cell r="A4968" t="str">
            <v>89286</v>
          </cell>
          <cell r="B4968" t="str">
            <v>Alvenaria estrutural de blocos cerâmicos 14x19x39, (espessura de 14 cm), para paredes com área líquida menor que 6m², com vãos, utilizando palheta e argamassa de assentamento com preparo em betoneira. Af_12/2014</v>
          </cell>
          <cell r="C4968" t="str">
            <v>m²</v>
          </cell>
          <cell r="D4968" t="str">
            <v>52,30</v>
          </cell>
        </row>
        <row r="4969">
          <cell r="A4969" t="str">
            <v>89287</v>
          </cell>
          <cell r="B4969" t="str">
            <v>Alvenaria estrutural de blocos cerâmicos 14x19x39, (espessura de 14 cm), para paredes com área líquida menor que 6m², com vãos, utilizando palheta e argamassa de assentamento com preparo manual. Af_12/2014</v>
          </cell>
          <cell r="C4969" t="str">
            <v>m²</v>
          </cell>
          <cell r="D4969" t="str">
            <v>54,10</v>
          </cell>
        </row>
        <row r="4970">
          <cell r="A4970" t="str">
            <v>89288</v>
          </cell>
          <cell r="B4970" t="str">
            <v>Alvenaria estrutural de blocos cerâmicos 14x19x39, (espessura de 14 cm), para paredes com área líquida maior ou igual a 6m², com vãos, utilizando palheta e argamassa de assentamento com preparo em betoneira. Af_12/2014</v>
          </cell>
          <cell r="C4970" t="str">
            <v>m²</v>
          </cell>
          <cell r="D4970" t="str">
            <v>46,19</v>
          </cell>
        </row>
        <row r="4971">
          <cell r="A4971" t="str">
            <v>89289</v>
          </cell>
          <cell r="B4971" t="str">
            <v>Alvenaria estrutural de blocos cerâmicos 14x19x39, (espessura de 14 cm), para paredes com área líquida maior ou igual a 6m², com vãos, utilizando palheta e argamassa de assentamento com preparo manual. Af_12/2014</v>
          </cell>
          <cell r="C4971" t="str">
            <v>m²</v>
          </cell>
          <cell r="D4971" t="str">
            <v>47,99</v>
          </cell>
        </row>
        <row r="4972">
          <cell r="A4972" t="str">
            <v>89290</v>
          </cell>
          <cell r="B4972" t="str">
            <v>Alvenaria estrutural de blocos cerâmicos 14x19x29, (espessura de 14 cm), para paredes com área líquida menor que 6m², sem vãos, utilizando palheta e argamassa de assentamento com preparo em betoneira. Af_12/2014</v>
          </cell>
          <cell r="C4972" t="str">
            <v>m²</v>
          </cell>
          <cell r="D4972" t="str">
            <v>56,66</v>
          </cell>
        </row>
        <row r="4973">
          <cell r="A4973" t="str">
            <v>89291</v>
          </cell>
          <cell r="B4973" t="str">
            <v>Alvenaria estrutural de blocos cerâmicos 14x19x29, (espessura de 14 cm), para paredes com área líquida menor que 6m², sem vãos, utilizando palheta e argamassa de assentamento com preparo manual. Af_12/2014</v>
          </cell>
          <cell r="C4973" t="str">
            <v>m²</v>
          </cell>
          <cell r="D4973" t="str">
            <v>58,65</v>
          </cell>
        </row>
        <row r="4974">
          <cell r="A4974" t="str">
            <v>89292</v>
          </cell>
          <cell r="B4974" t="str">
            <v>Alvenaria estrutural de blocos cerâmicos 14x19x29, (espessura de 14 cm), para paredes com área líquida maior ou igual a 6m², sem vãos, utilizando palheta e argamassa de assentamento com preparo em betoneira. Af_12/2014</v>
          </cell>
          <cell r="C4974" t="str">
            <v>m²</v>
          </cell>
          <cell r="D4974" t="str">
            <v>52,32</v>
          </cell>
        </row>
        <row r="4975">
          <cell r="A4975" t="str">
            <v>89293</v>
          </cell>
          <cell r="B4975" t="str">
            <v>Alvenaria estrutural de blocos cerâmicos 14x19x29, (espessura de 14 cm), para paredes com área líquida maior ou igual a 6m2, sem vãos, utilizando palheta e argamassa de assentamento com preparo manual. Af_12/2014</v>
          </cell>
          <cell r="C4975" t="str">
            <v>m²</v>
          </cell>
          <cell r="D4975" t="str">
            <v>54,31</v>
          </cell>
        </row>
        <row r="4976">
          <cell r="A4976" t="str">
            <v>89294</v>
          </cell>
          <cell r="B4976" t="str">
            <v>Alvenaria estrutural de blocos cerâmicos 14x19x29, (espessura de 14 cm), para paredes com área líquida menor que 6m², com vãos, utilizando palheta e argamassa de assentamento com preparo em betoneira. Af_12/2014</v>
          </cell>
          <cell r="C4976" t="str">
            <v>m²</v>
          </cell>
          <cell r="D4976" t="str">
            <v>62,48</v>
          </cell>
        </row>
        <row r="4977">
          <cell r="A4977" t="str">
            <v>89295</v>
          </cell>
          <cell r="B4977" t="str">
            <v>Alvenaria estrutural de blocos cerâmicos 14x19x29, (espessura de 14 cm), para paredes com área líquida menor que 6m², com vãos, utilizando palheta e argamassa de assentamento com preparo manual. Af_12/2014</v>
          </cell>
          <cell r="C4977" t="str">
            <v>m²</v>
          </cell>
          <cell r="D4977" t="str">
            <v>64,47</v>
          </cell>
        </row>
        <row r="4978">
          <cell r="A4978" t="str">
            <v>89296</v>
          </cell>
          <cell r="B4978" t="str">
            <v>Alvenaria estrutural de blocos cerâmicos 14x19x29, (espessura de 14 cm), para paredes com área líquida maior ou igual a 6m², com vãos, utilizando palheta e argamassa de assentamento com preparo em betoneira. Af_12/2014</v>
          </cell>
          <cell r="C4978" t="str">
            <v>m²</v>
          </cell>
          <cell r="D4978" t="str">
            <v>55,67</v>
          </cell>
        </row>
        <row r="4979">
          <cell r="A4979" t="str">
            <v>89297</v>
          </cell>
          <cell r="B4979" t="str">
            <v>Alvenaria estrutural de blocos cerâmicos 14x19x29, (espessura de 14 cm), para paredes com área líquida maior ou igual a 6m², com vãos, utilizando palheta e argamassa de assentamento com preparo manual. Af_12/2014</v>
          </cell>
          <cell r="C4979" t="str">
            <v>m²</v>
          </cell>
          <cell r="D4979" t="str">
            <v>57,66</v>
          </cell>
        </row>
        <row r="4980">
          <cell r="A4980" t="str">
            <v>89298</v>
          </cell>
          <cell r="B4980" t="str">
            <v>Alvenaria estrutural de blocos cerâmicos 14x19x39, (espessura de 14 cm), para paredes com área líquida menor que 6m², sem vãos, utilizando colher de pedreiro e argamassa de assentamento com preparo em betoneira. Af_12/2014</v>
          </cell>
          <cell r="C4980" t="str">
            <v>m²</v>
          </cell>
          <cell r="D4980" t="str">
            <v>57,78</v>
          </cell>
        </row>
        <row r="4981">
          <cell r="A4981" t="str">
            <v>89299</v>
          </cell>
          <cell r="B4981" t="str">
            <v>Alvenaria estrutural de blocos cerâmicos 14x19x39, (espessura de 14 cm), para paredes com área líquida menor que 6m², sem vãos, utilizando colher de pedreiro e argamassa de assentamento com preparo manual. Af_12/2014</v>
          </cell>
          <cell r="C4981" t="str">
            <v>m²</v>
          </cell>
          <cell r="D4981" t="str">
            <v>60,33</v>
          </cell>
        </row>
        <row r="4982">
          <cell r="A4982" t="str">
            <v>89300</v>
          </cell>
          <cell r="B4982" t="str">
            <v>Alvenaria estrutural de blocos cerâmicos 14x19x39, (espessura de 14 cm), para paredes com área líquida maior ou igual a 6m², sem vãos, utilizando colher de pedreiro e argamassa de assentamento com preparo em betoneira. Af_12/2014</v>
          </cell>
          <cell r="C4982" t="str">
            <v>m²</v>
          </cell>
          <cell r="D4982" t="str">
            <v>53,40</v>
          </cell>
        </row>
        <row r="4983">
          <cell r="A4983" t="str">
            <v>89301</v>
          </cell>
          <cell r="B4983" t="str">
            <v>Alvenaria estrutural de blocos cerâmicos 14x19x39, (espessura de 14 cm), para paredes com área líquida maior ou igual a 6m², sem vãos, utilizando colher de pedreiro e argamassa de assentamento com preparo manual. Af_12/2014</v>
          </cell>
          <cell r="C4983" t="str">
            <v>m²</v>
          </cell>
          <cell r="D4983" t="str">
            <v>55,95</v>
          </cell>
        </row>
        <row r="4984">
          <cell r="A4984" t="str">
            <v>89302</v>
          </cell>
          <cell r="B4984" t="str">
            <v>Alvenaria estrutural de blocos cerâmicos 14x19x39, (espessura de 14 cm), para paredes com área líquida menor que 6m², com vãos, utilizando colher de pedreiro e argamassa de assentamento com preparo em betoneira. Af_12/2014</v>
          </cell>
          <cell r="C4984" t="str">
            <v>m²</v>
          </cell>
          <cell r="D4984" t="str">
            <v>65,08</v>
          </cell>
        </row>
        <row r="4985">
          <cell r="A4985" t="str">
            <v>89303</v>
          </cell>
          <cell r="B4985" t="str">
            <v>Alvenaria estrutural de blocos cerâmicos 14x19x39, (espessura de 14 cm), para paredes com área líquida menor que 6m², com vãos, utilizando colher de pedreiro e argamassa de assentamento com preparo manual. Af_12/2014</v>
          </cell>
          <cell r="C4985" t="str">
            <v>m²</v>
          </cell>
          <cell r="D4985" t="str">
            <v>67,63</v>
          </cell>
        </row>
        <row r="4986">
          <cell r="A4986" t="str">
            <v>89304</v>
          </cell>
          <cell r="B4986" t="str">
            <v>Alvenaria estrutural de blocos cerâmicos 14x19x39, (espessura de 14 cm), para paredes com área líquida maior ou igual a 6m², com vãos, utilizando colher de pedreiro e argamassa de assentamento com preparo em betoneira. Af_12/2014</v>
          </cell>
          <cell r="C4986" t="str">
            <v>m²</v>
          </cell>
          <cell r="D4986" t="str">
            <v>57,81</v>
          </cell>
        </row>
        <row r="4987">
          <cell r="A4987" t="str">
            <v>89305</v>
          </cell>
          <cell r="B4987" t="str">
            <v>Alvenaria estrutural de blocos cerâmicos 14x19x39, (espessura de 14 cm), para paredes com área líquida maior ou igual a 6m², com vãos, utilizando colher de pedreiro e argamassa de assentamento com preparo manual. Af_12/2014</v>
          </cell>
          <cell r="C4987" t="str">
            <v>m²</v>
          </cell>
          <cell r="D4987" t="str">
            <v>60,36</v>
          </cell>
        </row>
        <row r="4988">
          <cell r="A4988" t="str">
            <v>89306</v>
          </cell>
          <cell r="B4988" t="str">
            <v>Alvenaria estrutural de blocos cerâmicos 14x19x29, (espessura de 14 cm), para paredes com área líquida menor que 6m², sem vãos, utilizando colher de pedreiro e argamassa de assentamento com preparo em betoneira. Af_12/2014</v>
          </cell>
          <cell r="C4988" t="str">
            <v>m²</v>
          </cell>
          <cell r="D4988" t="str">
            <v>66,56</v>
          </cell>
        </row>
        <row r="4989">
          <cell r="A4989" t="str">
            <v>89307</v>
          </cell>
          <cell r="B4989" t="str">
            <v>Alvenaria estrutural de blocos cerâmicos 14x19x29, (espessura de 14 cm), para paredes com área líquida menor que 6m², sem vãos, utilizando colher de pedreiro e argamassa de assentamento com preparo manual. Af_12/2014</v>
          </cell>
          <cell r="C4989" t="str">
            <v>m²</v>
          </cell>
          <cell r="D4989" t="str">
            <v>69,39</v>
          </cell>
        </row>
        <row r="4990">
          <cell r="A4990" t="str">
            <v>89308</v>
          </cell>
          <cell r="B4990" t="str">
            <v>Alvenaria estrutural de blocos cerâmicos 14x19x29, (espessura de 14 cm), para paredes com área líquida maior ou igual a 6m², sem vãos, utilizando colher de pedreiro e argamassa de assentamento com preparo em betoneira. Af_12/2014</v>
          </cell>
          <cell r="C4990" t="str">
            <v>m²</v>
          </cell>
          <cell r="D4990" t="str">
            <v>62,22</v>
          </cell>
        </row>
        <row r="4991">
          <cell r="A4991" t="str">
            <v>89309</v>
          </cell>
          <cell r="B4991" t="str">
            <v>Alvenaria estrutural de blocos cerâmicos 14x19x29, (espessura de 14 cm), para paredes com área líquida maior ou igual a 6m², sem vãos, utilizando colher de pedreiro e argamassa de assentamento com preparo manual. Af_12/2014</v>
          </cell>
          <cell r="C4991" t="str">
            <v>m²</v>
          </cell>
          <cell r="D4991" t="str">
            <v>65,05</v>
          </cell>
        </row>
        <row r="4992">
          <cell r="A4992" t="str">
            <v>89310</v>
          </cell>
          <cell r="B4992" t="str">
            <v>Alvenaria estrutural de blocos cerâmicos 14x19x29, (espessura de 14 cm), para paredes com área líquida menor que 6m², com vãos, utilizando colher de pedreiro e argamassa de assentamento com preparo em betoneira. Af_12/2014</v>
          </cell>
          <cell r="C4992" t="str">
            <v>m²</v>
          </cell>
          <cell r="D4992" t="str">
            <v>75,38</v>
          </cell>
        </row>
        <row r="4993">
          <cell r="A4993" t="str">
            <v>89311</v>
          </cell>
          <cell r="B4993" t="str">
            <v>Alvenaria estrutural de blocos cerâmicos 14x19x29, (espessura de 14 cm), para paredes com área líquida menor que 6m², com vãos, utilizando colher de pedreiro e argamassa de assentamento com preparo manual. Af_12/2014</v>
          </cell>
          <cell r="C4993" t="str">
            <v>m²</v>
          </cell>
          <cell r="D4993" t="str">
            <v>78,21</v>
          </cell>
        </row>
        <row r="4994">
          <cell r="A4994" t="str">
            <v>89312</v>
          </cell>
          <cell r="B4994" t="str">
            <v>Alvenaria estrutural de blocos cerâmicos 14x19x29, (espessura de 14 cm), para paredes com área líquida maior ou igual a 6m², com vãos, utilizando colher de pedreiro e argamassa de assentamento com preparo em betoneira. Af_12/2014</v>
          </cell>
          <cell r="C4994" t="str">
            <v>m²</v>
          </cell>
          <cell r="D4994" t="str">
            <v>67,46</v>
          </cell>
        </row>
        <row r="4995">
          <cell r="A4995" t="str">
            <v>89313</v>
          </cell>
          <cell r="B4995" t="str">
            <v>Alvenaria estrutural de blocos cerâmicos 14x19x29, (espessura de 14 cm), para paredes com área líquida maior ou igual a 6m², com vãos, utilizando colher de pedreiro e argamassa de assentamento com preparo manual. Af_12/2014</v>
          </cell>
          <cell r="C4995" t="str">
            <v>m²</v>
          </cell>
          <cell r="D4995" t="str">
            <v>70,29</v>
          </cell>
        </row>
        <row r="4996">
          <cell r="A4996" t="str">
            <v>95465</v>
          </cell>
          <cell r="B4996" t="str">
            <v>Cobogo ceramico (elemento vazado), 9x20x20cm, assentado com argamassa traco 1:4 de cimento e areia</v>
          </cell>
          <cell r="C4996" t="str">
            <v>m²</v>
          </cell>
          <cell r="D4996" t="str">
            <v>122,55</v>
          </cell>
        </row>
        <row r="4997">
          <cell r="A4997" t="str">
            <v>87447</v>
          </cell>
          <cell r="B4997" t="str">
            <v>Alvenaria de vedação de blocos vazados de concreto de 9x19x39cm (espessura 9cm) de paredes com área líquida menor que 6m² sem vãos e argamassa de assentamento com preparo em betoneira. Af_06/2014</v>
          </cell>
          <cell r="C4997" t="str">
            <v>m²</v>
          </cell>
          <cell r="D4997" t="str">
            <v>44,42</v>
          </cell>
        </row>
        <row r="4998">
          <cell r="A4998" t="str">
            <v>87448</v>
          </cell>
          <cell r="B4998" t="str">
            <v>Alvenaria de vedação de blocos vazados de concreto de 9x19x39cm (espessura 9cm) de paredes com área líquida menor que 6m² sem vãos e argamassa de assentamento com preparo manual. Af_06/2014</v>
          </cell>
          <cell r="C4998" t="str">
            <v>m²</v>
          </cell>
          <cell r="D4998" t="str">
            <v>44,66</v>
          </cell>
        </row>
        <row r="4999">
          <cell r="A4999" t="str">
            <v>87449</v>
          </cell>
          <cell r="B4999" t="str">
            <v>Alvenaria de vedação de blocos vazados de concreto de 14x19x39cm (espessura 14cm) de paredes com área líquida menor que 6m² sem vãos e argamassa de assentamento com preparo em betoneira. Af_06/2014</v>
          </cell>
          <cell r="C4999" t="str">
            <v>m²</v>
          </cell>
          <cell r="D4999" t="str">
            <v>57,01</v>
          </cell>
        </row>
        <row r="5000">
          <cell r="A5000" t="str">
            <v>87450</v>
          </cell>
          <cell r="B5000" t="str">
            <v>Alvenaria de vedação de blocos vazados de concreto de 14x19x39cm (espessura 14cm) de paredes com área líquida menor que 6m² sem vãos e argamassa de assentamento com preparo manual. Af_06/2014</v>
          </cell>
          <cell r="C5000" t="str">
            <v>m²</v>
          </cell>
          <cell r="D5000" t="str">
            <v>57,70</v>
          </cell>
        </row>
        <row r="5001">
          <cell r="A5001" t="str">
            <v>87451</v>
          </cell>
          <cell r="B5001" t="str">
            <v>Alvenaria de vedação de blocos vazados de concreto de 19x19x39cm (espessura 19cm) de paredes com área líquida menor que 6m² sem vãos e argamassa de assentamento com preparo em betoneira. Af_06/2014</v>
          </cell>
          <cell r="C5001" t="str">
            <v>m²</v>
          </cell>
          <cell r="D5001" t="str">
            <v>68,71</v>
          </cell>
        </row>
        <row r="5002">
          <cell r="A5002" t="str">
            <v>87452</v>
          </cell>
          <cell r="B5002" t="str">
            <v>Alvenaria de vedação de blocos vazados de concreto de 19x19x39cm (espessura 19cm) de paredes com área líquida menor que 6m² sem vãos e argamassa de assentamento com preparo manual. Af_06/2014</v>
          </cell>
          <cell r="C5002" t="str">
            <v>m²</v>
          </cell>
          <cell r="D5002" t="str">
            <v>69,03</v>
          </cell>
        </row>
        <row r="5003">
          <cell r="A5003" t="str">
            <v>87453</v>
          </cell>
          <cell r="B5003" t="str">
            <v>Alvenaria de vedação de blocos vazados de concreto de 9x19x39cm (espessura 9cm) de paredes com área líquida maior ou igual a 6m² sem vãos e argamassa de assentamento com preparo em betoneira. Af_06/2014</v>
          </cell>
          <cell r="C5003" t="str">
            <v>m²</v>
          </cell>
          <cell r="D5003" t="str">
            <v>40,96</v>
          </cell>
        </row>
        <row r="5004">
          <cell r="A5004" t="str">
            <v>87454</v>
          </cell>
          <cell r="B5004" t="str">
            <v>Alvenaria de vedação de blocos vazados de concreto de 9x19x39cm (espessura 9cm) de paredes com área líquida maior ou igual a 6m² sem vãos e argamassa de assentamento com preparo manual. Af_06/2014</v>
          </cell>
          <cell r="C5004" t="str">
            <v>m²</v>
          </cell>
          <cell r="D5004" t="str">
            <v>41,55</v>
          </cell>
        </row>
        <row r="5005">
          <cell r="A5005" t="str">
            <v>87455</v>
          </cell>
          <cell r="B5005" t="str">
            <v>Alvenaria de vedação de blocos vazados de concreto de 14x19x39cm (espessura 14cm) de paredes com área líquida maior ou igual a 6m² sem vãos e argamassa de assentamento com preparo em betoneira. Af_06/2014</v>
          </cell>
          <cell r="C5005" t="str">
            <v>m²</v>
          </cell>
          <cell r="D5005" t="str">
            <v>52,89</v>
          </cell>
        </row>
        <row r="5006">
          <cell r="A5006" t="str">
            <v>87456</v>
          </cell>
          <cell r="B5006" t="str">
            <v>Alvenaria de vedação de blocos vazados de concreto de 14x19x39cm (espessura 14cm) de paredes com área líquida maior ou igual a 6m² sem vãos e argamassa de assentamento com preparo manual. Af_06/2014</v>
          </cell>
          <cell r="C5006" t="str">
            <v>m²</v>
          </cell>
          <cell r="D5006" t="str">
            <v>53,83</v>
          </cell>
        </row>
        <row r="5007">
          <cell r="A5007" t="str">
            <v>87457</v>
          </cell>
          <cell r="B5007" t="str">
            <v>Alvenaria de vedação de blocos vazados de concreto de 19x19x39cm (espessura 19cm) de paredes com área líquida maior ou igual a 6m² sem vãos e argamassa de assentamento com preparo em betoneira. Af_06/2014</v>
          </cell>
          <cell r="C5007" t="str">
            <v>m²</v>
          </cell>
          <cell r="D5007" t="str">
            <v>63,99</v>
          </cell>
        </row>
        <row r="5008">
          <cell r="A5008" t="str">
            <v>87458</v>
          </cell>
          <cell r="B5008" t="str">
            <v>Alvenaria de vedação de blocos vazados de concreto de 19x19x39cm (espessura 19cm) de paredes com área líquida maior ou igual a 6m² sem vãos e argamassa de assentamento com preparo manual. Af_06/2014</v>
          </cell>
          <cell r="C5008" t="str">
            <v>m²</v>
          </cell>
          <cell r="D5008" t="str">
            <v>64,86</v>
          </cell>
        </row>
        <row r="5009">
          <cell r="A5009" t="str">
            <v>87459</v>
          </cell>
          <cell r="B5009" t="str">
            <v>Alvenaria de vedação de blocos vazados de concreto de 9x19x39cm (espessura 9cm) de paredes com área líquida menor que 6m² com vãos e argamassa de assentamento com preparo em betoneira. Af_06/2014</v>
          </cell>
          <cell r="C5009" t="str">
            <v>m²</v>
          </cell>
          <cell r="D5009" t="str">
            <v>50,34</v>
          </cell>
        </row>
        <row r="5010">
          <cell r="A5010" t="str">
            <v>87460</v>
          </cell>
          <cell r="B5010" t="str">
            <v>Alvenaria de vedação de blocos vazados de concreto de 9x19x39cm (espessura 9cm) de paredes com área líquida menor que 6m² com vãos e argamassa de assentamento com preparo manual. Af_06/2014</v>
          </cell>
          <cell r="C5010" t="str">
            <v>m²</v>
          </cell>
          <cell r="D5010" t="str">
            <v>50,93</v>
          </cell>
        </row>
        <row r="5011">
          <cell r="A5011" t="str">
            <v>87461</v>
          </cell>
          <cell r="B5011" t="str">
            <v>Alvenaria de vedação de blocos vazados de concreto de 14x19x39cm (espessura 14cm) de paredes com área líquida menor que 6m² com vãos e argamassa de assentamento com preparo em betoneira. Af_06/2014</v>
          </cell>
          <cell r="C5011" t="str">
            <v>m²</v>
          </cell>
          <cell r="D5011" t="str">
            <v>62,96</v>
          </cell>
        </row>
        <row r="5012">
          <cell r="A5012" t="str">
            <v>87462</v>
          </cell>
          <cell r="B5012" t="str">
            <v>Alvenaria de vedação de blocos vazados de concreto de 14x19x39cm (espessura 14cm) de paredes com área líquida menor que 6m² com vãos e argamassa de assentamento com preparo manual. Af_06/2014</v>
          </cell>
          <cell r="C5012" t="str">
            <v>m²</v>
          </cell>
          <cell r="D5012" t="str">
            <v>63,65</v>
          </cell>
        </row>
        <row r="5013">
          <cell r="A5013" t="str">
            <v>87463</v>
          </cell>
          <cell r="B5013" t="str">
            <v>Alvenaria de vedação de blocos vazados de concreto de 19x19x39cm (espessura 19cm) de paredes com área líquida menor que 6m² com vãos e argamassa de assentamento com preparo em betoneira. Af_06/2014</v>
          </cell>
          <cell r="C5013" t="str">
            <v>m²</v>
          </cell>
          <cell r="D5013" t="str">
            <v>74,16</v>
          </cell>
        </row>
        <row r="5014">
          <cell r="A5014" t="str">
            <v>87464</v>
          </cell>
          <cell r="B5014" t="str">
            <v>Alvenaria de vedação de blocos vazados de concreto de 19x19x39cm (espessura 19cm) de paredes com área líquida menor que 6m² com vãos e argamassa de assentamento com preparo manual. Af_06/2014</v>
          </cell>
          <cell r="C5014" t="str">
            <v>m²</v>
          </cell>
          <cell r="D5014" t="str">
            <v>75,03</v>
          </cell>
        </row>
        <row r="5015">
          <cell r="A5015" t="str">
            <v>87465</v>
          </cell>
          <cell r="B5015" t="str">
            <v>Alvenaria de vedação de blocos vazados de concreto de 9x19x39cm (espessura 9cm) de paredes com área líquida maior ou igual a 6m² com vãos e argamassa de assentamento com preparo em betoneira. Af_06/2014</v>
          </cell>
          <cell r="C5015" t="str">
            <v>m²</v>
          </cell>
          <cell r="D5015" t="str">
            <v>44,28</v>
          </cell>
        </row>
        <row r="5016">
          <cell r="A5016" t="str">
            <v>87466</v>
          </cell>
          <cell r="B5016" t="str">
            <v>Alvenaria de vedação de blocos vazados de concreto de 9x19x39cm (espessura 9cm) de paredes com área líquida maior ou igual a 6m² com vãos e argamassa de assentamento com preparo manual. Af_06/2014</v>
          </cell>
          <cell r="C5016" t="str">
            <v>m²</v>
          </cell>
          <cell r="D5016" t="str">
            <v>44,87</v>
          </cell>
        </row>
        <row r="5017">
          <cell r="A5017" t="str">
            <v>87467</v>
          </cell>
          <cell r="B5017" t="str">
            <v>Alvenaria de vedação de blocos vazados de concreto de 14x19x39cm (espessura 14cm) de paredes com área líquida maior ou igual a 6m² com vãos e argamassa de assentamento com preparo em betoneira. Af_06/2014</v>
          </cell>
          <cell r="C5017" t="str">
            <v>m²</v>
          </cell>
          <cell r="D5017" t="str">
            <v>56,49</v>
          </cell>
        </row>
        <row r="5018">
          <cell r="A5018" t="str">
            <v>87468</v>
          </cell>
          <cell r="B5018" t="str">
            <v>Alvenaria de vedação de blocos vazados de concreto de 14x19x39cm (espessura 14cm) de paredes com área líquida maior ou igual a 6m² com vãos e argamassa de assentamento com preparo manual. Af_06/2014</v>
          </cell>
          <cell r="C5018" t="str">
            <v>m²</v>
          </cell>
          <cell r="D5018" t="str">
            <v>57,18</v>
          </cell>
        </row>
        <row r="5019">
          <cell r="A5019" t="str">
            <v>87469</v>
          </cell>
          <cell r="B5019" t="str">
            <v>Alvenaria de vedação de blocos vazados de concreto de 19x19x39cm (espessura 19cm) de paredes com área líquida maior ou igual a 6m² com vãos e argamassa de assentamento com preparo em betoneira. Af_06/2014</v>
          </cell>
          <cell r="C5019" t="str">
            <v>m²</v>
          </cell>
          <cell r="D5019" t="str">
            <v>67,71</v>
          </cell>
        </row>
        <row r="5020">
          <cell r="A5020" t="str">
            <v>87470</v>
          </cell>
          <cell r="B5020" t="str">
            <v>Alvenaria de vedação de blocos vazados de concreto de 19x19x39cm (espessura 19cm) de paredes com área líquida maior ou igual a 6m² com vãos e argamassa de assentamento com preparo manual. Af_06/2014</v>
          </cell>
          <cell r="C5020" t="str">
            <v>m²</v>
          </cell>
          <cell r="D5020" t="str">
            <v>68,58</v>
          </cell>
        </row>
        <row r="5021">
          <cell r="A5021" t="str">
            <v>89044</v>
          </cell>
          <cell r="B5021" t="str">
            <v>(composição representativa) do serviço de alvenaria de vedação de blocos vazados de concreto de 9x19x39cm (espessura 9cm), para edificação habitacional multifamiliar (prédio). Af_11/2014</v>
          </cell>
          <cell r="C5021" t="str">
            <v>m²</v>
          </cell>
          <cell r="D5021" t="str">
            <v>44,36</v>
          </cell>
        </row>
        <row r="5022">
          <cell r="A5022" t="str">
            <v>89169</v>
          </cell>
          <cell r="B5022" t="str">
            <v>(composição representativa) do serviço de alvenaria de vedação de blocos vazados de concreto de 9x19x39cm (espessura 9cm), para edificação habitacional unifamiliar (casa) e edificação pública padrão. Af_11/2014</v>
          </cell>
          <cell r="C5022" t="str">
            <v>m²</v>
          </cell>
          <cell r="D5022" t="str">
            <v>45,11</v>
          </cell>
        </row>
        <row r="5023">
          <cell r="A5023" t="str">
            <v>89978</v>
          </cell>
          <cell r="B5023" t="str">
            <v>(composição representativa) do serviço de alvenaria de vedação de blocos vazados de concreto de 14x19x39cm (espessura 14cm), para edificação habitacional unifamiliar (casa) e edificação pública padrão. Af_12/2014</v>
          </cell>
          <cell r="C5023" t="str">
            <v>m²</v>
          </cell>
          <cell r="D5023" t="str">
            <v>57,46</v>
          </cell>
        </row>
        <row r="5024">
          <cell r="A5024" t="str">
            <v>73937/1</v>
          </cell>
          <cell r="B5024" t="str">
            <v>Cobogo de concreto (elemento vazado), 7x50x50cm, assentado com argamassa traco 1:4 (cimento e areia)</v>
          </cell>
          <cell r="C5024" t="str">
            <v>m²</v>
          </cell>
          <cell r="D5024" t="str">
            <v>96,48</v>
          </cell>
        </row>
        <row r="5025">
          <cell r="A5025" t="str">
            <v>73937/3</v>
          </cell>
          <cell r="B5025" t="str">
            <v>Cobogo de concreto (elemento vazado), 7x50x50cm, assentado com argamassa traco 1:3 (cimento e areia)</v>
          </cell>
          <cell r="C5025" t="str">
            <v>m²</v>
          </cell>
          <cell r="D5025" t="str">
            <v>96,62</v>
          </cell>
        </row>
        <row r="5026">
          <cell r="A5026" t="str">
            <v>73937/5</v>
          </cell>
          <cell r="B5026" t="str">
            <v>Cobogo de concreto (elemento vazado), 10x29x39cm abertura com vidro, assentado com argamassa traco 1:4 (cimento e areia media nao peneirada)</v>
          </cell>
          <cell r="C5026" t="str">
            <v>m²</v>
          </cell>
          <cell r="D5026" t="str">
            <v>164,97</v>
          </cell>
        </row>
        <row r="5027">
          <cell r="A5027" t="str">
            <v>89453</v>
          </cell>
          <cell r="B5027" t="str">
            <v>Alvenaria de blocos de concreto estrutural 14x19x39 cm, (espessura 14 cm), fbk = 4,5 mpa, para paredes com área líquida menor que 6m², sem vãos, utilizando palheta. Af_12/2014</v>
          </cell>
          <cell r="C5027" t="str">
            <v>m²</v>
          </cell>
          <cell r="D5027" t="str">
            <v>48,92</v>
          </cell>
        </row>
        <row r="5028">
          <cell r="A5028" t="str">
            <v>89454</v>
          </cell>
          <cell r="B5028" t="str">
            <v>Alvenaria de blocos de concreto estrutural 14x19x39 cm, (espessura 14 cm), fbk = 4,5 mpa, para paredes com área líquida maior ou igual a 6m², sem vãos, utilizando palheta. Af_12/2014</v>
          </cell>
          <cell r="C5028" t="str">
            <v>m²</v>
          </cell>
          <cell r="D5028" t="str">
            <v>46,55</v>
          </cell>
        </row>
        <row r="5029">
          <cell r="A5029" t="str">
            <v>89455</v>
          </cell>
          <cell r="B5029" t="str">
            <v>Alvenaria de blocos de concreto estrutural 14x19x39 cm, (espessura 14 cm) fbk = 14,0 mpa, para paredes com área líquida menor que 6m², sem vãos, utilizando palheta. Af_12/2014</v>
          </cell>
          <cell r="C5029" t="str">
            <v>m²</v>
          </cell>
          <cell r="D5029" t="str">
            <v>59,83</v>
          </cell>
        </row>
        <row r="5030">
          <cell r="A5030" t="str">
            <v>89456</v>
          </cell>
          <cell r="B5030" t="str">
            <v>Alvenaria de blocos de concreto estrutural 14x19x39 cm, (espessura 14 cm) fbk = 14,0 mpa, para paredes com área líquida maior ou igual a 6m², sem vãos, utilizando palheta. Af_12/2014</v>
          </cell>
          <cell r="C5030" t="str">
            <v>m²</v>
          </cell>
          <cell r="D5030" t="str">
            <v>56,94</v>
          </cell>
        </row>
        <row r="5031">
          <cell r="A5031" t="str">
            <v>89457</v>
          </cell>
          <cell r="B5031" t="str">
            <v>Alvenaria de blocos de concreto estrutural 14x19x39 cm, (espessura 14 cm), fbk = 4,5 mpa, para paredes com área líquida menor que 6m², com vãos, utilizando palheta. Af_12/2014</v>
          </cell>
          <cell r="C5031" t="str">
            <v>m²</v>
          </cell>
          <cell r="D5031" t="str">
            <v>52,43</v>
          </cell>
        </row>
        <row r="5032">
          <cell r="A5032" t="str">
            <v>89458</v>
          </cell>
          <cell r="B5032" t="str">
            <v>Alvenaria de blocos de concreto estrutural 14x19x39 cm, (espessura 14 cm), fbk = 4,5 mpa, para paredes com área líquida maior ou igual a 6m², com vãos, utilizando palheta. Af_12/2014</v>
          </cell>
          <cell r="C5032" t="str">
            <v>m²</v>
          </cell>
          <cell r="D5032" t="str">
            <v>48,54</v>
          </cell>
        </row>
        <row r="5033">
          <cell r="A5033" t="str">
            <v>89459</v>
          </cell>
          <cell r="B5033" t="str">
            <v>Alvenaria de blocos de concreto estrutural 14x19x39 cm, (espessura 14 cm) fbk = 14,0 mpa, para paredes com área líquida menor que 6m², com vãos, utilizando palheta. Af_12/2014</v>
          </cell>
          <cell r="C5033" t="str">
            <v>m²</v>
          </cell>
          <cell r="D5033" t="str">
            <v>64,52</v>
          </cell>
        </row>
        <row r="5034">
          <cell r="A5034" t="str">
            <v>89460</v>
          </cell>
          <cell r="B5034" t="str">
            <v>Alvenaria de blocos de concreto estrutural 14x19x39 cm, (espessura 14 cm) fbk = 14,0 mpa, para paredes com área líquida maior ou igual a 6m², com vãos, utilizando palheta. Af_12/2014</v>
          </cell>
          <cell r="C5034" t="str">
            <v>m²</v>
          </cell>
          <cell r="D5034" t="str">
            <v>59,82</v>
          </cell>
        </row>
        <row r="5035">
          <cell r="A5035" t="str">
            <v>89462</v>
          </cell>
          <cell r="B5035" t="str">
            <v>Alvenaria de blocos de concreto estrutural 14x19x29 cm, (espessura 14 cm), fbk = 4,5 mpa, para paredes com área líquida menor que 6m², sem vãos, utilizando palheta. Af_12/2014</v>
          </cell>
          <cell r="C5035" t="str">
            <v>m²</v>
          </cell>
          <cell r="D5035" t="str">
            <v>56,60</v>
          </cell>
        </row>
        <row r="5036">
          <cell r="A5036" t="str">
            <v>89463</v>
          </cell>
          <cell r="B5036" t="str">
            <v>Alvenaria de blocos de concreto estrutural 14x19x29 cm, (espessura 14 cm), fbk = 4,5 mpa, para paredes com área líquida maior ou igual a 6m², sem vãos, utilizando palheta. Af_12/2014</v>
          </cell>
          <cell r="C5036" t="str">
            <v>m²</v>
          </cell>
          <cell r="D5036" t="str">
            <v>54,43</v>
          </cell>
        </row>
        <row r="5037">
          <cell r="A5037" t="str">
            <v>89464</v>
          </cell>
          <cell r="B5037" t="str">
            <v>Alvenaria de blocos de concreto estrutural 14x19x29 cm, (espessura 14 cm) fbk = 14,0 mpa, para paredes com área líquida menor que 6m², sem vãos, utilizando palheta. Af_12/2014</v>
          </cell>
          <cell r="C5037" t="str">
            <v>m²</v>
          </cell>
          <cell r="D5037" t="str">
            <v>73,97</v>
          </cell>
        </row>
        <row r="5038">
          <cell r="A5038" t="str">
            <v>89465</v>
          </cell>
          <cell r="B5038" t="str">
            <v>Alvenaria de blocos de concreto estrutural 14x19x29 cm, (espessura 14 cm) fbk = 14,0 mpa, para paredes com área líquida maior ou igual a 6m², sem vãos, utilizando palheta. Af_12/2014</v>
          </cell>
          <cell r="C5038" t="str">
            <v>m²</v>
          </cell>
          <cell r="D5038" t="str">
            <v>71,40</v>
          </cell>
        </row>
        <row r="5039">
          <cell r="A5039" t="str">
            <v>89466</v>
          </cell>
          <cell r="B5039" t="str">
            <v>Alvenaria de blocos de concreto estrutural 14x19x29 cm, (espessura 14 cm), fbk = 4,5 mpa, para paredes com área líquida menor que 6m², com vãos, utilizando palheta. Af_12/2014</v>
          </cell>
          <cell r="C5039" t="str">
            <v>m²</v>
          </cell>
          <cell r="D5039" t="str">
            <v>60,46</v>
          </cell>
        </row>
        <row r="5040">
          <cell r="A5040" t="str">
            <v>89467</v>
          </cell>
          <cell r="B5040" t="str">
            <v>Alvenaria de blocos de concreto estrutural 14x19x29 cm, (espessura 14 cm), fbk = 4,5 mpa, para paredes com área líquida maior ou igual a 6m², com vãos, utilizando palheta. Af_12/2014</v>
          </cell>
          <cell r="C5040" t="str">
            <v>m²</v>
          </cell>
          <cell r="D5040" t="str">
            <v>56,54</v>
          </cell>
        </row>
        <row r="5041">
          <cell r="A5041" t="str">
            <v>89468</v>
          </cell>
          <cell r="B5041" t="str">
            <v>Alvenaria de blocos de concreto estrutural 14x19x29 cm, (espessura 14 cm) fbk = 14,0 mpa, para paredes com área líquida menor que 6m², com vãos, utilizando palheta. Af_12/2014</v>
          </cell>
          <cell r="C5041" t="str">
            <v>m²</v>
          </cell>
          <cell r="D5041" t="str">
            <v>78,58</v>
          </cell>
        </row>
        <row r="5042">
          <cell r="A5042" t="str">
            <v>89469</v>
          </cell>
          <cell r="B5042" t="str">
            <v>Alvenaria de blocos de concreto estrutural 14x19x29 cm, (espessura 14 cm) fbk = 14,0 mpa, para paredes com área líquida maior ou igual a 6m², com vãos, utilizando palheta. Af_12/2014</v>
          </cell>
          <cell r="C5042" t="str">
            <v>m²</v>
          </cell>
          <cell r="D5042" t="str">
            <v>73,93</v>
          </cell>
        </row>
        <row r="5043">
          <cell r="A5043" t="str">
            <v>89470</v>
          </cell>
          <cell r="B5043" t="str">
            <v>Alvenaria de blocos de concreto estrutural 14x19x39 cm, (espessura 14 cm), fbk = 4,5 mpa, para paredes com área líquida menor que 6m², sem vãos, utilizando colher de pedreiro. Af_12/2014</v>
          </cell>
          <cell r="C5043" t="str">
            <v>m²</v>
          </cell>
          <cell r="D5043" t="str">
            <v>60,73</v>
          </cell>
        </row>
        <row r="5044">
          <cell r="A5044" t="str">
            <v>89471</v>
          </cell>
          <cell r="B5044" t="str">
            <v>Alvenaria de blocos de concreto estrutural 14x19x39 cm, (espessura 14 cm), fbk = 4,5 mpa, para paredes com área líquida maior ou igual a 6m², sem vãos, utilizando colher de pedreiro. Af_12/2014</v>
          </cell>
          <cell r="C5044" t="str">
            <v>m²</v>
          </cell>
          <cell r="D5044" t="str">
            <v>58,36</v>
          </cell>
        </row>
        <row r="5045">
          <cell r="A5045" t="str">
            <v>89472</v>
          </cell>
          <cell r="B5045" t="str">
            <v>Alvenaria de blocos de concreto estrutural 14x19x39 cm, (espessura 14 cm) fbk = 14,0 mpa, para paredes com área líquida menor que 6m², sem vãos, utilizando colher de pedreiro. Af_12/2014</v>
          </cell>
          <cell r="C5045" t="str">
            <v>m²</v>
          </cell>
          <cell r="D5045" t="str">
            <v>71,18</v>
          </cell>
        </row>
        <row r="5046">
          <cell r="A5046" t="str">
            <v>89473</v>
          </cell>
          <cell r="B5046" t="str">
            <v>Alvenaria de blocos de concreto estrutural 14x19x39 cm, (espessura 14 cm) fbk = 14,0 mpa, para paredes com área líquida maior ou igual a 6m², sem vãos, utilizando colher de pedreiro. Af_12/2014</v>
          </cell>
          <cell r="C5046" t="str">
            <v>m²</v>
          </cell>
          <cell r="D5046" t="str">
            <v>68,50</v>
          </cell>
        </row>
        <row r="5047">
          <cell r="A5047" t="str">
            <v>89474</v>
          </cell>
          <cell r="B5047" t="str">
            <v>Alvenaria de blocos de concreto estrutural 14x19x39 cm, (espessura 14 cm), fbk = 4,5 mpa, para paredes com área líquida menor que 6m², com vãos, utilizando colher de pedreiro. Af_12/2014</v>
          </cell>
          <cell r="C5047" t="str">
            <v>m²</v>
          </cell>
          <cell r="D5047" t="str">
            <v>67,58</v>
          </cell>
        </row>
        <row r="5048">
          <cell r="A5048" t="str">
            <v>89475</v>
          </cell>
          <cell r="B5048" t="str">
            <v>Alvenaria de blocos de concreto estrutural 14x19x39 cm, (espessura 14 cm), fbk = 4,5 mpa, para paredes com área líquida maior ou igual a 6m², com vãos, utilizando colher de pedreiro. Af_12/2014</v>
          </cell>
          <cell r="C5048" t="str">
            <v>m²</v>
          </cell>
          <cell r="D5048" t="str">
            <v>62,18</v>
          </cell>
        </row>
        <row r="5049">
          <cell r="A5049" t="str">
            <v>89476</v>
          </cell>
          <cell r="B5049" t="str">
            <v>Alvenaria de blocos de concreto estrutural 14x19x39 cm, (espessura 14 cm) fbk = 14,0 mpa, para paredes com área líquida menor que 6m², com vãos, utilizando colher de pedreiro. Af_12/2014</v>
          </cell>
          <cell r="C5049" t="str">
            <v>m²</v>
          </cell>
          <cell r="D5049" t="str">
            <v>79,42</v>
          </cell>
        </row>
        <row r="5050">
          <cell r="A5050" t="str">
            <v>89477</v>
          </cell>
          <cell r="B5050" t="str">
            <v>Alvenaria de blocos de concreto estrutural 14x19x39 cm, (espessura 14 cm) fbk = 14,0 mpa, para paredes com área líquida maior ou igual a 6m², com vãos, utilizando colher de pedreiro. Af_12/2014</v>
          </cell>
          <cell r="C5050" t="str">
            <v>m²</v>
          </cell>
          <cell r="D5050" t="str">
            <v>73,41</v>
          </cell>
        </row>
        <row r="5051">
          <cell r="A5051" t="str">
            <v>89478</v>
          </cell>
          <cell r="B5051" t="str">
            <v>Alvenaria de blocos de concreto estrutural 14x19x29 cm, (espessura 14 cm), fbk = 4,5 mpa, para paredes com área líquida menor que 6m², sem vãos, utilizando colher de pedreiro. Af_12/2014</v>
          </cell>
          <cell r="C5051" t="str">
            <v>m²</v>
          </cell>
          <cell r="D5051" t="str">
            <v>68,61</v>
          </cell>
        </row>
        <row r="5052">
          <cell r="A5052" t="str">
            <v>89479</v>
          </cell>
          <cell r="B5052" t="str">
            <v>Alvenaria de blocos de concreto estrutural 14x19x29 cm, (espessura 14 cm), fbk = 4,5 mpa, para paredes com área líquida maior ou igual a 6m², sem vãos, utilizando colher de pedreiro. Af_12/2014</v>
          </cell>
          <cell r="C5052" t="str">
            <v>m²</v>
          </cell>
          <cell r="D5052" t="str">
            <v>66,44</v>
          </cell>
        </row>
        <row r="5053">
          <cell r="A5053" t="str">
            <v>89480</v>
          </cell>
          <cell r="B5053" t="str">
            <v>Alvenaria de blocos de concreto estrutural 14x19x29 cm, (espessura 14 cm) fbk = 14,0 mpa, para paredes com área líquida menor que 6m², sem vãos, utilizando colher de pedreiro. Af_12/2014</v>
          </cell>
          <cell r="C5053" t="str">
            <v>m²</v>
          </cell>
          <cell r="D5053" t="str">
            <v>85,51</v>
          </cell>
        </row>
        <row r="5054">
          <cell r="A5054" t="str">
            <v>89483</v>
          </cell>
          <cell r="B5054" t="str">
            <v>Alvenaria de blocos de concreto estrutural 14x19x29 cm, (espessura 14 cm) fbk = 14,0 mpa, para paredes com área líquida maior ou igual a 6m², sem vãos, utilizando colher de pedreiro. Af_12/2014</v>
          </cell>
          <cell r="C5054" t="str">
            <v>m²</v>
          </cell>
          <cell r="D5054" t="str">
            <v>83,15</v>
          </cell>
        </row>
        <row r="5055">
          <cell r="A5055" t="str">
            <v>89484</v>
          </cell>
          <cell r="B5055" t="str">
            <v>Alvenaria de blocos de concreto estrutural 14x19x29 cm, (espessura 14 cm), fbk = 4,5 mpa, para paredes com área líquida menor que 6m², com vãos, utilizando colher de pedreiro. Af_12/2014</v>
          </cell>
          <cell r="C5055" t="str">
            <v>m²</v>
          </cell>
          <cell r="D5055" t="str">
            <v>75,81</v>
          </cell>
        </row>
        <row r="5056">
          <cell r="A5056" t="str">
            <v>89486</v>
          </cell>
          <cell r="B5056" t="str">
            <v>Alvenaria de blocos de concreto estrutural 14x19x29 cm, (espessura 14 cm), fbk = 4,5 mpa, para paredes com área líquida maior ou igual a 6m², com vãos, utilizando colher de pedreiro. Af_12/2014</v>
          </cell>
          <cell r="C5056" t="str">
            <v>m²</v>
          </cell>
          <cell r="D5056" t="str">
            <v>70,58</v>
          </cell>
        </row>
        <row r="5057">
          <cell r="A5057" t="str">
            <v>89487</v>
          </cell>
          <cell r="B5057" t="str">
            <v>Alvenaria de blocos de concreto estrutural 14x19x29 cm, (espessura 14 cm) fbk = 14,0 mpa, para paredes com área líquida menor que 6m², com vãos, utilizando colher de pedreiro. Af_12/2014</v>
          </cell>
          <cell r="C5057" t="str">
            <v>m²</v>
          </cell>
          <cell r="D5057" t="str">
            <v>93,66</v>
          </cell>
        </row>
        <row r="5058">
          <cell r="A5058" t="str">
            <v>89488</v>
          </cell>
          <cell r="B5058" t="str">
            <v>Alvenaria de blocos de concreto estrutural 14x19x29 cm, (espessura 14 cm) fbk = 14,0 mpa, para paredes com área líquida maior ou igual a 6m², com vãos, utilizando colher de pedreiro. Af_12/2014</v>
          </cell>
          <cell r="C5058" t="str">
            <v>m²</v>
          </cell>
          <cell r="D5058" t="str">
            <v>87,72</v>
          </cell>
        </row>
        <row r="5059">
          <cell r="A5059" t="str">
            <v>91815</v>
          </cell>
          <cell r="B5059" t="str">
            <v>(composição representativa) de alvenaria de blocos de concreto estrutural 14x19x39 cm, (espessura 14 cm), fbk = 4,5 mpa, utilizando palheta, para edificação habitacional. Af_10/2015</v>
          </cell>
          <cell r="C5059" t="str">
            <v>m²</v>
          </cell>
          <cell r="D5059" t="str">
            <v>48,99</v>
          </cell>
        </row>
        <row r="5060">
          <cell r="A5060" t="str">
            <v>91816</v>
          </cell>
          <cell r="B5060" t="str">
            <v>Composição representativa de serviços de alvenaria de blocos de concreto estrutural 14x19x29 cm, (espessura 14 cm), fbk = 4,5 mpa, utilizando palheta, para edificação habitacional. Af_10/2015</v>
          </cell>
          <cell r="C5060" t="str">
            <v>m²</v>
          </cell>
          <cell r="D5060" t="str">
            <v>56,87</v>
          </cell>
        </row>
        <row r="5061">
          <cell r="A5061" t="str">
            <v>72139</v>
          </cell>
          <cell r="B5061" t="str">
            <v>Blocos de vidro tipo canelado 19x19x8cm, assentado com argamassa traco 1:3 (cimento e areia grossa) preparo mecanico, com rejuntamento em cimento branco e barras de aco</v>
          </cell>
          <cell r="C5061" t="str">
            <v>m²</v>
          </cell>
          <cell r="D5061" t="str">
            <v>476,33</v>
          </cell>
        </row>
        <row r="5062">
          <cell r="A5062" t="str">
            <v>72175</v>
          </cell>
          <cell r="B5062" t="str">
            <v>Blocos de vidro tipo xadrez 20x20x10cm, assentado com argamassa traco 1:3 (cimento e areia grossa) preparo mecanico, com rejuntamento em cimento branco e barras de aco</v>
          </cell>
          <cell r="C5062" t="str">
            <v>m²</v>
          </cell>
          <cell r="D5062" t="str">
            <v>479,83</v>
          </cell>
        </row>
        <row r="5063">
          <cell r="A5063" t="str">
            <v>72176</v>
          </cell>
          <cell r="B5063" t="str">
            <v>Blocos de vidro tipo xadrez 20x10x8cm, assentado com argamassa traco 1:3 (cimento e areia grossa) preparo mecanico, com rejuntamento em cimento branco e barras de aco</v>
          </cell>
          <cell r="C5063" t="str">
            <v>m²</v>
          </cell>
          <cell r="D5063" t="str">
            <v>483,33</v>
          </cell>
        </row>
        <row r="5064">
          <cell r="A5064" t="str">
            <v>72178</v>
          </cell>
          <cell r="B5064" t="str">
            <v>Retirada de divisorias em chapas de madeira, com montantes metalicos</v>
          </cell>
          <cell r="C5064" t="str">
            <v>m²</v>
          </cell>
          <cell r="D5064" t="str">
            <v>22,30</v>
          </cell>
        </row>
        <row r="5065">
          <cell r="A5065" t="str">
            <v>72179</v>
          </cell>
          <cell r="B5065" t="str">
            <v>Recolocacao de placas divisorias de granilite, considerando reaproveitamento do material</v>
          </cell>
          <cell r="C5065" t="str">
            <v>m²</v>
          </cell>
          <cell r="D5065" t="str">
            <v>53,32</v>
          </cell>
        </row>
        <row r="5066">
          <cell r="A5066" t="str">
            <v>72180</v>
          </cell>
          <cell r="B5066" t="str">
            <v>Recolocacao de divisorias tipo chapas ou tabuas, exclusive entarugamento, considerando reaproveitamento do material</v>
          </cell>
          <cell r="C5066" t="str">
            <v>m²</v>
          </cell>
          <cell r="D5066" t="str">
            <v>14,35</v>
          </cell>
        </row>
        <row r="5067">
          <cell r="A5067" t="str">
            <v>72181</v>
          </cell>
          <cell r="B5067" t="str">
            <v>Recolocacao de divisorias tipo chapas ou tabuas, inclusive entarugamento, considerando reaproveitamento do material</v>
          </cell>
          <cell r="C5067" t="str">
            <v>m²</v>
          </cell>
          <cell r="D5067" t="str">
            <v>29,17</v>
          </cell>
        </row>
        <row r="5068">
          <cell r="A5068" t="str">
            <v>73774/1</v>
          </cell>
          <cell r="B5068" t="str">
            <v>Divisoria em marmorite espessura 35mm, chumbamento no piso e parede com argamassa de cimento e areia, polimento manual, exclusive ferragens</v>
          </cell>
          <cell r="C5068" t="str">
            <v>m²</v>
          </cell>
          <cell r="D5068" t="str">
            <v>285,64</v>
          </cell>
        </row>
        <row r="5069">
          <cell r="A5069" t="str">
            <v>73909/1</v>
          </cell>
          <cell r="B5069" t="str">
            <v>Divisoria em madeira compensada resinada espessura 6mm, estruturada em madeira de lei 3"x3"</v>
          </cell>
          <cell r="C5069" t="str">
            <v>m²</v>
          </cell>
          <cell r="D5069" t="str">
            <v>216,11</v>
          </cell>
        </row>
        <row r="5070">
          <cell r="A5070" t="str">
            <v>74229/1</v>
          </cell>
          <cell r="B5070" t="str">
            <v>Divisoria em marmore branco polido, espessura 3 cm, assentado com argamassa traco 1:4 (cimento e areia), arremate com cimento branco, exclusive ferragens</v>
          </cell>
          <cell r="C5070" t="str">
            <v>m²</v>
          </cell>
          <cell r="D5070" t="str">
            <v>610,43</v>
          </cell>
        </row>
        <row r="5071">
          <cell r="A5071" t="str">
            <v>79627</v>
          </cell>
          <cell r="B5071" t="str">
            <v>Divisoria em granito branco polido, esp = 3cm, assentado com argamassa traco 1:4, arremate em cimento branco, exclusive ferragens</v>
          </cell>
          <cell r="C5071" t="str">
            <v>m²</v>
          </cell>
          <cell r="D5071" t="str">
            <v>322,21</v>
          </cell>
        </row>
        <row r="5072">
          <cell r="A5072" t="str">
            <v>96358</v>
          </cell>
          <cell r="B5072" t="str">
            <v>Parede com placas de gesso acartonado (drywall), para uso interno, com duas faces simples e estrutura metálica com guias simples, sem vãos. Af_06/2017_p</v>
          </cell>
          <cell r="C5072" t="str">
            <v>m²</v>
          </cell>
          <cell r="D5072" t="str">
            <v>68,74</v>
          </cell>
        </row>
        <row r="5073">
          <cell r="A5073" t="str">
            <v>96359</v>
          </cell>
          <cell r="B5073" t="str">
            <v>Parede com placas de gesso acartonado (drywall), para uso interno, com duas faces simples e estrutura metálica com guias simples, com vãos af_06/2017_p</v>
          </cell>
          <cell r="C5073" t="str">
            <v>m²</v>
          </cell>
          <cell r="D5073" t="str">
            <v>75,64</v>
          </cell>
        </row>
        <row r="5074">
          <cell r="A5074" t="str">
            <v>96360</v>
          </cell>
          <cell r="B5074" t="str">
            <v>Parede com placas de gesso acartonado (drywall), para uso interno, com duas faces simples e estrutura metálica com guias duplas, sem vãos. Af_06/2017_p</v>
          </cell>
          <cell r="C5074" t="str">
            <v>m²</v>
          </cell>
          <cell r="D5074" t="str">
            <v>86,34</v>
          </cell>
        </row>
        <row r="5075">
          <cell r="A5075" t="str">
            <v>96361</v>
          </cell>
          <cell r="B5075" t="str">
            <v>Parede com placas de gesso acartonado (drywall), para uso interno, com duas faces simples e estrutura metálica com guias duplas, com vãos. Af_06/2017_p</v>
          </cell>
          <cell r="C5075" t="str">
            <v>m²</v>
          </cell>
          <cell r="D5075" t="str">
            <v>99,58</v>
          </cell>
        </row>
        <row r="5076">
          <cell r="A5076" t="str">
            <v>96362</v>
          </cell>
          <cell r="B5076" t="str">
            <v>Parede com placas de gesso acartonado (drywall), para uso interno, com uma face simples e outra face dupla e estrutura metálica com guias simples, sem vãos. Af_06/2017_p</v>
          </cell>
          <cell r="C5076" t="str">
            <v>m²</v>
          </cell>
          <cell r="D5076" t="str">
            <v>89,98</v>
          </cell>
        </row>
        <row r="5077">
          <cell r="A5077" t="str">
            <v>96363</v>
          </cell>
          <cell r="B5077" t="str">
            <v>Parede com placas de gesso acartonado (drywall), para uso interno, com uma face simples e outra face dupla e estrutura metálica com guias simples, com vãos. Af_06/2017_p</v>
          </cell>
          <cell r="C5077" t="str">
            <v>m²</v>
          </cell>
          <cell r="D5077" t="str">
            <v>97,26</v>
          </cell>
        </row>
        <row r="5078">
          <cell r="A5078" t="str">
            <v>96364</v>
          </cell>
          <cell r="B5078" t="str">
            <v>Parede com placas de gesso acartonado (drywall), para uso interno com uma face simples e outra face dupla e estrutura metálica com guias duplas, sem vãos. Af_06/2017_p</v>
          </cell>
          <cell r="C5078" t="str">
            <v>m²</v>
          </cell>
          <cell r="D5078" t="str">
            <v>107,58</v>
          </cell>
        </row>
        <row r="5079">
          <cell r="A5079" t="str">
            <v>96365</v>
          </cell>
          <cell r="B5079" t="str">
            <v>Parede com placas de gesso acartonado (drywall), para uso interno, com uma face simples e outra face dupla e   estrutura metálica com guias duplas, com vãos. Af_06/2017_p</v>
          </cell>
          <cell r="C5079" t="str">
            <v>m²</v>
          </cell>
          <cell r="D5079" t="str">
            <v>121,19</v>
          </cell>
        </row>
        <row r="5080">
          <cell r="A5080" t="str">
            <v>96366</v>
          </cell>
          <cell r="B5080" t="str">
            <v>Parede com placas de gesso acartonado (drywall), para uso interno, com duas faces duplas e estrutura metálica com guias simples, sem vãos. Af_06/2017_p</v>
          </cell>
          <cell r="C5080" t="str">
            <v>m²</v>
          </cell>
          <cell r="D5080" t="str">
            <v>111,22</v>
          </cell>
        </row>
        <row r="5081">
          <cell r="A5081" t="str">
            <v>96367</v>
          </cell>
          <cell r="B5081" t="str">
            <v>Parede com placas de gesso acartonado (drywall), para uso interno, com duas faces duplas e estrutura metálica com guias simples, com vãos. Af_06/2017_p</v>
          </cell>
          <cell r="C5081" t="str">
            <v>m²</v>
          </cell>
          <cell r="D5081" t="str">
            <v>118,87</v>
          </cell>
        </row>
        <row r="5082">
          <cell r="A5082" t="str">
            <v>96368</v>
          </cell>
          <cell r="B5082" t="str">
            <v>Parede com placas de gesso acartonado (drywall), para uso interno com duas faces duplas e estrutura metálica com guias duplas, sem vãos. Af_06/2017</v>
          </cell>
          <cell r="C5082" t="str">
            <v>m²</v>
          </cell>
          <cell r="D5082" t="str">
            <v>128,82</v>
          </cell>
        </row>
        <row r="5083">
          <cell r="A5083" t="str">
            <v>96369</v>
          </cell>
          <cell r="B5083" t="str">
            <v>Parede com placas de gesso acartonado (drywall), para uso interno, com duas faces duplas e estrutura metálica com guias duplas, com vãos. Af_06/2017_p</v>
          </cell>
          <cell r="C5083" t="str">
            <v>m²</v>
          </cell>
          <cell r="D5083" t="str">
            <v>142,80</v>
          </cell>
        </row>
        <row r="5084">
          <cell r="A5084" t="str">
            <v>96370</v>
          </cell>
          <cell r="B5084" t="str">
            <v>Parede com placas de gesso acartonado (drywall), para uso interno, com uma face simples e estrutura metálica com guias simples, sem vãos. Af_06/2017_p</v>
          </cell>
          <cell r="C5084" t="str">
            <v>m²</v>
          </cell>
          <cell r="D5084" t="str">
            <v>43,70</v>
          </cell>
        </row>
        <row r="5085">
          <cell r="A5085" t="str">
            <v>96371</v>
          </cell>
          <cell r="B5085" t="str">
            <v>Parede com placas de gesso acartonado (drywall), para uso interno, com uma face simples e estrutura metálica com guias simples, com vãos. Af_06/2017_p</v>
          </cell>
          <cell r="C5085" t="str">
            <v>m²</v>
          </cell>
          <cell r="D5085" t="str">
            <v>50,39</v>
          </cell>
        </row>
        <row r="5086">
          <cell r="A5086" t="str">
            <v>96372</v>
          </cell>
          <cell r="B5086" t="str">
            <v>Instalação de isolamento com lã de rocha em paredes drywall. Af_06/2017</v>
          </cell>
          <cell r="C5086" t="str">
            <v>m²</v>
          </cell>
          <cell r="D5086" t="str">
            <v>13,52</v>
          </cell>
        </row>
        <row r="5087">
          <cell r="A5087" t="str">
            <v>96373</v>
          </cell>
          <cell r="B5087" t="str">
            <v>Instalação de reforço metálico em parede drywall. Af_06/2017</v>
          </cell>
          <cell r="C5087" t="str">
            <v>m</v>
          </cell>
          <cell r="D5087" t="str">
            <v>6,19</v>
          </cell>
        </row>
        <row r="5088">
          <cell r="A5088" t="str">
            <v>96374</v>
          </cell>
          <cell r="B5088" t="str">
            <v>Instalação de reforço de madeira em parede drywall. Af_06/2017</v>
          </cell>
          <cell r="C5088" t="str">
            <v>m</v>
          </cell>
          <cell r="D5088" t="str">
            <v>27,90</v>
          </cell>
        </row>
        <row r="5089">
          <cell r="A5089" t="str">
            <v>73863/1</v>
          </cell>
          <cell r="B5089" t="str">
            <v>Alvenaria com blocos de concreto celular 10x30x60cm, espessura 10cm, assentados com argamassa traco 1:2:9 (cimento, cal e areia) preparo manual</v>
          </cell>
          <cell r="C5089" t="str">
            <v>m²</v>
          </cell>
          <cell r="D5089" t="str">
            <v>64,97</v>
          </cell>
        </row>
        <row r="5090">
          <cell r="A5090" t="str">
            <v>73863/2</v>
          </cell>
          <cell r="B5090" t="str">
            <v>Alvenaria com blocos de concreto celular 20x30x60cm, espessura 20cm, assentados com argamassa traco 1:2:9 (cimento, cal e areia) preparo manual</v>
          </cell>
          <cell r="C5090" t="str">
            <v>m²</v>
          </cell>
          <cell r="D5090" t="str">
            <v>132,94</v>
          </cell>
        </row>
        <row r="5091">
          <cell r="A5091" t="str">
            <v>73790/2</v>
          </cell>
          <cell r="B5091" t="str">
            <v>Reassentamento de paralelepipedo sobre colchao de po de pedra espessura 10cm, rejuntado com betume e pedrisco, considerando aproveitamento do paralelepipedo</v>
          </cell>
          <cell r="C5091" t="str">
            <v>m²</v>
          </cell>
          <cell r="D5091" t="str">
            <v>48,86</v>
          </cell>
        </row>
        <row r="5092">
          <cell r="A5092" t="str">
            <v>73790/4</v>
          </cell>
          <cell r="B5092" t="str">
            <v>Reassentamento de paralelepipedo sobre colchao de po de pedra espessura 10cm, rejuntado com argamassa traco 1:3 (cimento e areia), considerando aproveitamento do paralelepipedo</v>
          </cell>
          <cell r="C5092" t="str">
            <v>m²</v>
          </cell>
          <cell r="D5092" t="str">
            <v>39,23</v>
          </cell>
        </row>
        <row r="5093">
          <cell r="A5093" t="str">
            <v>83694</v>
          </cell>
          <cell r="B5093" t="str">
            <v>Recomposicao de pavimentacao tipo blokret sobre colchao de areia com reaproveitamento de material</v>
          </cell>
          <cell r="C5093" t="str">
            <v>m²</v>
          </cell>
          <cell r="D5093" t="str">
            <v>12,31</v>
          </cell>
        </row>
        <row r="5094">
          <cell r="A5094" t="str">
            <v>83695/1</v>
          </cell>
          <cell r="B5094" t="str">
            <v>Rejuntamento pavimentacao paralelepipedo betume cascalh incl materiais</v>
          </cell>
          <cell r="C5094" t="str">
            <v>m²</v>
          </cell>
          <cell r="D5094" t="str">
            <v>23,32</v>
          </cell>
        </row>
        <row r="5095">
          <cell r="A5095" t="str">
            <v>83771</v>
          </cell>
          <cell r="B5095" t="str">
            <v>Recomposicao de revestimento primario medido p/ volume compactado</v>
          </cell>
          <cell r="C5095" t="str">
            <v>m³</v>
          </cell>
          <cell r="D5095" t="str">
            <v>7,13</v>
          </cell>
        </row>
        <row r="5096">
          <cell r="A5096" t="str">
            <v>92970</v>
          </cell>
          <cell r="B5096" t="str">
            <v>Demolição de pavimentação asfáltica com utilização de martelo perfurador, espessura até 15 cm, exclusive carga e transporte</v>
          </cell>
          <cell r="C5096" t="str">
            <v>m²</v>
          </cell>
          <cell r="D5096" t="str">
            <v>10,80</v>
          </cell>
        </row>
        <row r="5097">
          <cell r="A5097" t="str">
            <v>72916</v>
          </cell>
          <cell r="B5097" t="str">
            <v>Base de solo cimento 2% mistura em usina, compactacao 100% proctor intermediario, exclusive escavacao, carga e transporte do solo</v>
          </cell>
          <cell r="C5097" t="str">
            <v>m³</v>
          </cell>
          <cell r="D5097" t="str">
            <v>26,96</v>
          </cell>
        </row>
        <row r="5098">
          <cell r="A5098" t="str">
            <v>72919</v>
          </cell>
          <cell r="B5098" t="str">
            <v>Base de solo cimento 4% mistura em usina, compactacao 100% proctor normal, exclusive escavacao, carga e transporte do solo</v>
          </cell>
          <cell r="C5098" t="str">
            <v>m³</v>
          </cell>
          <cell r="D5098" t="str">
            <v>38,06</v>
          </cell>
        </row>
        <row r="5099">
          <cell r="A5099" t="str">
            <v>72922</v>
          </cell>
          <cell r="B5099" t="str">
            <v>Base de solo cimento 6% com mistura em usina, compactacao 100% proctor normal, exclusive escavacao, carga e transporte do solo</v>
          </cell>
          <cell r="C5099" t="str">
            <v>m³</v>
          </cell>
          <cell r="D5099" t="str">
            <v>51,66</v>
          </cell>
        </row>
        <row r="5100">
          <cell r="A5100" t="str">
            <v>72923</v>
          </cell>
          <cell r="B5100" t="str">
            <v>Base de solo - brita (40/60), mistura em usina, compactacao 100% proctor modificado, exclusive escavacao, carga e transporte</v>
          </cell>
          <cell r="C5100" t="str">
            <v>m³</v>
          </cell>
          <cell r="D5100" t="str">
            <v>63,74</v>
          </cell>
        </row>
        <row r="5101">
          <cell r="A5101" t="str">
            <v>72924</v>
          </cell>
          <cell r="B5101" t="str">
            <v>Base de solo - brita (50/50), mistura em usina, compactacao 100% proctor modificado, exclusive escavacao, carga e transporte</v>
          </cell>
          <cell r="C5101" t="str">
            <v>m³</v>
          </cell>
          <cell r="D5101" t="str">
            <v>54,66</v>
          </cell>
        </row>
        <row r="5102">
          <cell r="A5102" t="str">
            <v>72961</v>
          </cell>
          <cell r="B5102" t="str">
            <v>Regularizacao e compactacao de subleito ate 20 cm de espessura</v>
          </cell>
          <cell r="C5102" t="str">
            <v>m²</v>
          </cell>
          <cell r="D5102" t="str">
            <v>1,28</v>
          </cell>
        </row>
        <row r="5103">
          <cell r="A5103" t="str">
            <v>96387</v>
          </cell>
          <cell r="B5103" t="str">
            <v>Execução e compactação de base e ou sub base com solo estabilizado granulometricamente - exclusive escavação, carga e transporte e solo. Af_09/2017</v>
          </cell>
          <cell r="C5103" t="str">
            <v>m³</v>
          </cell>
          <cell r="D5103" t="str">
            <v>6,78</v>
          </cell>
        </row>
        <row r="5104">
          <cell r="A5104" t="str">
            <v>96388</v>
          </cell>
          <cell r="B5104" t="str">
            <v>Execução e compactação de base e ou sub base com solo predominantemente arenoso - exclusive escavação, carga e transporte e solo. Af_09/2017</v>
          </cell>
          <cell r="C5104" t="str">
            <v>m³</v>
          </cell>
          <cell r="D5104" t="str">
            <v>6,44</v>
          </cell>
        </row>
        <row r="5105">
          <cell r="A5105" t="str">
            <v>96389</v>
          </cell>
          <cell r="B5105" t="str">
            <v>Execução e compactação de base e ou sub base com solo melhorado com cimento (teor de 2%) - exclusive escavação, carga e transporte e solo. Af_09/2017</v>
          </cell>
          <cell r="C5105" t="str">
            <v>m³</v>
          </cell>
          <cell r="D5105" t="str">
            <v>27,63</v>
          </cell>
        </row>
        <row r="5106">
          <cell r="A5106" t="str">
            <v>96390</v>
          </cell>
          <cell r="B5106" t="str">
            <v>Execução e compactação de base e ou sub base com solo melhorado com cimento (teor de 4%) - exclusive escavação, carga e transporte e solo. Af_09/2017</v>
          </cell>
          <cell r="C5106" t="str">
            <v>m³</v>
          </cell>
          <cell r="D5106" t="str">
            <v>45,65</v>
          </cell>
        </row>
        <row r="5107">
          <cell r="A5107" t="str">
            <v>96391</v>
          </cell>
          <cell r="B5107" t="str">
            <v>Execução e compactação de base e ou sub base com solo cimento (teor de cimento igual a 6%) - exclusive escavação, carga e transporte e solo. Af_09/2017</v>
          </cell>
          <cell r="C5107" t="str">
            <v>m³</v>
          </cell>
          <cell r="D5107" t="str">
            <v>63,42</v>
          </cell>
        </row>
        <row r="5108">
          <cell r="A5108" t="str">
            <v>96392</v>
          </cell>
          <cell r="B5108" t="str">
            <v>Execução e compactação de base e ou sub base com solo cimento (teor de cimento igual a 8%) - exclusive escavação, carga e transporte e solo. Af_09/2017</v>
          </cell>
          <cell r="C5108" t="str">
            <v>m³</v>
          </cell>
          <cell r="D5108" t="str">
            <v>84,47</v>
          </cell>
        </row>
        <row r="5109">
          <cell r="A5109" t="str">
            <v>96396</v>
          </cell>
          <cell r="B5109" t="str">
            <v>Execução e compactação de base e ou sub base com brita graduada simples - exclusive carga e transporte. Af_09/2017</v>
          </cell>
          <cell r="C5109" t="str">
            <v>m³</v>
          </cell>
          <cell r="D5109" t="str">
            <v>108,44</v>
          </cell>
        </row>
        <row r="5110">
          <cell r="A5110" t="str">
            <v>96397</v>
          </cell>
          <cell r="B5110" t="str">
            <v>Execução e compactação de base e ou sub base com brita graduada tratada com cimento - exclusive carga e transporte. Af_09/2017</v>
          </cell>
          <cell r="C5110" t="str">
            <v>m³</v>
          </cell>
          <cell r="D5110" t="str">
            <v>140,40</v>
          </cell>
        </row>
        <row r="5111">
          <cell r="A5111" t="str">
            <v>96398</v>
          </cell>
          <cell r="B5111" t="str">
            <v>Execução e compactação de base e ou sub base com concreto compactado com rolo - exclusive carga e transporte. Af_09/2017</v>
          </cell>
          <cell r="C5111" t="str">
            <v>m³</v>
          </cell>
          <cell r="D5111" t="str">
            <v>153,22</v>
          </cell>
        </row>
        <row r="5112">
          <cell r="A5112" t="str">
            <v>96399</v>
          </cell>
          <cell r="B5112" t="str">
            <v>Execução e compactação de base e ou sub base com pedra rachão - exclusive escavação, carga e transporte. Af_09/2017</v>
          </cell>
          <cell r="C5112" t="str">
            <v>m³</v>
          </cell>
          <cell r="D5112" t="str">
            <v>89,20</v>
          </cell>
        </row>
        <row r="5113">
          <cell r="A5113" t="str">
            <v>96400</v>
          </cell>
          <cell r="B5113" t="str">
            <v>Execução e compactação de base e ou sub base com macadame seco - exclusive escavação, carga e transporte. Af_09/2017</v>
          </cell>
          <cell r="C5113" t="str">
            <v>m³</v>
          </cell>
          <cell r="D5113" t="str">
            <v>97,81</v>
          </cell>
        </row>
        <row r="5114">
          <cell r="A5114" t="str">
            <v>96401</v>
          </cell>
          <cell r="B5114" t="str">
            <v>Execução de imprimação com asfalto diluído cm-30. Af_09/2017</v>
          </cell>
          <cell r="C5114" t="str">
            <v>m²</v>
          </cell>
          <cell r="D5114" t="str">
            <v>6,32</v>
          </cell>
        </row>
        <row r="5115">
          <cell r="A5115" t="str">
            <v>96402</v>
          </cell>
          <cell r="B5115" t="str">
            <v>Execução de imprimação ligante (pintura de ligação) com emulsão asfáltica rr-2c. Af_09/2017</v>
          </cell>
          <cell r="C5115" t="str">
            <v>m²</v>
          </cell>
          <cell r="D5115" t="str">
            <v>1,27</v>
          </cell>
        </row>
        <row r="5116">
          <cell r="A5116" t="str">
            <v>72799</v>
          </cell>
          <cell r="B5116" t="str">
            <v>Pavimento em paralelepipedo sobre colchao de areia rejuntado com argamassa de cimento e areia no traço 1:3 (pedras pequenas 30 a 35 pecas por m2)</v>
          </cell>
          <cell r="C5116" t="str">
            <v>m²</v>
          </cell>
          <cell r="D5116" t="str">
            <v>67,87</v>
          </cell>
        </row>
        <row r="5117">
          <cell r="A5117" t="str">
            <v>72942</v>
          </cell>
          <cell r="B5117" t="str">
            <v>Pintura de ligacao com emulsao rr-1c</v>
          </cell>
          <cell r="C5117" t="str">
            <v>m²</v>
          </cell>
          <cell r="D5117" t="str">
            <v>1,55</v>
          </cell>
        </row>
        <row r="5118">
          <cell r="A5118" t="str">
            <v>72943</v>
          </cell>
          <cell r="B5118" t="str">
            <v>Pintura de ligacao com emulsao rr-2c</v>
          </cell>
          <cell r="C5118" t="str">
            <v>m²</v>
          </cell>
          <cell r="D5118" t="str">
            <v>1,69</v>
          </cell>
        </row>
        <row r="5119">
          <cell r="A5119" t="str">
            <v>72972</v>
          </cell>
          <cell r="B5119" t="str">
            <v>Contencao lateral com solo local para pavimento poliedrico</v>
          </cell>
          <cell r="C5119" t="str">
            <v>m²</v>
          </cell>
          <cell r="D5119" t="str">
            <v>0,80</v>
          </cell>
        </row>
        <row r="5120">
          <cell r="A5120" t="str">
            <v>72973</v>
          </cell>
          <cell r="B5120" t="str">
            <v>Corte e preparo de cordao de pedra para pavimento poliedrico</v>
          </cell>
          <cell r="C5120" t="str">
            <v>m</v>
          </cell>
          <cell r="D5120" t="str">
            <v>1,50</v>
          </cell>
        </row>
        <row r="5121">
          <cell r="A5121" t="str">
            <v>72974</v>
          </cell>
          <cell r="B5121" t="str">
            <v>Corte e preparo de pedra para pavimento poliedrico</v>
          </cell>
          <cell r="C5121" t="str">
            <v>m²</v>
          </cell>
          <cell r="D5121" t="str">
            <v>5,01</v>
          </cell>
        </row>
        <row r="5122">
          <cell r="A5122" t="str">
            <v>72975</v>
          </cell>
          <cell r="B5122" t="str">
            <v>Desmonte manual de pedra para pavimento poliedrico</v>
          </cell>
          <cell r="C5122" t="str">
            <v>m²</v>
          </cell>
          <cell r="D5122" t="str">
            <v>0,56</v>
          </cell>
        </row>
        <row r="5123">
          <cell r="A5123" t="str">
            <v>72978</v>
          </cell>
          <cell r="B5123" t="str">
            <v>Extracao, carga e assentamento de cordao de pedra para pavimento poliedrico, exclusive transporte de pedra e indenizacao pedreira</v>
          </cell>
          <cell r="C5123" t="str">
            <v>m</v>
          </cell>
          <cell r="D5123" t="str">
            <v>5,01</v>
          </cell>
        </row>
        <row r="5124">
          <cell r="A5124" t="str">
            <v>72979</v>
          </cell>
          <cell r="B5124" t="str">
            <v>Extracao, carga, preparo e assentamento de pedras poliedricas, exclusive transporte de pedra e indenizacao pedreira</v>
          </cell>
          <cell r="C5124" t="str">
            <v>m²</v>
          </cell>
          <cell r="D5124" t="str">
            <v>9,58</v>
          </cell>
        </row>
        <row r="5125">
          <cell r="A5125" t="str">
            <v>73760/1</v>
          </cell>
          <cell r="B5125" t="str">
            <v>Capa selante compreendendo aplicação de asfalto na proporção de 0,7 a 1,5l / m2, distribuição de agregados de 5 a 15kg/m2 e compactação com rolo - com uso da emulsao rr-2c, incluso aplicacao e compactacao</v>
          </cell>
          <cell r="C5125" t="str">
            <v>m²</v>
          </cell>
          <cell r="D5125" t="str">
            <v>3,84</v>
          </cell>
        </row>
        <row r="5126">
          <cell r="A5126" t="str">
            <v>73849/1</v>
          </cell>
          <cell r="B5126" t="str">
            <v>Areia asfalto a quente (aauq) com cap 50/70, incluso usinagem e aplicacao, exclusive transporte</v>
          </cell>
          <cell r="C5126" t="str">
            <v>m³</v>
          </cell>
          <cell r="D5126" t="str">
            <v>726,38</v>
          </cell>
        </row>
        <row r="5127">
          <cell r="A5127" t="str">
            <v>73849/2</v>
          </cell>
          <cell r="B5127" t="str">
            <v>Areia asfalto a frio (aauf), com emulsao rr-2c incluso usinagem e aplicacao, exclusive transporte</v>
          </cell>
          <cell r="C5127" t="str">
            <v>m³</v>
          </cell>
          <cell r="D5127" t="str">
            <v>557,87</v>
          </cell>
        </row>
        <row r="5128">
          <cell r="A5128" t="str">
            <v>92391</v>
          </cell>
          <cell r="B5128" t="str">
            <v>Execução de pavimento em piso intertravado, com bloco pisograma de 35 x 25 cm, espessura 6 cm. Af_12/2015</v>
          </cell>
          <cell r="C5128" t="str">
            <v>m²</v>
          </cell>
          <cell r="D5128" t="str">
            <v>47,43</v>
          </cell>
        </row>
        <row r="5129">
          <cell r="A5129" t="str">
            <v>92392</v>
          </cell>
          <cell r="B5129" t="str">
            <v>Execução de pavimento em piso intertravado, com bloco pisograma de 35 x 25 cm, espessura 8 cm. Af_12/2015</v>
          </cell>
          <cell r="C5129" t="str">
            <v>m²</v>
          </cell>
          <cell r="D5129" t="str">
            <v>49,89</v>
          </cell>
        </row>
        <row r="5130">
          <cell r="A5130" t="str">
            <v>92393</v>
          </cell>
          <cell r="B5130" t="str">
            <v>Execução de pavimento em piso intertravado, com bloco sextavado de 25 x 25 cm, espessura 6 cm. Af_12/2015</v>
          </cell>
          <cell r="C5130" t="str">
            <v>m²</v>
          </cell>
          <cell r="D5130" t="str">
            <v>42,71</v>
          </cell>
        </row>
        <row r="5131">
          <cell r="A5131" t="str">
            <v>92394</v>
          </cell>
          <cell r="B5131" t="str">
            <v>Execução de pavimento em piso intertravado, com bloco sextavado de 25 x 25 cm, espessura 8 cm. Af_12/2015</v>
          </cell>
          <cell r="C5131" t="str">
            <v>m²</v>
          </cell>
          <cell r="D5131" t="str">
            <v>46,29</v>
          </cell>
        </row>
        <row r="5132">
          <cell r="A5132" t="str">
            <v>92395</v>
          </cell>
          <cell r="B5132" t="str">
            <v>Execução de pavimento em piso intertravado, com bloco sextavado de 25 x 25 cm, espessura 10 cm. Af_12/2015</v>
          </cell>
          <cell r="C5132" t="str">
            <v>m²</v>
          </cell>
          <cell r="D5132" t="str">
            <v>59,11</v>
          </cell>
        </row>
        <row r="5133">
          <cell r="A5133" t="str">
            <v>92396</v>
          </cell>
          <cell r="B5133" t="str">
            <v>Execução de passeio em piso intertravado, com bloco retangular cor natural de 20 x 10 cm, espessura 6 cm. Af_12/2015</v>
          </cell>
          <cell r="C5133" t="str">
            <v>m²</v>
          </cell>
          <cell r="D5133" t="str">
            <v>52,58</v>
          </cell>
        </row>
        <row r="5134">
          <cell r="A5134" t="str">
            <v>92397</v>
          </cell>
          <cell r="B5134" t="str">
            <v>Execução de pátio/estacionamento em piso intertravado, com bloco retangular cor natural de 20 x 10 cm, espessura 6 cm. Af_12/2015</v>
          </cell>
          <cell r="C5134" t="str">
            <v>m²</v>
          </cell>
          <cell r="D5134" t="str">
            <v>42,34</v>
          </cell>
        </row>
        <row r="5135">
          <cell r="A5135" t="str">
            <v>92398</v>
          </cell>
          <cell r="B5135" t="str">
            <v>Execução de pátio/estacionamento em piso intertravado, com bloco retangular cor natural de 20 x 10 cm, espessura 8 cm. Af_12/2015</v>
          </cell>
          <cell r="C5135" t="str">
            <v>m²</v>
          </cell>
          <cell r="D5135" t="str">
            <v>50,13</v>
          </cell>
        </row>
        <row r="5136">
          <cell r="A5136" t="str">
            <v>92399</v>
          </cell>
          <cell r="B5136" t="str">
            <v>Execução de via em piso intertravado, com bloco retangular cor natural de 20 x 10 cm, espessura 8 cm. Af_12/2015</v>
          </cell>
          <cell r="C5136" t="str">
            <v>m²</v>
          </cell>
          <cell r="D5136" t="str">
            <v>51,21</v>
          </cell>
        </row>
        <row r="5137">
          <cell r="A5137" t="str">
            <v>92400</v>
          </cell>
          <cell r="B5137" t="str">
            <v>Execução de pátio/estacionamento em piso intertravado, com bloco retangular de 20 x 10 cm, espessura 10 cm. Af_12/2015</v>
          </cell>
          <cell r="C5137" t="str">
            <v>m²</v>
          </cell>
          <cell r="D5137" t="str">
            <v>59,47</v>
          </cell>
        </row>
        <row r="5138">
          <cell r="A5138" t="str">
            <v>92401</v>
          </cell>
          <cell r="B5138" t="str">
            <v>Execução de via em piso intertravado, com bloco retangular de 20 x 10 cm, espessura 10 cm. Af_12/2015</v>
          </cell>
          <cell r="C5138" t="str">
            <v>m²</v>
          </cell>
          <cell r="D5138" t="str">
            <v>60,62</v>
          </cell>
        </row>
        <row r="5139">
          <cell r="A5139" t="str">
            <v>92402</v>
          </cell>
          <cell r="B5139" t="str">
            <v>Execução de passeio em piso intertravado, com bloco 16 faces de 22 x 11 cm, espessura 6 cm. Af_12/2015</v>
          </cell>
          <cell r="C5139" t="str">
            <v>m²</v>
          </cell>
          <cell r="D5139" t="str">
            <v>52,41</v>
          </cell>
        </row>
        <row r="5140">
          <cell r="A5140" t="str">
            <v>92403</v>
          </cell>
          <cell r="B5140" t="str">
            <v>Execução de pátio/estacionamento em piso intertravado, com bloco 16 faces de 22 x 11 cm, espessura 6 cm. Af_12/2015</v>
          </cell>
          <cell r="C5140" t="str">
            <v>m²</v>
          </cell>
          <cell r="D5140" t="str">
            <v>42,16</v>
          </cell>
        </row>
        <row r="5141">
          <cell r="A5141" t="str">
            <v>92404</v>
          </cell>
          <cell r="B5141" t="str">
            <v>Execução de pátio/estacionamento em piso intertravado, com bloco 16 faces de 22 x 11 cm, espessura 8 cm. Af_12/2015</v>
          </cell>
          <cell r="C5141" t="str">
            <v>m²</v>
          </cell>
          <cell r="D5141" t="str">
            <v>49,52</v>
          </cell>
        </row>
        <row r="5142">
          <cell r="A5142" t="str">
            <v>92405</v>
          </cell>
          <cell r="B5142" t="str">
            <v>Execução de via em piso intertravado, com bloco 16 faces de 22 x 11 cm, espessura 8 cm. Af_12/2015</v>
          </cell>
          <cell r="C5142" t="str">
            <v>m²</v>
          </cell>
          <cell r="D5142" t="str">
            <v>50,55</v>
          </cell>
        </row>
        <row r="5143">
          <cell r="A5143" t="str">
            <v>92406</v>
          </cell>
          <cell r="B5143" t="str">
            <v>Execução de pátio/estacionamento em piso intertravado, com bloco 16 faces de 22 x 11 cm, espessura 10 cm. Af_12/2015</v>
          </cell>
          <cell r="C5143" t="str">
            <v>m²</v>
          </cell>
          <cell r="D5143" t="str">
            <v>60,86</v>
          </cell>
        </row>
        <row r="5144">
          <cell r="A5144" t="str">
            <v>92407</v>
          </cell>
          <cell r="B5144" t="str">
            <v>Execução de via em piso intertravado, com bloco 16 faces de 22 x 11 cm, espessura 10 cm. Af_12/2015</v>
          </cell>
          <cell r="C5144" t="str">
            <v>m²</v>
          </cell>
          <cell r="D5144" t="str">
            <v>61,98</v>
          </cell>
        </row>
        <row r="5145">
          <cell r="A5145" t="str">
            <v>93679</v>
          </cell>
          <cell r="B5145" t="str">
            <v>Execução de passeio em piso intertravado, com bloco retangular colorido de 20 x 10 cm, espessura 6 cm. Af_12/2015</v>
          </cell>
          <cell r="C5145" t="str">
            <v>m²</v>
          </cell>
          <cell r="D5145" t="str">
            <v>57,19</v>
          </cell>
        </row>
        <row r="5146">
          <cell r="A5146" t="str">
            <v>93680</v>
          </cell>
          <cell r="B5146" t="str">
            <v>Execução de pátio/estacionamento em piso intertravado, com bloco retangular colorido de 20 x 10 cm, espessura 6 cm. Af_12/2015</v>
          </cell>
          <cell r="C5146" t="str">
            <v>m²</v>
          </cell>
          <cell r="D5146" t="str">
            <v>46,75</v>
          </cell>
        </row>
        <row r="5147">
          <cell r="A5147" t="str">
            <v>93681</v>
          </cell>
          <cell r="B5147" t="str">
            <v>Execução de pátio/estacionamento em piso intertravado, com bloco retangular colorido de 20 x 10 cm, espessura 8 cm. Af_12/2015</v>
          </cell>
          <cell r="C5147" t="str">
            <v>m²</v>
          </cell>
          <cell r="D5147" t="str">
            <v>56,99</v>
          </cell>
        </row>
        <row r="5148">
          <cell r="A5148" t="str">
            <v>93682</v>
          </cell>
          <cell r="B5148" t="str">
            <v>Execução de via em piso intertravado, com bloco retangular colorido de 20 x 10 cm, espessura 8 cm. Af_12/2015</v>
          </cell>
          <cell r="C5148" t="str">
            <v>m²</v>
          </cell>
          <cell r="D5148" t="str">
            <v>58,13</v>
          </cell>
        </row>
        <row r="5149">
          <cell r="A5149" t="str">
            <v>97114</v>
          </cell>
          <cell r="B5149" t="str">
            <v>Execução de juntas de contração para pavimentos de concreto. Af_11/2017</v>
          </cell>
          <cell r="C5149" t="str">
            <v>m</v>
          </cell>
          <cell r="D5149" t="str">
            <v>0,33</v>
          </cell>
        </row>
        <row r="5150">
          <cell r="A5150" t="str">
            <v>97115</v>
          </cell>
          <cell r="B5150" t="str">
            <v>Aplicação de graxa em barras de transferência para execução de pavimento de concreto. Af_11/2017</v>
          </cell>
          <cell r="C5150" t="str">
            <v>kg</v>
          </cell>
          <cell r="D5150" t="str">
            <v>28,95</v>
          </cell>
        </row>
        <row r="5151">
          <cell r="A5151" t="str">
            <v>97120</v>
          </cell>
          <cell r="B5151" t="str">
            <v>Barras de ligação, aço ca-50 de 10 mm, para execução de pavimento de concreto  fornecimento e instalação. Af_11/2017</v>
          </cell>
          <cell r="C5151" t="str">
            <v>kg</v>
          </cell>
          <cell r="D5151" t="str">
            <v>6,48</v>
          </cell>
        </row>
        <row r="5152">
          <cell r="A5152" t="str">
            <v>97802</v>
          </cell>
          <cell r="B5152" t="str">
            <v>Construção de pavimento com tratamento superficial simples, com emulsão asfáltica rr-2c. Af_01/2018</v>
          </cell>
          <cell r="C5152" t="str">
            <v>m²</v>
          </cell>
          <cell r="D5152" t="str">
            <v>3,42</v>
          </cell>
        </row>
        <row r="5153">
          <cell r="A5153" t="str">
            <v>97803</v>
          </cell>
          <cell r="B5153" t="str">
            <v>Construção de pavimento com tratamento superficial simples, com emulsão asfáltica rr-2c, com banho diluído. Af_01/2018</v>
          </cell>
          <cell r="C5153" t="str">
            <v>m²</v>
          </cell>
          <cell r="D5153" t="str">
            <v>4,11</v>
          </cell>
        </row>
        <row r="5154">
          <cell r="A5154" t="str">
            <v>97805</v>
          </cell>
          <cell r="B5154" t="str">
            <v>Construção de pavimento com tratamento superficial duplo, com emulsão asfáltica rr-2c. Af_01/2018</v>
          </cell>
          <cell r="C5154" t="str">
            <v>m²</v>
          </cell>
          <cell r="D5154" t="str">
            <v>7,47</v>
          </cell>
        </row>
        <row r="5155">
          <cell r="A5155" t="str">
            <v>97806</v>
          </cell>
          <cell r="B5155" t="str">
            <v>Construção de pavimento com tratamento superficial duplo, com emulsão asfáltica rr-2c, com banho diluído. Af_01/2018</v>
          </cell>
          <cell r="C5155" t="str">
            <v>m²</v>
          </cell>
          <cell r="D5155" t="str">
            <v>9,09</v>
          </cell>
        </row>
        <row r="5156">
          <cell r="A5156" t="str">
            <v>97807</v>
          </cell>
          <cell r="B5156" t="str">
            <v>Construção de pavimento com tratamento superficial duplo, com emulsão asfáltica rr-2c, com capa selante. Af_01/2018</v>
          </cell>
          <cell r="C5156" t="str">
            <v>m²</v>
          </cell>
          <cell r="D5156" t="str">
            <v>10,56</v>
          </cell>
        </row>
        <row r="5157">
          <cell r="A5157" t="str">
            <v>97809</v>
          </cell>
          <cell r="B5157" t="str">
            <v>Construção de pavimento com tratamento superficial triplo, com emulsão asfáltica rr-2c. Af_01/2018</v>
          </cell>
          <cell r="C5157" t="str">
            <v>m²</v>
          </cell>
          <cell r="D5157" t="str">
            <v>13,39</v>
          </cell>
        </row>
        <row r="5158">
          <cell r="A5158" t="str">
            <v>97810</v>
          </cell>
          <cell r="B5158" t="str">
            <v>Construção de pavimento com tratamento superficial triplo, com emulsão asfáltica rr-2c, com banho diluído. Af_01/2018</v>
          </cell>
          <cell r="C5158" t="str">
            <v>m²</v>
          </cell>
          <cell r="D5158" t="str">
            <v>15,01</v>
          </cell>
        </row>
        <row r="5159">
          <cell r="A5159" t="str">
            <v>97811</v>
          </cell>
          <cell r="B5159" t="str">
            <v>Construção de pavimento com tratamento superficial triplo, com emulsão asfáltica rr-2c, com capa selante. Af_01/2018</v>
          </cell>
          <cell r="C5159" t="str">
            <v>m²</v>
          </cell>
          <cell r="D5159" t="str">
            <v>16,50</v>
          </cell>
        </row>
        <row r="5160">
          <cell r="A5160" t="str">
            <v>97813</v>
          </cell>
          <cell r="B5160" t="str">
            <v>Reconstrução de pavimento com tratamento superficial simples, com emulsão asfáltica rr-2c. Af_01/2018</v>
          </cell>
          <cell r="C5160" t="str">
            <v>m²</v>
          </cell>
          <cell r="D5160" t="str">
            <v>3,58</v>
          </cell>
        </row>
        <row r="5161">
          <cell r="A5161" t="str">
            <v>97814</v>
          </cell>
          <cell r="B5161" t="str">
            <v>Reconstrução de pavimento com tratamento superficial simples, com emulsão asfáltica rr-2c, com banho diluído. Af_01/2018</v>
          </cell>
          <cell r="C5161" t="str">
            <v>m²</v>
          </cell>
          <cell r="D5161" t="str">
            <v>4,27</v>
          </cell>
        </row>
        <row r="5162">
          <cell r="A5162" t="str">
            <v>97816</v>
          </cell>
          <cell r="B5162" t="str">
            <v>Reconstrução de pavimento com tratamento superficial duplo, com emulsão asfáltica rr-2c. Af_01/2018</v>
          </cell>
          <cell r="C5162" t="str">
            <v>m²</v>
          </cell>
          <cell r="D5162" t="str">
            <v>7,95</v>
          </cell>
        </row>
        <row r="5163">
          <cell r="A5163" t="str">
            <v>97817</v>
          </cell>
          <cell r="B5163" t="str">
            <v>Reconstrução de pavimento com tratamento superficial duplo, com emulsão asfáltica rr-2c, com banho diluído. Af_01/2018</v>
          </cell>
          <cell r="C5163" t="str">
            <v>m²</v>
          </cell>
          <cell r="D5163" t="str">
            <v>9,58</v>
          </cell>
        </row>
        <row r="5164">
          <cell r="A5164" t="str">
            <v>97818</v>
          </cell>
          <cell r="B5164" t="str">
            <v>Reconstrução de pavimento com tratamento superficial duplo, com emulsão asfáltica rr-2c, com capa selante. Af_01/2018</v>
          </cell>
          <cell r="C5164" t="str">
            <v>m²</v>
          </cell>
          <cell r="D5164" t="str">
            <v>11,21</v>
          </cell>
        </row>
        <row r="5165">
          <cell r="A5165" t="str">
            <v>97820</v>
          </cell>
          <cell r="B5165" t="str">
            <v>Reconstrução de pavimento com tratamento superficial triplo, com emulsão asfáltica rr-2c. Af_01/2018</v>
          </cell>
          <cell r="C5165" t="str">
            <v>m²</v>
          </cell>
          <cell r="D5165" t="str">
            <v>14,35</v>
          </cell>
        </row>
        <row r="5166">
          <cell r="A5166" t="str">
            <v>97821</v>
          </cell>
          <cell r="B5166" t="str">
            <v>Reconstrução de pavimento com tratamento superficial triplo, com emulsão asfáltica rr-2c, com banho diluído. Af_01/2018</v>
          </cell>
          <cell r="C5166" t="str">
            <v>m²</v>
          </cell>
          <cell r="D5166" t="str">
            <v>15,97</v>
          </cell>
        </row>
        <row r="5167">
          <cell r="A5167" t="str">
            <v>97822</v>
          </cell>
          <cell r="B5167" t="str">
            <v>Reconstrução de pavimento com tratamento superficial triplo, com emulsão asfáltica rr-2c, com capa selante. Af_01/2018</v>
          </cell>
          <cell r="C5167" t="str">
            <v>m²</v>
          </cell>
          <cell r="D5167" t="str">
            <v>17,64</v>
          </cell>
        </row>
        <row r="5168">
          <cell r="A5168" t="str">
            <v>72947</v>
          </cell>
          <cell r="B5168" t="str">
            <v>Sinalizacao horizontal com tinta retrorrefletiva a base de resina acrilica com microesferas de vidro</v>
          </cell>
          <cell r="C5168" t="str">
            <v>m²</v>
          </cell>
          <cell r="D5168" t="str">
            <v>35,33</v>
          </cell>
        </row>
        <row r="5169">
          <cell r="A5169" t="str">
            <v>83693</v>
          </cell>
          <cell r="B5169" t="str">
            <v>Caiacao em meio fio</v>
          </cell>
          <cell r="C5169" t="str">
            <v>m²</v>
          </cell>
          <cell r="D5169" t="str">
            <v>3,55</v>
          </cell>
        </row>
        <row r="5170">
          <cell r="A5170" t="str">
            <v>73770/1</v>
          </cell>
          <cell r="B5170" t="str">
            <v>Barreira pre-moldada externa concreto armado 0,25x0,40x1,14m fck=25mpa aco ca-50 incl vigota horizontal montante a cada 1,00m  ferros de ligacao e materiais.</v>
          </cell>
          <cell r="C5170" t="str">
            <v>m</v>
          </cell>
          <cell r="D5170" t="str">
            <v>479,05</v>
          </cell>
        </row>
        <row r="5171">
          <cell r="A5171" t="str">
            <v>73770/2</v>
          </cell>
          <cell r="B5171" t="str">
            <v>Barreira dupla pre-mol inter concreto armado 0,15x0,65x0,77m fck=25mpa aco ca-50 incl ferros de ligacao e materiais.</v>
          </cell>
          <cell r="C5171" t="str">
            <v>m</v>
          </cell>
          <cell r="D5171" t="str">
            <v>411,78</v>
          </cell>
        </row>
        <row r="5172">
          <cell r="A5172" t="str">
            <v>83696/1</v>
          </cell>
          <cell r="B5172" t="str">
            <v>Pintura guarda-corpo guarda-roda e mureta protecao com cal em pontes eviadutos medida pelo dobro da area total (larguraxaltura).</v>
          </cell>
          <cell r="C5172" t="str">
            <v>m²</v>
          </cell>
          <cell r="D5172" t="str">
            <v>5,08</v>
          </cell>
        </row>
        <row r="5173">
          <cell r="A5173" t="str">
            <v>72962</v>
          </cell>
          <cell r="B5173" t="str">
            <v>Usinagem de cbuq com cap 50/70, para capa de rolamento</v>
          </cell>
          <cell r="C5173" t="str">
            <v>t</v>
          </cell>
          <cell r="D5173" t="str">
            <v>255,43</v>
          </cell>
        </row>
        <row r="5174">
          <cell r="A5174" t="str">
            <v>72963</v>
          </cell>
          <cell r="B5174" t="str">
            <v>Usinagem de cbuq com cap 50/70, para binder</v>
          </cell>
          <cell r="C5174" t="str">
            <v>t</v>
          </cell>
          <cell r="D5174" t="str">
            <v>214,49</v>
          </cell>
        </row>
        <row r="5175">
          <cell r="A5175" t="str">
            <v>73759/2</v>
          </cell>
          <cell r="B5175" t="str">
            <v>Pre-misturado a frio com emulsao rl-1c, incluso usinagem e aplicacao, exclusive transporte</v>
          </cell>
          <cell r="C5175" t="str">
            <v>m³</v>
          </cell>
          <cell r="D5175" t="str">
            <v>400,79</v>
          </cell>
        </row>
        <row r="5176">
          <cell r="A5176" t="str">
            <v>95990</v>
          </cell>
          <cell r="B5176" t="str">
            <v>Construção de pavimento com aplicação de concreto betuminoso usinado a quente (cbuq), camada de rolamento, com espessura de 3,0 cm - exclusive transporte. Af_03/2017</v>
          </cell>
          <cell r="C5176" t="str">
            <v>m³</v>
          </cell>
          <cell r="D5176" t="str">
            <v>906,86</v>
          </cell>
        </row>
        <row r="5177">
          <cell r="A5177" t="str">
            <v>95992</v>
          </cell>
          <cell r="B5177" t="str">
            <v>Construção de pavimento com aplicação de concreto betuminoso usinado a quente (cbuq), binder, com espessura de 3,0 cm - exclusive transporte. Af_03/2017</v>
          </cell>
          <cell r="C5177" t="str">
            <v>m³</v>
          </cell>
          <cell r="D5177" t="str">
            <v>843,60</v>
          </cell>
        </row>
        <row r="5178">
          <cell r="A5178" t="str">
            <v>95993</v>
          </cell>
          <cell r="B5178" t="str">
            <v>Construção de pavimento com aplicação de concreto betuminoso usinado a quente (cbuq), camada de rolamento, com espessura de 4,0 cm - exclusive transporte. Af_03/2017</v>
          </cell>
          <cell r="C5178" t="str">
            <v>m³</v>
          </cell>
          <cell r="D5178" t="str">
            <v>873,18</v>
          </cell>
        </row>
        <row r="5179">
          <cell r="A5179" t="str">
            <v>95994</v>
          </cell>
          <cell r="B5179" t="str">
            <v>Construção de pavimento com aplicação de concreto betuminoso usinado a quente (cbuq), binder, com espessura de 4,0 cm - exclusive transporte. Af_03/2017</v>
          </cell>
          <cell r="C5179" t="str">
            <v>m³</v>
          </cell>
          <cell r="D5179" t="str">
            <v>819,31</v>
          </cell>
        </row>
        <row r="5180">
          <cell r="A5180" t="str">
            <v>95995</v>
          </cell>
          <cell r="B5180" t="str">
            <v>Construção de pavimento com aplicação de concreto betuminoso usinado a quente (cbuq), camada de rolamento, com espessura de 5,0 cm - exclusive transporte. Af_03/2017</v>
          </cell>
          <cell r="C5180" t="str">
            <v>m³</v>
          </cell>
          <cell r="D5180" t="str">
            <v>852,36</v>
          </cell>
        </row>
        <row r="5181">
          <cell r="A5181" t="str">
            <v>95996</v>
          </cell>
          <cell r="B5181" t="str">
            <v>Construção de pavimento com aplicação de concreto betuminoso usinado a quente (cbuq), binder, com espessura de 5,0 cm - exclusive transporte. Af_03/2017</v>
          </cell>
          <cell r="C5181" t="str">
            <v>m³</v>
          </cell>
          <cell r="D5181" t="str">
            <v>804,33</v>
          </cell>
        </row>
        <row r="5182">
          <cell r="A5182" t="str">
            <v>95997</v>
          </cell>
          <cell r="B5182" t="str">
            <v>Construção de pavimento com aplicação de concreto betuminoso usinado a quente (cbuq), camada de rolamento, com espessura de 6,0 cm - exclusive transporte. Af_03/2017</v>
          </cell>
          <cell r="C5182" t="str">
            <v>m³</v>
          </cell>
          <cell r="D5182" t="str">
            <v>839,40</v>
          </cell>
        </row>
        <row r="5183">
          <cell r="A5183" t="str">
            <v>95998</v>
          </cell>
          <cell r="B5183" t="str">
            <v>Construção de pavimento com aplicação de concreto betuminoso usinado a quente (cbuq), binder, com espessura de 6,0 cm - exclusive transporte. Af_03/2017</v>
          </cell>
          <cell r="C5183" t="str">
            <v>m³</v>
          </cell>
          <cell r="D5183" t="str">
            <v>795,02</v>
          </cell>
        </row>
        <row r="5184">
          <cell r="A5184" t="str">
            <v>95999</v>
          </cell>
          <cell r="B5184" t="str">
            <v>Construção de pavimento com aplicação de concreto betuminoso usinado a quente (cbuq), camada de rolamento, com espessura de 7,0 cm - exclusive transporte. Af_03/2017</v>
          </cell>
          <cell r="C5184" t="str">
            <v>m³</v>
          </cell>
          <cell r="D5184" t="str">
            <v>830,19</v>
          </cell>
        </row>
        <row r="5185">
          <cell r="A5185" t="str">
            <v>96000</v>
          </cell>
          <cell r="B5185" t="str">
            <v>Construção de pavimento com aplicação de concreto betuminoso usinado a quente (cbuq), binder, com espessura de 7,0 cm - exclusive transporte. Af_03/2017</v>
          </cell>
          <cell r="C5185" t="str">
            <v>m³</v>
          </cell>
          <cell r="D5185" t="str">
            <v>788,38</v>
          </cell>
        </row>
        <row r="5186">
          <cell r="A5186" t="str">
            <v>96001</v>
          </cell>
          <cell r="B5186" t="str">
            <v>Fresagem de pavimento asfáltico (profundidade 5,0 cm), em locais com nivel baixo de interferência. Af_03/2017</v>
          </cell>
          <cell r="C5186" t="str">
            <v>m²</v>
          </cell>
          <cell r="D5186" t="str">
            <v>4,96</v>
          </cell>
        </row>
        <row r="5187">
          <cell r="A5187" t="str">
            <v>96002</v>
          </cell>
          <cell r="B5187" t="str">
            <v>Fresagem de pavimento asfáltico (profundidade 5,0 cm), em locais com nivel alto de interferência. Af_03/2017</v>
          </cell>
          <cell r="C5187" t="str">
            <v>m²</v>
          </cell>
          <cell r="D5187" t="str">
            <v>5,76</v>
          </cell>
        </row>
        <row r="5188">
          <cell r="A5188" t="str">
            <v>96393</v>
          </cell>
          <cell r="B5188" t="str">
            <v>Usinagem de brita graduada simples, utilizando brita comercial com usina 300 t/h. Af_06/2017</v>
          </cell>
          <cell r="C5188" t="str">
            <v>m³</v>
          </cell>
          <cell r="D5188" t="str">
            <v>102,47</v>
          </cell>
        </row>
        <row r="5189">
          <cell r="A5189" t="str">
            <v>96394</v>
          </cell>
          <cell r="B5189" t="str">
            <v>Usinagem de brita graduada tratada com cimento, utilizando brita comercial com usina 300 t/h. Af_06/2017</v>
          </cell>
          <cell r="C5189" t="str">
            <v>m³</v>
          </cell>
          <cell r="D5189" t="str">
            <v>133,72</v>
          </cell>
        </row>
        <row r="5190">
          <cell r="A5190" t="str">
            <v>96395</v>
          </cell>
          <cell r="B5190" t="str">
            <v>Usinagem de concreto para compactação com rolo, utilizando brita comercial. Af_06/2017</v>
          </cell>
          <cell r="C5190" t="str">
            <v>m³</v>
          </cell>
          <cell r="D5190" t="str">
            <v>147,29</v>
          </cell>
        </row>
        <row r="5191">
          <cell r="A5191" t="str">
            <v>73445</v>
          </cell>
          <cell r="B5191" t="str">
            <v>Caiacao int ou ext sobre revestimento liso c/adocao de fixador com    com duas demaos</v>
          </cell>
          <cell r="C5191" t="str">
            <v>m²</v>
          </cell>
          <cell r="D5191" t="str">
            <v>8,68</v>
          </cell>
        </row>
        <row r="5192">
          <cell r="A5192" t="str">
            <v>73446</v>
          </cell>
          <cell r="B5192" t="str">
            <v>Pintura de superficie c/tinta grafite</v>
          </cell>
          <cell r="C5192" t="str">
            <v>m²</v>
          </cell>
          <cell r="D5192" t="str">
            <v>19,37</v>
          </cell>
        </row>
        <row r="5193">
          <cell r="A5193" t="str">
            <v>74133/1</v>
          </cell>
          <cell r="B5193" t="str">
            <v>Emassamento com massa a oleo, uma demao</v>
          </cell>
          <cell r="C5193" t="str">
            <v>m²</v>
          </cell>
          <cell r="D5193" t="str">
            <v>16,97</v>
          </cell>
        </row>
        <row r="5194">
          <cell r="A5194" t="str">
            <v>74133/2</v>
          </cell>
          <cell r="B5194" t="str">
            <v>Emassamento com massa a oleo, duas demaos</v>
          </cell>
          <cell r="C5194" t="str">
            <v>m²</v>
          </cell>
          <cell r="D5194" t="str">
            <v>21,29</v>
          </cell>
        </row>
        <row r="5195">
          <cell r="A5195" t="str">
            <v>79462</v>
          </cell>
          <cell r="B5195" t="str">
            <v>Emassamento com massa epoxi, 2 demaos</v>
          </cell>
          <cell r="C5195" t="str">
            <v>m²</v>
          </cell>
          <cell r="D5195" t="str">
            <v>55,65</v>
          </cell>
        </row>
        <row r="5196">
          <cell r="A5196" t="str">
            <v>79494/1</v>
          </cell>
          <cell r="B5196" t="str">
            <v>Pintura de quadro escolar com tinta esmalte acabamento fosco, duas demaos sobre massa acrilica</v>
          </cell>
          <cell r="C5196" t="str">
            <v>m²</v>
          </cell>
          <cell r="D5196" t="str">
            <v>11,93</v>
          </cell>
        </row>
        <row r="5197">
          <cell r="A5197" t="str">
            <v>84651</v>
          </cell>
          <cell r="B5197" t="str">
            <v>Pintura com tinta impermeavel mineral em po, duas demaos</v>
          </cell>
          <cell r="C5197" t="str">
            <v>m²</v>
          </cell>
          <cell r="D5197" t="str">
            <v>9,38</v>
          </cell>
        </row>
        <row r="5198">
          <cell r="A5198" t="str">
            <v>88411</v>
          </cell>
          <cell r="B5198" t="str">
            <v>Aplicação manual de fundo selador acrílico em panos com presença de vãos de edifícios de múltiplos pavimentos. Af_06/2014</v>
          </cell>
          <cell r="C5198" t="str">
            <v>m²</v>
          </cell>
          <cell r="D5198" t="str">
            <v>2,40</v>
          </cell>
        </row>
        <row r="5199">
          <cell r="A5199" t="str">
            <v>88412</v>
          </cell>
          <cell r="B5199" t="str">
            <v>Aplicação manual de fundo selador acrílico em panos cegos de fachada (sem presença de vãos) de edifícios de múltiplos pavimentos. Af_06/2014</v>
          </cell>
          <cell r="C5199" t="str">
            <v>m²</v>
          </cell>
          <cell r="D5199" t="str">
            <v>1,85</v>
          </cell>
        </row>
        <row r="5200">
          <cell r="A5200" t="str">
            <v>88413</v>
          </cell>
          <cell r="B5200" t="str">
            <v>Aplicação manual de fundo selador acrílico em superfícies externas de sacada de edifícios de múltiplos pavimentos. Af_06/2014</v>
          </cell>
          <cell r="C5200" t="str">
            <v>m²</v>
          </cell>
          <cell r="D5200" t="str">
            <v>3,52</v>
          </cell>
        </row>
        <row r="5201">
          <cell r="A5201" t="str">
            <v>88414</v>
          </cell>
          <cell r="B5201" t="str">
            <v>Aplicação manual de fundo selador acrílico em superfícies internas da sacada de edifícios de múltiplos pavimentos. Af_06/2014</v>
          </cell>
          <cell r="C5201" t="str">
            <v>m²</v>
          </cell>
          <cell r="D5201" t="str">
            <v>3,88</v>
          </cell>
        </row>
        <row r="5202">
          <cell r="A5202" t="str">
            <v>88415</v>
          </cell>
          <cell r="B5202" t="str">
            <v>Aplicação manual de fundo selador acrílico em paredes externas de casas. Af_06/2014</v>
          </cell>
          <cell r="C5202" t="str">
            <v>m²</v>
          </cell>
          <cell r="D5202" t="str">
            <v>2,58</v>
          </cell>
        </row>
        <row r="5203">
          <cell r="A5203" t="str">
            <v>88416</v>
          </cell>
          <cell r="B5203" t="str">
            <v>Aplicação manual de pintura com tinta texturizada acrílica em panos com presença de vãos de edifícios de múltiplos pavimentos, uma cor. Af_06/2014</v>
          </cell>
          <cell r="C5203" t="str">
            <v>m²</v>
          </cell>
          <cell r="D5203" t="str">
            <v>14,89</v>
          </cell>
        </row>
        <row r="5204">
          <cell r="A5204" t="str">
            <v>88417</v>
          </cell>
          <cell r="B5204" t="str">
            <v>Aplicação manual de pintura com tinta texturizada acrílica em panos cegos de fachada (sem presença de vãos) de edifícios de múltiplos pavimentos, uma cor. Af_06/2014</v>
          </cell>
          <cell r="C5204" t="str">
            <v>m²</v>
          </cell>
          <cell r="D5204" t="str">
            <v>12,91</v>
          </cell>
        </row>
        <row r="5205">
          <cell r="A5205" t="str">
            <v>88420</v>
          </cell>
          <cell r="B5205" t="str">
            <v>Aplicação manual de pintura com tinta texturizada acrílica em superfícies externas de sacada de edifícios de múltiplos pavimentos, uma cor. Af_06/2014</v>
          </cell>
          <cell r="C5205" t="str">
            <v>m²</v>
          </cell>
          <cell r="D5205" t="str">
            <v>18,89</v>
          </cell>
        </row>
        <row r="5206">
          <cell r="A5206" t="str">
            <v>88421</v>
          </cell>
          <cell r="B5206" t="str">
            <v>Aplicação manual de pintura com tinta texturizada acrílica em superfícies internas da sacada de edifícios de múltiplos pavimentos, uma cor. Af_06/2014</v>
          </cell>
          <cell r="C5206" t="str">
            <v>m²</v>
          </cell>
          <cell r="D5206" t="str">
            <v>20,15</v>
          </cell>
        </row>
        <row r="5207">
          <cell r="A5207" t="str">
            <v>88423</v>
          </cell>
          <cell r="B5207" t="str">
            <v>Aplicação manual de pintura com tinta texturizada acrílica em paredes externas de casas, uma cor. Af_06/2014</v>
          </cell>
          <cell r="C5207" t="str">
            <v>m²</v>
          </cell>
          <cell r="D5207" t="str">
            <v>15,51</v>
          </cell>
        </row>
        <row r="5208">
          <cell r="A5208" t="str">
            <v>88424</v>
          </cell>
          <cell r="B5208" t="str">
            <v>Aplicação manual de pintura com tinta texturizada acrílica em panos com presença de vãos de edifícios de múltiplos pavimentos, duas cores. Af_06/2014</v>
          </cell>
          <cell r="C5208" t="str">
            <v>m²</v>
          </cell>
          <cell r="D5208" t="str">
            <v>17,61</v>
          </cell>
        </row>
        <row r="5209">
          <cell r="A5209" t="str">
            <v>88426</v>
          </cell>
          <cell r="B5209" t="str">
            <v>Aplicação manual de pintura com tinta texturizada acrílica em panos cegos de fachada (sem presença de vãos) de edifícios de múltiplos pavimentos, duas cores. Af_06/2014</v>
          </cell>
          <cell r="C5209" t="str">
            <v>m²</v>
          </cell>
          <cell r="D5209" t="str">
            <v>14,19</v>
          </cell>
        </row>
        <row r="5210">
          <cell r="A5210" t="str">
            <v>88428</v>
          </cell>
          <cell r="B5210" t="str">
            <v>Aplicação manual de pintura com tinta texturizada acrílica em superfícies externas de sacada de edifícios de múltiplos pavimentos, duas cores. Af_06/2014</v>
          </cell>
          <cell r="C5210" t="str">
            <v>m²</v>
          </cell>
          <cell r="D5210" t="str">
            <v>24,49</v>
          </cell>
        </row>
        <row r="5211">
          <cell r="A5211" t="str">
            <v>88429</v>
          </cell>
          <cell r="B5211" t="str">
            <v>Aplicação manual de pintura com tinta texturizada acrílica em superfícies internas da sacada de edifícios de múltiplos pavimentos, duas cores. Af_06/2014</v>
          </cell>
          <cell r="C5211" t="str">
            <v>m²</v>
          </cell>
          <cell r="D5211" t="str">
            <v>26,69</v>
          </cell>
        </row>
        <row r="5212">
          <cell r="A5212" t="str">
            <v>88431</v>
          </cell>
          <cell r="B5212" t="str">
            <v>Aplicação manual de pintura com tinta texturizada acrílica em paredes externas de casas, duas cores. Af_06/2014</v>
          </cell>
          <cell r="C5212" t="str">
            <v>m²</v>
          </cell>
          <cell r="D5212" t="str">
            <v>18,69</v>
          </cell>
        </row>
        <row r="5213">
          <cell r="A5213" t="str">
            <v>88432</v>
          </cell>
          <cell r="B5213" t="str">
            <v>Aplicação manual de pintura com tinta texturizada acrílica em molduras de eps, pré-fabricados, ou outros. Af_06/2014</v>
          </cell>
          <cell r="C5213" t="str">
            <v>m²</v>
          </cell>
          <cell r="D5213" t="str">
            <v>13,81</v>
          </cell>
        </row>
        <row r="5214">
          <cell r="A5214" t="str">
            <v>88482</v>
          </cell>
          <cell r="B5214" t="str">
            <v>Aplicação de fundo selador látex pva em teto, uma demão. Af_06/2014</v>
          </cell>
          <cell r="C5214" t="str">
            <v>m²</v>
          </cell>
          <cell r="D5214" t="str">
            <v>3,28</v>
          </cell>
        </row>
        <row r="5215">
          <cell r="A5215" t="str">
            <v>88483</v>
          </cell>
          <cell r="B5215" t="str">
            <v>Aplicação de fundo selador látex pva em paredes, uma demão. Af_06/2014</v>
          </cell>
          <cell r="C5215" t="str">
            <v>m²</v>
          </cell>
          <cell r="D5215" t="str">
            <v>3,05</v>
          </cell>
        </row>
        <row r="5216">
          <cell r="A5216" t="str">
            <v>88484</v>
          </cell>
          <cell r="B5216" t="str">
            <v>Aplicação de fundo selador acrílico em teto, uma demão. Af_06/2014</v>
          </cell>
          <cell r="C5216" t="str">
            <v>m²</v>
          </cell>
          <cell r="D5216" t="str">
            <v>2,59</v>
          </cell>
        </row>
        <row r="5217">
          <cell r="A5217" t="str">
            <v>88485</v>
          </cell>
          <cell r="B5217" t="str">
            <v>Aplicação de fundo selador acrílico em paredes, uma demão. Af_06/2014</v>
          </cell>
          <cell r="C5217" t="str">
            <v>m²</v>
          </cell>
          <cell r="D5217" t="str">
            <v>2,26</v>
          </cell>
        </row>
        <row r="5218">
          <cell r="A5218" t="str">
            <v>88486</v>
          </cell>
          <cell r="B5218" t="str">
            <v>Aplicação manual de pintura com tinta látex pva em teto, duas demãos. Af_06/2014</v>
          </cell>
          <cell r="C5218" t="str">
            <v>m²</v>
          </cell>
          <cell r="D5218" t="str">
            <v>9,85</v>
          </cell>
        </row>
        <row r="5219">
          <cell r="A5219" t="str">
            <v>88487</v>
          </cell>
          <cell r="B5219" t="str">
            <v>Aplicação manual de pintura com tinta látex pva em paredes, duas demãos. Af_06/2014</v>
          </cell>
          <cell r="C5219" t="str">
            <v>m²</v>
          </cell>
          <cell r="D5219" t="str">
            <v>8,79</v>
          </cell>
        </row>
        <row r="5220">
          <cell r="A5220" t="str">
            <v>88488</v>
          </cell>
          <cell r="B5220" t="str">
            <v>Aplicação manual de pintura com tinta látex acrílica em teto, duas demãos. Af_06/2014</v>
          </cell>
          <cell r="C5220" t="str">
            <v>m²</v>
          </cell>
          <cell r="D5220" t="str">
            <v>12,65</v>
          </cell>
        </row>
        <row r="5221">
          <cell r="A5221" t="str">
            <v>88489</v>
          </cell>
          <cell r="B5221" t="str">
            <v>Aplicação manual de pintura com tinta látex acrílica em paredes, duas demãos. Af_06/2014</v>
          </cell>
          <cell r="C5221" t="str">
            <v>m²</v>
          </cell>
          <cell r="D5221" t="str">
            <v>11,14</v>
          </cell>
        </row>
        <row r="5222">
          <cell r="A5222" t="str">
            <v>88490</v>
          </cell>
          <cell r="B5222" t="str">
            <v>Aplicação mecânica de pintura com tinta látex pva em teto, duas demãos. Af_06/2014</v>
          </cell>
          <cell r="C5222" t="str">
            <v>m²</v>
          </cell>
          <cell r="D5222" t="str">
            <v>7,05</v>
          </cell>
        </row>
        <row r="5223">
          <cell r="A5223" t="str">
            <v>88491</v>
          </cell>
          <cell r="B5223" t="str">
            <v>Aplicação mecânica de pintura com tinta látex pva em paredes, duas demãos. Af_06/2014</v>
          </cell>
          <cell r="C5223" t="str">
            <v>m²</v>
          </cell>
          <cell r="D5223" t="str">
            <v>6,81</v>
          </cell>
        </row>
        <row r="5224">
          <cell r="A5224" t="str">
            <v>88492</v>
          </cell>
          <cell r="B5224" t="str">
            <v>Aplicação mecânica de pintura com tinta látex acrílica em teto, duas demãos. Af_06/2014</v>
          </cell>
          <cell r="C5224" t="str">
            <v>m²</v>
          </cell>
          <cell r="D5224" t="str">
            <v>8,50</v>
          </cell>
        </row>
        <row r="5225">
          <cell r="A5225" t="str">
            <v>88493</v>
          </cell>
          <cell r="B5225" t="str">
            <v>Aplicação mecânica de pintura com tinta látex acrílica em paredes, duas demãos. Af_06/2014</v>
          </cell>
          <cell r="C5225" t="str">
            <v>m²</v>
          </cell>
          <cell r="D5225" t="str">
            <v>8,12</v>
          </cell>
        </row>
        <row r="5226">
          <cell r="A5226" t="str">
            <v>88494</v>
          </cell>
          <cell r="B5226" t="str">
            <v>Aplicação e lixamento de massa látex em teto, uma demão. Af_06/2014</v>
          </cell>
          <cell r="C5226" t="str">
            <v>m²</v>
          </cell>
          <cell r="D5226" t="str">
            <v>16,14</v>
          </cell>
        </row>
        <row r="5227">
          <cell r="A5227" t="str">
            <v>88495</v>
          </cell>
          <cell r="B5227" t="str">
            <v>Aplicação e lixamento de massa látex em paredes, uma demão. Af_06/2014</v>
          </cell>
          <cell r="C5227" t="str">
            <v>m²</v>
          </cell>
          <cell r="D5227" t="str">
            <v>8,92</v>
          </cell>
        </row>
        <row r="5228">
          <cell r="A5228" t="str">
            <v>88496</v>
          </cell>
          <cell r="B5228" t="str">
            <v>Aplicação e lixamento de massa látex em teto, duas demãos. Af_06/2014</v>
          </cell>
          <cell r="C5228" t="str">
            <v>m²</v>
          </cell>
          <cell r="D5228" t="str">
            <v>21,96</v>
          </cell>
        </row>
        <row r="5229">
          <cell r="A5229" t="str">
            <v>88497</v>
          </cell>
          <cell r="B5229" t="str">
            <v>Aplicação e lixamento de massa látex em paredes, duas demãos. Af_06/2014</v>
          </cell>
          <cell r="C5229" t="str">
            <v>m²</v>
          </cell>
          <cell r="D5229" t="str">
            <v>12,31</v>
          </cell>
        </row>
        <row r="5230">
          <cell r="A5230" t="str">
            <v>95305</v>
          </cell>
          <cell r="B5230" t="str">
            <v>Textura acrílica, aplicação manual em parede, uma demão. Af_09/2016</v>
          </cell>
          <cell r="C5230" t="str">
            <v>m²</v>
          </cell>
          <cell r="D5230" t="str">
            <v>11,56</v>
          </cell>
        </row>
        <row r="5231">
          <cell r="A5231" t="str">
            <v>95306</v>
          </cell>
          <cell r="B5231" t="str">
            <v>Textura acrílica, aplicação manual em teto, uma demão. Af_09/2016</v>
          </cell>
          <cell r="C5231" t="str">
            <v>m²</v>
          </cell>
          <cell r="D5231" t="str">
            <v>13,48</v>
          </cell>
        </row>
        <row r="5232">
          <cell r="A5232" t="str">
            <v>95622</v>
          </cell>
          <cell r="B5232" t="str">
            <v>Aplicação manual de tinta látex acrílica em panos com presença de vãos de edifícios de múltiplos pavimentos, duas demãos. Af_11/2016</v>
          </cell>
          <cell r="C5232" t="str">
            <v>m²</v>
          </cell>
          <cell r="D5232" t="str">
            <v>11,43</v>
          </cell>
        </row>
        <row r="5233">
          <cell r="A5233" t="str">
            <v>95623</v>
          </cell>
          <cell r="B5233" t="str">
            <v>Aplicação manual de tinta látex acrílica em panos sem presença de vãos de edifícios de múltiplos pavimentos, duas demãos. Af_11/2016</v>
          </cell>
          <cell r="C5233" t="str">
            <v>m²</v>
          </cell>
          <cell r="D5233" t="str">
            <v>8,73</v>
          </cell>
        </row>
        <row r="5234">
          <cell r="A5234" t="str">
            <v>95624</v>
          </cell>
          <cell r="B5234" t="str">
            <v>Aplicação manual de tinta látex acrílica em superfícies externas de sacada de edifícios de múltiplos pavimentos, duas demãos. Af_11/2016</v>
          </cell>
          <cell r="C5234" t="str">
            <v>m²</v>
          </cell>
          <cell r="D5234" t="str">
            <v>16,93</v>
          </cell>
        </row>
        <row r="5235">
          <cell r="A5235" t="str">
            <v>95625</v>
          </cell>
          <cell r="B5235" t="str">
            <v>Aplicação manual de tinta látex acrílica em superfícies internas de sacada de edifícios de múltiplos pavimentos, duas demãos. Af_11/2016</v>
          </cell>
          <cell r="C5235" t="str">
            <v>m²</v>
          </cell>
          <cell r="D5235" t="str">
            <v>18,67</v>
          </cell>
        </row>
        <row r="5236">
          <cell r="A5236" t="str">
            <v>95626</v>
          </cell>
          <cell r="B5236" t="str">
            <v>Aplicação manual de tinta látex acrílica em parede externas de casas, duas demãos. Af_11/2016</v>
          </cell>
          <cell r="C5236" t="str">
            <v>m²</v>
          </cell>
          <cell r="D5236" t="str">
            <v>12,31</v>
          </cell>
        </row>
        <row r="5237">
          <cell r="A5237" t="str">
            <v>96126</v>
          </cell>
          <cell r="B5237" t="str">
            <v>Aplicação manual de massa acrílica em panos de fachada com presença de vãos, de edifícios de múltiplos pavimentos, uma demão. Af_05/2017</v>
          </cell>
          <cell r="C5237" t="str">
            <v>m²</v>
          </cell>
          <cell r="D5237" t="str">
            <v>14,93</v>
          </cell>
        </row>
        <row r="5238">
          <cell r="A5238" t="str">
            <v>96127</v>
          </cell>
          <cell r="B5238" t="str">
            <v>Aplicação manual de massa acrílica em panos de fachada sem presença de vãos, de edifícios de múltiplos pavimentos, uma demão. Af_05/2017</v>
          </cell>
          <cell r="C5238" t="str">
            <v>m²</v>
          </cell>
          <cell r="D5238" t="str">
            <v>11,56</v>
          </cell>
        </row>
        <row r="5239">
          <cell r="A5239" t="str">
            <v>96128</v>
          </cell>
          <cell r="B5239" t="str">
            <v>Aplicação manual de massa acrílica em superfícies externas de sacada de edifícios de múltiplos pavimentos, uma demão. Af_05/2017</v>
          </cell>
          <cell r="C5239" t="str">
            <v>m²</v>
          </cell>
          <cell r="D5239" t="str">
            <v>21,78</v>
          </cell>
        </row>
        <row r="5240">
          <cell r="A5240" t="str">
            <v>96129</v>
          </cell>
          <cell r="B5240" t="str">
            <v>Aplicação manual de massa acrílica em superfícies internas de sacada de edifícios de múltiplos pavimentos, uma demão. Af_05/2017</v>
          </cell>
          <cell r="C5240" t="str">
            <v>m²</v>
          </cell>
          <cell r="D5240" t="str">
            <v>23,96</v>
          </cell>
        </row>
        <row r="5241">
          <cell r="A5241" t="str">
            <v>96130</v>
          </cell>
          <cell r="B5241" t="str">
            <v>Aplicação manual de massa acrílica em paredes externas de casas, uma demão. Af_05/2017</v>
          </cell>
          <cell r="C5241" t="str">
            <v>m²</v>
          </cell>
          <cell r="D5241" t="str">
            <v>16,01</v>
          </cell>
        </row>
        <row r="5242">
          <cell r="A5242" t="str">
            <v>96131</v>
          </cell>
          <cell r="B5242" t="str">
            <v>Aplicação manual de massa acrílica em panos de fachada com presença de vãos, de edifícios de múltiplos pavimentos, duas demãos. Af_05/2017</v>
          </cell>
          <cell r="C5242" t="str">
            <v>m²</v>
          </cell>
          <cell r="D5242" t="str">
            <v>20,72</v>
          </cell>
        </row>
        <row r="5243">
          <cell r="A5243" t="str">
            <v>96132</v>
          </cell>
          <cell r="B5243" t="str">
            <v>Aplicação manual de massa acrílica em panos de fachada sem presença de vãos, de edifícios de múltiplos pavimentos, duas demãos. Af_05/2017</v>
          </cell>
          <cell r="C5243" t="str">
            <v>m²</v>
          </cell>
          <cell r="D5243" t="str">
            <v>16,22</v>
          </cell>
        </row>
        <row r="5244">
          <cell r="A5244" t="str">
            <v>96133</v>
          </cell>
          <cell r="B5244" t="str">
            <v>Aplicação manual de massa acrílica em superfícies externas de sacada de edifícios de múltiplos pavimentos, duas demãos. Af_05/2017</v>
          </cell>
          <cell r="C5244" t="str">
            <v>m²</v>
          </cell>
          <cell r="D5244" t="str">
            <v>29,82</v>
          </cell>
        </row>
        <row r="5245">
          <cell r="A5245" t="str">
            <v>96134</v>
          </cell>
          <cell r="B5245" t="str">
            <v>Aplicação manual de massa acrílica em superfícies internas de sacada de edifícios de múltiplos pavimentos, duas demãos. Af_05/2017</v>
          </cell>
          <cell r="C5245" t="str">
            <v>m²</v>
          </cell>
          <cell r="D5245" t="str">
            <v>32,73</v>
          </cell>
        </row>
        <row r="5246">
          <cell r="A5246" t="str">
            <v>96135</v>
          </cell>
          <cell r="B5246" t="str">
            <v>Aplicação manual de massa acrílica em paredes externas de casas, duas demãos. Af_05/2017</v>
          </cell>
          <cell r="C5246" t="str">
            <v>m²</v>
          </cell>
          <cell r="D5246" t="str">
            <v>22,16</v>
          </cell>
        </row>
        <row r="5247">
          <cell r="A5247" t="str">
            <v>79460</v>
          </cell>
          <cell r="B5247" t="str">
            <v>Pintura epoxi, duas demaos</v>
          </cell>
          <cell r="C5247" t="str">
            <v>m²</v>
          </cell>
          <cell r="D5247" t="str">
            <v>42,42</v>
          </cell>
        </row>
        <row r="5248">
          <cell r="A5248" t="str">
            <v>79465</v>
          </cell>
          <cell r="B5248" t="str">
            <v>Pintura com tinta a base de borracha clorada, 2 demaos</v>
          </cell>
          <cell r="C5248" t="str">
            <v>m²</v>
          </cell>
          <cell r="D5248" t="str">
            <v>37,90</v>
          </cell>
        </row>
        <row r="5249">
          <cell r="A5249" t="str">
            <v>79514/1</v>
          </cell>
          <cell r="B5249" t="str">
            <v>Pintura epoxi, tres demaos</v>
          </cell>
          <cell r="C5249" t="str">
            <v>m²</v>
          </cell>
          <cell r="D5249" t="str">
            <v>59,49</v>
          </cell>
        </row>
        <row r="5250">
          <cell r="A5250" t="str">
            <v>84647</v>
          </cell>
          <cell r="B5250" t="str">
            <v>Pintura epoxi incluso emassamento e fundo preparador</v>
          </cell>
          <cell r="C5250" t="str">
            <v>m²</v>
          </cell>
          <cell r="D5250" t="str">
            <v>133,32</v>
          </cell>
        </row>
        <row r="5251">
          <cell r="A5251" t="str">
            <v>84656</v>
          </cell>
          <cell r="B5251" t="str">
            <v>Tratamento em  concreto com estuque e lixamento</v>
          </cell>
          <cell r="C5251" t="str">
            <v>m²</v>
          </cell>
          <cell r="D5251" t="str">
            <v>32,06</v>
          </cell>
        </row>
        <row r="5252">
          <cell r="A5252" t="str">
            <v>6082</v>
          </cell>
          <cell r="B5252" t="str">
            <v>Pintura em verniz sintetico brilhante em madeira, tres demaos</v>
          </cell>
          <cell r="C5252" t="str">
            <v>m²</v>
          </cell>
          <cell r="D5252" t="str">
            <v>15,98</v>
          </cell>
        </row>
        <row r="5253">
          <cell r="A5253" t="str">
            <v>40905</v>
          </cell>
          <cell r="B5253" t="str">
            <v>Verniz sintetico em madeira, duas demaos</v>
          </cell>
          <cell r="C5253" t="str">
            <v>m²</v>
          </cell>
          <cell r="D5253" t="str">
            <v>19,92</v>
          </cell>
        </row>
        <row r="5254">
          <cell r="A5254" t="str">
            <v>73739/1</v>
          </cell>
          <cell r="B5254" t="str">
            <v>Pintura esmalte acetinado em madeira, duas demaos</v>
          </cell>
          <cell r="C5254" t="str">
            <v>m²</v>
          </cell>
          <cell r="D5254" t="str">
            <v>16,13</v>
          </cell>
        </row>
        <row r="5255">
          <cell r="A5255" t="str">
            <v>74065/1</v>
          </cell>
          <cell r="B5255" t="str">
            <v>Pintura esmalte fosco para madeira, duas demaos, sobre fundo nivelador branco</v>
          </cell>
          <cell r="C5255" t="str">
            <v>m²</v>
          </cell>
          <cell r="D5255" t="str">
            <v>23,19</v>
          </cell>
        </row>
        <row r="5256">
          <cell r="A5256" t="str">
            <v>74065/2</v>
          </cell>
          <cell r="B5256" t="str">
            <v>Pintura esmalte acetinado para madeira, duas demaos, sobre fundo nivelador branco</v>
          </cell>
          <cell r="C5256" t="str">
            <v>m²</v>
          </cell>
          <cell r="D5256" t="str">
            <v>22,80</v>
          </cell>
        </row>
        <row r="5257">
          <cell r="A5257" t="str">
            <v>74065/3</v>
          </cell>
          <cell r="B5257" t="str">
            <v>Pintura esmalte brilhante para madeira, duas demaos, sobre fundo nivelador branco</v>
          </cell>
          <cell r="C5257" t="str">
            <v>m²</v>
          </cell>
          <cell r="D5257" t="str">
            <v>22,68</v>
          </cell>
        </row>
        <row r="5258">
          <cell r="A5258" t="str">
            <v>79463</v>
          </cell>
          <cell r="B5258" t="str">
            <v>Pintura a oleo, 1 demao</v>
          </cell>
          <cell r="C5258" t="str">
            <v>m²</v>
          </cell>
          <cell r="D5258" t="str">
            <v>13,49</v>
          </cell>
        </row>
        <row r="5259">
          <cell r="A5259" t="str">
            <v>79464</v>
          </cell>
          <cell r="B5259" t="str">
            <v>Pintura a oleo, 2 demaos</v>
          </cell>
          <cell r="C5259" t="str">
            <v>m²</v>
          </cell>
          <cell r="D5259" t="str">
            <v>18,13</v>
          </cell>
        </row>
        <row r="5260">
          <cell r="A5260" t="str">
            <v>79466</v>
          </cell>
          <cell r="B5260" t="str">
            <v>Pintura com verniz poliuretano, 2 demaos</v>
          </cell>
          <cell r="C5260" t="str">
            <v>m²</v>
          </cell>
          <cell r="D5260" t="str">
            <v>17,11</v>
          </cell>
        </row>
        <row r="5261">
          <cell r="A5261" t="str">
            <v>79497/1</v>
          </cell>
          <cell r="B5261" t="str">
            <v>Pintura a oleo, 3 demaos</v>
          </cell>
          <cell r="C5261" t="str">
            <v>m²</v>
          </cell>
          <cell r="D5261" t="str">
            <v>22,52</v>
          </cell>
        </row>
        <row r="5262">
          <cell r="A5262" t="str">
            <v>84645</v>
          </cell>
          <cell r="B5262" t="str">
            <v>Verniz sintetico brilhante, 2 demaos</v>
          </cell>
          <cell r="C5262" t="str">
            <v>m²</v>
          </cell>
          <cell r="D5262" t="str">
            <v>16,89</v>
          </cell>
        </row>
        <row r="5263">
          <cell r="A5263" t="str">
            <v>84657</v>
          </cell>
          <cell r="B5263" t="str">
            <v>Fundo sintetico nivelador branco</v>
          </cell>
          <cell r="C5263" t="str">
            <v>m²</v>
          </cell>
          <cell r="D5263" t="str">
            <v>9,72</v>
          </cell>
        </row>
        <row r="5264">
          <cell r="A5264" t="str">
            <v>84659</v>
          </cell>
          <cell r="B5264" t="str">
            <v>Pintura esmalte fosco em madeira, duas demaos</v>
          </cell>
          <cell r="C5264" t="str">
            <v>m²</v>
          </cell>
          <cell r="D5264" t="str">
            <v>14,87</v>
          </cell>
        </row>
        <row r="5265">
          <cell r="A5265" t="str">
            <v>84679</v>
          </cell>
          <cell r="B5265" t="str">
            <v>Pintura imunizante para madeira, duas demaos</v>
          </cell>
          <cell r="C5265" t="str">
            <v>m²</v>
          </cell>
          <cell r="D5265" t="str">
            <v>17,15</v>
          </cell>
        </row>
        <row r="5266">
          <cell r="A5266" t="str">
            <v>95464</v>
          </cell>
          <cell r="B5266" t="str">
            <v>Pintura verniz poliuretano brilhante em madeira, tres demaos</v>
          </cell>
          <cell r="C5266" t="str">
            <v>m²</v>
          </cell>
          <cell r="D5266" t="str">
            <v>19,99</v>
          </cell>
        </row>
        <row r="5267">
          <cell r="A5267" t="str">
            <v>73656</v>
          </cell>
          <cell r="B5267" t="str">
            <v>Jateamento com areia em estrutura metalica</v>
          </cell>
          <cell r="C5267" t="str">
            <v>m²</v>
          </cell>
          <cell r="D5267" t="str">
            <v>15,46</v>
          </cell>
        </row>
        <row r="5268">
          <cell r="A5268" t="str">
            <v>73794/1</v>
          </cell>
          <cell r="B5268" t="str">
            <v>Pintura com tinta protetora acabamento grafite esmalte sobre superficie metalica, 2 demaos</v>
          </cell>
          <cell r="C5268" t="str">
            <v>m²</v>
          </cell>
          <cell r="D5268" t="str">
            <v>33,49</v>
          </cell>
        </row>
        <row r="5269">
          <cell r="A5269" t="str">
            <v>73865/1</v>
          </cell>
          <cell r="B5269" t="str">
            <v>Fundo preparador primer a base de epoxi, para estrutura metalica, uma demao, espessura de 25 micra.</v>
          </cell>
          <cell r="C5269" t="str">
            <v>m²</v>
          </cell>
          <cell r="D5269" t="str">
            <v>8,65</v>
          </cell>
        </row>
        <row r="5270">
          <cell r="A5270" t="str">
            <v>73924/1</v>
          </cell>
          <cell r="B5270" t="str">
            <v>Pintura esmalte alto brilho, duas demaos, sobre superficie metalica</v>
          </cell>
          <cell r="C5270" t="str">
            <v>m²</v>
          </cell>
          <cell r="D5270" t="str">
            <v>24,47</v>
          </cell>
        </row>
        <row r="5271">
          <cell r="A5271" t="str">
            <v>73924/2</v>
          </cell>
          <cell r="B5271" t="str">
            <v>Pintura esmalte acetinado, duas demaos, sobre superficie metalica</v>
          </cell>
          <cell r="C5271" t="str">
            <v>m²</v>
          </cell>
          <cell r="D5271" t="str">
            <v>24,59</v>
          </cell>
        </row>
        <row r="5272">
          <cell r="A5272" t="str">
            <v>73924/3</v>
          </cell>
          <cell r="B5272" t="str">
            <v>Pintura esmalte fosco, duas demaos, sobre superficie metalica</v>
          </cell>
          <cell r="C5272" t="str">
            <v>m²</v>
          </cell>
          <cell r="D5272" t="str">
            <v>24,98</v>
          </cell>
        </row>
        <row r="5273">
          <cell r="A5273" t="str">
            <v>74064/1</v>
          </cell>
          <cell r="B5273" t="str">
            <v>Fundo anticorrosivo a base de oxido de ferro (zarcao), duas demaos</v>
          </cell>
          <cell r="C5273" t="str">
            <v>m²</v>
          </cell>
          <cell r="D5273" t="str">
            <v>18,90</v>
          </cell>
        </row>
        <row r="5274">
          <cell r="A5274" t="str">
            <v>74064/2</v>
          </cell>
          <cell r="B5274" t="str">
            <v>Fundo anticorrosivo a base de oxido de ferro (zarcao), uma demao</v>
          </cell>
          <cell r="C5274" t="str">
            <v>m²</v>
          </cell>
          <cell r="D5274" t="str">
            <v>12,33</v>
          </cell>
        </row>
        <row r="5275">
          <cell r="A5275" t="str">
            <v>74145/1</v>
          </cell>
          <cell r="B5275" t="str">
            <v>Pintura esmalte fosco, duas demaos, sobre superficie metalica, incluso uma demao de fundo anticorrosivo. Utilizacao de revolver ( ar-comprimido).</v>
          </cell>
          <cell r="C5275" t="str">
            <v>m²</v>
          </cell>
          <cell r="D5275" t="str">
            <v>17,02</v>
          </cell>
        </row>
        <row r="5276">
          <cell r="A5276" t="str">
            <v>79498/1</v>
          </cell>
          <cell r="B5276" t="str">
            <v>Pintura a oleo brilhante sobre superficie metalica, uma demao incluso uma demao de fundo anticorrosivo</v>
          </cell>
          <cell r="C5276" t="str">
            <v>m²</v>
          </cell>
          <cell r="D5276" t="str">
            <v>15,78</v>
          </cell>
        </row>
        <row r="5277">
          <cell r="A5277" t="str">
            <v>79499/1</v>
          </cell>
          <cell r="B5277" t="str">
            <v>Pintura poste reto de aco 3,5 a 6m c/1 demao d/tinta grafite c/propriedades de primer e acabamento - obs: c/alto teor de zarcao</v>
          </cell>
          <cell r="C5277" t="str">
            <v>un</v>
          </cell>
          <cell r="D5277" t="str">
            <v>20,17</v>
          </cell>
        </row>
        <row r="5278">
          <cell r="A5278" t="str">
            <v>79515/1</v>
          </cell>
          <cell r="B5278" t="str">
            <v>Pintura com tinta protetora acabamento aluminio, tres demaos</v>
          </cell>
          <cell r="C5278" t="str">
            <v>m²</v>
          </cell>
          <cell r="D5278" t="str">
            <v>31,41</v>
          </cell>
        </row>
        <row r="5279">
          <cell r="A5279" t="str">
            <v>84660</v>
          </cell>
          <cell r="B5279" t="str">
            <v>Fundo preparador primer sintetico, para estrutura metalica, uma demão, espessura de 25 micra</v>
          </cell>
          <cell r="C5279" t="str">
            <v>m²</v>
          </cell>
          <cell r="D5279" t="str">
            <v>6,18</v>
          </cell>
        </row>
        <row r="5280">
          <cell r="A5280" t="str">
            <v>84661</v>
          </cell>
          <cell r="B5280" t="str">
            <v>Pintura com tinta protetora acabamento aluminio, uma demao sobre superfcie metalica</v>
          </cell>
          <cell r="C5280" t="str">
            <v>m²</v>
          </cell>
          <cell r="D5280" t="str">
            <v>15,83</v>
          </cell>
        </row>
        <row r="5281">
          <cell r="A5281" t="str">
            <v>84662</v>
          </cell>
          <cell r="B5281" t="str">
            <v>Pintura com tinta protetora acabamento aluminio, duas demaos sobre superficie metalica</v>
          </cell>
          <cell r="C5281" t="str">
            <v>m²</v>
          </cell>
          <cell r="D5281" t="str">
            <v>25,01</v>
          </cell>
        </row>
        <row r="5282">
          <cell r="A5282" t="str">
            <v>95468</v>
          </cell>
          <cell r="B5282" t="str">
            <v>Pintura esmalte brilhante (2 demaos) sobre superficie metalica, inclusive protecao com zarcao (1 demao)</v>
          </cell>
          <cell r="C5282" t="str">
            <v>m²</v>
          </cell>
          <cell r="D5282" t="str">
            <v>36,60</v>
          </cell>
        </row>
        <row r="5283">
          <cell r="A5283" t="str">
            <v>41595</v>
          </cell>
          <cell r="B5283" t="str">
            <v>Pintura acrilica de faixas de demarcacao em quadra poliesportiva, 5 cm de largura</v>
          </cell>
          <cell r="C5283" t="str">
            <v>m</v>
          </cell>
          <cell r="D5283" t="str">
            <v>10,13</v>
          </cell>
        </row>
        <row r="5284">
          <cell r="A5284" t="str">
            <v>73978/1</v>
          </cell>
          <cell r="B5284" t="str">
            <v>Pintura hidrofugante com silicone sobre piso cimentado, uma demao</v>
          </cell>
          <cell r="C5284" t="str">
            <v>m²</v>
          </cell>
          <cell r="D5284" t="str">
            <v>16,39</v>
          </cell>
        </row>
        <row r="5285">
          <cell r="A5285" t="str">
            <v>74245/1</v>
          </cell>
          <cell r="B5285" t="str">
            <v>Pintura acrilica em piso cimentado duas demaos</v>
          </cell>
          <cell r="C5285" t="str">
            <v>m²</v>
          </cell>
          <cell r="D5285" t="str">
            <v>13,30</v>
          </cell>
        </row>
        <row r="5286">
          <cell r="A5286" t="str">
            <v>79467</v>
          </cell>
          <cell r="B5286" t="str">
            <v>Pintura com tinta a base de borracha clorada , de faixas de demarcacao, em quadra poliesportiva, 5 cm de largura.</v>
          </cell>
          <cell r="C5286" t="str">
            <v>ml</v>
          </cell>
          <cell r="D5286" t="str">
            <v>12,35</v>
          </cell>
        </row>
        <row r="5287">
          <cell r="A5287" t="str">
            <v>79500/2</v>
          </cell>
          <cell r="B5287" t="str">
            <v>Pintura acrilica em piso cimentado, tres demaos</v>
          </cell>
          <cell r="C5287" t="str">
            <v>m²</v>
          </cell>
          <cell r="D5287" t="str">
            <v>18,59</v>
          </cell>
        </row>
        <row r="5288">
          <cell r="A5288" t="str">
            <v>84663</v>
          </cell>
          <cell r="B5288" t="str">
            <v>Aplicacao de verniz poliuretano fosco sobre piso de pedras decorativas, 3 demaos</v>
          </cell>
          <cell r="C5288" t="str">
            <v>m²</v>
          </cell>
          <cell r="D5288" t="str">
            <v>20,58</v>
          </cell>
        </row>
        <row r="5289">
          <cell r="A5289" t="str">
            <v>84665</v>
          </cell>
          <cell r="B5289" t="str">
            <v>Pintura acrilica para sinalização horizontal em piso cimentado</v>
          </cell>
          <cell r="C5289" t="str">
            <v>m²</v>
          </cell>
          <cell r="D5289" t="str">
            <v>20,50</v>
          </cell>
        </row>
        <row r="5290">
          <cell r="A5290" t="str">
            <v>84666</v>
          </cell>
          <cell r="B5290" t="str">
            <v>Polimento e enceramento de piso em madeira</v>
          </cell>
          <cell r="C5290" t="str">
            <v>m²</v>
          </cell>
          <cell r="D5290" t="str">
            <v>20,09</v>
          </cell>
        </row>
        <row r="5291">
          <cell r="A5291" t="str">
            <v>75889</v>
          </cell>
          <cell r="B5291" t="str">
            <v>Pintura para telhas de aluminio com tinta esmalte automotiva</v>
          </cell>
          <cell r="C5291" t="str">
            <v>m²</v>
          </cell>
          <cell r="D5291" t="str">
            <v>17,90</v>
          </cell>
        </row>
        <row r="5292">
          <cell r="A5292" t="str">
            <v>72191</v>
          </cell>
          <cell r="B5292" t="str">
            <v>Recolocacao de tacos de madeira com reaproveitamento de material e assentamento com argamassa 1:4 (cimento e areia)</v>
          </cell>
          <cell r="C5292" t="str">
            <v>m²</v>
          </cell>
          <cell r="D5292" t="str">
            <v>73,16</v>
          </cell>
        </row>
        <row r="5293">
          <cell r="A5293" t="str">
            <v>72192</v>
          </cell>
          <cell r="B5293" t="str">
            <v>Recolocacao de piso de tabuas de madeira, considerando reaproveitamento do material, exclusive vigamento</v>
          </cell>
          <cell r="C5293" t="str">
            <v>m²</v>
          </cell>
          <cell r="D5293" t="str">
            <v>19,75</v>
          </cell>
        </row>
        <row r="5294">
          <cell r="A5294" t="str">
            <v>72193</v>
          </cell>
          <cell r="B5294" t="str">
            <v>Recolocacao de piso de tabuas de madeira, considerando reaproveitamento do material, inclusive vigamento</v>
          </cell>
          <cell r="C5294" t="str">
            <v>m²</v>
          </cell>
          <cell r="D5294" t="str">
            <v>53,39</v>
          </cell>
        </row>
        <row r="5295">
          <cell r="A5295" t="str">
            <v>73655</v>
          </cell>
          <cell r="B5295" t="str">
            <v>Piso em tabua corrida de madeira espessura 2,5cm fixado em pecas de madeira e assentado em argamassa traco 1:4 (cimento/areia)</v>
          </cell>
          <cell r="C5295" t="str">
            <v>m²</v>
          </cell>
          <cell r="D5295" t="str">
            <v>201,71</v>
          </cell>
        </row>
        <row r="5296">
          <cell r="A5296" t="str">
            <v>73734/1</v>
          </cell>
          <cell r="B5296" t="str">
            <v>Piso em taco de madeira 7x21cm, assentado com argamassa traco 1:4 (cimento e areia media)</v>
          </cell>
          <cell r="C5296" t="str">
            <v>m²</v>
          </cell>
          <cell r="D5296" t="str">
            <v>100,58</v>
          </cell>
        </row>
        <row r="5297">
          <cell r="A5297" t="str">
            <v>84181</v>
          </cell>
          <cell r="B5297" t="str">
            <v>Piso em taco de madeira 7x21cm, fixado com cola base de pva</v>
          </cell>
          <cell r="C5297" t="str">
            <v>m²</v>
          </cell>
          <cell r="D5297" t="str">
            <v>79,59</v>
          </cell>
        </row>
        <row r="5298">
          <cell r="A5298" t="str">
            <v>87246</v>
          </cell>
          <cell r="B5298" t="str">
            <v>Revestimento cerâmico para piso com placas tipo esmaltada extra de dimensões 35x35 cm aplicada em ambientes de área menor que 5 m2. Af_06/2014</v>
          </cell>
          <cell r="C5298" t="str">
            <v>m²</v>
          </cell>
          <cell r="D5298" t="str">
            <v>39,84</v>
          </cell>
        </row>
        <row r="5299">
          <cell r="A5299" t="str">
            <v>87247</v>
          </cell>
          <cell r="B5299" t="str">
            <v>Revestimento cerâmico para piso com placas tipo esmaltada extra de dimensões 35x35 cm aplicada em ambientes de área entre 5 m2 e 10 m2. Af_06/2014</v>
          </cell>
          <cell r="C5299" t="str">
            <v>m²</v>
          </cell>
          <cell r="D5299" t="str">
            <v>33,97</v>
          </cell>
        </row>
        <row r="5300">
          <cell r="A5300" t="str">
            <v>87248</v>
          </cell>
          <cell r="B5300" t="str">
            <v>Revestimento cerâmico para piso com placas tipo esmaltada extra de dimensões 35x35 cm aplicada em ambientes de área maior que 10 m2. Af_06/2014</v>
          </cell>
          <cell r="C5300" t="str">
            <v>m²</v>
          </cell>
          <cell r="D5300" t="str">
            <v>29,01</v>
          </cell>
        </row>
        <row r="5301">
          <cell r="A5301" t="str">
            <v>87249</v>
          </cell>
          <cell r="B5301" t="str">
            <v>Revestimento cerâmico para piso com placas tipo esmaltada extra de dimensões 45x45 cm aplicada em ambientes de área menor que 5 m2. Af_06/2014</v>
          </cell>
          <cell r="C5301" t="str">
            <v>m²</v>
          </cell>
          <cell r="D5301" t="str">
            <v>45,42</v>
          </cell>
        </row>
        <row r="5302">
          <cell r="A5302" t="str">
            <v>87250</v>
          </cell>
          <cell r="B5302" t="str">
            <v>Revestimento cerâmico para piso com placas tipo esmaltada extra de dimensões 45x45 cm aplicada em ambientes de área entre 5 m2 e 10 m2. Af_06/2014</v>
          </cell>
          <cell r="C5302" t="str">
            <v>m²</v>
          </cell>
          <cell r="D5302" t="str">
            <v>36,13</v>
          </cell>
        </row>
        <row r="5303">
          <cell r="A5303" t="str">
            <v>87251</v>
          </cell>
          <cell r="B5303" t="str">
            <v>Revestimento cerâmico para piso com placas tipo esmaltada extra de dimensões 45x45 cm aplicada em ambientes de área maior que 10 m2. Af_06/2014</v>
          </cell>
          <cell r="C5303" t="str">
            <v>m²</v>
          </cell>
          <cell r="D5303" t="str">
            <v>29,97</v>
          </cell>
        </row>
        <row r="5304">
          <cell r="A5304" t="str">
            <v>87255</v>
          </cell>
          <cell r="B5304" t="str">
            <v>Revestimento cerâmico para piso com placas tipo esmaltada extra de dimensões 60x60 cm aplicada em ambientes de área menor que 5 m2. Af_06/2014</v>
          </cell>
          <cell r="C5304" t="str">
            <v>m²</v>
          </cell>
          <cell r="D5304" t="str">
            <v>69,55</v>
          </cell>
        </row>
        <row r="5305">
          <cell r="A5305" t="str">
            <v>87256</v>
          </cell>
          <cell r="B5305" t="str">
            <v>Revestimento cerâmico para piso com placas tipo esmaltada extra de dimensões 60x60 cm aplicada em ambientes de área entre 5 m2 e 10 m2. Af_06/2014</v>
          </cell>
          <cell r="C5305" t="str">
            <v>m²</v>
          </cell>
          <cell r="D5305" t="str">
            <v>58,72</v>
          </cell>
        </row>
        <row r="5306">
          <cell r="A5306" t="str">
            <v>87257</v>
          </cell>
          <cell r="B5306" t="str">
            <v>Revestimento cerâmico para piso com placas tipo esmaltada extra de dimensões 60x60 cm aplicada em ambientes de área maior que 10 m2. Af_06/2014</v>
          </cell>
          <cell r="C5306" t="str">
            <v>m²</v>
          </cell>
          <cell r="D5306" t="str">
            <v>51,58</v>
          </cell>
        </row>
        <row r="5307">
          <cell r="A5307" t="str">
            <v>87258</v>
          </cell>
          <cell r="B5307" t="str">
            <v>Revestimento cerâmico para piso com placas tipo porcelanato de dimensões 45x45 cm aplicada em ambientes de área menor que 5 m². Af_06/2014</v>
          </cell>
          <cell r="C5307" t="str">
            <v>m²</v>
          </cell>
          <cell r="D5307" t="str">
            <v>92,04</v>
          </cell>
        </row>
        <row r="5308">
          <cell r="A5308" t="str">
            <v>87259</v>
          </cell>
          <cell r="B5308" t="str">
            <v>Revestimento cerâmico para piso com placas tipo porcelanato de dimensões 45x45 cm aplicada em ambientes de área entre 5 m² e 10 m². Af_06/2014</v>
          </cell>
          <cell r="C5308" t="str">
            <v>m²</v>
          </cell>
          <cell r="D5308" t="str">
            <v>81,81</v>
          </cell>
        </row>
        <row r="5309">
          <cell r="A5309" t="str">
            <v>87260</v>
          </cell>
          <cell r="B5309" t="str">
            <v>Revestimento cerâmico para piso com placas tipo porcelanato de dimensões 45x45 cm aplicada em ambientes de área maior que 10 m². Af_06/2014</v>
          </cell>
          <cell r="C5309" t="str">
            <v>m²</v>
          </cell>
          <cell r="D5309" t="str">
            <v>75,58</v>
          </cell>
        </row>
        <row r="5310">
          <cell r="A5310" t="str">
            <v>87261</v>
          </cell>
          <cell r="B5310" t="str">
            <v>Revestimento cerâmico para piso com placas tipo porcelanato de dimensões 60x60 cm aplicada em ambientes de área menor que 5 m². Af_06/2014</v>
          </cell>
          <cell r="C5310" t="str">
            <v>m²</v>
          </cell>
          <cell r="D5310" t="str">
            <v>104,83</v>
          </cell>
        </row>
        <row r="5311">
          <cell r="A5311" t="str">
            <v>87262</v>
          </cell>
          <cell r="B5311" t="str">
            <v>Revestimento cerâmico para piso com placas tipo porcelanato de dimensões 60x60 cm aplicada em ambientes de área entre 5 m² e 10 m². Af_06/2014</v>
          </cell>
          <cell r="C5311" t="str">
            <v>m²</v>
          </cell>
          <cell r="D5311" t="str">
            <v>93,21</v>
          </cell>
        </row>
        <row r="5312">
          <cell r="A5312" t="str">
            <v>87263</v>
          </cell>
          <cell r="B5312" t="str">
            <v>Revestimento cerâmico para piso com placas tipo porcelanato de dimensões 60x60 cm aplicada em ambientes de área maior que 10 m². Af_06/2014</v>
          </cell>
          <cell r="C5312" t="str">
            <v>m²</v>
          </cell>
          <cell r="D5312" t="str">
            <v>85,88</v>
          </cell>
        </row>
        <row r="5313">
          <cell r="A5313" t="str">
            <v>89046</v>
          </cell>
          <cell r="B5313" t="str">
            <v>(composição representativa) do serviço de revestimento cerâmico para piso com placas tipo grés de dimensões 35x35 cm, para edificação habitacional multifamiliar (prédio). Af_11/2014</v>
          </cell>
          <cell r="C5313" t="str">
            <v>m²</v>
          </cell>
          <cell r="D5313" t="str">
            <v>33,66</v>
          </cell>
        </row>
        <row r="5314">
          <cell r="A5314" t="str">
            <v>89171</v>
          </cell>
          <cell r="B5314" t="str">
            <v>(composição representativa) do serviço de revestimento cerâmico para piso com placas tipo grés de dimensões 35x35 cm, para edificação habitacional unifamiliar (casa) e edificação pública padrão. Af_11/2014</v>
          </cell>
          <cell r="C5314" t="str">
            <v>m²</v>
          </cell>
          <cell r="D5314" t="str">
            <v>31,26</v>
          </cell>
        </row>
        <row r="5315">
          <cell r="A5315" t="str">
            <v>93389</v>
          </cell>
          <cell r="B5315" t="str">
            <v>Revestimento cerâmico para piso com placas tipo esmaltada padrão popular de dimensões 35x35 cm aplicada em ambientes de área menor que 5 m2. Af_06/2014</v>
          </cell>
          <cell r="C5315" t="str">
            <v>m²</v>
          </cell>
          <cell r="D5315" t="str">
            <v>36,72</v>
          </cell>
        </row>
        <row r="5316">
          <cell r="A5316" t="str">
            <v>93390</v>
          </cell>
          <cell r="B5316" t="str">
            <v>Revestimento cerâmico para piso com placas tipo esmaltada padrão popular de dimensões 35x35 cm aplicada em ambientes de área entre 5 m2 e 10 m2. Af_06/2014</v>
          </cell>
          <cell r="C5316" t="str">
            <v>m²</v>
          </cell>
          <cell r="D5316" t="str">
            <v>30,91</v>
          </cell>
        </row>
        <row r="5317">
          <cell r="A5317" t="str">
            <v>93391</v>
          </cell>
          <cell r="B5317" t="str">
            <v>Revestimento cerâmico para piso com placas tipo esmaltada padrão popular de dimensões 35x35 cm aplicada em ambientes de área maior que 10 m2. Af_06/2014</v>
          </cell>
          <cell r="C5317" t="str">
            <v>m²</v>
          </cell>
          <cell r="D5317" t="str">
            <v>25,95</v>
          </cell>
        </row>
        <row r="5318">
          <cell r="A5318" t="str">
            <v>73743/1</v>
          </cell>
          <cell r="B5318" t="str">
            <v>Piso em pedra são tome assentado sobre argamassa 1:3 (cimento e areia) rejuntado com cimento branco</v>
          </cell>
          <cell r="C5318" t="str">
            <v>m²</v>
          </cell>
          <cell r="D5318" t="str">
            <v>201,43</v>
          </cell>
        </row>
        <row r="5319">
          <cell r="A5319" t="str">
            <v>73921/2</v>
          </cell>
          <cell r="B5319" t="str">
            <v>Piso em pedra ardosia assentado sobre argamassa colante rejuntado com cimento comum</v>
          </cell>
          <cell r="C5319" t="str">
            <v>m²</v>
          </cell>
          <cell r="D5319" t="str">
            <v>42,95</v>
          </cell>
        </row>
        <row r="5320">
          <cell r="A5320" t="str">
            <v>84183</v>
          </cell>
          <cell r="B5320" t="str">
            <v>Piso em pedra portuguesa assentado sobre base de areia, rejuntado com cimento comum</v>
          </cell>
          <cell r="C5320" t="str">
            <v>m²</v>
          </cell>
          <cell r="D5320" t="str">
            <v>142,07</v>
          </cell>
        </row>
        <row r="5321">
          <cell r="A5321" t="str">
            <v>98670</v>
          </cell>
          <cell r="B5321" t="str">
            <v>Piso em ladrilho hidráulico aplicado em ambientes internos, incluso aplicação de resina. Af_06/2018</v>
          </cell>
          <cell r="C5321" t="str">
            <v>m²</v>
          </cell>
          <cell r="D5321" t="str">
            <v>134,85</v>
          </cell>
        </row>
        <row r="5322">
          <cell r="A5322" t="str">
            <v>98671</v>
          </cell>
          <cell r="B5322" t="str">
            <v>Piso em granito aplicado em ambientes internos. Af_06/2018</v>
          </cell>
          <cell r="C5322" t="str">
            <v>m²</v>
          </cell>
          <cell r="D5322" t="str">
            <v>143,73</v>
          </cell>
        </row>
        <row r="5323">
          <cell r="A5323" t="str">
            <v>98672</v>
          </cell>
          <cell r="B5323" t="str">
            <v>Piso em mármore aplicado em ambientes internos. Af_06/2018</v>
          </cell>
          <cell r="C5323" t="str">
            <v>m²</v>
          </cell>
          <cell r="D5323" t="str">
            <v>405,62</v>
          </cell>
        </row>
        <row r="5324">
          <cell r="A5324" t="str">
            <v>98673</v>
          </cell>
          <cell r="B5324" t="str">
            <v>Piso vinílico semi-flexível em placas, padrão liso, espessura 3,2 mm, fixado com cola. Af_06/2018</v>
          </cell>
          <cell r="C5324" t="str">
            <v>m²</v>
          </cell>
          <cell r="D5324" t="str">
            <v>139,69</v>
          </cell>
        </row>
        <row r="5325">
          <cell r="A5325" t="str">
            <v>98679</v>
          </cell>
          <cell r="B5325" t="str">
            <v>Piso cimentado, traço 1:3 (cimento e areia), acabamento liso, espessura 2,0 cm, preparo mecânico da argamassa. Af_06/2018</v>
          </cell>
          <cell r="C5325" t="str">
            <v>m²</v>
          </cell>
          <cell r="D5325" t="str">
            <v>23,63</v>
          </cell>
        </row>
        <row r="5326">
          <cell r="A5326" t="str">
            <v>98680</v>
          </cell>
          <cell r="B5326" t="str">
            <v>Piso cimentado, traço 1:3 (cimento e areia), acabamento liso, espessura 3,0 cm, preparo mecânico da argamassa. Af_06/2018</v>
          </cell>
          <cell r="C5326" t="str">
            <v>m²</v>
          </cell>
          <cell r="D5326" t="str">
            <v>29,22</v>
          </cell>
        </row>
        <row r="5327">
          <cell r="A5327" t="str">
            <v>98681</v>
          </cell>
          <cell r="B5327" t="str">
            <v>Piso cimentado, traço 1:3 (cimento e areia), acabamento rústico, espessura 2,0 cm, preparo mecânico da argamassa. Af_06/2018</v>
          </cell>
          <cell r="C5327" t="str">
            <v>m²</v>
          </cell>
          <cell r="D5327" t="str">
            <v>21,81</v>
          </cell>
        </row>
        <row r="5328">
          <cell r="A5328" t="str">
            <v>98682</v>
          </cell>
          <cell r="B5328" t="str">
            <v>Piso cimentado, traço 1:3 (cimento e areia), acabamento rústico, espessura 3,0 cm, preparo mecânico da argamassa. Af_06/2018</v>
          </cell>
          <cell r="C5328" t="str">
            <v>m²</v>
          </cell>
          <cell r="D5328" t="str">
            <v>27,41</v>
          </cell>
        </row>
        <row r="5329">
          <cell r="A5329" t="str">
            <v>98685</v>
          </cell>
          <cell r="B5329" t="str">
            <v>Rodapé em granito, altura 10 cm. Af_06/2018</v>
          </cell>
          <cell r="C5329" t="str">
            <v>m</v>
          </cell>
          <cell r="D5329" t="str">
            <v>27,20</v>
          </cell>
        </row>
        <row r="5330">
          <cell r="A5330" t="str">
            <v>98686</v>
          </cell>
          <cell r="B5330" t="str">
            <v>Rodapé em ladrilho hidráulico, altura 7 cm. Af_06/2018</v>
          </cell>
          <cell r="C5330" t="str">
            <v>m</v>
          </cell>
          <cell r="D5330" t="str">
            <v>32,40</v>
          </cell>
        </row>
        <row r="5331">
          <cell r="A5331" t="str">
            <v>98688</v>
          </cell>
          <cell r="B5331" t="str">
            <v>Rodapé em poliestireno, altura 5 cm. Af_06/2018</v>
          </cell>
          <cell r="C5331" t="str">
            <v>m</v>
          </cell>
          <cell r="D5331" t="str">
            <v>33,89</v>
          </cell>
        </row>
        <row r="5332">
          <cell r="A5332" t="str">
            <v>98689</v>
          </cell>
          <cell r="B5332" t="str">
            <v>Soleira em granito, largura 15 cm, espessura 2,0 cm. Af_06/2018</v>
          </cell>
          <cell r="C5332" t="str">
            <v>m</v>
          </cell>
          <cell r="D5332" t="str">
            <v>40,87</v>
          </cell>
        </row>
        <row r="5333">
          <cell r="A5333" t="str">
            <v>72187</v>
          </cell>
          <cell r="B5333" t="str">
            <v>Piso de borracha frisado, espessura 7mm, assentado com argamassa traco 1:3 (cimento e areia)</v>
          </cell>
          <cell r="C5333" t="str">
            <v>m²</v>
          </cell>
          <cell r="D5333" t="str">
            <v>179,90</v>
          </cell>
        </row>
        <row r="5334">
          <cell r="A5334" t="str">
            <v>72188</v>
          </cell>
          <cell r="B5334" t="str">
            <v>Piso de borracha pastilhado, espessura 7mm, assentado com argamassa traco 1:3 (cimento e areia)</v>
          </cell>
          <cell r="C5334" t="str">
            <v>m²</v>
          </cell>
          <cell r="D5334" t="str">
            <v>179,90</v>
          </cell>
        </row>
        <row r="5335">
          <cell r="A5335" t="str">
            <v>73876/1</v>
          </cell>
          <cell r="B5335" t="str">
            <v>Piso de borracha pastilhado, espessura 7mm, fixado com cola</v>
          </cell>
          <cell r="C5335" t="str">
            <v>m²</v>
          </cell>
          <cell r="D5335" t="str">
            <v>166,46</v>
          </cell>
        </row>
        <row r="5336">
          <cell r="A5336" t="str">
            <v>84186</v>
          </cell>
          <cell r="B5336" t="str">
            <v>Piso de borracha canelada, espessura 3,5mm, fixado com cola</v>
          </cell>
          <cell r="C5336" t="str">
            <v>m²</v>
          </cell>
          <cell r="D5336" t="str">
            <v>73,43</v>
          </cell>
        </row>
        <row r="5337">
          <cell r="A5337" t="str">
            <v>84187</v>
          </cell>
          <cell r="B5337" t="str">
            <v>Assentamento de piso de borracha pastilhada fixado com cola</v>
          </cell>
          <cell r="C5337" t="str">
            <v>m²</v>
          </cell>
          <cell r="D5337" t="str">
            <v>16,07</v>
          </cell>
        </row>
        <row r="5338">
          <cell r="A5338" t="str">
            <v>72136</v>
          </cell>
          <cell r="B5338" t="str">
            <v>Piso industrial de alta resistencia, espessura 8mm, incluso juntas de dilatacao plasticas e polimento mecanizado</v>
          </cell>
          <cell r="C5338" t="str">
            <v>m²</v>
          </cell>
          <cell r="D5338" t="str">
            <v>77,87</v>
          </cell>
        </row>
        <row r="5339">
          <cell r="A5339" t="str">
            <v>72137</v>
          </cell>
          <cell r="B5339" t="str">
            <v>Piso industrial alta resistencia, espessura 12mm, incluso juntas de dilatacao plasticas e polimento mecanizado</v>
          </cell>
          <cell r="C5339" t="str">
            <v>m²</v>
          </cell>
          <cell r="D5339" t="str">
            <v>92,06</v>
          </cell>
        </row>
        <row r="5340">
          <cell r="A5340" t="str">
            <v>72815</v>
          </cell>
          <cell r="B5340" t="str">
            <v>Aplicacao de tinta a base de epoxi sobre piso</v>
          </cell>
          <cell r="C5340" t="str">
            <v>m²</v>
          </cell>
          <cell r="D5340" t="str">
            <v>47,73</v>
          </cell>
        </row>
        <row r="5341">
          <cell r="A5341" t="str">
            <v>84191</v>
          </cell>
          <cell r="B5341" t="str">
            <v>Piso em granilite, marmorite ou granitina espessura 8 mm, incluso juntas de dilatacao plasticas</v>
          </cell>
          <cell r="C5341" t="str">
            <v>m²</v>
          </cell>
          <cell r="D5341" t="str">
            <v>61,27</v>
          </cell>
        </row>
        <row r="5342">
          <cell r="A5342" t="str">
            <v>74111/1</v>
          </cell>
          <cell r="B5342" t="str">
            <v>Soleira / tabeira em marmore branco comum, polido, largura 5 cm, espessura 2 cm, assentada com argamassa colante</v>
          </cell>
          <cell r="C5342" t="str">
            <v>m</v>
          </cell>
          <cell r="D5342" t="str">
            <v>34,58</v>
          </cell>
        </row>
        <row r="5343">
          <cell r="A5343" t="str">
            <v>98695</v>
          </cell>
          <cell r="B5343" t="str">
            <v>Soleira em mármore, largura 15 cm, espessura 2,0 cm. Af_06/2018</v>
          </cell>
          <cell r="C5343" t="str">
            <v>m</v>
          </cell>
          <cell r="D5343" t="str">
            <v>72,79</v>
          </cell>
        </row>
        <row r="5344">
          <cell r="A5344" t="str">
            <v>98697</v>
          </cell>
          <cell r="B5344" t="str">
            <v>Rodapé em mármore, altura 7 cm. Af_06/2018</v>
          </cell>
          <cell r="C5344" t="str">
            <v>m</v>
          </cell>
          <cell r="D5344" t="str">
            <v>48,05</v>
          </cell>
        </row>
        <row r="5345">
          <cell r="A5345" t="str">
            <v>73886/1</v>
          </cell>
          <cell r="B5345" t="str">
            <v>Rodape em madeira, altura 7cm, fixado em pecas de madeira</v>
          </cell>
          <cell r="C5345" t="str">
            <v>m</v>
          </cell>
          <cell r="D5345" t="str">
            <v>12,04</v>
          </cell>
        </row>
        <row r="5346">
          <cell r="A5346" t="str">
            <v>84162</v>
          </cell>
          <cell r="B5346" t="str">
            <v>Rodape em madeira, altura 7cm, fixado com cola</v>
          </cell>
          <cell r="C5346" t="str">
            <v>m</v>
          </cell>
          <cell r="D5346" t="str">
            <v>11,53</v>
          </cell>
        </row>
        <row r="5347">
          <cell r="A5347" t="str">
            <v>88648</v>
          </cell>
          <cell r="B5347" t="str">
            <v>Rodapé cerâmico de 7cm de altura com placas tipo esmaltada extra  de dimensões 35x35cm. Af_06/2014</v>
          </cell>
          <cell r="C5347" t="str">
            <v>m</v>
          </cell>
          <cell r="D5347" t="str">
            <v>4,70</v>
          </cell>
        </row>
        <row r="5348">
          <cell r="A5348" t="str">
            <v>88649</v>
          </cell>
          <cell r="B5348" t="str">
            <v>Rodapé cerâmico de 7cm de altura com placas tipo esmaltada extra de dimensões 45x45cm. Af_06/2014</v>
          </cell>
          <cell r="C5348" t="str">
            <v>m</v>
          </cell>
          <cell r="D5348" t="str">
            <v>5,25</v>
          </cell>
        </row>
        <row r="5349">
          <cell r="A5349" t="str">
            <v>88650</v>
          </cell>
          <cell r="B5349" t="str">
            <v>Rodapé cerâmico de 7cm de altura com placas tipo esmaltada extra de dimensões 60x60cm. Af_06/2014</v>
          </cell>
          <cell r="C5349" t="str">
            <v>m</v>
          </cell>
          <cell r="D5349" t="str">
            <v>9,44</v>
          </cell>
        </row>
        <row r="5350">
          <cell r="A5350" t="str">
            <v>96467</v>
          </cell>
          <cell r="B5350" t="str">
            <v>Rodapé cerâmico de 7cm de altura com placas tipo esmaltada comercial de dimensões 35x35cm (padrao popular). Af_06/2017</v>
          </cell>
          <cell r="C5350" t="str">
            <v>m</v>
          </cell>
          <cell r="D5350" t="str">
            <v>4,34</v>
          </cell>
        </row>
        <row r="5351">
          <cell r="A5351" t="str">
            <v>73850/1</v>
          </cell>
          <cell r="B5351" t="str">
            <v>Rodape em marmorite, altura 10cm</v>
          </cell>
          <cell r="C5351" t="str">
            <v>m</v>
          </cell>
          <cell r="D5351" t="str">
            <v>23,96</v>
          </cell>
        </row>
        <row r="5352">
          <cell r="A5352" t="str">
            <v>84168</v>
          </cell>
          <cell r="B5352" t="str">
            <v>Rodape em ardosia assentado com argamassa traco 1:4 (cimento e areia) altura 10cm</v>
          </cell>
          <cell r="C5352" t="str">
            <v>m</v>
          </cell>
          <cell r="D5352" t="str">
            <v>19,04</v>
          </cell>
        </row>
        <row r="5353">
          <cell r="A5353" t="str">
            <v>68325</v>
          </cell>
          <cell r="B5353" t="str">
            <v>Piso em concreto 20 mpa preparo mecanico, espessura 7cm, incluso selante elastico a base de poliuretano</v>
          </cell>
          <cell r="C5353" t="str">
            <v>m²</v>
          </cell>
          <cell r="D5353" t="str">
            <v>40,15</v>
          </cell>
        </row>
        <row r="5354">
          <cell r="A5354" t="str">
            <v>68333</v>
          </cell>
          <cell r="B5354" t="str">
            <v>Piso em concreto 20 mpa preparo mecanico, espessura 7cm, incluso juntas de dilatacao em madeira</v>
          </cell>
          <cell r="C5354" t="str">
            <v>m²</v>
          </cell>
          <cell r="D5354" t="str">
            <v>42,96</v>
          </cell>
        </row>
        <row r="5355">
          <cell r="A5355" t="str">
            <v>72183</v>
          </cell>
          <cell r="B5355" t="str">
            <v>Piso em concreto 20mpa preparo mecanico, espessura 7 cm, com armacao em tela soldada</v>
          </cell>
          <cell r="C5355" t="str">
            <v>m²</v>
          </cell>
          <cell r="D5355" t="str">
            <v>70,47</v>
          </cell>
        </row>
        <row r="5356">
          <cell r="A5356" t="str">
            <v>84175</v>
          </cell>
          <cell r="B5356" t="str">
            <v>Junta 5x5cm com argamassa traco 1:3 (cimento e areia) para piso em placas</v>
          </cell>
          <cell r="C5356" t="str">
            <v>m</v>
          </cell>
          <cell r="D5356" t="str">
            <v>11,84</v>
          </cell>
        </row>
        <row r="5357">
          <cell r="A5357" t="str">
            <v>84176</v>
          </cell>
          <cell r="B5357" t="str">
            <v>Junta 2,5x2,5cm com argamassa 1:1:3 impermeabilizante de hidro-asfalto cimento e areia para piso em placas</v>
          </cell>
          <cell r="C5357" t="str">
            <v>m</v>
          </cell>
          <cell r="D5357" t="str">
            <v>21,48</v>
          </cell>
        </row>
        <row r="5358">
          <cell r="A5358" t="str">
            <v>94990</v>
          </cell>
          <cell r="B5358" t="str">
            <v>Execução de passeio (calçada) ou piso de concreto com concreto moldado in loco, feito em obra, acabamento convencional, não armado. Af_07/2016</v>
          </cell>
          <cell r="C5358" t="str">
            <v>m³</v>
          </cell>
          <cell r="D5358" t="str">
            <v>503,28</v>
          </cell>
        </row>
        <row r="5359">
          <cell r="A5359" t="str">
            <v>94991</v>
          </cell>
          <cell r="B5359" t="str">
            <v>Execução de passeio (calçada) ou piso de concreto com concreto moldado in loco, usinado, acabamento convencional, não armado. Af_07/2016</v>
          </cell>
          <cell r="C5359" t="str">
            <v>m³</v>
          </cell>
          <cell r="D5359" t="str">
            <v>409,83</v>
          </cell>
        </row>
        <row r="5360">
          <cell r="A5360" t="str">
            <v>94992</v>
          </cell>
          <cell r="B5360" t="str">
            <v>Execução de passeio (calçada) ou piso de concreto com concreto moldado in loco, feito em obra, acabamento convencional, espessura 6 cm, armado. Af_07/2016</v>
          </cell>
          <cell r="C5360" t="str">
            <v>m²</v>
          </cell>
          <cell r="D5360" t="str">
            <v>52,71</v>
          </cell>
        </row>
        <row r="5361">
          <cell r="A5361" t="str">
            <v>94993</v>
          </cell>
          <cell r="B5361" t="str">
            <v>Execução de passeio (calçada) ou piso de concreto com concreto moldado in loco, usinado, acabamento convencional, espessura 6 cm, armado. Af_07/2016</v>
          </cell>
          <cell r="C5361" t="str">
            <v>m²</v>
          </cell>
          <cell r="D5361" t="str">
            <v>47,11</v>
          </cell>
        </row>
        <row r="5362">
          <cell r="A5362" t="str">
            <v>94994</v>
          </cell>
          <cell r="B5362" t="str">
            <v>Execução de passeio (calçada) ou piso de concreto com concreto moldado in loco, feito em obra, acabamento convencional, espessura 8 cm, armado. Af_07/2016</v>
          </cell>
          <cell r="C5362" t="str">
            <v>m²</v>
          </cell>
          <cell r="D5362" t="str">
            <v>64,81</v>
          </cell>
        </row>
        <row r="5363">
          <cell r="A5363" t="str">
            <v>94995</v>
          </cell>
          <cell r="B5363" t="str">
            <v>Execução de passeio (calçada) ou piso de concreto com concreto moldado in loco, usinado, acabamento convencional, espessura 8 cm, armado. Af_07/2016</v>
          </cell>
          <cell r="C5363" t="str">
            <v>m²</v>
          </cell>
          <cell r="D5363" t="str">
            <v>57,33</v>
          </cell>
        </row>
        <row r="5364">
          <cell r="A5364" t="str">
            <v>94996</v>
          </cell>
          <cell r="B5364" t="str">
            <v>Execução de passeio (calçada) ou piso de concreto com concreto moldado in loco, feito em obra, acabamento convencional, espessura 10 cm, armado. Af_07/2016</v>
          </cell>
          <cell r="C5364" t="str">
            <v>m²</v>
          </cell>
          <cell r="D5364" t="str">
            <v>74,90</v>
          </cell>
        </row>
        <row r="5365">
          <cell r="A5365" t="str">
            <v>94997</v>
          </cell>
          <cell r="B5365" t="str">
            <v>Execução de passeio (calçada) ou piso de concreto com concreto moldado in loco, usinado, acabamento convencional, espessura 10 cm, armado. Af_07/2016</v>
          </cell>
          <cell r="C5365" t="str">
            <v>m²</v>
          </cell>
          <cell r="D5365" t="str">
            <v>65,56</v>
          </cell>
        </row>
        <row r="5366">
          <cell r="A5366" t="str">
            <v>94998</v>
          </cell>
          <cell r="B5366" t="str">
            <v>Execução de passeio (calçada) ou piso de concreto com concreto moldado in loco, feito em obra, acabamento convencional, espessura 12 cm, armado. Af_07/2016</v>
          </cell>
          <cell r="C5366" t="str">
            <v>m²</v>
          </cell>
          <cell r="D5366" t="str">
            <v>84,58</v>
          </cell>
        </row>
        <row r="5367">
          <cell r="A5367" t="str">
            <v>94999</v>
          </cell>
          <cell r="B5367" t="str">
            <v>Execução de passeio (calçada) ou piso de concreto com concreto moldado in loco, usinado, acabamento convencional, espessura 12 cm, armado. Af_07/2016</v>
          </cell>
          <cell r="C5367" t="str">
            <v>m²</v>
          </cell>
          <cell r="D5367" t="str">
            <v>73,37</v>
          </cell>
        </row>
        <row r="5368">
          <cell r="A5368" t="str">
            <v>87620</v>
          </cell>
          <cell r="B5368" t="str">
            <v>Contrapiso em argamassa traço 1:4 (cimento e areia), preparo mecânico com betoneira 400 l, aplicado em áreas secas sobre laje, aderido, espessura 2cm. Af_06/2014</v>
          </cell>
          <cell r="C5368" t="str">
            <v>m²</v>
          </cell>
          <cell r="D5368" t="str">
            <v>22,31</v>
          </cell>
        </row>
        <row r="5369">
          <cell r="A5369" t="str">
            <v>87622</v>
          </cell>
          <cell r="B5369" t="str">
            <v>Contrapiso em argamassa traço 1:4 (cimento e areia), preparo manual, aplicado em áreas secas sobre laje, aderido, espessura 2cm. Af_06/2014</v>
          </cell>
          <cell r="C5369" t="str">
            <v>m²</v>
          </cell>
          <cell r="D5369" t="str">
            <v>24,37</v>
          </cell>
        </row>
        <row r="5370">
          <cell r="A5370" t="str">
            <v>87623</v>
          </cell>
          <cell r="B5370" t="str">
            <v>Contrapiso em argamassa pronta, preparo mecânico com misturador 300 kg, aplicado em áreas secas sobre laje, aderido, espessura 2cm. Af_06/2014</v>
          </cell>
          <cell r="C5370" t="str">
            <v>m²</v>
          </cell>
          <cell r="D5370" t="str">
            <v>55,74</v>
          </cell>
        </row>
        <row r="5371">
          <cell r="A5371" t="str">
            <v>87624</v>
          </cell>
          <cell r="B5371" t="str">
            <v>Contrapiso em argamassa pronta, preparo manual, aplicado em áreas secas sobre laje, aderido, espessura 2cm. Af_06/2014</v>
          </cell>
          <cell r="C5371" t="str">
            <v>m²</v>
          </cell>
          <cell r="D5371" t="str">
            <v>60,30</v>
          </cell>
        </row>
        <row r="5372">
          <cell r="A5372" t="str">
            <v>87630</v>
          </cell>
          <cell r="B5372" t="str">
            <v>Contrapiso em argamassa traço 1:4 (cimento e areia), preparo mecânico com betoneira 400 l, aplicado em áreas secas sobre laje, aderido, espessura 3cm. Af_06/2014</v>
          </cell>
          <cell r="C5372" t="str">
            <v>m²</v>
          </cell>
          <cell r="D5372" t="str">
            <v>27,54</v>
          </cell>
        </row>
        <row r="5373">
          <cell r="A5373" t="str">
            <v>87632</v>
          </cell>
          <cell r="B5373" t="str">
            <v>Contrapiso em argamassa traço 1:4 (cimento e areia), preparo manual, aplicado em áreas secas sobre laje, aderido, espessura 3cm. Af_06/2014</v>
          </cell>
          <cell r="C5373" t="str">
            <v>m²</v>
          </cell>
          <cell r="D5373" t="str">
            <v>30,40</v>
          </cell>
        </row>
        <row r="5374">
          <cell r="A5374" t="str">
            <v>87633</v>
          </cell>
          <cell r="B5374" t="str">
            <v>Contrapiso em argamassa pronta, preparo mecânico com misturador 300 kg, aplicado em áreas secas sobre laje, aderido, espessura 3cm. Af_06/2014</v>
          </cell>
          <cell r="C5374" t="str">
            <v>m²</v>
          </cell>
          <cell r="D5374" t="str">
            <v>74,02</v>
          </cell>
        </row>
        <row r="5375">
          <cell r="A5375" t="str">
            <v>87634</v>
          </cell>
          <cell r="B5375" t="str">
            <v>Contrapiso em argamassa pronta, preparo manual, aplicado em áreas secas sobre laje, aderido, espessura 3cm. Af_06/2014</v>
          </cell>
          <cell r="C5375" t="str">
            <v>m²</v>
          </cell>
          <cell r="D5375" t="str">
            <v>80,36</v>
          </cell>
        </row>
        <row r="5376">
          <cell r="A5376" t="str">
            <v>87640</v>
          </cell>
          <cell r="B5376" t="str">
            <v>Contrapiso em argamassa traço 1:4 (cimento e areia), preparo mecânico com betoneira 400 l, aplicado em áreas secas sobre laje, aderido, espessura 4cm. Af_06/2014</v>
          </cell>
          <cell r="C5376" t="str">
            <v>m²</v>
          </cell>
          <cell r="D5376" t="str">
            <v>31,74</v>
          </cell>
        </row>
        <row r="5377">
          <cell r="A5377" t="str">
            <v>87642</v>
          </cell>
          <cell r="B5377" t="str">
            <v>Contrapiso em argamassa traço 1:4 (cimento e areia), preparo manual, aplicado em áreas secas sobre laje, aderido, espessura 4cm. Af_06/2014</v>
          </cell>
          <cell r="C5377" t="str">
            <v>m²</v>
          </cell>
          <cell r="D5377" t="str">
            <v>35,25</v>
          </cell>
        </row>
        <row r="5378">
          <cell r="A5378" t="str">
            <v>87643</v>
          </cell>
          <cell r="B5378" t="str">
            <v>Contrapiso em argamassa pronta, preparo mecânico com misturador 300 kg, aplicado em áreas secas sobre laje, aderido, espessura 4cm. Af_06/2014</v>
          </cell>
          <cell r="C5378" t="str">
            <v>m²</v>
          </cell>
          <cell r="D5378" t="str">
            <v>88,89</v>
          </cell>
        </row>
        <row r="5379">
          <cell r="A5379" t="str">
            <v>87644</v>
          </cell>
          <cell r="B5379" t="str">
            <v>Contrapiso em argamassa pronta, preparo manual, aplicado em áreas secas sobre laje, aderido, espessura 4cm. Af_06/2014</v>
          </cell>
          <cell r="C5379" t="str">
            <v>m²</v>
          </cell>
          <cell r="D5379" t="str">
            <v>96,69</v>
          </cell>
        </row>
        <row r="5380">
          <cell r="A5380" t="str">
            <v>87680</v>
          </cell>
          <cell r="B5380" t="str">
            <v>Contrapiso em argamassa traço 1:4 (cimento e areia), preparo mecânico com betoneira 400 l, aplicado em áreas secas sobre laje, não aderido, espessura 4cm. Af_06/2014</v>
          </cell>
          <cell r="C5380" t="str">
            <v>m²</v>
          </cell>
          <cell r="D5380" t="str">
            <v>26,23</v>
          </cell>
        </row>
        <row r="5381">
          <cell r="A5381" t="str">
            <v>87682</v>
          </cell>
          <cell r="B5381" t="str">
            <v>Contrapiso em argamassa traço 1:4 (cimento e areia), preparo manual, aplicado em áreas secas sobre laje, não aderido, espessura 4cm. Af_06/2014</v>
          </cell>
          <cell r="C5381" t="str">
            <v>m²</v>
          </cell>
          <cell r="D5381" t="str">
            <v>29,74</v>
          </cell>
        </row>
        <row r="5382">
          <cell r="A5382" t="str">
            <v>87683</v>
          </cell>
          <cell r="B5382" t="str">
            <v>Contrapiso em argamassa pronta, preparo mecânico com misturador 300 kg, aplicado em áreas secas sobre laje, não aderido, espessura 4cm. Af_06/2014</v>
          </cell>
          <cell r="C5382" t="str">
            <v>m²</v>
          </cell>
          <cell r="D5382" t="str">
            <v>83,38</v>
          </cell>
        </row>
        <row r="5383">
          <cell r="A5383" t="str">
            <v>87684</v>
          </cell>
          <cell r="B5383" t="str">
            <v>Contrapiso em argamassa pronta, preparo manual, aplicado em áreas secas sobre laje, não aderido, espessura 4cm. Af_06/2014</v>
          </cell>
          <cell r="C5383" t="str">
            <v>m²</v>
          </cell>
          <cell r="D5383" t="str">
            <v>91,18</v>
          </cell>
        </row>
        <row r="5384">
          <cell r="A5384" t="str">
            <v>87690</v>
          </cell>
          <cell r="B5384" t="str">
            <v>Contrapiso em argamassa traço 1:4 (cimento e areia), preparo mecânico com betoneira 400 l, aplicado em áreas secas sobre laje, não aderido, espessura 5cm. Af_06/2014</v>
          </cell>
          <cell r="C5384" t="str">
            <v>m²</v>
          </cell>
          <cell r="D5384" t="str">
            <v>30,56</v>
          </cell>
        </row>
        <row r="5385">
          <cell r="A5385" t="str">
            <v>87692</v>
          </cell>
          <cell r="B5385" t="str">
            <v>Contrapiso em argamassa traço 1:4 (cimento e areia), preparo manual, aplicado em áreas secas sobre laje, não aderido, espessura 5cm. Af_06/2014</v>
          </cell>
          <cell r="C5385" t="str">
            <v>m²</v>
          </cell>
          <cell r="D5385" t="str">
            <v>34,58</v>
          </cell>
        </row>
        <row r="5386">
          <cell r="A5386" t="str">
            <v>87693</v>
          </cell>
          <cell r="B5386" t="str">
            <v>Contrapiso em argamassa pronta, preparo mecânico com misturador 300 kg, aplicado em áreas secas sobre laje, não aderido, espessura 5cm. Af_06/2014</v>
          </cell>
          <cell r="C5386" t="str">
            <v>m²</v>
          </cell>
          <cell r="D5386" t="str">
            <v>96,01</v>
          </cell>
        </row>
        <row r="5387">
          <cell r="A5387" t="str">
            <v>87694</v>
          </cell>
          <cell r="B5387" t="str">
            <v>Contrapiso em argamassa pronta, preparo manual, aplicado em áreas secas sobre laje, não aderido, espessura 5cm. Af_06/2014</v>
          </cell>
          <cell r="C5387" t="str">
            <v>m²</v>
          </cell>
          <cell r="D5387" t="str">
            <v>104,94</v>
          </cell>
        </row>
        <row r="5388">
          <cell r="A5388" t="str">
            <v>87700</v>
          </cell>
          <cell r="B5388" t="str">
            <v>Contrapiso em argamassa traço 1:4 (cimento e areia), preparo mecânico com betoneira 400 l, aplicado em áreas secas sobre laje, não aderido, espessura 6cm. Af_06/2014</v>
          </cell>
          <cell r="C5388" t="str">
            <v>m²</v>
          </cell>
          <cell r="D5388" t="str">
            <v>32,96</v>
          </cell>
        </row>
        <row r="5389">
          <cell r="A5389" t="str">
            <v>87702</v>
          </cell>
          <cell r="B5389" t="str">
            <v>Contrapiso em argamassa traço 1:4 (cimento e areia), preparo manual, aplicado em áreas secas sobre laje, não aderido, espessura 6cm. Af_06/2014</v>
          </cell>
          <cell r="C5389" t="str">
            <v>m²</v>
          </cell>
          <cell r="D5389" t="str">
            <v>37,34</v>
          </cell>
        </row>
        <row r="5390">
          <cell r="A5390" t="str">
            <v>87703</v>
          </cell>
          <cell r="B5390" t="str">
            <v>Contrapiso em argamassa pronta, preparo mecânico com misturador 300 kg, aplicado em áreas secas sobre laje, não aderido, espessura 6cm. Af_06/2014</v>
          </cell>
          <cell r="C5390" t="str">
            <v>m²</v>
          </cell>
          <cell r="D5390" t="str">
            <v>104,24</v>
          </cell>
        </row>
        <row r="5391">
          <cell r="A5391" t="str">
            <v>87704</v>
          </cell>
          <cell r="B5391" t="str">
            <v>Contrapiso em argamassa pronta, preparo manual, aplicado em áreas secas sobre laje, não aderido, espessura 6cm. Af_06/2014</v>
          </cell>
          <cell r="C5391" t="str">
            <v>m²</v>
          </cell>
          <cell r="D5391" t="str">
            <v>113,96</v>
          </cell>
        </row>
        <row r="5392">
          <cell r="A5392" t="str">
            <v>87735</v>
          </cell>
          <cell r="B5392" t="str">
            <v>Contrapiso em argamassa traço 1:4 (cimento e areia), preparo mecânico com betoneira 400 l, aplicado em áreas molhadas sobre laje, aderido, espessura 2cm. Af_06/2014</v>
          </cell>
          <cell r="C5392" t="str">
            <v>m²</v>
          </cell>
          <cell r="D5392" t="str">
            <v>30,96</v>
          </cell>
        </row>
        <row r="5393">
          <cell r="A5393" t="str">
            <v>87737</v>
          </cell>
          <cell r="B5393" t="str">
            <v>Contrapiso em argamassa traço 1:4 (cimento e areia), preparo manual, aplicado em áreas molhadas sobre laje, aderido, espessura 2cm. Af_06/2014</v>
          </cell>
          <cell r="C5393" t="str">
            <v>m²</v>
          </cell>
          <cell r="D5393" t="str">
            <v>33,02</v>
          </cell>
        </row>
        <row r="5394">
          <cell r="A5394" t="str">
            <v>87738</v>
          </cell>
          <cell r="B5394" t="str">
            <v>Contrapiso em argamassa pronta, preparo mecânico com misturador 300 kg, aplicado em áreas molhadas sobre laje, aderido, espessura 2cm. Af_06/2014</v>
          </cell>
          <cell r="C5394" t="str">
            <v>m²</v>
          </cell>
          <cell r="D5394" t="str">
            <v>64,39</v>
          </cell>
        </row>
        <row r="5395">
          <cell r="A5395" t="str">
            <v>87739</v>
          </cell>
          <cell r="B5395" t="str">
            <v>Contrapiso em argamassa pronta, preparo manual, aplicado em áreas molhadas sobre laje, aderido, espessura 2cm. Af_06/2014</v>
          </cell>
          <cell r="C5395" t="str">
            <v>m²</v>
          </cell>
          <cell r="D5395" t="str">
            <v>68,95</v>
          </cell>
        </row>
        <row r="5396">
          <cell r="A5396" t="str">
            <v>87745</v>
          </cell>
          <cell r="B5396" t="str">
            <v>Contrapiso em argamassa traço 1:4 (cimento e areia), preparo mecânico com betoneira 400 l, aplicado em áreas molhadas sobre laje, aderido, espessura 3cm. Af_06/2014</v>
          </cell>
          <cell r="C5396" t="str">
            <v>m²</v>
          </cell>
          <cell r="D5396" t="str">
            <v>36,20</v>
          </cell>
        </row>
        <row r="5397">
          <cell r="A5397" t="str">
            <v>87747</v>
          </cell>
          <cell r="B5397" t="str">
            <v>Contrapiso em argamassa traço 1:4 (cimento e areia), preparo manual, aplicado em áreas molhadas sobre laje, aderido, espessura 3cm. Af_06/2014</v>
          </cell>
          <cell r="C5397" t="str">
            <v>m²</v>
          </cell>
          <cell r="D5397" t="str">
            <v>39,06</v>
          </cell>
        </row>
        <row r="5398">
          <cell r="A5398" t="str">
            <v>87748</v>
          </cell>
          <cell r="B5398" t="str">
            <v>Contrapiso em argamassa pronta, preparo mecânico com misturador 300 kg, aplicado em áreas molhadas sobre laje, aderido, espessura 3cm. Af_06/2014</v>
          </cell>
          <cell r="C5398" t="str">
            <v>m²</v>
          </cell>
          <cell r="D5398" t="str">
            <v>82,68</v>
          </cell>
        </row>
        <row r="5399">
          <cell r="A5399" t="str">
            <v>87749</v>
          </cell>
          <cell r="B5399" t="str">
            <v>Contrapiso em argamassa pronta, preparo manual, aplicado em áreas molhadas sobre laje, aderido, espessura 3cm. Af_06/2014</v>
          </cell>
          <cell r="C5399" t="str">
            <v>m²</v>
          </cell>
          <cell r="D5399" t="str">
            <v>89,02</v>
          </cell>
        </row>
        <row r="5400">
          <cell r="A5400" t="str">
            <v>87755</v>
          </cell>
          <cell r="B5400" t="str">
            <v>Contrapiso em argamassa traço 1:4 (cimento e areia), preparo mecânico com betoneira 400 l, aplicado em áreas molhadas sobre impermeabilização, espessura 3cm. Af_06/2014</v>
          </cell>
          <cell r="C5400" t="str">
            <v>m²</v>
          </cell>
          <cell r="D5400" t="str">
            <v>33,76</v>
          </cell>
        </row>
        <row r="5401">
          <cell r="A5401" t="str">
            <v>87757</v>
          </cell>
          <cell r="B5401" t="str">
            <v>Contrapiso em argamassa traço 1:4 (cimento e areia), preparo manual, aplicado em áreas molhadas sobre impermeabilização, espessura 3cm. Af_06/2014</v>
          </cell>
          <cell r="C5401" t="str">
            <v>m²</v>
          </cell>
          <cell r="D5401" t="str">
            <v>36,62</v>
          </cell>
        </row>
        <row r="5402">
          <cell r="A5402" t="str">
            <v>87758</v>
          </cell>
          <cell r="B5402" t="str">
            <v>Contrapiso em argamassa pronta, preparo mecânico com misturador 300 kg, aplicado em áreas molhadas sobre impermeabilização, espessura 3cm. Af_06/2014</v>
          </cell>
          <cell r="C5402" t="str">
            <v>m²</v>
          </cell>
          <cell r="D5402" t="str">
            <v>80,24</v>
          </cell>
        </row>
        <row r="5403">
          <cell r="A5403" t="str">
            <v>87759</v>
          </cell>
          <cell r="B5403" t="str">
            <v>Contrapiso em argamassa pronta, preparo manual, aplicado em áreas molhadas sobre impermeabilização, espessura 3cm. Af_06/2014</v>
          </cell>
          <cell r="C5403" t="str">
            <v>m²</v>
          </cell>
          <cell r="D5403" t="str">
            <v>86,58</v>
          </cell>
        </row>
        <row r="5404">
          <cell r="A5404" t="str">
            <v>87765</v>
          </cell>
          <cell r="B5404" t="str">
            <v>Contrapiso em argamassa traço 1:4 (cimento e areia), preparo mecânico com betoneira 400 l, aplicado em áreas molhadas sobre impermeabilização, espessura 4cm. Af_06/2014</v>
          </cell>
          <cell r="C5404" t="str">
            <v>m²</v>
          </cell>
          <cell r="D5404" t="str">
            <v>37,97</v>
          </cell>
        </row>
        <row r="5405">
          <cell r="A5405" t="str">
            <v>87767</v>
          </cell>
          <cell r="B5405" t="str">
            <v>Contrapiso em argamassa traço 1:4 (cimento e areia), preparo manual, aplicado em áreas molhadas sobre impermeabilização, espessura 4cm. Af_06/2014</v>
          </cell>
          <cell r="C5405" t="str">
            <v>m²</v>
          </cell>
          <cell r="D5405" t="str">
            <v>41,48</v>
          </cell>
        </row>
        <row r="5406">
          <cell r="A5406" t="str">
            <v>87768</v>
          </cell>
          <cell r="B5406" t="str">
            <v>Contrapiso em argamassa pronta, preparo mecânico com misturador 300 kg, aplicado em áreas molhadas sobre impermeabilização, espessura 4cm. Af_06/2014</v>
          </cell>
          <cell r="C5406" t="str">
            <v>m²</v>
          </cell>
          <cell r="D5406" t="str">
            <v>95,12</v>
          </cell>
        </row>
        <row r="5407">
          <cell r="A5407" t="str">
            <v>87769</v>
          </cell>
          <cell r="B5407" t="str">
            <v>Contrapiso em argamassa pronta, preparo manual, aplicado em áreas molhadas sobre impermeabilização, espessura 4cm. Af_06/2014</v>
          </cell>
          <cell r="C5407" t="str">
            <v>m²</v>
          </cell>
          <cell r="D5407" t="str">
            <v>102,92</v>
          </cell>
        </row>
        <row r="5408">
          <cell r="A5408" t="str">
            <v>88470</v>
          </cell>
          <cell r="B5408" t="str">
            <v>Contrapiso autonivelante, aplicado sobre laje, não aderido, espessura 3cm. Af_06/2014</v>
          </cell>
          <cell r="C5408" t="str">
            <v>m²</v>
          </cell>
          <cell r="D5408" t="str">
            <v>18,34</v>
          </cell>
        </row>
        <row r="5409">
          <cell r="A5409" t="str">
            <v>88471</v>
          </cell>
          <cell r="B5409" t="str">
            <v>Contrapiso autonivelante, aplicado sobre laje, não aderido, espessura 4cm. Af_06/2014</v>
          </cell>
          <cell r="C5409" t="str">
            <v>m²</v>
          </cell>
          <cell r="D5409" t="str">
            <v>22,70</v>
          </cell>
        </row>
        <row r="5410">
          <cell r="A5410" t="str">
            <v>88472</v>
          </cell>
          <cell r="B5410" t="str">
            <v>Contrapiso autonivelante, aplicado sobre laje, não aderido, espessura 5cm. Af_06/2014</v>
          </cell>
          <cell r="C5410" t="str">
            <v>m²</v>
          </cell>
          <cell r="D5410" t="str">
            <v>26,11</v>
          </cell>
        </row>
        <row r="5411">
          <cell r="A5411" t="str">
            <v>88476</v>
          </cell>
          <cell r="B5411" t="str">
            <v>Contrapiso autonivelante, aplicado sobre laje, aderido, espessura 2cm. Af_06/2014</v>
          </cell>
          <cell r="C5411" t="str">
            <v>m²</v>
          </cell>
          <cell r="D5411" t="str">
            <v>14,79</v>
          </cell>
        </row>
        <row r="5412">
          <cell r="A5412" t="str">
            <v>88477</v>
          </cell>
          <cell r="B5412" t="str">
            <v>Contrapiso autonivelante, aplicado sobre laje, aderido, espessura 3cm. Af_06/2014</v>
          </cell>
          <cell r="C5412" t="str">
            <v>m²</v>
          </cell>
          <cell r="D5412" t="str">
            <v>20,42</v>
          </cell>
        </row>
        <row r="5413">
          <cell r="A5413" t="str">
            <v>88478</v>
          </cell>
          <cell r="B5413" t="str">
            <v>Contrapiso autonivelante, aplicado sobre laje, aderido, espessura 4cm. Af_06/2014</v>
          </cell>
          <cell r="C5413" t="str">
            <v>m²</v>
          </cell>
          <cell r="D5413" t="str">
            <v>24,99</v>
          </cell>
        </row>
        <row r="5414">
          <cell r="A5414" t="str">
            <v>90900</v>
          </cell>
          <cell r="B5414" t="str">
            <v>Contrapiso acústico em argamassa traço 1:4 (cimento e areia), preparo mecânico com betoneira 400l, aplicado em áreas secas menores que 15m2, espessura 5cm. Af_10/2014</v>
          </cell>
          <cell r="C5414" t="str">
            <v>m²</v>
          </cell>
          <cell r="D5414" t="str">
            <v>55,61</v>
          </cell>
        </row>
        <row r="5415">
          <cell r="A5415" t="str">
            <v>90902</v>
          </cell>
          <cell r="B5415" t="str">
            <v>Contrapiso acústico em argamassa traço 1:4 (cimento e areia), preparo manual, aplicado em áreas secas menores que 15m2, espessura 5cm. Af_10/2014</v>
          </cell>
          <cell r="C5415" t="str">
            <v>m²</v>
          </cell>
          <cell r="D5415" t="str">
            <v>59,63</v>
          </cell>
        </row>
        <row r="5416">
          <cell r="A5416" t="str">
            <v>90903</v>
          </cell>
          <cell r="B5416" t="str">
            <v>Contrapiso acústico em argamassa pronta, preparo mecânico com misturador 300 kg, aplicado em áreas secas menores que 15m2, espessura 5cm. Af_10/2014</v>
          </cell>
          <cell r="C5416" t="str">
            <v>m²</v>
          </cell>
          <cell r="D5416" t="str">
            <v>121,06</v>
          </cell>
        </row>
        <row r="5417">
          <cell r="A5417" t="str">
            <v>90904</v>
          </cell>
          <cell r="B5417" t="str">
            <v>Contrapiso acústico em argamassa pronta, preparo manual, aplicado em áreas secas menores que 15m2, espessura 5cm. Af_10/2014</v>
          </cell>
          <cell r="C5417" t="str">
            <v>m²</v>
          </cell>
          <cell r="D5417" t="str">
            <v>129,99</v>
          </cell>
        </row>
        <row r="5418">
          <cell r="A5418" t="str">
            <v>90910</v>
          </cell>
          <cell r="B5418" t="str">
            <v>Contrapiso acústico em argamassa traço 1:4 (cimento e areia), preparo mecânico com betoneira 400l, aplicado em áreas secas menores que 15m2, espessura 6cm. Af_10/2014</v>
          </cell>
          <cell r="C5418" t="str">
            <v>m²</v>
          </cell>
          <cell r="D5418" t="str">
            <v>58,79</v>
          </cell>
        </row>
        <row r="5419">
          <cell r="A5419" t="str">
            <v>90912</v>
          </cell>
          <cell r="B5419" t="str">
            <v>Contrapiso acústico em argamassa traço 1:4 (cimento e areia), preparo manual, aplicado em áreas secas menores que 15m2, espessura 6cm. Af_10/2014</v>
          </cell>
          <cell r="C5419" t="str">
            <v>m²</v>
          </cell>
          <cell r="D5419" t="str">
            <v>63,17</v>
          </cell>
        </row>
        <row r="5420">
          <cell r="A5420" t="str">
            <v>90913</v>
          </cell>
          <cell r="B5420" t="str">
            <v>Contrapiso acústico em argamassa pronta, preparo mecânico com misturador 300 kg, aplicado em áreas secas menores que 15m2, espessura 6cm. Af_10/2014</v>
          </cell>
          <cell r="C5420" t="str">
            <v>m²</v>
          </cell>
          <cell r="D5420" t="str">
            <v>130,07</v>
          </cell>
        </row>
        <row r="5421">
          <cell r="A5421" t="str">
            <v>90914</v>
          </cell>
          <cell r="B5421" t="str">
            <v>Contrapiso acústico em argamassa pronta, preparo manual, aplicado em áreas secas menores que 15m2, espessura 6cm. Af_10/2014</v>
          </cell>
          <cell r="C5421" t="str">
            <v>m²</v>
          </cell>
          <cell r="D5421" t="str">
            <v>139,79</v>
          </cell>
        </row>
        <row r="5422">
          <cell r="A5422" t="str">
            <v>90920</v>
          </cell>
          <cell r="B5422" t="str">
            <v>Contrapiso acústico em argamassa traço 1:4 (cimento e areia), preparo mecânico com betoneira 400l, aplicado em áreas secas menores que 15m2, espessura 7cm. Af_10/2014</v>
          </cell>
          <cell r="C5422" t="str">
            <v>m²</v>
          </cell>
          <cell r="D5422" t="str">
            <v>64,67</v>
          </cell>
        </row>
        <row r="5423">
          <cell r="A5423" t="str">
            <v>90922</v>
          </cell>
          <cell r="B5423" t="str">
            <v>Contrapiso acústico em argamassa traço 1:4 (cimento e areia), preparo manual, aplicado em áreas secas menores que 15m2, espessura 7cm. Af_10/2014</v>
          </cell>
          <cell r="C5423" t="str">
            <v>m²</v>
          </cell>
          <cell r="D5423" t="str">
            <v>69,70</v>
          </cell>
        </row>
        <row r="5424">
          <cell r="A5424" t="str">
            <v>90923</v>
          </cell>
          <cell r="B5424" t="str">
            <v>Contrapiso acústico em argamassa pronta, preparo mecânico com misturador 300 kg, aplicado em áreas secas menores que 15m2, espessura 7cm. Af_10/2014</v>
          </cell>
          <cell r="C5424" t="str">
            <v>m²</v>
          </cell>
          <cell r="D5424" t="str">
            <v>146,62</v>
          </cell>
        </row>
        <row r="5425">
          <cell r="A5425" t="str">
            <v>90924</v>
          </cell>
          <cell r="B5425" t="str">
            <v>Contrapiso acústico em argamassa pronta, preparo manual, aplicado em áreas secas menores que 15m2, espessura 7cm. Af_10/2014</v>
          </cell>
          <cell r="C5425" t="str">
            <v>m²</v>
          </cell>
          <cell r="D5425" t="str">
            <v>157,80</v>
          </cell>
        </row>
        <row r="5426">
          <cell r="A5426" t="str">
            <v>90930</v>
          </cell>
          <cell r="B5426" t="str">
            <v>Contrapiso acústico em argamassa traço 1:4 (cimento e areia), preparo mecânico com betoneira 400l, aplicado em áreas secas maiores que 15m2, espessura 5cm. Af_10/2014</v>
          </cell>
          <cell r="C5426" t="str">
            <v>m²</v>
          </cell>
          <cell r="D5426" t="str">
            <v>50,13</v>
          </cell>
        </row>
        <row r="5427">
          <cell r="A5427" t="str">
            <v>90932</v>
          </cell>
          <cell r="B5427" t="str">
            <v>Contrapiso acústico em argamassa traço 1:4 (cimento e areia), preparo manual, aplicado em áreas secas maiores que 15m2, espessura 5cm. Af_10/2014</v>
          </cell>
          <cell r="C5427" t="str">
            <v>m²</v>
          </cell>
          <cell r="D5427" t="str">
            <v>54,15</v>
          </cell>
        </row>
        <row r="5428">
          <cell r="A5428" t="str">
            <v>90933</v>
          </cell>
          <cell r="B5428" t="str">
            <v>Contrapiso acústico em argamassa pronta, preparo mecânico com misturador 300 kg, aplicado em áreas secas maiores que 15m2, espessura 5cm. Af_10/2014</v>
          </cell>
          <cell r="C5428" t="str">
            <v>m²</v>
          </cell>
          <cell r="D5428" t="str">
            <v>115,58</v>
          </cell>
        </row>
        <row r="5429">
          <cell r="A5429" t="str">
            <v>90934</v>
          </cell>
          <cell r="B5429" t="str">
            <v>Contrapiso acústico em argamassa pronta, preparo manual, aplicado em áreas secas maiores que 15m2, espessura 5cm. Af_10/2014</v>
          </cell>
          <cell r="C5429" t="str">
            <v>m²</v>
          </cell>
          <cell r="D5429" t="str">
            <v>124,51</v>
          </cell>
        </row>
        <row r="5430">
          <cell r="A5430" t="str">
            <v>90940</v>
          </cell>
          <cell r="B5430" t="str">
            <v>Contrapiso acústico em argamassa traço 1:4 (cimento e areia), preparo mecânico com betoneira 400l, aplicado em áreas secas maiores que 15m2, espessura 6cm. Af_10/2014</v>
          </cell>
          <cell r="C5430" t="str">
            <v>m²</v>
          </cell>
          <cell r="D5430" t="str">
            <v>53,33</v>
          </cell>
        </row>
        <row r="5431">
          <cell r="A5431" t="str">
            <v>90942</v>
          </cell>
          <cell r="B5431" t="str">
            <v>Contrapiso acústico em argamassa traço 1:4 (cimento e areia), preparo manual, aplicado em áreas secas maiores que 15m2, espessura 6cm. Af_10/2014</v>
          </cell>
          <cell r="C5431" t="str">
            <v>m²</v>
          </cell>
          <cell r="D5431" t="str">
            <v>57,71</v>
          </cell>
        </row>
        <row r="5432">
          <cell r="A5432" t="str">
            <v>90943</v>
          </cell>
          <cell r="B5432" t="str">
            <v>Contrapiso acústico em argamassa pronta, preparo mecânico com misturador 300 kg, aplicado em áreas secas maiores que 15m2, espessura 6cm. Af_10/2014</v>
          </cell>
          <cell r="C5432" t="str">
            <v>m²</v>
          </cell>
          <cell r="D5432" t="str">
            <v>124,61</v>
          </cell>
        </row>
        <row r="5433">
          <cell r="A5433" t="str">
            <v>90944</v>
          </cell>
          <cell r="B5433" t="str">
            <v>Contrapiso acústico em argamassa pronta, preparo manual, aplicado em áreas secas maiores que 15m2, espessura 6cm. Af_10/2014</v>
          </cell>
          <cell r="C5433" t="str">
            <v>m²</v>
          </cell>
          <cell r="D5433" t="str">
            <v>134,33</v>
          </cell>
        </row>
        <row r="5434">
          <cell r="A5434" t="str">
            <v>90950</v>
          </cell>
          <cell r="B5434" t="str">
            <v>Contrapiso acústico em argamassa traço 1:4 (cimento e areia), preparo mecânico com betoneira 400l, aplicado em áreas secas maiores que 15m2, espessura 7cm. Af_10/2014</v>
          </cell>
          <cell r="C5434" t="str">
            <v>m²</v>
          </cell>
          <cell r="D5434" t="str">
            <v>59,19</v>
          </cell>
        </row>
        <row r="5435">
          <cell r="A5435" t="str">
            <v>90952</v>
          </cell>
          <cell r="B5435" t="str">
            <v>Contrapiso acústico em argamassa traço 1:4 (cimento e areia), preparo manual, aplicado em áreas secas maiores que 15m2, espessura 7cm. Af_10/2014</v>
          </cell>
          <cell r="C5435" t="str">
            <v>m²</v>
          </cell>
          <cell r="D5435" t="str">
            <v>64,22</v>
          </cell>
        </row>
        <row r="5436">
          <cell r="A5436" t="str">
            <v>90953</v>
          </cell>
          <cell r="B5436" t="str">
            <v>Contrapiso acústico em argamassa pronta, preparo mecânico com misturador 300 kg, aplicado em áreas secas maiores que 15m2, espessura 7cm. Af_10/2014</v>
          </cell>
          <cell r="C5436" t="str">
            <v>m²</v>
          </cell>
          <cell r="D5436" t="str">
            <v>141,14</v>
          </cell>
        </row>
        <row r="5437">
          <cell r="A5437" t="str">
            <v>90954</v>
          </cell>
          <cell r="B5437" t="str">
            <v>Contrapiso acústico em argamassa pronta, preparo manual, aplicado em áreas secas maiores que 15m2, espessura 7cm. Af_10/2014</v>
          </cell>
          <cell r="C5437" t="str">
            <v>m²</v>
          </cell>
          <cell r="D5437" t="str">
            <v>152,32</v>
          </cell>
        </row>
        <row r="5438">
          <cell r="A5438" t="str">
            <v>94438</v>
          </cell>
          <cell r="B5438" t="str">
            <v>(composição representativa) do serviço de contrapiso em argamassa traço 1:4 (cim e areia), em betoneira 400 l, espessura 3 cm áreas secas e 3 cm áreas molhadas, para edificação habitacional unifamiliar (casa) e edificação pública padrão. Af_11/2014</v>
          </cell>
          <cell r="C5438" t="str">
            <v>m²</v>
          </cell>
          <cell r="D5438" t="str">
            <v>30,26</v>
          </cell>
        </row>
        <row r="5439">
          <cell r="A5439" t="str">
            <v>94439</v>
          </cell>
          <cell r="B543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39" t="str">
            <v>m²</v>
          </cell>
          <cell r="D5439" t="str">
            <v>33,63</v>
          </cell>
        </row>
        <row r="5440">
          <cell r="A5440" t="str">
            <v>94779</v>
          </cell>
          <cell r="B5440" t="str">
            <v>(composição representativa) do serviço de contrapiso em argamassa traço 1:4 (cim e areia), em betoneira 400 l, espessura 3 cm áreas secas e 3 cm áreas molhadas, para edificação habitacional multifamiliar (prédio). Af_11/2014</v>
          </cell>
          <cell r="C5440" t="str">
            <v>m²</v>
          </cell>
          <cell r="D5440" t="str">
            <v>29,20</v>
          </cell>
        </row>
        <row r="5441">
          <cell r="A5441" t="str">
            <v>94782</v>
          </cell>
          <cell r="B544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41" t="str">
            <v>m²</v>
          </cell>
          <cell r="D5441" t="str">
            <v>32,93</v>
          </cell>
        </row>
        <row r="5442">
          <cell r="A5442" t="str">
            <v>72190</v>
          </cell>
          <cell r="B5442" t="str">
            <v>Rodape borracha liso, altura = 7cm, espessura = 2 mm, para argamassa</v>
          </cell>
          <cell r="C5442" t="str">
            <v>m</v>
          </cell>
          <cell r="D5442" t="str">
            <v>31,19</v>
          </cell>
        </row>
        <row r="5443">
          <cell r="A5443" t="str">
            <v>87871</v>
          </cell>
          <cell r="B5443" t="str">
            <v>Chapisco aplicado somente em estruturas de concreto em alvenarias internas, com desempenadeira dentada. Argamassa industrializada com preparo manual. Af_06/2014</v>
          </cell>
          <cell r="C5443" t="str">
            <v>m²</v>
          </cell>
          <cell r="D5443" t="str">
            <v>15,95</v>
          </cell>
        </row>
        <row r="5444">
          <cell r="A5444" t="str">
            <v>87872</v>
          </cell>
          <cell r="B5444" t="str">
            <v>Chapisco aplicado somente em estruturas de concreto em alvenarias internas, com desempenadeira dentada.  Argamassa industrializada com preparo em misturador 300 kg. Af_06/2014</v>
          </cell>
          <cell r="C5444" t="str">
            <v>m²</v>
          </cell>
          <cell r="D5444" t="str">
            <v>15,42</v>
          </cell>
        </row>
        <row r="5445">
          <cell r="A5445" t="str">
            <v>87873</v>
          </cell>
          <cell r="B5445" t="str">
            <v>Chapisco aplicado em alvenarias e estruturas de concreto internas, com rolo para textura acrílica.  Argamassa traço 1:4 e emulsão polimérica (adesivo) com preparo manual. Af_06/2014</v>
          </cell>
          <cell r="C5445" t="str">
            <v>m²</v>
          </cell>
          <cell r="D5445" t="str">
            <v>3,54</v>
          </cell>
        </row>
        <row r="5446">
          <cell r="A5446" t="str">
            <v>87874</v>
          </cell>
          <cell r="B5446" t="str">
            <v>Chapisco aplicado em alvenarias e estruturas de concreto internas, com rolo para textura acrílica.  Argamassa traço 1:4 e emulsão polimérica (adesivo) com preparo em betoneira 400l. Af_06/2014</v>
          </cell>
          <cell r="C5446" t="str">
            <v>m²</v>
          </cell>
          <cell r="D5446" t="str">
            <v>3,45</v>
          </cell>
        </row>
        <row r="5447">
          <cell r="A5447" t="str">
            <v>87876</v>
          </cell>
          <cell r="B5447" t="str">
            <v>Chapisco aplicado em alvenarias e estruturas de concreto internas, com rolo para textura acrílica.  Argamassa industrializada com preparo manual. Af_06/2014</v>
          </cell>
          <cell r="C5447" t="str">
            <v>m²</v>
          </cell>
          <cell r="D5447" t="str">
            <v>8,47</v>
          </cell>
        </row>
        <row r="5448">
          <cell r="A5448" t="str">
            <v>87877</v>
          </cell>
          <cell r="B5448" t="str">
            <v>Chapisco aplicado em alvenarias e estruturas de concreto internas, com rolo para textura acrílica.  Argamassa industrializada com preparo em misturador 300 kg. Af_06/2014</v>
          </cell>
          <cell r="C5448" t="str">
            <v>m²</v>
          </cell>
          <cell r="D5448" t="str">
            <v>8,24</v>
          </cell>
        </row>
        <row r="5449">
          <cell r="A5449" t="str">
            <v>87878</v>
          </cell>
          <cell r="B5449" t="str">
            <v>Chapisco aplicado em alvenarias e estruturas de concreto internas, com colher de pedreiro.  Argamassa traço 1:3 com preparo manual. Af_06/2014</v>
          </cell>
          <cell r="C5449" t="str">
            <v>m²</v>
          </cell>
          <cell r="D5449" t="str">
            <v>3,21</v>
          </cell>
        </row>
        <row r="5450">
          <cell r="A5450" t="str">
            <v>87879</v>
          </cell>
          <cell r="B5450" t="str">
            <v>Chapisco aplicado em alvenarias e estruturas de concreto internas, com colher de pedreiro.  Argamassa traço 1:3 com preparo em betoneira 400l. Af_06/2014</v>
          </cell>
          <cell r="C5450" t="str">
            <v>m²</v>
          </cell>
          <cell r="D5450" t="str">
            <v>2,90</v>
          </cell>
        </row>
        <row r="5451">
          <cell r="A5451" t="str">
            <v>87881</v>
          </cell>
          <cell r="B5451" t="str">
            <v>Chapisco aplicado no teto, com rolo para textura acrílica. Argamassa traço 1:4 e emulsão polimérica (adesivo) com preparo manual. Af_06/2014</v>
          </cell>
          <cell r="C5451" t="str">
            <v>m²</v>
          </cell>
          <cell r="D5451" t="str">
            <v>3,45</v>
          </cell>
        </row>
        <row r="5452">
          <cell r="A5452" t="str">
            <v>87882</v>
          </cell>
          <cell r="B5452" t="str">
            <v>Chapisco aplicado no teto, com rolo para textura acrílica. Argamassa traço 1:4 e emulsão polimérica (adesivo) com preparo em betoneira 400l. Af_06/2014</v>
          </cell>
          <cell r="C5452" t="str">
            <v>m²</v>
          </cell>
          <cell r="D5452" t="str">
            <v>3,36</v>
          </cell>
        </row>
        <row r="5453">
          <cell r="A5453" t="str">
            <v>87884</v>
          </cell>
          <cell r="B5453" t="str">
            <v>Chapisco aplicado no teto, com rolo para textura acrílica. Argamassa industrializada com preparo manual. Af_06/2014</v>
          </cell>
          <cell r="C5453" t="str">
            <v>m²</v>
          </cell>
          <cell r="D5453" t="str">
            <v>8,38</v>
          </cell>
        </row>
        <row r="5454">
          <cell r="A5454" t="str">
            <v>87885</v>
          </cell>
          <cell r="B5454" t="str">
            <v>Chapisco aplicado no teto, com rolo para textura acrílica. Argamassa industrializada com preparo em misturador 300 kg. Af_06/2014</v>
          </cell>
          <cell r="C5454" t="str">
            <v>m²</v>
          </cell>
          <cell r="D5454" t="str">
            <v>8,15</v>
          </cell>
        </row>
        <row r="5455">
          <cell r="A5455" t="str">
            <v>87886</v>
          </cell>
          <cell r="B5455" t="str">
            <v>Chapisco aplicado no teto, com desempenadeira dentada. Argamassa industrializada com preparo manual. Af_06/2014</v>
          </cell>
          <cell r="C5455" t="str">
            <v>m²</v>
          </cell>
          <cell r="D5455" t="str">
            <v>21,50</v>
          </cell>
        </row>
        <row r="5456">
          <cell r="A5456" t="str">
            <v>87887</v>
          </cell>
          <cell r="B5456" t="str">
            <v>Chapisco aplicado no teto, com desempenadeira dentada. Argamassa industrializada com preparo em misturador 300 kg. Af_06/2014</v>
          </cell>
          <cell r="C5456" t="str">
            <v>m²</v>
          </cell>
          <cell r="D5456" t="str">
            <v>20,97</v>
          </cell>
        </row>
        <row r="5457">
          <cell r="A5457" t="str">
            <v>87888</v>
          </cell>
          <cell r="B5457" t="str">
            <v>Chapisco aplicado em alvenaria (sem presença de vãos) e estruturas de concreto de fachada, com rolo para textura acrílica.  Argamassa traço 1:4 e emulsão polimérica (adesivo) com preparo manual. Af_06/2014</v>
          </cell>
          <cell r="C5457" t="str">
            <v>m²</v>
          </cell>
          <cell r="D5457" t="str">
            <v>4,68</v>
          </cell>
        </row>
        <row r="5458">
          <cell r="A5458" t="str">
            <v>87889</v>
          </cell>
          <cell r="B5458" t="str">
            <v>Chapisco aplicado em alvenaria (sem presença de vãos) e estruturas de concreto de fachada, com rolo para textura acrílica.  Argamassa traço 1:4 e emulsão polimérica (adesivo) com preparo em betoneira 400l. Af_06/2014</v>
          </cell>
          <cell r="C5458" t="str">
            <v>m²</v>
          </cell>
          <cell r="D5458" t="str">
            <v>4,59</v>
          </cell>
        </row>
        <row r="5459">
          <cell r="A5459" t="str">
            <v>87891</v>
          </cell>
          <cell r="B5459" t="str">
            <v>Chapisco aplicado em alvenaria (sem presença de vãos) e estruturas de concreto de fachada, com rolo para textura acrílica.  Argamassa industrializada com preparo manual. Af_06/2014</v>
          </cell>
          <cell r="C5459" t="str">
            <v>m²</v>
          </cell>
          <cell r="D5459" t="str">
            <v>9,61</v>
          </cell>
        </row>
        <row r="5460">
          <cell r="A5460" t="str">
            <v>87892</v>
          </cell>
          <cell r="B5460" t="str">
            <v>Chapisco aplicado em alvenaria (sem presença de vãos) e estruturas de concreto de fachada, com rolo para textura acrílica.  Argamassa industrializada com preparo em misturador 300 kg. Af_06/2014</v>
          </cell>
          <cell r="C5460" t="str">
            <v>m²</v>
          </cell>
          <cell r="D5460" t="str">
            <v>9,38</v>
          </cell>
        </row>
        <row r="5461">
          <cell r="A5461" t="str">
            <v>87893</v>
          </cell>
          <cell r="B5461" t="str">
            <v>Chapisco aplicado em alvenaria (sem presença de vãos) e estruturas de concreto de fachada, com colher de pedreiro.  Argamassa traço 1:3 com preparo manual. Af_06/2014</v>
          </cell>
          <cell r="C5461" t="str">
            <v>m²</v>
          </cell>
          <cell r="D5461" t="str">
            <v>5,19</v>
          </cell>
        </row>
        <row r="5462">
          <cell r="A5462" t="str">
            <v>87894</v>
          </cell>
          <cell r="B5462" t="str">
            <v>Chapisco aplicado em alvenaria (sem presença de vãos) e estruturas de concreto de fachada, com colher de pedreiro.  Argamassa traço 1:3 com preparo em betoneira 400l. Af_06/2014</v>
          </cell>
          <cell r="C5462" t="str">
            <v>m²</v>
          </cell>
          <cell r="D5462" t="str">
            <v>4,88</v>
          </cell>
        </row>
        <row r="5463">
          <cell r="A5463" t="str">
            <v>87896</v>
          </cell>
          <cell r="B5463" t="str">
            <v>Chapisco aplicado em alvenaria (sem presença de vãos) e estruturas de concreto de fachada, com equipamento de projeção.  Argamassa traço 1:3 com preparo manual. Af_06/2014</v>
          </cell>
          <cell r="C5463" t="str">
            <v>m²</v>
          </cell>
          <cell r="D5463" t="str">
            <v>4,55</v>
          </cell>
        </row>
        <row r="5464">
          <cell r="A5464" t="str">
            <v>87897</v>
          </cell>
          <cell r="B5464" t="str">
            <v>Chapisco aplicado em alvenaria (sem presença de vãos) e estruturas de concreto de fachada, com equipamento de projeção.  Argamassa traço 1:3 com preparo em betoneira 400 l. Af_06/2014</v>
          </cell>
          <cell r="C5464" t="str">
            <v>m²</v>
          </cell>
          <cell r="D5464" t="str">
            <v>4,24</v>
          </cell>
        </row>
        <row r="5465">
          <cell r="A5465" t="str">
            <v>87899</v>
          </cell>
          <cell r="B5465" t="str">
            <v>Chapisco aplicado em alvenaria (com presença de vãos) e estruturas de concreto de fachada, com rolo para textura acrílica.  Argamassa traço 1:4 e emulsão polimérica (adesivo) com preparo manual. Af_06/2014</v>
          </cell>
          <cell r="C5465" t="str">
            <v>m²</v>
          </cell>
          <cell r="D5465" t="str">
            <v>5,70</v>
          </cell>
        </row>
        <row r="5466">
          <cell r="A5466" t="str">
            <v>87900</v>
          </cell>
          <cell r="B5466" t="str">
            <v>Chapisco aplicado em alvenaria (com presença de vãos) e estruturas de concreto de fachada, com rolo para textura acrílica.  Argamassa traço 1:4 e emulsão polimérica (adesivo) com preparo em betoneira 400l. Af_06/2014</v>
          </cell>
          <cell r="C5466" t="str">
            <v>m²</v>
          </cell>
          <cell r="D5466" t="str">
            <v>5,61</v>
          </cell>
        </row>
        <row r="5467">
          <cell r="A5467" t="str">
            <v>87902</v>
          </cell>
          <cell r="B5467" t="str">
            <v>Chapisco aplicado em alvenaria (com presença de vãos) e estruturas de concreto de fachada, com rolo para textura acrílica.  Argamassa industrializada com preparo manual. Af_06/2014</v>
          </cell>
          <cell r="C5467" t="str">
            <v>m²</v>
          </cell>
          <cell r="D5467" t="str">
            <v>10,63</v>
          </cell>
        </row>
        <row r="5468">
          <cell r="A5468" t="str">
            <v>87903</v>
          </cell>
          <cell r="B5468" t="str">
            <v>Chapisco aplicado em alvenaria (com presença de vãos) e estruturas de concreto de fachada, com rolo para textura acrílica.  Argamassa industrializada com preparo em misturador 300 kg. Af_06/2014</v>
          </cell>
          <cell r="C5468" t="str">
            <v>m²</v>
          </cell>
          <cell r="D5468" t="str">
            <v>10,40</v>
          </cell>
        </row>
        <row r="5469">
          <cell r="A5469" t="str">
            <v>87904</v>
          </cell>
          <cell r="B5469" t="str">
            <v>Chapisco aplicado em alvenaria (com presença de vãos) e estruturas de concreto de fachada, com colher de pedreiro.  Argamassa traço 1:3 com preparo manual. Af_06/2014</v>
          </cell>
          <cell r="C5469" t="str">
            <v>m²</v>
          </cell>
          <cell r="D5469" t="str">
            <v>6,88</v>
          </cell>
        </row>
        <row r="5470">
          <cell r="A5470" t="str">
            <v>87905</v>
          </cell>
          <cell r="B5470" t="str">
            <v>Chapisco aplicado em alvenaria (com presença de vãos) e estruturas de concreto de fachada, com colher de pedreiro.  Argamassa traço 1:3 com preparo em betoneira 400l. Af_06/2014</v>
          </cell>
          <cell r="C5470" t="str">
            <v>m²</v>
          </cell>
          <cell r="D5470" t="str">
            <v>6,57</v>
          </cell>
        </row>
        <row r="5471">
          <cell r="A5471" t="str">
            <v>87907</v>
          </cell>
          <cell r="B5471" t="str">
            <v>Chapisco aplicado em alvenaria (com presença de vãos) e estruturas de concreto de fachada, com equipamento de projeção.  Argamassa traço 1:3 com preparo manual. Af_06/2014</v>
          </cell>
          <cell r="C5471" t="str">
            <v>m²</v>
          </cell>
          <cell r="D5471" t="str">
            <v>5,98</v>
          </cell>
        </row>
        <row r="5472">
          <cell r="A5472" t="str">
            <v>87908</v>
          </cell>
          <cell r="B5472" t="str">
            <v>Chapisco aplicado em alvenaria (com presença de vãos) e estruturas de concreto de fachada, com equipamento de projeção.  Argamassa traço 1:3 com preparo em betoneira 400 l. Af_06/2014</v>
          </cell>
          <cell r="C5472" t="str">
            <v>m²</v>
          </cell>
          <cell r="D5472" t="str">
            <v>5,67</v>
          </cell>
        </row>
        <row r="5473">
          <cell r="A5473" t="str">
            <v>87910</v>
          </cell>
          <cell r="B5473" t="str">
            <v>Chapisco aplicado somente na estrutura de concreto da fachada, com desempenadeira dentada. Argamassa industrializada com preparo manual. Af_06/2014</v>
          </cell>
          <cell r="C5473" t="str">
            <v>m²</v>
          </cell>
          <cell r="D5473" t="str">
            <v>21,15</v>
          </cell>
        </row>
        <row r="5474">
          <cell r="A5474" t="str">
            <v>87911</v>
          </cell>
          <cell r="B5474" t="str">
            <v>Chapisco aplicado somente na estrutura de concreto da fachada, com desempenadeira dentada. Argamassa industrializada com preparo em misturador 300 kg. Af_06/2014</v>
          </cell>
          <cell r="C5474" t="str">
            <v>m²</v>
          </cell>
          <cell r="D5474" t="str">
            <v>20,62</v>
          </cell>
        </row>
        <row r="5475">
          <cell r="A5475" t="str">
            <v>5991</v>
          </cell>
          <cell r="B5475" t="str">
            <v>Barra lisa com argamassa traco 1:4 (cimento e areia grossa), espessura 2,0cm, incluso aditivo impermeabilizante, preparo mecanico da argamassa</v>
          </cell>
          <cell r="C5475" t="str">
            <v>m²</v>
          </cell>
          <cell r="D5475" t="str">
            <v>41,50</v>
          </cell>
        </row>
        <row r="5476">
          <cell r="A5476" t="str">
            <v>84023</v>
          </cell>
          <cell r="B5476" t="str">
            <v>Barra lisa traco 1:3 (cimento e areia media), espessura 1,5cm, preparo manual da argamassa</v>
          </cell>
          <cell r="C5476" t="str">
            <v>m²</v>
          </cell>
          <cell r="D5476" t="str">
            <v>38,34</v>
          </cell>
        </row>
        <row r="5477">
          <cell r="A5477" t="str">
            <v>84024</v>
          </cell>
          <cell r="B5477" t="str">
            <v>Barra lisa traco 1:3 (cimento e areia media), espessura 1,0cm, preparo manual da argamassa</v>
          </cell>
          <cell r="C5477" t="str">
            <v>m²</v>
          </cell>
          <cell r="D5477" t="str">
            <v>36,60</v>
          </cell>
        </row>
        <row r="5478">
          <cell r="A5478" t="str">
            <v>84026</v>
          </cell>
          <cell r="B5478" t="str">
            <v>Barra lisa traco 1:4 (cimento e areia media), espessura 2,0cm, preparo manual da argamassa</v>
          </cell>
          <cell r="C5478" t="str">
            <v>m²</v>
          </cell>
          <cell r="D5478" t="str">
            <v>44,85</v>
          </cell>
        </row>
        <row r="5479">
          <cell r="A5479" t="str">
            <v>84027</v>
          </cell>
          <cell r="B5479" t="str">
            <v>Barra lisa traco 1:3 (cimento e areia media), espessura 0,5cm, preparo manual da argamassa</v>
          </cell>
          <cell r="C5479" t="str">
            <v>m²</v>
          </cell>
          <cell r="D5479" t="str">
            <v>31,23</v>
          </cell>
        </row>
        <row r="5480">
          <cell r="A5480" t="str">
            <v>84028</v>
          </cell>
          <cell r="B5480" t="str">
            <v>Barra lisa traco 1:4 (cimento e areia media), com corante amarelo, espessura 2,0cm, preparo manual da argamassa</v>
          </cell>
          <cell r="C5480" t="str">
            <v>m²</v>
          </cell>
          <cell r="D5480" t="str">
            <v>50,32</v>
          </cell>
        </row>
        <row r="5481">
          <cell r="A5481" t="str">
            <v>84072</v>
          </cell>
          <cell r="B5481" t="str">
            <v>Barra lisa traco 1:3 (cimento e areia media nao peneirada), incluso aditivo impermeabilizante, espessura 0,5cm, preparo manual da argamassa</v>
          </cell>
          <cell r="C5481" t="str">
            <v>m²</v>
          </cell>
          <cell r="D5481" t="str">
            <v>31,66</v>
          </cell>
        </row>
        <row r="5482">
          <cell r="A5482" t="str">
            <v>87411</v>
          </cell>
          <cell r="B5482" t="str">
            <v>Aplicação manual de gesso desempenado (sem taliscas) em teto de ambientes de área maior que 10m², espessura de 0,5cm. Af_06/2014</v>
          </cell>
          <cell r="C5482" t="str">
            <v>m²</v>
          </cell>
          <cell r="D5482" t="str">
            <v>10,59</v>
          </cell>
        </row>
        <row r="5483">
          <cell r="A5483" t="str">
            <v>87412</v>
          </cell>
          <cell r="B5483" t="str">
            <v>Aplicação manual de gesso desempenado (sem taliscas) em teto de ambientes de área entre 5m² e 10m², espessura de 0,5cm. Af_06/2014</v>
          </cell>
          <cell r="C5483" t="str">
            <v>m²</v>
          </cell>
          <cell r="D5483" t="str">
            <v>15,22</v>
          </cell>
        </row>
        <row r="5484">
          <cell r="A5484" t="str">
            <v>87413</v>
          </cell>
          <cell r="B5484" t="str">
            <v>Aplicação manual de gesso desempenado (sem taliscas) em teto de ambientes de área menor que 5m², espessura de 0,5cm. Af_06/2014</v>
          </cell>
          <cell r="C5484" t="str">
            <v>m²</v>
          </cell>
          <cell r="D5484" t="str">
            <v>17,86</v>
          </cell>
        </row>
        <row r="5485">
          <cell r="A5485" t="str">
            <v>87414</v>
          </cell>
          <cell r="B5485" t="str">
            <v>Aplicação manual de gesso desempenado (sem taliscas) em teto de ambientes de área maior que 10m², espessura de 1,0cm. Af_06/2014</v>
          </cell>
          <cell r="C5485" t="str">
            <v>m²</v>
          </cell>
          <cell r="D5485" t="str">
            <v>15,66</v>
          </cell>
        </row>
        <row r="5486">
          <cell r="A5486" t="str">
            <v>87415</v>
          </cell>
          <cell r="B5486" t="str">
            <v>Aplicação manual de gesso desempenado (sem taliscas) em teto de ambientes de área entre 5m² e 10m², espessura de 1,0cm. Af_06/2014</v>
          </cell>
          <cell r="C5486" t="str">
            <v>m²</v>
          </cell>
          <cell r="D5486" t="str">
            <v>20,14</v>
          </cell>
        </row>
        <row r="5487">
          <cell r="A5487" t="str">
            <v>87416</v>
          </cell>
          <cell r="B5487" t="str">
            <v>Aplicação manual de gesso desempenado (sem taliscas) em teto de ambientes de área menor que 5m², espessura de 1,0cm. Af_06/2014</v>
          </cell>
          <cell r="C5487" t="str">
            <v>m²</v>
          </cell>
          <cell r="D5487" t="str">
            <v>22,95</v>
          </cell>
        </row>
        <row r="5488">
          <cell r="A5488" t="str">
            <v>87417</v>
          </cell>
          <cell r="B5488" t="str">
            <v>Aplicação manual de gesso desempenado (sem taliscas) em paredes de ambientes de área maior que 10m², espessura de 0,5cm. Af_06/2014</v>
          </cell>
          <cell r="C5488" t="str">
            <v>m²</v>
          </cell>
          <cell r="D5488" t="str">
            <v>11,24</v>
          </cell>
        </row>
        <row r="5489">
          <cell r="A5489" t="str">
            <v>87418</v>
          </cell>
          <cell r="B5489" t="str">
            <v>Aplicação manual de gesso desempenado (sem taliscas) em paredes de ambientes de área entre 5m² e 10m², espessura de 0,5cm. Af_06/2014</v>
          </cell>
          <cell r="C5489" t="str">
            <v>m²</v>
          </cell>
          <cell r="D5489" t="str">
            <v>11,58</v>
          </cell>
        </row>
        <row r="5490">
          <cell r="A5490" t="str">
            <v>87419</v>
          </cell>
          <cell r="B5490" t="str">
            <v>Aplicação manual de gesso desempenado (sem taliscas) em paredes de ambientes de área menor que 5m², espessura de 0,5cm. Af_06/2014</v>
          </cell>
          <cell r="C5490" t="str">
            <v>m²</v>
          </cell>
          <cell r="D5490" t="str">
            <v>12,57</v>
          </cell>
        </row>
        <row r="5491">
          <cell r="A5491" t="str">
            <v>87420</v>
          </cell>
          <cell r="B5491" t="str">
            <v>Aplicação manual de gesso desempenado (sem taliscas) em paredes de ambientes de área maior que 10m², espessura de 1,0cm. Af_06/2014</v>
          </cell>
          <cell r="C5491" t="str">
            <v>m²</v>
          </cell>
          <cell r="D5491" t="str">
            <v>16,82</v>
          </cell>
        </row>
        <row r="5492">
          <cell r="A5492" t="str">
            <v>87421</v>
          </cell>
          <cell r="B5492" t="str">
            <v>Aplicação manual de gesso desempenado (sem taliscas) em paredes de ambientes de área entre 5m² e 10m², espessura de 1,0cm. Af_06/2014</v>
          </cell>
          <cell r="C5492" t="str">
            <v>m²</v>
          </cell>
          <cell r="D5492" t="str">
            <v>17,16</v>
          </cell>
        </row>
        <row r="5493">
          <cell r="A5493" t="str">
            <v>87422</v>
          </cell>
          <cell r="B5493" t="str">
            <v>Aplicação manual de gesso desempenado (sem taliscas) em paredes de ambientes de área menor que 5m², espessura de 1,0cm. Af_06/2014</v>
          </cell>
          <cell r="C5493" t="str">
            <v>m²</v>
          </cell>
          <cell r="D5493" t="str">
            <v>18,15</v>
          </cell>
        </row>
        <row r="5494">
          <cell r="A5494" t="str">
            <v>87423</v>
          </cell>
          <cell r="B5494" t="str">
            <v>Aplicação manual de gesso sarrafeado (com taliscas) em paredes de ambientes de área maior que 10m², espessura de 1,0cm. Af_06/2014</v>
          </cell>
          <cell r="C5494" t="str">
            <v>m²</v>
          </cell>
          <cell r="D5494" t="str">
            <v>22,44</v>
          </cell>
        </row>
        <row r="5495">
          <cell r="A5495" t="str">
            <v>87424</v>
          </cell>
          <cell r="B5495" t="str">
            <v>Aplicação manual de gesso sarrafeado (com taliscas) em paredes de ambientes de área entre 5m² e 10m², espessura de 1,0cm. Af_06/2014</v>
          </cell>
          <cell r="C5495" t="str">
            <v>m²</v>
          </cell>
          <cell r="D5495" t="str">
            <v>22,95</v>
          </cell>
        </row>
        <row r="5496">
          <cell r="A5496" t="str">
            <v>87425</v>
          </cell>
          <cell r="B5496" t="str">
            <v>Aplicação manual de gesso sarrafeado (com taliscas) em paredes de ambientes de área menor que 5m², espessura de 1,0cm. Af_06/2014</v>
          </cell>
          <cell r="C5496" t="str">
            <v>m²</v>
          </cell>
          <cell r="D5496" t="str">
            <v>23,77</v>
          </cell>
        </row>
        <row r="5497">
          <cell r="A5497" t="str">
            <v>87426</v>
          </cell>
          <cell r="B5497" t="str">
            <v>Aplicação manual de gesso sarrafeado (com taliscas) em paredes de ambientes de área maior que 10m², espessura de 1,5cm. Af_06/2014</v>
          </cell>
          <cell r="C5497" t="str">
            <v>m²</v>
          </cell>
          <cell r="D5497" t="str">
            <v>26,31</v>
          </cell>
        </row>
        <row r="5498">
          <cell r="A5498" t="str">
            <v>87427</v>
          </cell>
          <cell r="B5498" t="str">
            <v>Aplicação manual de gesso sarrafeado (com taliscas) em paredes de ambientes de área entre 5m² e 10m², espessura de 1,5cm. Af_06/2014</v>
          </cell>
          <cell r="C5498" t="str">
            <v>m²</v>
          </cell>
          <cell r="D5498" t="str">
            <v>26,82</v>
          </cell>
        </row>
        <row r="5499">
          <cell r="A5499" t="str">
            <v>87428</v>
          </cell>
          <cell r="B5499" t="str">
            <v>Aplicação manual de gesso sarrafeado (com taliscas) em paredes de ambientes de área menor que 5m², espessura de 1,5cm. Af_06/2014</v>
          </cell>
          <cell r="C5499" t="str">
            <v>m²</v>
          </cell>
          <cell r="D5499" t="str">
            <v>27,64</v>
          </cell>
        </row>
        <row r="5500">
          <cell r="A5500" t="str">
            <v>87429</v>
          </cell>
          <cell r="B5500" t="str">
            <v>Aplicação de gesso projetado com equipamento de projeção em paredes de ambientes de área maior que 10m², desempenado (sem taliscas), espessura de 0,5cm. Af_06/2014</v>
          </cell>
          <cell r="C5500" t="str">
            <v>m²</v>
          </cell>
          <cell r="D5500" t="str">
            <v>13,11</v>
          </cell>
        </row>
        <row r="5501">
          <cell r="A5501" t="str">
            <v>87430</v>
          </cell>
          <cell r="B5501" t="str">
            <v>Aplicação de gesso projetado com equipamento de projeção em paredes de ambientes de área entre 5m² e 10m², desempenado (sem taliscas), espessura de 0,5cm. Af_06/2014</v>
          </cell>
          <cell r="C5501" t="str">
            <v>m²</v>
          </cell>
          <cell r="D5501" t="str">
            <v>13,45</v>
          </cell>
        </row>
        <row r="5502">
          <cell r="A5502" t="str">
            <v>87431</v>
          </cell>
          <cell r="B5502" t="str">
            <v>Aplicação de gesso projetado com equipamento de projeção em paredes de ambientes de área menor que 5m², desempenado (sem taliscas), espessura de 0,5cm. Af_06/2014</v>
          </cell>
          <cell r="C5502" t="str">
            <v>m²</v>
          </cell>
          <cell r="D5502" t="str">
            <v>13,62</v>
          </cell>
        </row>
        <row r="5503">
          <cell r="A5503" t="str">
            <v>87432</v>
          </cell>
          <cell r="B5503" t="str">
            <v>Aplicação de gesso projetado com equipamento de projeção em paredes de ambientes de área maior que 10m², desempenado (sem taliscas), espessura de 1,0cm. Af_06/2014</v>
          </cell>
          <cell r="C5503" t="str">
            <v>m²</v>
          </cell>
          <cell r="D5503" t="str">
            <v>18,96</v>
          </cell>
        </row>
        <row r="5504">
          <cell r="A5504" t="str">
            <v>87433</v>
          </cell>
          <cell r="B5504" t="str">
            <v>Aplicação de gesso projetado com equipamento de projeção em paredes de ambientes de área entre 5m² e 10m², desempenado (sem taliscas), espessura de 1,0cm. Af_06/2014</v>
          </cell>
          <cell r="C5504" t="str">
            <v>m²</v>
          </cell>
          <cell r="D5504" t="str">
            <v>19,63</v>
          </cell>
        </row>
        <row r="5505">
          <cell r="A5505" t="str">
            <v>87434</v>
          </cell>
          <cell r="B5505" t="str">
            <v>Aplicação de gesso projetado com equipamento de projeção em paredes de ambientes de área menor que 5m², desempenado (sem taliscas), espessura de 1,0cm. Af_06/2014</v>
          </cell>
          <cell r="C5505" t="str">
            <v>m²</v>
          </cell>
          <cell r="D5505" t="str">
            <v>20,12</v>
          </cell>
        </row>
        <row r="5506">
          <cell r="A5506" t="str">
            <v>87435</v>
          </cell>
          <cell r="B5506" t="str">
            <v>Aplicação de gesso projetado com equipamento de projeção em paredes de ambientes de área maior que 10m², sarrafeado (com taliscas), espessura de 1,0cm. Af_06/2014</v>
          </cell>
          <cell r="C5506" t="str">
            <v>m²</v>
          </cell>
          <cell r="D5506" t="str">
            <v>21,11</v>
          </cell>
        </row>
        <row r="5507">
          <cell r="A5507" t="str">
            <v>87436</v>
          </cell>
          <cell r="B5507" t="str">
            <v>Aplicação de gesso projetado com equipamento de projeção em paredes de ambientes de área entre 5m² e 10m², sarrafeado (com taliscas), espessura de 1,0cm. Af_06/2014</v>
          </cell>
          <cell r="C5507" t="str">
            <v>m²</v>
          </cell>
          <cell r="D5507" t="str">
            <v>22,27</v>
          </cell>
        </row>
        <row r="5508">
          <cell r="A5508" t="str">
            <v>87437</v>
          </cell>
          <cell r="B5508" t="str">
            <v>Aplicação de gesso projetado com equipamento de projeção em paredes de ambientes de área menor que 5m², sarrafeado (com taliscas), espessura de 1,0cm. Af_06/2014</v>
          </cell>
          <cell r="C5508" t="str">
            <v>m²</v>
          </cell>
          <cell r="D5508" t="str">
            <v>23,10</v>
          </cell>
        </row>
        <row r="5509">
          <cell r="A5509" t="str">
            <v>87438</v>
          </cell>
          <cell r="B5509" t="str">
            <v>Aplicação de gesso projetado com equipamento de projeção em paredes de ambientes de área maior que 10m², sarrafeado (com taliscas), espessura de 1,5cm. Af_06/2014</v>
          </cell>
          <cell r="C5509" t="str">
            <v>m²</v>
          </cell>
          <cell r="D5509" t="str">
            <v>26,06</v>
          </cell>
        </row>
        <row r="5510">
          <cell r="A5510" t="str">
            <v>87439</v>
          </cell>
          <cell r="B5510" t="str">
            <v>Aplicação de gesso projetado com equipamento de projeção em paredes de ambientes de área entre 5m² e 10m², sarrafeado (com taliscas), espessura de 1,5cm. Af_06/2014</v>
          </cell>
          <cell r="C5510" t="str">
            <v>m²</v>
          </cell>
          <cell r="D5510" t="str">
            <v>27,54</v>
          </cell>
        </row>
        <row r="5511">
          <cell r="A5511" t="str">
            <v>87440</v>
          </cell>
          <cell r="B5511" t="str">
            <v>Aplicação de gesso projetado com equipamento de projeção em paredes de ambientes de área menor que 5m², sarrafeado (com taliscas), espessura de 1,5cm. Af_06/2014</v>
          </cell>
          <cell r="C5511" t="str">
            <v>m²</v>
          </cell>
          <cell r="D5511" t="str">
            <v>28,22</v>
          </cell>
        </row>
        <row r="5512">
          <cell r="A5512" t="str">
            <v>87527</v>
          </cell>
          <cell r="B5512" t="str">
            <v>Emboço, para recebimento de cerâmica, em argamassa traço 1:2:8, preparo mecânico com betoneira 400l, aplicado manualmente em faces internas de paredes, para ambiente com área menor que 5m2, espessura de 20mm, com execução de taliscas. Af_06/2014</v>
          </cell>
          <cell r="C5512" t="str">
            <v>m²</v>
          </cell>
          <cell r="D5512" t="str">
            <v>29,48</v>
          </cell>
        </row>
        <row r="5513">
          <cell r="A5513" t="str">
            <v>87528</v>
          </cell>
          <cell r="B5513" t="str">
            <v>Emboço, para recebimento de cerâmica, em argamassa traço 1:2:8, preparo manual, aplicado manualmente em faces internas de paredes, para ambiente com área menor que 5m2, espessura de 20mm, com execução de taliscas. Af_06/2014</v>
          </cell>
          <cell r="C5513" t="str">
            <v>m²</v>
          </cell>
          <cell r="D5513" t="str">
            <v>32,01</v>
          </cell>
        </row>
        <row r="5514">
          <cell r="A5514" t="str">
            <v>87529</v>
          </cell>
          <cell r="B5514" t="str">
            <v>Massa única, para recebimento de pintura, em argamassa traço 1:2:8, preparo mecânico com betoneira 400l, aplicada manualmente em faces internas de paredes, espessura de 20mm, com execução de taliscas. Af_06/2014</v>
          </cell>
          <cell r="C5514" t="str">
            <v>m²</v>
          </cell>
          <cell r="D5514" t="str">
            <v>26,53</v>
          </cell>
        </row>
        <row r="5515">
          <cell r="A5515" t="str">
            <v>87530</v>
          </cell>
          <cell r="B5515" t="str">
            <v>Massa única, para recebimento de pintura, em argamassa traço 1:2:8, preparo manual, aplicada manualmente em faces internas de paredes, espessura de 20mm, com execução de taliscas. Af_06/2014</v>
          </cell>
          <cell r="C5515" t="str">
            <v>m²</v>
          </cell>
          <cell r="D5515" t="str">
            <v>29,06</v>
          </cell>
        </row>
        <row r="5516">
          <cell r="A5516" t="str">
            <v>87531</v>
          </cell>
          <cell r="B5516" t="str">
            <v>Emboço, para recebimento de cerâmica, em argamassa traço 1:2:8, preparo mecânico com betoneira 400l, aplicado manualmente em faces internas de paredes, para ambiente com área entre 5m2 e 10m2, espessura de 20mm, com execução de taliscas. Af_06/2014</v>
          </cell>
          <cell r="C5516" t="str">
            <v>m²</v>
          </cell>
          <cell r="D5516" t="str">
            <v>25,48</v>
          </cell>
        </row>
        <row r="5517">
          <cell r="A5517" t="str">
            <v>87532</v>
          </cell>
          <cell r="B5517" t="str">
            <v>Emboço, para recebimento de cerâmica, em argamassa traço 1:2:8, preparo manual, aplicado manualmente em faces internas de paredes, para ambiente com área  entre 5m2 e 10m2, espessura de 20mm, com execução de taliscas. Af_06/2014</v>
          </cell>
          <cell r="C5517" t="str">
            <v>m²</v>
          </cell>
          <cell r="D5517" t="str">
            <v>28,01</v>
          </cell>
        </row>
        <row r="5518">
          <cell r="A5518" t="str">
            <v>87535</v>
          </cell>
          <cell r="B5518" t="str">
            <v>Emboço, para recebimento de cerâmica, em argamassa traço 1:2:8, preparo mecânico com betoneira 400l, aplicado manualmente em faces internas de paredes, para ambiente com área  maior que 10m2, espessura de 20mm, com execução de taliscas. Af_06/2014</v>
          </cell>
          <cell r="C5518" t="str">
            <v>m²</v>
          </cell>
          <cell r="D5518" t="str">
            <v>22,53</v>
          </cell>
        </row>
        <row r="5519">
          <cell r="A5519" t="str">
            <v>87536</v>
          </cell>
          <cell r="B5519" t="str">
            <v>Emboço, para recebimento de cerâmica, em argamassa traço 1:2:8, preparo manual, aplicado manualmente em faces internas de paredes, para ambiente com área  maior que 10m2, espessura de 20mm, com execução de taliscas. Af_06/2014</v>
          </cell>
          <cell r="C5519" t="str">
            <v>m²</v>
          </cell>
          <cell r="D5519" t="str">
            <v>25,06</v>
          </cell>
        </row>
        <row r="5520">
          <cell r="A5520" t="str">
            <v>87537</v>
          </cell>
          <cell r="B552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20" t="str">
            <v>m²</v>
          </cell>
          <cell r="D5520" t="str">
            <v>50,68</v>
          </cell>
        </row>
        <row r="5521">
          <cell r="A5521" t="str">
            <v>87538</v>
          </cell>
          <cell r="B5521" t="str">
            <v>Massa única, para recebimento de pintura, em argamassa industrializada, preparo mecânico, aplicado com equipamento de mistura e projeção de 1,5 m3/h de argamassa em faces internas de paredes, espessura de 20mm, com execução de taliscas. Af_06/2014</v>
          </cell>
          <cell r="C5521" t="str">
            <v>m²</v>
          </cell>
          <cell r="D5521" t="str">
            <v>48,13</v>
          </cell>
        </row>
        <row r="5522">
          <cell r="A5522" t="str">
            <v>87539</v>
          </cell>
          <cell r="B552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22" t="str">
            <v>m²</v>
          </cell>
          <cell r="D5522" t="str">
            <v>47,21</v>
          </cell>
        </row>
        <row r="5523">
          <cell r="A5523" t="str">
            <v>87541</v>
          </cell>
          <cell r="B552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23" t="str">
            <v>m²</v>
          </cell>
          <cell r="D5523" t="str">
            <v>44,66</v>
          </cell>
        </row>
        <row r="5524">
          <cell r="A5524" t="str">
            <v>87543</v>
          </cell>
          <cell r="B5524" t="str">
            <v>Massa única, para recebimento de pintura ou cerâmica, argamassa industrializada, preparo mecânico, aplicado com equipamento de mistura e projeção de 1,5 m3/h em faces internas de paredes, espessura de 5mm, sem execução de taliscas. Af_06/2014</v>
          </cell>
          <cell r="C5524" t="str">
            <v>m²</v>
          </cell>
          <cell r="D5524" t="str">
            <v>16,10</v>
          </cell>
        </row>
        <row r="5525">
          <cell r="A5525" t="str">
            <v>87545</v>
          </cell>
          <cell r="B5525" t="str">
            <v>Emboço, para recebimento de cerâmica, em argamassa traço 1:2:8, preparo mecânico com betoneira 400l, aplicado manualmente em faces internas de paredes, para ambiente com área menor que 5m2, espessura de 10mm, com execução de taliscas. Af_06/2014</v>
          </cell>
          <cell r="C5525" t="str">
            <v>m²</v>
          </cell>
          <cell r="D5525" t="str">
            <v>20,21</v>
          </cell>
        </row>
        <row r="5526">
          <cell r="A5526" t="str">
            <v>87546</v>
          </cell>
          <cell r="B5526" t="str">
            <v>Emboço, para recebimento de cerâmica, em argamassa traço 1:2:8, preparo manual, aplicado manualmente em faces internas de paredes, para ambiente com área menor que 5m2, espessura de 10mm, com execução de taliscas. Af_06/2014</v>
          </cell>
          <cell r="C5526" t="str">
            <v>m²</v>
          </cell>
          <cell r="D5526" t="str">
            <v>21,65</v>
          </cell>
        </row>
        <row r="5527">
          <cell r="A5527" t="str">
            <v>87547</v>
          </cell>
          <cell r="B5527" t="str">
            <v>Massa única, para recebimento de pintura, em argamassa traço 1:2:8, preparo mecânico com betoneira 400l, aplicada manualmente em faces internas de paredes, espessura de 10mm, com execução de taliscas. Af_06/2014</v>
          </cell>
          <cell r="C5527" t="str">
            <v>m²</v>
          </cell>
          <cell r="D5527" t="str">
            <v>17,27</v>
          </cell>
        </row>
        <row r="5528">
          <cell r="A5528" t="str">
            <v>87548</v>
          </cell>
          <cell r="B5528" t="str">
            <v>Massa única, para recebimento de pintura, em argamassa traço 1:2:8, preparo manual, aplicada manualmente em faces internas de paredes, espessura de 10mm, com execução de taliscas. Af_06/2014</v>
          </cell>
          <cell r="C5528" t="str">
            <v>m²</v>
          </cell>
          <cell r="D5528" t="str">
            <v>18,71</v>
          </cell>
        </row>
        <row r="5529">
          <cell r="A5529" t="str">
            <v>87549</v>
          </cell>
          <cell r="B5529" t="str">
            <v>Emboço, para recebimento de cerâmica, em argamassa traço 1:2:8, preparo mecânico com betoneira 400l, aplicado manualmente em faces internas de paredes, para ambiente com área entre 5m2 e 10m2, espessura de 10mm, com execução de taliscas. Af_06/2014</v>
          </cell>
          <cell r="C5529" t="str">
            <v>m²</v>
          </cell>
          <cell r="D5529" t="str">
            <v>16,21</v>
          </cell>
        </row>
        <row r="5530">
          <cell r="A5530" t="str">
            <v>87550</v>
          </cell>
          <cell r="B5530" t="str">
            <v>Emboço, para recebimento de cerâmica, em argamassa traço 1:2:8, preparo manual, aplicado manualmente em faces internas de paredes, para ambiente com área entre 5m2 e 10m2, espessura de 10mm, com execução de taliscas. Af_06/2014</v>
          </cell>
          <cell r="C5530" t="str">
            <v>m²</v>
          </cell>
          <cell r="D5530" t="str">
            <v>17,65</v>
          </cell>
        </row>
        <row r="5531">
          <cell r="A5531" t="str">
            <v>87553</v>
          </cell>
          <cell r="B5531" t="str">
            <v>Emboço, para recebimento de cerâmica, em argamassa traço 1:2:8, preparo mecânico com betoneira 400l, aplicado manualmente em faces internas de paredes, para ambiente com área maior que 10m2, espessura de 10mm, com execução de taliscas. Af_06/2014</v>
          </cell>
          <cell r="C5531" t="str">
            <v>m²</v>
          </cell>
          <cell r="D5531" t="str">
            <v>13,26</v>
          </cell>
        </row>
        <row r="5532">
          <cell r="A5532" t="str">
            <v>87554</v>
          </cell>
          <cell r="B5532" t="str">
            <v>Emboço, para recebimento de cerâmica, em argamassa traço 1:2:8, preparo manual, aplicado manualmente em faces internas de paredes, para ambiente com área maior que 10m2, espessura de 10mm, com execução de taliscas. Af_06/2014</v>
          </cell>
          <cell r="C5532" t="str">
            <v>m²</v>
          </cell>
          <cell r="D5532" t="str">
            <v>14,70</v>
          </cell>
        </row>
        <row r="5533">
          <cell r="A5533" t="str">
            <v>87555</v>
          </cell>
          <cell r="B553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33" t="str">
            <v>m²</v>
          </cell>
          <cell r="D5533" t="str">
            <v>31,35</v>
          </cell>
        </row>
        <row r="5534">
          <cell r="A5534" t="str">
            <v>87556</v>
          </cell>
          <cell r="B5534" t="str">
            <v>Massa única, para recebimento de pintura, em argamassa industrializada, preparo mecânico, aplicado com equipamento de mistura e projeção de 1,5 m3/h de argamassa em faces internas de paredes, espessura de 10mm, com execução de taliscas. Af_06/2014</v>
          </cell>
          <cell r="C5534" t="str">
            <v>m²</v>
          </cell>
          <cell r="D5534" t="str">
            <v>28,81</v>
          </cell>
        </row>
        <row r="5535">
          <cell r="A5535" t="str">
            <v>87557</v>
          </cell>
          <cell r="B553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35" t="str">
            <v>m²</v>
          </cell>
          <cell r="D5535" t="str">
            <v>27,88</v>
          </cell>
        </row>
        <row r="5536">
          <cell r="A5536" t="str">
            <v>87559</v>
          </cell>
          <cell r="B553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36" t="str">
            <v>m²</v>
          </cell>
          <cell r="D5536" t="str">
            <v>25,33</v>
          </cell>
        </row>
        <row r="5537">
          <cell r="A5537" t="str">
            <v>87561</v>
          </cell>
          <cell r="B5537" t="str">
            <v>Massa única, para recebimento de pintura ou cerâmica, em argamassa industrializada, preparo mecânico, aplicado com equipamento de mistura e projeção de 1,5 m3/h de argamassa em faces internas de paredes, espessura de 10mm, sem execução de taliscas. Af_06/2014</v>
          </cell>
          <cell r="C5537" t="str">
            <v>m²</v>
          </cell>
          <cell r="D5537" t="str">
            <v>28,11</v>
          </cell>
        </row>
        <row r="5538">
          <cell r="A5538" t="str">
            <v>87775</v>
          </cell>
          <cell r="B5538" t="str">
            <v>Emboço ou massa única em argamassa traço 1:2:8, preparo mecânico com betoneira 400 l, aplicada manualmente em panos de fachada com presença de vãos, espessura de 25 mm. Af_06/2014</v>
          </cell>
          <cell r="C5538" t="str">
            <v>m²</v>
          </cell>
          <cell r="D5538" t="str">
            <v>41,48</v>
          </cell>
        </row>
        <row r="5539">
          <cell r="A5539" t="str">
            <v>87777</v>
          </cell>
          <cell r="B5539" t="str">
            <v>Emboço ou massa única em argamassa traço 1:2:8, preparo manual, aplicada manualmente em panos de fachada com presença de vãos, espessura de 25 mm. Af_06/2014</v>
          </cell>
          <cell r="C5539" t="str">
            <v>m²</v>
          </cell>
          <cell r="D5539" t="str">
            <v>43,59</v>
          </cell>
        </row>
        <row r="5540">
          <cell r="A5540" t="str">
            <v>87778</v>
          </cell>
          <cell r="B5540" t="str">
            <v>Emboço ou massa única em argamassa industrializada, preparo mecânico e aplicação com equipamento de mistura e projeção de 1,5 m3/h de argamassa em panos de fachada com presença de vãos, espessura de 25 mm. Af_06/2014</v>
          </cell>
          <cell r="C5540" t="str">
            <v>m²</v>
          </cell>
          <cell r="D5540" t="str">
            <v>57,00</v>
          </cell>
        </row>
        <row r="5541">
          <cell r="A5541" t="str">
            <v>87779</v>
          </cell>
          <cell r="B5541" t="str">
            <v>Emboço ou massa única em argamassa traço 1:2:8, preparo mecânico com betoneira 400 l, aplicada manualmente em panos de fachada com presença de vãos, espessura de 35 mm. Af_06/2014</v>
          </cell>
          <cell r="C5541" t="str">
            <v>m²</v>
          </cell>
          <cell r="D5541" t="str">
            <v>48,37</v>
          </cell>
        </row>
        <row r="5542">
          <cell r="A5542" t="str">
            <v>87781</v>
          </cell>
          <cell r="B5542" t="str">
            <v>Emboço ou massa única em argamassa traço 1:2:8, preparo manual, aplicada manualmente em panos de fachada com presença de vãos, espessura de 35 mm. Af_06/2014</v>
          </cell>
          <cell r="C5542" t="str">
            <v>m²</v>
          </cell>
          <cell r="D5542" t="str">
            <v>51,20</v>
          </cell>
        </row>
        <row r="5543">
          <cell r="A5543" t="str">
            <v>87783</v>
          </cell>
          <cell r="B5543" t="str">
            <v>Emboço ou massa única em argamassa industrializada, preparo mecânico e aplicação com equipamento de mistura e projeção de 1,5 m3/h de argamassa em panos de fachada com presença de vãos, espessura de 35 mm. Af_06/2014</v>
          </cell>
          <cell r="C5543" t="str">
            <v>m²</v>
          </cell>
          <cell r="D5543" t="str">
            <v>70,77</v>
          </cell>
        </row>
        <row r="5544">
          <cell r="A5544" t="str">
            <v>87784</v>
          </cell>
          <cell r="B5544" t="str">
            <v>Emboço ou massa única em argamassa traço 1:2:8, preparo mecânico com betoneira 400 l, aplicada manualmente em panos de fachada com presença de vãos, espessura de 45 mm. Af_06/2014</v>
          </cell>
          <cell r="C5544" t="str">
            <v>m²</v>
          </cell>
          <cell r="D5544" t="str">
            <v>55,25</v>
          </cell>
        </row>
        <row r="5545">
          <cell r="A5545" t="str">
            <v>87786</v>
          </cell>
          <cell r="B5545" t="str">
            <v>Emboço ou massa única em argamassa traço 1:2:8, preparo manual, aplicada manualmente em panos de fachada com presença de vãos, espessura de 45 mm. Af_06/2014</v>
          </cell>
          <cell r="C5545" t="str">
            <v>m²</v>
          </cell>
          <cell r="D5545" t="str">
            <v>58,80</v>
          </cell>
        </row>
        <row r="5546">
          <cell r="A5546" t="str">
            <v>87787</v>
          </cell>
          <cell r="B5546" t="str">
            <v>Emboço ou massa única em argamassa industrializada, preparo mecânico e aplicação com equipamento de mistura e projeção de 1,5 m3/h de argamassa em panos de fachada com presença de vãos, espessura de 45 mm. Af_06/2014</v>
          </cell>
          <cell r="C5546" t="str">
            <v>m²</v>
          </cell>
          <cell r="D5546" t="str">
            <v>84,54</v>
          </cell>
        </row>
        <row r="5547">
          <cell r="A5547" t="str">
            <v>87788</v>
          </cell>
          <cell r="B5547" t="str">
            <v>Emboço ou massa única em argamassa traço 1:2:8, preparo mecânico com betoneira 400 l, aplicada manualmente em panos de fachada com presença de vãos, espessura maior ou igual a 50 mm. Af_06/2014</v>
          </cell>
          <cell r="C5547" t="str">
            <v>m²</v>
          </cell>
          <cell r="D5547" t="str">
            <v>71,39</v>
          </cell>
        </row>
        <row r="5548">
          <cell r="A5548" t="str">
            <v>87790</v>
          </cell>
          <cell r="B5548" t="str">
            <v>Emboço ou massa única em argamassa traço 1:2:8, preparo manual, aplicada manualmente em panos de fachada com presença de vãos, espessura maior ou igual a 50 mm. Af_06/2014</v>
          </cell>
          <cell r="C5548" t="str">
            <v>m²</v>
          </cell>
          <cell r="D5548" t="str">
            <v>75,30</v>
          </cell>
        </row>
        <row r="5549">
          <cell r="A5549" t="str">
            <v>87791</v>
          </cell>
          <cell r="B5549" t="str">
            <v>Emboço ou massa única em argamassa industrializada, preparo mecânico e aplicação com equipamento de mistura e projeção de 1,5 m3/h de argamassa em panos de fachada com presença de vãos, espessura maior ou igual a 50 mm. Af_06/2014</v>
          </cell>
          <cell r="C5549" t="str">
            <v>m²</v>
          </cell>
          <cell r="D5549" t="str">
            <v>100,84</v>
          </cell>
        </row>
        <row r="5550">
          <cell r="A5550" t="str">
            <v>87792</v>
          </cell>
          <cell r="B5550" t="str">
            <v>Emboço ou massa única em argamassa traço 1:2:8, preparo mecânico com betoneira 400 l, aplicada manualmente em panos cegos de fachada (sem presença de vãos), espessura de 25 mm. Af_06/2014</v>
          </cell>
          <cell r="C5550" t="str">
            <v>m²</v>
          </cell>
          <cell r="D5550" t="str">
            <v>27,09</v>
          </cell>
        </row>
        <row r="5551">
          <cell r="A5551" t="str">
            <v>87794</v>
          </cell>
          <cell r="B5551" t="str">
            <v>Emboço ou massa única em argamassa traço 1:2:8, preparo manual, aplicada manualmente em panos cegos de fachada (sem presença de vãos), espessura de 25 mm. Af_06/2014</v>
          </cell>
          <cell r="C5551" t="str">
            <v>m²</v>
          </cell>
          <cell r="D5551" t="str">
            <v>29,06</v>
          </cell>
        </row>
        <row r="5552">
          <cell r="A5552" t="str">
            <v>87795</v>
          </cell>
          <cell r="B5552" t="str">
            <v>Emboço ou massa única em argamassa industrializada, preparo mecânico e aplicação com equipamento de mistura e projeção de 1,5 m3/h de argamassa em panos cegos de fachada (sem presença de vãos), espessura de 25 mm. Af_06/2014</v>
          </cell>
          <cell r="C5552" t="str">
            <v>m²</v>
          </cell>
          <cell r="D5552" t="str">
            <v>41,23</v>
          </cell>
        </row>
        <row r="5553">
          <cell r="A5553" t="str">
            <v>87797</v>
          </cell>
          <cell r="B5553" t="str">
            <v>Emboço ou massa única em argamassa traço 1:2:8, preparo mecânico com betoneira 400 l, aplicada manualmente em panos cegos de fachada (sem presença de vãos), espessura de 35 mm. Af_06/2014</v>
          </cell>
          <cell r="C5553" t="str">
            <v>m²</v>
          </cell>
          <cell r="D5553" t="str">
            <v>33,70</v>
          </cell>
        </row>
        <row r="5554">
          <cell r="A5554" t="str">
            <v>87799</v>
          </cell>
          <cell r="B5554" t="str">
            <v>Emboço ou massa única em argamassa traço 1:2:8, preparo manual, aplicada manualmente em panos cegos de fachada (sem presença de vãos), espessura de 35 mm. Af_06/2014</v>
          </cell>
          <cell r="C5554" t="str">
            <v>m²</v>
          </cell>
          <cell r="D5554" t="str">
            <v>36,34</v>
          </cell>
        </row>
        <row r="5555">
          <cell r="A5555" t="str">
            <v>87800</v>
          </cell>
          <cell r="B5555" t="str">
            <v>Emboço ou massa única em argamassa industrializada, preparo mecânico e aplicação com equipamento de mistura e projeção de 1,5 m3/h de argamassa em panos cegos de fachada (sem presença de vãos), espessura de 35 mm. Af_06/2014</v>
          </cell>
          <cell r="C5555" t="str">
            <v>m²</v>
          </cell>
          <cell r="D5555" t="str">
            <v>54,30</v>
          </cell>
        </row>
        <row r="5556">
          <cell r="A5556" t="str">
            <v>87801</v>
          </cell>
          <cell r="B5556" t="str">
            <v>Emboço ou massa única em argamassa traço 1:2:8, preparo mecânico com betoneira 400 l, aplicada manualmente em panos cegos de fachada (sem presença de vãos), espessura de 45 mm. Af_06/2014</v>
          </cell>
          <cell r="C5556" t="str">
            <v>m²</v>
          </cell>
          <cell r="D5556" t="str">
            <v>40,32</v>
          </cell>
        </row>
        <row r="5557">
          <cell r="A5557" t="str">
            <v>87803</v>
          </cell>
          <cell r="B5557" t="str">
            <v>Emboço ou massa única em argamassa traço 1:2:8, preparo manual, aplicada manualmente em panos cegos de fachada (sem presença de vãos), espessura de 45 mm. Af_06/2014</v>
          </cell>
          <cell r="C5557" t="str">
            <v>m²</v>
          </cell>
          <cell r="D5557" t="str">
            <v>43,64</v>
          </cell>
        </row>
        <row r="5558">
          <cell r="A5558" t="str">
            <v>87804</v>
          </cell>
          <cell r="B5558" t="str">
            <v>Emboço ou massa única em argamassa industrializada, preparo mecânico e aplicação com equipamento de mistura e projeção de 1,5 m3/h de argamassa em panos cegos de fachada (sem presença de vãos), espessura de 45 mm. Af_06/2014</v>
          </cell>
          <cell r="C5558" t="str">
            <v>m²</v>
          </cell>
          <cell r="D5558" t="str">
            <v>67,37</v>
          </cell>
        </row>
        <row r="5559">
          <cell r="A5559" t="str">
            <v>87805</v>
          </cell>
          <cell r="B5559" t="str">
            <v>Emboço ou massa única em argamassa traço 1:2:8, preparo mecânico com betoneira 400 l, aplicada manualmente em panos cegos de fachada (sem presença de vãos), espessura maior ou igual a 50 mm. Af_06/2014</v>
          </cell>
          <cell r="C5559" t="str">
            <v>m²</v>
          </cell>
          <cell r="D5559" t="str">
            <v>46,54</v>
          </cell>
        </row>
        <row r="5560">
          <cell r="A5560" t="str">
            <v>87807</v>
          </cell>
          <cell r="B5560" t="str">
            <v>Emboço ou massa única em argamassa traço 1:2:8, preparo manual, aplicada manualmente em panos cegos de fachada (sem presença de vãos), espessura maior ou igual a 50 mm. Af_06/2014</v>
          </cell>
          <cell r="C5560" t="str">
            <v>m²</v>
          </cell>
          <cell r="D5560" t="str">
            <v>50,20</v>
          </cell>
        </row>
        <row r="5561">
          <cell r="A5561" t="str">
            <v>87808</v>
          </cell>
          <cell r="B5561" t="str">
            <v>Emboço ou massa única em argamassa industrializada, preparo mecânico e aplicação com equipamento de mistura e projeção de 1,5 m3/h de argamassa em panos cegos de fachada (sem presença de vãos), espessura maior ou igual a 50 mm. Af_06/2014</v>
          </cell>
          <cell r="C5561" t="str">
            <v>m²</v>
          </cell>
          <cell r="D5561" t="str">
            <v>73,54</v>
          </cell>
        </row>
        <row r="5562">
          <cell r="A5562" t="str">
            <v>87809</v>
          </cell>
          <cell r="B5562" t="str">
            <v>Emboço ou massa única em argamassa traço 1:2:8, preparo mecânico com betoneira 400 l, aplicada manualmente em superfícies externas da sacada, espessura de 25 mm, sem uso de tela metálica de reforço contra fissuração. Af_06/2014</v>
          </cell>
          <cell r="C5562" t="str">
            <v>m²</v>
          </cell>
          <cell r="D5562" t="str">
            <v>67,24</v>
          </cell>
        </row>
        <row r="5563">
          <cell r="A5563" t="str">
            <v>87811</v>
          </cell>
          <cell r="B5563" t="str">
            <v>Emboço ou massa única em argamassa traço 1:2:8, preparo manual, aplicada manualmente em superfícies externas da sacada, espessura de 25 mm, sem uso de tela metálica de reforço contra fissuração. Af_06/2014</v>
          </cell>
          <cell r="C5563" t="str">
            <v>m²</v>
          </cell>
          <cell r="D5563" t="str">
            <v>69,21</v>
          </cell>
        </row>
        <row r="5564">
          <cell r="A5564" t="str">
            <v>87812</v>
          </cell>
          <cell r="B5564" t="str">
            <v>Emboço ou massa única em argamassa industrializada, preparo mecânico e aplicação com equipamento de mistura e projeção de 1,5 m3/h em superfícies externas da sacada, espessura 25 mm, sem uso de tela metálica. Af_06/2014</v>
          </cell>
          <cell r="C5564" t="str">
            <v>m²</v>
          </cell>
          <cell r="D5564" t="str">
            <v>81,03</v>
          </cell>
        </row>
        <row r="5565">
          <cell r="A5565" t="str">
            <v>87813</v>
          </cell>
          <cell r="B5565" t="str">
            <v>Emboço ou massa única em argamassa traço 1:2:8, preparo mecânico com betoneira 400 l, aplicada manualmente em superfícies externas da sacada, espessura de 35 mm, sem uso de tela metálica de reforço contra fissuração. Af_06/2014</v>
          </cell>
          <cell r="C5565" t="str">
            <v>m²</v>
          </cell>
          <cell r="D5565" t="str">
            <v>73,86</v>
          </cell>
        </row>
        <row r="5566">
          <cell r="A5566" t="str">
            <v>87815</v>
          </cell>
          <cell r="B5566" t="str">
            <v>Emboço ou massa única em argamassa traço 1:2:8, preparo manual, aplicada manualmente em superfícies externas da sacada, espessura de 35 mm, sem uso de tela metálica de reforço contra fissuração. Af_06/2014</v>
          </cell>
          <cell r="C5566" t="str">
            <v>m²</v>
          </cell>
          <cell r="D5566" t="str">
            <v>76,50</v>
          </cell>
        </row>
        <row r="5567">
          <cell r="A5567" t="str">
            <v>87816</v>
          </cell>
          <cell r="B5567" t="str">
            <v>Emboço ou massa única em argamassa industrializada, preparo mecânico e aplicação com equipamento de mistura e projeção de 1,5 m3/h em superfícies externas da sacada, espessura 35 mm, sem uso de tela metálica. Af_06/2014</v>
          </cell>
          <cell r="C5567" t="str">
            <v>m²</v>
          </cell>
          <cell r="D5567" t="str">
            <v>94,10</v>
          </cell>
        </row>
        <row r="5568">
          <cell r="A5568" t="str">
            <v>87817</v>
          </cell>
          <cell r="B5568" t="str">
            <v>Emboço ou massa única em argamassa traço 1:2:8, preparo mecânico com betoneira 400 l, aplicada manualmente em superfícies externas da sacada, espessura de 45 mm, sem uso de tela metálica de reforço contra fissuração. Af_06/2014</v>
          </cell>
          <cell r="C5568" t="str">
            <v>m²</v>
          </cell>
          <cell r="D5568" t="str">
            <v>80,12</v>
          </cell>
        </row>
        <row r="5569">
          <cell r="A5569" t="str">
            <v>87819</v>
          </cell>
          <cell r="B5569" t="str">
            <v>Emboço ou massa única em argamassa traço 1:2:8, preparo manual, aplicada manualmente em superfícies externas da sacada, espessura de 45 mm, sem uso de tela metálica de reforço contra fissuração. Af_06/2014</v>
          </cell>
          <cell r="C5569" t="str">
            <v>m²</v>
          </cell>
          <cell r="D5569" t="str">
            <v>83,44</v>
          </cell>
        </row>
        <row r="5570">
          <cell r="A5570" t="str">
            <v>87820</v>
          </cell>
          <cell r="B5570" t="str">
            <v>Emboço ou massa única em argamassa industrializada, preparo mecânico e aplicação com equipamento de mistura e projeção de 1,5 m3/h em superfícies externas da sacada, espessura 45 mm, sem uso de tela metálica. Af_06/2014</v>
          </cell>
          <cell r="C5570" t="str">
            <v>m²</v>
          </cell>
          <cell r="D5570" t="str">
            <v>107,15</v>
          </cell>
        </row>
        <row r="5571">
          <cell r="A5571" t="str">
            <v>87821</v>
          </cell>
          <cell r="B5571" t="str">
            <v>Emboço ou massa única em argamassa traço 1:2:8, preparo mecânico com betoneira 400 l, aplicada manualmente em superfícies externas da sacada, espessura maior ou igual a 50 mm, sem uso de tela metálica de reforço contra fissuração. Af_06/2014</v>
          </cell>
          <cell r="C5571" t="str">
            <v>m²</v>
          </cell>
          <cell r="D5571" t="str">
            <v>115,80</v>
          </cell>
        </row>
        <row r="5572">
          <cell r="A5572" t="str">
            <v>87823</v>
          </cell>
          <cell r="B5572" t="str">
            <v>Emboço ou massa única em argamassa traço 1:2:8, preparo manual, aplicada manualmente em superfícies externas da sacada, espessura maior ou igual a 50 mm, sem uso de tela metálica de reforço contra fissuração. Af_06/2014</v>
          </cell>
          <cell r="C5572" t="str">
            <v>m²</v>
          </cell>
          <cell r="D5572" t="str">
            <v>119,46</v>
          </cell>
        </row>
        <row r="5573">
          <cell r="A5573" t="str">
            <v>87824</v>
          </cell>
          <cell r="B5573" t="str">
            <v>Emboço ou massa única em argamassa industrializada, preparo mecânico e aplicação com equipamento de mistura e projeção de 1,5 m3/h em superfícies externas da sacada, espessura maior ou igual a 50 mm, sem uso de tela metálica. Af_06/2014</v>
          </cell>
          <cell r="C5573" t="str">
            <v>m²</v>
          </cell>
          <cell r="D5573" t="str">
            <v>142,44</v>
          </cell>
        </row>
        <row r="5574">
          <cell r="A5574" t="str">
            <v>87825</v>
          </cell>
          <cell r="B5574" t="str">
            <v>Emboço ou massa única em argamassa traço 1:2:8, preparo mecânico com betoneira 400 l, aplicada manualmente nas paredes internas da sacada, espessura de 25 mm, sem uso de tela metálica de reforço contra fissuração. Af_06/2014</v>
          </cell>
          <cell r="C5574" t="str">
            <v>m²</v>
          </cell>
          <cell r="D5574" t="str">
            <v>52,95</v>
          </cell>
        </row>
        <row r="5575">
          <cell r="A5575" t="str">
            <v>87827</v>
          </cell>
          <cell r="B5575" t="str">
            <v>Emboço ou massa única em argamassa traço 1:2:8, preparo manual, aplicada manualmente nas paredes internas da sacada, espessura de 25 mm, sem uso de tela metálica de reforço contra fissuração. Af_06/2014</v>
          </cell>
          <cell r="C5575" t="str">
            <v>m²</v>
          </cell>
          <cell r="D5575" t="str">
            <v>55,36</v>
          </cell>
        </row>
        <row r="5576">
          <cell r="A5576" t="str">
            <v>87828</v>
          </cell>
          <cell r="B5576" t="str">
            <v>Emboço ou massa única em argamassa industrializada, preparo mecânico e aplicação com equipamento de mistura e projeção de 1,5 m3/h nas paredes internas da sacada, espessura 25 mm, sem uso de tela metálica. Af_06/2014</v>
          </cell>
          <cell r="C5576" t="str">
            <v>m²</v>
          </cell>
          <cell r="D5576" t="str">
            <v>71,35</v>
          </cell>
        </row>
        <row r="5577">
          <cell r="A5577" t="str">
            <v>87829</v>
          </cell>
          <cell r="B5577" t="str">
            <v>Emboço ou massa única em argamassa traço 1:2:8, preparo mecânico com betoneira 400 l, aplicada manualmente nas paredes internas da sacada, espessura de 35 mm, sem uso de tela metálica de reforço contra fissuração. Af_06/2014</v>
          </cell>
          <cell r="C5577" t="str">
            <v>m²</v>
          </cell>
          <cell r="D5577" t="str">
            <v>60,38</v>
          </cell>
        </row>
        <row r="5578">
          <cell r="A5578" t="str">
            <v>87831</v>
          </cell>
          <cell r="B5578" t="str">
            <v>Emboço ou massa única em argamassa traço 1:2:8, preparo manual, aplicada manualmente nas paredes internas da sacada, espessura de 35 mm, sem uso de tela metálica de reforço contra fissuração. Af_06/2014</v>
          </cell>
          <cell r="C5578" t="str">
            <v>m²</v>
          </cell>
          <cell r="D5578" t="str">
            <v>63,62</v>
          </cell>
        </row>
        <row r="5579">
          <cell r="A5579" t="str">
            <v>87832</v>
          </cell>
          <cell r="B5579" t="str">
            <v>Emboço ou massa única em argamassa industrializada, preparo mecânico e aplicação com equipamento de mistura e projeção de 1,5 m3/h de argamassa nas paredes internas da sacada, espessura 35 mm, sem uso de tela metálica. Af_06/2014</v>
          </cell>
          <cell r="C5579" t="str">
            <v>m²</v>
          </cell>
          <cell r="D5579" t="str">
            <v>86,66</v>
          </cell>
        </row>
        <row r="5580">
          <cell r="A5580" t="str">
            <v>87834</v>
          </cell>
          <cell r="B5580" t="str">
            <v>Revestimento decorativo monocamada aplicado manualmente em panos cegos da fachada de um edifício de estrutura convencional, com acabamento raspado. Af_06/2014</v>
          </cell>
          <cell r="C5580" t="str">
            <v>m²</v>
          </cell>
          <cell r="D5580" t="str">
            <v>138,94</v>
          </cell>
        </row>
        <row r="5581">
          <cell r="A5581" t="str">
            <v>87835</v>
          </cell>
          <cell r="B5581" t="str">
            <v>Revestimento decorativo monocamada aplicado manualmente em panos cegos da fachada de um edifício de alvenaria estrutural, com acabamento raspado. Af_06/2014</v>
          </cell>
          <cell r="C5581" t="str">
            <v>m²</v>
          </cell>
          <cell r="D5581" t="str">
            <v>95,79</v>
          </cell>
        </row>
        <row r="5582">
          <cell r="A5582" t="str">
            <v>87836</v>
          </cell>
          <cell r="B5582" t="str">
            <v>Revestimento decorativo monocamada aplicado com equipamento de projeção em panos cegos da fachada de um edifício de estrutura convencional, com acabamento raspado. Af_06/2014</v>
          </cell>
          <cell r="C5582" t="str">
            <v>m²</v>
          </cell>
          <cell r="D5582" t="str">
            <v>132,52</v>
          </cell>
        </row>
        <row r="5583">
          <cell r="A5583" t="str">
            <v>87837</v>
          </cell>
          <cell r="B5583" t="str">
            <v>Revestimento decorativo monocamada aplicado com equipamento de projeção em panos cegos da fachada de um edifício de alvenaria estrutural, com acabamento raspado. Af_06/2014</v>
          </cell>
          <cell r="C5583" t="str">
            <v>m²</v>
          </cell>
          <cell r="D5583" t="str">
            <v>90,16</v>
          </cell>
        </row>
        <row r="5584">
          <cell r="A5584" t="str">
            <v>87838</v>
          </cell>
          <cell r="B5584" t="str">
            <v>Revestimento decorativo monocamada aplicado manualmente em panos da fachada com presença de vãos, de um edifício de estrutura convencional e acabamento raspado. Af_06/2014</v>
          </cell>
          <cell r="C5584" t="str">
            <v>m²</v>
          </cell>
          <cell r="D5584" t="str">
            <v>145,16</v>
          </cell>
        </row>
        <row r="5585">
          <cell r="A5585" t="str">
            <v>87839</v>
          </cell>
          <cell r="B5585" t="str">
            <v>Revestimento decorativo monocamada aplicado manualmente em panos da fachada com presença de vãos, de um edifício de alvenaria estrutural e acabamento raspado. Af_06/2014</v>
          </cell>
          <cell r="C5585" t="str">
            <v>m²</v>
          </cell>
          <cell r="D5585" t="str">
            <v>100,31</v>
          </cell>
        </row>
        <row r="5586">
          <cell r="A5586" t="str">
            <v>87840</v>
          </cell>
          <cell r="B5586" t="str">
            <v>Revestimento decorativo monocamada aplicado com equipamento de projeção em panos da fachada com presença de vãos, de um edifício de estrutura convencional e acabamento raspado. Af_06/2014</v>
          </cell>
          <cell r="C5586" t="str">
            <v>m²</v>
          </cell>
          <cell r="D5586" t="str">
            <v>137,36</v>
          </cell>
        </row>
        <row r="5587">
          <cell r="A5587" t="str">
            <v>87841</v>
          </cell>
          <cell r="B5587" t="str">
            <v>Revestimento decorativo monocamada aplicado com equipamento de projeção em panos da fachada com presença de vãos, de um edifício de alvenaria estrutural e acabamento raspado. Af_06/2014</v>
          </cell>
          <cell r="C5587" t="str">
            <v>m²</v>
          </cell>
          <cell r="D5587" t="str">
            <v>93,29</v>
          </cell>
        </row>
        <row r="5588">
          <cell r="A5588" t="str">
            <v>87842</v>
          </cell>
          <cell r="B5588" t="str">
            <v>Revestimento decorativo monocamada aplicado manualmente em superfícies externas da sacada de um edifício de estrutura convencional e acabamento raspado. Af_06/2014</v>
          </cell>
          <cell r="C5588" t="str">
            <v>m²</v>
          </cell>
          <cell r="D5588" t="str">
            <v>145,82</v>
          </cell>
        </row>
        <row r="5589">
          <cell r="A5589" t="str">
            <v>87843</v>
          </cell>
          <cell r="B5589" t="str">
            <v>Revestimento decorativo monocamada aplicado manualmente em superfícies externas da sacada de um edifício de alvenaria estrutural e acabamento raspado. Af_06/2014</v>
          </cell>
          <cell r="C5589" t="str">
            <v>m²</v>
          </cell>
          <cell r="D5589" t="str">
            <v>108,17</v>
          </cell>
        </row>
        <row r="5590">
          <cell r="A5590" t="str">
            <v>87844</v>
          </cell>
          <cell r="B5590" t="str">
            <v>Revestimento decorativo monocamada aplicado com equipamento de projeção em superfícies externas da sacada de um edifício de estrutura convencional e acabamento raspado. Af_06/2014</v>
          </cell>
          <cell r="C5590" t="str">
            <v>m²</v>
          </cell>
          <cell r="D5590" t="str">
            <v>134,36</v>
          </cell>
        </row>
        <row r="5591">
          <cell r="A5591" t="str">
            <v>87845</v>
          </cell>
          <cell r="B5591" t="str">
            <v>Revestimento decorativo monocamada aplicado com equipamento de projeção em superfícies externas da sacada de um edifício de alvenaria estrutural e acabamento raspado. Af_06/2014</v>
          </cell>
          <cell r="C5591" t="str">
            <v>m²</v>
          </cell>
          <cell r="D5591" t="str">
            <v>97,52</v>
          </cell>
        </row>
        <row r="5592">
          <cell r="A5592" t="str">
            <v>87846</v>
          </cell>
          <cell r="B5592" t="str">
            <v>Revestimento decorativo monocamada aplicado manualmente em panos cegos da fachada de um edifício de estrutura convencional, com acabamento travertino. Af_06/2014</v>
          </cell>
          <cell r="C5592" t="str">
            <v>m²</v>
          </cell>
          <cell r="D5592" t="str">
            <v>150,77</v>
          </cell>
        </row>
        <row r="5593">
          <cell r="A5593" t="str">
            <v>87847</v>
          </cell>
          <cell r="B5593" t="str">
            <v>Revestimento decorativo monocamada aplicado manualmente em panos cegos da fachada de um edifício de alvenaria estrutural, com acabamento travertino. Af_06/2014</v>
          </cell>
          <cell r="C5593" t="str">
            <v>m²</v>
          </cell>
          <cell r="D5593" t="str">
            <v>107,62</v>
          </cell>
        </row>
        <row r="5594">
          <cell r="A5594" t="str">
            <v>87848</v>
          </cell>
          <cell r="B5594" t="str">
            <v>Revestimento decorativo monocamada aplicado com equipamento de projeção em panos cegos da fachada de um edifício de estrutura convencional, com acabamento travertino. Af_06/2014</v>
          </cell>
          <cell r="C5594" t="str">
            <v>m²</v>
          </cell>
          <cell r="D5594" t="str">
            <v>143,30</v>
          </cell>
        </row>
        <row r="5595">
          <cell r="A5595" t="str">
            <v>87849</v>
          </cell>
          <cell r="B5595" t="str">
            <v>Revestimento decorativo monocamada aplicado com equipamento de projeção em panos cegos da fachada de um edifício de alvenaria estrutural, com acabamento travertino. Af_06/2014</v>
          </cell>
          <cell r="C5595" t="str">
            <v>m²</v>
          </cell>
          <cell r="D5595" t="str">
            <v>100,95</v>
          </cell>
        </row>
        <row r="5596">
          <cell r="A5596" t="str">
            <v>87850</v>
          </cell>
          <cell r="B5596" t="str">
            <v>Revestimento decorativo monocamada aplicado manualmente em panos da fachada com presença de vãos, de um edifício de estrutura convencional e acabamento travertino. Af_06/2014</v>
          </cell>
          <cell r="C5596" t="str">
            <v>m²</v>
          </cell>
          <cell r="D5596" t="str">
            <v>157,02</v>
          </cell>
        </row>
        <row r="5597">
          <cell r="A5597" t="str">
            <v>87851</v>
          </cell>
          <cell r="B5597" t="str">
            <v>Revestimento decorativo monocamada aplicado manualmente em panos da fachada com presença de vãos, de um edifício de alvenaria estrutural e acabamento travertino. Af_06/2014</v>
          </cell>
          <cell r="C5597" t="str">
            <v>m²</v>
          </cell>
          <cell r="D5597" t="str">
            <v>112,16</v>
          </cell>
        </row>
        <row r="5598">
          <cell r="A5598" t="str">
            <v>87852</v>
          </cell>
          <cell r="B5598" t="str">
            <v>Revestimento decorativo monocamada aplicado com equipamento de projeção em panos da fachada com presença de vãos, de um edifício de estrutura convencional e acabamento travertino. Af_06/2014</v>
          </cell>
          <cell r="C5598" t="str">
            <v>m²</v>
          </cell>
          <cell r="D5598" t="str">
            <v>148,13</v>
          </cell>
        </row>
        <row r="5599">
          <cell r="A5599" t="str">
            <v>87853</v>
          </cell>
          <cell r="B5599" t="str">
            <v>Revestimento decorativo monocamada aplicado com equipamento de projeção em panos da fachada com presença de vãos, de um edifício de alvenaria estrutural e acabamento travertino. Af_06/2014</v>
          </cell>
          <cell r="C5599" t="str">
            <v>m²</v>
          </cell>
          <cell r="D5599" t="str">
            <v>104,05</v>
          </cell>
        </row>
        <row r="5600">
          <cell r="A5600" t="str">
            <v>87854</v>
          </cell>
          <cell r="B5600" t="str">
            <v>Revestimento decorativo monocamada aplicado manualmente em superfícies externas da sacada de um edifício de estrutura convencional e acabamento travertino. Af_06/2014</v>
          </cell>
          <cell r="C5600" t="str">
            <v>m²</v>
          </cell>
          <cell r="D5600" t="str">
            <v>157,66</v>
          </cell>
        </row>
        <row r="5601">
          <cell r="A5601" t="str">
            <v>87855</v>
          </cell>
          <cell r="B5601" t="str">
            <v>Revestimento decorativo monocamada aplicado manualmente em superfícies externas da sacada de um edifício de alvenaria estrutural e acabamento travertino. Af_06/2014</v>
          </cell>
          <cell r="C5601" t="str">
            <v>m²</v>
          </cell>
          <cell r="D5601" t="str">
            <v>120,03</v>
          </cell>
        </row>
        <row r="5602">
          <cell r="A5602" t="str">
            <v>87856</v>
          </cell>
          <cell r="B5602" t="str">
            <v>Revestimento decorativo monocamada aplicado com equipamento de projeção em superfícies externas da sacada de um edifício de estrutura convencional e acabamento travertino. Af_06/2014</v>
          </cell>
          <cell r="C5602" t="str">
            <v>m²</v>
          </cell>
          <cell r="D5602" t="str">
            <v>145,15</v>
          </cell>
        </row>
        <row r="5603">
          <cell r="A5603" t="str">
            <v>87857</v>
          </cell>
          <cell r="B5603" t="str">
            <v>Revestimento decorativo monocamada aplicado com equipamento de projeção em superfícies externas da sacada de um edifício de alvenaria estrutural e acabamento travertino. Af_06/2014</v>
          </cell>
          <cell r="C5603" t="str">
            <v>m²</v>
          </cell>
          <cell r="D5603" t="str">
            <v>108,29</v>
          </cell>
        </row>
        <row r="5604">
          <cell r="A5604" t="str">
            <v>87858</v>
          </cell>
          <cell r="B5604" t="str">
            <v>Revestimento decorativo monocamada aplicado manualmente nas paredes internas da sacada com acabamento raspado. Af_06/2014</v>
          </cell>
          <cell r="C5604" t="str">
            <v>m²</v>
          </cell>
          <cell r="D5604" t="str">
            <v>103,90</v>
          </cell>
        </row>
        <row r="5605">
          <cell r="A5605" t="str">
            <v>87859</v>
          </cell>
          <cell r="B5605" t="str">
            <v>Revestimento decorativo monocamada aplicado manualmente nas paredes internas da sacada com acabamento travertino. Af_06/2014</v>
          </cell>
          <cell r="C5605" t="str">
            <v>m²</v>
          </cell>
          <cell r="D5605" t="str">
            <v>120,52</v>
          </cell>
        </row>
        <row r="5606">
          <cell r="A5606" t="str">
            <v>89048</v>
          </cell>
          <cell r="B5606" t="str">
            <v>(composição representativa) do serviço de emboço/massa única, traço 1:2:8, preparo mecânico, com betoneira de 400l, em paredes de ambientes internos, com execução de taliscas, para edificação habitacional multifamiliar (prédio). Af_11/2014</v>
          </cell>
          <cell r="C5606" t="str">
            <v>m²</v>
          </cell>
          <cell r="D5606" t="str">
            <v>27,15</v>
          </cell>
        </row>
        <row r="5607">
          <cell r="A5607" t="str">
            <v>89049</v>
          </cell>
          <cell r="B5607" t="str">
            <v>(composição representativa) do serviço de aplicação manual de gesso desempenado (sem taliscas) em teto, espessura 0,5 cm, para edificação habitacional multifamiliar (prédio). Af_11/2014</v>
          </cell>
          <cell r="C5607" t="str">
            <v>m²</v>
          </cell>
          <cell r="D5607" t="str">
            <v>14,83</v>
          </cell>
        </row>
        <row r="5608">
          <cell r="A5608" t="str">
            <v>89173</v>
          </cell>
          <cell r="B5608" t="str">
            <v>(composição representativa) do serviço de emboço/massa única, aplicado manualmente, traço 1:2:8, em betoneira de 400l, paredes internas, com execução de taliscas, edificação habitacional unifamiliar (casas) e edificação pública padrão. Af_12/2014</v>
          </cell>
          <cell r="C5608" t="str">
            <v>m²</v>
          </cell>
          <cell r="D5608" t="str">
            <v>26,69</v>
          </cell>
        </row>
        <row r="5609">
          <cell r="A5609" t="str">
            <v>90406</v>
          </cell>
          <cell r="B5609" t="str">
            <v>Massa única, para recebimento de pintura, em argamassa traço 1:2:8, preparo mecânico com betoneira 400l, aplicada manualmente em teto, espessura de 20mm, com execução de taliscas. Af_03/2015</v>
          </cell>
          <cell r="C5609" t="str">
            <v>m²</v>
          </cell>
          <cell r="D5609" t="str">
            <v>35,13</v>
          </cell>
        </row>
        <row r="5610">
          <cell r="A5610" t="str">
            <v>90407</v>
          </cell>
          <cell r="B5610" t="str">
            <v>Massa única, para recebimento de pintura, em argamassa traço 1:2:8, preparo manual, aplicada manualmente em teto, espessura de 20mm, com execução de taliscas. Af_03/2015</v>
          </cell>
          <cell r="C5610" t="str">
            <v>m²</v>
          </cell>
          <cell r="D5610" t="str">
            <v>37,66</v>
          </cell>
        </row>
        <row r="5611">
          <cell r="A5611" t="str">
            <v>90408</v>
          </cell>
          <cell r="B5611" t="str">
            <v>Massa única, para recebimento de pintura, em argamassa traço 1:2:8, preparo mecânico com betoneira 400l, aplicada manualmente em teto, espessura de 10mm, com execução de taliscas. Af_03/2015</v>
          </cell>
          <cell r="C5611" t="str">
            <v>m²</v>
          </cell>
          <cell r="D5611" t="str">
            <v>25,61</v>
          </cell>
        </row>
        <row r="5612">
          <cell r="A5612" t="str">
            <v>90409</v>
          </cell>
          <cell r="B5612" t="str">
            <v>Massa única, para recebimento de pintura, em argamassa traço 1:2:8, preparo manual, aplicada manualmente em teto, espessura de 10mm, com execução de taliscas. Af_03/2015</v>
          </cell>
          <cell r="C5612" t="str">
            <v>m²</v>
          </cell>
          <cell r="D5612" t="str">
            <v>27,05</v>
          </cell>
        </row>
        <row r="5613">
          <cell r="A5613" t="str">
            <v>5998</v>
          </cell>
          <cell r="B5613" t="str">
            <v>Pasta de cimento portland, espessura 1mm</v>
          </cell>
          <cell r="C5613" t="str">
            <v>m²</v>
          </cell>
          <cell r="D5613" t="str">
            <v>0,67</v>
          </cell>
        </row>
        <row r="5614">
          <cell r="A5614" t="str">
            <v>84084</v>
          </cell>
          <cell r="B5614" t="str">
            <v>Apicoamento manual de superficie de concreto</v>
          </cell>
          <cell r="C5614" t="str">
            <v>m²</v>
          </cell>
          <cell r="D5614" t="str">
            <v>6,02</v>
          </cell>
        </row>
        <row r="5615">
          <cell r="A5615" t="str">
            <v>87242</v>
          </cell>
          <cell r="B5615" t="str">
            <v>Revestimento cerâmico para paredes externas em pastilhas de porcelana 5 x 5 cm (placas de 30 x 30 cm), alinhadas a prumo, aplicado em panos com vãos. Af_06/2014</v>
          </cell>
          <cell r="C5615" t="str">
            <v>m²</v>
          </cell>
          <cell r="D5615" t="str">
            <v>146,52</v>
          </cell>
        </row>
        <row r="5616">
          <cell r="A5616" t="str">
            <v>87243</v>
          </cell>
          <cell r="B5616" t="str">
            <v>Revestimento cerâmico para paredes externas em pastilhas de porcelana 5 x 5 cm (placas de 30 x 30 cm), alinhadas a prumo, aplicado em panos sem vãos. Af_06/2014</v>
          </cell>
          <cell r="C5616" t="str">
            <v>m²</v>
          </cell>
          <cell r="D5616" t="str">
            <v>133,29</v>
          </cell>
        </row>
        <row r="5617">
          <cell r="A5617" t="str">
            <v>87244</v>
          </cell>
          <cell r="B5617" t="str">
            <v>Revestimento cerâmico para paredes externas em pastilhas de porcelana 5 x 5 cm (placas de 30 x 30 cm), alinhadas a prumo, aplicado em superfícies externas da sacada. Af_06/2014</v>
          </cell>
          <cell r="C5617" t="str">
            <v>m²</v>
          </cell>
          <cell r="D5617" t="str">
            <v>143,72</v>
          </cell>
        </row>
        <row r="5618">
          <cell r="A5618" t="str">
            <v>87245</v>
          </cell>
          <cell r="B5618" t="str">
            <v>Revestimento cerâmico para paredes externas em pastilhas de porcelana 5 x 5 cm (placas de 30 x 30 cm), alinhadas a prumo, aplicado em superfícies internas da sacada. Af_06/2014</v>
          </cell>
          <cell r="C5618" t="str">
            <v>m²</v>
          </cell>
          <cell r="D5618" t="str">
            <v>171,63</v>
          </cell>
        </row>
        <row r="5619">
          <cell r="A5619" t="str">
            <v>87264</v>
          </cell>
          <cell r="B5619" t="str">
            <v>Revestimento cerâmico para paredes internas com placas tipo esmaltada extra de dimensões 20x20 cm aplicadas em ambientes de área menor que 5 m² na altura inteira das paredes. Af_06/2014</v>
          </cell>
          <cell r="C5619" t="str">
            <v>m²</v>
          </cell>
          <cell r="D5619" t="str">
            <v>57,43</v>
          </cell>
        </row>
        <row r="5620">
          <cell r="A5620" t="str">
            <v>87265</v>
          </cell>
          <cell r="B5620" t="str">
            <v>Revestimento cerâmico para paredes internas com placas tipo esmaltada extra de dimensões 20x20 cm aplicadas em ambientes de área maior que 5 m² na altura inteira das paredes. Af_06/2014</v>
          </cell>
          <cell r="C5620" t="str">
            <v>m²</v>
          </cell>
          <cell r="D5620" t="str">
            <v>50,70</v>
          </cell>
        </row>
        <row r="5621">
          <cell r="A5621" t="str">
            <v>87266</v>
          </cell>
          <cell r="B5621" t="str">
            <v>Revestimento cerâmico para paredes internas com placas tipo esmaltada extra de dimensões 20x20 cm aplicadas em ambientes de área menor que 5 m² a meia altura das paredes. Af_06/2014</v>
          </cell>
          <cell r="C5621" t="str">
            <v>m²</v>
          </cell>
          <cell r="D5621" t="str">
            <v>59,80</v>
          </cell>
        </row>
        <row r="5622">
          <cell r="A5622" t="str">
            <v>87267</v>
          </cell>
          <cell r="B5622" t="str">
            <v>Revestimento cerâmico para paredes internas com placas tipo esmaltada extra de dimensões 20x20 cm aplicadas em ambientes de área maior que 5 m² a meia altura das paredes. Af_06/2014</v>
          </cell>
          <cell r="C5622" t="str">
            <v>m²</v>
          </cell>
          <cell r="D5622" t="str">
            <v>56,83</v>
          </cell>
        </row>
        <row r="5623">
          <cell r="A5623" t="str">
            <v>87268</v>
          </cell>
          <cell r="B5623" t="str">
            <v>Revestimento cerâmico para paredes internas com placas tipo esmaltada extra de dimensões 25x35 cm aplicadas em ambientes de área menor que 5 m² na altura inteira das paredes. Af_06/2014</v>
          </cell>
          <cell r="C5623" t="str">
            <v>m²</v>
          </cell>
          <cell r="D5623" t="str">
            <v>61,57</v>
          </cell>
        </row>
        <row r="5624">
          <cell r="A5624" t="str">
            <v>87269</v>
          </cell>
          <cell r="B5624" t="str">
            <v>Revestimento cerâmico para paredes internas com placas tipo esmaltada extra de dimensões 25x35 cm aplicadas em ambientes de área maior que 5 m² na altura inteira das paredes. Af_06/2014</v>
          </cell>
          <cell r="C5624" t="str">
            <v>m²</v>
          </cell>
          <cell r="D5624" t="str">
            <v>54,24</v>
          </cell>
        </row>
        <row r="5625">
          <cell r="A5625" t="str">
            <v>87270</v>
          </cell>
          <cell r="B5625" t="str">
            <v>Revestimento cerâmico para paredes internas com placas tipo esmaltada extra de dimensões 25x35 cm aplicadas em ambientes de área menor que 5 m² a meia altura das paredes. Af_06/2014</v>
          </cell>
          <cell r="C5625" t="str">
            <v>m²</v>
          </cell>
          <cell r="D5625" t="str">
            <v>63,56</v>
          </cell>
        </row>
        <row r="5626">
          <cell r="A5626" t="str">
            <v>87271</v>
          </cell>
          <cell r="B5626" t="str">
            <v>Revestimento cerâmico para paredes internas com placas tipo esmaltada extra de dimensões 25x35 cm aplicadas em ambientes de área maior que 5 m² a meia altura das paredes. Af_06/2014</v>
          </cell>
          <cell r="C5626" t="str">
            <v>m²</v>
          </cell>
          <cell r="D5626" t="str">
            <v>60,08</v>
          </cell>
        </row>
        <row r="5627">
          <cell r="A5627" t="str">
            <v>87272</v>
          </cell>
          <cell r="B5627" t="str">
            <v>Revestimento cerâmico para paredes internas com placas tipo esmaltada extra  de dimensões 33x45 cm aplicadas em ambientes de área menor que 5 m² na altura inteira das paredes. Af_06/2014</v>
          </cell>
          <cell r="C5627" t="str">
            <v>m²</v>
          </cell>
          <cell r="D5627" t="str">
            <v>65,35</v>
          </cell>
        </row>
        <row r="5628">
          <cell r="A5628" t="str">
            <v>87273</v>
          </cell>
          <cell r="B5628" t="str">
            <v>Revestimento cerâmico para paredes internas com placas tipo esmaltada extra de dimensões 33x45 cm aplicadas em ambientes de área maior que 5 m² na altura inteira das paredes. Af_06/2014</v>
          </cell>
          <cell r="C5628" t="str">
            <v>m²</v>
          </cell>
          <cell r="D5628" t="str">
            <v>56,40</v>
          </cell>
        </row>
        <row r="5629">
          <cell r="A5629" t="str">
            <v>87274</v>
          </cell>
          <cell r="B5629" t="str">
            <v>Revestimento cerâmico para paredes internas com placas tipo esmaltada extra de dimensões 33x45 cm aplicadas em ambientes de área menor que 5 m² a meia altura das paredes. Af_06/2014</v>
          </cell>
          <cell r="C5629" t="str">
            <v>m²</v>
          </cell>
          <cell r="D5629" t="str">
            <v>66,76</v>
          </cell>
        </row>
        <row r="5630">
          <cell r="A5630" t="str">
            <v>87275</v>
          </cell>
          <cell r="B5630" t="str">
            <v>Revestimento cerâmico para paredes internas com placas tipo esmaltada extra  de dimensões 33x45 cm aplicadas em ambientes de área maior que 5 m² a meia altura das paredes. Af_06/2014</v>
          </cell>
          <cell r="C5630" t="str">
            <v>m²</v>
          </cell>
          <cell r="D5630" t="str">
            <v>63,73</v>
          </cell>
        </row>
        <row r="5631">
          <cell r="A5631" t="str">
            <v>88786</v>
          </cell>
          <cell r="B5631" t="str">
            <v>Revestimento cerâmico para paredes externas em pastilhas de porcelana 2,5 x 2,5 cm (placas de 30 x 30 cm), alinhadas a prumo, aplicado em panos com vãos. Af_10/2014</v>
          </cell>
          <cell r="C5631" t="str">
            <v>m²</v>
          </cell>
          <cell r="D5631" t="str">
            <v>162,49</v>
          </cell>
        </row>
        <row r="5632">
          <cell r="A5632" t="str">
            <v>88787</v>
          </cell>
          <cell r="B5632" t="str">
            <v>Revestimento cerâmico para paredes externas em pastilhas de porcelana 2,5 x 2,5 cm (placas de 30 x 30 cm), alinhadas a prumo, aplicado em panos sem vãos. Af_10/2014</v>
          </cell>
          <cell r="C5632" t="str">
            <v>m²</v>
          </cell>
          <cell r="D5632" t="str">
            <v>148,62</v>
          </cell>
        </row>
        <row r="5633">
          <cell r="A5633" t="str">
            <v>88788</v>
          </cell>
          <cell r="B5633" t="str">
            <v>Revestimento cerâmico para paredes externas em pastilhas de porcelana 2,5 x 2,5 cm (placas de 30 x 30 cm), alinhadas a prumo, aplicado em superfícies externas da sacada. Af_10/2014</v>
          </cell>
          <cell r="C5633" t="str">
            <v>m²</v>
          </cell>
          <cell r="D5633" t="str">
            <v>159,05</v>
          </cell>
        </row>
        <row r="5634">
          <cell r="A5634" t="str">
            <v>88789</v>
          </cell>
          <cell r="B5634" t="str">
            <v>Revestimento cerâmico para paredes externas em pastilhas de porcelana 2,5 x 2,5 cm (placas de 30 x 30 cm), alinhadas a prumo, aplicado em superfícies internas da sacada. Af_10/2014</v>
          </cell>
          <cell r="C5634" t="str">
            <v>m²</v>
          </cell>
          <cell r="D5634" t="str">
            <v>189,16</v>
          </cell>
        </row>
        <row r="5635">
          <cell r="A5635" t="str">
            <v>89045</v>
          </cell>
          <cell r="B5635" t="str">
            <v>(composição representativa) do serviço de revestimento cerâmico para ambientes de áreas molhadas, meia parede ou parede inteira, com placas tipo grês ou semi-grês, dimensões 20x20 cm, para edificação habitacional multifamiliar (prédio). Af_11/2014</v>
          </cell>
          <cell r="C5635" t="str">
            <v>m²</v>
          </cell>
          <cell r="D5635" t="str">
            <v>57,25</v>
          </cell>
        </row>
        <row r="5636">
          <cell r="A5636" t="str">
            <v>89170</v>
          </cell>
          <cell r="B5636" t="str">
            <v>(composição representativa) do serviço de revestimento cerâmico para paredes internas, meia parede, ou parede inteira, placas grês ou semi-grês de 20x20 cm, para edificações habitacionais unifamiliar (casas) e edificações públicas padrão. Af_11/2014</v>
          </cell>
          <cell r="C5636" t="str">
            <v>m²</v>
          </cell>
          <cell r="D5636" t="str">
            <v>55,56</v>
          </cell>
        </row>
        <row r="5637">
          <cell r="A5637" t="str">
            <v>93392</v>
          </cell>
          <cell r="B5637" t="str">
            <v>Revestimento cerâmico para paredes internas com placas tipo esmaltada padrão popular de dimensões 20x20 cm, argamassa tipo ac i, aplicadas em ambientes de área menor que 5 m2 na altura inteira das paredes. Af_06/2014</v>
          </cell>
          <cell r="C5637" t="str">
            <v>m²</v>
          </cell>
          <cell r="D5637" t="str">
            <v>44,43</v>
          </cell>
        </row>
        <row r="5638">
          <cell r="A5638" t="str">
            <v>93393</v>
          </cell>
          <cell r="B5638" t="str">
            <v>Revestimento cerâmico para paredes internas com placas tipo esmaltada padrão popular de dimensões 20x20 cm, argamassa tipo ac i, aplicadas em ambientes de área maior que 5 m2 na altura inteira das paredes. Af_06/2014</v>
          </cell>
          <cell r="C5638" t="str">
            <v>m²</v>
          </cell>
          <cell r="D5638" t="str">
            <v>37,83</v>
          </cell>
        </row>
        <row r="5639">
          <cell r="A5639" t="str">
            <v>93394</v>
          </cell>
          <cell r="B5639" t="str">
            <v>Revestimento cerâmico para paredes internas com placas tipo esmaltada padrão popular de dimensões 20x20 cm, argamassa tipo ac i, aplicadas em ambientes de área menor que 5 m2 a meia altura das paredes. Af_06/2014</v>
          </cell>
          <cell r="C5639" t="str">
            <v>m²</v>
          </cell>
          <cell r="D5639" t="str">
            <v>46,80</v>
          </cell>
        </row>
        <row r="5640">
          <cell r="A5640" t="str">
            <v>93395</v>
          </cell>
          <cell r="B5640" t="str">
            <v>Revestimento cerâmico para paredes internas com placas tipo esmaltada padrão popular de dimensões 20x20 cm, argamassa tipo ac i, aplicadas em ambientes de área maior que 5 m2 a meia altura das paredes. Af_06/2014</v>
          </cell>
          <cell r="C5640" t="str">
            <v>m²</v>
          </cell>
          <cell r="D5640" t="str">
            <v>43,83</v>
          </cell>
        </row>
        <row r="5641">
          <cell r="A5641" t="str">
            <v>99194</v>
          </cell>
          <cell r="B5641" t="str">
            <v>Revestimento cerâmico para paredes internas com placas tipo esmaltada padrão popular de dimensões 20x20 cm, argamassa tipo ac iii, aplicadas em ambientes de área menor que 5 m2 na altura inteira das paredes. Af_06/2014</v>
          </cell>
          <cell r="C5641" t="str">
            <v>m²</v>
          </cell>
          <cell r="D5641" t="str">
            <v>49,92</v>
          </cell>
        </row>
        <row r="5642">
          <cell r="A5642" t="str">
            <v>99195</v>
          </cell>
          <cell r="B5642" t="str">
            <v>Revestimento cerâmico para paredes internas com placas tipo esmaltada padrão popular de dimensões 20x20 cm, argamassa tipo ac iii, aplicadas em ambientes de área maior que 5 m2 na altura inteira das paredes. Af_06/2014</v>
          </cell>
          <cell r="C5642" t="str">
            <v>m²</v>
          </cell>
          <cell r="D5642" t="str">
            <v>43,32</v>
          </cell>
        </row>
        <row r="5643">
          <cell r="A5643" t="str">
            <v>99196</v>
          </cell>
          <cell r="B5643" t="str">
            <v>Revestimento cerâmico para paredes internas com placas tipo esmaltada padrão popular de dimensões 20x20 cm, argamassa tipo ac iii, aplicadas em ambientes de área menor que 5 m2 a meia altura das paredes. Af_06/2014</v>
          </cell>
          <cell r="C5643" t="str">
            <v>m²</v>
          </cell>
          <cell r="D5643" t="str">
            <v>52,29</v>
          </cell>
        </row>
        <row r="5644">
          <cell r="A5644" t="str">
            <v>99198</v>
          </cell>
          <cell r="B5644" t="str">
            <v>Revestimento cerâmico para paredes internas com placas tipo esmaltada padrão popular de dimensões 20x20 cm, argamassa tipo ac iii, aplicadas em ambientes de área maior que 5 m2 a meia altura das paredes. Af_06/2014</v>
          </cell>
          <cell r="C5644" t="str">
            <v>m²</v>
          </cell>
          <cell r="D5644" t="str">
            <v>49,32</v>
          </cell>
        </row>
        <row r="5645">
          <cell r="A5645" t="str">
            <v>84088</v>
          </cell>
          <cell r="B5645" t="str">
            <v>Peitoril em marmore branco, largura de 15cm, assentado com argamassa traco 1:4 (cimento e areia media), preparo manual da argamassa</v>
          </cell>
          <cell r="C5645" t="str">
            <v>m</v>
          </cell>
          <cell r="D5645" t="str">
            <v>93,62</v>
          </cell>
        </row>
        <row r="5646">
          <cell r="A5646" t="str">
            <v>84089</v>
          </cell>
          <cell r="B5646" t="str">
            <v>Peitoril em marmore branco, largura de 25cm, assentado com argamassa traco 1:3 (cimento e areia media), preparo manual da argamassa</v>
          </cell>
          <cell r="C5646" t="str">
            <v>m</v>
          </cell>
          <cell r="D5646" t="str">
            <v>131,91</v>
          </cell>
        </row>
        <row r="5647">
          <cell r="A5647" t="str">
            <v>40675</v>
          </cell>
          <cell r="B5647" t="str">
            <v>Assentamento de peitoril com argamassa de cimento colante</v>
          </cell>
          <cell r="C5647" t="str">
            <v>m</v>
          </cell>
          <cell r="D5647" t="str">
            <v>4,31</v>
          </cell>
        </row>
        <row r="5648">
          <cell r="A5648" t="str">
            <v>84093</v>
          </cell>
          <cell r="B5648" t="str">
            <v>Tabeira de madeira lei, 1a qualidade, 2,5x30,0cm para beiral de telhado</v>
          </cell>
          <cell r="C5648" t="str">
            <v>m</v>
          </cell>
          <cell r="D5648" t="str">
            <v>38,82</v>
          </cell>
        </row>
        <row r="5649">
          <cell r="A5649" t="str">
            <v>96112</v>
          </cell>
          <cell r="B5649" t="str">
            <v>Forro em madeira pinus, para ambientes residenciais, inclusive estrutura de fixação. Af_05/2017</v>
          </cell>
          <cell r="C5649" t="str">
            <v>m²</v>
          </cell>
          <cell r="D5649" t="str">
            <v>106,12</v>
          </cell>
        </row>
        <row r="5650">
          <cell r="A5650" t="str">
            <v>96117</v>
          </cell>
          <cell r="B5650" t="str">
            <v>Forro em madeira pinus, para ambientes comerciais, inclusive estrutura de fixação. Af_05/2017</v>
          </cell>
          <cell r="C5650" t="str">
            <v>m²</v>
          </cell>
          <cell r="D5650" t="str">
            <v>131,49</v>
          </cell>
        </row>
        <row r="5651">
          <cell r="A5651" t="str">
            <v>96122</v>
          </cell>
          <cell r="B5651" t="str">
            <v>Acabamentos para forro (roda-forro em madeira pinus). Af_05/2017</v>
          </cell>
          <cell r="C5651" t="str">
            <v>m</v>
          </cell>
          <cell r="D5651" t="str">
            <v>31,65</v>
          </cell>
        </row>
        <row r="5652">
          <cell r="A5652" t="str">
            <v>96109</v>
          </cell>
          <cell r="B5652" t="str">
            <v>Forro em placas de gesso, para ambientes residenciais. Af_05/2017_p</v>
          </cell>
          <cell r="C5652" t="str">
            <v>m²</v>
          </cell>
          <cell r="D5652" t="str">
            <v>32,02</v>
          </cell>
        </row>
        <row r="5653">
          <cell r="A5653" t="str">
            <v>96110</v>
          </cell>
          <cell r="B5653" t="str">
            <v>Forro em drywall, para ambientes residenciais, inclusive estrutura de fixação. Af_05/2017_p</v>
          </cell>
          <cell r="C5653" t="str">
            <v>m²</v>
          </cell>
          <cell r="D5653" t="str">
            <v>50,94</v>
          </cell>
        </row>
        <row r="5654">
          <cell r="A5654" t="str">
            <v>96113</v>
          </cell>
          <cell r="B5654" t="str">
            <v>Forro em placas de gesso, para ambientes comerciais. Af_05/2017_p</v>
          </cell>
          <cell r="C5654" t="str">
            <v>m²</v>
          </cell>
          <cell r="D5654" t="str">
            <v>28,45</v>
          </cell>
        </row>
        <row r="5655">
          <cell r="A5655" t="str">
            <v>96114</v>
          </cell>
          <cell r="B5655" t="str">
            <v>Forro em drywall, para ambientes comerciais, inclusive estrutura de fixação. Af_05/2017_p</v>
          </cell>
          <cell r="C5655" t="str">
            <v>m²</v>
          </cell>
          <cell r="D5655" t="str">
            <v>50,70</v>
          </cell>
        </row>
        <row r="5656">
          <cell r="A5656" t="str">
            <v>96120</v>
          </cell>
          <cell r="B5656" t="str">
            <v>Acabamentos para forro (moldura de gesso). Af_05/2017</v>
          </cell>
          <cell r="C5656" t="str">
            <v>m</v>
          </cell>
          <cell r="D5656" t="str">
            <v>2,21</v>
          </cell>
        </row>
        <row r="5657">
          <cell r="A5657" t="str">
            <v>96123</v>
          </cell>
          <cell r="B5657" t="str">
            <v>Acabamentos para forro (moldura em drywall, com largura de 15 cm). Af_05/2017_p</v>
          </cell>
          <cell r="C5657" t="str">
            <v>m</v>
          </cell>
          <cell r="D5657" t="str">
            <v>20,47</v>
          </cell>
        </row>
        <row r="5658">
          <cell r="A5658" t="str">
            <v>99054</v>
          </cell>
          <cell r="B5658" t="str">
            <v>Acabamentos para forro (sanca de gesso montada na obra). Af_05/2017_p</v>
          </cell>
          <cell r="C5658" t="str">
            <v>m²</v>
          </cell>
          <cell r="D5658" t="str">
            <v>39,30</v>
          </cell>
        </row>
        <row r="5659">
          <cell r="A5659" t="str">
            <v>72200</v>
          </cell>
          <cell r="B5659" t="str">
            <v>Revestimento em laminado melaminico texturizado, espessura 0,8 mm, fixado com cola</v>
          </cell>
          <cell r="C5659" t="str">
            <v>m²</v>
          </cell>
          <cell r="D5659" t="str">
            <v>83,77</v>
          </cell>
        </row>
        <row r="5660">
          <cell r="A5660" t="str">
            <v>73807/1</v>
          </cell>
          <cell r="B5660" t="str">
            <v>Corrimao em marmorite, largura 15cm</v>
          </cell>
          <cell r="C5660" t="str">
            <v>m</v>
          </cell>
          <cell r="D5660" t="str">
            <v>93,36</v>
          </cell>
        </row>
        <row r="5661">
          <cell r="A5661" t="str">
            <v>72201</v>
          </cell>
          <cell r="B5661" t="str">
            <v>Recolocaco de forros em regua de pvc e perfis, considerando reaproveitamento do material</v>
          </cell>
          <cell r="C5661" t="str">
            <v>m²</v>
          </cell>
          <cell r="D5661" t="str">
            <v>10,08</v>
          </cell>
        </row>
        <row r="5662">
          <cell r="A5662" t="str">
            <v>96111</v>
          </cell>
          <cell r="B5662" t="str">
            <v>Forro em réguas de pvc, frisado, para ambientes residenciais, inclusive estrutura de fixação. Af_05/2017_p</v>
          </cell>
          <cell r="C5662" t="str">
            <v>m²</v>
          </cell>
          <cell r="D5662" t="str">
            <v>40,24</v>
          </cell>
        </row>
        <row r="5663">
          <cell r="A5663" t="str">
            <v>96116</v>
          </cell>
          <cell r="B5663" t="str">
            <v>Forro em réguas de pvc, frisado, para ambientes comerciais, inclusive estrutura de fixação. Af_05/2017_p</v>
          </cell>
          <cell r="C5663" t="str">
            <v>m²</v>
          </cell>
          <cell r="D5663" t="str">
            <v>42,52</v>
          </cell>
        </row>
        <row r="5664">
          <cell r="A5664" t="str">
            <v>96121</v>
          </cell>
          <cell r="B5664" t="str">
            <v>Acabamentos para forro (roda-forro em perfil metálico e plástico). Af_05/2017</v>
          </cell>
          <cell r="C5664" t="str">
            <v>m</v>
          </cell>
          <cell r="D5664" t="str">
            <v>7,97</v>
          </cell>
        </row>
        <row r="5665">
          <cell r="A5665" t="str">
            <v>96485</v>
          </cell>
          <cell r="B5665" t="str">
            <v>Forro em réguas de pvc, liso, para ambientes residenciais, inclusive estrutura de fixação. Af_05/2017_p</v>
          </cell>
          <cell r="C5665" t="str">
            <v>m²</v>
          </cell>
          <cell r="D5665" t="str">
            <v>46,73</v>
          </cell>
        </row>
        <row r="5666">
          <cell r="A5666" t="str">
            <v>96486</v>
          </cell>
          <cell r="B5666" t="str">
            <v>Forro de pvc, liso, para ambientes comerciais, inclusive estrutura de fixação. Af_05/2017_p</v>
          </cell>
          <cell r="C5666" t="str">
            <v>m²</v>
          </cell>
          <cell r="D5666" t="str">
            <v>49,41</v>
          </cell>
        </row>
        <row r="5667">
          <cell r="A5667" t="str">
            <v>72198</v>
          </cell>
          <cell r="B5667" t="str">
            <v>Isolamento termico com argamassa traco 1:3 (cimento e areia grossa nao peneirada), com adicao de perolas de isopor, espessura 6cm, preparo manual da argamassa</v>
          </cell>
          <cell r="C5667" t="str">
            <v>m²</v>
          </cell>
          <cell r="D5667" t="str">
            <v>90,39</v>
          </cell>
        </row>
        <row r="5668">
          <cell r="A5668" t="str">
            <v>73833/1</v>
          </cell>
          <cell r="B5668" t="str">
            <v>Isolamento termico com manta de la de vidro, espessura 2,5cm</v>
          </cell>
          <cell r="C5668" t="str">
            <v>m²</v>
          </cell>
          <cell r="D5668" t="str">
            <v>49,32</v>
          </cell>
        </row>
        <row r="5669">
          <cell r="A5669" t="str">
            <v>83730</v>
          </cell>
          <cell r="B5669" t="str">
            <v>Reparo estrutural de estruturas de concreto com argamassa polimerica de alto desempenho, e=2 cm</v>
          </cell>
          <cell r="C5669" t="str">
            <v>m²</v>
          </cell>
          <cell r="D5669" t="str">
            <v>189,88</v>
          </cell>
        </row>
        <row r="5670">
          <cell r="A5670" t="str">
            <v>83736</v>
          </cell>
          <cell r="B5670" t="str">
            <v>Reparo/colagem de estruturas de concreto com adesivo estrutural a base de epoxi, e=2 mm</v>
          </cell>
          <cell r="C5670" t="str">
            <v>m²</v>
          </cell>
          <cell r="D5670" t="str">
            <v>175,58</v>
          </cell>
        </row>
        <row r="5671">
          <cell r="A5671" t="str">
            <v>91514</v>
          </cell>
          <cell r="B5671" t="str">
            <v>Estucamento de panos de fachada sem vãos do sistema de paredes de concreto em edificações de múltiplos pavimentos. Af_06/2015</v>
          </cell>
          <cell r="C5671" t="str">
            <v>m²</v>
          </cell>
          <cell r="D5671" t="str">
            <v>5,50</v>
          </cell>
        </row>
        <row r="5672">
          <cell r="A5672" t="str">
            <v>91515</v>
          </cell>
          <cell r="B5672" t="str">
            <v>Estucamento de panos de fachada com vãos do sistema de paredes de concreto em edificações de múltiplos pavimentos. Af_06/2015</v>
          </cell>
          <cell r="C5672" t="str">
            <v>m²</v>
          </cell>
          <cell r="D5672" t="str">
            <v>7,27</v>
          </cell>
        </row>
        <row r="5673">
          <cell r="A5673" t="str">
            <v>91516</v>
          </cell>
          <cell r="B5673" t="str">
            <v>Estucamento de superfície externa da sacada do sistema de paredes de concreto em edificações de múltiplos pavimentos. Af_06/2015</v>
          </cell>
          <cell r="C5673" t="str">
            <v>m²</v>
          </cell>
          <cell r="D5673" t="str">
            <v>10,62</v>
          </cell>
        </row>
        <row r="5674">
          <cell r="A5674" t="str">
            <v>91517</v>
          </cell>
          <cell r="B5674" t="str">
            <v>Estucamento de panos de fachada sem vãos do sistema de paredes de concreto em edificações de pavimento único. Af_06/2015</v>
          </cell>
          <cell r="C5674" t="str">
            <v>m²</v>
          </cell>
          <cell r="D5674" t="str">
            <v>11,84</v>
          </cell>
        </row>
        <row r="5675">
          <cell r="A5675" t="str">
            <v>91519</v>
          </cell>
          <cell r="B5675" t="str">
            <v>Estucamento de panos de fachada com vãos do sistema de paredes de concreto em edificações de pavimento único. Af_06/2015</v>
          </cell>
          <cell r="C5675" t="str">
            <v>m²</v>
          </cell>
          <cell r="D5675" t="str">
            <v>13,59</v>
          </cell>
        </row>
        <row r="5676">
          <cell r="A5676" t="str">
            <v>91520</v>
          </cell>
          <cell r="B5676" t="str">
            <v>Estucamento de densidade baixa nas faces internas de paredes do sistema de paredes de concreto. Af_06/2015</v>
          </cell>
          <cell r="C5676" t="str">
            <v>m²</v>
          </cell>
          <cell r="D5676" t="str">
            <v>1,99</v>
          </cell>
        </row>
        <row r="5677">
          <cell r="A5677" t="str">
            <v>91522</v>
          </cell>
          <cell r="B5677" t="str">
            <v>Estucamento, para qualquer revestimento, em teto do sistema de paredes de concreto. Af_06/2015</v>
          </cell>
          <cell r="C5677" t="str">
            <v>m²</v>
          </cell>
          <cell r="D5677" t="str">
            <v>2,39</v>
          </cell>
        </row>
        <row r="5678">
          <cell r="A5678" t="str">
            <v>91525</v>
          </cell>
          <cell r="B5678" t="str">
            <v>Estucamento de densidade alta, nas faces internas de paredes do sistema de paredes de concreto. Af_06/2015</v>
          </cell>
          <cell r="C5678" t="str">
            <v>m²</v>
          </cell>
          <cell r="D5678" t="str">
            <v>4,37</v>
          </cell>
        </row>
        <row r="5679">
          <cell r="A5679" t="str">
            <v>73548</v>
          </cell>
          <cell r="B5679" t="str">
            <v>Argamassa traco 1:3 (cimento e areia), preparo manual, incluso aditivo impermeabilizante</v>
          </cell>
          <cell r="C5679" t="str">
            <v>m³</v>
          </cell>
          <cell r="D5679" t="str">
            <v>433,02</v>
          </cell>
        </row>
        <row r="5680">
          <cell r="A5680" t="str">
            <v>73549</v>
          </cell>
          <cell r="B5680" t="str">
            <v>Argamassa traco 1:4 (cimento e areia), preparo manual, incluso aditivo impermeabilizante</v>
          </cell>
          <cell r="C5680" t="str">
            <v>m³</v>
          </cell>
          <cell r="D5680" t="str">
            <v>416,40</v>
          </cell>
        </row>
        <row r="5681">
          <cell r="A5681" t="str">
            <v>87280</v>
          </cell>
          <cell r="B5681" t="str">
            <v>Argamassa traço 1:7 (cimento e areia média) com adição de plastificante para emboço/massa única/assentamento de alvenaria de vedação, preparo mecânico com betoneira 400 l. Af_06/2014</v>
          </cell>
          <cell r="C5681" t="str">
            <v>m³</v>
          </cell>
          <cell r="D5681" t="str">
            <v>253,59</v>
          </cell>
        </row>
        <row r="5682">
          <cell r="A5682" t="str">
            <v>87281</v>
          </cell>
          <cell r="B5682" t="str">
            <v>Argamassa traço 1:7 (cimento e areia média) com adição de plastificante para emboço/massa única/assentamento de alvenaria de vedação, preparo mecânico com betoneira 600 l. Af_06/2014</v>
          </cell>
          <cell r="C5682" t="str">
            <v>m³</v>
          </cell>
          <cell r="D5682" t="str">
            <v>244,43</v>
          </cell>
        </row>
        <row r="5683">
          <cell r="A5683" t="str">
            <v>87283</v>
          </cell>
          <cell r="B5683" t="str">
            <v>Argamassa traço 1:6 (cimento e areia média) com adição de plastificante para emboço/massa única/assentamento de alvenaria de vedação, preparo mecânico com betoneira 400 l. Af_06/2014</v>
          </cell>
          <cell r="C5683" t="str">
            <v>m³</v>
          </cell>
          <cell r="D5683" t="str">
            <v>275,47</v>
          </cell>
        </row>
        <row r="5684">
          <cell r="A5684" t="str">
            <v>87284</v>
          </cell>
          <cell r="B5684" t="str">
            <v>Argamassa traço 1:6 (cimento e areia média) com adição de plastificante para emboço/massa única/assentamento de alvenaria de vedação, preparo mecânico com betoneira 600 l. Af_06/2014</v>
          </cell>
          <cell r="C5684" t="str">
            <v>m³</v>
          </cell>
          <cell r="D5684" t="str">
            <v>248,83</v>
          </cell>
        </row>
        <row r="5685">
          <cell r="A5685" t="str">
            <v>87286</v>
          </cell>
          <cell r="B5685" t="str">
            <v>Argamassa traço 1:1:6 (cimento, cal e areia média) para emboço/massa única/assentamento de alvenaria de vedação, preparo mecânico com betoneira 400 l. Af_06/2014</v>
          </cell>
          <cell r="C5685" t="str">
            <v>m³</v>
          </cell>
          <cell r="D5685" t="str">
            <v>273,07</v>
          </cell>
        </row>
        <row r="5686">
          <cell r="A5686" t="str">
            <v>87287</v>
          </cell>
          <cell r="B5686" t="str">
            <v>Argamassa traço 1:1:6 (cimento, cal e areia média) para emboço/massa única/assentamento de alvenaria de vedação, preparo mecânico com betoneira 600 l. Af_06/2014</v>
          </cell>
          <cell r="C5686" t="str">
            <v>m³</v>
          </cell>
          <cell r="D5686" t="str">
            <v>345,94</v>
          </cell>
        </row>
        <row r="5687">
          <cell r="A5687" t="str">
            <v>87289</v>
          </cell>
          <cell r="B5687" t="str">
            <v>Argamassa traço 1:1,5:7,5 (cimento, cal e areia média) para emboço/massa única/assentamento de alvenaria de vedação, preparo mecânico com betoneira 400 l. Af_06/2014</v>
          </cell>
          <cell r="C5687" t="str">
            <v>m³</v>
          </cell>
          <cell r="D5687" t="str">
            <v>348,23</v>
          </cell>
        </row>
        <row r="5688">
          <cell r="A5688" t="str">
            <v>87290</v>
          </cell>
          <cell r="B5688" t="str">
            <v>Argamassa traço 1:1,5:7,5 (cimento, cal e areia média) para emboço/massa única/assentamento de alvenaria de vedação, preparo mecânico com betoneira 600 l. Af_06/2014</v>
          </cell>
          <cell r="C5688" t="str">
            <v>m³</v>
          </cell>
          <cell r="D5688" t="str">
            <v>338,32</v>
          </cell>
        </row>
        <row r="5689">
          <cell r="A5689" t="str">
            <v>87292</v>
          </cell>
          <cell r="B5689" t="str">
            <v>Argamassa traço 1:2:8 (cimento, cal e areia média) para emboço/massa única/assentamento de alvenaria de vedação, preparo mecânico com betoneira 400 l. Af_06/2014</v>
          </cell>
          <cell r="C5689" t="str">
            <v>m³</v>
          </cell>
          <cell r="D5689" t="str">
            <v>370,88</v>
          </cell>
        </row>
        <row r="5690">
          <cell r="A5690" t="str">
            <v>87294</v>
          </cell>
          <cell r="B5690" t="str">
            <v>Argamassa traço 1:2:9 (cimento, cal e areia média) para emboço/massa única/assentamento de alvenaria de vedação, preparo mecânico com betoneira 600 l. Af_06/2014</v>
          </cell>
          <cell r="C5690" t="str">
            <v>m³</v>
          </cell>
          <cell r="D5690" t="str">
            <v>346,75</v>
          </cell>
        </row>
        <row r="5691">
          <cell r="A5691" t="str">
            <v>87295</v>
          </cell>
          <cell r="B5691" t="str">
            <v>Argamassa traço 1:3:12 (cimento, cal e areia média) para emboço/massa única/assentamento de alvenaria de vedação, preparo mecânico com betoneira 400 l. Af_06/2014</v>
          </cell>
          <cell r="C5691" t="str">
            <v>m³</v>
          </cell>
          <cell r="D5691" t="str">
            <v>368,14</v>
          </cell>
        </row>
        <row r="5692">
          <cell r="A5692" t="str">
            <v>87296</v>
          </cell>
          <cell r="B5692" t="str">
            <v>Argamassa traço 1:3:12 (cimento, cal e areia média) para emboço/massa única/assentamento de alvenaria de vedação, preparo mecânico com betoneira 600 l. Af_06/2014</v>
          </cell>
          <cell r="C5692" t="str">
            <v>m³</v>
          </cell>
          <cell r="D5692" t="str">
            <v>341,12</v>
          </cell>
        </row>
        <row r="5693">
          <cell r="A5693" t="str">
            <v>87298</v>
          </cell>
          <cell r="B5693" t="str">
            <v>Argamassa traço 1:3 (cimento e areia média) para contrapiso, preparo mecânico com betoneira 400 l. Af_06/2014</v>
          </cell>
          <cell r="C5693" t="str">
            <v>m³</v>
          </cell>
          <cell r="D5693" t="str">
            <v>378,36</v>
          </cell>
        </row>
        <row r="5694">
          <cell r="A5694" t="str">
            <v>87299</v>
          </cell>
          <cell r="B5694" t="str">
            <v>Argamassa traço 1:3 (cimento e areia média) para contrapiso, preparo mecânico com betoneira 600 l. Af_06/2014</v>
          </cell>
          <cell r="C5694" t="str">
            <v>m³</v>
          </cell>
          <cell r="D5694" t="str">
            <v>357,99</v>
          </cell>
        </row>
        <row r="5695">
          <cell r="A5695" t="str">
            <v>87301</v>
          </cell>
          <cell r="B5695" t="str">
            <v>Argamassa traço 1:4 (cimento e areia média) para contrapiso, preparo mecânico com betoneira 400 l. Af_06/2014</v>
          </cell>
          <cell r="C5695" t="str">
            <v>m³</v>
          </cell>
          <cell r="D5695" t="str">
            <v>337,32</v>
          </cell>
        </row>
        <row r="5696">
          <cell r="A5696" t="str">
            <v>87302</v>
          </cell>
          <cell r="B5696" t="str">
            <v>Argamassa traço 1:4 (cimento e areia média) para contrapiso, preparo mecânico com betoneira 600 l. Af_06/2014</v>
          </cell>
          <cell r="C5696" t="str">
            <v>m³</v>
          </cell>
          <cell r="D5696" t="str">
            <v>320,20</v>
          </cell>
        </row>
        <row r="5697">
          <cell r="A5697" t="str">
            <v>87304</v>
          </cell>
          <cell r="B5697" t="str">
            <v>Argamassa traço 1:5 (cimento e areia média) para contrapiso, preparo mecânico com betoneira 400 l. Af_06/2014</v>
          </cell>
          <cell r="C5697" t="str">
            <v>m³</v>
          </cell>
          <cell r="D5697" t="str">
            <v>315,39</v>
          </cell>
        </row>
        <row r="5698">
          <cell r="A5698" t="str">
            <v>87305</v>
          </cell>
          <cell r="B5698" t="str">
            <v>Argamassa traço 1:5 (cimento e areia média) para contrapiso, preparo mecânico com betoneira 600 l. Af_06/2014</v>
          </cell>
          <cell r="C5698" t="str">
            <v>m³</v>
          </cell>
          <cell r="D5698" t="str">
            <v>296,86</v>
          </cell>
        </row>
        <row r="5699">
          <cell r="A5699" t="str">
            <v>87307</v>
          </cell>
          <cell r="B5699" t="str">
            <v>Argamassa traço 1:6 (cimento e areia média) para contrapiso, preparo mecânico com betoneira 400 l. Af_06/2014</v>
          </cell>
          <cell r="C5699" t="str">
            <v>m³</v>
          </cell>
          <cell r="D5699" t="str">
            <v>291,96</v>
          </cell>
        </row>
        <row r="5700">
          <cell r="A5700" t="str">
            <v>87308</v>
          </cell>
          <cell r="B5700" t="str">
            <v>Argamassa traço 1:6 (cimento e areia média) para contrapiso, preparo mecânico com betoneira 600 l. Af_06/2014</v>
          </cell>
          <cell r="C5700" t="str">
            <v>m³</v>
          </cell>
          <cell r="D5700" t="str">
            <v>276,91</v>
          </cell>
        </row>
        <row r="5701">
          <cell r="A5701" t="str">
            <v>87310</v>
          </cell>
          <cell r="B5701" t="str">
            <v>Argamassa traço 1:5 (cimento e areia grossa) para chapisco convencional, preparo mecânico com betoneira 400 l. Af_06/2014</v>
          </cell>
          <cell r="C5701" t="str">
            <v>m³</v>
          </cell>
          <cell r="D5701" t="str">
            <v>267,14</v>
          </cell>
        </row>
        <row r="5702">
          <cell r="A5702" t="str">
            <v>87311</v>
          </cell>
          <cell r="B5702" t="str">
            <v>Argamassa traço 1:5 (cimento e areia grossa) para chapisco convencional, preparo mecânico com betoneira 600 l. Af_06/2014</v>
          </cell>
          <cell r="C5702" t="str">
            <v>m³</v>
          </cell>
          <cell r="D5702" t="str">
            <v>256,03</v>
          </cell>
        </row>
        <row r="5703">
          <cell r="A5703" t="str">
            <v>87313</v>
          </cell>
          <cell r="B5703" t="str">
            <v>Argamassa traço 1:3 (cimento e areia grossa) para chapisco convencional, preparo mecânico com betoneira 400 l. Af_06/2014</v>
          </cell>
          <cell r="C5703" t="str">
            <v>m³</v>
          </cell>
          <cell r="D5703" t="str">
            <v>313,46</v>
          </cell>
        </row>
        <row r="5704">
          <cell r="A5704" t="str">
            <v>87314</v>
          </cell>
          <cell r="B5704" t="str">
            <v>Argamassa traço 1:3 (cimento e areia grossa) para chapisco convencional, preparo mecânico com betoneira 600 l. Af_06/2014</v>
          </cell>
          <cell r="C5704" t="str">
            <v>m³</v>
          </cell>
          <cell r="D5704" t="str">
            <v>302,91</v>
          </cell>
        </row>
        <row r="5705">
          <cell r="A5705" t="str">
            <v>87316</v>
          </cell>
          <cell r="B5705" t="str">
            <v>Argamassa traço 1:4 (cimento e areia grossa) para chapisco convencional, preparo mecânico com betoneira 400 l. Af_06/2014</v>
          </cell>
          <cell r="C5705" t="str">
            <v>m³</v>
          </cell>
          <cell r="D5705" t="str">
            <v>291,52</v>
          </cell>
        </row>
        <row r="5706">
          <cell r="A5706" t="str">
            <v>87317</v>
          </cell>
          <cell r="B5706" t="str">
            <v>Argamassa traço 1:4 (cimento e areia grossa) para chapisco convencional, preparo mecânico com betoneira 600 l. Af_06/2014</v>
          </cell>
          <cell r="C5706" t="str">
            <v>m³</v>
          </cell>
          <cell r="D5706" t="str">
            <v>275,23</v>
          </cell>
        </row>
        <row r="5707">
          <cell r="A5707" t="str">
            <v>87319</v>
          </cell>
          <cell r="B5707" t="str">
            <v>Argamassa traço 1:5 (cimento e areia grossa) com adição de emulsão polimérica para chapisco rolado, preparo mecânico com betoneira 400 l. Af_06/2014</v>
          </cell>
          <cell r="C5707" t="str">
            <v>m³</v>
          </cell>
          <cell r="D5707" t="str">
            <v>1.646,59</v>
          </cell>
        </row>
        <row r="5708">
          <cell r="A5708" t="str">
            <v>87320</v>
          </cell>
          <cell r="B5708" t="str">
            <v>Argamassa traço 1:5 (cimento e areia grossa) com adição de emulsão polimérica para chapisco rolado, preparo mecânico com betoneira 600 l. Af_06/2014</v>
          </cell>
          <cell r="C5708" t="str">
            <v>m³</v>
          </cell>
          <cell r="D5708" t="str">
            <v>1.641,78</v>
          </cell>
        </row>
        <row r="5709">
          <cell r="A5709" t="str">
            <v>87322</v>
          </cell>
          <cell r="B5709" t="str">
            <v>Argamassa traço 1:3 (cimento e areia grossa) com adição de emulsão polimérica para chapisco rolado, preparo mecânico com betoneira 400 l. Af_06/2014</v>
          </cell>
          <cell r="C5709" t="str">
            <v>m³</v>
          </cell>
          <cell r="D5709" t="str">
            <v>1.696,46</v>
          </cell>
        </row>
        <row r="5710">
          <cell r="A5710" t="str">
            <v>87323</v>
          </cell>
          <cell r="B5710" t="str">
            <v>Argamassa traço 1:3 (cimento e areia grossa) com adição de emulsão polimérica para chapisco rolado, preparo mecânico com betoneira 600 l. Af_06/2014</v>
          </cell>
          <cell r="C5710" t="str">
            <v>m³</v>
          </cell>
          <cell r="D5710" t="str">
            <v>1.680,43</v>
          </cell>
        </row>
        <row r="5711">
          <cell r="A5711" t="str">
            <v>87325</v>
          </cell>
          <cell r="B5711" t="str">
            <v>Argamassa traço 1:4 (cimento e areia grossa) com adição de emulsão polimérica para chapisco rolado, preparo mecânico com betoneira 400 l. Af_06/2014</v>
          </cell>
          <cell r="C5711" t="str">
            <v>m³</v>
          </cell>
          <cell r="D5711" t="str">
            <v>1.669,81</v>
          </cell>
        </row>
        <row r="5712">
          <cell r="A5712" t="str">
            <v>87326</v>
          </cell>
          <cell r="B5712" t="str">
            <v>Argamassa traço 1:4 (cimento e areia grossa) com adição de emulsão polimérica para chapisco rolado, preparo mecânico com betoneira 600 l. Af_06/2014</v>
          </cell>
          <cell r="C5712" t="str">
            <v>m³</v>
          </cell>
          <cell r="D5712" t="str">
            <v>1.657,83</v>
          </cell>
        </row>
        <row r="5713">
          <cell r="A5713" t="str">
            <v>87327</v>
          </cell>
          <cell r="B5713" t="str">
            <v>Argamassa traço 1:7 (cimento e areia média) com adição de plastificante para emboço/massa única/assentamento de alvenaria de vedação, preparo mecânico com misturador de eixo horizontal de 300 kg. Af_06/2014</v>
          </cell>
          <cell r="C5713" t="str">
            <v>m³</v>
          </cell>
          <cell r="D5713" t="str">
            <v>276,34</v>
          </cell>
        </row>
        <row r="5714">
          <cell r="A5714" t="str">
            <v>87328</v>
          </cell>
          <cell r="B5714" t="str">
            <v>Argamassa traço 1:7 (cimento e areia média) com adição de plastificante para emboço/massa única/assentamento de alvenaria de vedação, preparo mecânico com misturador de eixo horizontal de 600 kg. Af_06/2014</v>
          </cell>
          <cell r="C5714" t="str">
            <v>m³</v>
          </cell>
          <cell r="D5714" t="str">
            <v>231,87</v>
          </cell>
        </row>
        <row r="5715">
          <cell r="A5715" t="str">
            <v>87329</v>
          </cell>
          <cell r="B5715" t="str">
            <v>Argamassa traço 1:6 (cimento e areia média) com adição de plastificante para emboço/massa única/assentamento de alvenaria de vedação, preparo mecânico com misturador de eixo horizontal de 300 kg. Af_06/2014</v>
          </cell>
          <cell r="C5715" t="str">
            <v>m³</v>
          </cell>
          <cell r="D5715" t="str">
            <v>299,81</v>
          </cell>
        </row>
        <row r="5716">
          <cell r="A5716" t="str">
            <v>87330</v>
          </cell>
          <cell r="B5716" t="str">
            <v>Argamassa traço 1:6 (cimento e areia média) com adição de plastificante para emboço/massa única/assentamento de alvenaria de vedação, preparo mecânico com misturador de eixo horizontal de 600 kg. Af_06/2014</v>
          </cell>
          <cell r="C5716" t="str">
            <v>m³</v>
          </cell>
          <cell r="D5716" t="str">
            <v>252,18</v>
          </cell>
        </row>
        <row r="5717">
          <cell r="A5717" t="str">
            <v>87331</v>
          </cell>
          <cell r="B5717" t="str">
            <v>Argamassa traço 1:1:6 (cimento, cal e areia média) para emboço/massa única/assentamento de alvenaria de vedação, preparo mecânico com misturador de eixo horizontal de 300 kg. Af_06/2014</v>
          </cell>
          <cell r="C5717" t="str">
            <v>m³</v>
          </cell>
          <cell r="D5717" t="str">
            <v>376,56</v>
          </cell>
        </row>
        <row r="5718">
          <cell r="A5718" t="str">
            <v>87332</v>
          </cell>
          <cell r="B5718" t="str">
            <v>Argamassa traço 1:1:6 (cimento, cal e areia média) para emboço/massa única/assentamento de alvenaria de vedação, preparo mecânico com misturador de eixo horizontal de 600 kg. Af_06/2014</v>
          </cell>
          <cell r="C5718" t="str">
            <v>m³</v>
          </cell>
          <cell r="D5718" t="str">
            <v>329,51</v>
          </cell>
        </row>
        <row r="5719">
          <cell r="A5719" t="str">
            <v>87333</v>
          </cell>
          <cell r="B5719" t="str">
            <v>Argamassa traço 1:1,5:7,5 (cimento, cal e areia média) para emboço/massa única/assentamento de alvenaria de vedação, preparo mecânico com misturador de eixo horizontal de 300 kg. Af_06/2014</v>
          </cell>
          <cell r="C5719" t="str">
            <v>m³</v>
          </cell>
          <cell r="D5719" t="str">
            <v>356,47</v>
          </cell>
        </row>
        <row r="5720">
          <cell r="A5720" t="str">
            <v>87334</v>
          </cell>
          <cell r="B5720" t="str">
            <v>Argamassa traço 1:1,5:7,5 (cimento, cal e areia média) para emboço/massa única/assentamento de alvenaria de vedação, preparo mecânico com misturador de eixo horizontal de 600 kg. Af_06/2014</v>
          </cell>
          <cell r="C5720" t="str">
            <v>m³</v>
          </cell>
          <cell r="D5720" t="str">
            <v>321,20</v>
          </cell>
        </row>
        <row r="5721">
          <cell r="A5721" t="str">
            <v>87335</v>
          </cell>
          <cell r="B5721" t="str">
            <v>Argamassa traço 1:2:8 (cimento, cal e areia média) para emboço/massa única/assentamento de alvenaria de vedação, preparo mecânico com misturador de eixo horizontal de 300 kg. Af_06/2014</v>
          </cell>
          <cell r="C5721" t="str">
            <v>m³</v>
          </cell>
          <cell r="D5721" t="str">
            <v>368,40</v>
          </cell>
        </row>
        <row r="5722">
          <cell r="A5722" t="str">
            <v>87336</v>
          </cell>
          <cell r="B5722" t="str">
            <v>Argamassa traço 1:2:8 (cimento, cal e areia média) para emboço/massa única/assentamento de alvenaria de vedação, preparo mecânico com misturador de eixo horizontal de 600 kg. Af_06/2014</v>
          </cell>
          <cell r="C5722" t="str">
            <v>m³</v>
          </cell>
          <cell r="D5722" t="str">
            <v>341,29</v>
          </cell>
        </row>
        <row r="5723">
          <cell r="A5723" t="str">
            <v>87337</v>
          </cell>
          <cell r="B5723" t="str">
            <v>Argamassa traço 1:2:9 (cimento, cal e areia média) para emboço/massa única/assentamento de alvenaria de vedação, preparo mecânico com misturador de eixo horizontal de 300 kg. Af_06/2014</v>
          </cell>
          <cell r="C5723" t="str">
            <v>m³</v>
          </cell>
          <cell r="D5723" t="str">
            <v>348,87</v>
          </cell>
        </row>
        <row r="5724">
          <cell r="A5724" t="str">
            <v>87338</v>
          </cell>
          <cell r="B5724" t="str">
            <v>Argamassa traço 1:3:12 (cimento, cal e areia média) para emboço/massa única/assentamento de alvenaria de vedação, preparo mecânico com misturador de eixo horizontal de 600 kg. Af_06/2014</v>
          </cell>
          <cell r="C5724" t="str">
            <v>m³</v>
          </cell>
          <cell r="D5724" t="str">
            <v>339,66</v>
          </cell>
        </row>
        <row r="5725">
          <cell r="A5725" t="str">
            <v>87339</v>
          </cell>
          <cell r="B5725" t="str">
            <v>Argamassa traço 1:3 (cimento e areia média) para contrapiso, preparo mecânico com misturador de eixo horizontal de 160 kg. Af_06/2014</v>
          </cell>
          <cell r="C5725" t="str">
            <v>m³</v>
          </cell>
          <cell r="D5725" t="str">
            <v>472,16</v>
          </cell>
        </row>
        <row r="5726">
          <cell r="A5726" t="str">
            <v>87340</v>
          </cell>
          <cell r="B5726" t="str">
            <v>Argamassa traço 1:3 (cimento e areia média) para contrapiso, preparo mecânico com misturador de eixo horizontal de 300 kg. Af_06/2014</v>
          </cell>
          <cell r="C5726" t="str">
            <v>m³</v>
          </cell>
          <cell r="D5726" t="str">
            <v>369,07</v>
          </cell>
        </row>
        <row r="5727">
          <cell r="A5727" t="str">
            <v>87341</v>
          </cell>
          <cell r="B5727" t="str">
            <v>Argamassa traço 1:3 (cimento e areia média) para contrapiso, preparo mecânico com misturador de eixo horizontal de 600 kg. Af_06/2014</v>
          </cell>
          <cell r="C5727" t="str">
            <v>m³</v>
          </cell>
          <cell r="D5727" t="str">
            <v>347,43</v>
          </cell>
        </row>
        <row r="5728">
          <cell r="A5728" t="str">
            <v>87342</v>
          </cell>
          <cell r="B5728" t="str">
            <v>Argamassa traço 1:4 (cimento e areia média) para contrapiso, preparo mecânico com misturador de eixo horizontal de 160 kg. Af_06/2014</v>
          </cell>
          <cell r="C5728" t="str">
            <v>m³</v>
          </cell>
          <cell r="D5728" t="str">
            <v>404,67</v>
          </cell>
        </row>
        <row r="5729">
          <cell r="A5729" t="str">
            <v>87343</v>
          </cell>
          <cell r="B5729" t="str">
            <v>Argamassa traço 1:4 (cimento e areia média) para contrapiso, preparo mecânico com misturador de eixo horizontal de 300 kg. Af_06/2014</v>
          </cell>
          <cell r="C5729" t="str">
            <v>m³</v>
          </cell>
          <cell r="D5729" t="str">
            <v>338,62</v>
          </cell>
        </row>
        <row r="5730">
          <cell r="A5730" t="str">
            <v>87344</v>
          </cell>
          <cell r="B5730" t="str">
            <v>Argamassa traço 1:4 (cimento e areia média) para contrapiso, preparo mecânico com misturador de eixo horizontal de 600 kg. Af_06/2014</v>
          </cell>
          <cell r="C5730" t="str">
            <v>m³</v>
          </cell>
          <cell r="D5730" t="str">
            <v>308,66</v>
          </cell>
        </row>
        <row r="5731">
          <cell r="A5731" t="str">
            <v>87345</v>
          </cell>
          <cell r="B5731" t="str">
            <v>Argamassa traço 1:5 (cimento e areia média) para contrapiso, preparo mecânico com misturador de eixo horizontal de 160 kg. Af_06/2014</v>
          </cell>
          <cell r="C5731" t="str">
            <v>m³</v>
          </cell>
          <cell r="D5731" t="str">
            <v>350,15</v>
          </cell>
        </row>
        <row r="5732">
          <cell r="A5732" t="str">
            <v>87346</v>
          </cell>
          <cell r="B5732" t="str">
            <v>Argamassa traço 1:5 (cimento e areia média) para contrapiso, preparo mecânico com misturador de eixo horizontal de 300 kg. Af_06/2014</v>
          </cell>
          <cell r="C5732" t="str">
            <v>m³</v>
          </cell>
          <cell r="D5732" t="str">
            <v>304,46</v>
          </cell>
        </row>
        <row r="5733">
          <cell r="A5733" t="str">
            <v>87347</v>
          </cell>
          <cell r="B5733" t="str">
            <v>Argamassa traço 1:5 (cimento e areia média) para contrapiso, preparo mecânico com misturador de eixo horizontal de 600 kg. Af_06/2014</v>
          </cell>
          <cell r="C5733" t="str">
            <v>m³</v>
          </cell>
          <cell r="D5733" t="str">
            <v>286,93</v>
          </cell>
        </row>
        <row r="5734">
          <cell r="A5734" t="str">
            <v>87348</v>
          </cell>
          <cell r="B5734" t="str">
            <v>Argamassa traço 1:6 (cimento e areia média) para contrapiso, preparo mecânico com misturador de eixo horizontal de 160 kg. Af_06/2014</v>
          </cell>
          <cell r="C5734" t="str">
            <v>m³</v>
          </cell>
          <cell r="D5734" t="str">
            <v>324,98</v>
          </cell>
        </row>
        <row r="5735">
          <cell r="A5735" t="str">
            <v>87349</v>
          </cell>
          <cell r="B5735" t="str">
            <v>Argamassa traço 1:6 (cimento e areia média) para contrapiso, preparo mecânico com misturador de eixo horizontal de 600 kg. Af_06/2014</v>
          </cell>
          <cell r="C5735" t="str">
            <v>m³</v>
          </cell>
          <cell r="D5735" t="str">
            <v>263,93</v>
          </cell>
        </row>
        <row r="5736">
          <cell r="A5736" t="str">
            <v>87350</v>
          </cell>
          <cell r="B5736" t="str">
            <v>Argamassa traço 1:5 (cimento e areia grossa) para chapisco convencional, preparo mecânico com misturador de eixo horizontal de 300 kg. Af_06/2014</v>
          </cell>
          <cell r="C5736" t="str">
            <v>m³</v>
          </cell>
          <cell r="D5736" t="str">
            <v>303,64</v>
          </cell>
        </row>
        <row r="5737">
          <cell r="A5737" t="str">
            <v>87351</v>
          </cell>
          <cell r="B5737" t="str">
            <v>Argamassa traço 1:5 (cimento e areia grossa) para chapisco convencional, preparo mecânico com misturador de eixo horizontal de 600 kg. Af_06/2014</v>
          </cell>
          <cell r="C5737" t="str">
            <v>m³</v>
          </cell>
          <cell r="D5737" t="str">
            <v>259,22</v>
          </cell>
        </row>
        <row r="5738">
          <cell r="A5738" t="str">
            <v>87352</v>
          </cell>
          <cell r="B5738" t="str">
            <v>Argamassa traço 1:3 (cimento e areia grossa) para chapisco convencional, preparo mecânico com misturador de eixo horizontal de 160 kg. Af_06/2014</v>
          </cell>
          <cell r="C5738" t="str">
            <v>m³</v>
          </cell>
          <cell r="D5738" t="str">
            <v>380,61</v>
          </cell>
        </row>
        <row r="5739">
          <cell r="A5739" t="str">
            <v>87353</v>
          </cell>
          <cell r="B5739" t="str">
            <v>Argamassa traço 1:3 (cimento e areia grossa) para chapisco convencional, preparo mecânico com misturador de eixo horizontal de 300 kg. Af_06/2014</v>
          </cell>
          <cell r="C5739" t="str">
            <v>m³</v>
          </cell>
          <cell r="D5739" t="str">
            <v>321,08</v>
          </cell>
        </row>
        <row r="5740">
          <cell r="A5740" t="str">
            <v>87354</v>
          </cell>
          <cell r="B5740" t="str">
            <v>Argamassa traço 1:3 (cimento e areia grossa) para chapisco convencional, preparo mecânico com misturador de eixo horizontal de 600 kg. Af_06/2014</v>
          </cell>
          <cell r="C5740" t="str">
            <v>m³</v>
          </cell>
          <cell r="D5740" t="str">
            <v>291,46</v>
          </cell>
        </row>
        <row r="5741">
          <cell r="A5741" t="str">
            <v>87355</v>
          </cell>
          <cell r="B5741" t="str">
            <v>Argamassa traço 1:4 (cimento e areia grossa) para chapisco convencional, preparo mecânico com misturador de eixo horizontal de 160 kg. Af_06/2014</v>
          </cell>
          <cell r="C5741" t="str">
            <v>m³</v>
          </cell>
          <cell r="D5741" t="str">
            <v>330,60</v>
          </cell>
        </row>
        <row r="5742">
          <cell r="A5742" t="str">
            <v>87356</v>
          </cell>
          <cell r="B5742" t="str">
            <v>Argamassa traço 1:4 (cimento e areia grossa) para chapisco convencional, preparo mecânico com misturador de eixo horizontal de 300 kg. Af_06/2014</v>
          </cell>
          <cell r="C5742" t="str">
            <v>m³</v>
          </cell>
          <cell r="D5742" t="str">
            <v>282,23</v>
          </cell>
        </row>
        <row r="5743">
          <cell r="A5743" t="str">
            <v>87357</v>
          </cell>
          <cell r="B5743" t="str">
            <v>Argamassa traço 1:4 (cimento e areia grossa) para chapisco convencional, preparo mecânico com misturador de eixo horizontal de 600 kg. Af_06/2014</v>
          </cell>
          <cell r="C5743" t="str">
            <v>m³</v>
          </cell>
          <cell r="D5743" t="str">
            <v>268,95</v>
          </cell>
        </row>
        <row r="5744">
          <cell r="A5744" t="str">
            <v>87358</v>
          </cell>
          <cell r="B5744" t="str">
            <v>Argamassa traço 1:5 (cimento e areia grossa) com adição de emulsão polimérica para chapisco rolado, preparo mecânico com misturador de eixo horizontal de 300 kg. Af_06/2014</v>
          </cell>
          <cell r="C5744" t="str">
            <v>m³</v>
          </cell>
          <cell r="D5744" t="str">
            <v>1.631,69</v>
          </cell>
        </row>
        <row r="5745">
          <cell r="A5745" t="str">
            <v>87359</v>
          </cell>
          <cell r="B5745" t="str">
            <v>Argamassa traço 1:5 (cimento e areia grossa) com adição de emulsão polimérica para chapisco rolado, preparo mecânico com misturador de eixo horizontal de 600 kg. Af_06/2014</v>
          </cell>
          <cell r="C5745" t="str">
            <v>m³</v>
          </cell>
          <cell r="D5745" t="str">
            <v>1.605,19</v>
          </cell>
        </row>
        <row r="5746">
          <cell r="A5746" t="str">
            <v>87360</v>
          </cell>
          <cell r="B5746" t="str">
            <v>Argamassa traço 1:3 (cimento e areia grossa) com adição de emulsão polimérica para chapisco rolado, preparo mecânico com misturador de eixo horizontal de 160 kg. Af_06/2014</v>
          </cell>
          <cell r="C5746" t="str">
            <v>m³</v>
          </cell>
          <cell r="D5746" t="str">
            <v>1.699,79</v>
          </cell>
        </row>
        <row r="5747">
          <cell r="A5747" t="str">
            <v>87361</v>
          </cell>
          <cell r="B5747" t="str">
            <v>Argamassa traço 1:3 (cimento e areia grossa) com adição de emulsão polimérica para chapisco rolado, preparo mecânico com misturador de eixo horizontal de 300 kg. Af_06/2014</v>
          </cell>
          <cell r="C5747" t="str">
            <v>m³</v>
          </cell>
          <cell r="D5747" t="str">
            <v>1.661,05</v>
          </cell>
        </row>
        <row r="5748">
          <cell r="A5748" t="str">
            <v>87362</v>
          </cell>
          <cell r="B5748" t="str">
            <v>Argamassa traço 1:3 (cimento e areia grossa) com adição de emulsão polimérica para chapisco rolado, preparo mecânico com misturador de eixo horizontal de 600 kg. Af_06/2014</v>
          </cell>
          <cell r="C5748" t="str">
            <v>m³</v>
          </cell>
          <cell r="D5748" t="str">
            <v>1.650,84</v>
          </cell>
        </row>
        <row r="5749">
          <cell r="A5749" t="str">
            <v>87363</v>
          </cell>
          <cell r="B5749" t="str">
            <v>Argamassa traço 1:4 (cimento e areia grossa) com adição de emulsão polimérica para chapisco rolado, preparo mecânico com misturador de eixo horizontal de 300 kg. Af_06/2014</v>
          </cell>
          <cell r="C5749" t="str">
            <v>m³</v>
          </cell>
          <cell r="D5749" t="str">
            <v>1.671,54</v>
          </cell>
        </row>
        <row r="5750">
          <cell r="A5750" t="str">
            <v>87364</v>
          </cell>
          <cell r="B5750" t="str">
            <v>Argamassa traço 1:4 (cimento e areia grossa) com adição de emulsão polimérica para chapisco rolado, preparo mecânico com misturador de eixo horizontal de 600 kg. Af_06/2014</v>
          </cell>
          <cell r="C5750" t="str">
            <v>m³</v>
          </cell>
          <cell r="D5750" t="str">
            <v>1.624,75</v>
          </cell>
        </row>
        <row r="5751">
          <cell r="A5751" t="str">
            <v>87365</v>
          </cell>
          <cell r="B5751" t="str">
            <v>Argamassa traço 1:7 (cimento e areia média) com adição de plastificante para emboço/massa única/assentamento de alvenaria de vedação, preparo manual. Af_06/2014</v>
          </cell>
          <cell r="C5751" t="str">
            <v>m³</v>
          </cell>
          <cell r="D5751" t="str">
            <v>319,64</v>
          </cell>
        </row>
        <row r="5752">
          <cell r="A5752" t="str">
            <v>87366</v>
          </cell>
          <cell r="B5752" t="str">
            <v>Argamassa traço 1:6 (cimento e areia média) com adição de plastificante para emboço/massa única/assentamento de alvenaria de vedação, preparo manual. Af_06/2014</v>
          </cell>
          <cell r="C5752" t="str">
            <v>m³</v>
          </cell>
          <cell r="D5752" t="str">
            <v>332,82</v>
          </cell>
        </row>
        <row r="5753">
          <cell r="A5753" t="str">
            <v>87367</v>
          </cell>
          <cell r="B5753" t="str">
            <v>Argamassa traço 1:1:6 (cimento, cal e areia média) para emboço/massa única/assentamento de alvenaria de vedação, preparo manual. Af_06/2014</v>
          </cell>
          <cell r="C5753" t="str">
            <v>m³</v>
          </cell>
          <cell r="D5753" t="str">
            <v>414,89</v>
          </cell>
        </row>
        <row r="5754">
          <cell r="A5754" t="str">
            <v>87368</v>
          </cell>
          <cell r="B5754" t="str">
            <v>Argamassa traço 1:1,5:7,5 (cimento, cal e areia média) para emboço/massa única/assentamento de alvenaria de vedação, preparo manual. Af_06/2014</v>
          </cell>
          <cell r="C5754" t="str">
            <v>m³</v>
          </cell>
          <cell r="D5754" t="str">
            <v>419,25</v>
          </cell>
        </row>
        <row r="5755">
          <cell r="A5755" t="str">
            <v>87369</v>
          </cell>
          <cell r="B5755" t="str">
            <v>Argamassa traço 1:2:8 (cimento, cal e areia média) para emboço/massa única/assentamento de alvenaria de vedação, preparo manual. Af_06/2014</v>
          </cell>
          <cell r="C5755" t="str">
            <v>m³</v>
          </cell>
          <cell r="D5755" t="str">
            <v>438,15</v>
          </cell>
        </row>
        <row r="5756">
          <cell r="A5756" t="str">
            <v>87370</v>
          </cell>
          <cell r="B5756" t="str">
            <v>Argamassa traço 1:2:9 (cimento, cal e areia média) para emboço/massa única/assentamento de alvenaria de vedação, preparo manual. Af_06/2014</v>
          </cell>
          <cell r="C5756" t="str">
            <v>m³</v>
          </cell>
          <cell r="D5756" t="str">
            <v>420,21</v>
          </cell>
        </row>
        <row r="5757">
          <cell r="A5757" t="str">
            <v>87371</v>
          </cell>
          <cell r="B5757" t="str">
            <v>Argamassa traço 1:3:12 (cimento, cal e areia média) para emboço/massa única/assentamento de alvenaria de vedação, preparo manual. Af_06/2014</v>
          </cell>
          <cell r="C5757" t="str">
            <v>m³</v>
          </cell>
          <cell r="D5757" t="str">
            <v>421,37</v>
          </cell>
        </row>
        <row r="5758">
          <cell r="A5758" t="str">
            <v>87372</v>
          </cell>
          <cell r="B5758" t="str">
            <v>Argamassa traço 1:3 (cimento e areia média) para contrapiso, preparo manual. Af_06/2014</v>
          </cell>
          <cell r="C5758" t="str">
            <v>m³</v>
          </cell>
          <cell r="D5758" t="str">
            <v>442,63</v>
          </cell>
        </row>
        <row r="5759">
          <cell r="A5759" t="str">
            <v>87373</v>
          </cell>
          <cell r="B5759" t="str">
            <v>Argamassa traço 1:4 (cimento e areia média) para contrapiso, preparo manual. Af_06/2014</v>
          </cell>
          <cell r="C5759" t="str">
            <v>m³</v>
          </cell>
          <cell r="D5759" t="str">
            <v>403,55</v>
          </cell>
        </row>
        <row r="5760">
          <cell r="A5760" t="str">
            <v>87374</v>
          </cell>
          <cell r="B5760" t="str">
            <v>Argamassa traço 1:5 (cimento e areia média) para contrapiso, preparo manual. Af_06/2014</v>
          </cell>
          <cell r="C5760" t="str">
            <v>m³</v>
          </cell>
          <cell r="D5760" t="str">
            <v>377,23</v>
          </cell>
        </row>
        <row r="5761">
          <cell r="A5761" t="str">
            <v>87375</v>
          </cell>
          <cell r="B5761" t="str">
            <v>Argamassa traço 1:6 (cimento e areia média) para contrapiso, preparo manual. Af_06/2014</v>
          </cell>
          <cell r="C5761" t="str">
            <v>m³</v>
          </cell>
          <cell r="D5761" t="str">
            <v>354,25</v>
          </cell>
        </row>
        <row r="5762">
          <cell r="A5762" t="str">
            <v>87376</v>
          </cell>
          <cell r="B5762" t="str">
            <v>Argamassa traço 1:5 (cimento e areia grossa) para chapisco convencional, preparo manual. Af_06/2014</v>
          </cell>
          <cell r="C5762" t="str">
            <v>m³</v>
          </cell>
          <cell r="D5762" t="str">
            <v>343,55</v>
          </cell>
        </row>
        <row r="5763">
          <cell r="A5763" t="str">
            <v>87377</v>
          </cell>
          <cell r="B5763" t="str">
            <v>Argamassa traço 1:3 (cimento e areia grossa) para chapisco convencional, preparo manual. Af_06/2014</v>
          </cell>
          <cell r="C5763" t="str">
            <v>m³</v>
          </cell>
          <cell r="D5763" t="str">
            <v>387,32</v>
          </cell>
        </row>
        <row r="5764">
          <cell r="A5764" t="str">
            <v>87378</v>
          </cell>
          <cell r="B5764" t="str">
            <v>Argamassa traço 1:4 (cimento e areia grossa) para chapisco convencional, preparo manual. Af_06/2014</v>
          </cell>
          <cell r="C5764" t="str">
            <v>m³</v>
          </cell>
          <cell r="D5764" t="str">
            <v>361,03</v>
          </cell>
        </row>
        <row r="5765">
          <cell r="A5765" t="str">
            <v>87379</v>
          </cell>
          <cell r="B5765" t="str">
            <v>Argamassa traço 1:5 (cimento e areia grossa) com adição de emulsão polimérica para chapisco rolado, preparo manual. Af_06/2014</v>
          </cell>
          <cell r="C5765" t="str">
            <v>m³</v>
          </cell>
          <cell r="D5765" t="str">
            <v>1.708,40</v>
          </cell>
        </row>
        <row r="5766">
          <cell r="A5766" t="str">
            <v>87380</v>
          </cell>
          <cell r="B5766" t="str">
            <v>Argamassa traço 1:3 (cimento e areia grossa) com adição de emulsão polimérica para chapisco rolado, preparo manual. Af_06/2014</v>
          </cell>
          <cell r="C5766" t="str">
            <v>m³</v>
          </cell>
          <cell r="D5766" t="str">
            <v>1.752,86</v>
          </cell>
        </row>
        <row r="5767">
          <cell r="A5767" t="str">
            <v>87381</v>
          </cell>
          <cell r="B5767" t="str">
            <v>Argamassa traço 1:4 (cimento e areia grossa) com adição de emulsão polimérica para chapisco rolado, preparo manual. Af_06/2014</v>
          </cell>
          <cell r="C5767" t="str">
            <v>m³</v>
          </cell>
          <cell r="D5767" t="str">
            <v>1.727,01</v>
          </cell>
        </row>
        <row r="5768">
          <cell r="A5768" t="str">
            <v>87382</v>
          </cell>
          <cell r="B5768" t="str">
            <v>Argamassa industrializada multiuso para revestimentos e assentamento da alvenaria, preparo com misturador de eixo horizontal de 160 kg. Af_06/2014</v>
          </cell>
          <cell r="C5768" t="str">
            <v>m³</v>
          </cell>
          <cell r="D5768" t="str">
            <v>1.006,62</v>
          </cell>
        </row>
        <row r="5769">
          <cell r="A5769" t="str">
            <v>87383</v>
          </cell>
          <cell r="B5769" t="str">
            <v>Argamassa industrializada multiuso para revestimentos e assentamento da alvenaria, preparo com misturador de eixo horizontal de 300 kg. Af_06/2014</v>
          </cell>
          <cell r="C5769" t="str">
            <v>m³</v>
          </cell>
          <cell r="D5769" t="str">
            <v>997,49</v>
          </cell>
        </row>
        <row r="5770">
          <cell r="A5770" t="str">
            <v>87384</v>
          </cell>
          <cell r="B5770" t="str">
            <v>Argamassa industrializada multiuso para revestimentos e assentamento da alvenaria, preparo com misturador de eixo horizontal de 600 kg. Af_06/2014</v>
          </cell>
          <cell r="C5770" t="str">
            <v>m³</v>
          </cell>
          <cell r="D5770" t="str">
            <v>986,29</v>
          </cell>
        </row>
        <row r="5771">
          <cell r="A5771" t="str">
            <v>87385</v>
          </cell>
          <cell r="B5771" t="str">
            <v>Argamassa pronta para contrapiso, preparo com misturador de eixo horizontal de 160 kg. Af_06/2014</v>
          </cell>
          <cell r="C5771" t="str">
            <v>m³</v>
          </cell>
          <cell r="D5771" t="str">
            <v>1.426,47</v>
          </cell>
        </row>
        <row r="5772">
          <cell r="A5772" t="str">
            <v>87386</v>
          </cell>
          <cell r="B5772" t="str">
            <v>Argamassa pronta para contrapiso, preparo com misturador de eixo horizontal de 300 kg. Af_06/2014</v>
          </cell>
          <cell r="C5772" t="str">
            <v>m³</v>
          </cell>
          <cell r="D5772" t="str">
            <v>1.415,63</v>
          </cell>
        </row>
        <row r="5773">
          <cell r="A5773" t="str">
            <v>87387</v>
          </cell>
          <cell r="B5773" t="str">
            <v>Argamassa pronta para contrapiso, preparo com misturador de eixo horizontal de 600 kg. Af_06/2014</v>
          </cell>
          <cell r="C5773" t="str">
            <v>m³</v>
          </cell>
          <cell r="D5773" t="str">
            <v>1.407,09</v>
          </cell>
        </row>
        <row r="5774">
          <cell r="A5774" t="str">
            <v>87388</v>
          </cell>
          <cell r="B5774" t="str">
            <v>Argamassa para revestimento decorativo monocamada (monocapa), preparo com misturador de eixo horizontal de 160 kg. Af_06/2014</v>
          </cell>
          <cell r="C5774" t="str">
            <v>m³</v>
          </cell>
          <cell r="D5774" t="str">
            <v>3.327,97</v>
          </cell>
        </row>
        <row r="5775">
          <cell r="A5775" t="str">
            <v>87389</v>
          </cell>
          <cell r="B5775" t="str">
            <v>Argamassa para revestimento decorativo monocamada (monocapa), preparo com misturador de eixo horizontal de 300 kg. Af_06/2014</v>
          </cell>
          <cell r="C5775" t="str">
            <v>m³</v>
          </cell>
          <cell r="D5775" t="str">
            <v>3.337,15</v>
          </cell>
        </row>
        <row r="5776">
          <cell r="A5776" t="str">
            <v>87390</v>
          </cell>
          <cell r="B5776" t="str">
            <v>Argamassa para revestimento decorativo monocamada (monocapa), preparo com misturador de eixo horizontal de 600 kg. Af_06/2014</v>
          </cell>
          <cell r="C5776" t="str">
            <v>m³</v>
          </cell>
          <cell r="D5776" t="str">
            <v>3.339,65</v>
          </cell>
        </row>
        <row r="5777">
          <cell r="A5777" t="str">
            <v>87391</v>
          </cell>
          <cell r="B5777" t="str">
            <v>Argamassa industrializada para chapisco rolado, preparo com misturador de eixo horizontal de 160 kg. Af_06/2014</v>
          </cell>
          <cell r="C5777" t="str">
            <v>m³</v>
          </cell>
          <cell r="D5777" t="str">
            <v>4.809,19</v>
          </cell>
        </row>
        <row r="5778">
          <cell r="A5778" t="str">
            <v>87393</v>
          </cell>
          <cell r="B5778" t="str">
            <v>Argamassa industrializada para chapisco rolado, preparo com misturador de eixo horizontal de 300 kg. Af_06/2014</v>
          </cell>
          <cell r="C5778" t="str">
            <v>m³</v>
          </cell>
          <cell r="D5778" t="str">
            <v>4.860,32</v>
          </cell>
        </row>
        <row r="5779">
          <cell r="A5779" t="str">
            <v>87394</v>
          </cell>
          <cell r="B5779" t="str">
            <v>Argamassa industrializada para chapisco rolado, preparo com misturador de eixo horizontal de 600 kg. Af_06/2014</v>
          </cell>
          <cell r="C5779" t="str">
            <v>m³</v>
          </cell>
          <cell r="D5779" t="str">
            <v>4.875,15</v>
          </cell>
        </row>
        <row r="5780">
          <cell r="A5780" t="str">
            <v>87395</v>
          </cell>
          <cell r="B5780" t="str">
            <v>Argamassa industrializada para chapisco colante, preparo com misturador de eixo horizontal de 160 kg. Af_06/2014</v>
          </cell>
          <cell r="C5780" t="str">
            <v>m³</v>
          </cell>
          <cell r="D5780" t="str">
            <v>3.778,73</v>
          </cell>
        </row>
        <row r="5781">
          <cell r="A5781" t="str">
            <v>87396</v>
          </cell>
          <cell r="B5781" t="str">
            <v>Argamassa industrializada para chapisco colante, preparo com misturador de eixo horizontal de 300 kg. Af_06/2014</v>
          </cell>
          <cell r="C5781" t="str">
            <v>m³</v>
          </cell>
          <cell r="D5781" t="str">
            <v>3.816,08</v>
          </cell>
        </row>
        <row r="5782">
          <cell r="A5782" t="str">
            <v>87397</v>
          </cell>
          <cell r="B5782" t="str">
            <v>Argamassa industrializada para chapisco colante, preparo com misturador de eixo horizontal de 600 kg. Af_06/2014</v>
          </cell>
          <cell r="C5782" t="str">
            <v>m³</v>
          </cell>
          <cell r="D5782" t="str">
            <v>3.820,92</v>
          </cell>
        </row>
        <row r="5783">
          <cell r="A5783" t="str">
            <v>87398</v>
          </cell>
          <cell r="B5783" t="str">
            <v>Argamassa industrializada multiuso para revestimentos e assentamento da alvenaria, preparo manual. Af_06/2014</v>
          </cell>
          <cell r="C5783" t="str">
            <v>m³</v>
          </cell>
          <cell r="D5783" t="str">
            <v>1.131,38</v>
          </cell>
        </row>
        <row r="5784">
          <cell r="A5784" t="str">
            <v>87399</v>
          </cell>
          <cell r="B5784" t="str">
            <v>Argamassa pronta para contrapiso, preparo manual. Af_06/2014</v>
          </cell>
          <cell r="C5784" t="str">
            <v>m³</v>
          </cell>
          <cell r="D5784" t="str">
            <v>1.562,69</v>
          </cell>
        </row>
        <row r="5785">
          <cell r="A5785" t="str">
            <v>87401</v>
          </cell>
          <cell r="B5785" t="str">
            <v>Argamassa industrializada para chapisco rolado, preparo manual. Af_06/2014</v>
          </cell>
          <cell r="C5785" t="str">
            <v>m³</v>
          </cell>
          <cell r="D5785" t="str">
            <v>5.018,84</v>
          </cell>
        </row>
        <row r="5786">
          <cell r="A5786" t="str">
            <v>87402</v>
          </cell>
          <cell r="B5786" t="str">
            <v>Argamassa industrializada para chapisco colante, preparo manual. Af_06/2014</v>
          </cell>
          <cell r="C5786" t="str">
            <v>m³</v>
          </cell>
          <cell r="D5786" t="str">
            <v>3.981,44</v>
          </cell>
        </row>
        <row r="5787">
          <cell r="A5787" t="str">
            <v>87404</v>
          </cell>
          <cell r="B5787" t="str">
            <v>Argamassa para revestimento decorativo monocamada (monocapa), mistura e projeção de 1,5 m3/h de argamassa. Af_06/2014</v>
          </cell>
          <cell r="C5787" t="str">
            <v>m³</v>
          </cell>
          <cell r="D5787" t="str">
            <v>3.446,63</v>
          </cell>
        </row>
        <row r="5788">
          <cell r="A5788" t="str">
            <v>87405</v>
          </cell>
          <cell r="B5788" t="str">
            <v>Argamassa para revestimento decorativo monocamada (monocapa), mistura e projeção de 2 m3/h de argamassa. Af_06/2014</v>
          </cell>
          <cell r="C5788" t="str">
            <v>m³</v>
          </cell>
          <cell r="D5788" t="str">
            <v>3.444,72</v>
          </cell>
        </row>
        <row r="5789">
          <cell r="A5789" t="str">
            <v>87407</v>
          </cell>
          <cell r="B5789" t="str">
            <v>Argamassa industrializada para revestimentos, mistura e projeção de 1,5 m³/h de argamassa. Af_06/2014</v>
          </cell>
          <cell r="C5789" t="str">
            <v>m³</v>
          </cell>
          <cell r="D5789" t="str">
            <v>1.015,32</v>
          </cell>
        </row>
        <row r="5790">
          <cell r="A5790" t="str">
            <v>87408</v>
          </cell>
          <cell r="B5790" t="str">
            <v>Argamassa industrializada para revestimentos, mistura e projeção de 2 m³/h de argamassa. Af_06/2014</v>
          </cell>
          <cell r="C5790" t="str">
            <v>m³</v>
          </cell>
          <cell r="D5790" t="str">
            <v>999,13</v>
          </cell>
        </row>
        <row r="5791">
          <cell r="A5791" t="str">
            <v>87410</v>
          </cell>
          <cell r="B5791" t="str">
            <v>Argamassa à base de gesso, mistura e projeção de 1,5 m³/h de argamassa. Af_06/2014</v>
          </cell>
          <cell r="C5791" t="str">
            <v>m³</v>
          </cell>
          <cell r="D5791" t="str">
            <v>670,32</v>
          </cell>
        </row>
        <row r="5792">
          <cell r="A5792" t="str">
            <v>88626</v>
          </cell>
          <cell r="B5792" t="str">
            <v>Argamassa traço 1:0,5:4,5 (cimento, cal e areia média), preparo mecânico com betoneira 400 l. Af_08/2014</v>
          </cell>
          <cell r="C5792" t="str">
            <v>m³</v>
          </cell>
          <cell r="D5792" t="str">
            <v>308,92</v>
          </cell>
        </row>
        <row r="5793">
          <cell r="A5793" t="str">
            <v>88627</v>
          </cell>
          <cell r="B5793" t="str">
            <v>Argamassa traço 1:0,5:4,5 (cimento, cal e areia média) para assentamento de alvenaria, preparo manual. Af_08/2014</v>
          </cell>
          <cell r="C5793" t="str">
            <v>m³</v>
          </cell>
          <cell r="D5793" t="str">
            <v>361,06</v>
          </cell>
        </row>
        <row r="5794">
          <cell r="A5794" t="str">
            <v>88628</v>
          </cell>
          <cell r="B5794" t="str">
            <v>Argamassa traço 1:3 (cimento e areia média), preparo mecânico com betoneira 400 l. Af_08/2014</v>
          </cell>
          <cell r="C5794" t="str">
            <v>m³</v>
          </cell>
          <cell r="D5794" t="str">
            <v>289,47</v>
          </cell>
        </row>
        <row r="5795">
          <cell r="A5795" t="str">
            <v>88629</v>
          </cell>
          <cell r="B5795" t="str">
            <v>Argamassa traço 1:3 (cimento e areia média), preparo manual. Af_08/2014</v>
          </cell>
          <cell r="C5795" t="str">
            <v>m³</v>
          </cell>
          <cell r="D5795" t="str">
            <v>347,34</v>
          </cell>
        </row>
        <row r="5796">
          <cell r="A5796" t="str">
            <v>88630</v>
          </cell>
          <cell r="B5796" t="str">
            <v>Argamassa traço 1:4 (cimento e areia média), preparo mecânico com betoneira 400 l. Af_08/2014</v>
          </cell>
          <cell r="C5796" t="str">
            <v>m³</v>
          </cell>
          <cell r="D5796" t="str">
            <v>256,85</v>
          </cell>
        </row>
        <row r="5797">
          <cell r="A5797" t="str">
            <v>88631</v>
          </cell>
          <cell r="B5797" t="str">
            <v>Argamassa traço 1:4 (cimento e areia média), preparo manual. Af_08/2014</v>
          </cell>
          <cell r="C5797" t="str">
            <v>m³</v>
          </cell>
          <cell r="D5797" t="str">
            <v>317,40</v>
          </cell>
        </row>
        <row r="5798">
          <cell r="A5798" t="str">
            <v>88715</v>
          </cell>
          <cell r="B5798" t="str">
            <v>Argamassa traço 1:2:9 (cimento, cal e areia média) para emboço/massa única/assentamento de alvenaria de vedação, preparo mecânico com betoneira 400 l. Af_09/2014</v>
          </cell>
          <cell r="C5798" t="str">
            <v>m³</v>
          </cell>
          <cell r="D5798" t="str">
            <v>348,80</v>
          </cell>
        </row>
        <row r="5799">
          <cell r="A5799" t="str">
            <v>95563</v>
          </cell>
          <cell r="B5799" t="str">
            <v>Argamassa traço 1:1,65 (cimento e areia média), fck 20 mpa, preparo mecânico com misturador duplo horizontal de alta turbulência. Af_11/2016</v>
          </cell>
          <cell r="C5799" t="str">
            <v>m³</v>
          </cell>
          <cell r="D5799" t="str">
            <v>469,35</v>
          </cell>
        </row>
        <row r="5800">
          <cell r="A5800" t="str">
            <v>96920</v>
          </cell>
          <cell r="B5800" t="str">
            <v>Argamassa traço 1:3 (cimento e areia), preparo mecanico , incluso aditivo impermeabilizante</v>
          </cell>
          <cell r="C5800" t="str">
            <v>m³</v>
          </cell>
          <cell r="D5800" t="str">
            <v>375,15</v>
          </cell>
        </row>
        <row r="5801">
          <cell r="A5801" t="str">
            <v>88036</v>
          </cell>
          <cell r="B5801" t="str">
            <v>Transporte horizontal, massa/granel, jerica 90l, 30m. Af_06/2014</v>
          </cell>
          <cell r="C5801" t="str">
            <v>m³</v>
          </cell>
          <cell r="D5801" t="str">
            <v>26,10</v>
          </cell>
        </row>
        <row r="5802">
          <cell r="A5802" t="str">
            <v>88037</v>
          </cell>
          <cell r="B5802" t="str">
            <v>Transporte horizontal, massa/granel, jerica 90l, 50m. Af_06/2014</v>
          </cell>
          <cell r="C5802" t="str">
            <v>m³</v>
          </cell>
          <cell r="D5802" t="str">
            <v>36,57</v>
          </cell>
        </row>
        <row r="5803">
          <cell r="A5803" t="str">
            <v>88038</v>
          </cell>
          <cell r="B5803" t="str">
            <v>Transporte horizontal, massa/granel, jerica 90l, 75m. Af_06/2014</v>
          </cell>
          <cell r="C5803" t="str">
            <v>m³</v>
          </cell>
          <cell r="D5803" t="str">
            <v>49,65</v>
          </cell>
        </row>
        <row r="5804">
          <cell r="A5804" t="str">
            <v>88039</v>
          </cell>
          <cell r="B5804" t="str">
            <v>Transporte horizontal, massa/granel, jerica 90l, 100m. Af_06/2014</v>
          </cell>
          <cell r="C5804" t="str">
            <v>m³</v>
          </cell>
          <cell r="D5804" t="str">
            <v>62,74</v>
          </cell>
        </row>
        <row r="5805">
          <cell r="A5805" t="str">
            <v>88040</v>
          </cell>
          <cell r="B5805" t="str">
            <v>Transporte horizontal, massa/granel, minicarregadeira, 30m. Af_06/2014</v>
          </cell>
          <cell r="C5805" t="str">
            <v>m³</v>
          </cell>
          <cell r="D5805" t="str">
            <v>9,39</v>
          </cell>
        </row>
        <row r="5806">
          <cell r="A5806" t="str">
            <v>88041</v>
          </cell>
          <cell r="B5806" t="str">
            <v>Transporte horizontal, massa/granel, minicarregadeira, 50m. Af_06/2014</v>
          </cell>
          <cell r="C5806" t="str">
            <v>m³</v>
          </cell>
          <cell r="D5806" t="str">
            <v>14,57</v>
          </cell>
        </row>
        <row r="5807">
          <cell r="A5807" t="str">
            <v>88042</v>
          </cell>
          <cell r="B5807" t="str">
            <v>Transporte horizontal, massa/granel, minicarregadeira, 75m. Af_06/2014</v>
          </cell>
          <cell r="C5807" t="str">
            <v>m³</v>
          </cell>
          <cell r="D5807" t="str">
            <v>21,02</v>
          </cell>
        </row>
        <row r="5808">
          <cell r="A5808" t="str">
            <v>88043</v>
          </cell>
          <cell r="B5808" t="str">
            <v>Transporte horizontal, massa/granel, minicarregadeira, 100m. Af_06/2014</v>
          </cell>
          <cell r="C5808" t="str">
            <v>m³</v>
          </cell>
          <cell r="D5808" t="str">
            <v>27,48</v>
          </cell>
        </row>
        <row r="5809">
          <cell r="A5809" t="str">
            <v>88044</v>
          </cell>
          <cell r="B5809" t="str">
            <v>Transporte horizontal, blocos vazados de concreto ou cerâmico 19x19x39 cm, manual, 30m. Af_06/2014</v>
          </cell>
          <cell r="C5809" t="str">
            <v>un</v>
          </cell>
          <cell r="D5809" t="str">
            <v>0,54</v>
          </cell>
        </row>
        <row r="5810">
          <cell r="A5810" t="str">
            <v>88045</v>
          </cell>
          <cell r="B5810" t="str">
            <v>Transporte horizontal, blocos cerâmicos furados na horizontal 9x19x19 cm, manual, 30m. Af_06/2014</v>
          </cell>
          <cell r="C5810" t="str">
            <v>un</v>
          </cell>
          <cell r="D5810" t="str">
            <v>0,27</v>
          </cell>
        </row>
        <row r="5811">
          <cell r="A5811" t="str">
            <v>88046</v>
          </cell>
          <cell r="B5811" t="str">
            <v>Transporte horizontal, blocos vazados de concreto ou cerâmico 19x19x39 cm, carrinho plataforma, 30m. Af_06/2014</v>
          </cell>
          <cell r="C5811" t="str">
            <v>un</v>
          </cell>
          <cell r="D5811" t="str">
            <v>0,23</v>
          </cell>
        </row>
        <row r="5812">
          <cell r="A5812" t="str">
            <v>88047</v>
          </cell>
          <cell r="B5812" t="str">
            <v>Transporte horizontal, blocos cerâmicos furados na horizontal 9x19x19 cm, carrinho plataforma, 30m. Af_06/2014</v>
          </cell>
          <cell r="C5812" t="str">
            <v>un</v>
          </cell>
          <cell r="D5812" t="str">
            <v>0,08</v>
          </cell>
        </row>
        <row r="5813">
          <cell r="A5813" t="str">
            <v>88048</v>
          </cell>
          <cell r="B5813" t="str">
            <v>Transporte horizontal, blocos vazados de concreto ou cerâmico 19x19x39 cm, carrinho plataforma, 50m. Af_06/2014</v>
          </cell>
          <cell r="C5813" t="str">
            <v>un</v>
          </cell>
          <cell r="D5813" t="str">
            <v>0,31</v>
          </cell>
        </row>
        <row r="5814">
          <cell r="A5814" t="str">
            <v>88049</v>
          </cell>
          <cell r="B5814" t="str">
            <v>Transporte horizontal, blocos cerâmicos furados na horizontal 9x19x19 cm, carrinho plataforma, 50m. Af_06/2014</v>
          </cell>
          <cell r="C5814" t="str">
            <v>un</v>
          </cell>
          <cell r="D5814" t="str">
            <v>0,10</v>
          </cell>
        </row>
        <row r="5815">
          <cell r="A5815" t="str">
            <v>88050</v>
          </cell>
          <cell r="B5815" t="str">
            <v>Transporte horizontal, blocos vazados de concreto ou cerâmico 19x19x39 cm, carrinho plataforma, 75m. Af_06/2014</v>
          </cell>
          <cell r="C5815" t="str">
            <v>un</v>
          </cell>
          <cell r="D5815" t="str">
            <v>0,40</v>
          </cell>
        </row>
        <row r="5816">
          <cell r="A5816" t="str">
            <v>88051</v>
          </cell>
          <cell r="B5816" t="str">
            <v>Transporte horizontal, blocos cerâmicos furados na horizontal 9x19x19 cm, carrinho plataforma, 75m. Af_06/2014</v>
          </cell>
          <cell r="C5816" t="str">
            <v>un</v>
          </cell>
          <cell r="D5816" t="str">
            <v>0,12</v>
          </cell>
        </row>
        <row r="5817">
          <cell r="A5817" t="str">
            <v>88052</v>
          </cell>
          <cell r="B5817" t="str">
            <v>Transporte horizontal, blocos vazados de concreto ou cerâmico 19x19x39 cm, carrinho plataforma, 100m. Af_06/2014</v>
          </cell>
          <cell r="C5817" t="str">
            <v>un</v>
          </cell>
          <cell r="D5817" t="str">
            <v>0,50</v>
          </cell>
        </row>
        <row r="5818">
          <cell r="A5818" t="str">
            <v>88053</v>
          </cell>
          <cell r="B5818" t="str">
            <v>Transporte horizontal, blocos cerâmicos furados na horizontal 9x19x19 cm, carrinho plataforma, 100m. Af_06/2014</v>
          </cell>
          <cell r="C5818" t="str">
            <v>un</v>
          </cell>
          <cell r="D5818" t="str">
            <v>0,15</v>
          </cell>
        </row>
        <row r="5819">
          <cell r="A5819" t="str">
            <v>88054</v>
          </cell>
          <cell r="B5819" t="str">
            <v>Transporte horizontal, blocos vazados de concreto ou cerâmico 19x19x39 cm, carrinho para mini páletes, 30m. Af_06/2014</v>
          </cell>
          <cell r="C5819" t="str">
            <v>un</v>
          </cell>
          <cell r="D5819" t="str">
            <v>0,09</v>
          </cell>
        </row>
        <row r="5820">
          <cell r="A5820" t="str">
            <v>88055</v>
          </cell>
          <cell r="B5820" t="str">
            <v>Transporte horizontal, blocos cerâmicos furados na horizontal 9x19x19 cm, carrinho para mini páletes, 30m. Af_06/2014</v>
          </cell>
          <cell r="C5820" t="str">
            <v>un</v>
          </cell>
          <cell r="D5820" t="str">
            <v>0,02</v>
          </cell>
        </row>
        <row r="5821">
          <cell r="A5821" t="str">
            <v>88056</v>
          </cell>
          <cell r="B5821" t="str">
            <v>Transporte horizontal, blocos vazados de concreto ou cerâmico 19x19x39 cm, carrinho para mini páletes, 50m. Af_06/2014</v>
          </cell>
          <cell r="C5821" t="str">
            <v>un</v>
          </cell>
          <cell r="D5821" t="str">
            <v>0,15</v>
          </cell>
        </row>
        <row r="5822">
          <cell r="A5822" t="str">
            <v>88057</v>
          </cell>
          <cell r="B5822" t="str">
            <v>Transporte horizontal, blocos cerâmicos furados na horizontal 9x19x19 cm, carrinho para mini páletes, 50m. Af_06/2014</v>
          </cell>
          <cell r="C5822" t="str">
            <v>un</v>
          </cell>
          <cell r="D5822" t="str">
            <v>0,03</v>
          </cell>
        </row>
        <row r="5823">
          <cell r="A5823" t="str">
            <v>88058</v>
          </cell>
          <cell r="B5823" t="str">
            <v>Transporte horizontal, blocos vazados de concreto ou cerâmico 19x19x39 cm, carrinho para mini páletes, 75m. Af_06/2014</v>
          </cell>
          <cell r="C5823" t="str">
            <v>un</v>
          </cell>
          <cell r="D5823" t="str">
            <v>0,23</v>
          </cell>
        </row>
        <row r="5824">
          <cell r="A5824" t="str">
            <v>88059</v>
          </cell>
          <cell r="B5824" t="str">
            <v>Transporte horizontal, blocos cerâmicos furados na horizontal 9x19x19 cm, carrinho para mini páletes, 75m. Af_06/2014</v>
          </cell>
          <cell r="C5824" t="str">
            <v>un</v>
          </cell>
          <cell r="D5824" t="str">
            <v>0,05</v>
          </cell>
        </row>
        <row r="5825">
          <cell r="A5825" t="str">
            <v>88060</v>
          </cell>
          <cell r="B5825" t="str">
            <v>Transporte horizontal, blocos vazados de concreto ou cerâmico 19x19x39 cm, carrinho para mini páletes, 100m. Af_06/2014</v>
          </cell>
          <cell r="C5825" t="str">
            <v>un</v>
          </cell>
          <cell r="D5825" t="str">
            <v>0,31</v>
          </cell>
        </row>
        <row r="5826">
          <cell r="A5826" t="str">
            <v>88061</v>
          </cell>
          <cell r="B5826" t="str">
            <v>Transporte horizontal, blocos cerâmicos furados na horizontal 9x19x19 cm, carrinho para mini páletes, 100m. Af_06/2014</v>
          </cell>
          <cell r="C5826" t="str">
            <v>un</v>
          </cell>
          <cell r="D5826" t="str">
            <v>0,07</v>
          </cell>
        </row>
        <row r="5827">
          <cell r="A5827" t="str">
            <v>88074</v>
          </cell>
          <cell r="B5827" t="str">
            <v>Transporte horizontal, placas cerâmicas, manual, 30m. Af_06/2014</v>
          </cell>
          <cell r="C5827" t="str">
            <v>m²</v>
          </cell>
          <cell r="D5827" t="str">
            <v>0,77</v>
          </cell>
        </row>
        <row r="5828">
          <cell r="A5828" t="str">
            <v>88075</v>
          </cell>
          <cell r="B5828" t="str">
            <v>Transporte horizontal, placas cerâmicas, carrinho plataforma, 30m. Af_06/2014</v>
          </cell>
          <cell r="C5828" t="str">
            <v>m²</v>
          </cell>
          <cell r="D5828" t="str">
            <v>0,52</v>
          </cell>
        </row>
        <row r="5829">
          <cell r="A5829" t="str">
            <v>88076</v>
          </cell>
          <cell r="B5829" t="str">
            <v>Transporte horizontal, placas cerâmicas, carrinho plataforma, 50m. Af_06/2014</v>
          </cell>
          <cell r="C5829" t="str">
            <v>m²</v>
          </cell>
          <cell r="D5829" t="str">
            <v>0,60</v>
          </cell>
        </row>
        <row r="5830">
          <cell r="A5830" t="str">
            <v>88077</v>
          </cell>
          <cell r="B5830" t="str">
            <v>Transporte horizontal, placas cerâmicas, carrinho plataforma, 75m. Af_06/2014</v>
          </cell>
          <cell r="C5830" t="str">
            <v>m²</v>
          </cell>
          <cell r="D5830" t="str">
            <v>0,70</v>
          </cell>
        </row>
        <row r="5831">
          <cell r="A5831" t="str">
            <v>88078</v>
          </cell>
          <cell r="B5831" t="str">
            <v>Transporte horizontal, placas cerâmicas, carrinho plataforma, 100m. Af_06/2014</v>
          </cell>
          <cell r="C5831" t="str">
            <v>m²</v>
          </cell>
          <cell r="D5831" t="str">
            <v>0,80</v>
          </cell>
        </row>
        <row r="5832">
          <cell r="A5832" t="str">
            <v>88079</v>
          </cell>
          <cell r="B5832" t="str">
            <v>Transporte horizontal, placas cerâmicas, carrinho para mini páletes, 30m. Af_06/2014</v>
          </cell>
          <cell r="C5832" t="str">
            <v>m²</v>
          </cell>
          <cell r="D5832" t="str">
            <v>0,13</v>
          </cell>
        </row>
        <row r="5833">
          <cell r="A5833" t="str">
            <v>88080</v>
          </cell>
          <cell r="B5833" t="str">
            <v>Transporte horizontal, placas cerâmicas, carrinho para mini páletes, 50m. Af_06/2014</v>
          </cell>
          <cell r="C5833" t="str">
            <v>m²</v>
          </cell>
          <cell r="D5833" t="str">
            <v>0,22</v>
          </cell>
        </row>
        <row r="5834">
          <cell r="A5834" t="str">
            <v>88081</v>
          </cell>
          <cell r="B5834" t="str">
            <v>Transporte horizontal, placas cerâmicas, carrinho para mini páletes, 75m. Af_06/2014</v>
          </cell>
          <cell r="C5834" t="str">
            <v>m²</v>
          </cell>
          <cell r="D5834" t="str">
            <v>0,34</v>
          </cell>
        </row>
        <row r="5835">
          <cell r="A5835" t="str">
            <v>88082</v>
          </cell>
          <cell r="B5835" t="str">
            <v>Transporte horizontal, placas cerâmicas, carrinho para mini páletes, 100m. Af_06/2014</v>
          </cell>
          <cell r="C5835" t="str">
            <v>m²</v>
          </cell>
          <cell r="D5835" t="str">
            <v>0,45</v>
          </cell>
        </row>
        <row r="5836">
          <cell r="A5836" t="str">
            <v>88083</v>
          </cell>
          <cell r="B5836" t="str">
            <v>Transporte horizontal, placas cerâmicas, manipulador telescópico, 30m. Af_06/2014</v>
          </cell>
          <cell r="C5836" t="str">
            <v>m²</v>
          </cell>
          <cell r="D5836" t="str">
            <v>0,06</v>
          </cell>
        </row>
        <row r="5837">
          <cell r="A5837" t="str">
            <v>88084</v>
          </cell>
          <cell r="B5837" t="str">
            <v>Transporte horizontal, placas cerâmicas, manipulador telescópico, 50m. Af_06/2014</v>
          </cell>
          <cell r="C5837" t="str">
            <v>m²</v>
          </cell>
          <cell r="D5837" t="str">
            <v>0,11</v>
          </cell>
        </row>
        <row r="5838">
          <cell r="A5838" t="str">
            <v>88085</v>
          </cell>
          <cell r="B5838" t="str">
            <v>Transporte horizontal, placas cerâmicas, manipulador telescópico, 75m. Af_06/2014</v>
          </cell>
          <cell r="C5838" t="str">
            <v>m²</v>
          </cell>
          <cell r="D5838" t="str">
            <v>0,16</v>
          </cell>
        </row>
        <row r="5839">
          <cell r="A5839" t="str">
            <v>88086</v>
          </cell>
          <cell r="B5839" t="str">
            <v>Transporte horizontal, placas cerâmicas, manipulador telescópico, 100m. Af_06/2014</v>
          </cell>
          <cell r="C5839" t="str">
            <v>m²</v>
          </cell>
          <cell r="D5839" t="str">
            <v>0,22</v>
          </cell>
        </row>
        <row r="5840">
          <cell r="A5840" t="str">
            <v>88087</v>
          </cell>
          <cell r="B5840" t="str">
            <v>Transporte horizontal, lata de 18 l, manual, 30m. Af_06/2014</v>
          </cell>
          <cell r="C5840" t="str">
            <v>l</v>
          </cell>
          <cell r="D5840" t="str">
            <v>0,06</v>
          </cell>
        </row>
        <row r="5841">
          <cell r="A5841" t="str">
            <v>88099</v>
          </cell>
          <cell r="B5841" t="str">
            <v>Transporte vertical, blocos vazados de concreto ou cerâmico 19x19x39 cm, manual, 1 pavimento. Af_06/2014</v>
          </cell>
          <cell r="C5841" t="str">
            <v>un</v>
          </cell>
          <cell r="D5841" t="str">
            <v>0,22</v>
          </cell>
        </row>
        <row r="5842">
          <cell r="A5842" t="str">
            <v>88100</v>
          </cell>
          <cell r="B5842" t="str">
            <v>Transporte vertical, blocos cerâmicos furados na horizontal 9x19x19 cm, manual, 1 pavimento. Af_06/2014</v>
          </cell>
          <cell r="C5842" t="str">
            <v>un</v>
          </cell>
          <cell r="D5842" t="str">
            <v>0,10</v>
          </cell>
        </row>
        <row r="5843">
          <cell r="A5843" t="str">
            <v>88101</v>
          </cell>
          <cell r="B5843" t="str">
            <v>Transporte vertical, placas cerâmicas, manual, 1 pavimento. Af_06/2014</v>
          </cell>
          <cell r="C5843" t="str">
            <v>m²</v>
          </cell>
          <cell r="D5843" t="str">
            <v>0,34</v>
          </cell>
        </row>
        <row r="5844">
          <cell r="A5844" t="str">
            <v>88102</v>
          </cell>
          <cell r="B5844" t="str">
            <v>Transporte vertical, lata de 18 l, manual, 1 pavimento. Af_06/2014</v>
          </cell>
          <cell r="C5844" t="str">
            <v>l</v>
          </cell>
          <cell r="D5844" t="str">
            <v>0,02</v>
          </cell>
        </row>
        <row r="5845">
          <cell r="A5845" t="str">
            <v>88103</v>
          </cell>
          <cell r="B5845" t="str">
            <v>Transporte vertical, lata de 10 l, manual, 1 pavimento. Af_06/2014</v>
          </cell>
          <cell r="C5845" t="str">
            <v>l</v>
          </cell>
          <cell r="D5845" t="str">
            <v>0,04</v>
          </cell>
        </row>
        <row r="5846">
          <cell r="A5846" t="str">
            <v>89176</v>
          </cell>
          <cell r="B5846" t="str">
            <v>Transporte horizontal, sacos 50 kg, carrinho plataforma, 30m. Af_06/2014</v>
          </cell>
          <cell r="C5846" t="str">
            <v>t</v>
          </cell>
          <cell r="D5846" t="str">
            <v>7,52</v>
          </cell>
        </row>
        <row r="5847">
          <cell r="A5847" t="str">
            <v>89177</v>
          </cell>
          <cell r="B5847" t="str">
            <v>Transporte horizontal, sacos 30 kg, carrinho plataforma, 30m. Af_06/2014</v>
          </cell>
          <cell r="C5847" t="str">
            <v>t</v>
          </cell>
          <cell r="D5847" t="str">
            <v>10,53</v>
          </cell>
        </row>
        <row r="5848">
          <cell r="A5848" t="str">
            <v>89178</v>
          </cell>
          <cell r="B5848" t="str">
            <v>Transporte horizontal, sacos 20 kg, carrinho plataforma, 30m. Af_06/2014</v>
          </cell>
          <cell r="C5848" t="str">
            <v>t</v>
          </cell>
          <cell r="D5848" t="str">
            <v>12,04</v>
          </cell>
        </row>
        <row r="5849">
          <cell r="A5849" t="str">
            <v>89179</v>
          </cell>
          <cell r="B5849" t="str">
            <v>Transporte horizontal, sacos 50 kg, carrinho plataforma, 50m. Af_06/2014</v>
          </cell>
          <cell r="C5849" t="str">
            <v>t</v>
          </cell>
          <cell r="D5849" t="str">
            <v>12,04</v>
          </cell>
        </row>
        <row r="5850">
          <cell r="A5850" t="str">
            <v>89180</v>
          </cell>
          <cell r="B5850" t="str">
            <v>Transporte horizontal, sacos 30 kg, carrinho plataforma, 50m. Af_06/2014</v>
          </cell>
          <cell r="C5850" t="str">
            <v>t</v>
          </cell>
          <cell r="D5850" t="str">
            <v>13,54</v>
          </cell>
        </row>
        <row r="5851">
          <cell r="A5851" t="str">
            <v>89181</v>
          </cell>
          <cell r="B5851" t="str">
            <v>Transporte horizontal, sacos 20 kg, carrinho plataforma, 50m. Af_06/2014</v>
          </cell>
          <cell r="C5851" t="str">
            <v>t</v>
          </cell>
          <cell r="D5851" t="str">
            <v>16,55</v>
          </cell>
        </row>
        <row r="5852">
          <cell r="A5852" t="str">
            <v>89182</v>
          </cell>
          <cell r="B5852" t="str">
            <v>Transporte horizontal, sacos 50 kg, carrinho plataforma, 75m. Af_06/2014</v>
          </cell>
          <cell r="C5852" t="str">
            <v>t</v>
          </cell>
          <cell r="D5852" t="str">
            <v>16,55</v>
          </cell>
        </row>
        <row r="5853">
          <cell r="A5853" t="str">
            <v>89183</v>
          </cell>
          <cell r="B5853" t="str">
            <v>Transporte horizontal, sacos 30 kg, carrinho plataforma, 75m. Af_06/2014</v>
          </cell>
          <cell r="C5853" t="str">
            <v>t</v>
          </cell>
          <cell r="D5853" t="str">
            <v>18,06</v>
          </cell>
        </row>
        <row r="5854">
          <cell r="A5854" t="str">
            <v>89184</v>
          </cell>
          <cell r="B5854" t="str">
            <v>Transporte horizontal, sacos 20 kg, carrinho plataforma, 75m. Af_06/2014</v>
          </cell>
          <cell r="C5854" t="str">
            <v>t</v>
          </cell>
          <cell r="D5854" t="str">
            <v>21,07</v>
          </cell>
        </row>
        <row r="5855">
          <cell r="A5855" t="str">
            <v>89185</v>
          </cell>
          <cell r="B5855" t="str">
            <v>Transporte horizontal, sacos 50 kg, carrinho plataforma, 100m. Af_06/2014</v>
          </cell>
          <cell r="C5855" t="str">
            <v>t</v>
          </cell>
          <cell r="D5855" t="str">
            <v>21,07</v>
          </cell>
        </row>
        <row r="5856">
          <cell r="A5856" t="str">
            <v>89186</v>
          </cell>
          <cell r="B5856" t="str">
            <v>Transporte horizontal, sacos 30 kg, carrinho plataforma, 100m. Af_06/2014</v>
          </cell>
          <cell r="C5856" t="str">
            <v>t</v>
          </cell>
          <cell r="D5856" t="str">
            <v>22,57</v>
          </cell>
        </row>
        <row r="5857">
          <cell r="A5857" t="str">
            <v>89187</v>
          </cell>
          <cell r="B5857" t="str">
            <v>Transporte horizontal, sacos 20 kg, carrinho plataforma, 100m. Af_06/2014</v>
          </cell>
          <cell r="C5857" t="str">
            <v>t</v>
          </cell>
          <cell r="D5857" t="str">
            <v>25,58</v>
          </cell>
        </row>
        <row r="5858">
          <cell r="A5858" t="str">
            <v>89188</v>
          </cell>
          <cell r="B5858" t="str">
            <v>Transporte horizontal, lata de 18 l, carrinho plataforma, 30m. Af_06/2014</v>
          </cell>
          <cell r="C5858" t="str">
            <v>18l</v>
          </cell>
          <cell r="D5858" t="str">
            <v>0,37</v>
          </cell>
        </row>
        <row r="5859">
          <cell r="A5859" t="str">
            <v>89189</v>
          </cell>
          <cell r="B5859" t="str">
            <v>Transporte horizontal, lata de 18 l, carrinho plataforma, 50m. Af_06/2014</v>
          </cell>
          <cell r="C5859" t="str">
            <v>18l</v>
          </cell>
          <cell r="D5859" t="str">
            <v>0,48</v>
          </cell>
        </row>
        <row r="5860">
          <cell r="A5860" t="str">
            <v>89190</v>
          </cell>
          <cell r="B5860" t="str">
            <v>Transporte horizontal, lata de 18 l, carrinho plataforma, 75m. Af_06/2014</v>
          </cell>
          <cell r="C5860" t="str">
            <v>18l</v>
          </cell>
          <cell r="D5860" t="str">
            <v>0,65</v>
          </cell>
        </row>
        <row r="5861">
          <cell r="A5861" t="str">
            <v>89191</v>
          </cell>
          <cell r="B5861" t="str">
            <v>Transporte horizontal, lata de 18 l, carrinho plataforma, 100m. Af_06/2014</v>
          </cell>
          <cell r="C5861" t="str">
            <v>18l</v>
          </cell>
          <cell r="D5861" t="str">
            <v>0,78</v>
          </cell>
        </row>
        <row r="5862">
          <cell r="A5862" t="str">
            <v>89192</v>
          </cell>
          <cell r="B5862" t="str">
            <v>Transporte horizontal, sacos 50 kg, manual, 30m. Af_06/2014</v>
          </cell>
          <cell r="C5862" t="str">
            <v>t</v>
          </cell>
          <cell r="D5862" t="str">
            <v>22,57</v>
          </cell>
        </row>
        <row r="5863">
          <cell r="A5863" t="str">
            <v>89193</v>
          </cell>
          <cell r="B5863" t="str">
            <v>Transporte horizontal, sacos 30 kg, manual, 30m. Af_06/2014</v>
          </cell>
          <cell r="C5863" t="str">
            <v>t</v>
          </cell>
          <cell r="D5863" t="str">
            <v>37,62</v>
          </cell>
        </row>
        <row r="5864">
          <cell r="A5864" t="str">
            <v>89194</v>
          </cell>
          <cell r="B5864" t="str">
            <v>Transporte horizontal, sacos 20 kg, manual, 30m. Af_06/2014</v>
          </cell>
          <cell r="C5864" t="str">
            <v>t</v>
          </cell>
          <cell r="D5864" t="str">
            <v>55,68</v>
          </cell>
        </row>
        <row r="5865">
          <cell r="A5865" t="str">
            <v>89195</v>
          </cell>
          <cell r="B5865" t="str">
            <v>Transporte vertical, sacos 50 kg, manual, 1 pavimento. Af_06/2014</v>
          </cell>
          <cell r="C5865" t="str">
            <v>t</v>
          </cell>
          <cell r="D5865" t="str">
            <v>9,03</v>
          </cell>
        </row>
        <row r="5866">
          <cell r="A5866" t="str">
            <v>89196</v>
          </cell>
          <cell r="B5866" t="str">
            <v>Transporte vertical, sacos 30 kg, manual, 1 pavimento. Af_06/2014</v>
          </cell>
          <cell r="C5866" t="str">
            <v>t</v>
          </cell>
          <cell r="D5866" t="str">
            <v>15,05</v>
          </cell>
        </row>
        <row r="5867">
          <cell r="A5867" t="str">
            <v>89197</v>
          </cell>
          <cell r="B5867" t="str">
            <v>Transporte vertical, sacos 20 kg, manual, 1 pavimento. Af_06/2014</v>
          </cell>
          <cell r="C5867" t="str">
            <v>t</v>
          </cell>
          <cell r="D5867" t="str">
            <v>22,57</v>
          </cell>
        </row>
        <row r="5868">
          <cell r="A5868" t="str">
            <v>91104</v>
          </cell>
          <cell r="B5868" t="str">
            <v>Transporte horizontal, tubos de pvc soldável com diâmetro menor ou igual a 60 mm, manual, 30m. Af_06/2015</v>
          </cell>
          <cell r="C5868" t="str">
            <v>m</v>
          </cell>
          <cell r="D5868" t="str">
            <v>0,05</v>
          </cell>
        </row>
        <row r="5869">
          <cell r="A5869" t="str">
            <v>91105</v>
          </cell>
          <cell r="B5869" t="str">
            <v>Transporte horizontal, tubos de pvc soldável com diâmetro maior que 60 mm e menor ou igual a 85 mm, manual, 30m. Af_06/2015</v>
          </cell>
          <cell r="C5869" t="str">
            <v>m</v>
          </cell>
          <cell r="D5869" t="str">
            <v>0,14</v>
          </cell>
        </row>
        <row r="5870">
          <cell r="A5870" t="str">
            <v>91106</v>
          </cell>
          <cell r="B5870" t="str">
            <v>Transporte horizontal, tubos de pvc série normal - esgoto predial, ou reforçado para esgoto ou águas pluviais predial, com diâmetro menor ou igual a 75 mm, manual, 30m. Af_06/2015</v>
          </cell>
          <cell r="C5870" t="str">
            <v>m</v>
          </cell>
          <cell r="D5870" t="str">
            <v>0,05</v>
          </cell>
        </row>
        <row r="5871">
          <cell r="A5871" t="str">
            <v>91107</v>
          </cell>
          <cell r="B5871" t="str">
            <v>Transporte horizontal, tubos de pvc série normal - esgoto predial, ou reforçado para esgoto ou águas pluviais predial, com diâmetro maior que 75 mm e menor ou igual a 100 mm, manual, 30m. Af_06/2015</v>
          </cell>
          <cell r="C5871" t="str">
            <v>m</v>
          </cell>
          <cell r="D5871" t="str">
            <v>0,07</v>
          </cell>
        </row>
        <row r="5872">
          <cell r="A5872" t="str">
            <v>91108</v>
          </cell>
          <cell r="B5872" t="str">
            <v>Transporte horizontal, tubos de pvc série normal - esgoto predial, ou reforçado para esgoto ou águas pluviais predial, com diâmetro maior que 100 mm e menor ou igual a 150 mm, manual, 30m. Af_06/2015</v>
          </cell>
          <cell r="C5872" t="str">
            <v>m</v>
          </cell>
          <cell r="D5872" t="str">
            <v>0,14</v>
          </cell>
        </row>
        <row r="5873">
          <cell r="A5873" t="str">
            <v>91109</v>
          </cell>
          <cell r="B5873" t="str">
            <v>Transporte horizontal, tubos de cpvc com diâmetro menor ou igual a 54 mm, manual, 30m. Af_06/2015</v>
          </cell>
          <cell r="C5873" t="str">
            <v>m</v>
          </cell>
          <cell r="D5873" t="str">
            <v>0,11</v>
          </cell>
        </row>
        <row r="5874">
          <cell r="A5874" t="str">
            <v>91110</v>
          </cell>
          <cell r="B5874" t="str">
            <v>Transporte horizontal, tubos de cpvc com diâmetro maior que 54 mm e menor ou igual a 73 mm, manual, 30m. Af_06/2015</v>
          </cell>
          <cell r="C5874" t="str">
            <v>m</v>
          </cell>
          <cell r="D5874" t="str">
            <v>0,14</v>
          </cell>
        </row>
        <row r="5875">
          <cell r="A5875" t="str">
            <v>91111</v>
          </cell>
          <cell r="B5875" t="str">
            <v>Transporte horizontal, tubos de cpvc com diâmetro maior que 73 mm e menor ou igual a 89 mm, manual, 30m. Af_06/2015</v>
          </cell>
          <cell r="C5875" t="str">
            <v>m</v>
          </cell>
          <cell r="D5875" t="str">
            <v>0,19</v>
          </cell>
        </row>
        <row r="5876">
          <cell r="A5876" t="str">
            <v>91112</v>
          </cell>
          <cell r="B5876" t="str">
            <v>Transporte horizontal, tubos de ppr - pn 12 ou pn 25 com diâmetro menor ou igual a 50 mm, manual, 30m. Af_06/2015</v>
          </cell>
          <cell r="C5876" t="str">
            <v>m</v>
          </cell>
          <cell r="D5876" t="str">
            <v>0,10</v>
          </cell>
        </row>
        <row r="5877">
          <cell r="A5877" t="str">
            <v>91113</v>
          </cell>
          <cell r="B5877" t="str">
            <v>Transporte horizontal, tubos de ppr - pn 12 ou pn 25 com diâmetro maior que 50 mm e menor ou igual a 75 mm, manual, 30m. Af_06/2015</v>
          </cell>
          <cell r="C5877" t="str">
            <v>m</v>
          </cell>
          <cell r="D5877" t="str">
            <v>0,21</v>
          </cell>
        </row>
        <row r="5878">
          <cell r="A5878" t="str">
            <v>91114</v>
          </cell>
          <cell r="B5878" t="str">
            <v>Transporte horizontal, tubos de ppr - pn 12 ou pn 25 com diâmetro maior que 75 mm e menor ou igual a 110 mm, manual, 30m. Af_06/2015</v>
          </cell>
          <cell r="C5878" t="str">
            <v>m</v>
          </cell>
          <cell r="D5878" t="str">
            <v>0,41</v>
          </cell>
        </row>
        <row r="5879">
          <cell r="A5879" t="str">
            <v>91115</v>
          </cell>
          <cell r="B5879" t="str">
            <v>Transporte horizontal, tubos de cobre - classe e, com diâmetro menor ou igual a 42 mm, manual, 30m. Af_06/2015</v>
          </cell>
          <cell r="C5879" t="str">
            <v>m</v>
          </cell>
          <cell r="D5879" t="str">
            <v>0,07</v>
          </cell>
        </row>
        <row r="5880">
          <cell r="A5880" t="str">
            <v>91116</v>
          </cell>
          <cell r="B5880" t="str">
            <v>Transporte horizontal, tubos de cobre - classe e, com diâmetro maior que 42 mm e menor ou igual a 66 mm, manual, 30m. Af_06/2015</v>
          </cell>
          <cell r="C5880" t="str">
            <v>m</v>
          </cell>
          <cell r="D5880" t="str">
            <v>0,11</v>
          </cell>
        </row>
        <row r="5881">
          <cell r="A5881" t="str">
            <v>91117</v>
          </cell>
          <cell r="B5881" t="str">
            <v>Transporte horizontal, tubos de cobre - classe e, com diâmetro maior que 66 mm e menor ou igual a 104 mm, manual, 30m. Af_06/2015</v>
          </cell>
          <cell r="C5881" t="str">
            <v>m</v>
          </cell>
          <cell r="D5881" t="str">
            <v>0,17</v>
          </cell>
        </row>
        <row r="5882">
          <cell r="A5882" t="str">
            <v>91118</v>
          </cell>
          <cell r="B5882" t="str">
            <v>Transporte horizontal, tubos de aço carbono leve ou médio, preto ou galvanizado, com diâmetro menor ou igual a 25 mm, manual, 30m. Af_06/2015</v>
          </cell>
          <cell r="C5882" t="str">
            <v>m</v>
          </cell>
          <cell r="D5882" t="str">
            <v>0,14</v>
          </cell>
        </row>
        <row r="5883">
          <cell r="A5883" t="str">
            <v>91119</v>
          </cell>
          <cell r="B5883" t="str">
            <v>Transporte horizontal, tubos de aço carbono leve ou médio, preto ou galvanizado, com diâmetro maior que 25 mm e menor ou igual a 40 mm, manual, 30m. Af_06/2015</v>
          </cell>
          <cell r="C5883" t="str">
            <v>m</v>
          </cell>
          <cell r="D5883" t="str">
            <v>0,27</v>
          </cell>
        </row>
        <row r="5884">
          <cell r="A5884" t="str">
            <v>91120</v>
          </cell>
          <cell r="B5884" t="str">
            <v>Transporte horizontal, tubos de aço carbono leve ou médio, preto ou galvanizado, com diâmetro maior que 40 mm e menor ou igual a 65 mm, manual, 30m. Af_06/2015</v>
          </cell>
          <cell r="C5884" t="str">
            <v>m</v>
          </cell>
          <cell r="D5884" t="str">
            <v>0,41</v>
          </cell>
        </row>
        <row r="5885">
          <cell r="A5885" t="str">
            <v>91121</v>
          </cell>
          <cell r="B5885" t="str">
            <v>Transporte horizontal, tubos de aço carbono leve ou médio, preto ou galvanizado, com diâmetro maior que 65 mm e menor ou igual a 90 mm, manual, 30m. Af_06/2015</v>
          </cell>
          <cell r="C5885" t="str">
            <v>m</v>
          </cell>
          <cell r="D5885" t="str">
            <v>0,69</v>
          </cell>
        </row>
        <row r="5886">
          <cell r="A5886" t="str">
            <v>91122</v>
          </cell>
          <cell r="B5886" t="str">
            <v>Transporte horizontal, tubos de aço carbono leve ou médio, preto ou galvanizado, com diâmetro maior que 90 mm e menor ou igual a 125 mm, manual, 30m. Af_06/2015</v>
          </cell>
          <cell r="C5886" t="str">
            <v>m</v>
          </cell>
          <cell r="D5886" t="str">
            <v>0,97</v>
          </cell>
        </row>
        <row r="5887">
          <cell r="A5887" t="str">
            <v>91123</v>
          </cell>
          <cell r="B5887" t="str">
            <v>Transporte horizontal, tubos de aço carbono leve ou médio, preto ou galvanizado, com diâmetro maior que 125 mm e menor ou igual a 150 mm, manual, 30m. Af_06/2015</v>
          </cell>
          <cell r="C5887" t="str">
            <v>m</v>
          </cell>
          <cell r="D5887" t="str">
            <v>1,24</v>
          </cell>
        </row>
        <row r="5888">
          <cell r="A5888" t="str">
            <v>91124</v>
          </cell>
          <cell r="B5888" t="str">
            <v>Transporte horizontal, madeira, manual, 30m. Af_06/2015</v>
          </cell>
          <cell r="C5888" t="str">
            <v>m³</v>
          </cell>
          <cell r="D5888" t="str">
            <v>63,96</v>
          </cell>
        </row>
        <row r="5889">
          <cell r="A5889" t="str">
            <v>91125</v>
          </cell>
          <cell r="B5889" t="str">
            <v>Transporte horizontal, vergalhões de aço, manual, 30m. Af_06/2015</v>
          </cell>
          <cell r="C5889" t="str">
            <v>kg</v>
          </cell>
          <cell r="D5889" t="str">
            <v>0,07</v>
          </cell>
        </row>
        <row r="5890">
          <cell r="A5890" t="str">
            <v>91128</v>
          </cell>
          <cell r="B5890" t="str">
            <v>Transporte horizontal, lata de 18 l, manipulador telescópico, 30m. Af_06/2014</v>
          </cell>
          <cell r="C5890" t="str">
            <v>18l</v>
          </cell>
          <cell r="D5890" t="str">
            <v>0,14</v>
          </cell>
        </row>
        <row r="5891">
          <cell r="A5891" t="str">
            <v>91129</v>
          </cell>
          <cell r="B5891" t="str">
            <v>Transporte horizontal, lata de 18 l, manipulador telescópico, 50m. Af_06/2014</v>
          </cell>
          <cell r="C5891" t="str">
            <v>18l</v>
          </cell>
          <cell r="D5891" t="str">
            <v>0,22</v>
          </cell>
        </row>
        <row r="5892">
          <cell r="A5892" t="str">
            <v>91130</v>
          </cell>
          <cell r="B5892" t="str">
            <v>Transporte horizontal, lata de 18 l, manipulador telescópico, 75m. Af_06/2014</v>
          </cell>
          <cell r="C5892" t="str">
            <v>18l</v>
          </cell>
          <cell r="D5892" t="str">
            <v>0,30</v>
          </cell>
        </row>
        <row r="5893">
          <cell r="A5893" t="str">
            <v>91132</v>
          </cell>
          <cell r="B5893" t="str">
            <v>Transporte horizontal, lata de 18 l, manipulador telescópico, 100m. Af_06/2014</v>
          </cell>
          <cell r="C5893" t="str">
            <v>18l</v>
          </cell>
          <cell r="D5893" t="str">
            <v>0,41</v>
          </cell>
        </row>
        <row r="5894">
          <cell r="A5894" t="str">
            <v>91134</v>
          </cell>
          <cell r="B5894" t="str">
            <v>Transporte horizontal, pálete de sacos, manipulador telescópico, 30m. Af_06/2014</v>
          </cell>
          <cell r="C5894" t="str">
            <v>t</v>
          </cell>
          <cell r="D5894" t="str">
            <v>2,51</v>
          </cell>
        </row>
        <row r="5895">
          <cell r="A5895" t="str">
            <v>91135</v>
          </cell>
          <cell r="B5895" t="str">
            <v>Transporte horizontal, pálete de sacos, manipulador telescópico, 50m. Af_06/2014</v>
          </cell>
          <cell r="C5895" t="str">
            <v>t</v>
          </cell>
          <cell r="D5895" t="str">
            <v>4,47</v>
          </cell>
        </row>
        <row r="5896">
          <cell r="A5896" t="str">
            <v>91136</v>
          </cell>
          <cell r="B5896" t="str">
            <v>Transporte horizontal, pálete de sacos, manipulador telescópico, 75m. Af_06/2014</v>
          </cell>
          <cell r="C5896" t="str">
            <v>t</v>
          </cell>
          <cell r="D5896" t="str">
            <v>6,42</v>
          </cell>
        </row>
        <row r="5897">
          <cell r="A5897" t="str">
            <v>91137</v>
          </cell>
          <cell r="B5897" t="str">
            <v>Transporte horizontal, pálete de sacos, manipulador telescópico, 100m. Af_06/2014</v>
          </cell>
          <cell r="C5897" t="str">
            <v>t</v>
          </cell>
          <cell r="D5897" t="str">
            <v>8,39</v>
          </cell>
        </row>
        <row r="5898">
          <cell r="A5898" t="str">
            <v>91138</v>
          </cell>
          <cell r="B5898" t="str">
            <v>Transporte horizontal, blocos vazados de concreto 19x19x39 cm, manipulador telescópico, 30m. Af_06/2014</v>
          </cell>
          <cell r="C5898" t="str">
            <v>mil</v>
          </cell>
          <cell r="D5898" t="str">
            <v>83,97</v>
          </cell>
        </row>
        <row r="5899">
          <cell r="A5899" t="str">
            <v>91139</v>
          </cell>
          <cell r="B5899" t="str">
            <v>Transporte horizontal, blocos cerâmicos furados na vertical 19x19x39 cm, manipulador telescópico, 30m. Af_06/2014</v>
          </cell>
          <cell r="C5899" t="str">
            <v>mil</v>
          </cell>
          <cell r="D5899" t="str">
            <v>44,80</v>
          </cell>
        </row>
        <row r="5900">
          <cell r="A5900" t="str">
            <v>91140</v>
          </cell>
          <cell r="B5900" t="str">
            <v>Transporte horizontal, blocos cerâmicos furados na horizontal 9x19x19 cm, manipulador telescópico, 30m. Af_06/2014</v>
          </cell>
          <cell r="C5900" t="str">
            <v>mil</v>
          </cell>
          <cell r="D5900" t="str">
            <v>19,57</v>
          </cell>
        </row>
        <row r="5901">
          <cell r="A5901" t="str">
            <v>91141</v>
          </cell>
          <cell r="B5901" t="str">
            <v>Transporte horizontal, blocos vazados de concreto 19x19x39 cm, manipulador telescópico, 50m. Af_06/2014</v>
          </cell>
          <cell r="C5901" t="str">
            <v>mil</v>
          </cell>
          <cell r="D5901" t="str">
            <v>128,77</v>
          </cell>
        </row>
        <row r="5902">
          <cell r="A5902" t="str">
            <v>91142</v>
          </cell>
          <cell r="B5902" t="str">
            <v>Transporte horizontal, blocos cerâmicos furados na vertical 19x19x39 cm, manipulador telescópico, 50m. Af_06/2014</v>
          </cell>
          <cell r="C5902" t="str">
            <v>mil</v>
          </cell>
          <cell r="D5902" t="str">
            <v>83,97</v>
          </cell>
        </row>
        <row r="5903">
          <cell r="A5903" t="str">
            <v>91143</v>
          </cell>
          <cell r="B5903" t="str">
            <v>Transporte horizontal, blocos cerâmicos furados na horizontal 9x19x19 cm, manipulador telescópico, 50m. Af_06/2014</v>
          </cell>
          <cell r="C5903" t="str">
            <v>mil</v>
          </cell>
          <cell r="D5903" t="str">
            <v>19,57</v>
          </cell>
        </row>
        <row r="5904">
          <cell r="A5904" t="str">
            <v>91144</v>
          </cell>
          <cell r="B5904" t="str">
            <v>Transporte horizontal, blocos vazados de concreto 19x19x39 cm, manipulador telescópico, 75m. Af_06/2014</v>
          </cell>
          <cell r="C5904" t="str">
            <v>mil</v>
          </cell>
          <cell r="D5904" t="str">
            <v>173,58</v>
          </cell>
        </row>
        <row r="5905">
          <cell r="A5905" t="str">
            <v>91145</v>
          </cell>
          <cell r="B5905" t="str">
            <v>Transporte horizontal, blocos cerâmicos furados na vertical 19x19x39 cm, manipulador telescópico, 75m. Af_06/2014</v>
          </cell>
          <cell r="C5905" t="str">
            <v>mil</v>
          </cell>
          <cell r="D5905" t="str">
            <v>128,77</v>
          </cell>
        </row>
        <row r="5906">
          <cell r="A5906" t="str">
            <v>91146</v>
          </cell>
          <cell r="B5906" t="str">
            <v>Transporte horizontal, blocos cerâmicos furados na horizontal 9x19x19 cm, manipulador telescópico, 75m. Af_06/2014</v>
          </cell>
          <cell r="C5906" t="str">
            <v>mil</v>
          </cell>
          <cell r="D5906" t="str">
            <v>25,22</v>
          </cell>
        </row>
        <row r="5907">
          <cell r="A5907" t="str">
            <v>91147</v>
          </cell>
          <cell r="B5907" t="str">
            <v>Transporte horizontal, blocos vazados de concreto 19x19x39 cm, manipulador telescópico, 100m. Af_06/2014</v>
          </cell>
          <cell r="C5907" t="str">
            <v>mil</v>
          </cell>
          <cell r="D5907" t="str">
            <v>237,97</v>
          </cell>
        </row>
        <row r="5908">
          <cell r="A5908" t="str">
            <v>91148</v>
          </cell>
          <cell r="B5908" t="str">
            <v>Transporte horizontal, blocos cerâmicos furados na vertical 19x19x39 cm, manipulador telescópico, 100m. Af_06/2014</v>
          </cell>
          <cell r="C5908" t="str">
            <v>mil</v>
          </cell>
          <cell r="D5908" t="str">
            <v>154,00</v>
          </cell>
        </row>
        <row r="5909">
          <cell r="A5909" t="str">
            <v>91149</v>
          </cell>
          <cell r="B5909" t="str">
            <v>Transporte horizontal, blocos cerâmicos furados na horizontal 9x19x19 cm, manipulador telescópico, 100m. Af_06/2014</v>
          </cell>
          <cell r="C5909" t="str">
            <v>mil</v>
          </cell>
          <cell r="D5909" t="str">
            <v>39,16</v>
          </cell>
        </row>
        <row r="5910">
          <cell r="A5910" t="str">
            <v>92121</v>
          </cell>
          <cell r="B5910" t="str">
            <v>Peneiramento de areia com peneira elétrica. Af_11/2015</v>
          </cell>
          <cell r="C5910" t="str">
            <v>m³</v>
          </cell>
          <cell r="D5910" t="str">
            <v>21,36</v>
          </cell>
        </row>
        <row r="5911">
          <cell r="A5911" t="str">
            <v>92122</v>
          </cell>
          <cell r="B5911" t="str">
            <v>Peneiramento de areia com peneira manual. Af_11/2015</v>
          </cell>
          <cell r="C5911" t="str">
            <v>m³</v>
          </cell>
          <cell r="D5911" t="str">
            <v>36,08</v>
          </cell>
        </row>
        <row r="5912">
          <cell r="A5912" t="str">
            <v>92123</v>
          </cell>
          <cell r="B5912" t="str">
            <v>Ensacamento de areia. Af_11/2015</v>
          </cell>
          <cell r="C5912" t="str">
            <v>m³</v>
          </cell>
          <cell r="D5912" t="str">
            <v>36,08</v>
          </cell>
        </row>
        <row r="5913">
          <cell r="A5913" t="str">
            <v>94926</v>
          </cell>
          <cell r="B5913" t="str">
            <v>Transporte horizontal manual, de 30 m, de janelas. Af_07/2016</v>
          </cell>
          <cell r="C5913" t="str">
            <v>m²</v>
          </cell>
          <cell r="D5913" t="str">
            <v>1,08</v>
          </cell>
        </row>
        <row r="5914">
          <cell r="A5914" t="str">
            <v>94927</v>
          </cell>
          <cell r="B5914" t="str">
            <v>Transporte vertical manual, de 1 pavimento, de janelas. Af_07/2016</v>
          </cell>
          <cell r="C5914" t="str">
            <v>m²</v>
          </cell>
          <cell r="D5914" t="str">
            <v>0,56</v>
          </cell>
        </row>
        <row r="5915">
          <cell r="A5915" t="str">
            <v>94928</v>
          </cell>
          <cell r="B5915" t="str">
            <v>Transporte horizontal manual, de 30 m, de kit porta-pronta ou porta de madeira folha leve ou média, porta de aço e porta de alumínio. Af_07/2016</v>
          </cell>
          <cell r="C5915" t="str">
            <v>un</v>
          </cell>
          <cell r="D5915" t="str">
            <v>1,72</v>
          </cell>
        </row>
        <row r="5916">
          <cell r="A5916" t="str">
            <v>94929</v>
          </cell>
          <cell r="B5916" t="str">
            <v>Transporte horizontal manual, de 30 m, de kit porta-pronta ou porta de madeira folha pesada ou superpesada e porta corta-fogo. Af_07/2016</v>
          </cell>
          <cell r="C5916" t="str">
            <v>un</v>
          </cell>
          <cell r="D5916" t="str">
            <v>3,03</v>
          </cell>
        </row>
        <row r="5917">
          <cell r="A5917" t="str">
            <v>94930</v>
          </cell>
          <cell r="B5917" t="str">
            <v>Transporte vertical manual, de 1 pavimento, de kit porta-pronta ou porta de madeira folha leve ou média, porta de aço e porta de alumínio. Af_07/2016</v>
          </cell>
          <cell r="C5917" t="str">
            <v>un</v>
          </cell>
          <cell r="D5917" t="str">
            <v>0,89</v>
          </cell>
        </row>
        <row r="5918">
          <cell r="A5918" t="str">
            <v>94931</v>
          </cell>
          <cell r="B5918" t="str">
            <v>Transporte vertical manual, de 1 pavimento, de kit porta-pronta ou porta de madeira folha pesada ou superpesada e porta corta-fogo. Af_07/2016</v>
          </cell>
          <cell r="C5918" t="str">
            <v>un</v>
          </cell>
          <cell r="D5918" t="str">
            <v>1,57</v>
          </cell>
        </row>
        <row r="5919">
          <cell r="A5919" t="str">
            <v>94932</v>
          </cell>
          <cell r="B5919" t="str">
            <v>Transporte horizontal manual, de 30 m, de bancada de mármore ou granito para cozinha/lavatório ou mármore sintético com cuba integrada. Af_07/2016</v>
          </cell>
          <cell r="C5919" t="str">
            <v>un</v>
          </cell>
          <cell r="D5919" t="str">
            <v>3,21</v>
          </cell>
        </row>
        <row r="5920">
          <cell r="A5920" t="str">
            <v>94934</v>
          </cell>
          <cell r="B5920" t="str">
            <v>Transporte vertical manual, de 1 pavimento, de bancada de mármore ou granito para cozinha/lavatório ou mármore sintético com cuba integrada. Af_07/2016</v>
          </cell>
          <cell r="C5920" t="str">
            <v>un</v>
          </cell>
          <cell r="D5920" t="str">
            <v>1,11</v>
          </cell>
        </row>
        <row r="5921">
          <cell r="A5921" t="str">
            <v>94935</v>
          </cell>
          <cell r="B5921" t="str">
            <v>Transporte horizontal de 30 m com carrinho plataforma com bancada de mármore ou granito para cozinha/lavatório ou mármore sintético com cuba integrada. Af_07/2016</v>
          </cell>
          <cell r="C5921" t="str">
            <v>un</v>
          </cell>
          <cell r="D5921" t="str">
            <v>1,73</v>
          </cell>
        </row>
        <row r="5922">
          <cell r="A5922" t="str">
            <v>94936</v>
          </cell>
          <cell r="B5922" t="str">
            <v>Transporte horizontal de 50 m com carrinho plataforma com bancada de mármore ou granito para cozinha/lavatório ou mármore sintético com cuba integrada. Af_07/2016</v>
          </cell>
          <cell r="C5922" t="str">
            <v>un</v>
          </cell>
          <cell r="D5922" t="str">
            <v>2,79</v>
          </cell>
        </row>
        <row r="5923">
          <cell r="A5923" t="str">
            <v>94937</v>
          </cell>
          <cell r="B5923" t="str">
            <v>Transporte horizontal de 75 m com carrinho plataforma com bancada de mármore ou granito para cozinha/lavatório ou mármore sintético com cuba integrada. Af_07/2016</v>
          </cell>
          <cell r="C5923" t="str">
            <v>un</v>
          </cell>
          <cell r="D5923" t="str">
            <v>4,10</v>
          </cell>
        </row>
        <row r="5924">
          <cell r="A5924" t="str">
            <v>94938</v>
          </cell>
          <cell r="B5924" t="str">
            <v>Transporte horizontal de 100 m com carrinho plataforma com bancada de mármore ou granito para cozinha/lavatório ou mármore sintético com cuba integrada. Af_07/2016</v>
          </cell>
          <cell r="C5924" t="str">
            <v>un</v>
          </cell>
          <cell r="D5924" t="str">
            <v>5,42</v>
          </cell>
        </row>
        <row r="5925">
          <cell r="A5925" t="str">
            <v>94939</v>
          </cell>
          <cell r="B5925" t="str">
            <v>Transporte horizontal manual, de 30 m, de vidro. Af_07/2016</v>
          </cell>
          <cell r="C5925" t="str">
            <v>m²</v>
          </cell>
          <cell r="D5925" t="str">
            <v>1,69</v>
          </cell>
        </row>
        <row r="5926">
          <cell r="A5926" t="str">
            <v>94940</v>
          </cell>
          <cell r="B5926" t="str">
            <v>Transporte vertical manual, de 1 pavimento, de vidro. Af_07/2016</v>
          </cell>
          <cell r="C5926" t="str">
            <v>m²</v>
          </cell>
          <cell r="D5926" t="str">
            <v>0,88</v>
          </cell>
        </row>
        <row r="5927">
          <cell r="A5927" t="str">
            <v>94941</v>
          </cell>
          <cell r="B5927" t="str">
            <v>Transporte horizontal manual, de 30 m, de tela de aço. Af_07/2016</v>
          </cell>
          <cell r="C5927" t="str">
            <v>kg</v>
          </cell>
          <cell r="D5927" t="str">
            <v>0,06</v>
          </cell>
        </row>
        <row r="5928">
          <cell r="A5928" t="str">
            <v>94942</v>
          </cell>
          <cell r="B5928" t="str">
            <v>Transporte horizontal manual, de 30 m, de compensado de madeira. Af_07/2016</v>
          </cell>
          <cell r="C5928" t="str">
            <v>m²</v>
          </cell>
          <cell r="D5928" t="str">
            <v>0,68</v>
          </cell>
        </row>
        <row r="5929">
          <cell r="A5929" t="str">
            <v>94943</v>
          </cell>
          <cell r="B5929" t="str">
            <v>Transporte horizontal manual, de 30 m, de telha termoacústica ou telha de aço zincado. Af_07/2016</v>
          </cell>
          <cell r="C5929" t="str">
            <v>m²</v>
          </cell>
          <cell r="D5929" t="str">
            <v>0,37</v>
          </cell>
        </row>
        <row r="5930">
          <cell r="A5930" t="str">
            <v>94944</v>
          </cell>
          <cell r="B5930" t="str">
            <v>Transporte horizontal manual, de 30 m, de telha de fibrocimento ondulada ou telha estrutural de fibrocimento, canalete 90 ou kalhetão. Af_07/2016</v>
          </cell>
          <cell r="C5930" t="str">
            <v>m²</v>
          </cell>
          <cell r="D5930" t="str">
            <v>0,94</v>
          </cell>
        </row>
        <row r="5931">
          <cell r="A5931" t="str">
            <v>94945</v>
          </cell>
          <cell r="B5931" t="str">
            <v>Transporte horizontal de 100 m com manipulador telescópico de telhas termoacústica, fibrocimento ondulada, aço zincado, fibrocimento estrutural, canalete 90 ou kalhetão. Af_07/2016</v>
          </cell>
          <cell r="C5931" t="str">
            <v>m²</v>
          </cell>
          <cell r="D5931" t="str">
            <v>0,23</v>
          </cell>
        </row>
        <row r="5932">
          <cell r="A5932" t="str">
            <v>94946</v>
          </cell>
          <cell r="B5932" t="str">
            <v>Transporte horizontal manual, de 30 m, de bacia sanitária, caixa acoplada, tanque ou pia. Af_07/2016</v>
          </cell>
          <cell r="C5932" t="str">
            <v>un</v>
          </cell>
          <cell r="D5932" t="str">
            <v>0,96</v>
          </cell>
        </row>
        <row r="5933">
          <cell r="A5933" t="str">
            <v>94947</v>
          </cell>
          <cell r="B5933" t="str">
            <v>Transporte vertical manual de 1 pavimento de bacia sanitária, caixa acoplada, tanque ou pia. Af_07/2016</v>
          </cell>
          <cell r="C5933" t="str">
            <v>un</v>
          </cell>
          <cell r="D5933" t="str">
            <v>0,71</v>
          </cell>
        </row>
        <row r="5934">
          <cell r="A5934" t="str">
            <v>94948</v>
          </cell>
          <cell r="B5934" t="str">
            <v>Transporte horizontal de 30 m com carrinho plataforma com bacia sanitária, caixa acoplada, tanque ou pia. Af_07/2016</v>
          </cell>
          <cell r="C5934" t="str">
            <v>un</v>
          </cell>
          <cell r="D5934" t="str">
            <v>0,51</v>
          </cell>
        </row>
        <row r="5935">
          <cell r="A5935" t="str">
            <v>94949</v>
          </cell>
          <cell r="B5935" t="str">
            <v>Transporte horizontal de 50 m com carrinho plataforma com bacia sanitária, caixa acoplada, tanque ou pia. Af_07/2016</v>
          </cell>
          <cell r="C5935" t="str">
            <v>un</v>
          </cell>
          <cell r="D5935" t="str">
            <v>0,77</v>
          </cell>
        </row>
        <row r="5936">
          <cell r="A5936" t="str">
            <v>94950</v>
          </cell>
          <cell r="B5936" t="str">
            <v>Transporte horizontal de 75 m com carrinho plataforma com bacia sanitária, caixa acoplada, tanque ou pia. Af_07/2016</v>
          </cell>
          <cell r="C5936" t="str">
            <v>un</v>
          </cell>
          <cell r="D5936" t="str">
            <v>1,10</v>
          </cell>
        </row>
        <row r="5937">
          <cell r="A5937" t="str">
            <v>94951</v>
          </cell>
          <cell r="B5937" t="str">
            <v>Transporte horizontal de 100 m com carrinho plataforma com bacia sanitária, caixa acoplada, tanque ou pia. Af_07/2016</v>
          </cell>
          <cell r="C5937" t="str">
            <v>un</v>
          </cell>
          <cell r="D5937" t="str">
            <v>1,43</v>
          </cell>
        </row>
        <row r="5938">
          <cell r="A5938" t="str">
            <v>94952</v>
          </cell>
          <cell r="B5938" t="str">
            <v>Transporte horizontal de 100 m com manipulador telescópico de bacias sanitárias, caixa acoplada, tanque ou pia. Af_07/2016</v>
          </cell>
          <cell r="C5938" t="str">
            <v>un</v>
          </cell>
          <cell r="D5938" t="str">
            <v>0,30</v>
          </cell>
        </row>
        <row r="5939">
          <cell r="A5939" t="str">
            <v>94953</v>
          </cell>
          <cell r="B5939" t="str">
            <v>Transporte horizontal manual, de 30 m, de telha de concreto ou cerâmica. Af_07/2016</v>
          </cell>
          <cell r="C5939" t="str">
            <v>m²</v>
          </cell>
          <cell r="D5939" t="str">
            <v>4,37</v>
          </cell>
        </row>
        <row r="5940">
          <cell r="A5940" t="str">
            <v>94954</v>
          </cell>
          <cell r="B5940" t="str">
            <v>Transporte horizontal de 30 m com carrinho plataforma com telha de concreto ou cerâmica. Af_07/2016</v>
          </cell>
          <cell r="C5940" t="str">
            <v>m²</v>
          </cell>
          <cell r="D5940" t="str">
            <v>0,70</v>
          </cell>
        </row>
        <row r="5941">
          <cell r="A5941" t="str">
            <v>94955</v>
          </cell>
          <cell r="B5941" t="str">
            <v>Transporte horizontal de 50 m com carrinho plataforma com telha de concreto ou cerâmica. Af_07/2016</v>
          </cell>
          <cell r="C5941" t="str">
            <v>m²</v>
          </cell>
          <cell r="D5941" t="str">
            <v>1,06</v>
          </cell>
        </row>
        <row r="5942">
          <cell r="A5942" t="str">
            <v>94956</v>
          </cell>
          <cell r="B5942" t="str">
            <v>Transporte horizontal de 75 m com carrinho plataforma com telha de concreto ou cerâmica. Af_07/2016</v>
          </cell>
          <cell r="C5942" t="str">
            <v>m²</v>
          </cell>
          <cell r="D5942" t="str">
            <v>1,50</v>
          </cell>
        </row>
        <row r="5943">
          <cell r="A5943" t="str">
            <v>94957</v>
          </cell>
          <cell r="B5943" t="str">
            <v>Transporte horizontal de 100 m com carrinho plataforma com telha de concreto ou cerâmica. Af_07/2016</v>
          </cell>
          <cell r="C5943" t="str">
            <v>m²</v>
          </cell>
          <cell r="D5943" t="str">
            <v>1,93</v>
          </cell>
        </row>
        <row r="5944">
          <cell r="A5944" t="str">
            <v>94958</v>
          </cell>
          <cell r="B5944" t="str">
            <v>Transporte horizontal de 100 m com manipulador telescópico de telhas de concreto ou cerâmica. Af_07/2016</v>
          </cell>
          <cell r="C5944" t="str">
            <v>m²</v>
          </cell>
          <cell r="D5944" t="str">
            <v>0,53</v>
          </cell>
        </row>
        <row r="5945">
          <cell r="A5945" t="str">
            <v>94959</v>
          </cell>
          <cell r="B5945" t="str">
            <v>Transporte horizontal manual, de 30 m, de barramento blindado. Af_07/2016</v>
          </cell>
          <cell r="C5945" t="str">
            <v>m</v>
          </cell>
          <cell r="D5945" t="str">
            <v>1,20</v>
          </cell>
        </row>
        <row r="5946">
          <cell r="A5946" t="str">
            <v>94960</v>
          </cell>
          <cell r="B5946" t="str">
            <v>Transporte horizontal de 100 m com carrinho plataforma com barramento blindado. Af_07/2016</v>
          </cell>
          <cell r="C5946" t="str">
            <v>m</v>
          </cell>
          <cell r="D5946" t="str">
            <v>0,98</v>
          </cell>
        </row>
        <row r="5947">
          <cell r="A5947" t="str">
            <v>94961</v>
          </cell>
          <cell r="B5947" t="str">
            <v>Transporte horizontal manual, de 30 m, de calha. Af_07/2016</v>
          </cell>
          <cell r="C5947" t="str">
            <v>m</v>
          </cell>
          <cell r="D5947" t="str">
            <v>0,45</v>
          </cell>
        </row>
        <row r="5948">
          <cell r="A5948" t="str">
            <v>73806/1</v>
          </cell>
          <cell r="B5948" t="str">
            <v>Limpeza de superficies com jato de alta pressao de ar e agua</v>
          </cell>
          <cell r="C5948" t="str">
            <v>m²</v>
          </cell>
          <cell r="D5948" t="str">
            <v>1,54</v>
          </cell>
        </row>
        <row r="5949">
          <cell r="A5949" t="str">
            <v>73948/2</v>
          </cell>
          <cell r="B5949" t="str">
            <v>Limpeza/preparo superficie concreto p/pintura</v>
          </cell>
          <cell r="C5949" t="str">
            <v>m²</v>
          </cell>
          <cell r="D5949" t="str">
            <v>7,92</v>
          </cell>
        </row>
        <row r="5950">
          <cell r="A5950" t="str">
            <v>73948/3</v>
          </cell>
          <cell r="B5950" t="str">
            <v>Limpeza azulejo</v>
          </cell>
          <cell r="C5950" t="str">
            <v>m²</v>
          </cell>
          <cell r="D5950" t="str">
            <v>5,64</v>
          </cell>
        </row>
        <row r="5951">
          <cell r="A5951" t="str">
            <v>73948/8</v>
          </cell>
          <cell r="B5951" t="str">
            <v>Limpeza vidro comum</v>
          </cell>
          <cell r="C5951" t="str">
            <v>m²</v>
          </cell>
          <cell r="D5951" t="str">
            <v>10,89</v>
          </cell>
        </row>
        <row r="5952">
          <cell r="A5952" t="str">
            <v>73948/9</v>
          </cell>
          <cell r="B5952" t="str">
            <v>Limpeza forro</v>
          </cell>
          <cell r="C5952" t="str">
            <v>m²</v>
          </cell>
          <cell r="D5952" t="str">
            <v>22,97</v>
          </cell>
        </row>
        <row r="5953">
          <cell r="A5953" t="str">
            <v>73948/11</v>
          </cell>
          <cell r="B5953" t="str">
            <v>Limpeza piso ceramico</v>
          </cell>
          <cell r="C5953" t="str">
            <v>m²</v>
          </cell>
          <cell r="D5953" t="str">
            <v>19,56</v>
          </cell>
        </row>
        <row r="5954">
          <cell r="A5954" t="str">
            <v>73948/15</v>
          </cell>
          <cell r="B5954" t="str">
            <v>Limpeza piso marmorite/granilite</v>
          </cell>
          <cell r="C5954" t="str">
            <v>m²</v>
          </cell>
          <cell r="D5954" t="str">
            <v>12,68</v>
          </cell>
        </row>
        <row r="5955">
          <cell r="A5955" t="str">
            <v>73948/16</v>
          </cell>
          <cell r="B5955" t="str">
            <v>Limpeza manual do terreno (c/ raspagem superficial)</v>
          </cell>
          <cell r="C5955" t="str">
            <v>m²</v>
          </cell>
          <cell r="D5955" t="str">
            <v>3,76</v>
          </cell>
        </row>
        <row r="5956">
          <cell r="A5956" t="str">
            <v>74086/1</v>
          </cell>
          <cell r="B5956" t="str">
            <v>Limpeza loucas e metais</v>
          </cell>
          <cell r="C5956" t="str">
            <v>un</v>
          </cell>
          <cell r="D5956" t="str">
            <v>24,00</v>
          </cell>
        </row>
        <row r="5957">
          <cell r="A5957" t="str">
            <v>84117</v>
          </cell>
          <cell r="B5957" t="str">
            <v>Raspagem / calafetacao tacos madeira 1 demao cera</v>
          </cell>
          <cell r="C5957" t="str">
            <v>m²</v>
          </cell>
          <cell r="D5957" t="str">
            <v>19,22</v>
          </cell>
        </row>
        <row r="5958">
          <cell r="A5958" t="str">
            <v>84120</v>
          </cell>
          <cell r="B5958" t="str">
            <v>Enceramento manual em madeira - 3 demaos</v>
          </cell>
          <cell r="C5958" t="str">
            <v>m²</v>
          </cell>
          <cell r="D5958" t="str">
            <v>11,32</v>
          </cell>
        </row>
        <row r="5959">
          <cell r="A5959" t="str">
            <v>84123</v>
          </cell>
          <cell r="B5959" t="str">
            <v>Lixamento man c/ lixa calafate de concr aparente antigo</v>
          </cell>
          <cell r="C5959" t="str">
            <v>m²</v>
          </cell>
          <cell r="D5959" t="str">
            <v>5,80</v>
          </cell>
        </row>
        <row r="5960">
          <cell r="A5960" t="str">
            <v>84125</v>
          </cell>
          <cell r="B5960" t="str">
            <v>Limpeza de revestimento em parede c/ solucao de acido muriatico/amonia</v>
          </cell>
          <cell r="C5960" t="str">
            <v>m²</v>
          </cell>
          <cell r="D5960" t="str">
            <v>7,26</v>
          </cell>
        </row>
        <row r="5961">
          <cell r="A5961" t="str">
            <v>74163/1</v>
          </cell>
          <cell r="B5961" t="str">
            <v>Perfuracao de poco com perfuratriz pneumatica</v>
          </cell>
          <cell r="C5961" t="str">
            <v>m</v>
          </cell>
          <cell r="D5961" t="str">
            <v>45,86</v>
          </cell>
        </row>
        <row r="5962">
          <cell r="A5962" t="str">
            <v>74163/2</v>
          </cell>
          <cell r="B5962" t="str">
            <v>Perfuracao de poco com perfuratriz a percussao</v>
          </cell>
          <cell r="C5962" t="str">
            <v>m</v>
          </cell>
          <cell r="D5962" t="str">
            <v>85,32</v>
          </cell>
        </row>
        <row r="5963">
          <cell r="A5963" t="str">
            <v>84127</v>
          </cell>
          <cell r="B5963" t="str">
            <v>Revestimento de pocos c/ tubos de concreto</v>
          </cell>
          <cell r="C5963" t="str">
            <v>m</v>
          </cell>
          <cell r="D5963" t="str">
            <v>292,78</v>
          </cell>
        </row>
        <row r="5964">
          <cell r="A5964" t="str">
            <v>40841</v>
          </cell>
          <cell r="B5964" t="str">
            <v>Abracadeira p/pocos profundos</v>
          </cell>
          <cell r="C5964" t="str">
            <v>un</v>
          </cell>
          <cell r="D5964" t="str">
            <v>109,99</v>
          </cell>
        </row>
        <row r="5965">
          <cell r="A5965" t="str">
            <v>71516</v>
          </cell>
          <cell r="B5965" t="str">
            <v>Conjunto de mangueira para combate a incendio em fibra de poliester pura, com 1.1/2", revestida internamente, com 2 lances de 15m cada</v>
          </cell>
          <cell r="C5965" t="str">
            <v>un</v>
          </cell>
          <cell r="D5965" t="str">
            <v>500,00</v>
          </cell>
        </row>
        <row r="5966">
          <cell r="A5966" t="str">
            <v>73361</v>
          </cell>
          <cell r="B5966" t="str">
            <v>Concreto ciclopico fck=10mpa 30% pedra de mao inclusive lancamento</v>
          </cell>
          <cell r="C5966" t="str">
            <v>m³</v>
          </cell>
          <cell r="D5966" t="str">
            <v>336,98</v>
          </cell>
        </row>
        <row r="5967">
          <cell r="A5967" t="str">
            <v>73714</v>
          </cell>
          <cell r="B5967" t="str">
            <v>Caixa para ralo c om grelha fofo 135 kg de alv tijolo macico (7x10x20) paredes de uma vez (0.20 M) de 0.90X1.20X1.50 M (externa) com argamassa 1:4 cimento:areia, base conc fck=10 mpa, exclusive escavacao e reaterro.</v>
          </cell>
          <cell r="C5967" t="str">
            <v>un</v>
          </cell>
          <cell r="D5967" t="str">
            <v>1.319,31</v>
          </cell>
        </row>
        <row r="5968">
          <cell r="A5968" t="str">
            <v>86957</v>
          </cell>
          <cell r="B5968" t="str">
            <v>Mão francesa em barra de ferro chato retangular 2" x 1/4", reforçada, 40 x 30 cm</v>
          </cell>
          <cell r="C5968" t="str">
            <v>un</v>
          </cell>
          <cell r="D5968" t="str">
            <v>24,88</v>
          </cell>
        </row>
        <row r="5969">
          <cell r="A5969" t="str">
            <v>86958</v>
          </cell>
          <cell r="B5969" t="str">
            <v>Mão francesa em barra de ferro chato retangular 2" x 1/4", reforçada, 30 x 25 cm</v>
          </cell>
          <cell r="C5969" t="str">
            <v>un</v>
          </cell>
          <cell r="D5969" t="str">
            <v>20,50</v>
          </cell>
        </row>
        <row r="5970">
          <cell r="A5970" t="str">
            <v>97010</v>
          </cell>
          <cell r="B5970" t="str">
            <v>Guarda-corpo fixado em fôrma de madeira com travessões em madeira pregada e fechamento em tela de polipropileno para edificações com até 2 pavimentos. Af_11/2017</v>
          </cell>
          <cell r="C5970" t="str">
            <v>m</v>
          </cell>
          <cell r="D5970" t="str">
            <v>50,59</v>
          </cell>
        </row>
        <row r="5971">
          <cell r="A5971" t="str">
            <v>97011</v>
          </cell>
          <cell r="B5971" t="str">
            <v>Guarda-corpo fixado em fôrma de madeira com travessões em madeira pregada e fechamento em tela de polipropileno para edificações com  3 pavimentos. Af_11/2017</v>
          </cell>
          <cell r="C5971" t="str">
            <v>m</v>
          </cell>
          <cell r="D5971" t="str">
            <v>38,97</v>
          </cell>
        </row>
        <row r="5972">
          <cell r="A5972" t="str">
            <v>97012</v>
          </cell>
          <cell r="B5972" t="str">
            <v>Guarda-corpo fixado em fôrma de madeira com travessões em madeira pregada e fechamento em tela de polipropileno para edificações com altura igual ou superior a 4 pavimentos. Af_11/2017</v>
          </cell>
          <cell r="C5972" t="str">
            <v>m</v>
          </cell>
          <cell r="D5972" t="str">
            <v>33,16</v>
          </cell>
        </row>
        <row r="5973">
          <cell r="A5973" t="str">
            <v>97013</v>
          </cell>
          <cell r="B5973" t="str">
            <v>Guarda-corpo fixado em fôrma de madeira com travessões em madeira pregada e fechamento em painel compensado para edificações com até 2 pavimentos. Af_11/2017</v>
          </cell>
          <cell r="C5973" t="str">
            <v>m</v>
          </cell>
          <cell r="D5973" t="str">
            <v>58,33</v>
          </cell>
        </row>
        <row r="5974">
          <cell r="A5974" t="str">
            <v>97014</v>
          </cell>
          <cell r="B5974" t="str">
            <v>Guarda-corpo fixado em fôrma de madeira com travessões em madeira pregada e fechamento em painel compensado para edificações com 3 pavimentos. Af_11/2017</v>
          </cell>
          <cell r="C5974" t="str">
            <v>m</v>
          </cell>
          <cell r="D5974" t="str">
            <v>44,37</v>
          </cell>
        </row>
        <row r="5975">
          <cell r="A5975" t="str">
            <v>97015</v>
          </cell>
          <cell r="B5975" t="str">
            <v>Guarda-corpo fixado em fôrma de madeira com travessões em madeira pregada e fechamento em painel compensado para edificações com altura igual ou superior a 4 pavimentos. Af_11/2017</v>
          </cell>
          <cell r="C5975" t="str">
            <v>m</v>
          </cell>
          <cell r="D5975" t="str">
            <v>37,27</v>
          </cell>
        </row>
        <row r="5976">
          <cell r="A5976" t="str">
            <v>97016</v>
          </cell>
          <cell r="B5976" t="str">
            <v>Guarda-corpo fixado em fôrma de madeira com travessões em madeira pregada pré-montada e encaixe na fôrma. Para edificações com até 2 pavimentos. Af_11/2017</v>
          </cell>
          <cell r="C5976" t="str">
            <v>m</v>
          </cell>
          <cell r="D5976" t="str">
            <v>44,55</v>
          </cell>
        </row>
        <row r="5977">
          <cell r="A5977" t="str">
            <v>97017</v>
          </cell>
          <cell r="B5977" t="str">
            <v>Guarda-corpo fixado em fôrma de madeira com travessões em madeira pregada pré-montada e encaixe na fôrma para edificações com 3 pavimentos. Af_11/2017</v>
          </cell>
          <cell r="C5977" t="str">
            <v>m</v>
          </cell>
          <cell r="D5977" t="str">
            <v>33,53</v>
          </cell>
        </row>
        <row r="5978">
          <cell r="A5978" t="str">
            <v>97018</v>
          </cell>
          <cell r="B5978" t="str">
            <v>Guarda-corpo fixado em fôrma de madeira com travessões em madeira pregada pré-montada e encaixe na fôrma. Para edificações com altura igual ou superior a 4 pavimentos. Af_11/2017</v>
          </cell>
          <cell r="C5978" t="str">
            <v>m</v>
          </cell>
          <cell r="D5978" t="str">
            <v>27,79</v>
          </cell>
        </row>
        <row r="5979">
          <cell r="A5979" t="str">
            <v>97031</v>
          </cell>
          <cell r="B5979"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79" t="str">
            <v>m</v>
          </cell>
          <cell r="D5979" t="str">
            <v>71,01</v>
          </cell>
        </row>
        <row r="5980">
          <cell r="A5980" t="str">
            <v>97032</v>
          </cell>
          <cell r="B5980" t="str">
            <v>Guarda-corpo em laje pós-desfôrma, para estruturas em concreto, com escoras de madeira estroncadas na estrutura, travessões de madeira pregados e fechamento em tela de polipropileno para edificações acima de 4 pav. (2 Montagens por obra). Af_11/2017</v>
          </cell>
          <cell r="C5980" t="str">
            <v>m</v>
          </cell>
          <cell r="D5980" t="str">
            <v>43,90</v>
          </cell>
        </row>
        <row r="5981">
          <cell r="A5981" t="str">
            <v>97033</v>
          </cell>
          <cell r="B5981" t="str">
            <v>Guarda-corpo em laje pós-desforma, para estruturas em concreto, com escoras metálicas estroncadas na estrutura, travessões de madeira e fechamento em tela de polipropileno para edificações com altura até 4 pavimentos (1 montagem por obra). Af_11/2017</v>
          </cell>
          <cell r="C5981" t="str">
            <v>m</v>
          </cell>
          <cell r="D5981" t="str">
            <v>73,52</v>
          </cell>
        </row>
        <row r="5982">
          <cell r="A5982" t="str">
            <v>97034</v>
          </cell>
          <cell r="B5982" t="str">
            <v>Guarda-corpo em laje pós-desforma, para estruturas em concreto, com escoras metálicas estroncadas na estrutura, travessões de madeira e fechamento em tela de polipropileno para edificações acima de 4 pavimentos (2 montagens por obra). Af_11/2017</v>
          </cell>
          <cell r="C5982" t="str">
            <v>m</v>
          </cell>
          <cell r="D5982" t="str">
            <v>44,38</v>
          </cell>
        </row>
        <row r="5983">
          <cell r="A5983" t="str">
            <v>97039</v>
          </cell>
          <cell r="B5983" t="str">
            <v>Fechamento removível de vão de portas, em madeira (vão do elevador)  1 montagem em obra. Af_11/2017</v>
          </cell>
          <cell r="C5983" t="str">
            <v>m²</v>
          </cell>
          <cell r="D5983" t="str">
            <v>29,80</v>
          </cell>
        </row>
        <row r="5984">
          <cell r="A5984" t="str">
            <v>97040</v>
          </cell>
          <cell r="B5984" t="str">
            <v>Fechamento removível de abertura de caixilho, em madeira  4 montagens em obra. Af_11/2017</v>
          </cell>
          <cell r="C5984" t="str">
            <v>m²</v>
          </cell>
          <cell r="D5984" t="str">
            <v>11,83</v>
          </cell>
        </row>
        <row r="5985">
          <cell r="A5985" t="str">
            <v>97041</v>
          </cell>
          <cell r="B5985" t="str">
            <v>Fechamento removível de abertura no piso, em madeira  1 montagem em obra. Af_11/2017</v>
          </cell>
          <cell r="C5985" t="str">
            <v>m²</v>
          </cell>
          <cell r="D5985" t="str">
            <v>156,69</v>
          </cell>
        </row>
        <row r="5986">
          <cell r="A5986" t="str">
            <v>97046</v>
          </cell>
          <cell r="B5986" t="str">
            <v>Ponteiras de proteção de vergalhões expostos em fundações. Af_11/2017</v>
          </cell>
          <cell r="C5986" t="str">
            <v>m²</v>
          </cell>
          <cell r="D5986" t="str">
            <v>0,21</v>
          </cell>
        </row>
        <row r="5987">
          <cell r="A5987" t="str">
            <v>97047</v>
          </cell>
          <cell r="B5987" t="str">
            <v>Ponteiras de proteção de vergalhões expostos em estruturas de concreto armado convencional. Af_11/2017</v>
          </cell>
          <cell r="C5987" t="str">
            <v>m²</v>
          </cell>
          <cell r="D5987" t="str">
            <v>0,08</v>
          </cell>
        </row>
        <row r="5988">
          <cell r="A5988" t="str">
            <v>97048</v>
          </cell>
          <cell r="B5988" t="str">
            <v>Ponteiras de proteção de vergalhões expostos em alvenaria estrutural. Af_11/2017</v>
          </cell>
          <cell r="C5988" t="str">
            <v>m²</v>
          </cell>
          <cell r="D5988" t="str">
            <v>0,06</v>
          </cell>
        </row>
        <row r="5989">
          <cell r="A5989" t="str">
            <v>97051</v>
          </cell>
          <cell r="B5989" t="str">
            <v>Sinalização com fita fixada na estrutura. Af_11/2017</v>
          </cell>
          <cell r="C5989" t="str">
            <v>m</v>
          </cell>
          <cell r="D5989" t="str">
            <v>0,51</v>
          </cell>
        </row>
        <row r="5990">
          <cell r="A5990" t="str">
            <v>97053</v>
          </cell>
          <cell r="B5990" t="str">
            <v>Sinalização com fita fixada em cone plástico, incluindo cone. Af_11/2017</v>
          </cell>
          <cell r="C5990" t="str">
            <v>m</v>
          </cell>
          <cell r="D5990" t="str">
            <v>29,76</v>
          </cell>
        </row>
        <row r="5991">
          <cell r="A5991" t="str">
            <v>97062</v>
          </cell>
          <cell r="B5991" t="str">
            <v>Colocação de tela em andaime fachadeiro. Af_11/2017</v>
          </cell>
          <cell r="C5991" t="str">
            <v>m²</v>
          </cell>
          <cell r="D5991" t="str">
            <v>4,81</v>
          </cell>
        </row>
        <row r="5992">
          <cell r="A5992" t="str">
            <v>97063</v>
          </cell>
          <cell r="B5992" t="str">
            <v>Montagem e desmontagem de andaime modular fachadeiro, com piso metálico, para edificações com múltiplos pavimentos (exclusive andaime e limpeza). Af_11/2017</v>
          </cell>
          <cell r="C5992" t="str">
            <v>m²</v>
          </cell>
          <cell r="D5992" t="str">
            <v>10,13</v>
          </cell>
        </row>
        <row r="5993">
          <cell r="A5993" t="str">
            <v>97064</v>
          </cell>
          <cell r="B5993" t="str">
            <v>Montagem e desmontagem de andaime tubular tipo torre (exclusive andaime e limpeza). Af_11/2017</v>
          </cell>
          <cell r="C5993" t="str">
            <v>m</v>
          </cell>
          <cell r="D5993" t="str">
            <v>18,81</v>
          </cell>
        </row>
        <row r="5994">
          <cell r="A5994" t="str">
            <v>97065</v>
          </cell>
          <cell r="B5994" t="str">
            <v>Montagem e desmontagem de andaime multidirecional (exclusive andaime e limpeza). Af_11/2017</v>
          </cell>
          <cell r="C5994" t="str">
            <v>m³</v>
          </cell>
          <cell r="D5994" t="str">
            <v>6,63</v>
          </cell>
        </row>
        <row r="5995">
          <cell r="A5995" t="str">
            <v>97066</v>
          </cell>
          <cell r="B5995" t="str">
            <v>Cobertura para proteção de pedestres sobre estrutura de andaime, inclusive montagem e desmontagem. Af_11/2017</v>
          </cell>
          <cell r="C5995" t="str">
            <v>m²</v>
          </cell>
          <cell r="D5995" t="str">
            <v>59,33</v>
          </cell>
        </row>
        <row r="5996">
          <cell r="A5996" t="str">
            <v>97067</v>
          </cell>
          <cell r="B5996" t="str">
            <v>Plataforma de proteção principal para alvenaria estrutural para ser apoiada em andaime, inclusive montagem e desmontagem. Af_11/2017</v>
          </cell>
          <cell r="C5996" t="str">
            <v>m</v>
          </cell>
          <cell r="D5996" t="str">
            <v>609,50</v>
          </cell>
        </row>
        <row r="5997">
          <cell r="A5997" t="str">
            <v>73916/2</v>
          </cell>
          <cell r="B5997" t="str">
            <v>Placa esmaltada para identificação nr de rua, dimensões 45x25cm</v>
          </cell>
          <cell r="C5997" t="str">
            <v>un</v>
          </cell>
          <cell r="D5997" t="str">
            <v>72,58</v>
          </cell>
        </row>
        <row r="5998">
          <cell r="A5998" t="str">
            <v>73672</v>
          </cell>
          <cell r="B5998" t="str">
            <v>Desmatamento e limpeza mecanizada de terreno com arvores ate ø 15cm, utilizando trator de esteiras</v>
          </cell>
          <cell r="C5998" t="str">
            <v>m²</v>
          </cell>
          <cell r="D5998" t="str">
            <v>0,34</v>
          </cell>
        </row>
        <row r="5999">
          <cell r="A5999" t="str">
            <v>73822/2</v>
          </cell>
          <cell r="B5999" t="str">
            <v>Limpeza mecanizada de terreno com remocao de camada vegetal, utilizando motoniveladora</v>
          </cell>
          <cell r="C5999" t="str">
            <v>m²</v>
          </cell>
          <cell r="D5999" t="str">
            <v>0,50</v>
          </cell>
        </row>
        <row r="6000">
          <cell r="A6000" t="str">
            <v>73859/1</v>
          </cell>
          <cell r="B6000" t="str">
            <v>Desmatamento e limpeza mecanizada de terreno com remocao de camada vegetal, utilizando trator de esteiras</v>
          </cell>
          <cell r="C6000" t="str">
            <v>m²</v>
          </cell>
          <cell r="D6000" t="str">
            <v>0,13</v>
          </cell>
        </row>
        <row r="6001">
          <cell r="A6001" t="str">
            <v>73859/2</v>
          </cell>
          <cell r="B6001" t="str">
            <v>Capina e limpeza manual de terreno</v>
          </cell>
          <cell r="C6001" t="str">
            <v>m²</v>
          </cell>
          <cell r="D6001" t="str">
            <v>1,20</v>
          </cell>
        </row>
        <row r="6002">
          <cell r="A6002" t="str">
            <v>85331</v>
          </cell>
          <cell r="B6002" t="str">
            <v>Corte de capoeira fina a foice</v>
          </cell>
          <cell r="C6002" t="str">
            <v>m²</v>
          </cell>
          <cell r="D6002" t="str">
            <v>1,16</v>
          </cell>
        </row>
        <row r="6003">
          <cell r="A6003" t="str">
            <v>85422</v>
          </cell>
          <cell r="B6003" t="str">
            <v>Preparo manual de terreno s/ raspagem superficial</v>
          </cell>
          <cell r="C6003" t="str">
            <v>m²</v>
          </cell>
          <cell r="D6003" t="str">
            <v>6,02</v>
          </cell>
        </row>
        <row r="6004">
          <cell r="A6004" t="str">
            <v>74220/1</v>
          </cell>
          <cell r="B6004" t="str">
            <v>Tapume de chapa de madeira compensada, e= 6mm, com pintura a cal e reaproveitamento de 2x</v>
          </cell>
          <cell r="C6004" t="str">
            <v>m²</v>
          </cell>
          <cell r="D6004" t="str">
            <v>51,72</v>
          </cell>
        </row>
        <row r="6005">
          <cell r="A6005" t="str">
            <v>74221/1</v>
          </cell>
          <cell r="B6005" t="str">
            <v>Sinalizacao de transito - noturna</v>
          </cell>
          <cell r="C6005" t="str">
            <v>m</v>
          </cell>
          <cell r="D6005" t="str">
            <v>2,47</v>
          </cell>
        </row>
        <row r="6006">
          <cell r="A6006" t="str">
            <v>74219/1</v>
          </cell>
          <cell r="B6006" t="str">
            <v>Passadicos com tabuas de madeira para pedestres</v>
          </cell>
          <cell r="C6006" t="str">
            <v>m²</v>
          </cell>
          <cell r="D6006" t="str">
            <v>63,00</v>
          </cell>
        </row>
        <row r="6007">
          <cell r="A6007" t="str">
            <v>74219/2</v>
          </cell>
          <cell r="B6007" t="str">
            <v>Passadicos com tabuas de madeira para veiculos</v>
          </cell>
          <cell r="C6007" t="str">
            <v>m²</v>
          </cell>
          <cell r="D6007" t="str">
            <v>53,40</v>
          </cell>
        </row>
        <row r="6008">
          <cell r="A6008" t="str">
            <v>84126</v>
          </cell>
          <cell r="B6008" t="str">
            <v>Chapa de aco carbono 3/8 (coloc/ uso/ retir) p/ pass veiculo sobre vala medida p/ area chapa em cada aplicacao</v>
          </cell>
          <cell r="C6008" t="str">
            <v>m²</v>
          </cell>
          <cell r="D6008" t="str">
            <v>35,33</v>
          </cell>
        </row>
        <row r="6009">
          <cell r="A6009" t="str">
            <v>85421</v>
          </cell>
          <cell r="B6009" t="str">
            <v>Remocao de vidro comum</v>
          </cell>
          <cell r="C6009" t="str">
            <v>m²</v>
          </cell>
          <cell r="D6009" t="str">
            <v>13,24</v>
          </cell>
        </row>
        <row r="6010">
          <cell r="A6010" t="str">
            <v>97621</v>
          </cell>
          <cell r="B6010" t="str">
            <v>Demolição de alvenaria de bloco furado, de forma manual, com reaproveitamento. Af_12/2017</v>
          </cell>
          <cell r="C6010" t="str">
            <v>m³</v>
          </cell>
          <cell r="D6010" t="str">
            <v>81,62</v>
          </cell>
        </row>
        <row r="6011">
          <cell r="A6011" t="str">
            <v>97622</v>
          </cell>
          <cell r="B6011" t="str">
            <v>Demolição de alvenaria de bloco furado, de forma manual, sem reaproveitamento. Af_12/2017</v>
          </cell>
          <cell r="C6011" t="str">
            <v>m³</v>
          </cell>
          <cell r="D6011" t="str">
            <v>39,77</v>
          </cell>
        </row>
        <row r="6012">
          <cell r="A6012" t="str">
            <v>97623</v>
          </cell>
          <cell r="B6012" t="str">
            <v>Demolição de alvenaria de tijolo maciço, de forma manual, com reaproveitamento. Af_12/2017</v>
          </cell>
          <cell r="C6012" t="str">
            <v>m³</v>
          </cell>
          <cell r="D6012" t="str">
            <v>121,86</v>
          </cell>
        </row>
        <row r="6013">
          <cell r="A6013" t="str">
            <v>97624</v>
          </cell>
          <cell r="B6013" t="str">
            <v>Demolição de alvenaria de tijolo maciço, de forma manual, sem reaproveitamento. Af_12/2017</v>
          </cell>
          <cell r="C6013" t="str">
            <v>m³</v>
          </cell>
          <cell r="D6013" t="str">
            <v>74,79</v>
          </cell>
        </row>
        <row r="6014">
          <cell r="A6014" t="str">
            <v>97625</v>
          </cell>
          <cell r="B6014" t="str">
            <v>Demolição de alvenaria para qualquer tipo de bloco, de forma mecanizada, sem reaproveitamento. Af_12/2017</v>
          </cell>
          <cell r="C6014" t="str">
            <v>m³</v>
          </cell>
          <cell r="D6014" t="str">
            <v>38,45</v>
          </cell>
        </row>
        <row r="6015">
          <cell r="A6015" t="str">
            <v>97626</v>
          </cell>
          <cell r="B6015" t="str">
            <v>Demolição de pilares e vigas em concreto armado, de forma manual, sem reaproveitamento. Af_12/2017</v>
          </cell>
          <cell r="C6015" t="str">
            <v>m³</v>
          </cell>
          <cell r="D6015" t="str">
            <v>412,61</v>
          </cell>
        </row>
        <row r="6016">
          <cell r="A6016" t="str">
            <v>97627</v>
          </cell>
          <cell r="B6016" t="str">
            <v>Demolição de pilares e vigas em concreto armado, de forma mecanizada com martelete, sem reaproveitamento. Af_12/2017</v>
          </cell>
          <cell r="C6016" t="str">
            <v>m³</v>
          </cell>
          <cell r="D6016" t="str">
            <v>183,23</v>
          </cell>
        </row>
        <row r="6017">
          <cell r="A6017" t="str">
            <v>97628</v>
          </cell>
          <cell r="B6017" t="str">
            <v>Demolição de lajes, de forma manual, sem reaproveitamento. Af_12/2017</v>
          </cell>
          <cell r="C6017" t="str">
            <v>m³</v>
          </cell>
          <cell r="D6017" t="str">
            <v>196,60</v>
          </cell>
        </row>
        <row r="6018">
          <cell r="A6018" t="str">
            <v>97629</v>
          </cell>
          <cell r="B6018" t="str">
            <v>Demolição de lajes, de forma mecanizada com martelete, sem reaproveitamento. Af_12/2017</v>
          </cell>
          <cell r="C6018" t="str">
            <v>m³</v>
          </cell>
          <cell r="D6018" t="str">
            <v>86,66</v>
          </cell>
        </row>
        <row r="6019">
          <cell r="A6019" t="str">
            <v>97631</v>
          </cell>
          <cell r="B6019" t="str">
            <v>Demolição de argamassas, de forma manual, sem reaproveitamento. Af_12/2017</v>
          </cell>
          <cell r="C6019" t="str">
            <v>m²</v>
          </cell>
          <cell r="D6019" t="str">
            <v>2,37</v>
          </cell>
        </row>
        <row r="6020">
          <cell r="A6020" t="str">
            <v>97632</v>
          </cell>
          <cell r="B6020" t="str">
            <v>Demolição de rodapé cerâmico, de forma manual, sem reaproveitamento. Af_12/2017</v>
          </cell>
          <cell r="C6020" t="str">
            <v>m</v>
          </cell>
          <cell r="D6020" t="str">
            <v>1,88</v>
          </cell>
        </row>
        <row r="6021">
          <cell r="A6021" t="str">
            <v>97633</v>
          </cell>
          <cell r="B6021" t="str">
            <v>Demolição de revestimento cerâmico, de forma manual, sem reaproveitamento. Af_12/2017</v>
          </cell>
          <cell r="C6021" t="str">
            <v>m²</v>
          </cell>
          <cell r="D6021" t="str">
            <v>16,45</v>
          </cell>
        </row>
        <row r="6022">
          <cell r="A6022" t="str">
            <v>97634</v>
          </cell>
          <cell r="B6022" t="str">
            <v>Demolição de revestimento cerâmico, de forma mecanizada com martelete, sem reaproveitamento. Af_12/2017</v>
          </cell>
          <cell r="C6022" t="str">
            <v>m²</v>
          </cell>
          <cell r="D6022" t="str">
            <v>8,69</v>
          </cell>
        </row>
        <row r="6023">
          <cell r="A6023" t="str">
            <v>97635</v>
          </cell>
          <cell r="B6023" t="str">
            <v>Demolição de pavimento intertravado, de forma manual, com reaproveitamento. Af_12/2017</v>
          </cell>
          <cell r="C6023" t="str">
            <v>m²</v>
          </cell>
          <cell r="D6023" t="str">
            <v>11,13</v>
          </cell>
        </row>
        <row r="6024">
          <cell r="A6024" t="str">
            <v>97636</v>
          </cell>
          <cell r="B6024" t="str">
            <v>Demolição parcial de pavimento asfáltico, de forma mecanizada, sem reaproveitamento. Af_12/2017</v>
          </cell>
          <cell r="C6024" t="str">
            <v>m²</v>
          </cell>
          <cell r="D6024" t="str">
            <v>9,99</v>
          </cell>
        </row>
        <row r="6025">
          <cell r="A6025" t="str">
            <v>97637</v>
          </cell>
          <cell r="B6025" t="str">
            <v>Remoção de tapume/ chapas metálicas e de madeira, de forma manual, sem reaproveitamento. Af_12/2017</v>
          </cell>
          <cell r="C6025" t="str">
            <v>m²</v>
          </cell>
          <cell r="D6025" t="str">
            <v>2,16</v>
          </cell>
        </row>
        <row r="6026">
          <cell r="A6026" t="str">
            <v>97638</v>
          </cell>
          <cell r="B6026" t="str">
            <v>Remoção de chapas e perfis de drywall, de forma manual, sem reaproveitamento. Af_12/2017</v>
          </cell>
          <cell r="C6026" t="str">
            <v>m²</v>
          </cell>
          <cell r="D6026" t="str">
            <v>6,30</v>
          </cell>
        </row>
        <row r="6027">
          <cell r="A6027" t="str">
            <v>97639</v>
          </cell>
          <cell r="B6027" t="str">
            <v>Remoção de placas e pilaretes de concreto, de forma manual, sem reaproveitamento. Af_12/2017</v>
          </cell>
          <cell r="C6027" t="str">
            <v>m²</v>
          </cell>
          <cell r="D6027" t="str">
            <v>14,46</v>
          </cell>
        </row>
        <row r="6028">
          <cell r="A6028" t="str">
            <v>97640</v>
          </cell>
          <cell r="B6028" t="str">
            <v>Remoção de forros de drywall, pvc e fibromineral, de forma manual, sem reaproveitamento. Af_12/2017</v>
          </cell>
          <cell r="C6028" t="str">
            <v>m²</v>
          </cell>
          <cell r="D6028" t="str">
            <v>1,36</v>
          </cell>
        </row>
        <row r="6029">
          <cell r="A6029" t="str">
            <v>97641</v>
          </cell>
          <cell r="B6029" t="str">
            <v>Remoção de forro de gesso, de forma manual, sem reaproveitamento. Af_12/2017</v>
          </cell>
          <cell r="C6029" t="str">
            <v>m²</v>
          </cell>
          <cell r="D6029" t="str">
            <v>3,30</v>
          </cell>
        </row>
        <row r="6030">
          <cell r="A6030" t="str">
            <v>97642</v>
          </cell>
          <cell r="B6030" t="str">
            <v>Remoção de trama metálica ou de madeira para forro, de forma manual, sem reaproveitamento. Af_12/2017</v>
          </cell>
          <cell r="C6030" t="str">
            <v>m²</v>
          </cell>
          <cell r="D6030" t="str">
            <v>2,44</v>
          </cell>
        </row>
        <row r="6031">
          <cell r="A6031" t="str">
            <v>97643</v>
          </cell>
          <cell r="B6031" t="str">
            <v>Remoção de piso de madeira (assoalho e barrote), de forma manual, sem reaproveitamento. Af_12/2017</v>
          </cell>
          <cell r="C6031" t="str">
            <v>m²</v>
          </cell>
          <cell r="D6031" t="str">
            <v>17,78</v>
          </cell>
        </row>
        <row r="6032">
          <cell r="A6032" t="str">
            <v>97644</v>
          </cell>
          <cell r="B6032" t="str">
            <v>Remoção de portas, de forma manual, sem reaproveitamento. Af_12/2017</v>
          </cell>
          <cell r="C6032" t="str">
            <v>m²</v>
          </cell>
          <cell r="D6032" t="str">
            <v>6,68</v>
          </cell>
        </row>
        <row r="6033">
          <cell r="A6033" t="str">
            <v>97645</v>
          </cell>
          <cell r="B6033" t="str">
            <v>Remoção de janelas, de forma manual, sem reaproveitamento. Af_12/2017</v>
          </cell>
          <cell r="C6033" t="str">
            <v>m²</v>
          </cell>
          <cell r="D6033" t="str">
            <v>19,36</v>
          </cell>
        </row>
        <row r="6034">
          <cell r="A6034" t="str">
            <v>97647</v>
          </cell>
          <cell r="B6034" t="str">
            <v>Remoção de telhas, de fibrocimento, metálica e cerâmica, de forma manual, sem reaproveitamento. Af_12/2017</v>
          </cell>
          <cell r="C6034" t="str">
            <v>m²</v>
          </cell>
          <cell r="D6034" t="str">
            <v>2,41</v>
          </cell>
        </row>
        <row r="6035">
          <cell r="A6035" t="str">
            <v>97648</v>
          </cell>
          <cell r="B6035" t="str">
            <v>Remoção de proteção térmica para cobertura em eps, de forma manual, sem reaproveitamento. Af_12/2017</v>
          </cell>
          <cell r="C6035" t="str">
            <v>m²</v>
          </cell>
          <cell r="D6035" t="str">
            <v>1,38</v>
          </cell>
        </row>
        <row r="6036">
          <cell r="A6036" t="str">
            <v>97649</v>
          </cell>
          <cell r="B6036" t="str">
            <v>Remoção de telhas de fibrocimento, metálica e cerâmica, de forma mecanizada, com uso de guindaste, sem reaproveitamento. Af_12/2017</v>
          </cell>
          <cell r="C6036" t="str">
            <v>m²</v>
          </cell>
          <cell r="D6036" t="str">
            <v>3,07</v>
          </cell>
        </row>
        <row r="6037">
          <cell r="A6037" t="str">
            <v>97650</v>
          </cell>
          <cell r="B6037" t="str">
            <v>Remoção de trama de madeira para cobertura, de forma manual, sem reaproveitamento. Af_12/2017</v>
          </cell>
          <cell r="C6037" t="str">
            <v>m²</v>
          </cell>
          <cell r="D6037" t="str">
            <v>5,17</v>
          </cell>
        </row>
        <row r="6038">
          <cell r="A6038" t="str">
            <v>97651</v>
          </cell>
          <cell r="B6038" t="str">
            <v>Remoção de tesouras de madeira, com vão menor que 8m, de forma manual, sem reaproveitamento. Af_12/2017</v>
          </cell>
          <cell r="C6038" t="str">
            <v>un</v>
          </cell>
          <cell r="D6038" t="str">
            <v>57,31</v>
          </cell>
        </row>
        <row r="6039">
          <cell r="A6039" t="str">
            <v>97652</v>
          </cell>
          <cell r="B6039" t="str">
            <v>Remoção de tesouras de madeira, com vão maior ou igual a 8m, de forma manual, sem reaproveitamento. Af_12/2017</v>
          </cell>
          <cell r="C6039" t="str">
            <v>un</v>
          </cell>
          <cell r="D6039" t="str">
            <v>129,95</v>
          </cell>
        </row>
        <row r="6040">
          <cell r="A6040" t="str">
            <v>97653</v>
          </cell>
          <cell r="B6040" t="str">
            <v>Remoção de tesouras de madeira, com vão menor que 8m, de forma mecanizada, com reaproveitamento. Af_12/2017</v>
          </cell>
          <cell r="C6040" t="str">
            <v>un</v>
          </cell>
          <cell r="D6040" t="str">
            <v>96,44</v>
          </cell>
        </row>
        <row r="6041">
          <cell r="A6041" t="str">
            <v>97654</v>
          </cell>
          <cell r="B6041" t="str">
            <v>Remoção de tesouras de madeira, com vão maior ou igual a 8m, de forma mecanizada, com reaproveitamento. Af_12/2017</v>
          </cell>
          <cell r="C6041" t="str">
            <v>un</v>
          </cell>
          <cell r="D6041" t="str">
            <v>116,32</v>
          </cell>
        </row>
        <row r="6042">
          <cell r="A6042" t="str">
            <v>97655</v>
          </cell>
          <cell r="B6042" t="str">
            <v>Remoção de trama metálica para cobertura, de forma manual, sem reaproveitamento. Af_12/2017</v>
          </cell>
          <cell r="C6042" t="str">
            <v>m²</v>
          </cell>
          <cell r="D6042" t="str">
            <v>14,89</v>
          </cell>
        </row>
        <row r="6043">
          <cell r="A6043" t="str">
            <v>97656</v>
          </cell>
          <cell r="B6043" t="str">
            <v>Remoção de tesouras metálicas, com vão menor que 8m, de forma manual, sem reaproveitamento. Af_12/2017</v>
          </cell>
          <cell r="C6043" t="str">
            <v>un</v>
          </cell>
          <cell r="D6043" t="str">
            <v>149,47</v>
          </cell>
        </row>
        <row r="6044">
          <cell r="A6044" t="str">
            <v>97657</v>
          </cell>
          <cell r="B6044" t="str">
            <v>Remoção de tesouras metálicas, com vão maior ou igual a 8m, de forma manual, sem reaproveitamento. Af_12/2017</v>
          </cell>
          <cell r="C6044" t="str">
            <v>un</v>
          </cell>
          <cell r="D6044" t="str">
            <v>296,26</v>
          </cell>
        </row>
        <row r="6045">
          <cell r="A6045" t="str">
            <v>97658</v>
          </cell>
          <cell r="B6045" t="str">
            <v>Remoção de tesouras metálicas, com vão menor que 8m, de forma mecanizada, com reaproveitamento. Af_12/2017</v>
          </cell>
          <cell r="C6045" t="str">
            <v>un</v>
          </cell>
          <cell r="D6045" t="str">
            <v>132,70</v>
          </cell>
        </row>
        <row r="6046">
          <cell r="A6046" t="str">
            <v>97659</v>
          </cell>
          <cell r="B6046" t="str">
            <v>Remoção de tesouras metálicas, com vão maior ou igual a 8m, de forma mecanizada, com reaproveitamento. Af_12/2017</v>
          </cell>
          <cell r="C6046" t="str">
            <v>un</v>
          </cell>
          <cell r="D6046" t="str">
            <v>174,86</v>
          </cell>
        </row>
        <row r="6047">
          <cell r="A6047" t="str">
            <v>97660</v>
          </cell>
          <cell r="B6047" t="str">
            <v>Remoção de interruptores/tomadas elétricas, de forma manual, sem reaproveitamento. Af_12/2017</v>
          </cell>
          <cell r="C6047" t="str">
            <v>un</v>
          </cell>
          <cell r="D6047" t="str">
            <v>0,49</v>
          </cell>
        </row>
        <row r="6048">
          <cell r="A6048" t="str">
            <v>97661</v>
          </cell>
          <cell r="B6048" t="str">
            <v>Remoção de cabos elétricos, de forma manual, sem reaproveitamento. Af_12/2017</v>
          </cell>
          <cell r="C6048" t="str">
            <v>m</v>
          </cell>
          <cell r="D6048" t="str">
            <v>0,49</v>
          </cell>
        </row>
        <row r="6049">
          <cell r="A6049" t="str">
            <v>97662</v>
          </cell>
          <cell r="B6049" t="str">
            <v>Remoção de tubulações (tubos e conexões) de água fria, de forma manual, sem reaproveitamento. Af_12/2017</v>
          </cell>
          <cell r="C6049" t="str">
            <v>m</v>
          </cell>
          <cell r="D6049" t="str">
            <v>0,35</v>
          </cell>
        </row>
        <row r="6050">
          <cell r="A6050" t="str">
            <v>97663</v>
          </cell>
          <cell r="B6050" t="str">
            <v>Remoção de louças, de forma manual, sem reaproveitamento. Af_12/2017</v>
          </cell>
          <cell r="C6050" t="str">
            <v>un</v>
          </cell>
          <cell r="D6050" t="str">
            <v>8,81</v>
          </cell>
        </row>
        <row r="6051">
          <cell r="A6051" t="str">
            <v>97664</v>
          </cell>
          <cell r="B6051" t="str">
            <v>Remoção de acessórios, de forma manual, sem reaproveitamento. Af_12/2017</v>
          </cell>
          <cell r="C6051" t="str">
            <v>un</v>
          </cell>
          <cell r="D6051" t="str">
            <v>1,09</v>
          </cell>
        </row>
        <row r="6052">
          <cell r="A6052" t="str">
            <v>97665</v>
          </cell>
          <cell r="B6052" t="str">
            <v>Remoção de luminárias, de forma manual, sem reaproveitamento. Af_12/2017</v>
          </cell>
          <cell r="C6052" t="str">
            <v>un</v>
          </cell>
          <cell r="D6052" t="str">
            <v>0,94</v>
          </cell>
        </row>
        <row r="6053">
          <cell r="A6053" t="str">
            <v>97666</v>
          </cell>
          <cell r="B6053" t="str">
            <v>Remoção de metais sanitários, de forma manual, sem reaproveitamento. Af_12/2017</v>
          </cell>
          <cell r="C6053" t="str">
            <v>un</v>
          </cell>
          <cell r="D6053" t="str">
            <v>6,43</v>
          </cell>
        </row>
        <row r="6054">
          <cell r="A6054" t="str">
            <v>85423</v>
          </cell>
          <cell r="B6054" t="str">
            <v>Isolamento de obra com tela plastica com malha de 5mm</v>
          </cell>
          <cell r="C6054" t="str">
            <v>m²</v>
          </cell>
          <cell r="D6054" t="str">
            <v>6,36</v>
          </cell>
        </row>
        <row r="6055">
          <cell r="A6055" t="str">
            <v>85424</v>
          </cell>
          <cell r="B6055" t="str">
            <v>Isolamento de obra com tela plastica com malha de 5mm e estrutura de madeira pontaleteada</v>
          </cell>
          <cell r="C6055" t="str">
            <v>m²</v>
          </cell>
          <cell r="D6055" t="str">
            <v>21,31</v>
          </cell>
        </row>
        <row r="6056">
          <cell r="A6056" t="str">
            <v>72742</v>
          </cell>
          <cell r="B6056" t="str">
            <v>Ensaio de recebimento e aceitacao de cimento portland</v>
          </cell>
          <cell r="C6056" t="str">
            <v>un</v>
          </cell>
          <cell r="D6056" t="str">
            <v>839,76</v>
          </cell>
        </row>
        <row r="6057">
          <cell r="A6057" t="str">
            <v>72743</v>
          </cell>
          <cell r="B6057" t="str">
            <v>Ensaio de recebimento e aceitacao de agregado graudo</v>
          </cell>
          <cell r="C6057" t="str">
            <v>un</v>
          </cell>
          <cell r="D6057" t="str">
            <v>419,88</v>
          </cell>
        </row>
        <row r="6058">
          <cell r="A6058" t="str">
            <v>74020/1</v>
          </cell>
          <cell r="B6058" t="str">
            <v>Ensaio de pavimento de concreto</v>
          </cell>
          <cell r="C6058" t="str">
            <v>m³</v>
          </cell>
          <cell r="D6058" t="str">
            <v>31,95</v>
          </cell>
        </row>
        <row r="6059">
          <cell r="A6059" t="str">
            <v>74021/3</v>
          </cell>
          <cell r="B6059" t="str">
            <v>Ensaios de regularizacao do subleito</v>
          </cell>
          <cell r="C6059" t="str">
            <v>m²</v>
          </cell>
          <cell r="D6059" t="str">
            <v>1,14</v>
          </cell>
        </row>
        <row r="6060">
          <cell r="A6060" t="str">
            <v>74021/6</v>
          </cell>
          <cell r="B6060" t="str">
            <v>Ensaios de base estabilizada granulometricamente</v>
          </cell>
          <cell r="C6060" t="str">
            <v>m³</v>
          </cell>
          <cell r="D6060" t="str">
            <v>2,23</v>
          </cell>
        </row>
        <row r="6061">
          <cell r="A6061" t="str">
            <v>74022/3</v>
          </cell>
          <cell r="B6061" t="str">
            <v>Ensaio de determinacao da peneiracao - emulsao asfaltica</v>
          </cell>
          <cell r="C6061" t="str">
            <v>un</v>
          </cell>
          <cell r="D6061" t="str">
            <v>209,94</v>
          </cell>
        </row>
        <row r="6062">
          <cell r="A6062" t="str">
            <v>74022/6</v>
          </cell>
          <cell r="B6062" t="str">
            <v>Ensaio de granulometria por peneiramento - solos</v>
          </cell>
          <cell r="C6062" t="str">
            <v>un</v>
          </cell>
          <cell r="D6062" t="str">
            <v>167,95</v>
          </cell>
        </row>
        <row r="6063">
          <cell r="A6063" t="str">
            <v>74022/8</v>
          </cell>
          <cell r="B6063" t="str">
            <v>Ensaio de limite de liquidez - solos</v>
          </cell>
          <cell r="C6063" t="str">
            <v>un</v>
          </cell>
          <cell r="D6063" t="str">
            <v>104,97</v>
          </cell>
        </row>
        <row r="6064">
          <cell r="A6064" t="str">
            <v>74022/9</v>
          </cell>
          <cell r="B6064" t="str">
            <v>Ensaio de limite de plasticidade - solos</v>
          </cell>
          <cell r="C6064" t="str">
            <v>un</v>
          </cell>
          <cell r="D6064" t="str">
            <v>94,46</v>
          </cell>
        </row>
        <row r="6065">
          <cell r="A6065" t="str">
            <v>74022/10</v>
          </cell>
          <cell r="B6065" t="str">
            <v>Ensaio de compactacao - amostras nao trabalhadas - energia normal - solos</v>
          </cell>
          <cell r="C6065" t="str">
            <v>un</v>
          </cell>
          <cell r="D6065" t="str">
            <v>199,43</v>
          </cell>
        </row>
        <row r="6066">
          <cell r="A6066" t="str">
            <v>74022/15</v>
          </cell>
          <cell r="B6066" t="str">
            <v>Ensaio de massa especifica - in situ - metodo balao de borracha - solos</v>
          </cell>
          <cell r="C6066" t="str">
            <v>un</v>
          </cell>
          <cell r="D6066" t="str">
            <v>83,97</v>
          </cell>
        </row>
        <row r="6067">
          <cell r="A6067" t="str">
            <v>74022/19</v>
          </cell>
          <cell r="B6067" t="str">
            <v>Ensaio de indice de suporte california - amostras nao trabalhadas - energia normal - solos</v>
          </cell>
          <cell r="C6067" t="str">
            <v>un</v>
          </cell>
          <cell r="D6067" t="str">
            <v>241,42</v>
          </cell>
        </row>
        <row r="6068">
          <cell r="A6068" t="str">
            <v>74022/23</v>
          </cell>
          <cell r="B6068" t="str">
            <v>Ensaio de teor de umidade - processo speedy - solos e agregados miudos</v>
          </cell>
          <cell r="C6068" t="str">
            <v>un</v>
          </cell>
          <cell r="D6068" t="str">
            <v>62,98</v>
          </cell>
        </row>
        <row r="6069">
          <cell r="A6069" t="str">
            <v>74022/25</v>
          </cell>
          <cell r="B6069" t="str">
            <v>Ensaio de ponto de fulgor - material betuminoso</v>
          </cell>
          <cell r="C6069" t="str">
            <v>un</v>
          </cell>
          <cell r="D6069" t="str">
            <v>167,95</v>
          </cell>
        </row>
        <row r="6070">
          <cell r="A6070" t="str">
            <v>74022/27</v>
          </cell>
          <cell r="B6070" t="str">
            <v>Ensaio de controle de taxa de aplicacao de ligante betuminoso</v>
          </cell>
          <cell r="C6070" t="str">
            <v>un</v>
          </cell>
          <cell r="D6070" t="str">
            <v>73,47</v>
          </cell>
        </row>
        <row r="6071">
          <cell r="A6071" t="str">
            <v>74022/30</v>
          </cell>
          <cell r="B6071" t="str">
            <v>Ensaio de resistencia a compressao simples - concreto</v>
          </cell>
          <cell r="C6071" t="str">
            <v>un</v>
          </cell>
          <cell r="D6071" t="str">
            <v>188,94</v>
          </cell>
        </row>
        <row r="6072">
          <cell r="A6072" t="str">
            <v>74022/32</v>
          </cell>
          <cell r="B6072" t="str">
            <v>Ensaio de resistencia a tracao na flexao de concreto</v>
          </cell>
          <cell r="C6072" t="str">
            <v>un</v>
          </cell>
          <cell r="D6072" t="str">
            <v>209,94</v>
          </cell>
        </row>
        <row r="6073">
          <cell r="A6073" t="str">
            <v>74022/37</v>
          </cell>
          <cell r="B6073" t="str">
            <v>Ensaio de adesividade a ligante betuminoso - agregado graudo</v>
          </cell>
          <cell r="C6073" t="str">
            <v>un</v>
          </cell>
          <cell r="D6073" t="str">
            <v>104,97</v>
          </cell>
        </row>
        <row r="6074">
          <cell r="A6074" t="str">
            <v>74022/42</v>
          </cell>
          <cell r="B6074" t="str">
            <v>Ensaio de equivalente em areia - solos</v>
          </cell>
          <cell r="C6074" t="str">
            <v>un</v>
          </cell>
          <cell r="D6074" t="str">
            <v>94,46</v>
          </cell>
        </row>
        <row r="6075">
          <cell r="A6075" t="str">
            <v>74022/58</v>
          </cell>
          <cell r="B6075" t="str">
            <v>Ensaio de abatimento do tronco de cone</v>
          </cell>
          <cell r="C6075" t="str">
            <v>un</v>
          </cell>
          <cell r="D6075" t="str">
            <v>76,06</v>
          </cell>
        </row>
        <row r="6076">
          <cell r="A6076" t="str">
            <v>95967</v>
          </cell>
          <cell r="B6076" t="str">
            <v>Serviços técnicos especializados para acompanhamento de execução de fundações profundas e estruturas de contenção</v>
          </cell>
          <cell r="C6076" t="str">
            <v>h</v>
          </cell>
          <cell r="D6076" t="str">
            <v>124,12</v>
          </cell>
        </row>
        <row r="6077">
          <cell r="A6077" t="str">
            <v>99058</v>
          </cell>
          <cell r="B6077" t="str">
            <v>Locação de ponto para referência topográfica. Af_10/2018</v>
          </cell>
          <cell r="C6077" t="str">
            <v>un</v>
          </cell>
          <cell r="D6077" t="str">
            <v>9,31</v>
          </cell>
        </row>
        <row r="6078">
          <cell r="A6078" t="str">
            <v>99059</v>
          </cell>
          <cell r="B6078" t="str">
            <v>Locacao convencional de obra, utilizando gabarito de tábuas corridas pontaletadas a cada 2,00m -  2 utilizações. Af_10/2018</v>
          </cell>
          <cell r="C6078" t="str">
            <v>m</v>
          </cell>
          <cell r="D6078" t="str">
            <v>40,01</v>
          </cell>
        </row>
        <row r="6079">
          <cell r="A6079" t="str">
            <v>99060</v>
          </cell>
          <cell r="B6079" t="str">
            <v>Cavalete de obra com altura de 1,00 m - 2 utilizações. Af_10/2018</v>
          </cell>
          <cell r="C6079" t="str">
            <v>un</v>
          </cell>
          <cell r="D6079" t="str">
            <v>105,81</v>
          </cell>
        </row>
        <row r="6080">
          <cell r="A6080" t="str">
            <v>99061</v>
          </cell>
          <cell r="B6080" t="str">
            <v>Cavalete de obra com altura de 0,50 m - 2 utilizações. Af_10/2018</v>
          </cell>
          <cell r="C6080" t="str">
            <v>un</v>
          </cell>
          <cell r="D6080" t="str">
            <v>70,42</v>
          </cell>
        </row>
        <row r="6081">
          <cell r="A6081" t="str">
            <v>99062</v>
          </cell>
          <cell r="B6081" t="str">
            <v>Marcação de pontos em gabarito ou cavalete. Af_10/2018</v>
          </cell>
          <cell r="C6081" t="str">
            <v>un</v>
          </cell>
          <cell r="D6081" t="str">
            <v>1,96</v>
          </cell>
        </row>
        <row r="6082">
          <cell r="A6082" t="str">
            <v>99063</v>
          </cell>
          <cell r="B6082" t="str">
            <v>Locação de rede de água ou esgoto. Af_10/2018</v>
          </cell>
          <cell r="C6082" t="str">
            <v>m</v>
          </cell>
          <cell r="D6082" t="str">
            <v>3,52</v>
          </cell>
        </row>
        <row r="6083">
          <cell r="A6083" t="str">
            <v>99064</v>
          </cell>
          <cell r="B6083" t="str">
            <v>Locação de pavimentação. Af_10/2018</v>
          </cell>
          <cell r="C6083" t="str">
            <v>m</v>
          </cell>
          <cell r="D6083" t="str">
            <v>0,46</v>
          </cell>
        </row>
        <row r="6084">
          <cell r="A6084" t="str">
            <v>78472</v>
          </cell>
          <cell r="B6084" t="str">
            <v>Servicos topograficos para pavimentacao, inclusive nota de servicos, acompanhamento e greide</v>
          </cell>
          <cell r="C6084" t="str">
            <v>m²</v>
          </cell>
          <cell r="D6084" t="str">
            <v>0,40</v>
          </cell>
        </row>
        <row r="6085">
          <cell r="A6085" t="str">
            <v>93588</v>
          </cell>
          <cell r="B6085" t="str">
            <v>Transporte com caminhão basculante de 10 m3, em via urbana em leito natural (unidade: m3xkm). Af_04/2016</v>
          </cell>
          <cell r="C6085" t="str">
            <v>m³xkm</v>
          </cell>
          <cell r="D6085" t="str">
            <v>1,51</v>
          </cell>
        </row>
        <row r="6086">
          <cell r="A6086" t="str">
            <v>93589</v>
          </cell>
          <cell r="B6086" t="str">
            <v>Transporte com caminhão basculante de 10 m3, em via urbana em revestimento primário (unidade: m3xkm). Af_04/2016</v>
          </cell>
          <cell r="C6086" t="str">
            <v>m³xkm</v>
          </cell>
          <cell r="D6086" t="str">
            <v>1,15</v>
          </cell>
        </row>
        <row r="6087">
          <cell r="A6087" t="str">
            <v>93590</v>
          </cell>
          <cell r="B6087" t="str">
            <v>Transporte com caminhão basculante de 10 m3, em via urbana pavimentada, dmt acima de 30km (unidade: m3xkm). Af_04/2016</v>
          </cell>
          <cell r="C6087" t="str">
            <v>m³xkm</v>
          </cell>
          <cell r="D6087" t="str">
            <v>0,77</v>
          </cell>
        </row>
        <row r="6088">
          <cell r="A6088" t="str">
            <v>93591</v>
          </cell>
          <cell r="B6088" t="str">
            <v>Transporte com caminhão basculante de 14 m3, em via urbana em leito natural (unidade: m3xkm). Af_04/2016</v>
          </cell>
          <cell r="C6088" t="str">
            <v>m³xkm</v>
          </cell>
          <cell r="D6088" t="str">
            <v>1,39</v>
          </cell>
        </row>
        <row r="6089">
          <cell r="A6089" t="str">
            <v>93592</v>
          </cell>
          <cell r="B6089" t="str">
            <v>Transporte com caminhão basculante de 14 m3, em via urbana em revestimento primário (unidade: m3xkm). Af_04/2016</v>
          </cell>
          <cell r="C6089" t="str">
            <v>m³xkm</v>
          </cell>
          <cell r="D6089" t="str">
            <v>1,06</v>
          </cell>
        </row>
        <row r="6090">
          <cell r="A6090" t="str">
            <v>93593</v>
          </cell>
          <cell r="B6090" t="str">
            <v>Transporte com caminhão basculante de 14 m3, em via urbana pavimentada, dmt acima de 30 km (unidade: m3xkm). Af_04/2016</v>
          </cell>
          <cell r="C6090" t="str">
            <v>m³xkm</v>
          </cell>
          <cell r="D6090" t="str">
            <v>0,70</v>
          </cell>
        </row>
        <row r="6091">
          <cell r="A6091" t="str">
            <v>93594</v>
          </cell>
          <cell r="B6091" t="str">
            <v>Transporte com caminhão basculante de 10 m3, em via urbana em leito natural (unidade: txkm). Af_04/2016</v>
          </cell>
          <cell r="C6091" t="str">
            <v>txkm</v>
          </cell>
          <cell r="D6091" t="str">
            <v>1,00</v>
          </cell>
        </row>
        <row r="6092">
          <cell r="A6092" t="str">
            <v>93595</v>
          </cell>
          <cell r="B6092" t="str">
            <v>Transporte com caminhão basculante de 10 m3, em via urbana em revestimento primário (unidade: txkm). Af_04/2016</v>
          </cell>
          <cell r="C6092" t="str">
            <v>txkm</v>
          </cell>
          <cell r="D6092" t="str">
            <v>0,77</v>
          </cell>
        </row>
        <row r="6093">
          <cell r="A6093" t="str">
            <v>93596</v>
          </cell>
          <cell r="B6093" t="str">
            <v>Transporte com caminhão basculante de 10 m3, em via urbana pavimentada, dmt acima de 30 km (unidade: txkm). Af_04/2016</v>
          </cell>
          <cell r="C6093" t="str">
            <v>txkm</v>
          </cell>
          <cell r="D6093" t="str">
            <v>0,50</v>
          </cell>
        </row>
        <row r="6094">
          <cell r="A6094" t="str">
            <v>93597</v>
          </cell>
          <cell r="B6094" t="str">
            <v>Transporte com caminhão basculante de 14 m3, em via urbana em leito natural (unidade: txkm). Af_04/2016</v>
          </cell>
          <cell r="C6094" t="str">
            <v>txkm</v>
          </cell>
          <cell r="D6094" t="str">
            <v>0,92</v>
          </cell>
        </row>
        <row r="6095">
          <cell r="A6095" t="str">
            <v>93598</v>
          </cell>
          <cell r="B6095" t="str">
            <v>Transporte com caminhão basculante de 14 m3, em via urbana em revestimento primário (unidade: txkm). Af_04/2016</v>
          </cell>
          <cell r="C6095" t="str">
            <v>txkm</v>
          </cell>
          <cell r="D6095" t="str">
            <v>0,70</v>
          </cell>
        </row>
        <row r="6096">
          <cell r="A6096" t="str">
            <v>93599</v>
          </cell>
          <cell r="B6096" t="str">
            <v>Transporte com caminhão basculante de 14 m3, em via urbana pavimentada, dmt acima de 30 km (unidade: txkm). Af_04/2016</v>
          </cell>
          <cell r="C6096" t="str">
            <v>txkm</v>
          </cell>
          <cell r="D6096" t="str">
            <v>0,47</v>
          </cell>
        </row>
        <row r="6097">
          <cell r="A6097" t="str">
            <v>95425</v>
          </cell>
          <cell r="B6097" t="str">
            <v>Transporte com caminhão basculante de 18 m3, em via urbana em leito natural (unidade: m3xkm). Af_09/2016</v>
          </cell>
          <cell r="C6097" t="str">
            <v>m³xkm</v>
          </cell>
          <cell r="D6097" t="str">
            <v>1,18</v>
          </cell>
        </row>
        <row r="6098">
          <cell r="A6098" t="str">
            <v>95426</v>
          </cell>
          <cell r="B6098" t="str">
            <v>Transporte com caminhão basculante de 18 m3, em via urbana em revestimento primário (unidade: m3xkm). Af_09/2016</v>
          </cell>
          <cell r="C6098" t="str">
            <v>m³xkm</v>
          </cell>
          <cell r="D6098" t="str">
            <v>0,91</v>
          </cell>
        </row>
        <row r="6099">
          <cell r="A6099" t="str">
            <v>95427</v>
          </cell>
          <cell r="B6099" t="str">
            <v>Transporte com caminhão basculante de 18 m3, em via urbana pavimentada, dmt acima de 30 km(unidade: m3xkm). Af_09/2016</v>
          </cell>
          <cell r="C6099" t="str">
            <v>m³xkm</v>
          </cell>
          <cell r="D6099" t="str">
            <v>0,61</v>
          </cell>
        </row>
        <row r="6100">
          <cell r="A6100" t="str">
            <v>95428</v>
          </cell>
          <cell r="B6100" t="str">
            <v>Transporte com caminhão basculante de 18 m3, em via urbana em leito natural (unidade: txkm). Af_09/2016</v>
          </cell>
          <cell r="C6100" t="str">
            <v>txkm</v>
          </cell>
          <cell r="D6100" t="str">
            <v>0,78</v>
          </cell>
        </row>
        <row r="6101">
          <cell r="A6101" t="str">
            <v>95429</v>
          </cell>
          <cell r="B6101" t="str">
            <v>Transporte com caminhão basculante de 18 m3, em via urbana em revestimento primário (unidade: txkm). Af_09/2016</v>
          </cell>
          <cell r="C6101" t="str">
            <v>txkm</v>
          </cell>
          <cell r="D6101" t="str">
            <v>0,61</v>
          </cell>
        </row>
        <row r="6102">
          <cell r="A6102" t="str">
            <v>95430</v>
          </cell>
          <cell r="B6102" t="str">
            <v>Transporte com caminhão basculante de 18 m3, em via urbana pavimentada, dmt acima de 30 km (unidade: txkm). Af_09/2016</v>
          </cell>
          <cell r="C6102" t="str">
            <v>txkm</v>
          </cell>
          <cell r="D6102" t="str">
            <v>0,40</v>
          </cell>
        </row>
        <row r="6103">
          <cell r="A6103" t="str">
            <v>95875</v>
          </cell>
          <cell r="B6103" t="str">
            <v>Transporte com caminhão basculante de 10 m3, em via urbana pavimentada, dmt até 30 km (unidade: m3xkm). Af_12/2016</v>
          </cell>
          <cell r="C6103" t="str">
            <v>m³xkm</v>
          </cell>
          <cell r="D6103" t="str">
            <v>1,07</v>
          </cell>
        </row>
        <row r="6104">
          <cell r="A6104" t="str">
            <v>95876</v>
          </cell>
          <cell r="B6104" t="str">
            <v>Transporte com caminhão basculante de 14 m3, em via urbana pavimentada, dmt até 30 km (unidade: m3xkm). Af_12/2016</v>
          </cell>
          <cell r="C6104" t="str">
            <v>m³xkm</v>
          </cell>
          <cell r="D6104" t="str">
            <v>0,99</v>
          </cell>
        </row>
        <row r="6105">
          <cell r="A6105" t="str">
            <v>95877</v>
          </cell>
          <cell r="B6105" t="str">
            <v>Transporte com caminhão basculante de 18 m3, em via urbana pavimentada, dmt até 30 km (unidade: m3xkm). Af_12/2016</v>
          </cell>
          <cell r="C6105" t="str">
            <v>m³xkm</v>
          </cell>
          <cell r="D6105" t="str">
            <v>0,85</v>
          </cell>
        </row>
        <row r="6106">
          <cell r="A6106" t="str">
            <v>95878</v>
          </cell>
          <cell r="B6106" t="str">
            <v>Transporte com caminhão basculante de 10 m3, em via urbana pavimentada, dmt até 30 km (unidade: txkm). Af_12/2016</v>
          </cell>
          <cell r="C6106" t="str">
            <v>txkm</v>
          </cell>
          <cell r="D6106" t="str">
            <v>0,71</v>
          </cell>
        </row>
        <row r="6107">
          <cell r="A6107" t="str">
            <v>95879</v>
          </cell>
          <cell r="B6107" t="str">
            <v>Transporte com caminhão basculante de 14 m3, em via urbana pavimentada, dmt até 30 km (unidade: txkm). Af_12/2016</v>
          </cell>
          <cell r="C6107" t="str">
            <v>txkm</v>
          </cell>
          <cell r="D6107" t="str">
            <v>0,66</v>
          </cell>
        </row>
        <row r="6108">
          <cell r="A6108" t="str">
            <v>95880</v>
          </cell>
          <cell r="B6108" t="str">
            <v>Transporte com caminhão basculante de 18 m3, em via urbana pavimentada, dmt até 30 km (unidade: txkm). Af_12/2016</v>
          </cell>
          <cell r="C6108" t="str">
            <v>txkm</v>
          </cell>
          <cell r="D6108" t="str">
            <v>0,56</v>
          </cell>
        </row>
        <row r="6109">
          <cell r="A6109" t="str">
            <v>93176</v>
          </cell>
          <cell r="B6109" t="str">
            <v>Transporte de material asfaltico, com caminhão com capacidade de 30000 l em rodovia pavimentada para distâncias médias de transporte superiores a 100 km. Af_02/2016</v>
          </cell>
          <cell r="C6109" t="str">
            <v>txkm</v>
          </cell>
          <cell r="D6109" t="str">
            <v>0,47</v>
          </cell>
        </row>
        <row r="6110">
          <cell r="A6110" t="str">
            <v>93177</v>
          </cell>
          <cell r="B6110" t="str">
            <v>Transporte de material asfaltico, com caminhão com capacidade de 20000 l em rodovia pavimentada para distâncias médias de transporte igual ou inferior a 100 km. Af_02/2016</v>
          </cell>
          <cell r="C6110" t="str">
            <v>txkm</v>
          </cell>
          <cell r="D6110" t="str">
            <v>1,66</v>
          </cell>
        </row>
        <row r="6111">
          <cell r="A6111" t="str">
            <v>93178</v>
          </cell>
          <cell r="B6111" t="str">
            <v>Transporte de material asfaltico, com caminhão com capacidade de 30000 l em rodovia não pavimentada para distâncias médias de transporte superiores a 100 km. Af_02/2016</v>
          </cell>
          <cell r="C6111" t="str">
            <v>txkm</v>
          </cell>
          <cell r="D6111" t="str">
            <v>0,54</v>
          </cell>
        </row>
        <row r="6112">
          <cell r="A6112" t="str">
            <v>93179</v>
          </cell>
          <cell r="B6112" t="str">
            <v>Transporte de material asfaltico, com caminhão com capacidade de 20000 l em rodovia não pavimentada para distâncias médias de transporte igual ou inferior a 100 km. Af_02/2016</v>
          </cell>
          <cell r="C6112" t="str">
            <v>txkm</v>
          </cell>
          <cell r="D6112" t="str">
            <v>1,84</v>
          </cell>
        </row>
        <row r="6113">
          <cell r="A6113" t="str">
            <v>74038/1</v>
          </cell>
          <cell r="B6113" t="str">
            <v>Portao com mouroes de madeira rolica, diametro 11cm, com 5 fios de arame farpado nº 14 classe 250, sem dobradicas</v>
          </cell>
          <cell r="C6113" t="str">
            <v>m</v>
          </cell>
          <cell r="D6113" t="str">
            <v>27,46</v>
          </cell>
        </row>
        <row r="6114">
          <cell r="A6114" t="str">
            <v>74039/1</v>
          </cell>
          <cell r="B6114" t="str">
            <v>Cerca com mouroes de madeira rolica, diametro 11cm, espacamento de 2m, altura livre de 1m, cravados 0,5m, com 5 fios de arame farpado nº 14 classe 250</v>
          </cell>
          <cell r="C6114" t="str">
            <v>m</v>
          </cell>
          <cell r="D6114" t="str">
            <v>27,46</v>
          </cell>
        </row>
        <row r="6115">
          <cell r="A6115" t="str">
            <v>74142/1</v>
          </cell>
          <cell r="B6115" t="str">
            <v>Cerca com mouroes de concreto, reto, espacamento de 3m, cravados 0,5m, com 4 fios de arame farpado nº 14 classe 250</v>
          </cell>
          <cell r="C6115" t="str">
            <v>m</v>
          </cell>
          <cell r="D6115" t="str">
            <v>43,57</v>
          </cell>
        </row>
        <row r="6116">
          <cell r="A6116" t="str">
            <v>74142/2</v>
          </cell>
          <cell r="B6116" t="str">
            <v>Cerca com mouroes de madeira, 7,5x7,5cm, espacamento de 2m, altura livre de 2m, cravados 0,5m, com 4 fios de arame farpado nº 14 classe 250</v>
          </cell>
          <cell r="C6116" t="str">
            <v>m</v>
          </cell>
          <cell r="D6116" t="str">
            <v>23,91</v>
          </cell>
        </row>
        <row r="6117">
          <cell r="A6117" t="str">
            <v>74142/3</v>
          </cell>
          <cell r="B6117" t="str">
            <v>Cerca com mouroes de madeira, 7,5x7,5cm, espacamento de 2m, altura livre de 2m, cravados 0,5m, com 8 fios de arame farpado nº 14 classe 250</v>
          </cell>
          <cell r="C6117" t="str">
            <v>m</v>
          </cell>
          <cell r="D6117" t="str">
            <v>35,30</v>
          </cell>
        </row>
        <row r="6118">
          <cell r="A6118" t="str">
            <v>74142/4</v>
          </cell>
          <cell r="B6118" t="str">
            <v>Cerca com mouroes de concreto, secao "t" ponta inclinada, 10x10cm, espacamento de 3m, cravados 0,5m, com 11 fios de arame farpado nº 16</v>
          </cell>
          <cell r="C6118" t="str">
            <v>m</v>
          </cell>
          <cell r="D6118" t="str">
            <v>53,18</v>
          </cell>
        </row>
        <row r="6119">
          <cell r="A6119" t="str">
            <v>74143/1</v>
          </cell>
          <cell r="B6119" t="str">
            <v>Cerca com mouroes de concreto, reto, 15x15cm, espacamento de 3m, cravados 0,5m, escoras de 10x10cm nos cantos, com 12 fios de arame de aco ovalado 15x17</v>
          </cell>
          <cell r="C6119" t="str">
            <v>m</v>
          </cell>
          <cell r="D6119" t="str">
            <v>52,44</v>
          </cell>
        </row>
        <row r="6120">
          <cell r="A6120" t="str">
            <v>74143/2</v>
          </cell>
          <cell r="B6120" t="str">
            <v>Cerca com mouroes de concreto, reto, 15x15cm, espacamento de 3m, cravados 0,5m, escoras de 10x10cm nos cantos, com 9 fios de arame de aco ovalado 15x17</v>
          </cell>
          <cell r="C6120" t="str">
            <v>m</v>
          </cell>
          <cell r="D6120" t="str">
            <v>50,46</v>
          </cell>
        </row>
        <row r="6121">
          <cell r="A6121" t="str">
            <v>85171</v>
          </cell>
          <cell r="B6121" t="str">
            <v>Recomposicao parcial do arame farpado nº 14 classe 250, fixado em cerca com mourões de concreto, reto, 15x15cm</v>
          </cell>
          <cell r="C6121" t="str">
            <v>m</v>
          </cell>
          <cell r="D6121" t="str">
            <v>3,58</v>
          </cell>
        </row>
        <row r="6122">
          <cell r="A6122" t="str">
            <v>73787/1</v>
          </cell>
          <cell r="B6122" t="str">
            <v>Alambrado em tubos de aco galvanizado, com costura, din 2440, diametro 2", altura 3m, fixados a cada 2m em blocos de concreto, com tela de arame galvanizado revestido com pvc, fio 12 bwg e malha 7,5x7,5cm</v>
          </cell>
          <cell r="C6122" t="str">
            <v>m²</v>
          </cell>
          <cell r="D6122" t="str">
            <v>187,39</v>
          </cell>
        </row>
        <row r="6123">
          <cell r="A6123" t="str">
            <v>74244/1</v>
          </cell>
          <cell r="B6123" t="str">
            <v>Alambrado para quadra poliesportiva, estruturado por tubos de aco galvanizado, com costura, din 2440, diametro 2", com tela de arame galvanizado, fio 14 bwg e malha quadrada 5x5cm</v>
          </cell>
          <cell r="C6123" t="str">
            <v>m²</v>
          </cell>
          <cell r="D6123" t="str">
            <v>114,97</v>
          </cell>
        </row>
        <row r="6124">
          <cell r="A6124" t="str">
            <v>73788/2</v>
          </cell>
          <cell r="B6124" t="str">
            <v>Grade em madeira para protecao de mudas de arvores</v>
          </cell>
          <cell r="C6124" t="str">
            <v>un</v>
          </cell>
          <cell r="D6124" t="str">
            <v>110,23</v>
          </cell>
        </row>
        <row r="6125">
          <cell r="A6125" t="str">
            <v>98509</v>
          </cell>
          <cell r="B6125" t="str">
            <v>Plantio de arbusto ou  cerca viva. Af_05/2018</v>
          </cell>
          <cell r="C6125" t="str">
            <v>un</v>
          </cell>
          <cell r="D6125" t="str">
            <v>33,22</v>
          </cell>
        </row>
        <row r="6126">
          <cell r="A6126" t="str">
            <v>98510</v>
          </cell>
          <cell r="B6126" t="str">
            <v>Plantio de árvore ornamental com altura de muda menor ou igual a 2,00 m. Af_05/2018</v>
          </cell>
          <cell r="C6126" t="str">
            <v>un</v>
          </cell>
          <cell r="D6126" t="str">
            <v>51,88</v>
          </cell>
        </row>
        <row r="6127">
          <cell r="A6127" t="str">
            <v>98511</v>
          </cell>
          <cell r="B6127" t="str">
            <v>Plantio de árvore ornamental com altura de muda maior que 2,00 m e menor ou igual a 4,00 m. Af_05/2018</v>
          </cell>
          <cell r="C6127" t="str">
            <v>un</v>
          </cell>
          <cell r="D6127" t="str">
            <v>97,42</v>
          </cell>
        </row>
        <row r="6128">
          <cell r="A6128" t="str">
            <v>98516</v>
          </cell>
          <cell r="B6128" t="str">
            <v>Plantio de palmeira com altura de muda menor ou igual a 2,00 m. Af_05/2018</v>
          </cell>
          <cell r="C6128" t="str">
            <v>un</v>
          </cell>
          <cell r="D6128" t="str">
            <v>245,44</v>
          </cell>
        </row>
        <row r="6129">
          <cell r="A6129" t="str">
            <v>98519</v>
          </cell>
          <cell r="B6129" t="str">
            <v>Revolvimento e limpeza manual de solo. Af_05/2018</v>
          </cell>
          <cell r="C6129" t="str">
            <v>m²</v>
          </cell>
          <cell r="D6129" t="str">
            <v>1,53</v>
          </cell>
        </row>
        <row r="6130">
          <cell r="A6130" t="str">
            <v>98520</v>
          </cell>
          <cell r="B6130" t="str">
            <v>Aplicação de adubo em solo. Af_05/2018</v>
          </cell>
          <cell r="C6130" t="str">
            <v>m²</v>
          </cell>
          <cell r="D6130" t="str">
            <v>4,14</v>
          </cell>
        </row>
        <row r="6131">
          <cell r="A6131" t="str">
            <v>98521</v>
          </cell>
          <cell r="B6131" t="str">
            <v>Aplicação de calcário para correção do ph do solo. Af_05/2018</v>
          </cell>
          <cell r="C6131" t="str">
            <v>m²</v>
          </cell>
          <cell r="D6131" t="str">
            <v>0,27</v>
          </cell>
        </row>
        <row r="6132">
          <cell r="A6132" t="str">
            <v>98522</v>
          </cell>
          <cell r="B6132" t="str">
            <v>Alambrado em mourões de concreto, com tela de arame galvanizado (inclusive mureta em concreto). Af_05/2018</v>
          </cell>
          <cell r="C6132" t="str">
            <v>m</v>
          </cell>
          <cell r="D6132" t="str">
            <v>124,12</v>
          </cell>
        </row>
        <row r="6133">
          <cell r="A6133" t="str">
            <v>98524</v>
          </cell>
          <cell r="B6133" t="str">
            <v>Limpeza manual de vegetação em terreno com enxada.Af_05/2018</v>
          </cell>
          <cell r="C6133" t="str">
            <v>m²</v>
          </cell>
          <cell r="D6133" t="str">
            <v>2,55</v>
          </cell>
        </row>
        <row r="6134">
          <cell r="A6134" t="str">
            <v>85179</v>
          </cell>
          <cell r="B6134" t="str">
            <v>Plantio de grama sao carlos em leivas</v>
          </cell>
          <cell r="C6134" t="str">
            <v>m²</v>
          </cell>
          <cell r="D6134" t="str">
            <v>13,90</v>
          </cell>
        </row>
        <row r="6135">
          <cell r="A6135" t="str">
            <v>85180</v>
          </cell>
          <cell r="B6135" t="str">
            <v>Plantio de grama esmeralda em rolo</v>
          </cell>
          <cell r="C6135" t="str">
            <v>m²</v>
          </cell>
          <cell r="D6135" t="str">
            <v>13,90</v>
          </cell>
        </row>
        <row r="6136">
          <cell r="A6136" t="str">
            <v>98503</v>
          </cell>
          <cell r="B6136" t="str">
            <v>Plantio de grama em pavimento concregrama. Af_05/2018</v>
          </cell>
          <cell r="C6136" t="str">
            <v>m²</v>
          </cell>
          <cell r="D6136" t="str">
            <v>14,37</v>
          </cell>
        </row>
        <row r="6137">
          <cell r="A6137" t="str">
            <v>98504</v>
          </cell>
          <cell r="B6137" t="str">
            <v>Plantio de grama em placas. Af_05/2018</v>
          </cell>
          <cell r="C6137" t="str">
            <v>m²</v>
          </cell>
          <cell r="D6137" t="str">
            <v>8,07</v>
          </cell>
        </row>
        <row r="6138">
          <cell r="A6138" t="str">
            <v>98505</v>
          </cell>
          <cell r="B6138" t="str">
            <v>Plantio de forração. Af_05/2018</v>
          </cell>
          <cell r="C6138" t="str">
            <v>m²</v>
          </cell>
          <cell r="D6138" t="str">
            <v>48,00</v>
          </cell>
        </row>
        <row r="6139">
          <cell r="A6139" t="str">
            <v>85184</v>
          </cell>
          <cell r="B6139" t="str">
            <v>Retirada de grama em placas</v>
          </cell>
          <cell r="C6139" t="str">
            <v>m²</v>
          </cell>
          <cell r="D6139" t="str">
            <v>3,76</v>
          </cell>
        </row>
        <row r="6140">
          <cell r="A6140" t="str">
            <v>85185</v>
          </cell>
          <cell r="B6140" t="str">
            <v>Poda e limpeza de arbusto tipo cerca viva</v>
          </cell>
          <cell r="C6140" t="str">
            <v>m²</v>
          </cell>
          <cell r="D6140" t="str">
            <v>5,14</v>
          </cell>
        </row>
        <row r="6141">
          <cell r="A6141" t="str">
            <v>98525</v>
          </cell>
          <cell r="B6141" t="str">
            <v>Limpeza mecanizada de camada vegetal, vegetação e pequenas árvores (diâmetro de tronco menor que 0,20 m), com trator de esteiras.Af_05/2018</v>
          </cell>
          <cell r="C6141" t="str">
            <v>m²</v>
          </cell>
          <cell r="D6141" t="str">
            <v>0,29</v>
          </cell>
        </row>
        <row r="6142">
          <cell r="A6142" t="str">
            <v>98526</v>
          </cell>
          <cell r="B6142" t="str">
            <v>Remoção de raízes remanescentes de tronco de árvore com diâmetro maior ou igual a 0,20 m e menor que 0,40 m.Af_05/2018</v>
          </cell>
          <cell r="C6142" t="str">
            <v>un</v>
          </cell>
          <cell r="D6142" t="str">
            <v>59,88</v>
          </cell>
        </row>
        <row r="6143">
          <cell r="A6143" t="str">
            <v>98527</v>
          </cell>
          <cell r="B6143" t="str">
            <v>Remoção de raízes remanescentes de tronco de árvore com diâmetro maior ou igual a 0,40 m e menor que 0,60 m.Af_05/2018</v>
          </cell>
          <cell r="C6143" t="str">
            <v>un</v>
          </cell>
          <cell r="D6143" t="str">
            <v>128,93</v>
          </cell>
        </row>
        <row r="6144">
          <cell r="A6144" t="str">
            <v>98528</v>
          </cell>
          <cell r="B6144" t="str">
            <v>Remoção de raízes remanescentes de tronco de árvore com diâmetro maior ou igual a 0,60 m.Af_05/2018</v>
          </cell>
          <cell r="C6144" t="str">
            <v>un</v>
          </cell>
          <cell r="D6144" t="str">
            <v>188,54</v>
          </cell>
        </row>
        <row r="6145">
          <cell r="A6145" t="str">
            <v>98529</v>
          </cell>
          <cell r="B6145" t="str">
            <v>Corte raso e recorte de árvore com diâmetro de tronco maior ou igual a 0,20 m e menor que 0,40 m.Af_05/2018</v>
          </cell>
          <cell r="C6145" t="str">
            <v>un</v>
          </cell>
          <cell r="D6145" t="str">
            <v>55,00</v>
          </cell>
        </row>
        <row r="6146">
          <cell r="A6146" t="str">
            <v>98530</v>
          </cell>
          <cell r="B6146" t="str">
            <v>Corte raso e recorte de árvore com diâmetro de tronco maior ou igual a 0,40 m e menor que 0,60 m.Af_05/2018</v>
          </cell>
          <cell r="C6146" t="str">
            <v>un</v>
          </cell>
          <cell r="D6146" t="str">
            <v>97,99</v>
          </cell>
        </row>
        <row r="6147">
          <cell r="A6147" t="str">
            <v>98531</v>
          </cell>
          <cell r="B6147" t="str">
            <v>Corte raso e recorte de árvore com diâmetro de tronco maior ou igual a 0,60 m.Af_05/2018</v>
          </cell>
          <cell r="C6147" t="str">
            <v>un</v>
          </cell>
          <cell r="D6147" t="str">
            <v>220,09</v>
          </cell>
        </row>
        <row r="6148">
          <cell r="A6148" t="str">
            <v>98532</v>
          </cell>
          <cell r="B6148" t="str">
            <v>Poda em altura de árvore com diâmetro de tronco menor que 0,20 m.Af_05/2018</v>
          </cell>
          <cell r="C6148" t="str">
            <v>un</v>
          </cell>
          <cell r="D6148" t="str">
            <v>71,43</v>
          </cell>
        </row>
        <row r="6149">
          <cell r="A6149" t="str">
            <v>98533</v>
          </cell>
          <cell r="B6149" t="str">
            <v>Poda em altura de árvore com diâmetro de tronco maior ou igual a 0,20 m e menor que 0,40 m.Af_05/2018</v>
          </cell>
          <cell r="C6149" t="str">
            <v>un</v>
          </cell>
          <cell r="D6149" t="str">
            <v>199,64</v>
          </cell>
        </row>
        <row r="6150">
          <cell r="A6150" t="str">
            <v>98534</v>
          </cell>
          <cell r="B6150" t="str">
            <v>Poda em altura de árvore com diâmetro de tronco maior ou igual a 0,40 m e menor que 0,60 m.Af_05/2018</v>
          </cell>
          <cell r="C6150" t="str">
            <v>un</v>
          </cell>
          <cell r="D6150" t="str">
            <v>506,75</v>
          </cell>
        </row>
        <row r="6151">
          <cell r="A6151" t="str">
            <v>98535</v>
          </cell>
          <cell r="B6151" t="str">
            <v>Poda em altura de árvore com diâmetro de tronco maior ou igual a 0,60 m.Af_05/2018</v>
          </cell>
          <cell r="C6151" t="str">
            <v>un</v>
          </cell>
          <cell r="D6151" t="str">
            <v>810,16</v>
          </cell>
        </row>
        <row r="6152">
          <cell r="A6152" t="str">
            <v>88236</v>
          </cell>
          <cell r="B6152" t="str">
            <v>Ferramentas (encargos complementares) - horista</v>
          </cell>
          <cell r="C6152" t="str">
            <v>h</v>
          </cell>
          <cell r="D6152" t="str">
            <v>0,43</v>
          </cell>
        </row>
        <row r="6153">
          <cell r="A6153" t="str">
            <v>88237</v>
          </cell>
          <cell r="B6153" t="str">
            <v>Epi (encargos complementares) - horista</v>
          </cell>
          <cell r="C6153" t="str">
            <v>h</v>
          </cell>
          <cell r="D6153" t="str">
            <v>0,77</v>
          </cell>
        </row>
        <row r="6154">
          <cell r="A6154" t="str">
            <v>88238</v>
          </cell>
          <cell r="B6154" t="str">
            <v>Ajudante de armador com encargos complementares</v>
          </cell>
          <cell r="C6154" t="str">
            <v>h</v>
          </cell>
          <cell r="D6154" t="str">
            <v>16,19</v>
          </cell>
        </row>
        <row r="6155">
          <cell r="A6155" t="str">
            <v>88239</v>
          </cell>
          <cell r="B6155" t="str">
            <v>Ajudante de carpinteiro com encargos complementares</v>
          </cell>
          <cell r="C6155" t="str">
            <v>h</v>
          </cell>
          <cell r="D6155" t="str">
            <v>17,74</v>
          </cell>
        </row>
        <row r="6156">
          <cell r="A6156" t="str">
            <v>88240</v>
          </cell>
          <cell r="B6156" t="str">
            <v>Ajudante de estrutura metálica com encargos complementares</v>
          </cell>
          <cell r="C6156" t="str">
            <v>h</v>
          </cell>
          <cell r="D6156" t="str">
            <v>18,57</v>
          </cell>
        </row>
        <row r="6157">
          <cell r="A6157" t="str">
            <v>88241</v>
          </cell>
          <cell r="B6157" t="str">
            <v>Ajudante de operação em geral com encargos complementares</v>
          </cell>
          <cell r="C6157" t="str">
            <v>h</v>
          </cell>
          <cell r="D6157" t="str">
            <v>16,58</v>
          </cell>
        </row>
        <row r="6158">
          <cell r="A6158" t="str">
            <v>88242</v>
          </cell>
          <cell r="B6158" t="str">
            <v>Ajudante de pedreiro com encargos complementares</v>
          </cell>
          <cell r="C6158" t="str">
            <v>h</v>
          </cell>
          <cell r="D6158" t="str">
            <v>14,98</v>
          </cell>
        </row>
        <row r="6159">
          <cell r="A6159" t="str">
            <v>88243</v>
          </cell>
          <cell r="B6159" t="str">
            <v>Ajudante especializado com encargos complementares</v>
          </cell>
          <cell r="C6159" t="str">
            <v>h</v>
          </cell>
          <cell r="D6159" t="str">
            <v>18,03</v>
          </cell>
        </row>
        <row r="6160">
          <cell r="A6160" t="str">
            <v>88245</v>
          </cell>
          <cell r="B6160" t="str">
            <v>Armador com encargos complementares</v>
          </cell>
          <cell r="C6160" t="str">
            <v>h</v>
          </cell>
          <cell r="D6160" t="str">
            <v>21,20</v>
          </cell>
        </row>
        <row r="6161">
          <cell r="A6161" t="str">
            <v>88246</v>
          </cell>
          <cell r="B6161" t="str">
            <v>Assentador de tubos com encargos complementares</v>
          </cell>
          <cell r="C6161" t="str">
            <v>h</v>
          </cell>
          <cell r="D6161" t="str">
            <v>25,53</v>
          </cell>
        </row>
        <row r="6162">
          <cell r="A6162" t="str">
            <v>88247</v>
          </cell>
          <cell r="B6162" t="str">
            <v>Auxiliar de eletricista com encargos complementares</v>
          </cell>
          <cell r="C6162" t="str">
            <v>h</v>
          </cell>
          <cell r="D6162" t="str">
            <v>16,92</v>
          </cell>
        </row>
        <row r="6163">
          <cell r="A6163" t="str">
            <v>88248</v>
          </cell>
          <cell r="B6163" t="str">
            <v>Auxiliar de encanador ou bombeiro hidráulico com encargos complementares</v>
          </cell>
          <cell r="C6163" t="str">
            <v>h</v>
          </cell>
          <cell r="D6163" t="str">
            <v>16,04</v>
          </cell>
        </row>
        <row r="6164">
          <cell r="A6164" t="str">
            <v>88249</v>
          </cell>
          <cell r="B6164" t="str">
            <v>Auxiliar de laboratório com encargos complementares</v>
          </cell>
          <cell r="C6164" t="str">
            <v>h</v>
          </cell>
          <cell r="D6164" t="str">
            <v>28,91</v>
          </cell>
        </row>
        <row r="6165">
          <cell r="A6165" t="str">
            <v>88250</v>
          </cell>
          <cell r="B6165" t="str">
            <v>Auxiliar de mecânico com encargos complementares</v>
          </cell>
          <cell r="C6165" t="str">
            <v>h</v>
          </cell>
          <cell r="D6165" t="str">
            <v>18,95</v>
          </cell>
        </row>
        <row r="6166">
          <cell r="A6166" t="str">
            <v>88251</v>
          </cell>
          <cell r="B6166" t="str">
            <v>Auxiliar de serralheiro com encargos complementares</v>
          </cell>
          <cell r="C6166" t="str">
            <v>h</v>
          </cell>
          <cell r="D6166" t="str">
            <v>17,02</v>
          </cell>
        </row>
        <row r="6167">
          <cell r="A6167" t="str">
            <v>88252</v>
          </cell>
          <cell r="B6167" t="str">
            <v>Auxiliar de serviços gerais com encargos complementares</v>
          </cell>
          <cell r="C6167" t="str">
            <v>h</v>
          </cell>
          <cell r="D6167" t="str">
            <v>15,76</v>
          </cell>
        </row>
        <row r="6168">
          <cell r="A6168" t="str">
            <v>88253</v>
          </cell>
          <cell r="B6168" t="str">
            <v>Auxiliar de topógrafo com encargos complementares</v>
          </cell>
          <cell r="C6168" t="str">
            <v>h</v>
          </cell>
          <cell r="D6168" t="str">
            <v>15,07</v>
          </cell>
        </row>
        <row r="6169">
          <cell r="A6169" t="str">
            <v>88255</v>
          </cell>
          <cell r="B6169" t="str">
            <v>Auxiliar técnico de engenharia com encargos complementares</v>
          </cell>
          <cell r="C6169" t="str">
            <v>h</v>
          </cell>
          <cell r="D6169" t="str">
            <v>36,58</v>
          </cell>
        </row>
        <row r="6170">
          <cell r="A6170" t="str">
            <v>88256</v>
          </cell>
          <cell r="B6170" t="str">
            <v>Azulejista ou ladrilhista com encargos complementares</v>
          </cell>
          <cell r="C6170" t="str">
            <v>h</v>
          </cell>
          <cell r="D6170" t="str">
            <v>22,07</v>
          </cell>
        </row>
        <row r="6171">
          <cell r="A6171" t="str">
            <v>88257</v>
          </cell>
          <cell r="B6171" t="str">
            <v>Blaster, dinamitador ou cabo de fogo com encargos complementares</v>
          </cell>
          <cell r="C6171" t="str">
            <v>h</v>
          </cell>
          <cell r="D6171" t="str">
            <v>23,72</v>
          </cell>
        </row>
        <row r="6172">
          <cell r="A6172" t="str">
            <v>88258</v>
          </cell>
          <cell r="B6172" t="str">
            <v>Cadastrista de redes de agua e esgoto com encargos complementares</v>
          </cell>
          <cell r="C6172" t="str">
            <v>h</v>
          </cell>
          <cell r="D6172" t="str">
            <v>20,66</v>
          </cell>
        </row>
        <row r="6173">
          <cell r="A6173" t="str">
            <v>88259</v>
          </cell>
          <cell r="B6173" t="str">
            <v>Calafetador/calafate com encargos complementares</v>
          </cell>
          <cell r="C6173" t="str">
            <v>h</v>
          </cell>
          <cell r="D6173" t="str">
            <v>24,85</v>
          </cell>
        </row>
        <row r="6174">
          <cell r="A6174" t="str">
            <v>88260</v>
          </cell>
          <cell r="B6174" t="str">
            <v>Calceteiro com encargos complementares</v>
          </cell>
          <cell r="C6174" t="str">
            <v>h</v>
          </cell>
          <cell r="D6174" t="str">
            <v>19,08</v>
          </cell>
        </row>
        <row r="6175">
          <cell r="A6175" t="str">
            <v>88261</v>
          </cell>
          <cell r="B6175" t="str">
            <v>Carpinteiro de esquadria com encargos complementares</v>
          </cell>
          <cell r="C6175" t="str">
            <v>h</v>
          </cell>
          <cell r="D6175" t="str">
            <v>18,59</v>
          </cell>
        </row>
        <row r="6176">
          <cell r="A6176" t="str">
            <v>88262</v>
          </cell>
          <cell r="B6176" t="str">
            <v>Carpinteiro de formas com encargos complementares</v>
          </cell>
          <cell r="C6176" t="str">
            <v>h</v>
          </cell>
          <cell r="D6176" t="str">
            <v>21,22</v>
          </cell>
        </row>
        <row r="6177">
          <cell r="A6177" t="str">
            <v>88263</v>
          </cell>
          <cell r="B6177" t="str">
            <v>Cavouqueiro ou operador perfuratriz/rompedor com encargos complementares</v>
          </cell>
          <cell r="C6177" t="str">
            <v>h</v>
          </cell>
          <cell r="D6177" t="str">
            <v>18,09</v>
          </cell>
        </row>
        <row r="6178">
          <cell r="A6178" t="str">
            <v>88264</v>
          </cell>
          <cell r="B6178" t="str">
            <v>Eletricista com encargos complementares</v>
          </cell>
          <cell r="C6178" t="str">
            <v>h</v>
          </cell>
          <cell r="D6178" t="str">
            <v>22,11</v>
          </cell>
        </row>
        <row r="6179">
          <cell r="A6179" t="str">
            <v>88265</v>
          </cell>
          <cell r="B6179" t="str">
            <v>Eletricista industrial com encargos complementares</v>
          </cell>
          <cell r="C6179" t="str">
            <v>h</v>
          </cell>
          <cell r="D6179" t="str">
            <v>23,88</v>
          </cell>
        </row>
        <row r="6180">
          <cell r="A6180" t="str">
            <v>88266</v>
          </cell>
          <cell r="B6180" t="str">
            <v>Eletrotécnico com encargos complementares</v>
          </cell>
          <cell r="C6180" t="str">
            <v>h</v>
          </cell>
          <cell r="D6180" t="str">
            <v>25,49</v>
          </cell>
        </row>
        <row r="6181">
          <cell r="A6181" t="str">
            <v>88267</v>
          </cell>
          <cell r="B6181" t="str">
            <v>Encanador ou bombeiro hidráulico com encargos complementares</v>
          </cell>
          <cell r="C6181" t="str">
            <v>h</v>
          </cell>
          <cell r="D6181" t="str">
            <v>20,73</v>
          </cell>
        </row>
        <row r="6182">
          <cell r="A6182" t="str">
            <v>88268</v>
          </cell>
          <cell r="B6182" t="str">
            <v>Estucador com encargos complementares</v>
          </cell>
          <cell r="C6182" t="str">
            <v>h</v>
          </cell>
          <cell r="D6182" t="str">
            <v>22,00</v>
          </cell>
        </row>
        <row r="6183">
          <cell r="A6183" t="str">
            <v>88269</v>
          </cell>
          <cell r="B6183" t="str">
            <v>Gesseiro com encargos complementares</v>
          </cell>
          <cell r="C6183" t="str">
            <v>h</v>
          </cell>
          <cell r="D6183" t="str">
            <v>16,87</v>
          </cell>
        </row>
        <row r="6184">
          <cell r="A6184" t="str">
            <v>88270</v>
          </cell>
          <cell r="B6184" t="str">
            <v>Impermeabilizador com encargos complementares</v>
          </cell>
          <cell r="C6184" t="str">
            <v>h</v>
          </cell>
          <cell r="D6184" t="str">
            <v>20,11</v>
          </cell>
        </row>
        <row r="6185">
          <cell r="A6185" t="str">
            <v>88272</v>
          </cell>
          <cell r="B6185" t="str">
            <v>Macariqueiro com encargos complementares</v>
          </cell>
          <cell r="C6185" t="str">
            <v>h</v>
          </cell>
          <cell r="D6185" t="str">
            <v>25,41</v>
          </cell>
        </row>
        <row r="6186">
          <cell r="A6186" t="str">
            <v>88273</v>
          </cell>
          <cell r="B6186" t="str">
            <v>Marceneiro com encargos complementares</v>
          </cell>
          <cell r="C6186" t="str">
            <v>h</v>
          </cell>
          <cell r="D6186" t="str">
            <v>21,61</v>
          </cell>
        </row>
        <row r="6187">
          <cell r="A6187" t="str">
            <v>88274</v>
          </cell>
          <cell r="B6187" t="str">
            <v>Marmorista/graniteiro com encargos complementares</v>
          </cell>
          <cell r="C6187" t="str">
            <v>h</v>
          </cell>
          <cell r="D6187" t="str">
            <v>22,07</v>
          </cell>
        </row>
        <row r="6188">
          <cell r="A6188" t="str">
            <v>88275</v>
          </cell>
          <cell r="B6188" t="str">
            <v>Mecãnico de equipamentos pesados com encargos complementares</v>
          </cell>
          <cell r="C6188" t="str">
            <v>h</v>
          </cell>
          <cell r="D6188" t="str">
            <v>29,58</v>
          </cell>
        </row>
        <row r="6189">
          <cell r="A6189" t="str">
            <v>88277</v>
          </cell>
          <cell r="B6189" t="str">
            <v>Montador (tubo aço/equipamentos) com encargos complementares</v>
          </cell>
          <cell r="C6189" t="str">
            <v>h</v>
          </cell>
          <cell r="D6189" t="str">
            <v>23,08</v>
          </cell>
        </row>
        <row r="6190">
          <cell r="A6190" t="str">
            <v>88278</v>
          </cell>
          <cell r="B6190" t="str">
            <v>Montador de estrutura metálica com encargos complementares</v>
          </cell>
          <cell r="C6190" t="str">
            <v>h</v>
          </cell>
          <cell r="D6190" t="str">
            <v>23,64</v>
          </cell>
        </row>
        <row r="6191">
          <cell r="A6191" t="str">
            <v>88279</v>
          </cell>
          <cell r="B6191" t="str">
            <v>Montador eletromecãnico com encargos complementares</v>
          </cell>
          <cell r="C6191" t="str">
            <v>h</v>
          </cell>
          <cell r="D6191" t="str">
            <v>30,01</v>
          </cell>
        </row>
        <row r="6192">
          <cell r="A6192" t="str">
            <v>88281</v>
          </cell>
          <cell r="B6192" t="str">
            <v>Motorista de basculante com encargos complementares</v>
          </cell>
          <cell r="C6192" t="str">
            <v>h</v>
          </cell>
          <cell r="D6192" t="str">
            <v>20,47</v>
          </cell>
        </row>
        <row r="6193">
          <cell r="A6193" t="str">
            <v>88282</v>
          </cell>
          <cell r="B6193" t="str">
            <v>Motorista de caminhão com encargos complementares</v>
          </cell>
          <cell r="C6193" t="str">
            <v>h</v>
          </cell>
          <cell r="D6193" t="str">
            <v>21,50</v>
          </cell>
        </row>
        <row r="6194">
          <cell r="A6194" t="str">
            <v>88283</v>
          </cell>
          <cell r="B6194" t="str">
            <v>Motorista de caminhão e carreta com encargos complementares</v>
          </cell>
          <cell r="C6194" t="str">
            <v>h</v>
          </cell>
          <cell r="D6194" t="str">
            <v>27,56</v>
          </cell>
        </row>
        <row r="6195">
          <cell r="A6195" t="str">
            <v>88284</v>
          </cell>
          <cell r="B6195" t="str">
            <v>Motorista de veiículo leve com encargos complementares</v>
          </cell>
          <cell r="C6195" t="str">
            <v>h</v>
          </cell>
          <cell r="D6195" t="str">
            <v>20,85</v>
          </cell>
        </row>
        <row r="6196">
          <cell r="A6196" t="str">
            <v>88285</v>
          </cell>
          <cell r="B6196" t="str">
            <v>Motorista de veículo pesado com encargos complementares</v>
          </cell>
          <cell r="C6196" t="str">
            <v>h</v>
          </cell>
          <cell r="D6196" t="str">
            <v>24,19</v>
          </cell>
        </row>
        <row r="6197">
          <cell r="A6197" t="str">
            <v>88286</v>
          </cell>
          <cell r="B6197" t="str">
            <v>Motorista operador de munck com encargos complementares</v>
          </cell>
          <cell r="C6197" t="str">
            <v>h</v>
          </cell>
          <cell r="D6197" t="str">
            <v>24,58</v>
          </cell>
        </row>
        <row r="6198">
          <cell r="A6198" t="str">
            <v>88288</v>
          </cell>
          <cell r="B6198" t="str">
            <v>Nivelador com encargos complementares</v>
          </cell>
          <cell r="C6198" t="str">
            <v>h</v>
          </cell>
          <cell r="D6198" t="str">
            <v>17,80</v>
          </cell>
        </row>
        <row r="6199">
          <cell r="A6199" t="str">
            <v>88291</v>
          </cell>
          <cell r="B6199" t="str">
            <v>Operador de betoneira (caminhão) com encargos complementares</v>
          </cell>
          <cell r="C6199" t="str">
            <v>h</v>
          </cell>
          <cell r="D6199" t="str">
            <v>20,54</v>
          </cell>
        </row>
        <row r="6200">
          <cell r="A6200" t="str">
            <v>88292</v>
          </cell>
          <cell r="B6200" t="str">
            <v>Operador de compressor ou compressorista com encargos complementares</v>
          </cell>
          <cell r="C6200" t="str">
            <v>h</v>
          </cell>
          <cell r="D6200" t="str">
            <v>23,27</v>
          </cell>
        </row>
        <row r="6201">
          <cell r="A6201" t="str">
            <v>88293</v>
          </cell>
          <cell r="B6201" t="str">
            <v>Operador de demarcadora de faixas com encargos complementares</v>
          </cell>
          <cell r="C6201" t="str">
            <v>h</v>
          </cell>
          <cell r="D6201" t="str">
            <v>24,30</v>
          </cell>
        </row>
        <row r="6202">
          <cell r="A6202" t="str">
            <v>88294</v>
          </cell>
          <cell r="B6202" t="str">
            <v>Operador de escavadeira com encargos complementares</v>
          </cell>
          <cell r="C6202" t="str">
            <v>h</v>
          </cell>
          <cell r="D6202" t="str">
            <v>26,29</v>
          </cell>
        </row>
        <row r="6203">
          <cell r="A6203" t="str">
            <v>88295</v>
          </cell>
          <cell r="B6203" t="str">
            <v>Operador de guincho com encargos complementares</v>
          </cell>
          <cell r="C6203" t="str">
            <v>h</v>
          </cell>
          <cell r="D6203" t="str">
            <v>21,77</v>
          </cell>
        </row>
        <row r="6204">
          <cell r="A6204" t="str">
            <v>88296</v>
          </cell>
          <cell r="B6204" t="str">
            <v>Operador de guindaste com encargos complementares</v>
          </cell>
          <cell r="C6204" t="str">
            <v>h</v>
          </cell>
          <cell r="D6204" t="str">
            <v>36,99</v>
          </cell>
        </row>
        <row r="6205">
          <cell r="A6205" t="str">
            <v>88297</v>
          </cell>
          <cell r="B6205" t="str">
            <v>Operador de máquinas e equipamentos com encargos complementares</v>
          </cell>
          <cell r="C6205" t="str">
            <v>h</v>
          </cell>
          <cell r="D6205" t="str">
            <v>25,09</v>
          </cell>
        </row>
        <row r="6206">
          <cell r="A6206" t="str">
            <v>88298</v>
          </cell>
          <cell r="B6206" t="str">
            <v>Operador de martelete ou marteleteiro com encargos complementares</v>
          </cell>
          <cell r="C6206" t="str">
            <v>h</v>
          </cell>
          <cell r="D6206" t="str">
            <v>14,49</v>
          </cell>
        </row>
        <row r="6207">
          <cell r="A6207" t="str">
            <v>88299</v>
          </cell>
          <cell r="B6207" t="str">
            <v>Operador de moto-escreiper com encargos complementares</v>
          </cell>
          <cell r="C6207" t="str">
            <v>h</v>
          </cell>
          <cell r="D6207" t="str">
            <v>24,64</v>
          </cell>
        </row>
        <row r="6208">
          <cell r="A6208" t="str">
            <v>88300</v>
          </cell>
          <cell r="B6208" t="str">
            <v>Operador de motoniveladora com encargos complementares</v>
          </cell>
          <cell r="C6208" t="str">
            <v>h</v>
          </cell>
          <cell r="D6208" t="str">
            <v>29,28</v>
          </cell>
        </row>
        <row r="6209">
          <cell r="A6209" t="str">
            <v>88301</v>
          </cell>
          <cell r="B6209" t="str">
            <v>Operador de pá carregadeira com encargos complementares</v>
          </cell>
          <cell r="C6209" t="str">
            <v>h</v>
          </cell>
          <cell r="D6209" t="str">
            <v>23,93</v>
          </cell>
        </row>
        <row r="6210">
          <cell r="A6210" t="str">
            <v>88302</v>
          </cell>
          <cell r="B6210" t="str">
            <v>Operador de pavimentadora com encargos complementares</v>
          </cell>
          <cell r="C6210" t="str">
            <v>h</v>
          </cell>
          <cell r="D6210" t="str">
            <v>25,32</v>
          </cell>
        </row>
        <row r="6211">
          <cell r="A6211" t="str">
            <v>88303</v>
          </cell>
          <cell r="B6211" t="str">
            <v>Operador de rolo compactador com encargos complementares</v>
          </cell>
          <cell r="C6211" t="str">
            <v>h</v>
          </cell>
          <cell r="D6211" t="str">
            <v>20,11</v>
          </cell>
        </row>
        <row r="6212">
          <cell r="A6212" t="str">
            <v>88304</v>
          </cell>
          <cell r="B6212" t="str">
            <v>Operador de usina de asfalto, de solos ou de concreto com encargos complementares</v>
          </cell>
          <cell r="C6212" t="str">
            <v>h</v>
          </cell>
          <cell r="D6212" t="str">
            <v>22,34</v>
          </cell>
        </row>
        <row r="6213">
          <cell r="A6213" t="str">
            <v>88306</v>
          </cell>
          <cell r="B6213" t="str">
            <v>Operador jato de areia ou jatista com encargos complementares</v>
          </cell>
          <cell r="C6213" t="str">
            <v>h</v>
          </cell>
          <cell r="D6213" t="str">
            <v>29,19</v>
          </cell>
        </row>
        <row r="6214">
          <cell r="A6214" t="str">
            <v>88307</v>
          </cell>
          <cell r="B6214" t="str">
            <v>Operador para bate estacas com encargos complementares</v>
          </cell>
          <cell r="C6214" t="str">
            <v>h</v>
          </cell>
          <cell r="D6214" t="str">
            <v>26,36</v>
          </cell>
        </row>
        <row r="6215">
          <cell r="A6215" t="str">
            <v>88308</v>
          </cell>
          <cell r="B6215" t="str">
            <v>Pastilheiro com encargos complementares</v>
          </cell>
          <cell r="C6215" t="str">
            <v>h</v>
          </cell>
          <cell r="D6215" t="str">
            <v>22,07</v>
          </cell>
        </row>
        <row r="6216">
          <cell r="A6216" t="str">
            <v>88309</v>
          </cell>
          <cell r="B6216" t="str">
            <v>Pedreiro com encargos complementares</v>
          </cell>
          <cell r="C6216" t="str">
            <v>h</v>
          </cell>
          <cell r="D6216" t="str">
            <v>21,33</v>
          </cell>
        </row>
        <row r="6217">
          <cell r="A6217" t="str">
            <v>88310</v>
          </cell>
          <cell r="B6217" t="str">
            <v>Pintor com encargos complementares</v>
          </cell>
          <cell r="C6217" t="str">
            <v>h</v>
          </cell>
          <cell r="D6217" t="str">
            <v>21,24</v>
          </cell>
        </row>
        <row r="6218">
          <cell r="A6218" t="str">
            <v>88311</v>
          </cell>
          <cell r="B6218" t="str">
            <v>Pintor de letreiros com encargos complementares</v>
          </cell>
          <cell r="C6218" t="str">
            <v>h</v>
          </cell>
          <cell r="D6218" t="str">
            <v>26,49</v>
          </cell>
        </row>
        <row r="6219">
          <cell r="A6219" t="str">
            <v>88312</v>
          </cell>
          <cell r="B6219" t="str">
            <v>Pintor para tinta epóxi com encargos complementares</v>
          </cell>
          <cell r="C6219" t="str">
            <v>h</v>
          </cell>
          <cell r="D6219" t="str">
            <v>22,48</v>
          </cell>
        </row>
        <row r="6220">
          <cell r="A6220" t="str">
            <v>88313</v>
          </cell>
          <cell r="B6220" t="str">
            <v>Poceiro com encargos complementares</v>
          </cell>
          <cell r="C6220" t="str">
            <v>h</v>
          </cell>
          <cell r="D6220" t="str">
            <v>21,17</v>
          </cell>
        </row>
        <row r="6221">
          <cell r="A6221" t="str">
            <v>88314</v>
          </cell>
          <cell r="B6221" t="str">
            <v>Rasteleiro com encargos complementares</v>
          </cell>
          <cell r="C6221" t="str">
            <v>h</v>
          </cell>
          <cell r="D6221" t="str">
            <v>18,87</v>
          </cell>
        </row>
        <row r="6222">
          <cell r="A6222" t="str">
            <v>88315</v>
          </cell>
          <cell r="B6222" t="str">
            <v>Serralheiro com encargos complementares</v>
          </cell>
          <cell r="C6222" t="str">
            <v>h</v>
          </cell>
          <cell r="D6222" t="str">
            <v>21,20</v>
          </cell>
        </row>
        <row r="6223">
          <cell r="A6223" t="str">
            <v>88316</v>
          </cell>
          <cell r="B6223" t="str">
            <v>Servente com encargos complementares</v>
          </cell>
          <cell r="C6223" t="str">
            <v>h</v>
          </cell>
          <cell r="D6223" t="str">
            <v>15,05</v>
          </cell>
        </row>
        <row r="6224">
          <cell r="A6224" t="str">
            <v>88317</v>
          </cell>
          <cell r="B6224" t="str">
            <v>Soldador com encargos complementares</v>
          </cell>
          <cell r="C6224" t="str">
            <v>h</v>
          </cell>
          <cell r="D6224" t="str">
            <v>26,59</v>
          </cell>
        </row>
        <row r="6225">
          <cell r="A6225" t="str">
            <v>88318</v>
          </cell>
          <cell r="B6225" t="str">
            <v>Soldador a (para solda a ser testada com raios "x") com encargos complementares</v>
          </cell>
          <cell r="C6225" t="str">
            <v>h</v>
          </cell>
          <cell r="D6225" t="str">
            <v>28,53</v>
          </cell>
        </row>
        <row r="6226">
          <cell r="A6226" t="str">
            <v>88320</v>
          </cell>
          <cell r="B6226" t="str">
            <v>Taqueador ou taqueiro com encargos complementares</v>
          </cell>
          <cell r="C6226" t="str">
            <v>h</v>
          </cell>
          <cell r="D6226" t="str">
            <v>24,97</v>
          </cell>
        </row>
        <row r="6227">
          <cell r="A6227" t="str">
            <v>88321</v>
          </cell>
          <cell r="B6227" t="str">
            <v>Técnico de laboratório com encargos complementares</v>
          </cell>
          <cell r="C6227" t="str">
            <v>h</v>
          </cell>
          <cell r="D6227" t="str">
            <v>47,15</v>
          </cell>
        </row>
        <row r="6228">
          <cell r="A6228" t="str">
            <v>88322</v>
          </cell>
          <cell r="B6228" t="str">
            <v>Técnico de sondagem com encargos complementares</v>
          </cell>
          <cell r="C6228" t="str">
            <v>h</v>
          </cell>
          <cell r="D6228" t="str">
            <v>28,67</v>
          </cell>
        </row>
        <row r="6229">
          <cell r="A6229" t="str">
            <v>88323</v>
          </cell>
          <cell r="B6229" t="str">
            <v>Telhadista com encargos complementares</v>
          </cell>
          <cell r="C6229" t="str">
            <v>h</v>
          </cell>
          <cell r="D6229" t="str">
            <v>19,25</v>
          </cell>
        </row>
        <row r="6230">
          <cell r="A6230" t="str">
            <v>88324</v>
          </cell>
          <cell r="B6230" t="str">
            <v>Tratorista com encargos complementares</v>
          </cell>
          <cell r="C6230" t="str">
            <v>h</v>
          </cell>
          <cell r="D6230" t="str">
            <v>27,71</v>
          </cell>
        </row>
        <row r="6231">
          <cell r="A6231" t="str">
            <v>88325</v>
          </cell>
          <cell r="B6231" t="str">
            <v>Vidraceiro com encargos complementares</v>
          </cell>
          <cell r="C6231" t="str">
            <v>h</v>
          </cell>
          <cell r="D6231" t="str">
            <v>20,47</v>
          </cell>
        </row>
        <row r="6232">
          <cell r="A6232" t="str">
            <v>88326</v>
          </cell>
          <cell r="B6232" t="str">
            <v>Vigia noturno com encargos complementares</v>
          </cell>
          <cell r="C6232" t="str">
            <v>h</v>
          </cell>
          <cell r="D6232" t="str">
            <v>16,63</v>
          </cell>
        </row>
        <row r="6233">
          <cell r="A6233" t="str">
            <v>88377</v>
          </cell>
          <cell r="B6233" t="str">
            <v>Operador de betoneira estacionária/misturador com encargos complementares</v>
          </cell>
          <cell r="C6233" t="str">
            <v>h</v>
          </cell>
          <cell r="D6233" t="str">
            <v>19,96</v>
          </cell>
        </row>
        <row r="6234">
          <cell r="A6234" t="str">
            <v>88441</v>
          </cell>
          <cell r="B6234" t="str">
            <v>Jardineiro com encargos complementares</v>
          </cell>
          <cell r="C6234" t="str">
            <v>h</v>
          </cell>
          <cell r="D6234" t="str">
            <v>20,57</v>
          </cell>
        </row>
        <row r="6235">
          <cell r="A6235" t="str">
            <v>88597</v>
          </cell>
          <cell r="B6235" t="str">
            <v>Desenhista detalhista com encargos complementares</v>
          </cell>
          <cell r="C6235" t="str">
            <v>h</v>
          </cell>
          <cell r="D6235" t="str">
            <v>46,46</v>
          </cell>
        </row>
        <row r="6236">
          <cell r="A6236" t="str">
            <v>90766</v>
          </cell>
          <cell r="B6236" t="str">
            <v>Almoxarife com encargos complementares</v>
          </cell>
          <cell r="C6236" t="str">
            <v>h</v>
          </cell>
          <cell r="D6236" t="str">
            <v>27,11</v>
          </cell>
        </row>
        <row r="6237">
          <cell r="A6237" t="str">
            <v>90767</v>
          </cell>
          <cell r="B6237" t="str">
            <v>Apontador ou apropriador com encargos complementares</v>
          </cell>
          <cell r="C6237" t="str">
            <v>h</v>
          </cell>
          <cell r="D6237" t="str">
            <v>28,43</v>
          </cell>
        </row>
        <row r="6238">
          <cell r="A6238" t="str">
            <v>90768</v>
          </cell>
          <cell r="B6238" t="str">
            <v>Arquiteto de obra junior com encargos complementares</v>
          </cell>
          <cell r="C6238" t="str">
            <v>h</v>
          </cell>
          <cell r="D6238" t="str">
            <v>62,33</v>
          </cell>
        </row>
        <row r="6239">
          <cell r="A6239" t="str">
            <v>90769</v>
          </cell>
          <cell r="B6239" t="str">
            <v>Arquiteto de obra pleno com encargos complementares</v>
          </cell>
          <cell r="C6239" t="str">
            <v>h</v>
          </cell>
          <cell r="D6239" t="str">
            <v>88,36</v>
          </cell>
        </row>
        <row r="6240">
          <cell r="A6240" t="str">
            <v>90770</v>
          </cell>
          <cell r="B6240" t="str">
            <v>Arquiteto de obra senior com encargos complementares</v>
          </cell>
          <cell r="C6240" t="str">
            <v>h</v>
          </cell>
          <cell r="D6240" t="str">
            <v>116,69</v>
          </cell>
        </row>
        <row r="6241">
          <cell r="A6241" t="str">
            <v>90771</v>
          </cell>
          <cell r="B6241" t="str">
            <v>Auxiliar de desenhista com encargos complementares</v>
          </cell>
          <cell r="C6241" t="str">
            <v>h</v>
          </cell>
          <cell r="D6241" t="str">
            <v>33,02</v>
          </cell>
        </row>
        <row r="6242">
          <cell r="A6242" t="str">
            <v>90772</v>
          </cell>
          <cell r="B6242" t="str">
            <v>Auxiliar de escritorio com encargos complementares</v>
          </cell>
          <cell r="C6242" t="str">
            <v>h</v>
          </cell>
          <cell r="D6242" t="str">
            <v>20,81</v>
          </cell>
        </row>
        <row r="6243">
          <cell r="A6243" t="str">
            <v>90773</v>
          </cell>
          <cell r="B6243" t="str">
            <v>Desenhista copista com encargos complementares</v>
          </cell>
          <cell r="C6243" t="str">
            <v>h</v>
          </cell>
          <cell r="D6243" t="str">
            <v>28,09</v>
          </cell>
        </row>
        <row r="6244">
          <cell r="A6244" t="str">
            <v>90775</v>
          </cell>
          <cell r="B6244" t="str">
            <v>Desenhista projetista com encargos complementares</v>
          </cell>
          <cell r="C6244" t="str">
            <v>h</v>
          </cell>
          <cell r="D6244" t="str">
            <v>33,22</v>
          </cell>
        </row>
        <row r="6245">
          <cell r="A6245" t="str">
            <v>90776</v>
          </cell>
          <cell r="B6245" t="str">
            <v>Encarregado geral com encargos complementares</v>
          </cell>
          <cell r="C6245" t="str">
            <v>h</v>
          </cell>
          <cell r="D6245" t="str">
            <v>27,61</v>
          </cell>
        </row>
        <row r="6246">
          <cell r="A6246" t="str">
            <v>90777</v>
          </cell>
          <cell r="B6246" t="str">
            <v>Engenheiro civil de obra junior com encargos complementares</v>
          </cell>
          <cell r="C6246" t="str">
            <v>h</v>
          </cell>
          <cell r="D6246" t="str">
            <v>84,86</v>
          </cell>
        </row>
        <row r="6247">
          <cell r="A6247" t="str">
            <v>90778</v>
          </cell>
          <cell r="B6247" t="str">
            <v>Engenheiro civil de obra pleno com encargos complementares</v>
          </cell>
          <cell r="C6247" t="str">
            <v>h</v>
          </cell>
          <cell r="D6247" t="str">
            <v>96,51</v>
          </cell>
        </row>
        <row r="6248">
          <cell r="A6248" t="str">
            <v>90779</v>
          </cell>
          <cell r="B6248" t="str">
            <v>Engenheiro civil de obra senior com encargos complementares</v>
          </cell>
          <cell r="C6248" t="str">
            <v>h</v>
          </cell>
          <cell r="D6248" t="str">
            <v>131,79</v>
          </cell>
        </row>
        <row r="6249">
          <cell r="A6249" t="str">
            <v>90780</v>
          </cell>
          <cell r="B6249" t="str">
            <v>Mestre de obras com encargos complementares</v>
          </cell>
          <cell r="C6249" t="str">
            <v>h</v>
          </cell>
          <cell r="D6249" t="str">
            <v>37,02</v>
          </cell>
        </row>
        <row r="6250">
          <cell r="A6250" t="str">
            <v>90781</v>
          </cell>
          <cell r="B6250" t="str">
            <v>Topografo com encargos complementares</v>
          </cell>
          <cell r="C6250" t="str">
            <v>h</v>
          </cell>
          <cell r="D6250" t="str">
            <v>29,02</v>
          </cell>
        </row>
        <row r="6251">
          <cell r="A6251" t="str">
            <v>91677</v>
          </cell>
          <cell r="B6251" t="str">
            <v>Engenheiro eletricista com encargos complementares</v>
          </cell>
          <cell r="C6251" t="str">
            <v>h</v>
          </cell>
          <cell r="D6251" t="str">
            <v>91,51</v>
          </cell>
        </row>
        <row r="6252">
          <cell r="A6252" t="str">
            <v>91678</v>
          </cell>
          <cell r="B6252" t="str">
            <v>Engenheiro sanitarista com encargos complementares</v>
          </cell>
          <cell r="C6252" t="str">
            <v>h</v>
          </cell>
          <cell r="D6252" t="str">
            <v>86,20</v>
          </cell>
        </row>
        <row r="6253">
          <cell r="A6253" t="str">
            <v>93556</v>
          </cell>
          <cell r="B6253" t="str">
            <v>Ferramentas (encargos complementares) - mensalista</v>
          </cell>
          <cell r="C6253" t="str">
            <v>mes</v>
          </cell>
          <cell r="D6253" t="str">
            <v>90,21</v>
          </cell>
        </row>
        <row r="6254">
          <cell r="A6254" t="str">
            <v>93557</v>
          </cell>
          <cell r="B6254" t="str">
            <v>Epi (encargos complementares) - mensalista</v>
          </cell>
          <cell r="C6254" t="str">
            <v>mes</v>
          </cell>
          <cell r="D6254" t="str">
            <v>151,26</v>
          </cell>
        </row>
        <row r="6255">
          <cell r="A6255" t="str">
            <v>93558</v>
          </cell>
          <cell r="B6255" t="str">
            <v>Motorista de caminhao com encargos complementares</v>
          </cell>
          <cell r="C6255" t="str">
            <v>mes</v>
          </cell>
          <cell r="D6255" t="str">
            <v>4.513,69</v>
          </cell>
        </row>
        <row r="6256">
          <cell r="A6256" t="str">
            <v>93559</v>
          </cell>
          <cell r="B6256" t="str">
            <v>Desenhista detalhista com encargos complementares</v>
          </cell>
          <cell r="C6256" t="str">
            <v>mes</v>
          </cell>
          <cell r="D6256" t="str">
            <v>4.798,28</v>
          </cell>
        </row>
        <row r="6257">
          <cell r="A6257" t="str">
            <v>93560</v>
          </cell>
          <cell r="B6257" t="str">
            <v>Desenhista copista com encargos complementares</v>
          </cell>
          <cell r="C6257" t="str">
            <v>mes</v>
          </cell>
          <cell r="D6257" t="str">
            <v>3.028,95</v>
          </cell>
        </row>
        <row r="6258">
          <cell r="A6258" t="str">
            <v>93561</v>
          </cell>
          <cell r="B6258" t="str">
            <v>Desenhista projetista com encargos complementares</v>
          </cell>
          <cell r="C6258" t="str">
            <v>mes</v>
          </cell>
          <cell r="D6258" t="str">
            <v>3.721,13</v>
          </cell>
        </row>
        <row r="6259">
          <cell r="A6259" t="str">
            <v>93562</v>
          </cell>
          <cell r="B6259" t="str">
            <v>Auxiliar de desenhista com encargos complementares</v>
          </cell>
          <cell r="C6259" t="str">
            <v>mes</v>
          </cell>
          <cell r="D6259" t="str">
            <v>3.502,84</v>
          </cell>
        </row>
        <row r="6260">
          <cell r="A6260" t="str">
            <v>93563</v>
          </cell>
          <cell r="B6260" t="str">
            <v>Almoxarife com encargos complementares</v>
          </cell>
          <cell r="C6260" t="str">
            <v>mes</v>
          </cell>
          <cell r="D6260" t="str">
            <v>4.815,45</v>
          </cell>
        </row>
        <row r="6261">
          <cell r="A6261" t="str">
            <v>93564</v>
          </cell>
          <cell r="B6261" t="str">
            <v>Apontador ou apropriador com encargos complementares</v>
          </cell>
          <cell r="C6261" t="str">
            <v>mes</v>
          </cell>
          <cell r="D6261" t="str">
            <v>5.037,75</v>
          </cell>
        </row>
        <row r="6262">
          <cell r="A6262" t="str">
            <v>93565</v>
          </cell>
          <cell r="B6262" t="str">
            <v>Engenheiro civil de obra junior com encargos complementares</v>
          </cell>
          <cell r="C6262" t="str">
            <v>mes</v>
          </cell>
          <cell r="D6262" t="str">
            <v>14.901,51</v>
          </cell>
        </row>
        <row r="6263">
          <cell r="A6263" t="str">
            <v>93566</v>
          </cell>
          <cell r="B6263" t="str">
            <v>Auxiliar de escritorio com encargos complementares</v>
          </cell>
          <cell r="C6263" t="str">
            <v>mes</v>
          </cell>
          <cell r="D6263" t="str">
            <v>3.706,65</v>
          </cell>
        </row>
        <row r="6264">
          <cell r="A6264" t="str">
            <v>93567</v>
          </cell>
          <cell r="B6264" t="str">
            <v>Engenheiro civil de obra pleno com encargos complementares</v>
          </cell>
          <cell r="C6264" t="str">
            <v>mes</v>
          </cell>
          <cell r="D6264" t="str">
            <v>16.949,81</v>
          </cell>
        </row>
        <row r="6265">
          <cell r="A6265" t="str">
            <v>93568</v>
          </cell>
          <cell r="B6265" t="str">
            <v>Engenheiro civil de obra senior com encargos complementares</v>
          </cell>
          <cell r="C6265" t="str">
            <v>mes</v>
          </cell>
          <cell r="D6265" t="str">
            <v>23.140,23</v>
          </cell>
        </row>
        <row r="6266">
          <cell r="A6266" t="str">
            <v>93569</v>
          </cell>
          <cell r="B6266" t="str">
            <v>Arquiteto junior com encargos complementares</v>
          </cell>
          <cell r="C6266" t="str">
            <v>mes</v>
          </cell>
          <cell r="D6266" t="str">
            <v>10.961,87</v>
          </cell>
        </row>
        <row r="6267">
          <cell r="A6267" t="str">
            <v>93570</v>
          </cell>
          <cell r="B6267" t="str">
            <v>Arquiteto pleno com encargos complementares</v>
          </cell>
          <cell r="C6267" t="str">
            <v>mes</v>
          </cell>
          <cell r="D6267" t="str">
            <v>15.536,41</v>
          </cell>
        </row>
        <row r="6268">
          <cell r="A6268" t="str">
            <v>93571</v>
          </cell>
          <cell r="B6268" t="str">
            <v>Arquiteto senior com encargos complementares</v>
          </cell>
          <cell r="C6268" t="str">
            <v>mes</v>
          </cell>
          <cell r="D6268" t="str">
            <v>20.514,47</v>
          </cell>
        </row>
        <row r="6269">
          <cell r="A6269" t="str">
            <v>93572</v>
          </cell>
          <cell r="B6269" t="str">
            <v>Encarregado geral de obras com encargos complementares</v>
          </cell>
          <cell r="C6269" t="str">
            <v>mes</v>
          </cell>
          <cell r="D6269" t="str">
            <v>4.891,16</v>
          </cell>
        </row>
        <row r="6270">
          <cell r="A6270" t="str">
            <v>94295</v>
          </cell>
          <cell r="B6270" t="str">
            <v>Mestre de obras com encargos complementares</v>
          </cell>
          <cell r="C6270" t="str">
            <v>mes</v>
          </cell>
          <cell r="D6270" t="str">
            <v>6.499,10</v>
          </cell>
        </row>
        <row r="6271">
          <cell r="A6271" t="str">
            <v>94296</v>
          </cell>
          <cell r="B6271" t="str">
            <v>Topografo com encargos complementares</v>
          </cell>
          <cell r="C6271" t="str">
            <v>mes</v>
          </cell>
          <cell r="D6271" t="str">
            <v>5.365,90</v>
          </cell>
        </row>
        <row r="6272">
          <cell r="A6272" t="str">
            <v>95308</v>
          </cell>
          <cell r="B6272" t="str">
            <v>Curso de capacitação para ajudante de armador (encargos complementares) - horista</v>
          </cell>
          <cell r="C6272" t="str">
            <v>h</v>
          </cell>
          <cell r="D6272" t="str">
            <v>0,10</v>
          </cell>
        </row>
        <row r="6273">
          <cell r="A6273" t="str">
            <v>95309</v>
          </cell>
          <cell r="B6273" t="str">
            <v>Curso de capacitação para ajudante de carpinteiro (encargos complementares) - horista</v>
          </cell>
          <cell r="C6273" t="str">
            <v>h</v>
          </cell>
          <cell r="D6273" t="str">
            <v>0,15</v>
          </cell>
        </row>
        <row r="6274">
          <cell r="A6274" t="str">
            <v>95310</v>
          </cell>
          <cell r="B6274" t="str">
            <v>Curso de capacitação para ajudante de estrutura metálica (encargos complementares) - horista</v>
          </cell>
          <cell r="C6274" t="str">
            <v>h</v>
          </cell>
          <cell r="D6274" t="str">
            <v>0,12</v>
          </cell>
        </row>
        <row r="6275">
          <cell r="A6275" t="str">
            <v>95311</v>
          </cell>
          <cell r="B6275" t="str">
            <v>Curso de capacitação para ajudante de operação em geral (encargos complementares) - horista</v>
          </cell>
          <cell r="C6275" t="str">
            <v>h</v>
          </cell>
          <cell r="D6275" t="str">
            <v>0,10</v>
          </cell>
        </row>
        <row r="6276">
          <cell r="A6276" t="str">
            <v>95312</v>
          </cell>
          <cell r="B6276" t="str">
            <v>Curso de capacitação para ajudante de pedreiro (encargos complementares) - horista</v>
          </cell>
          <cell r="C6276" t="str">
            <v>h</v>
          </cell>
          <cell r="D6276" t="str">
            <v>0,12</v>
          </cell>
        </row>
        <row r="6277">
          <cell r="A6277" t="str">
            <v>95313</v>
          </cell>
          <cell r="B6277" t="str">
            <v>Curso de capacitação para ajudante especializado (encargos complementares) - horista</v>
          </cell>
          <cell r="C6277" t="str">
            <v>h</v>
          </cell>
          <cell r="D6277" t="str">
            <v>0,12</v>
          </cell>
        </row>
        <row r="6278">
          <cell r="A6278" t="str">
            <v>95314</v>
          </cell>
          <cell r="B6278" t="str">
            <v>Curso de capacitação para armador (encargos complementares) - horista</v>
          </cell>
          <cell r="C6278" t="str">
            <v>h</v>
          </cell>
          <cell r="D6278" t="str">
            <v>0,15</v>
          </cell>
        </row>
        <row r="6279">
          <cell r="A6279" t="str">
            <v>95315</v>
          </cell>
          <cell r="B6279" t="str">
            <v>Curso de capacitação para assentador de tubos (encargos complementares) - horista</v>
          </cell>
          <cell r="C6279" t="str">
            <v>h</v>
          </cell>
          <cell r="D6279" t="str">
            <v>0,24</v>
          </cell>
        </row>
        <row r="6280">
          <cell r="A6280" t="str">
            <v>95316</v>
          </cell>
          <cell r="B6280" t="str">
            <v>Curso de capacitação para auxiliar de eletricista (encargos complementares) - horista</v>
          </cell>
          <cell r="C6280" t="str">
            <v>h</v>
          </cell>
          <cell r="D6280" t="str">
            <v>0,35</v>
          </cell>
        </row>
        <row r="6281">
          <cell r="A6281" t="str">
            <v>95317</v>
          </cell>
          <cell r="B6281" t="str">
            <v>Curso de capacitação para auxiliar de encanador ou bombeiro hidráulico (encargos complementares) - horista</v>
          </cell>
          <cell r="C6281" t="str">
            <v>h</v>
          </cell>
          <cell r="D6281" t="str">
            <v>0,16</v>
          </cell>
        </row>
        <row r="6282">
          <cell r="A6282" t="str">
            <v>95318</v>
          </cell>
          <cell r="B6282" t="str">
            <v>Curso de capacitação para auxiliar de laboratório (encargos complementares) - horista</v>
          </cell>
          <cell r="C6282" t="str">
            <v>h</v>
          </cell>
          <cell r="D6282" t="str">
            <v>0,16</v>
          </cell>
        </row>
        <row r="6283">
          <cell r="A6283" t="str">
            <v>95319</v>
          </cell>
          <cell r="B6283" t="str">
            <v>Curso de capacitação para auxiliar de mecânico (encargos complementares) - horista</v>
          </cell>
          <cell r="C6283" t="str">
            <v>h</v>
          </cell>
          <cell r="D6283" t="str">
            <v>0,13</v>
          </cell>
        </row>
        <row r="6284">
          <cell r="A6284" t="str">
            <v>95320</v>
          </cell>
          <cell r="B6284" t="str">
            <v>Curso de capacitação para auxiliar de serralheiro (encargos complementares) - horista</v>
          </cell>
          <cell r="C6284" t="str">
            <v>h</v>
          </cell>
          <cell r="D6284" t="str">
            <v>0,11</v>
          </cell>
        </row>
        <row r="6285">
          <cell r="A6285" t="str">
            <v>95321</v>
          </cell>
          <cell r="B6285" t="str">
            <v>Curso de capacitação para auxiliar de serviços gerais (encargos complementares) - horista</v>
          </cell>
          <cell r="C6285" t="str">
            <v>h</v>
          </cell>
          <cell r="D6285" t="str">
            <v>0,10</v>
          </cell>
        </row>
        <row r="6286">
          <cell r="A6286" t="str">
            <v>95322</v>
          </cell>
          <cell r="B6286" t="str">
            <v>Curso de capacitação para auxiliar de topógrafo (encargos complementares) - horista</v>
          </cell>
          <cell r="C6286" t="str">
            <v>h</v>
          </cell>
          <cell r="D6286" t="str">
            <v>0,06</v>
          </cell>
        </row>
        <row r="6287">
          <cell r="A6287" t="str">
            <v>95323</v>
          </cell>
          <cell r="B6287" t="str">
            <v>Curso de capacitação para auxiliar técnico de engenharia (encargos complementares) - horista</v>
          </cell>
          <cell r="C6287" t="str">
            <v>h</v>
          </cell>
          <cell r="D6287" t="str">
            <v>0,21</v>
          </cell>
        </row>
        <row r="6288">
          <cell r="A6288" t="str">
            <v>95324</v>
          </cell>
          <cell r="B6288" t="str">
            <v>Curso de capacitação para azulejista ou ladrilhista (encargos complementares) - horista</v>
          </cell>
          <cell r="C6288" t="str">
            <v>h</v>
          </cell>
          <cell r="D6288" t="str">
            <v>0,20</v>
          </cell>
        </row>
        <row r="6289">
          <cell r="A6289" t="str">
            <v>95325</v>
          </cell>
          <cell r="B6289" t="str">
            <v>Curso de capacitação para blaster, dinamitador ou cabo de fogo (encargos complementares) - horista</v>
          </cell>
          <cell r="C6289" t="str">
            <v>h</v>
          </cell>
          <cell r="D6289" t="str">
            <v>0,27</v>
          </cell>
        </row>
        <row r="6290">
          <cell r="A6290" t="str">
            <v>95326</v>
          </cell>
          <cell r="B6290" t="str">
            <v>Curso de capacitação para cadastrista de redes de agua e esgoto (encargos complementares) - horista</v>
          </cell>
          <cell r="C6290" t="str">
            <v>h</v>
          </cell>
          <cell r="D6290" t="str">
            <v>0,06</v>
          </cell>
        </row>
        <row r="6291">
          <cell r="A6291" t="str">
            <v>95327</v>
          </cell>
          <cell r="B6291" t="str">
            <v>Curso de capacitação para calafetador/calafate (encargos complementares) - horista</v>
          </cell>
          <cell r="C6291" t="str">
            <v>h</v>
          </cell>
          <cell r="D6291" t="str">
            <v>0,23</v>
          </cell>
        </row>
        <row r="6292">
          <cell r="A6292" t="str">
            <v>95328</v>
          </cell>
          <cell r="B6292" t="str">
            <v>Curso de capacitação para calceteiro (encargos complementares) - horista</v>
          </cell>
          <cell r="C6292" t="str">
            <v>h</v>
          </cell>
          <cell r="D6292" t="str">
            <v>0,13</v>
          </cell>
        </row>
        <row r="6293">
          <cell r="A6293" t="str">
            <v>95329</v>
          </cell>
          <cell r="B6293" t="str">
            <v>Curso de capacitação para carpinteiro de esquadria (encargos complementares) - horista</v>
          </cell>
          <cell r="C6293" t="str">
            <v>h</v>
          </cell>
          <cell r="D6293" t="str">
            <v>0,16</v>
          </cell>
        </row>
        <row r="6294">
          <cell r="A6294" t="str">
            <v>95330</v>
          </cell>
          <cell r="B6294" t="str">
            <v>Curso de capacitação para carpinteiro de fôrmas (encargos complementares) - horista</v>
          </cell>
          <cell r="C6294" t="str">
            <v>h</v>
          </cell>
          <cell r="D6294" t="str">
            <v>0,15</v>
          </cell>
        </row>
        <row r="6295">
          <cell r="A6295" t="str">
            <v>95331</v>
          </cell>
          <cell r="B6295" t="str">
            <v>Curso de capacitação para cavouqueiro ou operador perfuratriz/rompedor (encargos complementares) - horista</v>
          </cell>
          <cell r="C6295" t="str">
            <v>h</v>
          </cell>
          <cell r="D6295" t="str">
            <v>0,12</v>
          </cell>
        </row>
        <row r="6296">
          <cell r="A6296" t="str">
            <v>95332</v>
          </cell>
          <cell r="B6296" t="str">
            <v>Curso de capacitação para eletricista (encargos complementares) - horista</v>
          </cell>
          <cell r="C6296" t="str">
            <v>h</v>
          </cell>
          <cell r="D6296" t="str">
            <v>0,50</v>
          </cell>
        </row>
        <row r="6297">
          <cell r="A6297" t="str">
            <v>95333</v>
          </cell>
          <cell r="B6297" t="str">
            <v>Curso de capacitação para eletricista industrial (encargos complementares) - horista</v>
          </cell>
          <cell r="C6297" t="str">
            <v>h</v>
          </cell>
          <cell r="D6297" t="str">
            <v>0,56</v>
          </cell>
        </row>
        <row r="6298">
          <cell r="A6298" t="str">
            <v>95334</v>
          </cell>
          <cell r="B6298" t="str">
            <v>Curso de capacitação para eletrotécnico (encargos complementares) - horista</v>
          </cell>
          <cell r="C6298" t="str">
            <v>h</v>
          </cell>
          <cell r="D6298" t="str">
            <v>0,50</v>
          </cell>
        </row>
        <row r="6299">
          <cell r="A6299" t="str">
            <v>95335</v>
          </cell>
          <cell r="B6299" t="str">
            <v>Curso de capacitação para encanador ou bombeiro hidráulico (encargos complementares) - horista</v>
          </cell>
          <cell r="C6299" t="str">
            <v>h</v>
          </cell>
          <cell r="D6299" t="str">
            <v>0,22</v>
          </cell>
        </row>
        <row r="6300">
          <cell r="A6300" t="str">
            <v>95336</v>
          </cell>
          <cell r="B6300" t="str">
            <v>Curso de capacitação para estucador (encargos complementares) - horista</v>
          </cell>
          <cell r="C6300" t="str">
            <v>h</v>
          </cell>
          <cell r="D6300" t="str">
            <v>0,15</v>
          </cell>
        </row>
        <row r="6301">
          <cell r="A6301" t="str">
            <v>95337</v>
          </cell>
          <cell r="B6301" t="str">
            <v>Curso de capacitação para gesseiro (encargos complementares) - horista</v>
          </cell>
          <cell r="C6301" t="str">
            <v>h</v>
          </cell>
          <cell r="D6301" t="str">
            <v>0,11</v>
          </cell>
        </row>
        <row r="6302">
          <cell r="A6302" t="str">
            <v>95338</v>
          </cell>
          <cell r="B6302" t="str">
            <v>Curso de capacitação para impermeabilizador (encargos complementares) - horista</v>
          </cell>
          <cell r="C6302" t="str">
            <v>h</v>
          </cell>
          <cell r="D6302" t="str">
            <v>0,25</v>
          </cell>
        </row>
        <row r="6303">
          <cell r="A6303" t="str">
            <v>95339</v>
          </cell>
          <cell r="B6303" t="str">
            <v>Curso de capacitação para maçariqueiro (encargos complementares) - horista</v>
          </cell>
          <cell r="C6303" t="str">
            <v>h</v>
          </cell>
          <cell r="D6303" t="str">
            <v>0,29</v>
          </cell>
        </row>
        <row r="6304">
          <cell r="A6304" t="str">
            <v>95340</v>
          </cell>
          <cell r="B6304" t="str">
            <v>Curso de capacitação para marceneiro (encargos complementares) - horista</v>
          </cell>
          <cell r="C6304" t="str">
            <v>h</v>
          </cell>
          <cell r="D6304" t="str">
            <v>0,19</v>
          </cell>
        </row>
        <row r="6305">
          <cell r="A6305" t="str">
            <v>95341</v>
          </cell>
          <cell r="B6305" t="str">
            <v>Curso de capacitação para marmorista/graniteiro (encargos complementares) - horista</v>
          </cell>
          <cell r="C6305" t="str">
            <v>h</v>
          </cell>
          <cell r="D6305" t="str">
            <v>0,20</v>
          </cell>
        </row>
        <row r="6306">
          <cell r="A6306" t="str">
            <v>95342</v>
          </cell>
          <cell r="B6306" t="str">
            <v>Curso de capacitação para mecânico de equipamentos pesados (encargos complementares) - horista</v>
          </cell>
          <cell r="C6306" t="str">
            <v>h</v>
          </cell>
          <cell r="D6306" t="str">
            <v>0,16</v>
          </cell>
        </row>
        <row r="6307">
          <cell r="A6307" t="str">
            <v>95343</v>
          </cell>
          <cell r="B6307" t="str">
            <v>Curso de capacitação para montador  de tubo aço/equipamentos (encargos complementares) - horista</v>
          </cell>
          <cell r="C6307" t="str">
            <v>h</v>
          </cell>
          <cell r="D6307" t="str">
            <v>0,21</v>
          </cell>
        </row>
        <row r="6308">
          <cell r="A6308" t="str">
            <v>95344</v>
          </cell>
          <cell r="B6308" t="str">
            <v>Curso de capacitação para montador de estrutura metálica (encargos complementares) - horista</v>
          </cell>
          <cell r="C6308" t="str">
            <v>h</v>
          </cell>
          <cell r="D6308" t="str">
            <v>0,17</v>
          </cell>
        </row>
        <row r="6309">
          <cell r="A6309" t="str">
            <v>95345</v>
          </cell>
          <cell r="B6309" t="str">
            <v>Curso de capacitação para montador eletromecânico (encargos complementares) - horista</v>
          </cell>
          <cell r="C6309" t="str">
            <v>h</v>
          </cell>
          <cell r="D6309" t="str">
            <v>0,61</v>
          </cell>
        </row>
        <row r="6310">
          <cell r="A6310" t="str">
            <v>95346</v>
          </cell>
          <cell r="B6310" t="str">
            <v>Curso de capacitação para motorista de basculante (encargos complementares) - horista</v>
          </cell>
          <cell r="C6310" t="str">
            <v>h</v>
          </cell>
          <cell r="D6310" t="str">
            <v>0,06</v>
          </cell>
        </row>
        <row r="6311">
          <cell r="A6311" t="str">
            <v>95347</v>
          </cell>
          <cell r="B6311" t="str">
            <v>Curso de capacitação para motorista de caminhão (encargos complementares) - horista</v>
          </cell>
          <cell r="C6311" t="str">
            <v>h</v>
          </cell>
          <cell r="D6311" t="str">
            <v>0,07</v>
          </cell>
        </row>
        <row r="6312">
          <cell r="A6312" t="str">
            <v>95348</v>
          </cell>
          <cell r="B6312" t="str">
            <v>Curso de capacitação para motorista de caminhão e carreta (encargos complementares) - horista</v>
          </cell>
          <cell r="C6312" t="str">
            <v>h</v>
          </cell>
          <cell r="D6312" t="str">
            <v>0,09</v>
          </cell>
        </row>
        <row r="6313">
          <cell r="A6313" t="str">
            <v>95349</v>
          </cell>
          <cell r="B6313" t="str">
            <v>Curso de capacitação para motorista de veículo leve (encargos complementares) - horista</v>
          </cell>
          <cell r="C6313" t="str">
            <v>h</v>
          </cell>
          <cell r="D6313" t="str">
            <v>0,07</v>
          </cell>
        </row>
        <row r="6314">
          <cell r="A6314" t="str">
            <v>95350</v>
          </cell>
          <cell r="B6314" t="str">
            <v>Curso de capacitação para motorista de veículo pesado (encargos complementares) - horista</v>
          </cell>
          <cell r="C6314" t="str">
            <v>h</v>
          </cell>
          <cell r="D6314" t="str">
            <v>0,08</v>
          </cell>
        </row>
        <row r="6315">
          <cell r="A6315" t="str">
            <v>95351</v>
          </cell>
          <cell r="B6315" t="str">
            <v>Curso de capacitação para motorista operador de munck (encargos complementares) - horista</v>
          </cell>
          <cell r="C6315" t="str">
            <v>h</v>
          </cell>
          <cell r="D6315" t="str">
            <v>0,27</v>
          </cell>
        </row>
        <row r="6316">
          <cell r="A6316" t="str">
            <v>95352</v>
          </cell>
          <cell r="B6316" t="str">
            <v>Curso de capacitação para nivelador (encargos complementares) - horista</v>
          </cell>
          <cell r="C6316" t="str">
            <v>h</v>
          </cell>
          <cell r="D6316" t="str">
            <v>0,08</v>
          </cell>
        </row>
        <row r="6317">
          <cell r="A6317" t="str">
            <v>95354</v>
          </cell>
          <cell r="B6317" t="str">
            <v>Curso de capacitação para operador de betoneira (caminhão) (encargos complementares) - horista</v>
          </cell>
          <cell r="C6317" t="str">
            <v>h</v>
          </cell>
          <cell r="D6317" t="str">
            <v>0,10</v>
          </cell>
        </row>
        <row r="6318">
          <cell r="A6318" t="str">
            <v>95355</v>
          </cell>
          <cell r="B6318" t="str">
            <v>Curso de capacitação para operador de compressor ou compressorista (encargos complementares) - horista</v>
          </cell>
          <cell r="C6318" t="str">
            <v>h</v>
          </cell>
          <cell r="D6318" t="str">
            <v>0,12</v>
          </cell>
        </row>
        <row r="6319">
          <cell r="A6319" t="str">
            <v>95356</v>
          </cell>
          <cell r="B6319" t="str">
            <v>Curso de capacitação para operador de demarcadora de faixas (encargos complementares) - horista</v>
          </cell>
          <cell r="C6319" t="str">
            <v>h</v>
          </cell>
          <cell r="D6319" t="str">
            <v>0,13</v>
          </cell>
        </row>
        <row r="6320">
          <cell r="A6320" t="str">
            <v>95357</v>
          </cell>
          <cell r="B6320" t="str">
            <v>Curso de capacitação para operador de escavadeira (encargos complementares) - horista</v>
          </cell>
          <cell r="C6320" t="str">
            <v>h</v>
          </cell>
          <cell r="D6320" t="str">
            <v>0,20</v>
          </cell>
        </row>
        <row r="6321">
          <cell r="A6321" t="str">
            <v>95358</v>
          </cell>
          <cell r="B6321" t="str">
            <v>Curso de capacitação para operador de guincho (encargos complementares) - horista</v>
          </cell>
          <cell r="C6321" t="str">
            <v>h</v>
          </cell>
          <cell r="D6321" t="str">
            <v>0,22</v>
          </cell>
        </row>
        <row r="6322">
          <cell r="A6322" t="str">
            <v>95359</v>
          </cell>
          <cell r="B6322" t="str">
            <v>Curso de capacitação para operador de guindaste (encargos complementares) - horista</v>
          </cell>
          <cell r="C6322" t="str">
            <v>h</v>
          </cell>
          <cell r="D6322" t="str">
            <v>0,42</v>
          </cell>
        </row>
        <row r="6323">
          <cell r="A6323" t="str">
            <v>95360</v>
          </cell>
          <cell r="B6323" t="str">
            <v>Curso de capacitação para operador de máquinas e equipamentos (encargos complementares) - horista</v>
          </cell>
          <cell r="C6323" t="str">
            <v>h</v>
          </cell>
          <cell r="D6323" t="str">
            <v>0,19</v>
          </cell>
        </row>
        <row r="6324">
          <cell r="A6324" t="str">
            <v>95361</v>
          </cell>
          <cell r="B6324" t="str">
            <v>Curso de capacitação para operador de martelete ou marteleteiro (encargos complementares) - horista</v>
          </cell>
          <cell r="C6324" t="str">
            <v>h</v>
          </cell>
          <cell r="D6324" t="str">
            <v>0,06</v>
          </cell>
        </row>
        <row r="6325">
          <cell r="A6325" t="str">
            <v>95362</v>
          </cell>
          <cell r="B6325" t="str">
            <v>Curso de capacitação para operador de moto-escreiper (encargos complementares) - horista</v>
          </cell>
          <cell r="C6325" t="str">
            <v>h</v>
          </cell>
          <cell r="D6325" t="str">
            <v>0,13</v>
          </cell>
        </row>
        <row r="6326">
          <cell r="A6326" t="str">
            <v>95363</v>
          </cell>
          <cell r="B6326" t="str">
            <v>Curso de capacitação para operador de motoniveladora (encargos complementares) - horista</v>
          </cell>
          <cell r="C6326" t="str">
            <v>h</v>
          </cell>
          <cell r="D6326" t="str">
            <v>0,16</v>
          </cell>
        </row>
        <row r="6327">
          <cell r="A6327" t="str">
            <v>95364</v>
          </cell>
          <cell r="B6327" t="str">
            <v>Curso de capacitação para operador de pá carregadeira (encargos complementares) - horista</v>
          </cell>
          <cell r="C6327" t="str">
            <v>h</v>
          </cell>
          <cell r="D6327" t="str">
            <v>0,13</v>
          </cell>
        </row>
        <row r="6328">
          <cell r="A6328" t="str">
            <v>95365</v>
          </cell>
          <cell r="B6328" t="str">
            <v>Curso de capacitação para operador de pavimentadora (encargos complementares) - horista</v>
          </cell>
          <cell r="C6328" t="str">
            <v>h</v>
          </cell>
          <cell r="D6328" t="str">
            <v>0,14</v>
          </cell>
        </row>
        <row r="6329">
          <cell r="A6329" t="str">
            <v>95366</v>
          </cell>
          <cell r="B6329" t="str">
            <v>Curso de capacitação para operador de rolo compactador (encargos complementares) - horista</v>
          </cell>
          <cell r="C6329" t="str">
            <v>h</v>
          </cell>
          <cell r="D6329" t="str">
            <v>0,10</v>
          </cell>
        </row>
        <row r="6330">
          <cell r="A6330" t="str">
            <v>95367</v>
          </cell>
          <cell r="B6330" t="str">
            <v>Curso de capacitação para operador de usina de asfalto, de solos ou de concreto (encargos complementares) - horista</v>
          </cell>
          <cell r="C6330" t="str">
            <v>h</v>
          </cell>
          <cell r="D6330" t="str">
            <v>0,12</v>
          </cell>
        </row>
        <row r="6331">
          <cell r="A6331" t="str">
            <v>95368</v>
          </cell>
          <cell r="B6331" t="str">
            <v>Curso de capacitação para operador jato de areia ou jatista (encargos complementares) - horista</v>
          </cell>
          <cell r="C6331" t="str">
            <v>h</v>
          </cell>
          <cell r="D6331" t="str">
            <v>0,22</v>
          </cell>
        </row>
        <row r="6332">
          <cell r="A6332" t="str">
            <v>95369</v>
          </cell>
          <cell r="B6332" t="str">
            <v>Curso de capacitação para operador para bate estacas (encargos complementares) - horista</v>
          </cell>
          <cell r="C6332" t="str">
            <v>h</v>
          </cell>
          <cell r="D6332" t="str">
            <v>0,14</v>
          </cell>
        </row>
        <row r="6333">
          <cell r="A6333" t="str">
            <v>95370</v>
          </cell>
          <cell r="B6333" t="str">
            <v>Curso de capacitação para pastilheiro (encargos complementares) - horista</v>
          </cell>
          <cell r="C6333" t="str">
            <v>h</v>
          </cell>
          <cell r="D6333" t="str">
            <v>0,20</v>
          </cell>
        </row>
        <row r="6334">
          <cell r="A6334" t="str">
            <v>95371</v>
          </cell>
          <cell r="B6334" t="str">
            <v>Curso de capacitação para pedreiro (encargos complementares) - horista</v>
          </cell>
          <cell r="C6334" t="str">
            <v>h</v>
          </cell>
          <cell r="D6334" t="str">
            <v>0,28</v>
          </cell>
        </row>
        <row r="6335">
          <cell r="A6335" t="str">
            <v>95372</v>
          </cell>
          <cell r="B6335" t="str">
            <v>Curso de capacitação para pintor (encargos complementares) - horista</v>
          </cell>
          <cell r="C6335" t="str">
            <v>h</v>
          </cell>
          <cell r="D6335" t="str">
            <v>0,19</v>
          </cell>
        </row>
        <row r="6336">
          <cell r="A6336" t="str">
            <v>95373</v>
          </cell>
          <cell r="B6336" t="str">
            <v>Curso de capacitação para pintor de letreiros (encargos complementares) - horista</v>
          </cell>
          <cell r="C6336" t="str">
            <v>h</v>
          </cell>
          <cell r="D6336" t="str">
            <v>0,25</v>
          </cell>
        </row>
        <row r="6337">
          <cell r="A6337" t="str">
            <v>95374</v>
          </cell>
          <cell r="B6337" t="str">
            <v>Curso de capacitação para pintor para tinta epóxi (encargos complementares) - horista</v>
          </cell>
          <cell r="C6337" t="str">
            <v>h</v>
          </cell>
          <cell r="D6337" t="str">
            <v>0,20</v>
          </cell>
        </row>
        <row r="6338">
          <cell r="A6338" t="str">
            <v>95375</v>
          </cell>
          <cell r="B6338" t="str">
            <v>Curso de capacitação para poceiro (encargos complementares) - horista</v>
          </cell>
          <cell r="C6338" t="str">
            <v>h</v>
          </cell>
          <cell r="D6338" t="str">
            <v>0,27</v>
          </cell>
        </row>
        <row r="6339">
          <cell r="A6339" t="str">
            <v>95376</v>
          </cell>
          <cell r="B6339" t="str">
            <v>Curso de capacitação para rasteleiro (encargos complementares) - horista</v>
          </cell>
          <cell r="C6339" t="str">
            <v>h</v>
          </cell>
          <cell r="D6339" t="str">
            <v>0,05</v>
          </cell>
        </row>
        <row r="6340">
          <cell r="A6340" t="str">
            <v>95377</v>
          </cell>
          <cell r="B6340" t="str">
            <v>Curso de capacitação para serralheiro (encargos complementares) - horista</v>
          </cell>
          <cell r="C6340" t="str">
            <v>h</v>
          </cell>
          <cell r="D6340" t="str">
            <v>0,15</v>
          </cell>
        </row>
        <row r="6341">
          <cell r="A6341" t="str">
            <v>95378</v>
          </cell>
          <cell r="B6341" t="str">
            <v>Curso de capacitação para servente (encargos complementares) - horista</v>
          </cell>
          <cell r="C6341" t="str">
            <v>h</v>
          </cell>
          <cell r="D6341" t="str">
            <v>0,17</v>
          </cell>
        </row>
        <row r="6342">
          <cell r="A6342" t="str">
            <v>95379</v>
          </cell>
          <cell r="B6342" t="str">
            <v>Curso de capacitação para soldador (encargos complementares) - horista</v>
          </cell>
          <cell r="C6342" t="str">
            <v>h</v>
          </cell>
          <cell r="D6342" t="str">
            <v>0,20</v>
          </cell>
        </row>
        <row r="6343">
          <cell r="A6343" t="str">
            <v>95380</v>
          </cell>
          <cell r="B6343" t="str">
            <v>Curso de capacitação para soldador a (para solda a ser testada com raios  x ) (encargos complementares) - horista</v>
          </cell>
          <cell r="C6343" t="str">
            <v>h</v>
          </cell>
          <cell r="D6343" t="str">
            <v>0,21</v>
          </cell>
        </row>
        <row r="6344">
          <cell r="A6344" t="str">
            <v>95381</v>
          </cell>
          <cell r="B6344" t="str">
            <v>Curso de capacitação para sondador (encargos complementares) - horista</v>
          </cell>
          <cell r="C6344" t="str">
            <v>h</v>
          </cell>
          <cell r="D6344" t="str">
            <v>0,22</v>
          </cell>
        </row>
        <row r="6345">
          <cell r="A6345" t="str">
            <v>95382</v>
          </cell>
          <cell r="B6345" t="str">
            <v>Curso de capacitação para taqueador ou taqueiro (encargos complementares) - horista</v>
          </cell>
          <cell r="C6345" t="str">
            <v>h</v>
          </cell>
          <cell r="D6345" t="str">
            <v>0,18</v>
          </cell>
        </row>
        <row r="6346">
          <cell r="A6346" t="str">
            <v>95383</v>
          </cell>
          <cell r="B6346" t="str">
            <v>Curso de capacitação para técnico de laboratório (encargos complementares) - horista</v>
          </cell>
          <cell r="C6346" t="str">
            <v>h</v>
          </cell>
          <cell r="D6346" t="str">
            <v>0,28</v>
          </cell>
        </row>
        <row r="6347">
          <cell r="A6347" t="str">
            <v>95384</v>
          </cell>
          <cell r="B6347" t="str">
            <v>Curso de capacitação para técnico de sondagem (encargos complementares) - horista</v>
          </cell>
          <cell r="C6347" t="str">
            <v>h</v>
          </cell>
          <cell r="D6347" t="str">
            <v>0,22</v>
          </cell>
        </row>
        <row r="6348">
          <cell r="A6348" t="str">
            <v>95385</v>
          </cell>
          <cell r="B6348" t="str">
            <v>Curso de capacitação para telhadista (encargos complementares) - horista</v>
          </cell>
          <cell r="C6348" t="str">
            <v>h</v>
          </cell>
          <cell r="D6348" t="str">
            <v>0,13</v>
          </cell>
        </row>
        <row r="6349">
          <cell r="A6349" t="str">
            <v>95386</v>
          </cell>
          <cell r="B6349" t="str">
            <v>Curso de capacitação para tratorista (encargos complementares) - horista</v>
          </cell>
          <cell r="C6349" t="str">
            <v>h</v>
          </cell>
          <cell r="D6349" t="str">
            <v>0,21</v>
          </cell>
        </row>
        <row r="6350">
          <cell r="A6350" t="str">
            <v>95387</v>
          </cell>
          <cell r="B6350" t="str">
            <v>Curso de capacitação para vidraceiro (encargos complementares) - horista</v>
          </cell>
          <cell r="C6350" t="str">
            <v>h</v>
          </cell>
          <cell r="D6350" t="str">
            <v>0,18</v>
          </cell>
        </row>
        <row r="6351">
          <cell r="A6351" t="str">
            <v>95388</v>
          </cell>
          <cell r="B6351" t="str">
            <v>Curso de capacitação para vigia noturno (encargos complementares) - horista</v>
          </cell>
          <cell r="C6351" t="str">
            <v>h</v>
          </cell>
          <cell r="D6351" t="str">
            <v>0,05</v>
          </cell>
        </row>
        <row r="6352">
          <cell r="A6352" t="str">
            <v>95389</v>
          </cell>
          <cell r="B6352" t="str">
            <v>Curso de capacitação para operador de betoneira estacionária/misturador (encargos complementares) - horista</v>
          </cell>
          <cell r="C6352" t="str">
            <v>h</v>
          </cell>
          <cell r="D6352" t="str">
            <v>0,10</v>
          </cell>
        </row>
        <row r="6353">
          <cell r="A6353" t="str">
            <v>95390</v>
          </cell>
          <cell r="B6353" t="str">
            <v>Curso de capacitação para jardineiro (encargos complementares) - horista</v>
          </cell>
          <cell r="C6353" t="str">
            <v>h</v>
          </cell>
          <cell r="D6353" t="str">
            <v>0,06</v>
          </cell>
        </row>
        <row r="6354">
          <cell r="A6354" t="str">
            <v>95391</v>
          </cell>
          <cell r="B6354" t="str">
            <v>Curso de capacitação para desenhista detalhista (encargos complementares) - horista</v>
          </cell>
          <cell r="C6354" t="str">
            <v>h</v>
          </cell>
          <cell r="D6354" t="str">
            <v>0,17</v>
          </cell>
        </row>
        <row r="6355">
          <cell r="A6355" t="str">
            <v>95392</v>
          </cell>
          <cell r="B6355" t="str">
            <v>Curso de capacitação para almoxarife (encargos complementares) - horista</v>
          </cell>
          <cell r="C6355" t="str">
            <v>h</v>
          </cell>
          <cell r="D6355" t="str">
            <v>0,09</v>
          </cell>
        </row>
        <row r="6356">
          <cell r="A6356" t="str">
            <v>95393</v>
          </cell>
          <cell r="B6356" t="str">
            <v>Curso de capacitação para apontador ou apropriador (encargos complementares) - horista</v>
          </cell>
          <cell r="C6356" t="str">
            <v>h</v>
          </cell>
          <cell r="D6356" t="str">
            <v>0,41</v>
          </cell>
        </row>
        <row r="6357">
          <cell r="A6357" t="str">
            <v>95394</v>
          </cell>
          <cell r="B6357" t="str">
            <v>Curso de capacitação para arquiteto de obra júnior (encargos complementares) - horista</v>
          </cell>
          <cell r="C6357" t="str">
            <v>h</v>
          </cell>
          <cell r="D6357" t="str">
            <v>0,41</v>
          </cell>
        </row>
        <row r="6358">
          <cell r="A6358" t="str">
            <v>95395</v>
          </cell>
          <cell r="B6358" t="str">
            <v>Curso de capacitação para arquiteto de obra pleno (encargos complementares) - horista</v>
          </cell>
          <cell r="C6358" t="str">
            <v>h</v>
          </cell>
          <cell r="D6358" t="str">
            <v>0,58</v>
          </cell>
        </row>
        <row r="6359">
          <cell r="A6359" t="str">
            <v>95396</v>
          </cell>
          <cell r="B6359" t="str">
            <v>Curso de capacitação para arquiteto de obra sênior (encargos complementares) - horista</v>
          </cell>
          <cell r="C6359" t="str">
            <v>h</v>
          </cell>
          <cell r="D6359" t="str">
            <v>0,77</v>
          </cell>
        </row>
        <row r="6360">
          <cell r="A6360" t="str">
            <v>95397</v>
          </cell>
          <cell r="B6360" t="str">
            <v>Curso de capacitação para auxiliar de desenhista (encargos complementares) - horista</v>
          </cell>
          <cell r="C6360" t="str">
            <v>h</v>
          </cell>
          <cell r="D6360" t="str">
            <v>0,12</v>
          </cell>
        </row>
        <row r="6361">
          <cell r="A6361" t="str">
            <v>95398</v>
          </cell>
          <cell r="B6361" t="str">
            <v>Curso de capacitação para auxiliar de escritório (encargos complementares) - horista</v>
          </cell>
          <cell r="C6361" t="str">
            <v>h</v>
          </cell>
          <cell r="D6361" t="str">
            <v>0,07</v>
          </cell>
        </row>
        <row r="6362">
          <cell r="A6362" t="str">
            <v>95399</v>
          </cell>
          <cell r="B6362" t="str">
            <v>Curso de capacitação para desenhista copista (encargos complementares) - horista</v>
          </cell>
          <cell r="C6362" t="str">
            <v>h</v>
          </cell>
          <cell r="D6362" t="str">
            <v>0,10</v>
          </cell>
        </row>
        <row r="6363">
          <cell r="A6363" t="str">
            <v>95400</v>
          </cell>
          <cell r="B6363" t="str">
            <v>Curso de capacitação para desenhista projetista (encargos complementares) - horista</v>
          </cell>
          <cell r="C6363" t="str">
            <v>h</v>
          </cell>
          <cell r="D6363" t="str">
            <v>0,13</v>
          </cell>
        </row>
        <row r="6364">
          <cell r="A6364" t="str">
            <v>95401</v>
          </cell>
          <cell r="B6364" t="str">
            <v>Curso de capacitação para encarregado geral (encargos complementares) - horista</v>
          </cell>
          <cell r="C6364" t="str">
            <v>h</v>
          </cell>
          <cell r="D6364" t="str">
            <v>0,40</v>
          </cell>
        </row>
        <row r="6365">
          <cell r="A6365" t="str">
            <v>95402</v>
          </cell>
          <cell r="B6365" t="str">
            <v>Curso de capacitação para engenheiro civil de obra júnior (encargos complementares) - horista</v>
          </cell>
          <cell r="C6365" t="str">
            <v>h</v>
          </cell>
          <cell r="D6365" t="str">
            <v>0,99</v>
          </cell>
        </row>
        <row r="6366">
          <cell r="A6366" t="str">
            <v>95403</v>
          </cell>
          <cell r="B6366" t="str">
            <v>Curso de capacitação para engenheiro civil de obra pleno (encargos complementares) - horista</v>
          </cell>
          <cell r="C6366" t="str">
            <v>h</v>
          </cell>
          <cell r="D6366" t="str">
            <v>1,13</v>
          </cell>
        </row>
        <row r="6367">
          <cell r="A6367" t="str">
            <v>95404</v>
          </cell>
          <cell r="B6367" t="str">
            <v>Curso de capacitação para engenheiro civil de obra sênior (encargos complementares) - horista</v>
          </cell>
          <cell r="C6367" t="str">
            <v>h</v>
          </cell>
          <cell r="D6367" t="str">
            <v>1,54</v>
          </cell>
        </row>
        <row r="6368">
          <cell r="A6368" t="str">
            <v>95405</v>
          </cell>
          <cell r="B6368" t="str">
            <v>Curso de capacitação para mestre de obras (encargos complementares) - horista</v>
          </cell>
          <cell r="C6368" t="str">
            <v>h</v>
          </cell>
          <cell r="D6368" t="str">
            <v>0,61</v>
          </cell>
        </row>
        <row r="6369">
          <cell r="A6369" t="str">
            <v>95406</v>
          </cell>
          <cell r="B6369" t="str">
            <v>Curso de capacitação para topógrafo (encargos complementares) - horista</v>
          </cell>
          <cell r="C6369" t="str">
            <v>h</v>
          </cell>
          <cell r="D6369" t="str">
            <v>0,16</v>
          </cell>
        </row>
        <row r="6370">
          <cell r="A6370" t="str">
            <v>95407</v>
          </cell>
          <cell r="B6370" t="str">
            <v>Curso de capacitação para engenheiro eletricista (encargos complementares) - horista</v>
          </cell>
          <cell r="C6370" t="str">
            <v>h</v>
          </cell>
          <cell r="D6370" t="str">
            <v>2,43</v>
          </cell>
        </row>
        <row r="6371">
          <cell r="A6371" t="str">
            <v>95408</v>
          </cell>
          <cell r="B6371" t="str">
            <v>Curso de capacitação  para motorista de caminhão (encargos complementares) - mensalista</v>
          </cell>
          <cell r="C6371" t="str">
            <v>mes</v>
          </cell>
          <cell r="D6371" t="str">
            <v>11,92</v>
          </cell>
        </row>
        <row r="6372">
          <cell r="A6372" t="str">
            <v>95409</v>
          </cell>
          <cell r="B6372" t="str">
            <v>Curso de capacitação para desenhista detalhista (encargos complementares) - mensalista</v>
          </cell>
          <cell r="C6372" t="str">
            <v>mes</v>
          </cell>
          <cell r="D6372" t="str">
            <v>12,80</v>
          </cell>
        </row>
        <row r="6373">
          <cell r="A6373" t="str">
            <v>95410</v>
          </cell>
          <cell r="B6373" t="str">
            <v>Curso de capacitação para desenhista copista (encargos complementares) - mensalista</v>
          </cell>
          <cell r="C6373" t="str">
            <v>mes</v>
          </cell>
          <cell r="D6373" t="str">
            <v>7,33</v>
          </cell>
        </row>
        <row r="6374">
          <cell r="A6374" t="str">
            <v>95411</v>
          </cell>
          <cell r="B6374" t="str">
            <v>Curso de capacitação para desenhista projetista (encargos complementares) - mensalista</v>
          </cell>
          <cell r="C6374" t="str">
            <v>mes</v>
          </cell>
          <cell r="D6374" t="str">
            <v>9,77</v>
          </cell>
        </row>
        <row r="6375">
          <cell r="A6375" t="str">
            <v>95412</v>
          </cell>
          <cell r="B6375" t="str">
            <v>Curso de capacitação para auxiliar de desenhista (encargos complementares) - mensalista</v>
          </cell>
          <cell r="C6375" t="str">
            <v>mes</v>
          </cell>
          <cell r="D6375" t="str">
            <v>8,80</v>
          </cell>
        </row>
        <row r="6376">
          <cell r="A6376" t="str">
            <v>95413</v>
          </cell>
          <cell r="B6376" t="str">
            <v>Curso de capacitação para almoxarife (encargos complementares) - mensalista</v>
          </cell>
          <cell r="C6376" t="str">
            <v>mes</v>
          </cell>
          <cell r="D6376" t="str">
            <v>12,83</v>
          </cell>
        </row>
        <row r="6377">
          <cell r="A6377" t="str">
            <v>95414</v>
          </cell>
          <cell r="B6377" t="str">
            <v>Curso de capacitação para apontador ou apropriador (encargos complementares) - mensalista</v>
          </cell>
          <cell r="C6377" t="str">
            <v>mes</v>
          </cell>
          <cell r="D6377" t="str">
            <v>56,14</v>
          </cell>
        </row>
        <row r="6378">
          <cell r="A6378" t="str">
            <v>95415</v>
          </cell>
          <cell r="B6378" t="str">
            <v>Curso de capacitação para engenheiro civil de obra júnior (encargos complementares) - mensalista</v>
          </cell>
          <cell r="C6378" t="str">
            <v>mes</v>
          </cell>
          <cell r="D6378" t="str">
            <v>133,65</v>
          </cell>
        </row>
        <row r="6379">
          <cell r="A6379" t="str">
            <v>95416</v>
          </cell>
          <cell r="B6379" t="str">
            <v>Curso de capacitação para auxiliar de escritório (encargos complementares) - mensalista</v>
          </cell>
          <cell r="C6379" t="str">
            <v>mes</v>
          </cell>
          <cell r="D6379" t="str">
            <v>9,43</v>
          </cell>
        </row>
        <row r="6380">
          <cell r="A6380" t="str">
            <v>95417</v>
          </cell>
          <cell r="B6380" t="str">
            <v>Curso de capacitação para engenheiro civil de obra pleno (encargos complementares) - mensalista</v>
          </cell>
          <cell r="C6380" t="str">
            <v>mes</v>
          </cell>
          <cell r="D6380" t="str">
            <v>152,12</v>
          </cell>
        </row>
        <row r="6381">
          <cell r="A6381" t="str">
            <v>95418</v>
          </cell>
          <cell r="B6381" t="str">
            <v>Curso de capacitação para engenheiro civil de obra sênior (encargos complementares) - mensalista</v>
          </cell>
          <cell r="C6381" t="str">
            <v>mes</v>
          </cell>
          <cell r="D6381" t="str">
            <v>207,94</v>
          </cell>
        </row>
        <row r="6382">
          <cell r="A6382" t="str">
            <v>95419</v>
          </cell>
          <cell r="B6382" t="str">
            <v>Curso de capacitação para arquiteto júnior (encargos complementares) - mensalista</v>
          </cell>
          <cell r="C6382" t="str">
            <v>mes</v>
          </cell>
          <cell r="D6382" t="str">
            <v>55,21</v>
          </cell>
        </row>
        <row r="6383">
          <cell r="A6383" t="str">
            <v>95420</v>
          </cell>
          <cell r="B6383" t="str">
            <v>Curso de capacitação para arquiteto pleno (encargos complementares) - mensalista</v>
          </cell>
          <cell r="C6383" t="str">
            <v>mes</v>
          </cell>
          <cell r="D6383" t="str">
            <v>78,42</v>
          </cell>
        </row>
        <row r="6384">
          <cell r="A6384" t="str">
            <v>95421</v>
          </cell>
          <cell r="B6384" t="str">
            <v>Curso de capacitação para arquiteto sênior (encargos complementares) - mensalista</v>
          </cell>
          <cell r="C6384" t="str">
            <v>mes</v>
          </cell>
          <cell r="D6384" t="str">
            <v>103,68</v>
          </cell>
        </row>
        <row r="6385">
          <cell r="A6385" t="str">
            <v>95422</v>
          </cell>
          <cell r="B6385" t="str">
            <v>Curso de capacitação para encarregado geral de obras (encargos complementares) - mensalista</v>
          </cell>
          <cell r="C6385" t="str">
            <v>mes</v>
          </cell>
          <cell r="D6385" t="str">
            <v>54,26</v>
          </cell>
        </row>
        <row r="6386">
          <cell r="A6386" t="str">
            <v>95423</v>
          </cell>
          <cell r="B6386" t="str">
            <v>Curso de capacitação para mestre de obras (encargos complementares) - mensalista</v>
          </cell>
          <cell r="C6386" t="str">
            <v>mes</v>
          </cell>
          <cell r="D6386" t="str">
            <v>82,36</v>
          </cell>
        </row>
        <row r="6387">
          <cell r="A6387" t="str">
            <v>95424</v>
          </cell>
          <cell r="B6387" t="str">
            <v>Curso de capacitação para topógrafo (encargos complementares) - mensalista</v>
          </cell>
          <cell r="C6387" t="str">
            <v>mes</v>
          </cell>
          <cell r="D6387" t="str">
            <v>23,86</v>
          </cell>
        </row>
        <row r="6392">
          <cell r="A6392" t="str">
            <v xml:space="preserve">        PRECOS DE INSUMOS</v>
          </cell>
          <cell r="B6392"/>
          <cell r="C6392"/>
          <cell r="D6392"/>
        </row>
        <row r="6393">
          <cell r="A6393" t="str">
            <v>MES DE COLETA: 01/2019</v>
          </cell>
          <cell r="B6393"/>
          <cell r="C6393"/>
          <cell r="D6393"/>
        </row>
        <row r="6394">
          <cell r="A6394" t="str">
            <v>LOCALIDADE: 2680 - VITORIA</v>
          </cell>
          <cell r="B6394"/>
          <cell r="C6394"/>
          <cell r="D6394"/>
        </row>
        <row r="6395">
          <cell r="A6395" t="str">
            <v>ENCARGOS SOCIAIS (%) HORISTA 116,42  MENSALISTA  73,13</v>
          </cell>
          <cell r="B6395"/>
          <cell r="C6395"/>
          <cell r="D6395"/>
        </row>
        <row r="6396">
          <cell r="A6396"/>
          <cell r="B6396"/>
          <cell r="C6396"/>
          <cell r="D6396"/>
        </row>
        <row r="6397">
          <cell r="A6397" t="str">
            <v xml:space="preserve">CODIGO  </v>
          </cell>
          <cell r="B6397" t="str">
            <v>DESCRICAO DO INSUMO</v>
          </cell>
          <cell r="C6397" t="str">
            <v>unidade</v>
          </cell>
          <cell r="D6397" t="str">
            <v xml:space="preserve">  PRECO MEDIANO R$</v>
          </cell>
        </row>
        <row r="6398">
          <cell r="A6398">
            <v>39840</v>
          </cell>
          <cell r="B6398" t="str">
            <v>!em processo de desativacao! Ar-condicionado frio split piso-teto 30000 btu/h</v>
          </cell>
          <cell r="C6398" t="str">
            <v xml:space="preserve">un    </v>
          </cell>
          <cell r="D6398" t="str">
            <v>4.464,22</v>
          </cell>
        </row>
        <row r="6399">
          <cell r="A6399">
            <v>2404</v>
          </cell>
          <cell r="B6399" t="str">
            <v>!em processo de desativacao! Divisoria colmeia cega com montante e rodape de aluminio anodizado simples (sem colocacao)</v>
          </cell>
          <cell r="C6399" t="str">
            <v xml:space="preserve">m²    </v>
          </cell>
          <cell r="D6399" t="str">
            <v>81,15</v>
          </cell>
        </row>
        <row r="6400">
          <cell r="A6400">
            <v>2720</v>
          </cell>
          <cell r="B6400" t="str">
            <v>!em processo de desativacao! Escavadeira draga de arraste, cap. 3/4 Jc 140hp (incl manutencao/operacao)</v>
          </cell>
          <cell r="C6400" t="str">
            <v xml:space="preserve">h     </v>
          </cell>
          <cell r="D6400" t="str">
            <v>153,26</v>
          </cell>
        </row>
        <row r="6401">
          <cell r="A6401">
            <v>2719</v>
          </cell>
          <cell r="B6401" t="str">
            <v>!em processo de desativacao! Escavadeira hidraulica sobre esteiras de 99 hp, peso operacional de *16* t e capacidade de 0,85 a 1,00 m3 (locacao com operador, combustivel e manutencao)</v>
          </cell>
          <cell r="C6401" t="str">
            <v xml:space="preserve">h     </v>
          </cell>
          <cell r="D6401" t="str">
            <v>129,86</v>
          </cell>
        </row>
        <row r="6402">
          <cell r="A6402">
            <v>3378</v>
          </cell>
          <cell r="B6402" t="str">
            <v>!em processo de desativacao! Haste de aterramento em aco com 3,00 m de comprimento e dn = 3/4", revestida com baixa camada de cobre, sem conector</v>
          </cell>
          <cell r="C6402" t="str">
            <v xml:space="preserve">un    </v>
          </cell>
          <cell r="D6402" t="str">
            <v>51,42</v>
          </cell>
        </row>
        <row r="6403">
          <cell r="A6403">
            <v>3380</v>
          </cell>
          <cell r="B6403" t="str">
            <v>!em processo de desativacao! Haste de aterramento em aco com 3,00 m de comprimento e dn = 5/8", revestida com baixa camada de cobre, com conector tipo grampo</v>
          </cell>
          <cell r="C6403" t="str">
            <v xml:space="preserve">un    </v>
          </cell>
          <cell r="D6403" t="str">
            <v>36,00</v>
          </cell>
        </row>
        <row r="6404">
          <cell r="A6404">
            <v>3379</v>
          </cell>
          <cell r="B6404" t="str">
            <v>!em processo de desativacao! Haste de aterramento em aco com 3,00 m de comprimento e dn = 5/8", revestida com baixa camada de cobre, sem conector</v>
          </cell>
          <cell r="C6404" t="str">
            <v xml:space="preserve">un    </v>
          </cell>
          <cell r="D6404" t="str">
            <v>34,75</v>
          </cell>
        </row>
        <row r="6405">
          <cell r="A6405">
            <v>13382</v>
          </cell>
          <cell r="B6405" t="str">
            <v>!em processo de desativacao! Luminaria fechada p/ iluminacao publica, tipo abl 50/f ou equiv, p/ lampada a vapor de mercurio 400w</v>
          </cell>
          <cell r="C6405" t="str">
            <v xml:space="preserve">un    </v>
          </cell>
          <cell r="D6405" t="str">
            <v>178,85</v>
          </cell>
        </row>
        <row r="6406">
          <cell r="A6406">
            <v>11088</v>
          </cell>
          <cell r="B6406" t="str">
            <v>!em processo de desativacao! Telha ceramica tipo plan, comprimento de *47* cm, rendimento de *26* telhas/m2</v>
          </cell>
          <cell r="C6406" t="str">
            <v xml:space="preserve">un    </v>
          </cell>
          <cell r="D6406" t="str">
            <v>0,86</v>
          </cell>
        </row>
        <row r="6407">
          <cell r="A6407">
            <v>4126</v>
          </cell>
          <cell r="B6407" t="str">
            <v>!em processo de desativacao! Terminal de porcelana (mufla) unipolar, uso externo, tensao 3,6/6 kv, para cabo de 10/16 mm2, com isolamento epr</v>
          </cell>
          <cell r="C6407" t="str">
            <v xml:space="preserve">un    </v>
          </cell>
          <cell r="D6407" t="str">
            <v>209,97</v>
          </cell>
        </row>
        <row r="6408">
          <cell r="A6408">
            <v>10615</v>
          </cell>
          <cell r="B6408" t="str">
            <v>!em processo de desativacao! Veiculo de passeio com motor 1.0 Flex, potencia 72/85 cv, 5 portas, cor solida, basico</v>
          </cell>
          <cell r="C6408" t="str">
            <v xml:space="preserve">un    </v>
          </cell>
          <cell r="D6408" t="str">
            <v>42.311,40</v>
          </cell>
        </row>
        <row r="6409">
          <cell r="A6409">
            <v>39845</v>
          </cell>
          <cell r="B6409" t="str">
            <v>!em processo de desativacao# ar-condicionado frio split hi-wall (parede) 7000 btu/h</v>
          </cell>
          <cell r="C6409" t="str">
            <v xml:space="preserve">un    </v>
          </cell>
          <cell r="D6409" t="str">
            <v>1.146,00</v>
          </cell>
        </row>
        <row r="6410">
          <cell r="A6410">
            <v>21136</v>
          </cell>
          <cell r="B6410" t="str">
            <v>!em processo desativacao! Eletroduto em aco galvanizado eletrolitico, leve, diametro 1", parede de 0,90 mm</v>
          </cell>
          <cell r="C6410" t="str">
            <v xml:space="preserve">m     </v>
          </cell>
          <cell r="D6410" t="str">
            <v>10,37</v>
          </cell>
        </row>
        <row r="6411">
          <cell r="A6411">
            <v>21128</v>
          </cell>
          <cell r="B6411" t="str">
            <v>!em processo desativacao! Eletroduto em aco galvanizado eletrolitico, leve, diametro 3/4", parede de 0,90 mm</v>
          </cell>
          <cell r="C6411" t="str">
            <v xml:space="preserve">m     </v>
          </cell>
          <cell r="D6411" t="str">
            <v>8,03</v>
          </cell>
        </row>
        <row r="6412">
          <cell r="A6412">
            <v>21130</v>
          </cell>
          <cell r="B6412" t="str">
            <v>!em processo desativacao! Eletroduto em aco galvanizado eletrolitico, semi-pesado, diametro 1 1/2", parede de 1,20 mm</v>
          </cell>
          <cell r="C6412" t="str">
            <v xml:space="preserve">m     </v>
          </cell>
          <cell r="D6412" t="str">
            <v>20,28</v>
          </cell>
        </row>
        <row r="6413">
          <cell r="A6413">
            <v>21135</v>
          </cell>
          <cell r="B6413" t="str">
            <v>!em processo desativacao! Eletroduto em aco galvanizado eletrolitico, semi-pesado, diametro 1 1/4", parede de 1,20 mm</v>
          </cell>
          <cell r="C6413" t="str">
            <v xml:space="preserve">m     </v>
          </cell>
          <cell r="D6413" t="str">
            <v>19,96</v>
          </cell>
        </row>
        <row r="6414">
          <cell r="A6414">
            <v>38605</v>
          </cell>
          <cell r="B6414" t="str">
            <v>Abertura para encaixe de cuba ou lavatorio em bancada de marmore/ granito ou outro tipo de pedra natural</v>
          </cell>
          <cell r="C6414" t="str">
            <v xml:space="preserve">un    </v>
          </cell>
          <cell r="D6414" t="str">
            <v>108,93</v>
          </cell>
        </row>
        <row r="6415">
          <cell r="A6415">
            <v>11270</v>
          </cell>
          <cell r="B6415" t="str">
            <v>Abracadeira de latao para fixacao de cabo para-raio, dimensoes 32 x 24 x 24 mm</v>
          </cell>
          <cell r="C6415" t="str">
            <v xml:space="preserve">un    </v>
          </cell>
          <cell r="D6415" t="str">
            <v>1,02</v>
          </cell>
        </row>
        <row r="6416">
          <cell r="A6416">
            <v>412</v>
          </cell>
          <cell r="B6416" t="str">
            <v>Abracadeira de nylon para amarracao de cabos, comprimento de *230* x *7,6* mm</v>
          </cell>
          <cell r="C6416" t="str">
            <v xml:space="preserve">un    </v>
          </cell>
          <cell r="D6416" t="str">
            <v>0,66</v>
          </cell>
        </row>
        <row r="6417">
          <cell r="A6417">
            <v>414</v>
          </cell>
          <cell r="B6417" t="str">
            <v>Abracadeira de nylon para amarracao de cabos, comprimento de 100 x 2,5 mm</v>
          </cell>
          <cell r="C6417" t="str">
            <v xml:space="preserve">un    </v>
          </cell>
          <cell r="D6417" t="str">
            <v>0,04</v>
          </cell>
        </row>
        <row r="6418">
          <cell r="A6418">
            <v>410</v>
          </cell>
          <cell r="B6418" t="str">
            <v>Abracadeira de nylon para amarracao de cabos, comprimento de 150 x *3,6* mm</v>
          </cell>
          <cell r="C6418" t="str">
            <v xml:space="preserve">un    </v>
          </cell>
          <cell r="D6418" t="str">
            <v>0,10</v>
          </cell>
        </row>
        <row r="6419">
          <cell r="A6419">
            <v>411</v>
          </cell>
          <cell r="B6419" t="str">
            <v>Abracadeira de nylon para amarracao de cabos, comprimento de 200 x *4,6* mm</v>
          </cell>
          <cell r="C6419" t="str">
            <v xml:space="preserve">un    </v>
          </cell>
          <cell r="D6419" t="str">
            <v>0,13</v>
          </cell>
        </row>
        <row r="6420">
          <cell r="A6420">
            <v>408</v>
          </cell>
          <cell r="B6420" t="str">
            <v>Abracadeira de nylon para amarracao de cabos, comprimento de 390 x *4,6* mm</v>
          </cell>
          <cell r="C6420" t="str">
            <v xml:space="preserve">un    </v>
          </cell>
          <cell r="D6420" t="str">
            <v>0,64</v>
          </cell>
        </row>
        <row r="6421">
          <cell r="A6421">
            <v>39131</v>
          </cell>
          <cell r="B6421" t="str">
            <v>Abracadeira em aco para amarracao de eletrodutos, tipo d, com 1 1/2" e cunha de fixacao</v>
          </cell>
          <cell r="C6421" t="str">
            <v xml:space="preserve">un    </v>
          </cell>
          <cell r="D6421" t="str">
            <v>1,60</v>
          </cell>
        </row>
        <row r="6422">
          <cell r="A6422">
            <v>394</v>
          </cell>
          <cell r="B6422" t="str">
            <v>Abracadeira em aco para amarracao de eletrodutos, tipo d, com 1 1/2" e parafuso de fixacao</v>
          </cell>
          <cell r="C6422" t="str">
            <v xml:space="preserve">un    </v>
          </cell>
          <cell r="D6422" t="str">
            <v>1,62</v>
          </cell>
        </row>
        <row r="6423">
          <cell r="A6423">
            <v>39130</v>
          </cell>
          <cell r="B6423" t="str">
            <v>Abracadeira em aco para amarracao de eletrodutos, tipo d, com 1 1/4" e cunha de fixacao</v>
          </cell>
          <cell r="C6423" t="str">
            <v xml:space="preserve">un    </v>
          </cell>
          <cell r="D6423" t="str">
            <v>1,46</v>
          </cell>
        </row>
        <row r="6424">
          <cell r="A6424">
            <v>395</v>
          </cell>
          <cell r="B6424" t="str">
            <v>Abracadeira em aco para amarracao de eletrodutos, tipo d, com 1 1/4" e parafuso de fixacao</v>
          </cell>
          <cell r="C6424" t="str">
            <v xml:space="preserve">un    </v>
          </cell>
          <cell r="D6424" t="str">
            <v>1,56</v>
          </cell>
        </row>
        <row r="6425">
          <cell r="A6425">
            <v>39127</v>
          </cell>
          <cell r="B6425" t="str">
            <v>Abracadeira em aco para amarracao de eletrodutos, tipo d, com 1/2" e cunha de fixacao</v>
          </cell>
          <cell r="C6425" t="str">
            <v xml:space="preserve">un    </v>
          </cell>
          <cell r="D6425" t="str">
            <v>0,76</v>
          </cell>
        </row>
        <row r="6426">
          <cell r="A6426">
            <v>392</v>
          </cell>
          <cell r="B6426" t="str">
            <v>Abracadeira em aco para amarracao de eletrodutos, tipo d, com 1/2" e parafuso de fixacao</v>
          </cell>
          <cell r="C6426" t="str">
            <v xml:space="preserve">un    </v>
          </cell>
          <cell r="D6426" t="str">
            <v>0,78</v>
          </cell>
        </row>
        <row r="6427">
          <cell r="A6427">
            <v>39129</v>
          </cell>
          <cell r="B6427" t="str">
            <v>Abracadeira em aco para amarracao de eletrodutos, tipo d, com 1" e cunha de fixacao</v>
          </cell>
          <cell r="C6427" t="str">
            <v xml:space="preserve">un    </v>
          </cell>
          <cell r="D6427" t="str">
            <v>0,89</v>
          </cell>
        </row>
        <row r="6428">
          <cell r="A6428">
            <v>393</v>
          </cell>
          <cell r="B6428" t="str">
            <v>Abracadeira em aco para amarracao de eletrodutos, tipo d, com 1" e parafuso de fixacao</v>
          </cell>
          <cell r="C6428" t="str">
            <v xml:space="preserve">un    </v>
          </cell>
          <cell r="D6428" t="str">
            <v>0,94</v>
          </cell>
        </row>
        <row r="6429">
          <cell r="A6429">
            <v>39133</v>
          </cell>
          <cell r="B6429" t="str">
            <v>Abracadeira em aco para amarracao de eletrodutos, tipo d, com 2 1/2" e cunha de fixacao</v>
          </cell>
          <cell r="C6429" t="str">
            <v xml:space="preserve">un    </v>
          </cell>
          <cell r="D6429" t="str">
            <v>2,10</v>
          </cell>
        </row>
        <row r="6430">
          <cell r="A6430">
            <v>397</v>
          </cell>
          <cell r="B6430" t="str">
            <v>Abracadeira em aco para amarracao de eletrodutos, tipo d, com 2 1/2" e parafuso de fixacao</v>
          </cell>
          <cell r="C6430" t="str">
            <v xml:space="preserve">un    </v>
          </cell>
          <cell r="D6430" t="str">
            <v>2,31</v>
          </cell>
        </row>
        <row r="6431">
          <cell r="A6431">
            <v>39132</v>
          </cell>
          <cell r="B6431" t="str">
            <v>Abracadeira em aco para amarracao de eletrodutos, tipo d, com 2" e cunha de fixacao</v>
          </cell>
          <cell r="C6431" t="str">
            <v xml:space="preserve">un    </v>
          </cell>
          <cell r="D6431" t="str">
            <v>1,67</v>
          </cell>
        </row>
        <row r="6432">
          <cell r="A6432">
            <v>396</v>
          </cell>
          <cell r="B6432" t="str">
            <v>Abracadeira em aco para amarracao de eletrodutos, tipo d, com 2" e parafuso de fixacao</v>
          </cell>
          <cell r="C6432" t="str">
            <v xml:space="preserve">un    </v>
          </cell>
          <cell r="D6432" t="str">
            <v>1,79</v>
          </cell>
        </row>
        <row r="6433">
          <cell r="A6433">
            <v>39135</v>
          </cell>
          <cell r="B6433" t="str">
            <v>Abracadeira em aco para amarracao de eletrodutos, tipo d, com 3 1/2" e cunha de fixacao</v>
          </cell>
          <cell r="C6433" t="str">
            <v xml:space="preserve">un    </v>
          </cell>
          <cell r="D6433" t="str">
            <v>3,36</v>
          </cell>
        </row>
        <row r="6434">
          <cell r="A6434">
            <v>39128</v>
          </cell>
          <cell r="B6434" t="str">
            <v>Abracadeira em aco para amarracao de eletrodutos, tipo d, com 3/4" e cunha de fixacao</v>
          </cell>
          <cell r="C6434" t="str">
            <v xml:space="preserve">un    </v>
          </cell>
          <cell r="D6434" t="str">
            <v>0,83</v>
          </cell>
        </row>
        <row r="6435">
          <cell r="A6435">
            <v>400</v>
          </cell>
          <cell r="B6435" t="str">
            <v>Abracadeira em aco para amarracao de eletrodutos, tipo d, com 3/4" e parafuso de fixacao</v>
          </cell>
          <cell r="C6435" t="str">
            <v xml:space="preserve">un    </v>
          </cell>
          <cell r="D6435" t="str">
            <v>0,81</v>
          </cell>
        </row>
        <row r="6436">
          <cell r="A6436">
            <v>39125</v>
          </cell>
          <cell r="B6436" t="str">
            <v>Abracadeira em aco para amarracao de eletrodutos, tipo d, com 3/8" e parafuso de fixacao</v>
          </cell>
          <cell r="C6436" t="str">
            <v xml:space="preserve">un    </v>
          </cell>
          <cell r="D6436" t="str">
            <v>0,83</v>
          </cell>
        </row>
        <row r="6437">
          <cell r="A6437">
            <v>39134</v>
          </cell>
          <cell r="B6437" t="str">
            <v>Abracadeira em aco para amarracao de eletrodutos, tipo d, com 3" e cunha de fixacao</v>
          </cell>
          <cell r="C6437" t="str">
            <v xml:space="preserve">un    </v>
          </cell>
          <cell r="D6437" t="str">
            <v>2,79</v>
          </cell>
        </row>
        <row r="6438">
          <cell r="A6438">
            <v>398</v>
          </cell>
          <cell r="B6438" t="str">
            <v>Abracadeira em aco para amarracao de eletrodutos, tipo d, com 3" e parafuso de fixacao</v>
          </cell>
          <cell r="C6438" t="str">
            <v xml:space="preserve">un    </v>
          </cell>
          <cell r="D6438" t="str">
            <v>2,58</v>
          </cell>
        </row>
        <row r="6439">
          <cell r="A6439">
            <v>39126</v>
          </cell>
          <cell r="B6439" t="str">
            <v>Abracadeira em aco para amarracao de eletrodutos, tipo d, com 4" e cunha de fixacao</v>
          </cell>
          <cell r="C6439" t="str">
            <v xml:space="preserve">un    </v>
          </cell>
          <cell r="D6439" t="str">
            <v>3,78</v>
          </cell>
        </row>
        <row r="6440">
          <cell r="A6440">
            <v>399</v>
          </cell>
          <cell r="B6440" t="str">
            <v>Abracadeira em aco para amarracao de eletrodutos, tipo d, com 4" e parafuso de fixacao</v>
          </cell>
          <cell r="C6440" t="str">
            <v xml:space="preserve">un    </v>
          </cell>
          <cell r="D6440" t="str">
            <v>3,33</v>
          </cell>
        </row>
        <row r="6441">
          <cell r="A6441">
            <v>39158</v>
          </cell>
          <cell r="B6441" t="str">
            <v>Abracadeira em aco para amarracao de eletrodutos, tipo economica (gota), com 8"</v>
          </cell>
          <cell r="C6441" t="str">
            <v xml:space="preserve">un    </v>
          </cell>
          <cell r="D6441" t="str">
            <v>8,94</v>
          </cell>
        </row>
        <row r="6442">
          <cell r="A6442">
            <v>39141</v>
          </cell>
          <cell r="B6442" t="str">
            <v>Abracadeira em aco para amarracao de eletrodutos, tipo u simples, com 1 1/2"</v>
          </cell>
          <cell r="C6442" t="str">
            <v xml:space="preserve">un    </v>
          </cell>
          <cell r="D6442" t="str">
            <v>0,65</v>
          </cell>
        </row>
        <row r="6443">
          <cell r="A6443">
            <v>39140</v>
          </cell>
          <cell r="B6443" t="str">
            <v>Abracadeira em aco para amarracao de eletrodutos, tipo u simples, com 1 1/4"</v>
          </cell>
          <cell r="C6443" t="str">
            <v xml:space="preserve">un    </v>
          </cell>
          <cell r="D6443" t="str">
            <v>0,59</v>
          </cell>
        </row>
        <row r="6444">
          <cell r="A6444">
            <v>39137</v>
          </cell>
          <cell r="B6444" t="str">
            <v>Abracadeira em aco para amarracao de eletrodutos, tipo u simples, com 1/2"</v>
          </cell>
          <cell r="C6444" t="str">
            <v xml:space="preserve">un    </v>
          </cell>
          <cell r="D6444" t="str">
            <v>0,33</v>
          </cell>
        </row>
        <row r="6445">
          <cell r="A6445">
            <v>39139</v>
          </cell>
          <cell r="B6445" t="str">
            <v>Abracadeira em aco para amarracao de eletrodutos, tipo u simples, com 1"</v>
          </cell>
          <cell r="C6445" t="str">
            <v xml:space="preserve">un    </v>
          </cell>
          <cell r="D6445" t="str">
            <v>0,49</v>
          </cell>
        </row>
        <row r="6446">
          <cell r="A6446">
            <v>39143</v>
          </cell>
          <cell r="B6446" t="str">
            <v>Abracadeira em aco para amarracao de eletrodutos, tipo u simples, com 2 1/2"</v>
          </cell>
          <cell r="C6446" t="str">
            <v xml:space="preserve">un    </v>
          </cell>
          <cell r="D6446" t="str">
            <v>1,33</v>
          </cell>
        </row>
        <row r="6447">
          <cell r="A6447">
            <v>39142</v>
          </cell>
          <cell r="B6447" t="str">
            <v>Abracadeira em aco para amarracao de eletrodutos, tipo u simples, com 2"</v>
          </cell>
          <cell r="C6447" t="str">
            <v xml:space="preserve">un    </v>
          </cell>
          <cell r="D6447" t="str">
            <v>0,96</v>
          </cell>
        </row>
        <row r="6448">
          <cell r="A6448">
            <v>39138</v>
          </cell>
          <cell r="B6448" t="str">
            <v>Abracadeira em aco para amarracao de eletrodutos, tipo u simples, com 3/4"</v>
          </cell>
          <cell r="C6448" t="str">
            <v xml:space="preserve">un    </v>
          </cell>
          <cell r="D6448" t="str">
            <v>0,35</v>
          </cell>
        </row>
        <row r="6449">
          <cell r="A6449">
            <v>39136</v>
          </cell>
          <cell r="B6449" t="str">
            <v>Abracadeira em aco para amarracao de eletrodutos, tipo u simples, com 3/8"</v>
          </cell>
          <cell r="C6449" t="str">
            <v xml:space="preserve">un    </v>
          </cell>
          <cell r="D6449" t="str">
            <v>0,23</v>
          </cell>
        </row>
        <row r="6450">
          <cell r="A6450">
            <v>39144</v>
          </cell>
          <cell r="B6450" t="str">
            <v>Abracadeira em aco para amarracao de eletrodutos, tipo u simples, com 3"</v>
          </cell>
          <cell r="C6450" t="str">
            <v xml:space="preserve">un    </v>
          </cell>
          <cell r="D6450" t="str">
            <v>1,56</v>
          </cell>
        </row>
        <row r="6451">
          <cell r="A6451">
            <v>39145</v>
          </cell>
          <cell r="B6451" t="str">
            <v>Abracadeira em aco para amarracao de eletrodutos, tipo u simples, com 4"</v>
          </cell>
          <cell r="C6451" t="str">
            <v xml:space="preserve">un    </v>
          </cell>
          <cell r="D6451" t="str">
            <v>2,57</v>
          </cell>
        </row>
        <row r="6452">
          <cell r="A6452">
            <v>12615</v>
          </cell>
          <cell r="B6452" t="str">
            <v>Abracadeira pvc, para calha pluvial, diametro entre 80 e 100 mm, para drenagem predial</v>
          </cell>
          <cell r="C6452" t="str">
            <v xml:space="preserve">un    </v>
          </cell>
          <cell r="D6452" t="str">
            <v>3,96</v>
          </cell>
        </row>
        <row r="6453">
          <cell r="A6453">
            <v>11927</v>
          </cell>
          <cell r="B6453" t="str">
            <v>Abracadeira, galvanizada/zincada, rosca sem fim, parafuso inox, largura  fita *12,6 a *14 mm, d = 2" a 2 1/2"</v>
          </cell>
          <cell r="C6453" t="str">
            <v xml:space="preserve">un    </v>
          </cell>
          <cell r="D6453" t="str">
            <v>3,04</v>
          </cell>
        </row>
        <row r="6454">
          <cell r="A6454">
            <v>11928</v>
          </cell>
          <cell r="B6454" t="str">
            <v>Abracadeira, galvanizada/zincada, rosca sem fim, parafuso inox, largura  fita *12,6 a *14 mm, d = 3" a 3 3/4"</v>
          </cell>
          <cell r="C6454" t="str">
            <v xml:space="preserve">un    </v>
          </cell>
          <cell r="D6454" t="str">
            <v>3,48</v>
          </cell>
        </row>
        <row r="6455">
          <cell r="A6455">
            <v>11929</v>
          </cell>
          <cell r="B6455" t="str">
            <v>Abracadeira, galvanizada/zincada, rosca sem fim, parafuso inox, largura  fita *12,6 a *14 mm, d = 4" a 4 3/4"</v>
          </cell>
          <cell r="C6455" t="str">
            <v xml:space="preserve">un    </v>
          </cell>
          <cell r="D6455" t="str">
            <v>5,39</v>
          </cell>
        </row>
        <row r="6456">
          <cell r="A6456">
            <v>36801</v>
          </cell>
          <cell r="B6456" t="str">
            <v>Acabamento cromado para registro pequeno, 1/2 " ou 3/4 "</v>
          </cell>
          <cell r="C6456" t="str">
            <v xml:space="preserve">un    </v>
          </cell>
          <cell r="D6456" t="str">
            <v>17,56</v>
          </cell>
        </row>
        <row r="6457">
          <cell r="A6457">
            <v>36246</v>
          </cell>
          <cell r="B6457" t="str">
            <v>Acabamento simples/convencional para forro pvc, tipo "u" ou "c", cor branca, comprimento 6 m</v>
          </cell>
          <cell r="C6457" t="str">
            <v xml:space="preserve">m     </v>
          </cell>
          <cell r="D6457" t="str">
            <v>2,68</v>
          </cell>
        </row>
        <row r="6458">
          <cell r="A6458">
            <v>37600</v>
          </cell>
          <cell r="B6458" t="str">
            <v>Acessorio de ligacao nao eletrico para cargas explosivas, tubo de 6 m</v>
          </cell>
          <cell r="C6458" t="str">
            <v xml:space="preserve">un    </v>
          </cell>
          <cell r="D6458" t="str">
            <v>47,77</v>
          </cell>
        </row>
        <row r="6459">
          <cell r="A6459">
            <v>37599</v>
          </cell>
          <cell r="B6459" t="str">
            <v>Acessorio iniciador nao eletrico, tubo de 6 m, tempo de retardo de *160* ms</v>
          </cell>
          <cell r="C6459" t="str">
            <v xml:space="preserve">un    </v>
          </cell>
          <cell r="D6459" t="str">
            <v>44,46</v>
          </cell>
        </row>
        <row r="6460">
          <cell r="A6460">
            <v>1</v>
          </cell>
          <cell r="B6460" t="str">
            <v>Acetileno (recarga para cilindro de conjunto oxicorte grande)</v>
          </cell>
          <cell r="C6460" t="str">
            <v xml:space="preserve">kg    </v>
          </cell>
          <cell r="D6460" t="str">
            <v>42,00</v>
          </cell>
        </row>
        <row r="6461">
          <cell r="A6461">
            <v>3</v>
          </cell>
          <cell r="B6461" t="str">
            <v>Acido muriatico, diluicao 10% a 12% para uso em limpeza</v>
          </cell>
          <cell r="C6461" t="str">
            <v xml:space="preserve">l     </v>
          </cell>
          <cell r="D6461" t="str">
            <v>4,45</v>
          </cell>
        </row>
        <row r="6462">
          <cell r="A6462">
            <v>26</v>
          </cell>
          <cell r="B6462" t="str">
            <v>Aco ca-25, 10,0 mm, vergalhao</v>
          </cell>
          <cell r="C6462" t="str">
            <v xml:space="preserve">kg    </v>
          </cell>
          <cell r="D6462" t="str">
            <v>4,71</v>
          </cell>
        </row>
        <row r="6463">
          <cell r="A6463">
            <v>20</v>
          </cell>
          <cell r="B6463" t="str">
            <v>Aco ca-25, 12,5 mm, vergalhao</v>
          </cell>
          <cell r="C6463" t="str">
            <v xml:space="preserve">kg    </v>
          </cell>
          <cell r="D6463" t="str">
            <v>4,74</v>
          </cell>
        </row>
        <row r="6464">
          <cell r="A6464">
            <v>21</v>
          </cell>
          <cell r="B6464" t="str">
            <v>Aco ca-25, 16,0 mm, vergalhao</v>
          </cell>
          <cell r="C6464" t="str">
            <v xml:space="preserve">kg    </v>
          </cell>
          <cell r="D6464" t="str">
            <v>4,74</v>
          </cell>
        </row>
        <row r="6465">
          <cell r="A6465">
            <v>24</v>
          </cell>
          <cell r="B6465" t="str">
            <v>Aco ca-25, 20,0 mm, vergalhao</v>
          </cell>
          <cell r="C6465" t="str">
            <v xml:space="preserve">kg    </v>
          </cell>
          <cell r="D6465" t="str">
            <v>4,74</v>
          </cell>
        </row>
        <row r="6466">
          <cell r="A6466">
            <v>25</v>
          </cell>
          <cell r="B6466" t="str">
            <v>Aco ca-25, 25,0 mm, vergalhao</v>
          </cell>
          <cell r="C6466" t="str">
            <v xml:space="preserve">kg    </v>
          </cell>
          <cell r="D6466" t="str">
            <v>4,74</v>
          </cell>
        </row>
        <row r="6467">
          <cell r="A6467">
            <v>43065</v>
          </cell>
          <cell r="B6467" t="str">
            <v>Aco ca-25, 32,0 mm, barra de transferencia (coletado caixa)</v>
          </cell>
          <cell r="C6467" t="str">
            <v xml:space="preserve">kg    </v>
          </cell>
          <cell r="D6467" t="str">
            <v>6,82</v>
          </cell>
        </row>
        <row r="6468">
          <cell r="A6468">
            <v>34341</v>
          </cell>
          <cell r="B6468" t="str">
            <v>Aco ca-25, 32,0 mm, vergalhao</v>
          </cell>
          <cell r="C6468" t="str">
            <v xml:space="preserve">kg    </v>
          </cell>
          <cell r="D6468" t="str">
            <v>4,46</v>
          </cell>
        </row>
        <row r="6469">
          <cell r="A6469">
            <v>22</v>
          </cell>
          <cell r="B6469" t="str">
            <v>Aco ca-25, 6,3 mm, vergalhao</v>
          </cell>
          <cell r="C6469" t="str">
            <v xml:space="preserve">kg    </v>
          </cell>
          <cell r="D6469" t="str">
            <v>5,07</v>
          </cell>
        </row>
        <row r="6470">
          <cell r="A6470">
            <v>23</v>
          </cell>
          <cell r="B6470" t="str">
            <v>Aco ca-25, 8,0 mm, vergalhao</v>
          </cell>
          <cell r="C6470" t="str">
            <v xml:space="preserve">kg    </v>
          </cell>
          <cell r="D6470" t="str">
            <v>5,03</v>
          </cell>
        </row>
        <row r="6471">
          <cell r="A6471">
            <v>34439</v>
          </cell>
          <cell r="B6471" t="str">
            <v>Aco ca-50, 10,0 mm, dobrado e cortado</v>
          </cell>
          <cell r="C6471" t="str">
            <v xml:space="preserve">kg    </v>
          </cell>
          <cell r="D6471" t="str">
            <v>5,28</v>
          </cell>
        </row>
        <row r="6472">
          <cell r="A6472">
            <v>34</v>
          </cell>
          <cell r="B6472" t="str">
            <v>Aco ca-50, 10,0 mm, vergalhao</v>
          </cell>
          <cell r="C6472" t="str">
            <v xml:space="preserve">kg    </v>
          </cell>
          <cell r="D6472" t="str">
            <v>4,70</v>
          </cell>
        </row>
        <row r="6473">
          <cell r="A6473">
            <v>34441</v>
          </cell>
          <cell r="B6473" t="str">
            <v>Aco ca-50, 12,5 mm, dobrado e cortado</v>
          </cell>
          <cell r="C6473" t="str">
            <v xml:space="preserve">kg    </v>
          </cell>
          <cell r="D6473" t="str">
            <v>5,01</v>
          </cell>
        </row>
        <row r="6474">
          <cell r="A6474">
            <v>31</v>
          </cell>
          <cell r="B6474" t="str">
            <v>Aco ca-50, 12,5 mm, vergalhao</v>
          </cell>
          <cell r="C6474" t="str">
            <v xml:space="preserve">kg    </v>
          </cell>
          <cell r="D6474" t="str">
            <v>4,47</v>
          </cell>
        </row>
        <row r="6475">
          <cell r="A6475">
            <v>34443</v>
          </cell>
          <cell r="B6475" t="str">
            <v>Aco ca-50, 16 mm, dobrado e cortado</v>
          </cell>
          <cell r="C6475" t="str">
            <v xml:space="preserve">kg    </v>
          </cell>
          <cell r="D6475" t="str">
            <v>5,01</v>
          </cell>
        </row>
        <row r="6476">
          <cell r="A6476">
            <v>27</v>
          </cell>
          <cell r="B6476" t="str">
            <v>Aco ca-50, 16,0 mm, vergalhao</v>
          </cell>
          <cell r="C6476" t="str">
            <v xml:space="preserve">kg    </v>
          </cell>
          <cell r="D6476" t="str">
            <v>4,47</v>
          </cell>
        </row>
        <row r="6477">
          <cell r="A6477">
            <v>34446</v>
          </cell>
          <cell r="B6477" t="str">
            <v>Aco ca-50, 20 mm, dobrado e cortado</v>
          </cell>
          <cell r="C6477" t="str">
            <v xml:space="preserve">kg    </v>
          </cell>
          <cell r="D6477" t="str">
            <v>5,01</v>
          </cell>
        </row>
        <row r="6478">
          <cell r="A6478">
            <v>29</v>
          </cell>
          <cell r="B6478" t="str">
            <v>Aco ca-50, 20,0 mm, vergalhao</v>
          </cell>
          <cell r="C6478" t="str">
            <v xml:space="preserve">kg    </v>
          </cell>
          <cell r="D6478" t="str">
            <v>4,18</v>
          </cell>
        </row>
        <row r="6479">
          <cell r="A6479">
            <v>28</v>
          </cell>
          <cell r="B6479" t="str">
            <v>Aco ca-50, 25,0 mm, vergalhao</v>
          </cell>
          <cell r="C6479" t="str">
            <v xml:space="preserve">kg    </v>
          </cell>
          <cell r="D6479" t="str">
            <v>4,83</v>
          </cell>
        </row>
        <row r="6480">
          <cell r="A6480">
            <v>34449</v>
          </cell>
          <cell r="B6480" t="str">
            <v>Aco ca-50, 6,3 mm, dobrado e cortado</v>
          </cell>
          <cell r="C6480" t="str">
            <v xml:space="preserve">kg    </v>
          </cell>
          <cell r="D6480" t="str">
            <v>5,52</v>
          </cell>
        </row>
        <row r="6481">
          <cell r="A6481">
            <v>32</v>
          </cell>
          <cell r="B6481" t="str">
            <v>Aco ca-50, 6,3 mm, vergalhao</v>
          </cell>
          <cell r="C6481" t="str">
            <v xml:space="preserve">kg    </v>
          </cell>
          <cell r="D6481" t="str">
            <v>4,92</v>
          </cell>
        </row>
        <row r="6482">
          <cell r="A6482">
            <v>33</v>
          </cell>
          <cell r="B6482" t="str">
            <v>Aco ca-50, 8,0 mm, vergalhao</v>
          </cell>
          <cell r="C6482" t="str">
            <v xml:space="preserve">kg    </v>
          </cell>
          <cell r="D6482" t="str">
            <v>5,52</v>
          </cell>
        </row>
        <row r="6483">
          <cell r="A6483">
            <v>34343</v>
          </cell>
          <cell r="B6483" t="str">
            <v>Aco ca-60, vergalhao, 9,5 mm</v>
          </cell>
          <cell r="C6483" t="str">
            <v xml:space="preserve">kg    </v>
          </cell>
          <cell r="D6483" t="str">
            <v>5,31</v>
          </cell>
        </row>
        <row r="6484">
          <cell r="A6484">
            <v>34452</v>
          </cell>
          <cell r="B6484" t="str">
            <v>Aco ca-60, 4,2 mm, dobrado e cortado</v>
          </cell>
          <cell r="C6484" t="str">
            <v xml:space="preserve">kg    </v>
          </cell>
          <cell r="D6484" t="str">
            <v>4,88</v>
          </cell>
        </row>
        <row r="6485">
          <cell r="A6485">
            <v>36</v>
          </cell>
          <cell r="B6485" t="str">
            <v>Aco ca-60, 4,2 mm, vergalhao</v>
          </cell>
          <cell r="C6485" t="str">
            <v xml:space="preserve">kg    </v>
          </cell>
          <cell r="D6485" t="str">
            <v>4,66</v>
          </cell>
        </row>
        <row r="6486">
          <cell r="A6486">
            <v>34456</v>
          </cell>
          <cell r="B6486" t="str">
            <v>Aco ca-60, 5,0 mm, dobrado e cortado</v>
          </cell>
          <cell r="C6486" t="str">
            <v xml:space="preserve">kg    </v>
          </cell>
          <cell r="D6486" t="str">
            <v>4,88</v>
          </cell>
        </row>
        <row r="6487">
          <cell r="A6487">
            <v>39</v>
          </cell>
          <cell r="B6487" t="str">
            <v>Aco ca-60, 5,0 mm, vergalhao</v>
          </cell>
          <cell r="C6487" t="str">
            <v xml:space="preserve">kg    </v>
          </cell>
          <cell r="D6487" t="str">
            <v>4,66</v>
          </cell>
        </row>
        <row r="6488">
          <cell r="A6488">
            <v>34457</v>
          </cell>
          <cell r="B6488" t="str">
            <v>Aco ca-60, 6,0 mm, dobrado e cortado</v>
          </cell>
          <cell r="C6488" t="str">
            <v xml:space="preserve">kg    </v>
          </cell>
          <cell r="D6488" t="str">
            <v>5,24</v>
          </cell>
        </row>
        <row r="6489">
          <cell r="A6489">
            <v>40</v>
          </cell>
          <cell r="B6489" t="str">
            <v>Aco ca-60, 6,0 mm, vergalhao</v>
          </cell>
          <cell r="C6489" t="str">
            <v xml:space="preserve">kg    </v>
          </cell>
          <cell r="D6489" t="str">
            <v>4,76</v>
          </cell>
        </row>
        <row r="6490">
          <cell r="A6490">
            <v>34460</v>
          </cell>
          <cell r="B6490" t="str">
            <v>Aco ca-60, 7,0 mm, dobrado e cortado</v>
          </cell>
          <cell r="C6490" t="str">
            <v xml:space="preserve">kg    </v>
          </cell>
          <cell r="D6490" t="str">
            <v>5,35</v>
          </cell>
        </row>
        <row r="6491">
          <cell r="A6491">
            <v>42</v>
          </cell>
          <cell r="B6491" t="str">
            <v>Aco ca-60, 7,0 mm, vergalhao</v>
          </cell>
          <cell r="C6491" t="str">
            <v xml:space="preserve">kg    </v>
          </cell>
          <cell r="D6491" t="str">
            <v>4,84</v>
          </cell>
        </row>
        <row r="6492">
          <cell r="A6492">
            <v>38</v>
          </cell>
          <cell r="B6492" t="str">
            <v>Aco ca-60, 8,0 mm, vergalhao</v>
          </cell>
          <cell r="C6492" t="str">
            <v xml:space="preserve">kg    </v>
          </cell>
          <cell r="D6492" t="str">
            <v>5,39</v>
          </cell>
        </row>
        <row r="6493">
          <cell r="A6493">
            <v>34344</v>
          </cell>
          <cell r="B6493" t="str">
            <v>Aco-fio para protensao, cp-150 rb l, 8 mm</v>
          </cell>
          <cell r="C6493" t="str">
            <v xml:space="preserve">kg    </v>
          </cell>
          <cell r="D6493" t="str">
            <v>7,31</v>
          </cell>
        </row>
        <row r="6494">
          <cell r="A6494">
            <v>20063</v>
          </cell>
          <cell r="B6494" t="str">
            <v>Acoplamento de condutor pluvial, em pvc, diametro entre 80 e 100 mm, para drenagem predial</v>
          </cell>
          <cell r="C6494" t="str">
            <v xml:space="preserve">un    </v>
          </cell>
          <cell r="D6494" t="str">
            <v>3,93</v>
          </cell>
        </row>
        <row r="6495">
          <cell r="A6495">
            <v>40410</v>
          </cell>
          <cell r="B6495" t="str">
            <v>Acoplamento rigido em ferro fundido para sistema de tubulacao ranhurada, dn 50 mm (2")</v>
          </cell>
          <cell r="C6495" t="str">
            <v xml:space="preserve">un    </v>
          </cell>
          <cell r="D6495" t="str">
            <v>13,00</v>
          </cell>
        </row>
        <row r="6496">
          <cell r="A6496">
            <v>40411</v>
          </cell>
          <cell r="B6496" t="str">
            <v>Acoplamento rigido em ferro fundido para sistema de tubulacao ranhurada, dn 65 mm (2 1/2")</v>
          </cell>
          <cell r="C6496" t="str">
            <v xml:space="preserve">un    </v>
          </cell>
          <cell r="D6496" t="str">
            <v>14,10</v>
          </cell>
        </row>
        <row r="6497">
          <cell r="A6497">
            <v>40412</v>
          </cell>
          <cell r="B6497" t="str">
            <v>Acoplamento rigido em ferro fundido para sistema de tubulacao ranhurada, dn 80 mm (3")</v>
          </cell>
          <cell r="C6497" t="str">
            <v xml:space="preserve">un    </v>
          </cell>
          <cell r="D6497" t="str">
            <v>15,83</v>
          </cell>
        </row>
        <row r="6498">
          <cell r="A6498">
            <v>38838</v>
          </cell>
          <cell r="B6498" t="str">
            <v>Adaptador de cobre para tubulacao pex, dn 16 x 15 mm</v>
          </cell>
          <cell r="C6498" t="str">
            <v xml:space="preserve">un    </v>
          </cell>
          <cell r="D6498" t="str">
            <v>6,03</v>
          </cell>
        </row>
        <row r="6499">
          <cell r="A6499">
            <v>38839</v>
          </cell>
          <cell r="B6499" t="str">
            <v>Adaptador de cobre para tubulacao pex, dn 20 x 22 mm</v>
          </cell>
          <cell r="C6499" t="str">
            <v xml:space="preserve">un    </v>
          </cell>
          <cell r="D6499" t="str">
            <v>7,10</v>
          </cell>
        </row>
        <row r="6500">
          <cell r="A6500">
            <v>55</v>
          </cell>
          <cell r="B6500" t="str">
            <v>Adaptador de compressao em polipropileno (pp), para tubo em pead, 20 mm x 1/2", para ligacao predial de agua (nts 179)</v>
          </cell>
          <cell r="C6500" t="str">
            <v xml:space="preserve">un    </v>
          </cell>
          <cell r="D6500" t="str">
            <v>3,37</v>
          </cell>
        </row>
        <row r="6501">
          <cell r="A6501">
            <v>61</v>
          </cell>
          <cell r="B6501" t="str">
            <v>Adaptador de compressao em polipropileno (pp), para tubo em pead, 20 mm x 3/4", para ligacao predial de agua (nts 179)</v>
          </cell>
          <cell r="C6501" t="str">
            <v xml:space="preserve">un    </v>
          </cell>
          <cell r="D6501" t="str">
            <v>3,18</v>
          </cell>
        </row>
        <row r="6502">
          <cell r="A6502">
            <v>62</v>
          </cell>
          <cell r="B6502" t="str">
            <v>Adaptador de compressao em polipropileno (pp), para tubo em pead, 32 mm x 1", para ligacao predial de agua (nts 179)</v>
          </cell>
          <cell r="C6502" t="str">
            <v xml:space="preserve">un    </v>
          </cell>
          <cell r="D6502" t="str">
            <v>6,60</v>
          </cell>
        </row>
        <row r="6503">
          <cell r="A6503">
            <v>77</v>
          </cell>
          <cell r="B6503" t="str">
            <v>Adaptador pvc para sifao metalico, soldavel, com anel borracha (je), 40 mm x 1 1/2"</v>
          </cell>
          <cell r="C6503" t="str">
            <v xml:space="preserve">un    </v>
          </cell>
          <cell r="D6503" t="str">
            <v>0,76</v>
          </cell>
        </row>
        <row r="6504">
          <cell r="A6504">
            <v>76</v>
          </cell>
          <cell r="B6504" t="str">
            <v>Adaptador pvc para sifao, roscavel, 40 mm x 1 1/4"</v>
          </cell>
          <cell r="C6504" t="str">
            <v xml:space="preserve">un    </v>
          </cell>
          <cell r="D6504" t="str">
            <v>0,77</v>
          </cell>
        </row>
        <row r="6505">
          <cell r="A6505">
            <v>67</v>
          </cell>
          <cell r="B6505" t="str">
            <v>Adaptador pvc roscavel, com flanges e anel de vedacao, 1/2", para caixa d' agua</v>
          </cell>
          <cell r="C6505" t="str">
            <v xml:space="preserve">un    </v>
          </cell>
          <cell r="D6505" t="str">
            <v>7,46</v>
          </cell>
        </row>
        <row r="6506">
          <cell r="A6506">
            <v>71</v>
          </cell>
          <cell r="B6506" t="str">
            <v>Adaptador pvc roscavel, com flanges e anel de vedacao, 1", para caixa d' agua</v>
          </cell>
          <cell r="C6506" t="str">
            <v xml:space="preserve">un    </v>
          </cell>
          <cell r="D6506" t="str">
            <v>13,71</v>
          </cell>
        </row>
        <row r="6507">
          <cell r="A6507">
            <v>73</v>
          </cell>
          <cell r="B6507" t="str">
            <v>Adaptador pvc roscavel, com flanges e anel de vedacao, 3/4", para caixa d' agua</v>
          </cell>
          <cell r="C6507" t="str">
            <v xml:space="preserve">un    </v>
          </cell>
          <cell r="D6507" t="str">
            <v>10,24</v>
          </cell>
        </row>
        <row r="6508">
          <cell r="A6508">
            <v>103</v>
          </cell>
          <cell r="B6508" t="str">
            <v>Adaptador pvc soldavel curto com bolsa e rosca, 110 mm x 4", para agua fria</v>
          </cell>
          <cell r="C6508" t="str">
            <v xml:space="preserve">un    </v>
          </cell>
          <cell r="D6508" t="str">
            <v>30,45</v>
          </cell>
        </row>
        <row r="6509">
          <cell r="A6509">
            <v>107</v>
          </cell>
          <cell r="B6509" t="str">
            <v>Adaptador pvc soldavel curto com bolsa e rosca, 20 mm x 1/2", para agua fria</v>
          </cell>
          <cell r="C6509" t="str">
            <v xml:space="preserve">un    </v>
          </cell>
          <cell r="D6509" t="str">
            <v>0,47</v>
          </cell>
        </row>
        <row r="6510">
          <cell r="A6510">
            <v>65</v>
          </cell>
          <cell r="B6510" t="str">
            <v>Adaptador pvc soldavel curto com bolsa e rosca, 25 mm x 3/4", para agua fria</v>
          </cell>
          <cell r="C6510" t="str">
            <v xml:space="preserve">un    </v>
          </cell>
          <cell r="D6510" t="str">
            <v>0,58</v>
          </cell>
        </row>
        <row r="6511">
          <cell r="A6511">
            <v>108</v>
          </cell>
          <cell r="B6511" t="str">
            <v>Adaptador pvc soldavel curto com bolsa e rosca, 32 mm x 1", para agua fria</v>
          </cell>
          <cell r="C6511" t="str">
            <v xml:space="preserve">un    </v>
          </cell>
          <cell r="D6511" t="str">
            <v>1,21</v>
          </cell>
        </row>
        <row r="6512">
          <cell r="A6512">
            <v>110</v>
          </cell>
          <cell r="B6512" t="str">
            <v>Adaptador pvc soldavel curto com bolsa e rosca, 40 mm x 1 1/2", para agua fria</v>
          </cell>
          <cell r="C6512" t="str">
            <v xml:space="preserve">un    </v>
          </cell>
          <cell r="D6512" t="str">
            <v>4,70</v>
          </cell>
        </row>
        <row r="6513">
          <cell r="A6513">
            <v>109</v>
          </cell>
          <cell r="B6513" t="str">
            <v>Adaptador pvc soldavel curto com bolsa e rosca, 40 mm x 1 1/4", para agua fria</v>
          </cell>
          <cell r="C6513" t="str">
            <v xml:space="preserve">un    </v>
          </cell>
          <cell r="D6513" t="str">
            <v>2,31</v>
          </cell>
        </row>
        <row r="6514">
          <cell r="A6514">
            <v>111</v>
          </cell>
          <cell r="B6514" t="str">
            <v>Adaptador pvc soldavel curto com bolsa e rosca, 50 mm x 1 1/4", para agua fria</v>
          </cell>
          <cell r="C6514" t="str">
            <v xml:space="preserve">un    </v>
          </cell>
          <cell r="D6514" t="str">
            <v>5,42</v>
          </cell>
        </row>
        <row r="6515">
          <cell r="A6515">
            <v>112</v>
          </cell>
          <cell r="B6515" t="str">
            <v>Adaptador pvc soldavel curto com bolsa e rosca, 50 mm x1 1/2", para agua fria</v>
          </cell>
          <cell r="C6515" t="str">
            <v xml:space="preserve">un    </v>
          </cell>
          <cell r="D6515" t="str">
            <v>2,95</v>
          </cell>
        </row>
        <row r="6516">
          <cell r="A6516">
            <v>113</v>
          </cell>
          <cell r="B6516" t="str">
            <v>Adaptador pvc soldavel curto com bolsa e rosca, 60 mm x 2", para agua fria</v>
          </cell>
          <cell r="C6516" t="str">
            <v xml:space="preserve">un    </v>
          </cell>
          <cell r="D6516" t="str">
            <v>8,01</v>
          </cell>
        </row>
        <row r="6517">
          <cell r="A6517">
            <v>104</v>
          </cell>
          <cell r="B6517" t="str">
            <v>Adaptador pvc soldavel curto com bolsa e rosca, 75 mm x 2 1/2", para agua fria</v>
          </cell>
          <cell r="C6517" t="str">
            <v xml:space="preserve">un    </v>
          </cell>
          <cell r="D6517" t="str">
            <v>11,65</v>
          </cell>
        </row>
        <row r="6518">
          <cell r="A6518">
            <v>102</v>
          </cell>
          <cell r="B6518" t="str">
            <v>Adaptador pvc soldavel curto com bolsa e rosca, 85 mm x 3", para agua fria</v>
          </cell>
          <cell r="C6518" t="str">
            <v xml:space="preserve">un    </v>
          </cell>
          <cell r="D6518" t="str">
            <v>19,12</v>
          </cell>
        </row>
        <row r="6519">
          <cell r="A6519">
            <v>95</v>
          </cell>
          <cell r="B6519" t="str">
            <v>Adaptador pvc soldavel, com flange e anel de vedacao, 20 mm x 1/2", para caixa d'agua</v>
          </cell>
          <cell r="C6519" t="str">
            <v xml:space="preserve">un    </v>
          </cell>
          <cell r="D6519" t="str">
            <v>6,47</v>
          </cell>
        </row>
        <row r="6520">
          <cell r="A6520">
            <v>96</v>
          </cell>
          <cell r="B6520" t="str">
            <v>Adaptador pvc soldavel, com flange e anel de vedacao, 25 mm x 3/4", para caixa d'agua</v>
          </cell>
          <cell r="C6520" t="str">
            <v xml:space="preserve">un    </v>
          </cell>
          <cell r="D6520" t="str">
            <v>7,44</v>
          </cell>
        </row>
        <row r="6521">
          <cell r="A6521">
            <v>97</v>
          </cell>
          <cell r="B6521" t="str">
            <v>Adaptador pvc soldavel, com flange e anel de vedacao, 32 mm x 1", para caixa d'agua</v>
          </cell>
          <cell r="C6521" t="str">
            <v xml:space="preserve">un    </v>
          </cell>
          <cell r="D6521" t="str">
            <v>9,66</v>
          </cell>
        </row>
        <row r="6522">
          <cell r="A6522">
            <v>98</v>
          </cell>
          <cell r="B6522" t="str">
            <v>Adaptador pvc soldavel, com flange e anel de vedacao, 40 mm x 1 1/4", para caixa d'agua</v>
          </cell>
          <cell r="C6522" t="str">
            <v xml:space="preserve">un    </v>
          </cell>
          <cell r="D6522" t="str">
            <v>13,03</v>
          </cell>
        </row>
        <row r="6523">
          <cell r="A6523">
            <v>99</v>
          </cell>
          <cell r="B6523" t="str">
            <v>Adaptador pvc soldavel, com flange e anel de vedacao, 50 mm x 1 1/2", para caixa d'agua</v>
          </cell>
          <cell r="C6523" t="str">
            <v xml:space="preserve">un    </v>
          </cell>
          <cell r="D6523" t="str">
            <v>15,80</v>
          </cell>
        </row>
        <row r="6524">
          <cell r="A6524">
            <v>100</v>
          </cell>
          <cell r="B6524" t="str">
            <v>Adaptador pvc soldavel, com flanges e anel de vedacao, 60 mm x 2", para caixa d' agua</v>
          </cell>
          <cell r="C6524" t="str">
            <v xml:space="preserve">un    </v>
          </cell>
          <cell r="D6524" t="str">
            <v>22,04</v>
          </cell>
        </row>
        <row r="6525">
          <cell r="A6525">
            <v>75</v>
          </cell>
          <cell r="B6525" t="str">
            <v>Adaptador pvc soldavel, com flanges livres, 110 mm x 4", para caixa d' agua</v>
          </cell>
          <cell r="C6525" t="str">
            <v xml:space="preserve">un    </v>
          </cell>
          <cell r="D6525" t="str">
            <v>229,76</v>
          </cell>
        </row>
        <row r="6526">
          <cell r="A6526">
            <v>114</v>
          </cell>
          <cell r="B6526" t="str">
            <v>Adaptador pvc soldavel, com flanges livres, 25 mm x 3/4", para caixa d' agua</v>
          </cell>
          <cell r="C6526" t="str">
            <v xml:space="preserve">un    </v>
          </cell>
          <cell r="D6526" t="str">
            <v>8,37</v>
          </cell>
        </row>
        <row r="6527">
          <cell r="A6527">
            <v>68</v>
          </cell>
          <cell r="B6527" t="str">
            <v>Adaptador pvc soldavel, com flanges livres, 32 mm x 1", para caixa d' agua</v>
          </cell>
          <cell r="C6527" t="str">
            <v xml:space="preserve">un    </v>
          </cell>
          <cell r="D6527" t="str">
            <v>12,80</v>
          </cell>
        </row>
        <row r="6528">
          <cell r="A6528">
            <v>86</v>
          </cell>
          <cell r="B6528" t="str">
            <v>Adaptador pvc soldavel, com flanges livres, 40 mm x 1  1/4", para caixa d' agua</v>
          </cell>
          <cell r="C6528" t="str">
            <v xml:space="preserve">un    </v>
          </cell>
          <cell r="D6528" t="str">
            <v>23,80</v>
          </cell>
        </row>
        <row r="6529">
          <cell r="A6529">
            <v>66</v>
          </cell>
          <cell r="B6529" t="str">
            <v>Adaptador pvc soldavel, com flanges livres, 50 mm x 1  1/2", para caixa d' agua</v>
          </cell>
          <cell r="C6529" t="str">
            <v xml:space="preserve">un    </v>
          </cell>
          <cell r="D6529" t="str">
            <v>23,88</v>
          </cell>
        </row>
        <row r="6530">
          <cell r="A6530">
            <v>69</v>
          </cell>
          <cell r="B6530" t="str">
            <v>Adaptador pvc soldavel, com flanges livres, 60 mm x 2", para caixa d' agua</v>
          </cell>
          <cell r="C6530" t="str">
            <v xml:space="preserve">un    </v>
          </cell>
          <cell r="D6530" t="str">
            <v>36,51</v>
          </cell>
        </row>
        <row r="6531">
          <cell r="A6531">
            <v>83</v>
          </cell>
          <cell r="B6531" t="str">
            <v>Adaptador pvc soldavel, com flanges livres, 75 mm x 2  1/2", para caixa d' agua</v>
          </cell>
          <cell r="C6531" t="str">
            <v xml:space="preserve">un    </v>
          </cell>
          <cell r="D6531" t="str">
            <v>116,60</v>
          </cell>
        </row>
        <row r="6532">
          <cell r="A6532">
            <v>74</v>
          </cell>
          <cell r="B6532" t="str">
            <v>Adaptador pvc soldavel, com flanges livres, 85 mm x 3", para caixa d' agua</v>
          </cell>
          <cell r="C6532" t="str">
            <v xml:space="preserve">un    </v>
          </cell>
          <cell r="D6532" t="str">
            <v>162,79</v>
          </cell>
        </row>
        <row r="6533">
          <cell r="A6533">
            <v>106</v>
          </cell>
          <cell r="B6533" t="str">
            <v>Adaptador pvc soldavel, longo, com flange livre,  110 mm x 4", para caixa d' agua</v>
          </cell>
          <cell r="C6533" t="str">
            <v xml:space="preserve">un    </v>
          </cell>
          <cell r="D6533" t="str">
            <v>247,30</v>
          </cell>
        </row>
        <row r="6534">
          <cell r="A6534">
            <v>87</v>
          </cell>
          <cell r="B6534" t="str">
            <v>Adaptador pvc soldavel, longo, com flange livre,  25 mm x 3/4", para caixa d' agua</v>
          </cell>
          <cell r="C6534" t="str">
            <v xml:space="preserve">un    </v>
          </cell>
          <cell r="D6534" t="str">
            <v>11,75</v>
          </cell>
        </row>
        <row r="6535">
          <cell r="A6535">
            <v>88</v>
          </cell>
          <cell r="B6535" t="str">
            <v>Adaptador pvc soldavel, longo, com flange livre,  32 mm x 1", para caixa d' agua</v>
          </cell>
          <cell r="C6535" t="str">
            <v xml:space="preserve">un    </v>
          </cell>
          <cell r="D6535" t="str">
            <v>13,12</v>
          </cell>
        </row>
        <row r="6536">
          <cell r="A6536">
            <v>89</v>
          </cell>
          <cell r="B6536" t="str">
            <v>Adaptador pvc soldavel, longo, com flange livre,  40 mm x 1 1/4", para caixa d' agua</v>
          </cell>
          <cell r="C6536" t="str">
            <v xml:space="preserve">un    </v>
          </cell>
          <cell r="D6536" t="str">
            <v>19,40</v>
          </cell>
        </row>
        <row r="6537">
          <cell r="A6537">
            <v>90</v>
          </cell>
          <cell r="B6537" t="str">
            <v>Adaptador pvc soldavel, longo, com flange livre,  50 mm x 1 1/2", para caixa d' agua</v>
          </cell>
          <cell r="C6537" t="str">
            <v xml:space="preserve">un    </v>
          </cell>
          <cell r="D6537" t="str">
            <v>22,22</v>
          </cell>
        </row>
        <row r="6538">
          <cell r="A6538">
            <v>81</v>
          </cell>
          <cell r="B6538" t="str">
            <v>Adaptador pvc soldavel, longo, com flange livre,  60 mm x 2", para caixa d' agua</v>
          </cell>
          <cell r="C6538" t="str">
            <v xml:space="preserve">un    </v>
          </cell>
          <cell r="D6538" t="str">
            <v>38,01</v>
          </cell>
        </row>
        <row r="6539">
          <cell r="A6539">
            <v>82</v>
          </cell>
          <cell r="B6539" t="str">
            <v>Adaptador pvc soldavel, longo, com flange livre,  75 mm x 2 1/2", para caixa d' agua</v>
          </cell>
          <cell r="C6539" t="str">
            <v xml:space="preserve">un    </v>
          </cell>
          <cell r="D6539" t="str">
            <v>147,56</v>
          </cell>
        </row>
        <row r="6540">
          <cell r="A6540">
            <v>105</v>
          </cell>
          <cell r="B6540" t="str">
            <v>Adaptador pvc soldavel, longo, com flange livre,  85 mm x 3", para caixa d' agua</v>
          </cell>
          <cell r="C6540" t="str">
            <v xml:space="preserve">un    </v>
          </cell>
          <cell r="D6540" t="str">
            <v>172,75</v>
          </cell>
        </row>
        <row r="6541">
          <cell r="A6541">
            <v>60</v>
          </cell>
          <cell r="B6541" t="str">
            <v>Adaptador pvc, com registro, para pead, 20 mm x 3/4", para ligacao predial de agua</v>
          </cell>
          <cell r="C6541" t="str">
            <v xml:space="preserve">un    </v>
          </cell>
          <cell r="D6541" t="str">
            <v>4,37</v>
          </cell>
        </row>
        <row r="6542">
          <cell r="A6542">
            <v>72</v>
          </cell>
          <cell r="B6542" t="str">
            <v>Adaptador pvc, roscavel, com flanges e anel de vedacao, 1 1/2", para caixa d'agua</v>
          </cell>
          <cell r="C6542" t="str">
            <v xml:space="preserve">un    </v>
          </cell>
          <cell r="D6542" t="str">
            <v>23,23</v>
          </cell>
        </row>
        <row r="6543">
          <cell r="A6543">
            <v>70</v>
          </cell>
          <cell r="B6543" t="str">
            <v>Adaptador pvc, roscavel, com flanges e anel de vedacao, 1 1/4", para caixa d' agua</v>
          </cell>
          <cell r="C6543" t="str">
            <v xml:space="preserve">un    </v>
          </cell>
          <cell r="D6543" t="str">
            <v>19,43</v>
          </cell>
        </row>
        <row r="6544">
          <cell r="A6544">
            <v>85</v>
          </cell>
          <cell r="B6544" t="str">
            <v>Adaptador pvc, roscavel, com flanges e anel de vedacao, 2", para caixa d' agua</v>
          </cell>
          <cell r="C6544" t="str">
            <v xml:space="preserve">un    </v>
          </cell>
          <cell r="D6544" t="str">
            <v>28,20</v>
          </cell>
        </row>
        <row r="6545">
          <cell r="A6545">
            <v>84</v>
          </cell>
          <cell r="B6545" t="str">
            <v>Adaptador pvc, roscavel, para valvula pia ou lavatorio, 40 mm</v>
          </cell>
          <cell r="C6545" t="str">
            <v xml:space="preserve">un    </v>
          </cell>
          <cell r="D6545" t="str">
            <v>0,32</v>
          </cell>
        </row>
        <row r="6546">
          <cell r="A6546">
            <v>37997</v>
          </cell>
          <cell r="B6546" t="str">
            <v>Adaptador, cpvc, soldavel, 15 mm, para agua quente</v>
          </cell>
          <cell r="C6546" t="str">
            <v xml:space="preserve">un    </v>
          </cell>
          <cell r="D6546" t="str">
            <v>3,16</v>
          </cell>
        </row>
        <row r="6547">
          <cell r="A6547">
            <v>37998</v>
          </cell>
          <cell r="B6547" t="str">
            <v>Adaptador, cpvc, soldavel, 22 mm, para agua quente</v>
          </cell>
          <cell r="C6547" t="str">
            <v xml:space="preserve">un    </v>
          </cell>
          <cell r="D6547" t="str">
            <v>3,27</v>
          </cell>
        </row>
        <row r="6548">
          <cell r="A6548">
            <v>10899</v>
          </cell>
          <cell r="B6548" t="str">
            <v>Adaptador, em latao, engate rapido 2 1/2" x rosca interna 5 fios 2 1/2",  para instalacao predial de combate a incendio</v>
          </cell>
          <cell r="C6548" t="str">
            <v xml:space="preserve">un    </v>
          </cell>
          <cell r="D6548" t="str">
            <v>60,37</v>
          </cell>
        </row>
        <row r="6549">
          <cell r="A6549">
            <v>10900</v>
          </cell>
          <cell r="B6549" t="str">
            <v>Adaptador, em latao, engate rapido1 1/2" x rosca interna 5 fios 2 1/2",  para instalacao predial de combate a incendio</v>
          </cell>
          <cell r="C6549" t="str">
            <v xml:space="preserve">un    </v>
          </cell>
          <cell r="D6549" t="str">
            <v>47,25</v>
          </cell>
        </row>
        <row r="6550">
          <cell r="A6550">
            <v>46</v>
          </cell>
          <cell r="B6550" t="str">
            <v>Adaptador, pvc pba,  bolsa/rosca, je, dn 75 / de  85 mm</v>
          </cell>
          <cell r="C6550" t="str">
            <v xml:space="preserve">un    </v>
          </cell>
          <cell r="D6550" t="str">
            <v>33,82</v>
          </cell>
        </row>
        <row r="6551">
          <cell r="A6551">
            <v>51</v>
          </cell>
          <cell r="B6551" t="str">
            <v>Adaptador, pvc pba, a bolsa defofo, je, dn 100 / de 110 mm</v>
          </cell>
          <cell r="C6551" t="str">
            <v xml:space="preserve">un    </v>
          </cell>
          <cell r="D6551" t="str">
            <v>93,29</v>
          </cell>
        </row>
        <row r="6552">
          <cell r="A6552">
            <v>12863</v>
          </cell>
          <cell r="B6552" t="str">
            <v>Adaptador, pvc pba, a bolsa defofo, je, dn 50 / de 60 mm</v>
          </cell>
          <cell r="C6552" t="str">
            <v xml:space="preserve">un    </v>
          </cell>
          <cell r="D6552" t="str">
            <v>21,49</v>
          </cell>
        </row>
        <row r="6553">
          <cell r="A6553">
            <v>50</v>
          </cell>
          <cell r="B6553" t="str">
            <v>Adaptador, pvc pba, a bolsa defofo, je, dn 75 / de  85 mm</v>
          </cell>
          <cell r="C6553" t="str">
            <v xml:space="preserve">un    </v>
          </cell>
          <cell r="D6553" t="str">
            <v>48,71</v>
          </cell>
        </row>
        <row r="6554">
          <cell r="A6554">
            <v>47</v>
          </cell>
          <cell r="B6554" t="str">
            <v>Adaptador, pvc pba, bolsa/rosca, je, dn 100 / de 110 mm</v>
          </cell>
          <cell r="C6554" t="str">
            <v xml:space="preserve">un    </v>
          </cell>
          <cell r="D6554" t="str">
            <v>57,82</v>
          </cell>
        </row>
        <row r="6555">
          <cell r="A6555">
            <v>48</v>
          </cell>
          <cell r="B6555" t="str">
            <v>Adaptador, pvc pba, bolsa/rosca, je, dn 50 / de 60 mm</v>
          </cell>
          <cell r="C6555" t="str">
            <v xml:space="preserve">un    </v>
          </cell>
          <cell r="D6555" t="str">
            <v>15,08</v>
          </cell>
        </row>
        <row r="6556">
          <cell r="A6556">
            <v>52</v>
          </cell>
          <cell r="B6556" t="str">
            <v>Adaptador, pvc pba, ponta/rosca, je, dn 50 / de  60 mm</v>
          </cell>
          <cell r="C6556" t="str">
            <v xml:space="preserve">un    </v>
          </cell>
          <cell r="D6556" t="str">
            <v>11,46</v>
          </cell>
        </row>
        <row r="6557">
          <cell r="A6557">
            <v>43</v>
          </cell>
          <cell r="B6557" t="str">
            <v>Adaptador, pvc pba, ponta/rosca, je, dn 75 / de  85 mm</v>
          </cell>
          <cell r="C6557" t="str">
            <v xml:space="preserve">un    </v>
          </cell>
          <cell r="D6557" t="str">
            <v>38,67</v>
          </cell>
        </row>
        <row r="6558">
          <cell r="A6558">
            <v>4791</v>
          </cell>
          <cell r="B6558" t="str">
            <v>Adesivo acrilico/cola de contato</v>
          </cell>
          <cell r="C6558" t="str">
            <v xml:space="preserve">kg    </v>
          </cell>
          <cell r="D6558" t="str">
            <v>24,76</v>
          </cell>
        </row>
        <row r="6559">
          <cell r="A6559">
            <v>157</v>
          </cell>
          <cell r="B6559" t="str">
            <v>Adesivo estrutural a base de resina epoxi para injecao em trincas, bicomponente, baixa viscosidade</v>
          </cell>
          <cell r="C6559" t="str">
            <v xml:space="preserve">kg    </v>
          </cell>
          <cell r="D6559" t="str">
            <v>96,22</v>
          </cell>
        </row>
        <row r="6560">
          <cell r="A6560">
            <v>156</v>
          </cell>
          <cell r="B6560" t="str">
            <v>Adesivo estrutural a base de resina epoxi, bicomponente, fluido</v>
          </cell>
          <cell r="C6560" t="str">
            <v xml:space="preserve">kg    </v>
          </cell>
          <cell r="D6560" t="str">
            <v>42,95</v>
          </cell>
        </row>
        <row r="6561">
          <cell r="A6561">
            <v>131</v>
          </cell>
          <cell r="B6561" t="str">
            <v>Adesivo estrutural a base de resina epoxi, bicomponente, pastoso (tixotropico)</v>
          </cell>
          <cell r="C6561" t="str">
            <v xml:space="preserve">kg    </v>
          </cell>
          <cell r="D6561" t="str">
            <v>41,23</v>
          </cell>
        </row>
        <row r="6562">
          <cell r="A6562">
            <v>39719</v>
          </cell>
          <cell r="B6562" t="str">
            <v>Adesivo liquido a base de resinas para colagem de espuma de isolamento termico flexivel</v>
          </cell>
          <cell r="C6562" t="str">
            <v xml:space="preserve">l     </v>
          </cell>
          <cell r="D6562" t="str">
            <v>65,06</v>
          </cell>
        </row>
        <row r="6563">
          <cell r="A6563">
            <v>21114</v>
          </cell>
          <cell r="B6563" t="str">
            <v>Adesivo para tubos cpvc, *75* g</v>
          </cell>
          <cell r="C6563" t="str">
            <v xml:space="preserve">un    </v>
          </cell>
          <cell r="D6563" t="str">
            <v>13,94</v>
          </cell>
        </row>
        <row r="6564">
          <cell r="A6564">
            <v>119</v>
          </cell>
          <cell r="B6564" t="str">
            <v>Adesivo plastico para pvc, bisnaga com 75 gr</v>
          </cell>
          <cell r="C6564" t="str">
            <v xml:space="preserve">un    </v>
          </cell>
          <cell r="D6564" t="str">
            <v>5,50</v>
          </cell>
        </row>
        <row r="6565">
          <cell r="A6565">
            <v>20080</v>
          </cell>
          <cell r="B6565" t="str">
            <v>Adesivo plastico para pvc, frasco com 175 gr</v>
          </cell>
          <cell r="C6565" t="str">
            <v xml:space="preserve">un    </v>
          </cell>
          <cell r="D6565" t="str">
            <v>15,77</v>
          </cell>
        </row>
        <row r="6566">
          <cell r="A6566">
            <v>122</v>
          </cell>
          <cell r="B6566" t="str">
            <v>Adesivo plastico para pvc, frasco com 850 gr</v>
          </cell>
          <cell r="C6566" t="str">
            <v xml:space="preserve">un    </v>
          </cell>
          <cell r="D6566" t="str">
            <v>49,68</v>
          </cell>
        </row>
        <row r="6567">
          <cell r="A6567">
            <v>3410</v>
          </cell>
          <cell r="B6567" t="str">
            <v>Adesivo/cola para eps (isopor) e outros materiais</v>
          </cell>
          <cell r="C6567" t="str">
            <v xml:space="preserve">kg    </v>
          </cell>
          <cell r="D6567" t="str">
            <v>10,86</v>
          </cell>
        </row>
        <row r="6568">
          <cell r="A6568">
            <v>124</v>
          </cell>
          <cell r="B6568" t="str">
            <v>Aditivo acelerador de pega e endurecimento para argamassas e concretos</v>
          </cell>
          <cell r="C6568" t="str">
            <v xml:space="preserve">l     </v>
          </cell>
          <cell r="D6568" t="str">
            <v>10,71</v>
          </cell>
        </row>
        <row r="6569">
          <cell r="A6569">
            <v>7334</v>
          </cell>
          <cell r="B6569" t="str">
            <v>Aditivo adesivo liquido para argamassas de revestimentos cimenticios</v>
          </cell>
          <cell r="C6569" t="str">
            <v xml:space="preserve">l     </v>
          </cell>
          <cell r="D6569" t="str">
            <v>7,60</v>
          </cell>
        </row>
        <row r="6570">
          <cell r="A6570">
            <v>7325</v>
          </cell>
          <cell r="B6570" t="str">
            <v>Aditivo impermeabilizante de pega normal para argamassas e  concretos sem armacao</v>
          </cell>
          <cell r="C6570" t="str">
            <v xml:space="preserve">kg    </v>
          </cell>
          <cell r="D6570" t="str">
            <v>4,95</v>
          </cell>
        </row>
        <row r="6571">
          <cell r="A6571">
            <v>123</v>
          </cell>
          <cell r="B6571" t="str">
            <v>Aditivo impermeabilizante de pega normal para argamassas e concretos sem armacao</v>
          </cell>
          <cell r="C6571" t="str">
            <v xml:space="preserve">l     </v>
          </cell>
          <cell r="D6571" t="str">
            <v>4,76</v>
          </cell>
        </row>
        <row r="6572">
          <cell r="A6572">
            <v>127</v>
          </cell>
          <cell r="B6572" t="str">
            <v>Aditivo impermeabilizante de pega ultrarrapida</v>
          </cell>
          <cell r="C6572" t="str">
            <v xml:space="preserve">l     </v>
          </cell>
          <cell r="D6572" t="str">
            <v>11,18</v>
          </cell>
        </row>
        <row r="6573">
          <cell r="A6573">
            <v>133</v>
          </cell>
          <cell r="B6573" t="str">
            <v>Aditivo liquido incorporador de ar para concreto e argamassa</v>
          </cell>
          <cell r="C6573" t="str">
            <v xml:space="preserve">l     </v>
          </cell>
          <cell r="D6573" t="str">
            <v>4,80</v>
          </cell>
        </row>
        <row r="6574">
          <cell r="A6574">
            <v>37538</v>
          </cell>
          <cell r="B6574" t="str">
            <v>Aditivo plastificante e estabilizador para argamassas de assentamento e reboco</v>
          </cell>
          <cell r="C6574" t="str">
            <v xml:space="preserve">18l   </v>
          </cell>
          <cell r="D6574" t="str">
            <v>119,17</v>
          </cell>
        </row>
        <row r="6575">
          <cell r="A6575">
            <v>132</v>
          </cell>
          <cell r="B6575" t="str">
            <v>Aditivo plastificante retardador de pega e redutor de agua para concreto</v>
          </cell>
          <cell r="C6575" t="str">
            <v xml:space="preserve">l     </v>
          </cell>
          <cell r="D6575" t="str">
            <v>5,28</v>
          </cell>
        </row>
        <row r="6576">
          <cell r="A6576">
            <v>13408</v>
          </cell>
          <cell r="B6576" t="str">
            <v>Aditivo superplastificante de pega normal para concreto (tambor 200 kg)</v>
          </cell>
          <cell r="C6576" t="str">
            <v xml:space="preserve">200kg </v>
          </cell>
          <cell r="D6576" t="str">
            <v>1.877,42</v>
          </cell>
        </row>
        <row r="6577">
          <cell r="A6577">
            <v>37476</v>
          </cell>
          <cell r="B6577" t="str">
            <v>Aduela/galeria de concreto armado, secao retangular 1.50 X 1.50 M (l x a), c = 1.00 M, e = 20 cm</v>
          </cell>
          <cell r="C6577" t="str">
            <v xml:space="preserve">un    </v>
          </cell>
          <cell r="D6577" t="str">
            <v>1.389,63</v>
          </cell>
        </row>
        <row r="6578">
          <cell r="A6578">
            <v>37478</v>
          </cell>
          <cell r="B6578" t="str">
            <v>Aduela/galeria de concreto armado, secao retangular 2.00 X 2.00 M (l x a), c = 1.00 M, e = 20 cm</v>
          </cell>
          <cell r="C6578" t="str">
            <v xml:space="preserve">un    </v>
          </cell>
          <cell r="D6578" t="str">
            <v>1.965,96</v>
          </cell>
        </row>
        <row r="6579">
          <cell r="A6579">
            <v>37477</v>
          </cell>
          <cell r="B6579" t="str">
            <v>Aduela/galeria de concreto armado, secao retangular 2.50 X 2.50 M (l x a), c = 1.00 M, e = 20 cm</v>
          </cell>
          <cell r="C6579" t="str">
            <v xml:space="preserve">un    </v>
          </cell>
          <cell r="D6579" t="str">
            <v>2.405,64</v>
          </cell>
        </row>
        <row r="6580">
          <cell r="A6580">
            <v>37479</v>
          </cell>
          <cell r="B6580" t="str">
            <v>Aduela/galeria de concreto armado, secao retangular 3.00 X 3.00 M (l x a), c = 1.00 M, e = 20 cm</v>
          </cell>
          <cell r="C6580" t="str">
            <v xml:space="preserve">un    </v>
          </cell>
          <cell r="D6580" t="str">
            <v>3.007,98</v>
          </cell>
        </row>
        <row r="6581">
          <cell r="A6581">
            <v>4319</v>
          </cell>
          <cell r="B6581" t="str">
            <v>Afastador para telha de fibrocimento canalete 90 ou kalhetao</v>
          </cell>
          <cell r="C6581" t="str">
            <v xml:space="preserve">un    </v>
          </cell>
          <cell r="D6581" t="str">
            <v>1,05</v>
          </cell>
        </row>
        <row r="6582">
          <cell r="A6582">
            <v>43064</v>
          </cell>
          <cell r="B6582" t="str">
            <v>Agente de cura, protetor da evaporacao da agua de hidratacao do concreto (coletado caixa)</v>
          </cell>
          <cell r="C6582" t="str">
            <v xml:space="preserve">kg    </v>
          </cell>
          <cell r="D6582" t="str">
            <v>6,84</v>
          </cell>
        </row>
        <row r="6583">
          <cell r="A6583">
            <v>40553</v>
          </cell>
          <cell r="B6583" t="str">
            <v>Agregado reciclado, tipo rachao reciclado cinza, classe a</v>
          </cell>
          <cell r="C6583" t="str">
            <v xml:space="preserve">m³    </v>
          </cell>
          <cell r="D6583" t="str">
            <v>20,00</v>
          </cell>
        </row>
        <row r="6584">
          <cell r="A6584">
            <v>13003</v>
          </cell>
          <cell r="B6584" t="str">
            <v>Agua sanitaria</v>
          </cell>
          <cell r="C6584" t="str">
            <v xml:space="preserve">l     </v>
          </cell>
          <cell r="D6584" t="str">
            <v>2,20</v>
          </cell>
        </row>
        <row r="6585">
          <cell r="A6585">
            <v>6114</v>
          </cell>
          <cell r="B6585" t="str">
            <v>Ajudante de armador</v>
          </cell>
          <cell r="C6585" t="str">
            <v xml:space="preserve">h     </v>
          </cell>
          <cell r="D6585" t="str">
            <v>11,42</v>
          </cell>
        </row>
        <row r="6586">
          <cell r="A6586">
            <v>40912</v>
          </cell>
          <cell r="B6586" t="str">
            <v>Ajudante de armador (mensalista)</v>
          </cell>
          <cell r="C6586" t="str">
            <v xml:space="preserve">mes   </v>
          </cell>
          <cell r="D6586" t="str">
            <v>2.011,32</v>
          </cell>
        </row>
        <row r="6587">
          <cell r="A6587">
            <v>247</v>
          </cell>
          <cell r="B6587" t="str">
            <v>Ajudante de eletricista</v>
          </cell>
          <cell r="C6587" t="str">
            <v xml:space="preserve">h     </v>
          </cell>
          <cell r="D6587" t="str">
            <v>11,90</v>
          </cell>
        </row>
        <row r="6588">
          <cell r="A6588">
            <v>40919</v>
          </cell>
          <cell r="B6588" t="str">
            <v>Ajudante de eletricista (mensalista)</v>
          </cell>
          <cell r="C6588" t="str">
            <v xml:space="preserve">mes   </v>
          </cell>
          <cell r="D6588" t="str">
            <v>2.097,90</v>
          </cell>
        </row>
        <row r="6589">
          <cell r="A6589">
            <v>25958</v>
          </cell>
          <cell r="B6589" t="str">
            <v>Ajudante de estruturas metalicas</v>
          </cell>
          <cell r="C6589" t="str">
            <v xml:space="preserve">h     </v>
          </cell>
          <cell r="D6589" t="str">
            <v>13,78</v>
          </cell>
        </row>
        <row r="6590">
          <cell r="A6590">
            <v>40984</v>
          </cell>
          <cell r="B6590" t="str">
            <v>Ajudante de estruturas metalicas (mensalista)</v>
          </cell>
          <cell r="C6590" t="str">
            <v xml:space="preserve">mes   </v>
          </cell>
          <cell r="D6590" t="str">
            <v>2.429,87</v>
          </cell>
        </row>
        <row r="6591">
          <cell r="A6591">
            <v>248</v>
          </cell>
          <cell r="B6591" t="str">
            <v>Ajudante de operacao em geral</v>
          </cell>
          <cell r="C6591" t="str">
            <v xml:space="preserve">h     </v>
          </cell>
          <cell r="D6591" t="str">
            <v>11,81</v>
          </cell>
        </row>
        <row r="6592">
          <cell r="A6592">
            <v>41086</v>
          </cell>
          <cell r="B6592" t="str">
            <v>Ajudante de operacao em geral (mensalista)</v>
          </cell>
          <cell r="C6592" t="str">
            <v xml:space="preserve">mes   </v>
          </cell>
          <cell r="D6592" t="str">
            <v>2.081,23</v>
          </cell>
        </row>
        <row r="6593">
          <cell r="A6593">
            <v>34466</v>
          </cell>
          <cell r="B6593" t="str">
            <v>Ajudante de pintor</v>
          </cell>
          <cell r="C6593" t="str">
            <v xml:space="preserve">h     </v>
          </cell>
          <cell r="D6593" t="str">
            <v>11,81</v>
          </cell>
        </row>
        <row r="6594">
          <cell r="A6594">
            <v>41083</v>
          </cell>
          <cell r="B6594" t="str">
            <v>Ajudante de pintor (mensalista)</v>
          </cell>
          <cell r="C6594" t="str">
            <v xml:space="preserve">mes   </v>
          </cell>
          <cell r="D6594" t="str">
            <v>2.081,23</v>
          </cell>
        </row>
        <row r="6595">
          <cell r="A6595">
            <v>252</v>
          </cell>
          <cell r="B6595" t="str">
            <v>Ajudante de serralheiro</v>
          </cell>
          <cell r="C6595" t="str">
            <v xml:space="preserve">h     </v>
          </cell>
          <cell r="D6595" t="str">
            <v>12,24</v>
          </cell>
        </row>
        <row r="6596">
          <cell r="A6596">
            <v>40909</v>
          </cell>
          <cell r="B6596" t="str">
            <v>Ajudante de serralheiro (mensalista)</v>
          </cell>
          <cell r="C6596" t="str">
            <v xml:space="preserve">mes   </v>
          </cell>
          <cell r="D6596" t="str">
            <v>2.157,33</v>
          </cell>
        </row>
        <row r="6597">
          <cell r="A6597">
            <v>242</v>
          </cell>
          <cell r="B6597" t="str">
            <v>Ajudante especializado</v>
          </cell>
          <cell r="C6597" t="str">
            <v xml:space="preserve">h     </v>
          </cell>
          <cell r="D6597" t="str">
            <v>13,24</v>
          </cell>
        </row>
        <row r="6598">
          <cell r="A6598">
            <v>41085</v>
          </cell>
          <cell r="B6598" t="str">
            <v>Ajudante especializado (mensalista)</v>
          </cell>
          <cell r="C6598" t="str">
            <v xml:space="preserve">mes   </v>
          </cell>
          <cell r="D6598" t="str">
            <v>2.333,29</v>
          </cell>
        </row>
        <row r="6599">
          <cell r="A6599">
            <v>427</v>
          </cell>
          <cell r="B6599" t="str">
            <v>Alca preformada de contra poste, em aco galvanizado, para cabo 3/16", comprimento *860* mm</v>
          </cell>
          <cell r="C6599" t="str">
            <v xml:space="preserve">un    </v>
          </cell>
          <cell r="D6599" t="str">
            <v>5,17</v>
          </cell>
        </row>
        <row r="6600">
          <cell r="A6600">
            <v>417</v>
          </cell>
          <cell r="B6600" t="str">
            <v>Alca preformada de distribuicao, em aco galvanizado, para cabo de aluminio diametro 16 a 25 mm</v>
          </cell>
          <cell r="C6600" t="str">
            <v xml:space="preserve">un    </v>
          </cell>
          <cell r="D6600" t="str">
            <v>2,43</v>
          </cell>
        </row>
        <row r="6601">
          <cell r="A6601">
            <v>11273</v>
          </cell>
          <cell r="B6601" t="str">
            <v>Alca preformada de distribuicao, em aco galvanizado, para condutores de aluminio awg 1/0 (caa 6/1 ou ca 7 fios)</v>
          </cell>
          <cell r="C6601" t="str">
            <v xml:space="preserve">un    </v>
          </cell>
          <cell r="D6601" t="str">
            <v>7,56</v>
          </cell>
        </row>
        <row r="6602">
          <cell r="A6602">
            <v>11272</v>
          </cell>
          <cell r="B6602" t="str">
            <v>Alca preformada de distribuicao, em aco galvanizado, para condutores de aluminio awg 2 (caa 6/1 ou ca 7 fios)</v>
          </cell>
          <cell r="C6602" t="str">
            <v xml:space="preserve">un    </v>
          </cell>
          <cell r="D6602" t="str">
            <v>4,56</v>
          </cell>
        </row>
        <row r="6603">
          <cell r="A6603">
            <v>11275</v>
          </cell>
          <cell r="B6603" t="str">
            <v>Alca preformada de servico, em aco galvanizado, para condutores de aluminio awg 4 (caa 6/1)</v>
          </cell>
          <cell r="C6603" t="str">
            <v xml:space="preserve">un    </v>
          </cell>
          <cell r="D6603" t="str">
            <v>1,83</v>
          </cell>
        </row>
        <row r="6604">
          <cell r="A6604">
            <v>11274</v>
          </cell>
          <cell r="B6604" t="str">
            <v>Alca preformada de servico, em aco galvanizado, para condutores de aluminio awg 6 (caa 6/1)</v>
          </cell>
          <cell r="C6604" t="str">
            <v xml:space="preserve">un    </v>
          </cell>
          <cell r="D6604" t="str">
            <v>1,39</v>
          </cell>
        </row>
        <row r="6605">
          <cell r="A6605">
            <v>38470</v>
          </cell>
          <cell r="B6605" t="str">
            <v>Alicate de corte diagonal 6 " com isolamento</v>
          </cell>
          <cell r="C6605" t="str">
            <v xml:space="preserve">un    </v>
          </cell>
          <cell r="D6605" t="str">
            <v>38,06</v>
          </cell>
        </row>
        <row r="6606">
          <cell r="A6606">
            <v>38547</v>
          </cell>
          <cell r="B6606" t="str">
            <v>Alicate de crimpar rj11, rj12 e rj45</v>
          </cell>
          <cell r="C6606" t="str">
            <v xml:space="preserve">un    </v>
          </cell>
          <cell r="D6606" t="str">
            <v>103,86</v>
          </cell>
        </row>
        <row r="6607">
          <cell r="A6607">
            <v>38469</v>
          </cell>
          <cell r="B6607" t="str">
            <v>Alicate de pressao para solda de chapa 18 "</v>
          </cell>
          <cell r="C6607" t="str">
            <v xml:space="preserve">un    </v>
          </cell>
          <cell r="D6607" t="str">
            <v>111,67</v>
          </cell>
        </row>
        <row r="6608">
          <cell r="A6608">
            <v>38467</v>
          </cell>
          <cell r="B6608" t="str">
            <v>Alicate de pressao 11 " para solda, tipo c</v>
          </cell>
          <cell r="C6608" t="str">
            <v xml:space="preserve">un    </v>
          </cell>
          <cell r="D6608" t="str">
            <v>62,83</v>
          </cell>
        </row>
        <row r="6609">
          <cell r="A6609">
            <v>38468</v>
          </cell>
          <cell r="B6609" t="str">
            <v>Alicate de pressao 11 " para solda, tipo u</v>
          </cell>
          <cell r="C6609" t="str">
            <v xml:space="preserve">un    </v>
          </cell>
          <cell r="D6609" t="str">
            <v>69,14</v>
          </cell>
        </row>
        <row r="6610">
          <cell r="A6610">
            <v>38471</v>
          </cell>
          <cell r="B6610" t="str">
            <v>Alicate para aneis de pistao, capacidade 50 a 100 mm</v>
          </cell>
          <cell r="C6610" t="str">
            <v xml:space="preserve">un    </v>
          </cell>
          <cell r="D6610" t="str">
            <v>89,79</v>
          </cell>
        </row>
        <row r="6611">
          <cell r="A6611">
            <v>37370</v>
          </cell>
          <cell r="B6611" t="str">
            <v>Alimentacao - horista (coletado caixa)</v>
          </cell>
          <cell r="C6611" t="str">
            <v xml:space="preserve">h     </v>
          </cell>
          <cell r="D6611" t="str">
            <v>2,56</v>
          </cell>
        </row>
        <row r="6612">
          <cell r="A6612">
            <v>40862</v>
          </cell>
          <cell r="B6612" t="str">
            <v>Alimentacao - mensalista (coletado caixa)</v>
          </cell>
          <cell r="C6612" t="str">
            <v xml:space="preserve">mes   </v>
          </cell>
          <cell r="D6612" t="str">
            <v>483,35</v>
          </cell>
        </row>
        <row r="6613">
          <cell r="A6613">
            <v>10658</v>
          </cell>
          <cell r="B6613" t="str">
            <v>Alisadora de concreto com motor a gasolina de 5,5 hp, peso com motor de 78 kg, 4 pas</v>
          </cell>
          <cell r="C6613" t="str">
            <v xml:space="preserve">un    </v>
          </cell>
          <cell r="D6613" t="str">
            <v>6.855,40</v>
          </cell>
        </row>
        <row r="6614">
          <cell r="A6614">
            <v>253</v>
          </cell>
          <cell r="B6614" t="str">
            <v>Almoxarife</v>
          </cell>
          <cell r="C6614" t="str">
            <v xml:space="preserve">h     </v>
          </cell>
          <cell r="D6614" t="str">
            <v>23,52</v>
          </cell>
        </row>
        <row r="6615">
          <cell r="A6615">
            <v>40809</v>
          </cell>
          <cell r="B6615" t="str">
            <v>Almoxarife (mensalista)</v>
          </cell>
          <cell r="C6615" t="str">
            <v xml:space="preserve">mes   </v>
          </cell>
          <cell r="D6615" t="str">
            <v>4.140,23</v>
          </cell>
        </row>
        <row r="6616">
          <cell r="A6616">
            <v>42428</v>
          </cell>
          <cell r="B6616" t="str">
            <v>Alongador com tres alturas, em tubo de aco carbono, pintura no processo eletrostatico - equipamento de ginastica para academia ao ar livre / academia da terceira idade - ati</v>
          </cell>
          <cell r="C6616" t="str">
            <v xml:space="preserve">un    </v>
          </cell>
          <cell r="D6616" t="str">
            <v>1.974,50</v>
          </cell>
        </row>
        <row r="6617">
          <cell r="A6617">
            <v>583</v>
          </cell>
          <cell r="B6617" t="str">
            <v>Aluminio anodizado</v>
          </cell>
          <cell r="C6617" t="str">
            <v xml:space="preserve">kg    </v>
          </cell>
          <cell r="D6617" t="str">
            <v>21,18</v>
          </cell>
        </row>
        <row r="6618">
          <cell r="A6618">
            <v>299</v>
          </cell>
          <cell r="B6618" t="str">
            <v>Anel borracha dn 100 mm, para tubo serie reforcada esgoto predial</v>
          </cell>
          <cell r="C6618" t="str">
            <v xml:space="preserve">un    </v>
          </cell>
          <cell r="D6618" t="str">
            <v>1,98</v>
          </cell>
        </row>
        <row r="6619">
          <cell r="A6619">
            <v>298</v>
          </cell>
          <cell r="B6619" t="str">
            <v>Anel borracha dn 75 mm, para tubo serie reforcada esgoto predial</v>
          </cell>
          <cell r="C6619" t="str">
            <v xml:space="preserve">un    </v>
          </cell>
          <cell r="D6619" t="str">
            <v>1,99</v>
          </cell>
        </row>
        <row r="6620">
          <cell r="A6620">
            <v>295</v>
          </cell>
          <cell r="B6620" t="str">
            <v>Anel borracha para tubo esgoto predial dn 40 mm (nbr 5688)</v>
          </cell>
          <cell r="C6620" t="str">
            <v xml:space="preserve">un    </v>
          </cell>
          <cell r="D6620" t="str">
            <v>1,18</v>
          </cell>
        </row>
        <row r="6621">
          <cell r="A6621">
            <v>296</v>
          </cell>
          <cell r="B6621" t="str">
            <v>Anel borracha para tubo esgoto predial dn 50 mm (nbr 5688)</v>
          </cell>
          <cell r="C6621" t="str">
            <v xml:space="preserve">un    </v>
          </cell>
          <cell r="D6621" t="str">
            <v>1,23</v>
          </cell>
        </row>
        <row r="6622">
          <cell r="A6622">
            <v>297</v>
          </cell>
          <cell r="B6622" t="str">
            <v>Anel borracha para tubo esgoto predial dn 75 mm (nbr 5688)</v>
          </cell>
          <cell r="C6622" t="str">
            <v xml:space="preserve">un    </v>
          </cell>
          <cell r="D6622" t="str">
            <v>1,73</v>
          </cell>
        </row>
        <row r="6623">
          <cell r="A6623">
            <v>301</v>
          </cell>
          <cell r="B6623" t="str">
            <v>Anel borracha para tubo esgoto predial, dn 100 mm (nbr 5688)</v>
          </cell>
          <cell r="C6623" t="str">
            <v xml:space="preserve">un    </v>
          </cell>
          <cell r="D6623" t="str">
            <v>2,18</v>
          </cell>
        </row>
        <row r="6624">
          <cell r="A6624">
            <v>300</v>
          </cell>
          <cell r="B6624" t="str">
            <v>Anel borracha, dn 150 mm, para tubo serie reforcada esgoto predial</v>
          </cell>
          <cell r="C6624" t="str">
            <v xml:space="preserve">un    </v>
          </cell>
          <cell r="D6624" t="str">
            <v>9,16</v>
          </cell>
        </row>
        <row r="6625">
          <cell r="A6625">
            <v>20084</v>
          </cell>
          <cell r="B6625" t="str">
            <v>Anel borracha, dn 40 mm, para tubo serie reforcada esgoto predial</v>
          </cell>
          <cell r="C6625" t="str">
            <v xml:space="preserve">un    </v>
          </cell>
          <cell r="D6625" t="str">
            <v>1,18</v>
          </cell>
        </row>
        <row r="6626">
          <cell r="A6626">
            <v>20085</v>
          </cell>
          <cell r="B6626" t="str">
            <v>Anel borracha, dn 50 mm, para tubo serie reforcada esgoto predial</v>
          </cell>
          <cell r="C6626" t="str">
            <v xml:space="preserve">un    </v>
          </cell>
          <cell r="D6626" t="str">
            <v>1,10</v>
          </cell>
        </row>
        <row r="6627">
          <cell r="A6627">
            <v>311</v>
          </cell>
          <cell r="B6627" t="str">
            <v>Anel borracha, para tubo pvc defofo, dn 100 mm (nbr 7665)</v>
          </cell>
          <cell r="C6627" t="str">
            <v xml:space="preserve">un    </v>
          </cell>
          <cell r="D6627" t="str">
            <v>7,09</v>
          </cell>
        </row>
        <row r="6628">
          <cell r="A6628">
            <v>318</v>
          </cell>
          <cell r="B6628" t="str">
            <v>Anel borracha, para tubo pvc defofo, dn 150 mm (nbr 7665)</v>
          </cell>
          <cell r="C6628" t="str">
            <v xml:space="preserve">un    </v>
          </cell>
          <cell r="D6628" t="str">
            <v>12,41</v>
          </cell>
        </row>
        <row r="6629">
          <cell r="A6629">
            <v>319</v>
          </cell>
          <cell r="B6629" t="str">
            <v>Anel borracha, para tubo pvc defofo, dn 200 mm (nbr 7665)</v>
          </cell>
          <cell r="C6629" t="str">
            <v xml:space="preserve">un    </v>
          </cell>
          <cell r="D6629" t="str">
            <v>23,45</v>
          </cell>
        </row>
        <row r="6630">
          <cell r="A6630">
            <v>320</v>
          </cell>
          <cell r="B6630" t="str">
            <v>Anel borracha, para tubo pvc defofo, dn 250 mm (nbr 7665)</v>
          </cell>
          <cell r="C6630" t="str">
            <v xml:space="preserve">un    </v>
          </cell>
          <cell r="D6630" t="str">
            <v>74,54</v>
          </cell>
        </row>
        <row r="6631">
          <cell r="A6631">
            <v>314</v>
          </cell>
          <cell r="B6631" t="str">
            <v>Anel borracha, para tubo pvc defofo, dn 300 mm (nbr 7665)</v>
          </cell>
          <cell r="C6631" t="str">
            <v xml:space="preserve">un    </v>
          </cell>
          <cell r="D6631" t="str">
            <v>114,50</v>
          </cell>
        </row>
        <row r="6632">
          <cell r="A6632">
            <v>303</v>
          </cell>
          <cell r="B6632" t="str">
            <v>Anel borracha, para tubo pvc, rede coletor esgoto, dn 100 mm (nbr 7362)</v>
          </cell>
          <cell r="C6632" t="str">
            <v xml:space="preserve">un    </v>
          </cell>
          <cell r="D6632" t="str">
            <v>2,97</v>
          </cell>
        </row>
        <row r="6633">
          <cell r="A6633">
            <v>304</v>
          </cell>
          <cell r="B6633" t="str">
            <v>Anel borracha, para tubo pvc, rede coletor esgoto, dn 125 mm (nbr 7362)</v>
          </cell>
          <cell r="C6633" t="str">
            <v xml:space="preserve">un    </v>
          </cell>
          <cell r="D6633" t="str">
            <v>4,53</v>
          </cell>
        </row>
        <row r="6634">
          <cell r="A6634">
            <v>305</v>
          </cell>
          <cell r="B6634" t="str">
            <v>Anel borracha, para tubo pvc, rede coletor esgoto, dn 150 mm (nbr 7362)</v>
          </cell>
          <cell r="C6634" t="str">
            <v xml:space="preserve">un    </v>
          </cell>
          <cell r="D6634" t="str">
            <v>7,75</v>
          </cell>
        </row>
        <row r="6635">
          <cell r="A6635">
            <v>306</v>
          </cell>
          <cell r="B6635" t="str">
            <v>Anel borracha, para tubo pvc, rede coletor esgoto, dn 200 mm (nbr 7362)</v>
          </cell>
          <cell r="C6635" t="str">
            <v xml:space="preserve">un    </v>
          </cell>
          <cell r="D6635" t="str">
            <v>9,31</v>
          </cell>
        </row>
        <row r="6636">
          <cell r="A6636">
            <v>307</v>
          </cell>
          <cell r="B6636" t="str">
            <v>Anel borracha, para tubo pvc, rede coletor esgoto, dn 250 mm (nbr 7362)</v>
          </cell>
          <cell r="C6636" t="str">
            <v xml:space="preserve">un    </v>
          </cell>
          <cell r="D6636" t="str">
            <v>18,38</v>
          </cell>
        </row>
        <row r="6637">
          <cell r="A6637">
            <v>309</v>
          </cell>
          <cell r="B6637" t="str">
            <v>Anel borracha, para tubo pvc, rede coletor esgoto, dn 350 mm (nbr 7362)</v>
          </cell>
          <cell r="C6637" t="str">
            <v xml:space="preserve">un    </v>
          </cell>
          <cell r="D6637" t="str">
            <v>37,67</v>
          </cell>
        </row>
        <row r="6638">
          <cell r="A6638">
            <v>310</v>
          </cell>
          <cell r="B6638" t="str">
            <v>Anel borracha, para tubo pvc, rede coletor esgoto, dn 400 mm (nbr 7362)</v>
          </cell>
          <cell r="C6638" t="str">
            <v xml:space="preserve">un    </v>
          </cell>
          <cell r="D6638" t="str">
            <v>47,78</v>
          </cell>
        </row>
        <row r="6639">
          <cell r="A6639">
            <v>328</v>
          </cell>
          <cell r="B6639" t="str">
            <v>Anel borracha, para tubo/conexao pvc pba, dn 100 mm, para rede agua</v>
          </cell>
          <cell r="C6639" t="str">
            <v xml:space="preserve">un    </v>
          </cell>
          <cell r="D6639" t="str">
            <v>5,70</v>
          </cell>
        </row>
        <row r="6640">
          <cell r="A6640">
            <v>325</v>
          </cell>
          <cell r="B6640" t="str">
            <v>Anel borracha, para tubo/conexao pvc pba, dn 50 mm, para rede agua</v>
          </cell>
          <cell r="C6640" t="str">
            <v xml:space="preserve">un    </v>
          </cell>
          <cell r="D6640" t="str">
            <v>2,21</v>
          </cell>
        </row>
        <row r="6641">
          <cell r="A6641">
            <v>20326</v>
          </cell>
          <cell r="B6641" t="str">
            <v>Anel borracha, para tubo/conexao pvc pba, dn 60 mm, para rede agua</v>
          </cell>
          <cell r="C6641" t="str">
            <v xml:space="preserve">un    </v>
          </cell>
          <cell r="D6641" t="str">
            <v>5,92</v>
          </cell>
        </row>
        <row r="6642">
          <cell r="A6642">
            <v>329</v>
          </cell>
          <cell r="B6642" t="str">
            <v>Anel borracha, para tubo/conexao pvc pba, dn 75 mm, para rede agua</v>
          </cell>
          <cell r="C6642" t="str">
            <v xml:space="preserve">un    </v>
          </cell>
          <cell r="D6642" t="str">
            <v>7,28</v>
          </cell>
        </row>
        <row r="6643">
          <cell r="A6643">
            <v>308</v>
          </cell>
          <cell r="B6643" t="str">
            <v>Anel borracha, para tubo, pvc rede coletor esgoto, dn 300 mm (nbr 7362)</v>
          </cell>
          <cell r="C6643" t="str">
            <v xml:space="preserve">un    </v>
          </cell>
          <cell r="D6643" t="str">
            <v>24,55</v>
          </cell>
        </row>
        <row r="6644">
          <cell r="A6644">
            <v>39642</v>
          </cell>
          <cell r="B6644" t="str">
            <v>Anel de borracha para vedacao de duto pead corrugado para eletrica, dn 1 1/2"</v>
          </cell>
          <cell r="C6644" t="str">
            <v xml:space="preserve">un    </v>
          </cell>
          <cell r="D6644" t="str">
            <v>1,49</v>
          </cell>
        </row>
        <row r="6645">
          <cell r="A6645">
            <v>39641</v>
          </cell>
          <cell r="B6645" t="str">
            <v>Anel de borracha para vedacao de duto pead corrugado para eletrica, dn 1 1/4"</v>
          </cell>
          <cell r="C6645" t="str">
            <v xml:space="preserve">un    </v>
          </cell>
          <cell r="D6645" t="str">
            <v>1,03</v>
          </cell>
        </row>
        <row r="6646">
          <cell r="A6646">
            <v>39643</v>
          </cell>
          <cell r="B6646" t="str">
            <v>Anel de borracha para vedacao de duto pead corrugado para eletrica, dn 2"</v>
          </cell>
          <cell r="C6646" t="str">
            <v xml:space="preserve">un    </v>
          </cell>
          <cell r="D6646" t="str">
            <v>4,14</v>
          </cell>
        </row>
        <row r="6647">
          <cell r="A6647">
            <v>39644</v>
          </cell>
          <cell r="B6647" t="str">
            <v>Anel de borracha para vedacao de duto pead corrugado para eletrica, dn 3"</v>
          </cell>
          <cell r="C6647" t="str">
            <v xml:space="preserve">un    </v>
          </cell>
          <cell r="D6647" t="str">
            <v>5,34</v>
          </cell>
        </row>
        <row r="6648">
          <cell r="A6648">
            <v>39645</v>
          </cell>
          <cell r="B6648" t="str">
            <v>Anel de borracha para vedacao de duto pead corrugado para eletrica, dn 4"</v>
          </cell>
          <cell r="C6648" t="str">
            <v xml:space="preserve">un    </v>
          </cell>
          <cell r="D6648" t="str">
            <v>6,90</v>
          </cell>
        </row>
        <row r="6649">
          <cell r="A6649">
            <v>12548</v>
          </cell>
          <cell r="B6649" t="str">
            <v>Anel de concreto armado, d = *1,10* m, h = 0,30 m</v>
          </cell>
          <cell r="C6649" t="str">
            <v xml:space="preserve">un    </v>
          </cell>
          <cell r="D6649" t="str">
            <v>69,50</v>
          </cell>
        </row>
        <row r="6650">
          <cell r="A6650">
            <v>13113</v>
          </cell>
          <cell r="B6650" t="str">
            <v>Anel de concreto armado, d = 0,60 m, h = 0,10 m</v>
          </cell>
          <cell r="C6650" t="str">
            <v xml:space="preserve">un    </v>
          </cell>
          <cell r="D6650" t="str">
            <v>28,48</v>
          </cell>
        </row>
        <row r="6651">
          <cell r="A6651">
            <v>13114</v>
          </cell>
          <cell r="B6651" t="str">
            <v>Anel de concreto armado, d = 0,60 m, h = 0,15 m</v>
          </cell>
          <cell r="C6651" t="str">
            <v xml:space="preserve">un    </v>
          </cell>
          <cell r="D6651" t="str">
            <v>34,67</v>
          </cell>
        </row>
        <row r="6652">
          <cell r="A6652">
            <v>12530</v>
          </cell>
          <cell r="B6652" t="str">
            <v>Anel de concreto armado, d = 0,60 m, h = 0,30 m</v>
          </cell>
          <cell r="C6652" t="str">
            <v xml:space="preserve">un    </v>
          </cell>
          <cell r="D6652" t="str">
            <v>42,25</v>
          </cell>
        </row>
        <row r="6653">
          <cell r="A6653">
            <v>12531</v>
          </cell>
          <cell r="B6653" t="str">
            <v>Anel de concreto armado, d = 0,60 m, h = 0,40 m</v>
          </cell>
          <cell r="C6653" t="str">
            <v xml:space="preserve">un    </v>
          </cell>
          <cell r="D6653" t="str">
            <v>47,26</v>
          </cell>
        </row>
        <row r="6654">
          <cell r="A6654">
            <v>12532</v>
          </cell>
          <cell r="B6654" t="str">
            <v>Anel de concreto armado, d = 0,60 m, h = 0,50 m</v>
          </cell>
          <cell r="C6654" t="str">
            <v xml:space="preserve">un    </v>
          </cell>
          <cell r="D6654" t="str">
            <v>57,79</v>
          </cell>
        </row>
        <row r="6655">
          <cell r="A6655">
            <v>12533</v>
          </cell>
          <cell r="B6655" t="str">
            <v>Anel de concreto armado, d = 0,80 m, h = 0,30 m</v>
          </cell>
          <cell r="C6655" t="str">
            <v xml:space="preserve">un    </v>
          </cell>
          <cell r="D6655" t="str">
            <v>68,94</v>
          </cell>
        </row>
        <row r="6656">
          <cell r="A6656">
            <v>12544</v>
          </cell>
          <cell r="B6656" t="str">
            <v>Anel de concreto armado, d = 0,80 m, h = 0,50 m</v>
          </cell>
          <cell r="C6656" t="str">
            <v xml:space="preserve">un    </v>
          </cell>
          <cell r="D6656" t="str">
            <v>84,22</v>
          </cell>
        </row>
        <row r="6657">
          <cell r="A6657">
            <v>12546</v>
          </cell>
          <cell r="B6657" t="str">
            <v>Anel de concreto armado, d = 1,00 m, h = 0,40 m</v>
          </cell>
          <cell r="C6657" t="str">
            <v xml:space="preserve">un    </v>
          </cell>
          <cell r="D6657" t="str">
            <v>87,18</v>
          </cell>
        </row>
        <row r="6658">
          <cell r="A6658">
            <v>12547</v>
          </cell>
          <cell r="B6658" t="str">
            <v>Anel de concreto armado, d = 1,00 m, h = 0,50 m</v>
          </cell>
          <cell r="C6658" t="str">
            <v xml:space="preserve">un    </v>
          </cell>
          <cell r="D6658" t="str">
            <v>101,38</v>
          </cell>
        </row>
        <row r="6659">
          <cell r="A6659">
            <v>12551</v>
          </cell>
          <cell r="B6659" t="str">
            <v>Anel de concreto armado, d = 1,20 m, h = 0,50 m</v>
          </cell>
          <cell r="C6659" t="str">
            <v xml:space="preserve">un    </v>
          </cell>
          <cell r="D6659" t="str">
            <v>110,39</v>
          </cell>
        </row>
        <row r="6660">
          <cell r="A6660">
            <v>12563</v>
          </cell>
          <cell r="B6660" t="str">
            <v>Anel de concreto armado, d = 1,50 m, h = 0,50 m</v>
          </cell>
          <cell r="C6660" t="str">
            <v xml:space="preserve">un    </v>
          </cell>
          <cell r="D6660" t="str">
            <v>173,39</v>
          </cell>
        </row>
        <row r="6661">
          <cell r="A6661">
            <v>12565</v>
          </cell>
          <cell r="B6661" t="str">
            <v>Anel de concreto armado, d = 2,00 m, h = 0,50 m</v>
          </cell>
          <cell r="C6661" t="str">
            <v xml:space="preserve">un    </v>
          </cell>
          <cell r="D6661" t="str">
            <v>272,85</v>
          </cell>
        </row>
        <row r="6662">
          <cell r="A6662">
            <v>12567</v>
          </cell>
          <cell r="B6662" t="str">
            <v>Anel de concreto armado, d = 2,50 m, h = 0,50 m</v>
          </cell>
          <cell r="C6662" t="str">
            <v xml:space="preserve">un    </v>
          </cell>
          <cell r="D6662" t="str">
            <v>355,04</v>
          </cell>
        </row>
        <row r="6663">
          <cell r="A6663">
            <v>12568</v>
          </cell>
          <cell r="B6663" t="str">
            <v>Anel de concreto armado, d = 3,00 m, h = 0,50 m</v>
          </cell>
          <cell r="C6663" t="str">
            <v xml:space="preserve">un    </v>
          </cell>
          <cell r="D6663" t="str">
            <v>586,23</v>
          </cell>
        </row>
        <row r="6664">
          <cell r="A6664">
            <v>11789</v>
          </cell>
          <cell r="B6664" t="str">
            <v>Anel de distribuicao em aco galvanizado para fio fe-160</v>
          </cell>
          <cell r="C6664" t="str">
            <v xml:space="preserve">un    </v>
          </cell>
          <cell r="D6664" t="str">
            <v>0,69</v>
          </cell>
        </row>
        <row r="6665">
          <cell r="A6665">
            <v>20975</v>
          </cell>
          <cell r="B6665" t="str">
            <v>Anel de expansao em cobre, engate rapido 1 1/2", para empatacao mangueira de combate a incendio predial</v>
          </cell>
          <cell r="C6665" t="str">
            <v xml:space="preserve">un    </v>
          </cell>
          <cell r="D6665" t="str">
            <v>9,47</v>
          </cell>
        </row>
        <row r="6666">
          <cell r="A6666">
            <v>20976</v>
          </cell>
          <cell r="B6666" t="str">
            <v>Anel de expansao em cobre, engate rapido 2 1/2", para empatacao mangueira de combate a incendio predial</v>
          </cell>
          <cell r="C6666" t="str">
            <v xml:space="preserve">un    </v>
          </cell>
          <cell r="D6666" t="str">
            <v>14,30</v>
          </cell>
        </row>
        <row r="6667">
          <cell r="A6667">
            <v>40340</v>
          </cell>
          <cell r="B6667" t="str">
            <v>Anel de vedacao/junta elastica, h = *16* mm, para tubo de concreto dn 300 mm</v>
          </cell>
          <cell r="C6667" t="str">
            <v xml:space="preserve">un    </v>
          </cell>
          <cell r="D6667" t="str">
            <v>57,73</v>
          </cell>
        </row>
        <row r="6668">
          <cell r="A6668">
            <v>40341</v>
          </cell>
          <cell r="B6668" t="str">
            <v>Anel de vedacao/junta elastica, h = *16* mm, para tubo de concreto dn 400 mm</v>
          </cell>
          <cell r="C6668" t="str">
            <v xml:space="preserve">un    </v>
          </cell>
          <cell r="D6668" t="str">
            <v>68,36</v>
          </cell>
        </row>
        <row r="6669">
          <cell r="A6669">
            <v>40342</v>
          </cell>
          <cell r="B6669" t="str">
            <v>Anel de vedacao/junta elastica, h = *16* mm, para tubo de concreto dn 500 mm</v>
          </cell>
          <cell r="C6669" t="str">
            <v xml:space="preserve">un    </v>
          </cell>
          <cell r="D6669" t="str">
            <v>86,66</v>
          </cell>
        </row>
        <row r="6670">
          <cell r="A6670">
            <v>40343</v>
          </cell>
          <cell r="B6670" t="str">
            <v>Anel de vedacao/junta elastica, h = *16* mm, para tubo de concreto dn 600 mm</v>
          </cell>
          <cell r="C6670" t="str">
            <v xml:space="preserve">un    </v>
          </cell>
          <cell r="D6670" t="str">
            <v>106,32</v>
          </cell>
        </row>
        <row r="6671">
          <cell r="A6671">
            <v>40344</v>
          </cell>
          <cell r="B6671" t="str">
            <v>Anel de vedacao/junta elastica, h = *18* mm, para tubo de concreto dn 700 mm</v>
          </cell>
          <cell r="C6671" t="str">
            <v xml:space="preserve">un    </v>
          </cell>
          <cell r="D6671" t="str">
            <v>112,41</v>
          </cell>
        </row>
        <row r="6672">
          <cell r="A6672">
            <v>40345</v>
          </cell>
          <cell r="B6672" t="str">
            <v>Anel de vedacao/junta elastica, h = *19* mm, para tubo de concreto dn 800 mm</v>
          </cell>
          <cell r="C6672" t="str">
            <v xml:space="preserve">un    </v>
          </cell>
          <cell r="D6672" t="str">
            <v>140,35</v>
          </cell>
        </row>
        <row r="6673">
          <cell r="A6673">
            <v>40346</v>
          </cell>
          <cell r="B6673" t="str">
            <v>Anel de vedacao/junta elastica, h = *19* mm, para tubo de concreto dn 900 mm</v>
          </cell>
          <cell r="C6673" t="str">
            <v xml:space="preserve">un    </v>
          </cell>
          <cell r="D6673" t="str">
            <v>132,03</v>
          </cell>
        </row>
        <row r="6674">
          <cell r="A6674">
            <v>40347</v>
          </cell>
          <cell r="B6674" t="str">
            <v>Anel de vedacao/junta elastica, h = *21* mm, para tubo de concreto dn 1000 mm</v>
          </cell>
          <cell r="C6674" t="str">
            <v xml:space="preserve">un    </v>
          </cell>
          <cell r="D6674" t="str">
            <v>163,25</v>
          </cell>
        </row>
        <row r="6675">
          <cell r="A6675">
            <v>38840</v>
          </cell>
          <cell r="B6675" t="str">
            <v>Anel deslizante / tradicional, metalico, para tubo pex, dn 16 mm</v>
          </cell>
          <cell r="C6675" t="str">
            <v xml:space="preserve">un    </v>
          </cell>
          <cell r="D6675" t="str">
            <v>1,69</v>
          </cell>
        </row>
        <row r="6676">
          <cell r="A6676">
            <v>38841</v>
          </cell>
          <cell r="B6676" t="str">
            <v>Anel deslizante / tradicional, metalico, para tubo pex, dn 20 mm</v>
          </cell>
          <cell r="C6676" t="str">
            <v xml:space="preserve">un    </v>
          </cell>
          <cell r="D6676" t="str">
            <v>1,87</v>
          </cell>
        </row>
        <row r="6677">
          <cell r="A6677">
            <v>38842</v>
          </cell>
          <cell r="B6677" t="str">
            <v>Anel deslizante / tradicional, metalico, para tubo pex, dn 25 mm</v>
          </cell>
          <cell r="C6677" t="str">
            <v xml:space="preserve">un    </v>
          </cell>
          <cell r="D6677" t="str">
            <v>3,70</v>
          </cell>
        </row>
        <row r="6678">
          <cell r="A6678">
            <v>38843</v>
          </cell>
          <cell r="B6678" t="str">
            <v>Anel deslizante / tradicional, metalico, para tubo pex, dn 32 mm</v>
          </cell>
          <cell r="C6678" t="str">
            <v xml:space="preserve">un    </v>
          </cell>
          <cell r="D6678" t="str">
            <v>5,78</v>
          </cell>
        </row>
        <row r="6679">
          <cell r="A6679">
            <v>13761</v>
          </cell>
          <cell r="B6679" t="str">
            <v>Aparelho corte oxi-acetileno para solda e corte contendo macarico solda, bico de corte, cilindros, reguladores, mangueiras e carrinho</v>
          </cell>
          <cell r="C6679" t="str">
            <v xml:space="preserve">un    </v>
          </cell>
          <cell r="D6679" t="str">
            <v>2.780,00</v>
          </cell>
        </row>
        <row r="6680">
          <cell r="A6680">
            <v>12888</v>
          </cell>
          <cell r="B6680" t="str">
            <v>Aparelho de apoio de neoprene fretado, 60 x 45 x 7,6 cm, com fretagem de aco de 4 mm intercaladas com elastomero de 11 mm e revestimento final com elastomero de 6 mm</v>
          </cell>
          <cell r="C6680" t="str">
            <v xml:space="preserve">dm³   </v>
          </cell>
          <cell r="D6680" t="str">
            <v>92,68</v>
          </cell>
        </row>
        <row r="6681">
          <cell r="A6681">
            <v>12889</v>
          </cell>
          <cell r="B6681" t="str">
            <v>Aparelho de apoio de neoprene simples/ nao fretado, 100 x 100 cm, espessura 6,3 mm</v>
          </cell>
          <cell r="C6681" t="str">
            <v xml:space="preserve">dm³   </v>
          </cell>
          <cell r="D6681" t="str">
            <v>60,52</v>
          </cell>
        </row>
        <row r="6682">
          <cell r="A6682">
            <v>4814</v>
          </cell>
          <cell r="B6682" t="str">
            <v>Aparelho sinalizador luminoso com led, para saida garagem, com 2 lentes em policarbonato, bivolt (inclui suporte de fixacao)</v>
          </cell>
          <cell r="C6682" t="str">
            <v xml:space="preserve">un    </v>
          </cell>
          <cell r="D6682" t="str">
            <v>114,81</v>
          </cell>
        </row>
        <row r="6683">
          <cell r="A6683">
            <v>25967</v>
          </cell>
          <cell r="B6683" t="str">
            <v>Apoio do porta dente para fresadora de asfalto</v>
          </cell>
          <cell r="C6683" t="str">
            <v xml:space="preserve">un    </v>
          </cell>
          <cell r="D6683" t="str">
            <v>1.448,78</v>
          </cell>
        </row>
        <row r="6684">
          <cell r="A6684">
            <v>6122</v>
          </cell>
          <cell r="B6684" t="str">
            <v>Apontador ou apropriador</v>
          </cell>
          <cell r="C6684" t="str">
            <v xml:space="preserve">h     </v>
          </cell>
          <cell r="D6684" t="str">
            <v>24,52</v>
          </cell>
        </row>
        <row r="6685">
          <cell r="A6685">
            <v>40810</v>
          </cell>
          <cell r="B6685" t="str">
            <v>Apontador ou apropriador de mao de obra (mensalista)</v>
          </cell>
          <cell r="C6685" t="str">
            <v xml:space="preserve">mes   </v>
          </cell>
          <cell r="D6685" t="str">
            <v>4.319,22</v>
          </cell>
        </row>
        <row r="6686">
          <cell r="A6686">
            <v>21100</v>
          </cell>
          <cell r="B6686" t="str">
            <v>Aquecedor de agua a gas glp/gn com capacidade de armazenamento de 50 a 80 l</v>
          </cell>
          <cell r="C6686" t="str">
            <v xml:space="preserve">un    </v>
          </cell>
          <cell r="D6686" t="str">
            <v>2.005,55</v>
          </cell>
        </row>
        <row r="6687">
          <cell r="A6687">
            <v>11816</v>
          </cell>
          <cell r="B6687" t="str">
            <v>Aquecedor de agua eletrico  reservatorio de 100 l cilindrico em cobre, reforcado com aco carbono, monofasico, tensao nominal 220 v</v>
          </cell>
          <cell r="C6687" t="str">
            <v xml:space="preserve">un    </v>
          </cell>
          <cell r="D6687" t="str">
            <v>2.138,50</v>
          </cell>
        </row>
        <row r="6688">
          <cell r="A6688">
            <v>11814</v>
          </cell>
          <cell r="B6688" t="str">
            <v>Aquecedor de agua eletrico  reservatorio de 500 l cilindrico em cobre, reforcado com aco carbono, monofasico, tensao nominal 220 v</v>
          </cell>
          <cell r="C6688" t="str">
            <v xml:space="preserve">un    </v>
          </cell>
          <cell r="D6688" t="str">
            <v>4.654,97</v>
          </cell>
        </row>
        <row r="6689">
          <cell r="A6689">
            <v>14186</v>
          </cell>
          <cell r="B6689" t="str">
            <v>Aquecedor de agua eletrico  reservatorio de 500 l cilindrico em cobre, reforcado com aco carbono, trifasico, tensao nominal 220/380/400 v, potencia 24 kw</v>
          </cell>
          <cell r="C6689" t="str">
            <v xml:space="preserve">un    </v>
          </cell>
          <cell r="D6689" t="str">
            <v>5.844,95</v>
          </cell>
        </row>
        <row r="6690">
          <cell r="A6690">
            <v>14185</v>
          </cell>
          <cell r="B6690" t="str">
            <v>Aquecedor de agua eletrico  reservatorio de 700 l cilindrico em cobre, reforcado com aco carbono, monofasico, tensao nominal 220 v</v>
          </cell>
          <cell r="C6690" t="str">
            <v xml:space="preserve">un    </v>
          </cell>
          <cell r="D6690" t="str">
            <v>7.571,49</v>
          </cell>
        </row>
        <row r="6691">
          <cell r="A6691">
            <v>11811</v>
          </cell>
          <cell r="B6691" t="str">
            <v>Aquecedor de agua eletrico horizontal, reservatorio de 200 l cilindrico em cobre, reforcado com aco carbono, monofasico, tensao nominal 220 v</v>
          </cell>
          <cell r="C6691" t="str">
            <v xml:space="preserve">un    </v>
          </cell>
          <cell r="D6691" t="str">
            <v>2.895,05</v>
          </cell>
        </row>
        <row r="6692">
          <cell r="A6692">
            <v>26038</v>
          </cell>
          <cell r="B6692" t="str">
            <v>Aquecedor de oleo bpf (fluido) termico, capacidade de 300.000 Kcal/h</v>
          </cell>
          <cell r="C6692" t="str">
            <v xml:space="preserve">un    </v>
          </cell>
          <cell r="D6692" t="str">
            <v>202.992,51</v>
          </cell>
        </row>
        <row r="6693">
          <cell r="A6693">
            <v>34482</v>
          </cell>
          <cell r="B6693" t="str">
            <v>Aquecedor solar  capacidade do reservatorio 800 l, inclui 8 placas coletoras de 1,42 m2</v>
          </cell>
          <cell r="C6693" t="str">
            <v xml:space="preserve">un    </v>
          </cell>
          <cell r="D6693" t="str">
            <v>4.258,02</v>
          </cell>
        </row>
        <row r="6694">
          <cell r="A6694">
            <v>34469</v>
          </cell>
          <cell r="B6694" t="str">
            <v>Aquecedor solar capacidade do reservatorio 1000 l, inclui 10 placas coletoras de 1,42 m2</v>
          </cell>
          <cell r="C6694" t="str">
            <v xml:space="preserve">un    </v>
          </cell>
          <cell r="D6694" t="str">
            <v>6.586,63</v>
          </cell>
        </row>
        <row r="6695">
          <cell r="A6695">
            <v>34472</v>
          </cell>
          <cell r="B6695" t="str">
            <v>Aquecedor solar capacidade do reservatorio 200 l, inclui 2 placas coletoras de 1,42 m2</v>
          </cell>
          <cell r="C6695" t="str">
            <v xml:space="preserve">un    </v>
          </cell>
          <cell r="D6695" t="str">
            <v>2.026,50</v>
          </cell>
        </row>
        <row r="6696">
          <cell r="A6696">
            <v>34476</v>
          </cell>
          <cell r="B6696" t="str">
            <v>Aquecedor solar capacidade do reservatorio 400l, inclui 4 placas coletoras de 1,42 m2</v>
          </cell>
          <cell r="C6696" t="str">
            <v xml:space="preserve">un    </v>
          </cell>
          <cell r="D6696" t="str">
            <v>3.435,20</v>
          </cell>
        </row>
        <row r="6697">
          <cell r="A6697">
            <v>34477</v>
          </cell>
          <cell r="B6697" t="str">
            <v>Aquecedor solar capacidade do reservatorio 600 l, inclui 6 placas coletoras de 1,42 m2</v>
          </cell>
          <cell r="C6697" t="str">
            <v xml:space="preserve">un    </v>
          </cell>
          <cell r="D6697" t="str">
            <v>4.559,18</v>
          </cell>
        </row>
        <row r="6698">
          <cell r="A6698">
            <v>39847</v>
          </cell>
          <cell r="B6698" t="str">
            <v>Ar-condicionado frio split hi-wall (parede) 12000 btu/h</v>
          </cell>
          <cell r="C6698" t="str">
            <v xml:space="preserve">un    </v>
          </cell>
          <cell r="D6698" t="str">
            <v>1.341,65</v>
          </cell>
        </row>
        <row r="6699">
          <cell r="A6699">
            <v>39844</v>
          </cell>
          <cell r="B6699" t="str">
            <v>Ar-condicionado frio split hi-wall (parede) 18000 btu/h</v>
          </cell>
          <cell r="C6699" t="str">
            <v xml:space="preserve">un    </v>
          </cell>
          <cell r="D6699" t="str">
            <v>1.980,00</v>
          </cell>
        </row>
        <row r="6700">
          <cell r="A6700">
            <v>39846</v>
          </cell>
          <cell r="B6700" t="str">
            <v>Ar-condicionado frio split hi-wall (parede) 9000 btu/h</v>
          </cell>
          <cell r="C6700" t="str">
            <v xml:space="preserve">un    </v>
          </cell>
          <cell r="D6700" t="str">
            <v>1.209,74</v>
          </cell>
        </row>
        <row r="6701">
          <cell r="A6701">
            <v>39838</v>
          </cell>
          <cell r="B6701" t="str">
            <v>Ar-condicionado frio split piso-teto 18000 btu/h</v>
          </cell>
          <cell r="C6701" t="str">
            <v xml:space="preserve">un    </v>
          </cell>
          <cell r="D6701" t="str">
            <v>3.352,98</v>
          </cell>
        </row>
        <row r="6702">
          <cell r="A6702">
            <v>39839</v>
          </cell>
          <cell r="B6702" t="str">
            <v>Ar-condicionado frio split piso-teto 24000 btu/h</v>
          </cell>
          <cell r="C6702" t="str">
            <v xml:space="preserve">un    </v>
          </cell>
          <cell r="D6702" t="str">
            <v>3.503,11</v>
          </cell>
        </row>
        <row r="6703">
          <cell r="A6703">
            <v>39841</v>
          </cell>
          <cell r="B6703" t="str">
            <v>Ar-condicionado frio split piso-teto 36000 btu/h</v>
          </cell>
          <cell r="C6703" t="str">
            <v xml:space="preserve">un    </v>
          </cell>
          <cell r="D6703" t="str">
            <v>4.746,89</v>
          </cell>
        </row>
        <row r="6704">
          <cell r="A6704">
            <v>39842</v>
          </cell>
          <cell r="B6704" t="str">
            <v>Ar-condicionado frio split piso-teto 48000 btu/h</v>
          </cell>
          <cell r="C6704" t="str">
            <v xml:space="preserve">un    </v>
          </cell>
          <cell r="D6704" t="str">
            <v>6.030,33</v>
          </cell>
        </row>
        <row r="6705">
          <cell r="A6705">
            <v>39843</v>
          </cell>
          <cell r="B6705" t="str">
            <v>Ar-condicionado frio split piso-teto 60000 btu/h</v>
          </cell>
          <cell r="C6705" t="str">
            <v xml:space="preserve">un    </v>
          </cell>
          <cell r="D6705" t="str">
            <v>6.656,81</v>
          </cell>
        </row>
        <row r="6706">
          <cell r="A6706">
            <v>39580</v>
          </cell>
          <cell r="B6706" t="str">
            <v>Ar-condicionado frio splitao inverter 30 tr</v>
          </cell>
          <cell r="C6706" t="str">
            <v xml:space="preserve">un    </v>
          </cell>
          <cell r="D6706" t="str">
            <v>57.558,17</v>
          </cell>
        </row>
        <row r="6707">
          <cell r="A6707">
            <v>39577</v>
          </cell>
          <cell r="B6707" t="str">
            <v>Ar-condicionado frio splitao modular 10 tr</v>
          </cell>
          <cell r="C6707" t="str">
            <v xml:space="preserve">un    </v>
          </cell>
          <cell r="D6707" t="str">
            <v>24.771,79</v>
          </cell>
        </row>
        <row r="6708">
          <cell r="A6708">
            <v>39578</v>
          </cell>
          <cell r="B6708" t="str">
            <v>Ar-condicionado frio splitao modular 15 tr</v>
          </cell>
          <cell r="C6708" t="str">
            <v xml:space="preserve">un    </v>
          </cell>
          <cell r="D6708" t="str">
            <v>29.951,58</v>
          </cell>
        </row>
        <row r="6709">
          <cell r="A6709">
            <v>39579</v>
          </cell>
          <cell r="B6709" t="str">
            <v>Ar-condicionado frio splitao modular 20 tr</v>
          </cell>
          <cell r="C6709" t="str">
            <v xml:space="preserve">un    </v>
          </cell>
          <cell r="D6709" t="str">
            <v>37.231,72</v>
          </cell>
        </row>
        <row r="6710">
          <cell r="A6710">
            <v>39557</v>
          </cell>
          <cell r="B6710" t="str">
            <v>Ar-condicionado quente/frio split cassete (teto)  4 vias 24000 btu/h</v>
          </cell>
          <cell r="C6710" t="str">
            <v xml:space="preserve">un    </v>
          </cell>
          <cell r="D6710" t="str">
            <v>5.346,19</v>
          </cell>
        </row>
        <row r="6711">
          <cell r="A6711">
            <v>39558</v>
          </cell>
          <cell r="B6711" t="str">
            <v>Ar-condicionado quente/frio split cassete (teto)  4 vias 30000 btu/h</v>
          </cell>
          <cell r="C6711" t="str">
            <v xml:space="preserve">un    </v>
          </cell>
          <cell r="D6711" t="str">
            <v>5.380,91</v>
          </cell>
        </row>
        <row r="6712">
          <cell r="A6712">
            <v>39559</v>
          </cell>
          <cell r="B6712" t="str">
            <v>Ar-condicionado quente/frio split cassete (teto)  4 vias 36000 btu/h</v>
          </cell>
          <cell r="C6712" t="str">
            <v xml:space="preserve">un    </v>
          </cell>
          <cell r="D6712" t="str">
            <v>5.583,94</v>
          </cell>
        </row>
        <row r="6713">
          <cell r="A6713">
            <v>39560</v>
          </cell>
          <cell r="B6713" t="str">
            <v>Ar-condicionado quente/frio split cassete (teto)  4 vias 48000 btu/h</v>
          </cell>
          <cell r="C6713" t="str">
            <v xml:space="preserve">un    </v>
          </cell>
          <cell r="D6713" t="str">
            <v>6.421,26</v>
          </cell>
        </row>
        <row r="6714">
          <cell r="A6714">
            <v>39561</v>
          </cell>
          <cell r="B6714" t="str">
            <v>Ar-condicionado quente/frio split cassete (teto)  4 vias 60000 btu/h</v>
          </cell>
          <cell r="C6714" t="str">
            <v xml:space="preserve">un    </v>
          </cell>
          <cell r="D6714" t="str">
            <v>7.457,42</v>
          </cell>
        </row>
        <row r="6715">
          <cell r="A6715">
            <v>39556</v>
          </cell>
          <cell r="B6715" t="str">
            <v>Ar-condicionado quente/frio split cassete (teto) 4 vias 18000 btu/h</v>
          </cell>
          <cell r="C6715" t="str">
            <v xml:space="preserve">un    </v>
          </cell>
          <cell r="D6715" t="str">
            <v>4.924,74</v>
          </cell>
        </row>
        <row r="6716">
          <cell r="A6716">
            <v>39555</v>
          </cell>
          <cell r="B6716" t="str">
            <v>Ar-condicionado quente/frio split hi-wall (parede) 12000 btu/h</v>
          </cell>
          <cell r="C6716" t="str">
            <v xml:space="preserve">un    </v>
          </cell>
          <cell r="D6716" t="str">
            <v>1.544,18</v>
          </cell>
        </row>
        <row r="6717">
          <cell r="A6717">
            <v>39548</v>
          </cell>
          <cell r="B6717" t="str">
            <v>Ar-condicionado quente/frio split hi-wall (parede) 18000 btu/h</v>
          </cell>
          <cell r="C6717" t="str">
            <v xml:space="preserve">un    </v>
          </cell>
          <cell r="D6717" t="str">
            <v>2.233,56</v>
          </cell>
        </row>
        <row r="6718">
          <cell r="A6718">
            <v>39554</v>
          </cell>
          <cell r="B6718" t="str">
            <v>Ar-condicionado quente/frio split hi-wall (parede) 24000 btu/h</v>
          </cell>
          <cell r="C6718" t="str">
            <v xml:space="preserve">un    </v>
          </cell>
          <cell r="D6718" t="str">
            <v>2.772,39</v>
          </cell>
        </row>
        <row r="6719">
          <cell r="A6719">
            <v>39550</v>
          </cell>
          <cell r="B6719" t="str">
            <v>Ar-condicionado quente/frio split hi-wall (parede) 7000 btu/h</v>
          </cell>
          <cell r="C6719" t="str">
            <v xml:space="preserve">un    </v>
          </cell>
          <cell r="D6719" t="str">
            <v>1.081,17</v>
          </cell>
        </row>
        <row r="6720">
          <cell r="A6720">
            <v>39551</v>
          </cell>
          <cell r="B6720" t="str">
            <v>Ar-condicionado quente/frio split hi-wall (parede) 9000 btu/h</v>
          </cell>
          <cell r="C6720" t="str">
            <v xml:space="preserve">un    </v>
          </cell>
          <cell r="D6720" t="str">
            <v>1.353,90</v>
          </cell>
        </row>
        <row r="6721">
          <cell r="A6721">
            <v>39826</v>
          </cell>
          <cell r="B6721" t="str">
            <v>Ar-condicionado quente/frio split piso-teto 24000 btu/h</v>
          </cell>
          <cell r="C6721" t="str">
            <v xml:space="preserve">un    </v>
          </cell>
          <cell r="D6721" t="str">
            <v>3.663,84</v>
          </cell>
        </row>
        <row r="6722">
          <cell r="A6722">
            <v>10700</v>
          </cell>
          <cell r="B6722" t="str">
            <v>Arado reversivel com 3 discos de 26" x 6mm rebocavel</v>
          </cell>
          <cell r="C6722" t="str">
            <v xml:space="preserve">un    </v>
          </cell>
          <cell r="D6722" t="str">
            <v>11.169,22</v>
          </cell>
        </row>
        <row r="6723">
          <cell r="A6723">
            <v>346</v>
          </cell>
          <cell r="B6723" t="str">
            <v>Arame de aco ovalado 15 x 17 ( 45,7 kg, 700 kgf), rolo 1000 m</v>
          </cell>
          <cell r="C6723" t="str">
            <v xml:space="preserve">kg    </v>
          </cell>
          <cell r="D6723" t="str">
            <v>11,92</v>
          </cell>
        </row>
        <row r="6724">
          <cell r="A6724">
            <v>3312</v>
          </cell>
          <cell r="B6724" t="str">
            <v>Arame de amarracao para gabiao galvanizado, diametro 2,2 mm</v>
          </cell>
          <cell r="C6724" t="str">
            <v xml:space="preserve">kg    </v>
          </cell>
          <cell r="D6724" t="str">
            <v>21,12</v>
          </cell>
        </row>
        <row r="6725">
          <cell r="A6725">
            <v>339</v>
          </cell>
          <cell r="B6725" t="str">
            <v>Arame farpado galvanizado 14 bwg, classe 250</v>
          </cell>
          <cell r="C6725" t="str">
            <v xml:space="preserve">m     </v>
          </cell>
          <cell r="D6725" t="str">
            <v>0,57</v>
          </cell>
        </row>
        <row r="6726">
          <cell r="A6726">
            <v>340</v>
          </cell>
          <cell r="B6726" t="str">
            <v>Arame farpado galvanizado, 16 bwg (1,65 mm), classe 250</v>
          </cell>
          <cell r="C6726" t="str">
            <v xml:space="preserve">m     </v>
          </cell>
          <cell r="D6726" t="str">
            <v>0,79</v>
          </cell>
        </row>
        <row r="6727">
          <cell r="A6727">
            <v>338</v>
          </cell>
          <cell r="B6727" t="str">
            <v>Arame farpado 16 bwg (0,047 kg/m)</v>
          </cell>
          <cell r="C6727" t="str">
            <v xml:space="preserve">kg    </v>
          </cell>
          <cell r="D6727" t="str">
            <v>15,01</v>
          </cell>
        </row>
        <row r="6728">
          <cell r="A6728">
            <v>334</v>
          </cell>
          <cell r="B6728" t="str">
            <v>Arame galvanizado  8 bwg, d = 4,19mm (0,101 kg/m)</v>
          </cell>
          <cell r="C6728" t="str">
            <v xml:space="preserve">kg    </v>
          </cell>
          <cell r="D6728" t="str">
            <v>10,78</v>
          </cell>
        </row>
        <row r="6729">
          <cell r="A6729">
            <v>335</v>
          </cell>
          <cell r="B6729" t="str">
            <v>Arame galvanizado 10 bwg, 3,40 mm (0,0713 kg/m)</v>
          </cell>
          <cell r="C6729" t="str">
            <v xml:space="preserve">kg    </v>
          </cell>
          <cell r="D6729" t="str">
            <v>9,88</v>
          </cell>
        </row>
        <row r="6730">
          <cell r="A6730">
            <v>342</v>
          </cell>
          <cell r="B6730" t="str">
            <v>Arame galvanizado 12 bwg, 2,76 mm (0,048 kg/m)</v>
          </cell>
          <cell r="C6730" t="str">
            <v xml:space="preserve">kg    </v>
          </cell>
          <cell r="D6730" t="str">
            <v>11,17</v>
          </cell>
        </row>
        <row r="6731">
          <cell r="A6731">
            <v>333</v>
          </cell>
          <cell r="B6731" t="str">
            <v>Arame galvanizado 14 bwg, d = 2,11 mm (0,026 kg/m)</v>
          </cell>
          <cell r="C6731" t="str">
            <v xml:space="preserve">kg    </v>
          </cell>
          <cell r="D6731" t="str">
            <v>11,43</v>
          </cell>
        </row>
        <row r="6732">
          <cell r="A6732">
            <v>343</v>
          </cell>
          <cell r="B6732" t="str">
            <v>Arame galvanizado 14 bwg, 2,10mm (0,0272 kg/m)</v>
          </cell>
          <cell r="C6732" t="str">
            <v xml:space="preserve">m     </v>
          </cell>
          <cell r="D6732" t="str">
            <v>0,30</v>
          </cell>
        </row>
        <row r="6733">
          <cell r="A6733">
            <v>344</v>
          </cell>
          <cell r="B6733" t="str">
            <v>Arame galvanizado 16 bwg, 1,65mm (0,0166 kg/m)</v>
          </cell>
          <cell r="C6733" t="str">
            <v xml:space="preserve">kg    </v>
          </cell>
          <cell r="D6733" t="str">
            <v>12,36</v>
          </cell>
        </row>
        <row r="6734">
          <cell r="A6734">
            <v>345</v>
          </cell>
          <cell r="B6734" t="str">
            <v>Arame galvanizado 18 bwg, 1,24mm (0,009 kg/m)</v>
          </cell>
          <cell r="C6734" t="str">
            <v xml:space="preserve">kg    </v>
          </cell>
          <cell r="D6734" t="str">
            <v>15,11</v>
          </cell>
        </row>
        <row r="6735">
          <cell r="A6735">
            <v>341</v>
          </cell>
          <cell r="B6735" t="str">
            <v>Arame galvanizado 18 bwg, 1,24mm (0,009 kg/m)</v>
          </cell>
          <cell r="C6735" t="str">
            <v xml:space="preserve">m     </v>
          </cell>
          <cell r="D6735" t="str">
            <v>0,15</v>
          </cell>
        </row>
        <row r="6736">
          <cell r="A6736">
            <v>11107</v>
          </cell>
          <cell r="B6736" t="str">
            <v>Arame galvanizado 6 bwg, 5,16 mm (0,157 kg/m)</v>
          </cell>
          <cell r="C6736" t="str">
            <v xml:space="preserve">kg    </v>
          </cell>
          <cell r="D6736" t="str">
            <v>9,81</v>
          </cell>
        </row>
        <row r="6737">
          <cell r="A6737">
            <v>3313</v>
          </cell>
          <cell r="B6737" t="str">
            <v>Arame protegido com pvc para gabiao, diametro 2,2 mm</v>
          </cell>
          <cell r="C6737" t="str">
            <v xml:space="preserve">kg    </v>
          </cell>
          <cell r="D6737" t="str">
            <v>27,18</v>
          </cell>
        </row>
        <row r="6738">
          <cell r="A6738">
            <v>34562</v>
          </cell>
          <cell r="B6738" t="str">
            <v>Arame recozido 16 bwg, 1,60 mm (0,016 kg/m)</v>
          </cell>
          <cell r="C6738" t="str">
            <v xml:space="preserve">kg    </v>
          </cell>
          <cell r="D6738" t="str">
            <v>13,70</v>
          </cell>
        </row>
        <row r="6739">
          <cell r="A6739">
            <v>337</v>
          </cell>
          <cell r="B6739" t="str">
            <v>Arame recozido 18 bwg, 1,25 mm (0,01 kg/m)</v>
          </cell>
          <cell r="C6739" t="str">
            <v xml:space="preserve">kg    </v>
          </cell>
          <cell r="D6739" t="str">
            <v>13,24</v>
          </cell>
        </row>
        <row r="6740">
          <cell r="A6740">
            <v>369</v>
          </cell>
          <cell r="B6740" t="str">
            <v>Areia amarela, areia barrada ou arenoso (retirada no areal, sem transporte)</v>
          </cell>
          <cell r="C6740" t="str">
            <v xml:space="preserve">m³    </v>
          </cell>
          <cell r="D6740" t="str">
            <v>63,08</v>
          </cell>
        </row>
        <row r="6741">
          <cell r="A6741">
            <v>366</v>
          </cell>
          <cell r="B6741" t="str">
            <v>Areia fina - posto jazida/fornecedor (retirado na jazida, sem transporte)</v>
          </cell>
          <cell r="C6741" t="str">
            <v xml:space="preserve">m³    </v>
          </cell>
          <cell r="D6741" t="str">
            <v>40,00</v>
          </cell>
        </row>
        <row r="6742">
          <cell r="A6742">
            <v>367</v>
          </cell>
          <cell r="B6742" t="str">
            <v>Areia grossa - posto jazida/fornecedor (retirado na jazida, sem transporte)</v>
          </cell>
          <cell r="C6742" t="str">
            <v xml:space="preserve">m³    </v>
          </cell>
          <cell r="D6742" t="str">
            <v>60,00</v>
          </cell>
        </row>
        <row r="6743">
          <cell r="A6743">
            <v>370</v>
          </cell>
          <cell r="B6743" t="str">
            <v>Areia media - posto jazida/fornecedor (retirado na jazida, sem transporte)</v>
          </cell>
          <cell r="C6743" t="str">
            <v xml:space="preserve">m³    </v>
          </cell>
          <cell r="D6743" t="str">
            <v>37,50</v>
          </cell>
        </row>
        <row r="6744">
          <cell r="A6744">
            <v>368</v>
          </cell>
          <cell r="B6744" t="str">
            <v>Areia para aterro - posto jazida/fornecedor (retirado na jazida, sem transporte)</v>
          </cell>
          <cell r="C6744" t="str">
            <v xml:space="preserve">m³    </v>
          </cell>
          <cell r="D6744" t="str">
            <v>45,00</v>
          </cell>
        </row>
        <row r="6745">
          <cell r="A6745">
            <v>11075</v>
          </cell>
          <cell r="B6745" t="str">
            <v>Areia para leito filtrante (0,42 a 1,68 mm) - posto jazida/fornecedor (retirado na jazida, sem transporte)</v>
          </cell>
          <cell r="C6745" t="str">
            <v xml:space="preserve">m³    </v>
          </cell>
          <cell r="D6745" t="str">
            <v>982,50</v>
          </cell>
        </row>
        <row r="6746">
          <cell r="A6746">
            <v>11076</v>
          </cell>
          <cell r="B6746" t="str">
            <v>Areia preta para emboco - posto jazida/fornecedor (retirado na jazida, sem transporte)</v>
          </cell>
          <cell r="C6746" t="str">
            <v xml:space="preserve">m³    </v>
          </cell>
          <cell r="D6746" t="str">
            <v>75,00</v>
          </cell>
        </row>
        <row r="6747">
          <cell r="A6747">
            <v>1381</v>
          </cell>
          <cell r="B6747" t="str">
            <v>Argamassa colante ac i para ceramicas</v>
          </cell>
          <cell r="C6747" t="str">
            <v xml:space="preserve">kg    </v>
          </cell>
          <cell r="D6747" t="str">
            <v>0,55</v>
          </cell>
        </row>
        <row r="6748">
          <cell r="A6748">
            <v>34353</v>
          </cell>
          <cell r="B6748" t="str">
            <v>Argamassa colante ac-ii</v>
          </cell>
          <cell r="C6748" t="str">
            <v xml:space="preserve">kg    </v>
          </cell>
          <cell r="D6748" t="str">
            <v>1,10</v>
          </cell>
        </row>
        <row r="6749">
          <cell r="A6749">
            <v>37595</v>
          </cell>
          <cell r="B6749" t="str">
            <v>Argamassa colante tipo aciii</v>
          </cell>
          <cell r="C6749" t="str">
            <v xml:space="preserve">kg    </v>
          </cell>
          <cell r="D6749" t="str">
            <v>1,68</v>
          </cell>
        </row>
        <row r="6750">
          <cell r="A6750">
            <v>37596</v>
          </cell>
          <cell r="B6750" t="str">
            <v>Argamassa colante tipo aciii e</v>
          </cell>
          <cell r="C6750" t="str">
            <v xml:space="preserve">kg    </v>
          </cell>
          <cell r="D6750" t="str">
            <v>2,49</v>
          </cell>
        </row>
        <row r="6751">
          <cell r="A6751">
            <v>371</v>
          </cell>
          <cell r="B6751" t="str">
            <v>Argamassa industrializada multiuso, para revestimento interno e externo e assentamento de blocos diversos</v>
          </cell>
          <cell r="C6751" t="str">
            <v xml:space="preserve">kg    </v>
          </cell>
          <cell r="D6751" t="str">
            <v>0,49</v>
          </cell>
        </row>
        <row r="6752">
          <cell r="A6752">
            <v>37553</v>
          </cell>
          <cell r="B6752" t="str">
            <v>Argamassa industrializada para chapisco colante</v>
          </cell>
          <cell r="C6752" t="str">
            <v xml:space="preserve">kg    </v>
          </cell>
          <cell r="D6752" t="str">
            <v>1,86</v>
          </cell>
        </row>
        <row r="6753">
          <cell r="A6753">
            <v>37552</v>
          </cell>
          <cell r="B6753" t="str">
            <v>Argamassa industrializada para chapisco rolado</v>
          </cell>
          <cell r="C6753" t="str">
            <v xml:space="preserve">kg    </v>
          </cell>
          <cell r="D6753" t="str">
            <v>2,38</v>
          </cell>
        </row>
        <row r="6754">
          <cell r="A6754">
            <v>36880</v>
          </cell>
          <cell r="B6754" t="str">
            <v>Argamassa para revestimento decorativo monocamada, cores claras</v>
          </cell>
          <cell r="C6754" t="str">
            <v xml:space="preserve">kg    </v>
          </cell>
          <cell r="D6754" t="str">
            <v>1,85</v>
          </cell>
        </row>
        <row r="6755">
          <cell r="A6755">
            <v>34355</v>
          </cell>
          <cell r="B6755" t="str">
            <v>Argamassa piso sobre piso</v>
          </cell>
          <cell r="C6755" t="str">
            <v xml:space="preserve">kg    </v>
          </cell>
          <cell r="D6755" t="str">
            <v>1,52</v>
          </cell>
        </row>
        <row r="6756">
          <cell r="A6756">
            <v>130</v>
          </cell>
          <cell r="B6756" t="str">
            <v>Argamassa polimerica de reparo estrutural, bicomponente</v>
          </cell>
          <cell r="C6756" t="str">
            <v xml:space="preserve">kg    </v>
          </cell>
          <cell r="D6756" t="str">
            <v>3,84</v>
          </cell>
        </row>
        <row r="6757">
          <cell r="A6757">
            <v>135</v>
          </cell>
          <cell r="B6757" t="str">
            <v>Argamassa polimerica impermeabilizante semiflexivel, bicomponente (membrana impermeabilizante acrilica)</v>
          </cell>
          <cell r="C6757" t="str">
            <v xml:space="preserve">kg    </v>
          </cell>
          <cell r="D6757" t="str">
            <v>4,95</v>
          </cell>
        </row>
        <row r="6758">
          <cell r="A6758">
            <v>36886</v>
          </cell>
          <cell r="B6758" t="str">
            <v>Argamassa pronta para contrapiso</v>
          </cell>
          <cell r="C6758" t="str">
            <v xml:space="preserve">kg    </v>
          </cell>
          <cell r="D6758" t="str">
            <v>0,58</v>
          </cell>
        </row>
        <row r="6759">
          <cell r="A6759">
            <v>374</v>
          </cell>
          <cell r="B6759" t="str">
            <v>Argamassa pronta para revestimento interno em paredes</v>
          </cell>
          <cell r="C6759" t="str">
            <v xml:space="preserve">kg    </v>
          </cell>
          <cell r="D6759" t="str">
            <v>0,42</v>
          </cell>
        </row>
        <row r="6760">
          <cell r="A6760">
            <v>38546</v>
          </cell>
          <cell r="B6760" t="str">
            <v>Argamassa usinada autoadensavel e autonivelante para contrapiso, inclui bombeamento</v>
          </cell>
          <cell r="C6760" t="str">
            <v xml:space="preserve">m³    </v>
          </cell>
          <cell r="D6760" t="str">
            <v>330,99</v>
          </cell>
        </row>
        <row r="6761">
          <cell r="A6761">
            <v>34549</v>
          </cell>
          <cell r="B6761" t="str">
            <v>Argila expandida, granulometria 2215</v>
          </cell>
          <cell r="C6761" t="str">
            <v xml:space="preserve">m³    </v>
          </cell>
          <cell r="D6761" t="str">
            <v>189,26</v>
          </cell>
        </row>
        <row r="6762">
          <cell r="A6762">
            <v>6081</v>
          </cell>
          <cell r="B6762" t="str">
            <v>Argila ou barro para aterro/reaterro (com transporte ate 10 km)</v>
          </cell>
          <cell r="C6762" t="str">
            <v xml:space="preserve">m³    </v>
          </cell>
          <cell r="D6762" t="str">
            <v>26,81</v>
          </cell>
        </row>
        <row r="6763">
          <cell r="A6763">
            <v>6077</v>
          </cell>
          <cell r="B6763" t="str">
            <v>Argila ou barro para aterro/reaterro (retirado na jazida, sem transporte)</v>
          </cell>
          <cell r="C6763" t="str">
            <v xml:space="preserve">m³    </v>
          </cell>
          <cell r="D6763" t="str">
            <v>15,45</v>
          </cell>
        </row>
        <row r="6764">
          <cell r="A6764">
            <v>6079</v>
          </cell>
          <cell r="B6764" t="str">
            <v>Argila, argila vermelha ou argila arenosa (retirada na jazida, sem transporte)</v>
          </cell>
          <cell r="C6764" t="str">
            <v xml:space="preserve">m³    </v>
          </cell>
          <cell r="D6764" t="str">
            <v>8,83</v>
          </cell>
        </row>
        <row r="6765">
          <cell r="A6765">
            <v>1091</v>
          </cell>
          <cell r="B6765" t="str">
            <v>Armacao vertical com haste e contra-pino, em chapa de aco galvanizado 3/16", com 1 estribo e 1 isolador</v>
          </cell>
          <cell r="C6765" t="str">
            <v xml:space="preserve">un    </v>
          </cell>
          <cell r="D6765" t="str">
            <v>20,59</v>
          </cell>
        </row>
        <row r="6766">
          <cell r="A6766">
            <v>1094</v>
          </cell>
          <cell r="B6766" t="str">
            <v>Armacao vertical com haste e contra-pino, em chapa de aco galvanizado 3/16", com 1 estribo, sem isolador</v>
          </cell>
          <cell r="C6766" t="str">
            <v xml:space="preserve">un    </v>
          </cell>
          <cell r="D6766" t="str">
            <v>14,40</v>
          </cell>
        </row>
        <row r="6767">
          <cell r="A6767">
            <v>1095</v>
          </cell>
          <cell r="B6767" t="str">
            <v>Armacao vertical com haste e contra-pino, em chapa de aco galvanizado 3/16", com 2 estribos, e 2 isoladores</v>
          </cell>
          <cell r="C6767" t="str">
            <v xml:space="preserve">un    </v>
          </cell>
          <cell r="D6767" t="str">
            <v>30,61</v>
          </cell>
        </row>
        <row r="6768">
          <cell r="A6768">
            <v>1092</v>
          </cell>
          <cell r="B6768" t="str">
            <v>Armacao vertical com haste e contra-pino, em chapa de aco galvanizado 3/16", com 2 estribos, sem isolador</v>
          </cell>
          <cell r="C6768" t="str">
            <v xml:space="preserve">un    </v>
          </cell>
          <cell r="D6768" t="str">
            <v>23,69</v>
          </cell>
        </row>
        <row r="6769">
          <cell r="A6769">
            <v>1093</v>
          </cell>
          <cell r="B6769" t="str">
            <v>Armacao vertical com haste e contra-pino, em chapa de aco galvanizado 3/16", com 3 estribos e 3 isoladores</v>
          </cell>
          <cell r="C6769" t="str">
            <v xml:space="preserve">un    </v>
          </cell>
          <cell r="D6769" t="str">
            <v>55,32</v>
          </cell>
        </row>
        <row r="6770">
          <cell r="A6770">
            <v>1090</v>
          </cell>
          <cell r="B6770" t="str">
            <v>Armacao vertical com haste e contra-pino, em chapa de aco galvanizado 3/16", com 3 estribos, sem isolador</v>
          </cell>
          <cell r="C6770" t="str">
            <v xml:space="preserve">un    </v>
          </cell>
          <cell r="D6770" t="str">
            <v>39,61</v>
          </cell>
        </row>
        <row r="6771">
          <cell r="A6771">
            <v>1096</v>
          </cell>
          <cell r="B6771" t="str">
            <v>Armacao vertical com haste e contra-pino, em chapa de aco galvanizado 3/16", com 4 estribos e 4 isoladores</v>
          </cell>
          <cell r="C6771" t="str">
            <v xml:space="preserve">un    </v>
          </cell>
          <cell r="D6771" t="str">
            <v>71,28</v>
          </cell>
        </row>
        <row r="6772">
          <cell r="A6772">
            <v>1097</v>
          </cell>
          <cell r="B6772" t="str">
            <v>Armacao vertical com haste e contra-pino, em chapa de aco galvanizado 3/16", com 4 estribos, sem isolador</v>
          </cell>
          <cell r="C6772" t="str">
            <v xml:space="preserve">un    </v>
          </cell>
          <cell r="D6772" t="str">
            <v>60,51</v>
          </cell>
        </row>
        <row r="6773">
          <cell r="A6773">
            <v>378</v>
          </cell>
          <cell r="B6773" t="str">
            <v>Armador</v>
          </cell>
          <cell r="C6773" t="str">
            <v xml:space="preserve">h     </v>
          </cell>
          <cell r="D6773" t="str">
            <v>16,38</v>
          </cell>
        </row>
        <row r="6774">
          <cell r="A6774">
            <v>40911</v>
          </cell>
          <cell r="B6774" t="str">
            <v>Armador (mensalista)</v>
          </cell>
          <cell r="C6774" t="str">
            <v xml:space="preserve">mes   </v>
          </cell>
          <cell r="D6774" t="str">
            <v>2.883,30</v>
          </cell>
        </row>
        <row r="6775">
          <cell r="A6775">
            <v>33939</v>
          </cell>
          <cell r="B6775" t="str">
            <v>Arquiteto junior</v>
          </cell>
          <cell r="C6775" t="str">
            <v xml:space="preserve">h     </v>
          </cell>
          <cell r="D6775" t="str">
            <v>61,50</v>
          </cell>
        </row>
        <row r="6776">
          <cell r="A6776">
            <v>40815</v>
          </cell>
          <cell r="B6776" t="str">
            <v>Arquiteto junior (mensalista)</v>
          </cell>
          <cell r="C6776" t="str">
            <v xml:space="preserve">mes   </v>
          </cell>
          <cell r="D6776" t="str">
            <v>10.825,76</v>
          </cell>
        </row>
        <row r="6777">
          <cell r="A6777">
            <v>34760</v>
          </cell>
          <cell r="B6777" t="str">
            <v>Arquiteto paisagista</v>
          </cell>
          <cell r="C6777" t="str">
            <v xml:space="preserve">h     </v>
          </cell>
          <cell r="D6777" t="str">
            <v>64,19</v>
          </cell>
        </row>
        <row r="6778">
          <cell r="A6778">
            <v>40935</v>
          </cell>
          <cell r="B6778" t="str">
            <v>Arquiteto paisagista (mensalista)</v>
          </cell>
          <cell r="C6778" t="str">
            <v xml:space="preserve">mes   </v>
          </cell>
          <cell r="D6778" t="str">
            <v>11.297,14</v>
          </cell>
        </row>
        <row r="6779">
          <cell r="A6779">
            <v>33952</v>
          </cell>
          <cell r="B6779" t="str">
            <v>Arquiteto pleno</v>
          </cell>
          <cell r="C6779" t="str">
            <v xml:space="preserve">h     </v>
          </cell>
          <cell r="D6779" t="str">
            <v>87,36</v>
          </cell>
        </row>
        <row r="6780">
          <cell r="A6780">
            <v>40816</v>
          </cell>
          <cell r="B6780" t="str">
            <v>Arquiteto pleno (mensalista)</v>
          </cell>
          <cell r="C6780" t="str">
            <v xml:space="preserve">mes   </v>
          </cell>
          <cell r="D6780" t="str">
            <v>15.377,09</v>
          </cell>
        </row>
        <row r="6781">
          <cell r="A6781">
            <v>33953</v>
          </cell>
          <cell r="B6781" t="str">
            <v>Arquiteto senior</v>
          </cell>
          <cell r="C6781" t="str">
            <v xml:space="preserve">h     </v>
          </cell>
          <cell r="D6781" t="str">
            <v>115,50</v>
          </cell>
        </row>
        <row r="6782">
          <cell r="A6782">
            <v>40817</v>
          </cell>
          <cell r="B6782" t="str">
            <v>Arquiteto senior (mensalista)</v>
          </cell>
          <cell r="C6782" t="str">
            <v xml:space="preserve">mes   </v>
          </cell>
          <cell r="D6782" t="str">
            <v>20.329,89</v>
          </cell>
        </row>
        <row r="6783">
          <cell r="A6783">
            <v>13348</v>
          </cell>
          <cell r="B6783" t="str">
            <v>Arruela  em aco galvanizado, diametro externo = 35mm, espessura = 3mm, diametro do furo= 18mm</v>
          </cell>
          <cell r="C6783" t="str">
            <v xml:space="preserve">un    </v>
          </cell>
          <cell r="D6783" t="str">
            <v>0,76</v>
          </cell>
        </row>
        <row r="6784">
          <cell r="A6784">
            <v>39211</v>
          </cell>
          <cell r="B6784" t="str">
            <v>Arruela em aluminio, com rosca, de  1 1/4", para eletroduto</v>
          </cell>
          <cell r="C6784" t="str">
            <v xml:space="preserve">un    </v>
          </cell>
          <cell r="D6784" t="str">
            <v>1,02</v>
          </cell>
        </row>
        <row r="6785">
          <cell r="A6785">
            <v>39212</v>
          </cell>
          <cell r="B6785" t="str">
            <v>Arruela em aluminio, com rosca, de 1 1/2", para eletroduto</v>
          </cell>
          <cell r="C6785" t="str">
            <v xml:space="preserve">un    </v>
          </cell>
          <cell r="D6785" t="str">
            <v>1,13</v>
          </cell>
        </row>
        <row r="6786">
          <cell r="A6786">
            <v>39208</v>
          </cell>
          <cell r="B6786" t="str">
            <v>Arruela em aluminio, com rosca, de 1/2", para eletroduto</v>
          </cell>
          <cell r="C6786" t="str">
            <v xml:space="preserve">un    </v>
          </cell>
          <cell r="D6786" t="str">
            <v>0,31</v>
          </cell>
        </row>
        <row r="6787">
          <cell r="A6787">
            <v>39210</v>
          </cell>
          <cell r="B6787" t="str">
            <v>Arruela em aluminio, com rosca, de 1", para eletroduto</v>
          </cell>
          <cell r="C6787" t="str">
            <v xml:space="preserve">un    </v>
          </cell>
          <cell r="D6787" t="str">
            <v>0,57</v>
          </cell>
        </row>
        <row r="6788">
          <cell r="A6788">
            <v>39214</v>
          </cell>
          <cell r="B6788" t="str">
            <v>Arruela em aluminio, com rosca, de 2 1/2", para eletroduto</v>
          </cell>
          <cell r="C6788" t="str">
            <v xml:space="preserve">un    </v>
          </cell>
          <cell r="D6788" t="str">
            <v>2,10</v>
          </cell>
        </row>
        <row r="6789">
          <cell r="A6789">
            <v>39213</v>
          </cell>
          <cell r="B6789" t="str">
            <v>Arruela em aluminio, com rosca, de 2", para eletroduto</v>
          </cell>
          <cell r="C6789" t="str">
            <v xml:space="preserve">un    </v>
          </cell>
          <cell r="D6789" t="str">
            <v>1,49</v>
          </cell>
        </row>
        <row r="6790">
          <cell r="A6790">
            <v>39209</v>
          </cell>
          <cell r="B6790" t="str">
            <v>Arruela em aluminio, com rosca, de 3/4", para eletroduto</v>
          </cell>
          <cell r="C6790" t="str">
            <v xml:space="preserve">un    </v>
          </cell>
          <cell r="D6790" t="str">
            <v>0,37</v>
          </cell>
        </row>
        <row r="6791">
          <cell r="A6791">
            <v>39207</v>
          </cell>
          <cell r="B6791" t="str">
            <v>Arruela em aluminio, com rosca, de 3/8", para eletroduto</v>
          </cell>
          <cell r="C6791" t="str">
            <v xml:space="preserve">un    </v>
          </cell>
          <cell r="D6791" t="str">
            <v>0,57</v>
          </cell>
        </row>
        <row r="6792">
          <cell r="A6792">
            <v>39215</v>
          </cell>
          <cell r="B6792" t="str">
            <v>Arruela em aluminio, com rosca, de 3", para eletroduto</v>
          </cell>
          <cell r="C6792" t="str">
            <v xml:space="preserve">un    </v>
          </cell>
          <cell r="D6792" t="str">
            <v>3,84</v>
          </cell>
        </row>
        <row r="6793">
          <cell r="A6793">
            <v>39216</v>
          </cell>
          <cell r="B6793" t="str">
            <v>Arruela em aluminio, com rosca, de 4", para eletroduto</v>
          </cell>
          <cell r="C6793" t="str">
            <v xml:space="preserve">un    </v>
          </cell>
          <cell r="D6793" t="str">
            <v>5,35</v>
          </cell>
        </row>
        <row r="6794">
          <cell r="A6794">
            <v>379</v>
          </cell>
          <cell r="B6794" t="str">
            <v>Arruela quadrada em aco galvanizado, dimensao = 38 mm, espessura = 3mm, diametro do furo= 18 mm</v>
          </cell>
          <cell r="C6794" t="str">
            <v xml:space="preserve">un    </v>
          </cell>
          <cell r="D6794" t="str">
            <v>0,67</v>
          </cell>
        </row>
        <row r="6795">
          <cell r="A6795">
            <v>11267</v>
          </cell>
          <cell r="B6795" t="str">
            <v>Arruela redonda de latao, diametro externo = 34 mm, espessura = 2,5 mm, diametro do furo = 17 mm</v>
          </cell>
          <cell r="C6795" t="str">
            <v xml:space="preserve">un    </v>
          </cell>
          <cell r="D6795" t="str">
            <v>6,71</v>
          </cell>
        </row>
        <row r="6796">
          <cell r="A6796">
            <v>41901</v>
          </cell>
          <cell r="B6796" t="str">
            <v>Asfalto diluido de petroleo cm-30 (coletado caixa na anp acrescido de icms)</v>
          </cell>
          <cell r="C6796" t="str">
            <v xml:space="preserve">kg    </v>
          </cell>
          <cell r="D6796" t="str">
            <v>4,94</v>
          </cell>
        </row>
        <row r="6797">
          <cell r="A6797">
            <v>510</v>
          </cell>
          <cell r="B6797" t="str">
            <v>Asfalto modificado tipo i - nbr 9910 (asfalto oxidado para impermeabilizacao, coeficiente de penetracao 25-40)</v>
          </cell>
          <cell r="C6797" t="str">
            <v xml:space="preserve">kg    </v>
          </cell>
          <cell r="D6797" t="str">
            <v>6,21</v>
          </cell>
        </row>
        <row r="6798">
          <cell r="A6798">
            <v>516</v>
          </cell>
          <cell r="B6798" t="str">
            <v>Asfalto modificado tipo ii - nbr 9910 (asfalto oxidado para impermeabilizacao, coeficiente de penetracao 20-35)</v>
          </cell>
          <cell r="C6798" t="str">
            <v xml:space="preserve">kg    </v>
          </cell>
          <cell r="D6798" t="str">
            <v>6,62</v>
          </cell>
        </row>
        <row r="6799">
          <cell r="A6799">
            <v>509</v>
          </cell>
          <cell r="B6799" t="str">
            <v>Asfalto modificado tipo iii - nbr 9910 (asfalto oxidado para impermeabilizacao, coeficiente de penetracao 15-25)</v>
          </cell>
          <cell r="C6799" t="str">
            <v xml:space="preserve">kg    </v>
          </cell>
          <cell r="D6799" t="str">
            <v>6,76</v>
          </cell>
        </row>
        <row r="6800">
          <cell r="A6800">
            <v>40331</v>
          </cell>
          <cell r="B6800" t="str">
            <v>Assentador de manilhas</v>
          </cell>
          <cell r="C6800" t="str">
            <v xml:space="preserve">h     </v>
          </cell>
          <cell r="D6800" t="str">
            <v>20,62</v>
          </cell>
        </row>
        <row r="6801">
          <cell r="A6801">
            <v>40930</v>
          </cell>
          <cell r="B6801" t="str">
            <v>Assentador de manilhas (mensalista)</v>
          </cell>
          <cell r="C6801" t="str">
            <v xml:space="preserve">mes   </v>
          </cell>
          <cell r="D6801" t="str">
            <v>3.633,46</v>
          </cell>
        </row>
        <row r="6802">
          <cell r="A6802">
            <v>11761</v>
          </cell>
          <cell r="B6802" t="str">
            <v>Assento  vaso sanitario infantil em plastico branco</v>
          </cell>
          <cell r="C6802" t="str">
            <v xml:space="preserve">un    </v>
          </cell>
          <cell r="D6802" t="str">
            <v>53,43</v>
          </cell>
        </row>
        <row r="6803">
          <cell r="A6803">
            <v>377</v>
          </cell>
          <cell r="B6803" t="str">
            <v>Assento sanitario de plastico, tipo convencional</v>
          </cell>
          <cell r="C6803" t="str">
            <v xml:space="preserve">un    </v>
          </cell>
          <cell r="D6803" t="str">
            <v>25,11</v>
          </cell>
        </row>
        <row r="6804">
          <cell r="A6804">
            <v>7588</v>
          </cell>
          <cell r="B6804" t="str">
            <v>Automatico de boia superior / inferior, *15* a / 250 v</v>
          </cell>
          <cell r="C6804" t="str">
            <v xml:space="preserve">un    </v>
          </cell>
          <cell r="D6804" t="str">
            <v>37,03</v>
          </cell>
        </row>
        <row r="6805">
          <cell r="A6805">
            <v>34392</v>
          </cell>
          <cell r="B6805" t="str">
            <v>Auxiliar  de almoxarife</v>
          </cell>
          <cell r="C6805" t="str">
            <v xml:space="preserve">h     </v>
          </cell>
          <cell r="D6805" t="str">
            <v>18,00</v>
          </cell>
        </row>
        <row r="6806">
          <cell r="A6806">
            <v>40908</v>
          </cell>
          <cell r="B6806" t="str">
            <v>Auxiliar de almoxarife (mensalista)</v>
          </cell>
          <cell r="C6806" t="str">
            <v xml:space="preserve">mes   </v>
          </cell>
          <cell r="D6806" t="str">
            <v>3.172,45</v>
          </cell>
        </row>
        <row r="6807">
          <cell r="A6807">
            <v>34551</v>
          </cell>
          <cell r="B6807" t="str">
            <v>Auxiliar de azulejista</v>
          </cell>
          <cell r="C6807" t="str">
            <v xml:space="preserve">h     </v>
          </cell>
          <cell r="D6807" t="str">
            <v>11,92</v>
          </cell>
        </row>
        <row r="6808">
          <cell r="A6808">
            <v>41078</v>
          </cell>
          <cell r="B6808" t="str">
            <v>Auxiliar de azulejista (mensalista)</v>
          </cell>
          <cell r="C6808" t="str">
            <v xml:space="preserve">mes   </v>
          </cell>
          <cell r="D6808" t="str">
            <v>2.101,79</v>
          </cell>
        </row>
        <row r="6809">
          <cell r="A6809">
            <v>246</v>
          </cell>
          <cell r="B6809" t="str">
            <v>Auxiliar de encanador ou bombeiro hidraulico</v>
          </cell>
          <cell r="C6809" t="str">
            <v xml:space="preserve">h     </v>
          </cell>
          <cell r="D6809" t="str">
            <v>11,21</v>
          </cell>
        </row>
        <row r="6810">
          <cell r="A6810">
            <v>40927</v>
          </cell>
          <cell r="B6810" t="str">
            <v>Auxiliar de encanador ou bombeiro hidraulico (mensalista)</v>
          </cell>
          <cell r="C6810" t="str">
            <v xml:space="preserve">mes   </v>
          </cell>
          <cell r="D6810" t="str">
            <v>1.976,71</v>
          </cell>
        </row>
        <row r="6811">
          <cell r="A6811">
            <v>2350</v>
          </cell>
          <cell r="B6811" t="str">
            <v>Auxiliar de escritorio</v>
          </cell>
          <cell r="C6811" t="str">
            <v xml:space="preserve">h     </v>
          </cell>
          <cell r="D6811" t="str">
            <v>17,27</v>
          </cell>
        </row>
        <row r="6812">
          <cell r="A6812">
            <v>40812</v>
          </cell>
          <cell r="B6812" t="str">
            <v>Auxiliar de escritorio (mensalista)</v>
          </cell>
          <cell r="C6812" t="str">
            <v xml:space="preserve">mes   </v>
          </cell>
          <cell r="D6812" t="str">
            <v>3.042,39</v>
          </cell>
        </row>
        <row r="6813">
          <cell r="A6813">
            <v>245</v>
          </cell>
          <cell r="B6813" t="str">
            <v>Auxiliar de laboratorista de solos e concreto</v>
          </cell>
          <cell r="C6813" t="str">
            <v xml:space="preserve">h     </v>
          </cell>
          <cell r="D6813" t="str">
            <v>24,08</v>
          </cell>
        </row>
        <row r="6814">
          <cell r="A6814">
            <v>41090</v>
          </cell>
          <cell r="B6814" t="str">
            <v>Auxiliar de laboratorista de solos e de concreto (mensalista)</v>
          </cell>
          <cell r="C6814" t="str">
            <v xml:space="preserve">mes   </v>
          </cell>
          <cell r="D6814" t="str">
            <v>4.239,98</v>
          </cell>
        </row>
        <row r="6815">
          <cell r="A6815">
            <v>251</v>
          </cell>
          <cell r="B6815" t="str">
            <v>Auxiliar de mecanico</v>
          </cell>
          <cell r="C6815" t="str">
            <v xml:space="preserve">h     </v>
          </cell>
          <cell r="D6815" t="str">
            <v>14,15</v>
          </cell>
        </row>
        <row r="6816">
          <cell r="A6816">
            <v>40975</v>
          </cell>
          <cell r="B6816" t="str">
            <v>Auxiliar de mecanico (mensalista)</v>
          </cell>
          <cell r="C6816" t="str">
            <v xml:space="preserve">mes   </v>
          </cell>
          <cell r="D6816" t="str">
            <v>2.494,12</v>
          </cell>
        </row>
        <row r="6817">
          <cell r="A6817">
            <v>6127</v>
          </cell>
          <cell r="B6817" t="str">
            <v>Auxiliar de pedreiro</v>
          </cell>
          <cell r="C6817" t="str">
            <v xml:space="preserve">h     </v>
          </cell>
          <cell r="D6817" t="str">
            <v>10,19</v>
          </cell>
        </row>
        <row r="6818">
          <cell r="A6818">
            <v>41072</v>
          </cell>
          <cell r="B6818" t="str">
            <v>Auxiliar de pedreiro (mensalista)</v>
          </cell>
          <cell r="C6818" t="str">
            <v xml:space="preserve">mes   </v>
          </cell>
          <cell r="D6818" t="str">
            <v>1.797,53</v>
          </cell>
        </row>
        <row r="6819">
          <cell r="A6819">
            <v>6121</v>
          </cell>
          <cell r="B6819" t="str">
            <v>Auxiliar de servicos gerais</v>
          </cell>
          <cell r="C6819" t="str">
            <v xml:space="preserve">h     </v>
          </cell>
          <cell r="D6819" t="str">
            <v>10,99</v>
          </cell>
        </row>
        <row r="6820">
          <cell r="A6820">
            <v>41071</v>
          </cell>
          <cell r="B6820" t="str">
            <v>Auxiliar de servicos gerais (mensalista)</v>
          </cell>
          <cell r="C6820" t="str">
            <v xml:space="preserve">mes   </v>
          </cell>
          <cell r="D6820" t="str">
            <v>1.935,47</v>
          </cell>
        </row>
        <row r="6821">
          <cell r="A6821">
            <v>244</v>
          </cell>
          <cell r="B6821" t="str">
            <v>Auxiliar de topografo</v>
          </cell>
          <cell r="C6821" t="str">
            <v xml:space="preserve">h     </v>
          </cell>
          <cell r="D6821" t="str">
            <v>10,34</v>
          </cell>
        </row>
        <row r="6822">
          <cell r="A6822">
            <v>41093</v>
          </cell>
          <cell r="B6822" t="str">
            <v>Auxiliar de topografo (mensalista)</v>
          </cell>
          <cell r="C6822" t="str">
            <v xml:space="preserve">mes   </v>
          </cell>
          <cell r="D6822" t="str">
            <v>1.911,58</v>
          </cell>
        </row>
        <row r="6823">
          <cell r="A6823">
            <v>532</v>
          </cell>
          <cell r="B6823" t="str">
            <v>Auxiliar tecnico / assistente de engenharia</v>
          </cell>
          <cell r="C6823" t="str">
            <v xml:space="preserve">h     </v>
          </cell>
          <cell r="D6823" t="str">
            <v>31,70</v>
          </cell>
        </row>
        <row r="6824">
          <cell r="A6824">
            <v>40931</v>
          </cell>
          <cell r="B6824" t="str">
            <v>Auxiliar tecnico / assistente de engenharia (mensalista)</v>
          </cell>
          <cell r="C6824" t="str">
            <v xml:space="preserve">mes   </v>
          </cell>
          <cell r="D6824" t="str">
            <v>5.580,88</v>
          </cell>
        </row>
        <row r="6825">
          <cell r="A6825">
            <v>36150</v>
          </cell>
          <cell r="B6825" t="str">
            <v>Avental de seguranca de raspa de couro 1,00 x 0,60 m</v>
          </cell>
          <cell r="C6825" t="str">
            <v xml:space="preserve">un    </v>
          </cell>
          <cell r="D6825" t="str">
            <v>28,21</v>
          </cell>
        </row>
        <row r="6826">
          <cell r="A6826">
            <v>41069</v>
          </cell>
          <cell r="B6826" t="str">
            <v>Azulejista ou ladrilheiro (mensalista)</v>
          </cell>
          <cell r="C6826" t="str">
            <v xml:space="preserve">mes   </v>
          </cell>
          <cell r="D6826" t="str">
            <v>3.030,62</v>
          </cell>
        </row>
        <row r="6827">
          <cell r="A6827">
            <v>4760</v>
          </cell>
          <cell r="B6827" t="str">
            <v>Azulejista ou ladrilhista</v>
          </cell>
          <cell r="C6827" t="str">
            <v xml:space="preserve">h     </v>
          </cell>
          <cell r="D6827" t="str">
            <v>17,20</v>
          </cell>
        </row>
        <row r="6828">
          <cell r="A6828">
            <v>10422</v>
          </cell>
          <cell r="B6828" t="str">
            <v>Bacia sanitaria (vaso) com caixa acoplada, de louca branca</v>
          </cell>
          <cell r="C6828" t="str">
            <v xml:space="preserve">un    </v>
          </cell>
          <cell r="D6828" t="str">
            <v>291,05</v>
          </cell>
        </row>
        <row r="6829">
          <cell r="A6829">
            <v>10420</v>
          </cell>
          <cell r="B6829" t="str">
            <v>Bacia sanitaria (vaso) convencional de louca branca</v>
          </cell>
          <cell r="C6829" t="str">
            <v xml:space="preserve">un    </v>
          </cell>
          <cell r="D6829" t="str">
            <v>109,16</v>
          </cell>
        </row>
        <row r="6830">
          <cell r="A6830">
            <v>10421</v>
          </cell>
          <cell r="B6830" t="str">
            <v>Bacia sanitaria (vaso) convencional de louca cor</v>
          </cell>
          <cell r="C6830" t="str">
            <v xml:space="preserve">un    </v>
          </cell>
          <cell r="D6830" t="str">
            <v>146,09</v>
          </cell>
        </row>
        <row r="6831">
          <cell r="A6831">
            <v>36520</v>
          </cell>
          <cell r="B6831" t="str">
            <v>Bacia sanitaria (vaso) convencional para pcd sem furo frontal, de louca branca, sem assento</v>
          </cell>
          <cell r="C6831" t="str">
            <v xml:space="preserve">un    </v>
          </cell>
          <cell r="D6831" t="str">
            <v>543,85</v>
          </cell>
        </row>
        <row r="6832">
          <cell r="A6832">
            <v>11784</v>
          </cell>
          <cell r="B6832" t="str">
            <v>Bacia sanitaria turca de louca branca</v>
          </cell>
          <cell r="C6832" t="str">
            <v xml:space="preserve">un    </v>
          </cell>
          <cell r="D6832" t="str">
            <v>408,46</v>
          </cell>
        </row>
        <row r="6833">
          <cell r="A6833">
            <v>10</v>
          </cell>
          <cell r="B6833" t="str">
            <v>Balde plastico capacidade *10* l</v>
          </cell>
          <cell r="C6833" t="str">
            <v xml:space="preserve">un    </v>
          </cell>
          <cell r="D6833" t="str">
            <v>7,15</v>
          </cell>
        </row>
        <row r="6834">
          <cell r="A6834">
            <v>4815</v>
          </cell>
          <cell r="B6834" t="str">
            <v>Balde vermelho para sinalizacao de vias</v>
          </cell>
          <cell r="C6834" t="str">
            <v xml:space="preserve">un    </v>
          </cell>
          <cell r="D6834" t="str">
            <v>3,99</v>
          </cell>
        </row>
        <row r="6835">
          <cell r="A6835">
            <v>541</v>
          </cell>
          <cell r="B6835" t="str">
            <v>Bancada de marmore sintetico com uma cuba, 120 x *60* cm</v>
          </cell>
          <cell r="C6835" t="str">
            <v xml:space="preserve">un    </v>
          </cell>
          <cell r="D6835" t="str">
            <v>94,53</v>
          </cell>
        </row>
        <row r="6836">
          <cell r="A6836">
            <v>542</v>
          </cell>
          <cell r="B6836" t="str">
            <v>Bancada de marmore sintetico com uma cuba, 150 x *60* cm</v>
          </cell>
          <cell r="C6836" t="str">
            <v xml:space="preserve">un    </v>
          </cell>
          <cell r="D6836" t="str">
            <v>118,49</v>
          </cell>
        </row>
        <row r="6837">
          <cell r="A6837">
            <v>540</v>
          </cell>
          <cell r="B6837" t="str">
            <v>Bancada de marmore sintetico com uma cuba, 200 x *60* cm</v>
          </cell>
          <cell r="C6837" t="str">
            <v xml:space="preserve">un    </v>
          </cell>
          <cell r="D6837" t="str">
            <v>267,02</v>
          </cell>
        </row>
        <row r="6838">
          <cell r="A6838">
            <v>38364</v>
          </cell>
          <cell r="B6838" t="str">
            <v>Bancada/ banca em granito, polido, tipo andorinha/ quartz/ castelo/ corumba ou outros equivalentes da regiao, com cuba inox, formato *120 x 60* cm, e=  *2* cm</v>
          </cell>
          <cell r="C6838" t="str">
            <v xml:space="preserve">un    </v>
          </cell>
          <cell r="D6838" t="str">
            <v>224,31</v>
          </cell>
        </row>
        <row r="6839">
          <cell r="A6839">
            <v>11692</v>
          </cell>
          <cell r="B6839" t="str">
            <v>Bancada/ banca em marmore, polido, branco comum, e=  *3* cm</v>
          </cell>
          <cell r="C6839" t="str">
            <v xml:space="preserve">m²    </v>
          </cell>
          <cell r="D6839" t="str">
            <v>368,69</v>
          </cell>
        </row>
        <row r="6840">
          <cell r="A6840">
            <v>1746</v>
          </cell>
          <cell r="B6840" t="str">
            <v>Bancada/banca/pia de aco inoxidavel (aisi 430) com 1 cuba central, com valvula, escorredor duplo, de *0,55 x 1,20* m</v>
          </cell>
          <cell r="C6840" t="str">
            <v xml:space="preserve">un    </v>
          </cell>
          <cell r="D6840" t="str">
            <v>194,45</v>
          </cell>
        </row>
        <row r="6841">
          <cell r="A6841">
            <v>1748</v>
          </cell>
          <cell r="B6841" t="str">
            <v>Bancada/banca/pia de aco inoxidavel (aisi 430) com 1 cuba central, com valvula, escorredor duplo, de *0,55 x 1,40* m</v>
          </cell>
          <cell r="C6841" t="str">
            <v xml:space="preserve">un    </v>
          </cell>
          <cell r="D6841" t="str">
            <v>258,57</v>
          </cell>
        </row>
        <row r="6842">
          <cell r="A6842">
            <v>1749</v>
          </cell>
          <cell r="B6842" t="str">
            <v>Bancada/banca/pia de aco inoxidavel (aisi 430) com 1 cuba central, com valvula, escorredor duplo, de *0,55 x 1,80* m</v>
          </cell>
          <cell r="C6842" t="str">
            <v xml:space="preserve">un    </v>
          </cell>
          <cell r="D6842" t="str">
            <v>374,62</v>
          </cell>
        </row>
        <row r="6843">
          <cell r="A6843">
            <v>37412</v>
          </cell>
          <cell r="B6843" t="str">
            <v>Bancada/banca/pia de aco inoxidavel (aisi 430) com 1 cuba central, com valvula, lisa (sem escorredor), de *0,55 x 1,20* m</v>
          </cell>
          <cell r="C6843" t="str">
            <v xml:space="preserve">un    </v>
          </cell>
          <cell r="D6843" t="str">
            <v>190,07</v>
          </cell>
        </row>
        <row r="6844">
          <cell r="A6844">
            <v>1745</v>
          </cell>
          <cell r="B6844" t="str">
            <v>Bancada/banca/pia de aco inoxidavel (aisi 430) com 1 cuba central, sem valvula, escorredor duplo, de *0,55 x 1,60* m</v>
          </cell>
          <cell r="C6844" t="str">
            <v xml:space="preserve">un    </v>
          </cell>
          <cell r="D6844" t="str">
            <v>226,02</v>
          </cell>
        </row>
        <row r="6845">
          <cell r="A6845">
            <v>1750</v>
          </cell>
          <cell r="B6845" t="str">
            <v>Bancada/banca/pia de aco inoxidavel (aisi 430) com 2 cubas, com valvulas, escorredor duplo, de *0,55 x 2,00* m</v>
          </cell>
          <cell r="C6845" t="str">
            <v xml:space="preserve">un    </v>
          </cell>
          <cell r="D6845" t="str">
            <v>528,18</v>
          </cell>
        </row>
        <row r="6846">
          <cell r="A6846">
            <v>11687</v>
          </cell>
          <cell r="B6846" t="str">
            <v>Bancada/tampo aco inox (aisi 304), largura 60 cm, com rodabanca (nao inclui pes de apoio)</v>
          </cell>
          <cell r="C6846" t="str">
            <v xml:space="preserve">m     </v>
          </cell>
          <cell r="D6846" t="str">
            <v>841,56</v>
          </cell>
        </row>
        <row r="6847">
          <cell r="A6847">
            <v>11689</v>
          </cell>
          <cell r="B6847" t="str">
            <v>Bancada/tampo aco inox (aisi 304), largura 70 cm, com rodabanca (nao inclui pes de apoio)</v>
          </cell>
          <cell r="C6847" t="str">
            <v xml:space="preserve">m     </v>
          </cell>
          <cell r="D6847" t="str">
            <v>1.054,42</v>
          </cell>
        </row>
        <row r="6848">
          <cell r="A6848">
            <v>11693</v>
          </cell>
          <cell r="B6848" t="str">
            <v>Bancada/tampo liso (sem cuba) em marmore sintetico</v>
          </cell>
          <cell r="C6848" t="str">
            <v xml:space="preserve">m²    </v>
          </cell>
          <cell r="D6848" t="str">
            <v>104,81</v>
          </cell>
        </row>
        <row r="6849">
          <cell r="A6849">
            <v>36215</v>
          </cell>
          <cell r="B6849" t="str">
            <v>Banco articulado para banho, em aco inox polido, 70* cm x 45* cm</v>
          </cell>
          <cell r="C6849" t="str">
            <v xml:space="preserve">un    </v>
          </cell>
          <cell r="D6849" t="str">
            <v>402,29</v>
          </cell>
        </row>
        <row r="6850">
          <cell r="A6850">
            <v>42439</v>
          </cell>
          <cell r="B6850" t="str">
            <v>Banco com encosto, 1,60m* de comprimento, em tubo de aco carbono e pintura no processo eletrostatico - para academia ao ar livre / academia da terceira idade - ati</v>
          </cell>
          <cell r="C6850" t="str">
            <v xml:space="preserve">un    </v>
          </cell>
          <cell r="D6850" t="str">
            <v>1.050,15</v>
          </cell>
        </row>
        <row r="6851">
          <cell r="A6851">
            <v>38381</v>
          </cell>
          <cell r="B6851" t="str">
            <v>Bandeja de pintura para rolo 23 cm</v>
          </cell>
          <cell r="C6851" t="str">
            <v xml:space="preserve">un    </v>
          </cell>
          <cell r="D6851" t="str">
            <v>6,78</v>
          </cell>
        </row>
        <row r="6852">
          <cell r="A6852">
            <v>39621</v>
          </cell>
          <cell r="B6852" t="str">
            <v>Barra antipanico dupla, cega lado oposto, cor cinza</v>
          </cell>
          <cell r="C6852" t="str">
            <v xml:space="preserve">par   </v>
          </cell>
          <cell r="D6852" t="str">
            <v>1.122,25</v>
          </cell>
        </row>
        <row r="6853">
          <cell r="A6853">
            <v>39624</v>
          </cell>
          <cell r="B6853" t="str">
            <v>Barra antipanico dupla, para porta de vidro, cor cinza</v>
          </cell>
          <cell r="C6853" t="str">
            <v xml:space="preserve">par   </v>
          </cell>
          <cell r="D6853" t="str">
            <v>1.135,65</v>
          </cell>
        </row>
        <row r="6854">
          <cell r="A6854">
            <v>39615</v>
          </cell>
          <cell r="B6854" t="str">
            <v>Barra antipanico simples, cega lado oposto, cor cinza</v>
          </cell>
          <cell r="C6854" t="str">
            <v xml:space="preserve">un    </v>
          </cell>
          <cell r="D6854" t="str">
            <v>391,52</v>
          </cell>
        </row>
        <row r="6855">
          <cell r="A6855">
            <v>39620</v>
          </cell>
          <cell r="B6855" t="str">
            <v>Barra antipanico simples, com fechadura lado oposto, cor cinza</v>
          </cell>
          <cell r="C6855" t="str">
            <v xml:space="preserve">un    </v>
          </cell>
          <cell r="D6855" t="str">
            <v>598,53</v>
          </cell>
        </row>
        <row r="6856">
          <cell r="A6856">
            <v>39623</v>
          </cell>
          <cell r="B6856" t="str">
            <v>Barra antipanico simples, para porta de vidro, cor cinza</v>
          </cell>
          <cell r="C6856" t="str">
            <v xml:space="preserve">un    </v>
          </cell>
          <cell r="D6856" t="str">
            <v>579,58</v>
          </cell>
        </row>
        <row r="6857">
          <cell r="A6857">
            <v>36207</v>
          </cell>
          <cell r="B6857" t="str">
            <v>Barra de apoio em "l", em aco inox polido 70 x 70 cm, diametro minimo 3 cm</v>
          </cell>
          <cell r="C6857" t="str">
            <v xml:space="preserve">un    </v>
          </cell>
          <cell r="D6857" t="str">
            <v>178,19</v>
          </cell>
        </row>
        <row r="6858">
          <cell r="A6858">
            <v>36209</v>
          </cell>
          <cell r="B6858" t="str">
            <v>Barra de apoio em "l", em aco inox polido 80 x 80 cm, diametro minimo 3 cm</v>
          </cell>
          <cell r="C6858" t="str">
            <v xml:space="preserve">un    </v>
          </cell>
          <cell r="D6858" t="str">
            <v>204,50</v>
          </cell>
        </row>
        <row r="6859">
          <cell r="A6859">
            <v>36210</v>
          </cell>
          <cell r="B6859" t="str">
            <v>Barra de apoio lateral articulada, com trava, em aco inox polido, 70 cm, diametro minimo 3 cm</v>
          </cell>
          <cell r="C6859" t="str">
            <v xml:space="preserve">un    </v>
          </cell>
          <cell r="D6859" t="str">
            <v>221,26</v>
          </cell>
        </row>
        <row r="6860">
          <cell r="A6860">
            <v>36204</v>
          </cell>
          <cell r="B6860" t="str">
            <v>Barra de apoio reta, em aco inox polido, comprimento 60cm, diametro minimo 3 cm</v>
          </cell>
          <cell r="C6860" t="str">
            <v xml:space="preserve">un    </v>
          </cell>
          <cell r="D6860" t="str">
            <v>78,45</v>
          </cell>
        </row>
        <row r="6861">
          <cell r="A6861">
            <v>36205</v>
          </cell>
          <cell r="B6861" t="str">
            <v>Barra de apoio reta, em aco inox polido, comprimento 70cm, diametro minimo 3 cm</v>
          </cell>
          <cell r="C6861" t="str">
            <v xml:space="preserve">un    </v>
          </cell>
          <cell r="D6861" t="str">
            <v>87,12</v>
          </cell>
        </row>
        <row r="6862">
          <cell r="A6862">
            <v>36081</v>
          </cell>
          <cell r="B6862" t="str">
            <v>Barra de apoio reta, em aco inox polido, comprimento 80cm, diametro minimo 3 cm</v>
          </cell>
          <cell r="C6862" t="str">
            <v xml:space="preserve">un    </v>
          </cell>
          <cell r="D6862" t="str">
            <v>92,90</v>
          </cell>
        </row>
        <row r="6863">
          <cell r="A6863">
            <v>36206</v>
          </cell>
          <cell r="B6863" t="str">
            <v>Barra de apoio reta, em aco inox polido, comprimento 90 cm, diametro minimo 3 cm</v>
          </cell>
          <cell r="C6863" t="str">
            <v xml:space="preserve">un    </v>
          </cell>
          <cell r="D6863" t="str">
            <v>97,32</v>
          </cell>
        </row>
        <row r="6864">
          <cell r="A6864">
            <v>36218</v>
          </cell>
          <cell r="B6864" t="str">
            <v>Barra de apoio reta, em aluminio, comprimento 60cm, diametro minimo 3 cm</v>
          </cell>
          <cell r="C6864" t="str">
            <v xml:space="preserve">un    </v>
          </cell>
          <cell r="D6864" t="str">
            <v>100,35</v>
          </cell>
        </row>
        <row r="6865">
          <cell r="A6865">
            <v>36220</v>
          </cell>
          <cell r="B6865" t="str">
            <v>Barra de apoio reta, em aluminio, comprimento 70cm, diametro minimo 3 cm</v>
          </cell>
          <cell r="C6865" t="str">
            <v xml:space="preserve">un    </v>
          </cell>
          <cell r="D6865" t="str">
            <v>115,07</v>
          </cell>
        </row>
        <row r="6866">
          <cell r="A6866">
            <v>36080</v>
          </cell>
          <cell r="B6866" t="str">
            <v>Barra de apoio reta, em aluminio, comprimento 80 cm, diametro minimo 3 cm</v>
          </cell>
          <cell r="C6866" t="str">
            <v xml:space="preserve">un    </v>
          </cell>
          <cell r="D6866" t="str">
            <v>124,47</v>
          </cell>
        </row>
        <row r="6867">
          <cell r="A6867">
            <v>36223</v>
          </cell>
          <cell r="B6867" t="str">
            <v>Barra de apoio reta, em aluminio, comprimento 90 cm, diametro minimo 3 cm</v>
          </cell>
          <cell r="C6867" t="str">
            <v xml:space="preserve">un    </v>
          </cell>
          <cell r="D6867" t="str">
            <v>130,34</v>
          </cell>
        </row>
        <row r="6868">
          <cell r="A6868">
            <v>546</v>
          </cell>
          <cell r="B6868" t="str">
            <v>Barra de ferro retangular, barra chata (qualquer dimensao)</v>
          </cell>
          <cell r="C6868" t="str">
            <v xml:space="preserve">kg    </v>
          </cell>
          <cell r="D6868" t="str">
            <v>6,19</v>
          </cell>
        </row>
        <row r="6869">
          <cell r="A6869">
            <v>557</v>
          </cell>
          <cell r="B6869" t="str">
            <v>Barra de ferro retangular, barra chata, 1 1/2"  x 1/2" (l x e), 3,79 kg/m</v>
          </cell>
          <cell r="C6869" t="str">
            <v xml:space="preserve">m     </v>
          </cell>
          <cell r="D6869" t="str">
            <v>23,76</v>
          </cell>
        </row>
        <row r="6870">
          <cell r="A6870">
            <v>552</v>
          </cell>
          <cell r="B6870" t="str">
            <v>Barra de ferro retangular, barra chata, 1 1/2" x 1/4" (l x e), 1,89 kg/m</v>
          </cell>
          <cell r="C6870" t="str">
            <v xml:space="preserve">m     </v>
          </cell>
          <cell r="D6870" t="str">
            <v>11,69</v>
          </cell>
        </row>
        <row r="6871">
          <cell r="A6871">
            <v>555</v>
          </cell>
          <cell r="B6871" t="str">
            <v>Barra de ferro retangular, barra chata, 1" x 1/4" (l x e), 1,2265 kg/m</v>
          </cell>
          <cell r="C6871" t="str">
            <v xml:space="preserve">m     </v>
          </cell>
          <cell r="D6871" t="str">
            <v>7,17</v>
          </cell>
        </row>
        <row r="6872">
          <cell r="A6872">
            <v>565</v>
          </cell>
          <cell r="B6872" t="str">
            <v>Barra de ferro retangular, barra chata, 1" x 3/16" (l x e), 1,73 kg/m</v>
          </cell>
          <cell r="C6872" t="str">
            <v xml:space="preserve">m     </v>
          </cell>
          <cell r="D6872" t="str">
            <v>10,95</v>
          </cell>
        </row>
        <row r="6873">
          <cell r="A6873">
            <v>549</v>
          </cell>
          <cell r="B6873" t="str">
            <v>Barra de ferro retangular, barra chata, 2" x 1/2" (l x e), 5,06 kg/m</v>
          </cell>
          <cell r="C6873" t="str">
            <v xml:space="preserve">m     </v>
          </cell>
          <cell r="D6873" t="str">
            <v>31,32</v>
          </cell>
        </row>
        <row r="6874">
          <cell r="A6874">
            <v>559</v>
          </cell>
          <cell r="B6874" t="str">
            <v>Barra de ferro retangular, barra chata, 2" x 1/4" (l x e), 2,53 kg/m</v>
          </cell>
          <cell r="C6874" t="str">
            <v xml:space="preserve">m     </v>
          </cell>
          <cell r="D6874" t="str">
            <v>15,66</v>
          </cell>
        </row>
        <row r="6875">
          <cell r="A6875">
            <v>551</v>
          </cell>
          <cell r="B6875" t="str">
            <v>Barra de ferro retangular, barra chata, 2" x 1" (l x e), 10,12 kg/m</v>
          </cell>
          <cell r="C6875" t="str">
            <v xml:space="preserve">m     </v>
          </cell>
          <cell r="D6875" t="str">
            <v>61,19</v>
          </cell>
        </row>
        <row r="6876">
          <cell r="A6876">
            <v>547</v>
          </cell>
          <cell r="B6876" t="str">
            <v>Barra de ferro retangular, barra chata, 2" x 3/8" (l x e), 3,79kg/m</v>
          </cell>
          <cell r="C6876" t="str">
            <v xml:space="preserve">m     </v>
          </cell>
          <cell r="D6876" t="str">
            <v>23,46</v>
          </cell>
        </row>
        <row r="6877">
          <cell r="A6877">
            <v>560</v>
          </cell>
          <cell r="B6877" t="str">
            <v>Barra de ferro retangular, barra chata, 2" x 5/16" (l x e), 3,162 kg/m</v>
          </cell>
          <cell r="C6877" t="str">
            <v xml:space="preserve">m     </v>
          </cell>
          <cell r="D6877" t="str">
            <v>19,82</v>
          </cell>
        </row>
        <row r="6878">
          <cell r="A6878">
            <v>566</v>
          </cell>
          <cell r="B6878" t="str">
            <v>Barra de ferro retangular, barra chata, 3/4" x 1/8" (l x e), 0,47 kg/m</v>
          </cell>
          <cell r="C6878" t="str">
            <v xml:space="preserve">m     </v>
          </cell>
          <cell r="D6878" t="str">
            <v>3,18</v>
          </cell>
        </row>
        <row r="6879">
          <cell r="A6879">
            <v>563</v>
          </cell>
          <cell r="B6879" t="str">
            <v>Barra de ferro retangular, barra chata, 3/8" x 1 1/2" (l x e), 2,84 kg/m</v>
          </cell>
          <cell r="C6879" t="str">
            <v xml:space="preserve">m     </v>
          </cell>
          <cell r="D6879" t="str">
            <v>17,80</v>
          </cell>
        </row>
        <row r="6880">
          <cell r="A6880">
            <v>38127</v>
          </cell>
          <cell r="B6880" t="str">
            <v>Base de misturador monocomando para chuveiro</v>
          </cell>
          <cell r="C6880" t="str">
            <v xml:space="preserve">un    </v>
          </cell>
          <cell r="D6880" t="str">
            <v>307,69</v>
          </cell>
        </row>
        <row r="6881">
          <cell r="A6881">
            <v>38060</v>
          </cell>
          <cell r="B6881" t="str">
            <v>Base para mastro de para-raios diametro nominal 1 1/2"</v>
          </cell>
          <cell r="C6881" t="str">
            <v xml:space="preserve">un    </v>
          </cell>
          <cell r="D6881" t="str">
            <v>38,77</v>
          </cell>
        </row>
        <row r="6882">
          <cell r="A6882">
            <v>10956</v>
          </cell>
          <cell r="B6882" t="str">
            <v>Base para mastro de para-raios diametro nominal 2"</v>
          </cell>
          <cell r="C6882" t="str">
            <v xml:space="preserve">un    </v>
          </cell>
          <cell r="D6882" t="str">
            <v>40,27</v>
          </cell>
        </row>
        <row r="6883">
          <cell r="A6883">
            <v>39380</v>
          </cell>
          <cell r="B6883" t="str">
            <v>Base para rele com suporte metalico</v>
          </cell>
          <cell r="C6883" t="str">
            <v xml:space="preserve">un    </v>
          </cell>
          <cell r="D6883" t="str">
            <v>9,30</v>
          </cell>
        </row>
        <row r="6884">
          <cell r="A6884">
            <v>13374</v>
          </cell>
          <cell r="B6884" t="str">
            <v>Base unipolar para fusivel nh1, corrente nominal de 250 a, sem capa</v>
          </cell>
          <cell r="C6884" t="str">
            <v xml:space="preserve">un    </v>
          </cell>
          <cell r="D6884" t="str">
            <v>85,81</v>
          </cell>
        </row>
        <row r="6885">
          <cell r="A6885">
            <v>37597</v>
          </cell>
          <cell r="B6885" t="str">
            <v>Bate-estacas por gravidade, potencia160 hp, peso do martelo ate 3 toneladas</v>
          </cell>
          <cell r="C6885" t="str">
            <v xml:space="preserve">un    </v>
          </cell>
          <cell r="D6885" t="str">
            <v>306.878,90</v>
          </cell>
        </row>
        <row r="6886">
          <cell r="A6886">
            <v>183</v>
          </cell>
          <cell r="B6886" t="str">
            <v>Batente/ portal/ aduela/ marco macico, e= *3 cm, l= *13 cm, *60 cm a 120* cm x *210 cm,  em cedrinho/ angelim comercial/ eucalipto/ curupixa/ peroba/ cumaru ou equivalente da regiao (nao inclui alizares)</v>
          </cell>
          <cell r="C6886" t="str">
            <v xml:space="preserve">jg    </v>
          </cell>
          <cell r="D6886" t="str">
            <v>77,50</v>
          </cell>
        </row>
        <row r="6887">
          <cell r="A6887">
            <v>184</v>
          </cell>
          <cell r="B6887" t="str">
            <v>Batente/ portal/ aduela/ marco macico, e= *3* cm, l= *13* cm, *60 cm a 120* cm x *210* cm, em pinus/ tauari/ virola ou equivalente da regiao (nao inclui alizares)</v>
          </cell>
          <cell r="C6887" t="str">
            <v xml:space="preserve">jg    </v>
          </cell>
          <cell r="D6887" t="str">
            <v>51,22</v>
          </cell>
        </row>
        <row r="6888">
          <cell r="A6888">
            <v>195</v>
          </cell>
          <cell r="B6888" t="str">
            <v>Batente/ portal/ aduela/ marco macico, e= *3* cm, l= *7* cm, *60 cm a 120* cm x *210* cm,  em cedrinho/ angelim comercial/ eucalipto/ curupixa/ peroba/ cumaru ou equivalente da regiao (nao inclui alizares)</v>
          </cell>
          <cell r="C6888" t="str">
            <v xml:space="preserve">jg    </v>
          </cell>
          <cell r="D6888" t="str">
            <v>62,95</v>
          </cell>
        </row>
        <row r="6889">
          <cell r="A6889">
            <v>194</v>
          </cell>
          <cell r="B6889" t="str">
            <v>Batente/ portal/ aduela/ marco macico, e= *3* cm, l= *7* cm, *60 cm a 120* cm x *210* cm, em pinus/ tauari/ virola ou equivalente da regiao (nao inclui alizares)</v>
          </cell>
          <cell r="C6889" t="str">
            <v xml:space="preserve">jg    </v>
          </cell>
          <cell r="D6889" t="str">
            <v>34,22</v>
          </cell>
        </row>
        <row r="6890">
          <cell r="A6890">
            <v>20001</v>
          </cell>
          <cell r="B6890" t="str">
            <v>Batente/ portal/ aduela/marco macico, e= *3* cm, l= *15* cm, *60 cm a 120* cm  x *210* cm, em pinus/ tauari/ virola ou equivalente da regiao</v>
          </cell>
          <cell r="C6890" t="str">
            <v xml:space="preserve">jg    </v>
          </cell>
          <cell r="D6890" t="str">
            <v>62,73</v>
          </cell>
        </row>
        <row r="6891">
          <cell r="A6891">
            <v>181</v>
          </cell>
          <cell r="B6891" t="str">
            <v>Batente/ portal/aduela/ marco macico, e= *3* cm, l= *15* cm, *60 cm a 120* cm  x *210* cm,  em cedrinho/ angelim comercial/  eucalipto/ curupixa/ peroba/ cumaru ou equivalente da regiao (nao inclui alizares)</v>
          </cell>
          <cell r="C6891" t="str">
            <v xml:space="preserve">jg    </v>
          </cell>
          <cell r="D6891" t="str">
            <v>84,88</v>
          </cell>
        </row>
        <row r="6892">
          <cell r="A6892">
            <v>39837</v>
          </cell>
          <cell r="B6892" t="str">
            <v>Batente/portal/aduela/marco, em mdf/pvc wood/poliestireno ou madeira laminada, l = *9,0* cm com guarnicao regulavel 2 faces = *35* mm, primer</v>
          </cell>
          <cell r="C6892" t="str">
            <v xml:space="preserve">jg    </v>
          </cell>
          <cell r="D6892" t="str">
            <v>176,47</v>
          </cell>
        </row>
        <row r="6893">
          <cell r="A6893">
            <v>10535</v>
          </cell>
          <cell r="B6893" t="str">
            <v>Betoneira capacidade nominal 400 l, capacidade de mistura  280 l, motor eletrico trifasico 220/380 v potencia 2 cv, sem carregador</v>
          </cell>
          <cell r="C6893" t="str">
            <v xml:space="preserve">un    </v>
          </cell>
          <cell r="D6893" t="str">
            <v>2.935,73</v>
          </cell>
        </row>
        <row r="6894">
          <cell r="A6894">
            <v>10537</v>
          </cell>
          <cell r="B6894" t="str">
            <v>Betoneira capacidade nominal 400 l, capacidade de mistura 310 l, motor a diesel potencia 5 cv, sem carregador</v>
          </cell>
          <cell r="C6894" t="str">
            <v xml:space="preserve">un    </v>
          </cell>
          <cell r="D6894" t="str">
            <v>4.003,53</v>
          </cell>
        </row>
        <row r="6895">
          <cell r="A6895">
            <v>13891</v>
          </cell>
          <cell r="B6895" t="str">
            <v>Betoneira capacidade nominal 400 l, capacidade de mistura 310 l, motor a gasolina potencia 5,5 cv, sem carregador</v>
          </cell>
          <cell r="C6895" t="str">
            <v xml:space="preserve">un    </v>
          </cell>
          <cell r="D6895" t="str">
            <v>3.672,15</v>
          </cell>
        </row>
        <row r="6896">
          <cell r="A6896">
            <v>25975</v>
          </cell>
          <cell r="B6896" t="str">
            <v>Betoneira capacidade nominal 600 l, capacidade de mistura 440 l, motor a gasolina potencia 10 hp, com carregador</v>
          </cell>
          <cell r="C6896" t="str">
            <v xml:space="preserve">un    </v>
          </cell>
          <cell r="D6896" t="str">
            <v>15.972,36</v>
          </cell>
        </row>
        <row r="6897">
          <cell r="A6897">
            <v>36396</v>
          </cell>
          <cell r="B6897" t="str">
            <v>Betoneira, capacidade nominal 400 l, capacidade de mistura 310l, motor eletrico trifasico 220/380v potencia 2 cv, sem carregador</v>
          </cell>
          <cell r="C6897" t="str">
            <v xml:space="preserve">un    </v>
          </cell>
          <cell r="D6897" t="str">
            <v>3.358,67</v>
          </cell>
        </row>
        <row r="6898">
          <cell r="A6898">
            <v>36397</v>
          </cell>
          <cell r="B6898" t="str">
            <v>Betoneira, capacidade nominal 600 l, capacidade de mistura  360l, motor eletrico trifasico 220/380v, potencia 4cv, excluso carregador</v>
          </cell>
          <cell r="C6898" t="str">
            <v xml:space="preserve">un    </v>
          </cell>
          <cell r="D6898" t="str">
            <v>11.941,95</v>
          </cell>
        </row>
        <row r="6899">
          <cell r="A6899">
            <v>36398</v>
          </cell>
          <cell r="B6899" t="str">
            <v>Betoneira, capacidade nominal 600 l, capacidade de mistura 440 l, motor a diesel potencia 10 cv, com carregador</v>
          </cell>
          <cell r="C6899" t="str">
            <v xml:space="preserve">un    </v>
          </cell>
          <cell r="D6899" t="str">
            <v>14.514,44</v>
          </cell>
        </row>
        <row r="6900">
          <cell r="A6900">
            <v>647</v>
          </cell>
          <cell r="B6900" t="str">
            <v>Blaster, dinamitador ou cabo de fogo</v>
          </cell>
          <cell r="C6900" t="str">
            <v xml:space="preserve">h     </v>
          </cell>
          <cell r="D6900" t="str">
            <v>18,78</v>
          </cell>
        </row>
        <row r="6901">
          <cell r="A6901">
            <v>40920</v>
          </cell>
          <cell r="B6901" t="str">
            <v>Blaster, dinamitador ou cabo de fogo (mensalista)</v>
          </cell>
          <cell r="C6901" t="str">
            <v xml:space="preserve">mes   </v>
          </cell>
          <cell r="D6901" t="str">
            <v>3.307,00</v>
          </cell>
        </row>
        <row r="6902">
          <cell r="A6902">
            <v>7266</v>
          </cell>
          <cell r="B6902" t="str">
            <v>Bloco ceramico (alvenaria de vedacao), de 9 x 19 x 19 cm</v>
          </cell>
          <cell r="C6902" t="str">
            <v xml:space="preserve">mil   </v>
          </cell>
          <cell r="D6902" t="str">
            <v>490,00</v>
          </cell>
        </row>
        <row r="6903">
          <cell r="A6903">
            <v>7270</v>
          </cell>
          <cell r="B6903" t="str">
            <v>Bloco ceramico (alvenaria de vedacao), 4 furos, de 9 x 9 x 19 cm</v>
          </cell>
          <cell r="C6903" t="str">
            <v xml:space="preserve">un    </v>
          </cell>
          <cell r="D6903" t="str">
            <v>0,46</v>
          </cell>
        </row>
        <row r="6904">
          <cell r="A6904">
            <v>7269</v>
          </cell>
          <cell r="B6904" t="str">
            <v>Bloco ceramico (alvenaria de vedacao), 6 furos, de 9 x 9 x 19 cm</v>
          </cell>
          <cell r="C6904" t="str">
            <v xml:space="preserve">un    </v>
          </cell>
          <cell r="D6904" t="str">
            <v>0,33</v>
          </cell>
        </row>
        <row r="6905">
          <cell r="A6905">
            <v>7271</v>
          </cell>
          <cell r="B6905" t="str">
            <v>Bloco ceramico (alvenaria de vedacao), 8 furos, de 9 x 19 x 19 cm</v>
          </cell>
          <cell r="C6905" t="str">
            <v xml:space="preserve">un    </v>
          </cell>
          <cell r="D6905" t="str">
            <v>0,49</v>
          </cell>
        </row>
        <row r="6906">
          <cell r="A6906">
            <v>7268</v>
          </cell>
          <cell r="B6906" t="str">
            <v>Bloco ceramico (alvenaria de vedacao), 8 furos, de 9 x 19 x 29 cm</v>
          </cell>
          <cell r="C6906" t="str">
            <v xml:space="preserve">un    </v>
          </cell>
          <cell r="D6906" t="str">
            <v>0,69</v>
          </cell>
        </row>
        <row r="6907">
          <cell r="A6907">
            <v>7267</v>
          </cell>
          <cell r="B6907" t="str">
            <v>Bloco ceramico (alvenaria vedacao), 6 furos, de 9 x 14 x 19 cm</v>
          </cell>
          <cell r="C6907" t="str">
            <v xml:space="preserve">un    </v>
          </cell>
          <cell r="D6907" t="str">
            <v>0,34</v>
          </cell>
        </row>
        <row r="6908">
          <cell r="A6908">
            <v>38783</v>
          </cell>
          <cell r="B6908" t="str">
            <v>Bloco ceramico de vedacao com furos na horizontal, 11,5 x 19 x 19 cm - 4,5 mpa (nbr 15270)</v>
          </cell>
          <cell r="C6908" t="str">
            <v xml:space="preserve">un    </v>
          </cell>
          <cell r="D6908" t="str">
            <v>0,61</v>
          </cell>
        </row>
        <row r="6909">
          <cell r="A6909">
            <v>37593</v>
          </cell>
          <cell r="B6909" t="str">
            <v>Bloco ceramico de vedacao com furos na vertical, 14 x 19 x 39 cm - 4,5 mpa (nbr 15270)</v>
          </cell>
          <cell r="C6909" t="str">
            <v xml:space="preserve">un    </v>
          </cell>
          <cell r="D6909" t="str">
            <v>1,60</v>
          </cell>
        </row>
        <row r="6910">
          <cell r="A6910">
            <v>37594</v>
          </cell>
          <cell r="B6910" t="str">
            <v>Bloco ceramico de vedacao com furos na vertical, 19 x 19 x 39 cm - 4,5 mpa (nbr 15270)</v>
          </cell>
          <cell r="C6910" t="str">
            <v xml:space="preserve">un    </v>
          </cell>
          <cell r="D6910" t="str">
            <v>1,96</v>
          </cell>
        </row>
        <row r="6911">
          <cell r="A6911">
            <v>37592</v>
          </cell>
          <cell r="B6911" t="str">
            <v>Bloco ceramico de vedacao com furos na vertical, 9 x 19 x 39 cm - 4,5 mpa (nbr 15270)</v>
          </cell>
          <cell r="C6911" t="str">
            <v xml:space="preserve">un    </v>
          </cell>
          <cell r="D6911" t="str">
            <v>1,19</v>
          </cell>
        </row>
        <row r="6912">
          <cell r="A6912">
            <v>34556</v>
          </cell>
          <cell r="B6912" t="str">
            <v>Bloco concreto estrutural 14 x 19 x 29 cm, fbk 10 mpa (nbr 6136)</v>
          </cell>
          <cell r="C6912" t="str">
            <v xml:space="preserve">un    </v>
          </cell>
          <cell r="D6912" t="str">
            <v>2,09</v>
          </cell>
        </row>
        <row r="6913">
          <cell r="A6913">
            <v>37873</v>
          </cell>
          <cell r="B6913" t="str">
            <v>Bloco concreto estrutural 14 x 19 x 29 cm, fbk 12 mpa  (nbr 6136)</v>
          </cell>
          <cell r="C6913" t="str">
            <v xml:space="preserve">un    </v>
          </cell>
          <cell r="D6913" t="str">
            <v>2,28</v>
          </cell>
        </row>
        <row r="6914">
          <cell r="A6914">
            <v>34564</v>
          </cell>
          <cell r="B6914" t="str">
            <v>Bloco concreto estrutural 14 x 19 x 29 cm, fbk 14 mpa (nbr 6136)</v>
          </cell>
          <cell r="C6914" t="str">
            <v xml:space="preserve">un    </v>
          </cell>
          <cell r="D6914" t="str">
            <v>2,62</v>
          </cell>
        </row>
        <row r="6915">
          <cell r="A6915">
            <v>34565</v>
          </cell>
          <cell r="B6915" t="str">
            <v>Bloco concreto estrutural 14 x 19 x 29 cm, fbk 16 mpa (nbr 6136)</v>
          </cell>
          <cell r="C6915" t="str">
            <v xml:space="preserve">un    </v>
          </cell>
          <cell r="D6915" t="str">
            <v>3,02</v>
          </cell>
        </row>
        <row r="6916">
          <cell r="A6916">
            <v>38590</v>
          </cell>
          <cell r="B6916" t="str">
            <v>Bloco concreto estrutural 14 x 19 x 29 cm, fbk 4,5 mpa (nbr 6136)</v>
          </cell>
          <cell r="C6916" t="str">
            <v xml:space="preserve">un    </v>
          </cell>
          <cell r="D6916" t="str">
            <v>1,75</v>
          </cell>
        </row>
        <row r="6917">
          <cell r="A6917">
            <v>34566</v>
          </cell>
          <cell r="B6917" t="str">
            <v>Bloco concreto estrutural 14 x 19 x 29 cm, fbk 6 mpa (nbr 6136)</v>
          </cell>
          <cell r="C6917" t="str">
            <v xml:space="preserve">un    </v>
          </cell>
          <cell r="D6917" t="str">
            <v>1,64</v>
          </cell>
        </row>
        <row r="6918">
          <cell r="A6918">
            <v>34567</v>
          </cell>
          <cell r="B6918" t="str">
            <v>Bloco concreto estrutural 14 x 19 x 29 cm, fbk 8 mpa (nbr 6136)</v>
          </cell>
          <cell r="C6918" t="str">
            <v xml:space="preserve">un    </v>
          </cell>
          <cell r="D6918" t="str">
            <v>1,84</v>
          </cell>
        </row>
        <row r="6919">
          <cell r="A6919">
            <v>38591</v>
          </cell>
          <cell r="B6919" t="str">
            <v>Bloco concreto estrutural 14 x 19 x 34 cm, fbk 4,5 mpa (nbr 6136)</v>
          </cell>
          <cell r="C6919" t="str">
            <v xml:space="preserve">un    </v>
          </cell>
          <cell r="D6919" t="str">
            <v>1,99</v>
          </cell>
        </row>
        <row r="6920">
          <cell r="A6920">
            <v>34568</v>
          </cell>
          <cell r="B6920" t="str">
            <v>Bloco concreto estrutural 14 x 19 x 39 cm, fbk 10 mpa (nbr 6136)</v>
          </cell>
          <cell r="C6920" t="str">
            <v xml:space="preserve">un    </v>
          </cell>
          <cell r="D6920" t="str">
            <v>2,40</v>
          </cell>
        </row>
        <row r="6921">
          <cell r="A6921">
            <v>34569</v>
          </cell>
          <cell r="B6921" t="str">
            <v>Bloco concreto estrutural 14 x 19 x 39 cm, fbk 12 mpa (nbr 6136)</v>
          </cell>
          <cell r="C6921" t="str">
            <v xml:space="preserve">un    </v>
          </cell>
          <cell r="D6921" t="str">
            <v>2,46</v>
          </cell>
        </row>
        <row r="6922">
          <cell r="A6922">
            <v>34570</v>
          </cell>
          <cell r="B6922" t="str">
            <v>Bloco concreto estrutural 14 x 19 x 39 cm, fbk 14 mpa (nbr 6136)</v>
          </cell>
          <cell r="C6922" t="str">
            <v xml:space="preserve">un    </v>
          </cell>
          <cell r="D6922" t="str">
            <v>2,63</v>
          </cell>
        </row>
        <row r="6923">
          <cell r="A6923">
            <v>25070</v>
          </cell>
          <cell r="B6923" t="str">
            <v>Bloco concreto estrutural 14 x 19 x 39 cm, fbk 4,5 mpa (nbr 6136)</v>
          </cell>
          <cell r="C6923" t="str">
            <v xml:space="preserve">un    </v>
          </cell>
          <cell r="D6923" t="str">
            <v>2,01</v>
          </cell>
        </row>
        <row r="6924">
          <cell r="A6924">
            <v>34571</v>
          </cell>
          <cell r="B6924" t="str">
            <v>Bloco concreto estrutural 14 x 19 x 39 cm, fbk 6 mpa (nbr 6136)</v>
          </cell>
          <cell r="C6924" t="str">
            <v xml:space="preserve">un    </v>
          </cell>
          <cell r="D6924" t="str">
            <v>2,05</v>
          </cell>
        </row>
        <row r="6925">
          <cell r="A6925">
            <v>34573</v>
          </cell>
          <cell r="B6925" t="str">
            <v>Bloco concreto estrutural 14 x 19 x 39 cm, fbk 8 mpa (nbr 6136)</v>
          </cell>
          <cell r="C6925" t="str">
            <v xml:space="preserve">un    </v>
          </cell>
          <cell r="D6925" t="str">
            <v>2,16</v>
          </cell>
        </row>
        <row r="6926">
          <cell r="A6926">
            <v>37107</v>
          </cell>
          <cell r="B6926" t="str">
            <v>Bloco concreto estrutural 14 x 19 x 39, fck 16 mpa - nbr 6136/2007</v>
          </cell>
          <cell r="C6926" t="str">
            <v xml:space="preserve">un    </v>
          </cell>
          <cell r="D6926" t="str">
            <v>3,19</v>
          </cell>
        </row>
        <row r="6927">
          <cell r="A6927">
            <v>34576</v>
          </cell>
          <cell r="B6927" t="str">
            <v>Bloco concreto estrutural 19 x 19 x 39 cm, fbk 10 mpa (nbr 6136)</v>
          </cell>
          <cell r="C6927" t="str">
            <v xml:space="preserve">un    </v>
          </cell>
          <cell r="D6927" t="str">
            <v>2,99</v>
          </cell>
        </row>
        <row r="6928">
          <cell r="A6928">
            <v>34577</v>
          </cell>
          <cell r="B6928" t="str">
            <v>Bloco concreto estrutural 19 x 19 x 39 cm, fbk 12 mpa (nbr 6136)</v>
          </cell>
          <cell r="C6928" t="str">
            <v xml:space="preserve">un    </v>
          </cell>
          <cell r="D6928" t="str">
            <v>3,19</v>
          </cell>
        </row>
        <row r="6929">
          <cell r="A6929">
            <v>34578</v>
          </cell>
          <cell r="B6929" t="str">
            <v>Bloco concreto estrutural 19 x 19 x 39 cm, fbk 14 mpa (nbr 6136)</v>
          </cell>
          <cell r="C6929" t="str">
            <v xml:space="preserve">un    </v>
          </cell>
          <cell r="D6929" t="str">
            <v>3,54</v>
          </cell>
        </row>
        <row r="6930">
          <cell r="A6930">
            <v>34579</v>
          </cell>
          <cell r="B6930" t="str">
            <v>Bloco concreto estrutural 19 x 19 x 39 cm, fbk 16 mpa (nbr 6136)</v>
          </cell>
          <cell r="C6930" t="str">
            <v xml:space="preserve">un    </v>
          </cell>
          <cell r="D6930" t="str">
            <v>4,53</v>
          </cell>
        </row>
        <row r="6931">
          <cell r="A6931">
            <v>25067</v>
          </cell>
          <cell r="B6931" t="str">
            <v>Bloco concreto estrutural 19 x 19 x 39 cm, fbk 4,5 mpa (nbr 6136)</v>
          </cell>
          <cell r="C6931" t="str">
            <v xml:space="preserve">un    </v>
          </cell>
          <cell r="D6931" t="str">
            <v>2,62</v>
          </cell>
        </row>
        <row r="6932">
          <cell r="A6932">
            <v>34580</v>
          </cell>
          <cell r="B6932" t="str">
            <v>Bloco concreto estrutural 19 x 19 x 39 cm, fbk 8 mpa (nbr 6136)</v>
          </cell>
          <cell r="C6932" t="str">
            <v xml:space="preserve">un    </v>
          </cell>
          <cell r="D6932" t="str">
            <v>2,84</v>
          </cell>
        </row>
        <row r="6933">
          <cell r="A6933">
            <v>25071</v>
          </cell>
          <cell r="B6933" t="str">
            <v>Bloco concreto estrutural 9 x 19 x 39 cm, fbk 4,5 mpa (nbr 6136)</v>
          </cell>
          <cell r="C6933" t="str">
            <v xml:space="preserve">un    </v>
          </cell>
          <cell r="D6933" t="str">
            <v>1,37</v>
          </cell>
        </row>
        <row r="6934">
          <cell r="A6934">
            <v>38395</v>
          </cell>
          <cell r="B6934" t="str">
            <v>Bloco de espuma multiuso *23 x 13 x 8* cm</v>
          </cell>
          <cell r="C6934" t="str">
            <v xml:space="preserve">un    </v>
          </cell>
          <cell r="D6934" t="str">
            <v>5,66</v>
          </cell>
        </row>
        <row r="6935">
          <cell r="A6935">
            <v>34583</v>
          </cell>
          <cell r="B6935" t="str">
            <v>Bloco de gesso compacto, branco, e = 10 cm, *67 x 50* cm</v>
          </cell>
          <cell r="C6935" t="str">
            <v xml:space="preserve">m²    </v>
          </cell>
          <cell r="D6935" t="str">
            <v>54,58</v>
          </cell>
        </row>
        <row r="6936">
          <cell r="A6936">
            <v>34584</v>
          </cell>
          <cell r="B6936" t="str">
            <v>Bloco de gesso vazado branco, e = *7* cm, *67 x 50* cm</v>
          </cell>
          <cell r="C6936" t="str">
            <v xml:space="preserve">m²    </v>
          </cell>
          <cell r="D6936" t="str">
            <v>30,55</v>
          </cell>
        </row>
        <row r="6937">
          <cell r="A6937">
            <v>709</v>
          </cell>
          <cell r="B6937" t="str">
            <v>Bloco de polietileno alta densidade, *27* x *30* x *100* cm, acompanhados placas  terminais  e longarinas, para fundo de filtro</v>
          </cell>
          <cell r="C6937" t="str">
            <v xml:space="preserve">m²    </v>
          </cell>
          <cell r="D6937" t="str">
            <v>501,42</v>
          </cell>
        </row>
        <row r="6938">
          <cell r="A6938">
            <v>716</v>
          </cell>
          <cell r="B6938" t="str">
            <v>Bloco de vidro incolor xadrez, de *20 x 20 x 10* cm</v>
          </cell>
          <cell r="C6938" t="str">
            <v xml:space="preserve">un    </v>
          </cell>
          <cell r="D6938" t="str">
            <v>13,04</v>
          </cell>
        </row>
        <row r="6939">
          <cell r="A6939">
            <v>715</v>
          </cell>
          <cell r="B6939" t="str">
            <v>Bloco de vidro incolor, canelado, de *19 x 19 x 8* cm</v>
          </cell>
          <cell r="C6939" t="str">
            <v xml:space="preserve">un    </v>
          </cell>
          <cell r="D6939" t="str">
            <v>12,90</v>
          </cell>
        </row>
        <row r="6940">
          <cell r="A6940">
            <v>718</v>
          </cell>
          <cell r="B6940" t="str">
            <v>Bloco de vidro/elemento vazado incolor, veneziana, de *20 x 20 x 6* cm</v>
          </cell>
          <cell r="C6940" t="str">
            <v xml:space="preserve">un    </v>
          </cell>
          <cell r="D6940" t="str">
            <v>19,22</v>
          </cell>
        </row>
        <row r="6941">
          <cell r="A6941">
            <v>11981</v>
          </cell>
          <cell r="B6941" t="str">
            <v>Bloco de vidro/elemento vazado, incolor, veneziana, *20 x 10 x 8* cm</v>
          </cell>
          <cell r="C6941" t="str">
            <v xml:space="preserve">un    </v>
          </cell>
          <cell r="D6941" t="str">
            <v>13,18</v>
          </cell>
        </row>
        <row r="6942">
          <cell r="A6942">
            <v>10610</v>
          </cell>
          <cell r="B6942" t="str">
            <v>Bloco estrutural ceramico - 14 x 19 x 29 cm - 4,0 mpa -  nbr 15270</v>
          </cell>
          <cell r="C6942" t="str">
            <v xml:space="preserve">un    </v>
          </cell>
          <cell r="D6942" t="str">
            <v>1,32</v>
          </cell>
        </row>
        <row r="6943">
          <cell r="A6943">
            <v>34585</v>
          </cell>
          <cell r="B6943" t="str">
            <v>Bloco estrutural ceramico 14 x 19 x 29 cm, 3,0 mpa (nbr 15270)</v>
          </cell>
          <cell r="C6943" t="str">
            <v xml:space="preserve">un    </v>
          </cell>
          <cell r="D6943" t="str">
            <v>1,34</v>
          </cell>
        </row>
        <row r="6944">
          <cell r="A6944">
            <v>34586</v>
          </cell>
          <cell r="B6944" t="str">
            <v>Bloco estrutural ceramico 14 x 19 x 29 cm, 6,0 mpa (nbr 15270)</v>
          </cell>
          <cell r="C6944" t="str">
            <v xml:space="preserve">un    </v>
          </cell>
          <cell r="D6944" t="str">
            <v>1,36</v>
          </cell>
        </row>
        <row r="6945">
          <cell r="A6945">
            <v>38603</v>
          </cell>
          <cell r="B6945" t="str">
            <v>Bloco estrutural ceramico 14 x 19 x 34 cm, 6,0 mpa (nbr 15270)</v>
          </cell>
          <cell r="C6945" t="str">
            <v xml:space="preserve">un    </v>
          </cell>
          <cell r="D6945" t="str">
            <v>1,57</v>
          </cell>
        </row>
        <row r="6946">
          <cell r="A6946">
            <v>34588</v>
          </cell>
          <cell r="B6946" t="str">
            <v>Bloco estrutural ceramico 14 x 19 x 39 cm, 6,0 mpa (nbr 15270)</v>
          </cell>
          <cell r="C6946" t="str">
            <v xml:space="preserve">un    </v>
          </cell>
          <cell r="D6946" t="str">
            <v>1,75</v>
          </cell>
        </row>
        <row r="6947">
          <cell r="A6947">
            <v>34590</v>
          </cell>
          <cell r="B6947" t="str">
            <v>Bloco estrutural ceramico 19 x 19 x 29 cm, 6,0 mpa (nbr 15270)</v>
          </cell>
          <cell r="C6947" t="str">
            <v xml:space="preserve">un    </v>
          </cell>
          <cell r="D6947" t="str">
            <v>1,89</v>
          </cell>
        </row>
        <row r="6948">
          <cell r="A6948">
            <v>34591</v>
          </cell>
          <cell r="B6948" t="str">
            <v>Bloco estrutural ceramico 19 x 19 x 39 cm, 6,0 mpa (nbr 15270)</v>
          </cell>
          <cell r="C6948" t="str">
            <v xml:space="preserve">un    </v>
          </cell>
          <cell r="D6948" t="str">
            <v>2,36</v>
          </cell>
        </row>
        <row r="6949">
          <cell r="A6949">
            <v>37103</v>
          </cell>
          <cell r="B6949" t="str">
            <v>Bloco vedacao concreto aparente 14 x 19 x 39 cm (classe c - nbr 6136)</v>
          </cell>
          <cell r="C6949" t="str">
            <v xml:space="preserve">un    </v>
          </cell>
          <cell r="D6949" t="str">
            <v>1,71</v>
          </cell>
        </row>
        <row r="6950">
          <cell r="A6950">
            <v>34555</v>
          </cell>
          <cell r="B6950" t="str">
            <v>Bloco vedacao concreto aparente 19 x 19 x 39 cm  (classe c - nbr 6136)</v>
          </cell>
          <cell r="C6950" t="str">
            <v xml:space="preserve">un    </v>
          </cell>
          <cell r="D6950" t="str">
            <v>2,14</v>
          </cell>
        </row>
        <row r="6951">
          <cell r="A6951">
            <v>34599</v>
          </cell>
          <cell r="B6951" t="str">
            <v>Bloco vedacao concreto aparente 9 x 19 x 39 cm (classe c - nbr 6136)</v>
          </cell>
          <cell r="C6951" t="str">
            <v xml:space="preserve">un    </v>
          </cell>
          <cell r="D6951" t="str">
            <v>1,53</v>
          </cell>
        </row>
        <row r="6952">
          <cell r="A6952">
            <v>674</v>
          </cell>
          <cell r="B6952" t="str">
            <v>Bloco vedacao concreto celular autoclavado 10 x 30 x 60 cm (e x a x c)</v>
          </cell>
          <cell r="C6952" t="str">
            <v xml:space="preserve">m²    </v>
          </cell>
          <cell r="D6952" t="str">
            <v>53,07</v>
          </cell>
        </row>
        <row r="6953">
          <cell r="A6953">
            <v>34600</v>
          </cell>
          <cell r="B6953" t="str">
            <v>Bloco vedacao concreto celular autoclavado 15 x 30 x 60 cm (e x a x c)</v>
          </cell>
          <cell r="C6953" t="str">
            <v xml:space="preserve">m²    </v>
          </cell>
          <cell r="D6953" t="str">
            <v>86,24</v>
          </cell>
        </row>
        <row r="6954">
          <cell r="A6954">
            <v>652</v>
          </cell>
          <cell r="B6954" t="str">
            <v>Bloco vedacao concreto celular autoclavado 20 x 30 x 60 cm</v>
          </cell>
          <cell r="C6954" t="str">
            <v xml:space="preserve">m²    </v>
          </cell>
          <cell r="D6954" t="str">
            <v>109,83</v>
          </cell>
        </row>
        <row r="6955">
          <cell r="A6955">
            <v>34592</v>
          </cell>
          <cell r="B6955" t="str">
            <v>Bloco vedacao concreto 14 x 19 x 29 cm (classe c - nbr 6136)</v>
          </cell>
          <cell r="C6955" t="str">
            <v xml:space="preserve">un    </v>
          </cell>
          <cell r="D6955" t="str">
            <v>1,46</v>
          </cell>
        </row>
        <row r="6956">
          <cell r="A6956">
            <v>651</v>
          </cell>
          <cell r="B6956" t="str">
            <v>Bloco vedacao concreto 14 x 19 x 39 cm (classe c - nbr 6136)</v>
          </cell>
          <cell r="C6956" t="str">
            <v xml:space="preserve">un    </v>
          </cell>
          <cell r="D6956" t="str">
            <v>1,67</v>
          </cell>
        </row>
        <row r="6957">
          <cell r="A6957">
            <v>654</v>
          </cell>
          <cell r="B6957" t="str">
            <v>Bloco vedacao concreto 19 x 19 x 39 cm (classe c - nbr 6136)</v>
          </cell>
          <cell r="C6957" t="str">
            <v xml:space="preserve">un    </v>
          </cell>
          <cell r="D6957" t="str">
            <v>2,15</v>
          </cell>
        </row>
        <row r="6958">
          <cell r="A6958">
            <v>650</v>
          </cell>
          <cell r="B6958" t="str">
            <v>Bloco vedacao concreto 9 x 19 x 39 cm (classe c - nbr 6136)</v>
          </cell>
          <cell r="C6958" t="str">
            <v xml:space="preserve">un    </v>
          </cell>
          <cell r="D6958" t="str">
            <v>1,42</v>
          </cell>
        </row>
        <row r="6959">
          <cell r="A6959">
            <v>40517</v>
          </cell>
          <cell r="B6959" t="str">
            <v>Bloquete/piso de concreto - modelo bloco pisograma/concregrama 2 furos, *35  cm x 15* cm, e =  *6* cm, cor natural</v>
          </cell>
          <cell r="C6959" t="str">
            <v xml:space="preserve">m²    </v>
          </cell>
          <cell r="D6959" t="str">
            <v>41,54</v>
          </cell>
        </row>
        <row r="6960">
          <cell r="A6960">
            <v>40520</v>
          </cell>
          <cell r="B6960" t="str">
            <v>Bloquete/piso de concreto - modelo bloco pisograma/concregrama 2 furos, *35  cm x 15* cm, e =  *8* cm, cor natural</v>
          </cell>
          <cell r="C6960" t="str">
            <v xml:space="preserve">m²    </v>
          </cell>
          <cell r="D6960" t="str">
            <v>43,52</v>
          </cell>
        </row>
        <row r="6961">
          <cell r="A6961">
            <v>40515</v>
          </cell>
          <cell r="B6961" t="str">
            <v>Bloquete/piso de concreto - modelo pisograma/concregrama/pavi-grade/grameiro, *60  cm x 45* cm, e =  *7* cm, cor natural</v>
          </cell>
          <cell r="C6961" t="str">
            <v xml:space="preserve">m²    </v>
          </cell>
          <cell r="D6961" t="str">
            <v>52,54</v>
          </cell>
        </row>
        <row r="6962">
          <cell r="A6962">
            <v>40516</v>
          </cell>
          <cell r="B6962" t="str">
            <v>Bloquete/piso de concreto - modelo pisograma/concregrama/pavi-grade/grameiro, *60  cm x 45* cm, e =  *9* cm, cor natural</v>
          </cell>
          <cell r="C6962" t="str">
            <v xml:space="preserve">m²    </v>
          </cell>
          <cell r="D6962" t="str">
            <v>62,57</v>
          </cell>
        </row>
        <row r="6963">
          <cell r="A6963">
            <v>40525</v>
          </cell>
          <cell r="B6963" t="str">
            <v>Bloquete/piso intertravado de concreto - modelo onda/16 faces/unistein/pavis, *22 cm x *11 cm, e = 10 cm, resistencia de 35 mpa (nbr 9781), cor natural</v>
          </cell>
          <cell r="C6963" t="str">
            <v xml:space="preserve">m²    </v>
          </cell>
          <cell r="D6963" t="str">
            <v>44,51</v>
          </cell>
        </row>
        <row r="6964">
          <cell r="A6964">
            <v>40529</v>
          </cell>
          <cell r="B6964" t="str">
            <v>Bloquete/piso intertravado de concreto - modelo onda/16 faces/unistein/pavis, *22 cm x *11 cm, e = 10 cm, resistencia de 50 mpa (nbr 9781), cor natural</v>
          </cell>
          <cell r="C6964" t="str">
            <v xml:space="preserve">m²    </v>
          </cell>
          <cell r="D6964" t="str">
            <v>48,86</v>
          </cell>
        </row>
        <row r="6965">
          <cell r="A6965">
            <v>695</v>
          </cell>
          <cell r="B6965" t="str">
            <v>Bloquete/piso intertravado de concreto - modelo raquete, *22 cm x 13,5* cm, e = 6 cm, resistencia de 35 mpa (nbr 9781), cor natural</v>
          </cell>
          <cell r="C6965" t="str">
            <v xml:space="preserve">m²    </v>
          </cell>
          <cell r="D6965" t="str">
            <v>33,56</v>
          </cell>
        </row>
        <row r="6966">
          <cell r="A6966">
            <v>40524</v>
          </cell>
          <cell r="B6966" t="str">
            <v>Bloquete/piso intertravado de concreto - modelo retangular/tijolinho/paver/holandes/paralelepipedo, 20 cm x 10 cm, e = 10 cm, resistencia de 35 mpa (nbr 9781), cor natural</v>
          </cell>
          <cell r="C6966" t="str">
            <v xml:space="preserve">m²    </v>
          </cell>
          <cell r="D6966" t="str">
            <v>44,51</v>
          </cell>
        </row>
        <row r="6967">
          <cell r="A6967">
            <v>36156</v>
          </cell>
          <cell r="B6967" t="str">
            <v>Bloquete/piso intertravado de concreto - modelo retangular/tijolinho/paver/holandes/paralelepipedo, 20 cm x 10 cm, e = 6 cm, resistencia de 35 mpa (nbr 9781), colorido</v>
          </cell>
          <cell r="C6967" t="str">
            <v xml:space="preserve">m²    </v>
          </cell>
          <cell r="D6967" t="str">
            <v>38,57</v>
          </cell>
        </row>
        <row r="6968">
          <cell r="A6968">
            <v>36155</v>
          </cell>
          <cell r="B6968" t="str">
            <v>Bloquete/piso intertravado de concreto - modelo retangular/tijolinho/paver/holandes/paralelepipedo, 20 cm x 10 cm, e = 6 cm, resistencia de 35 mpa (nbr 9781), cor natural</v>
          </cell>
          <cell r="C6968" t="str">
            <v xml:space="preserve">m²    </v>
          </cell>
          <cell r="D6968" t="str">
            <v>34,17</v>
          </cell>
        </row>
        <row r="6969">
          <cell r="A6969">
            <v>36154</v>
          </cell>
          <cell r="B6969" t="str">
            <v>Bloquete/piso intertravado de concreto - modelo retangular/tijolinho/paver/holandes/paralelepipedo, 20 cm x 10 cm, e = 8 cm, resistencia de 35 mpa (nbr 9781), colorido</v>
          </cell>
          <cell r="C6969" t="str">
            <v xml:space="preserve">m²    </v>
          </cell>
          <cell r="D6969" t="str">
            <v>45,40</v>
          </cell>
        </row>
        <row r="6970">
          <cell r="A6970">
            <v>36196</v>
          </cell>
          <cell r="B6970" t="str">
            <v>Bloquete/piso intertravado de concreto - modelo retangular/tijolinho/paver/holandes/paralelepipedo, 20 cm x 10 cm, e = 8 cm, resistencia de 35 mpa (nbr 9781), cor natural</v>
          </cell>
          <cell r="C6970" t="str">
            <v xml:space="preserve">m²    </v>
          </cell>
          <cell r="D6970" t="str">
            <v>38,57</v>
          </cell>
        </row>
        <row r="6971">
          <cell r="A6971">
            <v>679</v>
          </cell>
          <cell r="B6971" t="str">
            <v>Bloquete/piso intertravado de concreto - modelo sextavado, 25 cm x 25 cm, e = 10 cm, resistencia de 35 mpa (nbr 9781), cor natural</v>
          </cell>
          <cell r="C6971" t="str">
            <v xml:space="preserve">m²    </v>
          </cell>
          <cell r="D6971" t="str">
            <v>45,99</v>
          </cell>
        </row>
        <row r="6972">
          <cell r="A6972">
            <v>711</v>
          </cell>
          <cell r="B6972" t="str">
            <v>Bloquete/piso intertravado de concreto - modelo sextavado, 25 cm x 25 cm, e = 6 cm, resistencia de 35 mpa (nbr 9781), cor natural</v>
          </cell>
          <cell r="C6972" t="str">
            <v xml:space="preserve">m²    </v>
          </cell>
          <cell r="D6972" t="str">
            <v>35,11</v>
          </cell>
        </row>
        <row r="6973">
          <cell r="A6973">
            <v>712</v>
          </cell>
          <cell r="B6973" t="str">
            <v>Bloquete/piso intertravado de concreto - modelo sextavado, 25 cm x 25 cm, e = 8 cm, resistencia de 35 mpa (nbr 9781), cor natural</v>
          </cell>
          <cell r="C6973" t="str">
            <v xml:space="preserve">m²    </v>
          </cell>
          <cell r="D6973" t="str">
            <v>36,60</v>
          </cell>
        </row>
        <row r="6974">
          <cell r="A6974">
            <v>36191</v>
          </cell>
          <cell r="B6974" t="str">
            <v>Bloquete/piso intertravado de concreto - modelo sextavado, 25 cm x 25 cm, e = 8 cm, resistencia de 35 mpa (nbr 9781), cor natural</v>
          </cell>
          <cell r="C6974" t="str">
            <v xml:space="preserve">un    </v>
          </cell>
          <cell r="D6974" t="str">
            <v>2,55</v>
          </cell>
        </row>
        <row r="6975">
          <cell r="A6975">
            <v>36169</v>
          </cell>
          <cell r="B6975" t="str">
            <v>Bloquete/piso intertravado de concreto - onda/16 faces/unistein/pavis, *22 cm x 11* cm, e = 6 cm, resistencia de 35 mpa (nbr 9781), colorido</v>
          </cell>
          <cell r="C6975" t="str">
            <v xml:space="preserve">m²    </v>
          </cell>
          <cell r="D6975" t="str">
            <v>37,39</v>
          </cell>
        </row>
        <row r="6976">
          <cell r="A6976">
            <v>36172</v>
          </cell>
          <cell r="B6976" t="str">
            <v>Bloquete/piso intertravado de concreto - onda/16 faces/unistein/pavis, *22 cm x 11* cm, e = 6 cm, resistencia de 35 mpa (nbr 9781), cor natural</v>
          </cell>
          <cell r="C6976" t="str">
            <v xml:space="preserve">m²    </v>
          </cell>
          <cell r="D6976" t="str">
            <v>32,64</v>
          </cell>
        </row>
        <row r="6977">
          <cell r="A6977">
            <v>36174</v>
          </cell>
          <cell r="B6977" t="str">
            <v>Bloquete/piso intertravado de concreto - onda/16 faces/unistein/pavis, *22 cm x 11* cm, e = 8 cm, resistencia de 35 mpa (nbr 9781), colorido</v>
          </cell>
          <cell r="C6977" t="str">
            <v xml:space="preserve">m²    </v>
          </cell>
          <cell r="D6977" t="str">
            <v>42,85</v>
          </cell>
        </row>
        <row r="6978">
          <cell r="A6978">
            <v>36170</v>
          </cell>
          <cell r="B6978" t="str">
            <v>Bloquete/piso intertravado de concreto - onda/16 faces/unistein/pavis, *22 cm x 11* cm, e = 8 cm, resistencia de 35 mpa (nbr 9781), cor natural</v>
          </cell>
          <cell r="C6978" t="str">
            <v xml:space="preserve">m²    </v>
          </cell>
          <cell r="D6978" t="str">
            <v>36,60</v>
          </cell>
        </row>
        <row r="6979">
          <cell r="A6979">
            <v>12614</v>
          </cell>
          <cell r="B6979" t="str">
            <v>Bocal pvc, para calha pluvial, diametro da saida entre 80 e 100 mm, para drenagem predial</v>
          </cell>
          <cell r="C6979" t="str">
            <v xml:space="preserve">un    </v>
          </cell>
          <cell r="D6979" t="str">
            <v>18,40</v>
          </cell>
        </row>
        <row r="6980">
          <cell r="A6980">
            <v>6140</v>
          </cell>
          <cell r="B6980" t="str">
            <v>Bolsa de ligacao em pvc flexivel para vaso sanitario 1.1/2 " (40 Mm)</v>
          </cell>
          <cell r="C6980" t="str">
            <v xml:space="preserve">un    </v>
          </cell>
          <cell r="D6980" t="str">
            <v>2,35</v>
          </cell>
        </row>
        <row r="6981">
          <cell r="A6981">
            <v>38399</v>
          </cell>
          <cell r="B6981" t="str">
            <v>Bolsa de lona para ferramentas *50 x 35 x 25* cm</v>
          </cell>
          <cell r="C6981" t="str">
            <v xml:space="preserve">un    </v>
          </cell>
          <cell r="D6981" t="str">
            <v>154,40</v>
          </cell>
        </row>
        <row r="6982">
          <cell r="A6982">
            <v>735</v>
          </cell>
          <cell r="B6982" t="str">
            <v>Bomba centrifuga  motor eletrico trifasico 1,48hp  diametro de succao x elevacao 1" x 1", 4 estagios, diametro dos rotores 3 x 107 mm + 1 x 100 mm, hm/q: 10 m / 5,3 m3/h a 70 m / 1,8 m3/h</v>
          </cell>
          <cell r="C6982" t="str">
            <v xml:space="preserve">un    </v>
          </cell>
          <cell r="D6982" t="str">
            <v>1.764,22</v>
          </cell>
        </row>
        <row r="6983">
          <cell r="A6983">
            <v>736</v>
          </cell>
          <cell r="B6983" t="str">
            <v>Bomba centrifuga  motor eletrico trifasico 2,96hp, diametro de succao x elevacao 1 1/2" x 1 1/4", diametro do rotor 148 mm, hm/q: 34 m / 14,80 m3/h a 40 m / 8,60 m3/h</v>
          </cell>
          <cell r="C6983" t="str">
            <v xml:space="preserve">un    </v>
          </cell>
          <cell r="D6983" t="str">
            <v>1.483,39</v>
          </cell>
        </row>
        <row r="6984">
          <cell r="A6984">
            <v>729</v>
          </cell>
          <cell r="B6984" t="str">
            <v>Bomba centrifuga com motor eletrico monofasico, potencia 0,33 hp,  bocais 1" x 3/4", diametro do rotor 99 mm, hm/q = 4 mca / 8,5 m3/h a 18 mca / 0,90 m3/h</v>
          </cell>
          <cell r="C6984" t="str">
            <v xml:space="preserve">un    </v>
          </cell>
          <cell r="D6984" t="str">
            <v>604,50</v>
          </cell>
        </row>
        <row r="6985">
          <cell r="A6985">
            <v>39925</v>
          </cell>
          <cell r="B6985" t="str">
            <v>Bomba centrifuga monoestagio com motor eletrico monofasico, potencia 15 hp,  diametro do rotor *173* mm, hm/q = *30* mca / *90* m3/h a *45* mca / *55* m3/h</v>
          </cell>
          <cell r="C6985" t="str">
            <v xml:space="preserve">un    </v>
          </cell>
          <cell r="D6985" t="str">
            <v>8.734,97</v>
          </cell>
        </row>
        <row r="6986">
          <cell r="A6986">
            <v>731</v>
          </cell>
          <cell r="B6986" t="str">
            <v>Bomba centrifuga motor eletrico monofasico 0,49 hp  bocais 1" x 3/4", diametro do rotor 110 mm, hm/q: 6 m / 8,3 m3/h a 20 m / 1,2 m3/h</v>
          </cell>
          <cell r="C6986" t="str">
            <v xml:space="preserve">un    </v>
          </cell>
          <cell r="D6986" t="str">
            <v>588,32</v>
          </cell>
        </row>
        <row r="6987">
          <cell r="A6987">
            <v>10575</v>
          </cell>
          <cell r="B6987" t="str">
            <v>Bomba centrifuga motor eletrico monofasico 0,50 cv diametro de succao x elevacao 3/4" x 3/4", monoestagio, diametro dos rotores 114 mm, hm/q: 2 m / 2,99 m3/h a 24 m / 0,71 m3/h</v>
          </cell>
          <cell r="C6987" t="str">
            <v xml:space="preserve">un    </v>
          </cell>
          <cell r="D6987" t="str">
            <v>918,13</v>
          </cell>
        </row>
        <row r="6988">
          <cell r="A6988">
            <v>733</v>
          </cell>
          <cell r="B6988" t="str">
            <v>Bomba centrifuga motor eletrico monofasico 0,74hp  diametro de succao x elevacao 1 1/4" x 1", diametro do rotor 120 mm, hm/q: 8 m / 7,70 m3/h a 24 m / 2,80 m3/h</v>
          </cell>
          <cell r="C6988" t="str">
            <v xml:space="preserve">un    </v>
          </cell>
          <cell r="D6988" t="str">
            <v>1.005,24</v>
          </cell>
        </row>
        <row r="6989">
          <cell r="A6989">
            <v>732</v>
          </cell>
          <cell r="B6989" t="str">
            <v>Bomba centrifuga motor eletrico trifasico 0,99hp  diametro de succao x elevacao 1" x 1", diametro do rotor 145 mm, hm/q: 14 m / 8,4 m3/h a 40 m / 0,60 m3/h</v>
          </cell>
          <cell r="C6989" t="str">
            <v xml:space="preserve">un    </v>
          </cell>
          <cell r="D6989" t="str">
            <v>991,72</v>
          </cell>
        </row>
        <row r="6990">
          <cell r="A6990">
            <v>737</v>
          </cell>
          <cell r="B6990" t="str">
            <v>Bomba centrifuga motor eletrico trifasico 14,8 hp, diametro de succao x elevacao 2 1/2" x 2", diametro do rotor 195 mm, hm/q: 62 m / 55,5 m3/h a 80 m / 31,50 m3/h</v>
          </cell>
          <cell r="C6990" t="str">
            <v xml:space="preserve">un    </v>
          </cell>
          <cell r="D6990" t="str">
            <v>5.561,30</v>
          </cell>
        </row>
        <row r="6991">
          <cell r="A6991">
            <v>738</v>
          </cell>
          <cell r="B6991" t="str">
            <v>Bomba centrifuga motor eletrico trifasico 5hp, diametro de succao x elevacao 2" x 1 1/2", diametro do rotor 155 mm, hm/q: 40 m / 20,40 m3/h a 46 m / 9,20 m3/h</v>
          </cell>
          <cell r="C6991" t="str">
            <v xml:space="preserve">un    </v>
          </cell>
          <cell r="D6991" t="str">
            <v>2.578,73</v>
          </cell>
        </row>
        <row r="6992">
          <cell r="A6992">
            <v>740</v>
          </cell>
          <cell r="B6992" t="str">
            <v>Bomba centrifuga motor eletrico trifasico 9,86 diametro de succao x elevacao 1" x 1", 4 estagios, diametro dos rotores 4 x 146 mm, hm/q: 85 m / 14,9 m3/h a 140 m / 4,2 m3/h</v>
          </cell>
          <cell r="C6992" t="str">
            <v xml:space="preserve">un    </v>
          </cell>
          <cell r="D6992" t="str">
            <v>5.231,72</v>
          </cell>
        </row>
        <row r="6993">
          <cell r="A6993">
            <v>734</v>
          </cell>
          <cell r="B6993" t="str">
            <v>Bomba centrifuga,  motor eletrico trifasico 1,48hp  diametro de succao x elevacao 1 1/2" x 1", diametro do rotor 117 mm, hm/q: 10 m / 21,9 m3/h a 24 m / 6,1 m3/h</v>
          </cell>
          <cell r="C6993" t="str">
            <v xml:space="preserve">un    </v>
          </cell>
          <cell r="D6993" t="str">
            <v>1.063,12</v>
          </cell>
        </row>
        <row r="6994">
          <cell r="A6994">
            <v>39008</v>
          </cell>
          <cell r="B6994" t="str">
            <v>Bomba de projecao de concreto seco, potencia 10 cv, vazao 3 m3/h</v>
          </cell>
          <cell r="C6994" t="str">
            <v xml:space="preserve">un    </v>
          </cell>
          <cell r="D6994" t="str">
            <v>35.787,44</v>
          </cell>
        </row>
        <row r="6995">
          <cell r="A6995">
            <v>39009</v>
          </cell>
          <cell r="B6995" t="str">
            <v>Bomba de projecao de concreto seco, potencia 10 cv, vazao 6 m3/h</v>
          </cell>
          <cell r="C6995" t="str">
            <v xml:space="preserve">un    </v>
          </cell>
          <cell r="D6995" t="str">
            <v>38.341,81</v>
          </cell>
        </row>
        <row r="6996">
          <cell r="A6996">
            <v>10587</v>
          </cell>
          <cell r="B6996" t="str">
            <v>Bomba submersa para pocos tubulares profundos diametro de 4 polegadas, eletrica, monofasica, potencia 0,49 hp, 13 estagios, bocal de descarga diametro de uma polegada e meia, hm/q = 18 m / 1,90 m3/h a 85 m / 0,60 m3/h</v>
          </cell>
          <cell r="C6996" t="str">
            <v xml:space="preserve">un    </v>
          </cell>
          <cell r="D6996" t="str">
            <v>2.011,29</v>
          </cell>
        </row>
        <row r="6997">
          <cell r="A6997">
            <v>759</v>
          </cell>
          <cell r="B6997" t="str">
            <v>Bomba submersa para pocos tubulares profundos diametro de 4 polegadas, eletrica, trifasica, potencia 1,97 hp, 20 estagios, bocal de descarga diametro de uma polegada e meia, hm/q = 18 m / 5,40 m3/h a 164 m / 0,80 m3/h</v>
          </cell>
          <cell r="C6997" t="str">
            <v xml:space="preserve">un    </v>
          </cell>
          <cell r="D6997" t="str">
            <v>2.891,84</v>
          </cell>
        </row>
        <row r="6998">
          <cell r="A6998">
            <v>761</v>
          </cell>
          <cell r="B6998" t="str">
            <v>Bomba submersa para pocos tubulares profundos diametro de 4 polegadas, eletrica, trifasica, potencia 5,42 hp, 15 estagios, bocal de descarga diametro de 2 polegadas, hm/q = 18 m / 18,10 m3/h a 121 m / 2,90 m3/h</v>
          </cell>
          <cell r="C6998" t="str">
            <v xml:space="preserve">un    </v>
          </cell>
          <cell r="D6998" t="str">
            <v>4.901,91</v>
          </cell>
        </row>
        <row r="6999">
          <cell r="A6999">
            <v>750</v>
          </cell>
          <cell r="B6999" t="str">
            <v>Bomba submersa para pocos tubulares profundos diametro de 4 polegadas, eletrica, trifasica, potencia 5,42 hp, 29 estagios, bocal de descarga de uma polegada e meia, hm/q = 18 m / 8,10 m3/h a 201 m / 3,2 m3/h</v>
          </cell>
          <cell r="C6999" t="str">
            <v xml:space="preserve">un    </v>
          </cell>
          <cell r="D6999" t="str">
            <v>4.653,98</v>
          </cell>
        </row>
        <row r="7000">
          <cell r="A7000">
            <v>755</v>
          </cell>
          <cell r="B7000" t="str">
            <v>Bomba submersa para pocos tubulares profundos diametro de 6 polegadas, eletrica, trifasica, potencia 27,12 hp, 7 estagios, bocal de descarga diametro de 4 polegadas, hm/q = 13,9 m / 90 m3/h a 44,0 m / 25,0 m3/h</v>
          </cell>
          <cell r="C7000" t="str">
            <v xml:space="preserve">un    </v>
          </cell>
          <cell r="D7000" t="str">
            <v>19.097,67</v>
          </cell>
        </row>
        <row r="7001">
          <cell r="A7001">
            <v>749</v>
          </cell>
          <cell r="B7001" t="str">
            <v>Bomba submersa para pocos tubulares profundos diametro de 6 polegadas, eletrica, trifasica, potencia 3,45 hp, 5 estagios, bocal de descarga diametro de 2 polegadas, hm/q = 68,5 m / 6,12 m3/h a 39,5 m / 14,04 m3/h</v>
          </cell>
          <cell r="C7001" t="str">
            <v xml:space="preserve">un    </v>
          </cell>
          <cell r="D7001" t="str">
            <v>7.023,77</v>
          </cell>
        </row>
        <row r="7002">
          <cell r="A7002">
            <v>756</v>
          </cell>
          <cell r="B7002" t="str">
            <v>Bomba submersa para pocos tubulares profundos diametro de 6 polegadas, eletrica, trifasica, potencia 32 hp, 9 estagios, bocal de descarga diametro de 4 polegadas, hm/q = 114,0 m / 13,9 m3/h a 57,0 m / 25,0 m3/h</v>
          </cell>
          <cell r="C7002" t="str">
            <v xml:space="preserve">un    </v>
          </cell>
          <cell r="D7002" t="str">
            <v>20.828,56</v>
          </cell>
        </row>
        <row r="7003">
          <cell r="A7003">
            <v>757</v>
          </cell>
          <cell r="B7003" t="str">
            <v>Bomba submersivel,  eletrica, trifasica, potencia 6 hp, diametro do rotor 127 mm, bocal de saida diametro de 3 polegadas, hm/q = 7 m / 66,90 m3/h a 26 m / 2,88 m3/h</v>
          </cell>
          <cell r="C7003" t="str">
            <v xml:space="preserve">un    </v>
          </cell>
          <cell r="D7003" t="str">
            <v>9.457,50</v>
          </cell>
        </row>
        <row r="7004">
          <cell r="A7004">
            <v>10588</v>
          </cell>
          <cell r="B7004" t="str">
            <v>Bomba submersivel, eletrica, trifasica, potencia 0,98 hp, diametro do rotor 142 mm semiaberto, bocal de saida diametro de 2 polegadas, hm/q = 2 m / 32 m3/h a 8 m / 16 m3/h</v>
          </cell>
          <cell r="C7004" t="str">
            <v xml:space="preserve">un    </v>
          </cell>
          <cell r="D7004" t="str">
            <v>2.087,97</v>
          </cell>
        </row>
        <row r="7005">
          <cell r="A7005">
            <v>10592</v>
          </cell>
          <cell r="B7005" t="str">
            <v>Bomba submersivel, eletrica, trifasica, potencia 0,99 hp, diametro rotor 98 mm semiaberto, bocal de saida diametro 2 polegadas, hm/q = 2 m / 28,90 m3/h a 14 m / 7 m3/h</v>
          </cell>
          <cell r="C7005" t="str">
            <v xml:space="preserve">un    </v>
          </cell>
          <cell r="D7005" t="str">
            <v>2.522,00</v>
          </cell>
        </row>
        <row r="7006">
          <cell r="A7006">
            <v>10589</v>
          </cell>
          <cell r="B7006" t="str">
            <v>Bomba submersivel, eletrica, trifasica, potencia 1,97 hp, diametro do rotor 144 mm semiaberto, bocal de saida diametro de 2 polegadas, hm/q = 2 m / 26,8 m3/h a 28 m / 4,6 m3/h</v>
          </cell>
          <cell r="C7006" t="str">
            <v xml:space="preserve">un    </v>
          </cell>
          <cell r="D7006" t="str">
            <v>3.388,14</v>
          </cell>
        </row>
        <row r="7007">
          <cell r="A7007">
            <v>760</v>
          </cell>
          <cell r="B7007" t="str">
            <v>Bomba submersivel, eletrica, trifasica, potencia 13 hp, diametro do rotor 170 mm, bocal de saida diametro de 3 polegadas, hm/q = 11 m / 68,40 m3/h a 72 m / 3,6 m3/h</v>
          </cell>
          <cell r="C7007" t="str">
            <v xml:space="preserve">un    </v>
          </cell>
          <cell r="D7007" t="str">
            <v>18.915,00</v>
          </cell>
        </row>
        <row r="7008">
          <cell r="A7008">
            <v>751</v>
          </cell>
          <cell r="B7008" t="str">
            <v>Bomba submersivel, eletrica, trifasica, potencia 2,96 hp, diametro do rotor 144 mm semiaberto, bocal de saida diametro de duas polegadas, hm/q = 2 m / 38,8 m3/h a 28 m / 5 m3/h</v>
          </cell>
          <cell r="C7008" t="str">
            <v xml:space="preserve">un    </v>
          </cell>
          <cell r="D7008" t="str">
            <v>2.979,11</v>
          </cell>
        </row>
        <row r="7009">
          <cell r="A7009">
            <v>754</v>
          </cell>
          <cell r="B7009" t="str">
            <v>Bomba submersivel, eletrica, trifasica, potencia 3,75 hp, diametro do rotor 90 mm semiaberto, bocal de saida diametro de 2 polegadas, hm/q = 5 m / 61,2 m3/h a 25,5 m / 3,6 m3/h</v>
          </cell>
          <cell r="C7009" t="str">
            <v xml:space="preserve">un    </v>
          </cell>
          <cell r="D7009" t="str">
            <v>4.728,75</v>
          </cell>
        </row>
        <row r="7010">
          <cell r="A7010">
            <v>14013</v>
          </cell>
          <cell r="B7010" t="str">
            <v>Bomba triplex com motor a diesel, nacional, diametro de succao de 2 1/2''</v>
          </cell>
          <cell r="C7010" t="str">
            <v xml:space="preserve">un    </v>
          </cell>
          <cell r="D7010" t="str">
            <v>150.278,43</v>
          </cell>
        </row>
        <row r="7011">
          <cell r="A7011">
            <v>39917</v>
          </cell>
          <cell r="B7011" t="str">
            <v>Bomba triplex, para injecao de calda de cimento, vazao maxima de *100* litros/minuto, pressao maxima de *70* bar, potencia de 15 cv</v>
          </cell>
          <cell r="C7011" t="str">
            <v xml:space="preserve">un    </v>
          </cell>
          <cell r="D7011" t="str">
            <v>54.972,09</v>
          </cell>
        </row>
        <row r="7012">
          <cell r="A7012">
            <v>5081</v>
          </cell>
          <cell r="B7012" t="str">
            <v>Borboleta em latao fundido cromado, para travar janela tipo guilhotina</v>
          </cell>
          <cell r="C7012" t="str">
            <v xml:space="preserve">par   </v>
          </cell>
          <cell r="D7012" t="str">
            <v>18,04</v>
          </cell>
        </row>
        <row r="7013">
          <cell r="A7013">
            <v>38167</v>
          </cell>
          <cell r="B7013" t="str">
            <v>Borboleta em zamac cromado, para travar janela tipo guilhotina</v>
          </cell>
          <cell r="C7013" t="str">
            <v xml:space="preserve">par   </v>
          </cell>
          <cell r="D7013" t="str">
            <v>15,54</v>
          </cell>
        </row>
        <row r="7014">
          <cell r="A7014">
            <v>36145</v>
          </cell>
          <cell r="B7014" t="str">
            <v>Bota de pvc preta, cano medio, sem forro</v>
          </cell>
          <cell r="C7014" t="str">
            <v xml:space="preserve">par   </v>
          </cell>
          <cell r="D7014" t="str">
            <v>27,36</v>
          </cell>
        </row>
        <row r="7015">
          <cell r="A7015">
            <v>12893</v>
          </cell>
          <cell r="B7015" t="str">
            <v>Bota de seguranca com biqueira de aco e colarinho acolchoado</v>
          </cell>
          <cell r="C7015" t="str">
            <v xml:space="preserve">par   </v>
          </cell>
          <cell r="D7015" t="str">
            <v>45,60</v>
          </cell>
        </row>
        <row r="7016">
          <cell r="A7016">
            <v>11685</v>
          </cell>
          <cell r="B7016" t="str">
            <v>Braco / cano para chuveiro eletrico, em aluminio, 30 cm x 1/2 "</v>
          </cell>
          <cell r="C7016" t="str">
            <v xml:space="preserve">un    </v>
          </cell>
          <cell r="D7016" t="str">
            <v>13,02</v>
          </cell>
        </row>
        <row r="7017">
          <cell r="A7017">
            <v>11679</v>
          </cell>
          <cell r="B7017" t="str">
            <v>Braco ou haste com canopla plastica, 1/2 ", para chuveiro eletrico</v>
          </cell>
          <cell r="C7017" t="str">
            <v xml:space="preserve">un    </v>
          </cell>
          <cell r="D7017" t="str">
            <v>6,67</v>
          </cell>
        </row>
        <row r="7018">
          <cell r="A7018">
            <v>11680</v>
          </cell>
          <cell r="B7018" t="str">
            <v>Braco ou haste com canopla plastica, 1/2 ", para chuveiro simples</v>
          </cell>
          <cell r="C7018" t="str">
            <v xml:space="preserve">un    </v>
          </cell>
          <cell r="D7018" t="str">
            <v>5,50</v>
          </cell>
        </row>
        <row r="7019">
          <cell r="A7019">
            <v>2512</v>
          </cell>
          <cell r="B7019" t="str">
            <v>Braco p/ luminaria publica 1 x 1,50m romagnole ou equiv</v>
          </cell>
          <cell r="C7019" t="str">
            <v xml:space="preserve">un    </v>
          </cell>
          <cell r="D7019" t="str">
            <v>17,88</v>
          </cell>
        </row>
        <row r="7020">
          <cell r="A7020">
            <v>4374</v>
          </cell>
          <cell r="B7020" t="str">
            <v>Bucha de nylon sem aba s10</v>
          </cell>
          <cell r="C7020" t="str">
            <v xml:space="preserve">un    </v>
          </cell>
          <cell r="D7020" t="str">
            <v>0,25</v>
          </cell>
        </row>
        <row r="7021">
          <cell r="A7021">
            <v>7568</v>
          </cell>
          <cell r="B7021" t="str">
            <v>Bucha de nylon sem aba s10, com parafuso de 6,10 x 65 mm em aco zincado com rosca soberba, cabeca chata e fenda phillips</v>
          </cell>
          <cell r="C7021" t="str">
            <v xml:space="preserve">un    </v>
          </cell>
          <cell r="D7021" t="str">
            <v>0,43</v>
          </cell>
        </row>
        <row r="7022">
          <cell r="A7022">
            <v>7584</v>
          </cell>
          <cell r="B7022" t="str">
            <v>Bucha de nylon sem aba s12, com parafuso de 5/16" x 80 mm em aco zincado com rosca soberba e cabeca sextavada</v>
          </cell>
          <cell r="C7022" t="str">
            <v xml:space="preserve">un    </v>
          </cell>
          <cell r="D7022" t="str">
            <v>0,65</v>
          </cell>
        </row>
        <row r="7023">
          <cell r="A7023">
            <v>11945</v>
          </cell>
          <cell r="B7023" t="str">
            <v>Bucha de nylon sem aba s4</v>
          </cell>
          <cell r="C7023" t="str">
            <v xml:space="preserve">un    </v>
          </cell>
          <cell r="D7023" t="str">
            <v>0,04</v>
          </cell>
        </row>
        <row r="7024">
          <cell r="A7024">
            <v>11946</v>
          </cell>
          <cell r="B7024" t="str">
            <v>Bucha de nylon sem aba s5</v>
          </cell>
          <cell r="C7024" t="str">
            <v xml:space="preserve">un    </v>
          </cell>
          <cell r="D7024" t="str">
            <v>0,04</v>
          </cell>
        </row>
        <row r="7025">
          <cell r="A7025">
            <v>4375</v>
          </cell>
          <cell r="B7025" t="str">
            <v>Bucha de nylon sem aba s6</v>
          </cell>
          <cell r="C7025" t="str">
            <v xml:space="preserve">un    </v>
          </cell>
          <cell r="D7025" t="str">
            <v>0,07</v>
          </cell>
        </row>
        <row r="7026">
          <cell r="A7026">
            <v>11950</v>
          </cell>
          <cell r="B7026" t="str">
            <v>Bucha de nylon sem aba s6, com parafuso de 4,20 x 40 mm em aco zincado com rosca soberba, cabeca chata e fenda phillips</v>
          </cell>
          <cell r="C7026" t="str">
            <v xml:space="preserve">un    </v>
          </cell>
          <cell r="D7026" t="str">
            <v>0,14</v>
          </cell>
        </row>
        <row r="7027">
          <cell r="A7027">
            <v>4376</v>
          </cell>
          <cell r="B7027" t="str">
            <v>Bucha de nylon sem aba s8</v>
          </cell>
          <cell r="C7027" t="str">
            <v xml:space="preserve">un    </v>
          </cell>
          <cell r="D7027" t="str">
            <v>0,13</v>
          </cell>
        </row>
        <row r="7028">
          <cell r="A7028">
            <v>7583</v>
          </cell>
          <cell r="B7028" t="str">
            <v>Bucha de nylon sem aba s8, com parafuso de 4,80 x 50 mm em aco zincado com rosca soberba, cabeca chata e fenda phillips</v>
          </cell>
          <cell r="C7028" t="str">
            <v xml:space="preserve">un    </v>
          </cell>
          <cell r="D7028" t="str">
            <v>0,29</v>
          </cell>
        </row>
        <row r="7029">
          <cell r="A7029">
            <v>4350</v>
          </cell>
          <cell r="B7029" t="str">
            <v>Bucha de nylon, diametro do furo 8 mm, comprimento 40 mm, com parafuso de rosca soberba, cabeca chata, fenda simples, 4,8 x 50 mm</v>
          </cell>
          <cell r="C7029" t="str">
            <v xml:space="preserve">un    </v>
          </cell>
          <cell r="D7029" t="str">
            <v>0,25</v>
          </cell>
        </row>
        <row r="7030">
          <cell r="A7030">
            <v>39886</v>
          </cell>
          <cell r="B7030" t="str">
            <v>Bucha de reducao de cobre (ref 600-2) sem anel de solda, ponta x bolsa, 22 x 15 mm</v>
          </cell>
          <cell r="C7030" t="str">
            <v xml:space="preserve">un    </v>
          </cell>
          <cell r="D7030" t="str">
            <v>3,28</v>
          </cell>
        </row>
        <row r="7031">
          <cell r="A7031">
            <v>39887</v>
          </cell>
          <cell r="B7031" t="str">
            <v>Bucha de reducao de cobre (ref 600-2) sem anel de solda, ponta x bolsa, 28 x 22 mm</v>
          </cell>
          <cell r="C7031" t="str">
            <v xml:space="preserve">un    </v>
          </cell>
          <cell r="D7031" t="str">
            <v>4,92</v>
          </cell>
        </row>
        <row r="7032">
          <cell r="A7032">
            <v>39888</v>
          </cell>
          <cell r="B7032" t="str">
            <v>Bucha de reducao de cobre (ref 600-2) sem anel de solda, ponta x bolsa, 35 x 28 mm</v>
          </cell>
          <cell r="C7032" t="str">
            <v xml:space="preserve">un    </v>
          </cell>
          <cell r="D7032" t="str">
            <v>11,26</v>
          </cell>
        </row>
        <row r="7033">
          <cell r="A7033">
            <v>39890</v>
          </cell>
          <cell r="B7033" t="str">
            <v>Bucha de reducao de cobre (ref 600-2) sem anel de solda, ponta x bolsa, 42 x 35 mm</v>
          </cell>
          <cell r="C7033" t="str">
            <v xml:space="preserve">un    </v>
          </cell>
          <cell r="D7033" t="str">
            <v>19,23</v>
          </cell>
        </row>
        <row r="7034">
          <cell r="A7034">
            <v>39891</v>
          </cell>
          <cell r="B7034" t="str">
            <v>Bucha de reducao de cobre (ref 600-2) sem anel de solda, ponta x bolsa, 54 x 42 mm</v>
          </cell>
          <cell r="C7034" t="str">
            <v xml:space="preserve">un    </v>
          </cell>
          <cell r="D7034" t="str">
            <v>27,11</v>
          </cell>
        </row>
        <row r="7035">
          <cell r="A7035">
            <v>39892</v>
          </cell>
          <cell r="B7035" t="str">
            <v>Bucha de reducao de cobre (ref 600-2) sem anel de solda, ponta x bolsa, 66 x 54 mm</v>
          </cell>
          <cell r="C7035" t="str">
            <v xml:space="preserve">un    </v>
          </cell>
          <cell r="D7035" t="str">
            <v>84,52</v>
          </cell>
        </row>
        <row r="7036">
          <cell r="A7036">
            <v>790</v>
          </cell>
          <cell r="B7036" t="str">
            <v>Bucha de reducao de ferro galvanizado, com rosca bsp, de 1 1/2" x 1 1/4"</v>
          </cell>
          <cell r="C7036" t="str">
            <v xml:space="preserve">un    </v>
          </cell>
          <cell r="D7036" t="str">
            <v>12,62</v>
          </cell>
        </row>
        <row r="7037">
          <cell r="A7037">
            <v>766</v>
          </cell>
          <cell r="B7037" t="str">
            <v>Bucha de reducao de ferro galvanizado, com rosca bsp, de 1 1/2" x 1/2"</v>
          </cell>
          <cell r="C7037" t="str">
            <v xml:space="preserve">un    </v>
          </cell>
          <cell r="D7037" t="str">
            <v>12,62</v>
          </cell>
        </row>
        <row r="7038">
          <cell r="A7038">
            <v>791</v>
          </cell>
          <cell r="B7038" t="str">
            <v>Bucha de reducao de ferro galvanizado, com rosca bsp, de 1 1/2" x 1"</v>
          </cell>
          <cell r="C7038" t="str">
            <v xml:space="preserve">un    </v>
          </cell>
          <cell r="D7038" t="str">
            <v>12,62</v>
          </cell>
        </row>
        <row r="7039">
          <cell r="A7039">
            <v>767</v>
          </cell>
          <cell r="B7039" t="str">
            <v>Bucha de reducao de ferro galvanizado, com rosca bsp, de 1 1/2" x 3/4"</v>
          </cell>
          <cell r="C7039" t="str">
            <v xml:space="preserve">un    </v>
          </cell>
          <cell r="D7039" t="str">
            <v>12,62</v>
          </cell>
        </row>
        <row r="7040">
          <cell r="A7040">
            <v>768</v>
          </cell>
          <cell r="B7040" t="str">
            <v>Bucha de reducao de ferro galvanizado, com rosca bsp, de 1 1/4" x 1/2"</v>
          </cell>
          <cell r="C7040" t="str">
            <v xml:space="preserve">un    </v>
          </cell>
          <cell r="D7040" t="str">
            <v>9,91</v>
          </cell>
        </row>
        <row r="7041">
          <cell r="A7041">
            <v>789</v>
          </cell>
          <cell r="B7041" t="str">
            <v>Bucha de reducao de ferro galvanizado, com rosca bsp, de 1 1/4" x 1"</v>
          </cell>
          <cell r="C7041" t="str">
            <v xml:space="preserve">un    </v>
          </cell>
          <cell r="D7041" t="str">
            <v>9,70</v>
          </cell>
        </row>
        <row r="7042">
          <cell r="A7042">
            <v>769</v>
          </cell>
          <cell r="B7042" t="str">
            <v>Bucha de reducao de ferro galvanizado, com rosca bsp, de 1 1/4" x 3/4"</v>
          </cell>
          <cell r="C7042" t="str">
            <v xml:space="preserve">un    </v>
          </cell>
          <cell r="D7042" t="str">
            <v>9,91</v>
          </cell>
        </row>
        <row r="7043">
          <cell r="A7043">
            <v>770</v>
          </cell>
          <cell r="B7043" t="str">
            <v>Bucha de reducao de ferro galvanizado, com rosca bsp, de 1/2" x 1/4"</v>
          </cell>
          <cell r="C7043" t="str">
            <v xml:space="preserve">un    </v>
          </cell>
          <cell r="D7043" t="str">
            <v>3,50</v>
          </cell>
        </row>
        <row r="7044">
          <cell r="A7044">
            <v>12394</v>
          </cell>
          <cell r="B7044" t="str">
            <v>Bucha de reducao de ferro galvanizado, com rosca bsp, de 1/2" x 3/8"</v>
          </cell>
          <cell r="C7044" t="str">
            <v xml:space="preserve">un    </v>
          </cell>
          <cell r="D7044" t="str">
            <v>3,50</v>
          </cell>
        </row>
        <row r="7045">
          <cell r="A7045">
            <v>764</v>
          </cell>
          <cell r="B7045" t="str">
            <v>Bucha de reducao de ferro galvanizado, com rosca bsp, de 1" x 1/2"</v>
          </cell>
          <cell r="C7045" t="str">
            <v xml:space="preserve">un    </v>
          </cell>
          <cell r="D7045" t="str">
            <v>6,10</v>
          </cell>
        </row>
        <row r="7046">
          <cell r="A7046">
            <v>765</v>
          </cell>
          <cell r="B7046" t="str">
            <v>Bucha de reducao de ferro galvanizado, com rosca bsp, de 1" x 3/4"</v>
          </cell>
          <cell r="C7046" t="str">
            <v xml:space="preserve">un    </v>
          </cell>
          <cell r="D7046" t="str">
            <v>6,10</v>
          </cell>
        </row>
        <row r="7047">
          <cell r="A7047">
            <v>787</v>
          </cell>
          <cell r="B7047" t="str">
            <v>Bucha de reducao de ferro galvanizado, com rosca bsp, de 2 1/2" x 1 1/2"</v>
          </cell>
          <cell r="C7047" t="str">
            <v xml:space="preserve">un    </v>
          </cell>
          <cell r="D7047" t="str">
            <v>27,25</v>
          </cell>
        </row>
        <row r="7048">
          <cell r="A7048">
            <v>774</v>
          </cell>
          <cell r="B7048" t="str">
            <v>Bucha de reducao de ferro galvanizado, com rosca bsp, de 2 1/2" x 1 1/4"</v>
          </cell>
          <cell r="C7048" t="str">
            <v xml:space="preserve">un    </v>
          </cell>
          <cell r="D7048" t="str">
            <v>27,25</v>
          </cell>
        </row>
        <row r="7049">
          <cell r="A7049">
            <v>773</v>
          </cell>
          <cell r="B7049" t="str">
            <v>Bucha de reducao de ferro galvanizado, com rosca bsp, de 2 1/2" x 1"</v>
          </cell>
          <cell r="C7049" t="str">
            <v xml:space="preserve">un    </v>
          </cell>
          <cell r="D7049" t="str">
            <v>27,25</v>
          </cell>
        </row>
        <row r="7050">
          <cell r="A7050">
            <v>775</v>
          </cell>
          <cell r="B7050" t="str">
            <v>Bucha de reducao de ferro galvanizado, com rosca bsp, de 2 1/2" x 2"</v>
          </cell>
          <cell r="C7050" t="str">
            <v xml:space="preserve">un    </v>
          </cell>
          <cell r="D7050" t="str">
            <v>27,25</v>
          </cell>
        </row>
        <row r="7051">
          <cell r="A7051">
            <v>788</v>
          </cell>
          <cell r="B7051" t="str">
            <v>Bucha de reducao de ferro galvanizado, com rosca bsp, de 2" x 1 1/2"</v>
          </cell>
          <cell r="C7051" t="str">
            <v xml:space="preserve">un    </v>
          </cell>
          <cell r="D7051" t="str">
            <v>16,93</v>
          </cell>
        </row>
        <row r="7052">
          <cell r="A7052">
            <v>772</v>
          </cell>
          <cell r="B7052" t="str">
            <v>Bucha de reducao de ferro galvanizado, com rosca bsp, de 2" x 1 1/4"</v>
          </cell>
          <cell r="C7052" t="str">
            <v xml:space="preserve">un    </v>
          </cell>
          <cell r="D7052" t="str">
            <v>16,93</v>
          </cell>
        </row>
        <row r="7053">
          <cell r="A7053">
            <v>771</v>
          </cell>
          <cell r="B7053" t="str">
            <v>Bucha de reducao de ferro galvanizado, com rosca bsp, de 2" x 1"</v>
          </cell>
          <cell r="C7053" t="str">
            <v xml:space="preserve">un    </v>
          </cell>
          <cell r="D7053" t="str">
            <v>16,93</v>
          </cell>
        </row>
        <row r="7054">
          <cell r="A7054">
            <v>779</v>
          </cell>
          <cell r="B7054" t="str">
            <v>Bucha de reducao de ferro galvanizado, com rosca bsp, de 3/4" x 1/2"</v>
          </cell>
          <cell r="C7054" t="str">
            <v xml:space="preserve">un    </v>
          </cell>
          <cell r="D7054" t="str">
            <v>4,21</v>
          </cell>
        </row>
        <row r="7055">
          <cell r="A7055">
            <v>776</v>
          </cell>
          <cell r="B7055" t="str">
            <v>Bucha de reducao de ferro galvanizado, com rosca bsp, de 3" x 1 1/2"</v>
          </cell>
          <cell r="C7055" t="str">
            <v xml:space="preserve">un    </v>
          </cell>
          <cell r="D7055" t="str">
            <v>40,17</v>
          </cell>
        </row>
        <row r="7056">
          <cell r="A7056">
            <v>777</v>
          </cell>
          <cell r="B7056" t="str">
            <v>Bucha de reducao de ferro galvanizado, com rosca bsp, de 3" x 1 1/4"</v>
          </cell>
          <cell r="C7056" t="str">
            <v xml:space="preserve">un    </v>
          </cell>
          <cell r="D7056" t="str">
            <v>39,05</v>
          </cell>
        </row>
        <row r="7057">
          <cell r="A7057">
            <v>780</v>
          </cell>
          <cell r="B7057" t="str">
            <v>Bucha de reducao de ferro galvanizado, com rosca bsp, de 3" x 2 1/2"</v>
          </cell>
          <cell r="C7057" t="str">
            <v xml:space="preserve">un    </v>
          </cell>
          <cell r="D7057" t="str">
            <v>39,24</v>
          </cell>
        </row>
        <row r="7058">
          <cell r="A7058">
            <v>778</v>
          </cell>
          <cell r="B7058" t="str">
            <v>Bucha de reducao de ferro galvanizado, com rosca bsp, de 3" x 2"</v>
          </cell>
          <cell r="C7058" t="str">
            <v xml:space="preserve">un    </v>
          </cell>
          <cell r="D7058" t="str">
            <v>40,17</v>
          </cell>
        </row>
        <row r="7059">
          <cell r="A7059">
            <v>781</v>
          </cell>
          <cell r="B7059" t="str">
            <v>Bucha de reducao de ferro galvanizado, com rosca bsp, de 4" x 2 1/2"</v>
          </cell>
          <cell r="C7059" t="str">
            <v xml:space="preserve">un    </v>
          </cell>
          <cell r="D7059" t="str">
            <v>74,21</v>
          </cell>
        </row>
        <row r="7060">
          <cell r="A7060">
            <v>786</v>
          </cell>
          <cell r="B7060" t="str">
            <v>Bucha de reducao de ferro galvanizado, com rosca bsp, de 4" x 2"</v>
          </cell>
          <cell r="C7060" t="str">
            <v xml:space="preserve">un    </v>
          </cell>
          <cell r="D7060" t="str">
            <v>74,21</v>
          </cell>
        </row>
        <row r="7061">
          <cell r="A7061">
            <v>782</v>
          </cell>
          <cell r="B7061" t="str">
            <v>Bucha de reducao de ferro galvanizado, com rosca bsp, de 4" x 3"</v>
          </cell>
          <cell r="C7061" t="str">
            <v xml:space="preserve">un    </v>
          </cell>
          <cell r="D7061" t="str">
            <v>74,21</v>
          </cell>
        </row>
        <row r="7062">
          <cell r="A7062">
            <v>783</v>
          </cell>
          <cell r="B7062" t="str">
            <v>Bucha de reducao de ferro galvanizado, com rosca bsp, de 5" x 4"</v>
          </cell>
          <cell r="C7062" t="str">
            <v xml:space="preserve">un    </v>
          </cell>
          <cell r="D7062" t="str">
            <v>203,12</v>
          </cell>
        </row>
        <row r="7063">
          <cell r="A7063">
            <v>785</v>
          </cell>
          <cell r="B7063" t="str">
            <v>Bucha de reducao de ferro galvanizado, com rosca bsp, de 6" x 4"</v>
          </cell>
          <cell r="C7063" t="str">
            <v xml:space="preserve">un    </v>
          </cell>
          <cell r="D7063" t="str">
            <v>214,61</v>
          </cell>
        </row>
        <row r="7064">
          <cell r="A7064">
            <v>784</v>
          </cell>
          <cell r="B7064" t="str">
            <v>Bucha de reducao de ferro galvanizado, com rosca bsp, de 6" x 5"</v>
          </cell>
          <cell r="C7064" t="str">
            <v xml:space="preserve">un    </v>
          </cell>
          <cell r="D7064" t="str">
            <v>230,23</v>
          </cell>
        </row>
        <row r="7065">
          <cell r="A7065">
            <v>831</v>
          </cell>
          <cell r="B7065" t="str">
            <v>Bucha de reducao de pvc, soldavel, curta, com 110 x 85 mm, para agua fria predial</v>
          </cell>
          <cell r="C7065" t="str">
            <v xml:space="preserve">un    </v>
          </cell>
          <cell r="D7065" t="str">
            <v>49,83</v>
          </cell>
        </row>
        <row r="7066">
          <cell r="A7066">
            <v>828</v>
          </cell>
          <cell r="B7066" t="str">
            <v>Bucha de reducao de pvc, soldavel, curta, com 25 x 20 mm, para agua fria predial</v>
          </cell>
          <cell r="C7066" t="str">
            <v xml:space="preserve">un    </v>
          </cell>
          <cell r="D7066" t="str">
            <v>0,28</v>
          </cell>
        </row>
        <row r="7067">
          <cell r="A7067">
            <v>829</v>
          </cell>
          <cell r="B7067" t="str">
            <v>Bucha de reducao de pvc, soldavel, curta, com 32 x 25 mm, para agua fria predial</v>
          </cell>
          <cell r="C7067" t="str">
            <v xml:space="preserve">un    </v>
          </cell>
          <cell r="D7067" t="str">
            <v>0,60</v>
          </cell>
        </row>
        <row r="7068">
          <cell r="A7068">
            <v>812</v>
          </cell>
          <cell r="B7068" t="str">
            <v>Bucha de reducao de pvc, soldavel, curta, com 40 x 32 mm, para agua fria predial</v>
          </cell>
          <cell r="C7068" t="str">
            <v xml:space="preserve">un    </v>
          </cell>
          <cell r="D7068" t="str">
            <v>1,31</v>
          </cell>
        </row>
        <row r="7069">
          <cell r="A7069">
            <v>819</v>
          </cell>
          <cell r="B7069" t="str">
            <v>Bucha de reducao de pvc, soldavel, curta, com 50 x 40 mm, para agua fria predial</v>
          </cell>
          <cell r="C7069" t="str">
            <v xml:space="preserve">un    </v>
          </cell>
          <cell r="D7069" t="str">
            <v>2,15</v>
          </cell>
        </row>
        <row r="7070">
          <cell r="A7070">
            <v>818</v>
          </cell>
          <cell r="B7070" t="str">
            <v>Bucha de reducao de pvc, soldavel, curta, com 60 x 50 mm, para agua fria predial</v>
          </cell>
          <cell r="C7070" t="str">
            <v xml:space="preserve">un    </v>
          </cell>
          <cell r="D7070" t="str">
            <v>3,62</v>
          </cell>
        </row>
        <row r="7071">
          <cell r="A7071">
            <v>823</v>
          </cell>
          <cell r="B7071" t="str">
            <v>Bucha de reducao de pvc, soldavel, curta, com 75 x 60 mm, para agua fria predial</v>
          </cell>
          <cell r="C7071" t="str">
            <v xml:space="preserve">un    </v>
          </cell>
          <cell r="D7071" t="str">
            <v>10,90</v>
          </cell>
        </row>
        <row r="7072">
          <cell r="A7072">
            <v>830</v>
          </cell>
          <cell r="B7072" t="str">
            <v>Bucha de reducao de pvc, soldavel, curta, com 85 x 75 mm, para agua fria predial</v>
          </cell>
          <cell r="C7072" t="str">
            <v xml:space="preserve">un    </v>
          </cell>
          <cell r="D7072" t="str">
            <v>8,98</v>
          </cell>
        </row>
        <row r="7073">
          <cell r="A7073">
            <v>826</v>
          </cell>
          <cell r="B7073" t="str">
            <v>Bucha de reducao de pvc, soldavel, longa, com 110 x 60 mm, para agua fria predial</v>
          </cell>
          <cell r="C7073" t="str">
            <v xml:space="preserve">un    </v>
          </cell>
          <cell r="D7073" t="str">
            <v>27,95</v>
          </cell>
        </row>
        <row r="7074">
          <cell r="A7074">
            <v>827</v>
          </cell>
          <cell r="B7074" t="str">
            <v>Bucha de reducao de pvc, soldavel, longa, com 110 x 75 mm, para agua fria predial</v>
          </cell>
          <cell r="C7074" t="str">
            <v xml:space="preserve">un    </v>
          </cell>
          <cell r="D7074" t="str">
            <v>23,61</v>
          </cell>
        </row>
        <row r="7075">
          <cell r="A7075">
            <v>832</v>
          </cell>
          <cell r="B7075" t="str">
            <v>Bucha de reducao de pvc, soldavel, longa, com 32 x 20 mm, para agua fria predial</v>
          </cell>
          <cell r="C7075" t="str">
            <v xml:space="preserve">un    </v>
          </cell>
          <cell r="D7075" t="str">
            <v>1,63</v>
          </cell>
        </row>
        <row r="7076">
          <cell r="A7076">
            <v>833</v>
          </cell>
          <cell r="B7076" t="str">
            <v>Bucha de reducao de pvc, soldavel, longa, com 40 x 20 mm, para agua fria predial</v>
          </cell>
          <cell r="C7076" t="str">
            <v xml:space="preserve">un    </v>
          </cell>
          <cell r="D7076" t="str">
            <v>2,31</v>
          </cell>
        </row>
        <row r="7077">
          <cell r="A7077">
            <v>834</v>
          </cell>
          <cell r="B7077" t="str">
            <v>Bucha de reducao de pvc, soldavel, longa, com 40 x 25 mm, para agua fria predial</v>
          </cell>
          <cell r="C7077" t="str">
            <v xml:space="preserve">un    </v>
          </cell>
          <cell r="D7077" t="str">
            <v>2,54</v>
          </cell>
        </row>
        <row r="7078">
          <cell r="A7078">
            <v>825</v>
          </cell>
          <cell r="B7078" t="str">
            <v>Bucha de reducao de pvc, soldavel, longa, com 50 x 20 mm, para agua fria predial</v>
          </cell>
          <cell r="C7078" t="str">
            <v xml:space="preserve">un    </v>
          </cell>
          <cell r="D7078" t="str">
            <v>2,83</v>
          </cell>
        </row>
        <row r="7079">
          <cell r="A7079">
            <v>813</v>
          </cell>
          <cell r="B7079" t="str">
            <v>Bucha de reducao de pvc, soldavel, longa, com 50 x 25 mm, para agua fria predial</v>
          </cell>
          <cell r="C7079" t="str">
            <v xml:space="preserve">un    </v>
          </cell>
          <cell r="D7079" t="str">
            <v>2,78</v>
          </cell>
        </row>
        <row r="7080">
          <cell r="A7080">
            <v>820</v>
          </cell>
          <cell r="B7080" t="str">
            <v>Bucha de reducao de pvc, soldavel, longa, com 50 x 32 mm, para agua fria predial</v>
          </cell>
          <cell r="C7080" t="str">
            <v xml:space="preserve">un    </v>
          </cell>
          <cell r="D7080" t="str">
            <v>3,53</v>
          </cell>
        </row>
        <row r="7081">
          <cell r="A7081">
            <v>816</v>
          </cell>
          <cell r="B7081" t="str">
            <v>Bucha de reducao de pvc, soldavel, longa, com 60 x 25 mm, para agua fria predial</v>
          </cell>
          <cell r="C7081" t="str">
            <v xml:space="preserve">un    </v>
          </cell>
          <cell r="D7081" t="str">
            <v>6,01</v>
          </cell>
        </row>
        <row r="7082">
          <cell r="A7082">
            <v>814</v>
          </cell>
          <cell r="B7082" t="str">
            <v>Bucha de reducao de pvc, soldavel, longa, com 60 x 32 mm, para agua fria predial</v>
          </cell>
          <cell r="C7082" t="str">
            <v xml:space="preserve">un    </v>
          </cell>
          <cell r="D7082" t="str">
            <v>7,27</v>
          </cell>
        </row>
        <row r="7083">
          <cell r="A7083">
            <v>815</v>
          </cell>
          <cell r="B7083" t="str">
            <v>Bucha de reducao de pvc, soldavel, longa, com 60 x 40 mm, para agua fria predial</v>
          </cell>
          <cell r="C7083" t="str">
            <v xml:space="preserve">un    </v>
          </cell>
          <cell r="D7083" t="str">
            <v>7,85</v>
          </cell>
        </row>
        <row r="7084">
          <cell r="A7084">
            <v>822</v>
          </cell>
          <cell r="B7084" t="str">
            <v>Bucha de reducao de pvc, soldavel, longa, com 60 x 50 mm, para agua fria predial</v>
          </cell>
          <cell r="C7084" t="str">
            <v xml:space="preserve">un    </v>
          </cell>
          <cell r="D7084" t="str">
            <v>9,56</v>
          </cell>
        </row>
        <row r="7085">
          <cell r="A7085">
            <v>821</v>
          </cell>
          <cell r="B7085" t="str">
            <v>Bucha de reducao de pvc, soldavel, longa, com 75 x 50 mm, para agua fria predial</v>
          </cell>
          <cell r="C7085" t="str">
            <v xml:space="preserve">un    </v>
          </cell>
          <cell r="D7085" t="str">
            <v>11,18</v>
          </cell>
        </row>
        <row r="7086">
          <cell r="A7086">
            <v>817</v>
          </cell>
          <cell r="B7086" t="str">
            <v>Bucha de reducao de pvc, soldavel, longa, com 85 x 60 mm, para agua fria predial</v>
          </cell>
          <cell r="C7086" t="str">
            <v xml:space="preserve">un    </v>
          </cell>
          <cell r="D7086" t="str">
            <v>13,29</v>
          </cell>
        </row>
        <row r="7087">
          <cell r="A7087">
            <v>20086</v>
          </cell>
          <cell r="B7087" t="str">
            <v>Bucha de reducao de pvc, soldavel, longa, 50 x 40 mm, para esgoto predial</v>
          </cell>
          <cell r="C7087" t="str">
            <v xml:space="preserve">un    </v>
          </cell>
          <cell r="D7087" t="str">
            <v>1,63</v>
          </cell>
        </row>
        <row r="7088">
          <cell r="A7088">
            <v>39191</v>
          </cell>
          <cell r="B7088" t="str">
            <v>Bucha de reducao em aluminio, com rosca, de 1 1/2" x 1 1/4", para eletroduto</v>
          </cell>
          <cell r="C7088" t="str">
            <v xml:space="preserve">un    </v>
          </cell>
          <cell r="D7088" t="str">
            <v>11,96</v>
          </cell>
        </row>
        <row r="7089">
          <cell r="A7089">
            <v>39190</v>
          </cell>
          <cell r="B7089" t="str">
            <v>Bucha de reducao em aluminio, com rosca, de 1 1/2" x 1", para eletroduto</v>
          </cell>
          <cell r="C7089" t="str">
            <v xml:space="preserve">un    </v>
          </cell>
          <cell r="D7089" t="str">
            <v>12,49</v>
          </cell>
        </row>
        <row r="7090">
          <cell r="A7090">
            <v>39189</v>
          </cell>
          <cell r="B7090" t="str">
            <v>Bucha de reducao em aluminio, com rosca, de 1 1/2" x 3/4", para eletroduto</v>
          </cell>
          <cell r="C7090" t="str">
            <v xml:space="preserve">un    </v>
          </cell>
          <cell r="D7090" t="str">
            <v>13,22</v>
          </cell>
        </row>
        <row r="7091">
          <cell r="A7091">
            <v>39186</v>
          </cell>
          <cell r="B7091" t="str">
            <v>Bucha de reducao em aluminio, com rosca, de 1 1/4" x 1/2", para eletroduto</v>
          </cell>
          <cell r="C7091" t="str">
            <v xml:space="preserve">un    </v>
          </cell>
          <cell r="D7091" t="str">
            <v>11,83</v>
          </cell>
        </row>
        <row r="7092">
          <cell r="A7092">
            <v>39188</v>
          </cell>
          <cell r="B7092" t="str">
            <v>Bucha de reducao em aluminio, com rosca, de 1 1/4" x 1", para eletroduto</v>
          </cell>
          <cell r="C7092" t="str">
            <v xml:space="preserve">un    </v>
          </cell>
          <cell r="D7092" t="str">
            <v>9,73</v>
          </cell>
        </row>
        <row r="7093">
          <cell r="A7093">
            <v>39187</v>
          </cell>
          <cell r="B7093" t="str">
            <v>Bucha de reducao em aluminio, com rosca, de 1 1/4" x 3/4", para eletroduto</v>
          </cell>
          <cell r="C7093" t="str">
            <v xml:space="preserve">un    </v>
          </cell>
          <cell r="D7093" t="str">
            <v>10,20</v>
          </cell>
        </row>
        <row r="7094">
          <cell r="A7094">
            <v>39184</v>
          </cell>
          <cell r="B7094" t="str">
            <v>Bucha de reducao em aluminio, com rosca, de 1" x 1/2", para eletroduto</v>
          </cell>
          <cell r="C7094" t="str">
            <v xml:space="preserve">un    </v>
          </cell>
          <cell r="D7094" t="str">
            <v>3,84</v>
          </cell>
        </row>
        <row r="7095">
          <cell r="A7095">
            <v>39185</v>
          </cell>
          <cell r="B7095" t="str">
            <v>Bucha de reducao em aluminio, com rosca, de 1" x 3/4", para eletroduto</v>
          </cell>
          <cell r="C7095" t="str">
            <v xml:space="preserve">un    </v>
          </cell>
          <cell r="D7095" t="str">
            <v>3,50</v>
          </cell>
        </row>
        <row r="7096">
          <cell r="A7096">
            <v>39198</v>
          </cell>
          <cell r="B7096" t="str">
            <v>Bucha de reducao em aluminio, com rosca, de 2 1/2" x 1 1/2", para eletroduto</v>
          </cell>
          <cell r="C7096" t="str">
            <v xml:space="preserve">un    </v>
          </cell>
          <cell r="D7096" t="str">
            <v>39,24</v>
          </cell>
        </row>
        <row r="7097">
          <cell r="A7097">
            <v>39197</v>
          </cell>
          <cell r="B7097" t="str">
            <v>Bucha de reducao em aluminio, com rosca, de 2 1/2" x 1 1/4", para eletroduto</v>
          </cell>
          <cell r="C7097" t="str">
            <v xml:space="preserve">un    </v>
          </cell>
          <cell r="D7097" t="str">
            <v>40,99</v>
          </cell>
        </row>
        <row r="7098">
          <cell r="A7098">
            <v>39196</v>
          </cell>
          <cell r="B7098" t="str">
            <v>Bucha de reducao em aluminio, com rosca, de 2 1/2" x 1", para eletroduto</v>
          </cell>
          <cell r="C7098" t="str">
            <v xml:space="preserve">un    </v>
          </cell>
          <cell r="D7098" t="str">
            <v>42,27</v>
          </cell>
        </row>
        <row r="7099">
          <cell r="A7099">
            <v>39199</v>
          </cell>
          <cell r="B7099" t="str">
            <v>Bucha de reducao em aluminio, com rosca, de 2 1/2" x 2", para eletroduto</v>
          </cell>
          <cell r="C7099" t="str">
            <v xml:space="preserve">un    </v>
          </cell>
          <cell r="D7099" t="str">
            <v>37,76</v>
          </cell>
        </row>
        <row r="7100">
          <cell r="A7100">
            <v>39195</v>
          </cell>
          <cell r="B7100" t="str">
            <v>Bucha de reducao em aluminio, com rosca, de 2" x 1 1/2", para eletroduto</v>
          </cell>
          <cell r="C7100" t="str">
            <v xml:space="preserve">un    </v>
          </cell>
          <cell r="D7100" t="str">
            <v>21,79</v>
          </cell>
        </row>
        <row r="7101">
          <cell r="A7101">
            <v>39194</v>
          </cell>
          <cell r="B7101" t="str">
            <v>Bucha de reducao em aluminio, com rosca, de 2" x 1 1/4", para eletroduto</v>
          </cell>
          <cell r="C7101" t="str">
            <v xml:space="preserve">un    </v>
          </cell>
          <cell r="D7101" t="str">
            <v>23,32</v>
          </cell>
        </row>
        <row r="7102">
          <cell r="A7102">
            <v>39193</v>
          </cell>
          <cell r="B7102" t="str">
            <v>Bucha de reducao em aluminio, com rosca, de 2" x 1", para eletroduto</v>
          </cell>
          <cell r="C7102" t="str">
            <v xml:space="preserve">un    </v>
          </cell>
          <cell r="D7102" t="str">
            <v>25,56</v>
          </cell>
        </row>
        <row r="7103">
          <cell r="A7103">
            <v>39192</v>
          </cell>
          <cell r="B7103" t="str">
            <v>Bucha de reducao em aluminio, com rosca, de 2" x 3/4", para eletroduto</v>
          </cell>
          <cell r="C7103" t="str">
            <v xml:space="preserve">un    </v>
          </cell>
          <cell r="D7103" t="str">
            <v>26,59</v>
          </cell>
        </row>
        <row r="7104">
          <cell r="A7104">
            <v>39920</v>
          </cell>
          <cell r="B7104" t="str">
            <v>Bucha de reducao em aluminio, com rosca, de 3/4" x 1/2",  para eletroduto</v>
          </cell>
          <cell r="C7104" t="str">
            <v xml:space="preserve">un    </v>
          </cell>
          <cell r="D7104" t="str">
            <v>3,22</v>
          </cell>
        </row>
        <row r="7105">
          <cell r="A7105">
            <v>39201</v>
          </cell>
          <cell r="B7105" t="str">
            <v>Bucha de reducao em aluminio, com rosca, de 3" x 1 1/2", para eletroduto</v>
          </cell>
          <cell r="C7105" t="str">
            <v xml:space="preserve">un    </v>
          </cell>
          <cell r="D7105" t="str">
            <v>46,91</v>
          </cell>
        </row>
        <row r="7106">
          <cell r="A7106">
            <v>39200</v>
          </cell>
          <cell r="B7106" t="str">
            <v>Bucha de reducao em aluminio, com rosca, de 3" x 1 1/4", para eletroduto</v>
          </cell>
          <cell r="C7106" t="str">
            <v xml:space="preserve">un    </v>
          </cell>
          <cell r="D7106" t="str">
            <v>47,29</v>
          </cell>
        </row>
        <row r="7107">
          <cell r="A7107">
            <v>39203</v>
          </cell>
          <cell r="B7107" t="str">
            <v>Bucha de reducao em aluminio, com rosca, de 3" x 2 1/2", para eletroduto</v>
          </cell>
          <cell r="C7107" t="str">
            <v xml:space="preserve">un    </v>
          </cell>
          <cell r="D7107" t="str">
            <v>38,18</v>
          </cell>
        </row>
        <row r="7108">
          <cell r="A7108">
            <v>39202</v>
          </cell>
          <cell r="B7108" t="str">
            <v>Bucha de reducao em aluminio, com rosca, de 3" x 2", para eletroduto</v>
          </cell>
          <cell r="C7108" t="str">
            <v xml:space="preserve">un    </v>
          </cell>
          <cell r="D7108" t="str">
            <v>44,85</v>
          </cell>
        </row>
        <row r="7109">
          <cell r="A7109">
            <v>39205</v>
          </cell>
          <cell r="B7109" t="str">
            <v>Bucha de reducao em aluminio, com rosca, de 4" x 2 1/2", para eletroduto</v>
          </cell>
          <cell r="C7109" t="str">
            <v xml:space="preserve">un    </v>
          </cell>
          <cell r="D7109" t="str">
            <v>74,83</v>
          </cell>
        </row>
        <row r="7110">
          <cell r="A7110">
            <v>39204</v>
          </cell>
          <cell r="B7110" t="str">
            <v>Bucha de reducao em aluminio, com rosca, de 4" x 2", para eletroduto</v>
          </cell>
          <cell r="C7110" t="str">
            <v xml:space="preserve">un    </v>
          </cell>
          <cell r="D7110" t="str">
            <v>76,64</v>
          </cell>
        </row>
        <row r="7111">
          <cell r="A7111">
            <v>39206</v>
          </cell>
          <cell r="B7111" t="str">
            <v>Bucha de reducao em aluminio, com rosca, de 4" x 3", para eletroduto</v>
          </cell>
          <cell r="C7111" t="str">
            <v xml:space="preserve">un    </v>
          </cell>
          <cell r="D7111" t="str">
            <v>72,71</v>
          </cell>
        </row>
        <row r="7112">
          <cell r="A7112">
            <v>797</v>
          </cell>
          <cell r="B7112" t="str">
            <v>Bucha de reducao pvc roscavel 1 1/2" x 1"</v>
          </cell>
          <cell r="C7112" t="str">
            <v xml:space="preserve">un    </v>
          </cell>
          <cell r="D7112" t="str">
            <v>5,20</v>
          </cell>
        </row>
        <row r="7113">
          <cell r="A7113">
            <v>798</v>
          </cell>
          <cell r="B7113" t="str">
            <v>Bucha de reducao pvc roscavel 3/4" x 1/2"</v>
          </cell>
          <cell r="C7113" t="str">
            <v xml:space="preserve">un    </v>
          </cell>
          <cell r="D7113" t="str">
            <v>0,71</v>
          </cell>
        </row>
        <row r="7114">
          <cell r="A7114">
            <v>796</v>
          </cell>
          <cell r="B7114" t="str">
            <v>Bucha de reducao pvc roscavel, 1 1/2" x 3/4"</v>
          </cell>
          <cell r="C7114" t="str">
            <v xml:space="preserve">un    </v>
          </cell>
          <cell r="D7114" t="str">
            <v>4,98</v>
          </cell>
        </row>
        <row r="7115">
          <cell r="A7115">
            <v>799</v>
          </cell>
          <cell r="B7115" t="str">
            <v>Bucha de reducao pvc roscavel, 1" x 1/2"</v>
          </cell>
          <cell r="C7115" t="str">
            <v xml:space="preserve">un    </v>
          </cell>
          <cell r="D7115" t="str">
            <v>2,34</v>
          </cell>
        </row>
        <row r="7116">
          <cell r="A7116">
            <v>792</v>
          </cell>
          <cell r="B7116" t="str">
            <v>Bucha de reducao pvc roscavel, 1" x 3/4"</v>
          </cell>
          <cell r="C7116" t="str">
            <v xml:space="preserve">un    </v>
          </cell>
          <cell r="D7116" t="str">
            <v>2,38</v>
          </cell>
        </row>
        <row r="7117">
          <cell r="A7117">
            <v>804</v>
          </cell>
          <cell r="B7117" t="str">
            <v>Bucha de reducao pvc, roscavel,  2"  x 1 1/2 "</v>
          </cell>
          <cell r="C7117" t="str">
            <v xml:space="preserve">un    </v>
          </cell>
          <cell r="D7117" t="str">
            <v>11,81</v>
          </cell>
        </row>
        <row r="7118">
          <cell r="A7118">
            <v>793</v>
          </cell>
          <cell r="B7118" t="str">
            <v>Bucha de reducao pvc, roscavel, 1 1/2"  x1 1/4 "</v>
          </cell>
          <cell r="C7118" t="str">
            <v xml:space="preserve">un    </v>
          </cell>
          <cell r="D7118" t="str">
            <v>5,07</v>
          </cell>
        </row>
        <row r="7119">
          <cell r="A7119">
            <v>801</v>
          </cell>
          <cell r="B7119" t="str">
            <v>Bucha de reducao pvc, roscavel, 1 1/4"  x 3/4 "</v>
          </cell>
          <cell r="C7119" t="str">
            <v xml:space="preserve">un    </v>
          </cell>
          <cell r="D7119" t="str">
            <v>3,61</v>
          </cell>
        </row>
        <row r="7120">
          <cell r="A7120">
            <v>794</v>
          </cell>
          <cell r="B7120" t="str">
            <v>Bucha de reducao pvc, roscavel, 1 1/4" x 1 "</v>
          </cell>
          <cell r="C7120" t="str">
            <v xml:space="preserve">un    </v>
          </cell>
          <cell r="D7120" t="str">
            <v>3,73</v>
          </cell>
        </row>
        <row r="7121">
          <cell r="A7121">
            <v>802</v>
          </cell>
          <cell r="B7121" t="str">
            <v>Bucha de reducao pvc, roscavel, 2"  x 1 "</v>
          </cell>
          <cell r="C7121" t="str">
            <v xml:space="preserve">un    </v>
          </cell>
          <cell r="D7121" t="str">
            <v>10,41</v>
          </cell>
        </row>
        <row r="7122">
          <cell r="A7122">
            <v>803</v>
          </cell>
          <cell r="B7122" t="str">
            <v>Bucha de reducao pvc, roscavel, 2"  x 1 1/4 "</v>
          </cell>
          <cell r="C7122" t="str">
            <v xml:space="preserve">un    </v>
          </cell>
          <cell r="D7122" t="str">
            <v>9,08</v>
          </cell>
        </row>
        <row r="7123">
          <cell r="A7123">
            <v>38001</v>
          </cell>
          <cell r="B7123" t="str">
            <v>Bucha de reducao, cpvc, soldavel, 22 x 15 mm, para agua quente</v>
          </cell>
          <cell r="C7123" t="str">
            <v xml:space="preserve">un    </v>
          </cell>
          <cell r="D7123" t="str">
            <v>0,52</v>
          </cell>
        </row>
        <row r="7124">
          <cell r="A7124">
            <v>38002</v>
          </cell>
          <cell r="B7124" t="str">
            <v>Bucha de reducao, cpvc, soldavel, 28 x 22 mm, para agua quente</v>
          </cell>
          <cell r="C7124" t="str">
            <v xml:space="preserve">un    </v>
          </cell>
          <cell r="D7124" t="str">
            <v>0,96</v>
          </cell>
        </row>
        <row r="7125">
          <cell r="A7125">
            <v>38003</v>
          </cell>
          <cell r="B7125" t="str">
            <v>Bucha de reducao, cpvc, soldavel, 35 x 28 mm, para agua quente</v>
          </cell>
          <cell r="C7125" t="str">
            <v xml:space="preserve">un    </v>
          </cell>
          <cell r="D7125" t="str">
            <v>11,57</v>
          </cell>
        </row>
        <row r="7126">
          <cell r="A7126">
            <v>38004</v>
          </cell>
          <cell r="B7126" t="str">
            <v>Bucha de reducao, cpvc, soldavel, 42 x 22 mm, para agua quente</v>
          </cell>
          <cell r="C7126" t="str">
            <v xml:space="preserve">un    </v>
          </cell>
          <cell r="D7126" t="str">
            <v>15,47</v>
          </cell>
        </row>
        <row r="7127">
          <cell r="A7127">
            <v>36327</v>
          </cell>
          <cell r="B7127" t="str">
            <v>Bucha de reducao, ppr, dn 25 x 20 mm, para agua quente predial</v>
          </cell>
          <cell r="C7127" t="str">
            <v xml:space="preserve">un    </v>
          </cell>
          <cell r="D7127" t="str">
            <v>1,30</v>
          </cell>
        </row>
        <row r="7128">
          <cell r="A7128">
            <v>38992</v>
          </cell>
          <cell r="B7128" t="str">
            <v>Bucha de reducao, ppr, dn 32 x 25 mm, para agua quente e fria predial</v>
          </cell>
          <cell r="C7128" t="str">
            <v xml:space="preserve">un    </v>
          </cell>
          <cell r="D7128" t="str">
            <v>2,08</v>
          </cell>
        </row>
        <row r="7129">
          <cell r="A7129">
            <v>38993</v>
          </cell>
          <cell r="B7129" t="str">
            <v>Bucha de reducao, ppr, dn 40 x 25 mm, para agua quente e fria predial</v>
          </cell>
          <cell r="C7129" t="str">
            <v xml:space="preserve">un    </v>
          </cell>
          <cell r="D7129" t="str">
            <v>5,94</v>
          </cell>
        </row>
        <row r="7130">
          <cell r="A7130">
            <v>38418</v>
          </cell>
          <cell r="B7130" t="str">
            <v>Bucha de reducao, pvc, longa, serie r, dn 50 x 40 mm, para esgoto predial</v>
          </cell>
          <cell r="C7130" t="str">
            <v xml:space="preserve">un    </v>
          </cell>
          <cell r="D7130" t="str">
            <v>4,75</v>
          </cell>
        </row>
        <row r="7131">
          <cell r="A7131">
            <v>39178</v>
          </cell>
          <cell r="B7131" t="str">
            <v>Bucha em aluminio, com rosca, de  1 1/2", para eletroduto</v>
          </cell>
          <cell r="C7131" t="str">
            <v xml:space="preserve">un    </v>
          </cell>
          <cell r="D7131" t="str">
            <v>1,29</v>
          </cell>
        </row>
        <row r="7132">
          <cell r="A7132">
            <v>39177</v>
          </cell>
          <cell r="B7132" t="str">
            <v>Bucha em aluminio, com rosca, de 1 1/4", para eletroduto</v>
          </cell>
          <cell r="C7132" t="str">
            <v xml:space="preserve">un    </v>
          </cell>
          <cell r="D7132" t="str">
            <v>1,17</v>
          </cell>
        </row>
        <row r="7133">
          <cell r="A7133">
            <v>39174</v>
          </cell>
          <cell r="B7133" t="str">
            <v>Bucha em aluminio, com rosca, de 1/2", para eletroduto</v>
          </cell>
          <cell r="C7133" t="str">
            <v xml:space="preserve">un    </v>
          </cell>
          <cell r="D7133" t="str">
            <v>0,58</v>
          </cell>
        </row>
        <row r="7134">
          <cell r="A7134">
            <v>39176</v>
          </cell>
          <cell r="B7134" t="str">
            <v>Bucha em aluminio, com rosca, de 1", para eletroduto</v>
          </cell>
          <cell r="C7134" t="str">
            <v xml:space="preserve">un    </v>
          </cell>
          <cell r="D7134" t="str">
            <v>0,76</v>
          </cell>
        </row>
        <row r="7135">
          <cell r="A7135">
            <v>39180</v>
          </cell>
          <cell r="B7135" t="str">
            <v>Bucha em aluminio, com rosca, de 2 1/2", para eletroduto</v>
          </cell>
          <cell r="C7135" t="str">
            <v xml:space="preserve">un    </v>
          </cell>
          <cell r="D7135" t="str">
            <v>3,51</v>
          </cell>
        </row>
        <row r="7136">
          <cell r="A7136">
            <v>39179</v>
          </cell>
          <cell r="B7136" t="str">
            <v>Bucha em aluminio, com rosca, de 2", para eletroduto</v>
          </cell>
          <cell r="C7136" t="str">
            <v xml:space="preserve">un    </v>
          </cell>
          <cell r="D7136" t="str">
            <v>3,11</v>
          </cell>
        </row>
        <row r="7137">
          <cell r="A7137">
            <v>39175</v>
          </cell>
          <cell r="B7137" t="str">
            <v>Bucha em aluminio, com rosca, de 3/4", para eletroduto</v>
          </cell>
          <cell r="C7137" t="str">
            <v xml:space="preserve">un    </v>
          </cell>
          <cell r="D7137" t="str">
            <v>0,71</v>
          </cell>
        </row>
        <row r="7138">
          <cell r="A7138">
            <v>39217</v>
          </cell>
          <cell r="B7138" t="str">
            <v>Bucha em aluminio, com rosca, de 3/8", para eletroduto</v>
          </cell>
          <cell r="C7138" t="str">
            <v xml:space="preserve">un    </v>
          </cell>
          <cell r="D7138" t="str">
            <v>0,55</v>
          </cell>
        </row>
        <row r="7139">
          <cell r="A7139">
            <v>39181</v>
          </cell>
          <cell r="B7139" t="str">
            <v>Bucha em aluminio, com rosca, de 3", para eletroduto</v>
          </cell>
          <cell r="C7139" t="str">
            <v xml:space="preserve">un    </v>
          </cell>
          <cell r="D7139" t="str">
            <v>4,71</v>
          </cell>
        </row>
        <row r="7140">
          <cell r="A7140">
            <v>39182</v>
          </cell>
          <cell r="B7140" t="str">
            <v>Bucha em aluminio, com rosca, de 4", para eletroduto</v>
          </cell>
          <cell r="C7140" t="str">
            <v xml:space="preserve">un    </v>
          </cell>
          <cell r="D7140" t="str">
            <v>6,62</v>
          </cell>
        </row>
        <row r="7141">
          <cell r="A7141">
            <v>12616</v>
          </cell>
          <cell r="B7141" t="str">
            <v>Cabeceira direita ou esquerda, pvc, para calha pluvial, diametro entre 119 e 170 mm, para drenagem predial</v>
          </cell>
          <cell r="C7141" t="str">
            <v xml:space="preserve">un    </v>
          </cell>
          <cell r="D7141" t="str">
            <v>5,46</v>
          </cell>
        </row>
        <row r="7142">
          <cell r="A7142">
            <v>1049</v>
          </cell>
          <cell r="B7142" t="str">
            <v>Cabecote para entrada de linha de alimentacao para eletroduto, em liga de aluminio com acabamento anti corrosivo, com fixacao por encaixe liso de 360 graus, de 1 1/2"</v>
          </cell>
          <cell r="C7142" t="str">
            <v xml:space="preserve">un    </v>
          </cell>
          <cell r="D7142" t="str">
            <v>5,54</v>
          </cell>
        </row>
        <row r="7143">
          <cell r="A7143">
            <v>1099</v>
          </cell>
          <cell r="B7143" t="str">
            <v>Cabecote para entrada de linha de alimentacao para eletroduto, em liga de aluminio com acabamento anti corrosivo, com fixacao por encaixe liso de 360 graus, de 1 1/4"</v>
          </cell>
          <cell r="C7143" t="str">
            <v xml:space="preserve">un    </v>
          </cell>
          <cell r="D7143" t="str">
            <v>4,24</v>
          </cell>
        </row>
        <row r="7144">
          <cell r="A7144">
            <v>39678</v>
          </cell>
          <cell r="B7144" t="str">
            <v>Cabecote para entrada de linha de alimentacao para eletroduto, em liga de aluminio com acabamento anti corrosivo, com fixacao por encaixe liso de 360 graus, de 1/2"</v>
          </cell>
          <cell r="C7144" t="str">
            <v xml:space="preserve">un    </v>
          </cell>
          <cell r="D7144" t="str">
            <v>1,71</v>
          </cell>
        </row>
        <row r="7145">
          <cell r="A7145">
            <v>1050</v>
          </cell>
          <cell r="B7145" t="str">
            <v>Cabecote para entrada de linha de alimentacao para eletroduto, em liga de aluminio com acabamento anti corrosivo, com fixacao por encaixe liso de 360 graus, de 1"</v>
          </cell>
          <cell r="C7145" t="str">
            <v xml:space="preserve">un    </v>
          </cell>
          <cell r="D7145" t="str">
            <v>2,90</v>
          </cell>
        </row>
        <row r="7146">
          <cell r="A7146">
            <v>1101</v>
          </cell>
          <cell r="B7146" t="str">
            <v>Cabecote para entrada de linha de alimentacao para eletroduto, em liga de aluminio com acabamento anti corrosivo, com fixacao por encaixe liso de 360 graus, de 2 1/2"</v>
          </cell>
          <cell r="C7146" t="str">
            <v xml:space="preserve">un    </v>
          </cell>
          <cell r="D7146" t="str">
            <v>18,28</v>
          </cell>
        </row>
        <row r="7147">
          <cell r="A7147">
            <v>1100</v>
          </cell>
          <cell r="B7147" t="str">
            <v>Cabecote para entrada de linha de alimentacao para eletroduto, em liga de aluminio com acabamento anti corrosivo, com fixacao por encaixe liso de 360 graus, de 2"</v>
          </cell>
          <cell r="C7147" t="str">
            <v xml:space="preserve">un    </v>
          </cell>
          <cell r="D7147" t="str">
            <v>9,43</v>
          </cell>
        </row>
        <row r="7148">
          <cell r="A7148">
            <v>39679</v>
          </cell>
          <cell r="B7148" t="str">
            <v>Cabecote para entrada de linha de alimentacao para eletroduto, em liga de aluminio com acabamento anti corrosivo, com fixacao por encaixe liso de 360 graus, de 3 1/2"</v>
          </cell>
          <cell r="C7148" t="str">
            <v xml:space="preserve">un    </v>
          </cell>
          <cell r="D7148" t="str">
            <v>36,44</v>
          </cell>
        </row>
        <row r="7149">
          <cell r="A7149">
            <v>1098</v>
          </cell>
          <cell r="B7149" t="str">
            <v>Cabecote para entrada de linha de alimentacao para eletroduto, em liga de aluminio com acabamento anti corrosivo, com fixacao por encaixe liso de 360 graus, de 3/4"</v>
          </cell>
          <cell r="C7149" t="str">
            <v xml:space="preserve">un    </v>
          </cell>
          <cell r="D7149" t="str">
            <v>2,26</v>
          </cell>
        </row>
        <row r="7150">
          <cell r="A7150">
            <v>1102</v>
          </cell>
          <cell r="B7150" t="str">
            <v>Cabecote para entrada de linha de alimentacao para eletroduto, em liga de aluminio com acabamento anti corrosivo, com fixacao por encaixe liso de 360 graus, de 3"</v>
          </cell>
          <cell r="C7150" t="str">
            <v xml:space="preserve">un    </v>
          </cell>
          <cell r="D7150" t="str">
            <v>27,27</v>
          </cell>
        </row>
        <row r="7151">
          <cell r="A7151">
            <v>1051</v>
          </cell>
          <cell r="B7151" t="str">
            <v>Cabecote para entrada de linha de alimentacao para eletroduto, em liga de aluminio com acabamento anti corrosivo, com fixacao por encaixe liso de 360 graus, de 4"</v>
          </cell>
          <cell r="C7151" t="str">
            <v xml:space="preserve">un    </v>
          </cell>
          <cell r="D7151" t="str">
            <v>39,63</v>
          </cell>
        </row>
        <row r="7152">
          <cell r="A7152">
            <v>37399</v>
          </cell>
          <cell r="B7152" t="str">
            <v>Cabide/gancho de banheiro simples em metal cromado</v>
          </cell>
          <cell r="C7152" t="str">
            <v xml:space="preserve">un    </v>
          </cell>
          <cell r="D7152" t="str">
            <v>29,79</v>
          </cell>
        </row>
        <row r="7153">
          <cell r="A7153">
            <v>42655</v>
          </cell>
          <cell r="B7153" t="str">
            <v>Cabo de aco galvanizado, diametro 9,53 mm (3/8"), com alma de fibra 6 x 25 f  (coletado caixa)</v>
          </cell>
          <cell r="C7153" t="str">
            <v xml:space="preserve">kg    </v>
          </cell>
          <cell r="D7153" t="str">
            <v>8,53</v>
          </cell>
        </row>
        <row r="7154">
          <cell r="A7154">
            <v>25004</v>
          </cell>
          <cell r="B7154" t="str">
            <v>Cabo de aluminio nu com alma de aco, bitola 1/0 awg</v>
          </cell>
          <cell r="C7154" t="str">
            <v xml:space="preserve">kg    </v>
          </cell>
          <cell r="D7154" t="str">
            <v>19,03</v>
          </cell>
        </row>
        <row r="7155">
          <cell r="A7155">
            <v>25002</v>
          </cell>
          <cell r="B7155" t="str">
            <v>Cabo de aluminio nu com alma de aco, bitola 2 awg</v>
          </cell>
          <cell r="C7155" t="str">
            <v xml:space="preserve">kg    </v>
          </cell>
          <cell r="D7155" t="str">
            <v>19,19</v>
          </cell>
        </row>
        <row r="7156">
          <cell r="A7156">
            <v>37409</v>
          </cell>
          <cell r="B7156" t="str">
            <v>Cabo de aluminio nu com alma de aco, bitola 2/0 awg</v>
          </cell>
          <cell r="C7156" t="str">
            <v xml:space="preserve">kg    </v>
          </cell>
          <cell r="D7156" t="str">
            <v>18,88</v>
          </cell>
        </row>
        <row r="7157">
          <cell r="A7157">
            <v>841</v>
          </cell>
          <cell r="B7157" t="str">
            <v>Cabo de aluminio nu com alma de aco, bitola 4 awg</v>
          </cell>
          <cell r="C7157" t="str">
            <v xml:space="preserve">kg    </v>
          </cell>
          <cell r="D7157" t="str">
            <v>19,50</v>
          </cell>
        </row>
        <row r="7158">
          <cell r="A7158">
            <v>25005</v>
          </cell>
          <cell r="B7158" t="str">
            <v>Cabo de aluminio nu sem alma de aco, bitola 1/0 awg</v>
          </cell>
          <cell r="C7158" t="str">
            <v xml:space="preserve">kg    </v>
          </cell>
          <cell r="D7158" t="str">
            <v>21,38</v>
          </cell>
        </row>
        <row r="7159">
          <cell r="A7159">
            <v>25003</v>
          </cell>
          <cell r="B7159" t="str">
            <v>Cabo de aluminio nu sem alma de aco, bitola 2 awg</v>
          </cell>
          <cell r="C7159" t="str">
            <v xml:space="preserve">kg    </v>
          </cell>
          <cell r="D7159" t="str">
            <v>22,84</v>
          </cell>
        </row>
        <row r="7160">
          <cell r="A7160">
            <v>37410</v>
          </cell>
          <cell r="B7160" t="str">
            <v>Cabo de aluminio nu sem alma de aco, bitola 2/0 awg</v>
          </cell>
          <cell r="C7160" t="str">
            <v xml:space="preserve">kg    </v>
          </cell>
          <cell r="D7160" t="str">
            <v>21,38</v>
          </cell>
        </row>
        <row r="7161">
          <cell r="A7161">
            <v>842</v>
          </cell>
          <cell r="B7161" t="str">
            <v>Cabo de aluminio nu sem alma de aco, bitola 4 awg</v>
          </cell>
          <cell r="C7161" t="str">
            <v xml:space="preserve">kg    </v>
          </cell>
          <cell r="D7161" t="str">
            <v>24,05</v>
          </cell>
        </row>
        <row r="7162">
          <cell r="A7162">
            <v>862</v>
          </cell>
          <cell r="B7162" t="str">
            <v>Cabo de cobre nu 10 mm2 meio-duro</v>
          </cell>
          <cell r="C7162" t="str">
            <v xml:space="preserve">m     </v>
          </cell>
          <cell r="D7162" t="str">
            <v>4,90</v>
          </cell>
        </row>
        <row r="7163">
          <cell r="A7163">
            <v>866</v>
          </cell>
          <cell r="B7163" t="str">
            <v>Cabo de cobre nu 120 mm2 meio-duro</v>
          </cell>
          <cell r="C7163" t="str">
            <v xml:space="preserve">m     </v>
          </cell>
          <cell r="D7163" t="str">
            <v>60,25</v>
          </cell>
        </row>
        <row r="7164">
          <cell r="A7164">
            <v>892</v>
          </cell>
          <cell r="B7164" t="str">
            <v>Cabo de cobre nu 150 mm2 meio-duro</v>
          </cell>
          <cell r="C7164" t="str">
            <v xml:space="preserve">m     </v>
          </cell>
          <cell r="D7164" t="str">
            <v>76,62</v>
          </cell>
        </row>
        <row r="7165">
          <cell r="A7165">
            <v>857</v>
          </cell>
          <cell r="B7165" t="str">
            <v>Cabo de cobre nu 16 mm2 meio-duro</v>
          </cell>
          <cell r="C7165" t="str">
            <v xml:space="preserve">m     </v>
          </cell>
          <cell r="D7165" t="str">
            <v>7,80</v>
          </cell>
        </row>
        <row r="7166">
          <cell r="A7166">
            <v>37404</v>
          </cell>
          <cell r="B7166" t="str">
            <v>Cabo de cobre nu 185 mm2 meio-duro</v>
          </cell>
          <cell r="C7166" t="str">
            <v xml:space="preserve">m     </v>
          </cell>
          <cell r="D7166" t="str">
            <v>92,13</v>
          </cell>
        </row>
        <row r="7167">
          <cell r="A7167">
            <v>868</v>
          </cell>
          <cell r="B7167" t="str">
            <v>Cabo de cobre nu 25 mm2 meio-duro</v>
          </cell>
          <cell r="C7167" t="str">
            <v xml:space="preserve">m     </v>
          </cell>
          <cell r="D7167" t="str">
            <v>12,04</v>
          </cell>
        </row>
        <row r="7168">
          <cell r="A7168">
            <v>870</v>
          </cell>
          <cell r="B7168" t="str">
            <v>Cabo de cobre nu 300 mm2 meio-duro</v>
          </cell>
          <cell r="C7168" t="str">
            <v xml:space="preserve">m     </v>
          </cell>
          <cell r="D7168" t="str">
            <v>158,76</v>
          </cell>
        </row>
        <row r="7169">
          <cell r="A7169">
            <v>863</v>
          </cell>
          <cell r="B7169" t="str">
            <v>Cabo de cobre nu 35 mm2 meio-duro</v>
          </cell>
          <cell r="C7169" t="str">
            <v xml:space="preserve">m     </v>
          </cell>
          <cell r="D7169" t="str">
            <v>16,64</v>
          </cell>
        </row>
        <row r="7170">
          <cell r="A7170">
            <v>867</v>
          </cell>
          <cell r="B7170" t="str">
            <v>Cabo de cobre nu 50 mm2 meio-duro</v>
          </cell>
          <cell r="C7170" t="str">
            <v xml:space="preserve">m     </v>
          </cell>
          <cell r="D7170" t="str">
            <v>23,18</v>
          </cell>
        </row>
        <row r="7171">
          <cell r="A7171">
            <v>891</v>
          </cell>
          <cell r="B7171" t="str">
            <v>Cabo de cobre nu 500 mm2 meio-duro</v>
          </cell>
          <cell r="C7171" t="str">
            <v xml:space="preserve">m     </v>
          </cell>
          <cell r="D7171" t="str">
            <v>266,63</v>
          </cell>
        </row>
        <row r="7172">
          <cell r="A7172">
            <v>864</v>
          </cell>
          <cell r="B7172" t="str">
            <v>Cabo de cobre nu 70 mm2 meio-duro</v>
          </cell>
          <cell r="C7172" t="str">
            <v xml:space="preserve">m     </v>
          </cell>
          <cell r="D7172" t="str">
            <v>32,65</v>
          </cell>
        </row>
        <row r="7173">
          <cell r="A7173">
            <v>865</v>
          </cell>
          <cell r="B7173" t="str">
            <v>Cabo de cobre nu 95 mm2 meio-duro</v>
          </cell>
          <cell r="C7173" t="str">
            <v xml:space="preserve">m     </v>
          </cell>
          <cell r="D7173" t="str">
            <v>45,99</v>
          </cell>
        </row>
        <row r="7174">
          <cell r="A7174">
            <v>1006</v>
          </cell>
          <cell r="B7174" t="str">
            <v>Cabo de cobre rigido, classe 2, isolacao em pvc, anti-chama bwf-b, 1 condutor, 450/750 v, diametro 120 mm2</v>
          </cell>
          <cell r="C7174" t="str">
            <v xml:space="preserve">m     </v>
          </cell>
          <cell r="D7174" t="str">
            <v>48,83</v>
          </cell>
        </row>
        <row r="7175">
          <cell r="A7175">
            <v>948</v>
          </cell>
          <cell r="B7175" t="str">
            <v>Cabo de cobre unipolar 10 mm2, blindado, isolacao 3,6/6 kv epr, cobertura em pvc</v>
          </cell>
          <cell r="C7175" t="str">
            <v xml:space="preserve">m     </v>
          </cell>
          <cell r="D7175" t="str">
            <v>23,21</v>
          </cell>
        </row>
        <row r="7176">
          <cell r="A7176">
            <v>947</v>
          </cell>
          <cell r="B7176" t="str">
            <v>Cabo de cobre unipolar 16 mm2, blindado, isolacao 3,6/6 kv epr, cobertura em pvc</v>
          </cell>
          <cell r="C7176" t="str">
            <v xml:space="preserve">m     </v>
          </cell>
          <cell r="D7176" t="str">
            <v>23,61</v>
          </cell>
        </row>
        <row r="7177">
          <cell r="A7177">
            <v>911</v>
          </cell>
          <cell r="B7177" t="str">
            <v>Cabo de cobre unipolar 16 mm2, blindado, isolacao 6/10 kv epr, cobertura em pvc</v>
          </cell>
          <cell r="C7177" t="str">
            <v xml:space="preserve">m     </v>
          </cell>
          <cell r="D7177" t="str">
            <v>34,33</v>
          </cell>
        </row>
        <row r="7178">
          <cell r="A7178">
            <v>925</v>
          </cell>
          <cell r="B7178" t="str">
            <v>Cabo de cobre unipolar 25 mm2, blindado, isolacao 3,6/6 kv epr, cobertura em pvc</v>
          </cell>
          <cell r="C7178" t="str">
            <v xml:space="preserve">m     </v>
          </cell>
          <cell r="D7178" t="str">
            <v>31,73</v>
          </cell>
        </row>
        <row r="7179">
          <cell r="A7179">
            <v>954</v>
          </cell>
          <cell r="B7179" t="str">
            <v>Cabo de cobre unipolar 25mm2, blindado, isolacao 6/10 kv epr, cobertura em pvc</v>
          </cell>
          <cell r="C7179" t="str">
            <v xml:space="preserve">m     </v>
          </cell>
          <cell r="D7179" t="str">
            <v>35,05</v>
          </cell>
        </row>
        <row r="7180">
          <cell r="A7180">
            <v>901</v>
          </cell>
          <cell r="B7180" t="str">
            <v>Cabo de cobre unipolar 35 mm2, blindado, isolacao 12/20 kv epr, cobertura em pvc</v>
          </cell>
          <cell r="C7180" t="str">
            <v xml:space="preserve">m     </v>
          </cell>
          <cell r="D7180" t="str">
            <v>37,52</v>
          </cell>
        </row>
        <row r="7181">
          <cell r="A7181">
            <v>926</v>
          </cell>
          <cell r="B7181" t="str">
            <v>Cabo de cobre unipolar 35 mm2, blindado, isolacao 3,6/6 kv epr, cobertura em pvc</v>
          </cell>
          <cell r="C7181" t="str">
            <v xml:space="preserve">m     </v>
          </cell>
          <cell r="D7181" t="str">
            <v>39,65</v>
          </cell>
        </row>
        <row r="7182">
          <cell r="A7182">
            <v>912</v>
          </cell>
          <cell r="B7182" t="str">
            <v>Cabo de cobre unipolar 35 mm2, blindado, isolacao 6/10 kv epr, cobertura em pvc</v>
          </cell>
          <cell r="C7182" t="str">
            <v xml:space="preserve">m     </v>
          </cell>
          <cell r="D7182" t="str">
            <v>39,89</v>
          </cell>
        </row>
        <row r="7183">
          <cell r="A7183">
            <v>955</v>
          </cell>
          <cell r="B7183" t="str">
            <v>Cabo de cobre unipolar 50 mm2, blindado, isolacao 12/20 kv epr, cobertura em pvc</v>
          </cell>
          <cell r="C7183" t="str">
            <v xml:space="preserve">m     </v>
          </cell>
          <cell r="D7183" t="str">
            <v>47,62</v>
          </cell>
        </row>
        <row r="7184">
          <cell r="A7184">
            <v>946</v>
          </cell>
          <cell r="B7184" t="str">
            <v>Cabo de cobre unipolar 50 mm2, blindado, isolacao 3,6/6 kv epr, cobertura em pvc</v>
          </cell>
          <cell r="C7184" t="str">
            <v xml:space="preserve">m     </v>
          </cell>
          <cell r="D7184" t="str">
            <v>53,53</v>
          </cell>
        </row>
        <row r="7185">
          <cell r="A7185">
            <v>953</v>
          </cell>
          <cell r="B7185" t="str">
            <v>Cabo de cobre unipolar 50 mm2, blindado, isolacao 6/10 kv epr, cobertura em pvc</v>
          </cell>
          <cell r="C7185" t="str">
            <v xml:space="preserve">m     </v>
          </cell>
          <cell r="D7185" t="str">
            <v>48,72</v>
          </cell>
        </row>
        <row r="7186">
          <cell r="A7186">
            <v>902</v>
          </cell>
          <cell r="B7186" t="str">
            <v>Cabo de cobre unipolar 70 mm2, blindado, isolacao 12/20 kv epr, cobertura em pvc</v>
          </cell>
          <cell r="C7186" t="str">
            <v xml:space="preserve">m     </v>
          </cell>
          <cell r="D7186" t="str">
            <v>59,22</v>
          </cell>
        </row>
        <row r="7187">
          <cell r="A7187">
            <v>927</v>
          </cell>
          <cell r="B7187" t="str">
            <v>Cabo de cobre unipolar 70 mm2, blindado, isolacao 3,6/6 kv epr, cobertura em pvc</v>
          </cell>
          <cell r="C7187" t="str">
            <v xml:space="preserve">m     </v>
          </cell>
          <cell r="D7187" t="str">
            <v>57,40</v>
          </cell>
        </row>
        <row r="7188">
          <cell r="A7188">
            <v>913</v>
          </cell>
          <cell r="B7188" t="str">
            <v>Cabo de cobre unipolar 70 mm2, blindado, isolacao 6/10 kv epr, cobertura em pvc</v>
          </cell>
          <cell r="C7188" t="str">
            <v xml:space="preserve">m     </v>
          </cell>
          <cell r="D7188" t="str">
            <v>64,07</v>
          </cell>
        </row>
        <row r="7189">
          <cell r="A7189">
            <v>903</v>
          </cell>
          <cell r="B7189" t="str">
            <v>Cabo de cobre unipolar 95 mm2, blindado, isolacao 12/20 kv epr, cobertura em pvc</v>
          </cell>
          <cell r="C7189" t="str">
            <v xml:space="preserve">m     </v>
          </cell>
          <cell r="D7189" t="str">
            <v>72,51</v>
          </cell>
        </row>
        <row r="7190">
          <cell r="A7190">
            <v>945</v>
          </cell>
          <cell r="B7190" t="str">
            <v>Cabo de cobre unipolar 95 mm2, blindado, isolacao 3,6/6 kv epr, cobertura em pvc</v>
          </cell>
          <cell r="C7190" t="str">
            <v xml:space="preserve">m     </v>
          </cell>
          <cell r="D7190" t="str">
            <v>76,70</v>
          </cell>
        </row>
        <row r="7191">
          <cell r="A7191">
            <v>914</v>
          </cell>
          <cell r="B7191" t="str">
            <v>Cabo de cobre unipolar 95 mm2, blindado, isolacao 6/10 kv epr, cobertura em pvc</v>
          </cell>
          <cell r="C7191" t="str">
            <v xml:space="preserve">m     </v>
          </cell>
          <cell r="D7191" t="str">
            <v>78,58</v>
          </cell>
        </row>
        <row r="7192">
          <cell r="A7192">
            <v>993</v>
          </cell>
          <cell r="B7192" t="str">
            <v>Cabo de cobre, flexivel, classe 4 ou 5, isolacao em pvc/a, antichama bwf-b, cobertura pvc-st1, antichama bwf-b, 1 condutor, 0,6/1 kv, secao nominal 1,5 mm2</v>
          </cell>
          <cell r="C7192" t="str">
            <v xml:space="preserve">m     </v>
          </cell>
          <cell r="D7192" t="str">
            <v>1,05</v>
          </cell>
        </row>
        <row r="7193">
          <cell r="A7193">
            <v>1020</v>
          </cell>
          <cell r="B7193" t="str">
            <v>Cabo de cobre, flexivel, classe 4 ou 5, isolacao em pvc/a, antichama bwf-b, cobertura pvc-st1, antichama bwf-b, 1 condutor, 0,6/1 kv, secao nominal 10 mm2</v>
          </cell>
          <cell r="C7193" t="str">
            <v xml:space="preserve">m     </v>
          </cell>
          <cell r="D7193" t="str">
            <v>4,57</v>
          </cell>
        </row>
        <row r="7194">
          <cell r="A7194">
            <v>1017</v>
          </cell>
          <cell r="B7194" t="str">
            <v>Cabo de cobre, flexivel, classe 4 ou 5, isolacao em pvc/a, antichama bwf-b, cobertura pvc-st1, antichama bwf-b, 1 condutor, 0,6/1 kv, secao nominal 120 mm2</v>
          </cell>
          <cell r="C7194" t="str">
            <v xml:space="preserve">m     </v>
          </cell>
          <cell r="D7194" t="str">
            <v>50,30</v>
          </cell>
        </row>
        <row r="7195">
          <cell r="A7195">
            <v>999</v>
          </cell>
          <cell r="B7195" t="str">
            <v>Cabo de cobre, flexivel, classe 4 ou 5, isolacao em pvc/a, antichama bwf-b, cobertura pvc-st1, antichama bwf-b, 1 condutor, 0,6/1 kv, secao nominal 150 mm2</v>
          </cell>
          <cell r="C7195" t="str">
            <v xml:space="preserve">m     </v>
          </cell>
          <cell r="D7195" t="str">
            <v>62,33</v>
          </cell>
        </row>
        <row r="7196">
          <cell r="A7196">
            <v>995</v>
          </cell>
          <cell r="B7196" t="str">
            <v>Cabo de cobre, flexivel, classe 4 ou 5, isolacao em pvc/a, antichama bwf-b, cobertura pvc-st1, antichama bwf-b, 1 condutor, 0,6/1 kv, secao nominal 16 mm2</v>
          </cell>
          <cell r="C7196" t="str">
            <v xml:space="preserve">m     </v>
          </cell>
          <cell r="D7196" t="str">
            <v>7,02</v>
          </cell>
        </row>
        <row r="7197">
          <cell r="A7197">
            <v>1000</v>
          </cell>
          <cell r="B7197" t="str">
            <v>Cabo de cobre, flexivel, classe 4 ou 5, isolacao em pvc/a, antichama bwf-b, cobertura pvc-st1, antichama bwf-b, 1 condutor, 0,6/1 kv, secao nominal 185 mm2</v>
          </cell>
          <cell r="C7197" t="str">
            <v xml:space="preserve">m     </v>
          </cell>
          <cell r="D7197" t="str">
            <v>76,40</v>
          </cell>
        </row>
        <row r="7198">
          <cell r="A7198">
            <v>1022</v>
          </cell>
          <cell r="B7198" t="str">
            <v>Cabo de cobre, flexivel, classe 4 ou 5, isolacao em pvc/a, antichama bwf-b, cobertura pvc-st1, antichama bwf-b, 1 condutor, 0,6/1 kv, secao nominal 2,5 mm2</v>
          </cell>
          <cell r="C7198" t="str">
            <v xml:space="preserve">m     </v>
          </cell>
          <cell r="D7198" t="str">
            <v>1,46</v>
          </cell>
        </row>
        <row r="7199">
          <cell r="A7199">
            <v>1015</v>
          </cell>
          <cell r="B7199" t="str">
            <v>Cabo de cobre, flexivel, classe 4 ou 5, isolacao em pvc/a, antichama bwf-b, cobertura pvc-st1, antichama bwf-b, 1 condutor, 0,6/1 kv, secao nominal 240 mm2</v>
          </cell>
          <cell r="C7199" t="str">
            <v xml:space="preserve">m     </v>
          </cell>
          <cell r="D7199" t="str">
            <v>100,61</v>
          </cell>
        </row>
        <row r="7200">
          <cell r="A7200">
            <v>996</v>
          </cell>
          <cell r="B7200" t="str">
            <v>Cabo de cobre, flexivel, classe 4 ou 5, isolacao em pvc/a, antichama bwf-b, cobertura pvc-st1, antichama bwf-b, 1 condutor, 0,6/1 kv, secao nominal 25 mm2</v>
          </cell>
          <cell r="C7200" t="str">
            <v xml:space="preserve">m     </v>
          </cell>
          <cell r="D7200" t="str">
            <v>10,69</v>
          </cell>
        </row>
        <row r="7201">
          <cell r="A7201">
            <v>1001</v>
          </cell>
          <cell r="B7201" t="str">
            <v>Cabo de cobre, flexivel, classe 4 ou 5, isolacao em pvc/a, antichama bwf-b, cobertura pvc-st1, antichama bwf-b, 1 condutor, 0,6/1 kv, secao nominal 300 mm2</v>
          </cell>
          <cell r="C7201" t="str">
            <v xml:space="preserve">m     </v>
          </cell>
          <cell r="D7201" t="str">
            <v>125,90</v>
          </cell>
        </row>
        <row r="7202">
          <cell r="A7202">
            <v>1019</v>
          </cell>
          <cell r="B7202" t="str">
            <v>Cabo de cobre, flexivel, classe 4 ou 5, isolacao em pvc/a, antichama bwf-b, cobertura pvc-st1, antichama bwf-b, 1 condutor, 0,6/1 kv, secao nominal 35 mm2</v>
          </cell>
          <cell r="C7202" t="str">
            <v xml:space="preserve">m     </v>
          </cell>
          <cell r="D7202" t="str">
            <v>14,73</v>
          </cell>
        </row>
        <row r="7203">
          <cell r="A7203">
            <v>1021</v>
          </cell>
          <cell r="B7203" t="str">
            <v>Cabo de cobre, flexivel, classe 4 ou 5, isolacao em pvc/a, antichama bwf-b, cobertura pvc-st1, antichama bwf-b, 1 condutor, 0,6/1 kv, secao nominal 4 mm2</v>
          </cell>
          <cell r="C7203" t="str">
            <v xml:space="preserve">m     </v>
          </cell>
          <cell r="D7203" t="str">
            <v>2,09</v>
          </cell>
        </row>
        <row r="7204">
          <cell r="A7204">
            <v>39249</v>
          </cell>
          <cell r="B7204" t="str">
            <v>Cabo de cobre, flexivel, classe 4 ou 5, isolacao em pvc/a, antichama bwf-b, cobertura pvc-st1, antichama bwf-b, 1 condutor, 0,6/1 kv, secao nominal 400 mm2</v>
          </cell>
          <cell r="C7204" t="str">
            <v xml:space="preserve">m     </v>
          </cell>
          <cell r="D7204" t="str">
            <v>164,24</v>
          </cell>
        </row>
        <row r="7205">
          <cell r="A7205">
            <v>1018</v>
          </cell>
          <cell r="B7205" t="str">
            <v>Cabo de cobre, flexivel, classe 4 ou 5, isolacao em pvc/a, antichama bwf-b, cobertura pvc-st1, antichama bwf-b, 1 condutor, 0,6/1 kv, secao nominal 50 mm2</v>
          </cell>
          <cell r="C7205" t="str">
            <v xml:space="preserve">m     </v>
          </cell>
          <cell r="D7205" t="str">
            <v>21,00</v>
          </cell>
        </row>
        <row r="7206">
          <cell r="A7206">
            <v>39250</v>
          </cell>
          <cell r="B7206" t="str">
            <v>Cabo de cobre, flexivel, classe 4 ou 5, isolacao em pvc/a, antichama bwf-b, cobertura pvc-st1, antichama bwf-b, 1 condutor, 0,6/1 kv, secao nominal 500 mm2</v>
          </cell>
          <cell r="C7206" t="str">
            <v xml:space="preserve">m     </v>
          </cell>
          <cell r="D7206" t="str">
            <v>210,99</v>
          </cell>
        </row>
        <row r="7207">
          <cell r="A7207">
            <v>994</v>
          </cell>
          <cell r="B7207" t="str">
            <v>Cabo de cobre, flexivel, classe 4 ou 5, isolacao em pvc/a, antichama bwf-b, cobertura pvc-st1, antichama bwf-b, 1 condutor, 0,6/1 kv, secao nominal 6 mm2</v>
          </cell>
          <cell r="C7207" t="str">
            <v xml:space="preserve">m     </v>
          </cell>
          <cell r="D7207" t="str">
            <v>2,85</v>
          </cell>
        </row>
        <row r="7208">
          <cell r="A7208">
            <v>977</v>
          </cell>
          <cell r="B7208" t="str">
            <v>Cabo de cobre, flexivel, classe 4 ou 5, isolacao em pvc/a, antichama bwf-b, cobertura pvc-st1, antichama bwf-b, 1 condutor, 0,6/1 kv, secao nominal 70 mm2</v>
          </cell>
          <cell r="C7208" t="str">
            <v xml:space="preserve">m     </v>
          </cell>
          <cell r="D7208" t="str">
            <v>29,09</v>
          </cell>
        </row>
        <row r="7209">
          <cell r="A7209">
            <v>998</v>
          </cell>
          <cell r="B7209" t="str">
            <v>Cabo de cobre, flexivel, classe 4 ou 5, isolacao em pvc/a, antichama bwf-b, cobertura pvc-st1, antichama bwf-b, 1 condutor, 0,6/1 kv, secao nominal 95 mm2</v>
          </cell>
          <cell r="C7209" t="str">
            <v xml:space="preserve">m     </v>
          </cell>
          <cell r="D7209" t="str">
            <v>38,64</v>
          </cell>
        </row>
        <row r="7210">
          <cell r="A7210">
            <v>39251</v>
          </cell>
          <cell r="B7210" t="str">
            <v>Cabo de cobre, flexivel, classe 4 ou 5, isolacao em pvc/a, antichama bwf-b, 1 condutor, 450/750 v, secao nominal 0,5 mm2</v>
          </cell>
          <cell r="C7210" t="str">
            <v xml:space="preserve">m     </v>
          </cell>
          <cell r="D7210" t="str">
            <v>0,28</v>
          </cell>
        </row>
        <row r="7211">
          <cell r="A7211">
            <v>1011</v>
          </cell>
          <cell r="B7211" t="str">
            <v>Cabo de cobre, flexivel, classe 4 ou 5, isolacao em pvc/a, antichama bwf-b, 1 condutor, 450/750 v, secao nominal 0,75 mm2</v>
          </cell>
          <cell r="C7211" t="str">
            <v xml:space="preserve">m     </v>
          </cell>
          <cell r="D7211" t="str">
            <v>0,39</v>
          </cell>
        </row>
        <row r="7212">
          <cell r="A7212">
            <v>39252</v>
          </cell>
          <cell r="B7212" t="str">
            <v>Cabo de cobre, flexivel, classe 4 ou 5, isolacao em pvc/a, antichama bwf-b, 1 condutor, 450/750 v, secao nominal 1,0 mm2</v>
          </cell>
          <cell r="C7212" t="str">
            <v xml:space="preserve">m     </v>
          </cell>
          <cell r="D7212" t="str">
            <v>0,46</v>
          </cell>
        </row>
        <row r="7213">
          <cell r="A7213">
            <v>1013</v>
          </cell>
          <cell r="B7213" t="str">
            <v>Cabo de cobre, flexivel, classe 4 ou 5, isolacao em pvc/a, antichama bwf-b, 1 condutor, 450/750 v, secao nominal 1,5 mm2</v>
          </cell>
          <cell r="C7213" t="str">
            <v xml:space="preserve">m     </v>
          </cell>
          <cell r="D7213" t="str">
            <v>0,61</v>
          </cell>
        </row>
        <row r="7214">
          <cell r="A7214">
            <v>980</v>
          </cell>
          <cell r="B7214" t="str">
            <v>Cabo de cobre, flexivel, classe 4 ou 5, isolacao em pvc/a, antichama bwf-b, 1 condutor, 450/750 v, secao nominal 10 mm2</v>
          </cell>
          <cell r="C7214" t="str">
            <v xml:space="preserve">m     </v>
          </cell>
          <cell r="D7214" t="str">
            <v>4,20</v>
          </cell>
        </row>
        <row r="7215">
          <cell r="A7215">
            <v>39237</v>
          </cell>
          <cell r="B7215" t="str">
            <v>Cabo de cobre, flexivel, classe 4 ou 5, isolacao em pvc/a, antichama bwf-b, 1 condutor, 450/750 v, secao nominal 120 mm2</v>
          </cell>
          <cell r="C7215" t="str">
            <v xml:space="preserve">m     </v>
          </cell>
          <cell r="D7215" t="str">
            <v>49,77</v>
          </cell>
        </row>
        <row r="7216">
          <cell r="A7216">
            <v>39238</v>
          </cell>
          <cell r="B7216" t="str">
            <v>Cabo de cobre, flexivel, classe 4 ou 5, isolacao em pvc/a, antichama bwf-b, 1 condutor, 450/750 v, secao nominal 150 mm2</v>
          </cell>
          <cell r="C7216" t="str">
            <v xml:space="preserve">m     </v>
          </cell>
          <cell r="D7216" t="str">
            <v>62,14</v>
          </cell>
        </row>
        <row r="7217">
          <cell r="A7217">
            <v>979</v>
          </cell>
          <cell r="B7217" t="str">
            <v>Cabo de cobre, flexivel, classe 4 ou 5, isolacao em pvc/a, antichama bwf-b, 1 condutor, 450/750 v, secao nominal 16 mm2</v>
          </cell>
          <cell r="C7217" t="str">
            <v xml:space="preserve">m     </v>
          </cell>
          <cell r="D7217" t="str">
            <v>6,47</v>
          </cell>
        </row>
        <row r="7218">
          <cell r="A7218">
            <v>39239</v>
          </cell>
          <cell r="B7218" t="str">
            <v>Cabo de cobre, flexivel, classe 4 ou 5, isolacao em pvc/a, antichama bwf-b, 1 condutor, 450/750 v, secao nominal 185 mm2</v>
          </cell>
          <cell r="C7218" t="str">
            <v xml:space="preserve">m     </v>
          </cell>
          <cell r="D7218" t="str">
            <v>75,63</v>
          </cell>
        </row>
        <row r="7219">
          <cell r="A7219">
            <v>1014</v>
          </cell>
          <cell r="B7219" t="str">
            <v>Cabo de cobre, flexivel, classe 4 ou 5, isolacao em pvc/a, antichama bwf-b, 1 condutor, 450/750 v, secao nominal 2,5 mm2</v>
          </cell>
          <cell r="C7219" t="str">
            <v xml:space="preserve">m     </v>
          </cell>
          <cell r="D7219" t="str">
            <v>0,98</v>
          </cell>
        </row>
        <row r="7220">
          <cell r="A7220">
            <v>39240</v>
          </cell>
          <cell r="B7220" t="str">
            <v>Cabo de cobre, flexivel, classe 4 ou 5, isolacao em pvc/a, antichama bwf-b, 1 condutor, 450/750 v, secao nominal 240 mm2</v>
          </cell>
          <cell r="C7220" t="str">
            <v xml:space="preserve">m     </v>
          </cell>
          <cell r="D7220" t="str">
            <v>99,96</v>
          </cell>
        </row>
        <row r="7221">
          <cell r="A7221">
            <v>39232</v>
          </cell>
          <cell r="B7221" t="str">
            <v>Cabo de cobre, flexivel, classe 4 ou 5, isolacao em pvc/a, antichama bwf-b, 1 condutor, 450/750 v, secao nominal 25 mm2</v>
          </cell>
          <cell r="C7221" t="str">
            <v xml:space="preserve">m     </v>
          </cell>
          <cell r="D7221" t="str">
            <v>10,38</v>
          </cell>
        </row>
        <row r="7222">
          <cell r="A7222">
            <v>39233</v>
          </cell>
          <cell r="B7222" t="str">
            <v>Cabo de cobre, flexivel, classe 4 ou 5, isolacao em pvc/a, antichama bwf-b, 1 condutor, 450/750 v, secao nominal 35 mm2</v>
          </cell>
          <cell r="C7222" t="str">
            <v xml:space="preserve">m     </v>
          </cell>
          <cell r="D7222" t="str">
            <v>14,27</v>
          </cell>
        </row>
        <row r="7223">
          <cell r="A7223">
            <v>981</v>
          </cell>
          <cell r="B7223" t="str">
            <v>Cabo de cobre, flexivel, classe 4 ou 5, isolacao em pvc/a, antichama bwf-b, 1 condutor, 450/750 v, secao nominal 4 mm2</v>
          </cell>
          <cell r="C7223" t="str">
            <v xml:space="preserve">m     </v>
          </cell>
          <cell r="D7223" t="str">
            <v>1,75</v>
          </cell>
        </row>
        <row r="7224">
          <cell r="A7224">
            <v>39234</v>
          </cell>
          <cell r="B7224" t="str">
            <v>Cabo de cobre, flexivel, classe 4 ou 5, isolacao em pvc/a, antichama bwf-b, 1 condutor, 450/750 v, secao nominal 50 mm2</v>
          </cell>
          <cell r="C7224" t="str">
            <v xml:space="preserve">m     </v>
          </cell>
          <cell r="D7224" t="str">
            <v>20,94</v>
          </cell>
        </row>
        <row r="7225">
          <cell r="A7225">
            <v>982</v>
          </cell>
          <cell r="B7225" t="str">
            <v>Cabo de cobre, flexivel, classe 4 ou 5, isolacao em pvc/a, antichama bwf-b, 1 condutor, 450/750 v, secao nominal 6 mm2</v>
          </cell>
          <cell r="C7225" t="str">
            <v xml:space="preserve">m     </v>
          </cell>
          <cell r="D7225" t="str">
            <v>2,45</v>
          </cell>
        </row>
        <row r="7226">
          <cell r="A7226">
            <v>39235</v>
          </cell>
          <cell r="B7226" t="str">
            <v>Cabo de cobre, flexivel, classe 4 ou 5, isolacao em pvc/a, antichama bwf-b, 1 condutor, 450/750 v, secao nominal 70 mm2</v>
          </cell>
          <cell r="C7226" t="str">
            <v xml:space="preserve">m     </v>
          </cell>
          <cell r="D7226" t="str">
            <v>29,45</v>
          </cell>
        </row>
        <row r="7227">
          <cell r="A7227">
            <v>39236</v>
          </cell>
          <cell r="B7227" t="str">
            <v>Cabo de cobre, flexivel, classe 4 ou 5, isolacao em pvc/a, antichama bwf-b, 1 condutor, 450/750 v, secao nominal 95 mm2</v>
          </cell>
          <cell r="C7227" t="str">
            <v xml:space="preserve">m     </v>
          </cell>
          <cell r="D7227" t="str">
            <v>38,61</v>
          </cell>
        </row>
        <row r="7228">
          <cell r="A7228">
            <v>876</v>
          </cell>
          <cell r="B7228" t="str">
            <v>Cabo de cobre, rigido, classe 2, compactado, blindado, isolacao em epr ou xlpe, cobertura antichama em pvc, pead ou hffr, 1 condutor, 20/35 kv, secao nominal 120 mm2</v>
          </cell>
          <cell r="C7228" t="str">
            <v xml:space="preserve">m     </v>
          </cell>
          <cell r="D7228" t="str">
            <v>99,68</v>
          </cell>
        </row>
        <row r="7229">
          <cell r="A7229">
            <v>877</v>
          </cell>
          <cell r="B7229" t="str">
            <v>Cabo de cobre, rigido, classe 2, compactado, blindado, isolacao em epr ou xlpe, cobertura antichama em pvc, pead ou hffr, 1 condutor, 20/35 kv, secao nominal 150 mm2</v>
          </cell>
          <cell r="C7229" t="str">
            <v xml:space="preserve">m     </v>
          </cell>
          <cell r="D7229" t="str">
            <v>117,18</v>
          </cell>
        </row>
        <row r="7230">
          <cell r="A7230">
            <v>882</v>
          </cell>
          <cell r="B7230" t="str">
            <v>Cabo de cobre, rigido, classe 2, compactado, blindado, isolacao em epr ou xlpe, cobertura antichama em pvc, pead ou hffr, 1 condutor, 20/35 kv, secao nominal 185 mm2</v>
          </cell>
          <cell r="C7230" t="str">
            <v xml:space="preserve">m     </v>
          </cell>
          <cell r="D7230" t="str">
            <v>127,69</v>
          </cell>
        </row>
        <row r="7231">
          <cell r="A7231">
            <v>878</v>
          </cell>
          <cell r="B7231" t="str">
            <v>Cabo de cobre, rigido, classe 2, compactado, blindado, isolacao em epr ou xlpe, cobertura antichama em pvc, pead ou hffr, 1 condutor, 20/35 kv, secao nominal 240 mm2</v>
          </cell>
          <cell r="C7231" t="str">
            <v xml:space="preserve">m     </v>
          </cell>
          <cell r="D7231" t="str">
            <v>158,75</v>
          </cell>
        </row>
        <row r="7232">
          <cell r="A7232">
            <v>879</v>
          </cell>
          <cell r="B7232" t="str">
            <v>Cabo de cobre, rigido, classe 2, compactado, blindado, isolacao em epr ou xlpe, cobertura antichama em pvc, pead ou hffr, 1 condutor, 20/35 kv, secao nominal 300 mm2</v>
          </cell>
          <cell r="C7232" t="str">
            <v xml:space="preserve">m     </v>
          </cell>
          <cell r="D7232" t="str">
            <v>187,11</v>
          </cell>
        </row>
        <row r="7233">
          <cell r="A7233">
            <v>880</v>
          </cell>
          <cell r="B7233" t="str">
            <v>Cabo de cobre, rigido, classe 2, compactado, blindado, isolacao em epr ou xlpe, cobertura antichama em pvc, pead ou hffr, 1 condutor, 20/35 kv, secao nominal 400 mm2</v>
          </cell>
          <cell r="C7233" t="str">
            <v xml:space="preserve">m     </v>
          </cell>
          <cell r="D7233" t="str">
            <v>220,16</v>
          </cell>
        </row>
        <row r="7234">
          <cell r="A7234">
            <v>873</v>
          </cell>
          <cell r="B7234" t="str">
            <v>Cabo de cobre, rigido, classe 2, compactado, blindado, isolacao em epr ou xlpe, cobertura antichama em pvc, pead ou hffr, 1 condutor, 20/35 kv, secao nominal 50 mm2</v>
          </cell>
          <cell r="C7234" t="str">
            <v xml:space="preserve">m     </v>
          </cell>
          <cell r="D7234" t="str">
            <v>66,94</v>
          </cell>
        </row>
        <row r="7235">
          <cell r="A7235">
            <v>881</v>
          </cell>
          <cell r="B7235" t="str">
            <v>Cabo de cobre, rigido, classe 2, compactado, blindado, isolacao em epr ou xlpe, cobertura antichama em pvc, pead ou hffr, 1 condutor, 20/35 kv, secao nominal 500 mm2</v>
          </cell>
          <cell r="C7235" t="str">
            <v xml:space="preserve">m     </v>
          </cell>
          <cell r="D7235" t="str">
            <v>300,92</v>
          </cell>
        </row>
        <row r="7236">
          <cell r="A7236">
            <v>874</v>
          </cell>
          <cell r="B7236" t="str">
            <v>Cabo de cobre, rigido, classe 2, compactado, blindado, isolacao em epr ou xlpe, cobertura antichama em pvc, pead ou hffr, 1 condutor, 20/35 kv, secao nominal 70 mm2</v>
          </cell>
          <cell r="C7236" t="str">
            <v xml:space="preserve">m     </v>
          </cell>
          <cell r="D7236" t="str">
            <v>79,44</v>
          </cell>
        </row>
        <row r="7237">
          <cell r="A7237">
            <v>875</v>
          </cell>
          <cell r="B7237" t="str">
            <v>Cabo de cobre, rigido, classe 2, compactado, blindado, isolacao em epr ou xlpe, cobertura antichama em pvc, pead ou hffr, 1 condutor, 20/35 kv, secao nominal 95 mm2</v>
          </cell>
          <cell r="C7237" t="str">
            <v xml:space="preserve">m     </v>
          </cell>
          <cell r="D7237" t="str">
            <v>94,78</v>
          </cell>
        </row>
        <row r="7238">
          <cell r="A7238">
            <v>983</v>
          </cell>
          <cell r="B7238" t="str">
            <v>Cabo de cobre, rigido, classe 2, isolacao em pvc/a, antichama bwf-b, 1 condutor, 450/750 v, secao nominal 1,5 mm2</v>
          </cell>
          <cell r="C7238" t="str">
            <v xml:space="preserve">m     </v>
          </cell>
          <cell r="D7238" t="str">
            <v>0,59</v>
          </cell>
        </row>
        <row r="7239">
          <cell r="A7239">
            <v>985</v>
          </cell>
          <cell r="B7239" t="str">
            <v>Cabo de cobre, rigido, classe 2, isolacao em pvc/a, antichama bwf-b, 1 condutor, 450/750 v, secao nominal 10 mm2</v>
          </cell>
          <cell r="C7239" t="str">
            <v xml:space="preserve">m     </v>
          </cell>
          <cell r="D7239" t="str">
            <v>4,45</v>
          </cell>
        </row>
        <row r="7240">
          <cell r="A7240">
            <v>990</v>
          </cell>
          <cell r="B7240" t="str">
            <v>Cabo de cobre, rigido, classe 2, isolacao em pvc/a, antichama bwf-b, 1 condutor, 450/750 v, secao nominal 150 mm2</v>
          </cell>
          <cell r="C7240" t="str">
            <v xml:space="preserve">m     </v>
          </cell>
          <cell r="D7240" t="str">
            <v>60,93</v>
          </cell>
        </row>
        <row r="7241">
          <cell r="A7241">
            <v>39241</v>
          </cell>
          <cell r="B7241" t="str">
            <v>Cabo de cobre, rigido, classe 2, isolacao em pvc/a, antichama bwf-b, 1 condutor, 450/750 v, secao nominal 16 mm2</v>
          </cell>
          <cell r="C7241" t="str">
            <v xml:space="preserve">m     </v>
          </cell>
          <cell r="D7241" t="str">
            <v>6,96</v>
          </cell>
        </row>
        <row r="7242">
          <cell r="A7242">
            <v>1005</v>
          </cell>
          <cell r="B7242" t="str">
            <v>Cabo de cobre, rigido, classe 2, isolacao em pvc/a, antichama bwf-b, 1 condutor, 450/750 v, secao nominal 185 mm2</v>
          </cell>
          <cell r="C7242" t="str">
            <v xml:space="preserve">m     </v>
          </cell>
          <cell r="D7242" t="str">
            <v>74,79</v>
          </cell>
        </row>
        <row r="7243">
          <cell r="A7243">
            <v>984</v>
          </cell>
          <cell r="B7243" t="str">
            <v>Cabo de cobre, rigido, classe 2, isolacao em pvc/a, antichama bwf-b, 1 condutor, 450/750 v, secao nominal 2,5 mm2</v>
          </cell>
          <cell r="C7243" t="str">
            <v xml:space="preserve">m     </v>
          </cell>
          <cell r="D7243" t="str">
            <v>1,53</v>
          </cell>
        </row>
        <row r="7244">
          <cell r="A7244">
            <v>991</v>
          </cell>
          <cell r="B7244" t="str">
            <v>Cabo de cobre, rigido, classe 2, isolacao em pvc/a, antichama bwf-b, 1 condutor, 450/750 v, secao nominal 240 mm2</v>
          </cell>
          <cell r="C7244" t="str">
            <v xml:space="preserve">m     </v>
          </cell>
          <cell r="D7244" t="str">
            <v>98,82</v>
          </cell>
        </row>
        <row r="7245">
          <cell r="A7245">
            <v>986</v>
          </cell>
          <cell r="B7245" t="str">
            <v>Cabo de cobre, rigido, classe 2, isolacao em pvc/a, antichama bwf-b, 1 condutor, 450/750 v, secao nominal 25 mm2</v>
          </cell>
          <cell r="C7245" t="str">
            <v xml:space="preserve">m     </v>
          </cell>
          <cell r="D7245" t="str">
            <v>10,64</v>
          </cell>
        </row>
        <row r="7246">
          <cell r="A7246">
            <v>1024</v>
          </cell>
          <cell r="B7246" t="str">
            <v>Cabo de cobre, rigido, classe 2, isolacao em pvc/a, antichama bwf-b, 1 condutor, 450/750 v, secao nominal 300 mm2</v>
          </cell>
          <cell r="C7246" t="str">
            <v xml:space="preserve">m     </v>
          </cell>
          <cell r="D7246" t="str">
            <v>122,31</v>
          </cell>
        </row>
        <row r="7247">
          <cell r="A7247">
            <v>987</v>
          </cell>
          <cell r="B7247" t="str">
            <v>Cabo de cobre, rigido, classe 2, isolacao em pvc/a, antichama bwf-b, 1 condutor, 450/750 v, secao nominal 35 mm2</v>
          </cell>
          <cell r="C7247" t="str">
            <v xml:space="preserve">m     </v>
          </cell>
          <cell r="D7247" t="str">
            <v>14,46</v>
          </cell>
        </row>
        <row r="7248">
          <cell r="A7248">
            <v>1003</v>
          </cell>
          <cell r="B7248" t="str">
            <v>Cabo de cobre, rigido, classe 2, isolacao em pvc/a, antichama bwf-b, 1 condutor, 450/750 v, secao nominal 4 mm2</v>
          </cell>
          <cell r="C7248" t="str">
            <v xml:space="preserve">m     </v>
          </cell>
          <cell r="D7248" t="str">
            <v>2,25</v>
          </cell>
        </row>
        <row r="7249">
          <cell r="A7249">
            <v>992</v>
          </cell>
          <cell r="B7249" t="str">
            <v>Cabo de cobre, rigido, classe 2, isolacao em pvc/a, antichama bwf-b, 1 condutor, 450/750 v, secao nominal 400 mm2</v>
          </cell>
          <cell r="C7249" t="str">
            <v xml:space="preserve">m     </v>
          </cell>
          <cell r="D7249" t="str">
            <v>158,24</v>
          </cell>
        </row>
        <row r="7250">
          <cell r="A7250">
            <v>1007</v>
          </cell>
          <cell r="B7250" t="str">
            <v>Cabo de cobre, rigido, classe 2, isolacao em pvc/a, antichama bwf-b, 1 condutor, 450/750 v, secao nominal 50 mm2</v>
          </cell>
          <cell r="C7250" t="str">
            <v xml:space="preserve">m     </v>
          </cell>
          <cell r="D7250" t="str">
            <v>20,52</v>
          </cell>
        </row>
        <row r="7251">
          <cell r="A7251">
            <v>39242</v>
          </cell>
          <cell r="B7251" t="str">
            <v>Cabo de cobre, rigido, classe 2, isolacao em pvc/a, antichama bwf-b, 1 condutor, 450/750 v, secao nominal 500 mm2</v>
          </cell>
          <cell r="C7251" t="str">
            <v xml:space="preserve">m     </v>
          </cell>
          <cell r="D7251" t="str">
            <v>196,07</v>
          </cell>
        </row>
        <row r="7252">
          <cell r="A7252">
            <v>1008</v>
          </cell>
          <cell r="B7252" t="str">
            <v>Cabo de cobre, rigido, classe 2, isolacao em pvc/a, antichama bwf-b, 1 condutor, 450/750 v, secao nominal 6 mm2</v>
          </cell>
          <cell r="C7252" t="str">
            <v xml:space="preserve">m     </v>
          </cell>
          <cell r="D7252" t="str">
            <v>2,55</v>
          </cell>
        </row>
        <row r="7253">
          <cell r="A7253">
            <v>988</v>
          </cell>
          <cell r="B7253" t="str">
            <v>Cabo de cobre, rigido, classe 2, isolacao em pvc/a, antichama bwf-b, 1 condutor, 450/750 v, secao nominal 70 mm2</v>
          </cell>
          <cell r="C7253" t="str">
            <v xml:space="preserve">m     </v>
          </cell>
          <cell r="D7253" t="str">
            <v>28,34</v>
          </cell>
        </row>
        <row r="7254">
          <cell r="A7254">
            <v>989</v>
          </cell>
          <cell r="B7254" t="str">
            <v>Cabo de cobre, rigido, classe 2, isolacao em pvc/a, antichama bwf-b, 1 condutor, 450/750 v, secao nominal 95 mm2</v>
          </cell>
          <cell r="C7254" t="str">
            <v xml:space="preserve">m     </v>
          </cell>
          <cell r="D7254" t="str">
            <v>38,40</v>
          </cell>
        </row>
        <row r="7255">
          <cell r="A7255">
            <v>39598</v>
          </cell>
          <cell r="B7255" t="str">
            <v>Cabo de par trancado utp, 4 pares, categoria 5e</v>
          </cell>
          <cell r="C7255" t="str">
            <v xml:space="preserve">m     </v>
          </cell>
          <cell r="D7255" t="str">
            <v>1,41</v>
          </cell>
        </row>
        <row r="7256">
          <cell r="A7256">
            <v>39599</v>
          </cell>
          <cell r="B7256" t="str">
            <v>Cabo de par trancado utp, 4 pares, categoria 6</v>
          </cell>
          <cell r="C7256" t="str">
            <v xml:space="preserve">m     </v>
          </cell>
          <cell r="D7256" t="str">
            <v>2,12</v>
          </cell>
        </row>
        <row r="7257">
          <cell r="A7257">
            <v>34602</v>
          </cell>
          <cell r="B7257" t="str">
            <v>Cabo flexivel pvc 750 v, 2 condutores de 1,5 mm2</v>
          </cell>
          <cell r="C7257" t="str">
            <v xml:space="preserve">m     </v>
          </cell>
          <cell r="D7257" t="str">
            <v>2,18</v>
          </cell>
        </row>
        <row r="7258">
          <cell r="A7258">
            <v>34603</v>
          </cell>
          <cell r="B7258" t="str">
            <v>Cabo flexivel pvc 750 v, 2 condutores de 10,0 mm2</v>
          </cell>
          <cell r="C7258" t="str">
            <v xml:space="preserve">m     </v>
          </cell>
          <cell r="D7258" t="str">
            <v>10,51</v>
          </cell>
        </row>
        <row r="7259">
          <cell r="A7259">
            <v>34607</v>
          </cell>
          <cell r="B7259" t="str">
            <v>Cabo flexivel pvc 750 v, 2 condutores de 4,0 mm2</v>
          </cell>
          <cell r="C7259" t="str">
            <v xml:space="preserve">m     </v>
          </cell>
          <cell r="D7259" t="str">
            <v>4,69</v>
          </cell>
        </row>
        <row r="7260">
          <cell r="A7260">
            <v>34609</v>
          </cell>
          <cell r="B7260" t="str">
            <v>Cabo flexivel pvc 750 v, 2 condutores de 6,0 mm2</v>
          </cell>
          <cell r="C7260" t="str">
            <v xml:space="preserve">m     </v>
          </cell>
          <cell r="D7260" t="str">
            <v>7,03</v>
          </cell>
        </row>
        <row r="7261">
          <cell r="A7261">
            <v>34618</v>
          </cell>
          <cell r="B7261" t="str">
            <v>Cabo flexivel pvc 750 v, 3 condutores de 1,5 mm2</v>
          </cell>
          <cell r="C7261" t="str">
            <v xml:space="preserve">m     </v>
          </cell>
          <cell r="D7261" t="str">
            <v>2,90</v>
          </cell>
        </row>
        <row r="7262">
          <cell r="A7262">
            <v>34620</v>
          </cell>
          <cell r="B7262" t="str">
            <v>Cabo flexivel pvc 750 v, 3 condutores de 10,0 mm2</v>
          </cell>
          <cell r="C7262" t="str">
            <v xml:space="preserve">m     </v>
          </cell>
          <cell r="D7262" t="str">
            <v>14,51</v>
          </cell>
        </row>
        <row r="7263">
          <cell r="A7263">
            <v>34621</v>
          </cell>
          <cell r="B7263" t="str">
            <v>Cabo flexivel pvc 750 v, 3 condutores de 4,0 mm2</v>
          </cell>
          <cell r="C7263" t="str">
            <v xml:space="preserve">m     </v>
          </cell>
          <cell r="D7263" t="str">
            <v>6,73</v>
          </cell>
        </row>
        <row r="7264">
          <cell r="A7264">
            <v>34622</v>
          </cell>
          <cell r="B7264" t="str">
            <v>Cabo flexivel pvc 750 v, 3 condutores de 6,0 mm2</v>
          </cell>
          <cell r="C7264" t="str">
            <v xml:space="preserve">m     </v>
          </cell>
          <cell r="D7264" t="str">
            <v>9,53</v>
          </cell>
        </row>
        <row r="7265">
          <cell r="A7265">
            <v>34624</v>
          </cell>
          <cell r="B7265" t="str">
            <v>Cabo flexivel pvc 750 v, 4 condutores de 1,5 mm2</v>
          </cell>
          <cell r="C7265" t="str">
            <v xml:space="preserve">m     </v>
          </cell>
          <cell r="D7265" t="str">
            <v>3,70</v>
          </cell>
        </row>
        <row r="7266">
          <cell r="A7266">
            <v>34626</v>
          </cell>
          <cell r="B7266" t="str">
            <v>Cabo flexivel pvc 750 v, 4 condutores de 10,0 mm2</v>
          </cell>
          <cell r="C7266" t="str">
            <v xml:space="preserve">m     </v>
          </cell>
          <cell r="D7266" t="str">
            <v>19,94</v>
          </cell>
        </row>
        <row r="7267">
          <cell r="A7267">
            <v>34627</v>
          </cell>
          <cell r="B7267" t="str">
            <v>Cabo flexivel pvc 750 v, 4 condutores de 4,0 mm2</v>
          </cell>
          <cell r="C7267" t="str">
            <v xml:space="preserve">m     </v>
          </cell>
          <cell r="D7267" t="str">
            <v>8,59</v>
          </cell>
        </row>
        <row r="7268">
          <cell r="A7268">
            <v>34629</v>
          </cell>
          <cell r="B7268" t="str">
            <v>Cabo flexivel pvc 750 v, 4 condutores de 6,0 mm2</v>
          </cell>
          <cell r="C7268" t="str">
            <v xml:space="preserve">m     </v>
          </cell>
          <cell r="D7268" t="str">
            <v>12,58</v>
          </cell>
        </row>
        <row r="7269">
          <cell r="A7269">
            <v>39257</v>
          </cell>
          <cell r="B7269" t="str">
            <v>Cabo multipolar de cobre, flexivel, classe 4 ou 5, isolacao em hepr, cobertura em pvc-st2, antichama bwf-b, 0,6/1 kv, 3 condutores de 1,5 mm2</v>
          </cell>
          <cell r="C7269" t="str">
            <v xml:space="preserve">m     </v>
          </cell>
          <cell r="D7269" t="str">
            <v>2,68</v>
          </cell>
        </row>
        <row r="7270">
          <cell r="A7270">
            <v>39261</v>
          </cell>
          <cell r="B7270" t="str">
            <v>Cabo multipolar de cobre, flexivel, classe 4 ou 5, isolacao em hepr, cobertura em pvc-st2, antichama bwf-b, 0,6/1 kv, 3 condutores de 10 mm2</v>
          </cell>
          <cell r="C7270" t="str">
            <v xml:space="preserve">m     </v>
          </cell>
          <cell r="D7270" t="str">
            <v>14,28</v>
          </cell>
        </row>
        <row r="7271">
          <cell r="A7271">
            <v>39268</v>
          </cell>
          <cell r="B7271" t="str">
            <v>Cabo multipolar de cobre, flexivel, classe 4 ou 5, isolacao em hepr, cobertura em pvc-st2, antichama bwf-b, 0,6/1 kv, 3 condutores de 120 mm2</v>
          </cell>
          <cell r="C7271" t="str">
            <v xml:space="preserve">m     </v>
          </cell>
          <cell r="D7271" t="str">
            <v>164,81</v>
          </cell>
        </row>
        <row r="7272">
          <cell r="A7272">
            <v>39262</v>
          </cell>
          <cell r="B7272" t="str">
            <v>Cabo multipolar de cobre, flexivel, classe 4 ou 5, isolacao em hepr, cobertura em pvc-st2, antichama bwf-b, 0,6/1 kv, 3 condutores de 16 mm2</v>
          </cell>
          <cell r="C7272" t="str">
            <v xml:space="preserve">m     </v>
          </cell>
          <cell r="D7272" t="str">
            <v>22,33</v>
          </cell>
        </row>
        <row r="7273">
          <cell r="A7273">
            <v>39258</v>
          </cell>
          <cell r="B7273" t="str">
            <v>Cabo multipolar de cobre, flexivel, classe 4 ou 5, isolacao em hepr, cobertura em pvc-st2, antichama bwf-b, 0,6/1 kv, 3 condutores de 2,5 mm2</v>
          </cell>
          <cell r="C7273" t="str">
            <v xml:space="preserve">m     </v>
          </cell>
          <cell r="D7273" t="str">
            <v>3,97</v>
          </cell>
        </row>
        <row r="7274">
          <cell r="A7274">
            <v>39263</v>
          </cell>
          <cell r="B7274" t="str">
            <v>Cabo multipolar de cobre, flexivel, classe 4 ou 5, isolacao em hepr, cobertura em pvc-st2, antichama bwf-b, 0,6/1 kv, 3 condutores de 25 mm2</v>
          </cell>
          <cell r="C7274" t="str">
            <v xml:space="preserve">m     </v>
          </cell>
          <cell r="D7274" t="str">
            <v>34,55</v>
          </cell>
        </row>
        <row r="7275">
          <cell r="A7275">
            <v>39264</v>
          </cell>
          <cell r="B7275" t="str">
            <v>Cabo multipolar de cobre, flexivel, classe 4 ou 5, isolacao em hepr, cobertura em pvc-st2, antichama bwf-b, 0,6/1 kv, 3 condutores de 35 mm2</v>
          </cell>
          <cell r="C7275" t="str">
            <v xml:space="preserve">m     </v>
          </cell>
          <cell r="D7275" t="str">
            <v>46,79</v>
          </cell>
        </row>
        <row r="7276">
          <cell r="A7276">
            <v>39259</v>
          </cell>
          <cell r="B7276" t="str">
            <v>Cabo multipolar de cobre, flexivel, classe 4 ou 5, isolacao em hepr, cobertura em pvc-st2, antichama bwf-b, 0,6/1 kv, 3 condutores de 4 mm2</v>
          </cell>
          <cell r="C7276" t="str">
            <v xml:space="preserve">m     </v>
          </cell>
          <cell r="D7276" t="str">
            <v>6,05</v>
          </cell>
        </row>
        <row r="7277">
          <cell r="A7277">
            <v>39265</v>
          </cell>
          <cell r="B7277" t="str">
            <v>Cabo multipolar de cobre, flexivel, classe 4 ou 5, isolacao em hepr, cobertura em pvc-st2, antichama bwf-b, 0,6/1 kv, 3 condutores de 50 mm2</v>
          </cell>
          <cell r="C7277" t="str">
            <v xml:space="preserve">m     </v>
          </cell>
          <cell r="D7277" t="str">
            <v>68,93</v>
          </cell>
        </row>
        <row r="7278">
          <cell r="A7278">
            <v>39260</v>
          </cell>
          <cell r="B7278" t="str">
            <v>Cabo multipolar de cobre, flexivel, classe 4 ou 5, isolacao em hepr, cobertura em pvc-st2, antichama bwf-b, 0,6/1 kv, 3 condutores de 6 mm2</v>
          </cell>
          <cell r="C7278" t="str">
            <v xml:space="preserve">m     </v>
          </cell>
          <cell r="D7278" t="str">
            <v>8,61</v>
          </cell>
        </row>
        <row r="7279">
          <cell r="A7279">
            <v>39266</v>
          </cell>
          <cell r="B7279" t="str">
            <v>Cabo multipolar de cobre, flexivel, classe 4 ou 5, isolacao em hepr, cobertura em pvc-st2, antichama bwf-b, 0,6/1 kv, 3 condutores de 70 mm2</v>
          </cell>
          <cell r="C7279" t="str">
            <v xml:space="preserve">m     </v>
          </cell>
          <cell r="D7279" t="str">
            <v>96,72</v>
          </cell>
        </row>
        <row r="7280">
          <cell r="A7280">
            <v>39267</v>
          </cell>
          <cell r="B7280" t="str">
            <v>Cabo multipolar de cobre, flexivel, classe 4 ou 5, isolacao em hepr, cobertura em pvc-st2, antichama bwf-b, 0,6/1 kv, 3 condutores de 95 mm2</v>
          </cell>
          <cell r="C7280" t="str">
            <v xml:space="preserve">m     </v>
          </cell>
          <cell r="D7280" t="str">
            <v>126,78</v>
          </cell>
        </row>
        <row r="7281">
          <cell r="A7281">
            <v>11901</v>
          </cell>
          <cell r="B7281" t="str">
            <v>Cabo telefonico cci 50, 1 par, uso interno, sem blindagem</v>
          </cell>
          <cell r="C7281" t="str">
            <v xml:space="preserve">m     </v>
          </cell>
          <cell r="D7281" t="str">
            <v>0,60</v>
          </cell>
        </row>
        <row r="7282">
          <cell r="A7282">
            <v>11902</v>
          </cell>
          <cell r="B7282" t="str">
            <v>Cabo telefonico cci 50, 2 pares, uso interno, sem blindagem</v>
          </cell>
          <cell r="C7282" t="str">
            <v xml:space="preserve">m     </v>
          </cell>
          <cell r="D7282" t="str">
            <v>1,04</v>
          </cell>
        </row>
        <row r="7283">
          <cell r="A7283">
            <v>11903</v>
          </cell>
          <cell r="B7283" t="str">
            <v>Cabo telefonico cci 50, 3 pares, uso interno, sem blindagem</v>
          </cell>
          <cell r="C7283" t="str">
            <v xml:space="preserve">m     </v>
          </cell>
          <cell r="D7283" t="str">
            <v>1,61</v>
          </cell>
        </row>
        <row r="7284">
          <cell r="A7284">
            <v>11904</v>
          </cell>
          <cell r="B7284" t="str">
            <v>Cabo telefonico cci 50, 4 pares, uso interno, sem blindagem</v>
          </cell>
          <cell r="C7284" t="str">
            <v xml:space="preserve">m     </v>
          </cell>
          <cell r="D7284" t="str">
            <v>2,05</v>
          </cell>
        </row>
        <row r="7285">
          <cell r="A7285">
            <v>11905</v>
          </cell>
          <cell r="B7285" t="str">
            <v>Cabo telefonico cci 50, 5 pares, uso interno, sem blindagem</v>
          </cell>
          <cell r="C7285" t="str">
            <v xml:space="preserve">m     </v>
          </cell>
          <cell r="D7285" t="str">
            <v>2,77</v>
          </cell>
        </row>
        <row r="7286">
          <cell r="A7286">
            <v>11906</v>
          </cell>
          <cell r="B7286" t="str">
            <v>Cabo telefonico cci 50, 6 pares, uso interno, sem blindagem</v>
          </cell>
          <cell r="C7286" t="str">
            <v xml:space="preserve">m     </v>
          </cell>
          <cell r="D7286" t="str">
            <v>3,18</v>
          </cell>
        </row>
        <row r="7287">
          <cell r="A7287">
            <v>11919</v>
          </cell>
          <cell r="B7287" t="str">
            <v>Cabo telefonico ci 50, 10 pares, uso interno</v>
          </cell>
          <cell r="C7287" t="str">
            <v xml:space="preserve">m     </v>
          </cell>
          <cell r="D7287" t="str">
            <v>6,25</v>
          </cell>
        </row>
        <row r="7288">
          <cell r="A7288">
            <v>11920</v>
          </cell>
          <cell r="B7288" t="str">
            <v>Cabo telefonico ci 50, 20 pares, uso interno</v>
          </cell>
          <cell r="C7288" t="str">
            <v xml:space="preserve">m     </v>
          </cell>
          <cell r="D7288" t="str">
            <v>12,11</v>
          </cell>
        </row>
        <row r="7289">
          <cell r="A7289">
            <v>11924</v>
          </cell>
          <cell r="B7289" t="str">
            <v>Cabo telefonico ci 50, 200 pares, uso interno</v>
          </cell>
          <cell r="C7289" t="str">
            <v xml:space="preserve">m     </v>
          </cell>
          <cell r="D7289" t="str">
            <v>117,74</v>
          </cell>
        </row>
        <row r="7290">
          <cell r="A7290">
            <v>11921</v>
          </cell>
          <cell r="B7290" t="str">
            <v>Cabo telefonico ci 50, 30 pares, uso interno</v>
          </cell>
          <cell r="C7290" t="str">
            <v xml:space="preserve">m     </v>
          </cell>
          <cell r="D7290" t="str">
            <v>16,48</v>
          </cell>
        </row>
        <row r="7291">
          <cell r="A7291">
            <v>11922</v>
          </cell>
          <cell r="B7291" t="str">
            <v>Cabo telefonico ci 50, 50 pares, uso interno</v>
          </cell>
          <cell r="C7291" t="str">
            <v xml:space="preserve">m     </v>
          </cell>
          <cell r="D7291" t="str">
            <v>29,26</v>
          </cell>
        </row>
        <row r="7292">
          <cell r="A7292">
            <v>11923</v>
          </cell>
          <cell r="B7292" t="str">
            <v>Cabo telefonico ci 50, 75 pares, uso interno</v>
          </cell>
          <cell r="C7292" t="str">
            <v xml:space="preserve">m     </v>
          </cell>
          <cell r="D7292" t="str">
            <v>47,80</v>
          </cell>
        </row>
        <row r="7293">
          <cell r="A7293">
            <v>11916</v>
          </cell>
          <cell r="B7293" t="str">
            <v>Cabo telefonico ctp - apl - 50, 10 pares, uso externo</v>
          </cell>
          <cell r="C7293" t="str">
            <v xml:space="preserve">m     </v>
          </cell>
          <cell r="D7293" t="str">
            <v>8,11</v>
          </cell>
        </row>
        <row r="7294">
          <cell r="A7294">
            <v>11914</v>
          </cell>
          <cell r="B7294" t="str">
            <v>Cabo telefonico ctp - apl - 50, 100 pares, uso externo</v>
          </cell>
          <cell r="C7294" t="str">
            <v xml:space="preserve">m     </v>
          </cell>
          <cell r="D7294" t="str">
            <v>58,89</v>
          </cell>
        </row>
        <row r="7295">
          <cell r="A7295">
            <v>11917</v>
          </cell>
          <cell r="B7295" t="str">
            <v>Cabo telefonico ctp - apl - 50, 20 pares, uso externo</v>
          </cell>
          <cell r="C7295" t="str">
            <v xml:space="preserve">m     </v>
          </cell>
          <cell r="D7295" t="str">
            <v>14,11</v>
          </cell>
        </row>
        <row r="7296">
          <cell r="A7296">
            <v>11918</v>
          </cell>
          <cell r="B7296" t="str">
            <v>Cabo telefonico ctp - apl - 50, 30 pares, uso externo</v>
          </cell>
          <cell r="C7296" t="str">
            <v xml:space="preserve">m     </v>
          </cell>
          <cell r="D7296" t="str">
            <v>19,15</v>
          </cell>
        </row>
        <row r="7297">
          <cell r="A7297">
            <v>37734</v>
          </cell>
          <cell r="B7297" t="str">
            <v>Cacamba metalica basculante com capacidade de 10 m3 (inclui montagem, nao inclui caminhao)</v>
          </cell>
          <cell r="C7297" t="str">
            <v xml:space="preserve">un    </v>
          </cell>
          <cell r="D7297" t="str">
            <v>28.830,20</v>
          </cell>
        </row>
        <row r="7298">
          <cell r="A7298">
            <v>42251</v>
          </cell>
          <cell r="B7298" t="str">
            <v>Cacamba metalica basculante com capacidade de 12 m3 (inclui montagem, nao inclui caminhao)</v>
          </cell>
          <cell r="C7298" t="str">
            <v xml:space="preserve">un    </v>
          </cell>
          <cell r="D7298" t="str">
            <v>32.738,46</v>
          </cell>
        </row>
        <row r="7299">
          <cell r="A7299">
            <v>37733</v>
          </cell>
          <cell r="B7299" t="str">
            <v>Cacamba metalica basculante com capacidade de 6 m3 (inclui montagem, nao inclui caminhao)</v>
          </cell>
          <cell r="C7299" t="str">
            <v xml:space="preserve">un    </v>
          </cell>
          <cell r="D7299" t="str">
            <v>21.616,78</v>
          </cell>
        </row>
        <row r="7300">
          <cell r="A7300">
            <v>37735</v>
          </cell>
          <cell r="B7300" t="str">
            <v>Cacamba metalica basculante com capacidade de 8 m3 (inclui montagem, nao inclui caminhao)</v>
          </cell>
          <cell r="C7300" t="str">
            <v xml:space="preserve">un    </v>
          </cell>
          <cell r="D7300" t="str">
            <v>26.048,22</v>
          </cell>
        </row>
        <row r="7301">
          <cell r="A7301">
            <v>41758</v>
          </cell>
          <cell r="B7301" t="str">
            <v>Cadeado em aco inox, largura de *50* mm, com haste em aco temperado, sem mola - chaves incluidas</v>
          </cell>
          <cell r="C7301" t="str">
            <v xml:space="preserve">un    </v>
          </cell>
          <cell r="D7301" t="str">
            <v>125,26</v>
          </cell>
        </row>
        <row r="7302">
          <cell r="A7302">
            <v>5090</v>
          </cell>
          <cell r="B7302" t="str">
            <v>Cadeado simples/comum, em latao macico cromado, largura de 25 mm,  haste de aco temperado, cementado (nao longa), inclui 2 chaves</v>
          </cell>
          <cell r="C7302" t="str">
            <v xml:space="preserve">un    </v>
          </cell>
          <cell r="D7302" t="str">
            <v>14,35</v>
          </cell>
        </row>
        <row r="7303">
          <cell r="A7303">
            <v>5085</v>
          </cell>
          <cell r="B7303" t="str">
            <v>Cadeado simples, em latao macico cromado, largura de 35 mm,  haste de aco temperado, cementado (nao longa), inclui 2 chaves</v>
          </cell>
          <cell r="C7303" t="str">
            <v xml:space="preserve">un    </v>
          </cell>
          <cell r="D7303" t="str">
            <v>16,00</v>
          </cell>
        </row>
        <row r="7304">
          <cell r="A7304">
            <v>38374</v>
          </cell>
          <cell r="B7304" t="str">
            <v>Cadeira suspensa manual / balancim individual (nbr 14751)</v>
          </cell>
          <cell r="C7304" t="str">
            <v xml:space="preserve">un    </v>
          </cell>
          <cell r="D7304" t="str">
            <v>685,85</v>
          </cell>
        </row>
        <row r="7305">
          <cell r="A7305">
            <v>20212</v>
          </cell>
          <cell r="B7305" t="str">
            <v>Caibro de madeira aparelhada *6 x 8* cm, macaranduba, angelim ou equivalente da regiao</v>
          </cell>
          <cell r="C7305" t="str">
            <v xml:space="preserve">m     </v>
          </cell>
          <cell r="D7305" t="str">
            <v>16,33</v>
          </cell>
        </row>
        <row r="7306">
          <cell r="A7306">
            <v>4430</v>
          </cell>
          <cell r="B7306" t="str">
            <v>Caibro de madeira nao aparelhada *5 x 6* cm, macaranduba, angelim ou equivalente da regiao</v>
          </cell>
          <cell r="C7306" t="str">
            <v xml:space="preserve">m     </v>
          </cell>
          <cell r="D7306" t="str">
            <v>10,36</v>
          </cell>
        </row>
        <row r="7307">
          <cell r="A7307">
            <v>4400</v>
          </cell>
          <cell r="B7307" t="str">
            <v>Caibro de madeira nao aparelhada *6 x 8* cm, macaranduba, angelim ou equivalente da regiao</v>
          </cell>
          <cell r="C7307" t="str">
            <v xml:space="preserve">m     </v>
          </cell>
          <cell r="D7307" t="str">
            <v>13,08</v>
          </cell>
        </row>
        <row r="7308">
          <cell r="A7308">
            <v>4500</v>
          </cell>
          <cell r="B7308" t="str">
            <v>Caibro de madeira nao aparelhada *7,5 x 10 cm (3 x 4 ") pinus, mista ou equivalente da regiao</v>
          </cell>
          <cell r="C7308" t="str">
            <v xml:space="preserve">m     </v>
          </cell>
          <cell r="D7308" t="str">
            <v>13,19</v>
          </cell>
        </row>
        <row r="7309">
          <cell r="A7309">
            <v>4513</v>
          </cell>
          <cell r="B7309" t="str">
            <v>Caibro de madeira nao aparelhada 5 x 5 cm (2 x 2 ") pinus, mista ou equivalente da regiao</v>
          </cell>
          <cell r="C7309" t="str">
            <v xml:space="preserve">m     </v>
          </cell>
          <cell r="D7309" t="str">
            <v>3,53</v>
          </cell>
        </row>
        <row r="7310">
          <cell r="A7310">
            <v>4496</v>
          </cell>
          <cell r="B7310" t="str">
            <v>Caibro de madeira nao aparelhada 5 x 5 cm, cedrinho ou equivalente da regiao</v>
          </cell>
          <cell r="C7310" t="str">
            <v xml:space="preserve">m     </v>
          </cell>
          <cell r="D7310" t="str">
            <v>7,02</v>
          </cell>
        </row>
        <row r="7311">
          <cell r="A7311">
            <v>11871</v>
          </cell>
          <cell r="B7311" t="str">
            <v>Caixa d'agua de fibra de vidro, para 500 litros, com tampa</v>
          </cell>
          <cell r="C7311" t="str">
            <v xml:space="preserve">un    </v>
          </cell>
          <cell r="D7311" t="str">
            <v>263,00</v>
          </cell>
        </row>
        <row r="7312">
          <cell r="A7312">
            <v>34636</v>
          </cell>
          <cell r="B7312" t="str">
            <v>Caixa d'agua em polietileno 1000 litros, com tampa</v>
          </cell>
          <cell r="C7312" t="str">
            <v xml:space="preserve">un    </v>
          </cell>
          <cell r="D7312" t="str">
            <v>289,00</v>
          </cell>
        </row>
        <row r="7313">
          <cell r="A7313">
            <v>34639</v>
          </cell>
          <cell r="B7313" t="str">
            <v>Caixa d'agua em polietileno 1500 litros, com tampa</v>
          </cell>
          <cell r="C7313" t="str">
            <v xml:space="preserve">un    </v>
          </cell>
          <cell r="D7313" t="str">
            <v>586,95</v>
          </cell>
        </row>
        <row r="7314">
          <cell r="A7314">
            <v>34640</v>
          </cell>
          <cell r="B7314" t="str">
            <v>Caixa d'agua em polietileno 2000 litros, com tampa</v>
          </cell>
          <cell r="C7314" t="str">
            <v xml:space="preserve">un    </v>
          </cell>
          <cell r="D7314" t="str">
            <v>659,30</v>
          </cell>
        </row>
        <row r="7315">
          <cell r="A7315">
            <v>34637</v>
          </cell>
          <cell r="B7315" t="str">
            <v>Caixa d'agua em polietileno 500 litros, com tampa</v>
          </cell>
          <cell r="C7315" t="str">
            <v xml:space="preserve">un    </v>
          </cell>
          <cell r="D7315" t="str">
            <v>165,93</v>
          </cell>
        </row>
        <row r="7316">
          <cell r="A7316">
            <v>34638</v>
          </cell>
          <cell r="B7316" t="str">
            <v>Caixa d'agua em polietileno 750 litros, com tampa</v>
          </cell>
          <cell r="C7316" t="str">
            <v xml:space="preserve">un    </v>
          </cell>
          <cell r="D7316" t="str">
            <v>284,54</v>
          </cell>
        </row>
        <row r="7317">
          <cell r="A7317">
            <v>11868</v>
          </cell>
          <cell r="B7317" t="str">
            <v>Caixa d'agua fibra de vidro para 1000 litros, com tampa</v>
          </cell>
          <cell r="C7317" t="str">
            <v xml:space="preserve">un    </v>
          </cell>
          <cell r="D7317" t="str">
            <v>361,46</v>
          </cell>
        </row>
        <row r="7318">
          <cell r="A7318">
            <v>37106</v>
          </cell>
          <cell r="B7318" t="str">
            <v>Caixa d'agua fibra de vidro para 10000 litros, com tampa</v>
          </cell>
          <cell r="C7318" t="str">
            <v xml:space="preserve">un    </v>
          </cell>
          <cell r="D7318" t="str">
            <v>3.491,27</v>
          </cell>
        </row>
        <row r="7319">
          <cell r="A7319">
            <v>11869</v>
          </cell>
          <cell r="B7319" t="str">
            <v>Caixa d'agua fibra de vidro para 1500 litros, com tampa</v>
          </cell>
          <cell r="C7319" t="str">
            <v xml:space="preserve">un    </v>
          </cell>
          <cell r="D7319" t="str">
            <v>586,46</v>
          </cell>
        </row>
        <row r="7320">
          <cell r="A7320">
            <v>37104</v>
          </cell>
          <cell r="B7320" t="str">
            <v>Caixa d'agua fibra de vidro para 2000 litros, com tampa</v>
          </cell>
          <cell r="C7320" t="str">
            <v xml:space="preserve">un    </v>
          </cell>
          <cell r="D7320" t="str">
            <v>755,98</v>
          </cell>
        </row>
        <row r="7321">
          <cell r="A7321">
            <v>37105</v>
          </cell>
          <cell r="B7321" t="str">
            <v>Caixa d'agua fibra de vidro para 5000 litros, com tampa</v>
          </cell>
          <cell r="C7321" t="str">
            <v xml:space="preserve">un    </v>
          </cell>
          <cell r="D7321" t="str">
            <v>1.683,69</v>
          </cell>
        </row>
        <row r="7322">
          <cell r="A7322">
            <v>11638</v>
          </cell>
          <cell r="B7322" t="str">
            <v>Caixa de concreto pre-moldado para ar-condicionado de janela, de *80 x 54 x 76,5* cm (l x a x p)</v>
          </cell>
          <cell r="C7322" t="str">
            <v xml:space="preserve">un    </v>
          </cell>
          <cell r="D7322" t="str">
            <v>108,68</v>
          </cell>
        </row>
        <row r="7323">
          <cell r="A7323">
            <v>1030</v>
          </cell>
          <cell r="B7323" t="str">
            <v>Caixa de descarga de plastico externa, de *9* l, puxador fio de nylon, nao incluso cano, bolsa, engate</v>
          </cell>
          <cell r="C7323" t="str">
            <v xml:space="preserve">un    </v>
          </cell>
          <cell r="D7323" t="str">
            <v>27,00</v>
          </cell>
        </row>
        <row r="7324">
          <cell r="A7324">
            <v>11694</v>
          </cell>
          <cell r="B7324" t="str">
            <v>Caixa de descarga plastica de embutir completa, com espelho plastico, capacidade 6 a 10 l, acessorios inclusos</v>
          </cell>
          <cell r="C7324" t="str">
            <v xml:space="preserve">un    </v>
          </cell>
          <cell r="D7324" t="str">
            <v>596,84</v>
          </cell>
        </row>
        <row r="7325">
          <cell r="A7325">
            <v>35277</v>
          </cell>
          <cell r="B7325" t="str">
            <v>Caixa de gordura em pvc, diametro minimo 300 mm, diametro de saida 100 mm, capacidade  aproximada 18 litros, com tampa</v>
          </cell>
          <cell r="C7325" t="str">
            <v xml:space="preserve">un    </v>
          </cell>
          <cell r="D7325" t="str">
            <v>388,23</v>
          </cell>
        </row>
        <row r="7326">
          <cell r="A7326">
            <v>10521</v>
          </cell>
          <cell r="B7326" t="str">
            <v>Caixa de incendio/abrigo para mangueira, de embutir/interna, com 75 x 45 x 17 cm, em chapa de aco, porta com ventilacao, visor com a inscricao "incendio", suporte/cesta interna para a mangueira, pintura eletrostatica vermelha</v>
          </cell>
          <cell r="C7326" t="str">
            <v xml:space="preserve">un    </v>
          </cell>
          <cell r="D7326" t="str">
            <v>245,79</v>
          </cell>
        </row>
        <row r="7327">
          <cell r="A7327">
            <v>10885</v>
          </cell>
          <cell r="B7327" t="str">
            <v>Caixa de incendio/abrigo para mangueira, de embutir/interna, com 90 x 60 x 17 cm, em chapa de aco, porta com ventilacao, visor com a inscricao "incendio", suporte/cesta interna para a mangueira, pintura eletrostatica vermelha</v>
          </cell>
          <cell r="C7327" t="str">
            <v xml:space="preserve">un    </v>
          </cell>
          <cell r="D7327" t="str">
            <v>310,90</v>
          </cell>
        </row>
        <row r="7328">
          <cell r="A7328">
            <v>20962</v>
          </cell>
          <cell r="B7328" t="str">
            <v>Caixa de incendio/abrigo para mangueira, de sobrepor/externa, com 75 x 45 x 17 cm, em chapa de aco, porta com ventilacao, visor com a inscricao "incendio", suporte/cesta interna para a mangueira, pintura eletrostatica vermelha</v>
          </cell>
          <cell r="C7328" t="str">
            <v xml:space="preserve">un    </v>
          </cell>
          <cell r="D7328" t="str">
            <v>257,50</v>
          </cell>
        </row>
        <row r="7329">
          <cell r="A7329">
            <v>20963</v>
          </cell>
          <cell r="B7329" t="str">
            <v>Caixa de incendio/abrigo para mangueira, de sobrepor/externa, com 90 x 60 x 17 cm, em chapa de aco, porta com ventilacao, visor com a inscricao "incendio", suporte/cesta interna para a mangueira, pintura eletrostatica vermelha</v>
          </cell>
          <cell r="C7329" t="str">
            <v xml:space="preserve">un    </v>
          </cell>
          <cell r="D7329" t="str">
            <v>314,55</v>
          </cell>
        </row>
        <row r="7330">
          <cell r="A7330">
            <v>2555</v>
          </cell>
          <cell r="B7330" t="str">
            <v>Caixa de luz "3 x 3" em aco esmaltada</v>
          </cell>
          <cell r="C7330" t="str">
            <v xml:space="preserve">un    </v>
          </cell>
          <cell r="D7330" t="str">
            <v>0,83</v>
          </cell>
        </row>
        <row r="7331">
          <cell r="A7331">
            <v>2556</v>
          </cell>
          <cell r="B7331" t="str">
            <v>Caixa de luz "4 x 2" em aco esmaltada</v>
          </cell>
          <cell r="C7331" t="str">
            <v xml:space="preserve">un    </v>
          </cell>
          <cell r="D7331" t="str">
            <v>0,77</v>
          </cell>
        </row>
        <row r="7332">
          <cell r="A7332">
            <v>2557</v>
          </cell>
          <cell r="B7332" t="str">
            <v>Caixa de luz "4 x 4" em aco esmaltada</v>
          </cell>
          <cell r="C7332" t="str">
            <v xml:space="preserve">un    </v>
          </cell>
          <cell r="D7332" t="str">
            <v>1,62</v>
          </cell>
        </row>
        <row r="7333">
          <cell r="A7333">
            <v>39810</v>
          </cell>
          <cell r="B7333" t="str">
            <v>Caixa de passagem de parede, de embutir, em pvc, dimensoes *120 x 120 x 75* mm</v>
          </cell>
          <cell r="C7333" t="str">
            <v xml:space="preserve">un    </v>
          </cell>
          <cell r="D7333" t="str">
            <v>11,14</v>
          </cell>
        </row>
        <row r="7334">
          <cell r="A7334">
            <v>39811</v>
          </cell>
          <cell r="B7334" t="str">
            <v>Caixa de passagem de parede, de embutir, em pvc, dimensoes *150 x 150 x 75* mm</v>
          </cell>
          <cell r="C7334" t="str">
            <v xml:space="preserve">un    </v>
          </cell>
          <cell r="D7334" t="str">
            <v>14,11</v>
          </cell>
        </row>
        <row r="7335">
          <cell r="A7335">
            <v>39812</v>
          </cell>
          <cell r="B7335" t="str">
            <v>Caixa de passagem de parede, de embutir, em pvc, dimensoes *200 x 200 x 90* mm</v>
          </cell>
          <cell r="C7335" t="str">
            <v xml:space="preserve">un    </v>
          </cell>
          <cell r="D7335" t="str">
            <v>21,52</v>
          </cell>
        </row>
        <row r="7336">
          <cell r="A7336">
            <v>20254</v>
          </cell>
          <cell r="B7336" t="str">
            <v>Caixa de passagem metalica de sobrepor com tampa parafusada, dimensoes 15 x 15 x 10 cm</v>
          </cell>
          <cell r="C7336" t="str">
            <v xml:space="preserve">un    </v>
          </cell>
          <cell r="D7336" t="str">
            <v>8,97</v>
          </cell>
        </row>
        <row r="7337">
          <cell r="A7337">
            <v>39771</v>
          </cell>
          <cell r="B7337" t="str">
            <v>Caixa de passagem metalica de sobrepor com tampa parafusada, dimensoes 20 x 20 x 10 cm</v>
          </cell>
          <cell r="C7337" t="str">
            <v xml:space="preserve">un    </v>
          </cell>
          <cell r="D7337" t="str">
            <v>14,86</v>
          </cell>
        </row>
        <row r="7338">
          <cell r="A7338">
            <v>20255</v>
          </cell>
          <cell r="B7338" t="str">
            <v>Caixa de passagem metalica de sobrepor com tampa parafusada, dimensoes 25 x 25 x 10 cm</v>
          </cell>
          <cell r="C7338" t="str">
            <v xml:space="preserve">un    </v>
          </cell>
          <cell r="D7338" t="str">
            <v>24,56</v>
          </cell>
        </row>
        <row r="7339">
          <cell r="A7339">
            <v>39772</v>
          </cell>
          <cell r="B7339" t="str">
            <v>Caixa de passagem metalica de sobrepor com tampa parafusada, dimensoes 30 x 30 x 10 cm</v>
          </cell>
          <cell r="C7339" t="str">
            <v xml:space="preserve">un    </v>
          </cell>
          <cell r="D7339" t="str">
            <v>29,44</v>
          </cell>
        </row>
        <row r="7340">
          <cell r="A7340">
            <v>20253</v>
          </cell>
          <cell r="B7340" t="str">
            <v>Caixa de passagem metalica de sobrepor com tampa parafusada, dimensoes 35 x 35 x 12 cm</v>
          </cell>
          <cell r="C7340" t="str">
            <v xml:space="preserve">un    </v>
          </cell>
          <cell r="D7340" t="str">
            <v>51,33</v>
          </cell>
        </row>
        <row r="7341">
          <cell r="A7341">
            <v>39773</v>
          </cell>
          <cell r="B7341" t="str">
            <v>Caixa de passagem metalica de sobrepor com tampa parafusada, dimensoes 40 x 40 x 15 cm</v>
          </cell>
          <cell r="C7341" t="str">
            <v xml:space="preserve">un    </v>
          </cell>
          <cell r="D7341" t="str">
            <v>53,32</v>
          </cell>
        </row>
        <row r="7342">
          <cell r="A7342">
            <v>39774</v>
          </cell>
          <cell r="B7342" t="str">
            <v>Caixa de passagem metalica de sobrepor com tampa parafusada, dimensoes 50 x 50 x 15 cm</v>
          </cell>
          <cell r="C7342" t="str">
            <v xml:space="preserve">un    </v>
          </cell>
          <cell r="D7342" t="str">
            <v>69,28</v>
          </cell>
        </row>
        <row r="7343">
          <cell r="A7343">
            <v>39775</v>
          </cell>
          <cell r="B7343" t="str">
            <v>Caixa de passagem metalica de sobrepor com tampa parafusada, dimensoes 60 x 60 x 20 cm</v>
          </cell>
          <cell r="C7343" t="str">
            <v xml:space="preserve">un    </v>
          </cell>
          <cell r="D7343" t="str">
            <v>121,33</v>
          </cell>
        </row>
        <row r="7344">
          <cell r="A7344">
            <v>39776</v>
          </cell>
          <cell r="B7344" t="str">
            <v>Caixa de passagem metalica de sobrepor com tampa parafusada, dimensoes 70 x 70 x 20 cm</v>
          </cell>
          <cell r="C7344" t="str">
            <v xml:space="preserve">un    </v>
          </cell>
          <cell r="D7344" t="str">
            <v>149,33</v>
          </cell>
        </row>
        <row r="7345">
          <cell r="A7345">
            <v>39777</v>
          </cell>
          <cell r="B7345" t="str">
            <v>Caixa de passagem metalica de sobrepor com tampa parafusada, dimensoes 80 x 80 x 20 cm</v>
          </cell>
          <cell r="C7345" t="str">
            <v xml:space="preserve">un    </v>
          </cell>
          <cell r="D7345" t="str">
            <v>179,19</v>
          </cell>
        </row>
        <row r="7346">
          <cell r="A7346">
            <v>11250</v>
          </cell>
          <cell r="B7346" t="str">
            <v>Caixa de passagem n 2, de embutir, padrao telebras, dimensoes 20 x 20 x 12 cm, em chapa de aco galvanizado</v>
          </cell>
          <cell r="C7346" t="str">
            <v xml:space="preserve">un    </v>
          </cell>
          <cell r="D7346" t="str">
            <v>26,61</v>
          </cell>
        </row>
        <row r="7347">
          <cell r="A7347">
            <v>39766</v>
          </cell>
          <cell r="B7347" t="str">
            <v>Caixa de passagem n 2, de sobrepor, padrao telebras, dimensoes 20 x 20 x *12* cm, em chapa de aco galvanizado</v>
          </cell>
          <cell r="C7347" t="str">
            <v xml:space="preserve">un    </v>
          </cell>
          <cell r="D7347" t="str">
            <v>32,48</v>
          </cell>
        </row>
        <row r="7348">
          <cell r="A7348">
            <v>11251</v>
          </cell>
          <cell r="B7348" t="str">
            <v>Caixa de passagem n 3, de embutir, padrao telebras, dimensoes 40 x 40 x 12 cm, em chapa de aco galvanizado</v>
          </cell>
          <cell r="C7348" t="str">
            <v xml:space="preserve">un    </v>
          </cell>
          <cell r="D7348" t="str">
            <v>56,00</v>
          </cell>
        </row>
        <row r="7349">
          <cell r="A7349">
            <v>39767</v>
          </cell>
          <cell r="B7349" t="str">
            <v>Caixa de passagem n 3, de sobrepor, padrao telebras, dimensoes 40 x 40 x *12* cm, em chapa de aco galvanizado</v>
          </cell>
          <cell r="C7349" t="str">
            <v xml:space="preserve">un    </v>
          </cell>
          <cell r="D7349" t="str">
            <v>73,73</v>
          </cell>
        </row>
        <row r="7350">
          <cell r="A7350">
            <v>11253</v>
          </cell>
          <cell r="B7350" t="str">
            <v>Caixa de passagem n 4, de embutir, padrao telebras, dimensoes 60 x 60 x 12 cm, em chapa de aco galvanizado</v>
          </cell>
          <cell r="C7350" t="str">
            <v xml:space="preserve">un    </v>
          </cell>
          <cell r="D7350" t="str">
            <v>110,13</v>
          </cell>
        </row>
        <row r="7351">
          <cell r="A7351">
            <v>11254</v>
          </cell>
          <cell r="B7351" t="str">
            <v>Caixa de passagem n 4, de sobrepor, padrao telebras, dimensoes 60 x 60 x *12* cm, em chapa de aco galvanizado</v>
          </cell>
          <cell r="C7351" t="str">
            <v xml:space="preserve">un    </v>
          </cell>
          <cell r="D7351" t="str">
            <v>118,32</v>
          </cell>
        </row>
        <row r="7352">
          <cell r="A7352">
            <v>11255</v>
          </cell>
          <cell r="B7352" t="str">
            <v>Caixa de passagem n 5, de embutir, padrao telebras, dimensoes 80 x 80 x 12 cm, em chapa de aco galvanizado</v>
          </cell>
          <cell r="C7352" t="str">
            <v xml:space="preserve">un    </v>
          </cell>
          <cell r="D7352" t="str">
            <v>179,19</v>
          </cell>
        </row>
        <row r="7353">
          <cell r="A7353">
            <v>11256</v>
          </cell>
          <cell r="B7353" t="str">
            <v>Caixa de passagem n 5, de sobrepor, padrao telebras, dimensoes 80 x 80 x *12* cm, em chapa de aco galvanizado</v>
          </cell>
          <cell r="C7353" t="str">
            <v xml:space="preserve">un    </v>
          </cell>
          <cell r="D7353" t="str">
            <v>205,06</v>
          </cell>
        </row>
        <row r="7354">
          <cell r="A7354">
            <v>14055</v>
          </cell>
          <cell r="B7354" t="str">
            <v>Caixa de passagem n 6, de embutir, padrao telebras, dimensoes 120 x 120 x 12 cm, em chapa de aco galvanizado</v>
          </cell>
          <cell r="C7354" t="str">
            <v xml:space="preserve">un    </v>
          </cell>
          <cell r="D7354" t="str">
            <v>363,77</v>
          </cell>
        </row>
        <row r="7355">
          <cell r="A7355">
            <v>39768</v>
          </cell>
          <cell r="B7355" t="str">
            <v>Caixa de passagem n 6, de sobrepor, padrao telebras, dimensoes 120 x 120 x *12* cm, em chapa de aco galvanizado</v>
          </cell>
          <cell r="C7355" t="str">
            <v xml:space="preserve">un    </v>
          </cell>
          <cell r="D7355" t="str">
            <v>388,15</v>
          </cell>
        </row>
        <row r="7356">
          <cell r="A7356">
            <v>11247</v>
          </cell>
          <cell r="B7356" t="str">
            <v>Caixa de passagem n 7, de embutir, padrao telebras, dimensoes 150 x 150 x 15 cm, em chapa de aco galvanizado</v>
          </cell>
          <cell r="C7356" t="str">
            <v xml:space="preserve">un    </v>
          </cell>
          <cell r="D7356" t="str">
            <v>521,15</v>
          </cell>
        </row>
        <row r="7357">
          <cell r="A7357">
            <v>39769</v>
          </cell>
          <cell r="B7357" t="str">
            <v>Caixa de passagem n 7, de sobrepor, padrao telebras, dimensoes 150 x 150 x *15* cm, em chapa de aco galvanizado</v>
          </cell>
          <cell r="C7357" t="str">
            <v xml:space="preserve">un    </v>
          </cell>
          <cell r="D7357" t="str">
            <v>631,79</v>
          </cell>
        </row>
        <row r="7358">
          <cell r="A7358">
            <v>11249</v>
          </cell>
          <cell r="B7358" t="str">
            <v>Caixa de passagem n 8, de embutir, padrao telebras, dimensoes 200 x 200 x 20 cm, em chapa de aco galvanizado</v>
          </cell>
          <cell r="C7358" t="str">
            <v xml:space="preserve">un    </v>
          </cell>
          <cell r="D7358" t="str">
            <v>1.703,44</v>
          </cell>
        </row>
        <row r="7359">
          <cell r="A7359">
            <v>39770</v>
          </cell>
          <cell r="B7359" t="str">
            <v>Caixa de passagem n 8, de sobrepor, padrao telebras, dimensoes 200 x 200 x *20* cm, em chapa de aco galvanizado</v>
          </cell>
          <cell r="C7359" t="str">
            <v xml:space="preserve">un    </v>
          </cell>
          <cell r="D7359" t="str">
            <v>2.214,98</v>
          </cell>
        </row>
        <row r="7360">
          <cell r="A7360">
            <v>10569</v>
          </cell>
          <cell r="B7360" t="str">
            <v>Caixa de passagem octogonal 4 x4, em aco esmaltada, com fundo movel simples</v>
          </cell>
          <cell r="C7360" t="str">
            <v xml:space="preserve">un    </v>
          </cell>
          <cell r="D7360" t="str">
            <v>1,61</v>
          </cell>
        </row>
        <row r="7361">
          <cell r="A7361">
            <v>1872</v>
          </cell>
          <cell r="B7361" t="str">
            <v>Caixa de passagem, em pvc, de 4" x 2", para eletroduto flexivel corrugado</v>
          </cell>
          <cell r="C7361" t="str">
            <v xml:space="preserve">un    </v>
          </cell>
          <cell r="D7361" t="str">
            <v>1,55</v>
          </cell>
        </row>
        <row r="7362">
          <cell r="A7362">
            <v>1873</v>
          </cell>
          <cell r="B7362" t="str">
            <v>Caixa de passagem, em pvc, de 4" x 4", para eletroduto flexivel corrugado</v>
          </cell>
          <cell r="C7362" t="str">
            <v xml:space="preserve">un    </v>
          </cell>
          <cell r="D7362" t="str">
            <v>3,09</v>
          </cell>
        </row>
        <row r="7363">
          <cell r="A7363">
            <v>39693</v>
          </cell>
          <cell r="B7363" t="str">
            <v>Caixa de protecao externa para medidor horosazonal, de baixa tensao, com modulo, em chapa de aco (padrao da concessionaria local)</v>
          </cell>
          <cell r="C7363" t="str">
            <v xml:space="preserve">un    </v>
          </cell>
          <cell r="D7363" t="str">
            <v>972,08</v>
          </cell>
        </row>
        <row r="7364">
          <cell r="A7364">
            <v>39692</v>
          </cell>
          <cell r="B7364" t="str">
            <v>Caixa de protecao para transformador corrente, em chapa de aco 18 usg (padrao da concessionaria local)</v>
          </cell>
          <cell r="C7364" t="str">
            <v xml:space="preserve">un    </v>
          </cell>
          <cell r="D7364" t="str">
            <v>163,63</v>
          </cell>
        </row>
        <row r="7365">
          <cell r="A7365">
            <v>39681</v>
          </cell>
          <cell r="B7365" t="str">
            <v>Caixa de protecao para 1 medidor bifasico, em chapa de aco 20 usg (padrao da concessionaria local)</v>
          </cell>
          <cell r="C7365" t="str">
            <v xml:space="preserve">un    </v>
          </cell>
          <cell r="D7365" t="str">
            <v>92,40</v>
          </cell>
        </row>
        <row r="7366">
          <cell r="A7366">
            <v>39680</v>
          </cell>
          <cell r="B7366" t="str">
            <v>Caixa de protecao para 1 medidor monofasico, em chapa de aco 20 usg (padrao da concessionaria local)</v>
          </cell>
          <cell r="C7366" t="str">
            <v xml:space="preserve">un    </v>
          </cell>
          <cell r="D7366" t="str">
            <v>47,60</v>
          </cell>
        </row>
        <row r="7367">
          <cell r="A7367">
            <v>39682</v>
          </cell>
          <cell r="B7367" t="str">
            <v>Caixa de protecao para 1 medidor trifasico, em chapa de aco 20 usg (padrao da concessionaria local)</v>
          </cell>
          <cell r="C7367" t="str">
            <v xml:space="preserve">un    </v>
          </cell>
          <cell r="D7367" t="str">
            <v>93,33</v>
          </cell>
        </row>
        <row r="7368">
          <cell r="A7368">
            <v>39685</v>
          </cell>
          <cell r="B7368" t="str">
            <v>Caixa externa de medicao para 1 medidor trifasico, com visor, em chapa de aco 18 usg (padrao da concessionaria local)</v>
          </cell>
          <cell r="C7368" t="str">
            <v xml:space="preserve">un    </v>
          </cell>
          <cell r="D7368" t="str">
            <v>79,17</v>
          </cell>
        </row>
        <row r="7369">
          <cell r="A7369">
            <v>39687</v>
          </cell>
          <cell r="B7369" t="str">
            <v>Caixa externa de medicao para 4 medidores monofasicos, com visor, em chapa de aco 18 usg (padrao da concessionaria local)</v>
          </cell>
          <cell r="C7369" t="str">
            <v xml:space="preserve">un    </v>
          </cell>
          <cell r="D7369" t="str">
            <v>149,25</v>
          </cell>
        </row>
        <row r="7370">
          <cell r="A7370">
            <v>3280</v>
          </cell>
          <cell r="B7370" t="str">
            <v>Caixa gordura dupla, concreto pre moldado, circular, com tampa, d = 60* cm</v>
          </cell>
          <cell r="C7370" t="str">
            <v xml:space="preserve">un    </v>
          </cell>
          <cell r="D7370" t="str">
            <v>110,22</v>
          </cell>
        </row>
        <row r="7371">
          <cell r="A7371">
            <v>11881</v>
          </cell>
          <cell r="B7371" t="str">
            <v>Caixa gordura, simples, concreto pre moldado, circular, com tampa, d = 40 cm</v>
          </cell>
          <cell r="C7371" t="str">
            <v xml:space="preserve">un    </v>
          </cell>
          <cell r="D7371" t="str">
            <v>51,19</v>
          </cell>
        </row>
        <row r="7372">
          <cell r="A7372">
            <v>34641</v>
          </cell>
          <cell r="B7372" t="str">
            <v>Caixa inspecao em concreto para aterramento e para raios diametro = 300 mm</v>
          </cell>
          <cell r="C7372" t="str">
            <v xml:space="preserve">un    </v>
          </cell>
          <cell r="D7372" t="str">
            <v>41,28</v>
          </cell>
        </row>
        <row r="7373">
          <cell r="A7373">
            <v>34643</v>
          </cell>
          <cell r="B7373" t="str">
            <v>Caixa inspecao em polietileno para aterramento e para raios diametro = 300 mm</v>
          </cell>
          <cell r="C7373" t="str">
            <v xml:space="preserve">un    </v>
          </cell>
          <cell r="D7373" t="str">
            <v>12,56</v>
          </cell>
        </row>
        <row r="7374">
          <cell r="A7374">
            <v>3278</v>
          </cell>
          <cell r="B7374" t="str">
            <v>Caixa inspecao, concreto pre moldado, circular, com tampa, d = 40* cm</v>
          </cell>
          <cell r="C7374" t="str">
            <v xml:space="preserve">un    </v>
          </cell>
          <cell r="D7374" t="str">
            <v>57,79</v>
          </cell>
        </row>
        <row r="7375">
          <cell r="A7375">
            <v>3279</v>
          </cell>
          <cell r="B7375" t="str">
            <v>Caixa inspecao, concreto pre moldado, circular, com tampa, d = 60* cm, h= 60* cm</v>
          </cell>
          <cell r="C7375" t="str">
            <v xml:space="preserve">un    </v>
          </cell>
          <cell r="D7375" t="str">
            <v>95,36</v>
          </cell>
        </row>
        <row r="7376">
          <cell r="A7376">
            <v>1062</v>
          </cell>
          <cell r="B7376" t="str">
            <v>Caixa interna de medicao para 1 medidor trifasico, com visor, em chapa de aco 18 usg (padrao da concessionaria local)</v>
          </cell>
          <cell r="C7376" t="str">
            <v xml:space="preserve">un    </v>
          </cell>
          <cell r="D7376" t="str">
            <v>84,00</v>
          </cell>
        </row>
        <row r="7377">
          <cell r="A7377">
            <v>39686</v>
          </cell>
          <cell r="B7377" t="str">
            <v>Caixa interna de medicao para 4 medidores monofasicos, com visor, em chapa de aco 18 usg (padrao da concessionaria local)</v>
          </cell>
          <cell r="C7377" t="str">
            <v xml:space="preserve">un    </v>
          </cell>
          <cell r="D7377" t="str">
            <v>143,28</v>
          </cell>
        </row>
        <row r="7378">
          <cell r="A7378">
            <v>39683</v>
          </cell>
          <cell r="B7378" t="str">
            <v>Caixa interna/externa de medicao para 1 medidor monofasico, com visor, em chapa de aco 18 usg (padrao da concessionaria local)</v>
          </cell>
          <cell r="C7378" t="str">
            <v xml:space="preserve">un    </v>
          </cell>
          <cell r="D7378" t="str">
            <v>29,13</v>
          </cell>
        </row>
        <row r="7379">
          <cell r="A7379">
            <v>1871</v>
          </cell>
          <cell r="B7379" t="str">
            <v>Caixa octogonal de fundo movel, em pvc, de 3" x 3", para eletroduto flexivel corrugado</v>
          </cell>
          <cell r="C7379" t="str">
            <v xml:space="preserve">un    </v>
          </cell>
          <cell r="D7379" t="str">
            <v>2,78</v>
          </cell>
        </row>
        <row r="7380">
          <cell r="A7380">
            <v>12001</v>
          </cell>
          <cell r="B7380" t="str">
            <v>Caixa octogonal de fundo movel, em pvc, de 4" x 4", para eletroduto flexivel corrugado</v>
          </cell>
          <cell r="C7380" t="str">
            <v xml:space="preserve">un    </v>
          </cell>
          <cell r="D7380" t="str">
            <v>4,02</v>
          </cell>
        </row>
        <row r="7381">
          <cell r="A7381">
            <v>11882</v>
          </cell>
          <cell r="B7381" t="str">
            <v>Caixa para hidrometro concreto pre moldado</v>
          </cell>
          <cell r="C7381" t="str">
            <v xml:space="preserve">un    </v>
          </cell>
          <cell r="D7381" t="str">
            <v>57,79</v>
          </cell>
        </row>
        <row r="7382">
          <cell r="A7382">
            <v>39689</v>
          </cell>
          <cell r="B7382" t="str">
            <v>Caixa para medicao coletiva tipo h, padrao bifasico ou trifasico, para ate 6 medidores (padrao da concessionaria local)</v>
          </cell>
          <cell r="C7382" t="str">
            <v xml:space="preserve">un    </v>
          </cell>
          <cell r="D7382" t="str">
            <v>1.866,66</v>
          </cell>
        </row>
        <row r="7383">
          <cell r="A7383">
            <v>39688</v>
          </cell>
          <cell r="B7383" t="str">
            <v>Caixa para medicao coletiva tipo k, padrao bifasico ou trifasico, para ate 2 medidores (padrao da concessionaria local)</v>
          </cell>
          <cell r="C7383" t="str">
            <v xml:space="preserve">un    </v>
          </cell>
          <cell r="D7383" t="str">
            <v>269,73</v>
          </cell>
        </row>
        <row r="7384">
          <cell r="A7384">
            <v>1068</v>
          </cell>
          <cell r="B7384" t="str">
            <v>Caixa para medicao coletiva tipo l, padrao bifasico ou trifasico, para ate 4 medidores (padrao da concessionaria local)</v>
          </cell>
          <cell r="C7384" t="str">
            <v xml:space="preserve">un    </v>
          </cell>
          <cell r="D7384" t="str">
            <v>1.126,53</v>
          </cell>
        </row>
        <row r="7385">
          <cell r="A7385">
            <v>39690</v>
          </cell>
          <cell r="B7385" t="str">
            <v>Caixa para medicao coletiva tipo m, padrao bifasico ou trifasico, para ate 8 medidores (padrao da concessionaria local)</v>
          </cell>
          <cell r="C7385" t="str">
            <v xml:space="preserve">un    </v>
          </cell>
          <cell r="D7385" t="str">
            <v>2.534,00</v>
          </cell>
        </row>
        <row r="7386">
          <cell r="A7386">
            <v>39691</v>
          </cell>
          <cell r="B7386" t="str">
            <v>Caixa para medicao coletiva tipo n, padrao bifasico ou trifasico, para ate 12 medidores (padrao da concessionaria local)</v>
          </cell>
          <cell r="C7386" t="str">
            <v xml:space="preserve">un    </v>
          </cell>
          <cell r="D7386" t="str">
            <v>2.832,66</v>
          </cell>
        </row>
        <row r="7387">
          <cell r="A7387">
            <v>39808</v>
          </cell>
          <cell r="B7387" t="str">
            <v>Caixa para medidor monofasico, em policarbonato (termoplastico), com disjuntor</v>
          </cell>
          <cell r="C7387" t="str">
            <v xml:space="preserve">un    </v>
          </cell>
          <cell r="D7387" t="str">
            <v>41,12</v>
          </cell>
        </row>
        <row r="7388">
          <cell r="A7388">
            <v>39809</v>
          </cell>
          <cell r="B7388" t="str">
            <v>Caixa para medidor polifasico, em policarbonato (termoplastico), com disjuntor</v>
          </cell>
          <cell r="C7388" t="str">
            <v xml:space="preserve">un    </v>
          </cell>
          <cell r="D7388" t="str">
            <v>113,51</v>
          </cell>
        </row>
        <row r="7389">
          <cell r="A7389">
            <v>11713</v>
          </cell>
          <cell r="B7389" t="str">
            <v>Caixa sifonada pvc 150 x 150 x 50mm com tampa cega quadrada branca</v>
          </cell>
          <cell r="C7389" t="str">
            <v xml:space="preserve">un    </v>
          </cell>
          <cell r="D7389" t="str">
            <v>27,27</v>
          </cell>
        </row>
        <row r="7390">
          <cell r="A7390">
            <v>11716</v>
          </cell>
          <cell r="B7390" t="str">
            <v>Caixa sifonada pvc, 100 x 100 x 40 mm, com grelha redonda branca</v>
          </cell>
          <cell r="C7390" t="str">
            <v xml:space="preserve">un    </v>
          </cell>
          <cell r="D7390" t="str">
            <v>11,64</v>
          </cell>
        </row>
        <row r="7391">
          <cell r="A7391">
            <v>5103</v>
          </cell>
          <cell r="B7391" t="str">
            <v>Caixa sifonada pvc, 100 x 100 x 50 mm, com grelha redonda branca</v>
          </cell>
          <cell r="C7391" t="str">
            <v xml:space="preserve">un    </v>
          </cell>
          <cell r="D7391" t="str">
            <v>11,81</v>
          </cell>
        </row>
        <row r="7392">
          <cell r="A7392">
            <v>11712</v>
          </cell>
          <cell r="B7392" t="str">
            <v>Caixa sifonada pvc, 150 x 150 x 50 mm, com grelha quadrada branca (nbr 5688)</v>
          </cell>
          <cell r="C7392" t="str">
            <v xml:space="preserve">un    </v>
          </cell>
          <cell r="D7392" t="str">
            <v>27,50</v>
          </cell>
        </row>
        <row r="7393">
          <cell r="A7393">
            <v>11717</v>
          </cell>
          <cell r="B7393" t="str">
            <v>Caixa sifonada pvc, 150 x 150 x 50 mm, com grelha redonda branca</v>
          </cell>
          <cell r="C7393" t="str">
            <v xml:space="preserve">un    </v>
          </cell>
          <cell r="D7393" t="str">
            <v>29,88</v>
          </cell>
        </row>
        <row r="7394">
          <cell r="A7394">
            <v>11714</v>
          </cell>
          <cell r="B7394" t="str">
            <v>Caixa sifonada pvc, 150 x 185 x 75 mm, com grelha quadrada branca</v>
          </cell>
          <cell r="C7394" t="str">
            <v xml:space="preserve">un    </v>
          </cell>
          <cell r="D7394" t="str">
            <v>37,18</v>
          </cell>
        </row>
        <row r="7395">
          <cell r="A7395">
            <v>11715</v>
          </cell>
          <cell r="B7395" t="str">
            <v>Caixa sifonada pvc, 150 x 185 x 75 mm, com tampa cega quadrada branca</v>
          </cell>
          <cell r="C7395" t="str">
            <v xml:space="preserve">un    </v>
          </cell>
          <cell r="D7395" t="str">
            <v>42,78</v>
          </cell>
        </row>
        <row r="7396">
          <cell r="A7396">
            <v>11880</v>
          </cell>
          <cell r="B7396" t="str">
            <v>Caixa sifonada pvc, 250 x 230 x 75 mm, com tampa e porta tampa quadrada branca</v>
          </cell>
          <cell r="C7396" t="str">
            <v xml:space="preserve">un    </v>
          </cell>
          <cell r="D7396" t="str">
            <v>76,89</v>
          </cell>
        </row>
        <row r="7397">
          <cell r="A7397">
            <v>1106</v>
          </cell>
          <cell r="B7397" t="str">
            <v>Cal hidratada ch-i para argamassas</v>
          </cell>
          <cell r="C7397" t="str">
            <v xml:space="preserve">kg    </v>
          </cell>
          <cell r="D7397" t="str">
            <v>0,78</v>
          </cell>
        </row>
        <row r="7398">
          <cell r="A7398">
            <v>11161</v>
          </cell>
          <cell r="B7398" t="str">
            <v>Cal hidratada para pintura</v>
          </cell>
          <cell r="C7398" t="str">
            <v xml:space="preserve">kg    </v>
          </cell>
          <cell r="D7398" t="str">
            <v>1,30</v>
          </cell>
        </row>
        <row r="7399">
          <cell r="A7399">
            <v>1107</v>
          </cell>
          <cell r="B7399" t="str">
            <v>Cal virgem comum para argamassas (nbr 6453)</v>
          </cell>
          <cell r="C7399" t="str">
            <v xml:space="preserve">kg    </v>
          </cell>
          <cell r="D7399" t="str">
            <v>0,89</v>
          </cell>
        </row>
        <row r="7400">
          <cell r="A7400">
            <v>4758</v>
          </cell>
          <cell r="B7400" t="str">
            <v>Calafetador / calafate</v>
          </cell>
          <cell r="C7400" t="str">
            <v xml:space="preserve">h     </v>
          </cell>
          <cell r="D7400" t="str">
            <v>19,95</v>
          </cell>
        </row>
        <row r="7401">
          <cell r="A7401">
            <v>41080</v>
          </cell>
          <cell r="B7401" t="str">
            <v>Calafetador / calafate (mensalista)</v>
          </cell>
          <cell r="C7401" t="str">
            <v xml:space="preserve">mes   </v>
          </cell>
          <cell r="D7401" t="str">
            <v>3.512,59</v>
          </cell>
        </row>
        <row r="7402">
          <cell r="A7402">
            <v>25963</v>
          </cell>
          <cell r="B7402" t="str">
            <v>Calcario dolomitico a (posto pedreira/fornecedor, sem frete)</v>
          </cell>
          <cell r="C7402" t="str">
            <v xml:space="preserve">kg    </v>
          </cell>
          <cell r="D7402" t="str">
            <v>0,08</v>
          </cell>
        </row>
        <row r="7403">
          <cell r="A7403">
            <v>4759</v>
          </cell>
          <cell r="B7403" t="str">
            <v>Calceteiro</v>
          </cell>
          <cell r="C7403" t="str">
            <v xml:space="preserve">h     </v>
          </cell>
          <cell r="D7403" t="str">
            <v>14,28</v>
          </cell>
        </row>
        <row r="7404">
          <cell r="A7404">
            <v>41068</v>
          </cell>
          <cell r="B7404" t="str">
            <v>Calceteiro  (mensalista)</v>
          </cell>
          <cell r="C7404" t="str">
            <v xml:space="preserve">mes   </v>
          </cell>
          <cell r="D7404" t="str">
            <v>2.515,14</v>
          </cell>
        </row>
        <row r="7405">
          <cell r="A7405">
            <v>1108</v>
          </cell>
          <cell r="B7405" t="str">
            <v>Calha moldura americana de chapa de aco galvanizada num 26, corte 33 cm</v>
          </cell>
          <cell r="C7405" t="str">
            <v xml:space="preserve">m     </v>
          </cell>
          <cell r="D7405" t="str">
            <v>22,11</v>
          </cell>
        </row>
        <row r="7406">
          <cell r="A7406">
            <v>1117</v>
          </cell>
          <cell r="B7406" t="str">
            <v>Calha para agua furtada de chapa de aco galvanizada num 26, corte 40 cm</v>
          </cell>
          <cell r="C7406" t="str">
            <v xml:space="preserve">m     </v>
          </cell>
          <cell r="D7406" t="str">
            <v>25,67</v>
          </cell>
        </row>
        <row r="7407">
          <cell r="A7407">
            <v>1118</v>
          </cell>
          <cell r="B7407" t="str">
            <v>Calha para agua furtada de chapa de aco galvanizada num 26, corte 50 cm</v>
          </cell>
          <cell r="C7407" t="str">
            <v xml:space="preserve">m     </v>
          </cell>
          <cell r="D7407" t="str">
            <v>33,01</v>
          </cell>
        </row>
        <row r="7408">
          <cell r="A7408">
            <v>1110</v>
          </cell>
          <cell r="B7408" t="str">
            <v>Calha platibanda de chapa de aco galvanizada num 26, corte 45 cm</v>
          </cell>
          <cell r="C7408" t="str">
            <v xml:space="preserve">m     </v>
          </cell>
          <cell r="D7408" t="str">
            <v>33,01</v>
          </cell>
        </row>
        <row r="7409">
          <cell r="A7409">
            <v>12618</v>
          </cell>
          <cell r="B7409" t="str">
            <v>Calha pluvial de pvc, diametro entre 119 e 170 mm, comprimento de 3 m, para drenagem predial</v>
          </cell>
          <cell r="C7409" t="str">
            <v xml:space="preserve">un    </v>
          </cell>
          <cell r="D7409" t="str">
            <v>43,89</v>
          </cell>
        </row>
        <row r="7410">
          <cell r="A7410">
            <v>40871</v>
          </cell>
          <cell r="B7410" t="str">
            <v>Calha quadrada de chapa de aco galvanizada num 24, corte 100 cm (coletado caixa)</v>
          </cell>
          <cell r="C7410" t="str">
            <v xml:space="preserve">m     </v>
          </cell>
          <cell r="D7410" t="str">
            <v>58,37</v>
          </cell>
        </row>
        <row r="7411">
          <cell r="A7411">
            <v>40869</v>
          </cell>
          <cell r="B7411" t="str">
            <v>Calha quadrada de chapa de aco galvanizada num 24, corte 33 cm (coletado caixa)</v>
          </cell>
          <cell r="C7411" t="str">
            <v xml:space="preserve">m     </v>
          </cell>
          <cell r="D7411" t="str">
            <v>21,68</v>
          </cell>
        </row>
        <row r="7412">
          <cell r="A7412">
            <v>40870</v>
          </cell>
          <cell r="B7412" t="str">
            <v>Calha quadrada de chapa de aco galvanizada num 24, corte 50 cm (coletado caixa)</v>
          </cell>
          <cell r="C7412" t="str">
            <v xml:space="preserve">m     </v>
          </cell>
          <cell r="D7412" t="str">
            <v>29,39</v>
          </cell>
        </row>
        <row r="7413">
          <cell r="A7413">
            <v>1109</v>
          </cell>
          <cell r="B7413" t="str">
            <v>Calha quadrada de chapa de aco galvanizada num 26, corte 33 cm</v>
          </cell>
          <cell r="C7413" t="str">
            <v xml:space="preserve">m     </v>
          </cell>
          <cell r="D7413" t="str">
            <v>22,00</v>
          </cell>
        </row>
        <row r="7414">
          <cell r="A7414">
            <v>1119</v>
          </cell>
          <cell r="B7414" t="str">
            <v>Calha quadrada de chapa de aco galvanizada num 28, corte 25 cm</v>
          </cell>
          <cell r="C7414" t="str">
            <v xml:space="preserve">m     </v>
          </cell>
          <cell r="D7414" t="str">
            <v>16,50</v>
          </cell>
        </row>
        <row r="7415">
          <cell r="A7415">
            <v>13115</v>
          </cell>
          <cell r="B7415" t="str">
            <v>Calha/canaleta de concreto simples, tipo meia cana, d = 20 cm, para agua pluvial</v>
          </cell>
          <cell r="C7415" t="str">
            <v xml:space="preserve">m     </v>
          </cell>
          <cell r="D7415" t="str">
            <v>17,01</v>
          </cell>
        </row>
        <row r="7416">
          <cell r="A7416">
            <v>10541</v>
          </cell>
          <cell r="B7416" t="str">
            <v>Calha/canaleta de concreto simples, tipo meia cana, d = 30 cm, para agua pluvial</v>
          </cell>
          <cell r="C7416" t="str">
            <v xml:space="preserve">m     </v>
          </cell>
          <cell r="D7416" t="str">
            <v>19,76</v>
          </cell>
        </row>
        <row r="7417">
          <cell r="A7417">
            <v>10543</v>
          </cell>
          <cell r="B7417" t="str">
            <v>Calha/canaleta de concreto simples, tipo meia cana, d = 50 cm, para agua pluvial</v>
          </cell>
          <cell r="C7417" t="str">
            <v xml:space="preserve">m     </v>
          </cell>
          <cell r="D7417" t="str">
            <v>38,34</v>
          </cell>
        </row>
        <row r="7418">
          <cell r="A7418">
            <v>10544</v>
          </cell>
          <cell r="B7418" t="str">
            <v>Calha/canaleta de concreto simples, tipo meia cana, d = 60 cm, para agua pluvial</v>
          </cell>
          <cell r="C7418" t="str">
            <v xml:space="preserve">m     </v>
          </cell>
          <cell r="D7418" t="str">
            <v>46,11</v>
          </cell>
        </row>
        <row r="7419">
          <cell r="A7419">
            <v>10545</v>
          </cell>
          <cell r="B7419" t="str">
            <v>Calha/canaleta de concreto simples, tipo meia cana, d = 80 cm, para agua pluvial</v>
          </cell>
          <cell r="C7419" t="str">
            <v xml:space="preserve">m     </v>
          </cell>
          <cell r="D7419" t="str">
            <v>70,73</v>
          </cell>
        </row>
        <row r="7420">
          <cell r="A7420">
            <v>10542</v>
          </cell>
          <cell r="B7420" t="str">
            <v>Calha/canaleta de concreto simples, tipo meia cana, d= 40 cm, para agua pluvial</v>
          </cell>
          <cell r="C7420" t="str">
            <v xml:space="preserve">m     </v>
          </cell>
          <cell r="D7420" t="str">
            <v>27,22</v>
          </cell>
        </row>
        <row r="7421">
          <cell r="A7421">
            <v>38365</v>
          </cell>
          <cell r="B7421" t="str">
            <v>Camada separadora de filme de polietileno 20 a 25 micra</v>
          </cell>
          <cell r="C7421" t="str">
            <v xml:space="preserve">m²    </v>
          </cell>
          <cell r="D7421" t="str">
            <v>1,35</v>
          </cell>
        </row>
        <row r="7422">
          <cell r="A7422">
            <v>37745</v>
          </cell>
          <cell r="B7422" t="str">
            <v>Caminhao toco, peso bruto total 13000 kg, carga util maxima 7925 kg, distancia entre eixos 4,80 m, potencia 189 cv (inclui cabine e chassi, nao inclui carroceria)</v>
          </cell>
          <cell r="C7422" t="str">
            <v xml:space="preserve">un    </v>
          </cell>
          <cell r="D7422" t="str">
            <v>214.287,65</v>
          </cell>
        </row>
        <row r="7423">
          <cell r="A7423">
            <v>37754</v>
          </cell>
          <cell r="B7423" t="str">
            <v>Caminhao toco, peso bruto total 14300 kg, carga util maxima 9590 kg, distancia entre eixos 4,76 m, potencia 185 cv (inclui cabine e chassi, nao inclui carroceria)</v>
          </cell>
          <cell r="C7423" t="str">
            <v xml:space="preserve">un    </v>
          </cell>
          <cell r="D7423" t="str">
            <v>223.781,40</v>
          </cell>
        </row>
        <row r="7424">
          <cell r="A7424">
            <v>37748</v>
          </cell>
          <cell r="B7424" t="str">
            <v>Caminhao toco, peso bruto total 14300 kg, carga util maxima 9710 kg, distancia entre eixos 3,56 m, potencia 185 cv (inclui cabine e chassi, nao inclui carroceria)</v>
          </cell>
          <cell r="C7424" t="str">
            <v xml:space="preserve">un    </v>
          </cell>
          <cell r="D7424" t="str">
            <v>227.816,25</v>
          </cell>
        </row>
        <row r="7425">
          <cell r="A7425">
            <v>37761</v>
          </cell>
          <cell r="B7425" t="str">
            <v>Caminhao toco, peso bruto total 16000 kg, carga util maxima de 10685 kg, distancia entre eixos 4,8m, potencia 189 cv (inclui cabine e chassi, nao inclui carroceria)</v>
          </cell>
          <cell r="C7425" t="str">
            <v xml:space="preserve">un    </v>
          </cell>
          <cell r="D7425" t="str">
            <v>188.518,87</v>
          </cell>
        </row>
        <row r="7426">
          <cell r="A7426">
            <v>37757</v>
          </cell>
          <cell r="B7426" t="str">
            <v>Caminhao toco, peso bruto total 16000 kg, carga util maxima 10600 kg, distancia entre eixos 4,80 m, potencia 275 cv (inclui cabine e chassi, nao inclui carroceria)</v>
          </cell>
          <cell r="C7426" t="str">
            <v xml:space="preserve">un    </v>
          </cell>
          <cell r="D7426" t="str">
            <v>262.434,54</v>
          </cell>
        </row>
        <row r="7427">
          <cell r="A7427">
            <v>37759</v>
          </cell>
          <cell r="B7427" t="str">
            <v>Caminhao toco, peso bruto total 16000 kg, carga util maxima 10780 kg, distancia entre eixos 3,56 m, potencia 275 cv (inclui cabine e chassi, nao inclui carroceria)</v>
          </cell>
          <cell r="C7427" t="str">
            <v xml:space="preserve">un    </v>
          </cell>
          <cell r="D7427" t="str">
            <v>263.451,75</v>
          </cell>
        </row>
        <row r="7428">
          <cell r="A7428">
            <v>37766</v>
          </cell>
          <cell r="B7428" t="str">
            <v>Caminhao toco, peso bruto total 16000 kg, carga util maxima 11030 kg, distancia entre eixos 3,56m, potencia 186 cv (inclui cabine e chassi, nao inclui carroceria)</v>
          </cell>
          <cell r="C7428" t="str">
            <v xml:space="preserve">un    </v>
          </cell>
          <cell r="D7428" t="str">
            <v>263.451,72</v>
          </cell>
        </row>
        <row r="7429">
          <cell r="A7429">
            <v>37752</v>
          </cell>
          <cell r="B7429" t="str">
            <v>Caminhao toco, peso bruto total 16000 kg, carga util maxima 11130 kg, distancia entre eixos 5,36 m, potencia 185 cv (inclui cabine e chassi, nao inclui carroceria)</v>
          </cell>
          <cell r="C7429" t="str">
            <v xml:space="preserve">un    </v>
          </cell>
          <cell r="D7429" t="str">
            <v>238.903,60</v>
          </cell>
        </row>
        <row r="7430">
          <cell r="A7430">
            <v>37760</v>
          </cell>
          <cell r="B7430" t="str">
            <v>Caminhao toco, peso bruto total 16000 kg, carga util maxima 13071 kg, distancia entre eixos 4,80 m, potencia 230 cv (inclui cabine e chassi, nao inclui carroceria)</v>
          </cell>
          <cell r="C7430" t="str">
            <v xml:space="preserve">un    </v>
          </cell>
          <cell r="D7430" t="str">
            <v>251.584,54</v>
          </cell>
        </row>
        <row r="7431">
          <cell r="A7431">
            <v>37765</v>
          </cell>
          <cell r="B7431" t="str">
            <v>Caminhao toco, peso bruto total 8250 kg, carga util maxima 5110 kg, distancia entre eixos 4,30 m, potencia 162 cv (inclui cabine e chassi, nao inclui carroceria)</v>
          </cell>
          <cell r="C7431" t="str">
            <v xml:space="preserve">un    </v>
          </cell>
          <cell r="D7431" t="str">
            <v>175.634,50</v>
          </cell>
        </row>
        <row r="7432">
          <cell r="A7432">
            <v>37746</v>
          </cell>
          <cell r="B7432" t="str">
            <v>Caminhao toco, peso bruto total 9000 kg, carga util maxima 5940 kg, distancia entre eixos 3,69 m, potencia 177 cv (inclui cabine e chassi, nao inclui carroceria)</v>
          </cell>
          <cell r="C7432" t="str">
            <v xml:space="preserve">un    </v>
          </cell>
          <cell r="D7432" t="str">
            <v>192.553,71</v>
          </cell>
        </row>
        <row r="7433">
          <cell r="A7433">
            <v>37750</v>
          </cell>
          <cell r="B7433" t="str">
            <v>Caminhao toco, peso bruto total 9600 kg, carga util maxima 6110 kg, distancia entre eixos 3,70 m, potencia 156 cv (inclui cabine e chassi, nao inclui carroceria)</v>
          </cell>
          <cell r="C7433" t="str">
            <v xml:space="preserve">un    </v>
          </cell>
          <cell r="D7433" t="str">
            <v>191.875,60</v>
          </cell>
        </row>
        <row r="7434">
          <cell r="A7434">
            <v>37753</v>
          </cell>
          <cell r="B7434" t="str">
            <v>Caminhao toco, peso bruto total 9600 kg, carga util maxima 6200 kg, distancia entre eixos 3,10 m, potencia 156 cv (inclui cabine e chassi, nao inclui carroceria)</v>
          </cell>
          <cell r="C7434" t="str">
            <v xml:space="preserve">un    </v>
          </cell>
          <cell r="D7434" t="str">
            <v>191.197,46</v>
          </cell>
        </row>
        <row r="7435">
          <cell r="A7435">
            <v>37756</v>
          </cell>
          <cell r="B7435" t="str">
            <v>Caminhao toco, peso bruto total 9700 kg, carga util maxima 6360 kg, distancia entre eixos 4,30 m, potencia 160 cv (inclui cabine e chassi, nao inclui carroceria)</v>
          </cell>
          <cell r="C7435" t="str">
            <v xml:space="preserve">un    </v>
          </cell>
          <cell r="D7435" t="str">
            <v>188.518,87</v>
          </cell>
        </row>
        <row r="7436">
          <cell r="A7436">
            <v>37755</v>
          </cell>
          <cell r="B7436" t="str">
            <v>Caminhao trucado, peso bruto total 22000 kg, carga util maxima 15350 kg, distancia entre eixos 5,17 m, potencia 238 cv (inclui cabine e chassi, nao inclui carroceria)</v>
          </cell>
          <cell r="C7436" t="str">
            <v xml:space="preserve">un    </v>
          </cell>
          <cell r="D7436" t="str">
            <v>273.962,68</v>
          </cell>
        </row>
        <row r="7437">
          <cell r="A7437">
            <v>37758</v>
          </cell>
          <cell r="B7437" t="str">
            <v>Caminhao trucado, peso bruto total 23000 kg, carga util maxima 15378 kg, distancia entre eixos 4,80 m, potencia 326 cv (inclui cabine e chassi, nao inclui carroceria)</v>
          </cell>
          <cell r="C7437" t="str">
            <v xml:space="preserve">un    </v>
          </cell>
          <cell r="D7437" t="str">
            <v>309.225,22</v>
          </cell>
        </row>
        <row r="7438">
          <cell r="A7438">
            <v>37747</v>
          </cell>
          <cell r="B7438" t="str">
            <v>Caminhao trucado, peso bruto total 23000 kg, carga util maxima 15935 kg, distancia entre eixos 4,80 m, potencia 230 cv (inclui cabine e chassi, nao inclui carroceria)</v>
          </cell>
          <cell r="C7438" t="str">
            <v xml:space="preserve">un    </v>
          </cell>
          <cell r="D7438" t="str">
            <v>278.234,87</v>
          </cell>
        </row>
        <row r="7439">
          <cell r="A7439">
            <v>37767</v>
          </cell>
          <cell r="B7439" t="str">
            <v>Caminhao trucado, peso bruto total 23000 kg, carga util maxima 15940 kg, distancia entre eixos 3,60 m, potencia 286 cv (inclui cabine e chassi, nao inclui carroceria)</v>
          </cell>
          <cell r="C7439" t="str">
            <v xml:space="preserve">un    </v>
          </cell>
          <cell r="D7439" t="str">
            <v>293.628,33</v>
          </cell>
        </row>
        <row r="7440">
          <cell r="A7440">
            <v>37751</v>
          </cell>
          <cell r="B7440" t="str">
            <v>Caminhao trucado, peso bruto total 23000 kg, carga util maxima 16190 kg, distancia entre eixos 3,60 m, potencia 286 cv (inclui cabine e chassi, nao inclui carroceria)</v>
          </cell>
          <cell r="C7440" t="str">
            <v xml:space="preserve">un    </v>
          </cell>
          <cell r="D7440" t="str">
            <v>293.628,33</v>
          </cell>
        </row>
        <row r="7441">
          <cell r="A7441">
            <v>37749</v>
          </cell>
          <cell r="B7441" t="str">
            <v>Caminhao trucado, peso bruto total 23000 kg, carga util maxima 16360 kg, cabine estendida, distancia entre eixos 3,56 m, potencia 275 cv (inclui cabine e chassi, nao inclui carroceria)</v>
          </cell>
          <cell r="C7441" t="str">
            <v xml:space="preserve">un    </v>
          </cell>
          <cell r="D7441" t="str">
            <v>290.237,70</v>
          </cell>
        </row>
        <row r="7442">
          <cell r="A7442">
            <v>13617</v>
          </cell>
          <cell r="B7442" t="str">
            <v>Caminhonete cabine simples com motor 1.6 Flex, cambio  manual, potencia 101/104 cv, 2 portas</v>
          </cell>
          <cell r="C7442" t="str">
            <v xml:space="preserve">un    </v>
          </cell>
          <cell r="D7442" t="str">
            <v>45.464,83</v>
          </cell>
        </row>
        <row r="7443">
          <cell r="A7443">
            <v>1159</v>
          </cell>
          <cell r="B7443" t="str">
            <v>Caminhonete com motor a diesel, potencia 180 cv, cabine dupla, 4x4</v>
          </cell>
          <cell r="C7443" t="str">
            <v xml:space="preserve">un    </v>
          </cell>
          <cell r="D7443" t="str">
            <v>149.081,44</v>
          </cell>
        </row>
        <row r="7444">
          <cell r="A7444">
            <v>12114</v>
          </cell>
          <cell r="B7444" t="str">
            <v>Campainha alta potencia 110v / 220v, diametro 150 mm</v>
          </cell>
          <cell r="C7444" t="str">
            <v xml:space="preserve">un    </v>
          </cell>
          <cell r="D7444" t="str">
            <v>109,56</v>
          </cell>
        </row>
        <row r="7445">
          <cell r="A7445">
            <v>38106</v>
          </cell>
          <cell r="B7445" t="str">
            <v>Campainha cigarra 127 v / 220 v (apenas modulo)</v>
          </cell>
          <cell r="C7445" t="str">
            <v xml:space="preserve">un    </v>
          </cell>
          <cell r="D7445" t="str">
            <v>14,89</v>
          </cell>
        </row>
        <row r="7446">
          <cell r="A7446">
            <v>38085</v>
          </cell>
          <cell r="B7446" t="str">
            <v>Campainha cigarra 127 v / 220 v, conjunto montado para embutir 4" x 2" (placa + suporte + modulo)</v>
          </cell>
          <cell r="C7446" t="str">
            <v xml:space="preserve">un    </v>
          </cell>
          <cell r="D7446" t="str">
            <v>17,58</v>
          </cell>
        </row>
        <row r="7447">
          <cell r="A7447">
            <v>38599</v>
          </cell>
          <cell r="B7447" t="str">
            <v>Canaleta concreto estrutural 14 x 19 x 29 cm, fbk 14 mpa (nbr 6136)</v>
          </cell>
          <cell r="C7447" t="str">
            <v xml:space="preserve">un    </v>
          </cell>
          <cell r="D7447" t="str">
            <v>2,69</v>
          </cell>
        </row>
        <row r="7448">
          <cell r="A7448">
            <v>38596</v>
          </cell>
          <cell r="B7448" t="str">
            <v>Canaleta concreto estrutural 14 x 19 x 29 cm, fbk 4,5 mpa (nbr 6136)</v>
          </cell>
          <cell r="C7448" t="str">
            <v xml:space="preserve">un    </v>
          </cell>
          <cell r="D7448" t="str">
            <v>1,84</v>
          </cell>
        </row>
        <row r="7449">
          <cell r="A7449">
            <v>38600</v>
          </cell>
          <cell r="B7449" t="str">
            <v>Canaleta concreto estrutural 14 x 19 x 39 cm, fbk 14 mpa (nbr 6136)</v>
          </cell>
          <cell r="C7449" t="str">
            <v xml:space="preserve">un    </v>
          </cell>
          <cell r="D7449" t="str">
            <v>3,17</v>
          </cell>
        </row>
        <row r="7450">
          <cell r="A7450">
            <v>38597</v>
          </cell>
          <cell r="B7450" t="str">
            <v>Canaleta concreto estrutural 14 x 19 x 39 cm, fbk 4,5 mpa (nbr 6136)</v>
          </cell>
          <cell r="C7450" t="str">
            <v xml:space="preserve">un    </v>
          </cell>
          <cell r="D7450" t="str">
            <v>2,25</v>
          </cell>
        </row>
        <row r="7451">
          <cell r="A7451">
            <v>659</v>
          </cell>
          <cell r="B7451" t="str">
            <v>Canaleta concreto 14 x 19 x 19 cm (classe c - nbr 6136)</v>
          </cell>
          <cell r="C7451" t="str">
            <v xml:space="preserve">un    </v>
          </cell>
          <cell r="D7451" t="str">
            <v>1,09</v>
          </cell>
        </row>
        <row r="7452">
          <cell r="A7452">
            <v>660</v>
          </cell>
          <cell r="B7452" t="str">
            <v>Canaleta concreto 19 x 19 x 19 cm (classe c - nbr 6136)</v>
          </cell>
          <cell r="C7452" t="str">
            <v xml:space="preserve">un    </v>
          </cell>
          <cell r="D7452" t="str">
            <v>1,60</v>
          </cell>
        </row>
        <row r="7453">
          <cell r="A7453">
            <v>658</v>
          </cell>
          <cell r="B7453" t="str">
            <v>Canaleta concreto 9 x 19 x 19 cm (classe c - nbr 6136)</v>
          </cell>
          <cell r="C7453" t="str">
            <v xml:space="preserve">un    </v>
          </cell>
          <cell r="D7453" t="str">
            <v>0,88</v>
          </cell>
        </row>
        <row r="7454">
          <cell r="A7454">
            <v>38548</v>
          </cell>
          <cell r="B7454" t="str">
            <v>Canaleta estrutural ceramica, 14 x 19 x 19 cm, 6,0 mpa (nbr 15270)</v>
          </cell>
          <cell r="C7454" t="str">
            <v xml:space="preserve">un    </v>
          </cell>
          <cell r="D7454" t="str">
            <v>1,03</v>
          </cell>
        </row>
        <row r="7455">
          <cell r="A7455">
            <v>34647</v>
          </cell>
          <cell r="B7455" t="str">
            <v>Canaleta estrutural ceramica, 14 x 19 x 29 cm, 4,0 mpa (nbr 15270)</v>
          </cell>
          <cell r="C7455" t="str">
            <v xml:space="preserve">un    </v>
          </cell>
          <cell r="D7455" t="str">
            <v>1,78</v>
          </cell>
        </row>
        <row r="7456">
          <cell r="A7456">
            <v>34649</v>
          </cell>
          <cell r="B7456" t="str">
            <v>Canaleta estrutural ceramica, 14 x 19 x 29 cm, 6,0 mpa (nbr 15270)</v>
          </cell>
          <cell r="C7456" t="str">
            <v xml:space="preserve">un    </v>
          </cell>
          <cell r="D7456" t="str">
            <v>1,83</v>
          </cell>
        </row>
        <row r="7457">
          <cell r="A7457">
            <v>34652</v>
          </cell>
          <cell r="B7457" t="str">
            <v>Canaleta estrutural ceramica, 14 x 19 x 39 cm, 4,0 mpa (nbr 15270)</v>
          </cell>
          <cell r="C7457" t="str">
            <v xml:space="preserve">un    </v>
          </cell>
          <cell r="D7457" t="str">
            <v>2,50</v>
          </cell>
        </row>
        <row r="7458">
          <cell r="A7458">
            <v>34655</v>
          </cell>
          <cell r="B7458" t="str">
            <v>Canaleta estrutural ceramica, 14 x 19 x 39 cm, 6,0 mpa (nbr 15270)</v>
          </cell>
          <cell r="C7458" t="str">
            <v xml:space="preserve">un    </v>
          </cell>
          <cell r="D7458" t="str">
            <v>2,42</v>
          </cell>
        </row>
        <row r="7459">
          <cell r="A7459">
            <v>40607</v>
          </cell>
          <cell r="B7459" t="str">
            <v>Canopla acabamento cromado para instalacao de sprinkler, sob forro, 15 mm</v>
          </cell>
          <cell r="C7459" t="str">
            <v xml:space="preserve">un    </v>
          </cell>
          <cell r="D7459" t="str">
            <v>3,92</v>
          </cell>
        </row>
        <row r="7460">
          <cell r="A7460">
            <v>585</v>
          </cell>
          <cell r="B7460" t="str">
            <v>Cantoneira "u" aluminio abas iguais 1 ", e = 3/32 "</v>
          </cell>
          <cell r="C7460" t="str">
            <v xml:space="preserve">kg    </v>
          </cell>
          <cell r="D7460" t="str">
            <v>17,19</v>
          </cell>
        </row>
        <row r="7461">
          <cell r="A7461">
            <v>4777</v>
          </cell>
          <cell r="B7461" t="str">
            <v>Cantoneira aco abas iguais (qualquer bitola), espessura entre 1/8" e 1/4"</v>
          </cell>
          <cell r="C7461" t="str">
            <v xml:space="preserve">kg    </v>
          </cell>
          <cell r="D7461" t="str">
            <v>4,38</v>
          </cell>
        </row>
        <row r="7462">
          <cell r="A7462">
            <v>587</v>
          </cell>
          <cell r="B7462" t="str">
            <v>Cantoneira aluminio abas desiguais 1" x 3/4 ", e = 1/8 "</v>
          </cell>
          <cell r="C7462" t="str">
            <v xml:space="preserve">kg    </v>
          </cell>
          <cell r="D7462" t="str">
            <v>18,42</v>
          </cell>
        </row>
        <row r="7463">
          <cell r="A7463">
            <v>590</v>
          </cell>
          <cell r="B7463" t="str">
            <v>Cantoneira aluminio abas desiguais 2 1/2" x 1/2 ", e = 3/16 "</v>
          </cell>
          <cell r="C7463" t="str">
            <v xml:space="preserve">kg    </v>
          </cell>
          <cell r="D7463" t="str">
            <v>17,80</v>
          </cell>
        </row>
        <row r="7464">
          <cell r="A7464">
            <v>592</v>
          </cell>
          <cell r="B7464" t="str">
            <v>Cantoneira aluminio abas iguais 1 ", e = 1/8 ", 25,40 x 3,17 mm (0,408 kg/m)</v>
          </cell>
          <cell r="C7464" t="str">
            <v xml:space="preserve">kg    </v>
          </cell>
          <cell r="D7464" t="str">
            <v>18,42</v>
          </cell>
        </row>
        <row r="7465">
          <cell r="A7465">
            <v>586</v>
          </cell>
          <cell r="B7465" t="str">
            <v>Cantoneira aluminio abas iguais 1 ", e = 3 /16 "</v>
          </cell>
          <cell r="C7465" t="str">
            <v xml:space="preserve">m     </v>
          </cell>
          <cell r="D7465" t="str">
            <v>10,83</v>
          </cell>
        </row>
        <row r="7466">
          <cell r="A7466">
            <v>591</v>
          </cell>
          <cell r="B7466" t="str">
            <v>Cantoneira aluminio abas iguais 1 1/2 ", e = 3/16 "</v>
          </cell>
          <cell r="C7466" t="str">
            <v xml:space="preserve">kg    </v>
          </cell>
          <cell r="D7466" t="str">
            <v>17,19</v>
          </cell>
        </row>
        <row r="7467">
          <cell r="A7467">
            <v>588</v>
          </cell>
          <cell r="B7467" t="str">
            <v>Cantoneira aluminio abas iguais 1 1/4 ", e = 3/16 "</v>
          </cell>
          <cell r="C7467" t="str">
            <v xml:space="preserve">m     </v>
          </cell>
          <cell r="D7467" t="str">
            <v>17,13</v>
          </cell>
        </row>
        <row r="7468">
          <cell r="A7468">
            <v>589</v>
          </cell>
          <cell r="B7468" t="str">
            <v>Cantoneira aluminio abas iguais 2 ", e = 1/4 "</v>
          </cell>
          <cell r="C7468" t="str">
            <v xml:space="preserve">m     </v>
          </cell>
          <cell r="D7468" t="str">
            <v>28,95</v>
          </cell>
        </row>
        <row r="7469">
          <cell r="A7469">
            <v>584</v>
          </cell>
          <cell r="B7469" t="str">
            <v>Cantoneira aluminio abas iguais 2 ", e = 1/8 "</v>
          </cell>
          <cell r="C7469" t="str">
            <v xml:space="preserve">m     </v>
          </cell>
          <cell r="D7469" t="str">
            <v>18,29</v>
          </cell>
        </row>
        <row r="7470">
          <cell r="A7470">
            <v>4912</v>
          </cell>
          <cell r="B7470" t="str">
            <v>Cantoneira de aco 3 "  x  3 "  x  1/4 "</v>
          </cell>
          <cell r="C7470" t="str">
            <v xml:space="preserve">kg    </v>
          </cell>
          <cell r="D7470" t="str">
            <v>5,09</v>
          </cell>
        </row>
        <row r="7471">
          <cell r="A7471">
            <v>574</v>
          </cell>
          <cell r="B7471" t="str">
            <v>Cantoneira ferro galvanizado de abas iguais, 1 1/2" x 1/4" (l x e), 3,40 kg/m</v>
          </cell>
          <cell r="C7471" t="str">
            <v xml:space="preserve">m     </v>
          </cell>
          <cell r="D7471" t="str">
            <v>22,01</v>
          </cell>
        </row>
        <row r="7472">
          <cell r="A7472">
            <v>567</v>
          </cell>
          <cell r="B7472" t="str">
            <v>Cantoneira ferro galvanizado de abas iguais, 1" x 1/8" (l x e) , 1,20kg/m</v>
          </cell>
          <cell r="C7472" t="str">
            <v xml:space="preserve">m     </v>
          </cell>
          <cell r="D7472" t="str">
            <v>8,16</v>
          </cell>
        </row>
        <row r="7473">
          <cell r="A7473">
            <v>568</v>
          </cell>
          <cell r="B7473" t="str">
            <v>Cantoneira ferro galvanizado de abas iguais, 2" x 3/8" (l x e), 6,9 kg/m</v>
          </cell>
          <cell r="C7473" t="str">
            <v xml:space="preserve">m     </v>
          </cell>
          <cell r="D7473" t="str">
            <v>49,39</v>
          </cell>
        </row>
        <row r="7474">
          <cell r="A7474">
            <v>569</v>
          </cell>
          <cell r="B7474" t="str">
            <v>Cantoneira ferro galvanizado de abas iguais, 3/4" x 1/8" (l x e)</v>
          </cell>
          <cell r="C7474" t="str">
            <v xml:space="preserve">kg    </v>
          </cell>
          <cell r="D7474" t="str">
            <v>6,87</v>
          </cell>
        </row>
        <row r="7475">
          <cell r="A7475">
            <v>1165</v>
          </cell>
          <cell r="B7475" t="str">
            <v>Cap ou tampao de ferro galvanizado, com rosca bsp, de 1 1/2"</v>
          </cell>
          <cell r="C7475" t="str">
            <v xml:space="preserve">un    </v>
          </cell>
          <cell r="D7475" t="str">
            <v>11,69</v>
          </cell>
        </row>
        <row r="7476">
          <cell r="A7476">
            <v>1164</v>
          </cell>
          <cell r="B7476" t="str">
            <v>Cap ou tampao de ferro galvanizado, com rosca bsp, de 1 1/4"</v>
          </cell>
          <cell r="C7476" t="str">
            <v xml:space="preserve">un    </v>
          </cell>
          <cell r="D7476" t="str">
            <v>9,47</v>
          </cell>
        </row>
        <row r="7477">
          <cell r="A7477">
            <v>1162</v>
          </cell>
          <cell r="B7477" t="str">
            <v>Cap ou tampao de ferro galvanizado, com rosca bsp, de 1/2"</v>
          </cell>
          <cell r="C7477" t="str">
            <v xml:space="preserve">un    </v>
          </cell>
          <cell r="D7477" t="str">
            <v>3,29</v>
          </cell>
        </row>
        <row r="7478">
          <cell r="A7478">
            <v>12395</v>
          </cell>
          <cell r="B7478" t="str">
            <v>Cap ou tampao de ferro galvanizado, com rosca bsp, de 1/4"</v>
          </cell>
          <cell r="C7478" t="str">
            <v xml:space="preserve">un    </v>
          </cell>
          <cell r="D7478" t="str">
            <v>3,20</v>
          </cell>
        </row>
        <row r="7479">
          <cell r="A7479">
            <v>1170</v>
          </cell>
          <cell r="B7479" t="str">
            <v>Cap ou tampao de ferro galvanizado, com rosca bsp, de 1"</v>
          </cell>
          <cell r="C7479" t="str">
            <v xml:space="preserve">un    </v>
          </cell>
          <cell r="D7479" t="str">
            <v>6,20</v>
          </cell>
        </row>
        <row r="7480">
          <cell r="A7480">
            <v>1169</v>
          </cell>
          <cell r="B7480" t="str">
            <v>Cap ou tampao de ferro galvanizado, com rosca bsp, de 2 1/2"</v>
          </cell>
          <cell r="C7480" t="str">
            <v xml:space="preserve">un    </v>
          </cell>
          <cell r="D7480" t="str">
            <v>30,47</v>
          </cell>
        </row>
        <row r="7481">
          <cell r="A7481">
            <v>1166</v>
          </cell>
          <cell r="B7481" t="str">
            <v>Cap ou tampao de ferro galvanizado, com rosca bsp, de 2"</v>
          </cell>
          <cell r="C7481" t="str">
            <v xml:space="preserve">un    </v>
          </cell>
          <cell r="D7481" t="str">
            <v>16,89</v>
          </cell>
        </row>
        <row r="7482">
          <cell r="A7482">
            <v>1163</v>
          </cell>
          <cell r="B7482" t="str">
            <v>Cap ou tampao de ferro galvanizado, com rosca bsp, de 3/4"</v>
          </cell>
          <cell r="C7482" t="str">
            <v xml:space="preserve">un    </v>
          </cell>
          <cell r="D7482" t="str">
            <v>4,25</v>
          </cell>
        </row>
        <row r="7483">
          <cell r="A7483">
            <v>12396</v>
          </cell>
          <cell r="B7483" t="str">
            <v>Cap ou tampao de ferro galvanizado, com rosca bsp, de 3/8"</v>
          </cell>
          <cell r="C7483" t="str">
            <v xml:space="preserve">un    </v>
          </cell>
          <cell r="D7483" t="str">
            <v>3,20</v>
          </cell>
        </row>
        <row r="7484">
          <cell r="A7484">
            <v>1168</v>
          </cell>
          <cell r="B7484" t="str">
            <v>Cap ou tampao de ferro galvanizado, com rosca bsp, de 3"</v>
          </cell>
          <cell r="C7484" t="str">
            <v xml:space="preserve">un    </v>
          </cell>
          <cell r="D7484" t="str">
            <v>43,44</v>
          </cell>
        </row>
        <row r="7485">
          <cell r="A7485">
            <v>1167</v>
          </cell>
          <cell r="B7485" t="str">
            <v>Cap ou tampao de ferro galvanizado, com rosca bsp, de 4"</v>
          </cell>
          <cell r="C7485" t="str">
            <v xml:space="preserve">un    </v>
          </cell>
          <cell r="D7485" t="str">
            <v>72,66</v>
          </cell>
        </row>
        <row r="7486">
          <cell r="A7486">
            <v>36331</v>
          </cell>
          <cell r="B7486" t="str">
            <v>Cap ppr dn 20 mm, para agua quente predial</v>
          </cell>
          <cell r="C7486" t="str">
            <v xml:space="preserve">un    </v>
          </cell>
          <cell r="D7486" t="str">
            <v>1,00</v>
          </cell>
        </row>
        <row r="7487">
          <cell r="A7487">
            <v>36346</v>
          </cell>
          <cell r="B7487" t="str">
            <v>Cap ppr dn 25 mm, para agua quente predial</v>
          </cell>
          <cell r="C7487" t="str">
            <v xml:space="preserve">un    </v>
          </cell>
          <cell r="D7487" t="str">
            <v>1,73</v>
          </cell>
        </row>
        <row r="7488">
          <cell r="A7488">
            <v>1210</v>
          </cell>
          <cell r="B7488" t="str">
            <v>Cap pvc, roscavel, 1 1/2",  agua fria predial</v>
          </cell>
          <cell r="C7488" t="str">
            <v xml:space="preserve">un    </v>
          </cell>
          <cell r="D7488" t="str">
            <v>8,05</v>
          </cell>
        </row>
        <row r="7489">
          <cell r="A7489">
            <v>1203</v>
          </cell>
          <cell r="B7489" t="str">
            <v>Cap pvc, roscavel, 1 1/4",  agua fria predial</v>
          </cell>
          <cell r="C7489" t="str">
            <v xml:space="preserve">un    </v>
          </cell>
          <cell r="D7489" t="str">
            <v>7,80</v>
          </cell>
        </row>
        <row r="7490">
          <cell r="A7490">
            <v>1197</v>
          </cell>
          <cell r="B7490" t="str">
            <v>Cap pvc, roscavel, 1/2", para agua fria predial</v>
          </cell>
          <cell r="C7490" t="str">
            <v xml:space="preserve">un    </v>
          </cell>
          <cell r="D7490" t="str">
            <v>0,99</v>
          </cell>
        </row>
        <row r="7491">
          <cell r="A7491">
            <v>1202</v>
          </cell>
          <cell r="B7491" t="str">
            <v>Cap pvc, roscavel, 1",  para agua fria predial</v>
          </cell>
          <cell r="C7491" t="str">
            <v xml:space="preserve">un    </v>
          </cell>
          <cell r="D7491" t="str">
            <v>2,68</v>
          </cell>
        </row>
        <row r="7492">
          <cell r="A7492">
            <v>1188</v>
          </cell>
          <cell r="B7492" t="str">
            <v>Cap pvc, roscavel, 2 1/2",  agua fria predial</v>
          </cell>
          <cell r="C7492" t="str">
            <v xml:space="preserve">un    </v>
          </cell>
          <cell r="D7492" t="str">
            <v>15,86</v>
          </cell>
        </row>
        <row r="7493">
          <cell r="A7493">
            <v>1211</v>
          </cell>
          <cell r="B7493" t="str">
            <v>Cap pvc, roscavel, 2",  agua fria predial</v>
          </cell>
          <cell r="C7493" t="str">
            <v xml:space="preserve">un    </v>
          </cell>
          <cell r="D7493" t="str">
            <v>8,18</v>
          </cell>
        </row>
        <row r="7494">
          <cell r="A7494">
            <v>1198</v>
          </cell>
          <cell r="B7494" t="str">
            <v>Cap pvc, roscavel, 3/4",  para agua fria predial</v>
          </cell>
          <cell r="C7494" t="str">
            <v xml:space="preserve">un    </v>
          </cell>
          <cell r="D7494" t="str">
            <v>1,47</v>
          </cell>
        </row>
        <row r="7495">
          <cell r="A7495">
            <v>1199</v>
          </cell>
          <cell r="B7495" t="str">
            <v>Cap pvc, roscavel, 3",  agua fria predial</v>
          </cell>
          <cell r="C7495" t="str">
            <v xml:space="preserve">un    </v>
          </cell>
          <cell r="D7495" t="str">
            <v>20,71</v>
          </cell>
        </row>
        <row r="7496">
          <cell r="A7496">
            <v>20088</v>
          </cell>
          <cell r="B7496" t="str">
            <v>Cap pvc, serie r, dn 100 mm, para esgoto predial</v>
          </cell>
          <cell r="C7496" t="str">
            <v xml:space="preserve">un    </v>
          </cell>
          <cell r="D7496" t="str">
            <v>10,95</v>
          </cell>
        </row>
        <row r="7497">
          <cell r="A7497">
            <v>20089</v>
          </cell>
          <cell r="B7497" t="str">
            <v>Cap pvc, serie r, dn 150 mm, para esgoto predial</v>
          </cell>
          <cell r="C7497" t="str">
            <v xml:space="preserve">un    </v>
          </cell>
          <cell r="D7497" t="str">
            <v>52,19</v>
          </cell>
        </row>
        <row r="7498">
          <cell r="A7498">
            <v>20087</v>
          </cell>
          <cell r="B7498" t="str">
            <v>Cap pvc, serie r, dn 75 mm, para esgoto predial</v>
          </cell>
          <cell r="C7498" t="str">
            <v xml:space="preserve">un    </v>
          </cell>
          <cell r="D7498" t="str">
            <v>7,88</v>
          </cell>
        </row>
        <row r="7499">
          <cell r="A7499">
            <v>1200</v>
          </cell>
          <cell r="B7499" t="str">
            <v>Cap pvc, soldavel, dn 100 mm, serie normal, para esgoto predial</v>
          </cell>
          <cell r="C7499" t="str">
            <v xml:space="preserve">un    </v>
          </cell>
          <cell r="D7499" t="str">
            <v>6,40</v>
          </cell>
        </row>
        <row r="7500">
          <cell r="A7500">
            <v>12909</v>
          </cell>
          <cell r="B7500" t="str">
            <v>Cap pvc, soldavel, dn 50 mm, serie normal, para esgoto predial</v>
          </cell>
          <cell r="C7500" t="str">
            <v xml:space="preserve">un    </v>
          </cell>
          <cell r="D7500" t="str">
            <v>2,90</v>
          </cell>
        </row>
        <row r="7501">
          <cell r="A7501">
            <v>12910</v>
          </cell>
          <cell r="B7501" t="str">
            <v>Cap pvc, soldavel, dn 75 mm, serie normal, para esgoto predial</v>
          </cell>
          <cell r="C7501" t="str">
            <v xml:space="preserve">un    </v>
          </cell>
          <cell r="D7501" t="str">
            <v>4,84</v>
          </cell>
        </row>
        <row r="7502">
          <cell r="A7502">
            <v>1184</v>
          </cell>
          <cell r="B7502" t="str">
            <v>Cap pvc, soldavel, 110 mm, para agua fria predial</v>
          </cell>
          <cell r="C7502" t="str">
            <v xml:space="preserve">un    </v>
          </cell>
          <cell r="D7502" t="str">
            <v>50,93</v>
          </cell>
        </row>
        <row r="7503">
          <cell r="A7503">
            <v>1191</v>
          </cell>
          <cell r="B7503" t="str">
            <v>Cap pvc, soldavel, 20 mm, para agua fria predial</v>
          </cell>
          <cell r="C7503" t="str">
            <v xml:space="preserve">un    </v>
          </cell>
          <cell r="D7503" t="str">
            <v>0,72</v>
          </cell>
        </row>
        <row r="7504">
          <cell r="A7504">
            <v>1185</v>
          </cell>
          <cell r="B7504" t="str">
            <v>Cap pvc, soldavel, 25 mm, para agua fria predial</v>
          </cell>
          <cell r="C7504" t="str">
            <v xml:space="preserve">un    </v>
          </cell>
          <cell r="D7504" t="str">
            <v>0,82</v>
          </cell>
        </row>
        <row r="7505">
          <cell r="A7505">
            <v>1189</v>
          </cell>
          <cell r="B7505" t="str">
            <v>Cap pvc, soldavel, 32 mm, para agua fria predial</v>
          </cell>
          <cell r="C7505" t="str">
            <v xml:space="preserve">un    </v>
          </cell>
          <cell r="D7505" t="str">
            <v>1,43</v>
          </cell>
        </row>
        <row r="7506">
          <cell r="A7506">
            <v>1193</v>
          </cell>
          <cell r="B7506" t="str">
            <v>Cap pvc, soldavel, 40 mm, para agua fria predial</v>
          </cell>
          <cell r="C7506" t="str">
            <v xml:space="preserve">un    </v>
          </cell>
          <cell r="D7506" t="str">
            <v>2,76</v>
          </cell>
        </row>
        <row r="7507">
          <cell r="A7507">
            <v>1194</v>
          </cell>
          <cell r="B7507" t="str">
            <v>Cap pvc, soldavel, 50 mm, para agua fria predial</v>
          </cell>
          <cell r="C7507" t="str">
            <v xml:space="preserve">un    </v>
          </cell>
          <cell r="D7507" t="str">
            <v>5,22</v>
          </cell>
        </row>
        <row r="7508">
          <cell r="A7508">
            <v>1195</v>
          </cell>
          <cell r="B7508" t="str">
            <v>Cap pvc, soldavel, 60 mm, para agua fria predial</v>
          </cell>
          <cell r="C7508" t="str">
            <v xml:space="preserve">un    </v>
          </cell>
          <cell r="D7508" t="str">
            <v>7,85</v>
          </cell>
        </row>
        <row r="7509">
          <cell r="A7509">
            <v>1204</v>
          </cell>
          <cell r="B7509" t="str">
            <v>Cap pvc, soldavel, 75 mm, para agua fria predial</v>
          </cell>
          <cell r="C7509" t="str">
            <v xml:space="preserve">un    </v>
          </cell>
          <cell r="D7509" t="str">
            <v>14,28</v>
          </cell>
        </row>
        <row r="7510">
          <cell r="A7510">
            <v>1205</v>
          </cell>
          <cell r="B7510" t="str">
            <v>Cap pvc, soldavel, 85 mm, para agua fria predial</v>
          </cell>
          <cell r="C7510" t="str">
            <v xml:space="preserve">un    </v>
          </cell>
          <cell r="D7510" t="str">
            <v>33,89</v>
          </cell>
        </row>
        <row r="7511">
          <cell r="A7511">
            <v>1207</v>
          </cell>
          <cell r="B7511" t="str">
            <v>Cap, pvc pba, je, dn 100 / de 110 mm,  para rede de agua (nbr 10351)</v>
          </cell>
          <cell r="C7511" t="str">
            <v xml:space="preserve">un    </v>
          </cell>
          <cell r="D7511" t="str">
            <v>23,68</v>
          </cell>
        </row>
        <row r="7512">
          <cell r="A7512">
            <v>1206</v>
          </cell>
          <cell r="B7512" t="str">
            <v>Cap, pvc pba, je, dn 50 / de 60 mm,  para rede de agua (nbr 10351)</v>
          </cell>
          <cell r="C7512" t="str">
            <v xml:space="preserve">un    </v>
          </cell>
          <cell r="D7512" t="str">
            <v>5,94</v>
          </cell>
        </row>
        <row r="7513">
          <cell r="A7513">
            <v>1183</v>
          </cell>
          <cell r="B7513" t="str">
            <v>Cap, pvc pba, je, dn 75 / de 85 mm,  para rede de agua (nbr 10351)</v>
          </cell>
          <cell r="C7513" t="str">
            <v xml:space="preserve">un    </v>
          </cell>
          <cell r="D7513" t="str">
            <v>15,47</v>
          </cell>
        </row>
        <row r="7514">
          <cell r="A7514">
            <v>42685</v>
          </cell>
          <cell r="B7514" t="str">
            <v>Cap, pvc, je, ocre, dn 150 mm (conexao para tubo coletor de esgoto)</v>
          </cell>
          <cell r="C7514" t="str">
            <v xml:space="preserve">un    </v>
          </cell>
          <cell r="D7514" t="str">
            <v>45,90</v>
          </cell>
        </row>
        <row r="7515">
          <cell r="A7515">
            <v>42686</v>
          </cell>
          <cell r="B7515" t="str">
            <v>Cap, pvc, je, ocre, dn 200 mm (conexao para tubo coletor de esgoto)</v>
          </cell>
          <cell r="C7515" t="str">
            <v xml:space="preserve">un    </v>
          </cell>
          <cell r="D7515" t="str">
            <v>71,46</v>
          </cell>
        </row>
        <row r="7516">
          <cell r="A7516">
            <v>12894</v>
          </cell>
          <cell r="B7516" t="str">
            <v>Capa para chuva em pvc com forro de poliester, com capuz (amarela ou azul)</v>
          </cell>
          <cell r="C7516" t="str">
            <v xml:space="preserve">un    </v>
          </cell>
          <cell r="D7516" t="str">
            <v>12,35</v>
          </cell>
        </row>
        <row r="7517">
          <cell r="A7517">
            <v>12895</v>
          </cell>
          <cell r="B7517" t="str">
            <v>Capacete de seguranca aba frontal com suspensao de polietileno, sem jugular (classe b)</v>
          </cell>
          <cell r="C7517" t="str">
            <v xml:space="preserve">un    </v>
          </cell>
          <cell r="D7517" t="str">
            <v>9,50</v>
          </cell>
        </row>
        <row r="7518">
          <cell r="A7518">
            <v>1631</v>
          </cell>
          <cell r="B7518" t="str">
            <v>Capacitor trifasico, potencia 2,5 kvar, tensao 220 v, fornecido com capa protetora, resistor interno a unidade capacitiva</v>
          </cell>
          <cell r="C7518" t="str">
            <v xml:space="preserve">un    </v>
          </cell>
          <cell r="D7518" t="str">
            <v>124,72</v>
          </cell>
        </row>
        <row r="7519">
          <cell r="A7519">
            <v>1633</v>
          </cell>
          <cell r="B7519" t="str">
            <v>Capacitor trifasico, potencia 5 kvar, tensao 220 v, fornecido com capa protetora, resistor interno a unidade capacitiva</v>
          </cell>
          <cell r="C7519" t="str">
            <v xml:space="preserve">un    </v>
          </cell>
          <cell r="D7519" t="str">
            <v>211,91</v>
          </cell>
        </row>
        <row r="7520">
          <cell r="A7520">
            <v>10818</v>
          </cell>
          <cell r="B7520" t="str">
            <v>Capim braquiaria decumbens/ braquiarinha, vc *70*% minimo</v>
          </cell>
          <cell r="C7520" t="str">
            <v xml:space="preserve">kg    </v>
          </cell>
          <cell r="D7520" t="str">
            <v>22,67</v>
          </cell>
        </row>
        <row r="7521">
          <cell r="A7521">
            <v>39359</v>
          </cell>
          <cell r="B7521" t="str">
            <v>Carenagem /tampa, em plastico, cor branca, utilizado em kit chassi metalico para instalacao hidraulica de cuba simples sem maquina de lavar roupa, largura *355* mm x altura *670* mm (com furos e demais encaixes)</v>
          </cell>
          <cell r="C7521" t="str">
            <v xml:space="preserve">un    </v>
          </cell>
          <cell r="D7521" t="str">
            <v>19,09</v>
          </cell>
        </row>
        <row r="7522">
          <cell r="A7522">
            <v>39360</v>
          </cell>
          <cell r="B7522" t="str">
            <v>Carenagem /tampa, em plastico, cor branca, utilizado em kit chassi metalico para instalacao hidraulica de tanque com maquina de lavar roupa, largura *360* mm x altura *470* mm (com furos e demais encaixes)</v>
          </cell>
          <cell r="C7522" t="str">
            <v xml:space="preserve">un    </v>
          </cell>
          <cell r="D7522" t="str">
            <v>17,35</v>
          </cell>
        </row>
        <row r="7523">
          <cell r="A7523">
            <v>10710</v>
          </cell>
          <cell r="B7523" t="str">
            <v>Carpete de nylon em manta para trafego comercial pesado, e = 6 a 7 mm (instalado)</v>
          </cell>
          <cell r="C7523" t="str">
            <v xml:space="preserve">m²    </v>
          </cell>
          <cell r="D7523" t="str">
            <v>82,54</v>
          </cell>
        </row>
        <row r="7524">
          <cell r="A7524">
            <v>10709</v>
          </cell>
          <cell r="B7524" t="str">
            <v>Carpete de nylon em manta para trafego comercial pesado, e = 9 a 10 mm (instalado)</v>
          </cell>
          <cell r="C7524" t="str">
            <v xml:space="preserve">m²    </v>
          </cell>
          <cell r="D7524" t="str">
            <v>101,40</v>
          </cell>
        </row>
        <row r="7525">
          <cell r="A7525">
            <v>39636</v>
          </cell>
          <cell r="B7525" t="str">
            <v>Carpete de nylon em placas 50 x 50 cm para trafego comercial pesado, e = 6,5 mm (instalado)</v>
          </cell>
          <cell r="C7525" t="str">
            <v xml:space="preserve">m²    </v>
          </cell>
          <cell r="D7525" t="str">
            <v>103,55</v>
          </cell>
        </row>
        <row r="7526">
          <cell r="A7526">
            <v>10708</v>
          </cell>
          <cell r="B7526" t="str">
            <v>Carpete de poliester em manta para trafego comercial pesado, e = 4 a 5 mm (instalado)</v>
          </cell>
          <cell r="C7526" t="str">
            <v xml:space="preserve">m²    </v>
          </cell>
          <cell r="D7526" t="str">
            <v>31,95</v>
          </cell>
        </row>
        <row r="7527">
          <cell r="A7527">
            <v>39635</v>
          </cell>
          <cell r="B7527" t="str">
            <v>Carpete de polipropileno em manta para trafego comercial medio, e = 5 a 6 mm (instalado)</v>
          </cell>
          <cell r="C7527" t="str">
            <v xml:space="preserve">m²    </v>
          </cell>
          <cell r="D7527" t="str">
            <v>54,40</v>
          </cell>
        </row>
        <row r="7528">
          <cell r="A7528">
            <v>6117</v>
          </cell>
          <cell r="B7528" t="str">
            <v>Carpinteiro auxiliar</v>
          </cell>
          <cell r="C7528" t="str">
            <v xml:space="preserve">h     </v>
          </cell>
          <cell r="D7528" t="str">
            <v>12,92</v>
          </cell>
        </row>
        <row r="7529">
          <cell r="A7529">
            <v>40913</v>
          </cell>
          <cell r="B7529" t="str">
            <v>Carpinteiro auxiliar (mensalista)</v>
          </cell>
          <cell r="C7529" t="str">
            <v xml:space="preserve">mes   </v>
          </cell>
          <cell r="D7529" t="str">
            <v>2.274,63</v>
          </cell>
        </row>
        <row r="7530">
          <cell r="A7530">
            <v>1214</v>
          </cell>
          <cell r="B7530" t="str">
            <v>Carpinteiro de esquadrias</v>
          </cell>
          <cell r="C7530" t="str">
            <v xml:space="preserve">h     </v>
          </cell>
          <cell r="D7530" t="str">
            <v>13,76</v>
          </cell>
        </row>
        <row r="7531">
          <cell r="A7531">
            <v>40915</v>
          </cell>
          <cell r="B7531" t="str">
            <v>Carpinteiro de esquadrias (mensalista)</v>
          </cell>
          <cell r="C7531" t="str">
            <v xml:space="preserve">mes   </v>
          </cell>
          <cell r="D7531" t="str">
            <v>2.423,95</v>
          </cell>
        </row>
        <row r="7532">
          <cell r="A7532">
            <v>1213</v>
          </cell>
          <cell r="B7532" t="str">
            <v>Carpinteiro de formas</v>
          </cell>
          <cell r="C7532" t="str">
            <v xml:space="preserve">h     </v>
          </cell>
          <cell r="D7532" t="str">
            <v>16,40</v>
          </cell>
        </row>
        <row r="7533">
          <cell r="A7533">
            <v>40914</v>
          </cell>
          <cell r="B7533" t="str">
            <v>Carpinteiro de formas (mensalista)</v>
          </cell>
          <cell r="C7533" t="str">
            <v xml:space="preserve">mes   </v>
          </cell>
          <cell r="D7533" t="str">
            <v>2.887,11</v>
          </cell>
        </row>
        <row r="7534">
          <cell r="A7534">
            <v>5091</v>
          </cell>
          <cell r="B7534" t="str">
            <v>Carranca para janela veneziana de abrir, em latao cromado, simples, para aparafusar na parede</v>
          </cell>
          <cell r="C7534" t="str">
            <v xml:space="preserve">un    </v>
          </cell>
          <cell r="D7534" t="str">
            <v>14,01</v>
          </cell>
        </row>
        <row r="7535">
          <cell r="A7535">
            <v>14615</v>
          </cell>
          <cell r="B7535" t="str">
            <v>Carrinho com 2 pneus para transportar tubo concreto, altura ate 1,0 m e diametro ate 1000mm, com estrutura em perfil ou tubo metalico</v>
          </cell>
          <cell r="C7535" t="str">
            <v xml:space="preserve">un    </v>
          </cell>
          <cell r="D7535" t="str">
            <v>2.489,58</v>
          </cell>
        </row>
        <row r="7536">
          <cell r="A7536">
            <v>2711</v>
          </cell>
          <cell r="B7536" t="str">
            <v>Carrinho de mao de aco capacidade 50 a 60 l, pneu com camara</v>
          </cell>
          <cell r="C7536" t="str">
            <v xml:space="preserve">un    </v>
          </cell>
          <cell r="D7536" t="str">
            <v>124,95</v>
          </cell>
        </row>
        <row r="7537">
          <cell r="A7537">
            <v>37727</v>
          </cell>
          <cell r="B7537" t="str">
            <v>Carroceria fixa aberta de madeira para transporte geral de carga seca dimensoes aproximadas 2,25 x 4,10 x 0,50 m (inclui montagem, nao inclui caminhao)</v>
          </cell>
          <cell r="C7537" t="str">
            <v xml:space="preserve">un    </v>
          </cell>
          <cell r="D7537" t="str">
            <v>6.720,00</v>
          </cell>
        </row>
        <row r="7538">
          <cell r="A7538">
            <v>37728</v>
          </cell>
          <cell r="B7538" t="str">
            <v>Carroceria fixa aberta de madeira para transporte geral de carga seca dimensoes aproximadas 2,5 x 5,5 x 0,50 m (inclui montagem, nao inclui caminhao)</v>
          </cell>
          <cell r="C7538" t="str">
            <v xml:space="preserve">un    </v>
          </cell>
          <cell r="D7538" t="str">
            <v>9.116,64</v>
          </cell>
        </row>
        <row r="7539">
          <cell r="A7539">
            <v>37729</v>
          </cell>
          <cell r="B7539" t="str">
            <v>Carroceria fixa aberta de madeira para transporte geral de carga seca dimensoes aproximadas 2,5 x 6,00 x 0,50 m (inclui montagem, nao inclui caminhao)</v>
          </cell>
          <cell r="C7539" t="str">
            <v xml:space="preserve">un    </v>
          </cell>
          <cell r="D7539" t="str">
            <v>9.868,53</v>
          </cell>
        </row>
        <row r="7540">
          <cell r="A7540">
            <v>37730</v>
          </cell>
          <cell r="B7540" t="str">
            <v>Carroceria fixa aberta de madeira para transporte geral de carga seca dimensoes aproximadas 2,5 x 6,5 x 0,50 m (inclui montagem, nao inclui caminhao)</v>
          </cell>
          <cell r="C7540" t="str">
            <v xml:space="preserve">un    </v>
          </cell>
          <cell r="D7540" t="str">
            <v>10.620,41</v>
          </cell>
        </row>
        <row r="7541">
          <cell r="A7541">
            <v>37731</v>
          </cell>
          <cell r="B7541" t="str">
            <v>Carroceria fixa aberta de madeira para transporte geral de carga seca dimensoes aproximadas 2,5 x 7,00 x 0,50 m (inclui montagem, nao inclui caminhao)</v>
          </cell>
          <cell r="C7541" t="str">
            <v xml:space="preserve">un    </v>
          </cell>
          <cell r="D7541" t="str">
            <v>11.372,30</v>
          </cell>
        </row>
        <row r="7542">
          <cell r="A7542">
            <v>37732</v>
          </cell>
          <cell r="B7542" t="str">
            <v>Carroceria fixa aberta de madeira para transporte geral de carga seca dimensoes aproximadas 2,5 x 7,5 x 0,50 m (inclui montagem, nao inclui caminhao)</v>
          </cell>
          <cell r="C7542" t="str">
            <v xml:space="preserve">un    </v>
          </cell>
          <cell r="D7542" t="str">
            <v>12.970,06</v>
          </cell>
        </row>
        <row r="7543">
          <cell r="A7543">
            <v>42250</v>
          </cell>
          <cell r="B7543" t="str">
            <v>Carvao antracito para filtro, grao variando de 0,8 ate 1,1 mm, coeficiente de uniformidade menor que 1,7 mm</v>
          </cell>
          <cell r="C7543" t="str">
            <v xml:space="preserve">t     </v>
          </cell>
          <cell r="D7543" t="str">
            <v>1.644,18</v>
          </cell>
        </row>
        <row r="7544">
          <cell r="A7544">
            <v>42256</v>
          </cell>
          <cell r="B7544" t="str">
            <v>Carvao antracito para filtro, grao variando de 0,8 ate 1,1 mm, coeficiente de uniformidade menor que 1,7 mm (distribuidor)</v>
          </cell>
          <cell r="C7544" t="str">
            <v xml:space="preserve">kg    </v>
          </cell>
          <cell r="D7544" t="str">
            <v>3,45</v>
          </cell>
        </row>
        <row r="7545">
          <cell r="A7545">
            <v>4743</v>
          </cell>
          <cell r="B7545" t="str">
            <v>Cascalho de cava</v>
          </cell>
          <cell r="C7545" t="str">
            <v xml:space="preserve">m³    </v>
          </cell>
          <cell r="D7545" t="str">
            <v>28,51</v>
          </cell>
        </row>
        <row r="7546">
          <cell r="A7546">
            <v>4744</v>
          </cell>
          <cell r="B7546" t="str">
            <v>Cascalho de rio</v>
          </cell>
          <cell r="C7546" t="str">
            <v xml:space="preserve">m³    </v>
          </cell>
          <cell r="D7546" t="str">
            <v>37,27</v>
          </cell>
        </row>
        <row r="7547">
          <cell r="A7547">
            <v>4745</v>
          </cell>
          <cell r="B7547" t="str">
            <v>Cascalho lavado</v>
          </cell>
          <cell r="C7547" t="str">
            <v xml:space="preserve">m³    </v>
          </cell>
          <cell r="D7547" t="str">
            <v>49,93</v>
          </cell>
        </row>
        <row r="7548">
          <cell r="A7548">
            <v>36496</v>
          </cell>
          <cell r="B7548" t="str">
            <v>Cavalete para talha com estrutura em tubo metalico altura minima 3,2 m equipado com rodas de borracha para movimentacao de tubos de concreto na central de premoldados com capacidade de carga de 3 toneladas</v>
          </cell>
          <cell r="C7548" t="str">
            <v xml:space="preserve">un    </v>
          </cell>
          <cell r="D7548" t="str">
            <v>6.321,00</v>
          </cell>
        </row>
        <row r="7549">
          <cell r="A7549">
            <v>10630</v>
          </cell>
          <cell r="B7549" t="str">
            <v>Cavalo mecanico tracao 4x2, peso bruto total combinado 49000 kg, capacidade maxima de tracao *66000* kg, potencia *360* cv (inclui cabine e chassi, nao inclui semirreboque)</v>
          </cell>
          <cell r="C7549" t="str">
            <v xml:space="preserve">un    </v>
          </cell>
          <cell r="D7549" t="str">
            <v>463.811,60</v>
          </cell>
        </row>
        <row r="7550">
          <cell r="A7550">
            <v>37762</v>
          </cell>
          <cell r="B7550" t="str">
            <v>Cavalo mecanico tracao 4x2, peso bruto total 16000 kg, capacidade maxima de tracao *36000* kg, distancia entre eixos *3,56* m, potencia *286* cv (inclui cabine e chassi, nao inclui semirreboque)</v>
          </cell>
          <cell r="C7550" t="str">
            <v xml:space="preserve">un    </v>
          </cell>
          <cell r="D7550" t="str">
            <v>397.782,94</v>
          </cell>
        </row>
        <row r="7551">
          <cell r="A7551">
            <v>37763</v>
          </cell>
          <cell r="B7551" t="str">
            <v>Cavalo mecanico tracao 4x2, peso bruto total 16000 kg, capacidade maxima de tracao *45000* kg, distancia entre eixos *3,56* m, potencia *330* cv (inclui cabine e chassi, nao inclui semirreboque)</v>
          </cell>
          <cell r="C7551" t="str">
            <v xml:space="preserve">un    </v>
          </cell>
          <cell r="D7551" t="str">
            <v>402.614,25</v>
          </cell>
        </row>
        <row r="7552">
          <cell r="A7552">
            <v>41992</v>
          </cell>
          <cell r="B7552" t="str">
            <v>Cavalo mecanico tracao 4x2, peso bruto total 16000 kg, capacidade maxima de tracao *80000* kg, potencia *380* cv (inclui cabine e chassi, nao inclui semirreboque)</v>
          </cell>
          <cell r="C7552" t="str">
            <v xml:space="preserve">un    </v>
          </cell>
          <cell r="D7552" t="str">
            <v>457.691,94</v>
          </cell>
        </row>
        <row r="7553">
          <cell r="A7553">
            <v>13215</v>
          </cell>
          <cell r="B7553" t="str">
            <v>Cavalo mecanico tracao 6x2, peso bruto total combinado 56000 kg, capacidade maxima de tracao *66000* kg, potencia *360* cv (inclui cabine e chassi, nao inclui semirreboque)</v>
          </cell>
          <cell r="C7553" t="str">
            <v xml:space="preserve">un    </v>
          </cell>
          <cell r="D7553" t="str">
            <v>561.244,28</v>
          </cell>
        </row>
        <row r="7554">
          <cell r="A7554">
            <v>4235</v>
          </cell>
          <cell r="B7554" t="str">
            <v>Cavouqueiro ou operador de perfuratriz / rompedor</v>
          </cell>
          <cell r="C7554" t="str">
            <v xml:space="preserve">h     </v>
          </cell>
          <cell r="D7554" t="str">
            <v>13,30</v>
          </cell>
        </row>
        <row r="7555">
          <cell r="A7555">
            <v>40976</v>
          </cell>
          <cell r="B7555" t="str">
            <v>Cavouqueiro ou operador de perfuratriz / rompedor (mensalista)</v>
          </cell>
          <cell r="C7555" t="str">
            <v xml:space="preserve">mes   </v>
          </cell>
          <cell r="D7555" t="str">
            <v>2.343,90</v>
          </cell>
        </row>
        <row r="7556">
          <cell r="A7556">
            <v>39013</v>
          </cell>
          <cell r="B7556" t="str">
            <v>Centralizador de barra de aco (chumbador tipo carambola), para aco ate 20 mm</v>
          </cell>
          <cell r="C7556" t="str">
            <v xml:space="preserve">un    </v>
          </cell>
          <cell r="D7556" t="str">
            <v>0,76</v>
          </cell>
        </row>
        <row r="7557">
          <cell r="A7557">
            <v>41967</v>
          </cell>
          <cell r="B7557" t="str">
            <v>Cera  liquida</v>
          </cell>
          <cell r="C7557" t="str">
            <v xml:space="preserve">l     </v>
          </cell>
          <cell r="D7557" t="str">
            <v>6,48</v>
          </cell>
        </row>
        <row r="7558">
          <cell r="A7558">
            <v>12760</v>
          </cell>
          <cell r="B7558" t="str">
            <v>Chapa aco inox aisi 304 numero 4 (e = 6 mm), acabamento numero 1 (laminado a quente, fosco)</v>
          </cell>
          <cell r="C7558" t="str">
            <v xml:space="preserve">m²    </v>
          </cell>
          <cell r="D7558" t="str">
            <v>1.130,72</v>
          </cell>
        </row>
        <row r="7559">
          <cell r="A7559">
            <v>12759</v>
          </cell>
          <cell r="B7559" t="str">
            <v>Chapa aco inox aisi 304 numero 9 (e = 4 mm), acabamento numero 1 (laminado a quente, fosco)</v>
          </cell>
          <cell r="C7559" t="str">
            <v xml:space="preserve">m²    </v>
          </cell>
          <cell r="D7559" t="str">
            <v>753,80</v>
          </cell>
        </row>
        <row r="7560">
          <cell r="A7560">
            <v>40424</v>
          </cell>
          <cell r="B7560" t="str">
            <v>Chapa de aco carbono laminado a quente, qualidade estrutural, bitola 3/16", e =4,75 mm (37,29 kg/m2)</v>
          </cell>
          <cell r="C7560" t="str">
            <v xml:space="preserve">kg    </v>
          </cell>
          <cell r="D7560" t="str">
            <v>5,30</v>
          </cell>
        </row>
        <row r="7561">
          <cell r="A7561">
            <v>1325</v>
          </cell>
          <cell r="B7561" t="str">
            <v>Chapa de aco fina a frio bitola msg 20, e = 0,90 mm (7,20 kg/m2)</v>
          </cell>
          <cell r="C7561" t="str">
            <v xml:space="preserve">kg    </v>
          </cell>
          <cell r="D7561" t="str">
            <v>6,46</v>
          </cell>
        </row>
        <row r="7562">
          <cell r="A7562">
            <v>1327</v>
          </cell>
          <cell r="B7562" t="str">
            <v>Chapa de aco fina a frio bitola msg 24, e = 0,60 mm (4,80 kg/m2)</v>
          </cell>
          <cell r="C7562" t="str">
            <v xml:space="preserve">kg    </v>
          </cell>
          <cell r="D7562" t="str">
            <v>5,79</v>
          </cell>
        </row>
        <row r="7563">
          <cell r="A7563">
            <v>1328</v>
          </cell>
          <cell r="B7563" t="str">
            <v>Chapa de aco fina a frio bitola msg 26, e = 0,45 mm (3,60 kg/m2)</v>
          </cell>
          <cell r="C7563" t="str">
            <v xml:space="preserve">kg    </v>
          </cell>
          <cell r="D7563" t="str">
            <v>6,06</v>
          </cell>
        </row>
        <row r="7564">
          <cell r="A7564">
            <v>1321</v>
          </cell>
          <cell r="B7564" t="str">
            <v>Chapa de aco fina a quente bitola msg 13, e = 2,25 mm (18,00 kg/m2)</v>
          </cell>
          <cell r="C7564" t="str">
            <v xml:space="preserve">kg    </v>
          </cell>
          <cell r="D7564" t="str">
            <v>6,49</v>
          </cell>
        </row>
        <row r="7565">
          <cell r="A7565">
            <v>1318</v>
          </cell>
          <cell r="B7565" t="str">
            <v>Chapa de aco fina a quente bitola msg 14, e = 2,00 mm (16,0 kg/m2)</v>
          </cell>
          <cell r="C7565" t="str">
            <v xml:space="preserve">kg    </v>
          </cell>
          <cell r="D7565" t="str">
            <v>6,24</v>
          </cell>
        </row>
        <row r="7566">
          <cell r="A7566">
            <v>1322</v>
          </cell>
          <cell r="B7566" t="str">
            <v>Chapa de aco fina a quente bitola msg 16, e = 1,50 mm (12,00 kg/m2)</v>
          </cell>
          <cell r="C7566" t="str">
            <v xml:space="preserve">kg    </v>
          </cell>
          <cell r="D7566" t="str">
            <v>6,88</v>
          </cell>
        </row>
        <row r="7567">
          <cell r="A7567">
            <v>1323</v>
          </cell>
          <cell r="B7567" t="str">
            <v>Chapa de aco fina a quente bitola msg 18, e = 1,20 mm (9,60 kg/m2)</v>
          </cell>
          <cell r="C7567" t="str">
            <v xml:space="preserve">kg    </v>
          </cell>
          <cell r="D7567" t="str">
            <v>6,73</v>
          </cell>
        </row>
        <row r="7568">
          <cell r="A7568">
            <v>1319</v>
          </cell>
          <cell r="B7568" t="str">
            <v>Chapa de aco fina a quente bitola msg 3/16 ", e = 4,75 mm (38,00 kg/m2)</v>
          </cell>
          <cell r="C7568" t="str">
            <v xml:space="preserve">kg    </v>
          </cell>
          <cell r="D7568" t="str">
            <v>5,95</v>
          </cell>
        </row>
        <row r="7569">
          <cell r="A7569">
            <v>11026</v>
          </cell>
          <cell r="B7569" t="str">
            <v>Chapa de aco galvanizada bitola gsg 14, e = 1,95 mm (15,60 kg/m2)</v>
          </cell>
          <cell r="C7569" t="str">
            <v xml:space="preserve">kg    </v>
          </cell>
          <cell r="D7569" t="str">
            <v>7,97</v>
          </cell>
        </row>
        <row r="7570">
          <cell r="A7570">
            <v>11027</v>
          </cell>
          <cell r="B7570" t="str">
            <v>Chapa de aco galvanizada bitola gsg 16, e = 1,55 mm (12,40 kg/m2)</v>
          </cell>
          <cell r="C7570" t="str">
            <v xml:space="preserve">kg    </v>
          </cell>
          <cell r="D7570" t="str">
            <v>8,46</v>
          </cell>
        </row>
        <row r="7571">
          <cell r="A7571">
            <v>11046</v>
          </cell>
          <cell r="B7571" t="str">
            <v>Chapa de aco galvanizada bitola gsg 18, e = 1,25 mm (10,00 kg/m2)</v>
          </cell>
          <cell r="C7571" t="str">
            <v xml:space="preserve">kg    </v>
          </cell>
          <cell r="D7571" t="str">
            <v>8,22</v>
          </cell>
        </row>
        <row r="7572">
          <cell r="A7572">
            <v>11047</v>
          </cell>
          <cell r="B7572" t="str">
            <v>Chapa de aco galvanizada bitola gsg 19, e = 1,11 mm (8,88 kg/m2)</v>
          </cell>
          <cell r="C7572" t="str">
            <v xml:space="preserve">kg    </v>
          </cell>
          <cell r="D7572" t="str">
            <v>6,21</v>
          </cell>
        </row>
        <row r="7573">
          <cell r="A7573">
            <v>39630</v>
          </cell>
          <cell r="B7573" t="str">
            <v>Chapa de aco galvanizada bitola gsg 20, e = 0,95 mm (7,60 kg/m2)</v>
          </cell>
          <cell r="C7573" t="str">
            <v xml:space="preserve">m²    </v>
          </cell>
          <cell r="D7573" t="str">
            <v>57,74</v>
          </cell>
        </row>
        <row r="7574">
          <cell r="A7574">
            <v>11049</v>
          </cell>
          <cell r="B7574" t="str">
            <v>Chapa de aco galvanizada bitola gsg 22, e = 0,80 mm (6,40 kg/m2)</v>
          </cell>
          <cell r="C7574" t="str">
            <v xml:space="preserve">kg    </v>
          </cell>
          <cell r="D7574" t="str">
            <v>7,66</v>
          </cell>
        </row>
        <row r="7575">
          <cell r="A7575">
            <v>39632</v>
          </cell>
          <cell r="B7575" t="str">
            <v>Chapa de aco galvanizada bitola gsg 24, e = 0,65 mm (5,20 kg/m2)</v>
          </cell>
          <cell r="C7575" t="str">
            <v xml:space="preserve">m²    </v>
          </cell>
          <cell r="D7575" t="str">
            <v>40,29</v>
          </cell>
        </row>
        <row r="7576">
          <cell r="A7576">
            <v>11051</v>
          </cell>
          <cell r="B7576" t="str">
            <v>Chapa de aco galvanizada bitola gsg 26, e = 0,50 mm (4,00 kg/m2)</v>
          </cell>
          <cell r="C7576" t="str">
            <v xml:space="preserve">kg    </v>
          </cell>
          <cell r="D7576" t="str">
            <v>8,23</v>
          </cell>
        </row>
        <row r="7577">
          <cell r="A7577">
            <v>11061</v>
          </cell>
          <cell r="B7577" t="str">
            <v>Chapa de aco galvanizada bitola gsg 30, e = 0,35 mm (2,80 kg/m2)</v>
          </cell>
          <cell r="C7577" t="str">
            <v xml:space="preserve">kg    </v>
          </cell>
          <cell r="D7577" t="str">
            <v>5,75</v>
          </cell>
        </row>
        <row r="7578">
          <cell r="A7578">
            <v>1336</v>
          </cell>
          <cell r="B7578" t="str">
            <v>Chapa de aco grossa, astm a36, e = 1 " (25,40 mm) 199,18 kg/m2</v>
          </cell>
          <cell r="C7578" t="str">
            <v xml:space="preserve">m²    </v>
          </cell>
          <cell r="D7578" t="str">
            <v>1.540,55</v>
          </cell>
        </row>
        <row r="7579">
          <cell r="A7579">
            <v>1333</v>
          </cell>
          <cell r="B7579" t="str">
            <v>Chapa de aco grossa, astm a36, e = 1/2 " (12,70 mm) 99,59 kg/m2</v>
          </cell>
          <cell r="C7579" t="str">
            <v xml:space="preserve">kg    </v>
          </cell>
          <cell r="D7579" t="str">
            <v>5,99</v>
          </cell>
        </row>
        <row r="7580">
          <cell r="A7580">
            <v>1330</v>
          </cell>
          <cell r="B7580" t="str">
            <v>Chapa de aco grossa, astm a36, e = 1/4 " (6,35 mm) 49,79 kg/m2</v>
          </cell>
          <cell r="C7580" t="str">
            <v xml:space="preserve">kg    </v>
          </cell>
          <cell r="D7580" t="str">
            <v>6,14</v>
          </cell>
        </row>
        <row r="7581">
          <cell r="A7581">
            <v>10957</v>
          </cell>
          <cell r="B7581" t="str">
            <v>Chapa de aco grossa, astm a36, e = 3/4 " (19,05 mm) 149,39 kg/m2</v>
          </cell>
          <cell r="C7581" t="str">
            <v xml:space="preserve">kg    </v>
          </cell>
          <cell r="D7581" t="str">
            <v>7,66</v>
          </cell>
        </row>
        <row r="7582">
          <cell r="A7582">
            <v>1332</v>
          </cell>
          <cell r="B7582" t="str">
            <v>Chapa de aco grossa, astm a36, e = 3/8 " (9,53 mm) 74,69 kg/m2</v>
          </cell>
          <cell r="C7582" t="str">
            <v xml:space="preserve">kg    </v>
          </cell>
          <cell r="D7582" t="str">
            <v>6,38</v>
          </cell>
        </row>
        <row r="7583">
          <cell r="A7583">
            <v>1334</v>
          </cell>
          <cell r="B7583" t="str">
            <v>Chapa de aco grossa, astm a36, e = 5/8 " (15,88 mm) 124,49 kg/m2</v>
          </cell>
          <cell r="C7583" t="str">
            <v xml:space="preserve">kg    </v>
          </cell>
          <cell r="D7583" t="str">
            <v>7,07</v>
          </cell>
        </row>
        <row r="7584">
          <cell r="A7584">
            <v>1335</v>
          </cell>
          <cell r="B7584" t="str">
            <v>Chapa de aco grossa, astm a36, e = 7/8 " (22,23 mm) 174,28 kg/m2</v>
          </cell>
          <cell r="C7584" t="str">
            <v xml:space="preserve">kg    </v>
          </cell>
          <cell r="D7584" t="str">
            <v>7,17</v>
          </cell>
        </row>
        <row r="7585">
          <cell r="A7585">
            <v>40425</v>
          </cell>
          <cell r="B7585" t="str">
            <v>Chapa de aco grossa, sae 1020, bitola 1/4", e = 6,35 mm (49,85 kg/m2)</v>
          </cell>
          <cell r="C7585" t="str">
            <v xml:space="preserve">kg    </v>
          </cell>
          <cell r="D7585" t="str">
            <v>5,34</v>
          </cell>
        </row>
        <row r="7586">
          <cell r="A7586">
            <v>1337</v>
          </cell>
          <cell r="B7586" t="str">
            <v>Chapa de aco xadrez para pisos, e = 1/4 " (6,30 mm) 54,53 kg/m2</v>
          </cell>
          <cell r="C7586" t="str">
            <v xml:space="preserve">kg    </v>
          </cell>
          <cell r="D7586" t="str">
            <v>7,55</v>
          </cell>
        </row>
        <row r="7587">
          <cell r="A7587">
            <v>11122</v>
          </cell>
          <cell r="B7587" t="str">
            <v>Chapa de aluminio, e = 3 mm, l = 1000 mm - 8,10 kg/m2 (liga 1200 - h14)</v>
          </cell>
          <cell r="C7587" t="str">
            <v xml:space="preserve">kg    </v>
          </cell>
          <cell r="D7587" t="str">
            <v>34,59</v>
          </cell>
        </row>
        <row r="7588">
          <cell r="A7588">
            <v>11123</v>
          </cell>
          <cell r="B7588" t="str">
            <v>Chapa de aluminio, e = 4 mm, l = 1000 mm - 10,8 kg/m2 (liga 1200 - h14)</v>
          </cell>
          <cell r="C7588" t="str">
            <v xml:space="preserve">kg    </v>
          </cell>
          <cell r="D7588" t="str">
            <v>34,59</v>
          </cell>
        </row>
        <row r="7589">
          <cell r="A7589">
            <v>11125</v>
          </cell>
          <cell r="B7589" t="str">
            <v>Chapa de aluminio, e = 5 mm, l = 1060 mm - 13,5 kg/m2 (liga 1200 - h14)</v>
          </cell>
          <cell r="C7589" t="str">
            <v xml:space="preserve">kg    </v>
          </cell>
          <cell r="D7589" t="str">
            <v>34,59</v>
          </cell>
        </row>
        <row r="7590">
          <cell r="A7590">
            <v>39416</v>
          </cell>
          <cell r="B7590" t="str">
            <v>Chapa de gesso acartonado, resistente a umidade (ru), cor verde, e = 12,5 mm, 1200 x 1800 mm (l x c)</v>
          </cell>
          <cell r="C7590" t="str">
            <v xml:space="preserve">m²    </v>
          </cell>
          <cell r="D7590" t="str">
            <v>24,02</v>
          </cell>
        </row>
        <row r="7591">
          <cell r="A7591">
            <v>39417</v>
          </cell>
          <cell r="B7591" t="str">
            <v>Chapa de gesso acartonado, resistente a umidade (ru), cor verde, e = 12,5 mm, 1200 x 2400 mm (l x c)</v>
          </cell>
          <cell r="C7591" t="str">
            <v xml:space="preserve">m²    </v>
          </cell>
          <cell r="D7591" t="str">
            <v>25,18</v>
          </cell>
        </row>
        <row r="7592">
          <cell r="A7592">
            <v>39414</v>
          </cell>
          <cell r="B7592" t="str">
            <v>Chapa de gesso acartonado, resistente ao fogo (rf), cor rosa, e = 12,5 mm, 1200 x 1800 mm (l x c)</v>
          </cell>
          <cell r="C7592" t="str">
            <v xml:space="preserve">m²    </v>
          </cell>
          <cell r="D7592" t="str">
            <v>22,55</v>
          </cell>
        </row>
        <row r="7593">
          <cell r="A7593">
            <v>39415</v>
          </cell>
          <cell r="B7593" t="str">
            <v>Chapa de gesso acartonado, resistente ao fogo (rf), cor rosa, e = 12,5 mm, 1200 x 2400 mm (l x c)</v>
          </cell>
          <cell r="C7593" t="str">
            <v xml:space="preserve">m²    </v>
          </cell>
          <cell r="D7593" t="str">
            <v>23,90</v>
          </cell>
        </row>
        <row r="7594">
          <cell r="A7594">
            <v>39412</v>
          </cell>
          <cell r="B7594" t="str">
            <v>Chapa de gesso acartonado, standard (st), cor branca, e = 12,5 mm, 1200 x 1800 mm (l x c)</v>
          </cell>
          <cell r="C7594" t="str">
            <v xml:space="preserve">m²    </v>
          </cell>
          <cell r="D7594" t="str">
            <v>16,98</v>
          </cell>
        </row>
        <row r="7595">
          <cell r="A7595">
            <v>39413</v>
          </cell>
          <cell r="B7595" t="str">
            <v>Chapa de gesso acartonado, standard (st), cor branca, e = 12,5 mm, 1200 x 2400 mm (l x c)</v>
          </cell>
          <cell r="C7595" t="str">
            <v xml:space="preserve">m²    </v>
          </cell>
          <cell r="D7595" t="str">
            <v>16,82</v>
          </cell>
        </row>
        <row r="7596">
          <cell r="A7596">
            <v>1338</v>
          </cell>
          <cell r="B7596" t="str">
            <v>Chapa de laminado melaminico, liso brilhante, de *1,25 x 3,08* m, e = 0,8 mm</v>
          </cell>
          <cell r="C7596" t="str">
            <v xml:space="preserve">m²    </v>
          </cell>
          <cell r="D7596" t="str">
            <v>22,56</v>
          </cell>
        </row>
        <row r="7597">
          <cell r="A7597">
            <v>1340</v>
          </cell>
          <cell r="B7597" t="str">
            <v>Chapa de laminado melaminico, liso fosco, de *1,25 x 3,08* m, e = 0,8 mm</v>
          </cell>
          <cell r="C7597" t="str">
            <v xml:space="preserve">m²    </v>
          </cell>
          <cell r="D7597" t="str">
            <v>26,08</v>
          </cell>
        </row>
        <row r="7598">
          <cell r="A7598">
            <v>1341</v>
          </cell>
          <cell r="B7598" t="str">
            <v>Chapa de laminado melaminico, texturizado, de *1,25 x 3,08* m, e = 0,8 mm</v>
          </cell>
          <cell r="C7598" t="str">
            <v xml:space="preserve">m²    </v>
          </cell>
          <cell r="D7598" t="str">
            <v>25,12</v>
          </cell>
        </row>
        <row r="7599">
          <cell r="A7599">
            <v>1364</v>
          </cell>
          <cell r="B7599" t="str">
            <v>Chapa de madeira compensada de pinus, virola ou equivalente, de *2,2 x 1,6* m, e = 10 mm</v>
          </cell>
          <cell r="C7599" t="str">
            <v xml:space="preserve">m²    </v>
          </cell>
          <cell r="D7599" t="str">
            <v>21,84</v>
          </cell>
        </row>
        <row r="7600">
          <cell r="A7600">
            <v>1361</v>
          </cell>
          <cell r="B7600" t="str">
            <v>Chapa de madeira compensada de pinus, virola ou equivalente, de *2,2 x 1,6* m, e = 12 mm</v>
          </cell>
          <cell r="C7600" t="str">
            <v xml:space="preserve">un    </v>
          </cell>
          <cell r="D7600" t="str">
            <v>91,08</v>
          </cell>
        </row>
        <row r="7601">
          <cell r="A7601">
            <v>1362</v>
          </cell>
          <cell r="B7601" t="str">
            <v>Chapa de madeira compensada de pinus, virola ou equivalente, de *2,2 x 1,6* m, e = 15 mm</v>
          </cell>
          <cell r="C7601" t="str">
            <v xml:space="preserve">m²    </v>
          </cell>
          <cell r="D7601" t="str">
            <v>30,40</v>
          </cell>
        </row>
        <row r="7602">
          <cell r="A7602">
            <v>11131</v>
          </cell>
          <cell r="B7602" t="str">
            <v>Chapa de madeira compensada de pinus, virola ou equivalente, de *2,2 x 1,6* m, e = 20 mm</v>
          </cell>
          <cell r="C7602" t="str">
            <v xml:space="preserve">m²    </v>
          </cell>
          <cell r="D7602" t="str">
            <v>38,91</v>
          </cell>
        </row>
        <row r="7603">
          <cell r="A7603">
            <v>11132</v>
          </cell>
          <cell r="B7603" t="str">
            <v>Chapa de madeira compensada de pinus, virola ou equivalente, de *2,2 x 1,6* m, e = 25 mm</v>
          </cell>
          <cell r="C7603" t="str">
            <v xml:space="preserve">m²    </v>
          </cell>
          <cell r="D7603" t="str">
            <v>46,01</v>
          </cell>
        </row>
        <row r="7604">
          <cell r="A7604">
            <v>1363</v>
          </cell>
          <cell r="B7604" t="str">
            <v>Chapa de madeira compensada de pinus, virola ou equivalente, de *2,2 x 1,6* m, e = 6 mm</v>
          </cell>
          <cell r="C7604" t="str">
            <v xml:space="preserve">m²    </v>
          </cell>
          <cell r="D7604" t="str">
            <v>15,47</v>
          </cell>
        </row>
        <row r="7605">
          <cell r="A7605">
            <v>11130</v>
          </cell>
          <cell r="B7605" t="str">
            <v>Chapa de madeira compensada de pinus, virola ou equivalente, de *2,2 x 1,6* m, e = 8 mm</v>
          </cell>
          <cell r="C7605" t="str">
            <v xml:space="preserve">m²    </v>
          </cell>
          <cell r="D7605" t="str">
            <v>19,59</v>
          </cell>
        </row>
        <row r="7606">
          <cell r="A7606">
            <v>11134</v>
          </cell>
          <cell r="B7606" t="str">
            <v>Chapa de madeira compensada naval (com cola fenolica), e = 10 mm, de *1,60 x 2,20* m</v>
          </cell>
          <cell r="C7606" t="str">
            <v xml:space="preserve">m²    </v>
          </cell>
          <cell r="D7606" t="str">
            <v>26,85</v>
          </cell>
        </row>
        <row r="7607">
          <cell r="A7607">
            <v>11135</v>
          </cell>
          <cell r="B7607" t="str">
            <v>Chapa de madeira compensada naval (com cola fenolica), e = 12 mm, de *1,60 x 2,20* m</v>
          </cell>
          <cell r="C7607" t="str">
            <v xml:space="preserve">m²    </v>
          </cell>
          <cell r="D7607" t="str">
            <v>32,73</v>
          </cell>
        </row>
        <row r="7608">
          <cell r="A7608">
            <v>11136</v>
          </cell>
          <cell r="B7608" t="str">
            <v>Chapa de madeira compensada naval (com cola fenolica), e = 15 mm, de *1,60 x 2,20* m</v>
          </cell>
          <cell r="C7608" t="str">
            <v xml:space="preserve">m²    </v>
          </cell>
          <cell r="D7608" t="str">
            <v>35,40</v>
          </cell>
        </row>
        <row r="7609">
          <cell r="A7609">
            <v>34743</v>
          </cell>
          <cell r="B7609" t="str">
            <v>Chapa de madeira compensada naval (com cola fenolica), e = 18 mm, de *1,60 x 2,20* m</v>
          </cell>
          <cell r="C7609" t="str">
            <v xml:space="preserve">m²    </v>
          </cell>
          <cell r="D7609" t="str">
            <v>45,07</v>
          </cell>
        </row>
        <row r="7610">
          <cell r="A7610">
            <v>11137</v>
          </cell>
          <cell r="B7610" t="str">
            <v>Chapa de madeira compensada naval (com cola fenolica), e = 20 mm, de *1,60 x 2,20* m</v>
          </cell>
          <cell r="C7610" t="str">
            <v xml:space="preserve">m²    </v>
          </cell>
          <cell r="D7610" t="str">
            <v>50,26</v>
          </cell>
        </row>
        <row r="7611">
          <cell r="A7611">
            <v>34745</v>
          </cell>
          <cell r="B7611" t="str">
            <v>Chapa de madeira compensada naval (com cola fenolica), e = 25 mm, de *1,60 x 2,20* m</v>
          </cell>
          <cell r="C7611" t="str">
            <v xml:space="preserve">m²    </v>
          </cell>
          <cell r="D7611" t="str">
            <v>57,27</v>
          </cell>
        </row>
        <row r="7612">
          <cell r="A7612">
            <v>34746</v>
          </cell>
          <cell r="B7612" t="str">
            <v>Chapa de madeira compensada naval (com cola fenolica), e = 4 mm, de *1,60 x 2,20* m</v>
          </cell>
          <cell r="C7612" t="str">
            <v xml:space="preserve">m²    </v>
          </cell>
          <cell r="D7612" t="str">
            <v>14,75</v>
          </cell>
        </row>
        <row r="7613">
          <cell r="A7613">
            <v>1360</v>
          </cell>
          <cell r="B7613" t="str">
            <v>Chapa de madeira compensada naval (com cola fenolica), e = 6 mm, de *1,60 x 2,20* m</v>
          </cell>
          <cell r="C7613" t="str">
            <v xml:space="preserve">m²    </v>
          </cell>
          <cell r="D7613" t="str">
            <v>18,22</v>
          </cell>
        </row>
        <row r="7614">
          <cell r="A7614">
            <v>1346</v>
          </cell>
          <cell r="B7614" t="str">
            <v>Chapa de madeira compensada plastificada para forma de concreto, de 2,20 x 1,10 m, e = 10 mm</v>
          </cell>
          <cell r="C7614" t="str">
            <v xml:space="preserve">m²    </v>
          </cell>
          <cell r="D7614" t="str">
            <v>24,18</v>
          </cell>
        </row>
        <row r="7615">
          <cell r="A7615">
            <v>1345</v>
          </cell>
          <cell r="B7615" t="str">
            <v>Chapa de madeira compensada plastificada para forma de concreto, de 2,20 x 1,10 m, e = 18 mm</v>
          </cell>
          <cell r="C7615" t="str">
            <v xml:space="preserve">m²    </v>
          </cell>
          <cell r="D7615" t="str">
            <v>39,19</v>
          </cell>
        </row>
        <row r="7616">
          <cell r="A7616">
            <v>1344</v>
          </cell>
          <cell r="B7616" t="str">
            <v>Chapa de madeira compensada plastificada para forma de concreto, de 2,20 x 1,10 m, e = 6 mm</v>
          </cell>
          <cell r="C7616" t="str">
            <v xml:space="preserve">un    </v>
          </cell>
          <cell r="D7616" t="str">
            <v>42,14</v>
          </cell>
        </row>
        <row r="7617">
          <cell r="A7617">
            <v>1342</v>
          </cell>
          <cell r="B7617" t="str">
            <v>Chapa de madeira compensada plastificada para forma de concreto, de 2,20 x 1,10 m, e = 14 mm</v>
          </cell>
          <cell r="C7617" t="str">
            <v xml:space="preserve">un    </v>
          </cell>
          <cell r="D7617" t="str">
            <v>74,49</v>
          </cell>
        </row>
        <row r="7618">
          <cell r="A7618">
            <v>1347</v>
          </cell>
          <cell r="B7618" t="str">
            <v>Chapa de madeira compensada plastificada para forma de concreto, de 2,20 x 1,10 m, e = 12 mm</v>
          </cell>
          <cell r="C7618" t="str">
            <v xml:space="preserve">m²    </v>
          </cell>
          <cell r="D7618" t="str">
            <v>28,90</v>
          </cell>
        </row>
        <row r="7619">
          <cell r="A7619">
            <v>1349</v>
          </cell>
          <cell r="B7619" t="str">
            <v>Chapa de madeira compensada plastificada para forma de concreto, de 2,20 x 1,10 m, e = 20 mm</v>
          </cell>
          <cell r="C7619" t="str">
            <v xml:space="preserve">un    </v>
          </cell>
          <cell r="D7619" t="str">
            <v>106,24</v>
          </cell>
        </row>
        <row r="7620">
          <cell r="A7620">
            <v>1350</v>
          </cell>
          <cell r="B7620" t="str">
            <v>Chapa de madeira compensada resinada para forma de concreto, de *2,2 x 1,1* m, e = 10 mm</v>
          </cell>
          <cell r="C7620" t="str">
            <v xml:space="preserve">un    </v>
          </cell>
          <cell r="D7620" t="str">
            <v>36,00</v>
          </cell>
        </row>
        <row r="7621">
          <cell r="A7621">
            <v>1357</v>
          </cell>
          <cell r="B7621" t="str">
            <v>Chapa de madeira compensada resinada para forma de concreto, de *2,2 x 1,1* m, e = 12 mm</v>
          </cell>
          <cell r="C7621" t="str">
            <v xml:space="preserve">un    </v>
          </cell>
          <cell r="D7621" t="str">
            <v>45,86</v>
          </cell>
        </row>
        <row r="7622">
          <cell r="A7622">
            <v>1355</v>
          </cell>
          <cell r="B7622" t="str">
            <v>Chapa de madeira compensada resinada para forma de concreto, de *2,2 x 1,1* m, e = 14 mm</v>
          </cell>
          <cell r="C7622" t="str">
            <v xml:space="preserve">m²    </v>
          </cell>
          <cell r="D7622" t="str">
            <v>21,10</v>
          </cell>
        </row>
        <row r="7623">
          <cell r="A7623">
            <v>1358</v>
          </cell>
          <cell r="B7623" t="str">
            <v>Chapa de madeira compensada resinada para forma de concreto, de *2,2 x 1,1* m, e = 17 mm</v>
          </cell>
          <cell r="C7623" t="str">
            <v xml:space="preserve">m²    </v>
          </cell>
          <cell r="D7623" t="str">
            <v>24,45</v>
          </cell>
        </row>
        <row r="7624">
          <cell r="A7624">
            <v>1359</v>
          </cell>
          <cell r="B7624" t="str">
            <v>Chapa de madeira compensada resinada para forma de concreto, de *2,2 x 1,1* m, e = 20 mm</v>
          </cell>
          <cell r="C7624" t="str">
            <v xml:space="preserve">un    </v>
          </cell>
          <cell r="D7624" t="str">
            <v>70,84</v>
          </cell>
        </row>
        <row r="7625">
          <cell r="A7625">
            <v>1351</v>
          </cell>
          <cell r="B7625" t="str">
            <v>Chapa de madeira compensada resinada para forma de concreto, de *2,2 x 1,1* m, e = 6 mm</v>
          </cell>
          <cell r="C7625" t="str">
            <v xml:space="preserve">un    </v>
          </cell>
          <cell r="D7625" t="str">
            <v>22,83</v>
          </cell>
        </row>
        <row r="7626">
          <cell r="A7626">
            <v>34659</v>
          </cell>
          <cell r="B7626" t="str">
            <v>Chapa de mdf branco liso 1 face, e = 12 mm, de *2,75 x 1,85* m</v>
          </cell>
          <cell r="C7626" t="str">
            <v xml:space="preserve">m²    </v>
          </cell>
          <cell r="D7626" t="str">
            <v>23,05</v>
          </cell>
        </row>
        <row r="7627">
          <cell r="A7627">
            <v>34514</v>
          </cell>
          <cell r="B7627" t="str">
            <v>Chapa de mdf branco liso 1 face, e = 15 mm, de *2,75 x 1,85* m</v>
          </cell>
          <cell r="C7627" t="str">
            <v xml:space="preserve">m²    </v>
          </cell>
          <cell r="D7627" t="str">
            <v>25,53</v>
          </cell>
        </row>
        <row r="7628">
          <cell r="A7628">
            <v>34660</v>
          </cell>
          <cell r="B7628" t="str">
            <v>Chapa de mdf branco liso 1 face, e = 18 mm, de *2,75 x 1,85* m</v>
          </cell>
          <cell r="C7628" t="str">
            <v xml:space="preserve">m²    </v>
          </cell>
          <cell r="D7628" t="str">
            <v>32,40</v>
          </cell>
        </row>
        <row r="7629">
          <cell r="A7629">
            <v>34661</v>
          </cell>
          <cell r="B7629" t="str">
            <v>Chapa de mdf branco liso 1 face, e = 25 mm, de *2,75 x 1,85* m</v>
          </cell>
          <cell r="C7629" t="str">
            <v xml:space="preserve">m²    </v>
          </cell>
          <cell r="D7629" t="str">
            <v>46,53</v>
          </cell>
        </row>
        <row r="7630">
          <cell r="A7630">
            <v>34667</v>
          </cell>
          <cell r="B7630" t="str">
            <v>Chapa de mdf branco liso 1 face, e = 6 mm, de *2,75 x 1,85* m</v>
          </cell>
          <cell r="C7630" t="str">
            <v xml:space="preserve">m²    </v>
          </cell>
          <cell r="D7630" t="str">
            <v>16,85</v>
          </cell>
        </row>
        <row r="7631">
          <cell r="A7631">
            <v>34668</v>
          </cell>
          <cell r="B7631" t="str">
            <v>Chapa de mdf branco liso 1 face, e = 9 mm, de *2,75 x 1,85* m</v>
          </cell>
          <cell r="C7631" t="str">
            <v xml:space="preserve">m²    </v>
          </cell>
          <cell r="D7631" t="str">
            <v>22,02</v>
          </cell>
        </row>
        <row r="7632">
          <cell r="A7632">
            <v>34741</v>
          </cell>
          <cell r="B7632" t="str">
            <v>Chapa de mdf branco liso 2 faces, e = 12 mm, de *2,75 x 1,85* m</v>
          </cell>
          <cell r="C7632" t="str">
            <v xml:space="preserve">m²    </v>
          </cell>
          <cell r="D7632" t="str">
            <v>24,23</v>
          </cell>
        </row>
        <row r="7633">
          <cell r="A7633">
            <v>34664</v>
          </cell>
          <cell r="B7633" t="str">
            <v>Chapa de mdf branco liso 2 faces, e = 15 mm, de *2,75 x 1,85* m</v>
          </cell>
          <cell r="C7633" t="str">
            <v xml:space="preserve">m²    </v>
          </cell>
          <cell r="D7633" t="str">
            <v>26,44</v>
          </cell>
        </row>
        <row r="7634">
          <cell r="A7634">
            <v>34665</v>
          </cell>
          <cell r="B7634" t="str">
            <v>Chapa de mdf branco liso 2 faces, e = 18 mm, de *2,75 x 1,85* m</v>
          </cell>
          <cell r="C7634" t="str">
            <v xml:space="preserve">m²    </v>
          </cell>
          <cell r="D7634" t="str">
            <v>32,82</v>
          </cell>
        </row>
        <row r="7635">
          <cell r="A7635">
            <v>34666</v>
          </cell>
          <cell r="B7635" t="str">
            <v>Chapa de mdf branco liso 2 faces, e = 25 mm, de *2,75 x 1,85* m</v>
          </cell>
          <cell r="C7635" t="str">
            <v xml:space="preserve">m²    </v>
          </cell>
          <cell r="D7635" t="str">
            <v>49,58</v>
          </cell>
        </row>
        <row r="7636">
          <cell r="A7636">
            <v>34669</v>
          </cell>
          <cell r="B7636" t="str">
            <v>Chapa de mdf branco liso 2 faces, e = 6 mm, de *2,75 x 1,85* m</v>
          </cell>
          <cell r="C7636" t="str">
            <v xml:space="preserve">m²    </v>
          </cell>
          <cell r="D7636" t="str">
            <v>18,17</v>
          </cell>
        </row>
        <row r="7637">
          <cell r="A7637">
            <v>34670</v>
          </cell>
          <cell r="B7637" t="str">
            <v>Chapa de mdf branco liso 2 faces, e = 9 mm, de *2,75 x 1,85* m</v>
          </cell>
          <cell r="C7637" t="str">
            <v xml:space="preserve">m²    </v>
          </cell>
          <cell r="D7637" t="str">
            <v>22,23</v>
          </cell>
        </row>
        <row r="7638">
          <cell r="A7638">
            <v>34671</v>
          </cell>
          <cell r="B7638" t="str">
            <v>Chapa de mdf cru, e = 12 mm, de *2,75 x 1,85* m</v>
          </cell>
          <cell r="C7638" t="str">
            <v xml:space="preserve">m²    </v>
          </cell>
          <cell r="D7638" t="str">
            <v>18,56</v>
          </cell>
        </row>
        <row r="7639">
          <cell r="A7639">
            <v>34672</v>
          </cell>
          <cell r="B7639" t="str">
            <v>Chapa de mdf cru, e = 15 mm, de *2,75 x 1,85* m</v>
          </cell>
          <cell r="C7639" t="str">
            <v xml:space="preserve">m²    </v>
          </cell>
          <cell r="D7639" t="str">
            <v>19,57</v>
          </cell>
        </row>
        <row r="7640">
          <cell r="A7640">
            <v>34673</v>
          </cell>
          <cell r="B7640" t="str">
            <v>Chapa de mdf cru, e = 18 mm, de *2,75 x 1,85* m</v>
          </cell>
          <cell r="C7640" t="str">
            <v xml:space="preserve">m²    </v>
          </cell>
          <cell r="D7640" t="str">
            <v>23,88</v>
          </cell>
        </row>
        <row r="7641">
          <cell r="A7641">
            <v>34674</v>
          </cell>
          <cell r="B7641" t="str">
            <v>Chapa de mdf cru, e = 20 mm, de *2,75 x 1,85* m</v>
          </cell>
          <cell r="C7641" t="str">
            <v xml:space="preserve">m²    </v>
          </cell>
          <cell r="D7641" t="str">
            <v>31,74</v>
          </cell>
        </row>
        <row r="7642">
          <cell r="A7642">
            <v>34675</v>
          </cell>
          <cell r="B7642" t="str">
            <v>Chapa de mdf cru, e = 25 mm, de *2,75 x 1,85* m</v>
          </cell>
          <cell r="C7642" t="str">
            <v xml:space="preserve">m²    </v>
          </cell>
          <cell r="D7642" t="str">
            <v>38,70</v>
          </cell>
        </row>
        <row r="7643">
          <cell r="A7643">
            <v>34676</v>
          </cell>
          <cell r="B7643" t="str">
            <v>Chapa de mdf cru, e = 6 mm, de *2,75 x 1,85* m</v>
          </cell>
          <cell r="C7643" t="str">
            <v xml:space="preserve">m²    </v>
          </cell>
          <cell r="D7643" t="str">
            <v>11,14</v>
          </cell>
        </row>
        <row r="7644">
          <cell r="A7644">
            <v>34677</v>
          </cell>
          <cell r="B7644" t="str">
            <v>Chapa de mdf cru, e = 9 mm, de *2,75 x 1,85* m</v>
          </cell>
          <cell r="C7644" t="str">
            <v xml:space="preserve">m²    </v>
          </cell>
          <cell r="D7644" t="str">
            <v>14,98</v>
          </cell>
        </row>
        <row r="7645">
          <cell r="A7645">
            <v>40623</v>
          </cell>
          <cell r="B7645" t="str">
            <v>Chapa para emenda de viga, em aco grosso, qualidade estrutural, bitola 3/16 ", e= 4,75 mm, 4 furos, largura 45 mm, comprimento 500 mm</v>
          </cell>
          <cell r="C7645" t="str">
            <v xml:space="preserve">par   </v>
          </cell>
          <cell r="D7645" t="str">
            <v>33,66</v>
          </cell>
        </row>
        <row r="7646">
          <cell r="A7646">
            <v>11112</v>
          </cell>
          <cell r="B7646" t="str">
            <v>Chapa/bobina aluminio, e = 0,5 mm, l = 300 mm - 0,41 kg/m (liga 1200 - h14)</v>
          </cell>
          <cell r="C7646" t="str">
            <v xml:space="preserve">kg    </v>
          </cell>
          <cell r="D7646" t="str">
            <v>34,59</v>
          </cell>
        </row>
        <row r="7647">
          <cell r="A7647">
            <v>11115</v>
          </cell>
          <cell r="B7647" t="str">
            <v>Chapa/bobina aluminio, e = 0,8 mm, l = 1000 mm - 2,16 kg/m (liga 1200 - h14)</v>
          </cell>
          <cell r="C7647" t="str">
            <v xml:space="preserve">m     </v>
          </cell>
          <cell r="D7647" t="str">
            <v>16,01</v>
          </cell>
        </row>
        <row r="7648">
          <cell r="A7648">
            <v>11113</v>
          </cell>
          <cell r="B7648" t="str">
            <v>Chapa/bobina aluminio, e = 0,8 mm, l = 500 mm - 1,08 kg/m (liga 1200 - h14)</v>
          </cell>
          <cell r="C7648" t="str">
            <v xml:space="preserve">kg    </v>
          </cell>
          <cell r="D7648" t="str">
            <v>34,59</v>
          </cell>
        </row>
        <row r="7649">
          <cell r="A7649">
            <v>11114</v>
          </cell>
          <cell r="B7649" t="str">
            <v>Chapa/bobina aluminio, e = 0,8 mm, l = 600 mm - 1,30 kg/m (liga 1200 - h14)</v>
          </cell>
          <cell r="C7649" t="str">
            <v xml:space="preserve">m     </v>
          </cell>
          <cell r="D7649" t="str">
            <v>26,60</v>
          </cell>
        </row>
        <row r="7650">
          <cell r="A7650">
            <v>12083</v>
          </cell>
          <cell r="B7650" t="str">
            <v>Chave blindada tripolar para motores, do tipo faca, com porta fusivel do tipo cartucho, corrente nominal de 100 a, tensao nominal de 250 v</v>
          </cell>
          <cell r="C7650" t="str">
            <v xml:space="preserve">un    </v>
          </cell>
          <cell r="D7650" t="str">
            <v>606,50</v>
          </cell>
        </row>
        <row r="7651">
          <cell r="A7651">
            <v>12081</v>
          </cell>
          <cell r="B7651" t="str">
            <v>Chave blindada tripolar para motores, do tipo faca, com porta fusivel do tipo cartucho, corrente nominal de 30 a, tensao nominal de 250 v</v>
          </cell>
          <cell r="C7651" t="str">
            <v xml:space="preserve">un    </v>
          </cell>
          <cell r="D7651" t="str">
            <v>205,10</v>
          </cell>
        </row>
        <row r="7652">
          <cell r="A7652">
            <v>12082</v>
          </cell>
          <cell r="B7652" t="str">
            <v>Chave blindada tripolar para motores, do tipo faca, com porta fusivel do tipo cartucho, corrente nominal de 60 a, tensao nominal de 250 v</v>
          </cell>
          <cell r="C7652" t="str">
            <v xml:space="preserve">un    </v>
          </cell>
          <cell r="D7652" t="str">
            <v>322,34</v>
          </cell>
        </row>
        <row r="7653">
          <cell r="A7653">
            <v>13354</v>
          </cell>
          <cell r="B7653" t="str">
            <v>Chave de partida direta trifasica, com caixa termoplastica, com fusivel de 25 a, para motor com potencia de 7,5 cv e tensao de 380 v</v>
          </cell>
          <cell r="C7653" t="str">
            <v xml:space="preserve">un    </v>
          </cell>
          <cell r="D7653" t="str">
            <v>481,42</v>
          </cell>
        </row>
        <row r="7654">
          <cell r="A7654">
            <v>14057</v>
          </cell>
          <cell r="B7654" t="str">
            <v>Chave de partida direta trifasica, com caixa termoplastica, com fusivel de 35 a, para motor com potencia de 5 cv e tensao de 220 v</v>
          </cell>
          <cell r="C7654" t="str">
            <v xml:space="preserve">un    </v>
          </cell>
          <cell r="D7654" t="str">
            <v>268,78</v>
          </cell>
        </row>
        <row r="7655">
          <cell r="A7655">
            <v>14058</v>
          </cell>
          <cell r="B7655" t="str">
            <v>Chave de partida direta trifasica, com caixa termoplastica, com fusivel de 63 a, para motor com potencia de 10 cv e tensao de 220 v</v>
          </cell>
          <cell r="C7655" t="str">
            <v xml:space="preserve">un    </v>
          </cell>
          <cell r="D7655" t="str">
            <v>424,00</v>
          </cell>
        </row>
        <row r="7656">
          <cell r="A7656">
            <v>20971</v>
          </cell>
          <cell r="B7656" t="str">
            <v>Chave dupla para conexoes tipo storz, engate rapido 1 1/2" x 2 1/2", em latao, para instalacao predial combate a incendio</v>
          </cell>
          <cell r="C7656" t="str">
            <v xml:space="preserve">un    </v>
          </cell>
          <cell r="D7656" t="str">
            <v>13,12</v>
          </cell>
        </row>
        <row r="7657">
          <cell r="A7657">
            <v>5047</v>
          </cell>
          <cell r="B7657" t="str">
            <v>Chave fusivel para redes de distribuicao, tensao de 15,0 kv, corrente nominal do porta fusivel de 100 a, capacidade de interrupcao simetrica de 7,10 ka, capacidade de interrupcao assimetrica 10,00 ka</v>
          </cell>
          <cell r="C7657" t="str">
            <v xml:space="preserve">un    </v>
          </cell>
          <cell r="D7657" t="str">
            <v>288,87</v>
          </cell>
        </row>
        <row r="7658">
          <cell r="A7658">
            <v>13369</v>
          </cell>
          <cell r="B7658" t="str">
            <v>Chave seccionadora-fusivel blindada tripolar, abertura com carga, para fusivel nh00, corrente nominal de 160 a, tensao de 500 v</v>
          </cell>
          <cell r="C7658" t="str">
            <v xml:space="preserve">un    </v>
          </cell>
          <cell r="D7658" t="str">
            <v>313,36</v>
          </cell>
        </row>
        <row r="7659">
          <cell r="A7659">
            <v>13370</v>
          </cell>
          <cell r="B7659" t="str">
            <v>Chave seccionadora-fusivel blindada tripolar, abertura com carga, para fusivel nh01, corrente nominal de 250 a, tensao de 500 v</v>
          </cell>
          <cell r="C7659" t="str">
            <v xml:space="preserve">un    </v>
          </cell>
          <cell r="D7659" t="str">
            <v>434,38</v>
          </cell>
        </row>
        <row r="7660">
          <cell r="A7660">
            <v>13279</v>
          </cell>
          <cell r="B7660" t="str">
            <v>Chumbador de aco tipo parabolt, * 5/8" x 200* mm,  com porca e arruela</v>
          </cell>
          <cell r="C7660" t="str">
            <v xml:space="preserve">kg    </v>
          </cell>
          <cell r="D7660" t="str">
            <v>8,13</v>
          </cell>
        </row>
        <row r="7661">
          <cell r="A7661">
            <v>11977</v>
          </cell>
          <cell r="B7661" t="str">
            <v>Chumbador de aco, diametro 1/2", comprimento 75 mm</v>
          </cell>
          <cell r="C7661" t="str">
            <v xml:space="preserve">un    </v>
          </cell>
          <cell r="D7661" t="str">
            <v>4,21</v>
          </cell>
        </row>
        <row r="7662">
          <cell r="A7662">
            <v>11975</v>
          </cell>
          <cell r="B7662" t="str">
            <v>Chumbador de aco, diametro 5/8", comprimento 6", com porca</v>
          </cell>
          <cell r="C7662" t="str">
            <v xml:space="preserve">un    </v>
          </cell>
          <cell r="D7662" t="str">
            <v>9,23</v>
          </cell>
        </row>
        <row r="7663">
          <cell r="A7663">
            <v>39746</v>
          </cell>
          <cell r="B7663" t="str">
            <v>Chumbador de aco, 1" x 600 mm, para postes de aco com base, incluso porca e arruela</v>
          </cell>
          <cell r="C7663" t="str">
            <v xml:space="preserve">un    </v>
          </cell>
          <cell r="D7663" t="str">
            <v>102,72</v>
          </cell>
        </row>
        <row r="7664">
          <cell r="A7664">
            <v>11976</v>
          </cell>
          <cell r="B7664" t="str">
            <v>Chumbador, diametro 1/4" com parafuso 1/4" x 40 mm</v>
          </cell>
          <cell r="C7664" t="str">
            <v xml:space="preserve">un    </v>
          </cell>
          <cell r="D7664" t="str">
            <v>0,47</v>
          </cell>
        </row>
        <row r="7665">
          <cell r="A7665">
            <v>1368</v>
          </cell>
          <cell r="B7665" t="str">
            <v>Chuveiro comum em plastico branco, com cano, 3 temperaturas, 5500 w (110/220 v)</v>
          </cell>
          <cell r="C7665" t="str">
            <v xml:space="preserve">un    </v>
          </cell>
          <cell r="D7665" t="str">
            <v>59,90</v>
          </cell>
        </row>
        <row r="7666">
          <cell r="A7666">
            <v>1367</v>
          </cell>
          <cell r="B7666" t="str">
            <v>Chuveiro comum em plastico cromado, com cano, 4 temperaturas (110/220 v)</v>
          </cell>
          <cell r="C7666" t="str">
            <v xml:space="preserve">un    </v>
          </cell>
          <cell r="D7666" t="str">
            <v>193,76</v>
          </cell>
        </row>
        <row r="7667">
          <cell r="A7667">
            <v>7608</v>
          </cell>
          <cell r="B7667" t="str">
            <v>Chuveiro plastico branco simples 5 '' para acoplar em haste 1/2 ", agua fria</v>
          </cell>
          <cell r="C7667" t="str">
            <v xml:space="preserve">un    </v>
          </cell>
          <cell r="D7667" t="str">
            <v>4,72</v>
          </cell>
        </row>
        <row r="7668">
          <cell r="A7668">
            <v>41900</v>
          </cell>
          <cell r="B7668" t="str">
            <v>Cimento asfaltico de petroleo a granel (cap) 30/45 (coletado caixa na anp acrescido de icms)</v>
          </cell>
          <cell r="C7668" t="str">
            <v xml:space="preserve">kg    </v>
          </cell>
          <cell r="D7668" t="str">
            <v>3,06</v>
          </cell>
        </row>
        <row r="7669">
          <cell r="A7669">
            <v>41899</v>
          </cell>
          <cell r="B7669" t="str">
            <v>Cimento asfaltico de petroleo a granel (cap) 50/70 (coletado caixa na anp acrescido de icms)</v>
          </cell>
          <cell r="C7669" t="str">
            <v xml:space="preserve">t     </v>
          </cell>
          <cell r="D7669" t="str">
            <v>2.926,69</v>
          </cell>
        </row>
        <row r="7670">
          <cell r="A7670">
            <v>1380</v>
          </cell>
          <cell r="B7670" t="str">
            <v>Cimento branco</v>
          </cell>
          <cell r="C7670" t="str">
            <v xml:space="preserve">kg    </v>
          </cell>
          <cell r="D7670" t="str">
            <v>2,34</v>
          </cell>
        </row>
        <row r="7671">
          <cell r="A7671">
            <v>1375</v>
          </cell>
          <cell r="B7671" t="str">
            <v>Cimento impermeabilizante de pega ultrarrapida para tamponamentos</v>
          </cell>
          <cell r="C7671" t="str">
            <v xml:space="preserve">kg    </v>
          </cell>
          <cell r="D7671" t="str">
            <v>10,02</v>
          </cell>
        </row>
        <row r="7672">
          <cell r="A7672">
            <v>1379</v>
          </cell>
          <cell r="B7672" t="str">
            <v>Cimento portland composto cp ii-32</v>
          </cell>
          <cell r="C7672" t="str">
            <v xml:space="preserve">kg    </v>
          </cell>
          <cell r="D7672" t="str">
            <v>0,40</v>
          </cell>
        </row>
        <row r="7673">
          <cell r="A7673">
            <v>10511</v>
          </cell>
          <cell r="B7673" t="str">
            <v>Cimento portland composto cp ii-32 (saco de 50 kg)</v>
          </cell>
          <cell r="C7673" t="str">
            <v xml:space="preserve">50kg  </v>
          </cell>
          <cell r="D7673" t="str">
            <v>20,00</v>
          </cell>
        </row>
        <row r="7674">
          <cell r="A7674">
            <v>13284</v>
          </cell>
          <cell r="B7674" t="str">
            <v>Cimento portland de alto forno (af) cp iii-32</v>
          </cell>
          <cell r="C7674" t="str">
            <v xml:space="preserve">kg    </v>
          </cell>
          <cell r="D7674" t="str">
            <v>0,33</v>
          </cell>
        </row>
        <row r="7675">
          <cell r="A7675">
            <v>25974</v>
          </cell>
          <cell r="B7675" t="str">
            <v>Cimento portland estrutural branco cpb-32</v>
          </cell>
          <cell r="C7675" t="str">
            <v xml:space="preserve">kg    </v>
          </cell>
          <cell r="D7675" t="str">
            <v>1,34</v>
          </cell>
        </row>
        <row r="7676">
          <cell r="A7676">
            <v>1382</v>
          </cell>
          <cell r="B7676" t="str">
            <v>Cimento portland pozolanico cp iv- 32</v>
          </cell>
          <cell r="C7676" t="str">
            <v xml:space="preserve">50kg  </v>
          </cell>
          <cell r="D7676" t="str">
            <v>19,27</v>
          </cell>
        </row>
        <row r="7677">
          <cell r="A7677">
            <v>34753</v>
          </cell>
          <cell r="B7677" t="str">
            <v>Cimento portland pozolanico cp iv-32</v>
          </cell>
          <cell r="C7677" t="str">
            <v xml:space="preserve">kg    </v>
          </cell>
          <cell r="D7677" t="str">
            <v>0,38</v>
          </cell>
        </row>
        <row r="7678">
          <cell r="A7678">
            <v>420</v>
          </cell>
          <cell r="B7678" t="str">
            <v>Cinta circular em aco galvanizado de 150 mm de diametro para fixacao de caixa medicao, inclui parafusos e porcas</v>
          </cell>
          <cell r="C7678" t="str">
            <v xml:space="preserve">un    </v>
          </cell>
          <cell r="D7678" t="str">
            <v>21,48</v>
          </cell>
        </row>
        <row r="7679">
          <cell r="A7679">
            <v>12327</v>
          </cell>
          <cell r="B7679" t="str">
            <v>Cinta circular em aco galvanizado de 210 mm de diametro para instalacao de transformador em poste de concreto</v>
          </cell>
          <cell r="C7679" t="str">
            <v xml:space="preserve">un    </v>
          </cell>
          <cell r="D7679" t="str">
            <v>25,59</v>
          </cell>
        </row>
        <row r="7680">
          <cell r="A7680">
            <v>36148</v>
          </cell>
          <cell r="B7680" t="str">
            <v>Cinturao de seguranca tipo paraquedista, fivela em aco, ajuste no suspensario, cintura e pernas</v>
          </cell>
          <cell r="C7680" t="str">
            <v xml:space="preserve">un    </v>
          </cell>
          <cell r="D7680" t="str">
            <v>45,60</v>
          </cell>
        </row>
        <row r="7681">
          <cell r="A7681">
            <v>12329</v>
          </cell>
          <cell r="B7681" t="str">
            <v>Cobre eletrolitico em barra ou chapa</v>
          </cell>
          <cell r="C7681" t="str">
            <v xml:space="preserve">kg    </v>
          </cell>
          <cell r="D7681" t="str">
            <v>71,54</v>
          </cell>
        </row>
        <row r="7682">
          <cell r="A7682">
            <v>1339</v>
          </cell>
          <cell r="B7682" t="str">
            <v>Cola a base de resina sintetica para chapa de laminado melaminico</v>
          </cell>
          <cell r="C7682" t="str">
            <v xml:space="preserve">kg    </v>
          </cell>
          <cell r="D7682" t="str">
            <v>22,62</v>
          </cell>
        </row>
        <row r="7683">
          <cell r="A7683">
            <v>11849</v>
          </cell>
          <cell r="B7683" t="str">
            <v>Cola branca base pva</v>
          </cell>
          <cell r="C7683" t="str">
            <v xml:space="preserve">l     </v>
          </cell>
          <cell r="D7683" t="str">
            <v>17,00</v>
          </cell>
        </row>
        <row r="7684">
          <cell r="A7684">
            <v>37418</v>
          </cell>
          <cell r="B7684" t="str">
            <v>Colar de tomada em polipropileno, pp, com parafusos, para pead, 63 x 1/2" - ligacao predial de agua</v>
          </cell>
          <cell r="C7684" t="str">
            <v xml:space="preserve">un    </v>
          </cell>
          <cell r="D7684" t="str">
            <v>13,41</v>
          </cell>
        </row>
        <row r="7685">
          <cell r="A7685">
            <v>37419</v>
          </cell>
          <cell r="B7685" t="str">
            <v>Colar de tomada em polipropileno, pp, com parafusos, para pead, 63 x 3/4" - ligacao predial de agua</v>
          </cell>
          <cell r="C7685" t="str">
            <v xml:space="preserve">un    </v>
          </cell>
          <cell r="D7685" t="str">
            <v>13,77</v>
          </cell>
        </row>
        <row r="7686">
          <cell r="A7686">
            <v>1427</v>
          </cell>
          <cell r="B7686" t="str">
            <v>Colar tomada pvc, com travas, saida com rosca, de 110 mm x 1/2" ou 110 mm x 3/4", para ligacao predial de agua</v>
          </cell>
          <cell r="C7686" t="str">
            <v xml:space="preserve">un    </v>
          </cell>
          <cell r="D7686" t="str">
            <v>13,93</v>
          </cell>
        </row>
        <row r="7687">
          <cell r="A7687">
            <v>1402</v>
          </cell>
          <cell r="B7687" t="str">
            <v>Colar tomada pvc, com travas, saida com rosca, de 32 mm x 1/2" ou 32 mm x 3/4", para ligacao predial de agua</v>
          </cell>
          <cell r="C7687" t="str">
            <v xml:space="preserve">un    </v>
          </cell>
          <cell r="D7687" t="str">
            <v>4,82</v>
          </cell>
        </row>
        <row r="7688">
          <cell r="A7688">
            <v>1420</v>
          </cell>
          <cell r="B7688" t="str">
            <v>Colar tomada pvc, com travas, saida com rosca, de 40 mm x 1/2" ou 40 mm x 3/4", para ligacao predial de agua</v>
          </cell>
          <cell r="C7688" t="str">
            <v xml:space="preserve">un    </v>
          </cell>
          <cell r="D7688" t="str">
            <v>6,20</v>
          </cell>
        </row>
        <row r="7689">
          <cell r="A7689">
            <v>1419</v>
          </cell>
          <cell r="B7689" t="str">
            <v>Colar tomada pvc, com travas, saida com rosca, de 50 mm x 1/2" ou 50 mm x 3/4", para ligacao predial de agua</v>
          </cell>
          <cell r="C7689" t="str">
            <v xml:space="preserve">un    </v>
          </cell>
          <cell r="D7689" t="str">
            <v>7,49</v>
          </cell>
        </row>
        <row r="7690">
          <cell r="A7690">
            <v>1414</v>
          </cell>
          <cell r="B7690" t="str">
            <v>Colar tomada pvc, com travas, saida com rosca, de 60 mm x 1/2" ou 60 mm x 3/4", para ligacao predial de agua</v>
          </cell>
          <cell r="C7690" t="str">
            <v xml:space="preserve">un    </v>
          </cell>
          <cell r="D7690" t="str">
            <v>7,32</v>
          </cell>
        </row>
        <row r="7691">
          <cell r="A7691">
            <v>1413</v>
          </cell>
          <cell r="B7691" t="str">
            <v>Colar tomada pvc, com travas, saida com rosca, de 75 mm x 1/2" ou 75 mm x 3/4", para ligacao predial de agua</v>
          </cell>
          <cell r="C7691" t="str">
            <v xml:space="preserve">un    </v>
          </cell>
          <cell r="D7691" t="str">
            <v>10,82</v>
          </cell>
        </row>
        <row r="7692">
          <cell r="A7692">
            <v>1412</v>
          </cell>
          <cell r="B7692" t="str">
            <v>Colar tomada pvc, com travas, saida com rosca, de 85 mm x 1/2" ou 85 mm x 3/4", para ligacao predial de agua</v>
          </cell>
          <cell r="C7692" t="str">
            <v xml:space="preserve">un    </v>
          </cell>
          <cell r="D7692" t="str">
            <v>9,17</v>
          </cell>
        </row>
        <row r="7693">
          <cell r="A7693">
            <v>1411</v>
          </cell>
          <cell r="B7693" t="str">
            <v>Colar tomada pvc, com travas, saida roscavel com bucha de latao, de 110 mm x 1/2" ou 110 mm x 3/4", para ligacao predial de agua</v>
          </cell>
          <cell r="C7693" t="str">
            <v xml:space="preserve">un    </v>
          </cell>
          <cell r="D7693" t="str">
            <v>16,68</v>
          </cell>
        </row>
        <row r="7694">
          <cell r="A7694">
            <v>1406</v>
          </cell>
          <cell r="B7694" t="str">
            <v>Colar tomada pvc, com travas, saida roscavel com bucha de latao, de 60 mm x 1/2" ou 60 mm x 3/4", para ligacao predial de agua</v>
          </cell>
          <cell r="C7694" t="str">
            <v xml:space="preserve">un    </v>
          </cell>
          <cell r="D7694" t="str">
            <v>11,06</v>
          </cell>
        </row>
        <row r="7695">
          <cell r="A7695">
            <v>1407</v>
          </cell>
          <cell r="B7695" t="str">
            <v>Colar tomada pvc, com travas, saida roscavel com bucha de latao, de 75 mm x 1/2" ou 75 mm x 3/4", para ligacao predial de agua</v>
          </cell>
          <cell r="C7695" t="str">
            <v xml:space="preserve">un    </v>
          </cell>
          <cell r="D7695" t="str">
            <v>13,79</v>
          </cell>
        </row>
        <row r="7696">
          <cell r="A7696">
            <v>1404</v>
          </cell>
          <cell r="B7696" t="str">
            <v>Colar tomada pvc, com travas, saida roscavel com bucha de latao, de 85 mm x 1/2" ou 85 mm x 3/4", para ligacao predial de agua</v>
          </cell>
          <cell r="C7696" t="str">
            <v xml:space="preserve">un    </v>
          </cell>
          <cell r="D7696" t="str">
            <v>14,66</v>
          </cell>
        </row>
        <row r="7697">
          <cell r="A7697">
            <v>11281</v>
          </cell>
          <cell r="B7697" t="str">
            <v>Compactador de solo a percussao (soquete), com motor gasolina de 4 tempos, peso entre 55 e 65 kg, forca de impacto de 1.000 A 1.500 Kgf, frequencia de 600 a 700 golpes por minuto, velocidade de trabalho entre 10 e 15 m/min, potencia entre 2,00 e 3,00 hp</v>
          </cell>
          <cell r="C7697" t="str">
            <v xml:space="preserve">un    </v>
          </cell>
          <cell r="D7697" t="str">
            <v>10.550,00</v>
          </cell>
        </row>
        <row r="7698">
          <cell r="A7698">
            <v>40699</v>
          </cell>
          <cell r="B769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698" t="str">
            <v xml:space="preserve">un    </v>
          </cell>
          <cell r="D7698" t="str">
            <v>5.909,82</v>
          </cell>
        </row>
        <row r="7699">
          <cell r="A7699">
            <v>40701</v>
          </cell>
          <cell r="B769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699" t="str">
            <v xml:space="preserve">un    </v>
          </cell>
          <cell r="D7699" t="str">
            <v>104.493,69</v>
          </cell>
        </row>
        <row r="7700">
          <cell r="A7700">
            <v>1442</v>
          </cell>
          <cell r="B7700"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00" t="str">
            <v xml:space="preserve">un    </v>
          </cell>
          <cell r="D7700" t="str">
            <v>8.856,64</v>
          </cell>
        </row>
        <row r="7701">
          <cell r="A7701">
            <v>13457</v>
          </cell>
          <cell r="B7701"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01" t="str">
            <v xml:space="preserve">un    </v>
          </cell>
          <cell r="D7701" t="str">
            <v>7.644,92</v>
          </cell>
        </row>
        <row r="7702">
          <cell r="A7702">
            <v>40700</v>
          </cell>
          <cell r="B7702"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02" t="str">
            <v xml:space="preserve">un    </v>
          </cell>
          <cell r="D7702" t="str">
            <v>13.757,28</v>
          </cell>
        </row>
        <row r="7703">
          <cell r="A7703">
            <v>13458</v>
          </cell>
          <cell r="B7703" t="str">
            <v>Compactador de solos de percursao (soquete) com motor a gasolina 4 tempos de 4 hp (4 cv)</v>
          </cell>
          <cell r="C7703" t="str">
            <v xml:space="preserve">un    </v>
          </cell>
          <cell r="D7703" t="str">
            <v>13.072,82</v>
          </cell>
        </row>
        <row r="7704">
          <cell r="A7704">
            <v>36524</v>
          </cell>
          <cell r="B7704" t="str">
            <v>Compressor de ar estacionario, vazao 620 pcm, pressao efetiva de trabalho 109 psi, motor eletrico, potencia 127 cv</v>
          </cell>
          <cell r="C7704" t="str">
            <v xml:space="preserve">un    </v>
          </cell>
          <cell r="D7704" t="str">
            <v>71.727,46</v>
          </cell>
        </row>
        <row r="7705">
          <cell r="A7705">
            <v>36526</v>
          </cell>
          <cell r="B7705" t="str">
            <v>Compressor de ar rebocavel vazao 400 pcm, pressao efetiva de trabalho 102 psi, motor diesel, potencia 110 cv</v>
          </cell>
          <cell r="C7705" t="str">
            <v xml:space="preserve">un    </v>
          </cell>
          <cell r="D7705" t="str">
            <v>57.800,91</v>
          </cell>
        </row>
        <row r="7706">
          <cell r="A7706">
            <v>36523</v>
          </cell>
          <cell r="B7706" t="str">
            <v>Compressor de ar rebocavel vazao 748 pcm, pressao efetiva de trabalho 102 psi, motor diesel, potencia 210 cv</v>
          </cell>
          <cell r="C7706" t="str">
            <v xml:space="preserve">un    </v>
          </cell>
          <cell r="D7706" t="str">
            <v>123.743,95</v>
          </cell>
        </row>
        <row r="7707">
          <cell r="A7707">
            <v>36527</v>
          </cell>
          <cell r="B7707" t="str">
            <v>Compressor de ar rebocavel vazao 860 pcm, pressao efetiva de trabalho 102 psi, motor diesel, potencia 250 cv</v>
          </cell>
          <cell r="C7707" t="str">
            <v xml:space="preserve">un    </v>
          </cell>
          <cell r="D7707" t="str">
            <v>134.411,42</v>
          </cell>
        </row>
        <row r="7708">
          <cell r="A7708">
            <v>13803</v>
          </cell>
          <cell r="B7708" t="str">
            <v>Compressor de ar rebocavel, vazao *89* pcm, pressao efetiva de trabalho *102* psi, motor diesel, potencia *20* cv</v>
          </cell>
          <cell r="C7708" t="str">
            <v xml:space="preserve">un    </v>
          </cell>
          <cell r="D7708" t="str">
            <v>48.602,00</v>
          </cell>
        </row>
        <row r="7709">
          <cell r="A7709">
            <v>38642</v>
          </cell>
          <cell r="B7709" t="str">
            <v>Compressor de ar rebocavel, vazao 152 pcm, pressao efetiva de trabalho 102 psi, motor diesel, potencia 31,5 kw</v>
          </cell>
          <cell r="C7709" t="str">
            <v xml:space="preserve">un    </v>
          </cell>
          <cell r="D7709" t="str">
            <v>31.294,42</v>
          </cell>
        </row>
        <row r="7710">
          <cell r="A7710">
            <v>36522</v>
          </cell>
          <cell r="B7710" t="str">
            <v>Compressor de ar rebocavel, vazao 189 pcm, pressao efetiva de trabalho 102 psi, motor diesel, potencia 63 cv</v>
          </cell>
          <cell r="C7710" t="str">
            <v xml:space="preserve">un    </v>
          </cell>
          <cell r="D7710" t="str">
            <v>36.395,04</v>
          </cell>
        </row>
        <row r="7711">
          <cell r="A7711">
            <v>36525</v>
          </cell>
          <cell r="B7711" t="str">
            <v>Compressor de ar rebocavel, vazao 250 pcm, pressao efetiva de trabalho 102 psi, motor diesel, potencia 81 cv</v>
          </cell>
          <cell r="C7711" t="str">
            <v xml:space="preserve">un    </v>
          </cell>
          <cell r="D7711" t="str">
            <v>48.741,46</v>
          </cell>
        </row>
        <row r="7712">
          <cell r="A7712">
            <v>41991</v>
          </cell>
          <cell r="B7712" t="str">
            <v>Compressor de ar, vazao de 10 pcm, reservatorio 100 l, pressao de trabalho entre 6,9 e 9,7 bar,  potencia 2 hp, tensao 110/220 v (coletado caixa)</v>
          </cell>
          <cell r="C7712" t="str">
            <v xml:space="preserve">un    </v>
          </cell>
          <cell r="D7712" t="str">
            <v>1.801,06</v>
          </cell>
        </row>
        <row r="7713">
          <cell r="A7713">
            <v>34348</v>
          </cell>
          <cell r="B7713" t="str">
            <v>Concertina clipada (dupla) em aco galvanizado de alta resistencia, com espiral de 300 mm, d = 2,76 mm</v>
          </cell>
          <cell r="C7713" t="str">
            <v xml:space="preserve">m     </v>
          </cell>
          <cell r="D7713" t="str">
            <v>25,74</v>
          </cell>
        </row>
        <row r="7714">
          <cell r="A7714">
            <v>34347</v>
          </cell>
          <cell r="B7714" t="str">
            <v>Concertina simples em aco galvanizado de alta resistencia, com espiral de 300 mm, d = 2,76 mm</v>
          </cell>
          <cell r="C7714" t="str">
            <v xml:space="preserve">m     </v>
          </cell>
          <cell r="D7714" t="str">
            <v>13,30</v>
          </cell>
        </row>
        <row r="7715">
          <cell r="A7715">
            <v>11146</v>
          </cell>
          <cell r="B7715" t="str">
            <v>Concreto autoadensavel (caa) classe de resistencia c15, espalhamento sf2, inclui servico de bombeamento (nbr 15823)</v>
          </cell>
          <cell r="C7715" t="str">
            <v xml:space="preserve">m³    </v>
          </cell>
          <cell r="D7715" t="str">
            <v>265,26</v>
          </cell>
        </row>
        <row r="7716">
          <cell r="A7716">
            <v>11147</v>
          </cell>
          <cell r="B7716" t="str">
            <v>Concreto autoadensavel (caa) classe de resistencia c20, espalhamento sf2, inclui servico de bombeamento (nbr 15823)</v>
          </cell>
          <cell r="C7716" t="str">
            <v xml:space="preserve">m³    </v>
          </cell>
          <cell r="D7716" t="str">
            <v>275,08</v>
          </cell>
        </row>
        <row r="7717">
          <cell r="A7717">
            <v>34872</v>
          </cell>
          <cell r="B7717" t="str">
            <v>Concreto autoadensavel (caa) classe de resistencia c25, espalhamento sf2, inclui servico de bombeamento (nbr 15823)</v>
          </cell>
          <cell r="C7717" t="str">
            <v xml:space="preserve">m³    </v>
          </cell>
          <cell r="D7717" t="str">
            <v>284,91</v>
          </cell>
        </row>
        <row r="7718">
          <cell r="A7718">
            <v>34491</v>
          </cell>
          <cell r="B7718" t="str">
            <v>Concreto autoadensavel (caa) classe de resistencia c30, espalhamento sf2, inclui servico de bombeamento (nbr 15823)</v>
          </cell>
          <cell r="C7718" t="str">
            <v xml:space="preserve">m³    </v>
          </cell>
          <cell r="D7718" t="str">
            <v>290,67</v>
          </cell>
        </row>
        <row r="7719">
          <cell r="A7719">
            <v>34770</v>
          </cell>
          <cell r="B7719" t="str">
            <v>Concreto betuminoso usinado a quente (cbuq) para pavimentacao asfaltica, padrao dnit, faixa c, com cap 30/45 - aquisicao posto usina</v>
          </cell>
          <cell r="C7719" t="str">
            <v xml:space="preserve">t     </v>
          </cell>
          <cell r="D7719" t="str">
            <v>277,98</v>
          </cell>
        </row>
        <row r="7720">
          <cell r="A7720">
            <v>1518</v>
          </cell>
          <cell r="B7720" t="str">
            <v>Concreto betuminoso usinado a quente (cbuq) para pavimentacao asfaltica, padrao dnit, faixa c, com cap 50/70 - aquisicao posto usina</v>
          </cell>
          <cell r="C7720" t="str">
            <v xml:space="preserve">t     </v>
          </cell>
          <cell r="D7720" t="str">
            <v>300,00</v>
          </cell>
        </row>
        <row r="7721">
          <cell r="A7721">
            <v>41965</v>
          </cell>
          <cell r="B7721" t="str">
            <v>Concreto betuminoso usinado a quente (cbuq) para pavimentacao asfaltica, padrao dnit, para binder, com cap 50/70 - aquisicao posto usina</v>
          </cell>
          <cell r="C7721" t="str">
            <v xml:space="preserve">t     </v>
          </cell>
          <cell r="D7721" t="str">
            <v>290,64</v>
          </cell>
        </row>
        <row r="7722">
          <cell r="A7722">
            <v>34492</v>
          </cell>
          <cell r="B7722" t="str">
            <v>Concreto usinado bombeavel, classe de resistencia c20, com brita 0 e 1, slump = 100 +/- 20 mm, exclui servico de bombeamento (nbr 8953)</v>
          </cell>
          <cell r="C7722" t="str">
            <v xml:space="preserve">m³    </v>
          </cell>
          <cell r="D7722" t="str">
            <v>240,70</v>
          </cell>
        </row>
        <row r="7723">
          <cell r="A7723">
            <v>1524</v>
          </cell>
          <cell r="B7723" t="str">
            <v>Concreto usinado bombeavel, classe de resistencia c20, com brita 0 e 1, slump = 100 +/- 20 mm, inclui servico de bombeamento (nbr 8953)</v>
          </cell>
          <cell r="C7723" t="str">
            <v xml:space="preserve">m³    </v>
          </cell>
          <cell r="D7723" t="str">
            <v>280,00</v>
          </cell>
        </row>
        <row r="7724">
          <cell r="A7724">
            <v>38404</v>
          </cell>
          <cell r="B7724" t="str">
            <v>Concreto usinado bombeavel, classe de resistencia c20, com brita 0 e 1, slump = 130 +/- 20 mm, exclui servico de bombeamento (nbr 8953)</v>
          </cell>
          <cell r="C7724" t="str">
            <v xml:space="preserve">m³    </v>
          </cell>
          <cell r="D7724" t="str">
            <v>295,53</v>
          </cell>
        </row>
        <row r="7725">
          <cell r="A7725">
            <v>39849</v>
          </cell>
          <cell r="B7725" t="str">
            <v>Concreto usinado bombeavel, classe de resistencia c20, com brita 0 e 1, slump = 190 +/- 20 mm, inclui servico de bombeamento (nbr 8953)</v>
          </cell>
          <cell r="C7725" t="str">
            <v xml:space="preserve">m³    </v>
          </cell>
          <cell r="D7725" t="str">
            <v>294,89</v>
          </cell>
        </row>
        <row r="7726">
          <cell r="A7726">
            <v>38464</v>
          </cell>
          <cell r="B7726" t="str">
            <v>Concreto usinado bombeavel, classe de resistencia c20, com brita 0, slump = 220 +/- 20 mm, inclui servico de bombeamento (nbr 8953)</v>
          </cell>
          <cell r="C7726" t="str">
            <v xml:space="preserve">m³    </v>
          </cell>
          <cell r="D7726" t="str">
            <v>357,00</v>
          </cell>
        </row>
        <row r="7727">
          <cell r="A7727">
            <v>34493</v>
          </cell>
          <cell r="B7727" t="str">
            <v>Concreto usinado bombeavel, classe de resistencia c25, com brita 0 e 1, slump = 100 +/- 20 mm, exclui servico de bombeamento (nbr 8953)</v>
          </cell>
          <cell r="C7727" t="str">
            <v xml:space="preserve">m³    </v>
          </cell>
          <cell r="D7727" t="str">
            <v>250,03</v>
          </cell>
        </row>
        <row r="7728">
          <cell r="A7728">
            <v>1527</v>
          </cell>
          <cell r="B7728" t="str">
            <v>Concreto usinado bombeavel, classe de resistencia c25, com brita 0 e 1, slump = 100 +/- 20 mm, inclui servico de bombeamento (nbr 8953)</v>
          </cell>
          <cell r="C7728" t="str">
            <v xml:space="preserve">m³    </v>
          </cell>
          <cell r="D7728" t="str">
            <v>291,78</v>
          </cell>
        </row>
        <row r="7729">
          <cell r="A7729">
            <v>38405</v>
          </cell>
          <cell r="B7729" t="str">
            <v>Concreto usinado bombeavel, classe de resistencia c25, com brita 0 e 1, slump = 130 +/- 20 mm, exclui servico de bombeamento (nbr 8953)</v>
          </cell>
          <cell r="C7729" t="str">
            <v xml:space="preserve">m³    </v>
          </cell>
          <cell r="D7729" t="str">
            <v>313,26</v>
          </cell>
        </row>
        <row r="7730">
          <cell r="A7730">
            <v>38408</v>
          </cell>
          <cell r="B7730" t="str">
            <v>Concreto usinado bombeavel, classe de resistencia c25, com brita 0 e 1, slump = 190 +/- 20 mm, exclui servico de bombeamento (nbr 8953)</v>
          </cell>
          <cell r="C7730" t="str">
            <v xml:space="preserve">m³    </v>
          </cell>
          <cell r="D7730" t="str">
            <v>325,74</v>
          </cell>
        </row>
        <row r="7731">
          <cell r="A7731">
            <v>34494</v>
          </cell>
          <cell r="B7731" t="str">
            <v>Concreto usinado bombeavel, classe de resistencia c30, com brita 0 e 1, slump = 100 +/- 20 mm, exclui servico de bombeamento (nbr 8953)</v>
          </cell>
          <cell r="C7731" t="str">
            <v xml:space="preserve">m³    </v>
          </cell>
          <cell r="D7731" t="str">
            <v>261,13</v>
          </cell>
        </row>
        <row r="7732">
          <cell r="A7732">
            <v>1525</v>
          </cell>
          <cell r="B7732" t="str">
            <v>Concreto usinado bombeavel, classe de resistencia c30, com brita 0 e 1, slump = 100 +/- 20 mm, inclui servico de bombeamento (nbr 8953)</v>
          </cell>
          <cell r="C7732" t="str">
            <v xml:space="preserve">m³    </v>
          </cell>
          <cell r="D7732" t="str">
            <v>301,61</v>
          </cell>
        </row>
        <row r="7733">
          <cell r="A7733">
            <v>38406</v>
          </cell>
          <cell r="B7733" t="str">
            <v>Concreto usinado bombeavel, classe de resistencia c30, com brita 0 e 1, slump = 130 +/- 20 mm, exclui servico de bombeamento (nbr 8953)</v>
          </cell>
          <cell r="C7733" t="str">
            <v xml:space="preserve">m³    </v>
          </cell>
          <cell r="D7733" t="str">
            <v>329,14</v>
          </cell>
        </row>
        <row r="7734">
          <cell r="A7734">
            <v>38409</v>
          </cell>
          <cell r="B7734" t="str">
            <v>Concreto usinado bombeavel, classe de resistencia c30, com brita 0 e 1, slump = 190 +/- 20 mm, exclui servico de bombeamento (nbr 8953)</v>
          </cell>
          <cell r="C7734" t="str">
            <v xml:space="preserve">m³    </v>
          </cell>
          <cell r="D7734" t="str">
            <v>351,12</v>
          </cell>
        </row>
        <row r="7735">
          <cell r="A7735">
            <v>34495</v>
          </cell>
          <cell r="B7735" t="str">
            <v>Concreto usinado bombeavel, classe de resistencia c35, com brita 0 e 1, slump = 100 +/- 20 mm, exclui servico de bombeamento (nbr 8953)</v>
          </cell>
          <cell r="C7735" t="str">
            <v xml:space="preserve">m³    </v>
          </cell>
          <cell r="D7735" t="str">
            <v>272,28</v>
          </cell>
        </row>
        <row r="7736">
          <cell r="A7736">
            <v>11145</v>
          </cell>
          <cell r="B7736" t="str">
            <v>Concreto usinado bombeavel, classe de resistencia c35, com brita 0 e 1, slump = 100 +/- 20 mm, inclui servico de bombeamento (nbr 8953)</v>
          </cell>
          <cell r="C7736" t="str">
            <v xml:space="preserve">m³    </v>
          </cell>
          <cell r="D7736" t="str">
            <v>312,42</v>
          </cell>
        </row>
        <row r="7737">
          <cell r="A7737">
            <v>34496</v>
          </cell>
          <cell r="B7737" t="str">
            <v>Concreto usinado bombeavel, classe de resistencia c40, com brita 0 e 1, slump = 100 +/- 20 mm, exclui servico de bombeamento (nbr 8953)</v>
          </cell>
          <cell r="C7737" t="str">
            <v xml:space="preserve">m³    </v>
          </cell>
          <cell r="D7737" t="str">
            <v>284,42</v>
          </cell>
        </row>
        <row r="7738">
          <cell r="A7738">
            <v>34479</v>
          </cell>
          <cell r="B7738" t="str">
            <v>Concreto usinado bombeavel, classe de resistencia c40, com brita 0 e 1, slump = 100 +/- 20 mm, inclui servico de bombeamento (nbr 8953)</v>
          </cell>
          <cell r="C7738" t="str">
            <v xml:space="preserve">m³    </v>
          </cell>
          <cell r="D7738" t="str">
            <v>324,21</v>
          </cell>
        </row>
        <row r="7739">
          <cell r="A7739">
            <v>34481</v>
          </cell>
          <cell r="B7739" t="str">
            <v>Concreto usinado bombeavel, classe de resistencia c45, com brita 0 e 1, slump = 100 +/- 20 mm, inclui servico de bombeamento (nbr 8953)</v>
          </cell>
          <cell r="C7739" t="str">
            <v xml:space="preserve">m³    </v>
          </cell>
          <cell r="D7739" t="str">
            <v>364,49</v>
          </cell>
        </row>
        <row r="7740">
          <cell r="A7740">
            <v>34483</v>
          </cell>
          <cell r="B7740" t="str">
            <v>Concreto usinado bombeavel, classe de resistencia c50, com brita 0 e 1, slump = 100 +/- 20 mm, inclui servico de bombeamento (nbr 8953)</v>
          </cell>
          <cell r="C7740" t="str">
            <v xml:space="preserve">m³    </v>
          </cell>
          <cell r="D7740" t="str">
            <v>432,28</v>
          </cell>
        </row>
        <row r="7741">
          <cell r="A7741">
            <v>34485</v>
          </cell>
          <cell r="B7741" t="str">
            <v>Concreto usinado bombeavel, classe de resistencia c60, com brita 0 e 1, slump = 100 +/- 20 mm, inclui servico de bombeamento (nbr 8953)</v>
          </cell>
          <cell r="C7741" t="str">
            <v xml:space="preserve">m³    </v>
          </cell>
          <cell r="D7741" t="str">
            <v>555,08</v>
          </cell>
        </row>
        <row r="7742">
          <cell r="A7742">
            <v>34497</v>
          </cell>
          <cell r="B7742" t="str">
            <v>Concreto usinado bombeavel, classe de resistencia c80, com brita 0 e 1, slump = 100 +/- 20 mm, exclui servico de bombeamento (nbr 8953)</v>
          </cell>
          <cell r="C7742" t="str">
            <v xml:space="preserve">m³    </v>
          </cell>
          <cell r="D7742" t="str">
            <v>766,31</v>
          </cell>
        </row>
        <row r="7743">
          <cell r="A7743">
            <v>14041</v>
          </cell>
          <cell r="B7743" t="str">
            <v>Concreto usinado convencional (nao bombeavel) classe de resistencia c10, com brita 1 e 2, slump = 80 mm +/- 10 mm (nbr 8953)</v>
          </cell>
          <cell r="C7743" t="str">
            <v xml:space="preserve">m³    </v>
          </cell>
          <cell r="D7743" t="str">
            <v>240,17</v>
          </cell>
        </row>
        <row r="7744">
          <cell r="A7744">
            <v>1523</v>
          </cell>
          <cell r="B7744" t="str">
            <v>Concreto usinado convencional (nao bombeavel) classe de resistencia c15, com brita 1 e 2, slump = 80 mm +/- 10 mm (nbr 8953)</v>
          </cell>
          <cell r="C7744" t="str">
            <v xml:space="preserve">m³    </v>
          </cell>
          <cell r="D7744" t="str">
            <v>242,46</v>
          </cell>
        </row>
        <row r="7745">
          <cell r="A7745">
            <v>14052</v>
          </cell>
          <cell r="B7745" t="str">
            <v>Condulete de aluminio tipo b, para eletroduto roscavel de 1/2", com tampa cega</v>
          </cell>
          <cell r="C7745" t="str">
            <v xml:space="preserve">un    </v>
          </cell>
          <cell r="D7745" t="str">
            <v>7,66</v>
          </cell>
        </row>
        <row r="7746">
          <cell r="A7746">
            <v>14054</v>
          </cell>
          <cell r="B7746" t="str">
            <v>Condulete de aluminio tipo b, para eletroduto roscavel de 1", com tampa cega</v>
          </cell>
          <cell r="C7746" t="str">
            <v xml:space="preserve">un    </v>
          </cell>
          <cell r="D7746" t="str">
            <v>9,95</v>
          </cell>
        </row>
        <row r="7747">
          <cell r="A7747">
            <v>14053</v>
          </cell>
          <cell r="B7747" t="str">
            <v>Condulete de aluminio tipo b, para eletroduto roscavel de 3/4", com tampa cega</v>
          </cell>
          <cell r="C7747" t="str">
            <v xml:space="preserve">un    </v>
          </cell>
          <cell r="D7747" t="str">
            <v>7,77</v>
          </cell>
        </row>
        <row r="7748">
          <cell r="A7748">
            <v>2558</v>
          </cell>
          <cell r="B7748" t="str">
            <v>Condulete de aluminio tipo c, para eletroduto roscavel de 1/2", com tampa cega</v>
          </cell>
          <cell r="C7748" t="str">
            <v xml:space="preserve">un    </v>
          </cell>
          <cell r="D7748" t="str">
            <v>5,85</v>
          </cell>
        </row>
        <row r="7749">
          <cell r="A7749">
            <v>2560</v>
          </cell>
          <cell r="B7749" t="str">
            <v>Condulete de aluminio tipo c, para eletroduto roscavel de 1", com tampa cega</v>
          </cell>
          <cell r="C7749" t="str">
            <v xml:space="preserve">un    </v>
          </cell>
          <cell r="D7749" t="str">
            <v>10,30</v>
          </cell>
        </row>
        <row r="7750">
          <cell r="A7750">
            <v>2559</v>
          </cell>
          <cell r="B7750" t="str">
            <v>Condulete de aluminio tipo c, para eletroduto roscavel de 3/4", com tampa cega</v>
          </cell>
          <cell r="C7750" t="str">
            <v xml:space="preserve">un    </v>
          </cell>
          <cell r="D7750" t="str">
            <v>8,24</v>
          </cell>
        </row>
        <row r="7751">
          <cell r="A7751">
            <v>2592</v>
          </cell>
          <cell r="B7751" t="str">
            <v>Condulete de aluminio tipo c, para eletroduto roscavel de 4", com tampa cega</v>
          </cell>
          <cell r="C7751" t="str">
            <v xml:space="preserve">un    </v>
          </cell>
          <cell r="D7751" t="str">
            <v>136,60</v>
          </cell>
        </row>
        <row r="7752">
          <cell r="A7752">
            <v>2566</v>
          </cell>
          <cell r="B7752" t="str">
            <v>Condulete de aluminio tipo e, para eletroduto roscavel de 1  1/4", com tampa cega</v>
          </cell>
          <cell r="C7752" t="str">
            <v xml:space="preserve">un    </v>
          </cell>
          <cell r="D7752" t="str">
            <v>13,74</v>
          </cell>
        </row>
        <row r="7753">
          <cell r="A7753">
            <v>2589</v>
          </cell>
          <cell r="B7753" t="str">
            <v>Condulete de aluminio tipo e, para eletroduto roscavel de 1 1/2", com tampa cega</v>
          </cell>
          <cell r="C7753" t="str">
            <v xml:space="preserve">un    </v>
          </cell>
          <cell r="D7753" t="str">
            <v>18,27</v>
          </cell>
        </row>
        <row r="7754">
          <cell r="A7754">
            <v>2591</v>
          </cell>
          <cell r="B7754" t="str">
            <v>Condulete de aluminio tipo e, para eletroduto roscavel de 1/2", com tampa cega</v>
          </cell>
          <cell r="C7754" t="str">
            <v xml:space="preserve">un    </v>
          </cell>
          <cell r="D7754" t="str">
            <v>6,66</v>
          </cell>
        </row>
        <row r="7755">
          <cell r="A7755">
            <v>2590</v>
          </cell>
          <cell r="B7755" t="str">
            <v>Condulete de aluminio tipo e, para eletroduto roscavel de 1", com tampa cega</v>
          </cell>
          <cell r="C7755" t="str">
            <v xml:space="preserve">un    </v>
          </cell>
          <cell r="D7755" t="str">
            <v>11,21</v>
          </cell>
        </row>
        <row r="7756">
          <cell r="A7756">
            <v>2567</v>
          </cell>
          <cell r="B7756" t="str">
            <v>Condulete de aluminio tipo e, para eletroduto roscavel de 2", com tampa cega</v>
          </cell>
          <cell r="C7756" t="str">
            <v xml:space="preserve">un    </v>
          </cell>
          <cell r="D7756" t="str">
            <v>26,80</v>
          </cell>
        </row>
        <row r="7757">
          <cell r="A7757">
            <v>2565</v>
          </cell>
          <cell r="B7757" t="str">
            <v>Condulete de aluminio tipo e, para eletroduto roscavel de 3/4", com tampa cega</v>
          </cell>
          <cell r="C7757" t="str">
            <v xml:space="preserve">un    </v>
          </cell>
          <cell r="D7757" t="str">
            <v>6,67</v>
          </cell>
        </row>
        <row r="7758">
          <cell r="A7758">
            <v>2568</v>
          </cell>
          <cell r="B7758" t="str">
            <v>Condulete de aluminio tipo e, para eletroduto roscavel de 3", com tampa cega</v>
          </cell>
          <cell r="C7758" t="str">
            <v xml:space="preserve">un    </v>
          </cell>
          <cell r="D7758" t="str">
            <v>74,42</v>
          </cell>
        </row>
        <row r="7759">
          <cell r="A7759">
            <v>2594</v>
          </cell>
          <cell r="B7759" t="str">
            <v>Condulete de aluminio tipo e, para eletroduto roscavel de 4", com tampa cega</v>
          </cell>
          <cell r="C7759" t="str">
            <v xml:space="preserve">un    </v>
          </cell>
          <cell r="D7759" t="str">
            <v>123,98</v>
          </cell>
        </row>
        <row r="7760">
          <cell r="A7760">
            <v>2587</v>
          </cell>
          <cell r="B7760" t="str">
            <v>Condulete de aluminio tipo lr, para eletroduto roscavel de 1 1/2", com tampa cega</v>
          </cell>
          <cell r="C7760" t="str">
            <v xml:space="preserve">un    </v>
          </cell>
          <cell r="D7760" t="str">
            <v>21,13</v>
          </cell>
        </row>
        <row r="7761">
          <cell r="A7761">
            <v>2588</v>
          </cell>
          <cell r="B7761" t="str">
            <v>Condulete de aluminio tipo lr, para eletroduto roscavel de 1 1/4", com tampa cega</v>
          </cell>
          <cell r="C7761" t="str">
            <v xml:space="preserve">un    </v>
          </cell>
          <cell r="D7761" t="str">
            <v>16,78</v>
          </cell>
        </row>
        <row r="7762">
          <cell r="A7762">
            <v>2569</v>
          </cell>
          <cell r="B7762" t="str">
            <v>Condulete de aluminio tipo lr, para eletroduto roscavel de 1/2", com tampa cega</v>
          </cell>
          <cell r="C7762" t="str">
            <v xml:space="preserve">un    </v>
          </cell>
          <cell r="D7762" t="str">
            <v>6,46</v>
          </cell>
        </row>
        <row r="7763">
          <cell r="A7763">
            <v>2570</v>
          </cell>
          <cell r="B7763" t="str">
            <v>Condulete de aluminio tipo lr, para eletroduto roscavel de 1", com tampa cega</v>
          </cell>
          <cell r="C7763" t="str">
            <v xml:space="preserve">un    </v>
          </cell>
          <cell r="D7763" t="str">
            <v>10,84</v>
          </cell>
        </row>
        <row r="7764">
          <cell r="A7764">
            <v>2571</v>
          </cell>
          <cell r="B7764" t="str">
            <v>Condulete de aluminio tipo lr, para eletroduto roscavel de 2", com tampa cega</v>
          </cell>
          <cell r="C7764" t="str">
            <v xml:space="preserve">un    </v>
          </cell>
          <cell r="D7764" t="str">
            <v>32,18</v>
          </cell>
        </row>
        <row r="7765">
          <cell r="A7765">
            <v>2593</v>
          </cell>
          <cell r="B7765" t="str">
            <v>Condulete de aluminio tipo lr, para eletroduto roscavel de 3/4", com tampa cega</v>
          </cell>
          <cell r="C7765" t="str">
            <v xml:space="preserve">un    </v>
          </cell>
          <cell r="D7765" t="str">
            <v>6,89</v>
          </cell>
        </row>
        <row r="7766">
          <cell r="A7766">
            <v>2572</v>
          </cell>
          <cell r="B7766" t="str">
            <v>Condulete de aluminio tipo lr, para eletroduto roscavel de 3", com tampa cega</v>
          </cell>
          <cell r="C7766" t="str">
            <v xml:space="preserve">un    </v>
          </cell>
          <cell r="D7766" t="str">
            <v>95,17</v>
          </cell>
        </row>
        <row r="7767">
          <cell r="A7767">
            <v>2595</v>
          </cell>
          <cell r="B7767" t="str">
            <v>Condulete de aluminio tipo lr, para eletroduto roscavel de 4", com tampa cega</v>
          </cell>
          <cell r="C7767" t="str">
            <v xml:space="preserve">un    </v>
          </cell>
          <cell r="D7767" t="str">
            <v>148,49</v>
          </cell>
        </row>
        <row r="7768">
          <cell r="A7768">
            <v>2576</v>
          </cell>
          <cell r="B7768" t="str">
            <v>Condulete de aluminio tipo t, para eletroduto roscavel de 1 1/2", com tampa cega</v>
          </cell>
          <cell r="C7768" t="str">
            <v xml:space="preserve">un    </v>
          </cell>
          <cell r="D7768" t="str">
            <v>25,31</v>
          </cell>
        </row>
        <row r="7769">
          <cell r="A7769">
            <v>2575</v>
          </cell>
          <cell r="B7769" t="str">
            <v>Condulete de aluminio tipo t, para eletroduto roscavel de 1 1/4", com tampa cega</v>
          </cell>
          <cell r="C7769" t="str">
            <v xml:space="preserve">un    </v>
          </cell>
          <cell r="D7769" t="str">
            <v>19,03</v>
          </cell>
        </row>
        <row r="7770">
          <cell r="A7770">
            <v>2573</v>
          </cell>
          <cell r="B7770" t="str">
            <v>Condulete de aluminio tipo t, para eletroduto roscavel de 1/2", com tampa cega</v>
          </cell>
          <cell r="C7770" t="str">
            <v xml:space="preserve">un    </v>
          </cell>
          <cell r="D7770" t="str">
            <v>7,90</v>
          </cell>
        </row>
        <row r="7771">
          <cell r="A7771">
            <v>2586</v>
          </cell>
          <cell r="B7771" t="str">
            <v>Condulete de aluminio tipo t, para eletroduto roscavel de 1", com tampa cega</v>
          </cell>
          <cell r="C7771" t="str">
            <v xml:space="preserve">un    </v>
          </cell>
          <cell r="D7771" t="str">
            <v>12,81</v>
          </cell>
        </row>
        <row r="7772">
          <cell r="A7772">
            <v>2577</v>
          </cell>
          <cell r="B7772" t="str">
            <v>Condulete de aluminio tipo t, para eletroduto roscavel de 2", com tampa cega</v>
          </cell>
          <cell r="C7772" t="str">
            <v xml:space="preserve">un    </v>
          </cell>
          <cell r="D7772" t="str">
            <v>34,30</v>
          </cell>
        </row>
        <row r="7773">
          <cell r="A7773">
            <v>2574</v>
          </cell>
          <cell r="B7773" t="str">
            <v>Condulete de aluminio tipo t, para eletroduto roscavel de 3/4", com tampa cega</v>
          </cell>
          <cell r="C7773" t="str">
            <v xml:space="preserve">un    </v>
          </cell>
          <cell r="D7773" t="str">
            <v>7,95</v>
          </cell>
        </row>
        <row r="7774">
          <cell r="A7774">
            <v>2578</v>
          </cell>
          <cell r="B7774" t="str">
            <v>Condulete de aluminio tipo t, para eletroduto roscavel de 3", com tampa cega</v>
          </cell>
          <cell r="C7774" t="str">
            <v xml:space="preserve">un    </v>
          </cell>
          <cell r="D7774" t="str">
            <v>107,09</v>
          </cell>
        </row>
        <row r="7775">
          <cell r="A7775">
            <v>2585</v>
          </cell>
          <cell r="B7775" t="str">
            <v>Condulete de aluminio tipo t, para eletroduto roscavel de 4", com tampa cega</v>
          </cell>
          <cell r="C7775" t="str">
            <v xml:space="preserve">un    </v>
          </cell>
          <cell r="D7775" t="str">
            <v>146,95</v>
          </cell>
        </row>
        <row r="7776">
          <cell r="A7776">
            <v>12008</v>
          </cell>
          <cell r="B7776" t="str">
            <v>Condulete de aluminio tipo tb, para eletroduto roscavel de 3", com tampa cega</v>
          </cell>
          <cell r="C7776" t="str">
            <v xml:space="preserve">un    </v>
          </cell>
          <cell r="D7776" t="str">
            <v>78,84</v>
          </cell>
        </row>
        <row r="7777">
          <cell r="A7777">
            <v>2582</v>
          </cell>
          <cell r="B7777" t="str">
            <v>Condulete de aluminio tipo x, para eletroduto roscavel de 1 1/2", com tampa cega</v>
          </cell>
          <cell r="C7777" t="str">
            <v xml:space="preserve">un    </v>
          </cell>
          <cell r="D7777" t="str">
            <v>23,48</v>
          </cell>
        </row>
        <row r="7778">
          <cell r="A7778">
            <v>2597</v>
          </cell>
          <cell r="B7778" t="str">
            <v>Condulete de aluminio tipo x, para eletroduto roscavel de 1 1/4", com tampa cega</v>
          </cell>
          <cell r="C7778" t="str">
            <v xml:space="preserve">un    </v>
          </cell>
          <cell r="D7778" t="str">
            <v>20,12</v>
          </cell>
        </row>
        <row r="7779">
          <cell r="A7779">
            <v>2579</v>
          </cell>
          <cell r="B7779" t="str">
            <v>Condulete de aluminio tipo x, para eletroduto roscavel de 1/2", com tampa cega</v>
          </cell>
          <cell r="C7779" t="str">
            <v xml:space="preserve">un    </v>
          </cell>
          <cell r="D7779" t="str">
            <v>9,58</v>
          </cell>
        </row>
        <row r="7780">
          <cell r="A7780">
            <v>2581</v>
          </cell>
          <cell r="B7780" t="str">
            <v>Condulete de aluminio tipo x, para eletroduto roscavel de 1", com tampa cega</v>
          </cell>
          <cell r="C7780" t="str">
            <v xml:space="preserve">un    </v>
          </cell>
          <cell r="D7780" t="str">
            <v>12,26</v>
          </cell>
        </row>
        <row r="7781">
          <cell r="A7781">
            <v>2596</v>
          </cell>
          <cell r="B7781" t="str">
            <v>Condulete de aluminio tipo x, para eletroduto roscavel de 2", com tampa cega</v>
          </cell>
          <cell r="C7781" t="str">
            <v xml:space="preserve">un    </v>
          </cell>
          <cell r="D7781" t="str">
            <v>36,25</v>
          </cell>
        </row>
        <row r="7782">
          <cell r="A7782">
            <v>2580</v>
          </cell>
          <cell r="B7782" t="str">
            <v>Condulete de aluminio tipo x, para eletroduto roscavel de 3/4", com tampa cega</v>
          </cell>
          <cell r="C7782" t="str">
            <v xml:space="preserve">un    </v>
          </cell>
          <cell r="D7782" t="str">
            <v>10,50</v>
          </cell>
        </row>
        <row r="7783">
          <cell r="A7783">
            <v>2583</v>
          </cell>
          <cell r="B7783" t="str">
            <v>Condulete de aluminio tipo x, para eletroduto roscavel de 3", com tampa cega</v>
          </cell>
          <cell r="C7783" t="str">
            <v xml:space="preserve">un    </v>
          </cell>
          <cell r="D7783" t="str">
            <v>88,18</v>
          </cell>
        </row>
        <row r="7784">
          <cell r="A7784">
            <v>2584</v>
          </cell>
          <cell r="B7784" t="str">
            <v>Condulete de aluminio tipo x, para eletroduto roscavel de 4", com tampa cega</v>
          </cell>
          <cell r="C7784" t="str">
            <v xml:space="preserve">un    </v>
          </cell>
          <cell r="D7784" t="str">
            <v>146,80</v>
          </cell>
        </row>
        <row r="7785">
          <cell r="A7785">
            <v>12010</v>
          </cell>
          <cell r="B7785" t="str">
            <v>Condulete em pvc, tipo "b", sem tampa, de 1/2" ou 3/4"</v>
          </cell>
          <cell r="C7785" t="str">
            <v xml:space="preserve">un    </v>
          </cell>
          <cell r="D7785" t="str">
            <v>6,54</v>
          </cell>
        </row>
        <row r="7786">
          <cell r="A7786">
            <v>39329</v>
          </cell>
          <cell r="B7786" t="str">
            <v>Condulete em pvc, tipo "b", sem tampa, de 1"</v>
          </cell>
          <cell r="C7786" t="str">
            <v xml:space="preserve">un    </v>
          </cell>
          <cell r="D7786" t="str">
            <v>6,84</v>
          </cell>
        </row>
        <row r="7787">
          <cell r="A7787">
            <v>39330</v>
          </cell>
          <cell r="B7787" t="str">
            <v>Condulete em pvc, tipo "c", sem tampa, de 1/2"</v>
          </cell>
          <cell r="C7787" t="str">
            <v xml:space="preserve">un    </v>
          </cell>
          <cell r="D7787" t="str">
            <v>7,19</v>
          </cell>
        </row>
        <row r="7788">
          <cell r="A7788">
            <v>39332</v>
          </cell>
          <cell r="B7788" t="str">
            <v>Condulete em pvc, tipo "c", sem tampa, de 1"</v>
          </cell>
          <cell r="C7788" t="str">
            <v xml:space="preserve">un    </v>
          </cell>
          <cell r="D7788" t="str">
            <v>8,04</v>
          </cell>
        </row>
        <row r="7789">
          <cell r="A7789">
            <v>39331</v>
          </cell>
          <cell r="B7789" t="str">
            <v>Condulete em pvc, tipo "c", sem tampa, de 3/4"</v>
          </cell>
          <cell r="C7789" t="str">
            <v xml:space="preserve">un    </v>
          </cell>
          <cell r="D7789" t="str">
            <v>6,40</v>
          </cell>
        </row>
        <row r="7790">
          <cell r="A7790">
            <v>39333</v>
          </cell>
          <cell r="B7790" t="str">
            <v>Condulete em pvc, tipo "e", sem tampa, de 1/2"</v>
          </cell>
          <cell r="C7790" t="str">
            <v xml:space="preserve">un    </v>
          </cell>
          <cell r="D7790" t="str">
            <v>6,24</v>
          </cell>
        </row>
        <row r="7791">
          <cell r="A7791">
            <v>39335</v>
          </cell>
          <cell r="B7791" t="str">
            <v>Condulete em pvc, tipo "e", sem tampa, de 1"</v>
          </cell>
          <cell r="C7791" t="str">
            <v xml:space="preserve">un    </v>
          </cell>
          <cell r="D7791" t="str">
            <v>7,22</v>
          </cell>
        </row>
        <row r="7792">
          <cell r="A7792">
            <v>39334</v>
          </cell>
          <cell r="B7792" t="str">
            <v>Condulete em pvc, tipo "e", sem tampa, de 3/4"</v>
          </cell>
          <cell r="C7792" t="str">
            <v xml:space="preserve">un    </v>
          </cell>
          <cell r="D7792" t="str">
            <v>5,74</v>
          </cell>
        </row>
        <row r="7793">
          <cell r="A7793">
            <v>12016</v>
          </cell>
          <cell r="B7793" t="str">
            <v>Condulete em pvc, tipo "lb", sem tampa, de 1/2" ou 3/4"</v>
          </cell>
          <cell r="C7793" t="str">
            <v xml:space="preserve">un    </v>
          </cell>
          <cell r="D7793" t="str">
            <v>7,20</v>
          </cell>
        </row>
        <row r="7794">
          <cell r="A7794">
            <v>12015</v>
          </cell>
          <cell r="B7794" t="str">
            <v>Condulete em pvc, tipo "lb", sem tampa, de 1"</v>
          </cell>
          <cell r="C7794" t="str">
            <v xml:space="preserve">un    </v>
          </cell>
          <cell r="D7794" t="str">
            <v>8,38</v>
          </cell>
        </row>
        <row r="7795">
          <cell r="A7795">
            <v>12020</v>
          </cell>
          <cell r="B7795" t="str">
            <v>Condulete em pvc, tipo "ll", sem tampa, de 1/2" ou 3/4"</v>
          </cell>
          <cell r="C7795" t="str">
            <v xml:space="preserve">un    </v>
          </cell>
          <cell r="D7795" t="str">
            <v>7,20</v>
          </cell>
        </row>
        <row r="7796">
          <cell r="A7796">
            <v>12019</v>
          </cell>
          <cell r="B7796" t="str">
            <v>Condulete em pvc, tipo "ll", sem tampa, de 1"</v>
          </cell>
          <cell r="C7796" t="str">
            <v xml:space="preserve">un    </v>
          </cell>
          <cell r="D7796" t="str">
            <v>8,38</v>
          </cell>
        </row>
        <row r="7797">
          <cell r="A7797">
            <v>39336</v>
          </cell>
          <cell r="B7797" t="str">
            <v>Condulete em pvc, tipo "lr", sem tampa, de 1/2"</v>
          </cell>
          <cell r="C7797" t="str">
            <v xml:space="preserve">un    </v>
          </cell>
          <cell r="D7797" t="str">
            <v>7,19</v>
          </cell>
        </row>
        <row r="7798">
          <cell r="A7798">
            <v>39338</v>
          </cell>
          <cell r="B7798" t="str">
            <v>Condulete em pvc, tipo "lr", sem tampa, de 1"</v>
          </cell>
          <cell r="C7798" t="str">
            <v xml:space="preserve">un    </v>
          </cell>
          <cell r="D7798" t="str">
            <v>8,04</v>
          </cell>
        </row>
        <row r="7799">
          <cell r="A7799">
            <v>39337</v>
          </cell>
          <cell r="B7799" t="str">
            <v>Condulete em pvc, tipo "lr", sem tampa, de 3/4"</v>
          </cell>
          <cell r="C7799" t="str">
            <v xml:space="preserve">un    </v>
          </cell>
          <cell r="D7799" t="str">
            <v>6,40</v>
          </cell>
        </row>
        <row r="7800">
          <cell r="A7800">
            <v>39341</v>
          </cell>
          <cell r="B7800" t="str">
            <v>Condulete em pvc, tipo "t", sem tampa, de 1"</v>
          </cell>
          <cell r="C7800" t="str">
            <v xml:space="preserve">un    </v>
          </cell>
          <cell r="D7800" t="str">
            <v>10,48</v>
          </cell>
        </row>
        <row r="7801">
          <cell r="A7801">
            <v>39340</v>
          </cell>
          <cell r="B7801" t="str">
            <v>Condulete em pvc, tipo "t", sem tampa, de 3/4"</v>
          </cell>
          <cell r="C7801" t="str">
            <v xml:space="preserve">un    </v>
          </cell>
          <cell r="D7801" t="str">
            <v>7,69</v>
          </cell>
        </row>
        <row r="7802">
          <cell r="A7802">
            <v>12025</v>
          </cell>
          <cell r="B7802" t="str">
            <v>Condulete em pvc, tipo "tb", sem tampa, de 1/2" ou 3/4"</v>
          </cell>
          <cell r="C7802" t="str">
            <v xml:space="preserve">un    </v>
          </cell>
          <cell r="D7802" t="str">
            <v>7,95</v>
          </cell>
        </row>
        <row r="7803">
          <cell r="A7803">
            <v>39342</v>
          </cell>
          <cell r="B7803" t="str">
            <v>Condulete em pvc, tipo "tb", sem tampa, de 1"</v>
          </cell>
          <cell r="C7803" t="str">
            <v xml:space="preserve">un    </v>
          </cell>
          <cell r="D7803" t="str">
            <v>10,48</v>
          </cell>
        </row>
        <row r="7804">
          <cell r="A7804">
            <v>39343</v>
          </cell>
          <cell r="B7804" t="str">
            <v>Condulete em pvc, tipo "x", sem tampa, de 1/2"</v>
          </cell>
          <cell r="C7804" t="str">
            <v xml:space="preserve">un    </v>
          </cell>
          <cell r="D7804" t="str">
            <v>8,85</v>
          </cell>
        </row>
        <row r="7805">
          <cell r="A7805">
            <v>39345</v>
          </cell>
          <cell r="B7805" t="str">
            <v>Condulete em pvc, tipo "x", sem tampa, de 1"</v>
          </cell>
          <cell r="C7805" t="str">
            <v xml:space="preserve">un    </v>
          </cell>
          <cell r="D7805" t="str">
            <v>11,98</v>
          </cell>
        </row>
        <row r="7806">
          <cell r="A7806">
            <v>39344</v>
          </cell>
          <cell r="B7806" t="str">
            <v>Condulete em pvc, tipo "x", sem tampa, de 3/4"</v>
          </cell>
          <cell r="C7806" t="str">
            <v xml:space="preserve">un    </v>
          </cell>
          <cell r="D7806" t="str">
            <v>8,55</v>
          </cell>
        </row>
        <row r="7807">
          <cell r="A7807">
            <v>12623</v>
          </cell>
          <cell r="B7807" t="str">
            <v>Condutor pluvial, pvc, circular, diametro entre 80 e 100 mm, para drenagem predial</v>
          </cell>
          <cell r="C7807" t="str">
            <v xml:space="preserve">m     </v>
          </cell>
          <cell r="D7807" t="str">
            <v>11,43</v>
          </cell>
        </row>
        <row r="7808">
          <cell r="A7808">
            <v>34498</v>
          </cell>
          <cell r="B7808" t="str">
            <v>Cone de sinalizacao em pvc flexivel, h = 70 / 76 cm (nbr 15071)</v>
          </cell>
          <cell r="C7808" t="str">
            <v xml:space="preserve">un    </v>
          </cell>
          <cell r="D7808" t="str">
            <v>135,98</v>
          </cell>
        </row>
        <row r="7809">
          <cell r="A7809">
            <v>13244</v>
          </cell>
          <cell r="B7809" t="str">
            <v>Cone de sinalizacao em pvc rigido com faixa refletiva, h = 70 / 76 cm</v>
          </cell>
          <cell r="C7809" t="str">
            <v xml:space="preserve">un    </v>
          </cell>
          <cell r="D7809" t="str">
            <v>57,24</v>
          </cell>
        </row>
        <row r="7810">
          <cell r="A7810">
            <v>38998</v>
          </cell>
          <cell r="B7810" t="str">
            <v>Conector / adaptador femea, com inserto metalico, ppr, dn 25 mm x 1/2", para agua quente e fria predial</v>
          </cell>
          <cell r="C7810" t="str">
            <v xml:space="preserve">un    </v>
          </cell>
          <cell r="D7810" t="str">
            <v>7,31</v>
          </cell>
        </row>
        <row r="7811">
          <cell r="A7811">
            <v>38999</v>
          </cell>
          <cell r="B7811" t="str">
            <v>Conector / adaptador femea, com inserto metalico, ppr, dn 32 mm x 3/4", para agua quente e fria predial</v>
          </cell>
          <cell r="C7811" t="str">
            <v xml:space="preserve">un    </v>
          </cell>
          <cell r="D7811" t="str">
            <v>12,09</v>
          </cell>
        </row>
        <row r="7812">
          <cell r="A7812">
            <v>38996</v>
          </cell>
          <cell r="B7812" t="str">
            <v>Conector / adaptador macho, com inserto metalico, ppr, dn 25 mm x 1/2", para agua quente e fria predial</v>
          </cell>
          <cell r="C7812" t="str">
            <v xml:space="preserve">un    </v>
          </cell>
          <cell r="D7812" t="str">
            <v>10,56</v>
          </cell>
        </row>
        <row r="7813">
          <cell r="A7813">
            <v>38997</v>
          </cell>
          <cell r="B7813" t="str">
            <v>Conector / adaptador macho, com inserto metalico, ppr, dn 32 mm x 3/4", para agua quente e fria predial</v>
          </cell>
          <cell r="C7813" t="str">
            <v xml:space="preserve">un    </v>
          </cell>
          <cell r="D7813" t="str">
            <v>17,09</v>
          </cell>
        </row>
        <row r="7814">
          <cell r="A7814">
            <v>39862</v>
          </cell>
          <cell r="B7814" t="str">
            <v>Conector bronze/latao (ref 603) sem anel de solda, bolsa x rosca f, 15 mm x 1/2"</v>
          </cell>
          <cell r="C7814" t="str">
            <v xml:space="preserve">un    </v>
          </cell>
          <cell r="D7814" t="str">
            <v>7,67</v>
          </cell>
        </row>
        <row r="7815">
          <cell r="A7815">
            <v>39863</v>
          </cell>
          <cell r="B7815" t="str">
            <v>Conector bronze/latao (ref 603) sem anel de solda, bolsa x rosca f, 22 mm x 1/2"</v>
          </cell>
          <cell r="C7815" t="str">
            <v xml:space="preserve">un    </v>
          </cell>
          <cell r="D7815" t="str">
            <v>7,78</v>
          </cell>
        </row>
        <row r="7816">
          <cell r="A7816">
            <v>39864</v>
          </cell>
          <cell r="B7816" t="str">
            <v>Conector bronze/latao (ref 603) sem anel de solda, bolsa x rosca f, 22 mm x 3/4"</v>
          </cell>
          <cell r="C7816" t="str">
            <v xml:space="preserve">un    </v>
          </cell>
          <cell r="D7816" t="str">
            <v>9,66</v>
          </cell>
        </row>
        <row r="7817">
          <cell r="A7817">
            <v>39865</v>
          </cell>
          <cell r="B7817" t="str">
            <v>Conector bronze/latao (ref 603) sem anel de solda, bolsa x rosca f, 28 mm x 1/2"</v>
          </cell>
          <cell r="C7817" t="str">
            <v xml:space="preserve">un    </v>
          </cell>
          <cell r="D7817" t="str">
            <v>13,61</v>
          </cell>
        </row>
        <row r="7818">
          <cell r="A7818">
            <v>2517</v>
          </cell>
          <cell r="B7818" t="str">
            <v>Conector curvo 90 graus de aluminio, bitola 1 1/2", para adaptar entrada de eletroduto metalico flexivel em quadros</v>
          </cell>
          <cell r="C7818" t="str">
            <v xml:space="preserve">un    </v>
          </cell>
          <cell r="D7818" t="str">
            <v>14,62</v>
          </cell>
        </row>
        <row r="7819">
          <cell r="A7819">
            <v>2522</v>
          </cell>
          <cell r="B7819" t="str">
            <v>Conector curvo 90 graus de aluminio, bitola 1 1/4", para adaptar entrada de eletroduto metalico flexivel em quadros</v>
          </cell>
          <cell r="C7819" t="str">
            <v xml:space="preserve">un    </v>
          </cell>
          <cell r="D7819" t="str">
            <v>9,45</v>
          </cell>
        </row>
        <row r="7820">
          <cell r="A7820">
            <v>2548</v>
          </cell>
          <cell r="B7820" t="str">
            <v>Conector curvo 90 graus de aluminio, bitola 1/2", para adaptar entrada de eletroduto metalico flexivel em quadros</v>
          </cell>
          <cell r="C7820" t="str">
            <v xml:space="preserve">un    </v>
          </cell>
          <cell r="D7820" t="str">
            <v>5,81</v>
          </cell>
        </row>
        <row r="7821">
          <cell r="A7821">
            <v>2516</v>
          </cell>
          <cell r="B7821" t="str">
            <v>Conector curvo 90 graus de aluminio, bitola 1", para adaptar entrada de eletroduto metalico flexivel em quadros</v>
          </cell>
          <cell r="C7821" t="str">
            <v xml:space="preserve">un    </v>
          </cell>
          <cell r="D7821" t="str">
            <v>7,59</v>
          </cell>
        </row>
        <row r="7822">
          <cell r="A7822">
            <v>2518</v>
          </cell>
          <cell r="B7822" t="str">
            <v>Conector curvo 90 graus de aluminio, bitola 2 1/2", para adaptar entrada de eletroduto metalico flexivel em quadros</v>
          </cell>
          <cell r="C7822" t="str">
            <v xml:space="preserve">un    </v>
          </cell>
          <cell r="D7822" t="str">
            <v>69,62</v>
          </cell>
        </row>
        <row r="7823">
          <cell r="A7823">
            <v>2521</v>
          </cell>
          <cell r="B7823" t="str">
            <v>Conector curvo 90 graus de aluminio, bitola 2", para adaptar entrada de eletroduto metalico flexivel em quadros</v>
          </cell>
          <cell r="C7823" t="str">
            <v xml:space="preserve">un    </v>
          </cell>
          <cell r="D7823" t="str">
            <v>29,63</v>
          </cell>
        </row>
        <row r="7824">
          <cell r="A7824">
            <v>2515</v>
          </cell>
          <cell r="B7824" t="str">
            <v>Conector curvo 90 graus de aluminio, bitola 3/4", para adaptar entrada de eletroduto metalico flexivel em quadros</v>
          </cell>
          <cell r="C7824" t="str">
            <v xml:space="preserve">un    </v>
          </cell>
          <cell r="D7824" t="str">
            <v>6,31</v>
          </cell>
        </row>
        <row r="7825">
          <cell r="A7825">
            <v>2519</v>
          </cell>
          <cell r="B7825" t="str">
            <v>Conector curvo 90 graus de aluminio, bitola 3", para adaptar entrada de eletroduto metalico flexivel em quadros</v>
          </cell>
          <cell r="C7825" t="str">
            <v xml:space="preserve">un    </v>
          </cell>
          <cell r="D7825" t="str">
            <v>83,95</v>
          </cell>
        </row>
        <row r="7826">
          <cell r="A7826">
            <v>2520</v>
          </cell>
          <cell r="B7826" t="str">
            <v>Conector curvo 90 graus de aluminio, bitola 4", para adaptar entrada de eletroduto metalico flexivel em quadros</v>
          </cell>
          <cell r="C7826" t="str">
            <v xml:space="preserve">un    </v>
          </cell>
          <cell r="D7826" t="str">
            <v>154,51</v>
          </cell>
        </row>
        <row r="7827">
          <cell r="A7827">
            <v>1602</v>
          </cell>
          <cell r="B7827" t="str">
            <v>Conector de aluminio tipo prensa cabo, bitola 1 1/2", para cabos de diametro de 37 a 40 mm</v>
          </cell>
          <cell r="C7827" t="str">
            <v xml:space="preserve">un    </v>
          </cell>
          <cell r="D7827" t="str">
            <v>22,70</v>
          </cell>
        </row>
        <row r="7828">
          <cell r="A7828">
            <v>1601</v>
          </cell>
          <cell r="B7828" t="str">
            <v>Conector de aluminio tipo prensa cabo, bitola 1 1/4", para cabos de diametro de 31 a 34 mm</v>
          </cell>
          <cell r="C7828" t="str">
            <v xml:space="preserve">un    </v>
          </cell>
          <cell r="D7828" t="str">
            <v>20,23</v>
          </cell>
        </row>
        <row r="7829">
          <cell r="A7829">
            <v>1598</v>
          </cell>
          <cell r="B7829" t="str">
            <v>Conector de aluminio tipo prensa cabo, bitola 1/2", para cabos de diametro de 12,5 a 15 mm</v>
          </cell>
          <cell r="C7829" t="str">
            <v xml:space="preserve">un    </v>
          </cell>
          <cell r="D7829" t="str">
            <v>5,99</v>
          </cell>
        </row>
        <row r="7830">
          <cell r="A7830">
            <v>1600</v>
          </cell>
          <cell r="B7830" t="str">
            <v>Conector de aluminio tipo prensa cabo, bitola 1", para cabos de diametro de 22,5 a 25 mm</v>
          </cell>
          <cell r="C7830" t="str">
            <v xml:space="preserve">un    </v>
          </cell>
          <cell r="D7830" t="str">
            <v>8,84</v>
          </cell>
        </row>
        <row r="7831">
          <cell r="A7831">
            <v>1603</v>
          </cell>
          <cell r="B7831" t="str">
            <v>Conector de aluminio tipo prensa cabo, bitola 2", para cabos de diametro de 47,5 a 50 mm</v>
          </cell>
          <cell r="C7831" t="str">
            <v xml:space="preserve">un    </v>
          </cell>
          <cell r="D7831" t="str">
            <v>34,28</v>
          </cell>
        </row>
        <row r="7832">
          <cell r="A7832">
            <v>1599</v>
          </cell>
          <cell r="B7832" t="str">
            <v>Conector de aluminio tipo prensa cabo, bitola 3/4", para cabos de diametro de 17,5 a 20 mm</v>
          </cell>
          <cell r="C7832" t="str">
            <v xml:space="preserve">un    </v>
          </cell>
          <cell r="D7832" t="str">
            <v>6,95</v>
          </cell>
        </row>
        <row r="7833">
          <cell r="A7833">
            <v>1597</v>
          </cell>
          <cell r="B7833" t="str">
            <v>Conector de aluminio tipo prensa cabo, bitola 3/8", para cabos de diametro de 9 a 10 mm</v>
          </cell>
          <cell r="C7833" t="str">
            <v xml:space="preserve">un    </v>
          </cell>
          <cell r="D7833" t="str">
            <v>5,63</v>
          </cell>
        </row>
        <row r="7834">
          <cell r="A7834">
            <v>39600</v>
          </cell>
          <cell r="B7834" t="str">
            <v>Conector femea rj - 45, categoria 5 e</v>
          </cell>
          <cell r="C7834" t="str">
            <v xml:space="preserve">un    </v>
          </cell>
          <cell r="D7834" t="str">
            <v>12,02</v>
          </cell>
        </row>
        <row r="7835">
          <cell r="A7835">
            <v>39601</v>
          </cell>
          <cell r="B7835" t="str">
            <v>Conector femea rj - 45, categoria 6</v>
          </cell>
          <cell r="C7835" t="str">
            <v xml:space="preserve">un    </v>
          </cell>
          <cell r="D7835" t="str">
            <v>20,91</v>
          </cell>
        </row>
        <row r="7836">
          <cell r="A7836">
            <v>39602</v>
          </cell>
          <cell r="B7836" t="str">
            <v>Conector macho rj - 45, categoria 5 e</v>
          </cell>
          <cell r="C7836" t="str">
            <v xml:space="preserve">un    </v>
          </cell>
          <cell r="D7836" t="str">
            <v>1,37</v>
          </cell>
        </row>
        <row r="7837">
          <cell r="A7837">
            <v>39603</v>
          </cell>
          <cell r="B7837" t="str">
            <v>Conector macho rj - 45, categoria 6</v>
          </cell>
          <cell r="C7837" t="str">
            <v xml:space="preserve">un    </v>
          </cell>
          <cell r="D7837" t="str">
            <v>2,35</v>
          </cell>
        </row>
        <row r="7838">
          <cell r="A7838">
            <v>11821</v>
          </cell>
          <cell r="B7838" t="str">
            <v>Conector metalico tipo parafuso fendido (split bolt), com separador de cabos bimetalicos, para cabos ate 25 mm2</v>
          </cell>
          <cell r="C7838" t="str">
            <v xml:space="preserve">un    </v>
          </cell>
          <cell r="D7838" t="str">
            <v>4,62</v>
          </cell>
        </row>
        <row r="7839">
          <cell r="A7839">
            <v>1562</v>
          </cell>
          <cell r="B7839" t="str">
            <v>Conector metalico tipo parafuso fendido (split bolt), com separador de cabos bimetalicos, para cabos ate 50 mm2</v>
          </cell>
          <cell r="C7839" t="str">
            <v xml:space="preserve">un    </v>
          </cell>
          <cell r="D7839" t="str">
            <v>7,57</v>
          </cell>
        </row>
        <row r="7840">
          <cell r="A7840">
            <v>1563</v>
          </cell>
          <cell r="B7840" t="str">
            <v>Conector metalico tipo parafuso fendido (split bolt), com separador de cabos bimetalicos, para cabos ate 70 mm2</v>
          </cell>
          <cell r="C7840" t="str">
            <v xml:space="preserve">un    </v>
          </cell>
          <cell r="D7840" t="str">
            <v>10,16</v>
          </cell>
        </row>
        <row r="7841">
          <cell r="A7841">
            <v>11856</v>
          </cell>
          <cell r="B7841" t="str">
            <v>Conector metalico tipo parafuso fendido (split bolt), para cabos ate 10 mm2</v>
          </cell>
          <cell r="C7841" t="str">
            <v xml:space="preserve">un    </v>
          </cell>
          <cell r="D7841" t="str">
            <v>3,03</v>
          </cell>
        </row>
        <row r="7842">
          <cell r="A7842">
            <v>11857</v>
          </cell>
          <cell r="B7842" t="str">
            <v>Conector metalico tipo parafuso fendido (split bolt), para cabos ate 120 mm2</v>
          </cell>
          <cell r="C7842" t="str">
            <v xml:space="preserve">un    </v>
          </cell>
          <cell r="D7842" t="str">
            <v>15,94</v>
          </cell>
        </row>
        <row r="7843">
          <cell r="A7843">
            <v>11858</v>
          </cell>
          <cell r="B7843" t="str">
            <v>Conector metalico tipo parafuso fendido (split bolt), para cabos ate 150 mm2</v>
          </cell>
          <cell r="C7843" t="str">
            <v xml:space="preserve">un    </v>
          </cell>
          <cell r="D7843" t="str">
            <v>19,79</v>
          </cell>
        </row>
        <row r="7844">
          <cell r="A7844">
            <v>1539</v>
          </cell>
          <cell r="B7844" t="str">
            <v>Conector metalico tipo parafuso fendido (split bolt), para cabos ate 16 mm2</v>
          </cell>
          <cell r="C7844" t="str">
            <v xml:space="preserve">un    </v>
          </cell>
          <cell r="D7844" t="str">
            <v>3,56</v>
          </cell>
        </row>
        <row r="7845">
          <cell r="A7845">
            <v>11859</v>
          </cell>
          <cell r="B7845" t="str">
            <v>Conector metalico tipo parafuso fendido (split bolt), para cabos ate 185 mm2</v>
          </cell>
          <cell r="C7845" t="str">
            <v xml:space="preserve">un    </v>
          </cell>
          <cell r="D7845" t="str">
            <v>26,92</v>
          </cell>
        </row>
        <row r="7846">
          <cell r="A7846">
            <v>1550</v>
          </cell>
          <cell r="B7846" t="str">
            <v>Conector metalico tipo parafuso fendido (split bolt), para cabos ate 25 mm2</v>
          </cell>
          <cell r="C7846" t="str">
            <v xml:space="preserve">un    </v>
          </cell>
          <cell r="D7846" t="str">
            <v>3,75</v>
          </cell>
        </row>
        <row r="7847">
          <cell r="A7847">
            <v>11854</v>
          </cell>
          <cell r="B7847" t="str">
            <v>Conector metalico tipo parafuso fendido (split bolt), para cabos ate 35 mm2</v>
          </cell>
          <cell r="C7847" t="str">
            <v xml:space="preserve">un    </v>
          </cell>
          <cell r="D7847" t="str">
            <v>4,69</v>
          </cell>
        </row>
        <row r="7848">
          <cell r="A7848">
            <v>11862</v>
          </cell>
          <cell r="B7848" t="str">
            <v>Conector metalico tipo parafuso fendido (split bolt), para cabos ate 50 mm2</v>
          </cell>
          <cell r="C7848" t="str">
            <v xml:space="preserve">un    </v>
          </cell>
          <cell r="D7848" t="str">
            <v>6,58</v>
          </cell>
        </row>
        <row r="7849">
          <cell r="A7849">
            <v>11863</v>
          </cell>
          <cell r="B7849" t="str">
            <v>Conector metalico tipo parafuso fendido (split bolt), para cabos ate 6 mm2</v>
          </cell>
          <cell r="C7849" t="str">
            <v xml:space="preserve">un    </v>
          </cell>
          <cell r="D7849" t="str">
            <v>2,65</v>
          </cell>
        </row>
        <row r="7850">
          <cell r="A7850">
            <v>11855</v>
          </cell>
          <cell r="B7850" t="str">
            <v>Conector metalico tipo parafuso fendido (split bolt), para cabos ate 70 mm2</v>
          </cell>
          <cell r="C7850" t="str">
            <v xml:space="preserve">un    </v>
          </cell>
          <cell r="D7850" t="str">
            <v>9,83</v>
          </cell>
        </row>
        <row r="7851">
          <cell r="A7851">
            <v>11864</v>
          </cell>
          <cell r="B7851" t="str">
            <v>Conector metalico tipo parafuso fendido (split bolt), para cabos ate 95 mm2</v>
          </cell>
          <cell r="C7851" t="str">
            <v xml:space="preserve">un    </v>
          </cell>
          <cell r="D7851" t="str">
            <v>14,86</v>
          </cell>
        </row>
        <row r="7852">
          <cell r="A7852">
            <v>2527</v>
          </cell>
          <cell r="B7852" t="str">
            <v>Conector reto de aluminio para eletroduto de 1 1/2", para adaptar entrada de eletroduto metalico flexivel em quadros</v>
          </cell>
          <cell r="C7852" t="str">
            <v xml:space="preserve">un    </v>
          </cell>
          <cell r="D7852" t="str">
            <v>5,23</v>
          </cell>
        </row>
        <row r="7853">
          <cell r="A7853">
            <v>2526</v>
          </cell>
          <cell r="B7853" t="str">
            <v>Conector reto de aluminio para eletroduto de 1 1/4", para adaptar entrada de eletroduto metalico flexivel em quadros</v>
          </cell>
          <cell r="C7853" t="str">
            <v xml:space="preserve">un    </v>
          </cell>
          <cell r="D7853" t="str">
            <v>3,35</v>
          </cell>
        </row>
        <row r="7854">
          <cell r="A7854">
            <v>2487</v>
          </cell>
          <cell r="B7854" t="str">
            <v>Conector reto de aluminio para eletroduto de 1/2", para adaptar entrada de eletroduto metalico flexivel em quadros</v>
          </cell>
          <cell r="C7854" t="str">
            <v xml:space="preserve">un    </v>
          </cell>
          <cell r="D7854" t="str">
            <v>1,14</v>
          </cell>
        </row>
        <row r="7855">
          <cell r="A7855">
            <v>2483</v>
          </cell>
          <cell r="B7855" t="str">
            <v>Conector reto de aluminio para eletroduto de 1", para adaptar entrada de eletroduto metalico flexivel em quadros</v>
          </cell>
          <cell r="C7855" t="str">
            <v xml:space="preserve">un    </v>
          </cell>
          <cell r="D7855" t="str">
            <v>2,38</v>
          </cell>
        </row>
        <row r="7856">
          <cell r="A7856">
            <v>2528</v>
          </cell>
          <cell r="B7856" t="str">
            <v>Conector reto de aluminio para eletroduto de 2 1/2", para adaptar entrada de eletroduto metalico flexivel em quadros</v>
          </cell>
          <cell r="C7856" t="str">
            <v xml:space="preserve">un    </v>
          </cell>
          <cell r="D7856" t="str">
            <v>13,17</v>
          </cell>
        </row>
        <row r="7857">
          <cell r="A7857">
            <v>2489</v>
          </cell>
          <cell r="B7857" t="str">
            <v>Conector reto de aluminio para eletroduto de 2", para adaptar entrada de eletroduto metalico flexivel em quadros</v>
          </cell>
          <cell r="C7857" t="str">
            <v xml:space="preserve">un    </v>
          </cell>
          <cell r="D7857" t="str">
            <v>5,80</v>
          </cell>
        </row>
        <row r="7858">
          <cell r="A7858">
            <v>2488</v>
          </cell>
          <cell r="B7858" t="str">
            <v>Conector reto de aluminio para eletroduto de 3/4", para adaptar entrada de eletroduto metalico flexivel em quadros</v>
          </cell>
          <cell r="C7858" t="str">
            <v xml:space="preserve">un    </v>
          </cell>
          <cell r="D7858" t="str">
            <v>1,34</v>
          </cell>
        </row>
        <row r="7859">
          <cell r="A7859">
            <v>2484</v>
          </cell>
          <cell r="B7859" t="str">
            <v>Conector reto de aluminio para eletroduto de 3", para adaptar entrada de eletroduto metalico flexivel em quadros</v>
          </cell>
          <cell r="C7859" t="str">
            <v xml:space="preserve">un    </v>
          </cell>
          <cell r="D7859" t="str">
            <v>19,13</v>
          </cell>
        </row>
        <row r="7860">
          <cell r="A7860">
            <v>2485</v>
          </cell>
          <cell r="B7860" t="str">
            <v>Conector reto de aluminio para eletroduto de 4", para adaptar entrada de eletroduto metalico flexivel em quadros</v>
          </cell>
          <cell r="C7860" t="str">
            <v xml:space="preserve">un    </v>
          </cell>
          <cell r="D7860" t="str">
            <v>29,99</v>
          </cell>
        </row>
        <row r="7861">
          <cell r="A7861">
            <v>38005</v>
          </cell>
          <cell r="B7861" t="str">
            <v>Conector, cpvc, soldavel, 15 mm x 1/2", para agua quente</v>
          </cell>
          <cell r="C7861" t="str">
            <v xml:space="preserve">un    </v>
          </cell>
          <cell r="D7861" t="str">
            <v>9,50</v>
          </cell>
        </row>
        <row r="7862">
          <cell r="A7862">
            <v>38006</v>
          </cell>
          <cell r="B7862" t="str">
            <v>Conector, cpvc, soldavel, 22 mm x 1/2", para agua quente</v>
          </cell>
          <cell r="C7862" t="str">
            <v xml:space="preserve">un    </v>
          </cell>
          <cell r="D7862" t="str">
            <v>11,66</v>
          </cell>
        </row>
        <row r="7863">
          <cell r="A7863">
            <v>38428</v>
          </cell>
          <cell r="B7863" t="str">
            <v>Conector, cpvc, soldavel, 22 mm x 3/4", para agua quente</v>
          </cell>
          <cell r="C7863" t="str">
            <v xml:space="preserve">un    </v>
          </cell>
          <cell r="D7863" t="str">
            <v>10,92</v>
          </cell>
        </row>
        <row r="7864">
          <cell r="A7864">
            <v>38007</v>
          </cell>
          <cell r="B7864" t="str">
            <v>Conector, cpvc, soldavel, 28 mm x 1", para agua quente</v>
          </cell>
          <cell r="C7864" t="str">
            <v xml:space="preserve">un    </v>
          </cell>
          <cell r="D7864" t="str">
            <v>17,84</v>
          </cell>
        </row>
        <row r="7865">
          <cell r="A7865">
            <v>38008</v>
          </cell>
          <cell r="B7865" t="str">
            <v>Conector, cpvc, soldavel, 35 mm x 1 1/4", para agua quente</v>
          </cell>
          <cell r="C7865" t="str">
            <v xml:space="preserve">un    </v>
          </cell>
          <cell r="D7865" t="str">
            <v>71,87</v>
          </cell>
        </row>
        <row r="7866">
          <cell r="A7866">
            <v>38009</v>
          </cell>
          <cell r="B7866" t="str">
            <v>Conector, cpvc, soldavel, 42 mm x 1 1/2", para agua quente</v>
          </cell>
          <cell r="C7866" t="str">
            <v xml:space="preserve">un    </v>
          </cell>
          <cell r="D7866" t="str">
            <v>87,83</v>
          </cell>
        </row>
        <row r="7867">
          <cell r="A7867">
            <v>39279</v>
          </cell>
          <cell r="B7867" t="str">
            <v>Conexao fixa, rosca femea, em plastico, dn 16 mm x 1/2", para conexao com crimpagem em tubo pex</v>
          </cell>
          <cell r="C7867" t="str">
            <v xml:space="preserve">un    </v>
          </cell>
          <cell r="D7867" t="str">
            <v>8,48</v>
          </cell>
        </row>
        <row r="7868">
          <cell r="A7868">
            <v>38845</v>
          </cell>
          <cell r="B7868" t="str">
            <v>Conexao fixa, rosca femea, em plastico, dn 16 mm x 3/4", para conexao com crimpagem em tubo pex</v>
          </cell>
          <cell r="C7868" t="str">
            <v xml:space="preserve">un    </v>
          </cell>
          <cell r="D7868" t="str">
            <v>12,28</v>
          </cell>
        </row>
        <row r="7869">
          <cell r="A7869">
            <v>39280</v>
          </cell>
          <cell r="B7869" t="str">
            <v>Conexao fixa, rosca femea, em plastico, dn 20 mm x 1/2", para conexao com crimpagem em tubo pex</v>
          </cell>
          <cell r="C7869" t="str">
            <v xml:space="preserve">un    </v>
          </cell>
          <cell r="D7869" t="str">
            <v>11,00</v>
          </cell>
        </row>
        <row r="7870">
          <cell r="A7870">
            <v>39281</v>
          </cell>
          <cell r="B7870" t="str">
            <v>Conexao fixa, rosca femea, em plastico, dn 20 mm x 3/4", para conexao com crimpagem em tubo pex</v>
          </cell>
          <cell r="C7870" t="str">
            <v xml:space="preserve">un    </v>
          </cell>
          <cell r="D7870" t="str">
            <v>14,48</v>
          </cell>
        </row>
        <row r="7871">
          <cell r="A7871">
            <v>38849</v>
          </cell>
          <cell r="B7871" t="str">
            <v>Conexao fixa, rosca femea, em plastico, dn 25 mm x 1/2", para conexao com crimpagem em tubo pex</v>
          </cell>
          <cell r="C7871" t="str">
            <v xml:space="preserve">un    </v>
          </cell>
          <cell r="D7871" t="str">
            <v>12,41</v>
          </cell>
        </row>
        <row r="7872">
          <cell r="A7872">
            <v>39282</v>
          </cell>
          <cell r="B7872" t="str">
            <v>Conexao fixa, rosca femea, em plastico, dn 25 mm x 3/4", para conexao com crimpagem em tubo pex</v>
          </cell>
          <cell r="C7872" t="str">
            <v xml:space="preserve">un    </v>
          </cell>
          <cell r="D7872" t="str">
            <v>14,83</v>
          </cell>
        </row>
        <row r="7873">
          <cell r="A7873">
            <v>38852</v>
          </cell>
          <cell r="B7873" t="str">
            <v>Conexao fixa, rosca femea, em plastico, dn 32 mm x 3/4", para conexao com crimpagem em tubo pex</v>
          </cell>
          <cell r="C7873" t="str">
            <v xml:space="preserve">un    </v>
          </cell>
          <cell r="D7873" t="str">
            <v>20,17</v>
          </cell>
        </row>
        <row r="7874">
          <cell r="A7874">
            <v>38844</v>
          </cell>
          <cell r="B7874" t="str">
            <v>Conexao fixa, rosca femea, metalica, com anel deslizante, dn 16 mm x 1/2", para tubo pex</v>
          </cell>
          <cell r="C7874" t="str">
            <v xml:space="preserve">un    </v>
          </cell>
          <cell r="D7874" t="str">
            <v>6,20</v>
          </cell>
        </row>
        <row r="7875">
          <cell r="A7875">
            <v>38846</v>
          </cell>
          <cell r="B7875" t="str">
            <v>Conexao fixa, rosca femea, metalica, com anel deslizante, dn 20 mm x 1/2", para tubo pex</v>
          </cell>
          <cell r="C7875" t="str">
            <v xml:space="preserve">un    </v>
          </cell>
          <cell r="D7875" t="str">
            <v>6,78</v>
          </cell>
        </row>
        <row r="7876">
          <cell r="A7876">
            <v>38847</v>
          </cell>
          <cell r="B7876" t="str">
            <v>Conexao fixa, rosca femea, metalica, com anel deslizante, dn 20 mm x 3/4", para tubo pex</v>
          </cell>
          <cell r="C7876" t="str">
            <v xml:space="preserve">un    </v>
          </cell>
          <cell r="D7876" t="str">
            <v>8,34</v>
          </cell>
        </row>
        <row r="7877">
          <cell r="A7877">
            <v>38850</v>
          </cell>
          <cell r="B7877" t="str">
            <v>Conexao fixa, rosca femea, metalica, com anel deslizante, dn 25 mm x 1", para tubo pex</v>
          </cell>
          <cell r="C7877" t="str">
            <v xml:space="preserve">un    </v>
          </cell>
          <cell r="D7877" t="str">
            <v>11,59</v>
          </cell>
        </row>
        <row r="7878">
          <cell r="A7878">
            <v>38848</v>
          </cell>
          <cell r="B7878" t="str">
            <v>Conexao fixa, rosca femea, metalica, com anel deslizante, dn 25 mm x 3/4", para tubo pex</v>
          </cell>
          <cell r="C7878" t="str">
            <v xml:space="preserve">un    </v>
          </cell>
          <cell r="D7878" t="str">
            <v>9,70</v>
          </cell>
        </row>
        <row r="7879">
          <cell r="A7879">
            <v>38851</v>
          </cell>
          <cell r="B7879" t="str">
            <v>Conexao fixa, rosca femea, metalica, com anel deslizante, dn 32 mm x 1", para tubo pex</v>
          </cell>
          <cell r="C7879" t="str">
            <v xml:space="preserve">un    </v>
          </cell>
          <cell r="D7879" t="str">
            <v>17,63</v>
          </cell>
        </row>
        <row r="7880">
          <cell r="A7880">
            <v>38860</v>
          </cell>
          <cell r="B7880" t="str">
            <v>Conexao fixa, rosca macho, metalica, para tubo pex, dn 16 mm x 1/2"</v>
          </cell>
          <cell r="C7880" t="str">
            <v xml:space="preserve">un    </v>
          </cell>
          <cell r="D7880" t="str">
            <v>4,98</v>
          </cell>
        </row>
        <row r="7881">
          <cell r="A7881">
            <v>38861</v>
          </cell>
          <cell r="B7881" t="str">
            <v>Conexao fixa, rosca macho, metalica, para tubo pex, dn 16 mm x 3/4"</v>
          </cell>
          <cell r="C7881" t="str">
            <v xml:space="preserve">un    </v>
          </cell>
          <cell r="D7881" t="str">
            <v>6,70</v>
          </cell>
        </row>
        <row r="7882">
          <cell r="A7882">
            <v>38862</v>
          </cell>
          <cell r="B7882" t="str">
            <v>Conexao fixa, rosca macho, metalica, para tubo pex, dn 20 mm x 1/2"</v>
          </cell>
          <cell r="C7882" t="str">
            <v xml:space="preserve">un    </v>
          </cell>
          <cell r="D7882" t="str">
            <v>5,65</v>
          </cell>
        </row>
        <row r="7883">
          <cell r="A7883">
            <v>38863</v>
          </cell>
          <cell r="B7883" t="str">
            <v>Conexao fixa, rosca macho, metalica, para tubo pex, dn 20 mm x 3/4"</v>
          </cell>
          <cell r="C7883" t="str">
            <v xml:space="preserve">un    </v>
          </cell>
          <cell r="D7883" t="str">
            <v>6,49</v>
          </cell>
        </row>
        <row r="7884">
          <cell r="A7884">
            <v>38865</v>
          </cell>
          <cell r="B7884" t="str">
            <v>Conexao fixa, rosca macho, metalica, para tubo pex, dn 25 mm x 1/2"</v>
          </cell>
          <cell r="C7884" t="str">
            <v xml:space="preserve">un    </v>
          </cell>
          <cell r="D7884" t="str">
            <v>8,82</v>
          </cell>
        </row>
        <row r="7885">
          <cell r="A7885">
            <v>38864</v>
          </cell>
          <cell r="B7885" t="str">
            <v>Conexao fixa, rosca macho, metalica, para tubo pex, dn 25 mm x 1"</v>
          </cell>
          <cell r="C7885" t="str">
            <v xml:space="preserve">un    </v>
          </cell>
          <cell r="D7885" t="str">
            <v>13,48</v>
          </cell>
        </row>
        <row r="7886">
          <cell r="A7886">
            <v>38866</v>
          </cell>
          <cell r="B7886" t="str">
            <v>Conexao fixa, rosca macho, metalica, para tubo pex, dn 25 mm x 3/4"</v>
          </cell>
          <cell r="C7886" t="str">
            <v xml:space="preserve">un    </v>
          </cell>
          <cell r="D7886" t="str">
            <v>9,49</v>
          </cell>
        </row>
        <row r="7887">
          <cell r="A7887">
            <v>38868</v>
          </cell>
          <cell r="B7887" t="str">
            <v>Conexao fixa, rosca macho, metalica, para tubo pex, dn 32 mm x 1"</v>
          </cell>
          <cell r="C7887" t="str">
            <v xml:space="preserve">un    </v>
          </cell>
          <cell r="D7887" t="str">
            <v>15,82</v>
          </cell>
        </row>
        <row r="7888">
          <cell r="A7888">
            <v>38853</v>
          </cell>
          <cell r="B7888" t="str">
            <v>Conexao movel, rosca femea, metalica, com anel deslizante, para tubo pex, dn 16 mm x 1/2"</v>
          </cell>
          <cell r="C7888" t="str">
            <v xml:space="preserve">un    </v>
          </cell>
          <cell r="D7888" t="str">
            <v>5,11</v>
          </cell>
        </row>
        <row r="7889">
          <cell r="A7889">
            <v>38854</v>
          </cell>
          <cell r="B7889" t="str">
            <v>Conexao movel, rosca femea, metalica, com anel deslizante, para tubo pex, dn 16 mm x 3/4"</v>
          </cell>
          <cell r="C7889" t="str">
            <v xml:space="preserve">un    </v>
          </cell>
          <cell r="D7889" t="str">
            <v>6,98</v>
          </cell>
        </row>
        <row r="7890">
          <cell r="A7890">
            <v>38855</v>
          </cell>
          <cell r="B7890" t="str">
            <v>Conexao movel, rosca femea, metalica, com anel deslizante, para tubo pex, dn 20 mm x 1/2"</v>
          </cell>
          <cell r="C7890" t="str">
            <v xml:space="preserve">un    </v>
          </cell>
          <cell r="D7890" t="str">
            <v>5,18</v>
          </cell>
        </row>
        <row r="7891">
          <cell r="A7891">
            <v>38856</v>
          </cell>
          <cell r="B7891" t="str">
            <v>Conexao movel, rosca femea, metalica, com anel deslizante, para tubo pex, dn 20 mm x 3/4"</v>
          </cell>
          <cell r="C7891" t="str">
            <v xml:space="preserve">un    </v>
          </cell>
          <cell r="D7891" t="str">
            <v>8,32</v>
          </cell>
        </row>
        <row r="7892">
          <cell r="A7892">
            <v>38857</v>
          </cell>
          <cell r="B7892" t="str">
            <v>Conexao movel, rosca femea, metalica, com anel deslizante, para tubo pex, dn 25 mm x 1"</v>
          </cell>
          <cell r="C7892" t="str">
            <v xml:space="preserve">un    </v>
          </cell>
          <cell r="D7892" t="str">
            <v>11,01</v>
          </cell>
        </row>
        <row r="7893">
          <cell r="A7893">
            <v>38858</v>
          </cell>
          <cell r="B7893" t="str">
            <v>Conexao movel, rosca femea, metalica, com anel deslizante, para tubo pex, dn 25 mm x 3/4"</v>
          </cell>
          <cell r="C7893" t="str">
            <v xml:space="preserve">un    </v>
          </cell>
          <cell r="D7893" t="str">
            <v>10,01</v>
          </cell>
        </row>
        <row r="7894">
          <cell r="A7894">
            <v>38859</v>
          </cell>
          <cell r="B7894" t="str">
            <v>Conexao movel, rosca femea, metalica, com anel deslizante, para tubo pex, dn 32 mm x 1"</v>
          </cell>
          <cell r="C7894" t="str">
            <v xml:space="preserve">un    </v>
          </cell>
          <cell r="D7894" t="str">
            <v>16,21</v>
          </cell>
        </row>
        <row r="7895">
          <cell r="A7895">
            <v>1607</v>
          </cell>
          <cell r="B7895" t="str">
            <v>Conjunto arruelas de vedacao 5/16" para telha fibrocimento (uma arruela metalica e uma arruela pvc - conicas)</v>
          </cell>
          <cell r="C7895" t="str">
            <v xml:space="preserve">cj    </v>
          </cell>
          <cell r="D7895" t="str">
            <v>0,15</v>
          </cell>
        </row>
        <row r="7896">
          <cell r="A7896">
            <v>11467</v>
          </cell>
          <cell r="B7896" t="str">
            <v>Conjunto de fechadura de sobrepor em ferro pintado, sem macaneta, com chave grande (sem cilindro) - tipo caixao - completa</v>
          </cell>
          <cell r="C7896" t="str">
            <v xml:space="preserve">un    </v>
          </cell>
          <cell r="D7896" t="str">
            <v>13,34</v>
          </cell>
        </row>
        <row r="7897">
          <cell r="A7897">
            <v>38169</v>
          </cell>
          <cell r="B7897" t="str">
            <v>Conjunto de ferragens pivo, para porta pivotante de ate 100 kg, regulavel com esfera , cromado - superior e inferior - completo</v>
          </cell>
          <cell r="C7897" t="str">
            <v xml:space="preserve">cj    </v>
          </cell>
          <cell r="D7897" t="str">
            <v>56,71</v>
          </cell>
        </row>
        <row r="7898">
          <cell r="A7898">
            <v>6142</v>
          </cell>
          <cell r="B7898" t="str">
            <v>Conjunto de ligacao para bacia sanitaria ajustavel, em plastico branco, com tubo, canopla e espude</v>
          </cell>
          <cell r="C7898" t="str">
            <v xml:space="preserve">un    </v>
          </cell>
          <cell r="D7898" t="str">
            <v>5,10</v>
          </cell>
        </row>
        <row r="7899">
          <cell r="A7899">
            <v>11686</v>
          </cell>
          <cell r="B7899" t="str">
            <v>Conjunto de ligacao para bacia sanitaria em plastico branco com tubo, canopla e anel de expansao (tubo 1.1/2 '' X 20 cm)</v>
          </cell>
          <cell r="C7899" t="str">
            <v xml:space="preserve">un    </v>
          </cell>
          <cell r="D7899" t="str">
            <v>7,09</v>
          </cell>
        </row>
        <row r="7900">
          <cell r="A7900">
            <v>37598</v>
          </cell>
          <cell r="B7900" t="str">
            <v>Conjunto montado estopim com espoleta comum numero 8, com cabeca acendedora, 1,5 m</v>
          </cell>
          <cell r="C7900" t="str">
            <v xml:space="preserve">un    </v>
          </cell>
          <cell r="D7900" t="str">
            <v>17,36</v>
          </cell>
        </row>
        <row r="7901">
          <cell r="A7901">
            <v>25398</v>
          </cell>
          <cell r="B7901" t="str">
            <v>Conjunto para futsal com traves oficiais de 3,00 x 2,00 m em tubo de aco galvanizado 3" com requadro em tubo de 1", pintura em primer com tinta esmalte sintetico e redes de polietileno fio 4 mm</v>
          </cell>
          <cell r="C7901" t="str">
            <v xml:space="preserve">un    </v>
          </cell>
          <cell r="D7901" t="str">
            <v>2.310,16</v>
          </cell>
        </row>
        <row r="7902">
          <cell r="A7902">
            <v>25399</v>
          </cell>
          <cell r="B7902" t="str">
            <v>Conjunto para quadra de  volei com postes em tubo de aco galvanizado 3", h = *255* cm, pintura em tinta esmalte sintetico, rede de nylon com 2 mm, malha 10 x 10 cm e antenas oficiais em fibra de vidro</v>
          </cell>
          <cell r="C7902" t="str">
            <v xml:space="preserve">un    </v>
          </cell>
          <cell r="D7902" t="str">
            <v>1.402,47</v>
          </cell>
        </row>
        <row r="7903">
          <cell r="A7903">
            <v>10667</v>
          </cell>
          <cell r="B7903" t="str">
            <v>Container almoxarifado, de *2,40* x *6,00* m, padrao simples, sem revestimento e sem divisorias internos e sem sanitario, para uso em canteiro de obras</v>
          </cell>
          <cell r="C7903" t="str">
            <v xml:space="preserve">un    </v>
          </cell>
          <cell r="D7903" t="str">
            <v>10.343,50</v>
          </cell>
        </row>
        <row r="7904">
          <cell r="A7904">
            <v>1613</v>
          </cell>
          <cell r="B7904" t="str">
            <v>Contator tripolar, corrente de *110* a, tensao nominal de *500* v, categoria ac-2 e ac-3</v>
          </cell>
          <cell r="C7904" t="str">
            <v xml:space="preserve">un    </v>
          </cell>
          <cell r="D7904" t="str">
            <v>1.251,78</v>
          </cell>
        </row>
        <row r="7905">
          <cell r="A7905">
            <v>1626</v>
          </cell>
          <cell r="B7905" t="str">
            <v>Contator tripolar, corrente de *185* a, tensao nominal de *500* v, categoria ac-2 e ac-3</v>
          </cell>
          <cell r="C7905" t="str">
            <v xml:space="preserve">un    </v>
          </cell>
          <cell r="D7905" t="str">
            <v>1.872,20</v>
          </cell>
        </row>
        <row r="7906">
          <cell r="A7906">
            <v>1625</v>
          </cell>
          <cell r="B7906" t="str">
            <v>Contator tripolar, corrente de *22* a, tensao nominal de *500* v, categoria ac-2 e ac-3</v>
          </cell>
          <cell r="C7906" t="str">
            <v xml:space="preserve">un    </v>
          </cell>
          <cell r="D7906" t="str">
            <v>130,76</v>
          </cell>
        </row>
        <row r="7907">
          <cell r="A7907">
            <v>1622</v>
          </cell>
          <cell r="B7907" t="str">
            <v>Contator tripolar, corrente de *265* a, tensao nominal de *500* v, categoria ac-2 e ac-3</v>
          </cell>
          <cell r="C7907" t="str">
            <v xml:space="preserve">un    </v>
          </cell>
          <cell r="D7907" t="str">
            <v>4.224,78</v>
          </cell>
        </row>
        <row r="7908">
          <cell r="A7908">
            <v>1620</v>
          </cell>
          <cell r="B7908" t="str">
            <v>Contator tripolar, corrente de *38* a, tensao nominal de *500* v, categoria ac-2 e ac-3</v>
          </cell>
          <cell r="C7908" t="str">
            <v xml:space="preserve">un    </v>
          </cell>
          <cell r="D7908" t="str">
            <v>275,46</v>
          </cell>
        </row>
        <row r="7909">
          <cell r="A7909">
            <v>1629</v>
          </cell>
          <cell r="B7909" t="str">
            <v>Contator tripolar, corrente de *500* a, tensao nominal de *500* v, categoria ac-2 e ac-3</v>
          </cell>
          <cell r="C7909" t="str">
            <v xml:space="preserve">un    </v>
          </cell>
          <cell r="D7909" t="str">
            <v>10.282,11</v>
          </cell>
        </row>
        <row r="7910">
          <cell r="A7910">
            <v>1627</v>
          </cell>
          <cell r="B7910" t="str">
            <v>Contator tripolar, corrente de *65* a, tensao nominal de *500* v, categoria ac-2 e ac-3</v>
          </cell>
          <cell r="C7910" t="str">
            <v xml:space="preserve">un    </v>
          </cell>
          <cell r="D7910" t="str">
            <v>526,54</v>
          </cell>
        </row>
        <row r="7911">
          <cell r="A7911">
            <v>1623</v>
          </cell>
          <cell r="B7911" t="str">
            <v>Contator tripolar, corrente de 12 a, tensao nominal de *500* v, categoria ac-2 e ac-3</v>
          </cell>
          <cell r="C7911" t="str">
            <v xml:space="preserve">un    </v>
          </cell>
          <cell r="D7911" t="str">
            <v>106,64</v>
          </cell>
        </row>
        <row r="7912">
          <cell r="A7912">
            <v>1619</v>
          </cell>
          <cell r="B7912" t="str">
            <v>Contator tripolar, corrente de 25 a, tensao nominal de *500* v, categoria ac-2 e ac-3</v>
          </cell>
          <cell r="C7912" t="str">
            <v xml:space="preserve">un    </v>
          </cell>
          <cell r="D7912" t="str">
            <v>146,69</v>
          </cell>
        </row>
        <row r="7913">
          <cell r="A7913">
            <v>1630</v>
          </cell>
          <cell r="B7913" t="str">
            <v>Contator tripolar, corrente de 250 a, tensao nominal de *500* v, para acionamento de capacitores</v>
          </cell>
          <cell r="C7913" t="str">
            <v xml:space="preserve">un    </v>
          </cell>
          <cell r="D7913" t="str">
            <v>3.229,93</v>
          </cell>
        </row>
        <row r="7914">
          <cell r="A7914">
            <v>1616</v>
          </cell>
          <cell r="B7914" t="str">
            <v>Contator tripolar, corrente de 300 a, tensao nominal de *500* v, categoria ac-2 e ac-3</v>
          </cell>
          <cell r="C7914" t="str">
            <v xml:space="preserve">un    </v>
          </cell>
          <cell r="D7914" t="str">
            <v>4.967,69</v>
          </cell>
        </row>
        <row r="7915">
          <cell r="A7915">
            <v>1614</v>
          </cell>
          <cell r="B7915" t="str">
            <v>Contator tripolar, corrente de 32 a, tensao nominal de *500* v, categoria ac-2 e ac-3</v>
          </cell>
          <cell r="C7915" t="str">
            <v xml:space="preserve">un    </v>
          </cell>
          <cell r="D7915" t="str">
            <v>227,04</v>
          </cell>
        </row>
        <row r="7916">
          <cell r="A7916">
            <v>1617</v>
          </cell>
          <cell r="B7916" t="str">
            <v>Contator tripolar, corrente de 400 a, tensao nominal de *500* v, categoria ac-2 e ac-3</v>
          </cell>
          <cell r="C7916" t="str">
            <v xml:space="preserve">un    </v>
          </cell>
          <cell r="D7916" t="str">
            <v>5.930,35</v>
          </cell>
        </row>
        <row r="7917">
          <cell r="A7917">
            <v>1621</v>
          </cell>
          <cell r="B7917" t="str">
            <v>Contator tripolar, corrente de 45 a, tensao nominal de *500* v, categoria ac-2 e ac-3</v>
          </cell>
          <cell r="C7917" t="str">
            <v xml:space="preserve">un    </v>
          </cell>
          <cell r="D7917" t="str">
            <v>406,06</v>
          </cell>
        </row>
        <row r="7918">
          <cell r="A7918">
            <v>1624</v>
          </cell>
          <cell r="B7918" t="str">
            <v>Contator tripolar, corrente de 630 a, tensao nominal de *500* v, categoria ac-2 e ac-3</v>
          </cell>
          <cell r="C7918" t="str">
            <v xml:space="preserve">un    </v>
          </cell>
          <cell r="D7918" t="str">
            <v>14.577,09</v>
          </cell>
        </row>
        <row r="7919">
          <cell r="A7919">
            <v>1615</v>
          </cell>
          <cell r="B7919" t="str">
            <v>Contator tripolar, corrente de 75 a, tensao nominal de *500* v, categoria ac-2 e ac-3</v>
          </cell>
          <cell r="C7919" t="str">
            <v xml:space="preserve">un    </v>
          </cell>
          <cell r="D7919" t="str">
            <v>762,51</v>
          </cell>
        </row>
        <row r="7920">
          <cell r="A7920">
            <v>1612</v>
          </cell>
          <cell r="B7920" t="str">
            <v>Contator tripolar, corrente de 9 a, tensao nominal de *500* v, categoria ac-2 e ac-3</v>
          </cell>
          <cell r="C7920" t="str">
            <v xml:space="preserve">un    </v>
          </cell>
          <cell r="D7920" t="str">
            <v>100,43</v>
          </cell>
        </row>
        <row r="7921">
          <cell r="A7921">
            <v>1618</v>
          </cell>
          <cell r="B7921" t="str">
            <v>Contator tripolar, corrente de 95 a, tensao nominal de *500* v, categoria ac-2 e ac-3</v>
          </cell>
          <cell r="C7921" t="str">
            <v xml:space="preserve">un    </v>
          </cell>
          <cell r="D7921" t="str">
            <v>1.047,80</v>
          </cell>
        </row>
        <row r="7922">
          <cell r="A7922">
            <v>14211</v>
          </cell>
          <cell r="B7922" t="str">
            <v>Contra-porca sextavada, diametro nominal 1 3/8", altura 35 mm</v>
          </cell>
          <cell r="C7922" t="str">
            <v xml:space="preserve">un    </v>
          </cell>
          <cell r="D7922" t="str">
            <v>17,59</v>
          </cell>
        </row>
        <row r="7923">
          <cell r="A7923">
            <v>34500</v>
          </cell>
          <cell r="B7923" t="str">
            <v>Coordenador / gerente de obra</v>
          </cell>
          <cell r="C7923" t="str">
            <v xml:space="preserve">h     </v>
          </cell>
          <cell r="D7923" t="str">
            <v>122,32</v>
          </cell>
        </row>
        <row r="7924">
          <cell r="A7924">
            <v>40934</v>
          </cell>
          <cell r="B7924" t="str">
            <v>Coordenador / gerente de obra (mensalista)</v>
          </cell>
          <cell r="C7924" t="str">
            <v xml:space="preserve">mes   </v>
          </cell>
          <cell r="D7924" t="str">
            <v>21.529,75</v>
          </cell>
        </row>
        <row r="7925">
          <cell r="A7925">
            <v>5328</v>
          </cell>
          <cell r="B7925" t="str">
            <v>Corante liquido para tinta pva, bisnaga 50 ml</v>
          </cell>
          <cell r="C7925" t="str">
            <v xml:space="preserve">un    </v>
          </cell>
          <cell r="D7925" t="str">
            <v>3,96</v>
          </cell>
        </row>
        <row r="7926">
          <cell r="A7926">
            <v>38200</v>
          </cell>
          <cell r="B7926" t="str">
            <v>Corda de poliamida 12 mm tipo bombeiro, para trabalho em altura</v>
          </cell>
          <cell r="C7926" t="str">
            <v xml:space="preserve">100m  </v>
          </cell>
          <cell r="D7926" t="str">
            <v>405,48</v>
          </cell>
        </row>
        <row r="7927">
          <cell r="A7927">
            <v>39269</v>
          </cell>
          <cell r="B7927" t="str">
            <v>Cordao de cobre, flexivel, torcido, classe 4 ou 5, isolacao em pvc/d, 300 v, 2 condutores de 0,5 mm2</v>
          </cell>
          <cell r="C7927" t="str">
            <v xml:space="preserve">m     </v>
          </cell>
          <cell r="D7927" t="str">
            <v>0,59</v>
          </cell>
        </row>
        <row r="7928">
          <cell r="A7928">
            <v>11889</v>
          </cell>
          <cell r="B7928" t="str">
            <v>Cordao de cobre, flexivel, torcido, classe 4 ou 5, isolacao em pvc/d, 300 v, 2 condutores de 0,75 mm2</v>
          </cell>
          <cell r="C7928" t="str">
            <v xml:space="preserve">m     </v>
          </cell>
          <cell r="D7928" t="str">
            <v>0,82</v>
          </cell>
        </row>
        <row r="7929">
          <cell r="A7929">
            <v>39270</v>
          </cell>
          <cell r="B7929" t="str">
            <v>Cordao de cobre, flexivel, torcido, classe 4 ou 5, isolacao em pvc/d, 300 v, 2 condutores de 1,0 mm2</v>
          </cell>
          <cell r="C7929" t="str">
            <v xml:space="preserve">m     </v>
          </cell>
          <cell r="D7929" t="str">
            <v>0,98</v>
          </cell>
        </row>
        <row r="7930">
          <cell r="A7930">
            <v>11890</v>
          </cell>
          <cell r="B7930" t="str">
            <v>Cordao de cobre, flexivel, torcido, classe 4 ou 5, isolacao em pvc/d, 300 v, 2 condutores de 1,5 mm2</v>
          </cell>
          <cell r="C7930" t="str">
            <v xml:space="preserve">m     </v>
          </cell>
          <cell r="D7930" t="str">
            <v>1,27</v>
          </cell>
        </row>
        <row r="7931">
          <cell r="A7931">
            <v>11891</v>
          </cell>
          <cell r="B7931" t="str">
            <v>Cordao de cobre, flexivel, torcido, classe 4 ou 5, isolacao em pvc/d, 300 v, 2 condutores de 2,5 mm2</v>
          </cell>
          <cell r="C7931" t="str">
            <v xml:space="preserve">m     </v>
          </cell>
          <cell r="D7931" t="str">
            <v>2,10</v>
          </cell>
        </row>
        <row r="7932">
          <cell r="A7932">
            <v>11892</v>
          </cell>
          <cell r="B7932" t="str">
            <v>Cordao de cobre, flexivel, torcido, classe 4 ou 5, isolacao em pvc/d, 300 v, 2 condutores de 4 mm2</v>
          </cell>
          <cell r="C7932" t="str">
            <v xml:space="preserve">m     </v>
          </cell>
          <cell r="D7932" t="str">
            <v>3,24</v>
          </cell>
        </row>
        <row r="7933">
          <cell r="A7933">
            <v>37601</v>
          </cell>
          <cell r="B7933" t="str">
            <v>Cordel detonante, np 05 g/m</v>
          </cell>
          <cell r="C7933" t="str">
            <v xml:space="preserve">m     </v>
          </cell>
          <cell r="D7933" t="str">
            <v>3,85</v>
          </cell>
        </row>
        <row r="7934">
          <cell r="A7934">
            <v>1634</v>
          </cell>
          <cell r="B7934" t="str">
            <v>Cordel detonante, np 10 g/m</v>
          </cell>
          <cell r="C7934" t="str">
            <v xml:space="preserve">m     </v>
          </cell>
          <cell r="D7934" t="str">
            <v>3,98</v>
          </cell>
        </row>
        <row r="7935">
          <cell r="A7935">
            <v>5086</v>
          </cell>
          <cell r="B7935" t="str">
            <v>Corrente de elo curto comum, soldada, galvanizada, espessura do elo = 1/2" (12,5 mm)</v>
          </cell>
          <cell r="C7935" t="str">
            <v xml:space="preserve">kg    </v>
          </cell>
          <cell r="D7935" t="str">
            <v>23,48</v>
          </cell>
        </row>
        <row r="7936">
          <cell r="A7936">
            <v>11280</v>
          </cell>
          <cell r="B7936" t="str">
            <v>Cortadeira de piso de concreto e asfalto, para disco padrao de diametro 350 mm (14") ou 450 mm (18") , motor a gasolina, potencia 13 hp, sem disco</v>
          </cell>
          <cell r="C7936" t="str">
            <v xml:space="preserve">un    </v>
          </cell>
          <cell r="D7936" t="str">
            <v>8.013,02</v>
          </cell>
        </row>
        <row r="7937">
          <cell r="A7937">
            <v>40519</v>
          </cell>
          <cell r="B7937" t="str">
            <v>Cortadeira hidraulica de vergalhao, para aco de diametro ate 50 mm, motor eletrico trifasico, potencia de 5,5 hp a 7,5 hp</v>
          </cell>
          <cell r="C7937" t="str">
            <v xml:space="preserve">un    </v>
          </cell>
          <cell r="D7937" t="str">
            <v>66.056,63</v>
          </cell>
        </row>
        <row r="7938">
          <cell r="A7938">
            <v>39869</v>
          </cell>
          <cell r="B7938" t="str">
            <v>Cotovelo bronze/latao (ref 707-3) sem anel de solda, bolsa x rosca f, 15mm x 1/2"</v>
          </cell>
          <cell r="C7938" t="str">
            <v xml:space="preserve">un    </v>
          </cell>
          <cell r="D7938" t="str">
            <v>7,62</v>
          </cell>
        </row>
        <row r="7939">
          <cell r="A7939">
            <v>39870</v>
          </cell>
          <cell r="B7939" t="str">
            <v>Cotovelo bronze/latao (ref 707-3) sem anel de solda, bolsa x rosca f, 22mm x 1/2"</v>
          </cell>
          <cell r="C7939" t="str">
            <v xml:space="preserve">un    </v>
          </cell>
          <cell r="D7939" t="str">
            <v>11,66</v>
          </cell>
        </row>
        <row r="7940">
          <cell r="A7940">
            <v>39871</v>
          </cell>
          <cell r="B7940" t="str">
            <v>Cotovelo bronze/latao (ref 707-3) sem anel de solda, bolsa x rosca f, 22mm x 3/4"</v>
          </cell>
          <cell r="C7940" t="str">
            <v xml:space="preserve">un    </v>
          </cell>
          <cell r="D7940" t="str">
            <v>13,07</v>
          </cell>
        </row>
        <row r="7941">
          <cell r="A7941">
            <v>12722</v>
          </cell>
          <cell r="B7941" t="str">
            <v>Cotovelo de cobre 90 graus (ref 607) sem anel de solda, bolsa x bolsa, 104 mm</v>
          </cell>
          <cell r="C7941" t="str">
            <v xml:space="preserve">un    </v>
          </cell>
          <cell r="D7941" t="str">
            <v>437,38</v>
          </cell>
        </row>
        <row r="7942">
          <cell r="A7942">
            <v>12714</v>
          </cell>
          <cell r="B7942" t="str">
            <v>Cotovelo de cobre 90 graus (ref 607) sem anel de solda, bolsa x bolsa, 15 mm</v>
          </cell>
          <cell r="C7942" t="str">
            <v xml:space="preserve">un    </v>
          </cell>
          <cell r="D7942" t="str">
            <v>2,85</v>
          </cell>
        </row>
        <row r="7943">
          <cell r="A7943">
            <v>12715</v>
          </cell>
          <cell r="B7943" t="str">
            <v>Cotovelo de cobre 90 graus (ref 607) sem anel de solda, bolsa x bolsa, 22 mm</v>
          </cell>
          <cell r="C7943" t="str">
            <v xml:space="preserve">un    </v>
          </cell>
          <cell r="D7943" t="str">
            <v>6,44</v>
          </cell>
        </row>
        <row r="7944">
          <cell r="A7944">
            <v>12716</v>
          </cell>
          <cell r="B7944" t="str">
            <v>Cotovelo de cobre 90 graus (ref 607) sem anel de solda, bolsa x bolsa, 28 mm</v>
          </cell>
          <cell r="C7944" t="str">
            <v xml:space="preserve">un    </v>
          </cell>
          <cell r="D7944" t="str">
            <v>11,07</v>
          </cell>
        </row>
        <row r="7945">
          <cell r="A7945">
            <v>12717</v>
          </cell>
          <cell r="B7945" t="str">
            <v>Cotovelo de cobre 90 graus (ref 607) sem anel de solda, bolsa x bolsa, 35 mm</v>
          </cell>
          <cell r="C7945" t="str">
            <v xml:space="preserve">un    </v>
          </cell>
          <cell r="D7945" t="str">
            <v>21,76</v>
          </cell>
        </row>
        <row r="7946">
          <cell r="A7946">
            <v>12718</v>
          </cell>
          <cell r="B7946" t="str">
            <v>Cotovelo de cobre 90 graus (ref 607) sem anel de solda, bolsa x bolsa, 42 mm</v>
          </cell>
          <cell r="C7946" t="str">
            <v xml:space="preserve">un    </v>
          </cell>
          <cell r="D7946" t="str">
            <v>33,39</v>
          </cell>
        </row>
        <row r="7947">
          <cell r="A7947">
            <v>12719</v>
          </cell>
          <cell r="B7947" t="str">
            <v>Cotovelo de cobre 90 graus (ref 607) sem anel de solda, bolsa x bolsa, 54 mm</v>
          </cell>
          <cell r="C7947" t="str">
            <v xml:space="preserve">un    </v>
          </cell>
          <cell r="D7947" t="str">
            <v>53,01</v>
          </cell>
        </row>
        <row r="7948">
          <cell r="A7948">
            <v>12720</v>
          </cell>
          <cell r="B7948" t="str">
            <v>Cotovelo de cobre 90 graus (ref 607) sem anel de solda, bolsa x bolsa, 66 mm</v>
          </cell>
          <cell r="C7948" t="str">
            <v xml:space="preserve">un    </v>
          </cell>
          <cell r="D7948" t="str">
            <v>184,59</v>
          </cell>
        </row>
        <row r="7949">
          <cell r="A7949">
            <v>12721</v>
          </cell>
          <cell r="B7949" t="str">
            <v>Cotovelo de cobre 90 graus (ref 607) sem anel de solda, bolsa x bolsa, 79 mm</v>
          </cell>
          <cell r="C7949" t="str">
            <v xml:space="preserve">un    </v>
          </cell>
          <cell r="D7949" t="str">
            <v>177,00</v>
          </cell>
        </row>
        <row r="7950">
          <cell r="A7950">
            <v>3468</v>
          </cell>
          <cell r="B7950" t="str">
            <v>Cotovelo de reducao 90 graus de ferro galvanizado, com rosca bsp, de 1 1/2" x 1"</v>
          </cell>
          <cell r="C7950" t="str">
            <v xml:space="preserve">un    </v>
          </cell>
          <cell r="D7950" t="str">
            <v>25,87</v>
          </cell>
        </row>
        <row r="7951">
          <cell r="A7951">
            <v>3465</v>
          </cell>
          <cell r="B7951" t="str">
            <v>Cotovelo de reducao 90 graus de ferro galvanizado, com rosca bsp, de 1 1/2" x 3/4"</v>
          </cell>
          <cell r="C7951" t="str">
            <v xml:space="preserve">un    </v>
          </cell>
          <cell r="D7951" t="str">
            <v>25,87</v>
          </cell>
        </row>
        <row r="7952">
          <cell r="A7952">
            <v>12403</v>
          </cell>
          <cell r="B7952" t="str">
            <v>Cotovelo de reducao 90 graus de ferro galvanizado, com rosca bsp, de 1 1/4" x 1"</v>
          </cell>
          <cell r="C7952" t="str">
            <v xml:space="preserve">un    </v>
          </cell>
          <cell r="D7952" t="str">
            <v>18,44</v>
          </cell>
        </row>
        <row r="7953">
          <cell r="A7953">
            <v>3463</v>
          </cell>
          <cell r="B7953" t="str">
            <v>Cotovelo de reducao 90 graus de ferro galvanizado, com rosca bsp, de 1" x 1/2"</v>
          </cell>
          <cell r="C7953" t="str">
            <v xml:space="preserve">un    </v>
          </cell>
          <cell r="D7953" t="str">
            <v>10,77</v>
          </cell>
        </row>
        <row r="7954">
          <cell r="A7954">
            <v>3464</v>
          </cell>
          <cell r="B7954" t="str">
            <v>Cotovelo de reducao 90 graus de ferro galvanizado, com rosca bsp, de 1" x 3/4"</v>
          </cell>
          <cell r="C7954" t="str">
            <v xml:space="preserve">un    </v>
          </cell>
          <cell r="D7954" t="str">
            <v>10,77</v>
          </cell>
        </row>
        <row r="7955">
          <cell r="A7955">
            <v>3466</v>
          </cell>
          <cell r="B7955" t="str">
            <v>Cotovelo de reducao 90 graus de ferro galvanizado, com rosca bsp, de 2 1/2" x 2"</v>
          </cell>
          <cell r="C7955" t="str">
            <v xml:space="preserve">un    </v>
          </cell>
          <cell r="D7955" t="str">
            <v>65,70</v>
          </cell>
        </row>
        <row r="7956">
          <cell r="A7956">
            <v>3467</v>
          </cell>
          <cell r="B7956" t="str">
            <v>Cotovelo de reducao 90 graus de ferro galvanizado, com rosca bsp, de 2" x 1 1/2"</v>
          </cell>
          <cell r="C7956" t="str">
            <v xml:space="preserve">un    </v>
          </cell>
          <cell r="D7956" t="str">
            <v>37,10</v>
          </cell>
        </row>
        <row r="7957">
          <cell r="A7957">
            <v>3462</v>
          </cell>
          <cell r="B7957" t="str">
            <v>Cotovelo de reducao 90 graus de ferro galvanizado, com rosca bsp, de 3/4" x 1/2"</v>
          </cell>
          <cell r="C7957" t="str">
            <v xml:space="preserve">un    </v>
          </cell>
          <cell r="D7957" t="str">
            <v>7,11</v>
          </cell>
        </row>
        <row r="7958">
          <cell r="A7958">
            <v>3446</v>
          </cell>
          <cell r="B7958" t="str">
            <v>Cotovelo 45 graus de ferro galvanizado, com rosca bsp, de 1 1/2"</v>
          </cell>
          <cell r="C7958" t="str">
            <v xml:space="preserve">un    </v>
          </cell>
          <cell r="D7958" t="str">
            <v>21,87</v>
          </cell>
        </row>
        <row r="7959">
          <cell r="A7959">
            <v>3445</v>
          </cell>
          <cell r="B7959" t="str">
            <v>Cotovelo 45 graus de ferro galvanizado, com rosca bsp, de 1 1/4"</v>
          </cell>
          <cell r="C7959" t="str">
            <v xml:space="preserve">un    </v>
          </cell>
          <cell r="D7959" t="str">
            <v>17,86</v>
          </cell>
        </row>
        <row r="7960">
          <cell r="A7960">
            <v>3441</v>
          </cell>
          <cell r="B7960" t="str">
            <v>Cotovelo 45 graus de ferro galvanizado, com rosca bsp, de 1/2"</v>
          </cell>
          <cell r="C7960" t="str">
            <v xml:space="preserve">un    </v>
          </cell>
          <cell r="D7960" t="str">
            <v>5,04</v>
          </cell>
        </row>
        <row r="7961">
          <cell r="A7961">
            <v>3444</v>
          </cell>
          <cell r="B7961" t="str">
            <v>Cotovelo 45 graus de ferro galvanizado, com rosca bsp, de 1"</v>
          </cell>
          <cell r="C7961" t="str">
            <v xml:space="preserve">un    </v>
          </cell>
          <cell r="D7961" t="str">
            <v>10,99</v>
          </cell>
        </row>
        <row r="7962">
          <cell r="A7962">
            <v>12402</v>
          </cell>
          <cell r="B7962" t="str">
            <v>Cotovelo 45 graus de ferro galvanizado, com rosca bsp, de 2 1/2"</v>
          </cell>
          <cell r="C7962" t="str">
            <v xml:space="preserve">un    </v>
          </cell>
          <cell r="D7962" t="str">
            <v>61,49</v>
          </cell>
        </row>
        <row r="7963">
          <cell r="A7963">
            <v>3447</v>
          </cell>
          <cell r="B7963" t="str">
            <v>Cotovelo 45 graus de ferro galvanizado, com rosca bsp, de 2"</v>
          </cell>
          <cell r="C7963" t="str">
            <v xml:space="preserve">un    </v>
          </cell>
          <cell r="D7963" t="str">
            <v>31,81</v>
          </cell>
        </row>
        <row r="7964">
          <cell r="A7964">
            <v>3442</v>
          </cell>
          <cell r="B7964" t="str">
            <v>Cotovelo 45 graus de ferro galvanizado, com rosca bsp, de 3/4"</v>
          </cell>
          <cell r="C7964" t="str">
            <v xml:space="preserve">un    </v>
          </cell>
          <cell r="D7964" t="str">
            <v>7,54</v>
          </cell>
        </row>
        <row r="7965">
          <cell r="A7965">
            <v>3448</v>
          </cell>
          <cell r="B7965" t="str">
            <v>Cotovelo 45 graus de ferro galvanizado, com rosca bsp, de 3"</v>
          </cell>
          <cell r="C7965" t="str">
            <v xml:space="preserve">un    </v>
          </cell>
          <cell r="D7965" t="str">
            <v>89,90</v>
          </cell>
        </row>
        <row r="7966">
          <cell r="A7966">
            <v>3449</v>
          </cell>
          <cell r="B7966" t="str">
            <v>Cotovelo 45 graus de ferro galvanizado, com rosca bsp, de 4"</v>
          </cell>
          <cell r="C7966" t="str">
            <v xml:space="preserve">un    </v>
          </cell>
          <cell r="D7966" t="str">
            <v>157,52</v>
          </cell>
        </row>
        <row r="7967">
          <cell r="A7967">
            <v>37438</v>
          </cell>
          <cell r="B7967" t="str">
            <v>Cotovelo 45 graus, pead pe 100, de 125 mm, para eletrofusao</v>
          </cell>
          <cell r="C7967" t="str">
            <v xml:space="preserve">un    </v>
          </cell>
          <cell r="D7967" t="str">
            <v>157,20</v>
          </cell>
        </row>
        <row r="7968">
          <cell r="A7968">
            <v>37439</v>
          </cell>
          <cell r="B7968" t="str">
            <v>Cotovelo 45 graus, pead pe 100, de 200 mm, para eletrofusao</v>
          </cell>
          <cell r="C7968" t="str">
            <v xml:space="preserve">un    </v>
          </cell>
          <cell r="D7968" t="str">
            <v>1.027,79</v>
          </cell>
        </row>
        <row r="7969">
          <cell r="A7969">
            <v>37435</v>
          </cell>
          <cell r="B7969" t="str">
            <v>Cotovelo 45 graus, pead pe 100, de 32 mm, para eletrofusao</v>
          </cell>
          <cell r="C7969" t="str">
            <v xml:space="preserve">un    </v>
          </cell>
          <cell r="D7969" t="str">
            <v>18,47</v>
          </cell>
        </row>
        <row r="7970">
          <cell r="A7970">
            <v>37436</v>
          </cell>
          <cell r="B7970" t="str">
            <v>Cotovelo 45 graus, pead pe 100, de 40 mm, para eletrofusao</v>
          </cell>
          <cell r="C7970" t="str">
            <v xml:space="preserve">un    </v>
          </cell>
          <cell r="D7970" t="str">
            <v>21,80</v>
          </cell>
        </row>
        <row r="7971">
          <cell r="A7971">
            <v>37437</v>
          </cell>
          <cell r="B7971" t="str">
            <v>Cotovelo 45 graus, pead pe 100, de 63 mm, para eletrofusao</v>
          </cell>
          <cell r="C7971" t="str">
            <v xml:space="preserve">un    </v>
          </cell>
          <cell r="D7971" t="str">
            <v>31,53</v>
          </cell>
        </row>
        <row r="7972">
          <cell r="A7972">
            <v>3473</v>
          </cell>
          <cell r="B7972" t="str">
            <v>Cotovelo 90 graus de ferro galvanizado, com rosca bsp macho/femea, de 1 1/2"</v>
          </cell>
          <cell r="C7972" t="str">
            <v xml:space="preserve">un    </v>
          </cell>
          <cell r="D7972" t="str">
            <v>24,73</v>
          </cell>
        </row>
        <row r="7973">
          <cell r="A7973">
            <v>3474</v>
          </cell>
          <cell r="B7973" t="str">
            <v>Cotovelo 90 graus de ferro galvanizado, com rosca bsp macho/femea, de 1 1/4"</v>
          </cell>
          <cell r="C7973" t="str">
            <v xml:space="preserve">un    </v>
          </cell>
          <cell r="D7973" t="str">
            <v>20,39</v>
          </cell>
        </row>
        <row r="7974">
          <cell r="A7974">
            <v>3450</v>
          </cell>
          <cell r="B7974" t="str">
            <v>Cotovelo 90 graus de ferro galvanizado, com rosca bsp macho/femea, de 1/2"</v>
          </cell>
          <cell r="C7974" t="str">
            <v xml:space="preserve">un    </v>
          </cell>
          <cell r="D7974" t="str">
            <v>5,91</v>
          </cell>
        </row>
        <row r="7975">
          <cell r="A7975">
            <v>3443</v>
          </cell>
          <cell r="B7975" t="str">
            <v>Cotovelo 90 graus de ferro galvanizado, com rosca bsp macho/femea, de 1"</v>
          </cell>
          <cell r="C7975" t="str">
            <v xml:space="preserve">un    </v>
          </cell>
          <cell r="D7975" t="str">
            <v>12,68</v>
          </cell>
        </row>
        <row r="7976">
          <cell r="A7976">
            <v>3453</v>
          </cell>
          <cell r="B7976" t="str">
            <v>Cotovelo 90 graus de ferro galvanizado, com rosca bsp macho/femea, de 2 1/2"</v>
          </cell>
          <cell r="C7976" t="str">
            <v xml:space="preserve">un    </v>
          </cell>
          <cell r="D7976" t="str">
            <v>72,19</v>
          </cell>
        </row>
        <row r="7977">
          <cell r="A7977">
            <v>3452</v>
          </cell>
          <cell r="B7977" t="str">
            <v>Cotovelo 90 graus de ferro galvanizado, com rosca bsp macho/femea, de 2"</v>
          </cell>
          <cell r="C7977" t="str">
            <v xml:space="preserve">un    </v>
          </cell>
          <cell r="D7977" t="str">
            <v>35,63</v>
          </cell>
        </row>
        <row r="7978">
          <cell r="A7978">
            <v>3451</v>
          </cell>
          <cell r="B7978" t="str">
            <v>Cotovelo 90 graus de ferro galvanizado, com rosca bsp macho/femea, de 3/4"</v>
          </cell>
          <cell r="C7978" t="str">
            <v xml:space="preserve">un    </v>
          </cell>
          <cell r="D7978" t="str">
            <v>7,07</v>
          </cell>
        </row>
        <row r="7979">
          <cell r="A7979">
            <v>3454</v>
          </cell>
          <cell r="B7979" t="str">
            <v>Cotovelo 90 graus de ferro galvanizado, com rosca bsp macho/femea, de 3"</v>
          </cell>
          <cell r="C7979" t="str">
            <v xml:space="preserve">un    </v>
          </cell>
          <cell r="D7979" t="str">
            <v>109,80</v>
          </cell>
        </row>
        <row r="7980">
          <cell r="A7980">
            <v>3458</v>
          </cell>
          <cell r="B7980" t="str">
            <v>Cotovelo 90 graus de ferro galvanizado, com rosca bsp, de 1 1/2"</v>
          </cell>
          <cell r="C7980" t="str">
            <v xml:space="preserve">un    </v>
          </cell>
          <cell r="D7980" t="str">
            <v>19,82</v>
          </cell>
        </row>
        <row r="7981">
          <cell r="A7981">
            <v>3457</v>
          </cell>
          <cell r="B7981" t="str">
            <v>Cotovelo 90 graus de ferro galvanizado, com rosca bsp, de 1 1/4"</v>
          </cell>
          <cell r="C7981" t="str">
            <v xml:space="preserve">un    </v>
          </cell>
          <cell r="D7981" t="str">
            <v>14,88</v>
          </cell>
        </row>
        <row r="7982">
          <cell r="A7982">
            <v>3455</v>
          </cell>
          <cell r="B7982" t="str">
            <v>Cotovelo 90 graus de ferro galvanizado, com rosca bsp, de 1/2"</v>
          </cell>
          <cell r="C7982" t="str">
            <v xml:space="preserve">un    </v>
          </cell>
          <cell r="D7982" t="str">
            <v>4,22</v>
          </cell>
        </row>
        <row r="7983">
          <cell r="A7983">
            <v>3472</v>
          </cell>
          <cell r="B7983" t="str">
            <v>Cotovelo 90 graus de ferro galvanizado, com rosca bsp, de 1"</v>
          </cell>
          <cell r="C7983" t="str">
            <v xml:space="preserve">un    </v>
          </cell>
          <cell r="D7983" t="str">
            <v>9,49</v>
          </cell>
        </row>
        <row r="7984">
          <cell r="A7984">
            <v>3470</v>
          </cell>
          <cell r="B7984" t="str">
            <v>Cotovelo 90 graus de ferro galvanizado, com rosca bsp, de 2 1/2"</v>
          </cell>
          <cell r="C7984" t="str">
            <v xml:space="preserve">un    </v>
          </cell>
          <cell r="D7984" t="str">
            <v>55,36</v>
          </cell>
        </row>
        <row r="7985">
          <cell r="A7985">
            <v>3471</v>
          </cell>
          <cell r="B7985" t="str">
            <v>Cotovelo 90 graus de ferro galvanizado, com rosca bsp, de 2"</v>
          </cell>
          <cell r="C7985" t="str">
            <v xml:space="preserve">un    </v>
          </cell>
          <cell r="D7985" t="str">
            <v>30,42</v>
          </cell>
        </row>
        <row r="7986">
          <cell r="A7986">
            <v>3456</v>
          </cell>
          <cell r="B7986" t="str">
            <v>Cotovelo 90 graus de ferro galvanizado, com rosca bsp, de 3/4"</v>
          </cell>
          <cell r="C7986" t="str">
            <v xml:space="preserve">un    </v>
          </cell>
          <cell r="D7986" t="str">
            <v>6,32</v>
          </cell>
        </row>
        <row r="7987">
          <cell r="A7987">
            <v>3459</v>
          </cell>
          <cell r="B7987" t="str">
            <v>Cotovelo 90 graus de ferro galvanizado, com rosca bsp, de 3"</v>
          </cell>
          <cell r="C7987" t="str">
            <v xml:space="preserve">un    </v>
          </cell>
          <cell r="D7987" t="str">
            <v>78,08</v>
          </cell>
        </row>
        <row r="7988">
          <cell r="A7988">
            <v>3469</v>
          </cell>
          <cell r="B7988" t="str">
            <v>Cotovelo 90 graus de ferro galvanizado, com rosca bsp, de 4"</v>
          </cell>
          <cell r="C7988" t="str">
            <v xml:space="preserve">un    </v>
          </cell>
          <cell r="D7988" t="str">
            <v>148,49</v>
          </cell>
        </row>
        <row r="7989">
          <cell r="A7989">
            <v>3460</v>
          </cell>
          <cell r="B7989" t="str">
            <v>Cotovelo 90 graus de ferro galvanizado, com rosca bsp, de 5"</v>
          </cell>
          <cell r="C7989" t="str">
            <v xml:space="preserve">un    </v>
          </cell>
          <cell r="D7989" t="str">
            <v>216,67</v>
          </cell>
        </row>
        <row r="7990">
          <cell r="A7990">
            <v>3461</v>
          </cell>
          <cell r="B7990" t="str">
            <v>Cotovelo 90 graus de ferro galvanizado, com rosca bsp, de 6"</v>
          </cell>
          <cell r="C7990" t="str">
            <v xml:space="preserve">un    </v>
          </cell>
          <cell r="D7990" t="str">
            <v>553,81</v>
          </cell>
        </row>
        <row r="7991">
          <cell r="A7991">
            <v>37433</v>
          </cell>
          <cell r="B7991" t="str">
            <v>Cotovelo 90 graus, pead pe 100, de 125 mm, para eletrofusao</v>
          </cell>
          <cell r="C7991" t="str">
            <v xml:space="preserve">un    </v>
          </cell>
          <cell r="D7991" t="str">
            <v>157,20</v>
          </cell>
        </row>
        <row r="7992">
          <cell r="A7992">
            <v>37430</v>
          </cell>
          <cell r="B7992" t="str">
            <v>Cotovelo 90 graus, pead pe 100, de 20 mm, para eletrofusao</v>
          </cell>
          <cell r="C7992" t="str">
            <v xml:space="preserve">un    </v>
          </cell>
          <cell r="D7992" t="str">
            <v>19,70</v>
          </cell>
        </row>
        <row r="7993">
          <cell r="A7993">
            <v>37434</v>
          </cell>
          <cell r="B7993" t="str">
            <v>Cotovelo 90 graus, pead pe 100, de 200 mm, para eletrofusao</v>
          </cell>
          <cell r="C7993" t="str">
            <v xml:space="preserve">un    </v>
          </cell>
          <cell r="D7993" t="str">
            <v>1.465,76</v>
          </cell>
        </row>
        <row r="7994">
          <cell r="A7994">
            <v>37431</v>
          </cell>
          <cell r="B7994" t="str">
            <v>Cotovelo 90 graus, pead pe 100, de 32 mm, para eletrofusao</v>
          </cell>
          <cell r="C7994" t="str">
            <v xml:space="preserve">un    </v>
          </cell>
          <cell r="D7994" t="str">
            <v>26,72</v>
          </cell>
        </row>
        <row r="7995">
          <cell r="A7995">
            <v>37432</v>
          </cell>
          <cell r="B7995" t="str">
            <v>Cotovelo 90 graus, pead pe 100, de 63 mm, para eletrofusao</v>
          </cell>
          <cell r="C7995" t="str">
            <v xml:space="preserve">un    </v>
          </cell>
          <cell r="D7995" t="str">
            <v>49,29</v>
          </cell>
        </row>
        <row r="7996">
          <cell r="A7996">
            <v>37413</v>
          </cell>
          <cell r="B7996" t="str">
            <v>Cotovelo/joelho com adaptador, 90 graus, em polipropileno, pn 16, para tubos pead, 20 mm x 1/2" - ligacao predial de agua</v>
          </cell>
          <cell r="C7996" t="str">
            <v xml:space="preserve">un    </v>
          </cell>
          <cell r="D7996" t="str">
            <v>3,07</v>
          </cell>
        </row>
        <row r="7997">
          <cell r="A7997">
            <v>37414</v>
          </cell>
          <cell r="B7997" t="str">
            <v>Cotovelo/joelho com adaptador, 90 graus, em polipropileno, pn 16, para tubos pead, 20 mm x 3/4" - ligacao predial de agua</v>
          </cell>
          <cell r="C7997" t="str">
            <v xml:space="preserve">un    </v>
          </cell>
          <cell r="D7997" t="str">
            <v>3,49</v>
          </cell>
        </row>
        <row r="7998">
          <cell r="A7998">
            <v>37415</v>
          </cell>
          <cell r="B7998" t="str">
            <v>Cotovelo/joelho com adaptador, 90 graus, em polipropileno, pn 16, para tubos pead, 32 mm x 1" - ligacao predial de agua</v>
          </cell>
          <cell r="C7998" t="str">
            <v xml:space="preserve">un    </v>
          </cell>
          <cell r="D7998" t="str">
            <v>6,34</v>
          </cell>
        </row>
        <row r="7999">
          <cell r="A7999">
            <v>37416</v>
          </cell>
          <cell r="B7999" t="str">
            <v>Cotovelo/joelho 90 graus, em polipropileno, pn 16, para tubos pead, 20 x 20 mm - ligacao predial de agua</v>
          </cell>
          <cell r="C7999" t="str">
            <v xml:space="preserve">un    </v>
          </cell>
          <cell r="D7999" t="str">
            <v>2,87</v>
          </cell>
        </row>
        <row r="8000">
          <cell r="A8000">
            <v>37417</v>
          </cell>
          <cell r="B8000" t="str">
            <v>Cotovelo/joelho 90 graus, em polipropileno, pn 16, para tubos pead, 32 x 32 mm - ligacao predial de agua</v>
          </cell>
          <cell r="C8000" t="str">
            <v xml:space="preserve">un    </v>
          </cell>
          <cell r="D8000" t="str">
            <v>4,13</v>
          </cell>
        </row>
        <row r="8001">
          <cell r="A8001">
            <v>3112</v>
          </cell>
          <cell r="B8001" t="str">
            <v>Cremona com castanha bipartida, com vara de 1.20 M, em latao cromado, para portas e janelas - completa</v>
          </cell>
          <cell r="C8001" t="str">
            <v xml:space="preserve">cj    </v>
          </cell>
          <cell r="D8001" t="str">
            <v>47,43</v>
          </cell>
        </row>
        <row r="8002">
          <cell r="A8002">
            <v>3113</v>
          </cell>
          <cell r="B8002" t="str">
            <v>Cremona com castanha bipartida, com vara de 1.50 M, em latao cromado, para portas e janelas - completa</v>
          </cell>
          <cell r="C8002" t="str">
            <v xml:space="preserve">cj    </v>
          </cell>
          <cell r="D8002" t="str">
            <v>54,65</v>
          </cell>
        </row>
        <row r="8003">
          <cell r="A8003">
            <v>3114</v>
          </cell>
          <cell r="B8003" t="str">
            <v>Cremona latao cromado, com castanha bipartida e presilhas, medidas aproximadas de 113 x 40 x 35 mm (nao incl vara ferro)</v>
          </cell>
          <cell r="C8003" t="str">
            <v xml:space="preserve">un    </v>
          </cell>
          <cell r="D8003" t="str">
            <v>24,69</v>
          </cell>
        </row>
        <row r="8004">
          <cell r="A8004">
            <v>34519</v>
          </cell>
          <cell r="B8004" t="str">
            <v>Cruzeta de concreto leve, comp. 2000 Mm secao, 90 x 90 mm</v>
          </cell>
          <cell r="C8004" t="str">
            <v xml:space="preserve">un    </v>
          </cell>
          <cell r="D8004" t="str">
            <v>71,82</v>
          </cell>
        </row>
        <row r="8005">
          <cell r="A8005">
            <v>10510</v>
          </cell>
          <cell r="B8005" t="str">
            <v>Cruzeta de eucalipto tratado, ou equivalente da regiao, *2,4* m, secao *9 x 11,5* cm</v>
          </cell>
          <cell r="C8005" t="str">
            <v xml:space="preserve">un    </v>
          </cell>
          <cell r="D8005" t="str">
            <v>66,94</v>
          </cell>
        </row>
        <row r="8006">
          <cell r="A8006">
            <v>1649</v>
          </cell>
          <cell r="B8006" t="str">
            <v>Cruzeta de ferro galvanizado, com rosca bsp, de 1 1/2"</v>
          </cell>
          <cell r="C8006" t="str">
            <v xml:space="preserve">un    </v>
          </cell>
          <cell r="D8006" t="str">
            <v>46,75</v>
          </cell>
        </row>
        <row r="8007">
          <cell r="A8007">
            <v>1653</v>
          </cell>
          <cell r="B8007" t="str">
            <v>Cruzeta de ferro galvanizado, com rosca bsp, de 1 1/4"</v>
          </cell>
          <cell r="C8007" t="str">
            <v xml:space="preserve">un    </v>
          </cell>
          <cell r="D8007" t="str">
            <v>36,62</v>
          </cell>
        </row>
        <row r="8008">
          <cell r="A8008">
            <v>1647</v>
          </cell>
          <cell r="B8008" t="str">
            <v>Cruzeta de ferro galvanizado, com rosca bsp, de 1/2"</v>
          </cell>
          <cell r="C8008" t="str">
            <v xml:space="preserve">un    </v>
          </cell>
          <cell r="D8008" t="str">
            <v>13,11</v>
          </cell>
        </row>
        <row r="8009">
          <cell r="A8009">
            <v>1648</v>
          </cell>
          <cell r="B8009" t="str">
            <v>Cruzeta de ferro galvanizado, com rosca bsp, de 1"</v>
          </cell>
          <cell r="C8009" t="str">
            <v xml:space="preserve">un    </v>
          </cell>
          <cell r="D8009" t="str">
            <v>25,18</v>
          </cell>
        </row>
        <row r="8010">
          <cell r="A8010">
            <v>1651</v>
          </cell>
          <cell r="B8010" t="str">
            <v>Cruzeta de ferro galvanizado, com rosca bsp, de 2 1/2"</v>
          </cell>
          <cell r="C8010" t="str">
            <v xml:space="preserve">un    </v>
          </cell>
          <cell r="D8010" t="str">
            <v>116,81</v>
          </cell>
        </row>
        <row r="8011">
          <cell r="A8011">
            <v>1650</v>
          </cell>
          <cell r="B8011" t="str">
            <v>Cruzeta de ferro galvanizado, com rosca bsp, de 2"</v>
          </cell>
          <cell r="C8011" t="str">
            <v xml:space="preserve">un    </v>
          </cell>
          <cell r="D8011" t="str">
            <v>64,57</v>
          </cell>
        </row>
        <row r="8012">
          <cell r="A8012">
            <v>1654</v>
          </cell>
          <cell r="B8012" t="str">
            <v>Cruzeta de ferro galvanizado, com rosca bsp, de 3/4"</v>
          </cell>
          <cell r="C8012" t="str">
            <v xml:space="preserve">un    </v>
          </cell>
          <cell r="D8012" t="str">
            <v>18,00</v>
          </cell>
        </row>
        <row r="8013">
          <cell r="A8013">
            <v>1652</v>
          </cell>
          <cell r="B8013" t="str">
            <v>Cruzeta de ferro galvanizado, com rosca bsp, de 3"</v>
          </cell>
          <cell r="C8013" t="str">
            <v xml:space="preserve">un    </v>
          </cell>
          <cell r="D8013" t="str">
            <v>167,65</v>
          </cell>
        </row>
        <row r="8014">
          <cell r="A8014">
            <v>1747</v>
          </cell>
          <cell r="B8014" t="str">
            <v>Cuba aco inox (aisi 304) de embutir com valvula de 3 1/2 ", de *56 x 33 x 12* cm</v>
          </cell>
          <cell r="C8014" t="str">
            <v xml:space="preserve">un    </v>
          </cell>
          <cell r="D8014" t="str">
            <v>155,11</v>
          </cell>
        </row>
        <row r="8015">
          <cell r="A8015">
            <v>1744</v>
          </cell>
          <cell r="B8015" t="str">
            <v>Cuba aco inox (aisi 304) de embutir com valvula 3 1/2 ", de *40 x 34 x 12* cm</v>
          </cell>
          <cell r="C8015" t="str">
            <v xml:space="preserve">un    </v>
          </cell>
          <cell r="D8015" t="str">
            <v>107,43</v>
          </cell>
        </row>
        <row r="8016">
          <cell r="A8016">
            <v>1743</v>
          </cell>
          <cell r="B8016" t="str">
            <v>Cuba aco inox (aisi 304) de embutir com valvula 3 1/2 ", de *46 x 30 x 12* cm</v>
          </cell>
          <cell r="C8016" t="str">
            <v xml:space="preserve">un    </v>
          </cell>
          <cell r="D8016" t="str">
            <v>141,08</v>
          </cell>
        </row>
        <row r="8017">
          <cell r="A8017">
            <v>7241</v>
          </cell>
          <cell r="B8017" t="str">
            <v>Cumeeira aluminio ondulada, comprimento = *1,12* m, e = 0,8 mm</v>
          </cell>
          <cell r="C8017" t="str">
            <v xml:space="preserve">m²    </v>
          </cell>
          <cell r="D8017" t="str">
            <v>80,50</v>
          </cell>
        </row>
        <row r="8018">
          <cell r="A8018">
            <v>39640</v>
          </cell>
          <cell r="B8018" t="str">
            <v>Cumeeira articulada (aba inferior) para telha ondulada de fibrocimento e = 4 mm, aba *330* mm, comprimento 500 mm (sem amianto)</v>
          </cell>
          <cell r="C8018" t="str">
            <v xml:space="preserve">un    </v>
          </cell>
          <cell r="D8018" t="str">
            <v>6,69</v>
          </cell>
        </row>
        <row r="8019">
          <cell r="A8019">
            <v>11013</v>
          </cell>
          <cell r="B8019" t="str">
            <v>Cumeeira articulada (aba interna inferior ou externa superior) para telha estrutural de fibrocimento, 1 aba, e = 6 mm (sem amianto)</v>
          </cell>
          <cell r="C8019" t="str">
            <v xml:space="preserve">un    </v>
          </cell>
          <cell r="D8019" t="str">
            <v>13,78</v>
          </cell>
        </row>
        <row r="8020">
          <cell r="A8020">
            <v>11017</v>
          </cell>
          <cell r="B8020" t="str">
            <v>Cumeeira articulada (aba superior) para telha ondulada de fibrocimento e = 4 mm, aba *330* mm, comprimento 500 mm (sem amianto)</v>
          </cell>
          <cell r="C8020" t="str">
            <v xml:space="preserve">un    </v>
          </cell>
          <cell r="D8020" t="str">
            <v>5,88</v>
          </cell>
        </row>
        <row r="8021">
          <cell r="A8021">
            <v>20236</v>
          </cell>
          <cell r="B8021" t="str">
            <v>Cumeeira articulada (par) para telha ondulada de fibrocimento, e = 6 mm, aba 350 mm, comprimento 1100 mm (sem amianto)</v>
          </cell>
          <cell r="C8021" t="str">
            <v xml:space="preserve">un    </v>
          </cell>
          <cell r="D8021" t="str">
            <v>25,89</v>
          </cell>
        </row>
        <row r="8022">
          <cell r="A8022">
            <v>7215</v>
          </cell>
          <cell r="B8022" t="str">
            <v>Cumeeira normal para telha estrutural de fibrocimento 1 aba, e = 6 mm, comprimento 608 mm (sem amianto)</v>
          </cell>
          <cell r="C8022" t="str">
            <v xml:space="preserve">un    </v>
          </cell>
          <cell r="D8022" t="str">
            <v>22,17</v>
          </cell>
        </row>
        <row r="8023">
          <cell r="A8023">
            <v>7216</v>
          </cell>
          <cell r="B8023" t="str">
            <v>Cumeeira normal para telha estrutural de fibrocimento 2 abas, e = 6 mm, de 1050 x 935 mm (sem amianto)</v>
          </cell>
          <cell r="C8023" t="str">
            <v xml:space="preserve">un    </v>
          </cell>
          <cell r="D8023" t="str">
            <v>92,65</v>
          </cell>
        </row>
        <row r="8024">
          <cell r="A8024">
            <v>20235</v>
          </cell>
          <cell r="B8024" t="str">
            <v>Cumeeira normal para telha ondulada de fibrocimento, e = 6 mm, aba 300 mm, comprimento 1100 mm (sem amianto)</v>
          </cell>
          <cell r="C8024" t="str">
            <v xml:space="preserve">un    </v>
          </cell>
          <cell r="D8024" t="str">
            <v>46,84</v>
          </cell>
        </row>
        <row r="8025">
          <cell r="A8025">
            <v>7181</v>
          </cell>
          <cell r="B8025" t="str">
            <v>Cumeeira para telha ceramica, comprimento de *41* cm, rendimento de *3* telhas/m</v>
          </cell>
          <cell r="C8025" t="str">
            <v xml:space="preserve">un    </v>
          </cell>
          <cell r="D8025" t="str">
            <v>2,48</v>
          </cell>
        </row>
        <row r="8026">
          <cell r="A8026">
            <v>40866</v>
          </cell>
          <cell r="B8026" t="str">
            <v>Cumeeira para telha de concreto, para 2 aguas de telhado, cor cinza, rendimento de *3* telhas/m (coletado caixa)</v>
          </cell>
          <cell r="C8026" t="str">
            <v xml:space="preserve">un    </v>
          </cell>
          <cell r="D8026" t="str">
            <v>7,10</v>
          </cell>
        </row>
        <row r="8027">
          <cell r="A8027">
            <v>7214</v>
          </cell>
          <cell r="B8027" t="str">
            <v>Cumeeira shed para telha ondulada de fibrocimento, e = 6 mm, aba 280 mm, comprimento 1100 mm (sem amianto)</v>
          </cell>
          <cell r="C8027" t="str">
            <v xml:space="preserve">un    </v>
          </cell>
          <cell r="D8027" t="str">
            <v>31,74</v>
          </cell>
        </row>
        <row r="8028">
          <cell r="A8028">
            <v>7219</v>
          </cell>
          <cell r="B8028" t="str">
            <v>Cumeeira universal para telha ondulada de fibrocimento, e = 6 mm, aba 210 mm, comprimento 1100 mm (sem amianto)</v>
          </cell>
          <cell r="C8028" t="str">
            <v xml:space="preserve">un    </v>
          </cell>
          <cell r="D8028" t="str">
            <v>32,85</v>
          </cell>
        </row>
        <row r="8029">
          <cell r="A8029">
            <v>37972</v>
          </cell>
          <cell r="B8029" t="str">
            <v>Curva cpvc, 90 graus, soldavel, 22 mm, para agua quente</v>
          </cell>
          <cell r="C8029" t="str">
            <v xml:space="preserve">un    </v>
          </cell>
          <cell r="D8029" t="str">
            <v>3,40</v>
          </cell>
        </row>
        <row r="8030">
          <cell r="A8030">
            <v>37973</v>
          </cell>
          <cell r="B8030" t="str">
            <v>Curva cpvc, 90 graus, soldavel, 28 mm, para agua quente</v>
          </cell>
          <cell r="C8030" t="str">
            <v xml:space="preserve">un    </v>
          </cell>
          <cell r="D8030" t="str">
            <v>5,44</v>
          </cell>
        </row>
        <row r="8031">
          <cell r="A8031">
            <v>37971</v>
          </cell>
          <cell r="B8031" t="str">
            <v>Curva cpvc, 90 graus, soldavel,15 mm, para agua quente</v>
          </cell>
          <cell r="C8031" t="str">
            <v xml:space="preserve">un    </v>
          </cell>
          <cell r="D8031" t="str">
            <v>2,04</v>
          </cell>
        </row>
        <row r="8032">
          <cell r="A8032">
            <v>20094</v>
          </cell>
          <cell r="B8032" t="str">
            <v>Curva curta pvc, pb, je, 45 graus, dn 100 mm, para rede coletora esgoto (nbr 10569)</v>
          </cell>
          <cell r="C8032" t="str">
            <v xml:space="preserve">un    </v>
          </cell>
          <cell r="D8032" t="str">
            <v>14,83</v>
          </cell>
        </row>
        <row r="8033">
          <cell r="A8033">
            <v>20095</v>
          </cell>
          <cell r="B8033" t="str">
            <v>Curva curta pvc, pb, je, 90 graus, dn 100 mm, para rede coletora esgoto (nbr 10569)</v>
          </cell>
          <cell r="C8033" t="str">
            <v xml:space="preserve">un    </v>
          </cell>
          <cell r="D8033" t="str">
            <v>18,89</v>
          </cell>
        </row>
        <row r="8034">
          <cell r="A8034">
            <v>1954</v>
          </cell>
          <cell r="B8034" t="str">
            <v>Curva de pvc 45 graus, soldavel, 110 mm, para agua fria predial (nbr 5648)</v>
          </cell>
          <cell r="C8034" t="str">
            <v xml:space="preserve">un    </v>
          </cell>
          <cell r="D8034" t="str">
            <v>90,84</v>
          </cell>
        </row>
        <row r="8035">
          <cell r="A8035">
            <v>1926</v>
          </cell>
          <cell r="B8035" t="str">
            <v>Curva de pvc 45 graus, soldavel, 20 mm, para agua fria predial (nbr 5648)</v>
          </cell>
          <cell r="C8035" t="str">
            <v xml:space="preserve">un    </v>
          </cell>
          <cell r="D8035" t="str">
            <v>1,20</v>
          </cell>
        </row>
        <row r="8036">
          <cell r="A8036">
            <v>1927</v>
          </cell>
          <cell r="B8036" t="str">
            <v>Curva de pvc 45 graus, soldavel, 25 mm, para agua fria predial (nbr 5648)</v>
          </cell>
          <cell r="C8036" t="str">
            <v xml:space="preserve">un    </v>
          </cell>
          <cell r="D8036" t="str">
            <v>1,58</v>
          </cell>
        </row>
        <row r="8037">
          <cell r="A8037">
            <v>1923</v>
          </cell>
          <cell r="B8037" t="str">
            <v>Curva de pvc 45 graus, soldavel, 32 mm, para agua fria predial (nbr 5648)</v>
          </cell>
          <cell r="C8037" t="str">
            <v xml:space="preserve">un    </v>
          </cell>
          <cell r="D8037" t="str">
            <v>2,59</v>
          </cell>
        </row>
        <row r="8038">
          <cell r="A8038">
            <v>1929</v>
          </cell>
          <cell r="B8038" t="str">
            <v>Curva de pvc 45 graus, soldavel, 40 mm, para agua fria predial (nbr 5648)</v>
          </cell>
          <cell r="C8038" t="str">
            <v xml:space="preserve">un    </v>
          </cell>
          <cell r="D8038" t="str">
            <v>4,24</v>
          </cell>
        </row>
        <row r="8039">
          <cell r="A8039">
            <v>1930</v>
          </cell>
          <cell r="B8039" t="str">
            <v>Curva de pvc 45 graus, soldavel, 50 mm, para agua fria predial (nbr 5648)</v>
          </cell>
          <cell r="C8039" t="str">
            <v xml:space="preserve">un    </v>
          </cell>
          <cell r="D8039" t="str">
            <v>8,23</v>
          </cell>
        </row>
        <row r="8040">
          <cell r="A8040">
            <v>1924</v>
          </cell>
          <cell r="B8040" t="str">
            <v>Curva de pvc 45 graus, soldavel, 60 mm, para agua fria predial (nbr 5648)</v>
          </cell>
          <cell r="C8040" t="str">
            <v xml:space="preserve">un    </v>
          </cell>
          <cell r="D8040" t="str">
            <v>14,18</v>
          </cell>
        </row>
        <row r="8041">
          <cell r="A8041">
            <v>1922</v>
          </cell>
          <cell r="B8041" t="str">
            <v>Curva de pvc 45 graus, soldavel, 75 mm, para agua fria predial (nbr 5648)</v>
          </cell>
          <cell r="C8041" t="str">
            <v xml:space="preserve">un    </v>
          </cell>
          <cell r="D8041" t="str">
            <v>21,06</v>
          </cell>
        </row>
        <row r="8042">
          <cell r="A8042">
            <v>1953</v>
          </cell>
          <cell r="B8042" t="str">
            <v>Curva de pvc 45 graus, soldavel, 85 mm, para agua fria predial (nbr 5648)</v>
          </cell>
          <cell r="C8042" t="str">
            <v xml:space="preserve">un    </v>
          </cell>
          <cell r="D8042" t="str">
            <v>36,80</v>
          </cell>
        </row>
        <row r="8043">
          <cell r="A8043">
            <v>1962</v>
          </cell>
          <cell r="B8043" t="str">
            <v>Curva de pvc 90 graus, soldavel, 110 mm, para agua fria predial (nbr 5648)</v>
          </cell>
          <cell r="C8043" t="str">
            <v xml:space="preserve">un    </v>
          </cell>
          <cell r="D8043" t="str">
            <v>120,42</v>
          </cell>
        </row>
        <row r="8044">
          <cell r="A8044">
            <v>1955</v>
          </cell>
          <cell r="B8044" t="str">
            <v>Curva de pvc 90 graus, soldavel, 20 mm, para agua fria predial (nbr 5648)</v>
          </cell>
          <cell r="C8044" t="str">
            <v xml:space="preserve">un    </v>
          </cell>
          <cell r="D8044" t="str">
            <v>1,59</v>
          </cell>
        </row>
        <row r="8045">
          <cell r="A8045">
            <v>1956</v>
          </cell>
          <cell r="B8045" t="str">
            <v>Curva de pvc 90 graus, soldavel, 25 mm, para agua fria predial (nbr 5648)</v>
          </cell>
          <cell r="C8045" t="str">
            <v xml:space="preserve">un    </v>
          </cell>
          <cell r="D8045" t="str">
            <v>2,05</v>
          </cell>
        </row>
        <row r="8046">
          <cell r="A8046">
            <v>1957</v>
          </cell>
          <cell r="B8046" t="str">
            <v>Curva de pvc 90 graus, soldavel, 32 mm, para agua fria predial (nbr 5648)</v>
          </cell>
          <cell r="C8046" t="str">
            <v xml:space="preserve">un    </v>
          </cell>
          <cell r="D8046" t="str">
            <v>4,66</v>
          </cell>
        </row>
        <row r="8047">
          <cell r="A8047">
            <v>1958</v>
          </cell>
          <cell r="B8047" t="str">
            <v>Curva de pvc 90 graus, soldavel, 40 mm, para agua fria predial (nbr 5648)</v>
          </cell>
          <cell r="C8047" t="str">
            <v xml:space="preserve">un    </v>
          </cell>
          <cell r="D8047" t="str">
            <v>8,28</v>
          </cell>
        </row>
        <row r="8048">
          <cell r="A8048">
            <v>1959</v>
          </cell>
          <cell r="B8048" t="str">
            <v>Curva de pvc 90 graus, soldavel, 50 mm, para agua fria predial (nbr 5648)</v>
          </cell>
          <cell r="C8048" t="str">
            <v xml:space="preserve">un    </v>
          </cell>
          <cell r="D8048" t="str">
            <v>10,10</v>
          </cell>
        </row>
        <row r="8049">
          <cell r="A8049">
            <v>1925</v>
          </cell>
          <cell r="B8049" t="str">
            <v>Curva de pvc 90 graus, soldavel, 60 mm, para agua fria predial (nbr 5648)</v>
          </cell>
          <cell r="C8049" t="str">
            <v xml:space="preserve">un    </v>
          </cell>
          <cell r="D8049" t="str">
            <v>24,97</v>
          </cell>
        </row>
        <row r="8050">
          <cell r="A8050">
            <v>1960</v>
          </cell>
          <cell r="B8050" t="str">
            <v>Curva de pvc 90 graus, soldavel, 75 mm, para agua fria predial (nbr 5648)</v>
          </cell>
          <cell r="C8050" t="str">
            <v xml:space="preserve">un    </v>
          </cell>
          <cell r="D8050" t="str">
            <v>35,50</v>
          </cell>
        </row>
        <row r="8051">
          <cell r="A8051">
            <v>1961</v>
          </cell>
          <cell r="B8051" t="str">
            <v>Curva de pvc 90 graus, soldavel, 85 mm, para agua fria predial (nbr 5648)</v>
          </cell>
          <cell r="C8051" t="str">
            <v xml:space="preserve">un    </v>
          </cell>
          <cell r="D8051" t="str">
            <v>51,01</v>
          </cell>
        </row>
        <row r="8052">
          <cell r="A8052">
            <v>38426</v>
          </cell>
          <cell r="B8052" t="str">
            <v>Curva de pvc, 45 graus, serie r, dn 100 mm, para esgoto predial</v>
          </cell>
          <cell r="C8052" t="str">
            <v xml:space="preserve">un    </v>
          </cell>
          <cell r="D8052" t="str">
            <v>17,93</v>
          </cell>
        </row>
        <row r="8053">
          <cell r="A8053">
            <v>38423</v>
          </cell>
          <cell r="B8053" t="str">
            <v>Curva de pvc, 90 graus, serie r, dn 100 mm, para esgoto predial</v>
          </cell>
          <cell r="C8053" t="str">
            <v xml:space="preserve">un    </v>
          </cell>
          <cell r="D8053" t="str">
            <v>40,67</v>
          </cell>
        </row>
        <row r="8054">
          <cell r="A8054">
            <v>38421</v>
          </cell>
          <cell r="B8054" t="str">
            <v>Curva de pvc, 90 graus, serie r, dn 50 mm, para esgoto predial</v>
          </cell>
          <cell r="C8054" t="str">
            <v xml:space="preserve">un    </v>
          </cell>
          <cell r="D8054" t="str">
            <v>19,20</v>
          </cell>
        </row>
        <row r="8055">
          <cell r="A8055">
            <v>38422</v>
          </cell>
          <cell r="B8055" t="str">
            <v>Curva de pvc, 90 graus, serie r, dn 75 mm, para esgoto predial</v>
          </cell>
          <cell r="C8055" t="str">
            <v xml:space="preserve">un    </v>
          </cell>
          <cell r="D8055" t="str">
            <v>28,06</v>
          </cell>
        </row>
        <row r="8056">
          <cell r="A8056">
            <v>39866</v>
          </cell>
          <cell r="B8056" t="str">
            <v>Curva de transposicao bronze/latao (ref 736) sem anel de solda, bolsa x bolsa, 15 mm</v>
          </cell>
          <cell r="C8056" t="str">
            <v xml:space="preserve">un    </v>
          </cell>
          <cell r="D8056" t="str">
            <v>10,09</v>
          </cell>
        </row>
        <row r="8057">
          <cell r="A8057">
            <v>39867</v>
          </cell>
          <cell r="B8057" t="str">
            <v>Curva de transposicao bronze/latao (ref 736) sem anel de solda, bolsa x bolsa, 22 mm</v>
          </cell>
          <cell r="C8057" t="str">
            <v xml:space="preserve">un    </v>
          </cell>
          <cell r="D8057" t="str">
            <v>22,44</v>
          </cell>
        </row>
        <row r="8058">
          <cell r="A8058">
            <v>39868</v>
          </cell>
          <cell r="B8058" t="str">
            <v>Curva de transposicao bronze/latao (ref 736) sem anel de solda, bolsa x bolsa, 28 mm</v>
          </cell>
          <cell r="C8058" t="str">
            <v xml:space="preserve">un    </v>
          </cell>
          <cell r="D8058" t="str">
            <v>40,44</v>
          </cell>
        </row>
        <row r="8059">
          <cell r="A8059">
            <v>37999</v>
          </cell>
          <cell r="B8059" t="str">
            <v>Curva de transposicao, cpvc, soldavel, 15 mm</v>
          </cell>
          <cell r="C8059" t="str">
            <v xml:space="preserve">un    </v>
          </cell>
          <cell r="D8059" t="str">
            <v>3,26</v>
          </cell>
        </row>
        <row r="8060">
          <cell r="A8060">
            <v>38000</v>
          </cell>
          <cell r="B8060" t="str">
            <v>Curva de transposicao, cpvc, soldavel, 22 mm</v>
          </cell>
          <cell r="C8060" t="str">
            <v xml:space="preserve">un    </v>
          </cell>
          <cell r="D8060" t="str">
            <v>4,31</v>
          </cell>
        </row>
        <row r="8061">
          <cell r="A8061">
            <v>38129</v>
          </cell>
          <cell r="B8061" t="str">
            <v>Curva de transposicao, pvc soldavel, 20 mm, para agua fria predial</v>
          </cell>
          <cell r="C8061" t="str">
            <v xml:space="preserve">un    </v>
          </cell>
          <cell r="D8061" t="str">
            <v>2,76</v>
          </cell>
        </row>
        <row r="8062">
          <cell r="A8062">
            <v>38025</v>
          </cell>
          <cell r="B8062" t="str">
            <v>Curva de transposicao, pvc, soldavel, 25 mm, para agua fria predial</v>
          </cell>
          <cell r="C8062" t="str">
            <v xml:space="preserve">un    </v>
          </cell>
          <cell r="D8062" t="str">
            <v>4,61</v>
          </cell>
        </row>
        <row r="8063">
          <cell r="A8063">
            <v>38026</v>
          </cell>
          <cell r="B8063" t="str">
            <v>Curva de transposicao, pvc, soldavel, 32 mm, para agua fria predial</v>
          </cell>
          <cell r="C8063" t="str">
            <v xml:space="preserve">un    </v>
          </cell>
          <cell r="D8063" t="str">
            <v>12,34</v>
          </cell>
        </row>
        <row r="8064">
          <cell r="A8064">
            <v>1858</v>
          </cell>
          <cell r="B8064" t="str">
            <v>Curva longa pvc, pb, je, 45 graus, dn 100 mm, para rede coletora esgoto (nbr 10569)</v>
          </cell>
          <cell r="C8064" t="str">
            <v xml:space="preserve">un    </v>
          </cell>
          <cell r="D8064" t="str">
            <v>20,77</v>
          </cell>
        </row>
        <row r="8065">
          <cell r="A8065">
            <v>1844</v>
          </cell>
          <cell r="B8065" t="str">
            <v>Curva longa pvc, pb, je, 45 graus, dn 150 mm, para rede coletora esgoto (nbr 10569)</v>
          </cell>
          <cell r="C8065" t="str">
            <v xml:space="preserve">un    </v>
          </cell>
          <cell r="D8065" t="str">
            <v>76,58</v>
          </cell>
        </row>
        <row r="8066">
          <cell r="A8066">
            <v>1863</v>
          </cell>
          <cell r="B8066" t="str">
            <v>Curva longa pvc, pb, je, 90 graus, dn 100 mm, para rede coletora esgoto (nbr 10569)</v>
          </cell>
          <cell r="C8066" t="str">
            <v xml:space="preserve">un    </v>
          </cell>
          <cell r="D8066" t="str">
            <v>30,14</v>
          </cell>
        </row>
        <row r="8067">
          <cell r="A8067">
            <v>1865</v>
          </cell>
          <cell r="B8067" t="str">
            <v>Curva longa pvc, pb, je, 90 graus, dn 150 mm, para rede coletora esgoto (nbr 10569)</v>
          </cell>
          <cell r="C8067" t="str">
            <v xml:space="preserve">un    </v>
          </cell>
          <cell r="D8067" t="str">
            <v>109,97</v>
          </cell>
        </row>
        <row r="8068">
          <cell r="A8068">
            <v>36355</v>
          </cell>
          <cell r="B8068" t="str">
            <v>Curva ppr 90 graus, dn 20 mm, para agua quente predial</v>
          </cell>
          <cell r="C8068" t="str">
            <v xml:space="preserve">un    </v>
          </cell>
          <cell r="D8068" t="str">
            <v>4,04</v>
          </cell>
        </row>
        <row r="8069">
          <cell r="A8069">
            <v>36356</v>
          </cell>
          <cell r="B8069" t="str">
            <v>Curva ppr 90 graus, dn 25 mm, para agua quente predial</v>
          </cell>
          <cell r="C8069" t="str">
            <v xml:space="preserve">un    </v>
          </cell>
          <cell r="D8069" t="str">
            <v>6,80</v>
          </cell>
        </row>
        <row r="8070">
          <cell r="A8070">
            <v>1932</v>
          </cell>
          <cell r="B8070" t="str">
            <v>Curva pvc curta 90 g, dn 50 mm, para esgoto predial</v>
          </cell>
          <cell r="C8070" t="str">
            <v xml:space="preserve">un    </v>
          </cell>
          <cell r="D8070" t="str">
            <v>6,93</v>
          </cell>
        </row>
        <row r="8071">
          <cell r="A8071">
            <v>1933</v>
          </cell>
          <cell r="B8071" t="str">
            <v>Curva pvc curta 90 graus, dn 40 mm, para esgoto predial</v>
          </cell>
          <cell r="C8071" t="str">
            <v xml:space="preserve">un    </v>
          </cell>
          <cell r="D8071" t="str">
            <v>3,05</v>
          </cell>
        </row>
        <row r="8072">
          <cell r="A8072">
            <v>1951</v>
          </cell>
          <cell r="B8072" t="str">
            <v>Curva pvc curta 90 graus, dn 75 mm, para esgoto predial</v>
          </cell>
          <cell r="C8072" t="str">
            <v xml:space="preserve">un    </v>
          </cell>
          <cell r="D8072" t="str">
            <v>13,55</v>
          </cell>
        </row>
        <row r="8073">
          <cell r="A8073">
            <v>1966</v>
          </cell>
          <cell r="B8073" t="str">
            <v>Curva pvc curta 90 graus, 100 mm, para esgoto predial</v>
          </cell>
          <cell r="C8073" t="str">
            <v xml:space="preserve">un    </v>
          </cell>
          <cell r="D8073" t="str">
            <v>15,59</v>
          </cell>
        </row>
        <row r="8074">
          <cell r="A8074">
            <v>1952</v>
          </cell>
          <cell r="B8074" t="str">
            <v>Curva pvc leve, 90 graus, com ponta e bolsa lisa, dn 150 mm</v>
          </cell>
          <cell r="C8074" t="str">
            <v xml:space="preserve">un    </v>
          </cell>
          <cell r="D8074" t="str">
            <v>58,56</v>
          </cell>
        </row>
        <row r="8075">
          <cell r="A8075">
            <v>20104</v>
          </cell>
          <cell r="B8075" t="str">
            <v>Curva pvc leve, 90 graus, com ponta e bolsa lisa, dn 250 mm</v>
          </cell>
          <cell r="C8075" t="str">
            <v xml:space="preserve">un    </v>
          </cell>
          <cell r="D8075" t="str">
            <v>432,68</v>
          </cell>
        </row>
        <row r="8076">
          <cell r="A8076">
            <v>20105</v>
          </cell>
          <cell r="B8076" t="str">
            <v>Curva pvc leve, 90 graus, com ponta e bolsa lisa, dn 300 mm</v>
          </cell>
          <cell r="C8076" t="str">
            <v xml:space="preserve">un    </v>
          </cell>
          <cell r="D8076" t="str">
            <v>673,94</v>
          </cell>
        </row>
        <row r="8077">
          <cell r="A8077">
            <v>1965</v>
          </cell>
          <cell r="B8077" t="str">
            <v>Curva pvc longa 45 graus, 100 mm, para esgoto predial</v>
          </cell>
          <cell r="C8077" t="str">
            <v xml:space="preserve">un    </v>
          </cell>
          <cell r="D8077" t="str">
            <v>31,61</v>
          </cell>
        </row>
        <row r="8078">
          <cell r="A8078">
            <v>10765</v>
          </cell>
          <cell r="B8078" t="str">
            <v>Curva pvc longa 45g, dn 50 mm, para esgoto predial</v>
          </cell>
          <cell r="C8078" t="str">
            <v xml:space="preserve">un    </v>
          </cell>
          <cell r="D8078" t="str">
            <v>7,99</v>
          </cell>
        </row>
        <row r="8079">
          <cell r="A8079">
            <v>10767</v>
          </cell>
          <cell r="B8079" t="str">
            <v>Curva pvc longa 45g, dn 75 mm, para esgoto predial</v>
          </cell>
          <cell r="C8079" t="str">
            <v xml:space="preserve">un    </v>
          </cell>
          <cell r="D8079" t="str">
            <v>26,18</v>
          </cell>
        </row>
        <row r="8080">
          <cell r="A8080">
            <v>1970</v>
          </cell>
          <cell r="B8080" t="str">
            <v>Curva pvc longa 90 graus, 100 mm, para esgoto predial</v>
          </cell>
          <cell r="C8080" t="str">
            <v xml:space="preserve">un    </v>
          </cell>
          <cell r="D8080" t="str">
            <v>32,81</v>
          </cell>
        </row>
        <row r="8081">
          <cell r="A8081">
            <v>1967</v>
          </cell>
          <cell r="B8081" t="str">
            <v>Curva pvc longa 90 graus, 40 mm, para esgoto predial</v>
          </cell>
          <cell r="C8081" t="str">
            <v xml:space="preserve">un    </v>
          </cell>
          <cell r="D8081" t="str">
            <v>3,65</v>
          </cell>
        </row>
        <row r="8082">
          <cell r="A8082">
            <v>1968</v>
          </cell>
          <cell r="B8082" t="str">
            <v>Curva pvc longa 90 graus, 50 mm, para esgoto predial</v>
          </cell>
          <cell r="C8082" t="str">
            <v xml:space="preserve">un    </v>
          </cell>
          <cell r="D8082" t="str">
            <v>7,65</v>
          </cell>
        </row>
        <row r="8083">
          <cell r="A8083">
            <v>1969</v>
          </cell>
          <cell r="B8083" t="str">
            <v>Curva pvc longa 90 graus, 75 mm, para esgoto predial</v>
          </cell>
          <cell r="C8083" t="str">
            <v xml:space="preserve">un    </v>
          </cell>
          <cell r="D8083" t="str">
            <v>22,50</v>
          </cell>
        </row>
        <row r="8084">
          <cell r="A8084">
            <v>1839</v>
          </cell>
          <cell r="B8084" t="str">
            <v>Curva pvc pba, je, pb, 22 graus, dn 100 / de 110 mm, para rede agua (nbr 10351)</v>
          </cell>
          <cell r="C8084" t="str">
            <v xml:space="preserve">un    </v>
          </cell>
          <cell r="D8084" t="str">
            <v>99,82</v>
          </cell>
        </row>
        <row r="8085">
          <cell r="A8085">
            <v>1835</v>
          </cell>
          <cell r="B8085" t="str">
            <v>Curva pvc pba, je, pb, 22 graus, dn 50 / de 60 mm, para rede agua (nbr 10351)</v>
          </cell>
          <cell r="C8085" t="str">
            <v xml:space="preserve">un    </v>
          </cell>
          <cell r="D8085" t="str">
            <v>21,22</v>
          </cell>
        </row>
        <row r="8086">
          <cell r="A8086">
            <v>1823</v>
          </cell>
          <cell r="B8086" t="str">
            <v>Curva pvc pba, je, pb, 22 graus, dn 75 / de 85 mm, para rede agua (nbr 10351)</v>
          </cell>
          <cell r="C8086" t="str">
            <v xml:space="preserve">un    </v>
          </cell>
          <cell r="D8086" t="str">
            <v>41,03</v>
          </cell>
        </row>
        <row r="8087">
          <cell r="A8087">
            <v>1827</v>
          </cell>
          <cell r="B8087" t="str">
            <v>Curva pvc pba, je, pb, 45 graus, dn 100 / de 110 mm, para rede agua (nbr 10351)</v>
          </cell>
          <cell r="C8087" t="str">
            <v xml:space="preserve">un    </v>
          </cell>
          <cell r="D8087" t="str">
            <v>98,85</v>
          </cell>
        </row>
        <row r="8088">
          <cell r="A8088">
            <v>1831</v>
          </cell>
          <cell r="B8088" t="str">
            <v>Curva pvc pba, je, pb, 45 graus, dn 50 / de 60 mm, para rede agua (nbr 10351)</v>
          </cell>
          <cell r="C8088" t="str">
            <v xml:space="preserve">un    </v>
          </cell>
          <cell r="D8088" t="str">
            <v>21,58</v>
          </cell>
        </row>
        <row r="8089">
          <cell r="A8089">
            <v>1825</v>
          </cell>
          <cell r="B8089" t="str">
            <v>Curva pvc pba, je, pb, 45 graus, dn 75 / de 85 mm, para rede agua (nbr 10351)</v>
          </cell>
          <cell r="C8089" t="str">
            <v xml:space="preserve">un    </v>
          </cell>
          <cell r="D8089" t="str">
            <v>53,26</v>
          </cell>
        </row>
        <row r="8090">
          <cell r="A8090">
            <v>1828</v>
          </cell>
          <cell r="B8090" t="str">
            <v>Curva pvc pba, je, pb, 90 graus, dn 100 / de 110 mm, para rede agua (nbr 10351)</v>
          </cell>
          <cell r="C8090" t="str">
            <v xml:space="preserve">un    </v>
          </cell>
          <cell r="D8090" t="str">
            <v>120,63</v>
          </cell>
        </row>
        <row r="8091">
          <cell r="A8091">
            <v>1845</v>
          </cell>
          <cell r="B8091" t="str">
            <v>Curva pvc pba, je, pb, 90 graus, dn 50 / de 60 mm, para rede agua (nbr 10351)</v>
          </cell>
          <cell r="C8091" t="str">
            <v xml:space="preserve">un    </v>
          </cell>
          <cell r="D8091" t="str">
            <v>27,04</v>
          </cell>
        </row>
        <row r="8092">
          <cell r="A8092">
            <v>1824</v>
          </cell>
          <cell r="B8092" t="str">
            <v>Curva pvc pba, je, pb, 90 graus, dn 75 / de 85 mm, para rede agua (nbr 10351)</v>
          </cell>
          <cell r="C8092" t="str">
            <v xml:space="preserve">un    </v>
          </cell>
          <cell r="D8092" t="str">
            <v>63,84</v>
          </cell>
        </row>
        <row r="8093">
          <cell r="A8093">
            <v>1941</v>
          </cell>
          <cell r="B8093" t="str">
            <v>Curva pvc 90 graus, roscavel, 1 1/2",  agua fria predial</v>
          </cell>
          <cell r="C8093" t="str">
            <v xml:space="preserve">un    </v>
          </cell>
          <cell r="D8093" t="str">
            <v>17,79</v>
          </cell>
        </row>
        <row r="8094">
          <cell r="A8094">
            <v>1940</v>
          </cell>
          <cell r="B8094" t="str">
            <v>Curva pvc 90 graus, roscavel, 1 1/4",  agua fria predial</v>
          </cell>
          <cell r="C8094" t="str">
            <v xml:space="preserve">un    </v>
          </cell>
          <cell r="D8094" t="str">
            <v>13,45</v>
          </cell>
        </row>
        <row r="8095">
          <cell r="A8095">
            <v>1937</v>
          </cell>
          <cell r="B8095" t="str">
            <v>Curva pvc 90 graus, roscavel, 1/2",  agua fria predial</v>
          </cell>
          <cell r="C8095" t="str">
            <v xml:space="preserve">un    </v>
          </cell>
          <cell r="D8095" t="str">
            <v>2,79</v>
          </cell>
        </row>
        <row r="8096">
          <cell r="A8096">
            <v>1939</v>
          </cell>
          <cell r="B8096" t="str">
            <v>Curva pvc 90 graus, roscavel, 1",  agua fria predial</v>
          </cell>
          <cell r="C8096" t="str">
            <v xml:space="preserve">un    </v>
          </cell>
          <cell r="D8096" t="str">
            <v>5,53</v>
          </cell>
        </row>
        <row r="8097">
          <cell r="A8097">
            <v>1942</v>
          </cell>
          <cell r="B8097" t="str">
            <v>Curva pvc 90 graus, roscavel, 2",  agua fria predial</v>
          </cell>
          <cell r="C8097" t="str">
            <v xml:space="preserve">un    </v>
          </cell>
          <cell r="D8097" t="str">
            <v>25,39</v>
          </cell>
        </row>
        <row r="8098">
          <cell r="A8098">
            <v>1938</v>
          </cell>
          <cell r="B8098" t="str">
            <v>Curva pvc 90 graus, roscavel, 3/4",  agua fria predial</v>
          </cell>
          <cell r="C8098" t="str">
            <v xml:space="preserve">un    </v>
          </cell>
          <cell r="D8098" t="str">
            <v>3,53</v>
          </cell>
        </row>
        <row r="8099">
          <cell r="A8099">
            <v>42692</v>
          </cell>
          <cell r="B8099" t="str">
            <v>Curva pvc, bb, je, 45 graus, dn 200 mm, para tubo corrugado e/ou liso, rede coletora esgoto (nbr 10569)</v>
          </cell>
          <cell r="C8099" t="str">
            <v xml:space="preserve">un    </v>
          </cell>
          <cell r="D8099" t="str">
            <v>243,99</v>
          </cell>
        </row>
        <row r="8100">
          <cell r="A8100">
            <v>42693</v>
          </cell>
          <cell r="B8100" t="str">
            <v>Curva pvc, bb, je, 45 graus, dn 250 mm, para tubo corrugado e/ou liso, rede coletora esgoto (nbr 10569)</v>
          </cell>
          <cell r="C8100" t="str">
            <v xml:space="preserve">un    </v>
          </cell>
          <cell r="D8100" t="str">
            <v>401,35</v>
          </cell>
        </row>
        <row r="8101">
          <cell r="A8101">
            <v>42695</v>
          </cell>
          <cell r="B8101" t="str">
            <v>Curva pvc, bb, je, 90 graus, dn 200 mm, para tubo corrugado e/ou liso, rede coletora esgoto (nbr 10569)</v>
          </cell>
          <cell r="C8101" t="str">
            <v xml:space="preserve">un    </v>
          </cell>
          <cell r="D8101" t="str">
            <v>305,16</v>
          </cell>
        </row>
        <row r="8102">
          <cell r="A8102">
            <v>42694</v>
          </cell>
          <cell r="B8102" t="str">
            <v>Curva pvc, bb, je, 90 graus, dn 250 mm, para tubo corrugado e/ou liso, rede coletora esgoto (nbr 10569)</v>
          </cell>
          <cell r="C8102" t="str">
            <v xml:space="preserve">un    </v>
          </cell>
          <cell r="D8102" t="str">
            <v>451,15</v>
          </cell>
        </row>
        <row r="8103">
          <cell r="A8103">
            <v>20097</v>
          </cell>
          <cell r="B8103" t="str">
            <v>Curva pvc, serie r, 87.30 Graus, curta, 100 mm, para esgoto predial (para pe-de-coluna)</v>
          </cell>
          <cell r="C8103" t="str">
            <v xml:space="preserve">un    </v>
          </cell>
          <cell r="D8103" t="str">
            <v>30,99</v>
          </cell>
        </row>
        <row r="8104">
          <cell r="A8104">
            <v>20098</v>
          </cell>
          <cell r="B8104" t="str">
            <v>Curva pvc, serie r, 87.30 Graus, curta, 150 mm, para esgoto predial (para pe-de-coluna)</v>
          </cell>
          <cell r="C8104" t="str">
            <v xml:space="preserve">un    </v>
          </cell>
          <cell r="D8104" t="str">
            <v>104,51</v>
          </cell>
        </row>
        <row r="8105">
          <cell r="A8105">
            <v>20096</v>
          </cell>
          <cell r="B8105" t="str">
            <v>Curva pvc, serie r, 87.30 Graus, curta, 75 mm, para esgoto predial (para pe-de-coluna)</v>
          </cell>
          <cell r="C8105" t="str">
            <v xml:space="preserve">un    </v>
          </cell>
          <cell r="D8105" t="str">
            <v>20,28</v>
          </cell>
        </row>
        <row r="8106">
          <cell r="A8106">
            <v>1964</v>
          </cell>
          <cell r="B8106" t="str">
            <v>Curva pvc, 45 graus, curta, pb, dn 100 mm, para esgoto predial</v>
          </cell>
          <cell r="C8106" t="str">
            <v xml:space="preserve">un    </v>
          </cell>
          <cell r="D8106" t="str">
            <v>18,74</v>
          </cell>
        </row>
        <row r="8107">
          <cell r="A8107">
            <v>1880</v>
          </cell>
          <cell r="B8107" t="str">
            <v>Curva 135 graus, de pvc rigido roscavel, de 1", para eletroduto</v>
          </cell>
          <cell r="C8107" t="str">
            <v xml:space="preserve">un    </v>
          </cell>
          <cell r="D8107" t="str">
            <v>2,14</v>
          </cell>
        </row>
        <row r="8108">
          <cell r="A8108">
            <v>39274</v>
          </cell>
          <cell r="B8108" t="str">
            <v>Curva 135 graus, de pvc rigido roscavel, de 3/4", para eletroduto</v>
          </cell>
          <cell r="C8108" t="str">
            <v xml:space="preserve">un    </v>
          </cell>
          <cell r="D8108" t="str">
            <v>1,66</v>
          </cell>
        </row>
        <row r="8109">
          <cell r="A8109">
            <v>2628</v>
          </cell>
          <cell r="B8109" t="str">
            <v>Curva 135 graus, para eletroduto, em aco galvanizado eletrolitico, diametro de 100 mm (4")</v>
          </cell>
          <cell r="C8109" t="str">
            <v xml:space="preserve">un    </v>
          </cell>
          <cell r="D8109" t="str">
            <v>173,48</v>
          </cell>
        </row>
        <row r="8110">
          <cell r="A8110">
            <v>2622</v>
          </cell>
          <cell r="B8110" t="str">
            <v>Curva 135 graus, para eletroduto, em aco galvanizado eletrolitico, diametro de 15 mm (1/2")</v>
          </cell>
          <cell r="C8110" t="str">
            <v xml:space="preserve">un    </v>
          </cell>
          <cell r="D8110" t="str">
            <v>4,12</v>
          </cell>
        </row>
        <row r="8111">
          <cell r="A8111">
            <v>2623</v>
          </cell>
          <cell r="B8111" t="str">
            <v>Curva 135 graus, para eletroduto, em aco galvanizado eletrolitico, diametro de 20 mm (3/4")</v>
          </cell>
          <cell r="C8111" t="str">
            <v xml:space="preserve">un    </v>
          </cell>
          <cell r="D8111" t="str">
            <v>4,96</v>
          </cell>
        </row>
        <row r="8112">
          <cell r="A8112">
            <v>2624</v>
          </cell>
          <cell r="B8112" t="str">
            <v>Curva 135 graus, para eletroduto, em aco galvanizado eletrolitico, diametro de 25 mm (1")</v>
          </cell>
          <cell r="C8112" t="str">
            <v xml:space="preserve">un    </v>
          </cell>
          <cell r="D8112" t="str">
            <v>7,88</v>
          </cell>
        </row>
        <row r="8113">
          <cell r="A8113">
            <v>2625</v>
          </cell>
          <cell r="B8113" t="str">
            <v>Curva 135 graus, para eletroduto, em aco galvanizado eletrolitico, diametro de 32 mm (1 1/4")</v>
          </cell>
          <cell r="C8113" t="str">
            <v xml:space="preserve">un    </v>
          </cell>
          <cell r="D8113" t="str">
            <v>16,64</v>
          </cell>
        </row>
        <row r="8114">
          <cell r="A8114">
            <v>2626</v>
          </cell>
          <cell r="B8114" t="str">
            <v>Curva 135 graus, para eletroduto, em aco galvanizado eletrolitico, diametro de 40 mm (1 1/2")</v>
          </cell>
          <cell r="C8114" t="str">
            <v xml:space="preserve">un    </v>
          </cell>
          <cell r="D8114" t="str">
            <v>24,39</v>
          </cell>
        </row>
        <row r="8115">
          <cell r="A8115">
            <v>2630</v>
          </cell>
          <cell r="B8115" t="str">
            <v>Curva 135 graus, para eletroduto, em aco galvanizado eletrolitico, diametro de 50 mm (2")</v>
          </cell>
          <cell r="C8115" t="str">
            <v xml:space="preserve">un    </v>
          </cell>
          <cell r="D8115" t="str">
            <v>37,09</v>
          </cell>
        </row>
        <row r="8116">
          <cell r="A8116">
            <v>2627</v>
          </cell>
          <cell r="B8116" t="str">
            <v>Curva 135 graus, para eletroduto, em aco galvanizado eletrolitico, diametro de 65 mm (2 1/2")</v>
          </cell>
          <cell r="C8116" t="str">
            <v xml:space="preserve">un    </v>
          </cell>
          <cell r="D8116" t="str">
            <v>65,34</v>
          </cell>
        </row>
        <row r="8117">
          <cell r="A8117">
            <v>2629</v>
          </cell>
          <cell r="B8117" t="str">
            <v>Curva 135 graus, para eletroduto, em aco galvanizado eletrolitico, diametro de 80 mm (3")</v>
          </cell>
          <cell r="C8117" t="str">
            <v xml:space="preserve">un    </v>
          </cell>
          <cell r="D8117" t="str">
            <v>88,38</v>
          </cell>
        </row>
        <row r="8118">
          <cell r="A8118">
            <v>12033</v>
          </cell>
          <cell r="B8118" t="str">
            <v>Curva 180 graus, de pvc rigido roscavel, de 1 1/2", para eletroduto</v>
          </cell>
          <cell r="C8118" t="str">
            <v xml:space="preserve">un    </v>
          </cell>
          <cell r="D8118" t="str">
            <v>6,83</v>
          </cell>
        </row>
        <row r="8119">
          <cell r="A8119">
            <v>40408</v>
          </cell>
          <cell r="B8119" t="str">
            <v>Curva 180 graus, de pvc rigido roscavel, de 1 1/4", para eletroduto</v>
          </cell>
          <cell r="C8119" t="str">
            <v xml:space="preserve">un    </v>
          </cell>
          <cell r="D8119" t="str">
            <v>4,48</v>
          </cell>
        </row>
        <row r="8120">
          <cell r="A8120">
            <v>40409</v>
          </cell>
          <cell r="B8120" t="str">
            <v>Curva 180 graus, de pvc rigido roscavel, de 1/2", para eletroduto</v>
          </cell>
          <cell r="C8120" t="str">
            <v xml:space="preserve">un    </v>
          </cell>
          <cell r="D8120" t="str">
            <v>1,58</v>
          </cell>
        </row>
        <row r="8121">
          <cell r="A8121">
            <v>39276</v>
          </cell>
          <cell r="B8121" t="str">
            <v>Curva 180 graus, de pvc rigido roscavel, de 1", para eletroduto</v>
          </cell>
          <cell r="C8121" t="str">
            <v xml:space="preserve">un    </v>
          </cell>
          <cell r="D8121" t="str">
            <v>4,04</v>
          </cell>
        </row>
        <row r="8122">
          <cell r="A8122">
            <v>39277</v>
          </cell>
          <cell r="B8122" t="str">
            <v>Curva 180 graus, de pvc rigido roscavel, de 2", para eletroduto</v>
          </cell>
          <cell r="C8122" t="str">
            <v xml:space="preserve">un    </v>
          </cell>
          <cell r="D8122" t="str">
            <v>10,91</v>
          </cell>
        </row>
        <row r="8123">
          <cell r="A8123">
            <v>12034</v>
          </cell>
          <cell r="B8123" t="str">
            <v>Curva 180 graus, de pvc rigido roscavel, de 3/4", para eletroduto</v>
          </cell>
          <cell r="C8123" t="str">
            <v xml:space="preserve">un    </v>
          </cell>
          <cell r="D8123" t="str">
            <v>3,09</v>
          </cell>
        </row>
        <row r="8124">
          <cell r="A8124">
            <v>39879</v>
          </cell>
          <cell r="B8124" t="str">
            <v>Curva 45 graus de cobre (ref 606) sem anel de solda, bolsa x bolsa, 15 mm</v>
          </cell>
          <cell r="C8124" t="str">
            <v xml:space="preserve">un    </v>
          </cell>
          <cell r="D8124" t="str">
            <v>2,83</v>
          </cell>
        </row>
        <row r="8125">
          <cell r="A8125">
            <v>39880</v>
          </cell>
          <cell r="B8125" t="str">
            <v>Curva 45 graus de cobre (ref 606) sem anel de solda, bolsa x bolsa, 22 mm</v>
          </cell>
          <cell r="C8125" t="str">
            <v xml:space="preserve">un    </v>
          </cell>
          <cell r="D8125" t="str">
            <v>6,28</v>
          </cell>
        </row>
        <row r="8126">
          <cell r="A8126">
            <v>39881</v>
          </cell>
          <cell r="B8126" t="str">
            <v>Curva 45 graus de cobre (ref 606) sem anel de solda, bolsa x bolsa, 28 mm</v>
          </cell>
          <cell r="C8126" t="str">
            <v xml:space="preserve">un    </v>
          </cell>
          <cell r="D8126" t="str">
            <v>10,09</v>
          </cell>
        </row>
        <row r="8127">
          <cell r="A8127">
            <v>39882</v>
          </cell>
          <cell r="B8127" t="str">
            <v>Curva 45 graus de cobre (ref 606) sem anel de solda, bolsa x bolsa, 35 mm</v>
          </cell>
          <cell r="C8127" t="str">
            <v xml:space="preserve">un    </v>
          </cell>
          <cell r="D8127" t="str">
            <v>26,57</v>
          </cell>
        </row>
        <row r="8128">
          <cell r="A8128">
            <v>39883</v>
          </cell>
          <cell r="B8128" t="str">
            <v>Curva 45 graus de cobre (ref 606) sem anel de solda, bolsa x bolsa, 42 mm</v>
          </cell>
          <cell r="C8128" t="str">
            <v xml:space="preserve">un    </v>
          </cell>
          <cell r="D8128" t="str">
            <v>42,43</v>
          </cell>
        </row>
        <row r="8129">
          <cell r="A8129">
            <v>39884</v>
          </cell>
          <cell r="B8129" t="str">
            <v>Curva 45 graus de cobre (ref 606) sem anel de solda, bolsa x bolsa, 54 mm</v>
          </cell>
          <cell r="C8129" t="str">
            <v xml:space="preserve">un    </v>
          </cell>
          <cell r="D8129" t="str">
            <v>63,02</v>
          </cell>
        </row>
        <row r="8130">
          <cell r="A8130">
            <v>39885</v>
          </cell>
          <cell r="B8130" t="str">
            <v>Curva 45 graus de cobre (ref 606) sem anel de solda, bolsa x bolsa, 66 mm</v>
          </cell>
          <cell r="C8130" t="str">
            <v xml:space="preserve">un    </v>
          </cell>
          <cell r="D8130" t="str">
            <v>149,78</v>
          </cell>
        </row>
        <row r="8131">
          <cell r="A8131">
            <v>1777</v>
          </cell>
          <cell r="B8131" t="str">
            <v>Curva 45 graus de ferro galvanizado, com rosca bsp femea, de 1 1/2"</v>
          </cell>
          <cell r="C8131" t="str">
            <v xml:space="preserve">un    </v>
          </cell>
          <cell r="D8131" t="str">
            <v>50,41</v>
          </cell>
        </row>
        <row r="8132">
          <cell r="A8132">
            <v>1819</v>
          </cell>
          <cell r="B8132" t="str">
            <v>Curva 45 graus de ferro galvanizado, com rosca bsp femea, de 1 1/4"</v>
          </cell>
          <cell r="C8132" t="str">
            <v xml:space="preserve">un    </v>
          </cell>
          <cell r="D8132" t="str">
            <v>36,67</v>
          </cell>
        </row>
        <row r="8133">
          <cell r="A8133">
            <v>1775</v>
          </cell>
          <cell r="B8133" t="str">
            <v>Curva 45 graus de ferro galvanizado, com rosca bsp femea, de 1/2"</v>
          </cell>
          <cell r="C8133" t="str">
            <v xml:space="preserve">un    </v>
          </cell>
          <cell r="D8133" t="str">
            <v>10,97</v>
          </cell>
        </row>
        <row r="8134">
          <cell r="A8134">
            <v>1776</v>
          </cell>
          <cell r="B8134" t="str">
            <v>Curva 45 graus de ferro galvanizado, com rosca bsp femea, de 1"</v>
          </cell>
          <cell r="C8134" t="str">
            <v xml:space="preserve">un    </v>
          </cell>
          <cell r="D8134" t="str">
            <v>29,84</v>
          </cell>
        </row>
        <row r="8135">
          <cell r="A8135">
            <v>1778</v>
          </cell>
          <cell r="B8135" t="str">
            <v>Curva 45 graus de ferro galvanizado, com rosca bsp femea, de 2 1/2"</v>
          </cell>
          <cell r="C8135" t="str">
            <v xml:space="preserve">un    </v>
          </cell>
          <cell r="D8135" t="str">
            <v>122,02</v>
          </cell>
        </row>
        <row r="8136">
          <cell r="A8136">
            <v>1818</v>
          </cell>
          <cell r="B8136" t="str">
            <v>Curva 45 graus de ferro galvanizado, com rosca bsp femea, de 2"</v>
          </cell>
          <cell r="C8136" t="str">
            <v xml:space="preserve">un    </v>
          </cell>
          <cell r="D8136" t="str">
            <v>80,99</v>
          </cell>
        </row>
        <row r="8137">
          <cell r="A8137">
            <v>1820</v>
          </cell>
          <cell r="B8137" t="str">
            <v>Curva 45 graus de ferro galvanizado, com rosca bsp femea, de 3/4"</v>
          </cell>
          <cell r="C8137" t="str">
            <v xml:space="preserve">un    </v>
          </cell>
          <cell r="D8137" t="str">
            <v>15,84</v>
          </cell>
        </row>
        <row r="8138">
          <cell r="A8138">
            <v>1779</v>
          </cell>
          <cell r="B8138" t="str">
            <v>Curva 45 graus de ferro galvanizado, com rosca bsp femea, de 3"</v>
          </cell>
          <cell r="C8138" t="str">
            <v xml:space="preserve">un    </v>
          </cell>
          <cell r="D8138" t="str">
            <v>177,46</v>
          </cell>
        </row>
        <row r="8139">
          <cell r="A8139">
            <v>1780</v>
          </cell>
          <cell r="B8139" t="str">
            <v>Curva 45 graus de ferro galvanizado, com rosca bsp femea, de 4"</v>
          </cell>
          <cell r="C8139" t="str">
            <v xml:space="preserve">un    </v>
          </cell>
          <cell r="D8139" t="str">
            <v>365,84</v>
          </cell>
        </row>
        <row r="8140">
          <cell r="A8140">
            <v>1783</v>
          </cell>
          <cell r="B8140" t="str">
            <v>Curva 45 graus de ferro galvanizado, com rosca bsp macho/femea, de 1 1/2"</v>
          </cell>
          <cell r="C8140" t="str">
            <v xml:space="preserve">un    </v>
          </cell>
          <cell r="D8140" t="str">
            <v>38,68</v>
          </cell>
        </row>
        <row r="8141">
          <cell r="A8141">
            <v>1782</v>
          </cell>
          <cell r="B8141" t="str">
            <v>Curva 45 graus de ferro galvanizado, com rosca bsp macho/femea, de 1 1/4"</v>
          </cell>
          <cell r="C8141" t="str">
            <v xml:space="preserve">un    </v>
          </cell>
          <cell r="D8141" t="str">
            <v>30,58</v>
          </cell>
        </row>
        <row r="8142">
          <cell r="A8142">
            <v>1817</v>
          </cell>
          <cell r="B8142" t="str">
            <v>Curva 45 graus de ferro galvanizado, com rosca bsp macho/femea, de 1/2"</v>
          </cell>
          <cell r="C8142" t="str">
            <v xml:space="preserve">un    </v>
          </cell>
          <cell r="D8142" t="str">
            <v>9,11</v>
          </cell>
        </row>
        <row r="8143">
          <cell r="A8143">
            <v>1781</v>
          </cell>
          <cell r="B8143" t="str">
            <v>Curva 45 graus de ferro galvanizado, com rosca bsp macho/femea, de 1"</v>
          </cell>
          <cell r="C8143" t="str">
            <v xml:space="preserve">un    </v>
          </cell>
          <cell r="D8143" t="str">
            <v>19,92</v>
          </cell>
        </row>
        <row r="8144">
          <cell r="A8144">
            <v>1784</v>
          </cell>
          <cell r="B8144" t="str">
            <v>Curva 45 graus de ferro galvanizado, com rosca bsp macho/femea, de 2 1/2"</v>
          </cell>
          <cell r="C8144" t="str">
            <v xml:space="preserve">un    </v>
          </cell>
          <cell r="D8144" t="str">
            <v>109,22</v>
          </cell>
        </row>
        <row r="8145">
          <cell r="A8145">
            <v>1810</v>
          </cell>
          <cell r="B8145" t="str">
            <v>Curva 45 graus de ferro galvanizado, com rosca bsp macho/femea, de 2"</v>
          </cell>
          <cell r="C8145" t="str">
            <v xml:space="preserve">un    </v>
          </cell>
          <cell r="D8145" t="str">
            <v>60,58</v>
          </cell>
        </row>
        <row r="8146">
          <cell r="A8146">
            <v>1811</v>
          </cell>
          <cell r="B8146" t="str">
            <v>Curva 45 graus de ferro galvanizado, com rosca bsp macho/femea, de 3/4"</v>
          </cell>
          <cell r="C8146" t="str">
            <v xml:space="preserve">un    </v>
          </cell>
          <cell r="D8146" t="str">
            <v>13,10</v>
          </cell>
        </row>
        <row r="8147">
          <cell r="A8147">
            <v>1812</v>
          </cell>
          <cell r="B8147" t="str">
            <v>Curva 45 graus de ferro galvanizado, com rosca bsp macho/femea, de 3"</v>
          </cell>
          <cell r="C8147" t="str">
            <v xml:space="preserve">un    </v>
          </cell>
          <cell r="D8147" t="str">
            <v>152,93</v>
          </cell>
        </row>
        <row r="8148">
          <cell r="A8148">
            <v>40386</v>
          </cell>
          <cell r="B8148" t="str">
            <v>Curva 45 graus em aco carbono, soldavel, pressao 3.000 Lbs, dn 1 1/2"</v>
          </cell>
          <cell r="C8148" t="str">
            <v xml:space="preserve">un    </v>
          </cell>
          <cell r="D8148" t="str">
            <v>55,27</v>
          </cell>
        </row>
        <row r="8149">
          <cell r="A8149">
            <v>40384</v>
          </cell>
          <cell r="B8149" t="str">
            <v>Curva 45 graus em aco carbono, soldavel, pressao 3.000 Lbs, dn 1 1/4"</v>
          </cell>
          <cell r="C8149" t="str">
            <v xml:space="preserve">un    </v>
          </cell>
          <cell r="D8149" t="str">
            <v>37,84</v>
          </cell>
        </row>
        <row r="8150">
          <cell r="A8150">
            <v>40379</v>
          </cell>
          <cell r="B8150" t="str">
            <v>Curva 45 graus em aco carbono, soldavel, pressao 3.000 Lbs, dn 1/2"</v>
          </cell>
          <cell r="C8150" t="str">
            <v xml:space="preserve">un    </v>
          </cell>
          <cell r="D8150" t="str">
            <v>13,08</v>
          </cell>
        </row>
        <row r="8151">
          <cell r="A8151">
            <v>40423</v>
          </cell>
          <cell r="B8151" t="str">
            <v>Curva 45 graus em aco carbono, soldavel, pressao 3.000 Lbs, dn 1"</v>
          </cell>
          <cell r="C8151" t="str">
            <v xml:space="preserve">un    </v>
          </cell>
          <cell r="D8151" t="str">
            <v>24,75</v>
          </cell>
        </row>
        <row r="8152">
          <cell r="A8152">
            <v>40389</v>
          </cell>
          <cell r="B8152" t="str">
            <v>Curva 45 graus em aco carbono, soldavel, pressao 3.000 Lbs, dn 2 1/2"</v>
          </cell>
          <cell r="C8152" t="str">
            <v xml:space="preserve">un    </v>
          </cell>
          <cell r="D8152" t="str">
            <v>156,98</v>
          </cell>
        </row>
        <row r="8153">
          <cell r="A8153">
            <v>40388</v>
          </cell>
          <cell r="B8153" t="str">
            <v>Curva 45 graus em aco carbono, soldavel, pressao 3.000 Lbs, dn 2"</v>
          </cell>
          <cell r="C8153" t="str">
            <v xml:space="preserve">un    </v>
          </cell>
          <cell r="D8153" t="str">
            <v>78,57</v>
          </cell>
        </row>
        <row r="8154">
          <cell r="A8154">
            <v>40381</v>
          </cell>
          <cell r="B8154" t="str">
            <v>Curva 45 graus em aco carbono, soldavel, pressao 3.000 Lbs, dn 3/4"</v>
          </cell>
          <cell r="C8154" t="str">
            <v xml:space="preserve">un    </v>
          </cell>
          <cell r="D8154" t="str">
            <v>17,44</v>
          </cell>
        </row>
        <row r="8155">
          <cell r="A8155">
            <v>40391</v>
          </cell>
          <cell r="B8155" t="str">
            <v>Curva 45 graus em aco carbono, soldavel, pressao 3.000 Lbs, dn 3"</v>
          </cell>
          <cell r="C8155" t="str">
            <v xml:space="preserve">un    </v>
          </cell>
          <cell r="D8155" t="str">
            <v>407,45</v>
          </cell>
        </row>
        <row r="8156">
          <cell r="A8156">
            <v>40414</v>
          </cell>
          <cell r="B8156" t="str">
            <v>Curva 45 graus ranhurada em ferro fundido, dn 50 mm (2")</v>
          </cell>
          <cell r="C8156" t="str">
            <v xml:space="preserve">un    </v>
          </cell>
          <cell r="D8156" t="str">
            <v>11,38</v>
          </cell>
        </row>
        <row r="8157">
          <cell r="A8157">
            <v>40416</v>
          </cell>
          <cell r="B8157" t="str">
            <v>Curva 45 graus ranhurada em ferro fundido, dn 65 mm (2 1/2")</v>
          </cell>
          <cell r="C8157" t="str">
            <v xml:space="preserve">un    </v>
          </cell>
          <cell r="D8157" t="str">
            <v>15,73</v>
          </cell>
        </row>
        <row r="8158">
          <cell r="A8158">
            <v>40418</v>
          </cell>
          <cell r="B8158" t="str">
            <v>Curva 45 graus ranhurada em ferro fundido, dn 80 mm (3")</v>
          </cell>
          <cell r="C8158" t="str">
            <v xml:space="preserve">un    </v>
          </cell>
          <cell r="D8158" t="str">
            <v>18,76</v>
          </cell>
        </row>
        <row r="8159">
          <cell r="A8159">
            <v>2615</v>
          </cell>
          <cell r="B8159" t="str">
            <v>Curva 45 graus, para eletroduto, em aco galvanizado eletrolitico, diametro de 100 mm (4")</v>
          </cell>
          <cell r="C8159" t="str">
            <v xml:space="preserve">un    </v>
          </cell>
          <cell r="D8159" t="str">
            <v>115,24</v>
          </cell>
        </row>
        <row r="8160">
          <cell r="A8160">
            <v>2635</v>
          </cell>
          <cell r="B8160" t="str">
            <v>Curva 45 graus, para eletroduto, em aco galvanizado eletrolitico, diametro de 15 mm (1/2")</v>
          </cell>
          <cell r="C8160" t="str">
            <v xml:space="preserve">un    </v>
          </cell>
          <cell r="D8160" t="str">
            <v>3,44</v>
          </cell>
        </row>
        <row r="8161">
          <cell r="A8161">
            <v>2609</v>
          </cell>
          <cell r="B8161" t="str">
            <v>Curva 45 graus, para eletroduto, em aco galvanizado eletrolitico, diametro de 20 mm (3/4")</v>
          </cell>
          <cell r="C8161" t="str">
            <v xml:space="preserve">un    </v>
          </cell>
          <cell r="D8161" t="str">
            <v>3,87</v>
          </cell>
        </row>
        <row r="8162">
          <cell r="A8162">
            <v>2634</v>
          </cell>
          <cell r="B8162" t="str">
            <v>Curva 45 graus, para eletroduto, em aco galvanizado eletrolitico, diametro de 25 mm (1")</v>
          </cell>
          <cell r="C8162" t="str">
            <v xml:space="preserve">un    </v>
          </cell>
          <cell r="D8162" t="str">
            <v>5,08</v>
          </cell>
        </row>
        <row r="8163">
          <cell r="A8163">
            <v>2611</v>
          </cell>
          <cell r="B8163" t="str">
            <v>Curva 45 graus, para eletroduto, em aco galvanizado eletrolitico, diametro de 40 mm (1 1/2")</v>
          </cell>
          <cell r="C8163" t="str">
            <v xml:space="preserve">un    </v>
          </cell>
          <cell r="D8163" t="str">
            <v>14,32</v>
          </cell>
        </row>
        <row r="8164">
          <cell r="A8164">
            <v>2612</v>
          </cell>
          <cell r="B8164" t="str">
            <v>Curva 45 graus, para eletroduto, em aco galvanizado eletrolitico, diametro de 50 mm (2")</v>
          </cell>
          <cell r="C8164" t="str">
            <v xml:space="preserve">un    </v>
          </cell>
          <cell r="D8164" t="str">
            <v>20,84</v>
          </cell>
        </row>
        <row r="8165">
          <cell r="A8165">
            <v>2613</v>
          </cell>
          <cell r="B8165" t="str">
            <v>Curva 45 graus, para eletroduto, em aco galvanizado eletrolitico, diametro de 65 mm (2 1/2")</v>
          </cell>
          <cell r="C8165" t="str">
            <v xml:space="preserve">un    </v>
          </cell>
          <cell r="D8165" t="str">
            <v>50,30</v>
          </cell>
        </row>
        <row r="8166">
          <cell r="A8166">
            <v>2614</v>
          </cell>
          <cell r="B8166" t="str">
            <v>Curva 45 graus, para eletroduto, em aco galvanizado eletrolitico, diametro de 80 mm (3")</v>
          </cell>
          <cell r="C8166" t="str">
            <v xml:space="preserve">un    </v>
          </cell>
          <cell r="D8166" t="str">
            <v>69,95</v>
          </cell>
        </row>
        <row r="8167">
          <cell r="A8167">
            <v>34359</v>
          </cell>
          <cell r="B8167" t="str">
            <v>Curva 90 graus de barra chata em aluminio 3/4 " x 1/4 " x 300 mm</v>
          </cell>
          <cell r="C8167" t="str">
            <v xml:space="preserve">un    </v>
          </cell>
          <cell r="D8167" t="str">
            <v>5,46</v>
          </cell>
        </row>
        <row r="8168">
          <cell r="A8168">
            <v>1789</v>
          </cell>
          <cell r="B8168" t="str">
            <v>Curva 90 graus de ferro galvanizado, com rosca bsp femea, de 1 1/2"</v>
          </cell>
          <cell r="C8168" t="str">
            <v xml:space="preserve">un    </v>
          </cell>
          <cell r="D8168" t="str">
            <v>48,38</v>
          </cell>
        </row>
        <row r="8169">
          <cell r="A8169">
            <v>1788</v>
          </cell>
          <cell r="B8169" t="str">
            <v>Curva 90 graus de ferro galvanizado, com rosca bsp femea, de 1 1/4"</v>
          </cell>
          <cell r="C8169" t="str">
            <v xml:space="preserve">un    </v>
          </cell>
          <cell r="D8169" t="str">
            <v>38,78</v>
          </cell>
        </row>
        <row r="8170">
          <cell r="A8170">
            <v>1786</v>
          </cell>
          <cell r="B8170" t="str">
            <v>Curva 90 graus de ferro galvanizado, com rosca bsp femea, de 1/2"</v>
          </cell>
          <cell r="C8170" t="str">
            <v xml:space="preserve">un    </v>
          </cell>
          <cell r="D8170" t="str">
            <v>9,63</v>
          </cell>
        </row>
        <row r="8171">
          <cell r="A8171">
            <v>1787</v>
          </cell>
          <cell r="B8171" t="str">
            <v>Curva 90 graus de ferro galvanizado, com rosca bsp femea, de 1"</v>
          </cell>
          <cell r="C8171" t="str">
            <v xml:space="preserve">un    </v>
          </cell>
          <cell r="D8171" t="str">
            <v>23,06</v>
          </cell>
        </row>
        <row r="8172">
          <cell r="A8172">
            <v>1791</v>
          </cell>
          <cell r="B8172" t="str">
            <v>Curva 90 graus de ferro galvanizado, com rosca bsp femea, de 2 1/2"</v>
          </cell>
          <cell r="C8172" t="str">
            <v xml:space="preserve">un    </v>
          </cell>
          <cell r="D8172" t="str">
            <v>139,83</v>
          </cell>
        </row>
        <row r="8173">
          <cell r="A8173">
            <v>1790</v>
          </cell>
          <cell r="B8173" t="str">
            <v>Curva 90 graus de ferro galvanizado, com rosca bsp femea, de 2"</v>
          </cell>
          <cell r="C8173" t="str">
            <v xml:space="preserve">un    </v>
          </cell>
          <cell r="D8173" t="str">
            <v>80,57</v>
          </cell>
        </row>
        <row r="8174">
          <cell r="A8174">
            <v>1813</v>
          </cell>
          <cell r="B8174" t="str">
            <v>Curva 90 graus de ferro galvanizado, com rosca bsp femea, de 3/4"</v>
          </cell>
          <cell r="C8174" t="str">
            <v xml:space="preserve">un    </v>
          </cell>
          <cell r="D8174" t="str">
            <v>15,28</v>
          </cell>
        </row>
        <row r="8175">
          <cell r="A8175">
            <v>1792</v>
          </cell>
          <cell r="B8175" t="str">
            <v>Curva 90 graus de ferro galvanizado, com rosca bsp femea, de 3"</v>
          </cell>
          <cell r="C8175" t="str">
            <v xml:space="preserve">un    </v>
          </cell>
          <cell r="D8175" t="str">
            <v>188,74</v>
          </cell>
        </row>
        <row r="8176">
          <cell r="A8176">
            <v>1793</v>
          </cell>
          <cell r="B8176" t="str">
            <v>Curva 90 graus de ferro galvanizado, com rosca bsp femea, de 4"</v>
          </cell>
          <cell r="C8176" t="str">
            <v xml:space="preserve">un    </v>
          </cell>
          <cell r="D8176" t="str">
            <v>381,39</v>
          </cell>
        </row>
        <row r="8177">
          <cell r="A8177">
            <v>1809</v>
          </cell>
          <cell r="B8177" t="str">
            <v>Curva 90 graus de ferro galvanizado, com rosca bsp macho/femea, de 1 1/2"</v>
          </cell>
          <cell r="C8177" t="str">
            <v xml:space="preserve">un    </v>
          </cell>
          <cell r="D8177" t="str">
            <v>45,36</v>
          </cell>
        </row>
        <row r="8178">
          <cell r="A8178">
            <v>1814</v>
          </cell>
          <cell r="B8178" t="str">
            <v>Curva 90 graus de ferro galvanizado, com rosca bsp macho/femea, de 1 1/4"</v>
          </cell>
          <cell r="C8178" t="str">
            <v xml:space="preserve">un    </v>
          </cell>
          <cell r="D8178" t="str">
            <v>37,26</v>
          </cell>
        </row>
        <row r="8179">
          <cell r="A8179">
            <v>1803</v>
          </cell>
          <cell r="B8179" t="str">
            <v>Curva 90 graus de ferro galvanizado, com rosca bsp macho/femea, de 1/2"</v>
          </cell>
          <cell r="C8179" t="str">
            <v xml:space="preserve">un    </v>
          </cell>
          <cell r="D8179" t="str">
            <v>9,42</v>
          </cell>
        </row>
        <row r="8180">
          <cell r="A8180">
            <v>1805</v>
          </cell>
          <cell r="B8180" t="str">
            <v>Curva 90 graus de ferro galvanizado, com rosca bsp macho/femea, de 1"</v>
          </cell>
          <cell r="C8180" t="str">
            <v xml:space="preserve">un    </v>
          </cell>
          <cell r="D8180" t="str">
            <v>21,62</v>
          </cell>
        </row>
        <row r="8181">
          <cell r="A8181">
            <v>1821</v>
          </cell>
          <cell r="B8181" t="str">
            <v>Curva 90 graus de ferro galvanizado, com rosca bsp macho/femea, de 2 1/2"</v>
          </cell>
          <cell r="C8181" t="str">
            <v xml:space="preserve">un    </v>
          </cell>
          <cell r="D8181" t="str">
            <v>127,75</v>
          </cell>
        </row>
        <row r="8182">
          <cell r="A8182">
            <v>1806</v>
          </cell>
          <cell r="B8182" t="str">
            <v>Curva 90 graus de ferro galvanizado, com rosca bsp macho/femea, de 2"</v>
          </cell>
          <cell r="C8182" t="str">
            <v xml:space="preserve">un    </v>
          </cell>
          <cell r="D8182" t="str">
            <v>76,04</v>
          </cell>
        </row>
        <row r="8183">
          <cell r="A8183">
            <v>1804</v>
          </cell>
          <cell r="B8183" t="str">
            <v>Curva 90 graus de ferro galvanizado, com rosca bsp macho/femea, de 3/4"</v>
          </cell>
          <cell r="C8183" t="str">
            <v xml:space="preserve">un    </v>
          </cell>
          <cell r="D8183" t="str">
            <v>13,40</v>
          </cell>
        </row>
        <row r="8184">
          <cell r="A8184">
            <v>1807</v>
          </cell>
          <cell r="B8184" t="str">
            <v>Curva 90 graus de ferro galvanizado, com rosca bsp macho/femea, de 3"</v>
          </cell>
          <cell r="C8184" t="str">
            <v xml:space="preserve">un    </v>
          </cell>
          <cell r="D8184" t="str">
            <v>182,71</v>
          </cell>
        </row>
        <row r="8185">
          <cell r="A8185">
            <v>1808</v>
          </cell>
          <cell r="B8185" t="str">
            <v>Curva 90 graus de ferro galvanizado, com rosca bsp macho/femea, de 4"</v>
          </cell>
          <cell r="C8185" t="str">
            <v xml:space="preserve">un    </v>
          </cell>
          <cell r="D8185" t="str">
            <v>366,29</v>
          </cell>
        </row>
        <row r="8186">
          <cell r="A8186">
            <v>1797</v>
          </cell>
          <cell r="B8186" t="str">
            <v>Curva 90 graus de ferro galvanizado, com rosca bsp macho, de 1 1/2"</v>
          </cell>
          <cell r="C8186" t="str">
            <v xml:space="preserve">un    </v>
          </cell>
          <cell r="D8186" t="str">
            <v>54,93</v>
          </cell>
        </row>
        <row r="8187">
          <cell r="A8187">
            <v>1796</v>
          </cell>
          <cell r="B8187" t="str">
            <v>Curva 90 graus de ferro galvanizado, com rosca bsp macho, de 1 1/4"</v>
          </cell>
          <cell r="C8187" t="str">
            <v xml:space="preserve">un    </v>
          </cell>
          <cell r="D8187" t="str">
            <v>42,14</v>
          </cell>
        </row>
        <row r="8188">
          <cell r="A8188">
            <v>1794</v>
          </cell>
          <cell r="B8188" t="str">
            <v>Curva 90 graus de ferro galvanizado, com rosca bsp macho, de 1/2"</v>
          </cell>
          <cell r="C8188" t="str">
            <v xml:space="preserve">un    </v>
          </cell>
          <cell r="D8188" t="str">
            <v>10,06</v>
          </cell>
        </row>
        <row r="8189">
          <cell r="A8189">
            <v>1816</v>
          </cell>
          <cell r="B8189" t="str">
            <v>Curva 90 graus de ferro galvanizado, com rosca bsp macho, de 1"</v>
          </cell>
          <cell r="C8189" t="str">
            <v xml:space="preserve">un    </v>
          </cell>
          <cell r="D8189" t="str">
            <v>22,68</v>
          </cell>
        </row>
        <row r="8190">
          <cell r="A8190">
            <v>1815</v>
          </cell>
          <cell r="B8190" t="str">
            <v>Curva 90 graus de ferro galvanizado, com rosca bsp macho, de 2 1/2"</v>
          </cell>
          <cell r="C8190" t="str">
            <v xml:space="preserve">un    </v>
          </cell>
          <cell r="D8190" t="str">
            <v>174,19</v>
          </cell>
        </row>
        <row r="8191">
          <cell r="A8191">
            <v>1798</v>
          </cell>
          <cell r="B8191" t="str">
            <v>Curva 90 graus de ferro galvanizado, com rosca bsp macho, de 2"</v>
          </cell>
          <cell r="C8191" t="str">
            <v xml:space="preserve">un    </v>
          </cell>
          <cell r="D8191" t="str">
            <v>77,94</v>
          </cell>
        </row>
        <row r="8192">
          <cell r="A8192">
            <v>1795</v>
          </cell>
          <cell r="B8192" t="str">
            <v>Curva 90 graus de ferro galvanizado, com rosca bsp macho, de 3/4"</v>
          </cell>
          <cell r="C8192" t="str">
            <v xml:space="preserve">un    </v>
          </cell>
          <cell r="D8192" t="str">
            <v>13,93</v>
          </cell>
        </row>
        <row r="8193">
          <cell r="A8193">
            <v>1799</v>
          </cell>
          <cell r="B8193" t="str">
            <v>Curva 90 graus de ferro galvanizado, com rosca bsp macho, de 3"</v>
          </cell>
          <cell r="C8193" t="str">
            <v xml:space="preserve">un    </v>
          </cell>
          <cell r="D8193" t="str">
            <v>226,86</v>
          </cell>
        </row>
        <row r="8194">
          <cell r="A8194">
            <v>1800</v>
          </cell>
          <cell r="B8194" t="str">
            <v>Curva 90 graus de ferro galvanizado, com rosca bsp macho, de 4"</v>
          </cell>
          <cell r="C8194" t="str">
            <v xml:space="preserve">un    </v>
          </cell>
          <cell r="D8194" t="str">
            <v>433,12</v>
          </cell>
        </row>
        <row r="8195">
          <cell r="A8195">
            <v>1802</v>
          </cell>
          <cell r="B8195" t="str">
            <v>Curva 90 graus de ferro galvanizado, com rosca bsp macho, de 6"</v>
          </cell>
          <cell r="C8195" t="str">
            <v xml:space="preserve">un    </v>
          </cell>
          <cell r="D8195" t="str">
            <v>1.083,41</v>
          </cell>
        </row>
        <row r="8196">
          <cell r="A8196">
            <v>40385</v>
          </cell>
          <cell r="B8196" t="str">
            <v>Curva 90 graus em aco carbono, raio curto, soldavel, pressao 3.000 Lbs, dn 1 1/2"</v>
          </cell>
          <cell r="C8196" t="str">
            <v xml:space="preserve">un    </v>
          </cell>
          <cell r="D8196" t="str">
            <v>55,27</v>
          </cell>
        </row>
        <row r="8197">
          <cell r="A8197">
            <v>40383</v>
          </cell>
          <cell r="B8197" t="str">
            <v>Curva 90 graus em aco carbono, raio curto, soldavel, pressao 3.000 Lbs, dn 1 1/4"</v>
          </cell>
          <cell r="C8197" t="str">
            <v xml:space="preserve">un    </v>
          </cell>
          <cell r="D8197" t="str">
            <v>37,84</v>
          </cell>
        </row>
        <row r="8198">
          <cell r="A8198">
            <v>40378</v>
          </cell>
          <cell r="B8198" t="str">
            <v>Curva 90 graus em aco carbono, raio curto, soldavel, pressao 3.000 Lbs, dn 1/2"</v>
          </cell>
          <cell r="C8198" t="str">
            <v xml:space="preserve">un    </v>
          </cell>
          <cell r="D8198" t="str">
            <v>13,08</v>
          </cell>
        </row>
        <row r="8199">
          <cell r="A8199">
            <v>40382</v>
          </cell>
          <cell r="B8199" t="str">
            <v>Curva 90 graus em aco carbono, raio curto, soldavel, pressao 3.000 Lbs, dn 1"</v>
          </cell>
          <cell r="C8199" t="str">
            <v xml:space="preserve">un    </v>
          </cell>
          <cell r="D8199" t="str">
            <v>24,75</v>
          </cell>
        </row>
        <row r="8200">
          <cell r="A8200">
            <v>40422</v>
          </cell>
          <cell r="B8200" t="str">
            <v>Curva 90 graus em aco carbono, raio curto, soldavel, pressao 3.000 Lbs, dn 2 1/2"</v>
          </cell>
          <cell r="C8200" t="str">
            <v xml:space="preserve">un    </v>
          </cell>
          <cell r="D8200" t="str">
            <v>168,64</v>
          </cell>
        </row>
        <row r="8201">
          <cell r="A8201">
            <v>40387</v>
          </cell>
          <cell r="B8201" t="str">
            <v>Curva 90 graus em aco carbono, raio curto, soldavel, pressao 3.000 Lbs, dn 2"</v>
          </cell>
          <cell r="C8201" t="str">
            <v xml:space="preserve">un    </v>
          </cell>
          <cell r="D8201" t="str">
            <v>85,86</v>
          </cell>
        </row>
        <row r="8202">
          <cell r="A8202">
            <v>40380</v>
          </cell>
          <cell r="B8202" t="str">
            <v>Curva 90 graus em aco carbono, raio curto, soldavel, pressao 3.000 Lbs, dn 3/4"</v>
          </cell>
          <cell r="C8202" t="str">
            <v xml:space="preserve">un    </v>
          </cell>
          <cell r="D8202" t="str">
            <v>17,44</v>
          </cell>
        </row>
        <row r="8203">
          <cell r="A8203">
            <v>40390</v>
          </cell>
          <cell r="B8203" t="str">
            <v>Curva 90 graus em aco carbono, raio curto, soldavel, pressao 3.000 Lbs, dn 3"</v>
          </cell>
          <cell r="C8203" t="str">
            <v xml:space="preserve">un    </v>
          </cell>
          <cell r="D8203" t="str">
            <v>355,17</v>
          </cell>
        </row>
        <row r="8204">
          <cell r="A8204">
            <v>40413</v>
          </cell>
          <cell r="B8204" t="str">
            <v>Curva 90 graus ranhurada em ferro fundido, dn 50 mm (2")</v>
          </cell>
          <cell r="C8204" t="str">
            <v xml:space="preserve">un    </v>
          </cell>
          <cell r="D8204" t="str">
            <v>12,36</v>
          </cell>
        </row>
        <row r="8205">
          <cell r="A8205">
            <v>40415</v>
          </cell>
          <cell r="B8205" t="str">
            <v>Curva 90 graus ranhurada em ferro fundido, dn 65 mm (2 1/2")</v>
          </cell>
          <cell r="C8205" t="str">
            <v xml:space="preserve">un    </v>
          </cell>
          <cell r="D8205" t="str">
            <v>17,61</v>
          </cell>
        </row>
        <row r="8206">
          <cell r="A8206">
            <v>40417</v>
          </cell>
          <cell r="B8206" t="str">
            <v>Curva 90 graus ranhurada em ferro fundido, dn 80 mm (3")</v>
          </cell>
          <cell r="C8206" t="str">
            <v xml:space="preserve">un    </v>
          </cell>
          <cell r="D8206" t="str">
            <v>20,78</v>
          </cell>
        </row>
        <row r="8207">
          <cell r="A8207">
            <v>39271</v>
          </cell>
          <cell r="B8207" t="str">
            <v>Curva 90 graus, curta, de pvc rigido roscavel, de 1/2", para eletroduto</v>
          </cell>
          <cell r="C8207" t="str">
            <v xml:space="preserve">un    </v>
          </cell>
          <cell r="D8207" t="str">
            <v>1,37</v>
          </cell>
        </row>
        <row r="8208">
          <cell r="A8208">
            <v>39273</v>
          </cell>
          <cell r="B8208" t="str">
            <v>Curva 90 graus, curta, de pvc rigido roscavel, de 1", para eletroduto</v>
          </cell>
          <cell r="C8208" t="str">
            <v xml:space="preserve">un    </v>
          </cell>
          <cell r="D8208" t="str">
            <v>2,33</v>
          </cell>
        </row>
        <row r="8209">
          <cell r="A8209">
            <v>39272</v>
          </cell>
          <cell r="B8209" t="str">
            <v>Curva 90 graus, curta, de pvc rigido roscavel, de 3/4", para eletroduto</v>
          </cell>
          <cell r="C8209" t="str">
            <v xml:space="preserve">un    </v>
          </cell>
          <cell r="D8209" t="str">
            <v>1,69</v>
          </cell>
        </row>
        <row r="8210">
          <cell r="A8210">
            <v>1875</v>
          </cell>
          <cell r="B8210" t="str">
            <v>Curva 90 graus, longa, de pvc rigido roscavel, de 1 1/2", para eletroduto</v>
          </cell>
          <cell r="C8210" t="str">
            <v xml:space="preserve">un    </v>
          </cell>
          <cell r="D8210" t="str">
            <v>3,73</v>
          </cell>
        </row>
        <row r="8211">
          <cell r="A8211">
            <v>1874</v>
          </cell>
          <cell r="B8211" t="str">
            <v>Curva 90 graus, longa, de pvc rigido roscavel, de 1 1/4", para eletroduto</v>
          </cell>
          <cell r="C8211" t="str">
            <v xml:space="preserve">un    </v>
          </cell>
          <cell r="D8211" t="str">
            <v>3,08</v>
          </cell>
        </row>
        <row r="8212">
          <cell r="A8212">
            <v>1870</v>
          </cell>
          <cell r="B8212" t="str">
            <v>Curva 90 graus, longa, de pvc rigido roscavel, de 1/2", para eletroduto</v>
          </cell>
          <cell r="C8212" t="str">
            <v xml:space="preserve">un    </v>
          </cell>
          <cell r="D8212" t="str">
            <v>1,78</v>
          </cell>
        </row>
        <row r="8213">
          <cell r="A8213">
            <v>1884</v>
          </cell>
          <cell r="B8213" t="str">
            <v>Curva 90 graus, longa, de pvc rigido roscavel, de 1", para eletroduto</v>
          </cell>
          <cell r="C8213" t="str">
            <v xml:space="preserve">un    </v>
          </cell>
          <cell r="D8213" t="str">
            <v>2,73</v>
          </cell>
        </row>
        <row r="8214">
          <cell r="A8214">
            <v>1887</v>
          </cell>
          <cell r="B8214" t="str">
            <v>Curva 90 graus, longa, de pvc rigido roscavel, de 2 1/2", para eletroduto</v>
          </cell>
          <cell r="C8214" t="str">
            <v xml:space="preserve">un    </v>
          </cell>
          <cell r="D8214" t="str">
            <v>15,47</v>
          </cell>
        </row>
        <row r="8215">
          <cell r="A8215">
            <v>1876</v>
          </cell>
          <cell r="B8215" t="str">
            <v>Curva 90 graus, longa, de pvc rigido roscavel, de 2", para eletroduto</v>
          </cell>
          <cell r="C8215" t="str">
            <v xml:space="preserve">un    </v>
          </cell>
          <cell r="D8215" t="str">
            <v>6,06</v>
          </cell>
        </row>
        <row r="8216">
          <cell r="A8216">
            <v>1879</v>
          </cell>
          <cell r="B8216" t="str">
            <v>Curva 90 graus, longa, de pvc rigido roscavel, de 3/4", para eletroduto</v>
          </cell>
          <cell r="C8216" t="str">
            <v xml:space="preserve">un    </v>
          </cell>
          <cell r="D8216" t="str">
            <v>1,80</v>
          </cell>
        </row>
        <row r="8217">
          <cell r="A8217">
            <v>1877</v>
          </cell>
          <cell r="B8217" t="str">
            <v>Curva 90 graus, longa, de pvc rigido roscavel, de 3", para eletroduto</v>
          </cell>
          <cell r="C8217" t="str">
            <v xml:space="preserve">un    </v>
          </cell>
          <cell r="D8217" t="str">
            <v>15,49</v>
          </cell>
        </row>
        <row r="8218">
          <cell r="A8218">
            <v>1878</v>
          </cell>
          <cell r="B8218" t="str">
            <v>Curva 90 graus, longa, de pvc rigido roscavel, de 4", para eletroduto</v>
          </cell>
          <cell r="C8218" t="str">
            <v xml:space="preserve">un    </v>
          </cell>
          <cell r="D8218" t="str">
            <v>31,13</v>
          </cell>
        </row>
        <row r="8219">
          <cell r="A8219">
            <v>2621</v>
          </cell>
          <cell r="B8219" t="str">
            <v>Curva 90 graus, para eletroduto, em aco galvanizado eletrolitico, diametro de 100 mm (4")</v>
          </cell>
          <cell r="C8219" t="str">
            <v xml:space="preserve">un    </v>
          </cell>
          <cell r="D8219" t="str">
            <v>122,57</v>
          </cell>
        </row>
        <row r="8220">
          <cell r="A8220">
            <v>2616</v>
          </cell>
          <cell r="B8220" t="str">
            <v>Curva 90 graus, para eletroduto, em aco galvanizado eletrolitico, diametro de 15 mm (1/2")</v>
          </cell>
          <cell r="C8220" t="str">
            <v xml:space="preserve">un    </v>
          </cell>
          <cell r="D8220" t="str">
            <v>3,47</v>
          </cell>
        </row>
        <row r="8221">
          <cell r="A8221">
            <v>2633</v>
          </cell>
          <cell r="B8221" t="str">
            <v>Curva 90 graus, para eletroduto, em aco galvanizado eletrolitico, diametro de 20 mm (3/4")</v>
          </cell>
          <cell r="C8221" t="str">
            <v xml:space="preserve">un    </v>
          </cell>
          <cell r="D8221" t="str">
            <v>3,92</v>
          </cell>
        </row>
        <row r="8222">
          <cell r="A8222">
            <v>2617</v>
          </cell>
          <cell r="B8222" t="str">
            <v>Curva 90 graus, para eletroduto, em aco galvanizado eletrolitico, diametro de 25 mm (1")</v>
          </cell>
          <cell r="C8222" t="str">
            <v xml:space="preserve">un    </v>
          </cell>
          <cell r="D8222" t="str">
            <v>5,33</v>
          </cell>
        </row>
        <row r="8223">
          <cell r="A8223">
            <v>2618</v>
          </cell>
          <cell r="B8223" t="str">
            <v>Curva 90 graus, para eletroduto, em aco galvanizado eletrolitico, diametro de 32 mm (1 1/4")</v>
          </cell>
          <cell r="C8223" t="str">
            <v xml:space="preserve">un    </v>
          </cell>
          <cell r="D8223" t="str">
            <v>12,14</v>
          </cell>
        </row>
        <row r="8224">
          <cell r="A8224">
            <v>2632</v>
          </cell>
          <cell r="B8224" t="str">
            <v>Curva 90 graus, para eletroduto, em aco galvanizado eletrolitico, diametro de 40 mm (1 1/2")</v>
          </cell>
          <cell r="C8224" t="str">
            <v xml:space="preserve">un    </v>
          </cell>
          <cell r="D8224" t="str">
            <v>14,81</v>
          </cell>
        </row>
        <row r="8225">
          <cell r="A8225">
            <v>2631</v>
          </cell>
          <cell r="B8225" t="str">
            <v>Curva 90 graus, para eletroduto, em aco galvanizado eletrolitico, diametro de 50 mm (2")</v>
          </cell>
          <cell r="C8225" t="str">
            <v xml:space="preserve">un    </v>
          </cell>
          <cell r="D8225" t="str">
            <v>21,74</v>
          </cell>
        </row>
        <row r="8226">
          <cell r="A8226">
            <v>2619</v>
          </cell>
          <cell r="B8226" t="str">
            <v>Curva 90 graus, para eletroduto, em aco galvanizado eletrolitico, diametro de 65 mm (2 1/2")</v>
          </cell>
          <cell r="C8226" t="str">
            <v xml:space="preserve">un    </v>
          </cell>
          <cell r="D8226" t="str">
            <v>55,05</v>
          </cell>
        </row>
        <row r="8227">
          <cell r="A8227">
            <v>2620</v>
          </cell>
          <cell r="B8227" t="str">
            <v>Curva 90 graus, para eletroduto, em aco galvanizado eletrolitico, diametro de 80 mm (3")</v>
          </cell>
          <cell r="C8227" t="str">
            <v xml:space="preserve">un    </v>
          </cell>
          <cell r="D8227" t="str">
            <v>72,27</v>
          </cell>
        </row>
        <row r="8228">
          <cell r="A8228">
            <v>25968</v>
          </cell>
          <cell r="B8228" t="str">
            <v>Dente para fresadora</v>
          </cell>
          <cell r="C8228" t="str">
            <v xml:space="preserve">un    </v>
          </cell>
          <cell r="D8228" t="str">
            <v>32,75</v>
          </cell>
        </row>
        <row r="8229">
          <cell r="A8229">
            <v>38369</v>
          </cell>
          <cell r="B8229" t="str">
            <v>Desempenadeira de aco dentada 12 x *25* cm, dentes 8 x 8 mm, cabo fechado de madeira</v>
          </cell>
          <cell r="C8229" t="str">
            <v xml:space="preserve">un    </v>
          </cell>
          <cell r="D8229" t="str">
            <v>12,50</v>
          </cell>
        </row>
        <row r="8230">
          <cell r="A8230">
            <v>38370</v>
          </cell>
          <cell r="B8230" t="str">
            <v>Desempenadeira de aco lisa 12 x *25* cm com cabo fechado de madeira</v>
          </cell>
          <cell r="C8230" t="str">
            <v xml:space="preserve">un    </v>
          </cell>
          <cell r="D8230" t="str">
            <v>12,50</v>
          </cell>
        </row>
        <row r="8231">
          <cell r="A8231">
            <v>38372</v>
          </cell>
          <cell r="B8231" t="str">
            <v>Desempenadeira plastica lisa *14 x 27* cm</v>
          </cell>
          <cell r="C8231" t="str">
            <v xml:space="preserve">un    </v>
          </cell>
          <cell r="D8231" t="str">
            <v>13,73</v>
          </cell>
        </row>
        <row r="8232">
          <cell r="A8232">
            <v>2357</v>
          </cell>
          <cell r="B8232" t="str">
            <v>Desenhista copista</v>
          </cell>
          <cell r="C8232" t="str">
            <v xml:space="preserve">h     </v>
          </cell>
          <cell r="D8232" t="str">
            <v>24,52</v>
          </cell>
        </row>
        <row r="8233">
          <cell r="A8233">
            <v>40806</v>
          </cell>
          <cell r="B8233" t="str">
            <v>Desenhista copista (mensalista)</v>
          </cell>
          <cell r="C8233" t="str">
            <v xml:space="preserve">mes   </v>
          </cell>
          <cell r="D8233" t="str">
            <v>2.366,79</v>
          </cell>
        </row>
        <row r="8234">
          <cell r="A8234">
            <v>2355</v>
          </cell>
          <cell r="B8234" t="str">
            <v>Desenhista detalhista</v>
          </cell>
          <cell r="C8234" t="str">
            <v xml:space="preserve">h     </v>
          </cell>
          <cell r="D8234" t="str">
            <v>42,82</v>
          </cell>
        </row>
        <row r="8235">
          <cell r="A8235">
            <v>40805</v>
          </cell>
          <cell r="B8235" t="str">
            <v>Desenhista detalhista (mensalista)</v>
          </cell>
          <cell r="C8235" t="str">
            <v xml:space="preserve">mes   </v>
          </cell>
          <cell r="D8235" t="str">
            <v>4.130,65</v>
          </cell>
        </row>
        <row r="8236">
          <cell r="A8236">
            <v>2358</v>
          </cell>
          <cell r="B8236" t="str">
            <v>Desenhista projetista</v>
          </cell>
          <cell r="C8236" t="str">
            <v xml:space="preserve">h     </v>
          </cell>
          <cell r="D8236" t="str">
            <v>32,70</v>
          </cell>
        </row>
        <row r="8237">
          <cell r="A8237">
            <v>40807</v>
          </cell>
          <cell r="B8237" t="str">
            <v>Desenhista projetista (mensalista)</v>
          </cell>
          <cell r="C8237" t="str">
            <v xml:space="preserve">mes   </v>
          </cell>
          <cell r="D8237" t="str">
            <v>3.154,67</v>
          </cell>
        </row>
        <row r="8238">
          <cell r="A8238">
            <v>2359</v>
          </cell>
          <cell r="B8238" t="str">
            <v>Desenhista tecnico auxiliar</v>
          </cell>
          <cell r="C8238" t="str">
            <v xml:space="preserve">h     </v>
          </cell>
          <cell r="D8238" t="str">
            <v>29,43</v>
          </cell>
        </row>
        <row r="8239">
          <cell r="A8239">
            <v>40808</v>
          </cell>
          <cell r="B8239" t="str">
            <v>Desenhista tecnico auxiliar (mensalista)</v>
          </cell>
          <cell r="C8239" t="str">
            <v xml:space="preserve">mes   </v>
          </cell>
          <cell r="D8239" t="str">
            <v>2.839,21</v>
          </cell>
        </row>
        <row r="8240">
          <cell r="A8240">
            <v>39397</v>
          </cell>
          <cell r="B8240" t="str">
            <v>Desmoldante para formas metalicas a base de oleo vegetal</v>
          </cell>
          <cell r="C8240" t="str">
            <v xml:space="preserve">l     </v>
          </cell>
          <cell r="D8240" t="str">
            <v>12,50</v>
          </cell>
        </row>
        <row r="8241">
          <cell r="A8241">
            <v>2692</v>
          </cell>
          <cell r="B8241" t="str">
            <v>Desmoldante protetor para formas de madeira, de base oleosa emulsionada em agua</v>
          </cell>
          <cell r="C8241" t="str">
            <v xml:space="preserve">l     </v>
          </cell>
          <cell r="D8241" t="str">
            <v>5,92</v>
          </cell>
        </row>
        <row r="8242">
          <cell r="A8242">
            <v>6</v>
          </cell>
          <cell r="B8242" t="str">
            <v>Detergente amoniaco (amonia diluida)</v>
          </cell>
          <cell r="C8242" t="str">
            <v xml:space="preserve">l     </v>
          </cell>
          <cell r="D8242" t="str">
            <v>3,12</v>
          </cell>
        </row>
        <row r="8243">
          <cell r="A8243">
            <v>5330</v>
          </cell>
          <cell r="B8243" t="str">
            <v>Diluente epoxi</v>
          </cell>
          <cell r="C8243" t="str">
            <v xml:space="preserve">l     </v>
          </cell>
          <cell r="D8243" t="str">
            <v>33,57</v>
          </cell>
        </row>
        <row r="8244">
          <cell r="A8244">
            <v>26017</v>
          </cell>
          <cell r="B8244" t="str">
            <v>Disco de borracha para lixadeira rigido 7 " com arruela central</v>
          </cell>
          <cell r="C8244" t="str">
            <v xml:space="preserve">un    </v>
          </cell>
          <cell r="D8244" t="str">
            <v>19,91</v>
          </cell>
        </row>
        <row r="8245">
          <cell r="A8245">
            <v>25931</v>
          </cell>
          <cell r="B8245" t="str">
            <v>Disco de corte diamantado segmentado diametro de 180 mm para esmerilhadeira 7 "</v>
          </cell>
          <cell r="C8245" t="str">
            <v xml:space="preserve">un    </v>
          </cell>
          <cell r="D8245" t="str">
            <v>63,29</v>
          </cell>
        </row>
        <row r="8246">
          <cell r="A8246">
            <v>38140</v>
          </cell>
          <cell r="B8246" t="str">
            <v>Disco de corte diamantado segmentado para concreto, diametro de 110 mm, furo de 20 mm</v>
          </cell>
          <cell r="C8246" t="str">
            <v xml:space="preserve">un    </v>
          </cell>
          <cell r="D8246" t="str">
            <v>15,35</v>
          </cell>
        </row>
        <row r="8247">
          <cell r="A8247">
            <v>13887</v>
          </cell>
          <cell r="B8247" t="str">
            <v>Disco de corte diamantado segmentado para concreto, diametro de 350 mm, furo de 1 " (14 x 1 ")</v>
          </cell>
          <cell r="C8247" t="str">
            <v xml:space="preserve">un    </v>
          </cell>
          <cell r="D8247" t="str">
            <v>363,42</v>
          </cell>
        </row>
        <row r="8248">
          <cell r="A8248">
            <v>26018</v>
          </cell>
          <cell r="B8248" t="str">
            <v>Disco de corte para metal com duas telas 12 x 1/8 x 3/4 " (300 x 3,2 x 19,05 mm)</v>
          </cell>
          <cell r="C8248" t="str">
            <v xml:space="preserve">un    </v>
          </cell>
          <cell r="D8248" t="str">
            <v>16,17</v>
          </cell>
        </row>
        <row r="8249">
          <cell r="A8249">
            <v>26019</v>
          </cell>
          <cell r="B8249" t="str">
            <v>Disco de desbaste para metal ferroso em geral, com tres telas,  9 x 1/4 x 7/8 " (228,6 x 6,4 x 22,2 mm)</v>
          </cell>
          <cell r="C8249" t="str">
            <v xml:space="preserve">un    </v>
          </cell>
          <cell r="D8249" t="str">
            <v>15,27</v>
          </cell>
        </row>
        <row r="8250">
          <cell r="A8250">
            <v>26020</v>
          </cell>
          <cell r="B8250" t="str">
            <v>Disco de lixa para metal, diametro = 180 mm, grao 120</v>
          </cell>
          <cell r="C8250" t="str">
            <v xml:space="preserve">un    </v>
          </cell>
          <cell r="D8250" t="str">
            <v>3,98</v>
          </cell>
        </row>
        <row r="8251">
          <cell r="A8251">
            <v>34544</v>
          </cell>
          <cell r="B8251" t="str">
            <v>Disjuntor  termomagnetico tripolar 3 x 400 a / icc - 25 ka</v>
          </cell>
          <cell r="C8251" t="str">
            <v xml:space="preserve">un    </v>
          </cell>
          <cell r="D8251" t="str">
            <v>1.175,73</v>
          </cell>
        </row>
        <row r="8252">
          <cell r="A8252">
            <v>34729</v>
          </cell>
          <cell r="B8252" t="str">
            <v>Disjuntor termico e magnetico ajustaveis, tripolar de 100 ate 250a, capacidade de interrupcao de 35ka</v>
          </cell>
          <cell r="C8252" t="str">
            <v xml:space="preserve">un    </v>
          </cell>
          <cell r="D8252" t="str">
            <v>924,90</v>
          </cell>
        </row>
        <row r="8253">
          <cell r="A8253">
            <v>34734</v>
          </cell>
          <cell r="B8253" t="str">
            <v>Disjuntor termico e magnetico ajustaveis, tripolar de 300 ate 400a, capacidade de interrupcao de 35ka</v>
          </cell>
          <cell r="C8253" t="str">
            <v xml:space="preserve">un    </v>
          </cell>
          <cell r="D8253" t="str">
            <v>1.432,03</v>
          </cell>
        </row>
        <row r="8254">
          <cell r="A8254">
            <v>34738</v>
          </cell>
          <cell r="B8254" t="str">
            <v>Disjuntor termico e magnetico ajustaveis, tripolar de 450 ate 600a, capacidade de interrupcao de 35ka</v>
          </cell>
          <cell r="C8254" t="str">
            <v xml:space="preserve">un    </v>
          </cell>
          <cell r="D8254" t="str">
            <v>3.345,68</v>
          </cell>
        </row>
        <row r="8255">
          <cell r="A8255">
            <v>2391</v>
          </cell>
          <cell r="B8255" t="str">
            <v>Disjuntor termomagnetico tripolar 125a</v>
          </cell>
          <cell r="C8255" t="str">
            <v xml:space="preserve">un    </v>
          </cell>
          <cell r="D8255" t="str">
            <v>272,11</v>
          </cell>
        </row>
        <row r="8256">
          <cell r="A8256">
            <v>2374</v>
          </cell>
          <cell r="B8256" t="str">
            <v>Disjuntor termomagnetico tripolar 150 a / 600 v, tipo fxd / icc - 35 ka</v>
          </cell>
          <cell r="C8256" t="str">
            <v xml:space="preserve">un    </v>
          </cell>
          <cell r="D8256" t="str">
            <v>308,70</v>
          </cell>
        </row>
        <row r="8257">
          <cell r="A8257">
            <v>2377</v>
          </cell>
          <cell r="B8257" t="str">
            <v>Disjuntor termomagnetico tripolar 200 a / 600 v, tipo fxd / icc - 35 ka</v>
          </cell>
          <cell r="C8257" t="str">
            <v xml:space="preserve">un    </v>
          </cell>
          <cell r="D8257" t="str">
            <v>433,23</v>
          </cell>
        </row>
        <row r="8258">
          <cell r="A8258">
            <v>2393</v>
          </cell>
          <cell r="B8258" t="str">
            <v>Disjuntor termomagnetico tripolar 250 a / 600 v, tipo fxd</v>
          </cell>
          <cell r="C8258" t="str">
            <v xml:space="preserve">un    </v>
          </cell>
          <cell r="D8258" t="str">
            <v>725,51</v>
          </cell>
        </row>
        <row r="8259">
          <cell r="A8259">
            <v>34705</v>
          </cell>
          <cell r="B8259" t="str">
            <v>Disjuntor termomagnetico tripolar 3  x 250 a/icc - 25 ka</v>
          </cell>
          <cell r="C8259" t="str">
            <v xml:space="preserve">un    </v>
          </cell>
          <cell r="D8259" t="str">
            <v>634,56</v>
          </cell>
        </row>
        <row r="8260">
          <cell r="A8260">
            <v>34707</v>
          </cell>
          <cell r="B8260" t="str">
            <v>Disjuntor termomagnetico tripolar 3 x 350 a/icc - 25 ka</v>
          </cell>
          <cell r="C8260" t="str">
            <v xml:space="preserve">un    </v>
          </cell>
          <cell r="D8260" t="str">
            <v>1.175,86</v>
          </cell>
        </row>
        <row r="8261">
          <cell r="A8261">
            <v>2378</v>
          </cell>
          <cell r="B8261" t="str">
            <v>Disjuntor termomagnetico tripolar 300 a / 600 v, tipo jxd / icc - 40 ka</v>
          </cell>
          <cell r="C8261" t="str">
            <v xml:space="preserve">un    </v>
          </cell>
          <cell r="D8261" t="str">
            <v>996,58</v>
          </cell>
        </row>
        <row r="8262">
          <cell r="A8262">
            <v>2379</v>
          </cell>
          <cell r="B8262" t="str">
            <v>Disjuntor termomagnetico tripolar 400 a / 600 v, tipo jxd / icc - 40 ka</v>
          </cell>
          <cell r="C8262" t="str">
            <v xml:space="preserve">un    </v>
          </cell>
          <cell r="D8262" t="str">
            <v>996,58</v>
          </cell>
        </row>
        <row r="8263">
          <cell r="A8263">
            <v>2376</v>
          </cell>
          <cell r="B8263" t="str">
            <v>Disjuntor termomagnetico tripolar 600 a / 600 v, tipo lxd / icc - 40 ka</v>
          </cell>
          <cell r="C8263" t="str">
            <v xml:space="preserve">un    </v>
          </cell>
          <cell r="D8263" t="str">
            <v>1.641,37</v>
          </cell>
        </row>
        <row r="8264">
          <cell r="A8264">
            <v>2394</v>
          </cell>
          <cell r="B8264" t="str">
            <v>Disjuntor termomagnetico tripolar 800 a / 600 v, tipo lmxd</v>
          </cell>
          <cell r="C8264" t="str">
            <v xml:space="preserve">un    </v>
          </cell>
          <cell r="D8264" t="str">
            <v>3.508,95</v>
          </cell>
        </row>
        <row r="8265">
          <cell r="A8265">
            <v>34686</v>
          </cell>
          <cell r="B8265" t="str">
            <v>Disjuntor tipo din / iec, monopolar de 40  ate 50a</v>
          </cell>
          <cell r="C8265" t="str">
            <v xml:space="preserve">un    </v>
          </cell>
          <cell r="D8265" t="str">
            <v>10,53</v>
          </cell>
        </row>
        <row r="8266">
          <cell r="A8266">
            <v>34616</v>
          </cell>
          <cell r="B8266" t="str">
            <v>Disjuntor tipo din/iec, bipolar de 6 ate 32a</v>
          </cell>
          <cell r="C8266" t="str">
            <v xml:space="preserve">un    </v>
          </cell>
          <cell r="D8266" t="str">
            <v>40,72</v>
          </cell>
        </row>
        <row r="8267">
          <cell r="A8267">
            <v>34623</v>
          </cell>
          <cell r="B8267" t="str">
            <v>Disjuntor tipo din/iec, bipolar 40 ate 50a</v>
          </cell>
          <cell r="C8267" t="str">
            <v xml:space="preserve">un    </v>
          </cell>
          <cell r="D8267" t="str">
            <v>40,09</v>
          </cell>
        </row>
        <row r="8268">
          <cell r="A8268">
            <v>34628</v>
          </cell>
          <cell r="B8268" t="str">
            <v>Disjuntor tipo din/iec, bipolar 63 a</v>
          </cell>
          <cell r="C8268" t="str">
            <v xml:space="preserve">un    </v>
          </cell>
          <cell r="D8268" t="str">
            <v>57,42</v>
          </cell>
        </row>
        <row r="8269">
          <cell r="A8269">
            <v>34653</v>
          </cell>
          <cell r="B8269" t="str">
            <v>Disjuntor tipo din/iec, monopolar de 6  ate  32a</v>
          </cell>
          <cell r="C8269" t="str">
            <v xml:space="preserve">un    </v>
          </cell>
          <cell r="D8269" t="str">
            <v>7,10</v>
          </cell>
        </row>
        <row r="8270">
          <cell r="A8270">
            <v>34688</v>
          </cell>
          <cell r="B8270" t="str">
            <v>Disjuntor tipo din/iec, monopolar de 63 a</v>
          </cell>
          <cell r="C8270" t="str">
            <v xml:space="preserve">un    </v>
          </cell>
          <cell r="D8270" t="str">
            <v>12,87</v>
          </cell>
        </row>
        <row r="8271">
          <cell r="A8271">
            <v>34709</v>
          </cell>
          <cell r="B8271" t="str">
            <v>Disjuntor tipo din/iec, tripolar de 10 ate 50a</v>
          </cell>
          <cell r="C8271" t="str">
            <v xml:space="preserve">un    </v>
          </cell>
          <cell r="D8271" t="str">
            <v>49,88</v>
          </cell>
        </row>
        <row r="8272">
          <cell r="A8272">
            <v>34714</v>
          </cell>
          <cell r="B8272" t="str">
            <v>Disjuntor tipo din/iec, tripolar 63 a</v>
          </cell>
          <cell r="C8272" t="str">
            <v xml:space="preserve">un    </v>
          </cell>
          <cell r="D8272" t="str">
            <v>59,58</v>
          </cell>
        </row>
        <row r="8273">
          <cell r="A8273">
            <v>2388</v>
          </cell>
          <cell r="B8273" t="str">
            <v>Disjuntor tipo nema, bipolar 10  ate  50 a, tensao maxima 415 v</v>
          </cell>
          <cell r="C8273" t="str">
            <v xml:space="preserve">un    </v>
          </cell>
          <cell r="D8273" t="str">
            <v>49,51</v>
          </cell>
        </row>
        <row r="8274">
          <cell r="A8274">
            <v>34606</v>
          </cell>
          <cell r="B8274" t="str">
            <v>Disjuntor tipo nema, bipolar 60 ate 100a, tensao maxima 415 v</v>
          </cell>
          <cell r="C8274" t="str">
            <v xml:space="preserve">un    </v>
          </cell>
          <cell r="D8274" t="str">
            <v>75,95</v>
          </cell>
        </row>
        <row r="8275">
          <cell r="A8275">
            <v>34689</v>
          </cell>
          <cell r="B8275" t="str">
            <v>Disjuntor tipo nema, monopolar de 60 ate 70a, tensao maxima de 240 v</v>
          </cell>
          <cell r="C8275" t="str">
            <v xml:space="preserve">un    </v>
          </cell>
          <cell r="D8275" t="str">
            <v>24,18</v>
          </cell>
        </row>
        <row r="8276">
          <cell r="A8276">
            <v>2370</v>
          </cell>
          <cell r="B8276" t="str">
            <v>Disjuntor tipo nema, monopolar 10 ate 30a, tensao maxima de 240 v</v>
          </cell>
          <cell r="C8276" t="str">
            <v xml:space="preserve">un    </v>
          </cell>
          <cell r="D8276" t="str">
            <v>9,20</v>
          </cell>
        </row>
        <row r="8277">
          <cell r="A8277">
            <v>2386</v>
          </cell>
          <cell r="B8277" t="str">
            <v>Disjuntor tipo nema, monopolar 35  ate  50 a, tensao maxima de 240 v</v>
          </cell>
          <cell r="C8277" t="str">
            <v xml:space="preserve">un    </v>
          </cell>
          <cell r="D8277" t="str">
            <v>15,43</v>
          </cell>
        </row>
        <row r="8278">
          <cell r="A8278">
            <v>2392</v>
          </cell>
          <cell r="B8278" t="str">
            <v>Disjuntor tipo nema, tripolar 10  ate  50a, tensao maxima de 415 v</v>
          </cell>
          <cell r="C8278" t="str">
            <v xml:space="preserve">un    </v>
          </cell>
          <cell r="D8278" t="str">
            <v>61,76</v>
          </cell>
        </row>
        <row r="8279">
          <cell r="A8279">
            <v>2373</v>
          </cell>
          <cell r="B8279" t="str">
            <v>Disjuntor tipo nema, tripolar 60 ate 100 a, tensao maxima de 415 v</v>
          </cell>
          <cell r="C8279" t="str">
            <v xml:space="preserve">un    </v>
          </cell>
          <cell r="D8279" t="str">
            <v>87,01</v>
          </cell>
        </row>
        <row r="8280">
          <cell r="A8280">
            <v>39465</v>
          </cell>
          <cell r="B8280" t="str">
            <v>Dispositivo dps classe ii, 1 polo, tensao maxima de 175 v, corrente maxima de *20* ka (tipo ac)</v>
          </cell>
          <cell r="C8280" t="str">
            <v xml:space="preserve">un    </v>
          </cell>
          <cell r="D8280" t="str">
            <v>53,15</v>
          </cell>
        </row>
        <row r="8281">
          <cell r="A8281">
            <v>39466</v>
          </cell>
          <cell r="B8281" t="str">
            <v>Dispositivo dps classe ii, 1 polo, tensao maxima de 175 v, corrente maxima de *30* ka (tipo ac)</v>
          </cell>
          <cell r="C8281" t="str">
            <v xml:space="preserve">un    </v>
          </cell>
          <cell r="D8281" t="str">
            <v>59,80</v>
          </cell>
        </row>
        <row r="8282">
          <cell r="A8282">
            <v>39467</v>
          </cell>
          <cell r="B8282" t="str">
            <v>Dispositivo dps classe ii, 1 polo, tensao maxima de 175 v, corrente maxima de *45* ka (tipo ac)</v>
          </cell>
          <cell r="C8282" t="str">
            <v xml:space="preserve">un    </v>
          </cell>
          <cell r="D8282" t="str">
            <v>76,49</v>
          </cell>
        </row>
        <row r="8283">
          <cell r="A8283">
            <v>39468</v>
          </cell>
          <cell r="B8283" t="str">
            <v>Dispositivo dps classe ii, 1 polo, tensao maxima de 175 v, corrente maxima de *90* ka (tipo ac)</v>
          </cell>
          <cell r="C8283" t="str">
            <v xml:space="preserve">un    </v>
          </cell>
          <cell r="D8283" t="str">
            <v>135,96</v>
          </cell>
        </row>
        <row r="8284">
          <cell r="A8284">
            <v>39469</v>
          </cell>
          <cell r="B8284" t="str">
            <v>Dispositivo dps classe ii, 1 polo, tensao maxima de 275 v, corrente maxima de *20* ka (tipo ac)</v>
          </cell>
          <cell r="C8284" t="str">
            <v xml:space="preserve">un    </v>
          </cell>
          <cell r="D8284" t="str">
            <v>55,38</v>
          </cell>
        </row>
        <row r="8285">
          <cell r="A8285">
            <v>39470</v>
          </cell>
          <cell r="B8285" t="str">
            <v>Dispositivo dps classe ii, 1 polo, tensao maxima de 275 v, corrente maxima de *30* ka (tipo ac)</v>
          </cell>
          <cell r="C8285" t="str">
            <v xml:space="preserve">un    </v>
          </cell>
          <cell r="D8285" t="str">
            <v>68,04</v>
          </cell>
        </row>
        <row r="8286">
          <cell r="A8286">
            <v>39471</v>
          </cell>
          <cell r="B8286" t="str">
            <v>Dispositivo dps classe ii, 1 polo, tensao maxima de 275 v, corrente maxima de *45* ka (tipo ac)</v>
          </cell>
          <cell r="C8286" t="str">
            <v xml:space="preserve">un    </v>
          </cell>
          <cell r="D8286" t="str">
            <v>81,77</v>
          </cell>
        </row>
        <row r="8287">
          <cell r="A8287">
            <v>39472</v>
          </cell>
          <cell r="B8287" t="str">
            <v>Dispositivo dps classe ii, 1 polo, tensao maxima de 275 v, corrente maxima de *90* ka (tipo ac)</v>
          </cell>
          <cell r="C8287" t="str">
            <v xml:space="preserve">un    </v>
          </cell>
          <cell r="D8287" t="str">
            <v>142,08</v>
          </cell>
        </row>
        <row r="8288">
          <cell r="A8288">
            <v>39473</v>
          </cell>
          <cell r="B8288" t="str">
            <v>Dispositivo dps classe ii, 1 polo, tensao maxima de 385 v, corrente maxima de *20* ka (tipo ac)</v>
          </cell>
          <cell r="C8288" t="str">
            <v xml:space="preserve">un    </v>
          </cell>
          <cell r="D8288" t="str">
            <v>91,79</v>
          </cell>
        </row>
        <row r="8289">
          <cell r="A8289">
            <v>39474</v>
          </cell>
          <cell r="B8289" t="str">
            <v>Dispositivo dps classe ii, 1 polo, tensao maxima de 385 v, corrente maxima de *30* ka (tipo ac)</v>
          </cell>
          <cell r="C8289" t="str">
            <v xml:space="preserve">un    </v>
          </cell>
          <cell r="D8289" t="str">
            <v>97,85</v>
          </cell>
        </row>
        <row r="8290">
          <cell r="A8290">
            <v>39475</v>
          </cell>
          <cell r="B8290" t="str">
            <v>Dispositivo dps classe ii, 1 polo, tensao maxima de 385 v, corrente maxima de *45* ka (tipo ac)</v>
          </cell>
          <cell r="C8290" t="str">
            <v xml:space="preserve">un    </v>
          </cell>
          <cell r="D8290" t="str">
            <v>111,02</v>
          </cell>
        </row>
        <row r="8291">
          <cell r="A8291">
            <v>39476</v>
          </cell>
          <cell r="B8291" t="str">
            <v>Dispositivo dps classe ii, 1 polo, tensao maxima de 385 v, corrente maxima de *90* ka (tipo ac)</v>
          </cell>
          <cell r="C8291" t="str">
            <v xml:space="preserve">un    </v>
          </cell>
          <cell r="D8291" t="str">
            <v>208,99</v>
          </cell>
        </row>
        <row r="8292">
          <cell r="A8292">
            <v>39477</v>
          </cell>
          <cell r="B8292" t="str">
            <v>Dispositivo dps classe ii, 1 polo, tensao maxima de 460 v, corrente maxima de *20* ka (tipo ac)</v>
          </cell>
          <cell r="C8292" t="str">
            <v xml:space="preserve">un    </v>
          </cell>
          <cell r="D8292" t="str">
            <v>102,40</v>
          </cell>
        </row>
        <row r="8293">
          <cell r="A8293">
            <v>39478</v>
          </cell>
          <cell r="B8293" t="str">
            <v>Dispositivo dps classe ii, 1 polo, tensao maxima de 460 v, corrente maxima de *30* ka (tipo ac)</v>
          </cell>
          <cell r="C8293" t="str">
            <v xml:space="preserve">un    </v>
          </cell>
          <cell r="D8293" t="str">
            <v>105,57</v>
          </cell>
        </row>
        <row r="8294">
          <cell r="A8294">
            <v>39479</v>
          </cell>
          <cell r="B8294" t="str">
            <v>Dispositivo dps classe ii, 1 polo, tensao maxima de 460 v, corrente maxima de *45* ka (tipo ac)</v>
          </cell>
          <cell r="C8294" t="str">
            <v xml:space="preserve">un    </v>
          </cell>
          <cell r="D8294" t="str">
            <v>124,38</v>
          </cell>
        </row>
        <row r="8295">
          <cell r="A8295">
            <v>39480</v>
          </cell>
          <cell r="B8295" t="str">
            <v>Dispositivo dps classe ii, 1 polo, tensao maxima de 460 v, corrente maxima de *90* ka (tipo ac)</v>
          </cell>
          <cell r="C8295" t="str">
            <v xml:space="preserve">un    </v>
          </cell>
          <cell r="D8295" t="str">
            <v>256,65</v>
          </cell>
        </row>
        <row r="8296">
          <cell r="A8296">
            <v>39459</v>
          </cell>
          <cell r="B8296" t="str">
            <v>Dispositivo dr, 2 polos, sensibilidade de 30 ma, corrente de 100 a, tipo ac</v>
          </cell>
          <cell r="C8296" t="str">
            <v xml:space="preserve">un    </v>
          </cell>
          <cell r="D8296" t="str">
            <v>217,84</v>
          </cell>
        </row>
        <row r="8297">
          <cell r="A8297">
            <v>39445</v>
          </cell>
          <cell r="B8297" t="str">
            <v>Dispositivo dr, 2 polos, sensibilidade de 30 ma, corrente de 25 a, tipo ac</v>
          </cell>
          <cell r="C8297" t="str">
            <v xml:space="preserve">un    </v>
          </cell>
          <cell r="D8297" t="str">
            <v>109,37</v>
          </cell>
        </row>
        <row r="8298">
          <cell r="A8298">
            <v>39446</v>
          </cell>
          <cell r="B8298" t="str">
            <v>Dispositivo dr, 2 polos, sensibilidade de 30 ma, corrente de 40 a, tipo ac</v>
          </cell>
          <cell r="C8298" t="str">
            <v xml:space="preserve">un    </v>
          </cell>
          <cell r="D8298" t="str">
            <v>111,32</v>
          </cell>
        </row>
        <row r="8299">
          <cell r="A8299">
            <v>39447</v>
          </cell>
          <cell r="B8299" t="str">
            <v>Dispositivo dr, 2 polos, sensibilidade de 30 ma, corrente de 63 a, tipo ac</v>
          </cell>
          <cell r="C8299" t="str">
            <v xml:space="preserve">un    </v>
          </cell>
          <cell r="D8299" t="str">
            <v>119,04</v>
          </cell>
        </row>
        <row r="8300">
          <cell r="A8300">
            <v>39448</v>
          </cell>
          <cell r="B8300" t="str">
            <v>Dispositivo dr, 2 polos, sensibilidade de 30 ma, corrente de 80 a, tipo ac</v>
          </cell>
          <cell r="C8300" t="str">
            <v xml:space="preserve">un    </v>
          </cell>
          <cell r="D8300" t="str">
            <v>202,99</v>
          </cell>
        </row>
        <row r="8301">
          <cell r="A8301">
            <v>39450</v>
          </cell>
          <cell r="B8301" t="str">
            <v>Dispositivo dr, 2 polos, sensibilidade de 300 ma, corrente de 25 a, tipo ac</v>
          </cell>
          <cell r="C8301" t="str">
            <v xml:space="preserve">un    </v>
          </cell>
          <cell r="D8301" t="str">
            <v>123,85</v>
          </cell>
        </row>
        <row r="8302">
          <cell r="A8302">
            <v>39451</v>
          </cell>
          <cell r="B8302" t="str">
            <v>Dispositivo dr, 2 polos, sensibilidade de 300 ma, corrente de 40 a, tipo ac</v>
          </cell>
          <cell r="C8302" t="str">
            <v xml:space="preserve">un    </v>
          </cell>
          <cell r="D8302" t="str">
            <v>135,08</v>
          </cell>
        </row>
        <row r="8303">
          <cell r="A8303">
            <v>39452</v>
          </cell>
          <cell r="B8303" t="str">
            <v>Dispositivo dr, 2 polos, sensibilidade de 300 ma, corrente de 63 a, tipo ac</v>
          </cell>
          <cell r="C8303" t="str">
            <v xml:space="preserve">un    </v>
          </cell>
          <cell r="D8303" t="str">
            <v>135,89</v>
          </cell>
        </row>
        <row r="8304">
          <cell r="A8304">
            <v>39523</v>
          </cell>
          <cell r="B8304" t="str">
            <v>Dispositivo dr, 2 polos, sensibilidade de 300 ma, corrente de 80 a, tipo  ac</v>
          </cell>
          <cell r="C8304" t="str">
            <v xml:space="preserve">un    </v>
          </cell>
          <cell r="D8304" t="str">
            <v>227,41</v>
          </cell>
        </row>
        <row r="8305">
          <cell r="A8305">
            <v>39449</v>
          </cell>
          <cell r="B8305" t="str">
            <v>Dispositivo dr, 4 polos, sensibilidade de 30 ma, corrente de 100 a, tipo ac</v>
          </cell>
          <cell r="C8305" t="str">
            <v xml:space="preserve">un    </v>
          </cell>
          <cell r="D8305" t="str">
            <v>251,84</v>
          </cell>
        </row>
        <row r="8306">
          <cell r="A8306">
            <v>39455</v>
          </cell>
          <cell r="B8306" t="str">
            <v>Dispositivo dr, 4 polos, sensibilidade de 30 ma, corrente de 25 a, tipo ac</v>
          </cell>
          <cell r="C8306" t="str">
            <v xml:space="preserve">un    </v>
          </cell>
          <cell r="D8306" t="str">
            <v>124,61</v>
          </cell>
        </row>
        <row r="8307">
          <cell r="A8307">
            <v>39456</v>
          </cell>
          <cell r="B8307" t="str">
            <v>Dispositivo dr, 4 polos, sensibilidade de 30 ma, corrente de 40 a, tipo ac</v>
          </cell>
          <cell r="C8307" t="str">
            <v xml:space="preserve">un    </v>
          </cell>
          <cell r="D8307" t="str">
            <v>124,71</v>
          </cell>
        </row>
        <row r="8308">
          <cell r="A8308">
            <v>39457</v>
          </cell>
          <cell r="B8308" t="str">
            <v>Dispositivo dr, 4 polos, sensibilidade de 30 ma, corrente de 63 a, tipo ac</v>
          </cell>
          <cell r="C8308" t="str">
            <v xml:space="preserve">un    </v>
          </cell>
          <cell r="D8308" t="str">
            <v>135,95</v>
          </cell>
        </row>
        <row r="8309">
          <cell r="A8309">
            <v>39458</v>
          </cell>
          <cell r="B8309" t="str">
            <v>Dispositivo dr, 4 polos, sensibilidade de 30 ma, corrente de 80 a, tipo ac</v>
          </cell>
          <cell r="C8309" t="str">
            <v xml:space="preserve">un    </v>
          </cell>
          <cell r="D8309" t="str">
            <v>253,70</v>
          </cell>
        </row>
        <row r="8310">
          <cell r="A8310">
            <v>39464</v>
          </cell>
          <cell r="B8310" t="str">
            <v>Dispositivo dr, 4 polos, sensibilidade de 300 ma, corrente de 100 a, tipo ac</v>
          </cell>
          <cell r="C8310" t="str">
            <v xml:space="preserve">un    </v>
          </cell>
          <cell r="D8310" t="str">
            <v>407,96</v>
          </cell>
        </row>
        <row r="8311">
          <cell r="A8311">
            <v>39460</v>
          </cell>
          <cell r="B8311" t="str">
            <v>Dispositivo dr, 4 polos, sensibilidade de 300 ma, corrente de 25 a, tipo ac</v>
          </cell>
          <cell r="C8311" t="str">
            <v xml:space="preserve">un    </v>
          </cell>
          <cell r="D8311" t="str">
            <v>154,73</v>
          </cell>
        </row>
        <row r="8312">
          <cell r="A8312">
            <v>39461</v>
          </cell>
          <cell r="B8312" t="str">
            <v>Dispositivo dr, 4 polos, sensibilidade de 300 ma, corrente de 40 a, tipo ac</v>
          </cell>
          <cell r="C8312" t="str">
            <v xml:space="preserve">un    </v>
          </cell>
          <cell r="D8312" t="str">
            <v>181,31</v>
          </cell>
        </row>
        <row r="8313">
          <cell r="A8313">
            <v>39462</v>
          </cell>
          <cell r="B8313" t="str">
            <v>Dispositivo dr, 4 polos, sensibilidade de 300 ma, corrente de 63 a, tipo ac</v>
          </cell>
          <cell r="C8313" t="str">
            <v xml:space="preserve">un    </v>
          </cell>
          <cell r="D8313" t="str">
            <v>174,73</v>
          </cell>
        </row>
        <row r="8314">
          <cell r="A8314">
            <v>39463</v>
          </cell>
          <cell r="B8314" t="str">
            <v>Dispositivo dr, 4 polos, sensibilidade de 300 ma, corrente de 80 a, tipo ac</v>
          </cell>
          <cell r="C8314" t="str">
            <v xml:space="preserve">un    </v>
          </cell>
          <cell r="D8314" t="str">
            <v>404,80</v>
          </cell>
        </row>
        <row r="8315">
          <cell r="A8315">
            <v>26039</v>
          </cell>
          <cell r="B8315" t="str">
            <v>Distribuidor de agregados autopropelido, cap 3 m3, a diesel, 6 cc, 176 cv</v>
          </cell>
          <cell r="C8315" t="str">
            <v xml:space="preserve">un    </v>
          </cell>
          <cell r="D8315" t="str">
            <v>249.588,52</v>
          </cell>
        </row>
        <row r="8316">
          <cell r="A8316">
            <v>2401</v>
          </cell>
          <cell r="B8316" t="str">
            <v>Distribuidor de agregados rebocavel, capacidade 1,9 m3, largura de trabalho 3,66 m</v>
          </cell>
          <cell r="C8316" t="str">
            <v xml:space="preserve">un    </v>
          </cell>
          <cell r="D8316" t="str">
            <v>57.408,12</v>
          </cell>
        </row>
        <row r="8317">
          <cell r="A8317">
            <v>38870</v>
          </cell>
          <cell r="B8317" t="str">
            <v>Distribuidor metalico, com rosca, 2 saidas, dn 1" x 1/2", para conexao com anel deslizante em tubo pex</v>
          </cell>
          <cell r="C8317" t="str">
            <v xml:space="preserve">un    </v>
          </cell>
          <cell r="D8317" t="str">
            <v>29,01</v>
          </cell>
        </row>
        <row r="8318">
          <cell r="A8318">
            <v>38869</v>
          </cell>
          <cell r="B8318" t="str">
            <v>Distribuidor metalico, com rosca, 2 saidas, dn 3/4" x 1/2", para conexao com anel deslizante em tubo pex</v>
          </cell>
          <cell r="C8318" t="str">
            <v xml:space="preserve">un    </v>
          </cell>
          <cell r="D8318" t="str">
            <v>25,59</v>
          </cell>
        </row>
        <row r="8319">
          <cell r="A8319">
            <v>38872</v>
          </cell>
          <cell r="B8319" t="str">
            <v>Distribuidor metalico, com rosca, 3 saidas, dn 1" x 1/2", para conexao com anel deslizante em tubo pex</v>
          </cell>
          <cell r="C8319" t="str">
            <v xml:space="preserve">un    </v>
          </cell>
          <cell r="D8319" t="str">
            <v>39,63</v>
          </cell>
        </row>
        <row r="8320">
          <cell r="A8320">
            <v>38871</v>
          </cell>
          <cell r="B8320" t="str">
            <v>Distribuidor metalico, com rosca, 3 saidas, dn 3/4" x 1/2", para conexao com anel deslizante em tubo pex</v>
          </cell>
          <cell r="C8320" t="str">
            <v xml:space="preserve">un    </v>
          </cell>
          <cell r="D8320" t="str">
            <v>31,88</v>
          </cell>
        </row>
        <row r="8321">
          <cell r="A8321">
            <v>39283</v>
          </cell>
          <cell r="B8321" t="str">
            <v>Distribuidor, plastico, 2 saidas, dn 32 x 16 mm, para conexao com crimpagem em tubo pex</v>
          </cell>
          <cell r="C8321" t="str">
            <v xml:space="preserve">un    </v>
          </cell>
          <cell r="D8321" t="str">
            <v>99,29</v>
          </cell>
        </row>
        <row r="8322">
          <cell r="A8322">
            <v>39284</v>
          </cell>
          <cell r="B8322" t="str">
            <v>Distribuidor, plastico, 2 saidas, dn 32 x 20 mm, para conexao com crimpagem em tubo pex</v>
          </cell>
          <cell r="C8322" t="str">
            <v xml:space="preserve">un    </v>
          </cell>
          <cell r="D8322" t="str">
            <v>107,60</v>
          </cell>
        </row>
        <row r="8323">
          <cell r="A8323">
            <v>39285</v>
          </cell>
          <cell r="B8323" t="str">
            <v>Distribuidor, plastico, 2 saidas, dn 32 x 25 mm, para conexao com crimpagem em tubo pex</v>
          </cell>
          <cell r="C8323" t="str">
            <v xml:space="preserve">un    </v>
          </cell>
          <cell r="D8323" t="str">
            <v>109,15</v>
          </cell>
        </row>
        <row r="8324">
          <cell r="A8324">
            <v>39286</v>
          </cell>
          <cell r="B8324" t="str">
            <v>Distribuidor, plastico, 3 saidas, dn 32 x 16 mm, para conexao com crimpagem em tubo pex</v>
          </cell>
          <cell r="C8324" t="str">
            <v xml:space="preserve">un    </v>
          </cell>
          <cell r="D8324" t="str">
            <v>106,77</v>
          </cell>
        </row>
        <row r="8325">
          <cell r="A8325">
            <v>39287</v>
          </cell>
          <cell r="B8325" t="str">
            <v>Distribuidor, plastico, 3 saidas, dn 32 x 20 mm, para conexao com crimpagem em tubo pex</v>
          </cell>
          <cell r="C8325" t="str">
            <v xml:space="preserve">un    </v>
          </cell>
          <cell r="D8325" t="str">
            <v>125,37</v>
          </cell>
        </row>
        <row r="8326">
          <cell r="A8326">
            <v>39288</v>
          </cell>
          <cell r="B8326" t="str">
            <v>Distribuidor, plastico, 3 saidas, dn 32 x 25 mm, para conexao com crimpagem em tubo pex</v>
          </cell>
          <cell r="C8326" t="str">
            <v xml:space="preserve">un    </v>
          </cell>
          <cell r="D8326" t="str">
            <v>133,80</v>
          </cell>
        </row>
        <row r="8327">
          <cell r="A8327">
            <v>2414</v>
          </cell>
          <cell r="B8327" t="str">
            <v>Divisoria (n2) painel/vidro - painel c/ mso/comeia e=35mm - montante/rodape duplo aco galv pintado - colocada</v>
          </cell>
          <cell r="C8327" t="str">
            <v xml:space="preserve">m²    </v>
          </cell>
          <cell r="D8327" t="str">
            <v>91,58</v>
          </cell>
        </row>
        <row r="8328">
          <cell r="A8328">
            <v>2413</v>
          </cell>
          <cell r="B8328" t="str">
            <v>Divisoria (n2) painel/vidro - painel c/ mso/comeia e=35mm - perfis simples aco galv pintado - colocada</v>
          </cell>
          <cell r="C8328" t="str">
            <v xml:space="preserve">m²    </v>
          </cell>
          <cell r="D8328" t="str">
            <v>88,10</v>
          </cell>
        </row>
        <row r="8329">
          <cell r="A8329">
            <v>2405</v>
          </cell>
          <cell r="B8329" t="str">
            <v>Divisoria (n2) painel/vidro - painel mso/comeia e=35mm - montante/rodape duplo aluminio anod nat - colocada</v>
          </cell>
          <cell r="C8329" t="str">
            <v xml:space="preserve">m²    </v>
          </cell>
          <cell r="D8329" t="str">
            <v>102,55</v>
          </cell>
        </row>
        <row r="8330">
          <cell r="A8330">
            <v>13361</v>
          </cell>
          <cell r="B8330" t="str">
            <v>Divisoria (n2) painel/vidro - painel mso/comeia e=35mm - perfis simples aluminio anod nat - colocada</v>
          </cell>
          <cell r="C8330" t="str">
            <v xml:space="preserve">m²    </v>
          </cell>
          <cell r="D8330" t="str">
            <v>85,78</v>
          </cell>
        </row>
        <row r="8331">
          <cell r="A8331">
            <v>11987</v>
          </cell>
          <cell r="B8331" t="str">
            <v>Divisoria (n2) painel/vidro - painel vermiculita e=35mm - perfis simples aluminio anod natural - colocada</v>
          </cell>
          <cell r="C8331" t="str">
            <v xml:space="preserve">m²    </v>
          </cell>
          <cell r="D8331" t="str">
            <v>229,53</v>
          </cell>
        </row>
        <row r="8332">
          <cell r="A8332">
            <v>2416</v>
          </cell>
          <cell r="B8332" t="str">
            <v>Divisoria (n3) painel/vidro/painel mso/comeia e=35mm - montante/rodape duplo aco galv pintado - colocada</v>
          </cell>
          <cell r="C8332" t="str">
            <v xml:space="preserve">m²    </v>
          </cell>
          <cell r="D8332" t="str">
            <v>101,55</v>
          </cell>
        </row>
        <row r="8333">
          <cell r="A8333">
            <v>2412</v>
          </cell>
          <cell r="B8333" t="str">
            <v>Divisoria (n3) painel/vidro/painel mso/comeia e=35mm - montante/rodape duplo aluminio anod nat - colocada</v>
          </cell>
          <cell r="C8333" t="str">
            <v xml:space="preserve">m²    </v>
          </cell>
          <cell r="D8333" t="str">
            <v>98,07</v>
          </cell>
        </row>
        <row r="8334">
          <cell r="A8334">
            <v>2411</v>
          </cell>
          <cell r="B8334" t="str">
            <v>Divisoria (n3) painel/vidro/painel mso/comeia e=35mm - perfis simples aco galv pintado - colocada</v>
          </cell>
          <cell r="C8334" t="str">
            <v xml:space="preserve">m²    </v>
          </cell>
          <cell r="D8334" t="str">
            <v>85,78</v>
          </cell>
        </row>
        <row r="8335">
          <cell r="A8335">
            <v>2406</v>
          </cell>
          <cell r="B8335" t="str">
            <v>Divisoria (n3) painel/vidro/painel mso/comeia e=35mm - perfis simples aluminio anod nat - colocada</v>
          </cell>
          <cell r="C8335" t="str">
            <v xml:space="preserve">m²    </v>
          </cell>
          <cell r="D8335" t="str">
            <v>83,46</v>
          </cell>
        </row>
        <row r="8336">
          <cell r="A8336">
            <v>10571</v>
          </cell>
          <cell r="B8336" t="str">
            <v>Divisoria (n3) painel/vidro/painel vermiculita e=35mm - montante/rodape duplo aluminio anod natural - colocada</v>
          </cell>
          <cell r="C8336" t="str">
            <v xml:space="preserve">m²    </v>
          </cell>
          <cell r="D8336" t="str">
            <v>204,03</v>
          </cell>
        </row>
        <row r="8337">
          <cell r="A8337">
            <v>11985</v>
          </cell>
          <cell r="B8337" t="str">
            <v>Divisoria (n3) painel/vidro/painel vermiculita e=35mm - montante/rodape perfil duplo aco galv pintado - colocada</v>
          </cell>
          <cell r="C8337" t="str">
            <v xml:space="preserve">m²    </v>
          </cell>
          <cell r="D8337" t="str">
            <v>197,07</v>
          </cell>
        </row>
        <row r="8338">
          <cell r="A8338">
            <v>2410</v>
          </cell>
          <cell r="B8338" t="str">
            <v>Divisoria cega (n1) - painel mso/comeia e=35mm - montante/rodape duplo   aco galv pintado - colocada</v>
          </cell>
          <cell r="C8338" t="str">
            <v xml:space="preserve">m²    </v>
          </cell>
          <cell r="D8338" t="str">
            <v>86,94</v>
          </cell>
        </row>
        <row r="8339">
          <cell r="A8339">
            <v>2417</v>
          </cell>
          <cell r="B8339" t="str">
            <v>Divisoria cega (n1) - painel mso/comeia e=35mm - montante/rodape duplo aluminio anod nat - colocada</v>
          </cell>
          <cell r="C8339" t="str">
            <v xml:space="preserve">m²    </v>
          </cell>
          <cell r="D8339" t="str">
            <v>92,74</v>
          </cell>
        </row>
        <row r="8340">
          <cell r="A8340">
            <v>2415</v>
          </cell>
          <cell r="B8340" t="str">
            <v>Divisoria cega (n1) - painel mso/comeia e=35mm - perfis simples aco galv pintado   - colocada</v>
          </cell>
          <cell r="C8340" t="str">
            <v xml:space="preserve">m²    </v>
          </cell>
          <cell r="D8340" t="str">
            <v>74,19</v>
          </cell>
        </row>
        <row r="8341">
          <cell r="A8341">
            <v>13360</v>
          </cell>
          <cell r="B8341" t="str">
            <v>Divisoria cega (n1) - painel mso/comeia e=35mm - perfis simples aluminio anod nat - colocada</v>
          </cell>
          <cell r="C8341" t="str">
            <v xml:space="preserve">m²    </v>
          </cell>
          <cell r="D8341" t="str">
            <v>74,19</v>
          </cell>
        </row>
        <row r="8342">
          <cell r="A8342">
            <v>11983</v>
          </cell>
          <cell r="B8342" t="str">
            <v>Divisoria cega (n1) - painel vermiculita e=35mm - montante/rodape perfis simples aco galv pintado - colocada</v>
          </cell>
          <cell r="C8342" t="str">
            <v xml:space="preserve">m²    </v>
          </cell>
          <cell r="D8342" t="str">
            <v>180,84</v>
          </cell>
        </row>
        <row r="8343">
          <cell r="A8343">
            <v>11986</v>
          </cell>
          <cell r="B8343" t="str">
            <v>Divisoria cega (n1) - painel vermiculita e=35mm - perfis simples aluminio anod natural - colocada</v>
          </cell>
          <cell r="C8343" t="str">
            <v xml:space="preserve">m²    </v>
          </cell>
          <cell r="D8343" t="str">
            <v>220,26</v>
          </cell>
        </row>
        <row r="8344">
          <cell r="A8344">
            <v>25976</v>
          </cell>
          <cell r="B8344" t="str">
            <v>Divisoria em granito, com duas faces polidas, tipo andorinha/ quartz/ castelo/ corumba ou outros equivalentes da regiao, e=  *3,0* cm</v>
          </cell>
          <cell r="C8344" t="str">
            <v xml:space="preserve">m²    </v>
          </cell>
          <cell r="D8344" t="str">
            <v>179,00</v>
          </cell>
        </row>
        <row r="8345">
          <cell r="A8345">
            <v>10629</v>
          </cell>
          <cell r="B8345" t="str">
            <v>Divisoria em marmore, com duas faces polidas, branco comum, e=  *3,0* cm</v>
          </cell>
          <cell r="C8345" t="str">
            <v xml:space="preserve">m²    </v>
          </cell>
          <cell r="D8345" t="str">
            <v>467,22</v>
          </cell>
        </row>
        <row r="8346">
          <cell r="A8346">
            <v>10698</v>
          </cell>
          <cell r="B8346" t="str">
            <v>Divisoria, placa  pre-moldada em granilite, marmorite ou granitina,  e = *3 cm</v>
          </cell>
          <cell r="C8346" t="str">
            <v xml:space="preserve">m²    </v>
          </cell>
          <cell r="D8346" t="str">
            <v>66,95</v>
          </cell>
        </row>
        <row r="8347">
          <cell r="A8347">
            <v>40521</v>
          </cell>
          <cell r="B8347" t="str">
            <v>Dobradeira eletromecanica de vergalhao, para aco de diametro ate 1 1/2 "â, motor eletrico trifasico, potencia de 3 hp ate 5 hp</v>
          </cell>
          <cell r="C8347" t="str">
            <v xml:space="preserve">un    </v>
          </cell>
          <cell r="D8347" t="str">
            <v>70.009,41</v>
          </cell>
        </row>
        <row r="8348">
          <cell r="A8348">
            <v>2432</v>
          </cell>
          <cell r="B8348" t="str">
            <v>Dobradica em aco/ferro, 3 1/2" x  3", e= 1,9  a 2 mm, com anel,  cromado ou zincado, tampa bola, com parafusos</v>
          </cell>
          <cell r="C8348" t="str">
            <v xml:space="preserve">un    </v>
          </cell>
          <cell r="D8348" t="str">
            <v>38,87</v>
          </cell>
        </row>
        <row r="8349">
          <cell r="A8349">
            <v>2418</v>
          </cell>
          <cell r="B8349" t="str">
            <v>Dobradica em aco/ferro, 3" x 2 1/2", e= 1,2 a 1,8 mm, sem anel,  cromado ou zincado, tampa bola, com parafusos</v>
          </cell>
          <cell r="C8349" t="str">
            <v xml:space="preserve">un    </v>
          </cell>
          <cell r="D8349" t="str">
            <v>18,03</v>
          </cell>
        </row>
        <row r="8350">
          <cell r="A8350">
            <v>2433</v>
          </cell>
          <cell r="B8350" t="str">
            <v>Dobradica em aco/ferro, 3" x 2 1/2", e= 1,2 a 1,8 mm, sem anel,  cromado ou zincado, tampa chata, com parafusos</v>
          </cell>
          <cell r="C8350" t="str">
            <v xml:space="preserve">un    </v>
          </cell>
          <cell r="D8350" t="str">
            <v>13,17</v>
          </cell>
        </row>
        <row r="8351">
          <cell r="A8351">
            <v>2420</v>
          </cell>
          <cell r="B8351" t="str">
            <v>Dobradica em aco/ferro, 3" x 2 1/2", e= 1,9 a 2 mm, sem anel,  cromado ou zincado, tampa bola, com parafusos</v>
          </cell>
          <cell r="C8351" t="str">
            <v xml:space="preserve">un    </v>
          </cell>
          <cell r="D8351" t="str">
            <v>22,61</v>
          </cell>
        </row>
        <row r="8352">
          <cell r="A8352">
            <v>2421</v>
          </cell>
          <cell r="B8352" t="str">
            <v>Dobradica em aco/ferro, 4" x 3", e= 2,2 a 3,0 mm, com anel, cromado ou zincado,tampa bola, com parafusos</v>
          </cell>
          <cell r="C8352" t="str">
            <v xml:space="preserve">un    </v>
          </cell>
          <cell r="D8352" t="str">
            <v>49,34</v>
          </cell>
        </row>
        <row r="8353">
          <cell r="A8353">
            <v>11447</v>
          </cell>
          <cell r="B8353" t="str">
            <v>Dobradica em latao, 3 " x 2 1/2 ", e= 1,9 a 2 mm, com anel, cromado, tampa bola, com parafusos</v>
          </cell>
          <cell r="C8353" t="str">
            <v xml:space="preserve">un    </v>
          </cell>
          <cell r="D8353" t="str">
            <v>44,69</v>
          </cell>
        </row>
        <row r="8354">
          <cell r="A8354">
            <v>2429</v>
          </cell>
          <cell r="B8354" t="str">
            <v>Dobradica em latao, 4" x 3", e= 2,2 a 3,0 mm, com anel,  tampa bola, com parafusos</v>
          </cell>
          <cell r="C8354" t="str">
            <v xml:space="preserve">un    </v>
          </cell>
          <cell r="D8354" t="str">
            <v>113,11</v>
          </cell>
        </row>
        <row r="8355">
          <cell r="A8355">
            <v>11449</v>
          </cell>
          <cell r="B8355" t="str">
            <v>Dobradica tipo piano em aco/ferro, 1'' x 3 m, galvanizado, com parafusos</v>
          </cell>
          <cell r="C8355" t="str">
            <v xml:space="preserve">un    </v>
          </cell>
          <cell r="D8355" t="str">
            <v>121,85</v>
          </cell>
        </row>
        <row r="8356">
          <cell r="A8356">
            <v>11451</v>
          </cell>
          <cell r="B8356" t="str">
            <v>Dobradica tipo vai-e-vem em aco/ferro, tamanho 3'', galvanizado, com parafusos</v>
          </cell>
          <cell r="C8356" t="str">
            <v xml:space="preserve">un    </v>
          </cell>
          <cell r="D8356" t="str">
            <v>119,81</v>
          </cell>
        </row>
        <row r="8357">
          <cell r="A8357">
            <v>11116</v>
          </cell>
          <cell r="B8357" t="str">
            <v>Domos individual em acrilico branco *95 x 95* cm, sem instalacao</v>
          </cell>
          <cell r="C8357" t="str">
            <v xml:space="preserve">un    </v>
          </cell>
          <cell r="D8357" t="str">
            <v>596,29</v>
          </cell>
        </row>
        <row r="8358">
          <cell r="A8358">
            <v>38411</v>
          </cell>
          <cell r="B8358" t="str">
            <v>Dosador de areia, capacidade de *26* litros</v>
          </cell>
          <cell r="C8358" t="str">
            <v xml:space="preserve">un    </v>
          </cell>
          <cell r="D8358" t="str">
            <v>972,63</v>
          </cell>
        </row>
        <row r="8359">
          <cell r="A8359">
            <v>1370</v>
          </cell>
          <cell r="B8359" t="str">
            <v>Ducha higienica plastica com registro metalico 1/2 "</v>
          </cell>
          <cell r="C8359" t="str">
            <v xml:space="preserve">un    </v>
          </cell>
          <cell r="D8359" t="str">
            <v>81,57</v>
          </cell>
        </row>
        <row r="8360">
          <cell r="A8360">
            <v>38189</v>
          </cell>
          <cell r="B8360" t="str">
            <v>Ducha metalica de parede, articulavel, com braco/cano, sem desviador</v>
          </cell>
          <cell r="C8360" t="str">
            <v xml:space="preserve">un    </v>
          </cell>
          <cell r="D8360" t="str">
            <v>150,97</v>
          </cell>
        </row>
        <row r="8361">
          <cell r="A8361">
            <v>38190</v>
          </cell>
          <cell r="B8361" t="str">
            <v>Ducha metalica de parede, articulavel, com desviador e ducha manual</v>
          </cell>
          <cell r="C8361" t="str">
            <v xml:space="preserve">un    </v>
          </cell>
          <cell r="D8361" t="str">
            <v>339,49</v>
          </cell>
        </row>
        <row r="8362">
          <cell r="A8362">
            <v>36516</v>
          </cell>
          <cell r="B8362" t="str">
            <v>Dumper com capacidade de carga de 1700 kg, partida eletrica, motor diesel com potencia de 16 cv</v>
          </cell>
          <cell r="C8362" t="str">
            <v xml:space="preserve">un    </v>
          </cell>
          <cell r="D8362" t="str">
            <v>65.106,99</v>
          </cell>
        </row>
        <row r="8363">
          <cell r="A8363">
            <v>34777</v>
          </cell>
          <cell r="B8363" t="str">
            <v>Elemento vazado ceramico 25 x 18 x 7 cm</v>
          </cell>
          <cell r="C8363" t="str">
            <v xml:space="preserve">un    </v>
          </cell>
          <cell r="D8363" t="str">
            <v>1,44</v>
          </cell>
        </row>
        <row r="8364">
          <cell r="A8364">
            <v>7273</v>
          </cell>
          <cell r="B8364" t="str">
            <v>Elemento vazado ceramico 7 x 20 x 20 cm</v>
          </cell>
          <cell r="C8364" t="str">
            <v xml:space="preserve">un    </v>
          </cell>
          <cell r="D8364" t="str">
            <v>2,37</v>
          </cell>
        </row>
        <row r="8365">
          <cell r="A8365">
            <v>7272</v>
          </cell>
          <cell r="B8365" t="str">
            <v>Elemento vazado ceramico 9 x 20 x 20 cm</v>
          </cell>
          <cell r="C8365" t="str">
            <v xml:space="preserve">un    </v>
          </cell>
          <cell r="D8365" t="str">
            <v>3,31</v>
          </cell>
        </row>
        <row r="8366">
          <cell r="A8366">
            <v>10605</v>
          </cell>
          <cell r="B8366" t="str">
            <v>Elemento vazado de concreto, quadriculado, 1 furo *10 x 10 x 10* cm</v>
          </cell>
          <cell r="C8366" t="str">
            <v xml:space="preserve">un    </v>
          </cell>
          <cell r="D8366" t="str">
            <v>1,55</v>
          </cell>
        </row>
        <row r="8367">
          <cell r="A8367">
            <v>10604</v>
          </cell>
          <cell r="B8367" t="str">
            <v>Elemento vazado de concreto, quadriculado, 1 furo *20 x 10 x 7* cm</v>
          </cell>
          <cell r="C8367" t="str">
            <v xml:space="preserve">un    </v>
          </cell>
          <cell r="D8367" t="str">
            <v>3,10</v>
          </cell>
        </row>
        <row r="8368">
          <cell r="A8368">
            <v>672</v>
          </cell>
          <cell r="B8368" t="str">
            <v>Elemento vazado de concreto, quadriculado, 1 furo *20 x 20 x 6,5* cm</v>
          </cell>
          <cell r="C8368" t="str">
            <v xml:space="preserve">un    </v>
          </cell>
          <cell r="D8368" t="str">
            <v>3,13</v>
          </cell>
        </row>
        <row r="8369">
          <cell r="A8369">
            <v>668</v>
          </cell>
          <cell r="B8369" t="str">
            <v>Elemento vazado de concreto, quadriculado, 16 furos *29 x 29 x 6* cm</v>
          </cell>
          <cell r="C8369" t="str">
            <v xml:space="preserve">un    </v>
          </cell>
          <cell r="D8369" t="str">
            <v>4,93</v>
          </cell>
        </row>
        <row r="8370">
          <cell r="A8370">
            <v>10578</v>
          </cell>
          <cell r="B8370" t="str">
            <v>Elemento vazado de concreto, quadriculado, 16 furos *33 x 33 x 10* cm</v>
          </cell>
          <cell r="C8370" t="str">
            <v xml:space="preserve">un    </v>
          </cell>
          <cell r="D8370" t="str">
            <v>8,61</v>
          </cell>
        </row>
        <row r="8371">
          <cell r="A8371">
            <v>666</v>
          </cell>
          <cell r="B8371" t="str">
            <v>Elemento vazado de concreto, quadriculado, 16 furos *40 x 40 x 7* cm</v>
          </cell>
          <cell r="C8371" t="str">
            <v xml:space="preserve">un    </v>
          </cell>
          <cell r="D8371" t="str">
            <v>8,54</v>
          </cell>
        </row>
        <row r="8372">
          <cell r="A8372">
            <v>665</v>
          </cell>
          <cell r="B8372" t="str">
            <v>Elemento vazado de concreto, quadriculado, 16 furos *50 x 50 x 7* cm</v>
          </cell>
          <cell r="C8372" t="str">
            <v xml:space="preserve">un    </v>
          </cell>
          <cell r="D8372" t="str">
            <v>16,01</v>
          </cell>
        </row>
        <row r="8373">
          <cell r="A8373">
            <v>10577</v>
          </cell>
          <cell r="B8373" t="str">
            <v>Elemento vazado de concreto, quadriculado, 25 furos *50 x 50 x 5* cm</v>
          </cell>
          <cell r="C8373" t="str">
            <v xml:space="preserve">un    </v>
          </cell>
          <cell r="D8373" t="str">
            <v>12,53</v>
          </cell>
        </row>
        <row r="8374">
          <cell r="A8374">
            <v>10583</v>
          </cell>
          <cell r="B8374" t="str">
            <v>Elemento vazado de concreto, veneziana *39 x 22 x 15* cm</v>
          </cell>
          <cell r="C8374" t="str">
            <v xml:space="preserve">un    </v>
          </cell>
          <cell r="D8374" t="str">
            <v>7,02</v>
          </cell>
        </row>
        <row r="8375">
          <cell r="A8375">
            <v>10579</v>
          </cell>
          <cell r="B8375" t="str">
            <v>Elemento vazado de concreto, veneziana *39 x 29 x 10* cm</v>
          </cell>
          <cell r="C8375" t="str">
            <v xml:space="preserve">un    </v>
          </cell>
          <cell r="D8375" t="str">
            <v>11,46</v>
          </cell>
        </row>
        <row r="8376">
          <cell r="A8376">
            <v>10582</v>
          </cell>
          <cell r="B8376" t="str">
            <v>Elemento vazado de concreto, veneziana *40 x 10 x 10* cm</v>
          </cell>
          <cell r="C8376" t="str">
            <v xml:space="preserve">un    </v>
          </cell>
          <cell r="D8376" t="str">
            <v>4,01</v>
          </cell>
        </row>
        <row r="8377">
          <cell r="A8377">
            <v>2436</v>
          </cell>
          <cell r="B8377" t="str">
            <v>Eletricista</v>
          </cell>
          <cell r="C8377" t="str">
            <v xml:space="preserve">h     </v>
          </cell>
          <cell r="D8377" t="str">
            <v>16,94</v>
          </cell>
        </row>
        <row r="8378">
          <cell r="A8378">
            <v>40918</v>
          </cell>
          <cell r="B8378" t="str">
            <v>Eletricista (mensalista)</v>
          </cell>
          <cell r="C8378" t="str">
            <v xml:space="preserve">mes   </v>
          </cell>
          <cell r="D8378" t="str">
            <v>2.982,33</v>
          </cell>
        </row>
        <row r="8379">
          <cell r="A8379">
            <v>2439</v>
          </cell>
          <cell r="B8379" t="str">
            <v>Eletricista de manutencao industrial</v>
          </cell>
          <cell r="C8379" t="str">
            <v xml:space="preserve">h     </v>
          </cell>
          <cell r="D8379" t="str">
            <v>18,65</v>
          </cell>
        </row>
        <row r="8380">
          <cell r="A8380">
            <v>40923</v>
          </cell>
          <cell r="B8380" t="str">
            <v>Eletricista de manutencao industrial (mensalista)</v>
          </cell>
          <cell r="C8380" t="str">
            <v xml:space="preserve">mes   </v>
          </cell>
          <cell r="D8380" t="str">
            <v>3.285,97</v>
          </cell>
        </row>
        <row r="8381">
          <cell r="A8381">
            <v>10998</v>
          </cell>
          <cell r="B8381" t="str">
            <v>Eletrodo revestido aws - e-6010, diametro igual a 4,00 mm</v>
          </cell>
          <cell r="C8381" t="str">
            <v xml:space="preserve">kg    </v>
          </cell>
          <cell r="D8381" t="str">
            <v>19,91</v>
          </cell>
        </row>
        <row r="8382">
          <cell r="A8382">
            <v>11002</v>
          </cell>
          <cell r="B8382" t="str">
            <v>Eletrodo revestido aws - e6013, diametro igual a 2,50 mm</v>
          </cell>
          <cell r="C8382" t="str">
            <v xml:space="preserve">kg    </v>
          </cell>
          <cell r="D8382" t="str">
            <v>18,24</v>
          </cell>
        </row>
        <row r="8383">
          <cell r="A8383">
            <v>10999</v>
          </cell>
          <cell r="B8383" t="str">
            <v>Eletrodo revestido aws - e6013, diametro igual a 4,00 mm</v>
          </cell>
          <cell r="C8383" t="str">
            <v xml:space="preserve">kg    </v>
          </cell>
          <cell r="D8383" t="str">
            <v>17,53</v>
          </cell>
        </row>
        <row r="8384">
          <cell r="A8384">
            <v>10997</v>
          </cell>
          <cell r="B8384" t="str">
            <v>Eletrodo revestido aws - e7018, diametro igual a 4,00 mm</v>
          </cell>
          <cell r="C8384" t="str">
            <v xml:space="preserve">kg    </v>
          </cell>
          <cell r="D8384" t="str">
            <v>19,00</v>
          </cell>
        </row>
        <row r="8385">
          <cell r="A8385">
            <v>2685</v>
          </cell>
          <cell r="B8385" t="str">
            <v>Eletroduto de pvc rigido roscavel de 1 ", sem luva</v>
          </cell>
          <cell r="C8385" t="str">
            <v xml:space="preserve">m     </v>
          </cell>
          <cell r="D8385" t="str">
            <v>3,71</v>
          </cell>
        </row>
        <row r="8386">
          <cell r="A8386">
            <v>2680</v>
          </cell>
          <cell r="B8386" t="str">
            <v>Eletroduto de pvc rigido roscavel de 1 1/2 ", sem luva</v>
          </cell>
          <cell r="C8386" t="str">
            <v xml:space="preserve">m     </v>
          </cell>
          <cell r="D8386" t="str">
            <v>5,44</v>
          </cell>
        </row>
        <row r="8387">
          <cell r="A8387">
            <v>2684</v>
          </cell>
          <cell r="B8387" t="str">
            <v>Eletroduto de pvc rigido roscavel de 1 1/4 ", sem luva</v>
          </cell>
          <cell r="C8387" t="str">
            <v xml:space="preserve">m     </v>
          </cell>
          <cell r="D8387" t="str">
            <v>4,94</v>
          </cell>
        </row>
        <row r="8388">
          <cell r="A8388">
            <v>2673</v>
          </cell>
          <cell r="B8388" t="str">
            <v>Eletroduto de pvc rigido roscavel de 1/2 ", sem luva</v>
          </cell>
          <cell r="C8388" t="str">
            <v xml:space="preserve">m     </v>
          </cell>
          <cell r="D8388" t="str">
            <v>1,91</v>
          </cell>
        </row>
        <row r="8389">
          <cell r="A8389">
            <v>2681</v>
          </cell>
          <cell r="B8389" t="str">
            <v>Eletroduto de pvc rigido roscavel de 2 ", sem luva</v>
          </cell>
          <cell r="C8389" t="str">
            <v xml:space="preserve">m     </v>
          </cell>
          <cell r="D8389" t="str">
            <v>8,88</v>
          </cell>
        </row>
        <row r="8390">
          <cell r="A8390">
            <v>2682</v>
          </cell>
          <cell r="B8390" t="str">
            <v>Eletroduto de pvc rigido roscavel de 2 1/2 ", sem luva</v>
          </cell>
          <cell r="C8390" t="str">
            <v xml:space="preserve">m     </v>
          </cell>
          <cell r="D8390" t="str">
            <v>12,96</v>
          </cell>
        </row>
        <row r="8391">
          <cell r="A8391">
            <v>2686</v>
          </cell>
          <cell r="B8391" t="str">
            <v>Eletroduto de pvc rigido roscavel de 3 ", sem luva</v>
          </cell>
          <cell r="C8391" t="str">
            <v xml:space="preserve">m     </v>
          </cell>
          <cell r="D8391" t="str">
            <v>16,26</v>
          </cell>
        </row>
        <row r="8392">
          <cell r="A8392">
            <v>2674</v>
          </cell>
          <cell r="B8392" t="str">
            <v>Eletroduto de pvc rigido roscavel de 3/4 ", sem luva</v>
          </cell>
          <cell r="C8392" t="str">
            <v xml:space="preserve">m     </v>
          </cell>
          <cell r="D8392" t="str">
            <v>2,37</v>
          </cell>
        </row>
        <row r="8393">
          <cell r="A8393">
            <v>2683</v>
          </cell>
          <cell r="B8393" t="str">
            <v>Eletroduto de pvc rigido roscavel de 4 ", sem luva</v>
          </cell>
          <cell r="C8393" t="str">
            <v xml:space="preserve">m     </v>
          </cell>
          <cell r="D8393" t="str">
            <v>25,62</v>
          </cell>
        </row>
        <row r="8394">
          <cell r="A8394">
            <v>2676</v>
          </cell>
          <cell r="B8394" t="str">
            <v>Eletroduto de pvc rigido soldavel, classe b, de 20 mm</v>
          </cell>
          <cell r="C8394" t="str">
            <v xml:space="preserve">m     </v>
          </cell>
          <cell r="D8394" t="str">
            <v>1,11</v>
          </cell>
        </row>
        <row r="8395">
          <cell r="A8395">
            <v>2678</v>
          </cell>
          <cell r="B8395" t="str">
            <v>Eletroduto de pvc rigido soldavel, classe b, de 25 mm</v>
          </cell>
          <cell r="C8395" t="str">
            <v xml:space="preserve">m     </v>
          </cell>
          <cell r="D8395" t="str">
            <v>1,39</v>
          </cell>
        </row>
        <row r="8396">
          <cell r="A8396">
            <v>2679</v>
          </cell>
          <cell r="B8396" t="str">
            <v>Eletroduto de pvc rigido soldavel, classe b, de 32 mm</v>
          </cell>
          <cell r="C8396" t="str">
            <v xml:space="preserve">m     </v>
          </cell>
          <cell r="D8396" t="str">
            <v>2,14</v>
          </cell>
        </row>
        <row r="8397">
          <cell r="A8397">
            <v>12070</v>
          </cell>
          <cell r="B8397" t="str">
            <v>Eletroduto de pvc rigido soldavel, classe b, de 40 mm</v>
          </cell>
          <cell r="C8397" t="str">
            <v xml:space="preserve">m     </v>
          </cell>
          <cell r="D8397" t="str">
            <v>2,98</v>
          </cell>
        </row>
        <row r="8398">
          <cell r="A8398">
            <v>2675</v>
          </cell>
          <cell r="B8398" t="str">
            <v>Eletroduto de pvc rigido soldavel, classe b, de 50 mm</v>
          </cell>
          <cell r="C8398" t="str">
            <v xml:space="preserve">m     </v>
          </cell>
          <cell r="D8398" t="str">
            <v>3,88</v>
          </cell>
        </row>
        <row r="8399">
          <cell r="A8399">
            <v>12067</v>
          </cell>
          <cell r="B8399" t="str">
            <v>Eletroduto de pvc rigido soldavel, classe b, de 60 mm</v>
          </cell>
          <cell r="C8399" t="str">
            <v xml:space="preserve">m     </v>
          </cell>
          <cell r="D8399" t="str">
            <v>5,26</v>
          </cell>
        </row>
        <row r="8400">
          <cell r="A8400">
            <v>40401</v>
          </cell>
          <cell r="B8400" t="str">
            <v>Eletroduto flexivel plano em pead, cor preta e laranja,  diametro 32 mm</v>
          </cell>
          <cell r="C8400" t="str">
            <v xml:space="preserve">m     </v>
          </cell>
          <cell r="D8400" t="str">
            <v>1,52</v>
          </cell>
        </row>
        <row r="8401">
          <cell r="A8401">
            <v>40402</v>
          </cell>
          <cell r="B8401" t="str">
            <v>Eletroduto flexivel plano em pead, cor preta e laranja,  diametro 40 mm</v>
          </cell>
          <cell r="C8401" t="str">
            <v xml:space="preserve">m     </v>
          </cell>
          <cell r="D8401" t="str">
            <v>1,95</v>
          </cell>
        </row>
        <row r="8402">
          <cell r="A8402">
            <v>40400</v>
          </cell>
          <cell r="B8402" t="str">
            <v>Eletroduto flexivel plano em pead, cor preta e laranja, diametro 25 mm</v>
          </cell>
          <cell r="C8402" t="str">
            <v xml:space="preserve">m     </v>
          </cell>
          <cell r="D8402" t="str">
            <v>1,03</v>
          </cell>
        </row>
        <row r="8403">
          <cell r="A8403">
            <v>2504</v>
          </cell>
          <cell r="B8403" t="str">
            <v>Eletroduto flexivel, em aco galvanizado, revestido externamente com pvc preto, diametro externo de 25 mm (3/4"), tipo sealtubo</v>
          </cell>
          <cell r="C8403" t="str">
            <v xml:space="preserve">m     </v>
          </cell>
          <cell r="D8403" t="str">
            <v>8,91</v>
          </cell>
        </row>
        <row r="8404">
          <cell r="A8404">
            <v>2501</v>
          </cell>
          <cell r="B8404" t="str">
            <v>Eletroduto flexivel, em aco galvanizado, revestido externamente com pvc preto, diametro externo de 32 mm (1"), tipo sealtubo</v>
          </cell>
          <cell r="C8404" t="str">
            <v xml:space="preserve">m     </v>
          </cell>
          <cell r="D8404" t="str">
            <v>11,68</v>
          </cell>
        </row>
        <row r="8405">
          <cell r="A8405">
            <v>2502</v>
          </cell>
          <cell r="B8405" t="str">
            <v>Eletroduto flexivel, em aco galvanizado, revestido externamente com pvc preto, diametro externo de 40 mm (1 1/4"), tipo sealtubo</v>
          </cell>
          <cell r="C8405" t="str">
            <v xml:space="preserve">m     </v>
          </cell>
          <cell r="D8405" t="str">
            <v>17,63</v>
          </cell>
        </row>
        <row r="8406">
          <cell r="A8406">
            <v>2503</v>
          </cell>
          <cell r="B8406" t="str">
            <v>Eletroduto flexivel, em aco galvanizado, revestido externamente com pvc preto, diametro externo de 50 mm( 1 1/2"), tipo sealtubo</v>
          </cell>
          <cell r="C8406" t="str">
            <v xml:space="preserve">m     </v>
          </cell>
          <cell r="D8406" t="str">
            <v>22,69</v>
          </cell>
        </row>
        <row r="8407">
          <cell r="A8407">
            <v>2500</v>
          </cell>
          <cell r="B8407" t="str">
            <v>Eletroduto flexivel, em aco galvanizado, revestido externamente com pvc preto, diametro externo de 60 mm (2"), tipo sealtubo</v>
          </cell>
          <cell r="C8407" t="str">
            <v xml:space="preserve">m     </v>
          </cell>
          <cell r="D8407" t="str">
            <v>30,22</v>
          </cell>
        </row>
        <row r="8408">
          <cell r="A8408">
            <v>2505</v>
          </cell>
          <cell r="B8408" t="str">
            <v>Eletroduto flexivel, em aco galvanizado, revestido externamente com pvc preto, diametro externo de 75 mm (2 1/2"), tipo sealtubo</v>
          </cell>
          <cell r="C8408" t="str">
            <v xml:space="preserve">m     </v>
          </cell>
          <cell r="D8408" t="str">
            <v>47,10</v>
          </cell>
        </row>
        <row r="8409">
          <cell r="A8409">
            <v>12056</v>
          </cell>
          <cell r="B8409" t="str">
            <v>Eletroduto flexivel, em aco, tipo conduite, diametro de 1 1/2"</v>
          </cell>
          <cell r="C8409" t="str">
            <v xml:space="preserve">m     </v>
          </cell>
          <cell r="D8409" t="str">
            <v>19,03</v>
          </cell>
        </row>
        <row r="8410">
          <cell r="A8410">
            <v>12057</v>
          </cell>
          <cell r="B8410" t="str">
            <v>Eletroduto flexivel, em aco, tipo conduite, diametro de 1 1/4"</v>
          </cell>
          <cell r="C8410" t="str">
            <v xml:space="preserve">m     </v>
          </cell>
          <cell r="D8410" t="str">
            <v>16,16</v>
          </cell>
        </row>
        <row r="8411">
          <cell r="A8411">
            <v>12059</v>
          </cell>
          <cell r="B8411" t="str">
            <v>Eletroduto flexivel, em aco, tipo conduite, diametro de 1/2"</v>
          </cell>
          <cell r="C8411" t="str">
            <v xml:space="preserve">m     </v>
          </cell>
          <cell r="D8411" t="str">
            <v>5,67</v>
          </cell>
        </row>
        <row r="8412">
          <cell r="A8412">
            <v>12058</v>
          </cell>
          <cell r="B8412" t="str">
            <v>Eletroduto flexivel, em aco, tipo conduite, diametro de 1"</v>
          </cell>
          <cell r="C8412" t="str">
            <v xml:space="preserve">m     </v>
          </cell>
          <cell r="D8412" t="str">
            <v>10,07</v>
          </cell>
        </row>
        <row r="8413">
          <cell r="A8413">
            <v>12060</v>
          </cell>
          <cell r="B8413" t="str">
            <v>Eletroduto flexivel, em aco, tipo conduite, diametro de 2 1/2"</v>
          </cell>
          <cell r="C8413" t="str">
            <v xml:space="preserve">m     </v>
          </cell>
          <cell r="D8413" t="str">
            <v>42,00</v>
          </cell>
        </row>
        <row r="8414">
          <cell r="A8414">
            <v>12061</v>
          </cell>
          <cell r="B8414" t="str">
            <v>Eletroduto flexivel, em aco, tipo conduite, diametro de 2"</v>
          </cell>
          <cell r="C8414" t="str">
            <v xml:space="preserve">m     </v>
          </cell>
          <cell r="D8414" t="str">
            <v>25,64</v>
          </cell>
        </row>
        <row r="8415">
          <cell r="A8415">
            <v>12062</v>
          </cell>
          <cell r="B8415" t="str">
            <v>Eletroduto flexivel, em aco, tipo conduite, diametro de 3"</v>
          </cell>
          <cell r="C8415" t="str">
            <v xml:space="preserve">m     </v>
          </cell>
          <cell r="D8415" t="str">
            <v>47,29</v>
          </cell>
        </row>
        <row r="8416">
          <cell r="A8416">
            <v>21137</v>
          </cell>
          <cell r="B8416" t="str">
            <v>Eletroduto metalico flexivel revestido com pvc preto, diametro externo de 15 mm (3/8"), tipo copex</v>
          </cell>
          <cell r="C8416" t="str">
            <v xml:space="preserve">m     </v>
          </cell>
          <cell r="D8416" t="str">
            <v>8,22</v>
          </cell>
        </row>
        <row r="8417">
          <cell r="A8417">
            <v>2687</v>
          </cell>
          <cell r="B8417" t="str">
            <v>Eletroduto pvc flexivel corrugado, cor amarela, de 16 mm</v>
          </cell>
          <cell r="C8417" t="str">
            <v xml:space="preserve">m     </v>
          </cell>
          <cell r="D8417" t="str">
            <v>0,97</v>
          </cell>
        </row>
        <row r="8418">
          <cell r="A8418">
            <v>2689</v>
          </cell>
          <cell r="B8418" t="str">
            <v>Eletroduto pvc flexivel corrugado, cor amarela, de 20 mm</v>
          </cell>
          <cell r="C8418" t="str">
            <v xml:space="preserve">m     </v>
          </cell>
          <cell r="D8418" t="str">
            <v>1,15</v>
          </cell>
        </row>
        <row r="8419">
          <cell r="A8419">
            <v>2688</v>
          </cell>
          <cell r="B8419" t="str">
            <v>Eletroduto pvc flexivel corrugado, cor amarela, de 25 mm</v>
          </cell>
          <cell r="C8419" t="str">
            <v xml:space="preserve">m     </v>
          </cell>
          <cell r="D8419" t="str">
            <v>1,25</v>
          </cell>
        </row>
        <row r="8420">
          <cell r="A8420">
            <v>2690</v>
          </cell>
          <cell r="B8420" t="str">
            <v>Eletroduto pvc flexivel corrugado, cor amarela, de 32 mm</v>
          </cell>
          <cell r="C8420" t="str">
            <v xml:space="preserve">m     </v>
          </cell>
          <cell r="D8420" t="str">
            <v>2,14</v>
          </cell>
        </row>
        <row r="8421">
          <cell r="A8421">
            <v>39243</v>
          </cell>
          <cell r="B8421" t="str">
            <v>Eletroduto pvc flexivel corrugado, reforcado, cor laranja, de 20 mm, para lajes e pisos</v>
          </cell>
          <cell r="C8421" t="str">
            <v xml:space="preserve">m     </v>
          </cell>
          <cell r="D8421" t="str">
            <v>1,41</v>
          </cell>
        </row>
        <row r="8422">
          <cell r="A8422">
            <v>39244</v>
          </cell>
          <cell r="B8422" t="str">
            <v>Eletroduto pvc flexivel corrugado, reforcado, cor laranja, de 25 mm, para lajes e pisos</v>
          </cell>
          <cell r="C8422" t="str">
            <v xml:space="preserve">m     </v>
          </cell>
          <cell r="D8422" t="str">
            <v>1,90</v>
          </cell>
        </row>
        <row r="8423">
          <cell r="A8423">
            <v>39245</v>
          </cell>
          <cell r="B8423" t="str">
            <v>Eletroduto pvc flexivel corrugado, reforcado, cor laranja, de 32 mm, para lajes e pisos</v>
          </cell>
          <cell r="C8423" t="str">
            <v xml:space="preserve">m     </v>
          </cell>
          <cell r="D8423" t="str">
            <v>3,66</v>
          </cell>
        </row>
        <row r="8424">
          <cell r="A8424">
            <v>39254</v>
          </cell>
          <cell r="B8424" t="str">
            <v>Eletroduto/condulete de pvc rigido, liso, cor cinza, de 1/2", para instalacoes aparentes (nbr 5410)</v>
          </cell>
          <cell r="C8424" t="str">
            <v xml:space="preserve">m     </v>
          </cell>
          <cell r="D8424" t="str">
            <v>5,48</v>
          </cell>
        </row>
        <row r="8425">
          <cell r="A8425">
            <v>39255</v>
          </cell>
          <cell r="B8425" t="str">
            <v>Eletroduto/condulete de pvc rigido, liso, cor cinza, de 1", para instalacoes aparentes (nbr 5410)</v>
          </cell>
          <cell r="C8425" t="str">
            <v xml:space="preserve">m     </v>
          </cell>
          <cell r="D8425" t="str">
            <v>10,15</v>
          </cell>
        </row>
        <row r="8426">
          <cell r="A8426">
            <v>39253</v>
          </cell>
          <cell r="B8426" t="str">
            <v>Eletroduto/condulete de pvc rigido, liso, cor cinza, de 3/4", para instalacoes aparentes (nbr 5410)</v>
          </cell>
          <cell r="C8426" t="str">
            <v xml:space="preserve">m     </v>
          </cell>
          <cell r="D8426" t="str">
            <v>6,99</v>
          </cell>
        </row>
        <row r="8427">
          <cell r="A8427">
            <v>2446</v>
          </cell>
          <cell r="B8427" t="str">
            <v>Eletroduto/duto pead flexivel parede simples, corrugacao helicoidal, cor preta, sem rosca, de 2",  para cabeamento subterraneo (nbr 15715)</v>
          </cell>
          <cell r="C8427" t="str">
            <v xml:space="preserve">m     </v>
          </cell>
          <cell r="D8427" t="str">
            <v>3,80</v>
          </cell>
        </row>
        <row r="8428">
          <cell r="A8428">
            <v>2442</v>
          </cell>
          <cell r="B8428" t="str">
            <v>Eletroduto/duto pead flexivel parede simples, corrugacao helicoidal, cor preta, sem rosca, de 3",  para cabeamento subterraneo (nbr 15715)</v>
          </cell>
          <cell r="C8428" t="str">
            <v xml:space="preserve">m     </v>
          </cell>
          <cell r="D8428" t="str">
            <v>5,32</v>
          </cell>
        </row>
        <row r="8429">
          <cell r="A8429">
            <v>39246</v>
          </cell>
          <cell r="B8429" t="str">
            <v>Eletrodutoduto pead flexivel parede simples, corrugacao helicoidal, cor preta, sem rosca, de 1 1/2",  para cabeamento subterraneo (nbr 15715)</v>
          </cell>
          <cell r="C8429" t="str">
            <v xml:space="preserve">m     </v>
          </cell>
          <cell r="D8429" t="str">
            <v>2,64</v>
          </cell>
        </row>
        <row r="8430">
          <cell r="A8430">
            <v>39247</v>
          </cell>
          <cell r="B8430" t="str">
            <v>Eletrodutoduto pead flexivel parede simples, corrugacao helicoidal, cor preta, sem rosca, de 1 1/4",  para cabeamento subterraneo (nbr 15715)</v>
          </cell>
          <cell r="C8430" t="str">
            <v xml:space="preserve">m     </v>
          </cell>
          <cell r="D8430" t="str">
            <v>2,30</v>
          </cell>
        </row>
        <row r="8431">
          <cell r="A8431">
            <v>39248</v>
          </cell>
          <cell r="B8431" t="str">
            <v>Eletrodutoduto pead flexivel parede simples, corrugacao helicoidal, cor preta, sem rosca, de 4",  para cabeamento subterraneo (nbr 15715)</v>
          </cell>
          <cell r="C8431" t="str">
            <v xml:space="preserve">m     </v>
          </cell>
          <cell r="D8431" t="str">
            <v>7,42</v>
          </cell>
        </row>
        <row r="8432">
          <cell r="A8432">
            <v>2438</v>
          </cell>
          <cell r="B8432" t="str">
            <v>Eletrotecnico</v>
          </cell>
          <cell r="C8432" t="str">
            <v xml:space="preserve">h     </v>
          </cell>
          <cell r="D8432" t="str">
            <v>20,32</v>
          </cell>
        </row>
        <row r="8433">
          <cell r="A8433">
            <v>40922</v>
          </cell>
          <cell r="B8433" t="str">
            <v>Eletrotecnico (mensalista)</v>
          </cell>
          <cell r="C8433" t="str">
            <v xml:space="preserve">mes   </v>
          </cell>
          <cell r="D8433" t="str">
            <v>3.578,40</v>
          </cell>
        </row>
        <row r="8434">
          <cell r="A8434">
            <v>36486</v>
          </cell>
          <cell r="B8434" t="str">
            <v>Elevador de carga a cabo, cabine semi fechada 2,0 x 1,5 x 2,0 m, capacidade de carga 1000 kg, torre  2,38 x 2,21 x 15 m, guincho de embreagem, freio de seguranca, limitador de velocidade e cancela</v>
          </cell>
          <cell r="C8434" t="str">
            <v xml:space="preserve">un    </v>
          </cell>
          <cell r="D8434" t="str">
            <v>34.015,14</v>
          </cell>
        </row>
        <row r="8435">
          <cell r="A8435">
            <v>37777</v>
          </cell>
          <cell r="B8435" t="str">
            <v>Elevador de cremalheira cabine fechada 1,5 x 2,5 x 2,35 m (uma por torre), capacidade de carga 1200 kg (15 pessoas), torre  24 m (16 modulos), freio de seguranca, limitador de carga</v>
          </cell>
          <cell r="C8435" t="str">
            <v xml:space="preserve">un    </v>
          </cell>
          <cell r="D8435" t="str">
            <v>160.142,64</v>
          </cell>
        </row>
        <row r="8436">
          <cell r="A8436">
            <v>12624</v>
          </cell>
          <cell r="B8436" t="str">
            <v>Emenda para calha pluvial, pvc, diametro entre 119 e 170 mm, para drenagem predial</v>
          </cell>
          <cell r="C8436" t="str">
            <v xml:space="preserve">un    </v>
          </cell>
          <cell r="D8436" t="str">
            <v>10,98</v>
          </cell>
        </row>
        <row r="8437">
          <cell r="A8437">
            <v>10638</v>
          </cell>
          <cell r="B8437" t="str">
            <v>Empilhadeira sobre pneus com torre de tres estagios, 4,70m de elevacao, c/ deslocador lateral dos garfos, motor glp 4.3L, capacidade nominal de carga de 6t</v>
          </cell>
          <cell r="C8437" t="str">
            <v xml:space="preserve">un    </v>
          </cell>
          <cell r="D8437" t="str">
            <v>318.078,67</v>
          </cell>
        </row>
        <row r="8438">
          <cell r="A8438">
            <v>10635</v>
          </cell>
          <cell r="B8438" t="str">
            <v>Empilhadeira sobre pneus com torre de tres estagios, 4,80m de elevacao, c/ deslocador lateral dos garfos, motor glp 2.2L, capacidade nominal de carga de 3t</v>
          </cell>
          <cell r="C8438" t="str">
            <v xml:space="preserve">un    </v>
          </cell>
          <cell r="D8438" t="str">
            <v>109.944,16</v>
          </cell>
        </row>
        <row r="8439">
          <cell r="A8439">
            <v>10634</v>
          </cell>
          <cell r="B8439" t="str">
            <v>Empilhadeira sobre pneus com torre de tres estagios, 4,80m de elevacao, c/ deslocador lateral dos garfos, motor glp 2.4L, capacidade nominal de carga de 2,5t</v>
          </cell>
          <cell r="C8439" t="str">
            <v xml:space="preserve">un    </v>
          </cell>
          <cell r="D8439" t="str">
            <v>94.145,91</v>
          </cell>
        </row>
        <row r="8440">
          <cell r="A8440">
            <v>10636</v>
          </cell>
          <cell r="B8440" t="str">
            <v>Empilhadeira sobre pneus com torre de tres estagios, 4,80m de elevacao, c/ deslocador lateral dos garfos, motor glp 4.3L, capacidade nominal de carga de 4t</v>
          </cell>
          <cell r="C8440" t="str">
            <v xml:space="preserve">un    </v>
          </cell>
          <cell r="D8440" t="str">
            <v>207.332,35</v>
          </cell>
        </row>
        <row r="8441">
          <cell r="A8441">
            <v>10637</v>
          </cell>
          <cell r="B8441" t="str">
            <v>Empilhadeira sobre pneus com torre de tres estagios, 4,80m de elevacao, c/ deslocador lateral dos garfos, motor glp 4.3L, capacidade nominal de carga de 5t</v>
          </cell>
          <cell r="C8441" t="str">
            <v xml:space="preserve">un    </v>
          </cell>
          <cell r="D8441" t="str">
            <v>216.871,82</v>
          </cell>
        </row>
        <row r="8442">
          <cell r="A8442">
            <v>517</v>
          </cell>
          <cell r="B8442" t="str">
            <v>Emulsao asfaltica anionica</v>
          </cell>
          <cell r="C8442" t="str">
            <v xml:space="preserve">l     </v>
          </cell>
          <cell r="D8442" t="str">
            <v>6,05</v>
          </cell>
        </row>
        <row r="8443">
          <cell r="A8443">
            <v>41904</v>
          </cell>
          <cell r="B8443" t="str">
            <v>Emulsao asfaltica cationica rl-1c para uso em pavimentacao asfaltica (coletado caixa na anp acrescido de icms)</v>
          </cell>
          <cell r="C8443" t="str">
            <v xml:space="preserve">t     </v>
          </cell>
          <cell r="D8443" t="str">
            <v>2.029,05</v>
          </cell>
        </row>
        <row r="8444">
          <cell r="A8444">
            <v>41905</v>
          </cell>
          <cell r="B8444" t="str">
            <v>Emulsao asfaltica cationica rr-1c para uso em pavimentacao asfaltica (coletado caixa na anp acrescido de icms)</v>
          </cell>
          <cell r="C8444" t="str">
            <v xml:space="preserve">kg    </v>
          </cell>
          <cell r="D8444" t="str">
            <v>2,00</v>
          </cell>
        </row>
        <row r="8445">
          <cell r="A8445">
            <v>41903</v>
          </cell>
          <cell r="B8445" t="str">
            <v>Emulsao asfaltica cationica rr-2c para uso em pavimentacao asfaltica (coletado caixa na anp acrescido de icms)</v>
          </cell>
          <cell r="C8445" t="str">
            <v xml:space="preserve">kg    </v>
          </cell>
          <cell r="D8445" t="str">
            <v>2,29</v>
          </cell>
        </row>
        <row r="8446">
          <cell r="A8446">
            <v>37534</v>
          </cell>
          <cell r="B8446" t="str">
            <v>Emulsao explosiva em cartuchos de 1" x 12", densidade 1.15 G/cm3, iniciacao espoleta n. 8 / Cordel</v>
          </cell>
          <cell r="C8446" t="str">
            <v xml:space="preserve">kg    </v>
          </cell>
          <cell r="D8446" t="str">
            <v>16,16</v>
          </cell>
        </row>
        <row r="8447">
          <cell r="A8447">
            <v>37535</v>
          </cell>
          <cell r="B8447" t="str">
            <v>Emulsao explosiva em cartuchos de 1" x 24", densidade 1.15 G/cm3, iniciacao espoleta n. 8 / Cordel</v>
          </cell>
          <cell r="C8447" t="str">
            <v xml:space="preserve">kg    </v>
          </cell>
          <cell r="D8447" t="str">
            <v>16,16</v>
          </cell>
        </row>
        <row r="8448">
          <cell r="A8448">
            <v>37533</v>
          </cell>
          <cell r="B8448" t="str">
            <v>Emulsao explosiva em cartuchos de 1" x 8", densidade 1.15 G/cm3, iniciacao espoleta n. 8 / Cordel</v>
          </cell>
          <cell r="C8448" t="str">
            <v xml:space="preserve">kg    </v>
          </cell>
          <cell r="D8448" t="str">
            <v>16,16</v>
          </cell>
        </row>
        <row r="8449">
          <cell r="A8449">
            <v>37537</v>
          </cell>
          <cell r="B8449" t="str">
            <v>Emulsao explosiva em cartuchos de 2 1/2" x 24", densidade 1.15 G/cm3, iniciacao espoleta n. 8 / Cordel</v>
          </cell>
          <cell r="C8449" t="str">
            <v xml:space="preserve">kg    </v>
          </cell>
          <cell r="D8449" t="str">
            <v>12,23</v>
          </cell>
        </row>
        <row r="8450">
          <cell r="A8450">
            <v>37536</v>
          </cell>
          <cell r="B8450" t="str">
            <v>Emulsao explosiva em cartuchos de 2 1/4" x 24", densidade 1.15 G/cm3, iniciacao espoleta n. 8 / Cordel</v>
          </cell>
          <cell r="C8450" t="str">
            <v xml:space="preserve">kg    </v>
          </cell>
          <cell r="D8450" t="str">
            <v>12,23</v>
          </cell>
        </row>
        <row r="8451">
          <cell r="A8451">
            <v>37532</v>
          </cell>
          <cell r="B8451" t="str">
            <v>Emulsao explosiva em cartuchos de 2" x 24", densidade 1.15 G/cm3, iniciacao espoleta n. 8 / Cordel</v>
          </cell>
          <cell r="C8451" t="str">
            <v xml:space="preserve">kg    </v>
          </cell>
          <cell r="D8451" t="str">
            <v>12,23</v>
          </cell>
        </row>
        <row r="8452">
          <cell r="A8452">
            <v>2696</v>
          </cell>
          <cell r="B8452" t="str">
            <v>Encanador ou bombeiro hidraulico</v>
          </cell>
          <cell r="C8452" t="str">
            <v xml:space="preserve">h     </v>
          </cell>
          <cell r="D8452" t="str">
            <v>15,84</v>
          </cell>
        </row>
        <row r="8453">
          <cell r="A8453">
            <v>40928</v>
          </cell>
          <cell r="B8453" t="str">
            <v>Encanador ou bombeiro hidraulico (mensalista)</v>
          </cell>
          <cell r="C8453" t="str">
            <v xml:space="preserve">mes   </v>
          </cell>
          <cell r="D8453" t="str">
            <v>2.788,08</v>
          </cell>
        </row>
        <row r="8454">
          <cell r="A8454">
            <v>4083</v>
          </cell>
          <cell r="B8454" t="str">
            <v>Encarregado geral de obras</v>
          </cell>
          <cell r="C8454" t="str">
            <v xml:space="preserve">h     </v>
          </cell>
          <cell r="D8454" t="str">
            <v>23,71</v>
          </cell>
        </row>
        <row r="8455">
          <cell r="A8455">
            <v>40818</v>
          </cell>
          <cell r="B8455" t="str">
            <v>Encarregado geral de obras (mensalista)</v>
          </cell>
          <cell r="C8455" t="str">
            <v xml:space="preserve">mes   </v>
          </cell>
          <cell r="D8455" t="str">
            <v>4.174,51</v>
          </cell>
        </row>
        <row r="8456">
          <cell r="A8456">
            <v>2705</v>
          </cell>
          <cell r="B8456" t="str">
            <v>Energia eletrica ate 2000 kwh industrial, sem demanda</v>
          </cell>
          <cell r="C8456" t="str">
            <v xml:space="preserve">kw/h  </v>
          </cell>
          <cell r="D8456" t="str">
            <v>0,83</v>
          </cell>
        </row>
        <row r="8457">
          <cell r="A8457">
            <v>14250</v>
          </cell>
          <cell r="B8457" t="str">
            <v>Energia eletrica comercial, baixa tensao, relativa ao consumo de ate 100 kwh, incluindo icms, pis/pasep e cofins</v>
          </cell>
          <cell r="C8457" t="str">
            <v xml:space="preserve">kw/h  </v>
          </cell>
          <cell r="D8457" t="str">
            <v>0,85</v>
          </cell>
        </row>
        <row r="8458">
          <cell r="A8458">
            <v>11683</v>
          </cell>
          <cell r="B8458" t="str">
            <v>Engate / rabicho flexivel inox 1/2 " x 30 cm</v>
          </cell>
          <cell r="C8458" t="str">
            <v xml:space="preserve">un    </v>
          </cell>
          <cell r="D8458" t="str">
            <v>18,47</v>
          </cell>
        </row>
        <row r="8459">
          <cell r="A8459">
            <v>11684</v>
          </cell>
          <cell r="B8459" t="str">
            <v>Engate / rabicho flexivel inox 1/2 " x 40 cm</v>
          </cell>
          <cell r="C8459" t="str">
            <v xml:space="preserve">un    </v>
          </cell>
          <cell r="D8459" t="str">
            <v>20,22</v>
          </cell>
        </row>
        <row r="8460">
          <cell r="A8460">
            <v>6141</v>
          </cell>
          <cell r="B8460" t="str">
            <v>Engate/rabicho flexivel plastico (pvc ou abs) branco 1/2 " x 30 cm</v>
          </cell>
          <cell r="C8460" t="str">
            <v xml:space="preserve">un    </v>
          </cell>
          <cell r="D8460" t="str">
            <v>2,65</v>
          </cell>
        </row>
        <row r="8461">
          <cell r="A8461">
            <v>11681</v>
          </cell>
          <cell r="B8461" t="str">
            <v>Engate/rabicho flexivel plastico (pvc ou abs) branco 1/2 " x 40 cm</v>
          </cell>
          <cell r="C8461" t="str">
            <v xml:space="preserve">un    </v>
          </cell>
          <cell r="D8461" t="str">
            <v>4,98</v>
          </cell>
        </row>
        <row r="8462">
          <cell r="A8462">
            <v>2706</v>
          </cell>
          <cell r="B8462" t="str">
            <v>Engenheiro civil de obra junior</v>
          </cell>
          <cell r="C8462" t="str">
            <v xml:space="preserve">h     </v>
          </cell>
          <cell r="D8462" t="str">
            <v>83,45</v>
          </cell>
        </row>
        <row r="8463">
          <cell r="A8463">
            <v>40811</v>
          </cell>
          <cell r="B8463" t="str">
            <v>Engenheiro civil de obra junior (mensalista)</v>
          </cell>
          <cell r="C8463" t="str">
            <v xml:space="preserve">mes   </v>
          </cell>
          <cell r="D8463" t="str">
            <v>14.686,96</v>
          </cell>
        </row>
        <row r="8464">
          <cell r="A8464">
            <v>2707</v>
          </cell>
          <cell r="B8464" t="str">
            <v>Engenheiro civil de obra pleno</v>
          </cell>
          <cell r="C8464" t="str">
            <v xml:space="preserve">h     </v>
          </cell>
          <cell r="D8464" t="str">
            <v>94,96</v>
          </cell>
        </row>
        <row r="8465">
          <cell r="A8465">
            <v>40813</v>
          </cell>
          <cell r="B8465" t="str">
            <v>Engenheiro civil de obra pleno (mensalista)</v>
          </cell>
          <cell r="C8465" t="str">
            <v xml:space="preserve">mes   </v>
          </cell>
          <cell r="D8465" t="str">
            <v>16.716,79</v>
          </cell>
        </row>
        <row r="8466">
          <cell r="A8466">
            <v>2708</v>
          </cell>
          <cell r="B8466" t="str">
            <v>Engenheiro civil de obra senior</v>
          </cell>
          <cell r="C8466" t="str">
            <v xml:space="preserve">h     </v>
          </cell>
          <cell r="D8466" t="str">
            <v>129,83</v>
          </cell>
        </row>
        <row r="8467">
          <cell r="A8467">
            <v>40814</v>
          </cell>
          <cell r="B8467" t="str">
            <v>Engenheiro civil de obra senior (mensalista)</v>
          </cell>
          <cell r="C8467" t="str">
            <v xml:space="preserve">mes   </v>
          </cell>
          <cell r="D8467" t="str">
            <v>22.851,39</v>
          </cell>
        </row>
        <row r="8468">
          <cell r="A8468">
            <v>34779</v>
          </cell>
          <cell r="B8468" t="str">
            <v>Engenheiro civil junior</v>
          </cell>
          <cell r="C8468" t="str">
            <v xml:space="preserve">h     </v>
          </cell>
          <cell r="D8468" t="str">
            <v>84,66</v>
          </cell>
        </row>
        <row r="8469">
          <cell r="A8469">
            <v>40936</v>
          </cell>
          <cell r="B8469" t="str">
            <v>Engenheiro civil junior (mensalista)</v>
          </cell>
          <cell r="C8469" t="str">
            <v xml:space="preserve">mes   </v>
          </cell>
          <cell r="D8469" t="str">
            <v>14.901,21</v>
          </cell>
        </row>
        <row r="8470">
          <cell r="A8470">
            <v>34780</v>
          </cell>
          <cell r="B8470" t="str">
            <v>Engenheiro civil pleno</v>
          </cell>
          <cell r="C8470" t="str">
            <v xml:space="preserve">h     </v>
          </cell>
          <cell r="D8470" t="str">
            <v>95,50</v>
          </cell>
        </row>
        <row r="8471">
          <cell r="A8471">
            <v>40937</v>
          </cell>
          <cell r="B8471" t="str">
            <v>Engenheiro civil pleno (mensalista)</v>
          </cell>
          <cell r="C8471" t="str">
            <v xml:space="preserve">mes   </v>
          </cell>
          <cell r="D8471" t="str">
            <v>16.811,51</v>
          </cell>
        </row>
        <row r="8472">
          <cell r="A8472">
            <v>34782</v>
          </cell>
          <cell r="B8472" t="str">
            <v>Engenheiro civil senior</v>
          </cell>
          <cell r="C8472" t="str">
            <v xml:space="preserve">h     </v>
          </cell>
          <cell r="D8472" t="str">
            <v>130,89</v>
          </cell>
        </row>
        <row r="8473">
          <cell r="A8473">
            <v>40938</v>
          </cell>
          <cell r="B8473" t="str">
            <v>Engenheiro civil senior (mensalista)</v>
          </cell>
          <cell r="C8473" t="str">
            <v xml:space="preserve">mes   </v>
          </cell>
          <cell r="D8473" t="str">
            <v>23.038,58</v>
          </cell>
        </row>
        <row r="8474">
          <cell r="A8474">
            <v>34783</v>
          </cell>
          <cell r="B8474" t="str">
            <v>Engenheiro eletricista</v>
          </cell>
          <cell r="C8474" t="str">
            <v xml:space="preserve">h     </v>
          </cell>
          <cell r="D8474" t="str">
            <v>88,66</v>
          </cell>
        </row>
        <row r="8475">
          <cell r="A8475">
            <v>40939</v>
          </cell>
          <cell r="B8475" t="str">
            <v>Engenheiro eletricista (mensalista)</v>
          </cell>
          <cell r="C8475" t="str">
            <v xml:space="preserve">mes   </v>
          </cell>
          <cell r="D8475" t="str">
            <v>15.608,50</v>
          </cell>
        </row>
        <row r="8476">
          <cell r="A8476">
            <v>34785</v>
          </cell>
          <cell r="B8476" t="str">
            <v>Engenheiro sanitarista</v>
          </cell>
          <cell r="C8476" t="str">
            <v xml:space="preserve">h     </v>
          </cell>
          <cell r="D8476" t="str">
            <v>85,78</v>
          </cell>
        </row>
        <row r="8477">
          <cell r="A8477">
            <v>40940</v>
          </cell>
          <cell r="B8477" t="str">
            <v>Engenheiro sanitarista (mensalista)</v>
          </cell>
          <cell r="C8477" t="str">
            <v xml:space="preserve">mes   </v>
          </cell>
          <cell r="D8477" t="str">
            <v>15.101,52</v>
          </cell>
        </row>
        <row r="8478">
          <cell r="A8478">
            <v>38403</v>
          </cell>
          <cell r="B8478" t="str">
            <v>Enxada estreita *25 x 23* cm com cabo</v>
          </cell>
          <cell r="C8478" t="str">
            <v xml:space="preserve">un    </v>
          </cell>
          <cell r="D8478" t="str">
            <v>30,95</v>
          </cell>
        </row>
        <row r="8479">
          <cell r="A8479">
            <v>37774</v>
          </cell>
          <cell r="B8479" t="str">
            <v>Equipamento de limpeza combinado (vacuo/alta pressao) 95% vacuo, tanque 7000 l, bomba 140 kgf/cm2 66 l/min com motor independente a diesel de 60 cv (inclui montagem, nao inclui caminhao)</v>
          </cell>
          <cell r="C8479" t="str">
            <v xml:space="preserve">un    </v>
          </cell>
          <cell r="D8479" t="str">
            <v>182.372,45</v>
          </cell>
        </row>
        <row r="8480">
          <cell r="A8480">
            <v>38630</v>
          </cell>
          <cell r="B8480" t="str">
            <v>Equipamento para demarcacao de faixas de trafego a frio, a ser montado sobre caminhao de pbt minimo de 9 t e distancia minima entre eixos de 4,3 m, capacidade para 800 l de tinta (inclui montagem, nao inclui caminhao)</v>
          </cell>
          <cell r="C8480" t="str">
            <v xml:space="preserve">un    </v>
          </cell>
          <cell r="D8480" t="str">
            <v>687.750,00</v>
          </cell>
        </row>
        <row r="8481">
          <cell r="A8481">
            <v>38629</v>
          </cell>
          <cell r="B8481" t="str">
            <v>Equipamento para demarcacao de faixas de trafego a quente, a ser montado sobre caminhao de pbt minimo de 17 t e distancia minima entre eixos de 5,2 m, capacidade para 1.000 Kg de material termoplastico (inclui montagem, nao inclui caminhao e nem compressor de ar)</v>
          </cell>
          <cell r="C8481" t="str">
            <v xml:space="preserve">un    </v>
          </cell>
          <cell r="D8481" t="str">
            <v>1.023.750,00</v>
          </cell>
        </row>
        <row r="8482">
          <cell r="A8482">
            <v>38476</v>
          </cell>
          <cell r="B8482" t="str">
            <v>Escada dupla de abrir em aluminio, modelo pintor, 8 degraus</v>
          </cell>
          <cell r="C8482" t="str">
            <v xml:space="preserve">un    </v>
          </cell>
          <cell r="D8482" t="str">
            <v>232,63</v>
          </cell>
        </row>
        <row r="8483">
          <cell r="A8483">
            <v>38477</v>
          </cell>
          <cell r="B8483" t="str">
            <v>Escada extensivel em aluminio com 6,00 m estendida</v>
          </cell>
          <cell r="C8483" t="str">
            <v xml:space="preserve">un    </v>
          </cell>
          <cell r="D8483" t="str">
            <v>658,83</v>
          </cell>
        </row>
        <row r="8484">
          <cell r="A8484">
            <v>40635</v>
          </cell>
          <cell r="B8484" t="str">
            <v>Escavadeira hidraulica sobre esteira, com garra giratoria de mandibulas, peso operacional entre 22,00 e 25,50 ton, potencia liquida entre 150 e 160 hp</v>
          </cell>
          <cell r="C8484" t="str">
            <v xml:space="preserve">un    </v>
          </cell>
          <cell r="D8484" t="str">
            <v>492.462,60</v>
          </cell>
        </row>
        <row r="8485">
          <cell r="A8485">
            <v>36483</v>
          </cell>
          <cell r="B8485" t="str">
            <v>Escavadeira hidraulica sobre esteiras cacamba 0,40 a 1,20 m3, peso operacional 21,19 t, potencia liquida 173 hp</v>
          </cell>
          <cell r="C8485" t="str">
            <v xml:space="preserve">un    </v>
          </cell>
          <cell r="D8485" t="str">
            <v>446.250,00</v>
          </cell>
        </row>
        <row r="8486">
          <cell r="A8486">
            <v>14525</v>
          </cell>
          <cell r="B8486" t="str">
            <v>Escavadeira hidraulica sobre esteiras com cacamba de 1,20 m3, peso operacional 21 t, potencia bruta 155 hp</v>
          </cell>
          <cell r="C8486" t="str">
            <v xml:space="preserve">un    </v>
          </cell>
          <cell r="D8486" t="str">
            <v>467.250,00</v>
          </cell>
        </row>
        <row r="8487">
          <cell r="A8487">
            <v>36482</v>
          </cell>
          <cell r="B8487" t="str">
            <v>Escavadeira hidraulica sobre esteiras, cacamba  0,80 m3, peso operacional 17,8 t, potencia liquida 110 hp</v>
          </cell>
          <cell r="C8487" t="str">
            <v xml:space="preserve">un    </v>
          </cell>
          <cell r="D8487" t="str">
            <v>400.731,95</v>
          </cell>
        </row>
        <row r="8488">
          <cell r="A8488">
            <v>36408</v>
          </cell>
          <cell r="B8488" t="str">
            <v>Escavadeira hidraulica sobre esteiras, cacamba 0,4 a 1,70 m3, peso operacional 23,2 t, potencia bruta 183 hp</v>
          </cell>
          <cell r="C8488" t="str">
            <v xml:space="preserve">un    </v>
          </cell>
          <cell r="D8488" t="str">
            <v>478.800,00</v>
          </cell>
        </row>
        <row r="8489">
          <cell r="A8489">
            <v>2723</v>
          </cell>
          <cell r="B8489" t="str">
            <v>Escavadeira hidraulica sobre esteiras, cacamba 0,62m3, peso operacional 12,61t, potencia liquida 95hp</v>
          </cell>
          <cell r="C8489" t="str">
            <v xml:space="preserve">un    </v>
          </cell>
          <cell r="D8489" t="str">
            <v>367.500,00</v>
          </cell>
        </row>
        <row r="8490">
          <cell r="A8490">
            <v>36481</v>
          </cell>
          <cell r="B8490" t="str">
            <v>Escavadeira hidraulica sobre esteiras, cacamba 0,80 a 1,30 m3, peso operacional 22,18 t, potencia liquida 170 hp</v>
          </cell>
          <cell r="C8490" t="str">
            <v xml:space="preserve">un    </v>
          </cell>
          <cell r="D8490" t="str">
            <v>438.375,00</v>
          </cell>
        </row>
        <row r="8491">
          <cell r="A8491">
            <v>10685</v>
          </cell>
          <cell r="B8491" t="str">
            <v>Escavadeira hidraulica sobre esteiras, cacamba 0,80m3, peso operacional 17t, potencia bruta 111hp</v>
          </cell>
          <cell r="C8491" t="str">
            <v xml:space="preserve">un    </v>
          </cell>
          <cell r="D8491" t="str">
            <v>420.000,00</v>
          </cell>
        </row>
        <row r="8492">
          <cell r="A8492">
            <v>40636</v>
          </cell>
          <cell r="B8492" t="str">
            <v>Escavadeira hidraulica sobre esteiras, capacidade da cacamba entre 1,20 e 1,50 m3, peso operacional entre 20,00 e 22,00 ton, potencia liquida entre 150 e 155 hp, equipada com clamshell</v>
          </cell>
          <cell r="C8492" t="str">
            <v xml:space="preserve">un    </v>
          </cell>
          <cell r="D8492" t="str">
            <v>474.087,60</v>
          </cell>
        </row>
        <row r="8493">
          <cell r="A8493">
            <v>4111</v>
          </cell>
          <cell r="B8493" t="str">
            <v>Escora pre-moldada em concreto, *10 x 10* cm, h = 2,30m</v>
          </cell>
          <cell r="C8493" t="str">
            <v xml:space="preserve">un    </v>
          </cell>
          <cell r="D8493" t="str">
            <v>34,51</v>
          </cell>
        </row>
        <row r="8494">
          <cell r="A8494">
            <v>26021</v>
          </cell>
          <cell r="B8494" t="str">
            <v>Escova circular em aco latonado, 6 x 1 " (diametro x espessura), furo de 1 1/4 ", fio ondulado *0,30* mm</v>
          </cell>
          <cell r="C8494" t="str">
            <v xml:space="preserve">un    </v>
          </cell>
          <cell r="D8494" t="str">
            <v>36,77</v>
          </cell>
        </row>
        <row r="8495">
          <cell r="A8495">
            <v>12</v>
          </cell>
          <cell r="B8495" t="str">
            <v>Escova de aco, com cabo, *4  x 15* fileiras de cerdas</v>
          </cell>
          <cell r="C8495" t="str">
            <v xml:space="preserve">un    </v>
          </cell>
          <cell r="D8495" t="str">
            <v>7,00</v>
          </cell>
        </row>
        <row r="8496">
          <cell r="A8496">
            <v>37554</v>
          </cell>
          <cell r="B8496" t="str">
            <v>Esguicho jato regulavel, tipo elkhart, engate rapido 1 1/2", para combate a incendio</v>
          </cell>
          <cell r="C8496" t="str">
            <v xml:space="preserve">un    </v>
          </cell>
          <cell r="D8496" t="str">
            <v>161,85</v>
          </cell>
        </row>
        <row r="8497">
          <cell r="A8497">
            <v>37555</v>
          </cell>
          <cell r="B8497" t="str">
            <v>Esguicho jato regulavel, tipo elkhart, engate rapido 2 1/2", para combate a incendio</v>
          </cell>
          <cell r="C8497" t="str">
            <v xml:space="preserve">un    </v>
          </cell>
          <cell r="D8497" t="str">
            <v>196,88</v>
          </cell>
        </row>
        <row r="8498">
          <cell r="A8498">
            <v>10902</v>
          </cell>
          <cell r="B8498" t="str">
            <v>Esguicho tipo jato solido, em latao, engate rapido 1 1/2" x 13 mm, para mangueira em instalacao predial combate a incendio</v>
          </cell>
          <cell r="C8498" t="str">
            <v xml:space="preserve">un    </v>
          </cell>
          <cell r="D8498" t="str">
            <v>49,40</v>
          </cell>
        </row>
        <row r="8499">
          <cell r="A8499">
            <v>20965</v>
          </cell>
          <cell r="B8499" t="str">
            <v>Esguicho tipo jato solido, em latao, engate rapido 1 1/2" x 16 mm, para mangueira em instalacao predial combate a incendio</v>
          </cell>
          <cell r="C8499" t="str">
            <v xml:space="preserve">un    </v>
          </cell>
          <cell r="D8499" t="str">
            <v>49,86</v>
          </cell>
        </row>
        <row r="8500">
          <cell r="A8500">
            <v>20966</v>
          </cell>
          <cell r="B8500" t="str">
            <v>Esguicho tipo jato solido, em latao, engate rapido 1 1/2" x 19 mm, para mangueira em instalacao predial combate a incendio</v>
          </cell>
          <cell r="C8500" t="str">
            <v xml:space="preserve">un    </v>
          </cell>
          <cell r="D8500" t="str">
            <v>53,69</v>
          </cell>
        </row>
        <row r="8501">
          <cell r="A8501">
            <v>10903</v>
          </cell>
          <cell r="B8501" t="str">
            <v>Esguicho tipo jato solido, em latao, engate rapido 2 1/2" x 13 mm, para mangueira em instalacao predial combate a incendio</v>
          </cell>
          <cell r="C8501" t="str">
            <v xml:space="preserve">un    </v>
          </cell>
          <cell r="D8501" t="str">
            <v>81,37</v>
          </cell>
        </row>
        <row r="8502">
          <cell r="A8502">
            <v>20967</v>
          </cell>
          <cell r="B8502" t="str">
            <v>Esguicho tipo jato solido, em latao, engate rapido 2 1/2" x 16 mm, para mangueira em instalacao predial combate a incendio</v>
          </cell>
          <cell r="C8502" t="str">
            <v xml:space="preserve">un    </v>
          </cell>
          <cell r="D8502" t="str">
            <v>81,37</v>
          </cell>
        </row>
        <row r="8503">
          <cell r="A8503">
            <v>20968</v>
          </cell>
          <cell r="B8503" t="str">
            <v>Esguicho tipo jato solido, em latao, engate rapido 2 1/2" x 19 mm, para mangueira em instalacao predial combate a incendio</v>
          </cell>
          <cell r="C8503" t="str">
            <v xml:space="preserve">un    </v>
          </cell>
          <cell r="D8503" t="str">
            <v>89,25</v>
          </cell>
        </row>
        <row r="8504">
          <cell r="A8504">
            <v>11359</v>
          </cell>
          <cell r="B8504" t="str">
            <v>Esmerilhadeira angular eletrica, diametro do disco 7 '' (180 mm), rotacao 8500 rpm, potencia 2400 w</v>
          </cell>
          <cell r="C8504" t="str">
            <v xml:space="preserve">un    </v>
          </cell>
          <cell r="D8504" t="str">
            <v>580,00</v>
          </cell>
        </row>
        <row r="8505">
          <cell r="A8505">
            <v>39017</v>
          </cell>
          <cell r="B8505" t="str">
            <v>Espacador / distanciador circular com entrada lateral, em plastico, para vergalhao *4,2 a 12,5* mm, cobrimento 20 mm</v>
          </cell>
          <cell r="C8505" t="str">
            <v xml:space="preserve">un    </v>
          </cell>
          <cell r="D8505" t="str">
            <v>0,11</v>
          </cell>
        </row>
        <row r="8506">
          <cell r="A8506">
            <v>39315</v>
          </cell>
          <cell r="B8506" t="str">
            <v>Espacador / distanciador tipo garra dupla, em plastico, cobrimento *20* mm, para ferragens de lajes e fundo de vigas</v>
          </cell>
          <cell r="C8506" t="str">
            <v xml:space="preserve">un    </v>
          </cell>
          <cell r="D8506" t="str">
            <v>0,18</v>
          </cell>
        </row>
        <row r="8507">
          <cell r="A8507">
            <v>39016</v>
          </cell>
          <cell r="B8507" t="str">
            <v>Espacador / distanciador tipo pino em plastico, para vergalhao ate 10 mm, para apoio de armadura</v>
          </cell>
          <cell r="C8507" t="str">
            <v xml:space="preserve">un    </v>
          </cell>
          <cell r="D8507" t="str">
            <v>0,18</v>
          </cell>
        </row>
        <row r="8508">
          <cell r="A8508">
            <v>40432</v>
          </cell>
          <cell r="B8508" t="str">
            <v>Espacador / separador de barra , metalico, tipo carambola, para tirantes, 25 x 84 mm</v>
          </cell>
          <cell r="C8508" t="str">
            <v xml:space="preserve">un    </v>
          </cell>
          <cell r="D8508" t="str">
            <v>1,42</v>
          </cell>
        </row>
        <row r="8509">
          <cell r="A8509">
            <v>39481</v>
          </cell>
          <cell r="B8509" t="str">
            <v>Espacador ou distanciador, em plastico, tipo apoio de cordoalha (caranguejo), para armadura negativa e protensao, cobrimento 50 mm</v>
          </cell>
          <cell r="C8509" t="str">
            <v xml:space="preserve">un    </v>
          </cell>
          <cell r="D8509" t="str">
            <v>0,89</v>
          </cell>
        </row>
        <row r="8510">
          <cell r="A8510">
            <v>40433</v>
          </cell>
          <cell r="B8510" t="str">
            <v>Espacador/separador de cordoalha tipo disco 12 furos de 14 mm, para tirantes</v>
          </cell>
          <cell r="C8510" t="str">
            <v xml:space="preserve">un    </v>
          </cell>
          <cell r="D8510" t="str">
            <v>0,79</v>
          </cell>
        </row>
        <row r="8511">
          <cell r="A8511">
            <v>20219</v>
          </cell>
          <cell r="B8511" t="str">
            <v>Espargidor de asfalto pressurizado, rebocavel, tanque de 2500 l, pneumatico,  com motor a gasolina 3,4hp</v>
          </cell>
          <cell r="C8511" t="str">
            <v xml:space="preserve">un    </v>
          </cell>
          <cell r="D8511" t="str">
            <v>74.000,00</v>
          </cell>
        </row>
        <row r="8512">
          <cell r="A8512">
            <v>36484</v>
          </cell>
          <cell r="B8512" t="str">
            <v>Espargidor de asfalto pressurizado, tanque 6 m3 com isolacao termica, aquecido com 2 macaricos, com barra espargidora 3,60 m, a ser montado sobre caminhao</v>
          </cell>
          <cell r="C8512" t="str">
            <v xml:space="preserve">un    </v>
          </cell>
          <cell r="D8512" t="str">
            <v>157.088,52</v>
          </cell>
        </row>
        <row r="8513">
          <cell r="A8513">
            <v>38367</v>
          </cell>
          <cell r="B8513" t="str">
            <v>Espatula de aco inox com cabo de madeira, largura 8 cm</v>
          </cell>
          <cell r="C8513" t="str">
            <v xml:space="preserve">un    </v>
          </cell>
          <cell r="D8513" t="str">
            <v>12,50</v>
          </cell>
        </row>
        <row r="8514">
          <cell r="A8514">
            <v>38368</v>
          </cell>
          <cell r="B8514" t="str">
            <v>Espatula de plastico lisa, largura 10 cm</v>
          </cell>
          <cell r="C8514" t="str">
            <v xml:space="preserve">un    </v>
          </cell>
          <cell r="D8514" t="str">
            <v>5,34</v>
          </cell>
        </row>
        <row r="8515">
          <cell r="A8515">
            <v>38091</v>
          </cell>
          <cell r="B8515" t="str">
            <v>Espelho / placa cega 4" x 2", para instalacao de tomadas e interruptores</v>
          </cell>
          <cell r="C8515" t="str">
            <v xml:space="preserve">un    </v>
          </cell>
          <cell r="D8515" t="str">
            <v>1,96</v>
          </cell>
        </row>
        <row r="8516">
          <cell r="A8516">
            <v>38095</v>
          </cell>
          <cell r="B8516" t="str">
            <v>Espelho / placa cega 4" x 4", para instalacao de tomadas e interruptores</v>
          </cell>
          <cell r="C8516" t="str">
            <v xml:space="preserve">un    </v>
          </cell>
          <cell r="D8516" t="str">
            <v>4,15</v>
          </cell>
        </row>
        <row r="8517">
          <cell r="A8517">
            <v>38092</v>
          </cell>
          <cell r="B8517" t="str">
            <v>Espelho / placa de 1 posto 4" x 2", para instalacao de tomadas e interruptores</v>
          </cell>
          <cell r="C8517" t="str">
            <v xml:space="preserve">un    </v>
          </cell>
          <cell r="D8517" t="str">
            <v>1,86</v>
          </cell>
        </row>
        <row r="8518">
          <cell r="A8518">
            <v>38093</v>
          </cell>
          <cell r="B8518" t="str">
            <v>Espelho / placa de 2 postos 4" x 2", para instalacao de tomadas e interruptores</v>
          </cell>
          <cell r="C8518" t="str">
            <v xml:space="preserve">un    </v>
          </cell>
          <cell r="D8518" t="str">
            <v>1,92</v>
          </cell>
        </row>
        <row r="8519">
          <cell r="A8519">
            <v>38096</v>
          </cell>
          <cell r="B8519" t="str">
            <v>Espelho / placa de 2 postos 4" x 4", para instalacao de tomadas e interruptores</v>
          </cell>
          <cell r="C8519" t="str">
            <v xml:space="preserve">un    </v>
          </cell>
          <cell r="D8519" t="str">
            <v>4,46</v>
          </cell>
        </row>
        <row r="8520">
          <cell r="A8520">
            <v>38094</v>
          </cell>
          <cell r="B8520" t="str">
            <v>Espelho / placa de 3 postos 4" x 2", para instalacao de tomadas e interruptores</v>
          </cell>
          <cell r="C8520" t="str">
            <v xml:space="preserve">un    </v>
          </cell>
          <cell r="D8520" t="str">
            <v>2,35</v>
          </cell>
        </row>
        <row r="8521">
          <cell r="A8521">
            <v>38097</v>
          </cell>
          <cell r="B8521" t="str">
            <v>Espelho / placa de 4 postos 4" x 4", para instalacao de tomadas e interruptores</v>
          </cell>
          <cell r="C8521" t="str">
            <v xml:space="preserve">un    </v>
          </cell>
          <cell r="D8521" t="str">
            <v>4,78</v>
          </cell>
        </row>
        <row r="8522">
          <cell r="A8522">
            <v>38098</v>
          </cell>
          <cell r="B8522" t="str">
            <v>Espelho / placa de 6 postos 4" x 4", para instalacao de tomadas e interruptores</v>
          </cell>
          <cell r="C8522" t="str">
            <v xml:space="preserve">un    </v>
          </cell>
          <cell r="D8522" t="str">
            <v>4,78</v>
          </cell>
        </row>
        <row r="8523">
          <cell r="A8523">
            <v>11186</v>
          </cell>
          <cell r="B8523" t="str">
            <v>Espelho cristal e = 4 mm</v>
          </cell>
          <cell r="C8523" t="str">
            <v xml:space="preserve">m²    </v>
          </cell>
          <cell r="D8523" t="str">
            <v>382,22</v>
          </cell>
        </row>
        <row r="8524">
          <cell r="A8524">
            <v>11558</v>
          </cell>
          <cell r="B8524" t="str">
            <v>Espelho, reto ou curvo, em latao cromado, espessura ate 6 mm, largura *40*mm, altura *180*mm - para fechadura de embutir</v>
          </cell>
          <cell r="C8524" t="str">
            <v xml:space="preserve">par   </v>
          </cell>
          <cell r="D8524" t="str">
            <v>10,28</v>
          </cell>
        </row>
        <row r="8525">
          <cell r="A8525">
            <v>11557</v>
          </cell>
          <cell r="B8525" t="str">
            <v>Espelho, reto ou curvo, em latao cromado, espessura minima 6 mm, largura *43*mm, altura *230*mm - para fechadura de embutir</v>
          </cell>
          <cell r="C8525" t="str">
            <v xml:space="preserve">par   </v>
          </cell>
          <cell r="D8525" t="str">
            <v>26,04</v>
          </cell>
        </row>
        <row r="8526">
          <cell r="A8526">
            <v>2759</v>
          </cell>
          <cell r="B8526" t="str">
            <v>Espoleta simples n 8.</v>
          </cell>
          <cell r="C8526" t="str">
            <v xml:space="preserve">un    </v>
          </cell>
          <cell r="D8526" t="str">
            <v>4,41</v>
          </cell>
        </row>
        <row r="8527">
          <cell r="A8527">
            <v>38124</v>
          </cell>
          <cell r="B8527" t="str">
            <v>Espuma expansiva de poliuretano, aplicacao manual - 500 ml</v>
          </cell>
          <cell r="C8527" t="str">
            <v xml:space="preserve">un    </v>
          </cell>
          <cell r="D8527" t="str">
            <v>20,70</v>
          </cell>
        </row>
        <row r="8528">
          <cell r="A8528">
            <v>38380</v>
          </cell>
          <cell r="B8528" t="str">
            <v>Esquadro de aco 12 " (300 mm), cabo de aluminio</v>
          </cell>
          <cell r="C8528" t="str">
            <v xml:space="preserve">un    </v>
          </cell>
          <cell r="D8528" t="str">
            <v>19,86</v>
          </cell>
        </row>
        <row r="8529">
          <cell r="A8529">
            <v>20059</v>
          </cell>
          <cell r="B8529" t="str">
            <v>Esquadro interno ou externo para calha pluvial, pvc, diametro entre 119 e 170 mm, para drenagem predial</v>
          </cell>
          <cell r="C8529" t="str">
            <v xml:space="preserve">un    </v>
          </cell>
          <cell r="D8529" t="str">
            <v>15,57</v>
          </cell>
        </row>
        <row r="8530">
          <cell r="A8530">
            <v>42429</v>
          </cell>
          <cell r="B8530" t="str">
            <v>Esqui triplo, em tubo de aco carbono, pintura no processo eletrostatico - equipamento de ginastica para academia ao ar livre / academia da terceira idade - ati</v>
          </cell>
          <cell r="C8530" t="str">
            <v xml:space="preserve">un    </v>
          </cell>
          <cell r="D8530" t="str">
            <v>5.238,46</v>
          </cell>
        </row>
        <row r="8531">
          <cell r="A8531">
            <v>38538</v>
          </cell>
          <cell r="B8531" t="str">
            <v>Estaca pre-moldada macica de concreto vibrado armado, para carga de 25 t, secao quadrada de *16 x 16*, com anel metalico incorporado a peca (somente fornecimento)</v>
          </cell>
          <cell r="C8531" t="str">
            <v xml:space="preserve">m     </v>
          </cell>
          <cell r="D8531" t="str">
            <v>40,00</v>
          </cell>
        </row>
        <row r="8532">
          <cell r="A8532">
            <v>38539</v>
          </cell>
          <cell r="B8532" t="str">
            <v>Estaca pre-moldada macica de concreto vibrado armado, para carga de 50 t, secao quadrada, com anel metalico incorporado a peca (somente fornecimento)</v>
          </cell>
          <cell r="C8532" t="str">
            <v xml:space="preserve">m     </v>
          </cell>
          <cell r="D8532" t="str">
            <v>54,39</v>
          </cell>
        </row>
        <row r="8533">
          <cell r="A8533">
            <v>38540</v>
          </cell>
          <cell r="B8533" t="str">
            <v>Estaca pre-moldada vazada de concreto centrifugado, para carga de 100 t, secao circular, com anel metalico incorporado a peca (somente fornecimento)</v>
          </cell>
          <cell r="C8533" t="str">
            <v xml:space="preserve">m     </v>
          </cell>
          <cell r="D8533" t="str">
            <v>139,40</v>
          </cell>
        </row>
        <row r="8534">
          <cell r="A8534">
            <v>38384</v>
          </cell>
          <cell r="B8534" t="str">
            <v>Estilete de metal, lamina 18 mm</v>
          </cell>
          <cell r="C8534" t="str">
            <v xml:space="preserve">un    </v>
          </cell>
          <cell r="D8534" t="str">
            <v>13,84</v>
          </cell>
        </row>
        <row r="8535">
          <cell r="A8535">
            <v>13</v>
          </cell>
          <cell r="B8535" t="str">
            <v>Estopa</v>
          </cell>
          <cell r="C8535" t="str">
            <v xml:space="preserve">kg    </v>
          </cell>
          <cell r="D8535" t="str">
            <v>10,77</v>
          </cell>
        </row>
        <row r="8536">
          <cell r="A8536">
            <v>2762</v>
          </cell>
          <cell r="B8536" t="str">
            <v>Estopim simples</v>
          </cell>
          <cell r="C8536" t="str">
            <v xml:space="preserve">m     </v>
          </cell>
          <cell r="D8536" t="str">
            <v>5,51</v>
          </cell>
        </row>
        <row r="8537">
          <cell r="A8537">
            <v>21142</v>
          </cell>
          <cell r="B8537" t="str">
            <v>Estribo com parafuso em chapa de ferro fundido de 2" x 3/16" x 35 cm, secao "u", para madeiramento de telhado</v>
          </cell>
          <cell r="C8537" t="str">
            <v xml:space="preserve">un    </v>
          </cell>
          <cell r="D8537" t="str">
            <v>19,32</v>
          </cell>
        </row>
        <row r="8538">
          <cell r="A8538">
            <v>12865</v>
          </cell>
          <cell r="B8538" t="str">
            <v>Estucador</v>
          </cell>
          <cell r="C8538" t="str">
            <v xml:space="preserve">h     </v>
          </cell>
          <cell r="D8538" t="str">
            <v>17,18</v>
          </cell>
        </row>
        <row r="8539">
          <cell r="A8539">
            <v>41074</v>
          </cell>
          <cell r="B8539" t="str">
            <v>Estucador (mensalista)</v>
          </cell>
          <cell r="C8539" t="str">
            <v xml:space="preserve">mes   </v>
          </cell>
          <cell r="D8539" t="str">
            <v>3.025,20</v>
          </cell>
        </row>
        <row r="8540">
          <cell r="A8540">
            <v>4223</v>
          </cell>
          <cell r="B8540" t="str">
            <v>Etanol</v>
          </cell>
          <cell r="C8540" t="str">
            <v xml:space="preserve">l     </v>
          </cell>
          <cell r="D8540" t="str">
            <v>3,51</v>
          </cell>
        </row>
        <row r="8541">
          <cell r="A8541">
            <v>37372</v>
          </cell>
          <cell r="B8541" t="str">
            <v>Exames - horista (coletado caixa)</v>
          </cell>
          <cell r="C8541" t="str">
            <v xml:space="preserve">h     </v>
          </cell>
          <cell r="D8541" t="str">
            <v>0,34</v>
          </cell>
        </row>
        <row r="8542">
          <cell r="A8542">
            <v>40863</v>
          </cell>
          <cell r="B8542" t="str">
            <v>Exames - mensalista (coletado caixa)</v>
          </cell>
          <cell r="C8542" t="str">
            <v xml:space="preserve">mes   </v>
          </cell>
          <cell r="D8542" t="str">
            <v>63,58</v>
          </cell>
        </row>
        <row r="8543">
          <cell r="A8543">
            <v>38475</v>
          </cell>
          <cell r="B8543" t="str">
            <v>Extensao de solda 201 acetileno, e = *1,5 a 2,5* mm</v>
          </cell>
          <cell r="C8543" t="str">
            <v xml:space="preserve">un    </v>
          </cell>
          <cell r="D8543" t="str">
            <v>28,69</v>
          </cell>
        </row>
        <row r="8544">
          <cell r="A8544">
            <v>38474</v>
          </cell>
          <cell r="B8544" t="str">
            <v>Extensao de solda 201 glp, e = *2,5 a 4,0* mm</v>
          </cell>
          <cell r="C8544" t="str">
            <v xml:space="preserve">un    </v>
          </cell>
          <cell r="D8544" t="str">
            <v>35,47</v>
          </cell>
        </row>
        <row r="8545">
          <cell r="A8545">
            <v>10886</v>
          </cell>
          <cell r="B8545" t="str">
            <v>Extintor de incendio portatil com carga de agua pressurizada de 10 l, classe a</v>
          </cell>
          <cell r="C8545" t="str">
            <v xml:space="preserve">un    </v>
          </cell>
          <cell r="D8545" t="str">
            <v>131,25</v>
          </cell>
        </row>
        <row r="8546">
          <cell r="A8546">
            <v>10888</v>
          </cell>
          <cell r="B8546" t="str">
            <v>Extintor de incendio portatil com carga de gas carbonico co2 de 4 kg, classe bc</v>
          </cell>
          <cell r="C8546" t="str">
            <v xml:space="preserve">un    </v>
          </cell>
          <cell r="D8546" t="str">
            <v>415,38</v>
          </cell>
        </row>
        <row r="8547">
          <cell r="A8547">
            <v>10889</v>
          </cell>
          <cell r="B8547" t="str">
            <v>Extintor de incendio portatil com carga de gas carbonico co2 de 6 kg, classe bc</v>
          </cell>
          <cell r="C8547" t="str">
            <v xml:space="preserve">un    </v>
          </cell>
          <cell r="D8547" t="str">
            <v>450,00</v>
          </cell>
        </row>
        <row r="8548">
          <cell r="A8548">
            <v>10890</v>
          </cell>
          <cell r="B8548" t="str">
            <v>Extintor de incendio portatil com carga de po quimico seco (pqs) de 12 kg, classe bc</v>
          </cell>
          <cell r="C8548" t="str">
            <v xml:space="preserve">un    </v>
          </cell>
          <cell r="D8548" t="str">
            <v>207,69</v>
          </cell>
        </row>
        <row r="8549">
          <cell r="A8549">
            <v>10891</v>
          </cell>
          <cell r="B8549" t="str">
            <v>Extintor de incendio portatil com carga de po quimico seco (pqs) de 4 kg, classe bc</v>
          </cell>
          <cell r="C8549" t="str">
            <v xml:space="preserve">un    </v>
          </cell>
          <cell r="D8549" t="str">
            <v>126,92</v>
          </cell>
        </row>
        <row r="8550">
          <cell r="A8550">
            <v>10892</v>
          </cell>
          <cell r="B8550" t="str">
            <v>Extintor de incendio portatil com carga de po quimico seco (pqs) de 6 kg, classe bc</v>
          </cell>
          <cell r="C8550" t="str">
            <v xml:space="preserve">un    </v>
          </cell>
          <cell r="D8550" t="str">
            <v>150,00</v>
          </cell>
        </row>
        <row r="8551">
          <cell r="A8551">
            <v>20977</v>
          </cell>
          <cell r="B8551" t="str">
            <v>Extintor de incendio portatil com carga de po quimico seco (pqs) de 8 kg, classe bc</v>
          </cell>
          <cell r="C8551" t="str">
            <v xml:space="preserve">un    </v>
          </cell>
          <cell r="D8551" t="str">
            <v>178,84</v>
          </cell>
        </row>
        <row r="8552">
          <cell r="A8552">
            <v>3073</v>
          </cell>
          <cell r="B8552" t="str">
            <v>Extremidade pvc pba, bf, je, dn 100/ de 110 mm (nbr 10351)</v>
          </cell>
          <cell r="C8552" t="str">
            <v xml:space="preserve">un    </v>
          </cell>
          <cell r="D8552" t="str">
            <v>145,39</v>
          </cell>
        </row>
        <row r="8553">
          <cell r="A8553">
            <v>3068</v>
          </cell>
          <cell r="B8553" t="str">
            <v>Extremidade pvc pba, bf, je, dn 50 / de 60 mm (nbr 10351)</v>
          </cell>
          <cell r="C8553" t="str">
            <v xml:space="preserve">un    </v>
          </cell>
          <cell r="D8553" t="str">
            <v>29,06</v>
          </cell>
        </row>
        <row r="8554">
          <cell r="A8554">
            <v>3074</v>
          </cell>
          <cell r="B8554" t="str">
            <v>Extremidade pvc pba, bf, je, dn 75/ de 85 mm (nbr 10351)</v>
          </cell>
          <cell r="C8554" t="str">
            <v xml:space="preserve">un    </v>
          </cell>
          <cell r="D8554" t="str">
            <v>91,79</v>
          </cell>
        </row>
        <row r="8555">
          <cell r="A8555">
            <v>3076</v>
          </cell>
          <cell r="B8555" t="str">
            <v>Extremidade pvc pba, pf, je, dn 100 / de 110 mm (nbr 10351)</v>
          </cell>
          <cell r="C8555" t="str">
            <v xml:space="preserve">un    </v>
          </cell>
          <cell r="D8555" t="str">
            <v>119,53</v>
          </cell>
        </row>
        <row r="8556">
          <cell r="A8556">
            <v>3072</v>
          </cell>
          <cell r="B8556" t="str">
            <v>Extremidade pvc pba, pf, je, dn 50/ de 60 mm (nbr 10351)</v>
          </cell>
          <cell r="C8556" t="str">
            <v xml:space="preserve">un    </v>
          </cell>
          <cell r="D8556" t="str">
            <v>30,11</v>
          </cell>
        </row>
        <row r="8557">
          <cell r="A8557">
            <v>3075</v>
          </cell>
          <cell r="B8557" t="str">
            <v>Extremidade pvc pba, pf, je, dn 75 / de 85 mm (nbr 10351)</v>
          </cell>
          <cell r="C8557" t="str">
            <v xml:space="preserve">un    </v>
          </cell>
          <cell r="D8557" t="str">
            <v>75,53</v>
          </cell>
        </row>
        <row r="8558">
          <cell r="A8558">
            <v>10780</v>
          </cell>
          <cell r="B8558" t="str">
            <v>Extremidade/tubete para hidrometro pvc, com rosca, curta, com bucha latao, 1/2"</v>
          </cell>
          <cell r="C8558" t="str">
            <v xml:space="preserve">un    </v>
          </cell>
          <cell r="D8558" t="str">
            <v>6,38</v>
          </cell>
        </row>
        <row r="8559">
          <cell r="A8559">
            <v>10781</v>
          </cell>
          <cell r="B8559" t="str">
            <v>Extremidade/tubete para hidrometro pvc, com rosca, curta, com bucha latao, 3/4"</v>
          </cell>
          <cell r="C8559" t="str">
            <v xml:space="preserve">un    </v>
          </cell>
          <cell r="D8559" t="str">
            <v>10,24</v>
          </cell>
        </row>
        <row r="8560">
          <cell r="A8560">
            <v>20106</v>
          </cell>
          <cell r="B8560" t="str">
            <v>Extremidade/tubete para hidrometro pvc, com rosca, curta, sem bucha latao, 1/2"</v>
          </cell>
          <cell r="C8560" t="str">
            <v xml:space="preserve">un    </v>
          </cell>
          <cell r="D8560" t="str">
            <v>3,37</v>
          </cell>
        </row>
        <row r="8561">
          <cell r="A8561">
            <v>20107</v>
          </cell>
          <cell r="B8561" t="str">
            <v>Extremidade/tubete para hidrometro pvc, com rosca, curta, sem bucha latao, 3/4"</v>
          </cell>
          <cell r="C8561" t="str">
            <v xml:space="preserve">un    </v>
          </cell>
          <cell r="D8561" t="str">
            <v>3,86</v>
          </cell>
        </row>
        <row r="8562">
          <cell r="A8562">
            <v>20108</v>
          </cell>
          <cell r="B8562" t="str">
            <v>Extremidade/tubete para hidrometro pvc, com rosca, longa, sem bucha latao, 1/2"</v>
          </cell>
          <cell r="C8562" t="str">
            <v xml:space="preserve">un    </v>
          </cell>
          <cell r="D8562" t="str">
            <v>5,10</v>
          </cell>
        </row>
        <row r="8563">
          <cell r="A8563">
            <v>20109</v>
          </cell>
          <cell r="B8563" t="str">
            <v>Extremidade/tubete para hidrometro pvc, com rosca, longa, sem bucha latao, 3/4"</v>
          </cell>
          <cell r="C8563" t="str">
            <v xml:space="preserve">un    </v>
          </cell>
          <cell r="D8563" t="str">
            <v>6,38</v>
          </cell>
        </row>
        <row r="8564">
          <cell r="A8564">
            <v>34795</v>
          </cell>
          <cell r="B8564" t="str">
            <v>Faixa / filete / listelo em ceramica, decorada, *8 x 30* cm (l x c)</v>
          </cell>
          <cell r="C8564" t="str">
            <v xml:space="preserve">m²    </v>
          </cell>
          <cell r="D8564" t="str">
            <v>143,62</v>
          </cell>
        </row>
        <row r="8565">
          <cell r="A8565">
            <v>34796</v>
          </cell>
          <cell r="B8565" t="str">
            <v>Faixa / filete / listelo em ceramica, liso ou cordao, branco, *2 x 30* cm (l x c)</v>
          </cell>
          <cell r="C8565" t="str">
            <v xml:space="preserve">m     </v>
          </cell>
          <cell r="D8565" t="str">
            <v>6,30</v>
          </cell>
        </row>
        <row r="8566">
          <cell r="A8566">
            <v>11474</v>
          </cell>
          <cell r="B8566" t="str">
            <v>Fechadura auxiliar de embutir para porta de armario de madeira, cromada, chave tipo gorges, caixa com lingueta, chapa testa e contra chapa</v>
          </cell>
          <cell r="C8566" t="str">
            <v xml:space="preserve">un    </v>
          </cell>
          <cell r="D8566" t="str">
            <v>28,92</v>
          </cell>
        </row>
        <row r="8567">
          <cell r="A8567">
            <v>11470</v>
          </cell>
          <cell r="B8567" t="str">
            <v>Fechadura auxiliar de embutir para porta de armario, cromada, caixa com cilindro redondo, chapa testa e lingueta</v>
          </cell>
          <cell r="C8567" t="str">
            <v xml:space="preserve">un    </v>
          </cell>
          <cell r="D8567" t="str">
            <v>18,95</v>
          </cell>
        </row>
        <row r="8568">
          <cell r="A8568">
            <v>11480</v>
          </cell>
          <cell r="B8568" t="str">
            <v>Fechadura auxiliar seguranca, de embutir, reforcada, maquina de 40 a 55 mm, com cilindro, cromada, para porta externa - completa</v>
          </cell>
          <cell r="C8568" t="str">
            <v xml:space="preserve">cj    </v>
          </cell>
          <cell r="D8568" t="str">
            <v>47,31</v>
          </cell>
        </row>
        <row r="8569">
          <cell r="A8569">
            <v>38154</v>
          </cell>
          <cell r="B8569" t="str">
            <v>Fechadura auxiliar trava de seguranca simples, cromada, maquina *40* mm, inclui chave tetra e roseta redonda - completa</v>
          </cell>
          <cell r="C8569" t="str">
            <v xml:space="preserve">cj    </v>
          </cell>
          <cell r="D8569" t="str">
            <v>29,62</v>
          </cell>
        </row>
        <row r="8570">
          <cell r="A8570">
            <v>11482</v>
          </cell>
          <cell r="B8570" t="str">
            <v>Fechadura bico de papagaio, maquina *45* mm, cromada, com chave tipo gorges bipartida, para porta de correr interna - completa</v>
          </cell>
          <cell r="C8570" t="str">
            <v xml:space="preserve">cj    </v>
          </cell>
          <cell r="D8570" t="str">
            <v>42,97</v>
          </cell>
        </row>
        <row r="8571">
          <cell r="A8571">
            <v>3084</v>
          </cell>
          <cell r="B8571" t="str">
            <v>Fechadura bico de papagaio, maquina *45* mm, cromada, com cilindro, para porta de correr externa - completa</v>
          </cell>
          <cell r="C8571" t="str">
            <v xml:space="preserve">cj    </v>
          </cell>
          <cell r="D8571" t="str">
            <v>55,24</v>
          </cell>
        </row>
        <row r="8572">
          <cell r="A8572">
            <v>3103</v>
          </cell>
          <cell r="B8572" t="str">
            <v>Fechadura c/ cilindro latao cromado p/ porta vidro tp arouca 2171-l ou equiv</v>
          </cell>
          <cell r="C8572" t="str">
            <v xml:space="preserve">un    </v>
          </cell>
          <cell r="D8572" t="str">
            <v>49,38</v>
          </cell>
        </row>
        <row r="8573">
          <cell r="A8573">
            <v>11481</v>
          </cell>
          <cell r="B8573" t="str">
            <v>Fechadura de embutir para porta de banheiro, chave tipo tranqueta, maquina 40 mm, sem macaneta, sem espelho (somente maquina) - nivel seguranca medio</v>
          </cell>
          <cell r="C8573" t="str">
            <v xml:space="preserve">un    </v>
          </cell>
          <cell r="D8573" t="str">
            <v>14,90</v>
          </cell>
        </row>
        <row r="8574">
          <cell r="A8574">
            <v>3097</v>
          </cell>
          <cell r="B8574" t="str">
            <v>Fechadura de embutir para porta de banheiro, tipo tranqueta, maquina 40 mm, macanetas alavanca e rosetas redondas em metal cromado - nivel seguranca medio - completa</v>
          </cell>
          <cell r="C8574" t="str">
            <v xml:space="preserve">cj    </v>
          </cell>
          <cell r="D8574" t="str">
            <v>30,60</v>
          </cell>
        </row>
        <row r="8575">
          <cell r="A8575">
            <v>38153</v>
          </cell>
          <cell r="B8575" t="str">
            <v>Fechadura de embutir para porta de banheiro, tipo tranqueta, maquina 40 mm, macanetas alavanca, espelho em metal cromado - nivel seguranca medio - completa</v>
          </cell>
          <cell r="C8575" t="str">
            <v xml:space="preserve">cj    </v>
          </cell>
          <cell r="D8575" t="str">
            <v>28,07</v>
          </cell>
        </row>
        <row r="8576">
          <cell r="A8576">
            <v>3099</v>
          </cell>
          <cell r="B8576" t="str">
            <v>Fechadura de embutir para porta de banheiro, tipo tranqueta, maquina 55 mm, macanetas alavanca e rosetas redondas em metal cromado - nivel seguranca medio - completa</v>
          </cell>
          <cell r="C8576" t="str">
            <v xml:space="preserve">cj    </v>
          </cell>
          <cell r="D8576" t="str">
            <v>48,95</v>
          </cell>
        </row>
        <row r="8577">
          <cell r="A8577">
            <v>3080</v>
          </cell>
          <cell r="B8577" t="str">
            <v>Fechadura de embutir para porta externa / entrada, maquina 40 mm, com cilindro, macaneta alavanca e espelho em metal cromado - nivel seguranca medio - completa</v>
          </cell>
          <cell r="C8577" t="str">
            <v xml:space="preserve">cj    </v>
          </cell>
          <cell r="D8577" t="str">
            <v>40,90</v>
          </cell>
        </row>
        <row r="8578">
          <cell r="A8578">
            <v>3081</v>
          </cell>
          <cell r="B8578" t="str">
            <v>Fechadura de embutir para porta externa / entrada, maquina 55 mm, com cilindro, macaneta alavanca e espelho em metal cromado - nivel seguranca medio - completa</v>
          </cell>
          <cell r="C8578" t="str">
            <v xml:space="preserve">cj    </v>
          </cell>
          <cell r="D8578" t="str">
            <v>61,90</v>
          </cell>
        </row>
        <row r="8579">
          <cell r="A8579">
            <v>38151</v>
          </cell>
          <cell r="B8579" t="str">
            <v>Fechadura de embutir para porta externa, maquina 40 mm, com cilindro, macaneta alavanca e roseta redonda em metal cromado - nivel de seguranca medio - completa</v>
          </cell>
          <cell r="C8579" t="str">
            <v xml:space="preserve">cj    </v>
          </cell>
          <cell r="D8579" t="str">
            <v>38,75</v>
          </cell>
        </row>
        <row r="8580">
          <cell r="A8580">
            <v>11479</v>
          </cell>
          <cell r="B8580" t="str">
            <v>Fechadura de embutir para porta externa, maquina 40 mm, sem macaneta, sem espelho (somente maquina) - nivel de seguranca medio</v>
          </cell>
          <cell r="C8580" t="str">
            <v xml:space="preserve">un    </v>
          </cell>
          <cell r="D8580" t="str">
            <v>22,53</v>
          </cell>
        </row>
        <row r="8581">
          <cell r="A8581">
            <v>38152</v>
          </cell>
          <cell r="B8581" t="str">
            <v>Fechadura de embutir para porta externa, maquina 55 mm, com cilindro, macaneta alavanca e roseta redonda em metal cromado - nivel de seguranca medio - completa</v>
          </cell>
          <cell r="C8581" t="str">
            <v xml:space="preserve">cj    </v>
          </cell>
          <cell r="D8581" t="str">
            <v>56,08</v>
          </cell>
        </row>
        <row r="8582">
          <cell r="A8582">
            <v>11478</v>
          </cell>
          <cell r="B8582" t="str">
            <v>Fechadura de embutir para porta externa, maquina 55 mm, sem espelho, sem macaneta (somente maquina) - nivel de seguranca medio</v>
          </cell>
          <cell r="C8582" t="str">
            <v xml:space="preserve">un    </v>
          </cell>
          <cell r="D8582" t="str">
            <v>39,53</v>
          </cell>
        </row>
        <row r="8583">
          <cell r="A8583">
            <v>3090</v>
          </cell>
          <cell r="B8583" t="str">
            <v>Fechadura de embutir para porta interna, tipo gorges (chave grande), maquina 40 mm, macaneta alavanca e espelho em metal cromado - nivel seguranca medio - completa</v>
          </cell>
          <cell r="C8583" t="str">
            <v xml:space="preserve">cj    </v>
          </cell>
          <cell r="D8583" t="str">
            <v>33,07</v>
          </cell>
        </row>
        <row r="8584">
          <cell r="A8584">
            <v>3093</v>
          </cell>
          <cell r="B8584" t="str">
            <v>Fechadura de embutir para porta interna, tipo gorges (chave grande), maquina 55 mm, macanetas alavanca e rosetas redondas em metal cromado - nivel seguranca medio - completa</v>
          </cell>
          <cell r="C8584" t="str">
            <v xml:space="preserve">cj    </v>
          </cell>
          <cell r="D8584" t="str">
            <v>54,96</v>
          </cell>
        </row>
        <row r="8585">
          <cell r="A8585">
            <v>11476</v>
          </cell>
          <cell r="B8585" t="str">
            <v>Fechadura de embutir para porta interna, tipo gorges, maquina 55 mm (somente maquina, sem espelho e sem macaneta) - nivel de seguranca medio</v>
          </cell>
          <cell r="C8585" t="str">
            <v xml:space="preserve">un    </v>
          </cell>
          <cell r="D8585" t="str">
            <v>23,68</v>
          </cell>
        </row>
        <row r="8586">
          <cell r="A8586">
            <v>3082</v>
          </cell>
          <cell r="B8586" t="str">
            <v>Fechadura de sobrepor em ferro pintado, com macaneta alavanca, chave grande - completa</v>
          </cell>
          <cell r="C8586" t="str">
            <v xml:space="preserve">cj    </v>
          </cell>
          <cell r="D8586" t="str">
            <v>38,26</v>
          </cell>
        </row>
        <row r="8587">
          <cell r="A8587">
            <v>11484</v>
          </cell>
          <cell r="B8587" t="str">
            <v>Fechadura de sobrepor para portao, caixa *100* mm, com cilindro, chave simples, trinco lateral, em  latao ou aco cromado ou polido, com ou sem pintura - completa</v>
          </cell>
          <cell r="C8587" t="str">
            <v xml:space="preserve">un    </v>
          </cell>
          <cell r="D8587" t="str">
            <v>27,29</v>
          </cell>
        </row>
        <row r="8588">
          <cell r="A8588">
            <v>38155</v>
          </cell>
          <cell r="B8588" t="str">
            <v>Fechadura de sobrepor para portao, com chave tetra, caixa *100* mm, trinco lateral, em latao ou aco cromado, pintado - completa</v>
          </cell>
          <cell r="C8588" t="str">
            <v xml:space="preserve">un    </v>
          </cell>
          <cell r="D8588" t="str">
            <v>37,20</v>
          </cell>
        </row>
        <row r="8589">
          <cell r="A8589">
            <v>11468</v>
          </cell>
          <cell r="B8589" t="str">
            <v>Fechadura de sobrepor, cromada, com cilindro redondo, para armario e gaveta de madeira, com porta de aproximadamente 20 mm</v>
          </cell>
          <cell r="C8589" t="str">
            <v xml:space="preserve">un    </v>
          </cell>
          <cell r="D8589" t="str">
            <v>8,35</v>
          </cell>
        </row>
        <row r="8590">
          <cell r="A8590">
            <v>11469</v>
          </cell>
          <cell r="B8590" t="str">
            <v>Fechadura tradicional de embutir, cromada, com cilindro, para gavetas e moveis de madeira - com abinhas laterais curvas, chaves com protecao plastica</v>
          </cell>
          <cell r="C8590" t="str">
            <v xml:space="preserve">un    </v>
          </cell>
          <cell r="D8590" t="str">
            <v>9,97</v>
          </cell>
        </row>
        <row r="8591">
          <cell r="A8591">
            <v>11477</v>
          </cell>
          <cell r="B8591" t="str">
            <v>Fechadura tubular cromada, macaneta diametro *30* mm, cilindro central com chave externa e botao interno, maquina *70* mm - completa</v>
          </cell>
          <cell r="C8591" t="str">
            <v xml:space="preserve">cj    </v>
          </cell>
          <cell r="D8591" t="str">
            <v>45,32</v>
          </cell>
        </row>
        <row r="8592">
          <cell r="A8592">
            <v>40311</v>
          </cell>
          <cell r="B8592" t="str">
            <v>Fechadura tubular, acabamento cromado, distancia de broca 90 mm, cilindro central com chave externa e botao interno, macaneta formato tulipa/taca/bola - completa</v>
          </cell>
          <cell r="C8592" t="str">
            <v xml:space="preserve">cj    </v>
          </cell>
          <cell r="D8592" t="str">
            <v>43,77</v>
          </cell>
        </row>
        <row r="8593">
          <cell r="A8593">
            <v>38165</v>
          </cell>
          <cell r="B8593" t="str">
            <v>Fecho / fechadura com puxador concha, com tranca tipo trava, para janela / porta de correr (inclui testa, fechadura, puxador) - completa</v>
          </cell>
          <cell r="C8593" t="str">
            <v xml:space="preserve">cj    </v>
          </cell>
          <cell r="D8593" t="str">
            <v>49,48</v>
          </cell>
        </row>
        <row r="8594">
          <cell r="A8594">
            <v>3096</v>
          </cell>
          <cell r="B8594" t="str">
            <v>Fecho / fechadura concha com alavanca / trava, de embutir, para porta ou janela de correr em latao ou aco inox - completo</v>
          </cell>
          <cell r="C8594" t="str">
            <v xml:space="preserve">cj    </v>
          </cell>
          <cell r="D8594" t="str">
            <v>25,16</v>
          </cell>
        </row>
        <row r="8595">
          <cell r="A8595">
            <v>11456</v>
          </cell>
          <cell r="B8595" t="str">
            <v>Fecho / trinco / ferrolho fio redondo, de sobrepor, 12", em aco galvanizado / zincado</v>
          </cell>
          <cell r="C8595" t="str">
            <v xml:space="preserve">un    </v>
          </cell>
          <cell r="D8595" t="str">
            <v>10,96</v>
          </cell>
        </row>
        <row r="8596">
          <cell r="A8596">
            <v>3119</v>
          </cell>
          <cell r="B8596" t="str">
            <v>Fecho / trinco / ferrolho fio redondo, de sobrepor, 2", em aco galvanizado / zincado</v>
          </cell>
          <cell r="C8596" t="str">
            <v xml:space="preserve">un    </v>
          </cell>
          <cell r="D8596" t="str">
            <v>1,63</v>
          </cell>
        </row>
        <row r="8597">
          <cell r="A8597">
            <v>3122</v>
          </cell>
          <cell r="B8597" t="str">
            <v>Fecho / trinco / ferrolho fio redondo, de sobrepor, 4", em aco galvanizado / zincado</v>
          </cell>
          <cell r="C8597" t="str">
            <v xml:space="preserve">un    </v>
          </cell>
          <cell r="D8597" t="str">
            <v>2,29</v>
          </cell>
        </row>
        <row r="8598">
          <cell r="A8598">
            <v>3121</v>
          </cell>
          <cell r="B8598" t="str">
            <v>Fecho / trinco / ferrolho fio redondo, de sobrepor, 5", em aco galvanizado / zincado</v>
          </cell>
          <cell r="C8598" t="str">
            <v xml:space="preserve">un    </v>
          </cell>
          <cell r="D8598" t="str">
            <v>3,55</v>
          </cell>
        </row>
        <row r="8599">
          <cell r="A8599">
            <v>3120</v>
          </cell>
          <cell r="B8599" t="str">
            <v>Fecho / trinco / ferrolho fio redondo, de sobrepor, 6", em aco galvanizado / zincado</v>
          </cell>
          <cell r="C8599" t="str">
            <v xml:space="preserve">un    </v>
          </cell>
          <cell r="D8599" t="str">
            <v>5,60</v>
          </cell>
        </row>
        <row r="8600">
          <cell r="A8600">
            <v>11455</v>
          </cell>
          <cell r="B8600" t="str">
            <v>Fecho / trinco / ferrolho fio redondo, de sobrepor, 8", em aco galvanizado / zincado</v>
          </cell>
          <cell r="C8600" t="str">
            <v xml:space="preserve">un    </v>
          </cell>
          <cell r="D8600" t="str">
            <v>7,85</v>
          </cell>
        </row>
        <row r="8601">
          <cell r="A8601">
            <v>3111</v>
          </cell>
          <cell r="B8601" t="str">
            <v>Fecho de embutir, tipo unha, comando com alavanca, em aco cromado, 22 cm, para portas e janelas - inclui parafusos</v>
          </cell>
          <cell r="C8601" t="str">
            <v xml:space="preserve">un    </v>
          </cell>
          <cell r="D8601" t="str">
            <v>18,81</v>
          </cell>
        </row>
        <row r="8602">
          <cell r="A8602">
            <v>3108</v>
          </cell>
          <cell r="B8602" t="str">
            <v>Fecho de embutir, tipo unha, comando com alavanca, em latao cromado, 22 cm, para portas e janelas - inclui parafusos</v>
          </cell>
          <cell r="C8602" t="str">
            <v xml:space="preserve">un    </v>
          </cell>
          <cell r="D8602" t="str">
            <v>19,73</v>
          </cell>
        </row>
        <row r="8603">
          <cell r="A8603">
            <v>3105</v>
          </cell>
          <cell r="B8603" t="str">
            <v>Fecho de embutir, tipo unha, comando com alavanca, em latao cromado, 40 cm, para portas e janelas - inclui parafusos</v>
          </cell>
          <cell r="C8603" t="str">
            <v xml:space="preserve">un    </v>
          </cell>
          <cell r="D8603" t="str">
            <v>30,66</v>
          </cell>
        </row>
        <row r="8604">
          <cell r="A8604">
            <v>38178</v>
          </cell>
          <cell r="B8604" t="str">
            <v>Fecho de embutir, tipo unha, comando deslizante, com trava, 120 mm, em latao cromado</v>
          </cell>
          <cell r="C8604" t="str">
            <v xml:space="preserve">un    </v>
          </cell>
          <cell r="D8604" t="str">
            <v>20,04</v>
          </cell>
        </row>
        <row r="8605">
          <cell r="A8605">
            <v>11458</v>
          </cell>
          <cell r="B8605" t="str">
            <v>Fecho de seguranca, tipo batom, em latao / zamac, cromado, para portas e janelas - inclui parafusos</v>
          </cell>
          <cell r="C8605" t="str">
            <v xml:space="preserve">un    </v>
          </cell>
          <cell r="D8605" t="str">
            <v>17,55</v>
          </cell>
        </row>
        <row r="8606">
          <cell r="A8606">
            <v>42481</v>
          </cell>
          <cell r="B8606" t="str">
            <v>Feltro em la de rocha, 1 face revestida com papel aluminizado, em rolo, densidade = 32 kg/m3, e=*50* mm (coletado caixa)</v>
          </cell>
          <cell r="C8606" t="str">
            <v xml:space="preserve">m²    </v>
          </cell>
          <cell r="D8606" t="str">
            <v>11,67</v>
          </cell>
        </row>
        <row r="8607">
          <cell r="A8607">
            <v>11461</v>
          </cell>
          <cell r="B8607" t="str">
            <v>Ferrolho / fecho chato, de sobrepor, em ferro zincado, reforcado, 5", com porta cadeado, para portao, porta e janela - inclui parafusos</v>
          </cell>
          <cell r="C8607" t="str">
            <v xml:space="preserve">un    </v>
          </cell>
          <cell r="D8607" t="str">
            <v>4,45</v>
          </cell>
        </row>
        <row r="8608">
          <cell r="A8608">
            <v>3106</v>
          </cell>
          <cell r="B8608" t="str">
            <v>Ferrolho / fecho chato, de sobrepor, em ferro zincado, reforcado, 6", com porta cadeado, para portao, porta e janela - inclui parafusos</v>
          </cell>
          <cell r="C8608" t="str">
            <v xml:space="preserve">un    </v>
          </cell>
          <cell r="D8608" t="str">
            <v>3,38</v>
          </cell>
        </row>
        <row r="8609">
          <cell r="A8609">
            <v>3107</v>
          </cell>
          <cell r="B8609" t="str">
            <v>Ferrolho / fecho chato, em ferro zincado, leve, 3", com porta cadeado, para portao, porta e janela - inclui parafusos</v>
          </cell>
          <cell r="C8609" t="str">
            <v xml:space="preserve">un    </v>
          </cell>
          <cell r="D8609" t="str">
            <v>2,85</v>
          </cell>
        </row>
        <row r="8610">
          <cell r="A8610">
            <v>25951</v>
          </cell>
          <cell r="B8610" t="str">
            <v>Fertilizante npk - 10:10:10</v>
          </cell>
          <cell r="C8610" t="str">
            <v xml:space="preserve">kg    </v>
          </cell>
          <cell r="D8610" t="str">
            <v>1,76</v>
          </cell>
        </row>
        <row r="8611">
          <cell r="A8611">
            <v>3123</v>
          </cell>
          <cell r="B8611" t="str">
            <v>Fertilizante npk - 4: 14: 8</v>
          </cell>
          <cell r="C8611" t="str">
            <v xml:space="preserve">kg    </v>
          </cell>
          <cell r="D8611" t="str">
            <v>1,64</v>
          </cell>
        </row>
        <row r="8612">
          <cell r="A8612">
            <v>38125</v>
          </cell>
          <cell r="B8612" t="str">
            <v>Fertilizante organico composto, classe a</v>
          </cell>
          <cell r="C8612" t="str">
            <v xml:space="preserve">kg    </v>
          </cell>
          <cell r="D8612" t="str">
            <v>1,09</v>
          </cell>
        </row>
        <row r="8613">
          <cell r="A8613">
            <v>39014</v>
          </cell>
          <cell r="B8613" t="str">
            <v>Fibra de aco para reforco do concreto, solta, tipo a-i, fator de forma *50* l / d, comprimento de *30* mm e resistencia a tracao do aco maior 1000 mpa</v>
          </cell>
          <cell r="C8613" t="str">
            <v xml:space="preserve">kg    </v>
          </cell>
          <cell r="D8613" t="str">
            <v>11,80</v>
          </cell>
        </row>
        <row r="8614">
          <cell r="A8614">
            <v>11894</v>
          </cell>
          <cell r="B8614" t="str">
            <v>Filtro anaerobio cilindrico concreto pre moldado 1,20 x 1,50 (diametroxaltura) para 4 a 5 contribuintes (nbr 13969)</v>
          </cell>
          <cell r="C8614" t="str">
            <v xml:space="preserve">un    </v>
          </cell>
          <cell r="D8614" t="str">
            <v>499,54</v>
          </cell>
        </row>
        <row r="8615">
          <cell r="A8615">
            <v>39365</v>
          </cell>
          <cell r="B8615" t="str">
            <v>Filtro anaerobio, em polietileno de alta densidade (pead), capacidade *1100* litros (nbr 13969)</v>
          </cell>
          <cell r="C8615" t="str">
            <v xml:space="preserve">un    </v>
          </cell>
          <cell r="D8615" t="str">
            <v>776,94</v>
          </cell>
        </row>
        <row r="8616">
          <cell r="A8616">
            <v>39366</v>
          </cell>
          <cell r="B8616" t="str">
            <v>Filtro anaerobio, em polietileno de alta densidade (pead), capacidade *2800* litros (nbr 13969)</v>
          </cell>
          <cell r="C8616" t="str">
            <v xml:space="preserve">un    </v>
          </cell>
          <cell r="D8616" t="str">
            <v>1.989,29</v>
          </cell>
        </row>
        <row r="8617">
          <cell r="A8617">
            <v>39367</v>
          </cell>
          <cell r="B8617" t="str">
            <v>Filtro anaerobio, em polietileno de alta densidade (pead), capacidade *5000* litros (nbr 13969)</v>
          </cell>
          <cell r="C8617" t="str">
            <v xml:space="preserve">un    </v>
          </cell>
          <cell r="D8617" t="str">
            <v>2.719,01</v>
          </cell>
        </row>
        <row r="8618">
          <cell r="A8618">
            <v>37394</v>
          </cell>
          <cell r="B8618" t="str">
            <v>Fincapino curto calibre 22 vermelho, carga media (acao direta)</v>
          </cell>
          <cell r="C8618" t="str">
            <v xml:space="preserve">cento </v>
          </cell>
          <cell r="D8618" t="str">
            <v>21,76</v>
          </cell>
        </row>
        <row r="8619">
          <cell r="A8619">
            <v>14146</v>
          </cell>
          <cell r="B8619" t="str">
            <v>Fincapino longo calibre 22, carga forte (acao direta)</v>
          </cell>
          <cell r="C8619" t="str">
            <v xml:space="preserve">cento </v>
          </cell>
          <cell r="D8619" t="str">
            <v>35,00</v>
          </cell>
        </row>
        <row r="8620">
          <cell r="A8620">
            <v>38134</v>
          </cell>
          <cell r="B8620" t="str">
            <v>Fio cobre nu de 150 a 500 mm2, para tensoes de ate 600 v</v>
          </cell>
          <cell r="C8620" t="str">
            <v xml:space="preserve">kg    </v>
          </cell>
          <cell r="D8620" t="str">
            <v>50,69</v>
          </cell>
        </row>
        <row r="8621">
          <cell r="A8621">
            <v>38132</v>
          </cell>
          <cell r="B8621" t="str">
            <v>Fio cobre nu de 16 a 35 mm2, para tensoes de ate 600 v</v>
          </cell>
          <cell r="C8621" t="str">
            <v xml:space="preserve">kg    </v>
          </cell>
          <cell r="D8621" t="str">
            <v>51,70</v>
          </cell>
        </row>
        <row r="8622">
          <cell r="A8622">
            <v>38133</v>
          </cell>
          <cell r="B8622" t="str">
            <v>Fio cobre nu de 50 a 120 mm2, para tensoes de ate 600 v</v>
          </cell>
          <cell r="C8622" t="str">
            <v xml:space="preserve">kg    </v>
          </cell>
          <cell r="D8622" t="str">
            <v>50,01</v>
          </cell>
        </row>
        <row r="8623">
          <cell r="A8623">
            <v>938</v>
          </cell>
          <cell r="B8623" t="str">
            <v>Fio de cobre, solido, classe 1, isolacao em pvc/a, antichama bwf-b, 450/750v, secao nominal 1,5 mm2</v>
          </cell>
          <cell r="C8623" t="str">
            <v xml:space="preserve">m     </v>
          </cell>
          <cell r="D8623" t="str">
            <v>0,63</v>
          </cell>
        </row>
        <row r="8624">
          <cell r="A8624">
            <v>937</v>
          </cell>
          <cell r="B8624" t="str">
            <v>Fio de cobre, solido, classe 1, isolacao em pvc/a, antichama bwf-b, 450/750v, secao nominal 10 mm2</v>
          </cell>
          <cell r="C8624" t="str">
            <v xml:space="preserve">m     </v>
          </cell>
          <cell r="D8624" t="str">
            <v>3,90</v>
          </cell>
        </row>
        <row r="8625">
          <cell r="A8625">
            <v>939</v>
          </cell>
          <cell r="B8625" t="str">
            <v>Fio de cobre, solido, classe 1, isolacao em pvc/a, antichama bwf-b, 450/750v, secao nominal 2,5 mm2</v>
          </cell>
          <cell r="C8625" t="str">
            <v xml:space="preserve">m     </v>
          </cell>
          <cell r="D8625" t="str">
            <v>1,01</v>
          </cell>
        </row>
        <row r="8626">
          <cell r="A8626">
            <v>944</v>
          </cell>
          <cell r="B8626" t="str">
            <v>Fio de cobre, solido, classe 1, isolacao em pvc/a, antichama bwf-b, 450/750v, secao nominal 4 mm2</v>
          </cell>
          <cell r="C8626" t="str">
            <v xml:space="preserve">m     </v>
          </cell>
          <cell r="D8626" t="str">
            <v>1,72</v>
          </cell>
        </row>
        <row r="8627">
          <cell r="A8627">
            <v>940</v>
          </cell>
          <cell r="B8627" t="str">
            <v>Fio de cobre, solido, classe 1, isolacao em pvc/a, antichama bwf-b, 450/750v, secao nominal 6 mm2</v>
          </cell>
          <cell r="C8627" t="str">
            <v xml:space="preserve">m     </v>
          </cell>
          <cell r="D8627" t="str">
            <v>2,38</v>
          </cell>
        </row>
        <row r="8628">
          <cell r="A8628">
            <v>936</v>
          </cell>
          <cell r="B8628" t="str">
            <v>Fio telefonico externo (fe) em aco cobreado, isolacao em pead ou pvc anti-chama, 2 condutores</v>
          </cell>
          <cell r="C8628" t="str">
            <v xml:space="preserve">m     </v>
          </cell>
          <cell r="D8628" t="str">
            <v>1,28</v>
          </cell>
        </row>
        <row r="8629">
          <cell r="A8629">
            <v>935</v>
          </cell>
          <cell r="B8629" t="str">
            <v>Fio telefonico interno (fi) em cobre estanhado, isolacao em pvc antichama, 2 condutores de 0,6 mm (nbr 9115:2005)</v>
          </cell>
          <cell r="C8629" t="str">
            <v xml:space="preserve">m     </v>
          </cell>
          <cell r="D8629" t="str">
            <v>0,98</v>
          </cell>
        </row>
        <row r="8630">
          <cell r="A8630">
            <v>406</v>
          </cell>
          <cell r="B8630" t="str">
            <v>Fita aco inox para cintar poste, l = 19 mm, e = 0,5 mm (rolo de 30m)</v>
          </cell>
          <cell r="C8630" t="str">
            <v xml:space="preserve">un    </v>
          </cell>
          <cell r="D8630" t="str">
            <v>67,02</v>
          </cell>
        </row>
        <row r="8631">
          <cell r="A8631">
            <v>42529</v>
          </cell>
          <cell r="B8631" t="str">
            <v>Fita adesiva aluminizada, para instalacao de mantas de subcobertura,  l = *5* cm</v>
          </cell>
          <cell r="C8631" t="str">
            <v xml:space="preserve">m     </v>
          </cell>
          <cell r="D8631" t="str">
            <v>0,67</v>
          </cell>
        </row>
        <row r="8632">
          <cell r="A8632">
            <v>39634</v>
          </cell>
          <cell r="B8632" t="str">
            <v>Fita adesiva anticorrosiva de pvc flexivel, cor preta, para protecao tubulacao, 50 mm x 30 m (l x c), e= *0,25* mm</v>
          </cell>
          <cell r="C8632" t="str">
            <v xml:space="preserve">m     </v>
          </cell>
          <cell r="D8632" t="str">
            <v>4,93</v>
          </cell>
        </row>
        <row r="8633">
          <cell r="A8633">
            <v>39701</v>
          </cell>
          <cell r="B8633" t="str">
            <v>Fita adesiva asfaltica aluminizada multiuso, l = 10 cm, rolo de 10 m</v>
          </cell>
          <cell r="C8633" t="str">
            <v xml:space="preserve">un    </v>
          </cell>
          <cell r="D8633" t="str">
            <v>62,49</v>
          </cell>
        </row>
        <row r="8634">
          <cell r="A8634">
            <v>12815</v>
          </cell>
          <cell r="B8634" t="str">
            <v>Fita crepe rolo de 25 mm x 50 m</v>
          </cell>
          <cell r="C8634" t="str">
            <v xml:space="preserve">un    </v>
          </cell>
          <cell r="D8634" t="str">
            <v>6,09</v>
          </cell>
        </row>
        <row r="8635">
          <cell r="A8635">
            <v>407</v>
          </cell>
          <cell r="B8635" t="str">
            <v>Fita de aluminio para protecao do condutor largura 10 mm</v>
          </cell>
          <cell r="C8635" t="str">
            <v xml:space="preserve">kg    </v>
          </cell>
          <cell r="D8635" t="str">
            <v>29,47</v>
          </cell>
        </row>
        <row r="8636">
          <cell r="A8636">
            <v>39431</v>
          </cell>
          <cell r="B8636" t="str">
            <v>Fita de papel microperfurado, 50 x 150 mm, para tratamento de juntas de chapa de gesso para drywall</v>
          </cell>
          <cell r="C8636" t="str">
            <v xml:space="preserve">m     </v>
          </cell>
          <cell r="D8636" t="str">
            <v>0,19</v>
          </cell>
        </row>
        <row r="8637">
          <cell r="A8637">
            <v>39432</v>
          </cell>
          <cell r="B8637" t="str">
            <v>Fita de papel reforcada com lamina de metal para reforco de cantos de chapa de gesso para drywall</v>
          </cell>
          <cell r="C8637" t="str">
            <v xml:space="preserve">m     </v>
          </cell>
          <cell r="D8637" t="str">
            <v>2,49</v>
          </cell>
        </row>
        <row r="8638">
          <cell r="A8638">
            <v>20111</v>
          </cell>
          <cell r="B8638" t="str">
            <v>Fita isolante adesiva antichama, uso ate 750 v, em rolo de 19 mm x 20 m</v>
          </cell>
          <cell r="C8638" t="str">
            <v xml:space="preserve">un    </v>
          </cell>
          <cell r="D8638" t="str">
            <v>10,00</v>
          </cell>
        </row>
        <row r="8639">
          <cell r="A8639">
            <v>21127</v>
          </cell>
          <cell r="B8639" t="str">
            <v>Fita isolante adesiva antichama, uso ate 750 v, em rolo de 19 mm x 5 m</v>
          </cell>
          <cell r="C8639" t="str">
            <v xml:space="preserve">un    </v>
          </cell>
          <cell r="D8639" t="str">
            <v>3,78</v>
          </cell>
        </row>
        <row r="8640">
          <cell r="A8640">
            <v>404</v>
          </cell>
          <cell r="B8640" t="str">
            <v>Fita isolante de borracha autofusao, uso ate 69 kv (alta tensao)</v>
          </cell>
          <cell r="C8640" t="str">
            <v xml:space="preserve">m     </v>
          </cell>
          <cell r="D8640" t="str">
            <v>1,36</v>
          </cell>
        </row>
        <row r="8641">
          <cell r="A8641">
            <v>14151</v>
          </cell>
          <cell r="B8641" t="str">
            <v>Fita metalica gravada, l = 17 mm, rolo de 25 m, carga recomendada = *120* kgf</v>
          </cell>
          <cell r="C8641" t="str">
            <v xml:space="preserve">un    </v>
          </cell>
          <cell r="D8641" t="str">
            <v>25,15</v>
          </cell>
        </row>
        <row r="8642">
          <cell r="A8642">
            <v>14153</v>
          </cell>
          <cell r="B8642" t="str">
            <v>Fita metalica perfurada, l = *18* mm, rolo de 30 m, carga recomendada = *30* kgf</v>
          </cell>
          <cell r="C8642" t="str">
            <v xml:space="preserve">un    </v>
          </cell>
          <cell r="D8642" t="str">
            <v>28,43</v>
          </cell>
        </row>
        <row r="8643">
          <cell r="A8643">
            <v>14152</v>
          </cell>
          <cell r="B8643" t="str">
            <v>Fita metalica perfurada, l = 17 mm, rolo de 30 m, carga recomendada = *19* kgf</v>
          </cell>
          <cell r="C8643" t="str">
            <v xml:space="preserve">un    </v>
          </cell>
          <cell r="D8643" t="str">
            <v>21,83</v>
          </cell>
        </row>
        <row r="8644">
          <cell r="A8644">
            <v>14154</v>
          </cell>
          <cell r="B8644" t="str">
            <v>Fita metalica perfurada, l = 25 mm, rolo de 30 m, carga recomendada = *222,5* kgf</v>
          </cell>
          <cell r="C8644" t="str">
            <v xml:space="preserve">un    </v>
          </cell>
          <cell r="D8644" t="str">
            <v>76,40</v>
          </cell>
        </row>
        <row r="8645">
          <cell r="A8645">
            <v>42015</v>
          </cell>
          <cell r="B8645" t="str">
            <v>Fita plastica zebrada para demarcacao de areas, largura = 7 cm, sem adesivo (coletado caixa)</v>
          </cell>
          <cell r="C8645" t="str">
            <v xml:space="preserve">m     </v>
          </cell>
          <cell r="D8645" t="str">
            <v>0,07</v>
          </cell>
        </row>
        <row r="8646">
          <cell r="A8646">
            <v>3146</v>
          </cell>
          <cell r="B8646" t="str">
            <v>Fita veda rosca em rolos de 18 mm x 10 m (l x c)</v>
          </cell>
          <cell r="C8646" t="str">
            <v xml:space="preserve">un    </v>
          </cell>
          <cell r="D8646" t="str">
            <v>2,53</v>
          </cell>
        </row>
        <row r="8647">
          <cell r="A8647">
            <v>3143</v>
          </cell>
          <cell r="B8647" t="str">
            <v>Fita veda rosca em rolos de 18 mm x 25 m (l x c)</v>
          </cell>
          <cell r="C8647" t="str">
            <v xml:space="preserve">un    </v>
          </cell>
          <cell r="D8647" t="str">
            <v>5,75</v>
          </cell>
        </row>
        <row r="8648">
          <cell r="A8648">
            <v>3148</v>
          </cell>
          <cell r="B8648" t="str">
            <v>Fita veda rosca em rolos de 18 mm x 50 m (l x c)</v>
          </cell>
          <cell r="C8648" t="str">
            <v xml:space="preserve">un    </v>
          </cell>
          <cell r="D8648" t="str">
            <v>9,33</v>
          </cell>
        </row>
        <row r="8649">
          <cell r="A8649">
            <v>4310</v>
          </cell>
          <cell r="B8649" t="str">
            <v>Fixador de aba autotravante para telha de fibrocimento, tipo canalete 90 ou kalhetao</v>
          </cell>
          <cell r="C8649" t="str">
            <v xml:space="preserve">un    </v>
          </cell>
          <cell r="D8649" t="str">
            <v>1,84</v>
          </cell>
        </row>
        <row r="8650">
          <cell r="A8650">
            <v>4311</v>
          </cell>
          <cell r="B8650" t="str">
            <v>Fixador de aba simples para telha de fibrocimento, tipo canaleta 49 ou kalheta</v>
          </cell>
          <cell r="C8650" t="str">
            <v xml:space="preserve">un    </v>
          </cell>
          <cell r="D8650" t="str">
            <v>1,30</v>
          </cell>
        </row>
        <row r="8651">
          <cell r="A8651">
            <v>4312</v>
          </cell>
          <cell r="B8651" t="str">
            <v>Fixador de aba simples para telha de fibrocimento, tipo canaleta 90 ou kalhetao</v>
          </cell>
          <cell r="C8651" t="str">
            <v xml:space="preserve">un    </v>
          </cell>
          <cell r="D8651" t="str">
            <v>1,82</v>
          </cell>
        </row>
        <row r="8652">
          <cell r="A8652">
            <v>11162</v>
          </cell>
          <cell r="B8652" t="str">
            <v>Fixador de cal (sache 150 ml)</v>
          </cell>
          <cell r="C8652" t="str">
            <v xml:space="preserve">un    </v>
          </cell>
          <cell r="D8652" t="str">
            <v>1,66</v>
          </cell>
        </row>
        <row r="8653">
          <cell r="A8653">
            <v>13261</v>
          </cell>
          <cell r="B8653" t="str">
            <v>Flanela *30 x 40* cm</v>
          </cell>
          <cell r="C8653" t="str">
            <v xml:space="preserve">un    </v>
          </cell>
          <cell r="D8653" t="str">
            <v>1,65</v>
          </cell>
        </row>
        <row r="8654">
          <cell r="A8654">
            <v>3255</v>
          </cell>
          <cell r="B8654" t="str">
            <v>Flange pvc, roscavel sextavado sem furos 3/4"</v>
          </cell>
          <cell r="C8654" t="str">
            <v xml:space="preserve">un    </v>
          </cell>
          <cell r="D8654" t="str">
            <v>5,07</v>
          </cell>
        </row>
        <row r="8655">
          <cell r="A8655">
            <v>3254</v>
          </cell>
          <cell r="B8655" t="str">
            <v>Flange pvc, roscavel, sextavado, sem furos 3"</v>
          </cell>
          <cell r="C8655" t="str">
            <v xml:space="preserve">un    </v>
          </cell>
          <cell r="D8655" t="str">
            <v>82,46</v>
          </cell>
        </row>
        <row r="8656">
          <cell r="A8656">
            <v>3259</v>
          </cell>
          <cell r="B8656" t="str">
            <v>Flange pvc, roscavel, sextavado, sem furos, 1 1/2"</v>
          </cell>
          <cell r="C8656" t="str">
            <v xml:space="preserve">un    </v>
          </cell>
          <cell r="D8656" t="str">
            <v>9,91</v>
          </cell>
        </row>
        <row r="8657">
          <cell r="A8657">
            <v>3258</v>
          </cell>
          <cell r="B8657" t="str">
            <v>Flange pvc, roscavel, sextavado, sem furos, 1 1/4"</v>
          </cell>
          <cell r="C8657" t="str">
            <v xml:space="preserve">un    </v>
          </cell>
          <cell r="D8657" t="str">
            <v>5,98</v>
          </cell>
        </row>
        <row r="8658">
          <cell r="A8658">
            <v>3251</v>
          </cell>
          <cell r="B8658" t="str">
            <v>Flange pvc, roscavel, sextavado, sem furos, 1/2"</v>
          </cell>
          <cell r="C8658" t="str">
            <v xml:space="preserve">un    </v>
          </cell>
          <cell r="D8658" t="str">
            <v>3,53</v>
          </cell>
        </row>
        <row r="8659">
          <cell r="A8659">
            <v>3256</v>
          </cell>
          <cell r="B8659" t="str">
            <v>Flange pvc, roscavel, sextavado, sem furos, 1"</v>
          </cell>
          <cell r="C8659" t="str">
            <v xml:space="preserve">un    </v>
          </cell>
          <cell r="D8659" t="str">
            <v>6,68</v>
          </cell>
        </row>
        <row r="8660">
          <cell r="A8660">
            <v>3261</v>
          </cell>
          <cell r="B8660" t="str">
            <v>Flange pvc, roscavel, sextavado, sem furos, 2 1/2"</v>
          </cell>
          <cell r="C8660" t="str">
            <v xml:space="preserve">un    </v>
          </cell>
          <cell r="D8660" t="str">
            <v>72,93</v>
          </cell>
        </row>
        <row r="8661">
          <cell r="A8661">
            <v>3260</v>
          </cell>
          <cell r="B8661" t="str">
            <v>Flange pvc, roscavel, sextavado, sem furos, 2"</v>
          </cell>
          <cell r="C8661" t="str">
            <v xml:space="preserve">un    </v>
          </cell>
          <cell r="D8661" t="str">
            <v>12,53</v>
          </cell>
        </row>
        <row r="8662">
          <cell r="A8662">
            <v>3272</v>
          </cell>
          <cell r="B8662" t="str">
            <v>Flange sextavado de ferro galvanizado, com rosca bsp, de 1 1/2"</v>
          </cell>
          <cell r="C8662" t="str">
            <v xml:space="preserve">un    </v>
          </cell>
          <cell r="D8662" t="str">
            <v>32,23</v>
          </cell>
        </row>
        <row r="8663">
          <cell r="A8663">
            <v>3265</v>
          </cell>
          <cell r="B8663" t="str">
            <v>Flange sextavado de ferro galvanizado, com rosca bsp, de 1 1/4"</v>
          </cell>
          <cell r="C8663" t="str">
            <v xml:space="preserve">un    </v>
          </cell>
          <cell r="D8663" t="str">
            <v>25,61</v>
          </cell>
        </row>
        <row r="8664">
          <cell r="A8664">
            <v>3262</v>
          </cell>
          <cell r="B8664" t="str">
            <v>Flange sextavado de ferro galvanizado, com rosca bsp, de 1/2"</v>
          </cell>
          <cell r="C8664" t="str">
            <v xml:space="preserve">un    </v>
          </cell>
          <cell r="D8664" t="str">
            <v>11,21</v>
          </cell>
        </row>
        <row r="8665">
          <cell r="A8665">
            <v>3264</v>
          </cell>
          <cell r="B8665" t="str">
            <v>Flange sextavado de ferro galvanizado, com rosca bsp, de 1"</v>
          </cell>
          <cell r="C8665" t="str">
            <v xml:space="preserve">un    </v>
          </cell>
          <cell r="D8665" t="str">
            <v>18,41</v>
          </cell>
        </row>
        <row r="8666">
          <cell r="A8666">
            <v>3267</v>
          </cell>
          <cell r="B8666" t="str">
            <v>Flange sextavado de ferro galvanizado, com rosca bsp, de 2 1/2"</v>
          </cell>
          <cell r="C8666" t="str">
            <v xml:space="preserve">un    </v>
          </cell>
          <cell r="D8666" t="str">
            <v>60,14</v>
          </cell>
        </row>
        <row r="8667">
          <cell r="A8667">
            <v>3266</v>
          </cell>
          <cell r="B8667" t="str">
            <v>Flange sextavado de ferro galvanizado, com rosca bsp, de 2"</v>
          </cell>
          <cell r="C8667" t="str">
            <v xml:space="preserve">un    </v>
          </cell>
          <cell r="D8667" t="str">
            <v>38,26</v>
          </cell>
        </row>
        <row r="8668">
          <cell r="A8668">
            <v>3263</v>
          </cell>
          <cell r="B8668" t="str">
            <v>Flange sextavado de ferro galvanizado, com rosca bsp, de 3/4"</v>
          </cell>
          <cell r="C8668" t="str">
            <v xml:space="preserve">un    </v>
          </cell>
          <cell r="D8668" t="str">
            <v>15,31</v>
          </cell>
        </row>
        <row r="8669">
          <cell r="A8669">
            <v>3268</v>
          </cell>
          <cell r="B8669" t="str">
            <v>Flange sextavado de ferro galvanizado, com rosca bsp, de 3"</v>
          </cell>
          <cell r="C8669" t="str">
            <v xml:space="preserve">un    </v>
          </cell>
          <cell r="D8669" t="str">
            <v>81,32</v>
          </cell>
        </row>
        <row r="8670">
          <cell r="A8670">
            <v>3271</v>
          </cell>
          <cell r="B8670" t="str">
            <v>Flange sextavado de ferro galvanizado, com rosca bsp, de 4"</v>
          </cell>
          <cell r="C8670" t="str">
            <v xml:space="preserve">un    </v>
          </cell>
          <cell r="D8670" t="str">
            <v>120,22</v>
          </cell>
        </row>
        <row r="8671">
          <cell r="A8671">
            <v>3270</v>
          </cell>
          <cell r="B8671" t="str">
            <v>Flange sextavado de ferro galvanizado, com rosca bsp, de 6"</v>
          </cell>
          <cell r="C8671" t="str">
            <v xml:space="preserve">un    </v>
          </cell>
          <cell r="D8671" t="str">
            <v>201,98</v>
          </cell>
        </row>
        <row r="8672">
          <cell r="A8672">
            <v>3275</v>
          </cell>
          <cell r="B8672" t="str">
            <v>Forro composto por paineis de la de vidro, revestidos em pvc microperfurado, de *1250 x 625* mm, espessura 15 mm (com colocacao)</v>
          </cell>
          <cell r="C8672" t="str">
            <v xml:space="preserve">m²    </v>
          </cell>
          <cell r="D8672" t="str">
            <v>79,94</v>
          </cell>
        </row>
        <row r="8673">
          <cell r="A8673">
            <v>39512</v>
          </cell>
          <cell r="B8673" t="str">
            <v>Forro de fibra mineral em placas de 1250 x 625 mm, e = 15 mm, borda reta, com pintura antimofo, apoiado em perfil de aco galvanizado com 24 mm de base - instalado</v>
          </cell>
          <cell r="C8673" t="str">
            <v xml:space="preserve">m²    </v>
          </cell>
          <cell r="D8673" t="str">
            <v>64,90</v>
          </cell>
        </row>
        <row r="8674">
          <cell r="A8674">
            <v>39511</v>
          </cell>
          <cell r="B8674" t="str">
            <v>Forro de fibra mineral em placas de 625 x 625 mm, e = 15 mm, borda reta, com pintura antimofo, apoiado em perfil de aco galvanizado com 24 mm de base - instalado</v>
          </cell>
          <cell r="C8674" t="str">
            <v xml:space="preserve">m²    </v>
          </cell>
          <cell r="D8674" t="str">
            <v>70,79</v>
          </cell>
        </row>
        <row r="8675">
          <cell r="A8675">
            <v>39513</v>
          </cell>
          <cell r="B8675" t="str">
            <v>Forro de fibra mineral em placas de 625 x 625 mm, e = 15/16 mm, borda rebaixada, com pintura antimofo, apoiado em perfil de aco galvanizado com 24 mm de base - instalado</v>
          </cell>
          <cell r="C8675" t="str">
            <v xml:space="preserve">m²    </v>
          </cell>
          <cell r="D8675" t="str">
            <v>75,93</v>
          </cell>
        </row>
        <row r="8676">
          <cell r="A8676">
            <v>3286</v>
          </cell>
          <cell r="B8676" t="str">
            <v>Forro de madeira cedrinho ou equivalente da regiao, encaixe macho/femea com friso, *10 x 1* cm (sem colocacao)</v>
          </cell>
          <cell r="C8676" t="str">
            <v xml:space="preserve">m²    </v>
          </cell>
          <cell r="D8676" t="str">
            <v>58,23</v>
          </cell>
        </row>
        <row r="8677">
          <cell r="A8677">
            <v>3287</v>
          </cell>
          <cell r="B8677" t="str">
            <v>Forro de madeira cumaru/ipe champanhe ou equivalente da regiao, encaixe macho/femea com friso, *10 x 1* cm (sem colocacao)</v>
          </cell>
          <cell r="C8677" t="str">
            <v xml:space="preserve">m²    </v>
          </cell>
          <cell r="D8677" t="str">
            <v>88,00</v>
          </cell>
        </row>
        <row r="8678">
          <cell r="A8678">
            <v>3283</v>
          </cell>
          <cell r="B8678" t="str">
            <v>Forro de madeira pinus ou equivalente da regiao, encaixe macho/femea com friso, *10 x 1* cm (sem colocacao)</v>
          </cell>
          <cell r="C8678" t="str">
            <v xml:space="preserve">m²    </v>
          </cell>
          <cell r="D8678" t="str">
            <v>18,48</v>
          </cell>
        </row>
        <row r="8679">
          <cell r="A8679">
            <v>11587</v>
          </cell>
          <cell r="B8679" t="str">
            <v>Forro de pvc liso, branco, regua de 10 cm, espessura de 8 mm a 10 mm (com colocacao / sem estrutura metalica)</v>
          </cell>
          <cell r="C8679" t="str">
            <v xml:space="preserve">m²    </v>
          </cell>
          <cell r="D8679" t="str">
            <v>54,81</v>
          </cell>
        </row>
        <row r="8680">
          <cell r="A8680">
            <v>36225</v>
          </cell>
          <cell r="B8680" t="str">
            <v>Forro de pvc liso, branco, regua de 20 cm, espessura de 8 mm a 10 mm, comprimento 6 m (sem colocacao)</v>
          </cell>
          <cell r="C8680" t="str">
            <v xml:space="preserve">m²    </v>
          </cell>
          <cell r="D8680" t="str">
            <v>22,27</v>
          </cell>
        </row>
        <row r="8681">
          <cell r="A8681">
            <v>36230</v>
          </cell>
          <cell r="B8681" t="str">
            <v>Forro de pvc, frisado, branco, regua de 10 cm, espessura de 8 mm a 10 mm e comprimento 6 m (sem colocacao)</v>
          </cell>
          <cell r="C8681" t="str">
            <v xml:space="preserve">m²    </v>
          </cell>
          <cell r="D8681" t="str">
            <v>16,36</v>
          </cell>
        </row>
        <row r="8682">
          <cell r="A8682">
            <v>36238</v>
          </cell>
          <cell r="B8682" t="str">
            <v>Forro de pvc, frisado, branco, regua de 20 cm, espessura de 8 mm a 10 mm e comprimento 6 m (sem colocacao)</v>
          </cell>
          <cell r="C8682" t="str">
            <v xml:space="preserve">m²    </v>
          </cell>
          <cell r="D8682" t="str">
            <v>15,98</v>
          </cell>
        </row>
        <row r="8683">
          <cell r="A8683">
            <v>11887</v>
          </cell>
          <cell r="B8683" t="str">
            <v>Fossa septica cilindrica tipo "imhoff", com tampa, para 50 contribuintes</v>
          </cell>
          <cell r="C8683" t="str">
            <v xml:space="preserve">un    </v>
          </cell>
          <cell r="D8683" t="str">
            <v>2.353,21</v>
          </cell>
        </row>
        <row r="8684">
          <cell r="A8684">
            <v>11883</v>
          </cell>
          <cell r="B8684" t="str">
            <v>Fossa septica cilindrica, tipo "imhoff", com tampa, para 100 contribuintes</v>
          </cell>
          <cell r="C8684" t="str">
            <v xml:space="preserve">un    </v>
          </cell>
          <cell r="D8684" t="str">
            <v>3.459,63</v>
          </cell>
        </row>
        <row r="8685">
          <cell r="A8685">
            <v>11884</v>
          </cell>
          <cell r="B8685" t="str">
            <v>Fossa septica cilindrica, tipo "imhoff", com tampa, para 150 contribuintes</v>
          </cell>
          <cell r="C8685" t="str">
            <v xml:space="preserve">un    </v>
          </cell>
          <cell r="D8685" t="str">
            <v>3.711,88</v>
          </cell>
        </row>
        <row r="8686">
          <cell r="A8686">
            <v>11885</v>
          </cell>
          <cell r="B8686" t="str">
            <v>Fossa septica cilindrica, tipo "imhoff", com tampa, para 200 contribuintes</v>
          </cell>
          <cell r="C8686" t="str">
            <v xml:space="preserve">un    </v>
          </cell>
          <cell r="D8686" t="str">
            <v>4.140,00</v>
          </cell>
        </row>
        <row r="8687">
          <cell r="A8687">
            <v>11886</v>
          </cell>
          <cell r="B8687" t="str">
            <v>Fossa septica cilindrica, tipo "imhoff", com tampa, para 30 contribuintes</v>
          </cell>
          <cell r="C8687" t="str">
            <v xml:space="preserve">un    </v>
          </cell>
          <cell r="D8687" t="str">
            <v>1.334,31</v>
          </cell>
        </row>
        <row r="8688">
          <cell r="A8688">
            <v>11888</v>
          </cell>
          <cell r="B8688" t="str">
            <v>Fossa septica cilindrica, tipo "imhoff", com tampa, para 75 contribuintes</v>
          </cell>
          <cell r="C8688" t="str">
            <v xml:space="preserve">un    </v>
          </cell>
          <cell r="D8688" t="str">
            <v>3.133,48</v>
          </cell>
        </row>
        <row r="8689">
          <cell r="A8689">
            <v>3277</v>
          </cell>
          <cell r="B8689" t="str">
            <v>Fossa septica concreto pre moldado para 10 contribuintes - *90 x 90* cm</v>
          </cell>
          <cell r="C8689" t="str">
            <v xml:space="preserve">un    </v>
          </cell>
          <cell r="D8689" t="str">
            <v>528,44</v>
          </cell>
        </row>
        <row r="8690">
          <cell r="A8690">
            <v>3281</v>
          </cell>
          <cell r="B8690" t="str">
            <v>Fossa septica concreto pre moldado para 5 contribuintes *90 x 70* cm</v>
          </cell>
          <cell r="C8690" t="str">
            <v xml:space="preserve">un    </v>
          </cell>
          <cell r="D8690" t="str">
            <v>437,61</v>
          </cell>
        </row>
        <row r="8691">
          <cell r="A8691">
            <v>39363</v>
          </cell>
          <cell r="B8691" t="str">
            <v>Fossa septica, sem filtro, para 15 a 30 contribuintes, cilindrica, com tampa, em polietileno de alta densidade (pead), capacidade aproximada de 5500 litros (nbr 7229)</v>
          </cell>
          <cell r="C8691" t="str">
            <v xml:space="preserve">un    </v>
          </cell>
          <cell r="D8691" t="str">
            <v>3.164,79</v>
          </cell>
        </row>
        <row r="8692">
          <cell r="A8692">
            <v>39361</v>
          </cell>
          <cell r="B8692" t="str">
            <v>Fossa septica, sem filtro, para 4 a 7 contribuintes, cilindrica,  com tampa, em polietileno de alta densidade (pead), capacidade aproximada de 1100 litros (nbr 7229)</v>
          </cell>
          <cell r="C8692" t="str">
            <v xml:space="preserve">un    </v>
          </cell>
          <cell r="D8692" t="str">
            <v>813,80</v>
          </cell>
        </row>
        <row r="8693">
          <cell r="A8693">
            <v>39362</v>
          </cell>
          <cell r="B8693" t="str">
            <v>Fossa septica, sem filtro, para 8 a 14 contribuintes, cilindrica, com tampa, em polietileno de alta densidade (pead), capacidade aproximada de 3000 litros (nbr 7229)</v>
          </cell>
          <cell r="C8693" t="str">
            <v xml:space="preserve">un    </v>
          </cell>
          <cell r="D8693" t="str">
            <v>2.504,28</v>
          </cell>
        </row>
        <row r="8694">
          <cell r="A8694">
            <v>39364</v>
          </cell>
          <cell r="B8694" t="str">
            <v>Fossa septica,sem filtro, para 40 a 52 contribuintes, cilindrica, com tampa, em polietileno de alta densidade (pead), capacidade aproximada de 10000 litros (nbr 7229)</v>
          </cell>
          <cell r="C8694" t="str">
            <v xml:space="preserve">un    </v>
          </cell>
          <cell r="D8694" t="str">
            <v>7.233,81</v>
          </cell>
        </row>
        <row r="8695">
          <cell r="A8695">
            <v>14576</v>
          </cell>
          <cell r="B8695" t="str">
            <v>Fresadora de asfalto a frio sobre esteiras, larg. Fresagem 2,00 m, pot. 410 Kw/550 hp</v>
          </cell>
          <cell r="C8695" t="str">
            <v xml:space="preserve">un    </v>
          </cell>
          <cell r="D8695" t="str">
            <v>3.585.005,97</v>
          </cell>
        </row>
        <row r="8696">
          <cell r="A8696">
            <v>13877</v>
          </cell>
          <cell r="B8696" t="str">
            <v>Fresadora de asfalto a frio sobre rodas, larg. Fresagem 1,00 m, pot. 155 Kw/208 hp</v>
          </cell>
          <cell r="C8696" t="str">
            <v xml:space="preserve">un    </v>
          </cell>
          <cell r="D8696" t="str">
            <v>1.534.687,58</v>
          </cell>
        </row>
        <row r="8697">
          <cell r="A8697">
            <v>7307</v>
          </cell>
          <cell r="B8697" t="str">
            <v>Fundo anticorrosivo para metais ferrosos (zarcao)</v>
          </cell>
          <cell r="C8697" t="str">
            <v xml:space="preserve">l     </v>
          </cell>
          <cell r="D8697" t="str">
            <v>24,60</v>
          </cell>
        </row>
        <row r="8698">
          <cell r="A8698">
            <v>38122</v>
          </cell>
          <cell r="B8698" t="str">
            <v>Fundo preparador acrilico base agua</v>
          </cell>
          <cell r="C8698" t="str">
            <v xml:space="preserve">l     </v>
          </cell>
          <cell r="D8698" t="str">
            <v>12,91</v>
          </cell>
        </row>
        <row r="8699">
          <cell r="A8699">
            <v>6086</v>
          </cell>
          <cell r="B8699" t="str">
            <v>Fundo sintetico nivelador branco fosco para madeira</v>
          </cell>
          <cell r="C8699" t="str">
            <v xml:space="preserve">gl    </v>
          </cell>
          <cell r="D8699" t="str">
            <v>79,07</v>
          </cell>
        </row>
        <row r="8700">
          <cell r="A8700">
            <v>38633</v>
          </cell>
          <cell r="B8700" t="str">
            <v>Furo para torneira ou outros acessorios  em bancada de marmore/ granito ou outro tipo de pedra natural</v>
          </cell>
          <cell r="C8700" t="str">
            <v xml:space="preserve">un    </v>
          </cell>
          <cell r="D8700" t="str">
            <v>16,34</v>
          </cell>
        </row>
        <row r="8701">
          <cell r="A8701">
            <v>12344</v>
          </cell>
          <cell r="B8701" t="str">
            <v>Fusivel diazed 20 a tamanho dii, capacidade de interrupcao de 50 ka em vca e 8 ka em vcc, tensao nomimnal de 500 v</v>
          </cell>
          <cell r="C8701" t="str">
            <v xml:space="preserve">un    </v>
          </cell>
          <cell r="D8701" t="str">
            <v>2,26</v>
          </cell>
        </row>
        <row r="8702">
          <cell r="A8702">
            <v>12343</v>
          </cell>
          <cell r="B8702" t="str">
            <v>Fusivel diazed 35 a tamanho diii, capacidade de interrupcao de 50 ka em vca e 8 ka em vcc, tensao nomimnal de 500 v</v>
          </cell>
          <cell r="C8702" t="str">
            <v xml:space="preserve">un    </v>
          </cell>
          <cell r="D8702" t="str">
            <v>3,50</v>
          </cell>
        </row>
        <row r="8703">
          <cell r="A8703">
            <v>3295</v>
          </cell>
          <cell r="B8703" t="str">
            <v>Fusivel nh *36* a 80 amperes, tamanho 00, capacidade de interrupcao de 120 ka, tensao nomimnal de 500 v</v>
          </cell>
          <cell r="C8703" t="str">
            <v xml:space="preserve">un    </v>
          </cell>
          <cell r="D8703" t="str">
            <v>12,25</v>
          </cell>
        </row>
        <row r="8704">
          <cell r="A8704">
            <v>3302</v>
          </cell>
          <cell r="B8704" t="str">
            <v>Fusivel nh 100 a tamanho 00, capacidade de interrupcao de 120 ka, tensao nomimnal de 500 v</v>
          </cell>
          <cell r="C8704" t="str">
            <v xml:space="preserve">un    </v>
          </cell>
          <cell r="D8704" t="str">
            <v>12,80</v>
          </cell>
        </row>
        <row r="8705">
          <cell r="A8705">
            <v>3297</v>
          </cell>
          <cell r="B8705" t="str">
            <v>Fusivel nh 125 a tamanho 00, capacidade de interrupcao de 120 ka, tensao nomimnal de 500 v</v>
          </cell>
          <cell r="C8705" t="str">
            <v xml:space="preserve">un    </v>
          </cell>
          <cell r="D8705" t="str">
            <v>13,67</v>
          </cell>
        </row>
        <row r="8706">
          <cell r="A8706">
            <v>3294</v>
          </cell>
          <cell r="B8706" t="str">
            <v>Fusivel nh 160 a tamanho 00, capacidade de interrupcao de 120 ka, tensao nomimnal de 500 v</v>
          </cell>
          <cell r="C8706" t="str">
            <v xml:space="preserve">un    </v>
          </cell>
          <cell r="D8706" t="str">
            <v>13,88</v>
          </cell>
        </row>
        <row r="8707">
          <cell r="A8707">
            <v>3292</v>
          </cell>
          <cell r="B8707" t="str">
            <v>Fusivel nh 20 a tamanho 000, capacidade de interrupcao de 120 ka, tensao nomimnal de 500 v</v>
          </cell>
          <cell r="C8707" t="str">
            <v xml:space="preserve">un    </v>
          </cell>
          <cell r="D8707" t="str">
            <v>13,04</v>
          </cell>
        </row>
        <row r="8708">
          <cell r="A8708">
            <v>3298</v>
          </cell>
          <cell r="B8708" t="str">
            <v>Fusivel nh 200 a 250 amperes, tamanho 1, capacidade de interrupcao de 120 ka, tensao nomimnal de 500 v</v>
          </cell>
          <cell r="C8708" t="str">
            <v xml:space="preserve">un    </v>
          </cell>
          <cell r="D8708" t="str">
            <v>30,56</v>
          </cell>
        </row>
        <row r="8709">
          <cell r="A8709">
            <v>11596</v>
          </cell>
          <cell r="B8709" t="str">
            <v>Gabiao  tipo caixa, malha hexagonal 8 x 10 cm (zn/al), fio 2,7 mm, dimensoes 2,0 x 1,0 x 0,5 m (c x l x a)</v>
          </cell>
          <cell r="C8709" t="str">
            <v xml:space="preserve">un    </v>
          </cell>
          <cell r="D8709" t="str">
            <v>427,37</v>
          </cell>
        </row>
        <row r="8710">
          <cell r="A8710">
            <v>34802</v>
          </cell>
          <cell r="B8710" t="str">
            <v>Gabiao manta (colchao) malha hexagonal 6 x 8 cm (zn/al + pvc), dimensoes 4,0 x 2,0 x 0,17 m (c x l x a) fio 2 mm</v>
          </cell>
          <cell r="C8710" t="str">
            <v xml:space="preserve">un    </v>
          </cell>
          <cell r="D8710" t="str">
            <v>1.173,69</v>
          </cell>
        </row>
        <row r="8711">
          <cell r="A8711">
            <v>11588</v>
          </cell>
          <cell r="B8711" t="str">
            <v>Gabiao manta (colchao) malha hexagonal 6 x 8 cm (zn/al + pvc), fio 2 mm, revestido com pvc, dimensoes 4,0 x 2,0 x 0,23 m (c x l x a)</v>
          </cell>
          <cell r="C8711" t="str">
            <v xml:space="preserve">un    </v>
          </cell>
          <cell r="D8711" t="str">
            <v>1.266,23</v>
          </cell>
        </row>
        <row r="8712">
          <cell r="A8712">
            <v>34383</v>
          </cell>
          <cell r="B8712" t="str">
            <v>Gabiao manta (colchao) malha hexagonal 6 x 8 cm (zn/al + pvc), fio 2 mm, revestido com pvc, dimensoes 4,0 x 2,0 x 0,3 m (c x l x a)</v>
          </cell>
          <cell r="C8712" t="str">
            <v xml:space="preserve">un    </v>
          </cell>
          <cell r="D8712" t="str">
            <v>1.392,94</v>
          </cell>
        </row>
        <row r="8713">
          <cell r="A8713">
            <v>40451</v>
          </cell>
          <cell r="B8713" t="str">
            <v>Gabiao manta (colchao) malha hexagonal 6 x 8 cm (zn/al + pvc), fio 2,0 mm, dimensoes 5,0 x 2,0 x 0,17 m (c x l x a)</v>
          </cell>
          <cell r="C8713" t="str">
            <v xml:space="preserve">m²    </v>
          </cell>
          <cell r="D8713" t="str">
            <v>112,60</v>
          </cell>
        </row>
        <row r="8714">
          <cell r="A8714">
            <v>40453</v>
          </cell>
          <cell r="B8714" t="str">
            <v>Gabiao manta (colchao) malha hexagonal 6 x 8 cm (zn/al + pvc), fio 2,0 mm, dimensoes 5,0 x 2,0 x 0,23 m (c x l x a)</v>
          </cell>
          <cell r="C8714" t="str">
            <v xml:space="preserve">m²    </v>
          </cell>
          <cell r="D8714" t="str">
            <v>121,83</v>
          </cell>
        </row>
        <row r="8715">
          <cell r="A8715">
            <v>40452</v>
          </cell>
          <cell r="B8715" t="str">
            <v>Gabiao manta (colchao) malha hexagonal 6 x 8 cm (zn/al + pvc), fio 2,0 mm, dimensoes 5,0 x 2,0 x 0,30 m (c x l x a)</v>
          </cell>
          <cell r="C8715" t="str">
            <v xml:space="preserve">m²    </v>
          </cell>
          <cell r="D8715" t="str">
            <v>133,63</v>
          </cell>
        </row>
        <row r="8716">
          <cell r="A8716">
            <v>11594</v>
          </cell>
          <cell r="B8716" t="str">
            <v>Gabiao saco malha hexagonal 8 x 10 cm (zn/al + pvc),  fio 2,4 mm, dimensoes 3,0 x 0,65 m</v>
          </cell>
          <cell r="C8716" t="str">
            <v xml:space="preserve">un    </v>
          </cell>
          <cell r="D8716" t="str">
            <v>403,58</v>
          </cell>
        </row>
        <row r="8717">
          <cell r="A8717">
            <v>3311</v>
          </cell>
          <cell r="B8717" t="str">
            <v>Gabiao saco malha hexagonal 8 x 10 cm (zn/al + pvc), fio 2,4 mm, h = 0,65 m</v>
          </cell>
          <cell r="C8717" t="str">
            <v xml:space="preserve">m³    </v>
          </cell>
          <cell r="D8717" t="str">
            <v>403,58</v>
          </cell>
        </row>
        <row r="8718">
          <cell r="A8718">
            <v>11599</v>
          </cell>
          <cell r="B8718" t="str">
            <v>Gabiao saco malha hexagonal 8 x 10 cm (zn/al), fio 2,7 mm, dimensoes 4,0 x 0,65 m</v>
          </cell>
          <cell r="C8718" t="str">
            <v xml:space="preserve">un    </v>
          </cell>
          <cell r="D8718" t="str">
            <v>536,72</v>
          </cell>
        </row>
        <row r="8719">
          <cell r="A8719">
            <v>11593</v>
          </cell>
          <cell r="B8719" t="str">
            <v>Gabiao tipo caixa malha hexagonal 8 x 10 cm (zn/al + pvc),  fio 2,4 mm, dimensoes 2,0 x 1,0 x 1,0 m (c x l x a)</v>
          </cell>
          <cell r="C8719" t="str">
            <v xml:space="preserve">un    </v>
          </cell>
          <cell r="D8719" t="str">
            <v>752,44</v>
          </cell>
        </row>
        <row r="8720">
          <cell r="A8720">
            <v>3314</v>
          </cell>
          <cell r="B8720" t="str">
            <v>Gabiao tipo caixa malha hexagonal 8 x 10 cm (zn/al + pvc),  fio 2,4 mm, h = 0,50 m</v>
          </cell>
          <cell r="C8720" t="str">
            <v xml:space="preserve">m³    </v>
          </cell>
          <cell r="D8720" t="str">
            <v>538,15</v>
          </cell>
        </row>
        <row r="8721">
          <cell r="A8721">
            <v>11597</v>
          </cell>
          <cell r="B8721" t="str">
            <v>Gabiao tipo caixa malha hexagonal 8 x 10 cm (zn/al), fio 2,7 mm, dimensoes 2,0 x 1,0 x 1,0 m (c x l x a)</v>
          </cell>
          <cell r="C8721" t="str">
            <v xml:space="preserve">un    </v>
          </cell>
          <cell r="D8721" t="str">
            <v>625,80</v>
          </cell>
        </row>
        <row r="8722">
          <cell r="A8722">
            <v>3309</v>
          </cell>
          <cell r="B8722" t="str">
            <v>Gabiao tipo caixa malha hexagonal 8 x 10 cm (zn/al), fio 2,7 mm, h = 0,50 m</v>
          </cell>
          <cell r="C8722" t="str">
            <v xml:space="preserve">m³    </v>
          </cell>
          <cell r="D8722" t="str">
            <v>427,37</v>
          </cell>
        </row>
        <row r="8723">
          <cell r="A8723">
            <v>34612</v>
          </cell>
          <cell r="B8723" t="str">
            <v>Gabiao tipo caixa para solo reforcado, malha hexagonal de dupla torcao 8 x 10 cm (zn/ al + pvc), fio 2,7 mm, dimensoes 2,0 x 1,0 x 0,5 m, com cauda de 3,0 m</v>
          </cell>
          <cell r="C8723" t="str">
            <v xml:space="preserve">un    </v>
          </cell>
          <cell r="D8723" t="str">
            <v>774,01</v>
          </cell>
        </row>
        <row r="8724">
          <cell r="A8724">
            <v>34635</v>
          </cell>
          <cell r="B8724" t="str">
            <v>Gabiao tipo caixa para solo reforcado, malha hexagonal de dupla torcao 8 x 10 cm (zn/ al + pvc), fio 2,7 mm, dimensoes 2,0 x 1,0 x 1,0 m, com cauda de 3,0 m</v>
          </cell>
          <cell r="C8724" t="str">
            <v xml:space="preserve">un    </v>
          </cell>
          <cell r="D8724" t="str">
            <v>995,34</v>
          </cell>
        </row>
        <row r="8725">
          <cell r="A8725">
            <v>34633</v>
          </cell>
          <cell r="B8725" t="str">
            <v>Gabiao tipo caixa para solo reforcado, malha hexagonal de dupla torcao 8 x 10 cm (zn/ al + pvc), fio 2,7 mm, dimensoes 2,0 x 1,0 x 1,0 m, com cauda de 4,0 m</v>
          </cell>
          <cell r="C8725" t="str">
            <v xml:space="preserve">un    </v>
          </cell>
          <cell r="D8725" t="str">
            <v>1.097,13</v>
          </cell>
        </row>
        <row r="8726">
          <cell r="A8726">
            <v>40440</v>
          </cell>
          <cell r="B8726" t="str">
            <v>Gabiao tipo caixa para solo reforcado, malha hexagonal 8 x 10 cm (zn/ al + pvc), fio 2,7 mm, dimensoes 2,0 x 1,0 x 0,5 m, com cauda de 4,0 m</v>
          </cell>
          <cell r="C8726" t="str">
            <v xml:space="preserve">m³    </v>
          </cell>
          <cell r="D8726" t="str">
            <v>560,54</v>
          </cell>
        </row>
        <row r="8727">
          <cell r="A8727">
            <v>40441</v>
          </cell>
          <cell r="B8727" t="str">
            <v>Gabiao tipo caixa para solo reforcado, malha hexagonal 8 x 10 cm (zn/ al + pvc), fio 2,7 mm, dimensoes 2,0 x 1,0 x 1,0 m, com cauda de 4,0 m</v>
          </cell>
          <cell r="C8727" t="str">
            <v xml:space="preserve">m³    </v>
          </cell>
          <cell r="D8727" t="str">
            <v>357,87</v>
          </cell>
        </row>
        <row r="8728">
          <cell r="A8728">
            <v>40449</v>
          </cell>
          <cell r="B8728" t="str">
            <v>Gabiao tipo caixa trapezoidal, malha hexagonal 10 x 12 cm (zn/al + pvc) fio 2,7 mm, face com 65 graus, dimensoes 2,0 x 1,5 x 1,0 m (c x l x a)</v>
          </cell>
          <cell r="C8728" t="str">
            <v xml:space="preserve">m³    </v>
          </cell>
          <cell r="D8728" t="str">
            <v>300,85</v>
          </cell>
        </row>
        <row r="8729">
          <cell r="A8729">
            <v>34800</v>
          </cell>
          <cell r="B8729" t="str">
            <v>Gabiao tipo caixa, malha hexagonal 8 x 10 cm (zn/al + pvc), fio de 2,4 mm, dimensoes 2,0 x 1,0 x 1,0 m (c x l x a)</v>
          </cell>
          <cell r="C8729" t="str">
            <v xml:space="preserve">m³    </v>
          </cell>
          <cell r="D8729" t="str">
            <v>376,22</v>
          </cell>
        </row>
        <row r="8730">
          <cell r="A8730">
            <v>11592</v>
          </cell>
          <cell r="B8730" t="str">
            <v>Gabiao tipo caixa, malha hexagonal 8 x 10 cm (zn/al + pvc), fio 2,4 mm, dimensoes 2,0 x 1,0 x 0,5 m (c x l x a)</v>
          </cell>
          <cell r="C8730" t="str">
            <v xml:space="preserve">un    </v>
          </cell>
          <cell r="D8730" t="str">
            <v>538,15</v>
          </cell>
        </row>
        <row r="8731">
          <cell r="A8731">
            <v>40438</v>
          </cell>
          <cell r="B8731" t="str">
            <v>Gabiao tipo caixa, malha hexagonal 8 x 10 cm (zn/al), fio de 2,7 mm, dimensoes 2,0 x 1,0 x 1,0 m (c x l x a)</v>
          </cell>
          <cell r="C8731" t="str">
            <v xml:space="preserve">m³    </v>
          </cell>
          <cell r="D8731" t="str">
            <v>250,64</v>
          </cell>
        </row>
        <row r="8732">
          <cell r="A8732">
            <v>40436</v>
          </cell>
          <cell r="B8732" t="str">
            <v>Gabiao tipo caixa, malha hexagonal 8 x 10 cm (zn/al), fio de 2,7 mm, dimensoes 5,0 x 1,0 x 1,0 m (c x l x a)</v>
          </cell>
          <cell r="C8732" t="str">
            <v xml:space="preserve">m³    </v>
          </cell>
          <cell r="D8732" t="str">
            <v>312,53</v>
          </cell>
        </row>
        <row r="8733">
          <cell r="A8733">
            <v>4315</v>
          </cell>
          <cell r="B8733" t="str">
            <v>Gancho chato em ferro galvanizado,  l = 110 mm, recobrimento = 100mm, secao 1/8 x 1/2" (3 mm x 12 mm), para fixar telha de fibrocimento ondulada</v>
          </cell>
          <cell r="C8733" t="str">
            <v xml:space="preserve">un    </v>
          </cell>
          <cell r="D8733" t="str">
            <v>1,34</v>
          </cell>
        </row>
        <row r="8734">
          <cell r="A8734">
            <v>42482</v>
          </cell>
          <cell r="B8734" t="str">
            <v>Gancho l com rosca, para fixar telha em madeira, 1/4" x 350 mm (coletado caixa)</v>
          </cell>
          <cell r="C8734" t="str">
            <v xml:space="preserve">un    </v>
          </cell>
          <cell r="D8734" t="str">
            <v>1,78</v>
          </cell>
        </row>
        <row r="8735">
          <cell r="A8735">
            <v>402</v>
          </cell>
          <cell r="B8735" t="str">
            <v>Gancho olhal em aco galvanizado, espessura 16mm, abertura 21mm</v>
          </cell>
          <cell r="C8735" t="str">
            <v xml:space="preserve">un    </v>
          </cell>
          <cell r="D8735" t="str">
            <v>9,56</v>
          </cell>
        </row>
        <row r="8736">
          <cell r="A8736">
            <v>4226</v>
          </cell>
          <cell r="B8736" t="str">
            <v>Gas de cozinha - glp</v>
          </cell>
          <cell r="C8736" t="str">
            <v xml:space="preserve">kg    </v>
          </cell>
          <cell r="D8736" t="str">
            <v>4,98</v>
          </cell>
        </row>
        <row r="8737">
          <cell r="A8737">
            <v>4222</v>
          </cell>
          <cell r="B8737" t="str">
            <v>Gasolina comum</v>
          </cell>
          <cell r="C8737" t="str">
            <v xml:space="preserve">l     </v>
          </cell>
          <cell r="D8737" t="str">
            <v>4,37</v>
          </cell>
        </row>
        <row r="8738">
          <cell r="A8738">
            <v>34804</v>
          </cell>
          <cell r="B8738" t="str">
            <v>Geogrelha tecida com filamentos de poliester + pvc, resistencia longitudinal: 90 kn/m, resistencia transversal: 30 kn/m, alongamento = 12 por cento</v>
          </cell>
          <cell r="C8738" t="str">
            <v xml:space="preserve">m²    </v>
          </cell>
          <cell r="D8738" t="str">
            <v>45,43</v>
          </cell>
        </row>
        <row r="8739">
          <cell r="A8739">
            <v>4013</v>
          </cell>
          <cell r="B8739" t="str">
            <v>Geotextil nao tecido agulhado de filamentos continuos 100% poliester, resitencia a tracao = 09 kn/m</v>
          </cell>
          <cell r="C8739" t="str">
            <v xml:space="preserve">m²    </v>
          </cell>
          <cell r="D8739" t="str">
            <v>4,40</v>
          </cell>
        </row>
        <row r="8740">
          <cell r="A8740">
            <v>4011</v>
          </cell>
          <cell r="B8740" t="str">
            <v>Geotextil nao tecido agulhado de filamentos continuos 100% poliester, resitencia a tracao = 10 kn/m</v>
          </cell>
          <cell r="C8740" t="str">
            <v xml:space="preserve">m²    </v>
          </cell>
          <cell r="D8740" t="str">
            <v>4,92</v>
          </cell>
        </row>
        <row r="8741">
          <cell r="A8741">
            <v>4021</v>
          </cell>
          <cell r="B8741" t="str">
            <v>Geotextil nao tecido agulhado de filamentos continuos 100% poliester, resitencia a tracao = 14 kn/m</v>
          </cell>
          <cell r="C8741" t="str">
            <v xml:space="preserve">m²    </v>
          </cell>
          <cell r="D8741" t="str">
            <v>6,14</v>
          </cell>
        </row>
        <row r="8742">
          <cell r="A8742">
            <v>4019</v>
          </cell>
          <cell r="B8742" t="str">
            <v>Geotextil nao tecido agulhado de filamentos continuos 100% poliester, resitencia a tracao = 16 kn/m</v>
          </cell>
          <cell r="C8742" t="str">
            <v xml:space="preserve">m²    </v>
          </cell>
          <cell r="D8742" t="str">
            <v>7,37</v>
          </cell>
        </row>
        <row r="8743">
          <cell r="A8743">
            <v>4012</v>
          </cell>
          <cell r="B8743" t="str">
            <v>Geotextil nao tecido agulhado de filamentos continuos 100% poliester, resitencia a tracao = 21 kn/m</v>
          </cell>
          <cell r="C8743" t="str">
            <v xml:space="preserve">m²    </v>
          </cell>
          <cell r="D8743" t="str">
            <v>9,87</v>
          </cell>
        </row>
        <row r="8744">
          <cell r="A8744">
            <v>4020</v>
          </cell>
          <cell r="B8744" t="str">
            <v>Geotextil nao tecido agulhado de filamentos continuos 100% poliester, resitencia a tracao = 26 kn/m</v>
          </cell>
          <cell r="C8744" t="str">
            <v xml:space="preserve">m²    </v>
          </cell>
          <cell r="D8744" t="str">
            <v>12,36</v>
          </cell>
        </row>
        <row r="8745">
          <cell r="A8745">
            <v>4018</v>
          </cell>
          <cell r="B8745" t="str">
            <v>Geotextil nao tecido agulhado de filamentos continuos 100% poliester, resitencia a tracao = 31 kn/m</v>
          </cell>
          <cell r="C8745" t="str">
            <v xml:space="preserve">m²    </v>
          </cell>
          <cell r="D8745" t="str">
            <v>14,81</v>
          </cell>
        </row>
        <row r="8746">
          <cell r="A8746">
            <v>36498</v>
          </cell>
          <cell r="B8746" t="str">
            <v>Gerador portatil monofasico, potencia 5500 va, motor a gasolina, potencia do motor 13 cv</v>
          </cell>
          <cell r="C8746" t="str">
            <v xml:space="preserve">un    </v>
          </cell>
          <cell r="D8746" t="str">
            <v>4.036,16</v>
          </cell>
        </row>
        <row r="8747">
          <cell r="A8747">
            <v>12872</v>
          </cell>
          <cell r="B8747" t="str">
            <v>Gesseiro</v>
          </cell>
          <cell r="C8747" t="str">
            <v xml:space="preserve">h     </v>
          </cell>
          <cell r="D8747" t="str">
            <v>12,09</v>
          </cell>
        </row>
        <row r="8748">
          <cell r="A8748">
            <v>41075</v>
          </cell>
          <cell r="B8748" t="str">
            <v>Gesseiro (mensalista)</v>
          </cell>
          <cell r="C8748" t="str">
            <v xml:space="preserve">mes   </v>
          </cell>
          <cell r="D8748" t="str">
            <v>2.129,98</v>
          </cell>
        </row>
        <row r="8749">
          <cell r="A8749">
            <v>3315</v>
          </cell>
          <cell r="B8749" t="str">
            <v>Gesso em po para revestimentos/molduras/sancas</v>
          </cell>
          <cell r="C8749" t="str">
            <v xml:space="preserve">kg    </v>
          </cell>
          <cell r="D8749" t="str">
            <v>0,48</v>
          </cell>
        </row>
        <row r="8750">
          <cell r="A8750">
            <v>36870</v>
          </cell>
          <cell r="B8750" t="str">
            <v>Gesso projetado</v>
          </cell>
          <cell r="C8750" t="str">
            <v xml:space="preserve">kg    </v>
          </cell>
          <cell r="D8750" t="str">
            <v>0,48</v>
          </cell>
        </row>
        <row r="8751">
          <cell r="A8751">
            <v>5092</v>
          </cell>
          <cell r="B8751" t="str">
            <v>Gonzo de embutir, em latao / zamac, *20 x 48* mm, para janela basculante / pivotante -  inclui parafusos</v>
          </cell>
          <cell r="C8751" t="str">
            <v xml:space="preserve">par   </v>
          </cell>
          <cell r="D8751" t="str">
            <v>12,59</v>
          </cell>
        </row>
        <row r="8752">
          <cell r="A8752">
            <v>11462</v>
          </cell>
          <cell r="B8752" t="str">
            <v>Gonzo de sobrepor, em latao / zamac, para janela pivotante - inclui parafusos</v>
          </cell>
          <cell r="C8752" t="str">
            <v xml:space="preserve">par   </v>
          </cell>
          <cell r="D8752" t="str">
            <v>12,87</v>
          </cell>
        </row>
        <row r="8753">
          <cell r="A8753">
            <v>36529</v>
          </cell>
          <cell r="B8753" t="str">
            <v>Grade de discos com controle remoto, rebocavel, com 24 discos 24" x 6 mm, com pneus para transporte</v>
          </cell>
          <cell r="C8753" t="str">
            <v xml:space="preserve">un    </v>
          </cell>
          <cell r="D8753" t="str">
            <v>30.772,61</v>
          </cell>
        </row>
        <row r="8754">
          <cell r="A8754">
            <v>3318</v>
          </cell>
          <cell r="B8754" t="str">
            <v>Grade de discos mecanica 20x24" com 20 discos 24" x 6mm  com pneus para transporte</v>
          </cell>
          <cell r="C8754" t="str">
            <v xml:space="preserve">un    </v>
          </cell>
          <cell r="D8754" t="str">
            <v>24.125,73</v>
          </cell>
        </row>
        <row r="8755">
          <cell r="A8755">
            <v>38968</v>
          </cell>
          <cell r="B8755" t="str">
            <v>Gradil *1320 x 2170* mm (a x l) em barra de aco chata *25 mm x 2* mm, entrelacada com barra aco redonda *5* mm, malha *65 x 132* mm, galvanizado e pintura eletrostatica, cor preto</v>
          </cell>
          <cell r="C8755" t="str">
            <v xml:space="preserve">m²    </v>
          </cell>
          <cell r="D8755" t="str">
            <v>300,89</v>
          </cell>
        </row>
        <row r="8756">
          <cell r="A8756">
            <v>3324</v>
          </cell>
          <cell r="B8756" t="str">
            <v>Grama batatais em placas, sem plantio</v>
          </cell>
          <cell r="C8756" t="str">
            <v xml:space="preserve">m²    </v>
          </cell>
          <cell r="D8756" t="str">
            <v>4,92</v>
          </cell>
        </row>
        <row r="8757">
          <cell r="A8757">
            <v>3322</v>
          </cell>
          <cell r="B8757" t="str">
            <v>Grama esmeralda ou sao carlos ou curitibana, em placas, sem plantio</v>
          </cell>
          <cell r="C8757" t="str">
            <v xml:space="preserve">m²    </v>
          </cell>
          <cell r="D8757" t="str">
            <v>6,90</v>
          </cell>
        </row>
        <row r="8758">
          <cell r="A8758">
            <v>5076</v>
          </cell>
          <cell r="B8758" t="str">
            <v>Grampo de aco polido 1 " x 9</v>
          </cell>
          <cell r="C8758" t="str">
            <v xml:space="preserve">kg    </v>
          </cell>
          <cell r="D8758" t="str">
            <v>11,62</v>
          </cell>
        </row>
        <row r="8759">
          <cell r="A8759">
            <v>5077</v>
          </cell>
          <cell r="B8759" t="str">
            <v>Grampo de aco polido 7/8 " x 9</v>
          </cell>
          <cell r="C8759" t="str">
            <v xml:space="preserve">kg    </v>
          </cell>
          <cell r="D8759" t="str">
            <v>12,84</v>
          </cell>
        </row>
        <row r="8760">
          <cell r="A8760">
            <v>11837</v>
          </cell>
          <cell r="B8760" t="str">
            <v>Grampo linha viva de latao estanhado, diametro do condutor principal de 10 a 120 mm2, diametro da derivacao de 10 a 70 mm2</v>
          </cell>
          <cell r="C8760" t="str">
            <v xml:space="preserve">un    </v>
          </cell>
          <cell r="D8760" t="str">
            <v>35,43</v>
          </cell>
        </row>
        <row r="8761">
          <cell r="A8761">
            <v>38055</v>
          </cell>
          <cell r="B8761" t="str">
            <v>Grampo metalico tipo olhal para haste de aterramento de 1/2'', condutor de *10* a 50 mm2</v>
          </cell>
          <cell r="C8761" t="str">
            <v xml:space="preserve">un    </v>
          </cell>
          <cell r="D8761" t="str">
            <v>3,21</v>
          </cell>
        </row>
        <row r="8762">
          <cell r="A8762">
            <v>415</v>
          </cell>
          <cell r="B8762" t="str">
            <v>Grampo metalico tipo olhal para haste de aterramento de 1'', condutor de *10* a 50 mm2</v>
          </cell>
          <cell r="C8762" t="str">
            <v xml:space="preserve">un    </v>
          </cell>
          <cell r="D8762" t="str">
            <v>14,53</v>
          </cell>
        </row>
        <row r="8763">
          <cell r="A8763">
            <v>416</v>
          </cell>
          <cell r="B8763" t="str">
            <v>Grampo metalico tipo olhal para haste de aterramento de 3/4'', condutor de *10* a 50 mm2</v>
          </cell>
          <cell r="C8763" t="str">
            <v xml:space="preserve">un    </v>
          </cell>
          <cell r="D8763" t="str">
            <v>5,32</v>
          </cell>
        </row>
        <row r="8764">
          <cell r="A8764">
            <v>425</v>
          </cell>
          <cell r="B8764" t="str">
            <v>Grampo metalico tipo olhal para haste de aterramento de 5/8'', condutor de *10* a 50 mm2</v>
          </cell>
          <cell r="C8764" t="str">
            <v xml:space="preserve">un    </v>
          </cell>
          <cell r="D8764" t="str">
            <v>3,29</v>
          </cell>
        </row>
        <row r="8765">
          <cell r="A8765">
            <v>426</v>
          </cell>
          <cell r="B8765" t="str">
            <v>Grampo metalico tipo u para haste de aterramento de ate 3/4'', condutor de 10 a 25 mm2</v>
          </cell>
          <cell r="C8765" t="str">
            <v xml:space="preserve">un    </v>
          </cell>
          <cell r="D8765" t="str">
            <v>18,15</v>
          </cell>
        </row>
        <row r="8766">
          <cell r="A8766">
            <v>38056</v>
          </cell>
          <cell r="B8766" t="str">
            <v>Grampo metalico tipo u para haste de aterramento de ate 5/8'', condutor de 10 a 25 mm2</v>
          </cell>
          <cell r="C8766" t="str">
            <v xml:space="preserve">un    </v>
          </cell>
          <cell r="D8766" t="str">
            <v>17,73</v>
          </cell>
        </row>
        <row r="8767">
          <cell r="A8767">
            <v>1564</v>
          </cell>
          <cell r="B8767" t="str">
            <v>Grampo paralelo metalico para cabo de 6 a 50 mm2, com 2 parafusos</v>
          </cell>
          <cell r="C8767" t="str">
            <v xml:space="preserve">un    </v>
          </cell>
          <cell r="D8767" t="str">
            <v>6,76</v>
          </cell>
        </row>
        <row r="8768">
          <cell r="A8768">
            <v>11032</v>
          </cell>
          <cell r="B8768" t="str">
            <v>Grampo u de 5/8 " n8 em ferro galvanizado</v>
          </cell>
          <cell r="C8768" t="str">
            <v xml:space="preserve">un    </v>
          </cell>
          <cell r="D8768" t="str">
            <v>7,54</v>
          </cell>
        </row>
        <row r="8769">
          <cell r="A8769">
            <v>36786</v>
          </cell>
          <cell r="B8769" t="str">
            <v>Granalha de aco, angular (grit), para jateamento, peneira 0,117 a 1,00 mm, (sae g-40 a g-80)</v>
          </cell>
          <cell r="C8769" t="str">
            <v>sc25kg</v>
          </cell>
          <cell r="D8769" t="str">
            <v>115,55</v>
          </cell>
        </row>
        <row r="8770">
          <cell r="A8770">
            <v>36785</v>
          </cell>
          <cell r="B8770" t="str">
            <v>Granalha de aco, angular (grit), para jateamento, peneira 1,41 a 1,19 mm (sae g16)</v>
          </cell>
          <cell r="C8770" t="str">
            <v>sc25kg</v>
          </cell>
          <cell r="D8770" t="str">
            <v>100,41</v>
          </cell>
        </row>
        <row r="8771">
          <cell r="A8771">
            <v>36782</v>
          </cell>
          <cell r="B8771" t="str">
            <v>Granalha de aco, esferica (shot), para jateamento, peneira 0,40 a 1,00 mm (sae s-170 a s-280)</v>
          </cell>
          <cell r="C8771" t="str">
            <v>sc25kg</v>
          </cell>
          <cell r="D8771" t="str">
            <v>119,85</v>
          </cell>
        </row>
        <row r="8772">
          <cell r="A8772">
            <v>25930</v>
          </cell>
          <cell r="B8772" t="str">
            <v>Granalha de aco, esferica (shot), para jateamento, peneira 1,19 a 1,00 mm (sae s390)</v>
          </cell>
          <cell r="C8772" t="str">
            <v>sc25kg</v>
          </cell>
          <cell r="D8772" t="str">
            <v>135,00</v>
          </cell>
        </row>
        <row r="8773">
          <cell r="A8773">
            <v>4824</v>
          </cell>
          <cell r="B8773" t="str">
            <v>Granilha/ grana/ pedrisco ou agregado em marmore/ granito/ quartzo e calcario, preto, cinza, palha ou branco</v>
          </cell>
          <cell r="C8773" t="str">
            <v xml:space="preserve">kg    </v>
          </cell>
          <cell r="D8773" t="str">
            <v>0,43</v>
          </cell>
        </row>
        <row r="8774">
          <cell r="A8774">
            <v>11795</v>
          </cell>
          <cell r="B8774" t="str">
            <v>Granito para bancada, polido, tipo andorinha/ quartz/ castelo/ corumba ou outros equivalentes da regiao, e=  *2,5* cm</v>
          </cell>
          <cell r="C8774" t="str">
            <v xml:space="preserve">m²    </v>
          </cell>
          <cell r="D8774" t="str">
            <v>161,50</v>
          </cell>
        </row>
        <row r="8775">
          <cell r="A8775">
            <v>134</v>
          </cell>
          <cell r="B8775" t="str">
            <v>Graute cimenticio para uso geral</v>
          </cell>
          <cell r="C8775" t="str">
            <v xml:space="preserve">kg    </v>
          </cell>
          <cell r="D8775" t="str">
            <v>1,52</v>
          </cell>
        </row>
        <row r="8776">
          <cell r="A8776">
            <v>4229</v>
          </cell>
          <cell r="B8776" t="str">
            <v>Graxa lubrificante</v>
          </cell>
          <cell r="C8776" t="str">
            <v xml:space="preserve">kg    </v>
          </cell>
          <cell r="D8776" t="str">
            <v>19,98</v>
          </cell>
        </row>
        <row r="8777">
          <cell r="A8777">
            <v>37402</v>
          </cell>
          <cell r="B8777" t="str">
            <v>Grelha de concreto de pre-moldada *15 x 75 x 52* cm (a x c x l)</v>
          </cell>
          <cell r="C8777" t="str">
            <v xml:space="preserve">un    </v>
          </cell>
          <cell r="D8777" t="str">
            <v>42,76</v>
          </cell>
        </row>
        <row r="8778">
          <cell r="A8778">
            <v>11244</v>
          </cell>
          <cell r="B8778" t="str">
            <v>Grelha fofo articulada, carga maxima 1,5 t, *300 x 1000* mm, e= *15* mm</v>
          </cell>
          <cell r="C8778" t="str">
            <v xml:space="preserve">un    </v>
          </cell>
          <cell r="D8778" t="str">
            <v>152,72</v>
          </cell>
        </row>
        <row r="8779">
          <cell r="A8779">
            <v>11245</v>
          </cell>
          <cell r="B8779" t="str">
            <v>Grelha fofo simples com requadro, carga maxima  12,5 t, *300 x 1000* mm, e= *15* mm, area estacionamento carro passeio</v>
          </cell>
          <cell r="C8779" t="str">
            <v xml:space="preserve">un    </v>
          </cell>
          <cell r="D8779" t="str">
            <v>211,24</v>
          </cell>
        </row>
        <row r="8780">
          <cell r="A8780">
            <v>11235</v>
          </cell>
          <cell r="B8780" t="str">
            <v>Grelha fofo simples com requadro, carga maxima 1,5 t, 150 x 1000 mm, e= *15* mm</v>
          </cell>
          <cell r="C8780" t="str">
            <v xml:space="preserve">un    </v>
          </cell>
          <cell r="D8780" t="str">
            <v>116,54</v>
          </cell>
        </row>
        <row r="8781">
          <cell r="A8781">
            <v>11236</v>
          </cell>
          <cell r="B8781" t="str">
            <v>Grelha fofo simples com requadro, carga maxima 1,5 t, 200 x 1000 mm, e= *15* mm</v>
          </cell>
          <cell r="C8781" t="str">
            <v xml:space="preserve">un    </v>
          </cell>
          <cell r="D8781" t="str">
            <v>148,11</v>
          </cell>
        </row>
        <row r="8782">
          <cell r="A8782">
            <v>11731</v>
          </cell>
          <cell r="B8782" t="str">
            <v>Grelha pvc branca quadrada, 150 x 150 mm</v>
          </cell>
          <cell r="C8782" t="str">
            <v xml:space="preserve">un    </v>
          </cell>
          <cell r="D8782" t="str">
            <v>4,43</v>
          </cell>
        </row>
        <row r="8783">
          <cell r="A8783">
            <v>11732</v>
          </cell>
          <cell r="B8783" t="str">
            <v>Grelha pvc cromada redonda, 150 mm</v>
          </cell>
          <cell r="C8783" t="str">
            <v xml:space="preserve">un    </v>
          </cell>
          <cell r="D8783" t="str">
            <v>22,51</v>
          </cell>
        </row>
        <row r="8784">
          <cell r="A8784">
            <v>36494</v>
          </cell>
          <cell r="B8784" t="str">
            <v>Grua ascencional, lanca de 30 m, capacidade de 1,0 t a 30 m, altura ate 39 m</v>
          </cell>
          <cell r="C8784" t="str">
            <v xml:space="preserve">un    </v>
          </cell>
          <cell r="D8784" t="str">
            <v>348.995,39</v>
          </cell>
        </row>
        <row r="8785">
          <cell r="A8785">
            <v>36493</v>
          </cell>
          <cell r="B8785" t="str">
            <v>Grua ascencional, lanca de 42 m, capacidade de 1,5 t a 30 m, altura ate 39 m</v>
          </cell>
          <cell r="C8785" t="str">
            <v xml:space="preserve">un    </v>
          </cell>
          <cell r="D8785" t="str">
            <v>395.397,60</v>
          </cell>
        </row>
        <row r="8786">
          <cell r="A8786">
            <v>36492</v>
          </cell>
          <cell r="B8786" t="str">
            <v>Grua ascencional, lanca de 50 m, capacidade de 2,33 t a 30 m, altura ate 48 m</v>
          </cell>
          <cell r="C8786" t="str">
            <v xml:space="preserve">un    </v>
          </cell>
          <cell r="D8786" t="str">
            <v>734.498,78</v>
          </cell>
        </row>
        <row r="8787">
          <cell r="A8787">
            <v>13333</v>
          </cell>
          <cell r="B8787" t="str">
            <v>Grupo de soldagem c/ gerador a diesel 60 cv para solda eletrica, sobre 04 rodas, com motor 4 cilindros</v>
          </cell>
          <cell r="C8787" t="str">
            <v xml:space="preserve">un    </v>
          </cell>
          <cell r="D8787" t="str">
            <v>111.770,73</v>
          </cell>
        </row>
        <row r="8788">
          <cell r="A8788">
            <v>13533</v>
          </cell>
          <cell r="B8788" t="str">
            <v>Grupo de soldagem com gerador a diesel 30 cv, para solda eletrica, sobre duas rodas</v>
          </cell>
          <cell r="C8788" t="str">
            <v xml:space="preserve">un    </v>
          </cell>
          <cell r="D8788" t="str">
            <v>99.910,61</v>
          </cell>
        </row>
        <row r="8789">
          <cell r="A8789">
            <v>36499</v>
          </cell>
          <cell r="B8789" t="str">
            <v>Grupo gerador a gasolina, potencia nominal 2,2 kw, tensao de saida 110/220 v, motor potencia 6,5 hp</v>
          </cell>
          <cell r="C8789" t="str">
            <v xml:space="preserve">un    </v>
          </cell>
          <cell r="D8789" t="str">
            <v>2.179,53</v>
          </cell>
        </row>
        <row r="8790">
          <cell r="A8790">
            <v>39585</v>
          </cell>
          <cell r="B8790" t="str">
            <v>Grupo gerador diesel, com carenagem, potencia standart entre 100 e 110 kva, velocidade de 1800 rpm, frequencia de 60 hz</v>
          </cell>
          <cell r="C8790" t="str">
            <v xml:space="preserve">un    </v>
          </cell>
          <cell r="D8790" t="str">
            <v>72.170,35</v>
          </cell>
        </row>
        <row r="8791">
          <cell r="A8791">
            <v>39586</v>
          </cell>
          <cell r="B8791" t="str">
            <v>Grupo gerador diesel, com carenagem, potencia standart entre 140 e 150 kva, velocidade de 1800 rpm, frequencia de 60 hz</v>
          </cell>
          <cell r="C8791" t="str">
            <v xml:space="preserve">un    </v>
          </cell>
          <cell r="D8791" t="str">
            <v>84.650,94</v>
          </cell>
        </row>
        <row r="8792">
          <cell r="A8792">
            <v>39587</v>
          </cell>
          <cell r="B8792" t="str">
            <v>Grupo gerador diesel, com carenagem, potencia standart entre 210 e 220 kva, velocidade de 1800 rpm, frequencia de 60 hz</v>
          </cell>
          <cell r="C8792" t="str">
            <v xml:space="preserve">un    </v>
          </cell>
          <cell r="D8792" t="str">
            <v>103.100,51</v>
          </cell>
        </row>
        <row r="8793">
          <cell r="A8793">
            <v>39588</v>
          </cell>
          <cell r="B8793" t="str">
            <v>Grupo gerador diesel, com carenagem, potencia standart entre 250 e 260 kva, velocidade de 1800 rpm, frequencia de 60 hz</v>
          </cell>
          <cell r="C8793" t="str">
            <v xml:space="preserve">un    </v>
          </cell>
          <cell r="D8793" t="str">
            <v>119.379,53</v>
          </cell>
        </row>
        <row r="8794">
          <cell r="A8794">
            <v>39584</v>
          </cell>
          <cell r="B8794" t="str">
            <v>Grupo gerador diesel, com carenagem, potencia standart entre 50 e 55 kva, velocidade de 1800 rpm, frequencia de 60 hz</v>
          </cell>
          <cell r="C8794" t="str">
            <v xml:space="preserve">un    </v>
          </cell>
          <cell r="D8794" t="str">
            <v>64.269,60</v>
          </cell>
        </row>
        <row r="8795">
          <cell r="A8795">
            <v>39590</v>
          </cell>
          <cell r="B8795" t="str">
            <v>Grupo gerador diesel, sem carenagem, potencia standart entre 100 e 110 kva, velocidade de 1800 rpm, frequencia de 60 hz</v>
          </cell>
          <cell r="C8795" t="str">
            <v xml:space="preserve">un    </v>
          </cell>
          <cell r="D8795" t="str">
            <v>62.728,52</v>
          </cell>
        </row>
        <row r="8796">
          <cell r="A8796">
            <v>39592</v>
          </cell>
          <cell r="B8796" t="str">
            <v>Grupo gerador diesel, sem carenagem, potencia standart entre 210 e 220 kva, velocidade de 1800 rpm, frequencia de 60 hz</v>
          </cell>
          <cell r="C8796" t="str">
            <v xml:space="preserve">un    </v>
          </cell>
          <cell r="D8796" t="str">
            <v>90.142,40</v>
          </cell>
        </row>
        <row r="8797">
          <cell r="A8797">
            <v>39593</v>
          </cell>
          <cell r="B8797" t="str">
            <v>Grupo gerador diesel, sem carenagem, potencia standart entre 250 e 260 kva, velocidade de 1800 rpm, frequencia de 60 hz</v>
          </cell>
          <cell r="C8797" t="str">
            <v xml:space="preserve">un    </v>
          </cell>
          <cell r="D8797" t="str">
            <v>103.100,51</v>
          </cell>
        </row>
        <row r="8798">
          <cell r="A8798">
            <v>14254</v>
          </cell>
          <cell r="B8798" t="str">
            <v>Grupo gerador diesel, sem carenagem, potencia standart entre 80 e 90 kva, velocidade de 1800 rpm, frequencia de 60 hz</v>
          </cell>
          <cell r="C8798" t="str">
            <v xml:space="preserve">un    </v>
          </cell>
          <cell r="D8798" t="str">
            <v>58.604,50</v>
          </cell>
        </row>
        <row r="8799">
          <cell r="A8799">
            <v>25987</v>
          </cell>
          <cell r="B8799" t="str">
            <v>Grupo gerador estacionario silenciado, potencia 50 kva, motor diesel</v>
          </cell>
          <cell r="C8799" t="str">
            <v xml:space="preserve">un    </v>
          </cell>
          <cell r="D8799" t="str">
            <v>48.939,43</v>
          </cell>
        </row>
        <row r="8800">
          <cell r="A8800">
            <v>25019</v>
          </cell>
          <cell r="B8800" t="str">
            <v>Grupo gerador estacionario, motor diesel potencia 170 kva</v>
          </cell>
          <cell r="C8800" t="str">
            <v xml:space="preserve">un    </v>
          </cell>
          <cell r="D8800" t="str">
            <v>83.887,65</v>
          </cell>
        </row>
        <row r="8801">
          <cell r="A8801">
            <v>36501</v>
          </cell>
          <cell r="B8801" t="str">
            <v>Grupo gerador estacionario, potencia 150 kva, motor diesel</v>
          </cell>
          <cell r="C8801" t="str">
            <v xml:space="preserve">un    </v>
          </cell>
          <cell r="D8801" t="str">
            <v>74.688,92</v>
          </cell>
        </row>
        <row r="8802">
          <cell r="A8802">
            <v>25986</v>
          </cell>
          <cell r="B8802" t="str">
            <v>Grupo gerador estacionario, silenciado, potencia 180 kva, motor diesel</v>
          </cell>
          <cell r="C8802" t="str">
            <v xml:space="preserve">un    </v>
          </cell>
          <cell r="D8802" t="str">
            <v>89.790,39</v>
          </cell>
        </row>
        <row r="8803">
          <cell r="A8803">
            <v>36500</v>
          </cell>
          <cell r="B8803" t="str">
            <v>Grupo gerador rebocavel, potencia *66* kva, motor a diesel</v>
          </cell>
          <cell r="C8803" t="str">
            <v xml:space="preserve">un    </v>
          </cell>
          <cell r="D8803" t="str">
            <v>52.780,62</v>
          </cell>
        </row>
        <row r="8804">
          <cell r="A8804">
            <v>20017</v>
          </cell>
          <cell r="B8804" t="str">
            <v>Guarnicao/ alizar/ vista macica, e= *1* cm, l= *4,5* cm, em cedrinho/ angelim comercial/  eucalipto/ curupixa/ peroba/ cumaru ou equivalente da regiao</v>
          </cell>
          <cell r="C8804" t="str">
            <v xml:space="preserve">m     </v>
          </cell>
          <cell r="D8804" t="str">
            <v>2,34</v>
          </cell>
        </row>
        <row r="8805">
          <cell r="A8805">
            <v>20007</v>
          </cell>
          <cell r="B8805" t="str">
            <v>Guarnicao/ alizar/ vista macica, e= *1* cm, l= *4,5* cm, em pinus/ tauari/ virola ou equivalente da regiao</v>
          </cell>
          <cell r="C8805" t="str">
            <v xml:space="preserve">m     </v>
          </cell>
          <cell r="D8805" t="str">
            <v>1,80</v>
          </cell>
        </row>
        <row r="8806">
          <cell r="A8806">
            <v>39836</v>
          </cell>
          <cell r="B8806" t="str">
            <v>Guarnicao/alizar/vista, e = *1,3* cm, l = *5,0* cm haste regulavel = *35* mm, em mdf/pvc wood/ poliestireno ou madeira laminada, primer branco</v>
          </cell>
          <cell r="C8806" t="str">
            <v xml:space="preserve">jg    </v>
          </cell>
          <cell r="D8806" t="str">
            <v>121,36</v>
          </cell>
        </row>
        <row r="8807">
          <cell r="A8807">
            <v>39830</v>
          </cell>
          <cell r="B8807" t="str">
            <v>Guarnicao/alizar/vista, e = *1,3* cm, l = *7,0* cm, em poliestireno, branco</v>
          </cell>
          <cell r="C8807" t="str">
            <v xml:space="preserve">jg    </v>
          </cell>
          <cell r="D8807" t="str">
            <v>138,41</v>
          </cell>
        </row>
        <row r="8808">
          <cell r="A8808">
            <v>39831</v>
          </cell>
          <cell r="B8808" t="str">
            <v>Guarnicao/alizar/vista, e = *1,5* cm, l = *5,0* cm, em poliestireno, branco</v>
          </cell>
          <cell r="C8808" t="str">
            <v xml:space="preserve">jg    </v>
          </cell>
          <cell r="D8808" t="str">
            <v>138,12</v>
          </cell>
        </row>
        <row r="8809">
          <cell r="A8809">
            <v>36888</v>
          </cell>
          <cell r="B8809" t="str">
            <v>Guarnicao/moldura de acabamento para esquadria de aluminio anodizado natural, para 1 face</v>
          </cell>
          <cell r="C8809" t="str">
            <v xml:space="preserve">m     </v>
          </cell>
          <cell r="D8809" t="str">
            <v>7,93</v>
          </cell>
        </row>
        <row r="8810">
          <cell r="A8810">
            <v>40527</v>
          </cell>
          <cell r="B8810" t="str">
            <v>Guincho de alavanca manual, capacidade de 1,6 t, com 20 m de cabo de aco (aquisicao)</v>
          </cell>
          <cell r="C8810" t="str">
            <v xml:space="preserve">un    </v>
          </cell>
          <cell r="D8810" t="str">
            <v>1.624,97</v>
          </cell>
        </row>
        <row r="8811">
          <cell r="A8811">
            <v>36497</v>
          </cell>
          <cell r="B8811" t="str">
            <v>Guincho de alavanca manual, capacidade 3,2 t com 20 m de cabo de aco diametro 16,3 mm</v>
          </cell>
          <cell r="C8811" t="str">
            <v xml:space="preserve">un    </v>
          </cell>
          <cell r="D8811" t="str">
            <v>1.855,08</v>
          </cell>
        </row>
        <row r="8812">
          <cell r="A8812">
            <v>36487</v>
          </cell>
          <cell r="B8812" t="str">
            <v>Guincho eletrico de coluna, capacidade 400 kg, com moto freio, motor trifasico de 1,25 cv</v>
          </cell>
          <cell r="C8812" t="str">
            <v xml:space="preserve">un    </v>
          </cell>
          <cell r="D8812" t="str">
            <v>3.229,98</v>
          </cell>
        </row>
        <row r="8813">
          <cell r="A8813">
            <v>25952</v>
          </cell>
          <cell r="B8813" t="str">
            <v>Guindaste hidraulico autopropelido, com lanca telescopica 28,80 m, capacidade maxima 30 t, potencia 97 kw, tracao 4 x 4</v>
          </cell>
          <cell r="C8813" t="str">
            <v xml:space="preserve">un    </v>
          </cell>
          <cell r="D8813" t="str">
            <v>610.272,09</v>
          </cell>
        </row>
        <row r="8814">
          <cell r="A8814">
            <v>25954</v>
          </cell>
          <cell r="B8814" t="str">
            <v>Guindaste hidraulico autopropelido, com lanca telescopica 40 m, capacidade maxima 60 t, potencia 260 kw, tracao 6 x 6</v>
          </cell>
          <cell r="C8814" t="str">
            <v xml:space="preserve">un    </v>
          </cell>
          <cell r="D8814" t="str">
            <v>1.173.600,17</v>
          </cell>
        </row>
        <row r="8815">
          <cell r="A8815">
            <v>25953</v>
          </cell>
          <cell r="B8815" t="str">
            <v>Guindaste hidraulico autopropelido, com lanca telescopica 50 m, capacidade maxima 100 t, potencia 350 kw, tracao 10 x 6</v>
          </cell>
          <cell r="C8815" t="str">
            <v xml:space="preserve">un    </v>
          </cell>
          <cell r="D8815" t="str">
            <v>1.995.120,29</v>
          </cell>
        </row>
        <row r="8816">
          <cell r="A8816">
            <v>37776</v>
          </cell>
          <cell r="B8816" t="str">
            <v>Guindauto hidraulico, capacidade maxima de carga 10000 kg, momento maximo de carga 23 tm , alcance maximo horizontal 11,80 m, para montagem sobre chassi de caminhao pbt minimo 15000 kg (inclui montagem, nao inclui caminhao)</v>
          </cell>
          <cell r="C8816" t="str">
            <v xml:space="preserve">un    </v>
          </cell>
          <cell r="D8816" t="str">
            <v>122.275,37</v>
          </cell>
        </row>
        <row r="8817">
          <cell r="A8817">
            <v>37775</v>
          </cell>
          <cell r="B8817" t="str">
            <v>Guindauto hidraulico, capacidade maxima de carga 14340 kg, momento maximo de carga 42,3 tm, alcance maximo horizontal 16,80 m, para montagem sobre chassi de caminhao pbt minimo 23000 kg (inclui montagem, nao inclui caminhao)</v>
          </cell>
          <cell r="C8817" t="str">
            <v xml:space="preserve">un    </v>
          </cell>
          <cell r="D8817" t="str">
            <v>192.592,96</v>
          </cell>
        </row>
        <row r="8818">
          <cell r="A8818">
            <v>36491</v>
          </cell>
          <cell r="B8818" t="str">
            <v>Guindauto hidraulico, capacidade maxima de carga 30000 kg, momento maximo de carga 92,2 tm , alcance maximo horizontal  22,00 m, para montagem sobre chassi de caminhao pbt minimo 30000 kg (inclui montagem, nao inclui caminhao)</v>
          </cell>
          <cell r="C8818" t="str">
            <v xml:space="preserve">un    </v>
          </cell>
          <cell r="D8818" t="str">
            <v>713.228,90</v>
          </cell>
        </row>
        <row r="8819">
          <cell r="A8819">
            <v>10712</v>
          </cell>
          <cell r="B8819" t="str">
            <v>Guindauto hidraulico, capacidade maxima de carga 3300 kg, momento maximo de carga 5,8 tm , alcance maximo horizontal  7,60 m, para montagem sobre chassi de caminhao pbt minimo 8000 kg (inclui montagem, nao inclui caminhao)</v>
          </cell>
          <cell r="C8819" t="str">
            <v xml:space="preserve">un    </v>
          </cell>
          <cell r="D8819" t="str">
            <v>48.148,24</v>
          </cell>
        </row>
        <row r="8820">
          <cell r="A8820">
            <v>3363</v>
          </cell>
          <cell r="B8820" t="str">
            <v>Guindauto hidraulico, capacidade maxima de carga 6200 kg, momento maximo de carga 11,7 tm , alcance maximo horizontal  9,70 m, para montagem sobre chassi de caminhao pbt minimo 13000 kg (inclui montagem, nao inclui caminhao)</v>
          </cell>
          <cell r="C8820" t="str">
            <v xml:space="preserve">un    </v>
          </cell>
          <cell r="D8820" t="str">
            <v>67.725,00</v>
          </cell>
        </row>
        <row r="8821">
          <cell r="A8821">
            <v>3365</v>
          </cell>
          <cell r="B8821" t="str">
            <v>Guindauto hidraulico, capacidade maxima de carga 8500 kg, momento maximo de carga 30,4 tm , alcance maximo horizontal  14,30 m, para montagem sobre chassi de caminhao pbt minimo 23000 kg (inclui montagem, nao inclui caminhao)</v>
          </cell>
          <cell r="C8821" t="str">
            <v xml:space="preserve">un    </v>
          </cell>
          <cell r="D8821" t="str">
            <v>158.307,18</v>
          </cell>
        </row>
        <row r="8822">
          <cell r="A8822">
            <v>7569</v>
          </cell>
          <cell r="B8822" t="str">
            <v>Haste ancora em aco galvanizado, dimensoes 16 mm x 2000 mm</v>
          </cell>
          <cell r="C8822" t="str">
            <v xml:space="preserve">un    </v>
          </cell>
          <cell r="D8822" t="str">
            <v>44,68</v>
          </cell>
        </row>
        <row r="8823">
          <cell r="A8823">
            <v>34349</v>
          </cell>
          <cell r="B8823" t="str">
            <v>Haste de aco galvanizado para fixacao de concertina 2 "/3 m</v>
          </cell>
          <cell r="C8823" t="str">
            <v xml:space="preserve">un    </v>
          </cell>
          <cell r="D8823" t="str">
            <v>10,29</v>
          </cell>
        </row>
        <row r="8824">
          <cell r="A8824">
            <v>11991</v>
          </cell>
          <cell r="B8824" t="str">
            <v>Haste de aterramento em aco galvanizado tipo cantoneira com 2,00 m de comprimento, 25 x 25 mm e chapa de 3/16"</v>
          </cell>
          <cell r="C8824" t="str">
            <v xml:space="preserve">un    </v>
          </cell>
          <cell r="D8824" t="str">
            <v>40,35</v>
          </cell>
        </row>
        <row r="8825">
          <cell r="A8825">
            <v>20062</v>
          </cell>
          <cell r="B8825" t="str">
            <v>Haste metalica para fixacao de calha pluvial,  zincada, dobrada 90 graus</v>
          </cell>
          <cell r="C8825" t="str">
            <v xml:space="preserve">un    </v>
          </cell>
          <cell r="D8825" t="str">
            <v>13,63</v>
          </cell>
        </row>
        <row r="8826">
          <cell r="A8826">
            <v>11029</v>
          </cell>
          <cell r="B8826" t="str">
            <v>Haste reta para gancho de ferro galvanizado, com rosca 1/4 " x 30 cm para fixacao de telha metalica, inclui porca e arruelas de vedacao</v>
          </cell>
          <cell r="C8826" t="str">
            <v xml:space="preserve">cj    </v>
          </cell>
          <cell r="D8826" t="str">
            <v>1,15</v>
          </cell>
        </row>
        <row r="8827">
          <cell r="A8827">
            <v>4316</v>
          </cell>
          <cell r="B8827" t="str">
            <v>Haste reta para gancho de ferro galvanizado, com rosca 1/4 " x 40 cm para fixacao de telha de fibrocimento, inclui porca sextavada de  zinco</v>
          </cell>
          <cell r="C8827" t="str">
            <v xml:space="preserve">un    </v>
          </cell>
          <cell r="D8827" t="str">
            <v>1,17</v>
          </cell>
        </row>
        <row r="8828">
          <cell r="A8828">
            <v>4313</v>
          </cell>
          <cell r="B8828" t="str">
            <v>Haste reta para gancho de ferro galvanizado, com rosca 5/16" x 35 cm para fixacao de telha de fibrocimento, inclui porca e arruelas de vedacao</v>
          </cell>
          <cell r="C8828" t="str">
            <v xml:space="preserve">cj    </v>
          </cell>
          <cell r="D8828" t="str">
            <v>1,67</v>
          </cell>
        </row>
        <row r="8829">
          <cell r="A8829">
            <v>4317</v>
          </cell>
          <cell r="B8829" t="str">
            <v>Haste reta para gancho de ferro galvanizado, com rosca 5/16" x 40 cm para fixacao de telha de fibrocimento, inclui porca sextavada de  zinco</v>
          </cell>
          <cell r="C8829" t="str">
            <v xml:space="preserve">un    </v>
          </cell>
          <cell r="D8829" t="str">
            <v>1,91</v>
          </cell>
        </row>
        <row r="8830">
          <cell r="A8830">
            <v>4314</v>
          </cell>
          <cell r="B8830" t="str">
            <v>Haste reta para gancho de ferro galvanizado, com rosca 5/16" x 45 cm para fixacao de telha de fibrocimento, inclui porca e arruelas de vedacao</v>
          </cell>
          <cell r="C8830" t="str">
            <v xml:space="preserve">cj    </v>
          </cell>
          <cell r="D8830" t="str">
            <v>2,23</v>
          </cell>
        </row>
        <row r="8831">
          <cell r="A8831">
            <v>10561</v>
          </cell>
          <cell r="B8831" t="str">
            <v>Hexametafosfato de sodio</v>
          </cell>
          <cell r="C8831" t="str">
            <v xml:space="preserve">kg    </v>
          </cell>
          <cell r="D8831" t="str">
            <v>0,42</v>
          </cell>
        </row>
        <row r="8832">
          <cell r="A8832">
            <v>10921</v>
          </cell>
          <cell r="B8832" t="str">
            <v>Hidrante de coluna completo, em ferro fundido, dn = 100 mm, com registro, cunha de borracha, curva dessimetrica, extremidade e tampas (inclui kit fixacao)</v>
          </cell>
          <cell r="C8832" t="str">
            <v xml:space="preserve">un    </v>
          </cell>
          <cell r="D8832" t="str">
            <v>2.986,55</v>
          </cell>
        </row>
        <row r="8833">
          <cell r="A8833">
            <v>10922</v>
          </cell>
          <cell r="B8833" t="str">
            <v>Hidrante de coluna completo, em ferro fundido, dn = 75 mm, com registro, cunha de borracha, curva dessimetrica, extremidade e tampas (inclui kit fixacao)</v>
          </cell>
          <cell r="C8833" t="str">
            <v xml:space="preserve">un    </v>
          </cell>
          <cell r="D8833" t="str">
            <v>2.705,14</v>
          </cell>
        </row>
        <row r="8834">
          <cell r="A8834">
            <v>10923</v>
          </cell>
          <cell r="B8834" t="str">
            <v>Hidrante subterraneo, em ferro fundido, com curva curta e caixa, dn 75 mm</v>
          </cell>
          <cell r="C8834" t="str">
            <v xml:space="preserve">un    </v>
          </cell>
          <cell r="D8834" t="str">
            <v>1.598,85</v>
          </cell>
        </row>
        <row r="8835">
          <cell r="A8835">
            <v>10924</v>
          </cell>
          <cell r="B8835" t="str">
            <v>Hidrante subterraneo, em ferro fundido, com curva longa e caixa, dn 75 mm</v>
          </cell>
          <cell r="C8835" t="str">
            <v xml:space="preserve">un    </v>
          </cell>
          <cell r="D8835" t="str">
            <v>1.683,90</v>
          </cell>
        </row>
        <row r="8836">
          <cell r="A8836">
            <v>37772</v>
          </cell>
          <cell r="B8836" t="str">
            <v>Hidrojateadora para desobstrucao de redes e galerias, tanque 7000 l, bomba triplex 120 kgf/cm2 128 l/min (inclui montagem, nao inclui caminhao)</v>
          </cell>
          <cell r="C8836" t="str">
            <v xml:space="preserve">un    </v>
          </cell>
          <cell r="D8836" t="str">
            <v>110.689,78</v>
          </cell>
        </row>
        <row r="8837">
          <cell r="A8837">
            <v>37771</v>
          </cell>
          <cell r="B8837" t="str">
            <v>Hidrojateadora para desobstrucao de redes e galerias, tanque 7000 l, bomba triplex 140 kgf/cm2 260 l/min alimentada por motor independente a diesel potencia 125 cv (inclui montagem, nao inclui caminhao)</v>
          </cell>
          <cell r="C8837" t="str">
            <v xml:space="preserve">un    </v>
          </cell>
          <cell r="D8837" t="str">
            <v>117.756,29</v>
          </cell>
        </row>
        <row r="8838">
          <cell r="A8838">
            <v>12770</v>
          </cell>
          <cell r="B8838" t="str">
            <v>Hidrometro multijato, vazao maxima de 10,0 m3/h, de 1"</v>
          </cell>
          <cell r="C8838" t="str">
            <v xml:space="preserve">un    </v>
          </cell>
          <cell r="D8838" t="str">
            <v>450,69</v>
          </cell>
        </row>
        <row r="8839">
          <cell r="A8839">
            <v>12772</v>
          </cell>
          <cell r="B8839" t="str">
            <v>Hidrometro multijato, vazao maxima de 20,0 m3/h, de 1 1/2"</v>
          </cell>
          <cell r="C8839" t="str">
            <v xml:space="preserve">un    </v>
          </cell>
          <cell r="D8839" t="str">
            <v>749,03</v>
          </cell>
        </row>
        <row r="8840">
          <cell r="A8840">
            <v>12768</v>
          </cell>
          <cell r="B8840" t="str">
            <v>Hidrometro multijato, vazao maxima de 30,0 m3/h, de 2"</v>
          </cell>
          <cell r="C8840" t="str">
            <v xml:space="preserve">un    </v>
          </cell>
          <cell r="D8840" t="str">
            <v>1.053,73</v>
          </cell>
        </row>
        <row r="8841">
          <cell r="A8841">
            <v>12775</v>
          </cell>
          <cell r="B8841" t="str">
            <v>Hidrometro multijato, vazao maxima de 7,0 m3/h, de 1"</v>
          </cell>
          <cell r="C8841" t="str">
            <v xml:space="preserve">un    </v>
          </cell>
          <cell r="D8841" t="str">
            <v>330,08</v>
          </cell>
        </row>
        <row r="8842">
          <cell r="A8842">
            <v>12769</v>
          </cell>
          <cell r="B8842" t="str">
            <v>Hidrometro unijato, vazao maxima de 1,5 m3/h, de 1/2"</v>
          </cell>
          <cell r="C8842" t="str">
            <v xml:space="preserve">un    </v>
          </cell>
          <cell r="D8842" t="str">
            <v>86,33</v>
          </cell>
        </row>
        <row r="8843">
          <cell r="A8843">
            <v>12773</v>
          </cell>
          <cell r="B8843" t="str">
            <v>Hidrometro unijato, vazao maxima de 3,0 m3/h, de 1/2"</v>
          </cell>
          <cell r="C8843" t="str">
            <v xml:space="preserve">un    </v>
          </cell>
          <cell r="D8843" t="str">
            <v>92,67</v>
          </cell>
        </row>
        <row r="8844">
          <cell r="A8844">
            <v>12774</v>
          </cell>
          <cell r="B8844" t="str">
            <v>Hidrometro unijato, vazao maxima de 5,0 m3/h, de 3/4"</v>
          </cell>
          <cell r="C8844" t="str">
            <v xml:space="preserve">un    </v>
          </cell>
          <cell r="D8844" t="str">
            <v>114,26</v>
          </cell>
        </row>
        <row r="8845">
          <cell r="A8845">
            <v>12776</v>
          </cell>
          <cell r="B8845" t="str">
            <v>Hidrometro woltmann, vazao maxima de 50,0 m3/h, de 2"</v>
          </cell>
          <cell r="C8845" t="str">
            <v xml:space="preserve">un    </v>
          </cell>
          <cell r="D8845" t="str">
            <v>1.701,20</v>
          </cell>
        </row>
        <row r="8846">
          <cell r="A8846">
            <v>12777</v>
          </cell>
          <cell r="B8846" t="str">
            <v>Hidrometro woltmann, vazao maxima de 80,0 m3/h, de 3"</v>
          </cell>
          <cell r="C8846" t="str">
            <v xml:space="preserve">un    </v>
          </cell>
          <cell r="D8846" t="str">
            <v>2.221,72</v>
          </cell>
        </row>
        <row r="8847">
          <cell r="A8847">
            <v>3391</v>
          </cell>
          <cell r="B8847" t="str">
            <v>Ignitor para lampada de vapor de sodio / vapor metalico ate 2000 w, tensao de pulso entre 600 a 750 v</v>
          </cell>
          <cell r="C8847" t="str">
            <v xml:space="preserve">un    </v>
          </cell>
          <cell r="D8847" t="str">
            <v>55,90</v>
          </cell>
        </row>
        <row r="8848">
          <cell r="A8848">
            <v>3389</v>
          </cell>
          <cell r="B8848" t="str">
            <v>Ignitor para lampada de vapor de sodio / vapor metalico ate 400 w, tensao de pulso entre 3000 a 4500 v</v>
          </cell>
          <cell r="C8848" t="str">
            <v xml:space="preserve">un    </v>
          </cell>
          <cell r="D8848" t="str">
            <v>29,00</v>
          </cell>
        </row>
        <row r="8849">
          <cell r="A8849">
            <v>3390</v>
          </cell>
          <cell r="B8849" t="str">
            <v>Ignitor para lampada de vapor de sodio / vapor metalico ate 400 w, tensao de pulso entre 580 a 750 v</v>
          </cell>
          <cell r="C8849" t="str">
            <v xml:space="preserve">un    </v>
          </cell>
          <cell r="D8849" t="str">
            <v>32,63</v>
          </cell>
        </row>
        <row r="8850">
          <cell r="A8850">
            <v>12873</v>
          </cell>
          <cell r="B8850" t="str">
            <v>Impermeabilizador</v>
          </cell>
          <cell r="C8850" t="str">
            <v xml:space="preserve">h     </v>
          </cell>
          <cell r="D8850" t="str">
            <v>15,19</v>
          </cell>
        </row>
        <row r="8851">
          <cell r="A8851">
            <v>41076</v>
          </cell>
          <cell r="B8851" t="str">
            <v>Impermeabilizador (mensalista)</v>
          </cell>
          <cell r="C8851" t="str">
            <v xml:space="preserve">mes   </v>
          </cell>
          <cell r="D8851" t="str">
            <v>2.675,32</v>
          </cell>
        </row>
        <row r="8852">
          <cell r="A8852">
            <v>140</v>
          </cell>
          <cell r="B8852" t="str">
            <v>Impermeabilizante flexivel branco de base acrilica para coberturas</v>
          </cell>
          <cell r="C8852" t="str">
            <v xml:space="preserve">kg    </v>
          </cell>
          <cell r="D8852" t="str">
            <v>15,12</v>
          </cell>
        </row>
        <row r="8853">
          <cell r="A8853">
            <v>151</v>
          </cell>
          <cell r="B8853" t="str">
            <v>Impermeabilizante incolor para tratamento de fachadas e telhas, base silicone</v>
          </cell>
          <cell r="C8853" t="str">
            <v xml:space="preserve">l     </v>
          </cell>
          <cell r="D8853" t="str">
            <v>19,01</v>
          </cell>
        </row>
        <row r="8854">
          <cell r="A8854">
            <v>7340</v>
          </cell>
          <cell r="B8854" t="str">
            <v>Imunizante para madeira, incolor</v>
          </cell>
          <cell r="C8854" t="str">
            <v xml:space="preserve">l     </v>
          </cell>
          <cell r="D8854" t="str">
            <v>14,19</v>
          </cell>
        </row>
        <row r="8855">
          <cell r="A8855">
            <v>2701</v>
          </cell>
          <cell r="B8855" t="str">
            <v>Instalador de tubulacoes (tubos/equipamentos)</v>
          </cell>
          <cell r="C8855" t="str">
            <v xml:space="preserve">h     </v>
          </cell>
          <cell r="D8855" t="str">
            <v>18,20</v>
          </cell>
        </row>
        <row r="8856">
          <cell r="A8856">
            <v>40929</v>
          </cell>
          <cell r="B8856" t="str">
            <v>Instalador de tubulacoes (tubos/equipamentos) (mensalista)</v>
          </cell>
          <cell r="C8856" t="str">
            <v xml:space="preserve">mes   </v>
          </cell>
          <cell r="D8856" t="str">
            <v>3.206,35</v>
          </cell>
        </row>
        <row r="8857">
          <cell r="A8857">
            <v>38114</v>
          </cell>
          <cell r="B8857" t="str">
            <v>Interruptor bipolar simples 10 a, 250 v (apenas modulo)</v>
          </cell>
          <cell r="C8857" t="str">
            <v xml:space="preserve">un    </v>
          </cell>
          <cell r="D8857" t="str">
            <v>14,39</v>
          </cell>
        </row>
        <row r="8858">
          <cell r="A8858">
            <v>38064</v>
          </cell>
          <cell r="B8858" t="str">
            <v>Interruptor bipolar 10a, 250v, conjunto montado para embutir 4" x 2" (placa + suporte + modulo)</v>
          </cell>
          <cell r="C8858" t="str">
            <v xml:space="preserve">un    </v>
          </cell>
          <cell r="D8858" t="str">
            <v>16,09</v>
          </cell>
        </row>
        <row r="8859">
          <cell r="A8859">
            <v>38115</v>
          </cell>
          <cell r="B8859" t="str">
            <v>Interruptor intermediario 10 a, 250 v (apenas modulo)</v>
          </cell>
          <cell r="C8859" t="str">
            <v xml:space="preserve">un    </v>
          </cell>
          <cell r="D8859" t="str">
            <v>15,37</v>
          </cell>
        </row>
        <row r="8860">
          <cell r="A8860">
            <v>38065</v>
          </cell>
          <cell r="B8860" t="str">
            <v>Interruptor intermediario 10a, 250v, conjunto montado para embutir 4" x 2" (placa + suporte + modulo)</v>
          </cell>
          <cell r="C8860" t="str">
            <v xml:space="preserve">un    </v>
          </cell>
          <cell r="D8860" t="str">
            <v>22,83</v>
          </cell>
        </row>
        <row r="8861">
          <cell r="A8861">
            <v>38078</v>
          </cell>
          <cell r="B8861" t="str">
            <v>Interruptor paralelo + tomada 2p+t 10a, 250v, conjunto montado para embutir 4" x 2" (placa + suporte + modulos)</v>
          </cell>
          <cell r="C8861" t="str">
            <v xml:space="preserve">un    </v>
          </cell>
          <cell r="D8861" t="str">
            <v>13,32</v>
          </cell>
        </row>
        <row r="8862">
          <cell r="A8862">
            <v>38113</v>
          </cell>
          <cell r="B8862" t="str">
            <v>Interruptor paralelo 10a, 250v (apenas modulo)</v>
          </cell>
          <cell r="C8862" t="str">
            <v xml:space="preserve">un    </v>
          </cell>
          <cell r="D8862" t="str">
            <v>7,24</v>
          </cell>
        </row>
        <row r="8863">
          <cell r="A8863">
            <v>38063</v>
          </cell>
          <cell r="B8863" t="str">
            <v>Interruptor paralelo 10a, 250v, conjunto montado para embutir 4" x 2" (placa + suporte + modulo)</v>
          </cell>
          <cell r="C8863" t="str">
            <v xml:space="preserve">un    </v>
          </cell>
          <cell r="D8863" t="str">
            <v>7,76</v>
          </cell>
        </row>
        <row r="8864">
          <cell r="A8864">
            <v>38080</v>
          </cell>
          <cell r="B8864" t="str">
            <v>Interruptor simples + interruptor paralelo + tomada 2p+t 10a, 250v, conjunto montado para embutir 4" x 2" (placa + suporte + modulos)</v>
          </cell>
          <cell r="C8864" t="str">
            <v xml:space="preserve">un    </v>
          </cell>
          <cell r="D8864" t="str">
            <v>23,14</v>
          </cell>
        </row>
        <row r="8865">
          <cell r="A8865">
            <v>38069</v>
          </cell>
          <cell r="B8865" t="str">
            <v>Interruptor simples + interruptor paralelo 10a, 250v, conjunto montado para embutir 4" x 2" (placa + suporte + modulos)</v>
          </cell>
          <cell r="C8865" t="str">
            <v xml:space="preserve">un    </v>
          </cell>
          <cell r="D8865" t="str">
            <v>12,65</v>
          </cell>
        </row>
        <row r="8866">
          <cell r="A8866">
            <v>38077</v>
          </cell>
          <cell r="B8866" t="str">
            <v>Interruptor simples + tomada 2p+t 10a, 250v, conjunto montado para embutir 4" x 2" (placa + suporte + modulos)</v>
          </cell>
          <cell r="C8866" t="str">
            <v xml:space="preserve">un    </v>
          </cell>
          <cell r="D8866" t="str">
            <v>12,36</v>
          </cell>
        </row>
        <row r="8867">
          <cell r="A8867">
            <v>38073</v>
          </cell>
          <cell r="B8867" t="str">
            <v>Interruptor simples + 2 interruptores paralelos 10a, 250v, conjunto montado para embutir 4" x 2" (placa + suporte + modulos)</v>
          </cell>
          <cell r="C8867" t="str">
            <v xml:space="preserve">un    </v>
          </cell>
          <cell r="D8867" t="str">
            <v>18,84</v>
          </cell>
        </row>
        <row r="8868">
          <cell r="A8868">
            <v>38112</v>
          </cell>
          <cell r="B8868" t="str">
            <v>Interruptor simples 10a, 250v (apenas modulo)</v>
          </cell>
          <cell r="C8868" t="str">
            <v xml:space="preserve">un    </v>
          </cell>
          <cell r="D8868" t="str">
            <v>5,55</v>
          </cell>
        </row>
        <row r="8869">
          <cell r="A8869">
            <v>38062</v>
          </cell>
          <cell r="B8869" t="str">
            <v>Interruptor simples 10a, 250v, conjunto montado para embutir 4" x 2" (placa + suporte + modulo)</v>
          </cell>
          <cell r="C8869" t="str">
            <v xml:space="preserve">un    </v>
          </cell>
          <cell r="D8869" t="str">
            <v>5,70</v>
          </cell>
        </row>
        <row r="8870">
          <cell r="A8870">
            <v>12128</v>
          </cell>
          <cell r="B8870" t="str">
            <v>Interruptor simples 10a, 250v, conjunto montado para sobrepor 4" x 2" (caixa + modulo)</v>
          </cell>
          <cell r="C8870" t="str">
            <v xml:space="preserve">un    </v>
          </cell>
          <cell r="D8870" t="str">
            <v>7,62</v>
          </cell>
        </row>
        <row r="8871">
          <cell r="A8871">
            <v>12129</v>
          </cell>
          <cell r="B8871" t="str">
            <v>Interruptor simples 10a, 250v, conjunto montado para sobrepor 4" x 2" (caixa + 2 modulos)</v>
          </cell>
          <cell r="C8871" t="str">
            <v xml:space="preserve">un    </v>
          </cell>
          <cell r="D8871" t="str">
            <v>10,07</v>
          </cell>
        </row>
        <row r="8872">
          <cell r="A8872">
            <v>38081</v>
          </cell>
          <cell r="B8872" t="str">
            <v>Interruptores paralelos (2 modulos) + tomada 2p+t 10a, 250v, conjunto montado para embutir 4" x 2" (placa + suporte + modulos)</v>
          </cell>
          <cell r="C8872" t="str">
            <v xml:space="preserve">un    </v>
          </cell>
          <cell r="D8872" t="str">
            <v>19,63</v>
          </cell>
        </row>
        <row r="8873">
          <cell r="A8873">
            <v>38070</v>
          </cell>
          <cell r="B8873" t="str">
            <v>Interruptores paralelos (2 modulos) 10a, 250v, conjunto montado para embutir 4" x 2" (placa + suporte + modulos)</v>
          </cell>
          <cell r="C8873" t="str">
            <v xml:space="preserve">un    </v>
          </cell>
          <cell r="D8873" t="str">
            <v>13,52</v>
          </cell>
        </row>
        <row r="8874">
          <cell r="A8874">
            <v>38074</v>
          </cell>
          <cell r="B8874" t="str">
            <v>Interruptores paralelos (3 modulos) 10a, 250v, conjunto montado para embutir 4" x 2" (placa + suporte + modulo)</v>
          </cell>
          <cell r="C8874" t="str">
            <v xml:space="preserve">un    </v>
          </cell>
          <cell r="D8874" t="str">
            <v>20,56</v>
          </cell>
        </row>
        <row r="8875">
          <cell r="A8875">
            <v>38079</v>
          </cell>
          <cell r="B8875" t="str">
            <v>Interruptores simples (2 modulos) + tomada 2p+t 10a, 250v, conjunto montado para embutir 4" x 2" (placa + suporte + modulos)</v>
          </cell>
          <cell r="C8875" t="str">
            <v xml:space="preserve">un    </v>
          </cell>
          <cell r="D8875" t="str">
            <v>17,65</v>
          </cell>
        </row>
        <row r="8876">
          <cell r="A8876">
            <v>38072</v>
          </cell>
          <cell r="B8876" t="str">
            <v>Interruptores simples (2 modulos) + 1 interruptor paralelo 10a, 250v, conjunto montado para embutir 4" x 2" (placa + suporte + modulos)</v>
          </cell>
          <cell r="C8876" t="str">
            <v xml:space="preserve">un    </v>
          </cell>
          <cell r="D8876" t="str">
            <v>16,96</v>
          </cell>
        </row>
        <row r="8877">
          <cell r="A8877">
            <v>38068</v>
          </cell>
          <cell r="B8877" t="str">
            <v>Interruptores simples (2 modulos) 10a, 250v, conjunto montado para embutir 4" x 2" (placa + suporte + modulos)</v>
          </cell>
          <cell r="C8877" t="str">
            <v xml:space="preserve">un    </v>
          </cell>
          <cell r="D8877" t="str">
            <v>11,71</v>
          </cell>
        </row>
        <row r="8878">
          <cell r="A8878">
            <v>38071</v>
          </cell>
          <cell r="B8878" t="str">
            <v>Interruptores simples (3 modulos) 10a, 250v, conjunto montado para embutir 4" x 2" (placa + suporte + modulos)</v>
          </cell>
          <cell r="C8878" t="str">
            <v xml:space="preserve">un    </v>
          </cell>
          <cell r="D8878" t="str">
            <v>14,00</v>
          </cell>
        </row>
        <row r="8879">
          <cell r="A8879">
            <v>38412</v>
          </cell>
          <cell r="B8879" t="str">
            <v>Inversor de solda monofasico de 160 a, potencia de 5400 w, tensao de 220 v, turbo ventilado, protecao por fusivel termico, para eletrodos de 2,0 a 4,0 mm</v>
          </cell>
          <cell r="C8879" t="str">
            <v xml:space="preserve">un    </v>
          </cell>
          <cell r="D8879" t="str">
            <v>970,24</v>
          </cell>
        </row>
        <row r="8880">
          <cell r="A8880">
            <v>3405</v>
          </cell>
          <cell r="B8880" t="str">
            <v>Isolador de porcelana suspenso, disco tipo garfo olhal, diametro de 152 mm, para tensao de *15* kv</v>
          </cell>
          <cell r="C8880" t="str">
            <v xml:space="preserve">un    </v>
          </cell>
          <cell r="D8880" t="str">
            <v>65,34</v>
          </cell>
        </row>
        <row r="8881">
          <cell r="A8881">
            <v>3394</v>
          </cell>
          <cell r="B8881" t="str">
            <v>Isolador de porcelana, tipo bucha, para tensao de *15* kv</v>
          </cell>
          <cell r="C8881" t="str">
            <v xml:space="preserve">un    </v>
          </cell>
          <cell r="D8881" t="str">
            <v>344,91</v>
          </cell>
        </row>
        <row r="8882">
          <cell r="A8882">
            <v>3393</v>
          </cell>
          <cell r="B8882" t="str">
            <v>Isolador de porcelana, tipo bucha, para tensao de *35* kv</v>
          </cell>
          <cell r="C8882" t="str">
            <v xml:space="preserve">un    </v>
          </cell>
          <cell r="D8882" t="str">
            <v>587,24</v>
          </cell>
        </row>
        <row r="8883">
          <cell r="A8883">
            <v>3406</v>
          </cell>
          <cell r="B8883" t="str">
            <v>Isolador de porcelana, tipo pino monocorpo, para tensao de *15* kv</v>
          </cell>
          <cell r="C8883" t="str">
            <v xml:space="preserve">un    </v>
          </cell>
          <cell r="D8883" t="str">
            <v>20,00</v>
          </cell>
        </row>
        <row r="8884">
          <cell r="A8884">
            <v>3395</v>
          </cell>
          <cell r="B8884" t="str">
            <v>Isolador de porcelana, tipo pino monocorpo, para tensao de *35* kv</v>
          </cell>
          <cell r="C8884" t="str">
            <v xml:space="preserve">un    </v>
          </cell>
          <cell r="D8884" t="str">
            <v>84,37</v>
          </cell>
        </row>
        <row r="8885">
          <cell r="A8885">
            <v>3398</v>
          </cell>
          <cell r="B8885" t="str">
            <v>Isolador de porcelana, tipo roldana, dimensoes de *72* x *72* mm, para uso em baixa tensao</v>
          </cell>
          <cell r="C8885" t="str">
            <v xml:space="preserve">un    </v>
          </cell>
          <cell r="D8885" t="str">
            <v>4,01</v>
          </cell>
        </row>
        <row r="8886">
          <cell r="A8886">
            <v>34379</v>
          </cell>
          <cell r="B8886" t="str">
            <v>Janela basculante em aluminio, 100 x 100 cm (a x l), acabamento acet ou brilhante, batente/requadro de 3 a 14 cm, com vidro, sem guarnicao/alizar</v>
          </cell>
          <cell r="C8886" t="str">
            <v xml:space="preserve">un    </v>
          </cell>
          <cell r="D8886" t="str">
            <v>241,86</v>
          </cell>
        </row>
        <row r="8887">
          <cell r="A8887">
            <v>34378</v>
          </cell>
          <cell r="B8887" t="str">
            <v>Janela basculante em aluminio, 100 x 80 cm (a x l), acabamento acet ou brilhante, batente/requadro de 3 a 14 cm, com vidro, sem guarnicao/alizar</v>
          </cell>
          <cell r="C8887" t="str">
            <v xml:space="preserve">un    </v>
          </cell>
          <cell r="D8887" t="str">
            <v>194,80</v>
          </cell>
        </row>
        <row r="8888">
          <cell r="A8888">
            <v>34377</v>
          </cell>
          <cell r="B8888" t="str">
            <v>Janela basculante em aluminio, 80 x 60 cm (a x l), acabamento acet ou brilhante, batente/requadro de 3 a 14 cm, com vidro, sem guarnicao/alizar</v>
          </cell>
          <cell r="C8888" t="str">
            <v xml:space="preserve">un    </v>
          </cell>
          <cell r="D8888" t="str">
            <v>179,65</v>
          </cell>
        </row>
        <row r="8889">
          <cell r="A8889">
            <v>581</v>
          </cell>
          <cell r="B8889" t="str">
            <v>Janela basculante em aluminio, 80 x 60 cm (a x l), batente/requadro de 3 a 14 cm, com vidro, sem guarnicao/alizar</v>
          </cell>
          <cell r="C8889" t="str">
            <v xml:space="preserve">m²    </v>
          </cell>
          <cell r="D8889" t="str">
            <v>341,22</v>
          </cell>
        </row>
        <row r="8890">
          <cell r="A8890">
            <v>40662</v>
          </cell>
          <cell r="B8890" t="str">
            <v>Janela basculante em madeira pinus/ eucalipto/ tauari/ virola ou equivalente da regiao, *60 x 60*, caixa do batente/ marco e = *10* cm, 2 basculas para vidro, com ferragens (sem vidro, sem guarnicao/alizar e sem acabamento)</v>
          </cell>
          <cell r="C8890" t="str">
            <v xml:space="preserve">un    </v>
          </cell>
          <cell r="D8890" t="str">
            <v>150,99</v>
          </cell>
        </row>
        <row r="8891">
          <cell r="A8891">
            <v>3437</v>
          </cell>
          <cell r="B8891" t="str">
            <v>Janela basculante em madeira pinus/ eucalipto/ tauari/ virola ou equivalente da regiao, caixa do batente/ marco *10* cm, *2* folhas basculantes para vidro, com ferragens (sem vidro, sem guarnicao/alizar e sem acabamento)</v>
          </cell>
          <cell r="C8891" t="str">
            <v xml:space="preserve">m²    </v>
          </cell>
          <cell r="D8891" t="str">
            <v>419,44</v>
          </cell>
        </row>
        <row r="8892">
          <cell r="A8892">
            <v>11183</v>
          </cell>
          <cell r="B8892" t="str">
            <v>Janela basculante, aco, com batente/requadro, 100 x 100 cm (sem vidros)</v>
          </cell>
          <cell r="C8892" t="str">
            <v xml:space="preserve">un    </v>
          </cell>
          <cell r="D8892" t="str">
            <v>313,01</v>
          </cell>
        </row>
        <row r="8893">
          <cell r="A8893">
            <v>11190</v>
          </cell>
          <cell r="B8893" t="str">
            <v>Janela basculante, aco, com batente/requadro, 60 x 60 cm (sem vidros)</v>
          </cell>
          <cell r="C8893" t="str">
            <v xml:space="preserve">un    </v>
          </cell>
          <cell r="D8893" t="str">
            <v>145,20</v>
          </cell>
        </row>
        <row r="8894">
          <cell r="A8894">
            <v>616</v>
          </cell>
          <cell r="B8894" t="str">
            <v>Janela basculante, aco, com batente/requadro, 60 x 80 cm (sem vidros)</v>
          </cell>
          <cell r="C8894" t="str">
            <v xml:space="preserve">un    </v>
          </cell>
          <cell r="D8894" t="str">
            <v>170,76</v>
          </cell>
        </row>
        <row r="8895">
          <cell r="A8895">
            <v>615</v>
          </cell>
          <cell r="B8895" t="str">
            <v>Janela basculante, aco, com batente/requadro, 60 x 80 cm (sem vidros)</v>
          </cell>
          <cell r="C8895" t="str">
            <v xml:space="preserve">m²    </v>
          </cell>
          <cell r="D8895" t="str">
            <v>355,76</v>
          </cell>
        </row>
        <row r="8896">
          <cell r="A8896">
            <v>11192</v>
          </cell>
          <cell r="B8896" t="str">
            <v>Janela basculante, aco, com batente/requadro, 80 x 80 cm (sem vidros)</v>
          </cell>
          <cell r="C8896" t="str">
            <v xml:space="preserve">un    </v>
          </cell>
          <cell r="D8896" t="str">
            <v>267,16</v>
          </cell>
        </row>
        <row r="8897">
          <cell r="A8897">
            <v>11231</v>
          </cell>
          <cell r="B8897" t="str">
            <v>Janela basculante, aco, com batente/requadro, 80 x 80 cm (sem vidros)</v>
          </cell>
          <cell r="C8897" t="str">
            <v xml:space="preserve">m²    </v>
          </cell>
          <cell r="D8897" t="str">
            <v>417,43</v>
          </cell>
        </row>
        <row r="8898">
          <cell r="A8898">
            <v>3428</v>
          </cell>
          <cell r="B8898" t="str">
            <v>Janela de abrir em madeira imbuia/cedro arana/cedro rosa ou equivalente da regiao, caixa do batente/marco *10* cm, 2 folhas de abrir tipo veneziana e 2 folhas de abrir para vidro, com guarnicao/alizar, com ferragens, (sem vidro e sem acabamento)</v>
          </cell>
          <cell r="C8898" t="str">
            <v xml:space="preserve">m²    </v>
          </cell>
          <cell r="D8898" t="str">
            <v>622,17</v>
          </cell>
        </row>
        <row r="8899">
          <cell r="A8899">
            <v>3429</v>
          </cell>
          <cell r="B8899" t="str">
            <v>Janela de abrir em madeira pinus/eucalipto/ tauari/ virola ou equivalente da regiao, caixa do batente/marco *10* cm, 2 folhas de abrir tipo veneziana e 2 folhas guilhotina para vidro, com ferragens (sem vidro,sem guarnicao/alizar e sem acabamento)</v>
          </cell>
          <cell r="C8899" t="str">
            <v xml:space="preserve">m²    </v>
          </cell>
          <cell r="D8899" t="str">
            <v>355,47</v>
          </cell>
        </row>
        <row r="8900">
          <cell r="A8900">
            <v>34371</v>
          </cell>
          <cell r="B8900" t="str">
            <v>Janela de correr em aluminio, veneziana, 120  x 150 cm (a x l), 3 fls (2 venezianas e 1 vidro), sem bandeira, acabamento acet ou brilhante, batente/requadro de 6 a 14 cm, com vidro, sem guarnicao/alizar</v>
          </cell>
          <cell r="C8900" t="str">
            <v xml:space="preserve">un    </v>
          </cell>
          <cell r="D8900" t="str">
            <v>657,57</v>
          </cell>
        </row>
        <row r="8901">
          <cell r="A8901">
            <v>34370</v>
          </cell>
          <cell r="B8901" t="str">
            <v>Janela de correr em aluminio, veneziana, 120 x 120 cm (a x l), 3 fls (2 venezianas e 1 vidro), sem bandeira, acabamento acet ou brilhante, batente/requadro de 6 a 14 cm, com vidro, sem guarnicao/alizar</v>
          </cell>
          <cell r="C8901" t="str">
            <v xml:space="preserve">un    </v>
          </cell>
          <cell r="D8901" t="str">
            <v>545,32</v>
          </cell>
        </row>
        <row r="8902">
          <cell r="A8902">
            <v>34372</v>
          </cell>
          <cell r="B8902" t="str">
            <v>Janela de correr em aluminio, veneziana, 120 x 150 cm (a x l), 6 fls (4 venezianas e 2 vidros), sem bandeira, acabamento acet ou brilhante, batente/requadro de 6 a 14 cm, com vidro, sem guarnicao/alizar</v>
          </cell>
          <cell r="C8902" t="str">
            <v xml:space="preserve">un    </v>
          </cell>
          <cell r="D8902" t="str">
            <v>758,63</v>
          </cell>
        </row>
        <row r="8903">
          <cell r="A8903">
            <v>34373</v>
          </cell>
          <cell r="B8903" t="str">
            <v>Janela de correr em aluminio, veneziana, 120 x 200 cm (a x l), 6 fls (4 venezianas e 2 vidros), sem bandeira, acabamento acet ou brilhante,  batente/requadro de 6 a 14 cm, com vidro, sem guarnicao/alizar</v>
          </cell>
          <cell r="C8903" t="str">
            <v xml:space="preserve">un    </v>
          </cell>
          <cell r="D8903" t="str">
            <v>939,07</v>
          </cell>
        </row>
        <row r="8904">
          <cell r="A8904">
            <v>36896</v>
          </cell>
          <cell r="B8904" t="str">
            <v>Janela de correr em aluminio, 100 x 120 cm (a x l), 2 fls,  sem bandeira,  acabamento acet ou brilhante, batente/requadro de 6 a 14 cm, com vidro, sem guarnicao</v>
          </cell>
          <cell r="C8904" t="str">
            <v xml:space="preserve">un    </v>
          </cell>
          <cell r="D8904" t="str">
            <v>312,90</v>
          </cell>
        </row>
        <row r="8905">
          <cell r="A8905">
            <v>34367</v>
          </cell>
          <cell r="B8905" t="str">
            <v>Janela de correr em aluminio, 100 x 150 cm (a x l), 2 fls,  sem bandeira,  acabamento acet ou brilhante, batente/requadro de 6 a 14 cm, com vidro, sem guarnicao/alizar</v>
          </cell>
          <cell r="C8905" t="str">
            <v xml:space="preserve">un    </v>
          </cell>
          <cell r="D8905" t="str">
            <v>367,54</v>
          </cell>
        </row>
        <row r="8906">
          <cell r="A8906">
            <v>36897</v>
          </cell>
          <cell r="B8906" t="str">
            <v>Janela de correr em aluminio, 100 x 150 cm (a x l), 4 fls, sem bandeira, acabamento acet ou brilhante, batente/requadro de 6 a 14 cm, com vidro, sem guarnicao/alizar</v>
          </cell>
          <cell r="C8906" t="str">
            <v xml:space="preserve">un    </v>
          </cell>
          <cell r="D8906" t="str">
            <v>433,41</v>
          </cell>
        </row>
        <row r="8907">
          <cell r="A8907">
            <v>36884</v>
          </cell>
          <cell r="B8907" t="str">
            <v>Janela de correr em aluminio, 100 x 150 cm (a x l), 4 fls, sem bandeira, acabamento acet ou brilhante, batente/requadro de 6 a 14 cm, com vidro, sem guarnicao/alizar</v>
          </cell>
          <cell r="C8907" t="str">
            <v xml:space="preserve">m²    </v>
          </cell>
          <cell r="D8907" t="str">
            <v>304,41</v>
          </cell>
        </row>
        <row r="8908">
          <cell r="A8908">
            <v>597</v>
          </cell>
          <cell r="B8908" t="str">
            <v>Janela de correr em aluminio, 100 x 150 cm (a x l), 4 fls, sem bandeira, acabamento acet ou brilhante, com vidro, com guarnicao para 1 face</v>
          </cell>
          <cell r="C8908" t="str">
            <v xml:space="preserve">m²    </v>
          </cell>
          <cell r="D8908" t="str">
            <v>320,13</v>
          </cell>
        </row>
        <row r="8909">
          <cell r="A8909">
            <v>34369</v>
          </cell>
          <cell r="B8909" t="str">
            <v>Janela de correr em aluminio, 100 x 200 cm, 4 fls,  bandeira com bascula,  acabamento acet ou brilhante, batente/requadro de 6 a 14 cm, com vidro, sem guarnicao/alizar</v>
          </cell>
          <cell r="C8909" t="str">
            <v xml:space="preserve">un    </v>
          </cell>
          <cell r="D8909" t="str">
            <v>513,51</v>
          </cell>
        </row>
        <row r="8910">
          <cell r="A8910">
            <v>34362</v>
          </cell>
          <cell r="B8910" t="str">
            <v>Janela de correr em aluminio, 120 x 120 cm (a x l), 2 fls, sem bandeira, acabamento acet ou brilhante,  batente/requadro de 6 a 14 cm, com vidro, sem guarnicao/alizar</v>
          </cell>
          <cell r="C8910" t="str">
            <v xml:space="preserve">un    </v>
          </cell>
          <cell r="D8910" t="str">
            <v>356,31</v>
          </cell>
        </row>
        <row r="8911">
          <cell r="A8911">
            <v>34363</v>
          </cell>
          <cell r="B8911" t="str">
            <v>Janela de correr em aluminio, 120 x 150 cm (a x l), 2 fls, sem bandeira, acabamento acet ou brilhante, batente/requadro de 6 a 14 cm, com vidro, sem guarnicao/alizar</v>
          </cell>
          <cell r="C8911" t="str">
            <v xml:space="preserve">un    </v>
          </cell>
          <cell r="D8911" t="str">
            <v>402,72</v>
          </cell>
        </row>
        <row r="8912">
          <cell r="A8912">
            <v>34364</v>
          </cell>
          <cell r="B8912" t="str">
            <v>Janela de correr em aluminio, 120 x 150 cm (a x l), 4 fls, bandeira com bascula,  acabamento acet ou brilhante, batente/requadro de 6 a 14 cm, com vidro, sem guarnicao/alizar</v>
          </cell>
          <cell r="C8912" t="str">
            <v xml:space="preserve">un    </v>
          </cell>
          <cell r="D8912" t="str">
            <v>502,28</v>
          </cell>
        </row>
        <row r="8913">
          <cell r="A8913">
            <v>34365</v>
          </cell>
          <cell r="B8913" t="str">
            <v>Janela de correr em aluminio, 120 x 200 cm (a x l), 4 fls, bandeira com bascula,  acabamento acet ou brilhante, batente/requadro de 6 a 14 cm, com vidro, sem guarnicao/alizar</v>
          </cell>
          <cell r="C8913" t="str">
            <v xml:space="preserve">un    </v>
          </cell>
          <cell r="D8913" t="str">
            <v>565,91</v>
          </cell>
        </row>
        <row r="8914">
          <cell r="A8914">
            <v>11199</v>
          </cell>
          <cell r="B8914" t="str">
            <v>Janela de correr, aco, batente/requadro de 6 a 14 cm,  com divisao horiz , pint anticorrosiva, sem vidro, bandeira com bascula, 4 fls, 120  x 150 cm (a x l)</v>
          </cell>
          <cell r="C8914" t="str">
            <v xml:space="preserve">un    </v>
          </cell>
          <cell r="D8914" t="str">
            <v>801,91</v>
          </cell>
        </row>
        <row r="8915">
          <cell r="A8915">
            <v>34801</v>
          </cell>
          <cell r="B8915" t="str">
            <v>Janela de correr, aco, batente/requadro de 6 a 14 cm, quadriculada, pint anticorrosiva, sem vidro, bandeira com bascula, 4 fls, 120  x 150 cm (a x l)</v>
          </cell>
          <cell r="C8915" t="str">
            <v xml:space="preserve">un    </v>
          </cell>
          <cell r="D8915" t="str">
            <v>1.005,94</v>
          </cell>
        </row>
        <row r="8916">
          <cell r="A8916">
            <v>34799</v>
          </cell>
          <cell r="B8916" t="str">
            <v>Janela de correr, aco, batente/requadro de 6 a 14 cm, quadriculada, pint anticorrosiva, sem vidro, bandeira com bascula, 4 fls, 120  x 200 cm (a x l)</v>
          </cell>
          <cell r="C8916" t="str">
            <v xml:space="preserve">un    </v>
          </cell>
          <cell r="D8916" t="str">
            <v>1.240,54</v>
          </cell>
        </row>
        <row r="8917">
          <cell r="A8917">
            <v>622</v>
          </cell>
          <cell r="B8917" t="str">
            <v>Janela de correr, aco, batente/requadro de 6 a 14 cm, quadriculada, pint anticorrosiva, sem vidro, sem bandeira, 4 fls, 100  x 120 cm (a x l)</v>
          </cell>
          <cell r="C8917" t="str">
            <v xml:space="preserve">un    </v>
          </cell>
          <cell r="D8917" t="str">
            <v>558,49</v>
          </cell>
        </row>
        <row r="8918">
          <cell r="A8918">
            <v>34805</v>
          </cell>
          <cell r="B8918" t="str">
            <v>Janela de correr, aco, batente/requadro de 6 a 14 cm, quadriculada, pint anticorrosiva, sem vidro, sem bandeira, 4 fls, 120  x 150 cm (a x l)</v>
          </cell>
          <cell r="C8918" t="str">
            <v xml:space="preserve">m²    </v>
          </cell>
          <cell r="D8918" t="str">
            <v>417,99</v>
          </cell>
        </row>
        <row r="8919">
          <cell r="A8919">
            <v>34803</v>
          </cell>
          <cell r="B8919" t="str">
            <v>Janela de correr, aco, batente/requadro de 6 a 14 cm, quadriculada, pint anticorrosiva, sem vidro, sem bandeira, 4 fls, 120  x 200 cm (a x l)</v>
          </cell>
          <cell r="C8919" t="str">
            <v xml:space="preserve">un    </v>
          </cell>
          <cell r="D8919" t="str">
            <v>505,44</v>
          </cell>
        </row>
        <row r="8920">
          <cell r="A8920">
            <v>606</v>
          </cell>
          <cell r="B8920" t="str">
            <v>Janela de correr, aco, batente/requadro de 6 a 14 cm, quadriculada, pintura anticorrosiva, sem vidro, bandeira com bascula, 4 fls, 120  x 150 cm (a x l)</v>
          </cell>
          <cell r="C8920" t="str">
            <v xml:space="preserve">m²    </v>
          </cell>
          <cell r="D8920" t="str">
            <v>558,86</v>
          </cell>
        </row>
        <row r="8921">
          <cell r="A8921">
            <v>11227</v>
          </cell>
          <cell r="B8921" t="str">
            <v>Janela de correr, aco, batente/requadro de 6 a 14 cm, sem  divisao, pint anticorrosiva, sem vidro, bandeira com bascula, 4 fls, 120  x 200 cm (a x l)</v>
          </cell>
          <cell r="C8921" t="str">
            <v xml:space="preserve">un    </v>
          </cell>
          <cell r="D8921" t="str">
            <v>591,91</v>
          </cell>
        </row>
        <row r="8922">
          <cell r="A8922">
            <v>11193</v>
          </cell>
          <cell r="B8922" t="str">
            <v>Janela de correr, aco, batente/requadro de 6 a 14 cm, veneziana, pint anticorrosiva, pint acabamento, com vidro, 6 fls, 120  x 150 cm (a x l)</v>
          </cell>
          <cell r="C8922" t="str">
            <v xml:space="preserve">m²    </v>
          </cell>
          <cell r="D8922" t="str">
            <v>566,63</v>
          </cell>
        </row>
        <row r="8923">
          <cell r="A8923">
            <v>11194</v>
          </cell>
          <cell r="B8923" t="str">
            <v>Janela de correr, aco, batente/requadro de 6 a 14 cm, veneziana, pint anticorrosiva, sem vidro, 6 fls, 120  x 150 cm (a x l)</v>
          </cell>
          <cell r="C8923" t="str">
            <v xml:space="preserve">m²    </v>
          </cell>
          <cell r="D8923" t="str">
            <v>510,18</v>
          </cell>
        </row>
        <row r="8924">
          <cell r="A8924">
            <v>605</v>
          </cell>
          <cell r="B8924" t="str">
            <v>Janela de correr, aco, com batente/requadro de 6 a 14 cm, sem divisao, pint anticorrosiva, pint acabamento, com vidro, sem bandeira, com grade, 4 fls, 100  x 120 cm (a x l)</v>
          </cell>
          <cell r="C8924" t="str">
            <v xml:space="preserve">m²    </v>
          </cell>
          <cell r="D8924" t="str">
            <v>640,73</v>
          </cell>
        </row>
        <row r="8925">
          <cell r="A8925">
            <v>11197</v>
          </cell>
          <cell r="B8925" t="str">
            <v>Janela de correr, aco, com batente/requadro de 6 a 14 cm, sem divisao, pint anticorrosiva, pint acabamento, com vidro, sem bandeira, 2 fls, 120  x 150 cm (a x l)</v>
          </cell>
          <cell r="C8925" t="str">
            <v xml:space="preserve">un    </v>
          </cell>
          <cell r="D8925" t="str">
            <v>776,00</v>
          </cell>
        </row>
        <row r="8926">
          <cell r="A8926">
            <v>40659</v>
          </cell>
          <cell r="B892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26" t="str">
            <v xml:space="preserve">m²    </v>
          </cell>
          <cell r="D8926" t="str">
            <v>593,45</v>
          </cell>
        </row>
        <row r="8927">
          <cell r="A8927">
            <v>40660</v>
          </cell>
          <cell r="B892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27" t="str">
            <v xml:space="preserve">m²    </v>
          </cell>
          <cell r="D8927" t="str">
            <v>752,12</v>
          </cell>
        </row>
        <row r="8928">
          <cell r="A8928">
            <v>40661</v>
          </cell>
          <cell r="B892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28" t="str">
            <v xml:space="preserve">m²    </v>
          </cell>
          <cell r="D8928" t="str">
            <v>462,43</v>
          </cell>
        </row>
        <row r="8929">
          <cell r="A8929">
            <v>3421</v>
          </cell>
          <cell r="B8929" t="str">
            <v>Janela em madeira cedrinho/ angelim comercial/ curupixa/ cumaru ou equivalente da regiao, caixa do batente/marco *10* cm, 2 folhas de abrir tipo veneziana e 2 folhas guilhotina para vidro, com guarnicao/alizar, com ferragens (sem vidro e sem acabamento)</v>
          </cell>
          <cell r="C8929" t="str">
            <v xml:space="preserve">m²    </v>
          </cell>
          <cell r="D8929" t="str">
            <v>465,96</v>
          </cell>
        </row>
        <row r="8930">
          <cell r="A8930">
            <v>599</v>
          </cell>
          <cell r="B8930" t="str">
            <v>Janela fixa em aluminio, 60  x 80 cm (a x l), batente/requadro de 3 a 14 cm, com vidro, sem guarnicao/alizar</v>
          </cell>
          <cell r="C8930" t="str">
            <v xml:space="preserve">m²    </v>
          </cell>
          <cell r="D8930" t="str">
            <v>271,35</v>
          </cell>
        </row>
        <row r="8931">
          <cell r="A8931">
            <v>34380</v>
          </cell>
          <cell r="B8931" t="str">
            <v>Janela fixa em aluminio, 60 x 80 cm (a x l), batente/requadro de 3 a 14 cm, com vidro, sem guarnicao/alizar</v>
          </cell>
          <cell r="C8931" t="str">
            <v xml:space="preserve">un    </v>
          </cell>
          <cell r="D8931" t="str">
            <v>140,73</v>
          </cell>
        </row>
        <row r="8932">
          <cell r="A8932">
            <v>34381</v>
          </cell>
          <cell r="B8932" t="str">
            <v>Janela maxim ar em aluminio, 80 x 60 cm (a x l), batente/requadro de 4 a 14 cm, com vidro, sem guarnicao/alizar</v>
          </cell>
          <cell r="C8932" t="str">
            <v xml:space="preserve">un    </v>
          </cell>
          <cell r="D8932" t="str">
            <v>183,39</v>
          </cell>
        </row>
        <row r="8933">
          <cell r="A8933">
            <v>601</v>
          </cell>
          <cell r="B8933" t="str">
            <v>Janela maxim ar em aluminio, 80 x 60 cm (a x l), batente/requadro de 4 a 14 cm, com vidro, sem guarnicao/alizar</v>
          </cell>
          <cell r="C8933" t="str">
            <v xml:space="preserve">m²    </v>
          </cell>
          <cell r="D8933" t="str">
            <v>366,05</v>
          </cell>
        </row>
        <row r="8934">
          <cell r="A8934">
            <v>3423</v>
          </cell>
          <cell r="B8934" t="str">
            <v>Janela maxim ar em madeira cedrinho/ angelim comercial/ curupixa/ cumaru ou equivalente da regiao, caixa do batente/marco *10* cm, 1 folha  para vidro, com guarnicao/alizar, com ferragens, (sem vidro e sem acabamento)</v>
          </cell>
          <cell r="C8934" t="str">
            <v xml:space="preserve">m²    </v>
          </cell>
          <cell r="D8934" t="str">
            <v>657,12</v>
          </cell>
        </row>
        <row r="8935">
          <cell r="A8935">
            <v>34797</v>
          </cell>
          <cell r="B8935" t="str">
            <v>Janela maximo ar, aco, batente / requadro de 6 a 14 cm, pint anticorrosiva, sem vidro, com grade, 1 fl, 60  x 80 cm (a x l)</v>
          </cell>
          <cell r="C8935" t="str">
            <v xml:space="preserve">un    </v>
          </cell>
          <cell r="D8935" t="str">
            <v>316,27</v>
          </cell>
        </row>
        <row r="8936">
          <cell r="A8936">
            <v>624</v>
          </cell>
          <cell r="B8936" t="str">
            <v>Janela maximo ar, aco, batente/requadro de 6 a 14 cm, pint anticorrosiva, sem vidro, com grade, 1 fl, 60  x 80 cm (a x l)</v>
          </cell>
          <cell r="C8936" t="str">
            <v xml:space="preserve">m²    </v>
          </cell>
          <cell r="D8936" t="str">
            <v>658,89</v>
          </cell>
        </row>
        <row r="8937">
          <cell r="A8937">
            <v>623</v>
          </cell>
          <cell r="B8937" t="str">
            <v>Janela maximo ar, aco, batente/requadro de 6 a 14 cm, pint anticorrosiva, sem vidro, sem grade, 1 fl, 60  x 80 cm (a x l)</v>
          </cell>
          <cell r="C8937" t="str">
            <v xml:space="preserve">m²    </v>
          </cell>
          <cell r="D8937" t="str">
            <v>247,41</v>
          </cell>
        </row>
        <row r="8938">
          <cell r="A8938">
            <v>25964</v>
          </cell>
          <cell r="B8938" t="str">
            <v>Jardineiro</v>
          </cell>
          <cell r="C8938" t="str">
            <v xml:space="preserve">h     </v>
          </cell>
          <cell r="D8938" t="str">
            <v>15,84</v>
          </cell>
        </row>
        <row r="8939">
          <cell r="A8939">
            <v>41077</v>
          </cell>
          <cell r="B8939" t="str">
            <v>Jardineiro (mensalista)</v>
          </cell>
          <cell r="C8939" t="str">
            <v xml:space="preserve">mes   </v>
          </cell>
          <cell r="D8939" t="str">
            <v>2.790,75</v>
          </cell>
        </row>
        <row r="8940">
          <cell r="A8940">
            <v>20159</v>
          </cell>
          <cell r="B8940" t="str">
            <v>Joelho com visita, pvc serie r, 90 graus, 100 x 75 mm, para esgoto predial</v>
          </cell>
          <cell r="C8940" t="str">
            <v xml:space="preserve">un    </v>
          </cell>
          <cell r="D8940" t="str">
            <v>38,69</v>
          </cell>
        </row>
        <row r="8941">
          <cell r="A8941">
            <v>37963</v>
          </cell>
          <cell r="B8941" t="str">
            <v>Joelho cpvc, soldavel, 45 graus, 15 mm, para agua quente</v>
          </cell>
          <cell r="C8941" t="str">
            <v xml:space="preserve">un    </v>
          </cell>
          <cell r="D8941" t="str">
            <v>1,86</v>
          </cell>
        </row>
        <row r="8942">
          <cell r="A8942">
            <v>37964</v>
          </cell>
          <cell r="B8942" t="str">
            <v>Joelho cpvc, soldavel, 45 graus, 22 mm, para agua quente</v>
          </cell>
          <cell r="C8942" t="str">
            <v xml:space="preserve">un    </v>
          </cell>
          <cell r="D8942" t="str">
            <v>3,11</v>
          </cell>
        </row>
        <row r="8943">
          <cell r="A8943">
            <v>37965</v>
          </cell>
          <cell r="B8943" t="str">
            <v>Joelho cpvc, soldavel, 45 graus, 28 mm, para agua quente</v>
          </cell>
          <cell r="C8943" t="str">
            <v xml:space="preserve">un    </v>
          </cell>
          <cell r="D8943" t="str">
            <v>4,50</v>
          </cell>
        </row>
        <row r="8944">
          <cell r="A8944">
            <v>37966</v>
          </cell>
          <cell r="B8944" t="str">
            <v>Joelho cpvc, soldavel, 45 graus, 35 mm, para agua quente</v>
          </cell>
          <cell r="C8944" t="str">
            <v xml:space="preserve">un    </v>
          </cell>
          <cell r="D8944" t="str">
            <v>8,16</v>
          </cell>
        </row>
        <row r="8945">
          <cell r="A8945">
            <v>37967</v>
          </cell>
          <cell r="B8945" t="str">
            <v>Joelho cpvc, soldavel, 45 graus, 42 mm, para agua quente</v>
          </cell>
          <cell r="C8945" t="str">
            <v xml:space="preserve">un    </v>
          </cell>
          <cell r="D8945" t="str">
            <v>13,09</v>
          </cell>
        </row>
        <row r="8946">
          <cell r="A8946">
            <v>37968</v>
          </cell>
          <cell r="B8946" t="str">
            <v>Joelho cpvc, soldavel, 45 graus, 54 mm, para agua quente</v>
          </cell>
          <cell r="C8946" t="str">
            <v xml:space="preserve">un    </v>
          </cell>
          <cell r="D8946" t="str">
            <v>28,72</v>
          </cell>
        </row>
        <row r="8947">
          <cell r="A8947">
            <v>37969</v>
          </cell>
          <cell r="B8947" t="str">
            <v>Joelho cpvc, soldavel, 45 graus, 73 mm, para agua quente</v>
          </cell>
          <cell r="C8947" t="str">
            <v xml:space="preserve">un    </v>
          </cell>
          <cell r="D8947" t="str">
            <v>76,72</v>
          </cell>
        </row>
        <row r="8948">
          <cell r="A8948">
            <v>37970</v>
          </cell>
          <cell r="B8948" t="str">
            <v>Joelho cpvc, soldavel, 45 graus, 89 mm, para agua quente</v>
          </cell>
          <cell r="C8948" t="str">
            <v xml:space="preserve">un    </v>
          </cell>
          <cell r="D8948" t="str">
            <v>89,50</v>
          </cell>
        </row>
        <row r="8949">
          <cell r="A8949">
            <v>21118</v>
          </cell>
          <cell r="B8949" t="str">
            <v>Joelho cpvc, soldavel, 90 graus, 15 mm, para agua quente</v>
          </cell>
          <cell r="C8949" t="str">
            <v xml:space="preserve">un    </v>
          </cell>
          <cell r="D8949" t="str">
            <v>1,41</v>
          </cell>
        </row>
        <row r="8950">
          <cell r="A8950">
            <v>37956</v>
          </cell>
          <cell r="B8950" t="str">
            <v>Joelho cpvc, soldavel, 90 graus, 22 mm, para agua quente</v>
          </cell>
          <cell r="C8950" t="str">
            <v xml:space="preserve">un    </v>
          </cell>
          <cell r="D8950" t="str">
            <v>2,23</v>
          </cell>
        </row>
        <row r="8951">
          <cell r="A8951">
            <v>37957</v>
          </cell>
          <cell r="B8951" t="str">
            <v>Joelho cpvc, soldavel, 90 graus, 28 mm, para agua quente</v>
          </cell>
          <cell r="C8951" t="str">
            <v xml:space="preserve">un    </v>
          </cell>
          <cell r="D8951" t="str">
            <v>4,71</v>
          </cell>
        </row>
        <row r="8952">
          <cell r="A8952">
            <v>37958</v>
          </cell>
          <cell r="B8952" t="str">
            <v>Joelho cpvc, soldavel, 90 graus, 35 mm, para agua quente</v>
          </cell>
          <cell r="C8952" t="str">
            <v xml:space="preserve">un    </v>
          </cell>
          <cell r="D8952" t="str">
            <v>8,16</v>
          </cell>
        </row>
        <row r="8953">
          <cell r="A8953">
            <v>37959</v>
          </cell>
          <cell r="B8953" t="str">
            <v>Joelho cpvc, soldavel, 90 graus, 42 mm, para agua quente</v>
          </cell>
          <cell r="C8953" t="str">
            <v xml:space="preserve">un    </v>
          </cell>
          <cell r="D8953" t="str">
            <v>13,09</v>
          </cell>
        </row>
        <row r="8954">
          <cell r="A8954">
            <v>37960</v>
          </cell>
          <cell r="B8954" t="str">
            <v>Joelho cpvc, soldavel, 90 graus, 54 mm, para agua quente</v>
          </cell>
          <cell r="C8954" t="str">
            <v xml:space="preserve">un    </v>
          </cell>
          <cell r="D8954" t="str">
            <v>28,20</v>
          </cell>
        </row>
        <row r="8955">
          <cell r="A8955">
            <v>37961</v>
          </cell>
          <cell r="B8955" t="str">
            <v>Joelho cpvc, soldavel, 90 graus, 73 mm, para agua quente</v>
          </cell>
          <cell r="C8955" t="str">
            <v xml:space="preserve">un    </v>
          </cell>
          <cell r="D8955" t="str">
            <v>74,81</v>
          </cell>
        </row>
        <row r="8956">
          <cell r="A8956">
            <v>37962</v>
          </cell>
          <cell r="B8956" t="str">
            <v>Joelho cpvc, soldavel, 90 graus, 89 mm, para agua quente</v>
          </cell>
          <cell r="C8956" t="str">
            <v xml:space="preserve">un    </v>
          </cell>
          <cell r="D8956" t="str">
            <v>86,93</v>
          </cell>
        </row>
        <row r="8957">
          <cell r="A8957">
            <v>3533</v>
          </cell>
          <cell r="B8957" t="str">
            <v>Joelho de reducao, pvc soldavel, 90 graus,  25 mm x 20 mm, para agua fria predial</v>
          </cell>
          <cell r="C8957" t="str">
            <v xml:space="preserve">un    </v>
          </cell>
          <cell r="D8957" t="str">
            <v>1,52</v>
          </cell>
        </row>
        <row r="8958">
          <cell r="A8958">
            <v>3538</v>
          </cell>
          <cell r="B8958" t="str">
            <v>Joelho de reducao, pvc soldavel, 90 graus,  32 mm x 25 mm, para agua fria predial</v>
          </cell>
          <cell r="C8958" t="str">
            <v xml:space="preserve">un    </v>
          </cell>
          <cell r="D8958" t="str">
            <v>2,62</v>
          </cell>
        </row>
        <row r="8959">
          <cell r="A8959">
            <v>3497</v>
          </cell>
          <cell r="B8959" t="str">
            <v>Joelho de reducao, pvc, roscavel com bucha de latao, 90 graus,  3/4" x 1/2", para agua fria predial</v>
          </cell>
          <cell r="C8959" t="str">
            <v xml:space="preserve">un    </v>
          </cell>
          <cell r="D8959" t="str">
            <v>9,80</v>
          </cell>
        </row>
        <row r="8960">
          <cell r="A8960">
            <v>3498</v>
          </cell>
          <cell r="B8960" t="str">
            <v>Joelho de reducao, pvc, roscavel, 90 graus, 1" x 3/4", para agua fria predial</v>
          </cell>
          <cell r="C8960" t="str">
            <v xml:space="preserve">un    </v>
          </cell>
          <cell r="D8960" t="str">
            <v>3,11</v>
          </cell>
        </row>
        <row r="8961">
          <cell r="A8961">
            <v>3496</v>
          </cell>
          <cell r="B8961" t="str">
            <v>Joelho de reducao, pvc, roscavel, 90 graus, 3/4" x 1/2", para agua fria predial</v>
          </cell>
          <cell r="C8961" t="str">
            <v xml:space="preserve">un    </v>
          </cell>
          <cell r="D8961" t="str">
            <v>2,51</v>
          </cell>
        </row>
        <row r="8962">
          <cell r="A8962">
            <v>38429</v>
          </cell>
          <cell r="B8962" t="str">
            <v>Joelho de transicao, cpvc, soldavel, 90 graus, 15 mm x 1/2", para agua quente</v>
          </cell>
          <cell r="C8962" t="str">
            <v xml:space="preserve">un    </v>
          </cell>
          <cell r="D8962" t="str">
            <v>4,76</v>
          </cell>
        </row>
        <row r="8963">
          <cell r="A8963">
            <v>38431</v>
          </cell>
          <cell r="B8963" t="str">
            <v>Joelho de transicao, cpvc, soldavel, 90 graus, 22 mm x 1/2", para agua quente</v>
          </cell>
          <cell r="C8963" t="str">
            <v xml:space="preserve">un    </v>
          </cell>
          <cell r="D8963" t="str">
            <v>7,54</v>
          </cell>
        </row>
        <row r="8964">
          <cell r="A8964">
            <v>38430</v>
          </cell>
          <cell r="B8964" t="str">
            <v>Joelho de transicao, cpvc, soldavel, 90 graus, 22 mm x 3/4", para agua quente</v>
          </cell>
          <cell r="C8964" t="str">
            <v xml:space="preserve">un    </v>
          </cell>
          <cell r="D8964" t="str">
            <v>9,64</v>
          </cell>
        </row>
        <row r="8965">
          <cell r="A8965">
            <v>36348</v>
          </cell>
          <cell r="B8965" t="str">
            <v>Joelho ppr 45 graus, soldavel,  dn 20 mm, para agua quente predial</v>
          </cell>
          <cell r="C8965" t="str">
            <v xml:space="preserve">un    </v>
          </cell>
          <cell r="D8965" t="str">
            <v>0,96</v>
          </cell>
        </row>
        <row r="8966">
          <cell r="A8966">
            <v>36349</v>
          </cell>
          <cell r="B8966" t="str">
            <v>Joelho ppr 45 graus, soldavel, dn 25 mm, para agua quente predial</v>
          </cell>
          <cell r="C8966" t="str">
            <v xml:space="preserve">un    </v>
          </cell>
          <cell r="D8966" t="str">
            <v>1,44</v>
          </cell>
        </row>
        <row r="8967">
          <cell r="A8967">
            <v>38433</v>
          </cell>
          <cell r="B8967" t="str">
            <v>Joelho ppr, 45 graus, soldavel, dn 32 mm, para agua quente predial</v>
          </cell>
          <cell r="C8967" t="str">
            <v xml:space="preserve">un    </v>
          </cell>
          <cell r="D8967" t="str">
            <v>2,68</v>
          </cell>
        </row>
        <row r="8968">
          <cell r="A8968">
            <v>38440</v>
          </cell>
          <cell r="B8968" t="str">
            <v>Joelho ppr, 90 graus, soldavel, dn 110 mm, para agua quente predial</v>
          </cell>
          <cell r="C8968" t="str">
            <v xml:space="preserve">un    </v>
          </cell>
          <cell r="D8968" t="str">
            <v>92,43</v>
          </cell>
        </row>
        <row r="8969">
          <cell r="A8969">
            <v>36359</v>
          </cell>
          <cell r="B8969" t="str">
            <v>Joelho ppr, 90 graus, soldavel, dn 20 mm, para agua quente predial</v>
          </cell>
          <cell r="C8969" t="str">
            <v xml:space="preserve">un    </v>
          </cell>
          <cell r="D8969" t="str">
            <v>1,15</v>
          </cell>
        </row>
        <row r="8970">
          <cell r="A8970">
            <v>36360</v>
          </cell>
          <cell r="B8970" t="str">
            <v>Joelho ppr, 90 graus, soldavel, dn 25 mm, para agua quente predial</v>
          </cell>
          <cell r="C8970" t="str">
            <v xml:space="preserve">un    </v>
          </cell>
          <cell r="D8970" t="str">
            <v>1,77</v>
          </cell>
        </row>
        <row r="8971">
          <cell r="A8971">
            <v>38434</v>
          </cell>
          <cell r="B8971" t="str">
            <v>Joelho ppr, 90 graus, soldavel, dn 32 mm, para agua quente predial</v>
          </cell>
          <cell r="C8971" t="str">
            <v xml:space="preserve">un    </v>
          </cell>
          <cell r="D8971" t="str">
            <v>2,71</v>
          </cell>
        </row>
        <row r="8972">
          <cell r="A8972">
            <v>38435</v>
          </cell>
          <cell r="B8972" t="str">
            <v>Joelho ppr, 90 graus, soldavel, dn 40 mm, para agua quente predial</v>
          </cell>
          <cell r="C8972" t="str">
            <v xml:space="preserve">un    </v>
          </cell>
          <cell r="D8972" t="str">
            <v>5,15</v>
          </cell>
        </row>
        <row r="8973">
          <cell r="A8973">
            <v>38436</v>
          </cell>
          <cell r="B8973" t="str">
            <v>Joelho ppr, 90 graus, soldavel, dn 50 mm, para agua quente predial</v>
          </cell>
          <cell r="C8973" t="str">
            <v xml:space="preserve">un    </v>
          </cell>
          <cell r="D8973" t="str">
            <v>10,65</v>
          </cell>
        </row>
        <row r="8974">
          <cell r="A8974">
            <v>38437</v>
          </cell>
          <cell r="B8974" t="str">
            <v>Joelho ppr, 90 graus, soldavel, dn 63 mm, para agua quente predial</v>
          </cell>
          <cell r="C8974" t="str">
            <v xml:space="preserve">un    </v>
          </cell>
          <cell r="D8974" t="str">
            <v>16,00</v>
          </cell>
        </row>
        <row r="8975">
          <cell r="A8975">
            <v>38438</v>
          </cell>
          <cell r="B8975" t="str">
            <v>Joelho ppr, 90 graus, soldavel, dn 75 mm, para agua quente predial</v>
          </cell>
          <cell r="C8975" t="str">
            <v xml:space="preserve">un    </v>
          </cell>
          <cell r="D8975" t="str">
            <v>40,43</v>
          </cell>
        </row>
        <row r="8976">
          <cell r="A8976">
            <v>38439</v>
          </cell>
          <cell r="B8976" t="str">
            <v>Joelho ppr, 90 graus, soldavel, dn 90 mm, para agua quente predial</v>
          </cell>
          <cell r="C8976" t="str">
            <v xml:space="preserve">un    </v>
          </cell>
          <cell r="D8976" t="str">
            <v>61,63</v>
          </cell>
        </row>
        <row r="8977">
          <cell r="A8977">
            <v>10836</v>
          </cell>
          <cell r="B8977" t="str">
            <v>Joelho pvc com visita, 90 graus, dn 100 x 50 mm, serie normal, para esgoto predial</v>
          </cell>
          <cell r="C8977" t="str">
            <v xml:space="preserve">un    </v>
          </cell>
          <cell r="D8977" t="str">
            <v>13,56</v>
          </cell>
        </row>
        <row r="8978">
          <cell r="A8978">
            <v>20128</v>
          </cell>
          <cell r="B8978" t="str">
            <v>Joelho pvc leve, 45 graus, dn 150 mm, para esgoto predial</v>
          </cell>
          <cell r="C8978" t="str">
            <v xml:space="preserve">un    </v>
          </cell>
          <cell r="D8978" t="str">
            <v>39,75</v>
          </cell>
        </row>
        <row r="8979">
          <cell r="A8979">
            <v>20131</v>
          </cell>
          <cell r="B8979" t="str">
            <v>Joelho pvc leve, 90 graus, dn 150 mm, para esgoto predial</v>
          </cell>
          <cell r="C8979" t="str">
            <v xml:space="preserve">un    </v>
          </cell>
          <cell r="D8979" t="str">
            <v>36,29</v>
          </cell>
        </row>
        <row r="8980">
          <cell r="A8980">
            <v>3521</v>
          </cell>
          <cell r="B8980" t="str">
            <v>Joelho pvc,  soldavel com rosca, 90 graus, 20 mm x 1/2", para agua fria predial</v>
          </cell>
          <cell r="C8980" t="str">
            <v xml:space="preserve">un    </v>
          </cell>
          <cell r="D8980" t="str">
            <v>1,32</v>
          </cell>
        </row>
        <row r="8981">
          <cell r="A8981">
            <v>3531</v>
          </cell>
          <cell r="B8981" t="str">
            <v>Joelho pvc,  soldavel com rosca, 90 graus, 25 mm x 1/2", para agua fria predial</v>
          </cell>
          <cell r="C8981" t="str">
            <v xml:space="preserve">un    </v>
          </cell>
          <cell r="D8981" t="str">
            <v>1,49</v>
          </cell>
        </row>
        <row r="8982">
          <cell r="A8982">
            <v>3522</v>
          </cell>
          <cell r="B8982" t="str">
            <v>Joelho pvc,  soldavel com rosca, 90 graus, 25 mm x 3/4", para agua fria predial</v>
          </cell>
          <cell r="C8982" t="str">
            <v xml:space="preserve">un    </v>
          </cell>
          <cell r="D8982" t="str">
            <v>2,22</v>
          </cell>
        </row>
        <row r="8983">
          <cell r="A8983">
            <v>3527</v>
          </cell>
          <cell r="B8983" t="str">
            <v>Joelho pvc,  soldavel com rosca, 90 graus, 32 mm x 3/4", para agua fria predial</v>
          </cell>
          <cell r="C8983" t="str">
            <v xml:space="preserve">un    </v>
          </cell>
          <cell r="D8983" t="str">
            <v>7,65</v>
          </cell>
        </row>
        <row r="8984">
          <cell r="A8984">
            <v>10835</v>
          </cell>
          <cell r="B8984" t="str">
            <v>Joelho pvc, com bolsa e anel, 90 graus, dn 40 x *38* mm, serie normal, para esgoto predial</v>
          </cell>
          <cell r="C8984" t="str">
            <v xml:space="preserve">un    </v>
          </cell>
          <cell r="D8984" t="str">
            <v>2,84</v>
          </cell>
        </row>
        <row r="8985">
          <cell r="A8985">
            <v>3475</v>
          </cell>
          <cell r="B8985" t="str">
            <v>Joelho pvc, roscavel, 45 graus, 1/2", para agua fria predial</v>
          </cell>
          <cell r="C8985" t="str">
            <v xml:space="preserve">un    </v>
          </cell>
          <cell r="D8985" t="str">
            <v>2,57</v>
          </cell>
        </row>
        <row r="8986">
          <cell r="A8986">
            <v>3485</v>
          </cell>
          <cell r="B8986" t="str">
            <v>Joelho pvc, roscavel, 45 graus, 1", para agua fria predial</v>
          </cell>
          <cell r="C8986" t="str">
            <v xml:space="preserve">un    </v>
          </cell>
          <cell r="D8986" t="str">
            <v>8,22</v>
          </cell>
        </row>
        <row r="8987">
          <cell r="A8987">
            <v>3534</v>
          </cell>
          <cell r="B8987" t="str">
            <v>Joelho pvc, roscavel, 45 graus, 3/4", para agua fria predial</v>
          </cell>
          <cell r="C8987" t="str">
            <v xml:space="preserve">un    </v>
          </cell>
          <cell r="D8987" t="str">
            <v>3,25</v>
          </cell>
        </row>
        <row r="8988">
          <cell r="A8988">
            <v>3543</v>
          </cell>
          <cell r="B8988" t="str">
            <v>Joelho pvc, roscavel, 90 graus, 1/2", para agua fria predial</v>
          </cell>
          <cell r="C8988" t="str">
            <v xml:space="preserve">un    </v>
          </cell>
          <cell r="D8988" t="str">
            <v>1,63</v>
          </cell>
        </row>
        <row r="8989">
          <cell r="A8989">
            <v>3482</v>
          </cell>
          <cell r="B8989" t="str">
            <v>Joelho pvc, roscavel, 90 graus, 1", para agua fria predial</v>
          </cell>
          <cell r="C8989" t="str">
            <v xml:space="preserve">un    </v>
          </cell>
          <cell r="D8989" t="str">
            <v>4,13</v>
          </cell>
        </row>
        <row r="8990">
          <cell r="A8990">
            <v>3505</v>
          </cell>
          <cell r="B8990" t="str">
            <v>Joelho pvc, roscavel, 90 graus, 3/4", para agua fria predial</v>
          </cell>
          <cell r="C8990" t="str">
            <v xml:space="preserve">un    </v>
          </cell>
          <cell r="D8990" t="str">
            <v>2,34</v>
          </cell>
        </row>
        <row r="8991">
          <cell r="A8991">
            <v>3516</v>
          </cell>
          <cell r="B8991" t="str">
            <v>Joelho pvc, soldavel, bb, 45 graus, dn 40 mm, para esgoto predial</v>
          </cell>
          <cell r="C8991" t="str">
            <v xml:space="preserve">un    </v>
          </cell>
          <cell r="D8991" t="str">
            <v>0,74</v>
          </cell>
        </row>
        <row r="8992">
          <cell r="A8992">
            <v>3517</v>
          </cell>
          <cell r="B8992" t="str">
            <v>Joelho pvc, soldavel, bb, 90 graus, dn 40 mm, para esgoto predial</v>
          </cell>
          <cell r="C8992" t="str">
            <v xml:space="preserve">un    </v>
          </cell>
          <cell r="D8992" t="str">
            <v>2,59</v>
          </cell>
        </row>
        <row r="8993">
          <cell r="A8993">
            <v>3515</v>
          </cell>
          <cell r="B8993" t="str">
            <v>Joelho pvc, soldavel, com bucha de latao, 90 graus, 20 mm x 1/2", para agua fria predial</v>
          </cell>
          <cell r="C8993" t="str">
            <v xml:space="preserve">un    </v>
          </cell>
          <cell r="D8993" t="str">
            <v>3,79</v>
          </cell>
        </row>
        <row r="8994">
          <cell r="A8994">
            <v>20147</v>
          </cell>
          <cell r="B8994" t="str">
            <v>Joelho pvc, soldavel, com bucha de latao, 90 graus, 25 mm x 1/2", para agua fria predial</v>
          </cell>
          <cell r="C8994" t="str">
            <v xml:space="preserve">un    </v>
          </cell>
          <cell r="D8994" t="str">
            <v>4,08</v>
          </cell>
        </row>
        <row r="8995">
          <cell r="A8995">
            <v>3524</v>
          </cell>
          <cell r="B8995" t="str">
            <v>Joelho pvc, soldavel, com bucha de latao, 90 graus, 25 mm x 3/4", para agua fria predial</v>
          </cell>
          <cell r="C8995" t="str">
            <v xml:space="preserve">un    </v>
          </cell>
          <cell r="D8995" t="str">
            <v>4,84</v>
          </cell>
        </row>
        <row r="8996">
          <cell r="A8996">
            <v>3532</v>
          </cell>
          <cell r="B8996" t="str">
            <v>Joelho pvc, soldavel, com bucha de latao, 90 graus, 32 mm x 3/4", para agua fria predial</v>
          </cell>
          <cell r="C8996" t="str">
            <v xml:space="preserve">un    </v>
          </cell>
          <cell r="D8996" t="str">
            <v>8,86</v>
          </cell>
        </row>
        <row r="8997">
          <cell r="A8997">
            <v>3528</v>
          </cell>
          <cell r="B8997" t="str">
            <v>Joelho pvc, soldavel, pb, 45 graus, dn 100 mm, para esgoto predial</v>
          </cell>
          <cell r="C8997" t="str">
            <v xml:space="preserve">un    </v>
          </cell>
          <cell r="D8997" t="str">
            <v>5,85</v>
          </cell>
        </row>
        <row r="8998">
          <cell r="A8998">
            <v>37952</v>
          </cell>
          <cell r="B8998" t="str">
            <v>Joelho pvc, soldavel, pb, 45 graus, dn 150 mm, para esgoto predial</v>
          </cell>
          <cell r="C8998" t="str">
            <v xml:space="preserve">un    </v>
          </cell>
          <cell r="D8998" t="str">
            <v>41,68</v>
          </cell>
        </row>
        <row r="8999">
          <cell r="A8999">
            <v>37951</v>
          </cell>
          <cell r="B8999" t="str">
            <v>Joelho pvc, soldavel, pb, 45 graus, dn 40 mm, para esgoto predial</v>
          </cell>
          <cell r="C8999" t="str">
            <v xml:space="preserve">un    </v>
          </cell>
          <cell r="D8999" t="str">
            <v>1,51</v>
          </cell>
        </row>
        <row r="9000">
          <cell r="A9000">
            <v>3518</v>
          </cell>
          <cell r="B9000" t="str">
            <v>Joelho pvc, soldavel, pb, 45 graus, dn 50 mm, para esgoto predial</v>
          </cell>
          <cell r="C9000" t="str">
            <v xml:space="preserve">un    </v>
          </cell>
          <cell r="D9000" t="str">
            <v>2,22</v>
          </cell>
        </row>
        <row r="9001">
          <cell r="A9001">
            <v>3519</v>
          </cell>
          <cell r="B9001" t="str">
            <v>Joelho pvc, soldavel, pb, 45 graus, dn 75 mm, para esgoto predial</v>
          </cell>
          <cell r="C9001" t="str">
            <v xml:space="preserve">un    </v>
          </cell>
          <cell r="D9001" t="str">
            <v>5,25</v>
          </cell>
        </row>
        <row r="9002">
          <cell r="A9002">
            <v>3520</v>
          </cell>
          <cell r="B9002" t="str">
            <v>Joelho pvc, soldavel, pb, 90 graus, dn 100 mm, para esgoto predial</v>
          </cell>
          <cell r="C9002" t="str">
            <v xml:space="preserve">un    </v>
          </cell>
          <cell r="D9002" t="str">
            <v>5,89</v>
          </cell>
        </row>
        <row r="9003">
          <cell r="A9003">
            <v>37950</v>
          </cell>
          <cell r="B9003" t="str">
            <v>Joelho pvc, soldavel, pb, 90 graus, dn 150 mm, para esgoto predial</v>
          </cell>
          <cell r="C9003" t="str">
            <v xml:space="preserve">un    </v>
          </cell>
          <cell r="D9003" t="str">
            <v>36,29</v>
          </cell>
        </row>
        <row r="9004">
          <cell r="A9004">
            <v>37949</v>
          </cell>
          <cell r="B9004" t="str">
            <v>Joelho pvc, soldavel, pb, 90 graus, dn 40 mm, para esgoto predial</v>
          </cell>
          <cell r="C9004" t="str">
            <v xml:space="preserve">un    </v>
          </cell>
          <cell r="D9004" t="str">
            <v>1,33</v>
          </cell>
        </row>
        <row r="9005">
          <cell r="A9005">
            <v>3526</v>
          </cell>
          <cell r="B9005" t="str">
            <v>Joelho pvc, soldavel, pb, 90 graus, dn 50 mm, para esgoto predial</v>
          </cell>
          <cell r="C9005" t="str">
            <v xml:space="preserve">un    </v>
          </cell>
          <cell r="D9005" t="str">
            <v>1,78</v>
          </cell>
        </row>
        <row r="9006">
          <cell r="A9006">
            <v>3509</v>
          </cell>
          <cell r="B9006" t="str">
            <v>Joelho pvc, soldavel, pb, 90 graus, dn 75 mm, para esgoto predial</v>
          </cell>
          <cell r="C9006" t="str">
            <v xml:space="preserve">un    </v>
          </cell>
          <cell r="D9006" t="str">
            <v>4,63</v>
          </cell>
        </row>
        <row r="9007">
          <cell r="A9007">
            <v>3530</v>
          </cell>
          <cell r="B9007" t="str">
            <v>Joelho pvc, soldavel, 90 graus, 110 mm, para agua fria predial</v>
          </cell>
          <cell r="C9007" t="str">
            <v xml:space="preserve">un    </v>
          </cell>
          <cell r="D9007" t="str">
            <v>152,49</v>
          </cell>
        </row>
        <row r="9008">
          <cell r="A9008">
            <v>3542</v>
          </cell>
          <cell r="B9008" t="str">
            <v>Joelho pvc, soldavel, 90 graus, 20 mm, para agua fria predial</v>
          </cell>
          <cell r="C9008" t="str">
            <v xml:space="preserve">un    </v>
          </cell>
          <cell r="D9008" t="str">
            <v>0,35</v>
          </cell>
        </row>
        <row r="9009">
          <cell r="A9009">
            <v>3529</v>
          </cell>
          <cell r="B9009" t="str">
            <v>Joelho pvc, soldavel, 90 graus, 25 mm, para agua fria predial</v>
          </cell>
          <cell r="C9009" t="str">
            <v xml:space="preserve">un    </v>
          </cell>
          <cell r="D9009" t="str">
            <v>0,49</v>
          </cell>
        </row>
        <row r="9010">
          <cell r="A9010">
            <v>3536</v>
          </cell>
          <cell r="B9010" t="str">
            <v>Joelho pvc, soldavel, 90 graus, 32 mm, para agua fria predial</v>
          </cell>
          <cell r="C9010" t="str">
            <v xml:space="preserve">un    </v>
          </cell>
          <cell r="D9010" t="str">
            <v>1,46</v>
          </cell>
        </row>
        <row r="9011">
          <cell r="A9011">
            <v>3535</v>
          </cell>
          <cell r="B9011" t="str">
            <v>Joelho pvc, soldavel, 90 graus, 40 mm, para agua fria predial</v>
          </cell>
          <cell r="C9011" t="str">
            <v xml:space="preserve">un    </v>
          </cell>
          <cell r="D9011" t="str">
            <v>3,46</v>
          </cell>
        </row>
        <row r="9012">
          <cell r="A9012">
            <v>3540</v>
          </cell>
          <cell r="B9012" t="str">
            <v>Joelho pvc, soldavel, 90 graus, 50 mm, para agua fria predial</v>
          </cell>
          <cell r="C9012" t="str">
            <v xml:space="preserve">un    </v>
          </cell>
          <cell r="D9012" t="str">
            <v>3,75</v>
          </cell>
        </row>
        <row r="9013">
          <cell r="A9013">
            <v>3539</v>
          </cell>
          <cell r="B9013" t="str">
            <v>Joelho pvc, soldavel, 90 graus, 60 mm, para agua fria predial</v>
          </cell>
          <cell r="C9013" t="str">
            <v xml:space="preserve">un    </v>
          </cell>
          <cell r="D9013" t="str">
            <v>16,26</v>
          </cell>
        </row>
        <row r="9014">
          <cell r="A9014">
            <v>3513</v>
          </cell>
          <cell r="B9014" t="str">
            <v>Joelho pvc, soldavel, 90 graus, 85 mm, para agua fria predial</v>
          </cell>
          <cell r="C9014" t="str">
            <v xml:space="preserve">un    </v>
          </cell>
          <cell r="D9014" t="str">
            <v>72,28</v>
          </cell>
        </row>
        <row r="9015">
          <cell r="A9015">
            <v>3492</v>
          </cell>
          <cell r="B9015" t="str">
            <v>Joelho pvc, 45 graus, roscavel,  1 1/2", agua fria predial</v>
          </cell>
          <cell r="C9015" t="str">
            <v xml:space="preserve">un    </v>
          </cell>
          <cell r="D9015" t="str">
            <v>13,91</v>
          </cell>
        </row>
        <row r="9016">
          <cell r="A9016">
            <v>3491</v>
          </cell>
          <cell r="B9016" t="str">
            <v>Joelho pvc, 45 graus, roscavel, 1 1/4",  agua fria predial</v>
          </cell>
          <cell r="C9016" t="str">
            <v xml:space="preserve">un    </v>
          </cell>
          <cell r="D9016" t="str">
            <v>7,93</v>
          </cell>
        </row>
        <row r="9017">
          <cell r="A9017">
            <v>3493</v>
          </cell>
          <cell r="B9017" t="str">
            <v>Joelho pvc, 45 graus, roscavel, 2", agua fria predial</v>
          </cell>
          <cell r="C9017" t="str">
            <v xml:space="preserve">un    </v>
          </cell>
          <cell r="D9017" t="str">
            <v>19,02</v>
          </cell>
        </row>
        <row r="9018">
          <cell r="A9018">
            <v>12628</v>
          </cell>
          <cell r="B9018" t="str">
            <v>Joelho pvc, 60 graus, diametro entre 80 e 100 mm, para drenagem pluvial predial</v>
          </cell>
          <cell r="C9018" t="str">
            <v xml:space="preserve">un    </v>
          </cell>
          <cell r="D9018" t="str">
            <v>6,91</v>
          </cell>
        </row>
        <row r="9019">
          <cell r="A9019">
            <v>12629</v>
          </cell>
          <cell r="B9019" t="str">
            <v>Joelho pvc, 90 graus, diametro entre 80 e 100 mm, para drenagem pluvial predial</v>
          </cell>
          <cell r="C9019" t="str">
            <v xml:space="preserve">un    </v>
          </cell>
          <cell r="D9019" t="str">
            <v>7,49</v>
          </cell>
        </row>
        <row r="9020">
          <cell r="A9020">
            <v>3481</v>
          </cell>
          <cell r="B9020" t="str">
            <v>Joelho pvc, 90 graus, roscavel, 1 1/2",  agua fria predial</v>
          </cell>
          <cell r="C9020" t="str">
            <v xml:space="preserve">un    </v>
          </cell>
          <cell r="D9020" t="str">
            <v>9,63</v>
          </cell>
        </row>
        <row r="9021">
          <cell r="A9021">
            <v>3510</v>
          </cell>
          <cell r="B9021" t="str">
            <v>Joelho pvc, 90 graus, roscavel, 1 1/4", agua fria predial</v>
          </cell>
          <cell r="C9021" t="str">
            <v xml:space="preserve">un    </v>
          </cell>
          <cell r="D9021" t="str">
            <v>9,00</v>
          </cell>
        </row>
        <row r="9022">
          <cell r="A9022">
            <v>3508</v>
          </cell>
          <cell r="B9022" t="str">
            <v>Joelho pvc, 90 graus, roscavel, 2", agua fria predial</v>
          </cell>
          <cell r="C9022" t="str">
            <v xml:space="preserve">un    </v>
          </cell>
          <cell r="D9022" t="str">
            <v>23,54</v>
          </cell>
        </row>
        <row r="9023">
          <cell r="A9023">
            <v>38939</v>
          </cell>
          <cell r="B9023" t="str">
            <v>Joelho rosca femea movel, metalico, para conexao com anel deslizante em tubo pex, dn 16 mm x 1/2"</v>
          </cell>
          <cell r="C9023" t="str">
            <v xml:space="preserve">un    </v>
          </cell>
          <cell r="D9023" t="str">
            <v>10,27</v>
          </cell>
        </row>
        <row r="9024">
          <cell r="A9024">
            <v>38940</v>
          </cell>
          <cell r="B9024" t="str">
            <v>Joelho rosca femea movel, metalico, para conexao com anel deslizante em tubo pex, dn 20 mm x 1/2"</v>
          </cell>
          <cell r="C9024" t="str">
            <v xml:space="preserve">un    </v>
          </cell>
          <cell r="D9024" t="str">
            <v>15,68</v>
          </cell>
        </row>
        <row r="9025">
          <cell r="A9025">
            <v>38941</v>
          </cell>
          <cell r="B9025" t="str">
            <v>Joelho rosca femea movel, metalico, para conexao com anel deslizante em tubo pex, dn 20 mm x 3/4"</v>
          </cell>
          <cell r="C9025" t="str">
            <v xml:space="preserve">un    </v>
          </cell>
          <cell r="D9025" t="str">
            <v>18,52</v>
          </cell>
        </row>
        <row r="9026">
          <cell r="A9026">
            <v>38942</v>
          </cell>
          <cell r="B9026" t="str">
            <v>Joelho rosca femea movel, metalico, para conexao com anel deslizante em tubo pex, dn 25 mm x 3/4"</v>
          </cell>
          <cell r="C9026" t="str">
            <v xml:space="preserve">un    </v>
          </cell>
          <cell r="D9026" t="str">
            <v>20,75</v>
          </cell>
        </row>
        <row r="9027">
          <cell r="A9027">
            <v>38987</v>
          </cell>
          <cell r="B9027" t="str">
            <v>Joelho 45 graus, ppr, soldavel, f/ f, dn 40 mm, para aqua quente e fria predial</v>
          </cell>
          <cell r="C9027" t="str">
            <v xml:space="preserve">un    </v>
          </cell>
          <cell r="D9027" t="str">
            <v>4,79</v>
          </cell>
        </row>
        <row r="9028">
          <cell r="A9028">
            <v>38988</v>
          </cell>
          <cell r="B9028" t="str">
            <v>Joelho 45 graus, ppr, soldavel, f/ f, dn 50 mm, para aqua quente e fria predial</v>
          </cell>
          <cell r="C9028" t="str">
            <v xml:space="preserve">un    </v>
          </cell>
          <cell r="D9028" t="str">
            <v>11,14</v>
          </cell>
        </row>
        <row r="9029">
          <cell r="A9029">
            <v>38989</v>
          </cell>
          <cell r="B9029" t="str">
            <v>Joelho 45 graus, ppr, soldavel, f/ f, dn 63 mm, para aqua quente e fria predial</v>
          </cell>
          <cell r="C9029" t="str">
            <v xml:space="preserve">un    </v>
          </cell>
          <cell r="D9029" t="str">
            <v>14,81</v>
          </cell>
        </row>
        <row r="9030">
          <cell r="A9030">
            <v>38990</v>
          </cell>
          <cell r="B9030" t="str">
            <v>Joelho 45 graus, ppr, soldavel, f/ f, dn 75 mm, para aqua quente e fria predial</v>
          </cell>
          <cell r="C9030" t="str">
            <v xml:space="preserve">un    </v>
          </cell>
          <cell r="D9030" t="str">
            <v>39,03</v>
          </cell>
        </row>
        <row r="9031">
          <cell r="A9031">
            <v>38991</v>
          </cell>
          <cell r="B9031" t="str">
            <v>Joelho 45 graus, ppr, soldavel, f/ f, dn 90 mm, para aqua quente e fria predial</v>
          </cell>
          <cell r="C9031" t="str">
            <v xml:space="preserve">un    </v>
          </cell>
          <cell r="D9031" t="str">
            <v>78,86</v>
          </cell>
        </row>
        <row r="9032">
          <cell r="A9032">
            <v>38913</v>
          </cell>
          <cell r="B9032" t="str">
            <v>Joelho 90 graus, metalico, para conexao com anel deslizante em tubo pex, dn 16 mm</v>
          </cell>
          <cell r="C9032" t="str">
            <v xml:space="preserve">un    </v>
          </cell>
          <cell r="D9032" t="str">
            <v>9,53</v>
          </cell>
        </row>
        <row r="9033">
          <cell r="A9033">
            <v>38914</v>
          </cell>
          <cell r="B9033" t="str">
            <v>Joelho 90 graus, metalico, para conexao com anel deslizante em tubo pex, dn 20 mm</v>
          </cell>
          <cell r="C9033" t="str">
            <v xml:space="preserve">un    </v>
          </cell>
          <cell r="D9033" t="str">
            <v>11,05</v>
          </cell>
        </row>
        <row r="9034">
          <cell r="A9034">
            <v>38915</v>
          </cell>
          <cell r="B9034" t="str">
            <v>Joelho 90 graus, metalico, para conexao com anel deslizante em tubo pex, dn 25 mm</v>
          </cell>
          <cell r="C9034" t="str">
            <v xml:space="preserve">un    </v>
          </cell>
          <cell r="D9034" t="str">
            <v>19,20</v>
          </cell>
        </row>
        <row r="9035">
          <cell r="A9035">
            <v>38916</v>
          </cell>
          <cell r="B9035" t="str">
            <v>Joelho 90 graus, metalico, para conexao com anel deslizante em tubo pex, dn 32 mm</v>
          </cell>
          <cell r="C9035" t="str">
            <v xml:space="preserve">un    </v>
          </cell>
          <cell r="D9035" t="str">
            <v>25,32</v>
          </cell>
        </row>
        <row r="9036">
          <cell r="A9036">
            <v>39300</v>
          </cell>
          <cell r="B9036" t="str">
            <v>Joelho 90 graus, plastico, para conexao com crimpagem em tubo pex, dn 16 mm</v>
          </cell>
          <cell r="C9036" t="str">
            <v xml:space="preserve">un    </v>
          </cell>
          <cell r="D9036" t="str">
            <v>8,61</v>
          </cell>
        </row>
        <row r="9037">
          <cell r="A9037">
            <v>39301</v>
          </cell>
          <cell r="B9037" t="str">
            <v>Joelho 90 graus, plastico, para conexao com crimpagem em tubo pex, dn 20 mm</v>
          </cell>
          <cell r="C9037" t="str">
            <v xml:space="preserve">un    </v>
          </cell>
          <cell r="D9037" t="str">
            <v>11,95</v>
          </cell>
        </row>
        <row r="9038">
          <cell r="A9038">
            <v>39302</v>
          </cell>
          <cell r="B9038" t="str">
            <v>Joelho 90 graus, plastico, para conexao com crimpagem em tubo pex, dn 25 mm</v>
          </cell>
          <cell r="C9038" t="str">
            <v xml:space="preserve">un    </v>
          </cell>
          <cell r="D9038" t="str">
            <v>15,01</v>
          </cell>
        </row>
        <row r="9039">
          <cell r="A9039">
            <v>39303</v>
          </cell>
          <cell r="B9039" t="str">
            <v>Joelho 90 graus, plastico, para conexao com crimpagem em tubo pex, dn 32 mm</v>
          </cell>
          <cell r="C9039" t="str">
            <v xml:space="preserve">un    </v>
          </cell>
          <cell r="D9039" t="str">
            <v>26,39</v>
          </cell>
        </row>
        <row r="9040">
          <cell r="A9040">
            <v>38923</v>
          </cell>
          <cell r="B9040" t="str">
            <v>Joelho 90 graus, rosca femea terminal, metalico, para conexao com anel deslizante em tubo pex, dn 16 mm x 1/2"</v>
          </cell>
          <cell r="C9040" t="str">
            <v xml:space="preserve">un    </v>
          </cell>
          <cell r="D9040" t="str">
            <v>8,41</v>
          </cell>
        </row>
        <row r="9041">
          <cell r="A9041">
            <v>38925</v>
          </cell>
          <cell r="B9041" t="str">
            <v>Joelho 90 graus, rosca femea terminal, metalico, para conexao com anel deslizante em tubo pex, dn 20 mm x 1/2"</v>
          </cell>
          <cell r="C9041" t="str">
            <v xml:space="preserve">un    </v>
          </cell>
          <cell r="D9041" t="str">
            <v>9,03</v>
          </cell>
        </row>
        <row r="9042">
          <cell r="A9042">
            <v>38926</v>
          </cell>
          <cell r="B9042" t="str">
            <v>Joelho 90 graus, rosca femea terminal, metalico, para conexao com anel deslizante em tubo pex, dn 20 mm x 3/4"</v>
          </cell>
          <cell r="C9042" t="str">
            <v xml:space="preserve">un    </v>
          </cell>
          <cell r="D9042" t="str">
            <v>12,90</v>
          </cell>
        </row>
        <row r="9043">
          <cell r="A9043">
            <v>38927</v>
          </cell>
          <cell r="B9043" t="str">
            <v>Joelho 90 graus, rosca femea terminal, metalico, para conexao com anel deslizante em tubo pex, dn 25 mm x 3/4"</v>
          </cell>
          <cell r="C9043" t="str">
            <v xml:space="preserve">un    </v>
          </cell>
          <cell r="D9043" t="str">
            <v>13,80</v>
          </cell>
        </row>
        <row r="9044">
          <cell r="A9044">
            <v>39304</v>
          </cell>
          <cell r="B9044" t="str">
            <v>Joelho 90 graus, rosca femea terminal, plastico, para conexao com crimpagem em tubo pex, dn 16 mm x 1/2"</v>
          </cell>
          <cell r="C9044" t="str">
            <v xml:space="preserve">un    </v>
          </cell>
          <cell r="D9044" t="str">
            <v>10,63</v>
          </cell>
        </row>
        <row r="9045">
          <cell r="A9045">
            <v>38924</v>
          </cell>
          <cell r="B9045" t="str">
            <v>Joelho 90 graus, rosca femea terminal, plastico, para conexao com crimpagem em tubo pex, dn 16 mm x 3/4"</v>
          </cell>
          <cell r="C9045" t="str">
            <v xml:space="preserve">un    </v>
          </cell>
          <cell r="D9045" t="str">
            <v>15,15</v>
          </cell>
        </row>
        <row r="9046">
          <cell r="A9046">
            <v>39305</v>
          </cell>
          <cell r="B9046" t="str">
            <v>Joelho 90 graus, rosca femea terminal, plastico, para conexao com crimpagem em tubo pex, dn 20 mm x 1/2"</v>
          </cell>
          <cell r="C9046" t="str">
            <v xml:space="preserve">un    </v>
          </cell>
          <cell r="D9046" t="str">
            <v>13,92</v>
          </cell>
        </row>
        <row r="9047">
          <cell r="A9047">
            <v>39306</v>
          </cell>
          <cell r="B9047" t="str">
            <v>Joelho 90 graus, rosca femea terminal, plastico, para conexao com crimpagem em tubo pex, dn 20 mm x 3/4"</v>
          </cell>
          <cell r="C9047" t="str">
            <v xml:space="preserve">un    </v>
          </cell>
          <cell r="D9047" t="str">
            <v>17,42</v>
          </cell>
        </row>
        <row r="9048">
          <cell r="A9048">
            <v>38928</v>
          </cell>
          <cell r="B9048" t="str">
            <v>Joelho 90 graus, rosca femea terminal, plastico, para conexao com crimpagem em tubo pex, dn 25 mm x 1/2"</v>
          </cell>
          <cell r="C9048" t="str">
            <v xml:space="preserve">un    </v>
          </cell>
          <cell r="D9048" t="str">
            <v>15,30</v>
          </cell>
        </row>
        <row r="9049">
          <cell r="A9049">
            <v>38929</v>
          </cell>
          <cell r="B9049" t="str">
            <v>Joelho 90 graus, rosca femea terminal, plastico, para conexao com crimpagem em tubo pex, dn 25 mm x 1"</v>
          </cell>
          <cell r="C9049" t="str">
            <v xml:space="preserve">un    </v>
          </cell>
          <cell r="D9049" t="str">
            <v>27,12</v>
          </cell>
        </row>
        <row r="9050">
          <cell r="A9050">
            <v>39307</v>
          </cell>
          <cell r="B9050" t="str">
            <v>Joelho 90 graus, rosca femea terminal, plastico, para conexao com crimpagem em tubo pex, dn 25 mm x 3/4"</v>
          </cell>
          <cell r="C9050" t="str">
            <v xml:space="preserve">un    </v>
          </cell>
          <cell r="D9050" t="str">
            <v>20,04</v>
          </cell>
        </row>
        <row r="9051">
          <cell r="A9051">
            <v>38930</v>
          </cell>
          <cell r="B9051" t="str">
            <v>Joelho 90 graus, rosca femea terminal, plastico, para conexao com crimpagem em tubo pex, dn 32 mm x 1"</v>
          </cell>
          <cell r="C9051" t="str">
            <v xml:space="preserve">un    </v>
          </cell>
          <cell r="D9051" t="str">
            <v>34,08</v>
          </cell>
        </row>
        <row r="9052">
          <cell r="A9052">
            <v>38931</v>
          </cell>
          <cell r="B9052" t="str">
            <v>Joelho 90 graus, rosca macho terminal, metalico, para conexao com anel deslizante em tubo pex, dn 16 mm x 1/2"</v>
          </cell>
          <cell r="C9052" t="str">
            <v xml:space="preserve">un    </v>
          </cell>
          <cell r="D9052" t="str">
            <v>8,58</v>
          </cell>
        </row>
        <row r="9053">
          <cell r="A9053">
            <v>38932</v>
          </cell>
          <cell r="B9053" t="str">
            <v>Joelho 90 graus, rosca macho terminal, metalico, para conexao com anel deslizante em tubo pex, dn 20 mm x 1/2"</v>
          </cell>
          <cell r="C9053" t="str">
            <v xml:space="preserve">un    </v>
          </cell>
          <cell r="D9053" t="str">
            <v>8,67</v>
          </cell>
        </row>
        <row r="9054">
          <cell r="A9054">
            <v>38934</v>
          </cell>
          <cell r="B9054" t="str">
            <v>Joelho 90 graus, rosca macho terminal, metalico, para conexao com anel deslizante em tubo pex, dn 20 mm x 3/4"</v>
          </cell>
          <cell r="C9054" t="str">
            <v xml:space="preserve">un    </v>
          </cell>
          <cell r="D9054" t="str">
            <v>12,81</v>
          </cell>
        </row>
        <row r="9055">
          <cell r="A9055">
            <v>38935</v>
          </cell>
          <cell r="B9055" t="str">
            <v>Joelho 90 graus, rosca macho terminal, metalico, para conexao com anel deslizante em tubo pex, dn 25 mm x 3/4"</v>
          </cell>
          <cell r="C9055" t="str">
            <v xml:space="preserve">un    </v>
          </cell>
          <cell r="D9055" t="str">
            <v>13,70</v>
          </cell>
        </row>
        <row r="9056">
          <cell r="A9056">
            <v>38936</v>
          </cell>
          <cell r="B9056" t="str">
            <v>Joelho 90 graus, rosca macho terminal, plastico, para conexao com crimpagem em tubo pex, dn 25 mm x 1/2"</v>
          </cell>
          <cell r="C9056" t="str">
            <v xml:space="preserve">un    </v>
          </cell>
          <cell r="D9056" t="str">
            <v>14,68</v>
          </cell>
        </row>
        <row r="9057">
          <cell r="A9057">
            <v>38937</v>
          </cell>
          <cell r="B9057" t="str">
            <v>Joelho 90 graus, rosca macho terminal, plastico, para conexao com crimpagem em tubo pex, dn 25 mm x 1"</v>
          </cell>
          <cell r="C9057" t="str">
            <v xml:space="preserve">un    </v>
          </cell>
          <cell r="D9057" t="str">
            <v>17,89</v>
          </cell>
        </row>
        <row r="9058">
          <cell r="A9058">
            <v>38938</v>
          </cell>
          <cell r="B9058" t="str">
            <v>Joelho 90 graus, rosca macho terminal, plastico, para conexao com crimpagem em tubo pex, dn 32 mm x 1"</v>
          </cell>
          <cell r="C9058" t="str">
            <v xml:space="preserve">un    </v>
          </cell>
          <cell r="D9058" t="str">
            <v>26,60</v>
          </cell>
        </row>
        <row r="9059">
          <cell r="A9059">
            <v>3489</v>
          </cell>
          <cell r="B9059" t="str">
            <v>Joelho, pvc com rosca e bucha latao, 90 graus,  3/4", para agua fria predial</v>
          </cell>
          <cell r="C9059" t="str">
            <v xml:space="preserve">un    </v>
          </cell>
          <cell r="D9059" t="str">
            <v>8,90</v>
          </cell>
        </row>
        <row r="9060">
          <cell r="A9060">
            <v>20151</v>
          </cell>
          <cell r="B9060" t="str">
            <v>Joelho, pvc serie r, 45 graus, dn 100 mm, para esgoto predial</v>
          </cell>
          <cell r="C9060" t="str">
            <v xml:space="preserve">un    </v>
          </cell>
          <cell r="D9060" t="str">
            <v>16,34</v>
          </cell>
        </row>
        <row r="9061">
          <cell r="A9061">
            <v>20152</v>
          </cell>
          <cell r="B9061" t="str">
            <v>Joelho, pvc serie r, 45 graus, dn 150 mm, para esgoto predial</v>
          </cell>
          <cell r="C9061" t="str">
            <v xml:space="preserve">un    </v>
          </cell>
          <cell r="D9061" t="str">
            <v>56,86</v>
          </cell>
        </row>
        <row r="9062">
          <cell r="A9062">
            <v>20148</v>
          </cell>
          <cell r="B9062" t="str">
            <v>Joelho, pvc serie r, 45 graus, dn 40 mm, para esgoto predial</v>
          </cell>
          <cell r="C9062" t="str">
            <v xml:space="preserve">un    </v>
          </cell>
          <cell r="D9062" t="str">
            <v>3,25</v>
          </cell>
        </row>
        <row r="9063">
          <cell r="A9063">
            <v>20149</v>
          </cell>
          <cell r="B9063" t="str">
            <v>Joelho, pvc serie r, 45 graus, dn 50 mm, para esgoto predial</v>
          </cell>
          <cell r="C9063" t="str">
            <v xml:space="preserve">un    </v>
          </cell>
          <cell r="D9063" t="str">
            <v>5,03</v>
          </cell>
        </row>
        <row r="9064">
          <cell r="A9064">
            <v>20150</v>
          </cell>
          <cell r="B9064" t="str">
            <v>Joelho, pvc serie r, 45 graus, dn 75 mm, para esgoto predial</v>
          </cell>
          <cell r="C9064" t="str">
            <v xml:space="preserve">un    </v>
          </cell>
          <cell r="D9064" t="str">
            <v>11,73</v>
          </cell>
        </row>
        <row r="9065">
          <cell r="A9065">
            <v>20157</v>
          </cell>
          <cell r="B9065" t="str">
            <v>Joelho, pvc serie r, 90 graus, dn 100 mm, para esgoto predial</v>
          </cell>
          <cell r="C9065" t="str">
            <v xml:space="preserve">un    </v>
          </cell>
          <cell r="D9065" t="str">
            <v>22,05</v>
          </cell>
        </row>
        <row r="9066">
          <cell r="A9066">
            <v>20158</v>
          </cell>
          <cell r="B9066" t="str">
            <v>Joelho, pvc serie r, 90 graus, dn 150 mm, para esgoto predial</v>
          </cell>
          <cell r="C9066" t="str">
            <v xml:space="preserve">un    </v>
          </cell>
          <cell r="D9066" t="str">
            <v>73,25</v>
          </cell>
        </row>
        <row r="9067">
          <cell r="A9067">
            <v>20154</v>
          </cell>
          <cell r="B9067" t="str">
            <v>Joelho, pvc serie r, 90 graus, dn 40 mm, para esgoto predial</v>
          </cell>
          <cell r="C9067" t="str">
            <v xml:space="preserve">un    </v>
          </cell>
          <cell r="D9067" t="str">
            <v>4,18</v>
          </cell>
        </row>
        <row r="9068">
          <cell r="A9068">
            <v>20155</v>
          </cell>
          <cell r="B9068" t="str">
            <v>Joelho, pvc serie r, 90 graus, dn 50 mm, para esgoto predial</v>
          </cell>
          <cell r="C9068" t="str">
            <v xml:space="preserve">un    </v>
          </cell>
          <cell r="D9068" t="str">
            <v>6,25</v>
          </cell>
        </row>
        <row r="9069">
          <cell r="A9069">
            <v>20156</v>
          </cell>
          <cell r="B9069" t="str">
            <v>Joelho, pvc serie r, 90 graus, dn 75 mm, para esgoto predial</v>
          </cell>
          <cell r="C9069" t="str">
            <v xml:space="preserve">un    </v>
          </cell>
          <cell r="D9069" t="str">
            <v>14,08</v>
          </cell>
        </row>
        <row r="9070">
          <cell r="A9070">
            <v>3512</v>
          </cell>
          <cell r="B9070" t="str">
            <v>Joelho, pvc soldavel, 45 graus, 110 mm, para agua fria predial</v>
          </cell>
          <cell r="C9070" t="str">
            <v xml:space="preserve">un    </v>
          </cell>
          <cell r="D9070" t="str">
            <v>139,45</v>
          </cell>
        </row>
        <row r="9071">
          <cell r="A9071">
            <v>3499</v>
          </cell>
          <cell r="B9071" t="str">
            <v>Joelho, pvc soldavel, 45 graus, 20 mm, para agua fria predial</v>
          </cell>
          <cell r="C9071" t="str">
            <v xml:space="preserve">un    </v>
          </cell>
          <cell r="D9071" t="str">
            <v>0,59</v>
          </cell>
        </row>
        <row r="9072">
          <cell r="A9072">
            <v>3500</v>
          </cell>
          <cell r="B9072" t="str">
            <v>Joelho, pvc soldavel, 45 graus, 25 mm, para agua fria predial</v>
          </cell>
          <cell r="C9072" t="str">
            <v xml:space="preserve">un    </v>
          </cell>
          <cell r="D9072" t="str">
            <v>1,00</v>
          </cell>
        </row>
        <row r="9073">
          <cell r="A9073">
            <v>3501</v>
          </cell>
          <cell r="B9073" t="str">
            <v>Joelho, pvc soldavel, 45 graus, 32 mm, para agua fria predial</v>
          </cell>
          <cell r="C9073" t="str">
            <v xml:space="preserve">un    </v>
          </cell>
          <cell r="D9073" t="str">
            <v>2,89</v>
          </cell>
        </row>
        <row r="9074">
          <cell r="A9074">
            <v>3502</v>
          </cell>
          <cell r="B9074" t="str">
            <v>Joelho, pvc soldavel, 45 graus, 40 mm, para agua fria predial</v>
          </cell>
          <cell r="C9074" t="str">
            <v xml:space="preserve">un    </v>
          </cell>
          <cell r="D9074" t="str">
            <v>4,11</v>
          </cell>
        </row>
        <row r="9075">
          <cell r="A9075">
            <v>3503</v>
          </cell>
          <cell r="B9075" t="str">
            <v>Joelho, pvc soldavel, 45 graus, 50 mm, para agua fria predial</v>
          </cell>
          <cell r="C9075" t="str">
            <v xml:space="preserve">un    </v>
          </cell>
          <cell r="D9075" t="str">
            <v>4,93</v>
          </cell>
        </row>
        <row r="9076">
          <cell r="A9076">
            <v>3477</v>
          </cell>
          <cell r="B9076" t="str">
            <v>Joelho, pvc soldavel, 45 graus, 60 mm, para agua fria predial</v>
          </cell>
          <cell r="C9076" t="str">
            <v xml:space="preserve">un    </v>
          </cell>
          <cell r="D9076" t="str">
            <v>19,09</v>
          </cell>
        </row>
        <row r="9077">
          <cell r="A9077">
            <v>3478</v>
          </cell>
          <cell r="B9077" t="str">
            <v>Joelho, pvc soldavel, 45 graus, 75 mm, para agua fria predial</v>
          </cell>
          <cell r="C9077" t="str">
            <v xml:space="preserve">un    </v>
          </cell>
          <cell r="D9077" t="str">
            <v>43,86</v>
          </cell>
        </row>
        <row r="9078">
          <cell r="A9078">
            <v>3525</v>
          </cell>
          <cell r="B9078" t="str">
            <v>Joelho, pvc soldavel, 45 graus, 85 mm, para agua fria predial</v>
          </cell>
          <cell r="C9078" t="str">
            <v xml:space="preserve">un    </v>
          </cell>
          <cell r="D9078" t="str">
            <v>52,03</v>
          </cell>
        </row>
        <row r="9079">
          <cell r="A9079">
            <v>3511</v>
          </cell>
          <cell r="B9079" t="str">
            <v>Joelho, pvc soldavel, 90 graus, 75 mm, para agua fria predial</v>
          </cell>
          <cell r="C9079" t="str">
            <v xml:space="preserve">un    </v>
          </cell>
          <cell r="D9079" t="str">
            <v>61,06</v>
          </cell>
        </row>
        <row r="9080">
          <cell r="A9080">
            <v>38917</v>
          </cell>
          <cell r="B9080" t="str">
            <v>Joelho, rosca femea, com base fixa, metalico, para conexao com anel deslizante em tubo pex, dn 16 mm x 1/2"</v>
          </cell>
          <cell r="C9080" t="str">
            <v xml:space="preserve">un    </v>
          </cell>
          <cell r="D9080" t="str">
            <v>8,21</v>
          </cell>
        </row>
        <row r="9081">
          <cell r="A9081">
            <v>38919</v>
          </cell>
          <cell r="B9081" t="str">
            <v>Joelho, rosca femea, com base fixa, metalico, para conexao com anel deslizante em tubo pex, dn 20 mm x 1/2"</v>
          </cell>
          <cell r="C9081" t="str">
            <v xml:space="preserve">un    </v>
          </cell>
          <cell r="D9081" t="str">
            <v>12,21</v>
          </cell>
        </row>
        <row r="9082">
          <cell r="A9082">
            <v>38922</v>
          </cell>
          <cell r="B9082" t="str">
            <v>Joelho, rosca femea, com base fixa, metalico, para conexao com anel deslizante em tubo pex, dn 25 mm x 3/4"</v>
          </cell>
          <cell r="C9082" t="str">
            <v xml:space="preserve">un    </v>
          </cell>
          <cell r="D9082" t="str">
            <v>15,78</v>
          </cell>
        </row>
        <row r="9083">
          <cell r="A9083">
            <v>38921</v>
          </cell>
          <cell r="B9083" t="str">
            <v>Joelho, rosca femea, com base fixa, plastico, para conexao com crimpagem em tubo pex, dn 25 mm x 1/2"</v>
          </cell>
          <cell r="C9083" t="str">
            <v xml:space="preserve">un    </v>
          </cell>
          <cell r="D9083" t="str">
            <v>19,51</v>
          </cell>
        </row>
        <row r="9084">
          <cell r="A9084">
            <v>38918</v>
          </cell>
          <cell r="B9084" t="str">
            <v>Joelho, rosca femea, com base fixa, plastico, para conexao por crimpagem em tubo pex, dn 16 mm x 3/4"</v>
          </cell>
          <cell r="C9084" t="str">
            <v xml:space="preserve">un    </v>
          </cell>
          <cell r="D9084" t="str">
            <v>18,54</v>
          </cell>
        </row>
        <row r="9085">
          <cell r="A9085">
            <v>38920</v>
          </cell>
          <cell r="B9085" t="str">
            <v>Joelho, rosca femea, com base fixa, plastico, para conexao por crimpagem em tubo pex, dn 20 mm x 3/4"</v>
          </cell>
          <cell r="C9085" t="str">
            <v xml:space="preserve">un    </v>
          </cell>
          <cell r="D9085" t="str">
            <v>23,18</v>
          </cell>
        </row>
        <row r="9086">
          <cell r="A9086">
            <v>3104</v>
          </cell>
          <cell r="B9086" t="str">
            <v>Jogo de ferragens cromadas p/ porta de vidro temperado, uma folha composta: dobradica superior (101) e inferior (103),trinco (502), fechadura (520),contra fechadura (531),com capuchinho</v>
          </cell>
          <cell r="C9086" t="str">
            <v xml:space="preserve">cj    </v>
          </cell>
          <cell r="D9086" t="str">
            <v>345,71</v>
          </cell>
        </row>
        <row r="9087">
          <cell r="A9087">
            <v>12032</v>
          </cell>
          <cell r="B9087" t="str">
            <v>Jogo de tranqueta e roseta quadrada de sobrepor sem furos, em latao cromado, *50 x 50* mm, para fechadura de porta de banheiro</v>
          </cell>
          <cell r="C9087" t="str">
            <v xml:space="preserve">jg    </v>
          </cell>
          <cell r="D9087" t="str">
            <v>39,18</v>
          </cell>
        </row>
        <row r="9088">
          <cell r="A9088">
            <v>12030</v>
          </cell>
          <cell r="B9088" t="str">
            <v>Jogo de tranqueta e roseta redonda de sobrepor sem furos, em latao cromado, diametro *50* mm, para fechadura de porta de banheiro</v>
          </cell>
          <cell r="C9088" t="str">
            <v xml:space="preserve">jg    </v>
          </cell>
          <cell r="D9088" t="str">
            <v>36,82</v>
          </cell>
        </row>
        <row r="9089">
          <cell r="A9089">
            <v>10908</v>
          </cell>
          <cell r="B9089" t="str">
            <v>Juncao de reducao invertida, pvc soldavel, 100 x 50 mm, serie normal para esgoto predial</v>
          </cell>
          <cell r="C9089" t="str">
            <v xml:space="preserve">un    </v>
          </cell>
          <cell r="D9089" t="str">
            <v>12,34</v>
          </cell>
        </row>
        <row r="9090">
          <cell r="A9090">
            <v>10909</v>
          </cell>
          <cell r="B9090" t="str">
            <v>Juncao de reducao invertida, pvc soldavel, 100 x 75 mm, serie normal para esgoto predial</v>
          </cell>
          <cell r="C9090" t="str">
            <v xml:space="preserve">un    </v>
          </cell>
          <cell r="D9090" t="str">
            <v>19,68</v>
          </cell>
        </row>
        <row r="9091">
          <cell r="A9091">
            <v>3669</v>
          </cell>
          <cell r="B9091" t="str">
            <v>Juncao de reducao invertida, pvc soldavel, 75 x 50 mm, serie normal para esgoto predial</v>
          </cell>
          <cell r="C9091" t="str">
            <v xml:space="preserve">un    </v>
          </cell>
          <cell r="D9091" t="str">
            <v>8,43</v>
          </cell>
        </row>
        <row r="9092">
          <cell r="A9092">
            <v>20138</v>
          </cell>
          <cell r="B9092" t="str">
            <v>Juncao de reducao simples, com bolsa para anel, pvc leve,  150 x 100 mm, para esgoto predial</v>
          </cell>
          <cell r="C9092" t="str">
            <v xml:space="preserve">un    </v>
          </cell>
          <cell r="D9092" t="str">
            <v>41,91</v>
          </cell>
        </row>
        <row r="9093">
          <cell r="A9093">
            <v>20139</v>
          </cell>
          <cell r="B9093" t="str">
            <v>Juncao dupla, pvc serie r, dn 100 x 100 x 100 mm, para esgoto predial</v>
          </cell>
          <cell r="C9093" t="str">
            <v xml:space="preserve">un    </v>
          </cell>
          <cell r="D9093" t="str">
            <v>70,41</v>
          </cell>
        </row>
        <row r="9094">
          <cell r="A9094">
            <v>3668</v>
          </cell>
          <cell r="B9094" t="str">
            <v>Juncao dupla, pvc soldavel, dn 100 x 100 x 100 mm , serie normal para esgoto predial</v>
          </cell>
          <cell r="C9094" t="str">
            <v xml:space="preserve">un    </v>
          </cell>
          <cell r="D9094" t="str">
            <v>27,92</v>
          </cell>
        </row>
        <row r="9095">
          <cell r="A9095">
            <v>3656</v>
          </cell>
          <cell r="B9095" t="str">
            <v>Juncao dupla, pvc soldavel, dn 75 x 75 x 75 mm , serie normal para esgoto predial</v>
          </cell>
          <cell r="C9095" t="str">
            <v xml:space="preserve">un    </v>
          </cell>
          <cell r="D9095" t="str">
            <v>13,83</v>
          </cell>
        </row>
        <row r="9096">
          <cell r="A9096">
            <v>10911</v>
          </cell>
          <cell r="B9096" t="str">
            <v>Juncao invertida, pvc soldavel, 75 x 75 mm, serie normal para esgoto predial</v>
          </cell>
          <cell r="C9096" t="str">
            <v xml:space="preserve">un    </v>
          </cell>
          <cell r="D9096" t="str">
            <v>15,35</v>
          </cell>
        </row>
        <row r="9097">
          <cell r="A9097">
            <v>3654</v>
          </cell>
          <cell r="B9097" t="str">
            <v>Juncao pvc  roscavel, 45 graus, 1/2", para agua fria predial</v>
          </cell>
          <cell r="C9097" t="str">
            <v xml:space="preserve">un    </v>
          </cell>
          <cell r="D9097" t="str">
            <v>3,09</v>
          </cell>
        </row>
        <row r="9098">
          <cell r="A9098">
            <v>3664</v>
          </cell>
          <cell r="B9098" t="str">
            <v>Juncao pvc  roscavel, 45 graus, 3/4", para agua fria predial</v>
          </cell>
          <cell r="C9098" t="str">
            <v xml:space="preserve">un    </v>
          </cell>
          <cell r="D9098" t="str">
            <v>3,84</v>
          </cell>
        </row>
        <row r="9099">
          <cell r="A9099">
            <v>3657</v>
          </cell>
          <cell r="B9099" t="str">
            <v>Juncao pvc, 45 graus, roscavel, 1 1/4", agua fria predial</v>
          </cell>
          <cell r="C9099" t="str">
            <v xml:space="preserve">un    </v>
          </cell>
          <cell r="D9099" t="str">
            <v>4,14</v>
          </cell>
        </row>
        <row r="9100">
          <cell r="A9100">
            <v>12625</v>
          </cell>
          <cell r="B9100" t="str">
            <v>Juncao pvc, 60 graus, circular,  diametro entre 80 e 100 mm, para drenagem pluvial predial</v>
          </cell>
          <cell r="C9100" t="str">
            <v xml:space="preserve">un    </v>
          </cell>
          <cell r="D9100" t="str">
            <v>9,47</v>
          </cell>
        </row>
        <row r="9101">
          <cell r="A9101">
            <v>20136</v>
          </cell>
          <cell r="B9101" t="str">
            <v>Juncao simples, pvc leve, 150 mm, para esgoto predial</v>
          </cell>
          <cell r="C9101" t="str">
            <v xml:space="preserve">un    </v>
          </cell>
          <cell r="D9101" t="str">
            <v>94,58</v>
          </cell>
        </row>
        <row r="9102">
          <cell r="A9102">
            <v>20144</v>
          </cell>
          <cell r="B9102" t="str">
            <v>Juncao simples, pvc serie r, dn 100 x 100 mm, para esgoto predial</v>
          </cell>
          <cell r="C9102" t="str">
            <v xml:space="preserve">un    </v>
          </cell>
          <cell r="D9102" t="str">
            <v>41,54</v>
          </cell>
        </row>
        <row r="9103">
          <cell r="A9103">
            <v>20143</v>
          </cell>
          <cell r="B9103" t="str">
            <v>Juncao simples, pvc serie r, dn 100 x 75 mm, para esgoto predial</v>
          </cell>
          <cell r="C9103" t="str">
            <v xml:space="preserve">un    </v>
          </cell>
          <cell r="D9103" t="str">
            <v>38,80</v>
          </cell>
        </row>
        <row r="9104">
          <cell r="A9104">
            <v>20145</v>
          </cell>
          <cell r="B9104" t="str">
            <v>Juncao simples, pvc serie r, dn 150 x 100 mm, para esgoto predial</v>
          </cell>
          <cell r="C9104" t="str">
            <v xml:space="preserve">un    </v>
          </cell>
          <cell r="D9104" t="str">
            <v>110,10</v>
          </cell>
        </row>
        <row r="9105">
          <cell r="A9105">
            <v>20146</v>
          </cell>
          <cell r="B9105" t="str">
            <v>Juncao simples, pvc serie r, dn 150 x 150 mm, para esgoto predial</v>
          </cell>
          <cell r="C9105" t="str">
            <v xml:space="preserve">un    </v>
          </cell>
          <cell r="D9105" t="str">
            <v>124,16</v>
          </cell>
        </row>
        <row r="9106">
          <cell r="A9106">
            <v>20140</v>
          </cell>
          <cell r="B9106" t="str">
            <v>Juncao simples, pvc serie r, dn 40 x 40 mm, para esgoto predial</v>
          </cell>
          <cell r="C9106" t="str">
            <v xml:space="preserve">un    </v>
          </cell>
          <cell r="D9106" t="str">
            <v>4,94</v>
          </cell>
        </row>
        <row r="9107">
          <cell r="A9107">
            <v>20141</v>
          </cell>
          <cell r="B9107" t="str">
            <v>Juncao simples, pvc serie r, dn 50 x 50 mm, para esgoto predial</v>
          </cell>
          <cell r="C9107" t="str">
            <v xml:space="preserve">un    </v>
          </cell>
          <cell r="D9107" t="str">
            <v>8,68</v>
          </cell>
        </row>
        <row r="9108">
          <cell r="A9108">
            <v>20142</v>
          </cell>
          <cell r="B9108" t="str">
            <v>Juncao simples, pvc serie r, dn 75 x 75 mm, para esgoto predial</v>
          </cell>
          <cell r="C9108" t="str">
            <v xml:space="preserve">un    </v>
          </cell>
          <cell r="D9108" t="str">
            <v>26,55</v>
          </cell>
        </row>
        <row r="9109">
          <cell r="A9109">
            <v>3659</v>
          </cell>
          <cell r="B9109" t="str">
            <v>Juncao simples, pvc, dn 100 x 50 mm, serie normal para esgoto predial</v>
          </cell>
          <cell r="C9109" t="str">
            <v xml:space="preserve">un    </v>
          </cell>
          <cell r="D9109" t="str">
            <v>11,51</v>
          </cell>
        </row>
        <row r="9110">
          <cell r="A9110">
            <v>3660</v>
          </cell>
          <cell r="B9110" t="str">
            <v>Juncao simples, pvc, dn 100 x 75 mm, serie normal para esgoto predial</v>
          </cell>
          <cell r="C9110" t="str">
            <v xml:space="preserve">un    </v>
          </cell>
          <cell r="D9110" t="str">
            <v>16,60</v>
          </cell>
        </row>
        <row r="9111">
          <cell r="A9111">
            <v>3662</v>
          </cell>
          <cell r="B9111" t="str">
            <v>Juncao simples, pvc, dn 50 x 50 mm, serie normal para esgoto predial</v>
          </cell>
          <cell r="C9111" t="str">
            <v xml:space="preserve">un    </v>
          </cell>
          <cell r="D9111" t="str">
            <v>6,27</v>
          </cell>
        </row>
        <row r="9112">
          <cell r="A9112">
            <v>3661</v>
          </cell>
          <cell r="B9112" t="str">
            <v>Juncao simples, pvc, dn 75 x 50 mm, serie normal para esgoto predial</v>
          </cell>
          <cell r="C9112" t="str">
            <v xml:space="preserve">un    </v>
          </cell>
          <cell r="D9112" t="str">
            <v>9,22</v>
          </cell>
        </row>
        <row r="9113">
          <cell r="A9113">
            <v>3658</v>
          </cell>
          <cell r="B9113" t="str">
            <v>Juncao simples, pvc, dn 75 x 75 mm, serie normal para esgoto predial</v>
          </cell>
          <cell r="C9113" t="str">
            <v xml:space="preserve">un    </v>
          </cell>
          <cell r="D9113" t="str">
            <v>11,74</v>
          </cell>
        </row>
        <row r="9114">
          <cell r="A9114">
            <v>3670</v>
          </cell>
          <cell r="B9114" t="str">
            <v>Juncao simples, pvc, 45 graus, dn 100 x 100 mm, serie normal para esgoto predial</v>
          </cell>
          <cell r="C9114" t="str">
            <v xml:space="preserve">un    </v>
          </cell>
          <cell r="D9114" t="str">
            <v>15,32</v>
          </cell>
        </row>
        <row r="9115">
          <cell r="A9115">
            <v>3666</v>
          </cell>
          <cell r="B9115" t="str">
            <v>Juncao simples, pvc, 45 graus, dn 40 x 40 mm, serie normal para esgoto predial</v>
          </cell>
          <cell r="C9115" t="str">
            <v xml:space="preserve">un    </v>
          </cell>
          <cell r="D9115" t="str">
            <v>2,59</v>
          </cell>
        </row>
        <row r="9116">
          <cell r="A9116">
            <v>14157</v>
          </cell>
          <cell r="B9116" t="str">
            <v>Juncao 2 garras para fita perfurada</v>
          </cell>
          <cell r="C9116" t="str">
            <v xml:space="preserve">un    </v>
          </cell>
          <cell r="D9116" t="str">
            <v>0,65</v>
          </cell>
        </row>
        <row r="9117">
          <cell r="A9117">
            <v>3653</v>
          </cell>
          <cell r="B9117" t="str">
            <v>Juncao, pvc, 45 graus, je, bbb, dn 100 mm, para rede coletora de esgoto (nbr 10569)</v>
          </cell>
          <cell r="C9117" t="str">
            <v xml:space="preserve">un    </v>
          </cell>
          <cell r="D9117" t="str">
            <v>61,43</v>
          </cell>
        </row>
        <row r="9118">
          <cell r="A9118">
            <v>3649</v>
          </cell>
          <cell r="B9118" t="str">
            <v>Juncao, pvc, 45 graus, je, bbb, dn 150 mm, para rede coletora de esgoto (nbr 10569)</v>
          </cell>
          <cell r="C9118" t="str">
            <v xml:space="preserve">un    </v>
          </cell>
          <cell r="D9118" t="str">
            <v>127,25</v>
          </cell>
        </row>
        <row r="9119">
          <cell r="A9119">
            <v>42696</v>
          </cell>
          <cell r="B9119" t="str">
            <v>Juncao, pvc, 45 graus, je, bbb, dn 150 mm, para tubo corrugado e/ou liso, rede coletora de esgoto (nbr 10569)</v>
          </cell>
          <cell r="C9119" t="str">
            <v xml:space="preserve">un    </v>
          </cell>
          <cell r="D9119" t="str">
            <v>356,03</v>
          </cell>
        </row>
        <row r="9120">
          <cell r="A9120">
            <v>42697</v>
          </cell>
          <cell r="B9120" t="str">
            <v>Juncao, pvc, 45 graus, je, bbb, dn 200 mm, para tubo corrugado e/ou liso, rede coletora de esgoto (nbr 10569)</v>
          </cell>
          <cell r="C9120" t="str">
            <v xml:space="preserve">un    </v>
          </cell>
          <cell r="D9120" t="str">
            <v>536,20</v>
          </cell>
        </row>
        <row r="9121">
          <cell r="A9121">
            <v>42698</v>
          </cell>
          <cell r="B9121" t="str">
            <v>Juncao, pvc, 45 graus, je, bbb, dn 250 mm, para tubo corrugado e/ou liso, rede coletora de esgoto (nbr 10569)</v>
          </cell>
          <cell r="C9121" t="str">
            <v xml:space="preserve">un    </v>
          </cell>
          <cell r="D9121" t="str">
            <v>746,91</v>
          </cell>
        </row>
        <row r="9122">
          <cell r="A9122">
            <v>39875</v>
          </cell>
          <cell r="B9122" t="str">
            <v>Junta de expansao bronze/latao (ref 900), ponta x ponta, 35 mm</v>
          </cell>
          <cell r="C9122" t="str">
            <v xml:space="preserve">un    </v>
          </cell>
          <cell r="D9122" t="str">
            <v>359,02</v>
          </cell>
        </row>
        <row r="9123">
          <cell r="A9123">
            <v>39876</v>
          </cell>
          <cell r="B9123" t="str">
            <v>Junta de expansao bronze/latao (ref 900), ponta x ponta, 42 mm</v>
          </cell>
          <cell r="C9123" t="str">
            <v xml:space="preserve">un    </v>
          </cell>
          <cell r="D9123" t="str">
            <v>449,50</v>
          </cell>
        </row>
        <row r="9124">
          <cell r="A9124">
            <v>39877</v>
          </cell>
          <cell r="B9124" t="str">
            <v>Junta de expansao bronze/latao (ref 900), ponta x ponta, 54 mm</v>
          </cell>
          <cell r="C9124" t="str">
            <v xml:space="preserve">un    </v>
          </cell>
          <cell r="D9124" t="str">
            <v>623,44</v>
          </cell>
        </row>
        <row r="9125">
          <cell r="A9125">
            <v>39878</v>
          </cell>
          <cell r="B9125" t="str">
            <v>Junta de expansao bronze/latao (ref 900), ponta x ponta, 66 mm</v>
          </cell>
          <cell r="C9125" t="str">
            <v xml:space="preserve">un    </v>
          </cell>
          <cell r="D9125" t="str">
            <v>823,46</v>
          </cell>
        </row>
        <row r="9126">
          <cell r="A9126">
            <v>39872</v>
          </cell>
          <cell r="B9126" t="str">
            <v>Junta de expansao de cobre (ref 900), ponta x ponta, 15 mm</v>
          </cell>
          <cell r="C9126" t="str">
            <v xml:space="preserve">un    </v>
          </cell>
          <cell r="D9126" t="str">
            <v>246,21</v>
          </cell>
        </row>
        <row r="9127">
          <cell r="A9127">
            <v>39873</v>
          </cell>
          <cell r="B9127" t="str">
            <v>Junta de expansao de cobre (ref 900), ponta x ponta, 22 mm</v>
          </cell>
          <cell r="C9127" t="str">
            <v xml:space="preserve">un    </v>
          </cell>
          <cell r="D9127" t="str">
            <v>285,59</v>
          </cell>
        </row>
        <row r="9128">
          <cell r="A9128">
            <v>39874</v>
          </cell>
          <cell r="B9128" t="str">
            <v>Junta de expansao de cobre (ref 900), ponta x ponta, 28 mm</v>
          </cell>
          <cell r="C9128" t="str">
            <v xml:space="preserve">un    </v>
          </cell>
          <cell r="D9128" t="str">
            <v>313,68</v>
          </cell>
        </row>
        <row r="9129">
          <cell r="A9129">
            <v>3674</v>
          </cell>
          <cell r="B9129" t="str">
            <v>Junta dilatacao elastica para concreto (fugenband) o-12, ate 5 mca</v>
          </cell>
          <cell r="C9129" t="str">
            <v xml:space="preserve">m     </v>
          </cell>
          <cell r="D9129" t="str">
            <v>60,39</v>
          </cell>
        </row>
        <row r="9130">
          <cell r="A9130">
            <v>3681</v>
          </cell>
          <cell r="B9130" t="str">
            <v>Junta dilatacao elastica para concreto (fugenband) o-22, ate 30 mca</v>
          </cell>
          <cell r="C9130" t="str">
            <v xml:space="preserve">m     </v>
          </cell>
          <cell r="D9130" t="str">
            <v>89,85</v>
          </cell>
        </row>
        <row r="9131">
          <cell r="A9131">
            <v>3676</v>
          </cell>
          <cell r="B9131" t="str">
            <v>Junta dilatacao elastica para concreto (fugenband) o-35/10, ate 100 mca</v>
          </cell>
          <cell r="C9131" t="str">
            <v xml:space="preserve">m     </v>
          </cell>
          <cell r="D9131" t="str">
            <v>338,14</v>
          </cell>
        </row>
        <row r="9132">
          <cell r="A9132">
            <v>3679</v>
          </cell>
          <cell r="B9132" t="str">
            <v>Junta dilatacao elastica para concreto (fugenband) o-35/6, ate 100 mca</v>
          </cell>
          <cell r="C9132" t="str">
            <v xml:space="preserve">m     </v>
          </cell>
          <cell r="D9132" t="str">
            <v>279,75</v>
          </cell>
        </row>
        <row r="9133">
          <cell r="A9133">
            <v>3672</v>
          </cell>
          <cell r="B9133" t="str">
            <v>Junta plastica de dilatacao para pisos, cor cinza, 10 x 4,5 mm (altura x espessura)</v>
          </cell>
          <cell r="C9133" t="str">
            <v xml:space="preserve">m     </v>
          </cell>
          <cell r="D9133" t="str">
            <v>0,95</v>
          </cell>
        </row>
        <row r="9134">
          <cell r="A9134">
            <v>3671</v>
          </cell>
          <cell r="B9134" t="str">
            <v>Junta plastica de dilatacao para pisos, cor cinza, 17 x 3 mm (altura x espessura)</v>
          </cell>
          <cell r="C9134" t="str">
            <v xml:space="preserve">m     </v>
          </cell>
          <cell r="D9134" t="str">
            <v>0,90</v>
          </cell>
        </row>
        <row r="9135">
          <cell r="A9135">
            <v>3673</v>
          </cell>
          <cell r="B9135" t="str">
            <v>Junta plastica de dilatacao para pisos, cor cinza, 27 x 3 mm (altura x espessura)</v>
          </cell>
          <cell r="C9135" t="str">
            <v xml:space="preserve">m     </v>
          </cell>
          <cell r="D9135" t="str">
            <v>1,41</v>
          </cell>
        </row>
        <row r="9136">
          <cell r="A9136">
            <v>38394</v>
          </cell>
          <cell r="B9136" t="str">
            <v>Kit acessorios para compressor de ar, 5 pecas (pistolas pintura, limpeza e pulverizacao, calibrador e mangueira)</v>
          </cell>
          <cell r="C9136" t="str">
            <v xml:space="preserve">un    </v>
          </cell>
          <cell r="D9136" t="str">
            <v>218,42</v>
          </cell>
        </row>
        <row r="9137">
          <cell r="A9137">
            <v>3729</v>
          </cell>
          <cell r="B9137" t="str">
            <v>Kit cavalete, pvc, com registro, para hidrometro, bitolas 1/2" ou 3/4" - completo</v>
          </cell>
          <cell r="C9137" t="str">
            <v xml:space="preserve">un    </v>
          </cell>
          <cell r="D9137" t="str">
            <v>43,59</v>
          </cell>
        </row>
        <row r="9138">
          <cell r="A9138">
            <v>39357</v>
          </cell>
          <cell r="B913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138" t="str">
            <v xml:space="preserve">un    </v>
          </cell>
          <cell r="D9138" t="str">
            <v>74,58</v>
          </cell>
        </row>
        <row r="9139">
          <cell r="A9139">
            <v>39358</v>
          </cell>
          <cell r="B913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139" t="str">
            <v xml:space="preserve">un    </v>
          </cell>
          <cell r="D9139" t="str">
            <v>81,78</v>
          </cell>
        </row>
        <row r="9140">
          <cell r="A9140">
            <v>39356</v>
          </cell>
          <cell r="B914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140" t="str">
            <v xml:space="preserve">un    </v>
          </cell>
          <cell r="D9140" t="str">
            <v>139,52</v>
          </cell>
        </row>
        <row r="9141">
          <cell r="A9141">
            <v>39355</v>
          </cell>
          <cell r="B914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141" t="str">
            <v xml:space="preserve">un    </v>
          </cell>
          <cell r="D9141" t="str">
            <v>120,06</v>
          </cell>
        </row>
        <row r="9142">
          <cell r="A9142">
            <v>39353</v>
          </cell>
          <cell r="B914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142" t="str">
            <v xml:space="preserve">un    </v>
          </cell>
          <cell r="D9142" t="str">
            <v>164,64</v>
          </cell>
        </row>
        <row r="9143">
          <cell r="A9143">
            <v>39354</v>
          </cell>
          <cell r="B914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143" t="str">
            <v xml:space="preserve">un    </v>
          </cell>
          <cell r="D9143" t="str">
            <v>164,09</v>
          </cell>
        </row>
        <row r="9144">
          <cell r="A9144">
            <v>39398</v>
          </cell>
          <cell r="B9144" t="str">
            <v>Kit de acessorios para banheiro em metal cromado, 5 pecas</v>
          </cell>
          <cell r="C9144" t="str">
            <v xml:space="preserve">un    </v>
          </cell>
          <cell r="D9144" t="str">
            <v>115,60</v>
          </cell>
        </row>
        <row r="9145">
          <cell r="A9145">
            <v>13343</v>
          </cell>
          <cell r="B9145" t="str">
            <v>Kit de materiais para bracadeira para fixacao em poste circular, contem tres fixadores e um rolo de fita de 3 m em aco carbono</v>
          </cell>
          <cell r="C9145" t="str">
            <v xml:space="preserve">un    </v>
          </cell>
          <cell r="D9145" t="str">
            <v>17,51</v>
          </cell>
        </row>
        <row r="9146">
          <cell r="A9146">
            <v>12118</v>
          </cell>
          <cell r="B9146" t="str">
            <v>Kit de protecao arstop para ar condicionado, tomada padrao 2p+t 20 a, com disjuntor unipolar din 20a</v>
          </cell>
          <cell r="C9146" t="str">
            <v xml:space="preserve">un    </v>
          </cell>
          <cell r="D9146" t="str">
            <v>18,29</v>
          </cell>
        </row>
        <row r="9147">
          <cell r="A9147">
            <v>39482</v>
          </cell>
          <cell r="B9147" t="str">
            <v>Kit porta pronta de madeira, folha leve (nbr 15930) de 60 x 210 cm, e = *35* mm, com marco em aco, nucleo colmeia, capa lisa em hdf, acabamento melaminico branco (inclui marco, alizares, dobradicas e fechadura)</v>
          </cell>
          <cell r="C9147" t="str">
            <v xml:space="preserve">un    </v>
          </cell>
          <cell r="D9147" t="str">
            <v>284,38</v>
          </cell>
        </row>
        <row r="9148">
          <cell r="A9148">
            <v>39486</v>
          </cell>
          <cell r="B9148" t="str">
            <v>Kit porta pronta de madeira, folha leve (nbr 15930) de 60 x 210 cm, e = 35 mm, nucleo colmeia, estrutura usinada para fechadura, capa lisa em hdf, acabamento em primer para pintura (inclui marco, alizares e dobradicas)</v>
          </cell>
          <cell r="C9148" t="str">
            <v xml:space="preserve">un    </v>
          </cell>
          <cell r="D9148" t="str">
            <v>250,55</v>
          </cell>
        </row>
        <row r="9149">
          <cell r="A9149">
            <v>39483</v>
          </cell>
          <cell r="B9149" t="str">
            <v>Kit porta pronta de madeira, folha leve (nbr 15930) de 70 x 210 cm, e = *35* mm, com marco em aco, nucleo colmeia, capa lisa em hdf, acabamento melaminico branco (inclui marco, alizares, dobradicas e fechadura)</v>
          </cell>
          <cell r="C9149" t="str">
            <v xml:space="preserve">un    </v>
          </cell>
          <cell r="D9149" t="str">
            <v>271,23</v>
          </cell>
        </row>
        <row r="9150">
          <cell r="A9150">
            <v>39487</v>
          </cell>
          <cell r="B9150" t="str">
            <v>Kit porta pronta de madeira, folha leve (nbr 15930) de 70 x 210 cm, e = 35 mm, nucleo colmeia, estrutura usinada para fechadura, capa lisa em hdf, acabamento em primer para pintura (inclui marco, alizares e dobradicas)</v>
          </cell>
          <cell r="C9150" t="str">
            <v xml:space="preserve">un    </v>
          </cell>
          <cell r="D9150" t="str">
            <v>253,14</v>
          </cell>
        </row>
        <row r="9151">
          <cell r="A9151">
            <v>39484</v>
          </cell>
          <cell r="B9151" t="str">
            <v>Kit porta pronta de madeira, folha leve (nbr 15930) de 80 x 210 cm, e = *35* mm, com marco em aco, nucleo colmeia, capa lisa em hdf, acabamento melaminico branco (inclui marco, alizares, dobradicas e fechadura)</v>
          </cell>
          <cell r="C9151" t="str">
            <v xml:space="preserve">un    </v>
          </cell>
          <cell r="D9151" t="str">
            <v>273,82</v>
          </cell>
        </row>
        <row r="9152">
          <cell r="A9152">
            <v>39488</v>
          </cell>
          <cell r="B9152" t="str">
            <v>Kit porta pronta de madeira, folha leve (nbr 15930) de 80 x 210 cm, e = 35 mm, nucleo colmeia, estrutura usinada para fechadura, capa lisa em hdf, acabamento em primer para pintura (inclui marco, alizares e dobradicas)</v>
          </cell>
          <cell r="C9152" t="str">
            <v xml:space="preserve">un    </v>
          </cell>
          <cell r="D9152" t="str">
            <v>255,72</v>
          </cell>
        </row>
        <row r="9153">
          <cell r="A9153">
            <v>39485</v>
          </cell>
          <cell r="B9153" t="str">
            <v>Kit porta pronta de madeira, folha leve (nbr 15930) de 90 x 210 cm, e = *35* mm, com marco em aco, nucleo colmeia, capa lisa em hdf, acabamento melaminico branco (inclui marco, alizares, dobradicas e fechadura)</v>
          </cell>
          <cell r="C9153" t="str">
            <v xml:space="preserve">un    </v>
          </cell>
          <cell r="D9153" t="str">
            <v>286,76</v>
          </cell>
        </row>
        <row r="9154">
          <cell r="A9154">
            <v>39489</v>
          </cell>
          <cell r="B9154" t="str">
            <v>Kit porta pronta de madeira, folha leve (nbr 15930) de 90 x 210 cm, e = 35 mm, nucleo colmeia, estrutura usinada para fechadura, capa lisa em hdf, acabamento em primer para pintura (inclui marco, alizares e dobradicas)</v>
          </cell>
          <cell r="C9154" t="str">
            <v xml:space="preserve">un    </v>
          </cell>
          <cell r="D9154" t="str">
            <v>268,66</v>
          </cell>
        </row>
        <row r="9155">
          <cell r="A9155">
            <v>39494</v>
          </cell>
          <cell r="B9155" t="str">
            <v>Kit porta pronta de madeira, folha media (nbr 15930) de 60 x 210 cm, e = 35 mm, nucleo sarrafeado, estrutura usinada para fechadura, capa lisa em hdf, acabamento em primer para pintura (inclui marco, alizares e dobradicas)</v>
          </cell>
          <cell r="C9155" t="str">
            <v xml:space="preserve">un    </v>
          </cell>
          <cell r="D9155" t="str">
            <v>274,04</v>
          </cell>
        </row>
        <row r="9156">
          <cell r="A9156">
            <v>39490</v>
          </cell>
          <cell r="B9156" t="str">
            <v>Kit porta pronta de madeira, folha media (nbr 15930) de 60 x 210 cm, e = 35 mm, nucleo sarrafeado, estrutura usinada para fechadura, capa lisa em hdf, acabamento melaminico branco (inclui marco, alizares e dobradicas)</v>
          </cell>
          <cell r="C9156" t="str">
            <v xml:space="preserve">un    </v>
          </cell>
          <cell r="D9156" t="str">
            <v>310,65</v>
          </cell>
        </row>
        <row r="9157">
          <cell r="A9157">
            <v>39495</v>
          </cell>
          <cell r="B9157" t="str">
            <v>Kit porta pronta de madeira, folha media (nbr 15930) de 70 x 210 cm, e = 35 mm, nucleo sarrafeado, estrutura usinada para fechadura, capa lisa em hdf, acabamento em primer para pintura (inclui marco, alizares e dobradicas)</v>
          </cell>
          <cell r="C9157" t="str">
            <v xml:space="preserve">un    </v>
          </cell>
          <cell r="D9157" t="str">
            <v>284,38</v>
          </cell>
        </row>
        <row r="9158">
          <cell r="A9158">
            <v>39491</v>
          </cell>
          <cell r="B9158" t="str">
            <v>Kit porta pronta de madeira, folha media (nbr 15930) de 70 x 210 cm, e = 35 mm, nucleo sarrafeado, estrutura usinada para fechadura, capa lisa em hdf, acabamento melaminico branco (inclui marco, alizares e dobradicas)</v>
          </cell>
          <cell r="C9158" t="str">
            <v xml:space="preserve">un    </v>
          </cell>
          <cell r="D9158" t="str">
            <v>320,58</v>
          </cell>
        </row>
        <row r="9159">
          <cell r="A9159">
            <v>39496</v>
          </cell>
          <cell r="B9159" t="str">
            <v>Kit porta pronta de madeira, folha media (nbr 15930) de 80 x 210 cm, e = 35 mm, nucleo sarrafeado, estrutura usinada para fechadura, capa lisa em hdf, acabamento em primer para pintura (inclui marco, alizares e dobradicas)</v>
          </cell>
          <cell r="C9159" t="str">
            <v xml:space="preserve">un    </v>
          </cell>
          <cell r="D9159" t="str">
            <v>294,62</v>
          </cell>
        </row>
        <row r="9160">
          <cell r="A9160">
            <v>39492</v>
          </cell>
          <cell r="B9160" t="str">
            <v>Kit porta pronta de madeira, folha media (nbr 15930) de 80 x 210 cm, e = 35 mm, nucleo sarrafeado, estrutura usinada para fechadura, capa lisa em hdf, acabamento melaminico branco (inclui marco, alizares e dobradicas)</v>
          </cell>
          <cell r="C9160" t="str">
            <v xml:space="preserve">un    </v>
          </cell>
          <cell r="D9160" t="str">
            <v>322,54</v>
          </cell>
        </row>
        <row r="9161">
          <cell r="A9161">
            <v>39497</v>
          </cell>
          <cell r="B9161" t="str">
            <v>Kit porta pronta de madeira, folha media (nbr 15930) de 90 x 210 cm, e = 35 mm, nucleo sarrafeado, estrutura usinada para fechadura, capa lisa em hdf, acabamento em primer para pintura (inclui marco, alizares e dobradicas)</v>
          </cell>
          <cell r="C9161" t="str">
            <v xml:space="preserve">un    </v>
          </cell>
          <cell r="D9161" t="str">
            <v>304,96</v>
          </cell>
        </row>
        <row r="9162">
          <cell r="A9162">
            <v>39493</v>
          </cell>
          <cell r="B9162" t="str">
            <v>Kit porta pronta de madeira, folha media (nbr 15930) de 90 x 210 cm, e = 35 mm, nucleo sarrafeado, estrutura usinada para fechadura, capa lisa em hdf, acabamento melaminico branco (inclui marco, alizares e dobradicas)</v>
          </cell>
          <cell r="C9162" t="str">
            <v xml:space="preserve">un    </v>
          </cell>
          <cell r="D9162" t="str">
            <v>341,26</v>
          </cell>
        </row>
        <row r="9163">
          <cell r="A9163">
            <v>39500</v>
          </cell>
          <cell r="B9163" t="str">
            <v>Kit porta pronta de madeira, folha pesada (nbr 15930) de 80 x 210 cm, e = 35 mm, nucleo solido, capa lisa em hdf, acabamento melaminico branco (inclui marco, alizares, dobradicas e fechadura externa)</v>
          </cell>
          <cell r="C9163" t="str">
            <v xml:space="preserve">un    </v>
          </cell>
          <cell r="D9163" t="str">
            <v>342,38</v>
          </cell>
        </row>
        <row r="9164">
          <cell r="A9164">
            <v>39498</v>
          </cell>
          <cell r="B9164" t="str">
            <v>Kit porta pronta de madeira, folha pesada (nbr 15930) de 80 x 210 cm, e = 35 mm, nucleo solido, estrutura usinada para fechadura, capa lisa em hdf, acabamento em laminado natural com verniz (inclui marco, alizares e dobradicas)</v>
          </cell>
          <cell r="C9164" t="str">
            <v xml:space="preserve">un    </v>
          </cell>
          <cell r="D9164" t="str">
            <v>380,71</v>
          </cell>
        </row>
        <row r="9165">
          <cell r="A9165">
            <v>39501</v>
          </cell>
          <cell r="B9165" t="str">
            <v>Kit porta pronta de madeira, folha pesada (nbr 15930) de 90 x 210 cm, e = 35 mm, nucleo solido, capa lisa em hdf, acabamento melaminico branco (inclui marco, alizares, dobradicas e fechadura externa)</v>
          </cell>
          <cell r="C9165" t="str">
            <v xml:space="preserve">un    </v>
          </cell>
          <cell r="D9165" t="str">
            <v>351,29</v>
          </cell>
        </row>
        <row r="9166">
          <cell r="A9166">
            <v>39499</v>
          </cell>
          <cell r="B9166" t="str">
            <v>Kit porta pronta de madeira, folha pesada (nbr 15930) de 90 x 210 cm, e = 35 mm, nucleo solido, estrutura usinada para fechadura, capa lisa em hdf, acabamento em laminado natural com verniz (inclui marco, alizares e dobradicas)</v>
          </cell>
          <cell r="C9166" t="str">
            <v xml:space="preserve">un    </v>
          </cell>
          <cell r="D9166" t="str">
            <v>413,01</v>
          </cell>
        </row>
        <row r="9167">
          <cell r="A9167">
            <v>3733</v>
          </cell>
          <cell r="B9167" t="str">
            <v>Ladrilho hidraulico, *20 x 20* cm, e= 2 cm, padrao copacabana, 2 cores (preto e branco)</v>
          </cell>
          <cell r="C9167" t="str">
            <v xml:space="preserve">m²    </v>
          </cell>
          <cell r="D9167" t="str">
            <v>50,36</v>
          </cell>
        </row>
        <row r="9168">
          <cell r="A9168">
            <v>3731</v>
          </cell>
          <cell r="B9168" t="str">
            <v>Ladrilho hidraulico, *20 x 20* cm, e= 2 cm, dados, cor natural</v>
          </cell>
          <cell r="C9168" t="str">
            <v xml:space="preserve">m²    </v>
          </cell>
          <cell r="D9168" t="str">
            <v>46,75</v>
          </cell>
        </row>
        <row r="9169">
          <cell r="A9169">
            <v>38137</v>
          </cell>
          <cell r="B9169" t="str">
            <v>Ladrilho hidraulico, *20 x 20* cm, e= 2 cm, rampa, natural</v>
          </cell>
          <cell r="C9169" t="str">
            <v xml:space="preserve">m²    </v>
          </cell>
          <cell r="D9169" t="str">
            <v>47,02</v>
          </cell>
        </row>
        <row r="9170">
          <cell r="A9170">
            <v>38135</v>
          </cell>
          <cell r="B9170" t="str">
            <v>Ladrilho hidraulico, *20 x 20* cm, e= 2 cm, tatil alerta ou direcional, amarelo</v>
          </cell>
          <cell r="C9170" t="str">
            <v xml:space="preserve">m²    </v>
          </cell>
          <cell r="D9170" t="str">
            <v>59,61</v>
          </cell>
        </row>
        <row r="9171">
          <cell r="A9171">
            <v>38138</v>
          </cell>
          <cell r="B9171" t="str">
            <v>Ladrilho hidraulico, *30 x 30* cm, e= 2 cm, milano, natural</v>
          </cell>
          <cell r="C9171" t="str">
            <v xml:space="preserve">m²    </v>
          </cell>
          <cell r="D9171" t="str">
            <v>46,18</v>
          </cell>
        </row>
        <row r="9172">
          <cell r="A9172">
            <v>3736</v>
          </cell>
          <cell r="B9172" t="str">
            <v>Laje pre-moldada convencional (lajotas + vigotas) para forro, unidirecional, sobrecarga de 100 kg/m2, vao ate 4,00 m (sem colocacao)</v>
          </cell>
          <cell r="C9172" t="str">
            <v xml:space="preserve">m²    </v>
          </cell>
          <cell r="D9172" t="str">
            <v>25,25</v>
          </cell>
        </row>
        <row r="9173">
          <cell r="A9173">
            <v>3741</v>
          </cell>
          <cell r="B9173" t="str">
            <v>Laje pre-moldada convencional (lajotas + vigotas) para forro, unidirecional, sobrecarga de 100 kg/m2, vao ate 4,50 m (sem colocacao)</v>
          </cell>
          <cell r="C9173" t="str">
            <v xml:space="preserve">m²    </v>
          </cell>
          <cell r="D9173" t="str">
            <v>26,32</v>
          </cell>
        </row>
        <row r="9174">
          <cell r="A9174">
            <v>3745</v>
          </cell>
          <cell r="B9174" t="str">
            <v>Laje pre-moldada convencional (lajotas + vigotas) para forro, unidirecional, sobrecarga 100 kg/m2, vao ate 5,00 m (sem colocacao)</v>
          </cell>
          <cell r="C9174" t="str">
            <v xml:space="preserve">m²    </v>
          </cell>
          <cell r="D9174" t="str">
            <v>28,38</v>
          </cell>
        </row>
        <row r="9175">
          <cell r="A9175">
            <v>3743</v>
          </cell>
          <cell r="B9175" t="str">
            <v>Laje pre-moldada convencional (lajotas + vigotas) para piso, unidirecional, sobrecarga de 200 kg/m2, vao ate 3,50 m (sem colocacao)</v>
          </cell>
          <cell r="C9175" t="str">
            <v xml:space="preserve">m²    </v>
          </cell>
          <cell r="D9175" t="str">
            <v>26,22</v>
          </cell>
        </row>
        <row r="9176">
          <cell r="A9176">
            <v>3744</v>
          </cell>
          <cell r="B9176" t="str">
            <v>Laje pre-moldada convencional (lajotas + vigotas) para piso, unidirecional, sobrecarga de 200 kg/m2, vao ate 4,50 m (sem colocacao)</v>
          </cell>
          <cell r="C9176" t="str">
            <v xml:space="preserve">m²    </v>
          </cell>
          <cell r="D9176" t="str">
            <v>28,87</v>
          </cell>
        </row>
        <row r="9177">
          <cell r="A9177">
            <v>3739</v>
          </cell>
          <cell r="B9177" t="str">
            <v>Laje pre-moldada convencional (lajotas + vigotas) para piso, unidirecional, sobrecarga de 200 kg/m2, vao ate 5,00 m (sem colocacao)</v>
          </cell>
          <cell r="C9177" t="str">
            <v xml:space="preserve">m²    </v>
          </cell>
          <cell r="D9177" t="str">
            <v>30,33</v>
          </cell>
        </row>
        <row r="9178">
          <cell r="A9178">
            <v>3737</v>
          </cell>
          <cell r="B9178" t="str">
            <v>Laje pre-moldada convencional (lajotas + vigotas) para piso, unidirecional, sobrecarga de 350 kg/m2, vao ate 4,50 m (sem colocacao)</v>
          </cell>
          <cell r="C9178" t="str">
            <v xml:space="preserve">m²    </v>
          </cell>
          <cell r="D9178" t="str">
            <v>31,80</v>
          </cell>
        </row>
        <row r="9179">
          <cell r="A9179">
            <v>3738</v>
          </cell>
          <cell r="B9179" t="str">
            <v>Laje pre-moldada convencional (lajotas + vigotas) para piso, unidirecional, sobrecarga de 350 kg/m2, vao ate 5,00 m (sem colocacao)</v>
          </cell>
          <cell r="C9179" t="str">
            <v xml:space="preserve">m²    </v>
          </cell>
          <cell r="D9179" t="str">
            <v>36,70</v>
          </cell>
        </row>
        <row r="9180">
          <cell r="A9180">
            <v>3747</v>
          </cell>
          <cell r="B9180" t="str">
            <v>Laje pre-moldada convencional (lajotas + vigotas) para piso, unidirecional, sobrecarga 350 kg/m2 vao ate 3,50 m (sem colocacao)</v>
          </cell>
          <cell r="C9180" t="str">
            <v xml:space="preserve">m²    </v>
          </cell>
          <cell r="D9180" t="str">
            <v>28,87</v>
          </cell>
        </row>
        <row r="9181">
          <cell r="A9181">
            <v>11649</v>
          </cell>
          <cell r="B9181" t="str">
            <v>Laje pre-moldada de transicao excentrica em concreto armado, dn 1200 mm, furo circular dn 600 mm, espessura 12 cm</v>
          </cell>
          <cell r="C9181" t="str">
            <v xml:space="preserve">un    </v>
          </cell>
          <cell r="D9181" t="str">
            <v>209,43</v>
          </cell>
        </row>
        <row r="9182">
          <cell r="A9182">
            <v>11650</v>
          </cell>
          <cell r="B9182" t="str">
            <v>Laje pre-moldada de transicao excentrica em concreto armado, dn 1500 mm, furo circular dn 530 mm, espessura 15 cm</v>
          </cell>
          <cell r="C9182" t="str">
            <v xml:space="preserve">un    </v>
          </cell>
          <cell r="D9182" t="str">
            <v>356,97</v>
          </cell>
        </row>
        <row r="9183">
          <cell r="A9183">
            <v>3742</v>
          </cell>
          <cell r="B9183" t="str">
            <v>Laje pre-moldada trelicada (lajotas + vigotas) para forro, unidirecional, sobrecarga de 100 kg/m2, vao ate 6,00 m (sem colocacao)</v>
          </cell>
          <cell r="C9183" t="str">
            <v xml:space="preserve">m²    </v>
          </cell>
          <cell r="D9183" t="str">
            <v>38,07</v>
          </cell>
        </row>
        <row r="9184">
          <cell r="A9184">
            <v>3746</v>
          </cell>
          <cell r="B9184" t="str">
            <v>Laje pre-moldada trelicada (lajotas + vigotas) para piso, unidirecional, sobrecarga de 200 kg/m2, vao ate 6,00 m (sem colocacao)</v>
          </cell>
          <cell r="C9184" t="str">
            <v xml:space="preserve">m²    </v>
          </cell>
          <cell r="D9184" t="str">
            <v>44,45</v>
          </cell>
        </row>
        <row r="9185">
          <cell r="A9185">
            <v>13250</v>
          </cell>
          <cell r="B9185" t="str">
            <v>Lajota ceramica 20  x 30 cm para laje pre-moldada</v>
          </cell>
          <cell r="C9185" t="str">
            <v xml:space="preserve">un    </v>
          </cell>
          <cell r="D9185" t="str">
            <v>0,57</v>
          </cell>
        </row>
        <row r="9186">
          <cell r="A9186">
            <v>11641</v>
          </cell>
          <cell r="B9186" t="str">
            <v>Lajota ceramica 20 x 30 cm para laje pre-moldada</v>
          </cell>
          <cell r="C9186" t="str">
            <v xml:space="preserve">m²    </v>
          </cell>
          <cell r="D9186" t="str">
            <v>9,60</v>
          </cell>
        </row>
        <row r="9187">
          <cell r="A9187">
            <v>21106</v>
          </cell>
          <cell r="B9187" t="str">
            <v>Lambris de aluminio *0,6* kg/m</v>
          </cell>
          <cell r="C9187" t="str">
            <v xml:space="preserve">kg    </v>
          </cell>
          <cell r="D9187" t="str">
            <v>41,98</v>
          </cell>
        </row>
        <row r="9188">
          <cell r="A9188">
            <v>3755</v>
          </cell>
          <cell r="B9188" t="str">
            <v>Lampada de luz mista 160 w, base e27 (220 v)</v>
          </cell>
          <cell r="C9188" t="str">
            <v xml:space="preserve">un    </v>
          </cell>
          <cell r="D9188" t="str">
            <v>17,52</v>
          </cell>
        </row>
        <row r="9189">
          <cell r="A9189">
            <v>3750</v>
          </cell>
          <cell r="B9189" t="str">
            <v>Lampada de luz mista 250 w, base e27 (220 v)</v>
          </cell>
          <cell r="C9189" t="str">
            <v xml:space="preserve">un    </v>
          </cell>
          <cell r="D9189" t="str">
            <v>23,56</v>
          </cell>
        </row>
        <row r="9190">
          <cell r="A9190">
            <v>3756</v>
          </cell>
          <cell r="B9190" t="str">
            <v>Lampada de luz mista 500 w, base e40 (220 v)</v>
          </cell>
          <cell r="C9190" t="str">
            <v xml:space="preserve">un    </v>
          </cell>
          <cell r="D9190" t="str">
            <v>44,04</v>
          </cell>
        </row>
        <row r="9191">
          <cell r="A9191">
            <v>39377</v>
          </cell>
          <cell r="B9191" t="str">
            <v>Lampada fluorescente compacta branca 135 w, base e40 (127/220 v)</v>
          </cell>
          <cell r="C9191" t="str">
            <v xml:space="preserve">un    </v>
          </cell>
          <cell r="D9191" t="str">
            <v>130,45</v>
          </cell>
        </row>
        <row r="9192">
          <cell r="A9192">
            <v>38191</v>
          </cell>
          <cell r="B9192" t="str">
            <v>Lampada fluorescente compacta 2u branca 15 w, base e27 (127/220 v)</v>
          </cell>
          <cell r="C9192" t="str">
            <v xml:space="preserve">un    </v>
          </cell>
          <cell r="D9192" t="str">
            <v>9,71</v>
          </cell>
        </row>
        <row r="9193">
          <cell r="A9193">
            <v>39381</v>
          </cell>
          <cell r="B9193" t="str">
            <v>Lampada fluorescente compacta 2u/3u branca 9/10 w, base e27 (127/220 v)</v>
          </cell>
          <cell r="C9193" t="str">
            <v xml:space="preserve">un    </v>
          </cell>
          <cell r="D9193" t="str">
            <v>9,06</v>
          </cell>
        </row>
        <row r="9194">
          <cell r="A9194">
            <v>38780</v>
          </cell>
          <cell r="B9194" t="str">
            <v>Lampada fluorescente compacta 3u branca 20 w, base e27 (127/220 v)</v>
          </cell>
          <cell r="C9194" t="str">
            <v xml:space="preserve">un    </v>
          </cell>
          <cell r="D9194" t="str">
            <v>11,08</v>
          </cell>
        </row>
        <row r="9195">
          <cell r="A9195">
            <v>38781</v>
          </cell>
          <cell r="B9195" t="str">
            <v>Lampada fluorescente espiral branca 45 w, base e27 (127/220 v)</v>
          </cell>
          <cell r="C9195" t="str">
            <v xml:space="preserve">un    </v>
          </cell>
          <cell r="D9195" t="str">
            <v>37,41</v>
          </cell>
        </row>
        <row r="9196">
          <cell r="A9196">
            <v>38192</v>
          </cell>
          <cell r="B9196" t="str">
            <v>Lampada fluorescente espiral branca 65 w, base e27 (127/220 v)</v>
          </cell>
          <cell r="C9196" t="str">
            <v xml:space="preserve">un    </v>
          </cell>
          <cell r="D9196" t="str">
            <v>67,70</v>
          </cell>
        </row>
        <row r="9197">
          <cell r="A9197">
            <v>3753</v>
          </cell>
          <cell r="B9197" t="str">
            <v>Lampada fluorescente tubular t10, de 20 ou 40 w, bivolt</v>
          </cell>
          <cell r="C9197" t="str">
            <v xml:space="preserve">un    </v>
          </cell>
          <cell r="D9197" t="str">
            <v>5,92</v>
          </cell>
        </row>
        <row r="9198">
          <cell r="A9198">
            <v>38782</v>
          </cell>
          <cell r="B9198" t="str">
            <v>Lampada fluorescente tubular t5 de 14 w, bivolt</v>
          </cell>
          <cell r="C9198" t="str">
            <v xml:space="preserve">un    </v>
          </cell>
          <cell r="D9198" t="str">
            <v>7,71</v>
          </cell>
        </row>
        <row r="9199">
          <cell r="A9199">
            <v>38778</v>
          </cell>
          <cell r="B9199" t="str">
            <v>Lampada fluorescente tubular t8 de 16/18 w, bivolt</v>
          </cell>
          <cell r="C9199" t="str">
            <v xml:space="preserve">un    </v>
          </cell>
          <cell r="D9199" t="str">
            <v>5,79</v>
          </cell>
        </row>
        <row r="9200">
          <cell r="A9200">
            <v>38779</v>
          </cell>
          <cell r="B9200" t="str">
            <v>Lampada fluorescente tubular t8 de 32/36 w, bivolt</v>
          </cell>
          <cell r="C9200" t="str">
            <v xml:space="preserve">un    </v>
          </cell>
          <cell r="D9200" t="str">
            <v>6,14</v>
          </cell>
        </row>
        <row r="9201">
          <cell r="A9201">
            <v>39388</v>
          </cell>
          <cell r="B9201" t="str">
            <v>Lampada led tipo dicroica bivolt, luz branca, 5 w (base gu10)</v>
          </cell>
          <cell r="C9201" t="str">
            <v xml:space="preserve">un    </v>
          </cell>
          <cell r="D9201" t="str">
            <v>29,91</v>
          </cell>
        </row>
        <row r="9202">
          <cell r="A9202">
            <v>39387</v>
          </cell>
          <cell r="B9202" t="str">
            <v>Lampada led tubular bivolt 18/20 w, base g13</v>
          </cell>
          <cell r="C9202" t="str">
            <v xml:space="preserve">un    </v>
          </cell>
          <cell r="D9202" t="str">
            <v>50,45</v>
          </cell>
        </row>
        <row r="9203">
          <cell r="A9203">
            <v>39386</v>
          </cell>
          <cell r="B9203" t="str">
            <v>Lampada led tubular bivolt 9/10 w, base g13</v>
          </cell>
          <cell r="C9203" t="str">
            <v xml:space="preserve">un    </v>
          </cell>
          <cell r="D9203" t="str">
            <v>33,36</v>
          </cell>
        </row>
        <row r="9204">
          <cell r="A9204">
            <v>38194</v>
          </cell>
          <cell r="B9204" t="str">
            <v>Lampada led 10 w bivolt branca, formato tradicional (base e27)</v>
          </cell>
          <cell r="C9204" t="str">
            <v xml:space="preserve">un    </v>
          </cell>
          <cell r="D9204" t="str">
            <v>28,44</v>
          </cell>
        </row>
        <row r="9205">
          <cell r="A9205">
            <v>38193</v>
          </cell>
          <cell r="B9205" t="str">
            <v>Lampada led 6 w bivolt branca, formato tradicional (base e27)</v>
          </cell>
          <cell r="C9205" t="str">
            <v xml:space="preserve">un    </v>
          </cell>
          <cell r="D9205" t="str">
            <v>21,04</v>
          </cell>
        </row>
        <row r="9206">
          <cell r="A9206">
            <v>12216</v>
          </cell>
          <cell r="B9206" t="str">
            <v>Lampada vapor de sodio ovoide 150 w (base e40)</v>
          </cell>
          <cell r="C9206" t="str">
            <v xml:space="preserve">un    </v>
          </cell>
          <cell r="D9206" t="str">
            <v>33,86</v>
          </cell>
        </row>
        <row r="9207">
          <cell r="A9207">
            <v>3757</v>
          </cell>
          <cell r="B9207" t="str">
            <v>Lampada vapor de sodio ovoide 250 w (base e40)</v>
          </cell>
          <cell r="C9207" t="str">
            <v xml:space="preserve">un    </v>
          </cell>
          <cell r="D9207" t="str">
            <v>39,15</v>
          </cell>
        </row>
        <row r="9208">
          <cell r="A9208">
            <v>3758</v>
          </cell>
          <cell r="B9208" t="str">
            <v>Lampada vapor de sodio ovoide 400 w (base e40)</v>
          </cell>
          <cell r="C9208" t="str">
            <v xml:space="preserve">un    </v>
          </cell>
          <cell r="D9208" t="str">
            <v>45,65</v>
          </cell>
        </row>
        <row r="9209">
          <cell r="A9209">
            <v>12214</v>
          </cell>
          <cell r="B9209" t="str">
            <v>Lampada vapor mercurio 125 w (base e27)</v>
          </cell>
          <cell r="C9209" t="str">
            <v xml:space="preserve">un    </v>
          </cell>
          <cell r="D9209" t="str">
            <v>15,63</v>
          </cell>
        </row>
        <row r="9210">
          <cell r="A9210">
            <v>3749</v>
          </cell>
          <cell r="B9210" t="str">
            <v>Lampada vapor mercurio 250 w (base e40)</v>
          </cell>
          <cell r="C9210" t="str">
            <v xml:space="preserve">un    </v>
          </cell>
          <cell r="D9210" t="str">
            <v>27,86</v>
          </cell>
        </row>
        <row r="9211">
          <cell r="A9211">
            <v>3751</v>
          </cell>
          <cell r="B9211" t="str">
            <v>Lampada vapor mercurio 400 w (base e40)</v>
          </cell>
          <cell r="C9211" t="str">
            <v xml:space="preserve">un    </v>
          </cell>
          <cell r="D9211" t="str">
            <v>38,02</v>
          </cell>
        </row>
        <row r="9212">
          <cell r="A9212">
            <v>39376</v>
          </cell>
          <cell r="B9212" t="str">
            <v>Lampada vapor metalico ovoide 150 w, base e27/e40</v>
          </cell>
          <cell r="C9212" t="str">
            <v xml:space="preserve">un    </v>
          </cell>
          <cell r="D9212" t="str">
            <v>32,05</v>
          </cell>
        </row>
        <row r="9213">
          <cell r="A9213">
            <v>3752</v>
          </cell>
          <cell r="B9213" t="str">
            <v>Lampada vapor metalico tubular 400 w (base e40)</v>
          </cell>
          <cell r="C9213" t="str">
            <v xml:space="preserve">un    </v>
          </cell>
          <cell r="D9213" t="str">
            <v>62,72</v>
          </cell>
        </row>
        <row r="9214">
          <cell r="A9214">
            <v>746</v>
          </cell>
          <cell r="B9214" t="str">
            <v>Lavadora de alta pressao (lava-jato) para agua fria, pressao de operacao entre 1400 e 1900 lib/pol2, vazao maxima entre  400 e 700 l/h</v>
          </cell>
          <cell r="C9214" t="str">
            <v xml:space="preserve">un    </v>
          </cell>
          <cell r="D9214" t="str">
            <v>1.971,00</v>
          </cell>
        </row>
        <row r="9215">
          <cell r="A9215">
            <v>36521</v>
          </cell>
          <cell r="B9215" t="str">
            <v>Lavatorio de canto louca branca suspenso *40 x 30* cm</v>
          </cell>
          <cell r="C9215" t="str">
            <v xml:space="preserve">un    </v>
          </cell>
          <cell r="D9215" t="str">
            <v>110,03</v>
          </cell>
        </row>
        <row r="9216">
          <cell r="A9216">
            <v>36794</v>
          </cell>
          <cell r="B9216" t="str">
            <v>Lavatorio louca branca com coluna *44 x 35,5* cm</v>
          </cell>
          <cell r="C9216" t="str">
            <v xml:space="preserve">un    </v>
          </cell>
          <cell r="D9216" t="str">
            <v>112,16</v>
          </cell>
        </row>
        <row r="9217">
          <cell r="A9217">
            <v>10426</v>
          </cell>
          <cell r="B9217" t="str">
            <v>Lavatorio louca branca com coluna *54 x 44* cm</v>
          </cell>
          <cell r="C9217" t="str">
            <v xml:space="preserve">un    </v>
          </cell>
          <cell r="D9217" t="str">
            <v>161,54</v>
          </cell>
        </row>
        <row r="9218">
          <cell r="A9218">
            <v>10425</v>
          </cell>
          <cell r="B9218" t="str">
            <v>Lavatorio louca branca suspenso *40 x 30* cm</v>
          </cell>
          <cell r="C9218" t="str">
            <v xml:space="preserve">un    </v>
          </cell>
          <cell r="D9218" t="str">
            <v>71,24</v>
          </cell>
        </row>
        <row r="9219">
          <cell r="A9219">
            <v>10431</v>
          </cell>
          <cell r="B9219" t="str">
            <v>Lavatorio louca cor com coluna *54 x 44* cm</v>
          </cell>
          <cell r="C9219" t="str">
            <v xml:space="preserve">un    </v>
          </cell>
          <cell r="D9219" t="str">
            <v>177,22</v>
          </cell>
        </row>
        <row r="9220">
          <cell r="A9220">
            <v>10429</v>
          </cell>
          <cell r="B9220" t="str">
            <v>Lavatorio louca cor suspenso *40 x 30* cm</v>
          </cell>
          <cell r="C9220" t="str">
            <v xml:space="preserve">un    </v>
          </cell>
          <cell r="D9220" t="str">
            <v>84,96</v>
          </cell>
        </row>
        <row r="9221">
          <cell r="A9221">
            <v>20269</v>
          </cell>
          <cell r="B9221" t="str">
            <v>Lavatorio/cuba de embutir oval louca branca sem ladrao *50 x 35* cm</v>
          </cell>
          <cell r="C9221" t="str">
            <v xml:space="preserve">un    </v>
          </cell>
          <cell r="D9221" t="str">
            <v>70,02</v>
          </cell>
        </row>
        <row r="9222">
          <cell r="A9222">
            <v>20270</v>
          </cell>
          <cell r="B9222" t="str">
            <v>Lavatorio/cuba de embutir oval louca cor sem ladrao *50 x 35* cm</v>
          </cell>
          <cell r="C9222" t="str">
            <v xml:space="preserve">un    </v>
          </cell>
          <cell r="D9222" t="str">
            <v>76,25</v>
          </cell>
        </row>
        <row r="9223">
          <cell r="A9223">
            <v>11696</v>
          </cell>
          <cell r="B9223" t="str">
            <v>Lavatorio/cuba de sobrepor oval pequena louca branca sem ladrao *31 x 44*</v>
          </cell>
          <cell r="C9223" t="str">
            <v xml:space="preserve">un    </v>
          </cell>
          <cell r="D9223" t="str">
            <v>111,39</v>
          </cell>
        </row>
        <row r="9224">
          <cell r="A9224">
            <v>10427</v>
          </cell>
          <cell r="B9224" t="str">
            <v>Lavatorio/cuba de sobrepor retangular louca branca com ladrao *52 x 45* cm</v>
          </cell>
          <cell r="C9224" t="str">
            <v xml:space="preserve">un    </v>
          </cell>
          <cell r="D9224" t="str">
            <v>199,73</v>
          </cell>
        </row>
        <row r="9225">
          <cell r="A9225">
            <v>10428</v>
          </cell>
          <cell r="B9225" t="str">
            <v>Lavatorio/cuba de sobrepor retangular louca cor com ladrao *52 x 45* cm</v>
          </cell>
          <cell r="C9225" t="str">
            <v xml:space="preserve">un    </v>
          </cell>
          <cell r="D9225" t="str">
            <v>202,71</v>
          </cell>
        </row>
        <row r="9226">
          <cell r="A9226">
            <v>2354</v>
          </cell>
          <cell r="B9226" t="str">
            <v>Leiturista ou cadastrista de redes de agua e esgoto</v>
          </cell>
          <cell r="C9226" t="str">
            <v xml:space="preserve">h     </v>
          </cell>
          <cell r="D9226" t="str">
            <v>16,36</v>
          </cell>
        </row>
        <row r="9227">
          <cell r="A9227">
            <v>40932</v>
          </cell>
          <cell r="B9227" t="str">
            <v>Leiturista ou cadastrista de redes de agua e esgoto (mensalista)</v>
          </cell>
          <cell r="C9227" t="str">
            <v xml:space="preserve">mes   </v>
          </cell>
          <cell r="D9227" t="str">
            <v>2.881,93</v>
          </cell>
        </row>
        <row r="9228">
          <cell r="A9228">
            <v>10853</v>
          </cell>
          <cell r="B9228" t="str">
            <v>Letra aco inox (aisi 304), chapa num. 22, recortado, h= 20 cm (sem relevo)</v>
          </cell>
          <cell r="C9228" t="str">
            <v xml:space="preserve">un    </v>
          </cell>
          <cell r="D9228" t="str">
            <v>79,20</v>
          </cell>
        </row>
        <row r="9229">
          <cell r="A9229">
            <v>5093</v>
          </cell>
          <cell r="B9229" t="str">
            <v>Levantador de janela guilhotina, em latao cromado</v>
          </cell>
          <cell r="C9229" t="str">
            <v xml:space="preserve">par   </v>
          </cell>
          <cell r="D9229" t="str">
            <v>12,45</v>
          </cell>
        </row>
        <row r="9230">
          <cell r="A9230">
            <v>37768</v>
          </cell>
          <cell r="B9230" t="str">
            <v>Limpadora a succao, tanque 12000 l, basculamento hidraulico, bomba 12 m3/min 95% vacuo (inclui montagem, nao inclui caminhao)</v>
          </cell>
          <cell r="C9230" t="str">
            <v xml:space="preserve">un    </v>
          </cell>
          <cell r="D9230" t="str">
            <v>95.200,00</v>
          </cell>
        </row>
        <row r="9231">
          <cell r="A9231">
            <v>37773</v>
          </cell>
          <cell r="B9231" t="str">
            <v>Limpadora de succao tanque 7000 l, bomba 12 m3/min 95% vacuo (inclui montagem, nao inclui caminhao)</v>
          </cell>
          <cell r="C9231" t="str">
            <v xml:space="preserve">un    </v>
          </cell>
          <cell r="D9231" t="str">
            <v>80.840,85</v>
          </cell>
        </row>
        <row r="9232">
          <cell r="A9232">
            <v>37769</v>
          </cell>
          <cell r="B9232" t="str">
            <v>Limpadora de succao, tanque 11000 l, bomba 340 m3/min (inclui montagem, nao inclui caminhao)</v>
          </cell>
          <cell r="C9232" t="str">
            <v xml:space="preserve">un    </v>
          </cell>
          <cell r="D9232" t="str">
            <v>135.337,76</v>
          </cell>
        </row>
        <row r="9233">
          <cell r="A9233">
            <v>37770</v>
          </cell>
          <cell r="B9233" t="str">
            <v>Limpadora de succao, tanque 5500 l, bomba 60m3/min, vacuo 500 mbar (inclui montagem, nao inclui caminhao)</v>
          </cell>
          <cell r="C9233" t="str">
            <v xml:space="preserve">un    </v>
          </cell>
          <cell r="D9233" t="str">
            <v>229.689,78</v>
          </cell>
        </row>
        <row r="9234">
          <cell r="A9234">
            <v>38382</v>
          </cell>
          <cell r="B9234" t="str">
            <v>Linha de pedreiro lisa 100 m</v>
          </cell>
          <cell r="C9234" t="str">
            <v xml:space="preserve">un    </v>
          </cell>
          <cell r="D9234" t="str">
            <v>7,95</v>
          </cell>
        </row>
        <row r="9235">
          <cell r="A9235">
            <v>6091</v>
          </cell>
          <cell r="B9235" t="str">
            <v>Liquido para brilho paredes internas</v>
          </cell>
          <cell r="C9235" t="str">
            <v xml:space="preserve">l     </v>
          </cell>
          <cell r="D9235" t="str">
            <v>20,74</v>
          </cell>
        </row>
        <row r="9236">
          <cell r="A9236">
            <v>38383</v>
          </cell>
          <cell r="B9236" t="str">
            <v>Lixa d'agua em folha, grao 100</v>
          </cell>
          <cell r="C9236" t="str">
            <v xml:space="preserve">un    </v>
          </cell>
          <cell r="D9236" t="str">
            <v>1,48</v>
          </cell>
        </row>
        <row r="9237">
          <cell r="A9237">
            <v>3768</v>
          </cell>
          <cell r="B9237" t="str">
            <v>Lixa em folha para ferro, numero 150</v>
          </cell>
          <cell r="C9237" t="str">
            <v xml:space="preserve">un    </v>
          </cell>
          <cell r="D9237" t="str">
            <v>2,94</v>
          </cell>
        </row>
        <row r="9238">
          <cell r="A9238">
            <v>3767</v>
          </cell>
          <cell r="B9238" t="str">
            <v>Lixa em folha para parede ou madeira, numero 120 (cor vermelha)</v>
          </cell>
          <cell r="C9238" t="str">
            <v xml:space="preserve">un    </v>
          </cell>
          <cell r="D9238" t="str">
            <v>0,70</v>
          </cell>
        </row>
        <row r="9239">
          <cell r="A9239">
            <v>13192</v>
          </cell>
          <cell r="B9239" t="str">
            <v>Lixadeira eletrica angular para concreto, potencia 1.400 W, prato diamantado de 5''</v>
          </cell>
          <cell r="C9239" t="str">
            <v xml:space="preserve">un    </v>
          </cell>
          <cell r="D9239" t="str">
            <v>3.615,64</v>
          </cell>
        </row>
        <row r="9240">
          <cell r="A9240">
            <v>38413</v>
          </cell>
          <cell r="B9240" t="str">
            <v>Lixadeira eletrica angular, para disco de 7 " (180 mm), potencia de 2.200 W, *5.000* Rpm, 220 v</v>
          </cell>
          <cell r="C9240" t="str">
            <v xml:space="preserve">un    </v>
          </cell>
          <cell r="D9240" t="str">
            <v>597,97</v>
          </cell>
        </row>
        <row r="9241">
          <cell r="A9241">
            <v>42440</v>
          </cell>
          <cell r="B9241" t="str">
            <v>Lixeira dupla, com capacidade volumetrica de 60l*, fabricada em tubo de aco carbono, cestos em chapa de aco e pintura no processo eletrostatico - para academia ao ar livre / academia da terceira idade - ati</v>
          </cell>
          <cell r="C9241" t="str">
            <v xml:space="preserve">un    </v>
          </cell>
          <cell r="D9241" t="str">
            <v>1.074,55</v>
          </cell>
        </row>
        <row r="9242">
          <cell r="A9242">
            <v>20193</v>
          </cell>
          <cell r="B9242" t="str">
            <v>Locacao de andaime metalico tipo fachadeiro, largura de 1,20 m, altura por peca de 2,0 m, incluindo sapatas e itens necessarios a instalacao</v>
          </cell>
          <cell r="C9242" t="str">
            <v>m²xmes</v>
          </cell>
          <cell r="D9242" t="str">
            <v>3,33</v>
          </cell>
        </row>
        <row r="9243">
          <cell r="A9243">
            <v>10527</v>
          </cell>
          <cell r="B9243" t="str">
            <v>Locacao de andaime metalico tubular de encaixe, tipo de torre, com largura de 1 ate 1,5 m e altura de *1,00* m</v>
          </cell>
          <cell r="C9243" t="str">
            <v xml:space="preserve">mxmes </v>
          </cell>
          <cell r="D9243" t="str">
            <v>10,00</v>
          </cell>
        </row>
        <row r="9244">
          <cell r="A9244">
            <v>41805</v>
          </cell>
          <cell r="B9244" t="str">
            <v>Locacao de andaime suspenso ou balancim manual, capacidade de carga total de aproximadamente 250 kg/m2, plataforma de 1,50 m x 0,80 m (c x l), cabo de 45 m</v>
          </cell>
          <cell r="C9244" t="str">
            <v xml:space="preserve">mes   </v>
          </cell>
          <cell r="D9244" t="str">
            <v>422,65</v>
          </cell>
        </row>
        <row r="9245">
          <cell r="A9245">
            <v>40271</v>
          </cell>
          <cell r="B9245" t="str">
            <v>Locacao de aprumador metalico de pilar, com altura e angulo regulaveis, extensao de *1,50* a *2,80* m</v>
          </cell>
          <cell r="C9245" t="str">
            <v xml:space="preserve">mes   </v>
          </cell>
          <cell r="D9245" t="str">
            <v>6,50</v>
          </cell>
        </row>
        <row r="9246">
          <cell r="A9246">
            <v>40287</v>
          </cell>
          <cell r="B9246" t="str">
            <v>Locacao de barra de ancoragem de 0,80 a 1,20 m de extensao, com rosca de 5/8", incluindo porca e flange</v>
          </cell>
          <cell r="C9246" t="str">
            <v xml:space="preserve">mes   </v>
          </cell>
          <cell r="D9246" t="str">
            <v>2,50</v>
          </cell>
        </row>
        <row r="9247">
          <cell r="A9247">
            <v>40295</v>
          </cell>
          <cell r="B9247" t="str">
            <v>Locacao de bomba manual para teste hidrostatico ate 30 bar</v>
          </cell>
          <cell r="C9247" t="str">
            <v xml:space="preserve">h     </v>
          </cell>
          <cell r="D9247" t="str">
            <v>2,13</v>
          </cell>
        </row>
        <row r="9248">
          <cell r="A9248">
            <v>745</v>
          </cell>
          <cell r="B9248" t="str">
            <v>Locacao de bomba manual para teste hidrostatico ate 60 bar</v>
          </cell>
          <cell r="C9248" t="str">
            <v xml:space="preserve">h     </v>
          </cell>
          <cell r="D9248" t="str">
            <v>2,25</v>
          </cell>
        </row>
        <row r="9249">
          <cell r="A9249">
            <v>4084</v>
          </cell>
          <cell r="B9249" t="str">
            <v>Locacao de bomba submersivel para drenagem e esgotamento, motor eletrico trifasico, potencia de 1 cv, diametro de recalque de 2". Faixa de operacao: q=25 m3/h (+ ou - 1 m3/h) e amt=2 m; q=12 m3/h (+ ou - 2 m3/h) e amt = 12 m (+ ou - 2 m)</v>
          </cell>
          <cell r="C9249" t="str">
            <v xml:space="preserve">h     </v>
          </cell>
          <cell r="D9249" t="str">
            <v>1,58</v>
          </cell>
        </row>
        <row r="9250">
          <cell r="A9250">
            <v>743</v>
          </cell>
          <cell r="B9250" t="str">
            <v>Locacao de bomba submersivel para drenagem e esgotamento, motor eletrico trifasico, potencia de 2 cv, diametro de recalque de 2". Faixa de operacao: q=35 m3/h (+ ou - 3 m3/h) e amt=2 m; q=13 m3/h (+ ou - 3 m3/h) e amt = 17 m (+ ou - 3 m)</v>
          </cell>
          <cell r="C9250" t="str">
            <v xml:space="preserve">h     </v>
          </cell>
          <cell r="D9250" t="str">
            <v>1,58</v>
          </cell>
        </row>
        <row r="9251">
          <cell r="A9251">
            <v>40293</v>
          </cell>
          <cell r="B9251" t="str">
            <v>Locacao de bomba submersivel para drenagem e esgotamento, motor eletrico trifasico, potencia de 2 cv, diametro de recalque de 3". Faixa de operacao: q=70 m3/h (+ ou - 2 m3/h) e amt=2 m; q=9,5 m3/h (+ ou - 3,5 m3/h) e amt = 10 m (+ ou - 2 m)</v>
          </cell>
          <cell r="C9251" t="str">
            <v xml:space="preserve">h     </v>
          </cell>
          <cell r="D9251" t="str">
            <v>1,89</v>
          </cell>
        </row>
        <row r="9252">
          <cell r="A9252">
            <v>40294</v>
          </cell>
          <cell r="B9252" t="str">
            <v>Locacao de bomba submersivel para drenagem e esgotamento, motor eletrico trifasico, potencia de 3 cv, diametro de recalque de 2". Faixa de operacao: q=84 m3/h (+ ou - 2,5 m3/h) e amt=2 m; q=9,1 m3/h (+ ou - 2 m3/h) e amt = 12 m (+ ou - 2 m)</v>
          </cell>
          <cell r="C9252" t="str">
            <v xml:space="preserve">h     </v>
          </cell>
          <cell r="D9252" t="str">
            <v>1,58</v>
          </cell>
        </row>
        <row r="9253">
          <cell r="A9253">
            <v>4085</v>
          </cell>
          <cell r="B9253" t="str">
            <v>Locacao de bomba submersivel para drenagem e esgotamento, motor eletrico trifasico, potencia de 4 cv, diametro de recalque de 3". Faixa de operacao: q=60 m3/h (+ ou - 1 m3/h) e amt=2 m; q=11 m3/h (+ ou - 1 m3/h) e amt = 23 m (+ ou - 1 m)</v>
          </cell>
          <cell r="C9253" t="str">
            <v xml:space="preserve">h     </v>
          </cell>
          <cell r="D9253" t="str">
            <v>2,21</v>
          </cell>
        </row>
        <row r="9254">
          <cell r="A9254">
            <v>1383</v>
          </cell>
          <cell r="B9254"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9254" t="str">
            <v xml:space="preserve">h     </v>
          </cell>
          <cell r="D9254" t="str">
            <v>2,21</v>
          </cell>
        </row>
        <row r="9255">
          <cell r="A9255">
            <v>10775</v>
          </cell>
          <cell r="B9255" t="str">
            <v>Locacao de container 2,30  x  6,00 m, alt. 2,50 m, com 1 sanitario, para escritorio, completo, sem divisorias internas</v>
          </cell>
          <cell r="C9255" t="str">
            <v xml:space="preserve">mes   </v>
          </cell>
          <cell r="D9255" t="str">
            <v>505,00</v>
          </cell>
        </row>
        <row r="9256">
          <cell r="A9256">
            <v>10776</v>
          </cell>
          <cell r="B9256" t="str">
            <v>Locacao de container 2,30  x  6,00 m, alt. 2,50 m, para escritorio, sem divisorias internas e sem sanitario</v>
          </cell>
          <cell r="C9256" t="str">
            <v xml:space="preserve">mes   </v>
          </cell>
          <cell r="D9256" t="str">
            <v>394,53</v>
          </cell>
        </row>
        <row r="9257">
          <cell r="A9257">
            <v>10779</v>
          </cell>
          <cell r="B9257" t="str">
            <v>Locacao de container 2,30 x 4,30 m, alt. 2,50 m, p/ sanitario, c/ 5 bacias, 1 lavatorio e 4 mictorios</v>
          </cell>
          <cell r="C9257" t="str">
            <v xml:space="preserve">mes   </v>
          </cell>
          <cell r="D9257" t="str">
            <v>631,25</v>
          </cell>
        </row>
        <row r="9258">
          <cell r="A9258">
            <v>10777</v>
          </cell>
          <cell r="B9258" t="str">
            <v>Locacao de container 2,30 x 4,30 m, alt. 2,50 m, para sanitario, com 3 bacias, 4 chuveiros, 1 lavatorio e 1 mictorio</v>
          </cell>
          <cell r="C9258" t="str">
            <v xml:space="preserve">mes   </v>
          </cell>
          <cell r="D9258" t="str">
            <v>573,38</v>
          </cell>
        </row>
        <row r="9259">
          <cell r="A9259">
            <v>10778</v>
          </cell>
          <cell r="B9259" t="str">
            <v>Locacao de container 2,30 x 6,00 m, alt. 2,50 m,  para sanitario,  com 4 bacias, 8 chuveiros,1 lavatorio e 1 mictorio</v>
          </cell>
          <cell r="C9259" t="str">
            <v xml:space="preserve">mes   </v>
          </cell>
          <cell r="D9259" t="str">
            <v>631,25</v>
          </cell>
        </row>
        <row r="9260">
          <cell r="A9260">
            <v>40339</v>
          </cell>
          <cell r="B9260" t="str">
            <v>Locacao de cruzeta para escora metalica</v>
          </cell>
          <cell r="C9260" t="str">
            <v xml:space="preserve">mes   </v>
          </cell>
          <cell r="D9260" t="str">
            <v>2,50</v>
          </cell>
        </row>
        <row r="9261">
          <cell r="A9261">
            <v>3355</v>
          </cell>
          <cell r="B9261" t="str">
            <v>Locacao de elevador de carga a cabo, cabine semi fechada *2,0* x *1,5* x *2,0* m, capacidade de carga 1000 kg, torre  *2,38* x *2,21* x 15 m, guincho de embreagem, freio de seguranca, limitador de velocidade e cancela</v>
          </cell>
          <cell r="C9261" t="str">
            <v xml:space="preserve">h     </v>
          </cell>
          <cell r="D9261" t="str">
            <v>26,55</v>
          </cell>
        </row>
        <row r="9262">
          <cell r="A9262">
            <v>39814</v>
          </cell>
          <cell r="B9262" t="str">
            <v>Locacao de elevador de cremalheira cabine simples fechada 1,5 x 2,5 x 2,35 m (uma por torre), capacidade de carga *1200* kg (15 pessoas), torre de 24 m (16 modulos), 16 paradas, freio de seguranca, limitador de carga</v>
          </cell>
          <cell r="C9262" t="str">
            <v xml:space="preserve">h     </v>
          </cell>
          <cell r="D9262" t="str">
            <v>49,78</v>
          </cell>
        </row>
        <row r="9263">
          <cell r="A9263">
            <v>10749</v>
          </cell>
          <cell r="B9263" t="str">
            <v>Locacao de escora metalica telescopica, com altura regulavel de *1,80* a *3,20* m, com capacidade de carga de no minimo 1000 kgf (10 kn), incluso tripe e forcado</v>
          </cell>
          <cell r="C9263" t="str">
            <v xml:space="preserve">mes   </v>
          </cell>
          <cell r="D9263" t="str">
            <v>4,58</v>
          </cell>
        </row>
        <row r="9264">
          <cell r="A9264">
            <v>40290</v>
          </cell>
          <cell r="B9264" t="str">
            <v>Locacao de forma plastica para laje nervurada, dimensoes *60* x *60* x *16* cm</v>
          </cell>
          <cell r="C9264" t="str">
            <v xml:space="preserve">mes   </v>
          </cell>
          <cell r="D9264" t="str">
            <v>6,60</v>
          </cell>
        </row>
        <row r="9265">
          <cell r="A9265">
            <v>3346</v>
          </cell>
          <cell r="B9265" t="str">
            <v>Locacao de grupo gerador *80 a 125* kva, motor diesel, rebocavel, acionamento manual</v>
          </cell>
          <cell r="C9265" t="str">
            <v xml:space="preserve">h     </v>
          </cell>
          <cell r="D9265" t="str">
            <v>12,83</v>
          </cell>
        </row>
        <row r="9266">
          <cell r="A9266">
            <v>3348</v>
          </cell>
          <cell r="B9266" t="str">
            <v>Locacao de grupo gerador acima de * 125 ate 180* kva, motor diesel, rebocavel, acionamento manual</v>
          </cell>
          <cell r="C9266" t="str">
            <v xml:space="preserve">h     </v>
          </cell>
          <cell r="D9266" t="str">
            <v>15,35</v>
          </cell>
        </row>
        <row r="9267">
          <cell r="A9267">
            <v>3345</v>
          </cell>
          <cell r="B9267" t="str">
            <v>Locacao de grupo gerador acima de * 20 a 80* kva, motor diesel, rebocavel, acionamento manual</v>
          </cell>
          <cell r="C9267" t="str">
            <v xml:space="preserve">h     </v>
          </cell>
          <cell r="D9267" t="str">
            <v>9,92</v>
          </cell>
        </row>
        <row r="9268">
          <cell r="A9268">
            <v>39833</v>
          </cell>
          <cell r="B9268" t="str">
            <v>Locacao de grupo gerador de *260* kva, diesel rebocavel, acionamento manual</v>
          </cell>
          <cell r="C9268" t="str">
            <v xml:space="preserve">h     </v>
          </cell>
          <cell r="D9268" t="str">
            <v>21,02</v>
          </cell>
        </row>
        <row r="9269">
          <cell r="A9269">
            <v>39834</v>
          </cell>
          <cell r="B9269" t="str">
            <v>Locacao de grupo gerador de *400* kva, diesel rebocavel, acionamento manual</v>
          </cell>
          <cell r="C9269" t="str">
            <v xml:space="preserve">h     </v>
          </cell>
          <cell r="D9269" t="str">
            <v>36,08</v>
          </cell>
        </row>
        <row r="9270">
          <cell r="A9270">
            <v>39835</v>
          </cell>
          <cell r="B9270" t="str">
            <v>Locacao de grupo gerador de *550* kva, diesel rebocavel, acionamento manual</v>
          </cell>
          <cell r="C9270" t="str">
            <v xml:space="preserve">h     </v>
          </cell>
          <cell r="D9270" t="str">
            <v>43,98</v>
          </cell>
        </row>
        <row r="9271">
          <cell r="A9271">
            <v>7252</v>
          </cell>
          <cell r="B9271" t="str">
            <v>Locacao de nivel optico, com precisao de 0,7 mm, aumento de 32x</v>
          </cell>
          <cell r="C9271" t="str">
            <v xml:space="preserve">h     </v>
          </cell>
          <cell r="D9271" t="str">
            <v>2,27</v>
          </cell>
        </row>
        <row r="9272">
          <cell r="A9272">
            <v>4778</v>
          </cell>
          <cell r="B9272" t="str">
            <v>Locacao de perfuratriz pneumatica de peso medio, * 18 * kg, para rocha</v>
          </cell>
          <cell r="C9272" t="str">
            <v xml:space="preserve">h     </v>
          </cell>
          <cell r="D9272" t="str">
            <v>2,70</v>
          </cell>
        </row>
        <row r="9273">
          <cell r="A9273">
            <v>4780</v>
          </cell>
          <cell r="B9273" t="str">
            <v>Locacao de perfuratriz pneumatica de peso medio, * 24 * kg, para rocha</v>
          </cell>
          <cell r="C9273" t="str">
            <v xml:space="preserve">h     </v>
          </cell>
          <cell r="D9273" t="str">
            <v>2,92</v>
          </cell>
        </row>
        <row r="9274">
          <cell r="A9274">
            <v>10809</v>
          </cell>
          <cell r="B9274" t="str">
            <v>Locacao de talha eletrica 3 t, velocidade  2,1 m / min, potencia 1,3 kw</v>
          </cell>
          <cell r="C9274" t="str">
            <v xml:space="preserve">h     </v>
          </cell>
          <cell r="D9274" t="str">
            <v>1,32</v>
          </cell>
        </row>
        <row r="9275">
          <cell r="A9275">
            <v>10811</v>
          </cell>
          <cell r="B9275" t="str">
            <v>Locacao de talha manual de corrente, capacidade de 2 t com elevacao de 3 m</v>
          </cell>
          <cell r="C9275" t="str">
            <v xml:space="preserve">h     </v>
          </cell>
          <cell r="D9275" t="str">
            <v>1,13</v>
          </cell>
        </row>
        <row r="9276">
          <cell r="A9276">
            <v>7247</v>
          </cell>
          <cell r="B9276" t="str">
            <v>Locacao de teodolito eletronico, precisao angular de 5 a 7 segundos, incluindo tripe</v>
          </cell>
          <cell r="C9276" t="str">
            <v xml:space="preserve">h     </v>
          </cell>
          <cell r="D9276" t="str">
            <v>2,27</v>
          </cell>
        </row>
        <row r="9277">
          <cell r="A9277">
            <v>40291</v>
          </cell>
          <cell r="B9277" t="str">
            <v>Locacao de torre metalica completa para uma carga de 8 tf (80 kn)  e pe direito de 6 m, incluindo modulos , diagonais, sapatas e forcados</v>
          </cell>
          <cell r="C9277" t="str">
            <v xml:space="preserve">mes   </v>
          </cell>
          <cell r="D9277" t="str">
            <v>348,84</v>
          </cell>
        </row>
        <row r="9278">
          <cell r="A9278">
            <v>40275</v>
          </cell>
          <cell r="B9278" t="str">
            <v>Locacao de viga sanduiche metalica vazada para travamento de pilares, altura de *8* cm, largura de *6* cm e extensao de 2 m</v>
          </cell>
          <cell r="C9278" t="str">
            <v xml:space="preserve">mes   </v>
          </cell>
          <cell r="D9278" t="str">
            <v>10,00</v>
          </cell>
        </row>
        <row r="9279">
          <cell r="A9279">
            <v>3777</v>
          </cell>
          <cell r="B9279" t="str">
            <v>Lona plastica preta, e= 150 micra</v>
          </cell>
          <cell r="C9279" t="str">
            <v xml:space="preserve">m²    </v>
          </cell>
          <cell r="D9279" t="str">
            <v>0,95</v>
          </cell>
        </row>
        <row r="9280">
          <cell r="A9280">
            <v>43067</v>
          </cell>
          <cell r="B9280" t="str">
            <v>Lona plastica preta, e= 200 micra (coletado caixa)</v>
          </cell>
          <cell r="C9280" t="str">
            <v xml:space="preserve">m²    </v>
          </cell>
          <cell r="D9280" t="str">
            <v>0,98</v>
          </cell>
        </row>
        <row r="9281">
          <cell r="A9281">
            <v>3779</v>
          </cell>
          <cell r="B9281" t="str">
            <v>Lona plastica, preta, largura  8 m, e= 150 micra</v>
          </cell>
          <cell r="C9281" t="str">
            <v xml:space="preserve">m     </v>
          </cell>
          <cell r="D9281" t="str">
            <v>7,91</v>
          </cell>
        </row>
        <row r="9282">
          <cell r="A9282">
            <v>3798</v>
          </cell>
          <cell r="B9282" t="str">
            <v>Luminaria aberta p/ iluminacao publica, tipo x-57 peterco ou equiv</v>
          </cell>
          <cell r="C9282" t="str">
            <v xml:space="preserve">un    </v>
          </cell>
          <cell r="D9282" t="str">
            <v>38,32</v>
          </cell>
        </row>
        <row r="9283">
          <cell r="A9283">
            <v>38769</v>
          </cell>
          <cell r="B9283" t="str">
            <v>Luminaria arandela tipo meia-lua com vidro fosco *30 x 15* cm, para 1 lampada, base e27, potencia maxima 40/60 w (nao inclui lampada)</v>
          </cell>
          <cell r="C9283" t="str">
            <v xml:space="preserve">un    </v>
          </cell>
          <cell r="D9283" t="str">
            <v>29,93</v>
          </cell>
        </row>
        <row r="9284">
          <cell r="A9284">
            <v>39510</v>
          </cell>
          <cell r="B9284" t="str">
            <v>Luminaria de embutir em chapa de aco para 2 lampadas fluorescentes de 14 w com refletor e aletas em aluminio, completa (inclui reator e lampadas)</v>
          </cell>
          <cell r="C9284" t="str">
            <v xml:space="preserve">un    </v>
          </cell>
          <cell r="D9284" t="str">
            <v>121,13</v>
          </cell>
        </row>
        <row r="9285">
          <cell r="A9285">
            <v>38776</v>
          </cell>
          <cell r="B9285" t="str">
            <v>Luminaria de embutir em chapa de aco para 4 lampadas fluorescentes de 14 w *60 x 60 cm* aletada (nao inclui reator e lampadas)</v>
          </cell>
          <cell r="C9285" t="str">
            <v xml:space="preserve">un    </v>
          </cell>
          <cell r="D9285" t="str">
            <v>128,56</v>
          </cell>
        </row>
        <row r="9286">
          <cell r="A9286">
            <v>38774</v>
          </cell>
          <cell r="B9286" t="str">
            <v>Luminaria de emergencia 30 leds, potencia 2 w, bateria de litio, autonomia de 6 horas</v>
          </cell>
          <cell r="C9286" t="str">
            <v xml:space="preserve">un    </v>
          </cell>
          <cell r="D9286" t="str">
            <v>30,34</v>
          </cell>
        </row>
        <row r="9287">
          <cell r="A9287">
            <v>42977</v>
          </cell>
          <cell r="B9287" t="str">
            <v>Luminaria de led para iluminacao publica, de 98 w  ate 137 w, involucro em aluminio ou aco inox (coletado caixa)</v>
          </cell>
          <cell r="C9287" t="str">
            <v xml:space="preserve">un    </v>
          </cell>
          <cell r="D9287" t="str">
            <v>880,35</v>
          </cell>
        </row>
        <row r="9288">
          <cell r="A9288">
            <v>38889</v>
          </cell>
          <cell r="B9288" t="str">
            <v>Luminaria de sobrepor em chapa de aco com aletas plasticas, para 1 lampada, base e27, potencia maxima 40/60 w (nao inclui lampada)</v>
          </cell>
          <cell r="C9288" t="str">
            <v xml:space="preserve">un    </v>
          </cell>
          <cell r="D9288" t="str">
            <v>22,94</v>
          </cell>
        </row>
        <row r="9289">
          <cell r="A9289">
            <v>38784</v>
          </cell>
          <cell r="B9289" t="str">
            <v>Luminaria de sobrepor em chapa de aco com aletas plasticas, para 2 lampadas, base e27, potencia maxima 40/60 w (nao inclui lampadas)</v>
          </cell>
          <cell r="C9289" t="str">
            <v xml:space="preserve">un    </v>
          </cell>
          <cell r="D9289" t="str">
            <v>30,69</v>
          </cell>
        </row>
        <row r="9290">
          <cell r="A9290">
            <v>3788</v>
          </cell>
          <cell r="B9290" t="str">
            <v>Luminaria de sobrepor em chapa de aco para 1 lampada fluorescente de *18* w, aletada, completa (lampada e reator inclusos)</v>
          </cell>
          <cell r="C9290" t="str">
            <v xml:space="preserve">un    </v>
          </cell>
          <cell r="D9290" t="str">
            <v>31,98</v>
          </cell>
        </row>
        <row r="9291">
          <cell r="A9291">
            <v>12230</v>
          </cell>
          <cell r="B9291" t="str">
            <v>Luminaria de sobrepor em chapa de aco para 1 lampada fluorescente de *18* w, perfil comercial (nao inclui reator e lampada)</v>
          </cell>
          <cell r="C9291" t="str">
            <v xml:space="preserve">un    </v>
          </cell>
          <cell r="D9291" t="str">
            <v>8,22</v>
          </cell>
        </row>
        <row r="9292">
          <cell r="A9292">
            <v>3780</v>
          </cell>
          <cell r="B9292" t="str">
            <v>Luminaria de sobrepor em chapa de aco para 1 lampada fluorescente de *36* w, aletada, completa (lampada e reator inclusos)</v>
          </cell>
          <cell r="C9292" t="str">
            <v xml:space="preserve">un    </v>
          </cell>
          <cell r="D9292" t="str">
            <v>47,19</v>
          </cell>
        </row>
        <row r="9293">
          <cell r="A9293">
            <v>12231</v>
          </cell>
          <cell r="B9293" t="str">
            <v>Luminaria de sobrepor em chapa de aco para 1 lampada fluorescente de *36* w, perfil comercial (nao inclui reator e lampada)</v>
          </cell>
          <cell r="C9293" t="str">
            <v xml:space="preserve">un    </v>
          </cell>
          <cell r="D9293" t="str">
            <v>13,68</v>
          </cell>
        </row>
        <row r="9294">
          <cell r="A9294">
            <v>3811</v>
          </cell>
          <cell r="B9294" t="str">
            <v>Luminaria de sobrepor em chapa de aco para 2 lampadas fluorescentes de *18* w, aletada, completa (lampadas e reator inclusos)</v>
          </cell>
          <cell r="C9294" t="str">
            <v xml:space="preserve">un    </v>
          </cell>
          <cell r="D9294" t="str">
            <v>44,32</v>
          </cell>
        </row>
        <row r="9295">
          <cell r="A9295">
            <v>12232</v>
          </cell>
          <cell r="B9295" t="str">
            <v>Luminaria de sobrepor em chapa de aco para 2 lampadas fluorescentes de *18* w, perfil comercial (nao inclui reator e lampadas)</v>
          </cell>
          <cell r="C9295" t="str">
            <v xml:space="preserve">un    </v>
          </cell>
          <cell r="D9295" t="str">
            <v>14,33</v>
          </cell>
        </row>
        <row r="9296">
          <cell r="A9296">
            <v>3799</v>
          </cell>
          <cell r="B9296" t="str">
            <v>Luminaria de sobrepor em chapa de aco para 2 lampadas fluorescentes de *36* w, aletada, completa (lampadas e reator inclusos)</v>
          </cell>
          <cell r="C9296" t="str">
            <v xml:space="preserve">un    </v>
          </cell>
          <cell r="D9296" t="str">
            <v>62,68</v>
          </cell>
        </row>
        <row r="9297">
          <cell r="A9297">
            <v>12239</v>
          </cell>
          <cell r="B9297" t="str">
            <v>Luminaria de sobrepor em chapa de aco para 2 lampadas fluorescentes de *36* w, perfil comercial (nao inclui reator e lampadas)</v>
          </cell>
          <cell r="C9297" t="str">
            <v xml:space="preserve">un    </v>
          </cell>
          <cell r="D9297" t="str">
            <v>18,76</v>
          </cell>
        </row>
        <row r="9298">
          <cell r="A9298">
            <v>38773</v>
          </cell>
          <cell r="B9298" t="str">
            <v>Luminaria de teto plafon/plafonier em plastico com base e27, potencia maxima 60 w (nao inclui lampada)</v>
          </cell>
          <cell r="C9298" t="str">
            <v xml:space="preserve">un    </v>
          </cell>
          <cell r="D9298" t="str">
            <v>3,01</v>
          </cell>
        </row>
        <row r="9299">
          <cell r="A9299">
            <v>12271</v>
          </cell>
          <cell r="B9299" t="str">
            <v>Luminaria dupla p/sinalizacao, tipo wetzel as-2/110 ou equiv</v>
          </cell>
          <cell r="C9299" t="str">
            <v xml:space="preserve">un    </v>
          </cell>
          <cell r="D9299" t="str">
            <v>167,84</v>
          </cell>
        </row>
        <row r="9300">
          <cell r="A9300">
            <v>12245</v>
          </cell>
          <cell r="B9300" t="str">
            <v>Luminaria esmaltada cor aluminio peterco y.25/1</v>
          </cell>
          <cell r="C9300" t="str">
            <v xml:space="preserve">un    </v>
          </cell>
          <cell r="D9300" t="str">
            <v>72,80</v>
          </cell>
        </row>
        <row r="9301">
          <cell r="A9301">
            <v>38785</v>
          </cell>
          <cell r="B9301" t="str">
            <v>Luminaria hermetica ip-65 para 2 duas lampadas de 14/16/18/20 w (nao inclui reator e lampadas)</v>
          </cell>
          <cell r="C9301" t="str">
            <v xml:space="preserve">un    </v>
          </cell>
          <cell r="D9301" t="str">
            <v>79,46</v>
          </cell>
        </row>
        <row r="9302">
          <cell r="A9302">
            <v>38786</v>
          </cell>
          <cell r="B9302" t="str">
            <v>Luminaria hermetica ip-65 para 2 duas lampadas de 28/32/36/40 w (nao inclui reator e lampadas)</v>
          </cell>
          <cell r="C9302" t="str">
            <v xml:space="preserve">un    </v>
          </cell>
          <cell r="D9302" t="str">
            <v>97,88</v>
          </cell>
        </row>
        <row r="9303">
          <cell r="A9303">
            <v>39385</v>
          </cell>
          <cell r="B9303" t="str">
            <v>Luminaria led plafon redondo de sobrepor bivolt 12/13 w,  d = *17* cm</v>
          </cell>
          <cell r="C9303" t="str">
            <v xml:space="preserve">un    </v>
          </cell>
          <cell r="D9303" t="str">
            <v>74,04</v>
          </cell>
        </row>
        <row r="9304">
          <cell r="A9304">
            <v>39389</v>
          </cell>
          <cell r="B9304" t="str">
            <v>Luminaria led refletor retangular bivolt, luz branca, 10 w</v>
          </cell>
          <cell r="C9304" t="str">
            <v xml:space="preserve">un    </v>
          </cell>
          <cell r="D9304" t="str">
            <v>61,41</v>
          </cell>
        </row>
        <row r="9305">
          <cell r="A9305">
            <v>39390</v>
          </cell>
          <cell r="B9305" t="str">
            <v>Luminaria led refletor retangular bivolt, luz branca, 30 w</v>
          </cell>
          <cell r="C9305" t="str">
            <v xml:space="preserve">un    </v>
          </cell>
          <cell r="D9305" t="str">
            <v>118,95</v>
          </cell>
        </row>
        <row r="9306">
          <cell r="A9306">
            <v>39391</v>
          </cell>
          <cell r="B9306" t="str">
            <v>Luminaria led refletor retangular bivolt, luz branca, 50 w</v>
          </cell>
          <cell r="C9306" t="str">
            <v xml:space="preserve">un    </v>
          </cell>
          <cell r="D9306" t="str">
            <v>220,14</v>
          </cell>
        </row>
        <row r="9307">
          <cell r="A9307">
            <v>3803</v>
          </cell>
          <cell r="B9307" t="str">
            <v>Luminaria plafon redondo com vidro fosco diametro *25* cm, para 1 lampada, base e27, potencia maxima 40/60 w (nao inclui lampada)</v>
          </cell>
          <cell r="C9307" t="str">
            <v xml:space="preserve">un    </v>
          </cell>
          <cell r="D9307" t="str">
            <v>28,38</v>
          </cell>
        </row>
        <row r="9308">
          <cell r="A9308">
            <v>38770</v>
          </cell>
          <cell r="B9308" t="str">
            <v>Luminaria plafon redondo com vidro fosco diametro *30* cm, para 2 lampadas, base e27, potencia maxima 40/60 w (nao inclui lampadas)</v>
          </cell>
          <cell r="C9308" t="str">
            <v xml:space="preserve">un    </v>
          </cell>
          <cell r="D9308" t="str">
            <v>32,86</v>
          </cell>
        </row>
        <row r="9309">
          <cell r="A9309">
            <v>12267</v>
          </cell>
          <cell r="B9309" t="str">
            <v>Luminaria prova de tempo peterco y.31/1</v>
          </cell>
          <cell r="C9309" t="str">
            <v xml:space="preserve">un    </v>
          </cell>
          <cell r="D9309" t="str">
            <v>96,30</v>
          </cell>
        </row>
        <row r="9310">
          <cell r="A9310">
            <v>43068</v>
          </cell>
          <cell r="B9310"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9310" t="str">
            <v xml:space="preserve">un    </v>
          </cell>
          <cell r="D9310" t="str">
            <v>63,86</v>
          </cell>
        </row>
        <row r="9311">
          <cell r="A9311">
            <v>12266</v>
          </cell>
          <cell r="B9311" t="str">
            <v>Luminaria spot de sobrepor em aluminio com aleta plastica para 1 lampada, base e27, potencia maxima 40/60 w (nao inclui lampada)</v>
          </cell>
          <cell r="C9311" t="str">
            <v xml:space="preserve">un    </v>
          </cell>
          <cell r="D9311" t="str">
            <v>49,29</v>
          </cell>
        </row>
        <row r="9312">
          <cell r="A9312">
            <v>39378</v>
          </cell>
          <cell r="B9312" t="str">
            <v>Luminaria spot de sobrepor em aluminio com aleta plastica para 2 lampadas, base e27, potencia maxima 40/60 w (nao inclui lampada)</v>
          </cell>
          <cell r="C9312" t="str">
            <v xml:space="preserve">un    </v>
          </cell>
          <cell r="D9312" t="str">
            <v>34,94</v>
          </cell>
        </row>
        <row r="9313">
          <cell r="A9313">
            <v>38775</v>
          </cell>
          <cell r="B9313" t="str">
            <v>Luminaria tipo tartaruga para area externa em aluminio, com grade, para 1 lampada, base e27, potencia maxima 40/60 w (nao inclui lampada)</v>
          </cell>
          <cell r="C9313" t="str">
            <v xml:space="preserve">un    </v>
          </cell>
          <cell r="D9313" t="str">
            <v>37,05</v>
          </cell>
        </row>
        <row r="9314">
          <cell r="A9314">
            <v>21119</v>
          </cell>
          <cell r="B9314" t="str">
            <v>Luva cpvc, soldavel, 15 mm, para agua quente predial</v>
          </cell>
          <cell r="C9314" t="str">
            <v xml:space="preserve">un    </v>
          </cell>
          <cell r="D9314" t="str">
            <v>0,83</v>
          </cell>
        </row>
        <row r="9315">
          <cell r="A9315">
            <v>37974</v>
          </cell>
          <cell r="B9315" t="str">
            <v>Luva cpvc, soldavel, 22 mm, para agua quente predial</v>
          </cell>
          <cell r="C9315" t="str">
            <v xml:space="preserve">un    </v>
          </cell>
          <cell r="D9315" t="str">
            <v>1,24</v>
          </cell>
        </row>
        <row r="9316">
          <cell r="A9316">
            <v>37975</v>
          </cell>
          <cell r="B9316" t="str">
            <v>Luva cpvc, soldavel, 28 mm, para agua quente predial</v>
          </cell>
          <cell r="C9316" t="str">
            <v xml:space="preserve">un    </v>
          </cell>
          <cell r="D9316" t="str">
            <v>2,52</v>
          </cell>
        </row>
        <row r="9317">
          <cell r="A9317">
            <v>37976</v>
          </cell>
          <cell r="B9317" t="str">
            <v>Luva cpvc, soldavel, 35 mm, para agua quente predial</v>
          </cell>
          <cell r="C9317" t="str">
            <v xml:space="preserve">un    </v>
          </cell>
          <cell r="D9317" t="str">
            <v>5,18</v>
          </cell>
        </row>
        <row r="9318">
          <cell r="A9318">
            <v>37977</v>
          </cell>
          <cell r="B9318" t="str">
            <v>Luva cpvc, soldavel, 42 mm, para agua quente predial</v>
          </cell>
          <cell r="C9318" t="str">
            <v xml:space="preserve">un    </v>
          </cell>
          <cell r="D9318" t="str">
            <v>7,12</v>
          </cell>
        </row>
        <row r="9319">
          <cell r="A9319">
            <v>37978</v>
          </cell>
          <cell r="B9319" t="str">
            <v>Luva cpvc, soldavel, 54 mm, para agua quente predial</v>
          </cell>
          <cell r="C9319" t="str">
            <v xml:space="preserve">un    </v>
          </cell>
          <cell r="D9319" t="str">
            <v>14,44</v>
          </cell>
        </row>
        <row r="9320">
          <cell r="A9320">
            <v>37979</v>
          </cell>
          <cell r="B9320" t="str">
            <v>Luva cpvc, soldavel, 73 mm, para agua quente predial</v>
          </cell>
          <cell r="C9320" t="str">
            <v xml:space="preserve">un    </v>
          </cell>
          <cell r="D9320" t="str">
            <v>62,04</v>
          </cell>
        </row>
        <row r="9321">
          <cell r="A9321">
            <v>37980</v>
          </cell>
          <cell r="B9321" t="str">
            <v>Luva cpvc, soldavel, 89 mm, para agua quente predial</v>
          </cell>
          <cell r="C9321" t="str">
            <v xml:space="preserve">un    </v>
          </cell>
          <cell r="D9321" t="str">
            <v>69,72</v>
          </cell>
        </row>
        <row r="9322">
          <cell r="A9322">
            <v>36147</v>
          </cell>
          <cell r="B9322" t="str">
            <v>Luva de borracha isolante para alta tensao, resistente a ozonio, tensao de ensaio 2,5 kv (par)</v>
          </cell>
          <cell r="C9322" t="str">
            <v xml:space="preserve">par   </v>
          </cell>
          <cell r="D9322" t="str">
            <v>245,82</v>
          </cell>
        </row>
        <row r="9323">
          <cell r="A9323">
            <v>12731</v>
          </cell>
          <cell r="B9323" t="str">
            <v>Luva de cobre (ref 600) sem anel de solda, bolsa x bolsa, 104 mm</v>
          </cell>
          <cell r="C9323" t="str">
            <v xml:space="preserve">un    </v>
          </cell>
          <cell r="D9323" t="str">
            <v>204,89</v>
          </cell>
        </row>
        <row r="9324">
          <cell r="A9324">
            <v>12723</v>
          </cell>
          <cell r="B9324" t="str">
            <v>Luva de cobre (ref 600) sem anel de solda, bolsa x bolsa, 15 mm</v>
          </cell>
          <cell r="C9324" t="str">
            <v xml:space="preserve">un    </v>
          </cell>
          <cell r="D9324" t="str">
            <v>1,58</v>
          </cell>
        </row>
        <row r="9325">
          <cell r="A9325">
            <v>12724</v>
          </cell>
          <cell r="B9325" t="str">
            <v>Luva de cobre (ref 600) sem anel de solda, bolsa x bolsa, 22 mm</v>
          </cell>
          <cell r="C9325" t="str">
            <v xml:space="preserve">un    </v>
          </cell>
          <cell r="D9325" t="str">
            <v>3,05</v>
          </cell>
        </row>
        <row r="9326">
          <cell r="A9326">
            <v>12725</v>
          </cell>
          <cell r="B9326" t="str">
            <v>Luva de cobre (ref 600) sem anel de solda, bolsa x bolsa, 28 mm</v>
          </cell>
          <cell r="C9326" t="str">
            <v xml:space="preserve">un    </v>
          </cell>
          <cell r="D9326" t="str">
            <v>6,12</v>
          </cell>
        </row>
        <row r="9327">
          <cell r="A9327">
            <v>12726</v>
          </cell>
          <cell r="B9327" t="str">
            <v>Luva de cobre (ref 600) sem anel de solda, bolsa x bolsa, 35 mm</v>
          </cell>
          <cell r="C9327" t="str">
            <v xml:space="preserve">un    </v>
          </cell>
          <cell r="D9327" t="str">
            <v>13,51</v>
          </cell>
        </row>
        <row r="9328">
          <cell r="A9328">
            <v>12727</v>
          </cell>
          <cell r="B9328" t="str">
            <v>Luva de cobre (ref 600) sem anel de solda, bolsa x bolsa, 42 mm</v>
          </cell>
          <cell r="C9328" t="str">
            <v xml:space="preserve">un    </v>
          </cell>
          <cell r="D9328" t="str">
            <v>17,14</v>
          </cell>
        </row>
        <row r="9329">
          <cell r="A9329">
            <v>12728</v>
          </cell>
          <cell r="B9329" t="str">
            <v>Luva de cobre (ref 600) sem anel de solda, bolsa x bolsa, 54 mm</v>
          </cell>
          <cell r="C9329" t="str">
            <v xml:space="preserve">un    </v>
          </cell>
          <cell r="D9329" t="str">
            <v>28,00</v>
          </cell>
        </row>
        <row r="9330">
          <cell r="A9330">
            <v>12729</v>
          </cell>
          <cell r="B9330" t="str">
            <v>Luva de cobre (ref 600) sem anel de solda, bolsa x bolsa, 66 mm</v>
          </cell>
          <cell r="C9330" t="str">
            <v xml:space="preserve">un    </v>
          </cell>
          <cell r="D9330" t="str">
            <v>91,77</v>
          </cell>
        </row>
        <row r="9331">
          <cell r="A9331">
            <v>12730</v>
          </cell>
          <cell r="B9331" t="str">
            <v>Luva de cobre (ref 600) sem anel de solda, bolsa x bolsa, 79 mm</v>
          </cell>
          <cell r="C9331" t="str">
            <v xml:space="preserve">un    </v>
          </cell>
          <cell r="D9331" t="str">
            <v>140,51</v>
          </cell>
        </row>
        <row r="9332">
          <cell r="A9332">
            <v>3840</v>
          </cell>
          <cell r="B9332" t="str">
            <v>Luva de correr defofo, pvc, je, dn 100 mm</v>
          </cell>
          <cell r="C9332" t="str">
            <v xml:space="preserve">un    </v>
          </cell>
          <cell r="D9332" t="str">
            <v>38,22</v>
          </cell>
        </row>
        <row r="9333">
          <cell r="A9333">
            <v>3838</v>
          </cell>
          <cell r="B9333" t="str">
            <v>Luva de correr defofo, pvc, je, dn 150 mm</v>
          </cell>
          <cell r="C9333" t="str">
            <v xml:space="preserve">un    </v>
          </cell>
          <cell r="D9333" t="str">
            <v>84,35</v>
          </cell>
        </row>
        <row r="9334">
          <cell r="A9334">
            <v>3844</v>
          </cell>
          <cell r="B9334" t="str">
            <v>Luva de correr defofo, pvc, je, dn 200 mm</v>
          </cell>
          <cell r="C9334" t="str">
            <v xml:space="preserve">un    </v>
          </cell>
          <cell r="D9334" t="str">
            <v>150,47</v>
          </cell>
        </row>
        <row r="9335">
          <cell r="A9335">
            <v>3839</v>
          </cell>
          <cell r="B9335" t="str">
            <v>Luva de correr defofo, pvc, je, dn 250 mm</v>
          </cell>
          <cell r="C9335" t="str">
            <v xml:space="preserve">un    </v>
          </cell>
          <cell r="D9335" t="str">
            <v>274,07</v>
          </cell>
        </row>
        <row r="9336">
          <cell r="A9336">
            <v>3843</v>
          </cell>
          <cell r="B9336" t="str">
            <v>Luva de correr defofo, pvc, je, dn 300 mm</v>
          </cell>
          <cell r="C9336" t="str">
            <v xml:space="preserve">un    </v>
          </cell>
          <cell r="D9336" t="str">
            <v>376,17</v>
          </cell>
        </row>
        <row r="9337">
          <cell r="A9337">
            <v>3900</v>
          </cell>
          <cell r="B9337" t="str">
            <v>Luva de correr para tubo roscavel, pvc, 1 1/2", para agua fria predial</v>
          </cell>
          <cell r="C9337" t="str">
            <v xml:space="preserve">un    </v>
          </cell>
          <cell r="D9337" t="str">
            <v>27,93</v>
          </cell>
        </row>
        <row r="9338">
          <cell r="A9338">
            <v>3846</v>
          </cell>
          <cell r="B9338" t="str">
            <v>Luva de correr para tubo roscavel, pvc, 1/2", para agua fria predial</v>
          </cell>
          <cell r="C9338" t="str">
            <v xml:space="preserve">un    </v>
          </cell>
          <cell r="D9338" t="str">
            <v>8,80</v>
          </cell>
        </row>
        <row r="9339">
          <cell r="A9339">
            <v>3886</v>
          </cell>
          <cell r="B9339" t="str">
            <v>Luva de correr para tubo roscavel, pvc, 3/4", para agua fria predial</v>
          </cell>
          <cell r="C9339" t="str">
            <v xml:space="preserve">un    </v>
          </cell>
          <cell r="D9339" t="str">
            <v>9,27</v>
          </cell>
        </row>
        <row r="9340">
          <cell r="A9340">
            <v>3854</v>
          </cell>
          <cell r="B9340" t="str">
            <v>Luva de correr para tubo soldavel, pvc, 20 mm, para agua fria predial</v>
          </cell>
          <cell r="C9340" t="str">
            <v xml:space="preserve">un    </v>
          </cell>
          <cell r="D9340" t="str">
            <v>5,15</v>
          </cell>
        </row>
        <row r="9341">
          <cell r="A9341">
            <v>3873</v>
          </cell>
          <cell r="B9341" t="str">
            <v>Luva de correr para tubo soldavel, pvc, 25 mm, para agua fria predial</v>
          </cell>
          <cell r="C9341" t="str">
            <v xml:space="preserve">un    </v>
          </cell>
          <cell r="D9341" t="str">
            <v>6,82</v>
          </cell>
        </row>
        <row r="9342">
          <cell r="A9342">
            <v>38021</v>
          </cell>
          <cell r="B9342" t="str">
            <v>Luva de correr para tubo soldavel, pvc, 32 mm, para agua fria predial</v>
          </cell>
          <cell r="C9342" t="str">
            <v xml:space="preserve">un    </v>
          </cell>
          <cell r="D9342" t="str">
            <v>16,31</v>
          </cell>
        </row>
        <row r="9343">
          <cell r="A9343">
            <v>3847</v>
          </cell>
          <cell r="B9343" t="str">
            <v>Luva de correr para tubo soldavel, pvc, 50 mm, para agua fria predial</v>
          </cell>
          <cell r="C9343" t="str">
            <v xml:space="preserve">un    </v>
          </cell>
          <cell r="D9343" t="str">
            <v>18,51</v>
          </cell>
        </row>
        <row r="9344">
          <cell r="A9344">
            <v>38022</v>
          </cell>
          <cell r="B9344" t="str">
            <v>Luva de correr para tubo soldavel, pvc, 60 mm, para agua fria predial</v>
          </cell>
          <cell r="C9344" t="str">
            <v xml:space="preserve">un    </v>
          </cell>
          <cell r="D9344" t="str">
            <v>28,92</v>
          </cell>
        </row>
        <row r="9345">
          <cell r="A9345">
            <v>3833</v>
          </cell>
          <cell r="B9345" t="str">
            <v>Luva de correr pvc, je, dn 100 mm, para rede coletora de esgoto (nbr 10569)</v>
          </cell>
          <cell r="C9345" t="str">
            <v xml:space="preserve">un    </v>
          </cell>
          <cell r="D9345" t="str">
            <v>12,89</v>
          </cell>
        </row>
        <row r="9346">
          <cell r="A9346">
            <v>3835</v>
          </cell>
          <cell r="B9346" t="str">
            <v>Luva de correr pvc, je, dn 150 mm, para rede coletora de esgoto (nbr 10569)</v>
          </cell>
          <cell r="C9346" t="str">
            <v xml:space="preserve">un    </v>
          </cell>
          <cell r="D9346" t="str">
            <v>41,97</v>
          </cell>
        </row>
        <row r="9347">
          <cell r="A9347">
            <v>3836</v>
          </cell>
          <cell r="B9347" t="str">
            <v>Luva de correr pvc, je, dn 200 mm, para rede coletora de esgoto (nbr 10569)</v>
          </cell>
          <cell r="C9347" t="str">
            <v xml:space="preserve">un    </v>
          </cell>
          <cell r="D9347" t="str">
            <v>90,34</v>
          </cell>
        </row>
        <row r="9348">
          <cell r="A9348">
            <v>3830</v>
          </cell>
          <cell r="B9348" t="str">
            <v>Luva de correr pvc, je, dn 250 mm, para rede coletora de esgoto (nbr 10569)</v>
          </cell>
          <cell r="C9348" t="str">
            <v xml:space="preserve">un    </v>
          </cell>
          <cell r="D9348" t="str">
            <v>147,71</v>
          </cell>
        </row>
        <row r="9349">
          <cell r="A9349">
            <v>3831</v>
          </cell>
          <cell r="B9349" t="str">
            <v>Luva de correr pvc, je, dn 300 mm, para rede coletora de esgoto (nbr 10569)</v>
          </cell>
          <cell r="C9349" t="str">
            <v xml:space="preserve">un    </v>
          </cell>
          <cell r="D9349" t="str">
            <v>246,93</v>
          </cell>
        </row>
        <row r="9350">
          <cell r="A9350">
            <v>37981</v>
          </cell>
          <cell r="B9350" t="str">
            <v>Luva de correr, cpvc, soldavel, 15 mm, para agua quente predial</v>
          </cell>
          <cell r="C9350" t="str">
            <v xml:space="preserve">un    </v>
          </cell>
          <cell r="D9350" t="str">
            <v>2,84</v>
          </cell>
        </row>
        <row r="9351">
          <cell r="A9351">
            <v>37982</v>
          </cell>
          <cell r="B9351" t="str">
            <v>Luva de correr, cpvc, soldavel, 22 mm, para agua quente predial</v>
          </cell>
          <cell r="C9351" t="str">
            <v xml:space="preserve">un    </v>
          </cell>
          <cell r="D9351" t="str">
            <v>4,31</v>
          </cell>
        </row>
        <row r="9352">
          <cell r="A9352">
            <v>37983</v>
          </cell>
          <cell r="B9352" t="str">
            <v>Luva de correr, cpvc, soldavel, 28 mm, para agua quente predial</v>
          </cell>
          <cell r="C9352" t="str">
            <v xml:space="preserve">un    </v>
          </cell>
          <cell r="D9352" t="str">
            <v>6,04</v>
          </cell>
        </row>
        <row r="9353">
          <cell r="A9353">
            <v>37984</v>
          </cell>
          <cell r="B9353" t="str">
            <v>Luva de correr, cpvc, soldavel, 35 mm, para agua quente predial</v>
          </cell>
          <cell r="C9353" t="str">
            <v xml:space="preserve">un    </v>
          </cell>
          <cell r="D9353" t="str">
            <v>10,44</v>
          </cell>
        </row>
        <row r="9354">
          <cell r="A9354">
            <v>37985</v>
          </cell>
          <cell r="B9354" t="str">
            <v>Luva de correr, cpvc, soldavel, 42 mm, para agua quente predial</v>
          </cell>
          <cell r="C9354" t="str">
            <v xml:space="preserve">un    </v>
          </cell>
          <cell r="D9354" t="str">
            <v>14,62</v>
          </cell>
        </row>
        <row r="9355">
          <cell r="A9355">
            <v>3826</v>
          </cell>
          <cell r="B9355" t="str">
            <v>Luva de correr, pvc pba, je, dn 100 / de 110 mm, para rede agua (nbr 10351)</v>
          </cell>
          <cell r="C9355" t="str">
            <v xml:space="preserve">un    </v>
          </cell>
          <cell r="D9355" t="str">
            <v>37,92</v>
          </cell>
        </row>
        <row r="9356">
          <cell r="A9356">
            <v>3825</v>
          </cell>
          <cell r="B9356" t="str">
            <v>Luva de correr, pvc pba, je, dn 50 / de 60 mm, para rede agua (nbr 10351)</v>
          </cell>
          <cell r="C9356" t="str">
            <v xml:space="preserve">un    </v>
          </cell>
          <cell r="D9356" t="str">
            <v>10,90</v>
          </cell>
        </row>
        <row r="9357">
          <cell r="A9357">
            <v>3827</v>
          </cell>
          <cell r="B9357" t="str">
            <v>Luva de correr, pvc pba, je, dn 75 / de 85 mm, para rede agua (nbr 10351)</v>
          </cell>
          <cell r="C9357" t="str">
            <v xml:space="preserve">un    </v>
          </cell>
          <cell r="D9357" t="str">
            <v>23,83</v>
          </cell>
        </row>
        <row r="9358">
          <cell r="A9358">
            <v>20165</v>
          </cell>
          <cell r="B9358" t="str">
            <v>Luva de correr, pvc serie reforcada - r, 100 mm, para esgoto predial</v>
          </cell>
          <cell r="C9358" t="str">
            <v xml:space="preserve">un    </v>
          </cell>
          <cell r="D9358" t="str">
            <v>18,27</v>
          </cell>
        </row>
        <row r="9359">
          <cell r="A9359">
            <v>20166</v>
          </cell>
          <cell r="B9359" t="str">
            <v>Luva de correr, pvc serie reforcada - r, 150 mm, para esgoto predial</v>
          </cell>
          <cell r="C9359" t="str">
            <v xml:space="preserve">un    </v>
          </cell>
          <cell r="D9359" t="str">
            <v>59,03</v>
          </cell>
        </row>
        <row r="9360">
          <cell r="A9360">
            <v>20164</v>
          </cell>
          <cell r="B9360" t="str">
            <v>Luva de correr, pvc serie reforcada - r, 75 mm, para esgoto predial</v>
          </cell>
          <cell r="C9360" t="str">
            <v xml:space="preserve">un    </v>
          </cell>
          <cell r="D9360" t="str">
            <v>9,65</v>
          </cell>
        </row>
        <row r="9361">
          <cell r="A9361">
            <v>3893</v>
          </cell>
          <cell r="B9361" t="str">
            <v>Luva de correr, pvc, dn 100 mm, para esgoto predial</v>
          </cell>
          <cell r="C9361" t="str">
            <v xml:space="preserve">un    </v>
          </cell>
          <cell r="D9361" t="str">
            <v>11,97</v>
          </cell>
        </row>
        <row r="9362">
          <cell r="A9362">
            <v>3848</v>
          </cell>
          <cell r="B9362" t="str">
            <v>Luva de correr, pvc, dn 50 mm, para esgoto predial</v>
          </cell>
          <cell r="C9362" t="str">
            <v xml:space="preserve">un    </v>
          </cell>
          <cell r="D9362" t="str">
            <v>7,27</v>
          </cell>
        </row>
        <row r="9363">
          <cell r="A9363">
            <v>3895</v>
          </cell>
          <cell r="B9363" t="str">
            <v>Luva de correr, pvc, dn 75 mm, para esgoto predial</v>
          </cell>
          <cell r="C9363" t="str">
            <v xml:space="preserve">un    </v>
          </cell>
          <cell r="D9363" t="str">
            <v>7,91</v>
          </cell>
        </row>
        <row r="9364">
          <cell r="A9364">
            <v>12404</v>
          </cell>
          <cell r="B9364" t="str">
            <v>Luva de ferro galvanizado, com rosca bsp macho/femea, de 3/4"</v>
          </cell>
          <cell r="C9364" t="str">
            <v xml:space="preserve">un    </v>
          </cell>
          <cell r="D9364" t="str">
            <v>6,78</v>
          </cell>
        </row>
        <row r="9365">
          <cell r="A9365">
            <v>3939</v>
          </cell>
          <cell r="B9365" t="str">
            <v>Luva de ferro galvanizado, com rosca bsp, de 1 1/2"</v>
          </cell>
          <cell r="C9365" t="str">
            <v xml:space="preserve">un    </v>
          </cell>
          <cell r="D9365" t="str">
            <v>13,98</v>
          </cell>
        </row>
        <row r="9366">
          <cell r="A9366">
            <v>3911</v>
          </cell>
          <cell r="B9366" t="str">
            <v>Luva de ferro galvanizado, com rosca bsp, de 1 1/4"</v>
          </cell>
          <cell r="C9366" t="str">
            <v xml:space="preserve">un    </v>
          </cell>
          <cell r="D9366" t="str">
            <v>11,42</v>
          </cell>
        </row>
        <row r="9367">
          <cell r="A9367">
            <v>3908</v>
          </cell>
          <cell r="B9367" t="str">
            <v>Luva de ferro galvanizado, com rosca bsp, de 1/2"</v>
          </cell>
          <cell r="C9367" t="str">
            <v xml:space="preserve">un    </v>
          </cell>
          <cell r="D9367" t="str">
            <v>3,69</v>
          </cell>
        </row>
        <row r="9368">
          <cell r="A9368">
            <v>3910</v>
          </cell>
          <cell r="B9368" t="str">
            <v>Luva de ferro galvanizado, com rosca bsp, de 1"</v>
          </cell>
          <cell r="C9368" t="str">
            <v xml:space="preserve">un    </v>
          </cell>
          <cell r="D9368" t="str">
            <v>8,17</v>
          </cell>
        </row>
        <row r="9369">
          <cell r="A9369">
            <v>3913</v>
          </cell>
          <cell r="B9369" t="str">
            <v>Luva de ferro galvanizado, com rosca bsp, de 2 1/2"</v>
          </cell>
          <cell r="C9369" t="str">
            <v xml:space="preserve">un    </v>
          </cell>
          <cell r="D9369" t="str">
            <v>39,06</v>
          </cell>
        </row>
        <row r="9370">
          <cell r="A9370">
            <v>3912</v>
          </cell>
          <cell r="B9370" t="str">
            <v>Luva de ferro galvanizado, com rosca bsp, de 2"</v>
          </cell>
          <cell r="C9370" t="str">
            <v xml:space="preserve">un    </v>
          </cell>
          <cell r="D9370" t="str">
            <v>21,41</v>
          </cell>
        </row>
        <row r="9371">
          <cell r="A9371">
            <v>3909</v>
          </cell>
          <cell r="B9371" t="str">
            <v>Luva de ferro galvanizado, com rosca bsp, de 3/4"</v>
          </cell>
          <cell r="C9371" t="str">
            <v xml:space="preserve">un    </v>
          </cell>
          <cell r="D9371" t="str">
            <v>5,02</v>
          </cell>
        </row>
        <row r="9372">
          <cell r="A9372">
            <v>3914</v>
          </cell>
          <cell r="B9372" t="str">
            <v>Luva de ferro galvanizado, com rosca bsp, de 3"</v>
          </cell>
          <cell r="C9372" t="str">
            <v xml:space="preserve">un    </v>
          </cell>
          <cell r="D9372" t="str">
            <v>58,93</v>
          </cell>
        </row>
        <row r="9373">
          <cell r="A9373">
            <v>3915</v>
          </cell>
          <cell r="B9373" t="str">
            <v>Luva de ferro galvanizado, com rosca bsp, de 4"</v>
          </cell>
          <cell r="C9373" t="str">
            <v xml:space="preserve">un    </v>
          </cell>
          <cell r="D9373" t="str">
            <v>92,93</v>
          </cell>
        </row>
        <row r="9374">
          <cell r="A9374">
            <v>3916</v>
          </cell>
          <cell r="B9374" t="str">
            <v>Luva de ferro galvanizado, com rosca bsp, de 5"</v>
          </cell>
          <cell r="C9374" t="str">
            <v xml:space="preserve">un    </v>
          </cell>
          <cell r="D9374" t="str">
            <v>169,30</v>
          </cell>
        </row>
        <row r="9375">
          <cell r="A9375">
            <v>3917</v>
          </cell>
          <cell r="B9375" t="str">
            <v>Luva de ferro galvanizado, com rosca bsp, de 6"</v>
          </cell>
          <cell r="C9375" t="str">
            <v xml:space="preserve">un    </v>
          </cell>
          <cell r="D9375" t="str">
            <v>279,24</v>
          </cell>
        </row>
        <row r="9376">
          <cell r="A9376">
            <v>1904</v>
          </cell>
          <cell r="B9376" t="str">
            <v>Luva de pressao, em pvc, de 20 mm, para eletroduto flexivel</v>
          </cell>
          <cell r="C9376" t="str">
            <v xml:space="preserve">un    </v>
          </cell>
          <cell r="D9376" t="str">
            <v>0,61</v>
          </cell>
        </row>
        <row r="9377">
          <cell r="A9377">
            <v>1899</v>
          </cell>
          <cell r="B9377" t="str">
            <v>Luva de pressao, em pvc, de 25 mm, para eletroduto flexivel</v>
          </cell>
          <cell r="C9377" t="str">
            <v xml:space="preserve">un    </v>
          </cell>
          <cell r="D9377" t="str">
            <v>0,70</v>
          </cell>
        </row>
        <row r="9378">
          <cell r="A9378">
            <v>1900</v>
          </cell>
          <cell r="B9378" t="str">
            <v>Luva de pressao, em pvc, de 32 mm, para eletroduto flexivel</v>
          </cell>
          <cell r="C9378" t="str">
            <v xml:space="preserve">un    </v>
          </cell>
          <cell r="D9378" t="str">
            <v>1,13</v>
          </cell>
        </row>
        <row r="9379">
          <cell r="A9379">
            <v>12407</v>
          </cell>
          <cell r="B9379" t="str">
            <v>Luva de reducao de ferro galvanizado, com rosca bsp macho/femea, de 1 1/2" x 1"</v>
          </cell>
          <cell r="C9379" t="str">
            <v xml:space="preserve">un    </v>
          </cell>
          <cell r="D9379" t="str">
            <v>21,14</v>
          </cell>
        </row>
        <row r="9380">
          <cell r="A9380">
            <v>12408</v>
          </cell>
          <cell r="B9380" t="str">
            <v>Luva de reducao de ferro galvanizado, com rosca bsp macho/femea, de 1" x 1/2"</v>
          </cell>
          <cell r="C9380" t="str">
            <v xml:space="preserve">un    </v>
          </cell>
          <cell r="D9380" t="str">
            <v>11,93</v>
          </cell>
        </row>
        <row r="9381">
          <cell r="A9381">
            <v>12409</v>
          </cell>
          <cell r="B9381" t="str">
            <v>Luva de reducao de ferro galvanizado, com rosca bsp macho/femea, de 1" x 3/4"</v>
          </cell>
          <cell r="C9381" t="str">
            <v xml:space="preserve">un    </v>
          </cell>
          <cell r="D9381" t="str">
            <v>11,93</v>
          </cell>
        </row>
        <row r="9382">
          <cell r="A9382">
            <v>12410</v>
          </cell>
          <cell r="B9382" t="str">
            <v>Luva de reducao de ferro galvanizado, com rosca bsp macho/femea, de 3/4" x 1/2"</v>
          </cell>
          <cell r="C9382" t="str">
            <v xml:space="preserve">un    </v>
          </cell>
          <cell r="D9382" t="str">
            <v>8,22</v>
          </cell>
        </row>
        <row r="9383">
          <cell r="A9383">
            <v>3936</v>
          </cell>
          <cell r="B9383" t="str">
            <v>Luva de reducao de ferro galvanizado, com rosca bsp, de 1 1/2" x 1 1/4"</v>
          </cell>
          <cell r="C9383" t="str">
            <v xml:space="preserve">un    </v>
          </cell>
          <cell r="D9383" t="str">
            <v>14,85</v>
          </cell>
        </row>
        <row r="9384">
          <cell r="A9384">
            <v>3922</v>
          </cell>
          <cell r="B9384" t="str">
            <v>Luva de reducao de ferro galvanizado, com rosca bsp, de 1 1/2" x 1/2"</v>
          </cell>
          <cell r="C9384" t="str">
            <v xml:space="preserve">un    </v>
          </cell>
          <cell r="D9384" t="str">
            <v>13,66</v>
          </cell>
        </row>
        <row r="9385">
          <cell r="A9385">
            <v>3924</v>
          </cell>
          <cell r="B9385" t="str">
            <v>Luva de reducao de ferro galvanizado, com rosca bsp, de 1 1/2" x 1"</v>
          </cell>
          <cell r="C9385" t="str">
            <v xml:space="preserve">un    </v>
          </cell>
          <cell r="D9385" t="str">
            <v>14,85</v>
          </cell>
        </row>
        <row r="9386">
          <cell r="A9386">
            <v>3923</v>
          </cell>
          <cell r="B9386" t="str">
            <v>Luva de reducao de ferro galvanizado, com rosca bsp, de 1 1/2" x 3/4"</v>
          </cell>
          <cell r="C9386" t="str">
            <v xml:space="preserve">un    </v>
          </cell>
          <cell r="D9386" t="str">
            <v>14,85</v>
          </cell>
        </row>
        <row r="9387">
          <cell r="A9387">
            <v>3937</v>
          </cell>
          <cell r="B9387" t="str">
            <v>Luva de reducao de ferro galvanizado, com rosca bsp, de 1 1/4" x 1/2"</v>
          </cell>
          <cell r="C9387" t="str">
            <v xml:space="preserve">un    </v>
          </cell>
          <cell r="D9387" t="str">
            <v>12,25</v>
          </cell>
        </row>
        <row r="9388">
          <cell r="A9388">
            <v>3921</v>
          </cell>
          <cell r="B9388" t="str">
            <v>Luva de reducao de ferro galvanizado, com rosca bsp, de 1 1/4" x 1"</v>
          </cell>
          <cell r="C9388" t="str">
            <v xml:space="preserve">un    </v>
          </cell>
          <cell r="D9388" t="str">
            <v>12,26</v>
          </cell>
        </row>
        <row r="9389">
          <cell r="A9389">
            <v>3920</v>
          </cell>
          <cell r="B9389" t="str">
            <v>Luva de reducao de ferro galvanizado, com rosca bsp, de 1 1/4" x 3/4"</v>
          </cell>
          <cell r="C9389" t="str">
            <v xml:space="preserve">un    </v>
          </cell>
          <cell r="D9389" t="str">
            <v>12,25</v>
          </cell>
        </row>
        <row r="9390">
          <cell r="A9390">
            <v>3938</v>
          </cell>
          <cell r="B9390" t="str">
            <v>Luva de reducao de ferro galvanizado, com rosca bsp, de 1" x 1/2"</v>
          </cell>
          <cell r="C9390" t="str">
            <v xml:space="preserve">un    </v>
          </cell>
          <cell r="D9390" t="str">
            <v>8,08</v>
          </cell>
        </row>
        <row r="9391">
          <cell r="A9391">
            <v>3919</v>
          </cell>
          <cell r="B9391" t="str">
            <v>Luva de reducao de ferro galvanizado, com rosca bsp, de 1" x 3/4"</v>
          </cell>
          <cell r="C9391" t="str">
            <v xml:space="preserve">un    </v>
          </cell>
          <cell r="D9391" t="str">
            <v>8,23</v>
          </cell>
        </row>
        <row r="9392">
          <cell r="A9392">
            <v>3927</v>
          </cell>
          <cell r="B9392" t="str">
            <v>Luva de reducao de ferro galvanizado, com rosca bsp, de 2 1/2" x 1 1/2"</v>
          </cell>
          <cell r="C9392" t="str">
            <v xml:space="preserve">un    </v>
          </cell>
          <cell r="D9392" t="str">
            <v>41,71</v>
          </cell>
        </row>
        <row r="9393">
          <cell r="A9393">
            <v>3928</v>
          </cell>
          <cell r="B9393" t="str">
            <v>Luva de reducao de ferro galvanizado, com rosca bsp, de 2 1/2" x 2"</v>
          </cell>
          <cell r="C9393" t="str">
            <v xml:space="preserve">un    </v>
          </cell>
          <cell r="D9393" t="str">
            <v>41,71</v>
          </cell>
        </row>
        <row r="9394">
          <cell r="A9394">
            <v>3926</v>
          </cell>
          <cell r="B9394" t="str">
            <v>Luva de reducao de ferro galvanizado, com rosca bsp, de 2" x 1 1/2"</v>
          </cell>
          <cell r="C9394" t="str">
            <v xml:space="preserve">un    </v>
          </cell>
          <cell r="D9394" t="str">
            <v>23,78</v>
          </cell>
        </row>
        <row r="9395">
          <cell r="A9395">
            <v>3935</v>
          </cell>
          <cell r="B9395" t="str">
            <v>Luva de reducao de ferro galvanizado, com rosca bsp, de 2" x 1 1/4"</v>
          </cell>
          <cell r="C9395" t="str">
            <v xml:space="preserve">un    </v>
          </cell>
          <cell r="D9395" t="str">
            <v>23,78</v>
          </cell>
        </row>
        <row r="9396">
          <cell r="A9396">
            <v>3925</v>
          </cell>
          <cell r="B9396" t="str">
            <v>Luva de reducao de ferro galvanizado, com rosca bsp, de 2" x 1"</v>
          </cell>
          <cell r="C9396" t="str">
            <v xml:space="preserve">un    </v>
          </cell>
          <cell r="D9396" t="str">
            <v>23,78</v>
          </cell>
        </row>
        <row r="9397">
          <cell r="A9397">
            <v>12406</v>
          </cell>
          <cell r="B9397" t="str">
            <v>Luva de reducao de ferro galvanizado, com rosca bsp, de 3/4" x 1/2"</v>
          </cell>
          <cell r="C9397" t="str">
            <v xml:space="preserve">un    </v>
          </cell>
          <cell r="D9397" t="str">
            <v>5,84</v>
          </cell>
        </row>
        <row r="9398">
          <cell r="A9398">
            <v>3929</v>
          </cell>
          <cell r="B9398" t="str">
            <v>Luva de reducao de ferro galvanizado, com rosca bsp, de 3" x 1 1/2"</v>
          </cell>
          <cell r="C9398" t="str">
            <v xml:space="preserve">un    </v>
          </cell>
          <cell r="D9398" t="str">
            <v>63,55</v>
          </cell>
        </row>
        <row r="9399">
          <cell r="A9399">
            <v>3931</v>
          </cell>
          <cell r="B9399" t="str">
            <v>Luva de reducao de ferro galvanizado, com rosca bsp, de 3" x 2 1/2"</v>
          </cell>
          <cell r="C9399" t="str">
            <v xml:space="preserve">un    </v>
          </cell>
          <cell r="D9399" t="str">
            <v>63,55</v>
          </cell>
        </row>
        <row r="9400">
          <cell r="A9400">
            <v>3930</v>
          </cell>
          <cell r="B9400" t="str">
            <v>Luva de reducao de ferro galvanizado, com rosca bsp, de 3" x 2"</v>
          </cell>
          <cell r="C9400" t="str">
            <v xml:space="preserve">un    </v>
          </cell>
          <cell r="D9400" t="str">
            <v>63,55</v>
          </cell>
        </row>
        <row r="9401">
          <cell r="A9401">
            <v>3932</v>
          </cell>
          <cell r="B9401" t="str">
            <v>Luva de reducao de ferro galvanizado, com rosca bsp, de 4" x 2 1/2"</v>
          </cell>
          <cell r="C9401" t="str">
            <v xml:space="preserve">un    </v>
          </cell>
          <cell r="D9401" t="str">
            <v>109,73</v>
          </cell>
        </row>
        <row r="9402">
          <cell r="A9402">
            <v>3933</v>
          </cell>
          <cell r="B9402" t="str">
            <v>Luva de reducao de ferro galvanizado, com rosca bsp, de 4" x 2"</v>
          </cell>
          <cell r="C9402" t="str">
            <v xml:space="preserve">un    </v>
          </cell>
          <cell r="D9402" t="str">
            <v>109,73</v>
          </cell>
        </row>
        <row r="9403">
          <cell r="A9403">
            <v>3934</v>
          </cell>
          <cell r="B9403" t="str">
            <v>Luva de reducao de ferro galvanizado, com rosca bsp, de 4" x 3"</v>
          </cell>
          <cell r="C9403" t="str">
            <v xml:space="preserve">un    </v>
          </cell>
          <cell r="D9403" t="str">
            <v>109,73</v>
          </cell>
        </row>
        <row r="9404">
          <cell r="A9404">
            <v>40355</v>
          </cell>
          <cell r="B9404" t="str">
            <v>Luva de reducao em aco carbono, com encaixe para solda dn sw, pressao 3.000 Lbs,  3/4 " x 1/2"</v>
          </cell>
          <cell r="C9404" t="str">
            <v xml:space="preserve">un    </v>
          </cell>
          <cell r="D9404" t="str">
            <v>7,83</v>
          </cell>
        </row>
        <row r="9405">
          <cell r="A9405">
            <v>40364</v>
          </cell>
          <cell r="B9405" t="str">
            <v>Luva de reducao em aco carbono, com encaixe para solda dn sw, pressao 3.000 Lbs, dn 1 1/2" x 1 1/4"</v>
          </cell>
          <cell r="C9405" t="str">
            <v xml:space="preserve">un    </v>
          </cell>
          <cell r="D9405" t="str">
            <v>36,70</v>
          </cell>
        </row>
        <row r="9406">
          <cell r="A9406">
            <v>40361</v>
          </cell>
          <cell r="B9406" t="str">
            <v>Luva de reducao em aco carbono, com encaixe para solda dn sw, pressao 3.000 Lbs, dn 1 1/4"  x 1"</v>
          </cell>
          <cell r="C9406" t="str">
            <v xml:space="preserve">un    </v>
          </cell>
          <cell r="D9406" t="str">
            <v>28,70</v>
          </cell>
        </row>
        <row r="9407">
          <cell r="A9407">
            <v>40358</v>
          </cell>
          <cell r="B9407" t="str">
            <v>Luva de reducao em aco carbono, com encaixe para solda dn sw, pressao 3.000 Lbs, dn 1" x 3/4"</v>
          </cell>
          <cell r="C9407" t="str">
            <v xml:space="preserve">un    </v>
          </cell>
          <cell r="D9407" t="str">
            <v>10,94</v>
          </cell>
        </row>
        <row r="9408">
          <cell r="A9408">
            <v>40370</v>
          </cell>
          <cell r="B9408" t="str">
            <v>Luva de reducao em aco carbono, com encaixe para solda dn sw, pressao 3.000 Lbs, dn 2 1/2" x 2"</v>
          </cell>
          <cell r="C9408" t="str">
            <v xml:space="preserve">un    </v>
          </cell>
          <cell r="D9408" t="str">
            <v>116,47</v>
          </cell>
        </row>
        <row r="9409">
          <cell r="A9409">
            <v>40367</v>
          </cell>
          <cell r="B9409" t="str">
            <v>Luva de reducao em aco carbono, com encaixe para solda dn sw, pressao 3.000 Lbs, dn 2" x 1 1/2"</v>
          </cell>
          <cell r="C9409" t="str">
            <v xml:space="preserve">un    </v>
          </cell>
          <cell r="D9409" t="str">
            <v>57,89</v>
          </cell>
        </row>
        <row r="9410">
          <cell r="A9410">
            <v>40373</v>
          </cell>
          <cell r="B9410" t="str">
            <v>Luva de reducao em aco carbono, com encaixe para solda dn sw, pressao 3.000 Lbs, dn 3" x 2 1/2"</v>
          </cell>
          <cell r="C9410" t="str">
            <v xml:space="preserve">un    </v>
          </cell>
          <cell r="D9410" t="str">
            <v>157,50</v>
          </cell>
        </row>
        <row r="9411">
          <cell r="A9411">
            <v>38947</v>
          </cell>
          <cell r="B9411" t="str">
            <v>Luva de reducao para tubo pex, metalica, para conexao com anel deslizante, dn 20 x 16 mm</v>
          </cell>
          <cell r="C9411" t="str">
            <v xml:space="preserve">un    </v>
          </cell>
          <cell r="D9411" t="str">
            <v>4,83</v>
          </cell>
        </row>
        <row r="9412">
          <cell r="A9412">
            <v>38948</v>
          </cell>
          <cell r="B9412" t="str">
            <v>Luva de reducao para tubo pex, metalica, para conexao com anel deslizante, dn 25 x 16 mm</v>
          </cell>
          <cell r="C9412" t="str">
            <v xml:space="preserve">un    </v>
          </cell>
          <cell r="D9412" t="str">
            <v>7,70</v>
          </cell>
        </row>
        <row r="9413">
          <cell r="A9413">
            <v>38949</v>
          </cell>
          <cell r="B9413" t="str">
            <v>Luva de reducao para tubo pex, metalica, para conexao com anel deslizante, dn 25 x 20 mm</v>
          </cell>
          <cell r="C9413" t="str">
            <v xml:space="preserve">un    </v>
          </cell>
          <cell r="D9413" t="str">
            <v>8,55</v>
          </cell>
        </row>
        <row r="9414">
          <cell r="A9414">
            <v>38951</v>
          </cell>
          <cell r="B9414" t="str">
            <v>Luva de reducao para tubo pex, metalica, para conexao com anel deslizante, dn 32 x 25 mm</v>
          </cell>
          <cell r="C9414" t="str">
            <v xml:space="preserve">un    </v>
          </cell>
          <cell r="D9414" t="str">
            <v>13,52</v>
          </cell>
        </row>
        <row r="9415">
          <cell r="A9415">
            <v>39312</v>
          </cell>
          <cell r="B9415" t="str">
            <v>Luva de reducao para tubo pex, plastica, para conexao com crimpagem, dn 20 x 16 mm</v>
          </cell>
          <cell r="C9415" t="str">
            <v xml:space="preserve">un    </v>
          </cell>
          <cell r="D9415" t="str">
            <v>10,49</v>
          </cell>
        </row>
        <row r="9416">
          <cell r="A9416">
            <v>39313</v>
          </cell>
          <cell r="B9416" t="str">
            <v>Luva de reducao para tubo pex, plastica, para conexao com crimpagem, dn 25 x 16 mm</v>
          </cell>
          <cell r="C9416" t="str">
            <v xml:space="preserve">un    </v>
          </cell>
          <cell r="D9416" t="str">
            <v>13,69</v>
          </cell>
        </row>
        <row r="9417">
          <cell r="A9417">
            <v>38950</v>
          </cell>
          <cell r="B9417" t="str">
            <v>Luva de reducao para tubo pex, plastica, para conexao com crimpagem, dn 32 x 20 mm</v>
          </cell>
          <cell r="C9417" t="str">
            <v xml:space="preserve">un    </v>
          </cell>
          <cell r="D9417" t="str">
            <v>20,60</v>
          </cell>
        </row>
        <row r="9418">
          <cell r="A9418">
            <v>39314</v>
          </cell>
          <cell r="B9418" t="str">
            <v>Luva de reducao para tubo pex, plastica, para conexao com crimpagem, dn 32 x 25 mm</v>
          </cell>
          <cell r="C9418" t="str">
            <v xml:space="preserve">un    </v>
          </cell>
          <cell r="D9418" t="str">
            <v>21,74</v>
          </cell>
        </row>
        <row r="9419">
          <cell r="A9419">
            <v>3907</v>
          </cell>
          <cell r="B9419" t="str">
            <v>Luva de reducao roscavel, pvc, 1" x 3/4", para agua fria predial</v>
          </cell>
          <cell r="C9419" t="str">
            <v xml:space="preserve">un    </v>
          </cell>
          <cell r="D9419" t="str">
            <v>2,89</v>
          </cell>
        </row>
        <row r="9420">
          <cell r="A9420">
            <v>3889</v>
          </cell>
          <cell r="B9420" t="str">
            <v>Luva de reducao roscavel, pvc, 3/4" x 1/2", para agua fria predial</v>
          </cell>
          <cell r="C9420" t="str">
            <v xml:space="preserve">un    </v>
          </cell>
          <cell r="D9420" t="str">
            <v>2,21</v>
          </cell>
        </row>
        <row r="9421">
          <cell r="A9421">
            <v>3868</v>
          </cell>
          <cell r="B9421" t="str">
            <v>Luva de reducao soldavel, pvc, 25 mm x 20 mm, para agua fria predial</v>
          </cell>
          <cell r="C9421" t="str">
            <v xml:space="preserve">un    </v>
          </cell>
          <cell r="D9421" t="str">
            <v>0,86</v>
          </cell>
        </row>
        <row r="9422">
          <cell r="A9422">
            <v>3869</v>
          </cell>
          <cell r="B9422" t="str">
            <v>Luva de reducao soldavel, pvc, 32 mm x 25 mm, para agua fria predial</v>
          </cell>
          <cell r="C9422" t="str">
            <v xml:space="preserve">un    </v>
          </cell>
          <cell r="D9422" t="str">
            <v>2,45</v>
          </cell>
        </row>
        <row r="9423">
          <cell r="A9423">
            <v>3872</v>
          </cell>
          <cell r="B9423" t="str">
            <v>Luva de reducao soldavel, pvc, 40 mm x 32 mm, para agua fria predial</v>
          </cell>
          <cell r="C9423" t="str">
            <v xml:space="preserve">un    </v>
          </cell>
          <cell r="D9423" t="str">
            <v>2,98</v>
          </cell>
        </row>
        <row r="9424">
          <cell r="A9424">
            <v>3850</v>
          </cell>
          <cell r="B9424" t="str">
            <v>Luva de reducao soldavel, pvc, 60 mm x 50 mm, para agua fria predial</v>
          </cell>
          <cell r="C9424" t="str">
            <v xml:space="preserve">un    </v>
          </cell>
          <cell r="D9424" t="str">
            <v>7,69</v>
          </cell>
        </row>
        <row r="9425">
          <cell r="A9425">
            <v>38023</v>
          </cell>
          <cell r="B9425" t="str">
            <v>Luva de reducao, pvc, soldavel, 50 x 25 mm, para agua fria predial</v>
          </cell>
          <cell r="C9425" t="str">
            <v xml:space="preserve">un    </v>
          </cell>
          <cell r="D9425" t="str">
            <v>3,24</v>
          </cell>
        </row>
        <row r="9426">
          <cell r="A9426">
            <v>37986</v>
          </cell>
          <cell r="B9426" t="str">
            <v>Luva de transicao de cpvc x pvc, soldavel, 22 x 25 mm, para agua quente</v>
          </cell>
          <cell r="C9426" t="str">
            <v xml:space="preserve">un    </v>
          </cell>
          <cell r="D9426" t="str">
            <v>0,97</v>
          </cell>
        </row>
        <row r="9427">
          <cell r="A9427">
            <v>37987</v>
          </cell>
          <cell r="B9427" t="str">
            <v>Luva de transicao, cpvc, soldavel, 42 mm x 1 1/2", para agua quente</v>
          </cell>
          <cell r="C9427" t="str">
            <v xml:space="preserve">un    </v>
          </cell>
          <cell r="D9427" t="str">
            <v>72,96</v>
          </cell>
        </row>
        <row r="9428">
          <cell r="A9428">
            <v>37988</v>
          </cell>
          <cell r="B9428" t="str">
            <v>Luva de transicao, cpvc, soldavel, 54 mm x 2", para agua quente predial</v>
          </cell>
          <cell r="C9428" t="str">
            <v xml:space="preserve">un    </v>
          </cell>
          <cell r="D9428" t="str">
            <v>119,01</v>
          </cell>
        </row>
        <row r="9429">
          <cell r="A9429">
            <v>21120</v>
          </cell>
          <cell r="B9429" t="str">
            <v>Luva de transicao, cpvc, 15 mm x 1/2", para agua quente predial</v>
          </cell>
          <cell r="C9429" t="str">
            <v xml:space="preserve">un    </v>
          </cell>
          <cell r="D9429" t="str">
            <v>5,93</v>
          </cell>
        </row>
        <row r="9430">
          <cell r="A9430">
            <v>39318</v>
          </cell>
          <cell r="B9430" t="str">
            <v>Luva de transicao, cpvc, 22 mm x 1/2", para agua quente</v>
          </cell>
          <cell r="C9430" t="str">
            <v xml:space="preserve">un    </v>
          </cell>
          <cell r="D9430" t="str">
            <v>4,89</v>
          </cell>
        </row>
        <row r="9431">
          <cell r="A9431">
            <v>20162</v>
          </cell>
          <cell r="B9431" t="str">
            <v>Luva dupla, pvc leve, dn 150 mm</v>
          </cell>
          <cell r="C9431" t="str">
            <v xml:space="preserve">un    </v>
          </cell>
          <cell r="D9431" t="str">
            <v>12,69</v>
          </cell>
        </row>
        <row r="9432">
          <cell r="A9432">
            <v>40366</v>
          </cell>
          <cell r="B9432" t="str">
            <v>Luva em aco carbono, soldavel, pressao 3.000 Lbs, dn 1 1/2"</v>
          </cell>
          <cell r="C9432" t="str">
            <v xml:space="preserve">un    </v>
          </cell>
          <cell r="D9432" t="str">
            <v>28,63</v>
          </cell>
        </row>
        <row r="9433">
          <cell r="A9433">
            <v>40363</v>
          </cell>
          <cell r="B9433" t="str">
            <v>Luva em aco carbono, soldavel, pressao 3.000 Lbs, dn 1 1/4"</v>
          </cell>
          <cell r="C9433" t="str">
            <v xml:space="preserve">un    </v>
          </cell>
          <cell r="D9433" t="str">
            <v>22,39</v>
          </cell>
        </row>
        <row r="9434">
          <cell r="A9434">
            <v>40354</v>
          </cell>
          <cell r="B9434" t="str">
            <v>Luva em aco carbono, soldavel, pressao 3.000 Lbs, dn 1/2"</v>
          </cell>
          <cell r="C9434" t="str">
            <v xml:space="preserve">un    </v>
          </cell>
          <cell r="D9434" t="str">
            <v>9,75</v>
          </cell>
        </row>
        <row r="9435">
          <cell r="A9435">
            <v>40360</v>
          </cell>
          <cell r="B9435" t="str">
            <v>Luva em aco carbono, soldavel, pressao 3.000 Lbs, dn 1"</v>
          </cell>
          <cell r="C9435" t="str">
            <v xml:space="preserve">un    </v>
          </cell>
          <cell r="D9435" t="str">
            <v>14,68</v>
          </cell>
        </row>
        <row r="9436">
          <cell r="A9436">
            <v>40372</v>
          </cell>
          <cell r="B9436" t="str">
            <v>Luva em aco carbono, soldavel, pressao 3.000 Lbs, dn 2 1/2"</v>
          </cell>
          <cell r="C9436" t="str">
            <v xml:space="preserve">un    </v>
          </cell>
          <cell r="D9436" t="str">
            <v>90,66</v>
          </cell>
        </row>
        <row r="9437">
          <cell r="A9437">
            <v>40369</v>
          </cell>
          <cell r="B9437" t="str">
            <v>Luva em aco carbono, soldavel, pressao 3.000 Lbs, dn 2"</v>
          </cell>
          <cell r="C9437" t="str">
            <v xml:space="preserve">un    </v>
          </cell>
          <cell r="D9437" t="str">
            <v>45,12</v>
          </cell>
        </row>
        <row r="9438">
          <cell r="A9438">
            <v>40357</v>
          </cell>
          <cell r="B9438" t="str">
            <v>Luva em aco carbono, soldavel, pressao 3.000 Lbs, dn 3/4"</v>
          </cell>
          <cell r="C9438" t="str">
            <v xml:space="preserve">un    </v>
          </cell>
          <cell r="D9438" t="str">
            <v>10,94</v>
          </cell>
        </row>
        <row r="9439">
          <cell r="A9439">
            <v>40375</v>
          </cell>
          <cell r="B9439" t="str">
            <v>Luva em aco carbono, soldavel, pressao 3.000 Lbs, dn 3"</v>
          </cell>
          <cell r="C9439" t="str">
            <v xml:space="preserve">un    </v>
          </cell>
          <cell r="D9439" t="str">
            <v>122,74</v>
          </cell>
        </row>
        <row r="9440">
          <cell r="A9440">
            <v>1893</v>
          </cell>
          <cell r="B9440" t="str">
            <v>Luva em pvc rigido roscavel, de 1 1/2", para eletroduto</v>
          </cell>
          <cell r="C9440" t="str">
            <v xml:space="preserve">un    </v>
          </cell>
          <cell r="D9440" t="str">
            <v>2,33</v>
          </cell>
        </row>
        <row r="9441">
          <cell r="A9441">
            <v>1902</v>
          </cell>
          <cell r="B9441" t="str">
            <v>Luva em pvc rigido roscavel, de 1 1/4", para eletroduto</v>
          </cell>
          <cell r="C9441" t="str">
            <v xml:space="preserve">un    </v>
          </cell>
          <cell r="D9441" t="str">
            <v>1,69</v>
          </cell>
        </row>
        <row r="9442">
          <cell r="A9442">
            <v>1901</v>
          </cell>
          <cell r="B9442" t="str">
            <v>Luva em pvc rigido roscavel, de 1/2", para eletroduto</v>
          </cell>
          <cell r="C9442" t="str">
            <v xml:space="preserve">un    </v>
          </cell>
          <cell r="D9442" t="str">
            <v>0,53</v>
          </cell>
        </row>
        <row r="9443">
          <cell r="A9443">
            <v>1892</v>
          </cell>
          <cell r="B9443" t="str">
            <v>Luva em pvc rigido roscavel, de 1", para eletroduto</v>
          </cell>
          <cell r="C9443" t="str">
            <v xml:space="preserve">un    </v>
          </cell>
          <cell r="D9443" t="str">
            <v>1,09</v>
          </cell>
        </row>
        <row r="9444">
          <cell r="A9444">
            <v>1907</v>
          </cell>
          <cell r="B9444" t="str">
            <v>Luva em pvc rigido roscavel, de 2 1/2", para eletroduto</v>
          </cell>
          <cell r="C9444" t="str">
            <v xml:space="preserve">un    </v>
          </cell>
          <cell r="D9444" t="str">
            <v>7,50</v>
          </cell>
        </row>
        <row r="9445">
          <cell r="A9445">
            <v>1894</v>
          </cell>
          <cell r="B9445" t="str">
            <v>Luva em pvc rigido roscavel, de 2", para eletroduto</v>
          </cell>
          <cell r="C9445" t="str">
            <v xml:space="preserve">un    </v>
          </cell>
          <cell r="D9445" t="str">
            <v>3,37</v>
          </cell>
        </row>
        <row r="9446">
          <cell r="A9446">
            <v>1891</v>
          </cell>
          <cell r="B9446" t="str">
            <v>Luva em pvc rigido roscavel, de 3/4", para eletroduto</v>
          </cell>
          <cell r="C9446" t="str">
            <v xml:space="preserve">un    </v>
          </cell>
          <cell r="D9446" t="str">
            <v>0,78</v>
          </cell>
        </row>
        <row r="9447">
          <cell r="A9447">
            <v>1896</v>
          </cell>
          <cell r="B9447" t="str">
            <v>Luva em pvc rigido roscavel, de 3", para eletroduto</v>
          </cell>
          <cell r="C9447" t="str">
            <v xml:space="preserve">un    </v>
          </cell>
          <cell r="D9447" t="str">
            <v>10,07</v>
          </cell>
        </row>
        <row r="9448">
          <cell r="A9448">
            <v>1895</v>
          </cell>
          <cell r="B9448" t="str">
            <v>Luva em pvc rigido roscavel, de 4", para eletroduto</v>
          </cell>
          <cell r="C9448" t="str">
            <v xml:space="preserve">un    </v>
          </cell>
          <cell r="D9448" t="str">
            <v>17,69</v>
          </cell>
        </row>
        <row r="9449">
          <cell r="A9449">
            <v>2641</v>
          </cell>
          <cell r="B9449" t="str">
            <v>Luva para eletroduto, em aco galvanizado eletrolitico, diametro de 100 mm (4")</v>
          </cell>
          <cell r="C9449" t="str">
            <v xml:space="preserve">un    </v>
          </cell>
          <cell r="D9449" t="str">
            <v>21,58</v>
          </cell>
        </row>
        <row r="9450">
          <cell r="A9450">
            <v>2636</v>
          </cell>
          <cell r="B9450" t="str">
            <v>Luva para eletroduto, em aco galvanizado eletrolitico, diametro de 15 mm (1/2")</v>
          </cell>
          <cell r="C9450" t="str">
            <v xml:space="preserve">un    </v>
          </cell>
          <cell r="D9450" t="str">
            <v>1,39</v>
          </cell>
        </row>
        <row r="9451">
          <cell r="A9451">
            <v>2637</v>
          </cell>
          <cell r="B9451" t="str">
            <v>Luva para eletroduto, em aco galvanizado eletrolitico, diametro de 20 mm (3/4")</v>
          </cell>
          <cell r="C9451" t="str">
            <v xml:space="preserve">un    </v>
          </cell>
          <cell r="D9451" t="str">
            <v>1,48</v>
          </cell>
        </row>
        <row r="9452">
          <cell r="A9452">
            <v>2638</v>
          </cell>
          <cell r="B9452" t="str">
            <v>Luva para eletroduto, em aco galvanizado eletrolitico, diametro de 25 mm (1")</v>
          </cell>
          <cell r="C9452" t="str">
            <v xml:space="preserve">un    </v>
          </cell>
          <cell r="D9452" t="str">
            <v>1,72</v>
          </cell>
        </row>
        <row r="9453">
          <cell r="A9453">
            <v>2639</v>
          </cell>
          <cell r="B9453" t="str">
            <v>Luva para eletroduto, em aco galvanizado eletrolitico, diametro de 32 mm (1 1/4")</v>
          </cell>
          <cell r="C9453" t="str">
            <v xml:space="preserve">un    </v>
          </cell>
          <cell r="D9453" t="str">
            <v>3,05</v>
          </cell>
        </row>
        <row r="9454">
          <cell r="A9454">
            <v>2644</v>
          </cell>
          <cell r="B9454" t="str">
            <v>Luva para eletroduto, em aco galvanizado eletrolitico, diametro de 40 mm (1 1/2")</v>
          </cell>
          <cell r="C9454" t="str">
            <v xml:space="preserve">un    </v>
          </cell>
          <cell r="D9454" t="str">
            <v>4,41</v>
          </cell>
        </row>
        <row r="9455">
          <cell r="A9455">
            <v>2643</v>
          </cell>
          <cell r="B9455" t="str">
            <v>Luva para eletroduto, em aco galvanizado eletrolitico, diametro de 50 mm (2")</v>
          </cell>
          <cell r="C9455" t="str">
            <v xml:space="preserve">un    </v>
          </cell>
          <cell r="D9455" t="str">
            <v>6,15</v>
          </cell>
        </row>
        <row r="9456">
          <cell r="A9456">
            <v>2640</v>
          </cell>
          <cell r="B9456" t="str">
            <v>Luva para eletroduto, em aco galvanizado eletrolitico, diametro de 65 mm (2 1/2")</v>
          </cell>
          <cell r="C9456" t="str">
            <v xml:space="preserve">un    </v>
          </cell>
          <cell r="D9456" t="str">
            <v>8,98</v>
          </cell>
        </row>
        <row r="9457">
          <cell r="A9457">
            <v>2642</v>
          </cell>
          <cell r="B9457" t="str">
            <v>Luva para eletroduto, em aco galvanizado eletrolitico, diametro de 80 mm (3")</v>
          </cell>
          <cell r="C9457" t="str">
            <v xml:space="preserve">un    </v>
          </cell>
          <cell r="D9457" t="str">
            <v>13,67</v>
          </cell>
        </row>
        <row r="9458">
          <cell r="A9458">
            <v>38943</v>
          </cell>
          <cell r="B9458" t="str">
            <v>Luva para tubo pex, metalico, para conexao com anel deslizante, dn 16 mm</v>
          </cell>
          <cell r="C9458" t="str">
            <v xml:space="preserve">un    </v>
          </cell>
          <cell r="D9458" t="str">
            <v>3,56</v>
          </cell>
        </row>
        <row r="9459">
          <cell r="A9459">
            <v>38944</v>
          </cell>
          <cell r="B9459" t="str">
            <v>Luva para tubo pex, metalico, para conexao com anel deslizante, dn 20 mm</v>
          </cell>
          <cell r="C9459" t="str">
            <v xml:space="preserve">un    </v>
          </cell>
          <cell r="D9459" t="str">
            <v>5,51</v>
          </cell>
        </row>
        <row r="9460">
          <cell r="A9460">
            <v>38945</v>
          </cell>
          <cell r="B9460" t="str">
            <v>Luva para tubo pex, metalico, para conexao com anel deslizante, dn 25 mm</v>
          </cell>
          <cell r="C9460" t="str">
            <v xml:space="preserve">un    </v>
          </cell>
          <cell r="D9460" t="str">
            <v>11,17</v>
          </cell>
        </row>
        <row r="9461">
          <cell r="A9461">
            <v>38946</v>
          </cell>
          <cell r="B9461" t="str">
            <v>Luva para tubo pex, metalico, para conexao com anel deslizante, dn 32 mm</v>
          </cell>
          <cell r="C9461" t="str">
            <v xml:space="preserve">un    </v>
          </cell>
          <cell r="D9461" t="str">
            <v>16,67</v>
          </cell>
        </row>
        <row r="9462">
          <cell r="A9462">
            <v>39308</v>
          </cell>
          <cell r="B9462" t="str">
            <v>Luva para tubo pex, plastica, para conexao com crimpagem, dn 16 mm</v>
          </cell>
          <cell r="C9462" t="str">
            <v xml:space="preserve">un    </v>
          </cell>
          <cell r="D9462" t="str">
            <v>7,27</v>
          </cell>
        </row>
        <row r="9463">
          <cell r="A9463">
            <v>39309</v>
          </cell>
          <cell r="B9463" t="str">
            <v>Luva para tubo pex, plastica, para conexao com crimpagem, dn 20 mm</v>
          </cell>
          <cell r="C9463" t="str">
            <v xml:space="preserve">un    </v>
          </cell>
          <cell r="D9463" t="str">
            <v>10,51</v>
          </cell>
        </row>
        <row r="9464">
          <cell r="A9464">
            <v>39310</v>
          </cell>
          <cell r="B9464" t="str">
            <v>Luva para tubo pex, plastica, para conexao com crimpagem, dn 25 mm</v>
          </cell>
          <cell r="C9464" t="str">
            <v xml:space="preserve">un    </v>
          </cell>
          <cell r="D9464" t="str">
            <v>15,92</v>
          </cell>
        </row>
        <row r="9465">
          <cell r="A9465">
            <v>39311</v>
          </cell>
          <cell r="B9465" t="str">
            <v>Luva para tubo pex, plastica, para conexao com crimpagem, dn 32 mm</v>
          </cell>
          <cell r="C9465" t="str">
            <v xml:space="preserve">un    </v>
          </cell>
          <cell r="D9465" t="str">
            <v>23,94</v>
          </cell>
        </row>
        <row r="9466">
          <cell r="A9466">
            <v>39855</v>
          </cell>
          <cell r="B9466" t="str">
            <v>Luva passante de cobre (ref 601) sem anel de solda, bolsa 15 mm</v>
          </cell>
          <cell r="C9466" t="str">
            <v xml:space="preserve">un    </v>
          </cell>
          <cell r="D9466" t="str">
            <v>1,60</v>
          </cell>
        </row>
        <row r="9467">
          <cell r="A9467">
            <v>39856</v>
          </cell>
          <cell r="B9467" t="str">
            <v>Luva passante de cobre (ref 601) sem anel de solda, bolsa 22 mm</v>
          </cell>
          <cell r="C9467" t="str">
            <v xml:space="preserve">un    </v>
          </cell>
          <cell r="D9467" t="str">
            <v>3,78</v>
          </cell>
        </row>
        <row r="9468">
          <cell r="A9468">
            <v>39857</v>
          </cell>
          <cell r="B9468" t="str">
            <v>Luva passante de cobre (ref 601) sem anel de solda, bolsa 28 mm</v>
          </cell>
          <cell r="C9468" t="str">
            <v xml:space="preserve">un    </v>
          </cell>
          <cell r="D9468" t="str">
            <v>6,12</v>
          </cell>
        </row>
        <row r="9469">
          <cell r="A9469">
            <v>39858</v>
          </cell>
          <cell r="B9469" t="str">
            <v>Luva passante de cobre (ref 601) sem anel de solda, bolsa 35 mm</v>
          </cell>
          <cell r="C9469" t="str">
            <v xml:space="preserve">un    </v>
          </cell>
          <cell r="D9469" t="str">
            <v>13,59</v>
          </cell>
        </row>
        <row r="9470">
          <cell r="A9470">
            <v>39859</v>
          </cell>
          <cell r="B9470" t="str">
            <v>Luva passante de cobre (ref 601) sem anel de solda, bolsa 42 mm</v>
          </cell>
          <cell r="C9470" t="str">
            <v xml:space="preserve">un    </v>
          </cell>
          <cell r="D9470" t="str">
            <v>20,94</v>
          </cell>
        </row>
        <row r="9471">
          <cell r="A9471">
            <v>39860</v>
          </cell>
          <cell r="B9471" t="str">
            <v>Luva passante de cobre (ref 601) sem anel de solda, bolsa 54 mm</v>
          </cell>
          <cell r="C9471" t="str">
            <v xml:space="preserve">un    </v>
          </cell>
          <cell r="D9471" t="str">
            <v>32,14</v>
          </cell>
        </row>
        <row r="9472">
          <cell r="A9472">
            <v>39861</v>
          </cell>
          <cell r="B9472" t="str">
            <v>Luva passante de cobre (ref 601) sem anel de solda, bolsa 66 mm</v>
          </cell>
          <cell r="C9472" t="str">
            <v xml:space="preserve">un    </v>
          </cell>
          <cell r="D9472" t="str">
            <v>91,77</v>
          </cell>
        </row>
        <row r="9473">
          <cell r="A9473">
            <v>38447</v>
          </cell>
          <cell r="B9473" t="str">
            <v>Luva ppr, soldavel, dn 110 mm, para agua quente predial</v>
          </cell>
          <cell r="C9473" t="str">
            <v xml:space="preserve">un    </v>
          </cell>
          <cell r="D9473" t="str">
            <v>66,53</v>
          </cell>
        </row>
        <row r="9474">
          <cell r="A9474">
            <v>36320</v>
          </cell>
          <cell r="B9474" t="str">
            <v>Luva ppr, soldavel, dn 20 mm, para agua quente predial</v>
          </cell>
          <cell r="C9474" t="str">
            <v xml:space="preserve">un    </v>
          </cell>
          <cell r="D9474" t="str">
            <v>0,96</v>
          </cell>
        </row>
        <row r="9475">
          <cell r="A9475">
            <v>36324</v>
          </cell>
          <cell r="B9475" t="str">
            <v>Luva ppr, soldavel, dn 25 mm, para agua quente predial</v>
          </cell>
          <cell r="C9475" t="str">
            <v xml:space="preserve">un    </v>
          </cell>
          <cell r="D9475" t="str">
            <v>1,46</v>
          </cell>
        </row>
        <row r="9476">
          <cell r="A9476">
            <v>38441</v>
          </cell>
          <cell r="B9476" t="str">
            <v>Luva ppr, soldavel, dn 32 mm, para agua quente predial</v>
          </cell>
          <cell r="C9476" t="str">
            <v xml:space="preserve">un    </v>
          </cell>
          <cell r="D9476" t="str">
            <v>1,92</v>
          </cell>
        </row>
        <row r="9477">
          <cell r="A9477">
            <v>38442</v>
          </cell>
          <cell r="B9477" t="str">
            <v>Luva ppr, soldavel, dn 40 mm, para agua quente predial</v>
          </cell>
          <cell r="C9477" t="str">
            <v xml:space="preserve">un    </v>
          </cell>
          <cell r="D9477" t="str">
            <v>4,87</v>
          </cell>
        </row>
        <row r="9478">
          <cell r="A9478">
            <v>38443</v>
          </cell>
          <cell r="B9478" t="str">
            <v>Luva ppr, soldavel, dn 50 mm, para agua quente predial</v>
          </cell>
          <cell r="C9478" t="str">
            <v xml:space="preserve">un    </v>
          </cell>
          <cell r="D9478" t="str">
            <v>7,37</v>
          </cell>
        </row>
        <row r="9479">
          <cell r="A9479">
            <v>38444</v>
          </cell>
          <cell r="B9479" t="str">
            <v>Luva ppr, soldavel, dn 63 mm, para agua quente predial</v>
          </cell>
          <cell r="C9479" t="str">
            <v xml:space="preserve">un    </v>
          </cell>
          <cell r="D9479" t="str">
            <v>10,97</v>
          </cell>
        </row>
        <row r="9480">
          <cell r="A9480">
            <v>38445</v>
          </cell>
          <cell r="B9480" t="str">
            <v>Luva ppr, soldavel, dn 75 mm, para agua quente predial</v>
          </cell>
          <cell r="C9480" t="str">
            <v xml:space="preserve">un    </v>
          </cell>
          <cell r="D9480" t="str">
            <v>25,76</v>
          </cell>
        </row>
        <row r="9481">
          <cell r="A9481">
            <v>38446</v>
          </cell>
          <cell r="B9481" t="str">
            <v>Luva ppr, soldavel, dn 90 mm, para agua quente predial</v>
          </cell>
          <cell r="C9481" t="str">
            <v xml:space="preserve">un    </v>
          </cell>
          <cell r="D9481" t="str">
            <v>41,58</v>
          </cell>
        </row>
        <row r="9482">
          <cell r="A9482">
            <v>3867</v>
          </cell>
          <cell r="B9482" t="str">
            <v>Luva pvc soldavel, 110 mm, para agua fria predial</v>
          </cell>
          <cell r="C9482" t="str">
            <v xml:space="preserve">un    </v>
          </cell>
          <cell r="D9482" t="str">
            <v>51,66</v>
          </cell>
        </row>
        <row r="9483">
          <cell r="A9483">
            <v>3861</v>
          </cell>
          <cell r="B9483" t="str">
            <v>Luva pvc soldavel, 20 mm, para agua fria predial</v>
          </cell>
          <cell r="C9483" t="str">
            <v xml:space="preserve">un    </v>
          </cell>
          <cell r="D9483" t="str">
            <v>0,43</v>
          </cell>
        </row>
        <row r="9484">
          <cell r="A9484">
            <v>3904</v>
          </cell>
          <cell r="B9484" t="str">
            <v>Luva pvc soldavel, 25 mm, para agua fria predial</v>
          </cell>
          <cell r="C9484" t="str">
            <v xml:space="preserve">un    </v>
          </cell>
          <cell r="D9484" t="str">
            <v>0,52</v>
          </cell>
        </row>
        <row r="9485">
          <cell r="A9485">
            <v>3903</v>
          </cell>
          <cell r="B9485" t="str">
            <v>Luva pvc soldavel, 32 mm, para agua fria predial</v>
          </cell>
          <cell r="C9485" t="str">
            <v xml:space="preserve">un    </v>
          </cell>
          <cell r="D9485" t="str">
            <v>1,28</v>
          </cell>
        </row>
        <row r="9486">
          <cell r="A9486">
            <v>3862</v>
          </cell>
          <cell r="B9486" t="str">
            <v>Luva pvc soldavel, 40 mm, para agua fria predial</v>
          </cell>
          <cell r="C9486" t="str">
            <v xml:space="preserve">un    </v>
          </cell>
          <cell r="D9486" t="str">
            <v>2,61</v>
          </cell>
        </row>
        <row r="9487">
          <cell r="A9487">
            <v>3863</v>
          </cell>
          <cell r="B9487" t="str">
            <v>Luva pvc soldavel, 50 mm, para agua fria predial</v>
          </cell>
          <cell r="C9487" t="str">
            <v xml:space="preserve">un    </v>
          </cell>
          <cell r="D9487" t="str">
            <v>3,07</v>
          </cell>
        </row>
        <row r="9488">
          <cell r="A9488">
            <v>3864</v>
          </cell>
          <cell r="B9488" t="str">
            <v>Luva pvc soldavel, 60 mm, para agua fria predial</v>
          </cell>
          <cell r="C9488" t="str">
            <v xml:space="preserve">un    </v>
          </cell>
          <cell r="D9488" t="str">
            <v>8,00</v>
          </cell>
        </row>
        <row r="9489">
          <cell r="A9489">
            <v>3865</v>
          </cell>
          <cell r="B9489" t="str">
            <v>Luva pvc soldavel, 75 mm, para agua fria predial</v>
          </cell>
          <cell r="C9489" t="str">
            <v xml:space="preserve">un    </v>
          </cell>
          <cell r="D9489" t="str">
            <v>13,91</v>
          </cell>
        </row>
        <row r="9490">
          <cell r="A9490">
            <v>3866</v>
          </cell>
          <cell r="B9490" t="str">
            <v>Luva pvc soldavel, 85 mm, para agua fria predial</v>
          </cell>
          <cell r="C9490" t="str">
            <v xml:space="preserve">un    </v>
          </cell>
          <cell r="D9490" t="str">
            <v>31,84</v>
          </cell>
        </row>
        <row r="9491">
          <cell r="A9491">
            <v>3902</v>
          </cell>
          <cell r="B9491" t="str">
            <v>Luva pvc, roscavel,  2 1/2",  agua fria predial</v>
          </cell>
          <cell r="C9491" t="str">
            <v xml:space="preserve">un    </v>
          </cell>
          <cell r="D9491" t="str">
            <v>15,48</v>
          </cell>
        </row>
        <row r="9492">
          <cell r="A9492">
            <v>3878</v>
          </cell>
          <cell r="B9492" t="str">
            <v>Luva pvc, roscavel, 1 1/2",  agua fria predial</v>
          </cell>
          <cell r="C9492" t="str">
            <v xml:space="preserve">un    </v>
          </cell>
          <cell r="D9492" t="str">
            <v>4,89</v>
          </cell>
        </row>
        <row r="9493">
          <cell r="A9493">
            <v>3877</v>
          </cell>
          <cell r="B9493" t="str">
            <v>Luva pvc, roscavel, 1 1/4", agua fria predial</v>
          </cell>
          <cell r="C9493" t="str">
            <v xml:space="preserve">un    </v>
          </cell>
          <cell r="D9493" t="str">
            <v>4,47</v>
          </cell>
        </row>
        <row r="9494">
          <cell r="A9494">
            <v>3879</v>
          </cell>
          <cell r="B9494" t="str">
            <v>Luva pvc, roscavel, 2",  agua fria predial</v>
          </cell>
          <cell r="C9494" t="str">
            <v xml:space="preserve">un    </v>
          </cell>
          <cell r="D9494" t="str">
            <v>9,87</v>
          </cell>
        </row>
        <row r="9495">
          <cell r="A9495">
            <v>3880</v>
          </cell>
          <cell r="B9495" t="str">
            <v>Luva pvc, roscavel, 3", agua fria predial</v>
          </cell>
          <cell r="C9495" t="str">
            <v xml:space="preserve">un    </v>
          </cell>
          <cell r="D9495" t="str">
            <v>22,27</v>
          </cell>
        </row>
        <row r="9496">
          <cell r="A9496">
            <v>12892</v>
          </cell>
          <cell r="B9496" t="str">
            <v>Luva raspa de couro, cano curto (punho *7* cm)</v>
          </cell>
          <cell r="C9496" t="str">
            <v xml:space="preserve">par   </v>
          </cell>
          <cell r="D9496" t="str">
            <v>8,55</v>
          </cell>
        </row>
        <row r="9497">
          <cell r="A9497">
            <v>3883</v>
          </cell>
          <cell r="B9497" t="str">
            <v>Luva roscavel, pvc, 1/2", agua fria predial</v>
          </cell>
          <cell r="C9497" t="str">
            <v xml:space="preserve">un    </v>
          </cell>
          <cell r="D9497" t="str">
            <v>1,03</v>
          </cell>
        </row>
        <row r="9498">
          <cell r="A9498">
            <v>3876</v>
          </cell>
          <cell r="B9498" t="str">
            <v>Luva roscavel, pvc, 1", agua fria predial</v>
          </cell>
          <cell r="C9498" t="str">
            <v xml:space="preserve">un    </v>
          </cell>
          <cell r="D9498" t="str">
            <v>2,57</v>
          </cell>
        </row>
        <row r="9499">
          <cell r="A9499">
            <v>3884</v>
          </cell>
          <cell r="B9499" t="str">
            <v>Luva roscavel, pvc, 3/4", agua fria predial</v>
          </cell>
          <cell r="C9499" t="str">
            <v xml:space="preserve">un    </v>
          </cell>
          <cell r="D9499" t="str">
            <v>1,54</v>
          </cell>
        </row>
        <row r="9500">
          <cell r="A9500">
            <v>3837</v>
          </cell>
          <cell r="B9500" t="str">
            <v>Luva simples, pvc pba, je, dn 100 / de 110 mm, para rede agua (nbr 10351)</v>
          </cell>
          <cell r="C9500" t="str">
            <v xml:space="preserve">un    </v>
          </cell>
          <cell r="D9500" t="str">
            <v>32,92</v>
          </cell>
        </row>
        <row r="9501">
          <cell r="A9501">
            <v>3845</v>
          </cell>
          <cell r="B9501" t="str">
            <v>Luva simples, pvc pba, je, dn 50 / de 60 mm, para rede agua (nbr 10351)</v>
          </cell>
          <cell r="C9501" t="str">
            <v xml:space="preserve">un    </v>
          </cell>
          <cell r="D9501" t="str">
            <v>12,03</v>
          </cell>
        </row>
        <row r="9502">
          <cell r="A9502">
            <v>11045</v>
          </cell>
          <cell r="B9502" t="str">
            <v>Luva simples, pvc pba, je, dn 75 / de 85 mm, para rede agua (nbr 10351)</v>
          </cell>
          <cell r="C9502" t="str">
            <v xml:space="preserve">un    </v>
          </cell>
          <cell r="D9502" t="str">
            <v>23,20</v>
          </cell>
        </row>
        <row r="9503">
          <cell r="A9503">
            <v>20170</v>
          </cell>
          <cell r="B9503" t="str">
            <v>Luva simples, pvc serie reforcada - r, 100 mm, para esgoto predial</v>
          </cell>
          <cell r="C9503" t="str">
            <v xml:space="preserve">un    </v>
          </cell>
          <cell r="D9503" t="str">
            <v>10,28</v>
          </cell>
        </row>
        <row r="9504">
          <cell r="A9504">
            <v>20171</v>
          </cell>
          <cell r="B9504" t="str">
            <v>Luva simples, pvc serie reforcada - r, 150 mm, para esgoto predial</v>
          </cell>
          <cell r="C9504" t="str">
            <v xml:space="preserve">un    </v>
          </cell>
          <cell r="D9504" t="str">
            <v>30,54</v>
          </cell>
        </row>
        <row r="9505">
          <cell r="A9505">
            <v>20167</v>
          </cell>
          <cell r="B9505" t="str">
            <v>Luva simples, pvc serie reforcada - r, 40 mm, para esgoto predial</v>
          </cell>
          <cell r="C9505" t="str">
            <v xml:space="preserve">un    </v>
          </cell>
          <cell r="D9505" t="str">
            <v>3,82</v>
          </cell>
        </row>
        <row r="9506">
          <cell r="A9506">
            <v>20168</v>
          </cell>
          <cell r="B9506" t="str">
            <v>Luva simples, pvc serie reforcada - r, 50 mm, para esgoto predial</v>
          </cell>
          <cell r="C9506" t="str">
            <v xml:space="preserve">un    </v>
          </cell>
          <cell r="D9506" t="str">
            <v>5,99</v>
          </cell>
        </row>
        <row r="9507">
          <cell r="A9507">
            <v>20169</v>
          </cell>
          <cell r="B9507" t="str">
            <v>Luva simples, pvc serie reforcada - r, 75 mm, para esgoto predial</v>
          </cell>
          <cell r="C9507" t="str">
            <v xml:space="preserve">un    </v>
          </cell>
          <cell r="D9507" t="str">
            <v>8,48</v>
          </cell>
        </row>
        <row r="9508">
          <cell r="A9508">
            <v>3899</v>
          </cell>
          <cell r="B9508" t="str">
            <v>Luva simples, pvc, soldavel, dn 100 mm, serie normal, para esgoto predial</v>
          </cell>
          <cell r="C9508" t="str">
            <v xml:space="preserve">un    </v>
          </cell>
          <cell r="D9508" t="str">
            <v>4,49</v>
          </cell>
        </row>
        <row r="9509">
          <cell r="A9509">
            <v>38676</v>
          </cell>
          <cell r="B9509" t="str">
            <v>Luva simples, pvc, soldavel, dn 150 mm, serie normal, para esgoto predial</v>
          </cell>
          <cell r="C9509" t="str">
            <v xml:space="preserve">un    </v>
          </cell>
          <cell r="D9509" t="str">
            <v>21,73</v>
          </cell>
        </row>
        <row r="9510">
          <cell r="A9510">
            <v>3897</v>
          </cell>
          <cell r="B9510" t="str">
            <v>Luva simples, pvc, soldavel, dn 40 mm, serie normal, para esgoto predial</v>
          </cell>
          <cell r="C9510" t="str">
            <v xml:space="preserve">un    </v>
          </cell>
          <cell r="D9510" t="str">
            <v>0,94</v>
          </cell>
        </row>
        <row r="9511">
          <cell r="A9511">
            <v>3875</v>
          </cell>
          <cell r="B9511" t="str">
            <v>Luva simples, pvc, soldavel, dn 50 mm, serie normal, para esgoto predial</v>
          </cell>
          <cell r="C9511" t="str">
            <v xml:space="preserve">un    </v>
          </cell>
          <cell r="D9511" t="str">
            <v>2,04</v>
          </cell>
        </row>
        <row r="9512">
          <cell r="A9512">
            <v>3898</v>
          </cell>
          <cell r="B9512" t="str">
            <v>Luva simples, pvc, soldavel, dn 75 mm, serie normal, para esgoto predial</v>
          </cell>
          <cell r="C9512" t="str">
            <v xml:space="preserve">un    </v>
          </cell>
          <cell r="D9512" t="str">
            <v>3,87</v>
          </cell>
        </row>
        <row r="9513">
          <cell r="A9513">
            <v>3855</v>
          </cell>
          <cell r="B9513" t="str">
            <v>Luva soldavel com bucha de latao, pvc, 20 mm x 1/2"</v>
          </cell>
          <cell r="C9513" t="str">
            <v xml:space="preserve">un    </v>
          </cell>
          <cell r="D9513" t="str">
            <v>3,42</v>
          </cell>
        </row>
        <row r="9514">
          <cell r="A9514">
            <v>3874</v>
          </cell>
          <cell r="B9514" t="str">
            <v>Luva soldavel com bucha de latao, pvc, 25 mm x 1/2"</v>
          </cell>
          <cell r="C9514" t="str">
            <v xml:space="preserve">un    </v>
          </cell>
          <cell r="D9514" t="str">
            <v>3,63</v>
          </cell>
        </row>
        <row r="9515">
          <cell r="A9515">
            <v>3870</v>
          </cell>
          <cell r="B9515" t="str">
            <v>Luva soldavel com bucha de latao, pvc, 25 mm x 3/4"</v>
          </cell>
          <cell r="C9515" t="str">
            <v xml:space="preserve">un    </v>
          </cell>
          <cell r="D9515" t="str">
            <v>4,50</v>
          </cell>
        </row>
        <row r="9516">
          <cell r="A9516">
            <v>38678</v>
          </cell>
          <cell r="B9516" t="str">
            <v>Luva soldavel com bucha de latao, pvc, 32 mm x 1"</v>
          </cell>
          <cell r="C9516" t="str">
            <v xml:space="preserve">un    </v>
          </cell>
          <cell r="D9516" t="str">
            <v>12,26</v>
          </cell>
        </row>
        <row r="9517">
          <cell r="A9517">
            <v>3859</v>
          </cell>
          <cell r="B9517" t="str">
            <v>Luva soldavel com rosca, pvc, 20 mm x 1/2", para agua fria predial</v>
          </cell>
          <cell r="C9517" t="str">
            <v xml:space="preserve">un    </v>
          </cell>
          <cell r="D9517" t="str">
            <v>0,91</v>
          </cell>
        </row>
        <row r="9518">
          <cell r="A9518">
            <v>3856</v>
          </cell>
          <cell r="B9518" t="str">
            <v>Luva soldavel com rosca, pvc, 25 mm x 1/2", para agua fria predial</v>
          </cell>
          <cell r="C9518" t="str">
            <v xml:space="preserve">un    </v>
          </cell>
          <cell r="D9518" t="str">
            <v>1,15</v>
          </cell>
        </row>
        <row r="9519">
          <cell r="A9519">
            <v>3906</v>
          </cell>
          <cell r="B9519" t="str">
            <v>Luva soldavel com rosca, pvc, 25 mm x 3/4", para agua fria predial</v>
          </cell>
          <cell r="C9519" t="str">
            <v xml:space="preserve">un    </v>
          </cell>
          <cell r="D9519" t="str">
            <v>1,08</v>
          </cell>
        </row>
        <row r="9520">
          <cell r="A9520">
            <v>3860</v>
          </cell>
          <cell r="B9520" t="str">
            <v>Luva soldavel com rosca, pvc, 32 mm x 1", para agua fria predial</v>
          </cell>
          <cell r="C9520" t="str">
            <v xml:space="preserve">un    </v>
          </cell>
          <cell r="D9520" t="str">
            <v>3,56</v>
          </cell>
        </row>
        <row r="9521">
          <cell r="A9521">
            <v>3905</v>
          </cell>
          <cell r="B9521" t="str">
            <v>Luva soldavel com rosca, pvc, 40 mm x 1 1/4", para agua fria predial</v>
          </cell>
          <cell r="C9521" t="str">
            <v xml:space="preserve">un    </v>
          </cell>
          <cell r="D9521" t="str">
            <v>7,89</v>
          </cell>
        </row>
        <row r="9522">
          <cell r="A9522">
            <v>3871</v>
          </cell>
          <cell r="B9522" t="str">
            <v>Luva soldavel com rosca, pvc, 50 mm x 1 1/2", para agua fria predial</v>
          </cell>
          <cell r="C9522" t="str">
            <v xml:space="preserve">un    </v>
          </cell>
          <cell r="D9522" t="str">
            <v>16,38</v>
          </cell>
        </row>
        <row r="9523">
          <cell r="A9523">
            <v>37429</v>
          </cell>
          <cell r="B9523" t="str">
            <v>Luva, pead pe 100,  de 400 mm, para eletrofusao</v>
          </cell>
          <cell r="C9523" t="str">
            <v xml:space="preserve">un    </v>
          </cell>
          <cell r="D9523" t="str">
            <v>1.804,65</v>
          </cell>
        </row>
        <row r="9524">
          <cell r="A9524">
            <v>37426</v>
          </cell>
          <cell r="B9524" t="str">
            <v>Luva, pead pe 100,  de 63 mm, para eletrofusao</v>
          </cell>
          <cell r="C9524" t="str">
            <v xml:space="preserve">un    </v>
          </cell>
          <cell r="D9524" t="str">
            <v>17,36</v>
          </cell>
        </row>
        <row r="9525">
          <cell r="A9525">
            <v>37427</v>
          </cell>
          <cell r="B9525" t="str">
            <v>Luva, pead pe 100, de 125 mm, para eletrofusao</v>
          </cell>
          <cell r="C9525" t="str">
            <v xml:space="preserve">un    </v>
          </cell>
          <cell r="D9525" t="str">
            <v>41,41</v>
          </cell>
        </row>
        <row r="9526">
          <cell r="A9526">
            <v>37424</v>
          </cell>
          <cell r="B9526" t="str">
            <v>Luva, pead pe 100, de 20 mm, para eletrofusao</v>
          </cell>
          <cell r="C9526" t="str">
            <v xml:space="preserve">un    </v>
          </cell>
          <cell r="D9526" t="str">
            <v>7,97</v>
          </cell>
        </row>
        <row r="9527">
          <cell r="A9527">
            <v>37428</v>
          </cell>
          <cell r="B9527" t="str">
            <v>Luva, pead pe 100, de 200 mm, para eletrofusao</v>
          </cell>
          <cell r="C9527" t="str">
            <v xml:space="preserve">un    </v>
          </cell>
          <cell r="D9527" t="str">
            <v>142,71</v>
          </cell>
        </row>
        <row r="9528">
          <cell r="A9528">
            <v>37425</v>
          </cell>
          <cell r="B9528" t="str">
            <v>Luva, pead pe 100, de 32 mm, para eletrofusao</v>
          </cell>
          <cell r="C9528" t="str">
            <v xml:space="preserve">un    </v>
          </cell>
          <cell r="D9528" t="str">
            <v>8,60</v>
          </cell>
        </row>
        <row r="9529">
          <cell r="A9529">
            <v>11519</v>
          </cell>
          <cell r="B9529" t="str">
            <v>Macaneta alavanca, reta ou curva, macica, cromada, comprimento de 10 a 16 cm, acabamento padrao medio - somente macanetas</v>
          </cell>
          <cell r="C9529" t="str">
            <v xml:space="preserve">par   </v>
          </cell>
          <cell r="D9529" t="str">
            <v>25,93</v>
          </cell>
        </row>
        <row r="9530">
          <cell r="A9530">
            <v>11520</v>
          </cell>
          <cell r="B9530" t="str">
            <v>Macaneta alavanca, reta simples / oca, cromada, comprimento de 10 a 16 cm, acabamento padrao popular - somente macanetas</v>
          </cell>
          <cell r="C9530" t="str">
            <v xml:space="preserve">par   </v>
          </cell>
          <cell r="D9530" t="str">
            <v>10,28</v>
          </cell>
        </row>
        <row r="9531">
          <cell r="A9531">
            <v>11518</v>
          </cell>
          <cell r="B9531" t="str">
            <v>Macaneta tipo bola, cromada,  diametro aproximado de *2 1/2*", (somente macanetas)</v>
          </cell>
          <cell r="C9531" t="str">
            <v xml:space="preserve">par   </v>
          </cell>
          <cell r="D9531" t="str">
            <v>29,92</v>
          </cell>
        </row>
        <row r="9532">
          <cell r="A9532">
            <v>38473</v>
          </cell>
          <cell r="B9532" t="str">
            <v>Macarico de solda 201 para extensao glp ou acetileno</v>
          </cell>
          <cell r="C9532" t="str">
            <v xml:space="preserve">un    </v>
          </cell>
          <cell r="D9532" t="str">
            <v>119,39</v>
          </cell>
        </row>
        <row r="9533">
          <cell r="A9533">
            <v>4244</v>
          </cell>
          <cell r="B9533" t="str">
            <v>Macariqueiro</v>
          </cell>
          <cell r="C9533" t="str">
            <v xml:space="preserve">h     </v>
          </cell>
          <cell r="D9533" t="str">
            <v>20,45</v>
          </cell>
        </row>
        <row r="9534">
          <cell r="A9534">
            <v>40977</v>
          </cell>
          <cell r="B9534" t="str">
            <v>Macariqueiro (mensalista)</v>
          </cell>
          <cell r="C9534" t="str">
            <v xml:space="preserve">mes   </v>
          </cell>
          <cell r="D9534" t="str">
            <v>3.599,87</v>
          </cell>
        </row>
        <row r="9535">
          <cell r="A9535">
            <v>2742</v>
          </cell>
          <cell r="B9535" t="str">
            <v>Madeira rolica sem tratamento, eucalipto ou equivalente da regiao, h = 3 m, d = 12 a 15 cm (para escoramento)</v>
          </cell>
          <cell r="C9535" t="str">
            <v xml:space="preserve">m     </v>
          </cell>
          <cell r="D9535" t="str">
            <v>2,58</v>
          </cell>
        </row>
        <row r="9536">
          <cell r="A9536">
            <v>2748</v>
          </cell>
          <cell r="B9536" t="str">
            <v>Madeira rolica sem tratamento, eucalipto ou equivalente da regiao, h = 3 m, d = 16 a 19 cm (para escoramento)</v>
          </cell>
          <cell r="C9536" t="str">
            <v xml:space="preserve">m     </v>
          </cell>
          <cell r="D9536" t="str">
            <v>7,56</v>
          </cell>
        </row>
        <row r="9537">
          <cell r="A9537">
            <v>2736</v>
          </cell>
          <cell r="B9537" t="str">
            <v>Madeira rolica sem tratamento, eucalipto ou equivalente da regiao, h = 3 m, d = 20 a 24 cm (para escoramento)</v>
          </cell>
          <cell r="C9537" t="str">
            <v xml:space="preserve">m     </v>
          </cell>
          <cell r="D9537" t="str">
            <v>10,55</v>
          </cell>
        </row>
        <row r="9538">
          <cell r="A9538">
            <v>2745</v>
          </cell>
          <cell r="B9538" t="str">
            <v>Madeira rolica sem tratamento, eucalipto ou equivalente da regiao, h = 3 m, d = 8 a 11 cm (para escoramento)</v>
          </cell>
          <cell r="C9538" t="str">
            <v xml:space="preserve">m     </v>
          </cell>
          <cell r="D9538" t="str">
            <v>2,13</v>
          </cell>
        </row>
        <row r="9539">
          <cell r="A9539">
            <v>2751</v>
          </cell>
          <cell r="B9539" t="str">
            <v>Madeira rolica sem tratamento, eucalipto ou equivalente da regiao, h = 6 m, d = 12 a 15 cm (para escoramento)</v>
          </cell>
          <cell r="C9539" t="str">
            <v xml:space="preserve">m     </v>
          </cell>
          <cell r="D9539" t="str">
            <v>2,73</v>
          </cell>
        </row>
        <row r="9540">
          <cell r="A9540">
            <v>14439</v>
          </cell>
          <cell r="B9540" t="str">
            <v>Madeira rolica sem tratamento, eucalipto ou equivalente da regiao, h = 6 m, d = 8 a 11 cm (para escoramento)</v>
          </cell>
          <cell r="C9540" t="str">
            <v xml:space="preserve">m     </v>
          </cell>
          <cell r="D9540" t="str">
            <v>2,41</v>
          </cell>
        </row>
        <row r="9541">
          <cell r="A9541">
            <v>2731</v>
          </cell>
          <cell r="B9541" t="str">
            <v>Madeira rolica tratada, eucalipto ou equivalente da regiao, h = 12 m, d = 20 a 24 cm (para poste)</v>
          </cell>
          <cell r="C9541" t="str">
            <v xml:space="preserve">m     </v>
          </cell>
          <cell r="D9541" t="str">
            <v>51,24</v>
          </cell>
        </row>
        <row r="9542">
          <cell r="A9542">
            <v>21138</v>
          </cell>
          <cell r="B9542" t="str">
            <v>Madeira rolica tratada, eucalipto ou equivalente da regiao, h = 2,2 m, d = 8 a 11 cm (para cerca)</v>
          </cell>
          <cell r="C9542" t="str">
            <v xml:space="preserve">m     </v>
          </cell>
          <cell r="D9542" t="str">
            <v>5,56</v>
          </cell>
        </row>
        <row r="9543">
          <cell r="A9543">
            <v>2747</v>
          </cell>
          <cell r="B9543" t="str">
            <v>Madeira rolica tratada, eucalipto ou equivalente da regiao, h = 2,20 m, d = 16 a 19 cm (para cerca)</v>
          </cell>
          <cell r="C9543" t="str">
            <v xml:space="preserve">m     </v>
          </cell>
          <cell r="D9543" t="str">
            <v>13,74</v>
          </cell>
        </row>
        <row r="9544">
          <cell r="A9544">
            <v>4115</v>
          </cell>
          <cell r="B9544" t="str">
            <v>Madeira rolica tratada, eucalipto ou equivalente da regiao, h = 3 m, d = 12 a 15 cm</v>
          </cell>
          <cell r="C9544" t="str">
            <v xml:space="preserve">m     </v>
          </cell>
          <cell r="D9544" t="str">
            <v>10,76</v>
          </cell>
        </row>
        <row r="9545">
          <cell r="A9545">
            <v>2729</v>
          </cell>
          <cell r="B9545" t="str">
            <v>Madeira rolica tratada, eucalipto ou equivalente da regiao, h = 3 m, d = 4 a 7 cm (para caibro)</v>
          </cell>
          <cell r="C9545" t="str">
            <v xml:space="preserve">un    </v>
          </cell>
          <cell r="D9545" t="str">
            <v>12,95</v>
          </cell>
        </row>
        <row r="9546">
          <cell r="A9546">
            <v>4119</v>
          </cell>
          <cell r="B9546" t="str">
            <v>Madeira rolica tratada, eucalipto ou equivalente da regiao, h = 6 m, d = 16 a 19 cm</v>
          </cell>
          <cell r="C9546" t="str">
            <v xml:space="preserve">m     </v>
          </cell>
          <cell r="D9546" t="str">
            <v>21,64</v>
          </cell>
        </row>
        <row r="9547">
          <cell r="A9547">
            <v>2794</v>
          </cell>
          <cell r="B9547" t="str">
            <v>Madeira rolica tratada, eucalipto ou equivalente da regiao, h = 6,5 m, d = 25 a 29 cm</v>
          </cell>
          <cell r="C9547" t="str">
            <v xml:space="preserve">m     </v>
          </cell>
          <cell r="D9547" t="str">
            <v>53,44</v>
          </cell>
        </row>
        <row r="9548">
          <cell r="A9548">
            <v>2788</v>
          </cell>
          <cell r="B9548" t="str">
            <v>Madeira rolica tratada, eucalipto ou equivalente da regiao, h = 6,5 m, d = 30 a 34 cm</v>
          </cell>
          <cell r="C9548" t="str">
            <v xml:space="preserve">m     </v>
          </cell>
          <cell r="D9548" t="str">
            <v>108,04</v>
          </cell>
        </row>
        <row r="9549">
          <cell r="A9549">
            <v>4006</v>
          </cell>
          <cell r="B9549" t="str">
            <v>Madeira serrada nao aparelhada de pinus, mista ou equivalente da regiao</v>
          </cell>
          <cell r="C9549" t="str">
            <v xml:space="preserve">m³    </v>
          </cell>
          <cell r="D9549" t="str">
            <v>1.221,55</v>
          </cell>
        </row>
        <row r="9550">
          <cell r="A9550">
            <v>36151</v>
          </cell>
          <cell r="B9550" t="str">
            <v>Mangote de seguranca em raspa de couro</v>
          </cell>
          <cell r="C9550" t="str">
            <v xml:space="preserve">un    </v>
          </cell>
          <cell r="D9550" t="str">
            <v>19,00</v>
          </cell>
        </row>
        <row r="9551">
          <cell r="A9551">
            <v>37457</v>
          </cell>
          <cell r="B9551" t="str">
            <v>Mangueira cristal para nivel, lisa, pvc transparente, 3/8" x1,5 mm</v>
          </cell>
          <cell r="C9551" t="str">
            <v xml:space="preserve">m     </v>
          </cell>
          <cell r="D9551" t="str">
            <v>1,73</v>
          </cell>
        </row>
        <row r="9552">
          <cell r="A9552">
            <v>37456</v>
          </cell>
          <cell r="B9552" t="str">
            <v>Mangueira cristal para nivel, lisa, pvc transparente, 5/16" x1 mm</v>
          </cell>
          <cell r="C9552" t="str">
            <v xml:space="preserve">m     </v>
          </cell>
          <cell r="D9552" t="str">
            <v>0,91</v>
          </cell>
        </row>
        <row r="9553">
          <cell r="A9553">
            <v>37461</v>
          </cell>
          <cell r="B9553" t="str">
            <v>Mangueira cristal trancada, pvc com reforco, com pressao de trabalho (pt) 250 lbs/pol2, de 3/4" x *2,8* mm</v>
          </cell>
          <cell r="C9553" t="str">
            <v xml:space="preserve">m     </v>
          </cell>
          <cell r="D9553" t="str">
            <v>6,42</v>
          </cell>
        </row>
        <row r="9554">
          <cell r="A9554">
            <v>37460</v>
          </cell>
          <cell r="B9554" t="str">
            <v>Mangueira cristal trancada, pvc com reforco, pressao de trabalho (pt) 250 lbs/pol2, de 1" x *3,4* mm</v>
          </cell>
          <cell r="C9554" t="str">
            <v xml:space="preserve">m     </v>
          </cell>
          <cell r="D9554" t="str">
            <v>8,77</v>
          </cell>
        </row>
        <row r="9555">
          <cell r="A9555">
            <v>37458</v>
          </cell>
          <cell r="B9555" t="str">
            <v>Mangueira cristal, lisa, pvc transparente, 1/2" x 2 mm</v>
          </cell>
          <cell r="C9555" t="str">
            <v xml:space="preserve">m     </v>
          </cell>
          <cell r="D9555" t="str">
            <v>2,56</v>
          </cell>
        </row>
        <row r="9556">
          <cell r="A9556">
            <v>37454</v>
          </cell>
          <cell r="B9556" t="str">
            <v>Mangueira cristal, lisa, pvc transparente, 1/4" x1 mm</v>
          </cell>
          <cell r="C9556" t="str">
            <v xml:space="preserve">m     </v>
          </cell>
          <cell r="D9556" t="str">
            <v>0,67</v>
          </cell>
        </row>
        <row r="9557">
          <cell r="A9557">
            <v>37455</v>
          </cell>
          <cell r="B9557" t="str">
            <v>Mangueira cristal, lisa, pvc transparente, 1/4" x1,5 mm</v>
          </cell>
          <cell r="C9557" t="str">
            <v xml:space="preserve">m     </v>
          </cell>
          <cell r="D9557" t="str">
            <v>1,13</v>
          </cell>
        </row>
        <row r="9558">
          <cell r="A9558">
            <v>37459</v>
          </cell>
          <cell r="B9558" t="str">
            <v>Mangueira cristal, lisa, pvc transparente, 3/4" x 2 mm</v>
          </cell>
          <cell r="C9558" t="str">
            <v xml:space="preserve">m     </v>
          </cell>
          <cell r="D9558" t="str">
            <v>3,60</v>
          </cell>
        </row>
        <row r="9559">
          <cell r="A9559">
            <v>21029</v>
          </cell>
          <cell r="B9559" t="str">
            <v>Mangueira de incendio, tipo 1, de 1 1/2", comprimento = 15 m, tecido em fio de poliester e tubo interno em borracha sintetica, com unioes engate rapido</v>
          </cell>
          <cell r="C9559" t="str">
            <v xml:space="preserve">un    </v>
          </cell>
          <cell r="D9559" t="str">
            <v>250,00</v>
          </cell>
        </row>
        <row r="9560">
          <cell r="A9560">
            <v>21030</v>
          </cell>
          <cell r="B9560" t="str">
            <v>Mangueira de incendio, tipo 1, de 1 1/2", comprimento = 20 m, tecido em fio de poliester e tubo interno em borracha sintetica, com unioes engate rapido</v>
          </cell>
          <cell r="C9560" t="str">
            <v xml:space="preserve">un    </v>
          </cell>
          <cell r="D9560" t="str">
            <v>308,16</v>
          </cell>
        </row>
        <row r="9561">
          <cell r="A9561">
            <v>21031</v>
          </cell>
          <cell r="B9561" t="str">
            <v>Mangueira de incendio, tipo 1, de 1 1/2", comprimento = 25 m, tecido em fio de poliester e tubo interno em borracha sintetica, com unioes engate rapido</v>
          </cell>
          <cell r="C9561" t="str">
            <v xml:space="preserve">un    </v>
          </cell>
          <cell r="D9561" t="str">
            <v>383,66</v>
          </cell>
        </row>
        <row r="9562">
          <cell r="A9562">
            <v>21032</v>
          </cell>
          <cell r="B9562" t="str">
            <v>Mangueira de incendio, tipo 1, de 1 1/2", comprimento = 30 m, tecido em fio de poliester e tubo interno em borracha sintetica, com unioes engate rapido</v>
          </cell>
          <cell r="C9562" t="str">
            <v xml:space="preserve">un    </v>
          </cell>
          <cell r="D9562" t="str">
            <v>409,65</v>
          </cell>
        </row>
        <row r="9563">
          <cell r="A9563">
            <v>37527</v>
          </cell>
          <cell r="B9563" t="str">
            <v>Mangueira de incendio, tipo 2, de 1 1/2", comprimento = 15 m, tecido em fio de poliester e tubo interno em borracha sintetica, com unioes engate rapido</v>
          </cell>
          <cell r="C9563" t="str">
            <v xml:space="preserve">un    </v>
          </cell>
          <cell r="D9563" t="str">
            <v>370,04</v>
          </cell>
        </row>
        <row r="9564">
          <cell r="A9564">
            <v>37528</v>
          </cell>
          <cell r="B9564" t="str">
            <v>Mangueira de incendio, tipo 2, de 1 1/2", comprimento = 20 m, tecido em fio de poliester e tubo interno em borracha sintetica, com unioes</v>
          </cell>
          <cell r="C9564" t="str">
            <v xml:space="preserve">un    </v>
          </cell>
          <cell r="D9564" t="str">
            <v>441,21</v>
          </cell>
        </row>
        <row r="9565">
          <cell r="A9565">
            <v>37529</v>
          </cell>
          <cell r="B9565" t="str">
            <v>Mangueira de incendio, tipo 2, de 1 1/2", comprimento = 25 m, tecido em fio de poliester e tubo interno em borracha sintetica, com unioes</v>
          </cell>
          <cell r="C9565" t="str">
            <v xml:space="preserve">un    </v>
          </cell>
          <cell r="D9565" t="str">
            <v>445,54</v>
          </cell>
        </row>
        <row r="9566">
          <cell r="A9566">
            <v>37530</v>
          </cell>
          <cell r="B9566" t="str">
            <v>Mangueira de incendio, tipo 2, de 1 1/2", comprimento = 30 m, tecido em fio de poliester e tubo interno em borracha sintetica, com unioes</v>
          </cell>
          <cell r="C9566" t="str">
            <v xml:space="preserve">un    </v>
          </cell>
          <cell r="D9566" t="str">
            <v>581,68</v>
          </cell>
        </row>
        <row r="9567">
          <cell r="A9567">
            <v>21034</v>
          </cell>
          <cell r="B9567" t="str">
            <v>Mangueira de incendio, tipo 2, de 2 1/2", comprimento = 15 m, tecido em fio de poliester e tubo interno em borracha sintetica, com unioes engate rapido</v>
          </cell>
          <cell r="C9567" t="str">
            <v xml:space="preserve">un    </v>
          </cell>
          <cell r="D9567" t="str">
            <v>496,28</v>
          </cell>
        </row>
        <row r="9568">
          <cell r="A9568">
            <v>37531</v>
          </cell>
          <cell r="B9568" t="str">
            <v>Mangueira de incendio, tipo 2, de 2 1/2", comprimento = 20 m, tecido em fio de poliester e tubo interno em borracha sintetica, com unioes</v>
          </cell>
          <cell r="C9568" t="str">
            <v xml:space="preserve">un    </v>
          </cell>
          <cell r="D9568" t="str">
            <v>625,00</v>
          </cell>
        </row>
        <row r="9569">
          <cell r="A9569">
            <v>21036</v>
          </cell>
          <cell r="B9569" t="str">
            <v>Mangueira de incendio, tipo 2, de 2 1/2", comprimento = 25 m, tecido em fio de poliester e tubo interno em borracha sintetica, com unioes engate rapido</v>
          </cell>
          <cell r="C9569" t="str">
            <v xml:space="preserve">un    </v>
          </cell>
          <cell r="D9569" t="str">
            <v>759,90</v>
          </cell>
        </row>
        <row r="9570">
          <cell r="A9570">
            <v>21037</v>
          </cell>
          <cell r="B9570" t="str">
            <v>Mangueira de incendio, tipo 2, de 2 1/2", comprimento = 30 m, tecido em fio de poliester e tubo interno em borracha sintetica, com unioes engate rapido</v>
          </cell>
          <cell r="C9570" t="str">
            <v xml:space="preserve">un    </v>
          </cell>
          <cell r="D9570" t="str">
            <v>866,33</v>
          </cell>
        </row>
        <row r="9571">
          <cell r="A9571">
            <v>20185</v>
          </cell>
          <cell r="B9571" t="str">
            <v>Mangueira de pvc flexivel,tipo flat/achatada, cor laranja, d = 1 1/2" (40 mm), para conducao de agua, servicos leves e medios</v>
          </cell>
          <cell r="C9571" t="str">
            <v xml:space="preserve">m     </v>
          </cell>
          <cell r="D9571" t="str">
            <v>10,44</v>
          </cell>
        </row>
        <row r="9572">
          <cell r="A9572">
            <v>20260</v>
          </cell>
          <cell r="B9572" t="str">
            <v>Mangueira para gas - glp, diametro de 3/8", comprimento de 1m</v>
          </cell>
          <cell r="C9572" t="str">
            <v xml:space="preserve">un    </v>
          </cell>
          <cell r="D9572" t="str">
            <v>5,22</v>
          </cell>
        </row>
        <row r="9573">
          <cell r="A9573">
            <v>37523</v>
          </cell>
          <cell r="B9573" t="str">
            <v>Manipulador telescopico, potencia de 101 hp, capacidade de carga de 3.500 Kg, altura maxima de elevacao de 12 m</v>
          </cell>
          <cell r="C9573" t="str">
            <v xml:space="preserve">un    </v>
          </cell>
          <cell r="D9573" t="str">
            <v>466.789,80</v>
          </cell>
        </row>
        <row r="9574">
          <cell r="A9574">
            <v>37515</v>
          </cell>
          <cell r="B9574" t="str">
            <v>Manipulador telescopico, potencia de 85 hp, capacidade de carga de 3.500 Kg, altura maxima de elevacao de 12,3 m</v>
          </cell>
          <cell r="C9574" t="str">
            <v xml:space="preserve">un    </v>
          </cell>
          <cell r="D9574" t="str">
            <v>415.000,00</v>
          </cell>
        </row>
        <row r="9575">
          <cell r="A9575">
            <v>12899</v>
          </cell>
          <cell r="B9575" t="str">
            <v>Manometro com caixa em aco pintado, escala *10* kgf/cm2 (*10* bar), diametro nominal de *63* mm, conexao de 1/4"</v>
          </cell>
          <cell r="C9575" t="str">
            <v xml:space="preserve">un    </v>
          </cell>
          <cell r="D9575" t="str">
            <v>100,35</v>
          </cell>
        </row>
        <row r="9576">
          <cell r="A9576">
            <v>12898</v>
          </cell>
          <cell r="B9576" t="str">
            <v>Manometro com caixa em aco pintado, escala *10* kgf/cm2 (*10* bar), diametro nominal de 100 mm, conexao de 1/2"</v>
          </cell>
          <cell r="C9576" t="str">
            <v xml:space="preserve">un    </v>
          </cell>
          <cell r="D9576" t="str">
            <v>159,18</v>
          </cell>
        </row>
        <row r="9577">
          <cell r="A9577">
            <v>42528</v>
          </cell>
          <cell r="B9577" t="str">
            <v>Manta aluminizada nas duas faces, para subcobertura,  e = *2* mm</v>
          </cell>
          <cell r="C9577" t="str">
            <v xml:space="preserve">m²    </v>
          </cell>
          <cell r="D9577" t="str">
            <v>4,55</v>
          </cell>
        </row>
        <row r="9578">
          <cell r="A9578">
            <v>39696</v>
          </cell>
          <cell r="B9578" t="str">
            <v>Manta aluminizada 1 face para subcobertura, e = *1* mm</v>
          </cell>
          <cell r="C9578" t="str">
            <v xml:space="preserve">m²    </v>
          </cell>
          <cell r="D9578" t="str">
            <v>3,20</v>
          </cell>
        </row>
        <row r="9579">
          <cell r="A9579">
            <v>39700</v>
          </cell>
          <cell r="B9579" t="str">
            <v>Manta antirruido de poliester (pet) para contrapiso e = *8* mm</v>
          </cell>
          <cell r="C9579" t="str">
            <v xml:space="preserve">m²    </v>
          </cell>
          <cell r="D9579" t="str">
            <v>16,93</v>
          </cell>
        </row>
        <row r="9580">
          <cell r="A9580">
            <v>11621</v>
          </cell>
          <cell r="B9580" t="str">
            <v>Manta asfaltica elastomerica em poliester aluminizada 3 mm, tipo iii, classe b (nbr 9952)</v>
          </cell>
          <cell r="C9580" t="str">
            <v xml:space="preserve">m²    </v>
          </cell>
          <cell r="D9580" t="str">
            <v>33,69</v>
          </cell>
        </row>
        <row r="9581">
          <cell r="A9581">
            <v>4014</v>
          </cell>
          <cell r="B9581" t="str">
            <v>Manta asfaltica elastomerica em poliester 3 mm, tipo iii, classe b, acabamento pp (nbr 9952)</v>
          </cell>
          <cell r="C9581" t="str">
            <v xml:space="preserve">m²    </v>
          </cell>
          <cell r="D9581" t="str">
            <v>34,85</v>
          </cell>
        </row>
        <row r="9582">
          <cell r="A9582">
            <v>4015</v>
          </cell>
          <cell r="B9582" t="str">
            <v>Manta asfaltica elastomerica em poliester 4 mm, tipo iii, classe b, acabamento pp (nbr 9952)</v>
          </cell>
          <cell r="C9582" t="str">
            <v xml:space="preserve">m²    </v>
          </cell>
          <cell r="D9582" t="str">
            <v>42,80</v>
          </cell>
        </row>
        <row r="9583">
          <cell r="A9583">
            <v>4017</v>
          </cell>
          <cell r="B9583" t="str">
            <v>Manta asfaltica elastomerica em poliester 5 mm, tipo iii, classe b, acabamento pp (nbr 9952)</v>
          </cell>
          <cell r="C9583" t="str">
            <v xml:space="preserve">m²    </v>
          </cell>
          <cell r="D9583" t="str">
            <v>62,28</v>
          </cell>
        </row>
        <row r="9584">
          <cell r="A9584">
            <v>4016</v>
          </cell>
          <cell r="B9584" t="str">
            <v>Manta asfaltica elastomerica tipo glass 3 mm, tipo ii, classe c, acabamento pp (nbr 9952)</v>
          </cell>
          <cell r="C9584" t="str">
            <v xml:space="preserve">m²    </v>
          </cell>
          <cell r="D9584" t="str">
            <v>24,60</v>
          </cell>
        </row>
        <row r="9585">
          <cell r="A9585">
            <v>39699</v>
          </cell>
          <cell r="B9585" t="str">
            <v>Manta de borracha antirruido 5 mm</v>
          </cell>
          <cell r="C9585" t="str">
            <v xml:space="preserve">m²    </v>
          </cell>
          <cell r="D9585" t="str">
            <v>11,46</v>
          </cell>
        </row>
        <row r="9586">
          <cell r="A9586">
            <v>38544</v>
          </cell>
          <cell r="B9586" t="str">
            <v>Manta de polietileno expandido (pebd) antichamas, e = 8 mm</v>
          </cell>
          <cell r="C9586" t="str">
            <v xml:space="preserve">m²    </v>
          </cell>
          <cell r="D9586" t="str">
            <v>6,31</v>
          </cell>
        </row>
        <row r="9587">
          <cell r="A9587">
            <v>38545</v>
          </cell>
          <cell r="B9587" t="str">
            <v>Manta de polietileno expandido (pebd), e = 5 mm</v>
          </cell>
          <cell r="C9587" t="str">
            <v xml:space="preserve">m²    </v>
          </cell>
          <cell r="D9587" t="str">
            <v>4,05</v>
          </cell>
        </row>
        <row r="9588">
          <cell r="A9588">
            <v>42527</v>
          </cell>
          <cell r="B9588" t="str">
            <v>Manta de polietileno expandido, com 1 face metalizada para subcobertura,  e = *5* mm</v>
          </cell>
          <cell r="C9588" t="str">
            <v xml:space="preserve">m²    </v>
          </cell>
          <cell r="D9588" t="str">
            <v>12,02</v>
          </cell>
        </row>
        <row r="9589">
          <cell r="A9589">
            <v>39323</v>
          </cell>
          <cell r="B9589" t="str">
            <v>Manta geotextil tecido de laminetes de polipropileno, resistencia a tracao = *25* kn/m</v>
          </cell>
          <cell r="C9589" t="str">
            <v xml:space="preserve">m²    </v>
          </cell>
          <cell r="D9589" t="str">
            <v>15,47</v>
          </cell>
        </row>
        <row r="9590">
          <cell r="A9590">
            <v>626</v>
          </cell>
          <cell r="B9590" t="str">
            <v>Manta liquida de base asfaltica modificada com a adicao de elastomeros diluidos em solvente organico, aplicacao a frio (membrana impermeabilizante asfastica)</v>
          </cell>
          <cell r="C9590" t="str">
            <v xml:space="preserve">kg    </v>
          </cell>
          <cell r="D9590" t="str">
            <v>9,39</v>
          </cell>
        </row>
        <row r="9591">
          <cell r="A9591">
            <v>25860</v>
          </cell>
          <cell r="B9591" t="str">
            <v>Manta termoplastica, pead, geomembrana lisa, e = 0,50 mm ( nbr 15352)</v>
          </cell>
          <cell r="C9591" t="str">
            <v xml:space="preserve">m²    </v>
          </cell>
          <cell r="D9591" t="str">
            <v>9,11</v>
          </cell>
        </row>
        <row r="9592">
          <cell r="A9592">
            <v>25861</v>
          </cell>
          <cell r="B9592" t="str">
            <v>Manta termoplastica, pead, geomembrana lisa, e = 0,75 mm ( nbr 15352)</v>
          </cell>
          <cell r="C9592" t="str">
            <v xml:space="preserve">m²    </v>
          </cell>
          <cell r="D9592" t="str">
            <v>13,74</v>
          </cell>
        </row>
        <row r="9593">
          <cell r="A9593">
            <v>25862</v>
          </cell>
          <cell r="B9593" t="str">
            <v>Manta termoplastica, pead, geomembrana lisa, e = 0,80 mm ( nbr 15352)</v>
          </cell>
          <cell r="C9593" t="str">
            <v xml:space="preserve">m²    </v>
          </cell>
          <cell r="D9593" t="str">
            <v>14,58</v>
          </cell>
        </row>
        <row r="9594">
          <cell r="A9594">
            <v>25863</v>
          </cell>
          <cell r="B9594" t="str">
            <v>Manta termoplastica, pead, geomembrana lisa, e = 1,00 mm ( nbr 15352)</v>
          </cell>
          <cell r="C9594" t="str">
            <v xml:space="preserve">m²    </v>
          </cell>
          <cell r="D9594" t="str">
            <v>18,23</v>
          </cell>
        </row>
        <row r="9595">
          <cell r="A9595">
            <v>25864</v>
          </cell>
          <cell r="B9595" t="str">
            <v>Manta termoplastica, pead, geomembrana lisa, e = 1,50 mm ( nbr 15352)</v>
          </cell>
          <cell r="C9595" t="str">
            <v xml:space="preserve">m²    </v>
          </cell>
          <cell r="D9595" t="str">
            <v>27,34</v>
          </cell>
        </row>
        <row r="9596">
          <cell r="A9596">
            <v>25865</v>
          </cell>
          <cell r="B9596" t="str">
            <v>Manta termoplastica, pead, geomembrana lisa, e = 2,00 mm ( nbr 15352)</v>
          </cell>
          <cell r="C9596" t="str">
            <v xml:space="preserve">m²    </v>
          </cell>
          <cell r="D9596" t="str">
            <v>36,63</v>
          </cell>
        </row>
        <row r="9597">
          <cell r="A9597">
            <v>25866</v>
          </cell>
          <cell r="B9597" t="str">
            <v>Manta termoplastica, pead, geomembrana lisa, e = 2,50 mm ( nbr 15352)</v>
          </cell>
          <cell r="C9597" t="str">
            <v xml:space="preserve">m²    </v>
          </cell>
          <cell r="D9597" t="str">
            <v>45,48</v>
          </cell>
        </row>
        <row r="9598">
          <cell r="A9598">
            <v>25868</v>
          </cell>
          <cell r="B9598" t="str">
            <v>Manta termoplastica, pead, geomembrana texturizada em ambas as faces, e = 0,50 mm (nbr 15352)</v>
          </cell>
          <cell r="C9598" t="str">
            <v xml:space="preserve">m²    </v>
          </cell>
          <cell r="D9598" t="str">
            <v>10,15</v>
          </cell>
        </row>
        <row r="9599">
          <cell r="A9599">
            <v>25869</v>
          </cell>
          <cell r="B9599" t="str">
            <v>Manta termoplastica, pead, geomembrana texturizada em ambas as faces, e = 0,75 mm (nbr 15352)</v>
          </cell>
          <cell r="C9599" t="str">
            <v xml:space="preserve">m²    </v>
          </cell>
          <cell r="D9599" t="str">
            <v>14,33</v>
          </cell>
        </row>
        <row r="9600">
          <cell r="A9600">
            <v>25870</v>
          </cell>
          <cell r="B9600" t="str">
            <v>Manta termoplastica, pead, geomembrana texturizada em ambas as faces, e = 0,80 mm (nbr 15352)</v>
          </cell>
          <cell r="C9600" t="str">
            <v xml:space="preserve">m²    </v>
          </cell>
          <cell r="D9600" t="str">
            <v>16,24</v>
          </cell>
        </row>
        <row r="9601">
          <cell r="A9601">
            <v>25871</v>
          </cell>
          <cell r="B9601" t="str">
            <v>Manta termoplastica, pead, geomembrana texturizada em ambas as faces, e = 1,00 mm (nbr 15352)</v>
          </cell>
          <cell r="C9601" t="str">
            <v xml:space="preserve">m²    </v>
          </cell>
          <cell r="D9601" t="str">
            <v>19,94</v>
          </cell>
        </row>
        <row r="9602">
          <cell r="A9602">
            <v>25867</v>
          </cell>
          <cell r="B9602" t="str">
            <v>Manta termoplastica, pead, geomembrana texturizada em ambas as faces, e = 1,50 mm (nbr 15352)</v>
          </cell>
          <cell r="C9602" t="str">
            <v xml:space="preserve">m²    </v>
          </cell>
          <cell r="D9602" t="str">
            <v>29,52</v>
          </cell>
        </row>
        <row r="9603">
          <cell r="A9603">
            <v>25872</v>
          </cell>
          <cell r="B9603" t="str">
            <v>Manta termoplastica, pead, geomembrana texturizada em ambas as faces, e = 2,00 mm (nbr 15352)</v>
          </cell>
          <cell r="C9603" t="str">
            <v xml:space="preserve">m²    </v>
          </cell>
          <cell r="D9603" t="str">
            <v>39,90</v>
          </cell>
        </row>
        <row r="9604">
          <cell r="A9604">
            <v>25873</v>
          </cell>
          <cell r="B9604" t="str">
            <v>Manta termoplastica, pead, geomembrana texturizada em ambas as faces, e = 2,50 mm (nbr 15352)</v>
          </cell>
          <cell r="C9604" t="str">
            <v xml:space="preserve">m²    </v>
          </cell>
          <cell r="D9604" t="str">
            <v>49,77</v>
          </cell>
        </row>
        <row r="9605">
          <cell r="A9605">
            <v>40637</v>
          </cell>
          <cell r="B9605" t="str">
            <v>Maquina demarcadora de faixa de trafego a frio, autopropelida, motor diesel 38 hp</v>
          </cell>
          <cell r="C9605" t="str">
            <v xml:space="preserve">un    </v>
          </cell>
          <cell r="D9605" t="str">
            <v>505.925,24</v>
          </cell>
        </row>
        <row r="9606">
          <cell r="A9606">
            <v>13836</v>
          </cell>
          <cell r="B9606" t="str">
            <v>Maquina extrusora de concreto para guias e sarjetas, com motor a diesel de 14 cv</v>
          </cell>
          <cell r="C9606" t="str">
            <v xml:space="preserve">un    </v>
          </cell>
          <cell r="D9606" t="str">
            <v>78.291,97</v>
          </cell>
        </row>
        <row r="9607">
          <cell r="A9607">
            <v>14534</v>
          </cell>
          <cell r="B9607" t="str">
            <v>Maquina manual tipo prensa para producao de blocos e pavimentos de concreto, com motor eletrico trifasico para vibracao, potencia total instalada de 1,5 kw</v>
          </cell>
          <cell r="C9607" t="str">
            <v xml:space="preserve">un    </v>
          </cell>
          <cell r="D9607" t="str">
            <v>32.775,09</v>
          </cell>
        </row>
        <row r="9608">
          <cell r="A9608">
            <v>14619</v>
          </cell>
          <cell r="B9608" t="str">
            <v>Maquina para corte com disco abrasivo de diametro de 18'' (450 mm), com motor eletrico trifasico de 10 cv</v>
          </cell>
          <cell r="C9608" t="str">
            <v xml:space="preserve">un    </v>
          </cell>
          <cell r="D9608" t="str">
            <v>10.220,44</v>
          </cell>
        </row>
        <row r="9609">
          <cell r="A9609">
            <v>14535</v>
          </cell>
          <cell r="B9609" t="str">
            <v>Maquina tipo prensa hidraulica, para fabricacao de tubos de concreto para aguas pluviais, dn 200 a dn 600 mm x 1000 mm de comprimento, com motor principal de 20 cv</v>
          </cell>
          <cell r="C9609" t="str">
            <v xml:space="preserve">un    </v>
          </cell>
          <cell r="D9609" t="str">
            <v>325.295,92</v>
          </cell>
        </row>
        <row r="9610">
          <cell r="A9610">
            <v>39813</v>
          </cell>
          <cell r="B961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10" t="str">
            <v xml:space="preserve">un    </v>
          </cell>
          <cell r="D9610" t="str">
            <v>14.375,23</v>
          </cell>
        </row>
        <row r="9611">
          <cell r="A9611">
            <v>12868</v>
          </cell>
          <cell r="B9611" t="str">
            <v>Marceneiro</v>
          </cell>
          <cell r="C9611" t="str">
            <v xml:space="preserve">h     </v>
          </cell>
          <cell r="D9611" t="str">
            <v>16,75</v>
          </cell>
        </row>
        <row r="9612">
          <cell r="A9612">
            <v>40916</v>
          </cell>
          <cell r="B9612" t="str">
            <v>Marceneiro (mensalista)</v>
          </cell>
          <cell r="C9612" t="str">
            <v xml:space="preserve">mes   </v>
          </cell>
          <cell r="D9612" t="str">
            <v>2.951,03</v>
          </cell>
        </row>
        <row r="9613">
          <cell r="A9613">
            <v>4755</v>
          </cell>
          <cell r="B9613" t="str">
            <v>Marmorista / graniteiro</v>
          </cell>
          <cell r="C9613" t="str">
            <v xml:space="preserve">h     </v>
          </cell>
          <cell r="D9613" t="str">
            <v>17,20</v>
          </cell>
        </row>
        <row r="9614">
          <cell r="A9614">
            <v>41067</v>
          </cell>
          <cell r="B9614" t="str">
            <v>Marmorista / graniteiro (mensalista)</v>
          </cell>
          <cell r="C9614" t="str">
            <v xml:space="preserve">mes   </v>
          </cell>
          <cell r="D9614" t="str">
            <v>3.029,77</v>
          </cell>
        </row>
        <row r="9615">
          <cell r="A9615">
            <v>38463</v>
          </cell>
          <cell r="B9615" t="str">
            <v>Martelo de soldador/picador de solda</v>
          </cell>
          <cell r="C9615" t="str">
            <v xml:space="preserve">un    </v>
          </cell>
          <cell r="D9615" t="str">
            <v>29,00</v>
          </cell>
        </row>
        <row r="9616">
          <cell r="A9616">
            <v>40703</v>
          </cell>
          <cell r="B9616" t="str">
            <v>Martelo demolidor eletrico, com potencia de 2.000 W, frequencia de 1.000 Impactos por minuto, força de impacto entre 60 e 65 j, peso de 30 kg</v>
          </cell>
          <cell r="C9616" t="str">
            <v xml:space="preserve">un    </v>
          </cell>
          <cell r="D9616" t="str">
            <v>5.926,33</v>
          </cell>
        </row>
        <row r="9617">
          <cell r="A9617">
            <v>14531</v>
          </cell>
          <cell r="B9617" t="str">
            <v>Martelo demolidor pneumatico manual, com reducao de vibracao, peso de 21 kg</v>
          </cell>
          <cell r="C9617" t="str">
            <v xml:space="preserve">un    </v>
          </cell>
          <cell r="D9617" t="str">
            <v>11.048,91</v>
          </cell>
        </row>
        <row r="9618">
          <cell r="A9618">
            <v>36533</v>
          </cell>
          <cell r="B9618" t="str">
            <v>Martelo demolidor pneumatico manual, com reducao de vibracao, peso de 31,5 kg</v>
          </cell>
          <cell r="C9618" t="str">
            <v xml:space="preserve">un    </v>
          </cell>
          <cell r="D9618" t="str">
            <v>12.714,47</v>
          </cell>
        </row>
        <row r="9619">
          <cell r="A9619">
            <v>11616</v>
          </cell>
          <cell r="B9619" t="str">
            <v>Martelo demolidor pneumatico manual, padrao, peso de 32 kg</v>
          </cell>
          <cell r="C9619" t="str">
            <v xml:space="preserve">un    </v>
          </cell>
          <cell r="D9619" t="str">
            <v>12.008,63</v>
          </cell>
        </row>
        <row r="9620">
          <cell r="A9620">
            <v>41898</v>
          </cell>
          <cell r="B9620" t="str">
            <v>Martelo demolidor pneumatico manual, peso  de 28 kg, com silenciador</v>
          </cell>
          <cell r="C9620" t="str">
            <v xml:space="preserve">un    </v>
          </cell>
          <cell r="D9620" t="str">
            <v>13.511,34</v>
          </cell>
        </row>
        <row r="9621">
          <cell r="A9621">
            <v>13447</v>
          </cell>
          <cell r="B9621" t="str">
            <v>Martelo perfurador pneumatico manual, de superficie, com avanco de coluna, peso de 22 kg</v>
          </cell>
          <cell r="C9621" t="str">
            <v xml:space="preserve">un    </v>
          </cell>
          <cell r="D9621" t="str">
            <v>24.861,80</v>
          </cell>
        </row>
        <row r="9622">
          <cell r="A9622">
            <v>14529</v>
          </cell>
          <cell r="B9622" t="str">
            <v>Martelo perfurador pneumatico manual, haste 25 x 75 mm, 21 kg</v>
          </cell>
          <cell r="C9622" t="str">
            <v xml:space="preserve">un    </v>
          </cell>
          <cell r="D9622" t="str">
            <v>13.904,57</v>
          </cell>
        </row>
        <row r="9623">
          <cell r="A9623">
            <v>10747</v>
          </cell>
          <cell r="B9623" t="str">
            <v>Martelo perfurador pneumatico manual, peso de 25 kg, com silenciador</v>
          </cell>
          <cell r="C9623" t="str">
            <v xml:space="preserve">un    </v>
          </cell>
          <cell r="D9623" t="str">
            <v>13.642,51</v>
          </cell>
        </row>
        <row r="9624">
          <cell r="A9624">
            <v>36141</v>
          </cell>
          <cell r="B9624" t="str">
            <v>Mascara de seguranca para solda com escudo de celeron e carneira de plastico com regulagem</v>
          </cell>
          <cell r="C9624" t="str">
            <v xml:space="preserve">un    </v>
          </cell>
          <cell r="D9624" t="str">
            <v>25,65</v>
          </cell>
        </row>
        <row r="9625">
          <cell r="A9625">
            <v>4053</v>
          </cell>
          <cell r="B9625" t="str">
            <v>Massa a oleo para madeira</v>
          </cell>
          <cell r="C9625" t="str">
            <v xml:space="preserve">gl    </v>
          </cell>
          <cell r="D9625" t="str">
            <v>60,95</v>
          </cell>
        </row>
        <row r="9626">
          <cell r="A9626">
            <v>4052</v>
          </cell>
          <cell r="B9626" t="str">
            <v>Massa acrilica</v>
          </cell>
          <cell r="C9626" t="str">
            <v xml:space="preserve">18l   </v>
          </cell>
          <cell r="D9626" t="str">
            <v>124,31</v>
          </cell>
        </row>
        <row r="9627">
          <cell r="A9627">
            <v>4056</v>
          </cell>
          <cell r="B9627" t="str">
            <v>Massa acrilica para paredes interior/exterior</v>
          </cell>
          <cell r="C9627" t="str">
            <v xml:space="preserve">gl    </v>
          </cell>
          <cell r="D9627" t="str">
            <v>32,05</v>
          </cell>
        </row>
        <row r="9628">
          <cell r="A9628">
            <v>4051</v>
          </cell>
          <cell r="B9628" t="str">
            <v>Massa corrida pva para paredes internas</v>
          </cell>
          <cell r="C9628" t="str">
            <v xml:space="preserve">18l   </v>
          </cell>
          <cell r="D9628" t="str">
            <v>80,00</v>
          </cell>
        </row>
        <row r="9629">
          <cell r="A9629">
            <v>4048</v>
          </cell>
          <cell r="B9629" t="str">
            <v>Massa corrida pva para paredes internas</v>
          </cell>
          <cell r="C9629" t="str">
            <v xml:space="preserve">l     </v>
          </cell>
          <cell r="D9629" t="str">
            <v>4,44</v>
          </cell>
        </row>
        <row r="9630">
          <cell r="A9630">
            <v>4047</v>
          </cell>
          <cell r="B9630" t="str">
            <v>Massa corrida pva para paredes internas</v>
          </cell>
          <cell r="C9630" t="str">
            <v xml:space="preserve">gl    </v>
          </cell>
          <cell r="D9630" t="str">
            <v>16,00</v>
          </cell>
        </row>
        <row r="9631">
          <cell r="A9631">
            <v>39434</v>
          </cell>
          <cell r="B9631" t="str">
            <v>Massa de rejunte em po para drywall, a base de gesso, secagem rapida, para tratamento de juntas de chapa de gesso (com adicao de agua)</v>
          </cell>
          <cell r="C9631" t="str">
            <v xml:space="preserve">kg    </v>
          </cell>
          <cell r="D9631" t="str">
            <v>3,34</v>
          </cell>
        </row>
        <row r="9632">
          <cell r="A9632">
            <v>39433</v>
          </cell>
          <cell r="B9632" t="str">
            <v>Massa de rejunte pronta para tratamento de juntas de chapa de gesso para drywall, sem adicao de agua</v>
          </cell>
          <cell r="C9632" t="str">
            <v xml:space="preserve">kg    </v>
          </cell>
          <cell r="D9632" t="str">
            <v>2,40</v>
          </cell>
        </row>
        <row r="9633">
          <cell r="A9633">
            <v>4049</v>
          </cell>
          <cell r="B9633" t="str">
            <v>Massa epoxi bicomponente (massa + catalizador)</v>
          </cell>
          <cell r="C9633" t="str">
            <v xml:space="preserve">l     </v>
          </cell>
          <cell r="D9633" t="str">
            <v>50,12</v>
          </cell>
        </row>
        <row r="9634">
          <cell r="A9634">
            <v>38120</v>
          </cell>
          <cell r="B9634" t="str">
            <v>Massa epoxi bicomponente para reparos</v>
          </cell>
          <cell r="C9634" t="str">
            <v xml:space="preserve">kg    </v>
          </cell>
          <cell r="D9634" t="str">
            <v>66,82</v>
          </cell>
        </row>
        <row r="9635">
          <cell r="A9635">
            <v>38877</v>
          </cell>
          <cell r="B9635" t="str">
            <v>Massa para textura lisa de base acrilica, uso interno e externo</v>
          </cell>
          <cell r="C9635" t="str">
            <v xml:space="preserve">kg    </v>
          </cell>
          <cell r="D9635" t="str">
            <v>5,74</v>
          </cell>
        </row>
        <row r="9636">
          <cell r="A9636">
            <v>34546</v>
          </cell>
          <cell r="B9636" t="str">
            <v>Massa para textura rustica de base acrilica, cor branca, uso interno e externo</v>
          </cell>
          <cell r="C9636" t="str">
            <v xml:space="preserve">kg    </v>
          </cell>
          <cell r="D9636" t="str">
            <v>5,78</v>
          </cell>
        </row>
        <row r="9637">
          <cell r="A9637">
            <v>10498</v>
          </cell>
          <cell r="B9637" t="str">
            <v>Massa para vidro</v>
          </cell>
          <cell r="C9637" t="str">
            <v xml:space="preserve">kg    </v>
          </cell>
          <cell r="D9637" t="str">
            <v>8,47</v>
          </cell>
        </row>
        <row r="9638">
          <cell r="A9638">
            <v>4823</v>
          </cell>
          <cell r="B9638" t="str">
            <v>Massa plastica para marmore/granito</v>
          </cell>
          <cell r="C9638" t="str">
            <v xml:space="preserve">kg    </v>
          </cell>
          <cell r="D9638" t="str">
            <v>26,43</v>
          </cell>
        </row>
        <row r="9639">
          <cell r="A9639">
            <v>12357</v>
          </cell>
          <cell r="B9639" t="str">
            <v>Mastro simples galvanizado diametro nominal 1 1/2", comprimento 3 m</v>
          </cell>
          <cell r="C9639" t="str">
            <v xml:space="preserve">un    </v>
          </cell>
          <cell r="D9639" t="str">
            <v>88,85</v>
          </cell>
        </row>
        <row r="9640">
          <cell r="A9640">
            <v>12358</v>
          </cell>
          <cell r="B9640" t="str">
            <v>Mastro simples galvanizado diametro nominal 2", comprimento 3 m</v>
          </cell>
          <cell r="C9640" t="str">
            <v xml:space="preserve">un    </v>
          </cell>
          <cell r="D9640" t="str">
            <v>99,94</v>
          </cell>
        </row>
        <row r="9641">
          <cell r="A9641">
            <v>11079</v>
          </cell>
          <cell r="B9641" t="str">
            <v>Material filtrante (pedregulho) 0,6 a 25,46 mm (posto pedreira/fornecedor, sem frete)</v>
          </cell>
          <cell r="C9641" t="str">
            <v xml:space="preserve">m³    </v>
          </cell>
          <cell r="D9641" t="str">
            <v>767,27</v>
          </cell>
        </row>
        <row r="9642">
          <cell r="A9642">
            <v>11082</v>
          </cell>
          <cell r="B9642" t="str">
            <v>Material filtrante (pedregulho) 38 a 25,4 mm (posto pedreira/fornecedor, sem frete)</v>
          </cell>
          <cell r="C9642" t="str">
            <v xml:space="preserve">m³    </v>
          </cell>
          <cell r="D9642" t="str">
            <v>782,80</v>
          </cell>
        </row>
        <row r="9643">
          <cell r="A9643">
            <v>4058</v>
          </cell>
          <cell r="B9643" t="str">
            <v>Mecanico de equipamentos pesados</v>
          </cell>
          <cell r="C9643" t="str">
            <v xml:space="preserve">h     </v>
          </cell>
          <cell r="D9643" t="str">
            <v>24,75</v>
          </cell>
        </row>
        <row r="9644">
          <cell r="A9644">
            <v>40974</v>
          </cell>
          <cell r="B9644" t="str">
            <v>Mecanico de equipamentos pesados (mensalista)</v>
          </cell>
          <cell r="C9644" t="str">
            <v xml:space="preserve">mes   </v>
          </cell>
          <cell r="D9644" t="str">
            <v>4.359,72</v>
          </cell>
        </row>
        <row r="9645">
          <cell r="A9645">
            <v>34794</v>
          </cell>
          <cell r="B9645" t="str">
            <v>Mecanico de refrigeracao</v>
          </cell>
          <cell r="C9645" t="str">
            <v xml:space="preserve">h     </v>
          </cell>
          <cell r="D9645" t="str">
            <v>15,06</v>
          </cell>
        </row>
        <row r="9646">
          <cell r="A9646">
            <v>40925</v>
          </cell>
          <cell r="B9646" t="str">
            <v>Mecanico de refrigeracao (mensalista)</v>
          </cell>
          <cell r="C9646" t="str">
            <v xml:space="preserve">mes   </v>
          </cell>
          <cell r="D9646" t="str">
            <v>2.654,27</v>
          </cell>
        </row>
        <row r="9647">
          <cell r="A9647">
            <v>13741</v>
          </cell>
          <cell r="B9647" t="str">
            <v>Medidor de nivel estatico e dinamico para poco, comprimento de 200 m</v>
          </cell>
          <cell r="C9647" t="str">
            <v xml:space="preserve">un    </v>
          </cell>
          <cell r="D9647" t="str">
            <v>1.973,51</v>
          </cell>
        </row>
        <row r="9648">
          <cell r="A9648">
            <v>3288</v>
          </cell>
          <cell r="B9648" t="str">
            <v>Meia cana de madeira cedrinho ou equivalente da regiao, acabamento para forro paulista, *2,5 x 2,5* cm</v>
          </cell>
          <cell r="C9648" t="str">
            <v xml:space="preserve">m     </v>
          </cell>
          <cell r="D9648" t="str">
            <v>4,40</v>
          </cell>
        </row>
        <row r="9649">
          <cell r="A9649">
            <v>13587</v>
          </cell>
          <cell r="B9649" t="str">
            <v>Meia cana de madeira pinus ou equivalente da regiao, acabamento para forro paulista, *2,5 x 2,5* cm</v>
          </cell>
          <cell r="C9649" t="str">
            <v xml:space="preserve">m     </v>
          </cell>
          <cell r="D9649" t="str">
            <v>2,65</v>
          </cell>
        </row>
        <row r="9650">
          <cell r="A9650">
            <v>38598</v>
          </cell>
          <cell r="B9650" t="str">
            <v>Meia canaleta concreto estrutural 14 x 19 x 19 cm, fbk 14 mpa (nbr 6136)</v>
          </cell>
          <cell r="C9650" t="str">
            <v xml:space="preserve">un    </v>
          </cell>
          <cell r="D9650" t="str">
            <v>1,76</v>
          </cell>
        </row>
        <row r="9651">
          <cell r="A9651">
            <v>38595</v>
          </cell>
          <cell r="B9651" t="str">
            <v>Meia canaleta concreto estrutural 14 x 19 x 19 cm, fbk 4,5 mpa (nbr 6136)</v>
          </cell>
          <cell r="C9651" t="str">
            <v xml:space="preserve">un    </v>
          </cell>
          <cell r="D9651" t="str">
            <v>1,22</v>
          </cell>
        </row>
        <row r="9652">
          <cell r="A9652">
            <v>38592</v>
          </cell>
          <cell r="B9652" t="str">
            <v>Meio bloco concreto estrutural 14 x 19 x 14 cm, fbk 14 mpa (nbr 6136)</v>
          </cell>
          <cell r="C9652" t="str">
            <v xml:space="preserve">un    </v>
          </cell>
          <cell r="D9652" t="str">
            <v>1,59</v>
          </cell>
        </row>
        <row r="9653">
          <cell r="A9653">
            <v>38588</v>
          </cell>
          <cell r="B9653" t="str">
            <v>Meio bloco concreto estrutural 14 x 19 x 14 cm, fbk 4,5 mpa (nbr 6136)</v>
          </cell>
          <cell r="C9653" t="str">
            <v xml:space="preserve">un    </v>
          </cell>
          <cell r="D9653" t="str">
            <v>1,00</v>
          </cell>
        </row>
        <row r="9654">
          <cell r="A9654">
            <v>38593</v>
          </cell>
          <cell r="B9654" t="str">
            <v>Meio bloco concreto estrutural 14 x 19 x 19 cm, fbk 14 mpa (nbr 6136)</v>
          </cell>
          <cell r="C9654" t="str">
            <v xml:space="preserve">un    </v>
          </cell>
          <cell r="D9654" t="str">
            <v>1,71</v>
          </cell>
        </row>
        <row r="9655">
          <cell r="A9655">
            <v>38589</v>
          </cell>
          <cell r="B9655" t="str">
            <v>Meio bloco concreto estrutural 14 x 19 x 19 cm, fbk 4,5 mpa (nbr 6136)</v>
          </cell>
          <cell r="C9655" t="str">
            <v xml:space="preserve">un    </v>
          </cell>
          <cell r="D9655" t="str">
            <v>1,22</v>
          </cell>
        </row>
        <row r="9656">
          <cell r="A9656">
            <v>38594</v>
          </cell>
          <cell r="B9656" t="str">
            <v>Meio bloco concreto estrutural 14 x 19 x 34 cm, fbk 14 mpa (nbr 6136)</v>
          </cell>
          <cell r="C9656" t="str">
            <v xml:space="preserve">un    </v>
          </cell>
          <cell r="D9656" t="str">
            <v>2,54</v>
          </cell>
        </row>
        <row r="9657">
          <cell r="A9657">
            <v>34787</v>
          </cell>
          <cell r="B9657" t="str">
            <v>Meio bloco estrutural ceramico 14 x 19 x 14 cm, 4,0 mpa (nbr 15270)</v>
          </cell>
          <cell r="C9657" t="str">
            <v xml:space="preserve">un    </v>
          </cell>
          <cell r="D9657" t="str">
            <v>0,83</v>
          </cell>
        </row>
        <row r="9658">
          <cell r="A9658">
            <v>34788</v>
          </cell>
          <cell r="B9658" t="str">
            <v>Meio bloco estrutural ceramico 14 x 19 x 14 cm, 6,0 mpa (nbr 15270)</v>
          </cell>
          <cell r="C9658" t="str">
            <v xml:space="preserve">un    </v>
          </cell>
          <cell r="D9658" t="str">
            <v>0,84</v>
          </cell>
        </row>
        <row r="9659">
          <cell r="A9659">
            <v>34784</v>
          </cell>
          <cell r="B9659" t="str">
            <v>Meio bloco estrutural ceramico 14 x 19 x 19 cm, 4,0 mpa (nbr 15270)</v>
          </cell>
          <cell r="C9659" t="str">
            <v xml:space="preserve">un    </v>
          </cell>
          <cell r="D9659" t="str">
            <v>0,92</v>
          </cell>
        </row>
        <row r="9660">
          <cell r="A9660">
            <v>34781</v>
          </cell>
          <cell r="B9660" t="str">
            <v>Meio bloco estrutural ceramico 14 x 19 x 19 cm, 6,0 mpa (nbr 15270)</v>
          </cell>
          <cell r="C9660" t="str">
            <v xml:space="preserve">un    </v>
          </cell>
          <cell r="D9660" t="str">
            <v>1,04</v>
          </cell>
        </row>
        <row r="9661">
          <cell r="A9661">
            <v>34773</v>
          </cell>
          <cell r="B9661" t="str">
            <v>Meio bloco vedacao concreto aparente 14 x 19 x 19 cm  (classe c - nbr 6136)</v>
          </cell>
          <cell r="C9661" t="str">
            <v xml:space="preserve">un    </v>
          </cell>
          <cell r="D9661" t="str">
            <v>1,27</v>
          </cell>
        </row>
        <row r="9662">
          <cell r="A9662">
            <v>34769</v>
          </cell>
          <cell r="B9662" t="str">
            <v>Meio bloco vedacao concreto aparente 19 x 19 x 19 cm (classe c - nbr 6136)</v>
          </cell>
          <cell r="C9662" t="str">
            <v xml:space="preserve">un    </v>
          </cell>
          <cell r="D9662" t="str">
            <v>1,47</v>
          </cell>
        </row>
        <row r="9663">
          <cell r="A9663">
            <v>34763</v>
          </cell>
          <cell r="B9663" t="str">
            <v>Meio bloco vedacao concreto aparente 9  x 19 x 19 cm (classe c - nbr 6136)</v>
          </cell>
          <cell r="C9663" t="str">
            <v xml:space="preserve">un    </v>
          </cell>
          <cell r="D9663" t="str">
            <v>0,85</v>
          </cell>
        </row>
        <row r="9664">
          <cell r="A9664">
            <v>34774</v>
          </cell>
          <cell r="B9664" t="str">
            <v>Meio bloco vedacao concreto 14 x 19 x 19 cm (classe c - nbr 6136)</v>
          </cell>
          <cell r="C9664" t="str">
            <v xml:space="preserve">un    </v>
          </cell>
          <cell r="D9664" t="str">
            <v>1,13</v>
          </cell>
        </row>
        <row r="9665">
          <cell r="A9665">
            <v>34771</v>
          </cell>
          <cell r="B9665" t="str">
            <v>Meio bloco vedacao concreto 19 x 19 x 19 cm (classe c - nbr 6136)</v>
          </cell>
          <cell r="C9665" t="str">
            <v xml:space="preserve">un    </v>
          </cell>
          <cell r="D9665" t="str">
            <v>1,30</v>
          </cell>
        </row>
        <row r="9666">
          <cell r="A9666">
            <v>34764</v>
          </cell>
          <cell r="B9666" t="str">
            <v>Meio bloco vedacao concreto 9 x 19 x 19 cm (classe c - nbr 6136)</v>
          </cell>
          <cell r="C9666" t="str">
            <v xml:space="preserve">un    </v>
          </cell>
          <cell r="D9666" t="str">
            <v>0,79</v>
          </cell>
        </row>
        <row r="9667">
          <cell r="A9667">
            <v>4062</v>
          </cell>
          <cell r="B9667" t="str">
            <v>Meio-fio ou guia de concreto, pre-moldado, comp 1 m, *30 x 15* cm (h x l)</v>
          </cell>
          <cell r="C9667" t="str">
            <v xml:space="preserve">un    </v>
          </cell>
          <cell r="D9667" t="str">
            <v>12,87</v>
          </cell>
        </row>
        <row r="9668">
          <cell r="A9668">
            <v>4059</v>
          </cell>
          <cell r="B9668" t="str">
            <v>Meio-fio ou guia de concreto, pre-moldado, comp 1 m, *30 x 15/ 12* cm (h x l1/l2)</v>
          </cell>
          <cell r="C9668" t="str">
            <v xml:space="preserve">m     </v>
          </cell>
          <cell r="D9668" t="str">
            <v>15,60</v>
          </cell>
        </row>
        <row r="9669">
          <cell r="A9669">
            <v>4061</v>
          </cell>
          <cell r="B9669" t="str">
            <v>Meio-fio ou guia de concreto, pre-moldado, comp 80 cm, *45 x 18 /12* cm (h x l1/l2)</v>
          </cell>
          <cell r="C9669" t="str">
            <v xml:space="preserve">un    </v>
          </cell>
          <cell r="D9669" t="str">
            <v>12,48</v>
          </cell>
        </row>
        <row r="9670">
          <cell r="A9670">
            <v>10608</v>
          </cell>
          <cell r="B9670" t="str">
            <v>Mesa vibratoria com dimensoes de 2,0 x 1,0 m, com motor eletrico de 2 polos e potencia de 3 cv</v>
          </cell>
          <cell r="C9670" t="str">
            <v xml:space="preserve">un    </v>
          </cell>
          <cell r="D9670" t="str">
            <v>11.200,00</v>
          </cell>
        </row>
        <row r="9671">
          <cell r="A9671">
            <v>4069</v>
          </cell>
          <cell r="B9671" t="str">
            <v>Mestre de obras</v>
          </cell>
          <cell r="C9671" t="str">
            <v xml:space="preserve">h     </v>
          </cell>
          <cell r="D9671" t="str">
            <v>35,99</v>
          </cell>
        </row>
        <row r="9672">
          <cell r="A9672">
            <v>40819</v>
          </cell>
          <cell r="B9672" t="str">
            <v>Mestre de obras (mensalista)</v>
          </cell>
          <cell r="C9672" t="str">
            <v xml:space="preserve">mes   </v>
          </cell>
          <cell r="D9672" t="str">
            <v>6.335,84</v>
          </cell>
        </row>
        <row r="9673">
          <cell r="A9673">
            <v>34361</v>
          </cell>
          <cell r="B9673" t="str">
            <v>Metacaulim de alta reatividade/caulim calcinado</v>
          </cell>
          <cell r="C9673" t="str">
            <v xml:space="preserve">kg    </v>
          </cell>
          <cell r="D9673" t="str">
            <v>1,77</v>
          </cell>
        </row>
        <row r="9674">
          <cell r="A9674">
            <v>36512</v>
          </cell>
          <cell r="B9674" t="str">
            <v>Micro-trator cortador de grama com largura do corte de 107 cm, com  2 laminas e descarte lateral</v>
          </cell>
          <cell r="C9674" t="str">
            <v xml:space="preserve">un    </v>
          </cell>
          <cell r="D9674" t="str">
            <v>9.621,99</v>
          </cell>
        </row>
        <row r="9675">
          <cell r="A9675">
            <v>25972</v>
          </cell>
          <cell r="B9675" t="str">
            <v>Microesferas de vidro para sinalizacao horizontal viaria, tipo i-b (premix) - nbr 16184</v>
          </cell>
          <cell r="C9675" t="str">
            <v xml:space="preserve">kg    </v>
          </cell>
          <cell r="D9675" t="str">
            <v>11,11</v>
          </cell>
        </row>
        <row r="9676">
          <cell r="A9676">
            <v>25973</v>
          </cell>
          <cell r="B9676" t="str">
            <v>Microesferas de vidro para sinalizacao horizontal viaria, tipo ii-a (drop-on) - nbr 16184</v>
          </cell>
          <cell r="C9676" t="str">
            <v xml:space="preserve">kg    </v>
          </cell>
          <cell r="D9676" t="str">
            <v>11,11</v>
          </cell>
        </row>
        <row r="9677">
          <cell r="A9677">
            <v>11697</v>
          </cell>
          <cell r="B9677" t="str">
            <v>Mictorio coletivo aco inox (aisi 304), e = 0,8 mm, de *100 x 40 x 30* cm (c x a x p)</v>
          </cell>
          <cell r="C9677" t="str">
            <v xml:space="preserve">un    </v>
          </cell>
          <cell r="D9677" t="str">
            <v>541,91</v>
          </cell>
        </row>
        <row r="9678">
          <cell r="A9678">
            <v>11698</v>
          </cell>
          <cell r="B9678" t="str">
            <v>Mictorio coletivo aco inox (aisi 304), e = 0,8 mm, de *100 x 50 x 35* cm (c x a x p)</v>
          </cell>
          <cell r="C9678" t="str">
            <v xml:space="preserve">un    </v>
          </cell>
          <cell r="D9678" t="str">
            <v>646,47</v>
          </cell>
        </row>
        <row r="9679">
          <cell r="A9679">
            <v>11699</v>
          </cell>
          <cell r="B9679" t="str">
            <v>Mictorio individual aco inox (aisi 304), e = 0,8 mm, de *50  x 45  x 35* (c x a x p)</v>
          </cell>
          <cell r="C9679" t="str">
            <v xml:space="preserve">un    </v>
          </cell>
          <cell r="D9679" t="str">
            <v>714,50</v>
          </cell>
        </row>
        <row r="9680">
          <cell r="A9680">
            <v>10432</v>
          </cell>
          <cell r="B9680" t="str">
            <v>Mictorio sifonado louca branca sem complementos</v>
          </cell>
          <cell r="C9680" t="str">
            <v xml:space="preserve">un    </v>
          </cell>
          <cell r="D9680" t="str">
            <v>248,16</v>
          </cell>
        </row>
        <row r="9681">
          <cell r="A9681">
            <v>10430</v>
          </cell>
          <cell r="B9681" t="str">
            <v>Mictorio sifonado louca cor sem complementos</v>
          </cell>
          <cell r="C9681" t="str">
            <v xml:space="preserve">un    </v>
          </cell>
          <cell r="D9681" t="str">
            <v>267,26</v>
          </cell>
        </row>
        <row r="9682">
          <cell r="A9682">
            <v>37514</v>
          </cell>
          <cell r="B9682" t="str">
            <v>Minicarregadeira sobre rodas, potencia liquida de *47* hp, capacidade nominal de operacao de *646* kg</v>
          </cell>
          <cell r="C9682" t="str">
            <v xml:space="preserve">un    </v>
          </cell>
          <cell r="D9682" t="str">
            <v>147.541,13</v>
          </cell>
        </row>
        <row r="9683">
          <cell r="A9683">
            <v>37519</v>
          </cell>
          <cell r="B9683" t="str">
            <v>Minicarregadeira sobre rodas, potencia liquida de *72* hp, capacidade nominal de operacao de *1200* kg</v>
          </cell>
          <cell r="C9683" t="str">
            <v xml:space="preserve">un    </v>
          </cell>
          <cell r="D9683" t="str">
            <v>227.699,25</v>
          </cell>
        </row>
        <row r="9684">
          <cell r="A9684">
            <v>37520</v>
          </cell>
          <cell r="B9684" t="str">
            <v>Miniescavadeira sobre esteiras, potencia liquida de *30* hp, peso operacional de *3.500* Kg</v>
          </cell>
          <cell r="C9684" t="str">
            <v xml:space="preserve">un    </v>
          </cell>
          <cell r="D9684" t="str">
            <v>223.966,47</v>
          </cell>
        </row>
        <row r="9685">
          <cell r="A9685">
            <v>37521</v>
          </cell>
          <cell r="B9685" t="str">
            <v>Miniescavadeira sobre esteiras, potencia liquida de *42* hp, peso operacional de *4.500* Kg</v>
          </cell>
          <cell r="C9685" t="str">
            <v xml:space="preserve">un    </v>
          </cell>
          <cell r="D9685" t="str">
            <v>273.239,10</v>
          </cell>
        </row>
        <row r="9686">
          <cell r="A9686">
            <v>37522</v>
          </cell>
          <cell r="B9686" t="str">
            <v>Miniescavadeira sobre esteiras, potencia liquida de *42* hp, peso operacional de *5.300* Kg</v>
          </cell>
          <cell r="C9686" t="str">
            <v xml:space="preserve">un    </v>
          </cell>
          <cell r="D9686" t="str">
            <v>281.459,71</v>
          </cell>
        </row>
        <row r="9687">
          <cell r="A9687">
            <v>21109</v>
          </cell>
          <cell r="B9687" t="str">
            <v>Minuteria eletronica coletiva com potencia maxima resistiva para lampadas fluorescentes de *300* w ( 110 v ) / *600* w ( 110 v )</v>
          </cell>
          <cell r="C9687" t="str">
            <v xml:space="preserve">un    </v>
          </cell>
          <cell r="D9687" t="str">
            <v>75,38</v>
          </cell>
        </row>
        <row r="9688">
          <cell r="A9688">
            <v>36800</v>
          </cell>
          <cell r="B9688" t="str">
            <v>Misturador base para chuveiro/banheira, 1/2 " ou 3/4 ", soldavel ou roscavel</v>
          </cell>
          <cell r="C9688" t="str">
            <v xml:space="preserve">un    </v>
          </cell>
          <cell r="D9688" t="str">
            <v>67,61</v>
          </cell>
        </row>
        <row r="9689">
          <cell r="A9689">
            <v>11769</v>
          </cell>
          <cell r="B9689" t="str">
            <v>Misturador cromado de mesa bica baixa para lavatorio (ref 1875)</v>
          </cell>
          <cell r="C9689" t="str">
            <v xml:space="preserve">un    </v>
          </cell>
          <cell r="D9689" t="str">
            <v>165,69</v>
          </cell>
        </row>
        <row r="9690">
          <cell r="A9690">
            <v>36793</v>
          </cell>
          <cell r="B9690" t="str">
            <v>Misturador cromado de parede para lavatorio (ref 1178)</v>
          </cell>
          <cell r="C9690" t="str">
            <v xml:space="preserve">un    </v>
          </cell>
          <cell r="D9690" t="str">
            <v>268,26</v>
          </cell>
        </row>
        <row r="9691">
          <cell r="A9691">
            <v>37546</v>
          </cell>
          <cell r="B9691" t="str">
            <v>Misturador de argamassa, eixo horizontal, capacidade de mistura 160 kg, motor eletrico trifasico 220/380 v, potencia 3 cv</v>
          </cell>
          <cell r="C9691" t="str">
            <v xml:space="preserve">un    </v>
          </cell>
          <cell r="D9691" t="str">
            <v>7.356,85</v>
          </cell>
        </row>
        <row r="9692">
          <cell r="A9692">
            <v>37544</v>
          </cell>
          <cell r="B9692" t="str">
            <v>Misturador de argamassa, eixo horizontal, capacidade de mistura 300 kg, motor eletrico trifasico 220/380 v, potencia 5 cv</v>
          </cell>
          <cell r="C9692" t="str">
            <v xml:space="preserve">un    </v>
          </cell>
          <cell r="D9692" t="str">
            <v>7.781,10</v>
          </cell>
        </row>
        <row r="9693">
          <cell r="A9693">
            <v>37545</v>
          </cell>
          <cell r="B9693" t="str">
            <v>Misturador de argamassa, eixo horizontal, capacidade de mistura 600 kg, motor eletrico trifasico 220/380 v, potencia 7,5 cv</v>
          </cell>
          <cell r="C9693" t="str">
            <v xml:space="preserve">un    </v>
          </cell>
          <cell r="D9693" t="str">
            <v>9.258,47</v>
          </cell>
        </row>
        <row r="9694">
          <cell r="A9694">
            <v>11771</v>
          </cell>
          <cell r="B9694" t="str">
            <v>Misturador de parede cromado para cozinha bica movel com arejador (ref 1258)</v>
          </cell>
          <cell r="C9694" t="str">
            <v xml:space="preserve">un    </v>
          </cell>
          <cell r="D9694" t="str">
            <v>205,52</v>
          </cell>
        </row>
        <row r="9695">
          <cell r="A9695">
            <v>39919</v>
          </cell>
          <cell r="B9695" t="str">
            <v>Misturador duplo horizontal de alta turbulencia, capacidade / volume 2 x 500 litros, motores eletricos minimo 5 cv cada,  para nata cimento, argamassa e outros</v>
          </cell>
          <cell r="C9695" t="str">
            <v xml:space="preserve">un    </v>
          </cell>
          <cell r="D9695" t="str">
            <v>36.825,11</v>
          </cell>
        </row>
        <row r="9696">
          <cell r="A9696">
            <v>38385</v>
          </cell>
          <cell r="B9696" t="str">
            <v>Misturador manual de tintas para furadeira, haste metalica *60* cm, com helice  (mexedor de tinta)</v>
          </cell>
          <cell r="C9696" t="str">
            <v xml:space="preserve">un    </v>
          </cell>
          <cell r="D9696" t="str">
            <v>32,57</v>
          </cell>
        </row>
        <row r="9697">
          <cell r="A9697">
            <v>37587</v>
          </cell>
          <cell r="B9697" t="str">
            <v>Misturador monocomando para chuveiro, base bruta e acabamento cromado</v>
          </cell>
          <cell r="C9697" t="str">
            <v xml:space="preserve">un    </v>
          </cell>
          <cell r="D9697" t="str">
            <v>186,93</v>
          </cell>
        </row>
        <row r="9698">
          <cell r="A9698">
            <v>11571</v>
          </cell>
          <cell r="B9698" t="str">
            <v>Mola aerea fecha porta, para portas com largura acima de 110 cm</v>
          </cell>
          <cell r="C9698" t="str">
            <v xml:space="preserve">un    </v>
          </cell>
          <cell r="D9698" t="str">
            <v>167,80</v>
          </cell>
        </row>
        <row r="9699">
          <cell r="A9699">
            <v>11561</v>
          </cell>
          <cell r="B9699" t="str">
            <v>Mola aerea fecha porta, para portas com largura ate 110 cm</v>
          </cell>
          <cell r="C9699" t="str">
            <v xml:space="preserve">un    </v>
          </cell>
          <cell r="D9699" t="str">
            <v>129,78</v>
          </cell>
        </row>
        <row r="9700">
          <cell r="A9700">
            <v>11560</v>
          </cell>
          <cell r="B9700" t="str">
            <v>Mola aerea fecha porta, para portas com largura ate 95 cm</v>
          </cell>
          <cell r="C9700" t="str">
            <v xml:space="preserve">un    </v>
          </cell>
          <cell r="D9700" t="str">
            <v>110,46</v>
          </cell>
        </row>
        <row r="9701">
          <cell r="A9701">
            <v>11499</v>
          </cell>
          <cell r="B9701" t="str">
            <v>Mola hidraulica de piso p/ vidro temperado 10mm</v>
          </cell>
          <cell r="C9701" t="str">
            <v xml:space="preserve">un    </v>
          </cell>
          <cell r="D9701" t="str">
            <v>1.031,66</v>
          </cell>
        </row>
        <row r="9702">
          <cell r="A9702">
            <v>34761</v>
          </cell>
          <cell r="B9702" t="str">
            <v>Montador de eletroeletronicos</v>
          </cell>
          <cell r="C9702" t="str">
            <v xml:space="preserve">h     </v>
          </cell>
          <cell r="D9702" t="str">
            <v>15,40</v>
          </cell>
        </row>
        <row r="9703">
          <cell r="A9703">
            <v>40924</v>
          </cell>
          <cell r="B9703" t="str">
            <v>Montador de eletroeletronicos (mensalista)</v>
          </cell>
          <cell r="C9703" t="str">
            <v xml:space="preserve">mes   </v>
          </cell>
          <cell r="D9703" t="str">
            <v>2.714,99</v>
          </cell>
        </row>
        <row r="9704">
          <cell r="A9704">
            <v>25957</v>
          </cell>
          <cell r="B9704" t="str">
            <v>Montador de estruturas metalicas</v>
          </cell>
          <cell r="C9704" t="str">
            <v xml:space="preserve">h     </v>
          </cell>
          <cell r="D9704" t="str">
            <v>18,80</v>
          </cell>
        </row>
        <row r="9705">
          <cell r="A9705">
            <v>40983</v>
          </cell>
          <cell r="B9705" t="str">
            <v>Montador de estruturas metalicas (mensalista)</v>
          </cell>
          <cell r="C9705" t="str">
            <v xml:space="preserve">mes   </v>
          </cell>
          <cell r="D9705" t="str">
            <v>3.312,58</v>
          </cell>
        </row>
        <row r="9706">
          <cell r="A9706">
            <v>2437</v>
          </cell>
          <cell r="B9706" t="str">
            <v>Montador de maquinas</v>
          </cell>
          <cell r="C9706" t="str">
            <v xml:space="preserve">h     </v>
          </cell>
          <cell r="D9706" t="str">
            <v>24,73</v>
          </cell>
        </row>
        <row r="9707">
          <cell r="A9707">
            <v>40921</v>
          </cell>
          <cell r="B9707" t="str">
            <v>Montador de maquinas (mensalista)</v>
          </cell>
          <cell r="C9707" t="str">
            <v xml:space="preserve">mes   </v>
          </cell>
          <cell r="D9707" t="str">
            <v>4.354,94</v>
          </cell>
        </row>
        <row r="9708">
          <cell r="A9708">
            <v>40534</v>
          </cell>
          <cell r="B9708" t="str">
            <v>Montante em barra chata aco galvanizado, *65 x 8* mm, altura *1420* mm, pintura eletrostatica, cor preta</v>
          </cell>
          <cell r="C9708" t="str">
            <v xml:space="preserve">un    </v>
          </cell>
          <cell r="D9708" t="str">
            <v>199,81</v>
          </cell>
        </row>
        <row r="9709">
          <cell r="A9709">
            <v>14252</v>
          </cell>
          <cell r="B9709" t="str">
            <v>Motobomba autoescorvante motor a gasolina, potencia 6,0hp, bocais 3" x 3", hm/q = 5 mca / 24 m3/h a 52,5 mca / 5,0 m3/h</v>
          </cell>
          <cell r="C9709" t="str">
            <v xml:space="preserve">un    </v>
          </cell>
          <cell r="D9709" t="str">
            <v>2.000,26</v>
          </cell>
        </row>
        <row r="9710">
          <cell r="A9710">
            <v>730</v>
          </cell>
          <cell r="B9710" t="str">
            <v>Motobomba autoescorvante motor eletrico trifasico 7,4hp boca diametro de succao x reclaque: 2"x2", hm/ q = 10 m / 73,5 m3/h a 28 m / 8,2 m3 /h</v>
          </cell>
          <cell r="C9710" t="str">
            <v xml:space="preserve">un    </v>
          </cell>
          <cell r="D9710" t="str">
            <v>5.344,33</v>
          </cell>
        </row>
        <row r="9711">
          <cell r="A9711">
            <v>723</v>
          </cell>
          <cell r="B9711" t="str">
            <v>Motobomba autoescorvante potencia 5,42 hp, bocais succao x recalque 2" x 2", a gasolina, diametro do rotor 122 mm hm/q = 6 mca / 33,0 m3/h a 28 mca / 8,0 m3/h</v>
          </cell>
          <cell r="C9711" t="str">
            <v xml:space="preserve">un    </v>
          </cell>
          <cell r="D9711" t="str">
            <v>2.656,32</v>
          </cell>
        </row>
        <row r="9712">
          <cell r="A9712">
            <v>36502</v>
          </cell>
          <cell r="B9712" t="str">
            <v>Motobomba centrifuga, motor a gasolina, potencia 5,42 hp, bocais 1 1/2" x 1", diametro rotor 143 mm hm/q = 6 mca / 16,8 m3/h a 38 mca / 6,6 m3/h</v>
          </cell>
          <cell r="C9712" t="str">
            <v xml:space="preserve">un    </v>
          </cell>
          <cell r="D9712" t="str">
            <v>2.496,62</v>
          </cell>
        </row>
        <row r="9713">
          <cell r="A9713">
            <v>36503</v>
          </cell>
          <cell r="B9713" t="str">
            <v>Motobomba trash (para agua suja) auto escorvante, motor gasolina de 6,41 hp, diametros de succao x recalque: 3" x 3", hm/q: 10/60 a 23/0</v>
          </cell>
          <cell r="C9713" t="str">
            <v xml:space="preserve">un    </v>
          </cell>
          <cell r="D9713" t="str">
            <v>3.078,63</v>
          </cell>
        </row>
        <row r="9714">
          <cell r="A9714">
            <v>4090</v>
          </cell>
          <cell r="B9714" t="str">
            <v>Motoniveladora potencia basica liquida (primeira marcha) 125 hp , peso bruto 13843 kg, largura da lamina de 3,7 m</v>
          </cell>
          <cell r="C9714" t="str">
            <v xml:space="preserve">un    </v>
          </cell>
          <cell r="D9714" t="str">
            <v>580.000,00</v>
          </cell>
        </row>
        <row r="9715">
          <cell r="A9715">
            <v>13227</v>
          </cell>
          <cell r="B9715" t="str">
            <v>Motoniveladora potencia basica liquida (primeira marcha) 171 hp, peso bruto 14768 kg, largura da lamina de 3,7 m</v>
          </cell>
          <cell r="C9715" t="str">
            <v xml:space="preserve">un    </v>
          </cell>
          <cell r="D9715" t="str">
            <v>720.722,32</v>
          </cell>
        </row>
        <row r="9716">
          <cell r="A9716">
            <v>10597</v>
          </cell>
          <cell r="B9716" t="str">
            <v>Motoniveladora potencia basica liquida (primeira marcha) 186 hp, peso bruto 15785 kg, largura da lamina de 4,3 m</v>
          </cell>
          <cell r="C9716" t="str">
            <v xml:space="preserve">un    </v>
          </cell>
          <cell r="D9716" t="str">
            <v>758.653,22</v>
          </cell>
        </row>
        <row r="9717">
          <cell r="A9717">
            <v>39628</v>
          </cell>
          <cell r="B9717" t="str">
            <v>Motor a diesel para vibrador de imersao, de *4,7* cv</v>
          </cell>
          <cell r="C9717" t="str">
            <v xml:space="preserve">un    </v>
          </cell>
          <cell r="D9717" t="str">
            <v>2.206,87</v>
          </cell>
        </row>
        <row r="9718">
          <cell r="A9718">
            <v>39404</v>
          </cell>
          <cell r="B9718" t="str">
            <v>Motor a gasolina para vibrador de imersao, 4 tempos, de 5,5 cv</v>
          </cell>
          <cell r="C9718" t="str">
            <v xml:space="preserve">un    </v>
          </cell>
          <cell r="D9718" t="str">
            <v>1.094,32</v>
          </cell>
        </row>
        <row r="9719">
          <cell r="A9719">
            <v>39402</v>
          </cell>
          <cell r="B9719" t="str">
            <v>Motor eletrico para vibrador de imersao, de 2 cv, monofasico, 110/220 v</v>
          </cell>
          <cell r="C9719" t="str">
            <v xml:space="preserve">un    </v>
          </cell>
          <cell r="D9719" t="str">
            <v>901,51</v>
          </cell>
        </row>
        <row r="9720">
          <cell r="A9720">
            <v>39403</v>
          </cell>
          <cell r="B9720" t="str">
            <v>Motor eletrico para vibrador de imersao, de 2 cv, trifasico, 220/380 v</v>
          </cell>
          <cell r="C9720" t="str">
            <v xml:space="preserve">un    </v>
          </cell>
          <cell r="D9720" t="str">
            <v>881,90</v>
          </cell>
        </row>
        <row r="9721">
          <cell r="A9721">
            <v>4093</v>
          </cell>
          <cell r="B9721" t="str">
            <v>Motorista de caminhao</v>
          </cell>
          <cell r="C9721" t="str">
            <v xml:space="preserve">h     </v>
          </cell>
          <cell r="D9721" t="str">
            <v>17,96</v>
          </cell>
        </row>
        <row r="9722">
          <cell r="A9722">
            <v>10512</v>
          </cell>
          <cell r="B9722" t="str">
            <v>Motorista de caminhao (mensalista)</v>
          </cell>
          <cell r="C9722" t="str">
            <v xml:space="preserve">mes   </v>
          </cell>
          <cell r="D9722" t="str">
            <v>3.846,94</v>
          </cell>
        </row>
        <row r="9723">
          <cell r="A9723">
            <v>20020</v>
          </cell>
          <cell r="B9723" t="str">
            <v>Motorista de caminhao-basculante</v>
          </cell>
          <cell r="C9723" t="str">
            <v xml:space="preserve">h     </v>
          </cell>
          <cell r="D9723" t="str">
            <v>16,94</v>
          </cell>
        </row>
        <row r="9724">
          <cell r="A9724">
            <v>41038</v>
          </cell>
          <cell r="B9724" t="str">
            <v>Motorista de caminhao-basculante (mensalista)</v>
          </cell>
          <cell r="C9724" t="str">
            <v xml:space="preserve">mes   </v>
          </cell>
          <cell r="D9724" t="str">
            <v>3.628,63</v>
          </cell>
        </row>
        <row r="9725">
          <cell r="A9725">
            <v>4094</v>
          </cell>
          <cell r="B9725" t="str">
            <v>Motorista de caminhao-carreta</v>
          </cell>
          <cell r="C9725" t="str">
            <v xml:space="preserve">h     </v>
          </cell>
          <cell r="D9725" t="str">
            <v>24,00</v>
          </cell>
        </row>
        <row r="9726">
          <cell r="A9726">
            <v>40988</v>
          </cell>
          <cell r="B9726" t="str">
            <v>Motorista de caminhao-carreta (mensalista)</v>
          </cell>
          <cell r="C9726" t="str">
            <v xml:space="preserve">mes   </v>
          </cell>
          <cell r="D9726" t="str">
            <v>5.137,33</v>
          </cell>
        </row>
        <row r="9727">
          <cell r="A9727">
            <v>4095</v>
          </cell>
          <cell r="B9727" t="str">
            <v>Motorista de carro de passeio</v>
          </cell>
          <cell r="C9727" t="str">
            <v xml:space="preserve">h     </v>
          </cell>
          <cell r="D9727" t="str">
            <v>17,31</v>
          </cell>
        </row>
        <row r="9728">
          <cell r="A9728">
            <v>40990</v>
          </cell>
          <cell r="B9728" t="str">
            <v>Motorista de carro de passeio (mensalista)</v>
          </cell>
          <cell r="C9728" t="str">
            <v xml:space="preserve">mes   </v>
          </cell>
          <cell r="D9728" t="str">
            <v>3.521,42</v>
          </cell>
        </row>
        <row r="9729">
          <cell r="A9729">
            <v>4097</v>
          </cell>
          <cell r="B9729" t="str">
            <v>Motorista de onibus / micro-onibus</v>
          </cell>
          <cell r="C9729" t="str">
            <v xml:space="preserve">h     </v>
          </cell>
          <cell r="D9729" t="str">
            <v>20,64</v>
          </cell>
        </row>
        <row r="9730">
          <cell r="A9730">
            <v>40994</v>
          </cell>
          <cell r="B9730" t="str">
            <v>Motorista de onibus / micro-onibus (mensalista)</v>
          </cell>
          <cell r="C9730" t="str">
            <v xml:space="preserve">mes   </v>
          </cell>
          <cell r="D9730" t="str">
            <v>4.197,50</v>
          </cell>
        </row>
        <row r="9731">
          <cell r="A9731">
            <v>4096</v>
          </cell>
          <cell r="B9731" t="str">
            <v>Motorista operador de caminhao com munck</v>
          </cell>
          <cell r="C9731" t="str">
            <v xml:space="preserve">h     </v>
          </cell>
          <cell r="D9731" t="str">
            <v>20,84</v>
          </cell>
        </row>
        <row r="9732">
          <cell r="A9732">
            <v>40992</v>
          </cell>
          <cell r="B9732" t="str">
            <v>Motorista operador de caminhao com munck (mensalista)</v>
          </cell>
          <cell r="C9732" t="str">
            <v xml:space="preserve">mes   </v>
          </cell>
          <cell r="D9732" t="str">
            <v>4.238,25</v>
          </cell>
        </row>
        <row r="9733">
          <cell r="A9733">
            <v>13955</v>
          </cell>
          <cell r="B9733" t="str">
            <v>Motosserra portatil com motor a gasolina de *60* cc</v>
          </cell>
          <cell r="C9733" t="str">
            <v xml:space="preserve">un    </v>
          </cell>
          <cell r="D9733" t="str">
            <v>1.959,71</v>
          </cell>
        </row>
        <row r="9734">
          <cell r="A9734">
            <v>4114</v>
          </cell>
          <cell r="B9734" t="str">
            <v>Mourao concreto curvo, secao "t", h = 2,80 m + curva com 0,45 m, com furos para fios</v>
          </cell>
          <cell r="C9734" t="str">
            <v xml:space="preserve">un    </v>
          </cell>
          <cell r="D9734" t="str">
            <v>43,54</v>
          </cell>
        </row>
        <row r="9735">
          <cell r="A9735">
            <v>36797</v>
          </cell>
          <cell r="B9735" t="str">
            <v>Mourao de concreto curvo,10 x 10 cm, h= *2,60* m + curva de 0,40 m</v>
          </cell>
          <cell r="C9735" t="str">
            <v xml:space="preserve">un    </v>
          </cell>
          <cell r="D9735" t="str">
            <v>38,07</v>
          </cell>
        </row>
        <row r="9736">
          <cell r="A9736">
            <v>4107</v>
          </cell>
          <cell r="B9736" t="str">
            <v>Mourao de concreto reto, *10 x 10* cm, h= 2,30 m</v>
          </cell>
          <cell r="C9736" t="str">
            <v xml:space="preserve">un    </v>
          </cell>
          <cell r="D9736" t="str">
            <v>36,66</v>
          </cell>
        </row>
        <row r="9737">
          <cell r="A9737">
            <v>36799</v>
          </cell>
          <cell r="B9737" t="str">
            <v>Mourao de concreto reto, tipo esticador, *10 x 10* cm, h= 2,50 m</v>
          </cell>
          <cell r="C9737" t="str">
            <v xml:space="preserve">un    </v>
          </cell>
          <cell r="D9737" t="str">
            <v>35,00</v>
          </cell>
        </row>
        <row r="9738">
          <cell r="A9738">
            <v>4108</v>
          </cell>
          <cell r="B9738" t="str">
            <v>Mourao de concreto reto, 10 x 10 cm, h= 2,00 m</v>
          </cell>
          <cell r="C9738" t="str">
            <v xml:space="preserve">un    </v>
          </cell>
          <cell r="D9738" t="str">
            <v>29,47</v>
          </cell>
        </row>
        <row r="9739">
          <cell r="A9739">
            <v>4102</v>
          </cell>
          <cell r="B9739" t="str">
            <v>Mourao de concreto reto, 10 x 10 cm, h= 3,00 m</v>
          </cell>
          <cell r="C9739" t="str">
            <v xml:space="preserve">un    </v>
          </cell>
          <cell r="D9739" t="str">
            <v>43,85</v>
          </cell>
        </row>
        <row r="9740">
          <cell r="A9740">
            <v>10826</v>
          </cell>
          <cell r="B9740" t="str">
            <v>Muda de arbusto florifero, clusia/gardenia/moreia branca/ azaleia ou equivalente da regiao, h= *50 a 70* cm</v>
          </cell>
          <cell r="C9740" t="str">
            <v xml:space="preserve">un    </v>
          </cell>
          <cell r="D9740" t="str">
            <v>50,28</v>
          </cell>
        </row>
        <row r="9741">
          <cell r="A9741">
            <v>365</v>
          </cell>
          <cell r="B9741" t="str">
            <v>Muda de arbusto folhagem, sansao-do-campo ou equivalente da regiao, h= *50 a 70* cm</v>
          </cell>
          <cell r="C9741" t="str">
            <v xml:space="preserve">un    </v>
          </cell>
          <cell r="D9741" t="str">
            <v>31,17</v>
          </cell>
        </row>
        <row r="9742">
          <cell r="A9742">
            <v>38639</v>
          </cell>
          <cell r="B9742" t="str">
            <v>Muda de arbusto, buxinho, h= *50* m</v>
          </cell>
          <cell r="C9742" t="str">
            <v xml:space="preserve">un    </v>
          </cell>
          <cell r="D9742" t="str">
            <v>120,68</v>
          </cell>
        </row>
        <row r="9743">
          <cell r="A9743">
            <v>38640</v>
          </cell>
          <cell r="B9743" t="str">
            <v>Muda de arbusto, pingo de ouro/ violeteira, h = *10 a 20* cm</v>
          </cell>
          <cell r="C9743" t="str">
            <v xml:space="preserve">un    </v>
          </cell>
          <cell r="D9743" t="str">
            <v>1,81</v>
          </cell>
        </row>
        <row r="9744">
          <cell r="A9744">
            <v>358</v>
          </cell>
          <cell r="B9744" t="str">
            <v>Muda de arvore ornamental, oiti/aroeira salsa/angico/ipe/jacaranda ou equivalente  da regiao, h= *1* m</v>
          </cell>
          <cell r="C9744" t="str">
            <v xml:space="preserve">un    </v>
          </cell>
          <cell r="D9744" t="str">
            <v>37,21</v>
          </cell>
        </row>
        <row r="9745">
          <cell r="A9745">
            <v>359</v>
          </cell>
          <cell r="B9745" t="str">
            <v>Muda de arvore ornamental, oiti/aroeira salsa/angico/ipe/jacaranda ou equivalente  da regiao, h= *2* m</v>
          </cell>
          <cell r="C9745" t="str">
            <v xml:space="preserve">un    </v>
          </cell>
          <cell r="D9745" t="str">
            <v>76,43</v>
          </cell>
        </row>
        <row r="9746">
          <cell r="A9746">
            <v>38641</v>
          </cell>
          <cell r="B9746" t="str">
            <v>Muda de palmeira, areca, h= *1,50* cm</v>
          </cell>
          <cell r="C9746" t="str">
            <v xml:space="preserve">un    </v>
          </cell>
          <cell r="D9746" t="str">
            <v>75,43</v>
          </cell>
        </row>
        <row r="9747">
          <cell r="A9747">
            <v>360</v>
          </cell>
          <cell r="B9747" t="str">
            <v>Muda de rasteira/forracao, amendoim rasteiro/onze horas/azulzinha/impatiens ou equivalente da regiao</v>
          </cell>
          <cell r="C9747" t="str">
            <v xml:space="preserve">un    </v>
          </cell>
          <cell r="D9747" t="str">
            <v>1,75</v>
          </cell>
        </row>
        <row r="9748">
          <cell r="A9748">
            <v>4127</v>
          </cell>
          <cell r="B9748" t="str">
            <v>Mufla terminal primaria unipolar uso externo para cabo 25/70mm2 isol, 3,6/6kv em epr - borracha de silicone</v>
          </cell>
          <cell r="C9748" t="str">
            <v xml:space="preserve">un    </v>
          </cell>
          <cell r="D9748" t="str">
            <v>210,82</v>
          </cell>
        </row>
        <row r="9749">
          <cell r="A9749">
            <v>4154</v>
          </cell>
          <cell r="B9749" t="str">
            <v>Mufla terminal primaria unipolar uso interno para cabo 25/70mm2 isol 6/10kv em epr- borracha de silicone</v>
          </cell>
          <cell r="C9749" t="str">
            <v xml:space="preserve">un    </v>
          </cell>
          <cell r="D9749" t="str">
            <v>257,57</v>
          </cell>
        </row>
        <row r="9750">
          <cell r="A9750">
            <v>4168</v>
          </cell>
          <cell r="B9750" t="str">
            <v>Mufla terminal primaria unipolar uso interno para cabo 35/120mm2 isolacao 15/25kv em epr - borracha de silicone</v>
          </cell>
          <cell r="C9750" t="str">
            <v xml:space="preserve">un    </v>
          </cell>
          <cell r="D9750" t="str">
            <v>272,02</v>
          </cell>
        </row>
        <row r="9751">
          <cell r="A9751">
            <v>4161</v>
          </cell>
          <cell r="B9751" t="str">
            <v>Mufla terminal primaria unipolar uso interno para cabo 35/70mm2 isolacao 8,7/15kv em epr - borracha de silicone</v>
          </cell>
          <cell r="C9751" t="str">
            <v xml:space="preserve">un    </v>
          </cell>
          <cell r="D9751" t="str">
            <v>261,82</v>
          </cell>
        </row>
        <row r="9752">
          <cell r="A9752">
            <v>42430</v>
          </cell>
          <cell r="B9752" t="str">
            <v>Multiexercitador com seis funcoes, em tubo de aco carbono, pintura no processo eletrostatico - equipamento de ginastica para academia ao ar livre / academia da terceira idade - ati</v>
          </cell>
          <cell r="C9752" t="str">
            <v xml:space="preserve">un    </v>
          </cell>
          <cell r="D9752" t="str">
            <v>5.594,17</v>
          </cell>
        </row>
        <row r="9753">
          <cell r="A9753">
            <v>4214</v>
          </cell>
          <cell r="B9753" t="str">
            <v>Nipel pvc, roscavel, 1 1/2",  agua fria predial</v>
          </cell>
          <cell r="C9753" t="str">
            <v xml:space="preserve">un    </v>
          </cell>
          <cell r="D9753" t="str">
            <v>6,12</v>
          </cell>
        </row>
        <row r="9754">
          <cell r="A9754">
            <v>4215</v>
          </cell>
          <cell r="B9754" t="str">
            <v>Nipel pvc, roscavel, 1 1/4",  agua fria predial</v>
          </cell>
          <cell r="C9754" t="str">
            <v xml:space="preserve">un    </v>
          </cell>
          <cell r="D9754" t="str">
            <v>4,03</v>
          </cell>
        </row>
        <row r="9755">
          <cell r="A9755">
            <v>4210</v>
          </cell>
          <cell r="B9755" t="str">
            <v>Nipel pvc, roscavel, 1/2",  agua fria predial</v>
          </cell>
          <cell r="C9755" t="str">
            <v xml:space="preserve">un    </v>
          </cell>
          <cell r="D9755" t="str">
            <v>0,67</v>
          </cell>
        </row>
        <row r="9756">
          <cell r="A9756">
            <v>4212</v>
          </cell>
          <cell r="B9756" t="str">
            <v>Nipel pvc, roscavel, 1",  agua fria predial</v>
          </cell>
          <cell r="C9756" t="str">
            <v xml:space="preserve">un    </v>
          </cell>
          <cell r="D9756" t="str">
            <v>1,94</v>
          </cell>
        </row>
        <row r="9757">
          <cell r="A9757">
            <v>4213</v>
          </cell>
          <cell r="B9757" t="str">
            <v>Nipel pvc, roscavel, 2",  agua fria predial</v>
          </cell>
          <cell r="C9757" t="str">
            <v xml:space="preserve">un    </v>
          </cell>
          <cell r="D9757" t="str">
            <v>8,70</v>
          </cell>
        </row>
        <row r="9758">
          <cell r="A9758">
            <v>4211</v>
          </cell>
          <cell r="B9758" t="str">
            <v>Nipel pvc, roscavel, 3/4",  agua fria predial</v>
          </cell>
          <cell r="C9758" t="str">
            <v xml:space="preserve">un    </v>
          </cell>
          <cell r="D9758" t="str">
            <v>0,97</v>
          </cell>
        </row>
        <row r="9759">
          <cell r="A9759">
            <v>4209</v>
          </cell>
          <cell r="B9759" t="str">
            <v>Niple de ferro galvanizado, com rosca bsp, de 1 1/2"</v>
          </cell>
          <cell r="C9759" t="str">
            <v xml:space="preserve">un    </v>
          </cell>
          <cell r="D9759" t="str">
            <v>13,78</v>
          </cell>
        </row>
        <row r="9760">
          <cell r="A9760">
            <v>4180</v>
          </cell>
          <cell r="B9760" t="str">
            <v>Niple de ferro galvanizado, com rosca bsp, de 1 1/4"</v>
          </cell>
          <cell r="C9760" t="str">
            <v xml:space="preserve">un    </v>
          </cell>
          <cell r="D9760" t="str">
            <v>10,37</v>
          </cell>
        </row>
        <row r="9761">
          <cell r="A9761">
            <v>4177</v>
          </cell>
          <cell r="B9761" t="str">
            <v>Niple de ferro galvanizado, com rosca bsp, de 1/2"</v>
          </cell>
          <cell r="C9761" t="str">
            <v xml:space="preserve">un    </v>
          </cell>
          <cell r="D9761" t="str">
            <v>3,44</v>
          </cell>
        </row>
        <row r="9762">
          <cell r="A9762">
            <v>4179</v>
          </cell>
          <cell r="B9762" t="str">
            <v>Niple de ferro galvanizado, com rosca bsp, de 1"</v>
          </cell>
          <cell r="C9762" t="str">
            <v xml:space="preserve">un    </v>
          </cell>
          <cell r="D9762" t="str">
            <v>7,04</v>
          </cell>
        </row>
        <row r="9763">
          <cell r="A9763">
            <v>4208</v>
          </cell>
          <cell r="B9763" t="str">
            <v>Niple de ferro galvanizado, com rosca bsp, de 2 1/2"</v>
          </cell>
          <cell r="C9763" t="str">
            <v xml:space="preserve">un    </v>
          </cell>
          <cell r="D9763" t="str">
            <v>32,80</v>
          </cell>
        </row>
        <row r="9764">
          <cell r="A9764">
            <v>4181</v>
          </cell>
          <cell r="B9764" t="str">
            <v>Niple de ferro galvanizado, com rosca bsp, de 2"</v>
          </cell>
          <cell r="C9764" t="str">
            <v xml:space="preserve">un    </v>
          </cell>
          <cell r="D9764" t="str">
            <v>21,43</v>
          </cell>
        </row>
        <row r="9765">
          <cell r="A9765">
            <v>4178</v>
          </cell>
          <cell r="B9765" t="str">
            <v>Niple de ferro galvanizado, com rosca bsp, de 3/4"</v>
          </cell>
          <cell r="C9765" t="str">
            <v xml:space="preserve">un    </v>
          </cell>
          <cell r="D9765" t="str">
            <v>4,77</v>
          </cell>
        </row>
        <row r="9766">
          <cell r="A9766">
            <v>4182</v>
          </cell>
          <cell r="B9766" t="str">
            <v>Niple de ferro galvanizado, com rosca bsp, de 3"</v>
          </cell>
          <cell r="C9766" t="str">
            <v xml:space="preserve">un    </v>
          </cell>
          <cell r="D9766" t="str">
            <v>53,35</v>
          </cell>
        </row>
        <row r="9767">
          <cell r="A9767">
            <v>4183</v>
          </cell>
          <cell r="B9767" t="str">
            <v>Niple de ferro galvanizado, com rosca bsp, de 4"</v>
          </cell>
          <cell r="C9767" t="str">
            <v xml:space="preserve">un    </v>
          </cell>
          <cell r="D9767" t="str">
            <v>85,90</v>
          </cell>
        </row>
        <row r="9768">
          <cell r="A9768">
            <v>4184</v>
          </cell>
          <cell r="B9768" t="str">
            <v>Niple de ferro galvanizado, com rosca bsp, de 5"</v>
          </cell>
          <cell r="C9768" t="str">
            <v xml:space="preserve">un    </v>
          </cell>
          <cell r="D9768" t="str">
            <v>189,61</v>
          </cell>
        </row>
        <row r="9769">
          <cell r="A9769">
            <v>4185</v>
          </cell>
          <cell r="B9769" t="str">
            <v>Niple de ferro galvanizado, com rosca bsp, de 6"</v>
          </cell>
          <cell r="C9769" t="str">
            <v xml:space="preserve">un    </v>
          </cell>
          <cell r="D9769" t="str">
            <v>315,05</v>
          </cell>
        </row>
        <row r="9770">
          <cell r="A9770">
            <v>4205</v>
          </cell>
          <cell r="B9770" t="str">
            <v>Niple de reducao de ferro galvanizado, com rosca bsp, de 1 1/2" x 1 1/4"</v>
          </cell>
          <cell r="C9770" t="str">
            <v xml:space="preserve">un    </v>
          </cell>
          <cell r="D9770" t="str">
            <v>18,19</v>
          </cell>
        </row>
        <row r="9771">
          <cell r="A9771">
            <v>4192</v>
          </cell>
          <cell r="B9771" t="str">
            <v>Niple de reducao de ferro galvanizado, com rosca bsp, de 1 1/2" x 1"</v>
          </cell>
          <cell r="C9771" t="str">
            <v xml:space="preserve">un    </v>
          </cell>
          <cell r="D9771" t="str">
            <v>18,19</v>
          </cell>
        </row>
        <row r="9772">
          <cell r="A9772">
            <v>4191</v>
          </cell>
          <cell r="B9772" t="str">
            <v>Niple de reducao de ferro galvanizado, com rosca bsp, de 1 1/2" x 3/4"</v>
          </cell>
          <cell r="C9772" t="str">
            <v xml:space="preserve">un    </v>
          </cell>
          <cell r="D9772" t="str">
            <v>18,19</v>
          </cell>
        </row>
        <row r="9773">
          <cell r="A9773">
            <v>4207</v>
          </cell>
          <cell r="B9773" t="str">
            <v>Niple de reducao de ferro galvanizado, com rosca bsp, de 1 1/4" x 1/2"</v>
          </cell>
          <cell r="C9773" t="str">
            <v xml:space="preserve">un    </v>
          </cell>
          <cell r="D9773" t="str">
            <v>14,64</v>
          </cell>
        </row>
        <row r="9774">
          <cell r="A9774">
            <v>4206</v>
          </cell>
          <cell r="B9774" t="str">
            <v>Niple de reducao de ferro galvanizado, com rosca bsp, de 1 1/4" x 1"</v>
          </cell>
          <cell r="C9774" t="str">
            <v xml:space="preserve">un    </v>
          </cell>
          <cell r="D9774" t="str">
            <v>14,22</v>
          </cell>
        </row>
        <row r="9775">
          <cell r="A9775">
            <v>4190</v>
          </cell>
          <cell r="B9775" t="str">
            <v>Niple de reducao de ferro galvanizado, com rosca bsp, de 1 1/4" x 3/4"</v>
          </cell>
          <cell r="C9775" t="str">
            <v xml:space="preserve">un    </v>
          </cell>
          <cell r="D9775" t="str">
            <v>14,22</v>
          </cell>
        </row>
        <row r="9776">
          <cell r="A9776">
            <v>4186</v>
          </cell>
          <cell r="B9776" t="str">
            <v>Niple de reducao de ferro galvanizado, com rosca bsp, de 1/2" x 1/4"</v>
          </cell>
          <cell r="C9776" t="str">
            <v xml:space="preserve">un    </v>
          </cell>
          <cell r="D9776" t="str">
            <v>4,20</v>
          </cell>
        </row>
        <row r="9777">
          <cell r="A9777">
            <v>4188</v>
          </cell>
          <cell r="B9777" t="str">
            <v>Niple de reducao de ferro galvanizado, com rosca bsp, de 1" x 1/2"</v>
          </cell>
          <cell r="C9777" t="str">
            <v xml:space="preserve">un    </v>
          </cell>
          <cell r="D9777" t="str">
            <v>8,58</v>
          </cell>
        </row>
        <row r="9778">
          <cell r="A9778">
            <v>4189</v>
          </cell>
          <cell r="B9778" t="str">
            <v>Niple de reducao de ferro galvanizado, com rosca bsp, de 1" x 3/4"</v>
          </cell>
          <cell r="C9778" t="str">
            <v xml:space="preserve">un    </v>
          </cell>
          <cell r="D9778" t="str">
            <v>8,58</v>
          </cell>
        </row>
        <row r="9779">
          <cell r="A9779">
            <v>4197</v>
          </cell>
          <cell r="B9779" t="str">
            <v>Niple de reducao de ferro galvanizado, com rosca bsp, de 2 1/2" x 2"</v>
          </cell>
          <cell r="C9779" t="str">
            <v xml:space="preserve">un    </v>
          </cell>
          <cell r="D9779" t="str">
            <v>45,43</v>
          </cell>
        </row>
        <row r="9780">
          <cell r="A9780">
            <v>4194</v>
          </cell>
          <cell r="B9780" t="str">
            <v>Niple de reducao de ferro galvanizado, com rosca bsp, de 2" x 1 1/2"</v>
          </cell>
          <cell r="C9780" t="str">
            <v xml:space="preserve">un    </v>
          </cell>
          <cell r="D9780" t="str">
            <v>27,45</v>
          </cell>
        </row>
        <row r="9781">
          <cell r="A9781">
            <v>4193</v>
          </cell>
          <cell r="B9781" t="str">
            <v>Niple de reducao de ferro galvanizado, com rosca bsp, de 2" x 1 1/4"</v>
          </cell>
          <cell r="C9781" t="str">
            <v xml:space="preserve">un    </v>
          </cell>
          <cell r="D9781" t="str">
            <v>27,45</v>
          </cell>
        </row>
        <row r="9782">
          <cell r="A9782">
            <v>4204</v>
          </cell>
          <cell r="B9782" t="str">
            <v>Niple de reducao de ferro galvanizado, com rosca bsp, de 2" x 1"</v>
          </cell>
          <cell r="C9782" t="str">
            <v xml:space="preserve">un    </v>
          </cell>
          <cell r="D9782" t="str">
            <v>27,45</v>
          </cell>
        </row>
        <row r="9783">
          <cell r="A9783">
            <v>4187</v>
          </cell>
          <cell r="B9783" t="str">
            <v>Niple de reducao de ferro galvanizado, com rosca bsp, de 3/4" x 1/2"</v>
          </cell>
          <cell r="C9783" t="str">
            <v xml:space="preserve">un    </v>
          </cell>
          <cell r="D9783" t="str">
            <v>5,47</v>
          </cell>
        </row>
        <row r="9784">
          <cell r="A9784">
            <v>4202</v>
          </cell>
          <cell r="B9784" t="str">
            <v>Niple de reducao de ferro galvanizado, com rosca bsp, de 3" x 2 1/2"</v>
          </cell>
          <cell r="C9784" t="str">
            <v xml:space="preserve">un    </v>
          </cell>
          <cell r="D9784" t="str">
            <v>82,97</v>
          </cell>
        </row>
        <row r="9785">
          <cell r="A9785">
            <v>4203</v>
          </cell>
          <cell r="B9785" t="str">
            <v>Niple de reducao de ferro galvanizado, com rosca bsp, de 3" x 2"</v>
          </cell>
          <cell r="C9785" t="str">
            <v xml:space="preserve">un    </v>
          </cell>
          <cell r="D9785" t="str">
            <v>73,27</v>
          </cell>
        </row>
        <row r="9786">
          <cell r="A9786">
            <v>40368</v>
          </cell>
          <cell r="B9786" t="str">
            <v>Niple sextavado em aco carbono, com rosca bsp, pressao 3.000 Lbs, dn 1 1/2"</v>
          </cell>
          <cell r="C9786" t="str">
            <v xml:space="preserve">un    </v>
          </cell>
          <cell r="D9786" t="str">
            <v>35,08</v>
          </cell>
        </row>
        <row r="9787">
          <cell r="A9787">
            <v>40365</v>
          </cell>
          <cell r="B9787" t="str">
            <v>Niple sextavado em aco carbono, com rosca bsp, pressao 3.000 Lbs, dn 1 1/4"</v>
          </cell>
          <cell r="C9787" t="str">
            <v xml:space="preserve">un    </v>
          </cell>
          <cell r="D9787" t="str">
            <v>23,66</v>
          </cell>
        </row>
        <row r="9788">
          <cell r="A9788">
            <v>40356</v>
          </cell>
          <cell r="B9788" t="str">
            <v>Niple sextavado em aco carbono, com rosca bsp, pressao 3.000 Lbs, dn 1/2"</v>
          </cell>
          <cell r="C9788" t="str">
            <v xml:space="preserve">un    </v>
          </cell>
          <cell r="D9788" t="str">
            <v>8,08</v>
          </cell>
        </row>
        <row r="9789">
          <cell r="A9789">
            <v>40362</v>
          </cell>
          <cell r="B9789" t="str">
            <v>Niple sextavado em aco carbono, com rosca bsp, pressao 3.000 Lbs, dn 1"</v>
          </cell>
          <cell r="C9789" t="str">
            <v xml:space="preserve">un    </v>
          </cell>
          <cell r="D9789" t="str">
            <v>15,67</v>
          </cell>
        </row>
        <row r="9790">
          <cell r="A9790">
            <v>40374</v>
          </cell>
          <cell r="B9790" t="str">
            <v>Niple sextavado em aco carbono, com rosca bsp, pressao 3.000 Lbs, dn 2 1/2"</v>
          </cell>
          <cell r="C9790" t="str">
            <v xml:space="preserve">un    </v>
          </cell>
          <cell r="D9790" t="str">
            <v>91,68</v>
          </cell>
        </row>
        <row r="9791">
          <cell r="A9791">
            <v>40371</v>
          </cell>
          <cell r="B9791" t="str">
            <v>Niple sextavado em aco carbono, com rosca bsp, pressao 3.000 Lbs, dn 2"</v>
          </cell>
          <cell r="C9791" t="str">
            <v xml:space="preserve">un    </v>
          </cell>
          <cell r="D9791" t="str">
            <v>57,71</v>
          </cell>
        </row>
        <row r="9792">
          <cell r="A9792">
            <v>40359</v>
          </cell>
          <cell r="B9792" t="str">
            <v>Niple sextavado em aco carbono, com rosca bsp, pressao 3.000 Lbs, dn 3/4"</v>
          </cell>
          <cell r="C9792" t="str">
            <v xml:space="preserve">un    </v>
          </cell>
          <cell r="D9792" t="str">
            <v>10,44</v>
          </cell>
        </row>
        <row r="9793">
          <cell r="A9793">
            <v>7595</v>
          </cell>
          <cell r="B9793" t="str">
            <v>Nivelador</v>
          </cell>
          <cell r="C9793" t="str">
            <v xml:space="preserve">h     </v>
          </cell>
          <cell r="D9793" t="str">
            <v>13,05</v>
          </cell>
        </row>
        <row r="9794">
          <cell r="A9794">
            <v>41094</v>
          </cell>
          <cell r="B9794" t="str">
            <v>Nivelador (mensalista)</v>
          </cell>
          <cell r="C9794" t="str">
            <v xml:space="preserve">mes   </v>
          </cell>
          <cell r="D9794" t="str">
            <v>2.408,08</v>
          </cell>
        </row>
        <row r="9795">
          <cell r="A9795">
            <v>38175</v>
          </cell>
          <cell r="B9795" t="str">
            <v>Numero / algarismo para porta, tamanho *40* mm, em zamac, (modelo de 0 a 9), fixacao por parafusos</v>
          </cell>
          <cell r="C9795" t="str">
            <v xml:space="preserve">un    </v>
          </cell>
          <cell r="D9795" t="str">
            <v>2,24</v>
          </cell>
        </row>
        <row r="9796">
          <cell r="A9796">
            <v>38176</v>
          </cell>
          <cell r="B9796" t="str">
            <v>Numero / algarismo para residencia (fachada), tamanho *120* mm, em zamac, (modelo de 0 a 9), fixacao por parafusos</v>
          </cell>
          <cell r="C9796" t="str">
            <v xml:space="preserve">un    </v>
          </cell>
          <cell r="D9796" t="str">
            <v>6,07</v>
          </cell>
        </row>
        <row r="9797">
          <cell r="A9797">
            <v>36152</v>
          </cell>
          <cell r="B9797" t="str">
            <v>Oculos de seguranca contra impactos com lente incolor, armacao nylon, com protecao uva e uvb</v>
          </cell>
          <cell r="C9797" t="str">
            <v xml:space="preserve">un    </v>
          </cell>
          <cell r="D9797" t="str">
            <v>3,70</v>
          </cell>
        </row>
        <row r="9798">
          <cell r="A9798">
            <v>11138</v>
          </cell>
          <cell r="B9798" t="str">
            <v>Oleo combustivel bpf a granel</v>
          </cell>
          <cell r="C9798" t="str">
            <v xml:space="preserve">l     </v>
          </cell>
          <cell r="D9798" t="str">
            <v>2,18</v>
          </cell>
        </row>
        <row r="9799">
          <cell r="A9799">
            <v>5333</v>
          </cell>
          <cell r="B9799" t="str">
            <v>Oleo de linhaca</v>
          </cell>
          <cell r="C9799" t="str">
            <v xml:space="preserve">l     </v>
          </cell>
          <cell r="D9799" t="str">
            <v>17,25</v>
          </cell>
        </row>
        <row r="9800">
          <cell r="A9800">
            <v>4221</v>
          </cell>
          <cell r="B9800" t="str">
            <v>Oleo diesel combustivel comum</v>
          </cell>
          <cell r="C9800" t="str">
            <v xml:space="preserve">l     </v>
          </cell>
          <cell r="D9800" t="str">
            <v>3,40</v>
          </cell>
        </row>
        <row r="9801">
          <cell r="A9801">
            <v>4227</v>
          </cell>
          <cell r="B9801" t="str">
            <v>Oleo lubrificante para motores de equipamentos pesados (caminhoes, tratores, retros e etc)</v>
          </cell>
          <cell r="C9801" t="str">
            <v xml:space="preserve">l     </v>
          </cell>
          <cell r="D9801" t="str">
            <v>13,61</v>
          </cell>
        </row>
        <row r="9802">
          <cell r="A9802">
            <v>38170</v>
          </cell>
          <cell r="B9802" t="str">
            <v>Olho magico / visor para porta de *25 a 46* mm de espessura, angulo de visao aproximado de 200 graus, latao cromado, com fecho janela</v>
          </cell>
          <cell r="C9802" t="str">
            <v xml:space="preserve">un    </v>
          </cell>
          <cell r="D9802" t="str">
            <v>10,22</v>
          </cell>
        </row>
        <row r="9803">
          <cell r="A9803">
            <v>4252</v>
          </cell>
          <cell r="B9803" t="str">
            <v>Operador de bate-estacas</v>
          </cell>
          <cell r="C9803" t="str">
            <v xml:space="preserve">h     </v>
          </cell>
          <cell r="D9803" t="str">
            <v>21,98</v>
          </cell>
        </row>
        <row r="9804">
          <cell r="A9804">
            <v>40980</v>
          </cell>
          <cell r="B9804" t="str">
            <v>Operador de bate-estacas (mensalista)</v>
          </cell>
          <cell r="C9804" t="str">
            <v xml:space="preserve">mes   </v>
          </cell>
          <cell r="D9804" t="str">
            <v>3.871,70</v>
          </cell>
        </row>
        <row r="9805">
          <cell r="A9805">
            <v>4243</v>
          </cell>
          <cell r="B9805" t="str">
            <v>Operador de betoneira (caminhao)</v>
          </cell>
          <cell r="C9805" t="str">
            <v xml:space="preserve">h     </v>
          </cell>
          <cell r="D9805" t="str">
            <v>16,20</v>
          </cell>
        </row>
        <row r="9806">
          <cell r="A9806">
            <v>41031</v>
          </cell>
          <cell r="B9806" t="str">
            <v>Operador de betoneira (caminhao) (mensalista)</v>
          </cell>
          <cell r="C9806" t="str">
            <v xml:space="preserve">mes   </v>
          </cell>
          <cell r="D9806" t="str">
            <v>2.853,28</v>
          </cell>
        </row>
        <row r="9807">
          <cell r="A9807">
            <v>40986</v>
          </cell>
          <cell r="B9807" t="str">
            <v>Operador de betoneira estacionaria / misturador (mensalista)</v>
          </cell>
          <cell r="C9807" t="str">
            <v xml:space="preserve">mes   </v>
          </cell>
          <cell r="D9807" t="str">
            <v>2.753,51</v>
          </cell>
        </row>
        <row r="9808">
          <cell r="A9808">
            <v>37666</v>
          </cell>
          <cell r="B9808" t="str">
            <v>Operador de betoneira estacionaria/misturador</v>
          </cell>
          <cell r="C9808" t="str">
            <v xml:space="preserve">h     </v>
          </cell>
          <cell r="D9808" t="str">
            <v>15,62</v>
          </cell>
        </row>
        <row r="9809">
          <cell r="A9809">
            <v>4250</v>
          </cell>
          <cell r="B9809" t="str">
            <v>Operador de compressor de ar ou compressorista</v>
          </cell>
          <cell r="C9809" t="str">
            <v xml:space="preserve">h     </v>
          </cell>
          <cell r="D9809" t="str">
            <v>18,91</v>
          </cell>
        </row>
        <row r="9810">
          <cell r="A9810">
            <v>40978</v>
          </cell>
          <cell r="B9810" t="str">
            <v>Operador de compressor de ar ou compressorista (mensalista)</v>
          </cell>
          <cell r="C9810" t="str">
            <v xml:space="preserve">mes   </v>
          </cell>
          <cell r="D9810" t="str">
            <v>3.331,90</v>
          </cell>
        </row>
        <row r="9811">
          <cell r="A9811">
            <v>25960</v>
          </cell>
          <cell r="B9811" t="str">
            <v>Operador de demarcadora de faixas de trafego</v>
          </cell>
          <cell r="C9811" t="str">
            <v xml:space="preserve">h     </v>
          </cell>
          <cell r="D9811" t="str">
            <v>19,93</v>
          </cell>
        </row>
        <row r="9812">
          <cell r="A9812">
            <v>41043</v>
          </cell>
          <cell r="B9812" t="str">
            <v>Operador de demarcadora de faixas de trafego (mensalista)</v>
          </cell>
          <cell r="C9812" t="str">
            <v xml:space="preserve">mes   </v>
          </cell>
          <cell r="D9812" t="str">
            <v>3.511,73</v>
          </cell>
        </row>
        <row r="9813">
          <cell r="A9813">
            <v>4234</v>
          </cell>
          <cell r="B9813" t="str">
            <v>Operador de escavadeira</v>
          </cell>
          <cell r="C9813" t="str">
            <v xml:space="preserve">h     </v>
          </cell>
          <cell r="D9813" t="str">
            <v>21,85</v>
          </cell>
        </row>
        <row r="9814">
          <cell r="A9814">
            <v>40987</v>
          </cell>
          <cell r="B9814" t="str">
            <v>Operador de escavadeira (mensalista)</v>
          </cell>
          <cell r="C9814" t="str">
            <v xml:space="preserve">mes   </v>
          </cell>
          <cell r="D9814" t="str">
            <v>3.846,94</v>
          </cell>
        </row>
        <row r="9815">
          <cell r="A9815">
            <v>4253</v>
          </cell>
          <cell r="B9815" t="str">
            <v>Operador de guincho</v>
          </cell>
          <cell r="C9815" t="str">
            <v xml:space="preserve">h     </v>
          </cell>
          <cell r="D9815" t="str">
            <v>17,31</v>
          </cell>
        </row>
        <row r="9816">
          <cell r="A9816">
            <v>40981</v>
          </cell>
          <cell r="B9816" t="str">
            <v>Operador de guincho ou guincheiro (mensalista)</v>
          </cell>
          <cell r="C9816" t="str">
            <v xml:space="preserve">mes   </v>
          </cell>
          <cell r="D9816" t="str">
            <v>3.050,56</v>
          </cell>
        </row>
        <row r="9817">
          <cell r="A9817">
            <v>4254</v>
          </cell>
          <cell r="B9817" t="str">
            <v>Operador de guindaste</v>
          </cell>
          <cell r="C9817" t="str">
            <v xml:space="preserve">h     </v>
          </cell>
          <cell r="D9817" t="str">
            <v>32,33</v>
          </cell>
        </row>
        <row r="9818">
          <cell r="A9818">
            <v>41036</v>
          </cell>
          <cell r="B9818" t="str">
            <v>Operador de guindaste (mensalista)</v>
          </cell>
          <cell r="C9818" t="str">
            <v xml:space="preserve">mes   </v>
          </cell>
          <cell r="D9818" t="str">
            <v>5.692,13</v>
          </cell>
        </row>
        <row r="9819">
          <cell r="A9819">
            <v>4251</v>
          </cell>
          <cell r="B9819" t="str">
            <v>Operador de jato abrasivo ou jatista</v>
          </cell>
          <cell r="C9819" t="str">
            <v xml:space="preserve">h     </v>
          </cell>
          <cell r="D9819" t="str">
            <v>24,73</v>
          </cell>
        </row>
        <row r="9820">
          <cell r="A9820">
            <v>40979</v>
          </cell>
          <cell r="B9820" t="str">
            <v>Operador de jato abrasivo ou jatista (mensalista)</v>
          </cell>
          <cell r="C9820" t="str">
            <v xml:space="preserve">mes   </v>
          </cell>
          <cell r="D9820" t="str">
            <v>4.356,74</v>
          </cell>
        </row>
        <row r="9821">
          <cell r="A9821">
            <v>4230</v>
          </cell>
          <cell r="B9821" t="str">
            <v>Operador de maquinas e tratores diversos (terraplanagem)</v>
          </cell>
          <cell r="C9821" t="str">
            <v xml:space="preserve">h     </v>
          </cell>
          <cell r="D9821" t="str">
            <v>20,66</v>
          </cell>
        </row>
        <row r="9822">
          <cell r="A9822">
            <v>40998</v>
          </cell>
          <cell r="B9822" t="str">
            <v>Operador de maquinas e tratores diversos (terraplanagem) (mensalista)</v>
          </cell>
          <cell r="C9822" t="str">
            <v xml:space="preserve">mes   </v>
          </cell>
          <cell r="D9822" t="str">
            <v>3.639,67</v>
          </cell>
        </row>
        <row r="9823">
          <cell r="A9823">
            <v>4257</v>
          </cell>
          <cell r="B9823" t="str">
            <v>Operador de martelete ou marteleteiro</v>
          </cell>
          <cell r="C9823" t="str">
            <v xml:space="preserve">h     </v>
          </cell>
          <cell r="D9823" t="str">
            <v>10,19</v>
          </cell>
        </row>
        <row r="9824">
          <cell r="A9824">
            <v>40982</v>
          </cell>
          <cell r="B9824" t="str">
            <v>Operador de martelete ou marteleteiro (mensalista)</v>
          </cell>
          <cell r="C9824" t="str">
            <v xml:space="preserve">mes   </v>
          </cell>
          <cell r="D9824" t="str">
            <v>1.795,72</v>
          </cell>
        </row>
        <row r="9825">
          <cell r="A9825">
            <v>4240</v>
          </cell>
          <cell r="B9825" t="str">
            <v>Operador de moto scraper</v>
          </cell>
          <cell r="C9825" t="str">
            <v xml:space="preserve">h     </v>
          </cell>
          <cell r="D9825" t="str">
            <v>20,27</v>
          </cell>
        </row>
        <row r="9826">
          <cell r="A9826">
            <v>41026</v>
          </cell>
          <cell r="B9826" t="str">
            <v>Operador de moto scraper (mensalista)</v>
          </cell>
          <cell r="C9826" t="str">
            <v xml:space="preserve">mes   </v>
          </cell>
          <cell r="D9826" t="str">
            <v>3.571,58</v>
          </cell>
        </row>
        <row r="9827">
          <cell r="A9827">
            <v>4239</v>
          </cell>
          <cell r="B9827" t="str">
            <v>Operador de motoniveladora</v>
          </cell>
          <cell r="C9827" t="str">
            <v xml:space="preserve">h     </v>
          </cell>
          <cell r="D9827" t="str">
            <v>24,88</v>
          </cell>
        </row>
        <row r="9828">
          <cell r="A9828">
            <v>41024</v>
          </cell>
          <cell r="B9828" t="str">
            <v>Operador de motoniveladora (mensalista)</v>
          </cell>
          <cell r="C9828" t="str">
            <v xml:space="preserve">mes   </v>
          </cell>
          <cell r="D9828" t="str">
            <v>4.381,67</v>
          </cell>
        </row>
        <row r="9829">
          <cell r="A9829">
            <v>4248</v>
          </cell>
          <cell r="B9829" t="str">
            <v>Operador de pa carregadeira</v>
          </cell>
          <cell r="C9829" t="str">
            <v xml:space="preserve">h     </v>
          </cell>
          <cell r="D9829" t="str">
            <v>19,56</v>
          </cell>
        </row>
        <row r="9830">
          <cell r="A9830">
            <v>41033</v>
          </cell>
          <cell r="B9830" t="str">
            <v>Operador de pa carregadeira (mensalista)</v>
          </cell>
          <cell r="C9830" t="str">
            <v xml:space="preserve">mes   </v>
          </cell>
          <cell r="D9830" t="str">
            <v>3.444,94</v>
          </cell>
        </row>
        <row r="9831">
          <cell r="A9831">
            <v>25959</v>
          </cell>
          <cell r="B9831" t="str">
            <v>Operador de pavimentadora</v>
          </cell>
          <cell r="C9831" t="str">
            <v xml:space="preserve">h     </v>
          </cell>
          <cell r="D9831" t="str">
            <v>20,94</v>
          </cell>
        </row>
        <row r="9832">
          <cell r="A9832">
            <v>41040</v>
          </cell>
          <cell r="B9832" t="str">
            <v>Operador de pavimentadora/mesa vibroacabadora (mensalista)</v>
          </cell>
          <cell r="C9832" t="str">
            <v xml:space="preserve">mes   </v>
          </cell>
          <cell r="D9832" t="str">
            <v>3.687,32</v>
          </cell>
        </row>
        <row r="9833">
          <cell r="A9833">
            <v>4238</v>
          </cell>
          <cell r="B9833" t="str">
            <v>Operador de rolo compactador</v>
          </cell>
          <cell r="C9833" t="str">
            <v xml:space="preserve">h     </v>
          </cell>
          <cell r="D9833" t="str">
            <v>15,77</v>
          </cell>
        </row>
        <row r="9834">
          <cell r="A9834">
            <v>41012</v>
          </cell>
          <cell r="B9834" t="str">
            <v>Operador de rolo compactador (mensalista)</v>
          </cell>
          <cell r="C9834" t="str">
            <v xml:space="preserve">mes   </v>
          </cell>
          <cell r="D9834" t="str">
            <v>2.776,72</v>
          </cell>
        </row>
        <row r="9835">
          <cell r="A9835">
            <v>4237</v>
          </cell>
          <cell r="B9835" t="str">
            <v>Operador de trator - exclusive agropecuaria</v>
          </cell>
          <cell r="C9835" t="str">
            <v xml:space="preserve">h     </v>
          </cell>
          <cell r="D9835" t="str">
            <v>22,83</v>
          </cell>
        </row>
        <row r="9836">
          <cell r="A9836">
            <v>41002</v>
          </cell>
          <cell r="B9836" t="str">
            <v>Operador de trator - exclusive agropecuaria (mensalista)</v>
          </cell>
          <cell r="C9836" t="str">
            <v xml:space="preserve">mes   </v>
          </cell>
          <cell r="D9836" t="str">
            <v>4.018,65</v>
          </cell>
        </row>
        <row r="9837">
          <cell r="A9837">
            <v>4233</v>
          </cell>
          <cell r="B9837" t="str">
            <v>Operador de usina de asfalto, de solos ou de concreto</v>
          </cell>
          <cell r="C9837" t="str">
            <v xml:space="preserve">h     </v>
          </cell>
          <cell r="D9837" t="str">
            <v>17,98</v>
          </cell>
        </row>
        <row r="9838">
          <cell r="A9838">
            <v>41001</v>
          </cell>
          <cell r="B9838" t="str">
            <v>Operador de usina de asfalto, de solos ou de concreto (mensalista)</v>
          </cell>
          <cell r="C9838" t="str">
            <v xml:space="preserve">mes   </v>
          </cell>
          <cell r="D9838" t="str">
            <v>3.166,54</v>
          </cell>
        </row>
        <row r="9839">
          <cell r="A9839">
            <v>2</v>
          </cell>
          <cell r="B9839" t="str">
            <v>Oxigenio, recarga para cilindro de conjunto oxicorte grande</v>
          </cell>
          <cell r="C9839" t="str">
            <v xml:space="preserve">m³    </v>
          </cell>
          <cell r="D9839" t="str">
            <v>9,20</v>
          </cell>
        </row>
        <row r="9840">
          <cell r="A9840">
            <v>36517</v>
          </cell>
          <cell r="B9840" t="str">
            <v>Pa carregadeira sobre rodas, potencia bruta *127* cv, capacidade da cacamba de 2,0 a 2,4 m3, peso operacional de 10330 kg</v>
          </cell>
          <cell r="C9840" t="str">
            <v xml:space="preserve">un    </v>
          </cell>
          <cell r="D9840" t="str">
            <v>313.464,00</v>
          </cell>
        </row>
        <row r="9841">
          <cell r="A9841">
            <v>4262</v>
          </cell>
          <cell r="B9841" t="str">
            <v>Pa carregadeira sobre rodas, potencia liquida 128 hp, capacidade da cacamba de 1,7 a 2,8 m3, peso operacional de 11632 kg</v>
          </cell>
          <cell r="C9841" t="str">
            <v xml:space="preserve">un    </v>
          </cell>
          <cell r="D9841" t="str">
            <v>353.000,00</v>
          </cell>
        </row>
        <row r="9842">
          <cell r="A9842">
            <v>4263</v>
          </cell>
          <cell r="B9842" t="str">
            <v>Pa carregadeira sobre rodas, potencia liquida 197 hp, capacidade da cacamba de 2,5 a 3,5 m3, peso operacional de 18338 kg</v>
          </cell>
          <cell r="C9842" t="str">
            <v xml:space="preserve">un    </v>
          </cell>
          <cell r="D9842" t="str">
            <v>489.493,30</v>
          </cell>
        </row>
        <row r="9843">
          <cell r="A9843">
            <v>36518</v>
          </cell>
          <cell r="B9843" t="str">
            <v>Pa carregadeira sobre rodas, potencia liquida 213 hp, capacidade da cacamba de 1,9 a 3,5 m3, peso operacional de 19234 kg</v>
          </cell>
          <cell r="C9843" t="str">
            <v xml:space="preserve">un    </v>
          </cell>
          <cell r="D9843" t="str">
            <v>557.269,30</v>
          </cell>
        </row>
        <row r="9844">
          <cell r="A9844">
            <v>14221</v>
          </cell>
          <cell r="B9844" t="str">
            <v>Pa carregadeira sobre rodas, potencia 152 hp, capacidade da cacamba de 1,53 a 2,30 m3, peso operacional de 10216 kg</v>
          </cell>
          <cell r="C9844" t="str">
            <v xml:space="preserve">un    </v>
          </cell>
          <cell r="D9844" t="str">
            <v>325.230,65</v>
          </cell>
        </row>
        <row r="9845">
          <cell r="A9845">
            <v>38402</v>
          </cell>
          <cell r="B9845" t="str">
            <v>Pa de lixo plastica, cabo longo</v>
          </cell>
          <cell r="C9845" t="str">
            <v xml:space="preserve">un    </v>
          </cell>
          <cell r="D9845" t="str">
            <v>6,77</v>
          </cell>
        </row>
        <row r="9846">
          <cell r="A9846">
            <v>3412</v>
          </cell>
          <cell r="B9846" t="str">
            <v>Painel de la de vidro sem revestimento psi 20, e = 25 mm, de 1200 x 600 mm</v>
          </cell>
          <cell r="C9846" t="str">
            <v xml:space="preserve">m²    </v>
          </cell>
          <cell r="D9846" t="str">
            <v>7,58</v>
          </cell>
        </row>
        <row r="9847">
          <cell r="A9847">
            <v>3413</v>
          </cell>
          <cell r="B9847" t="str">
            <v>Painel de la de vidro sem revestimento psi 20, e = 50 mm, de 1200 x 600 mm</v>
          </cell>
          <cell r="C9847" t="str">
            <v xml:space="preserve">m²    </v>
          </cell>
          <cell r="D9847" t="str">
            <v>17,07</v>
          </cell>
        </row>
        <row r="9848">
          <cell r="A9848">
            <v>39744</v>
          </cell>
          <cell r="B9848" t="str">
            <v>Painel de la de vidro sem revestimento psi 40, e = 25 mm, de 1200 x 600 mm</v>
          </cell>
          <cell r="C9848" t="str">
            <v xml:space="preserve">m²    </v>
          </cell>
          <cell r="D9848" t="str">
            <v>13,26</v>
          </cell>
        </row>
        <row r="9849">
          <cell r="A9849">
            <v>39745</v>
          </cell>
          <cell r="B9849" t="str">
            <v>Painel de la de vidro sem revestimento psi 40, e = 50 mm, de 1200 x 600 mm</v>
          </cell>
          <cell r="C9849" t="str">
            <v xml:space="preserve">m²    </v>
          </cell>
          <cell r="D9849" t="str">
            <v>27,98</v>
          </cell>
        </row>
        <row r="9850">
          <cell r="A9850">
            <v>39637</v>
          </cell>
          <cell r="B9850" t="str">
            <v>Painel estrutural para laje seca revestido em placa cimenticia, de 1,20 x 2,50 m, e = 23 mm</v>
          </cell>
          <cell r="C9850" t="str">
            <v xml:space="preserve">m²    </v>
          </cell>
          <cell r="D9850" t="str">
            <v>74,81</v>
          </cell>
        </row>
        <row r="9851">
          <cell r="A9851">
            <v>39638</v>
          </cell>
          <cell r="B9851" t="str">
            <v>Painel estrutural para laje seca revestido em placa cimenticia, de 1,20 x 2,50 m, e = 40 mm</v>
          </cell>
          <cell r="C9851" t="str">
            <v xml:space="preserve">m²    </v>
          </cell>
          <cell r="D9851" t="str">
            <v>139,31</v>
          </cell>
        </row>
        <row r="9852">
          <cell r="A9852">
            <v>39639</v>
          </cell>
          <cell r="B9852" t="str">
            <v>Painel estrutural para laje seca revestido em placa cimenticia, de 1,20 x 2,50 m, e = 55 mm</v>
          </cell>
          <cell r="C9852" t="str">
            <v xml:space="preserve">m²    </v>
          </cell>
          <cell r="D9852" t="str">
            <v>183,67</v>
          </cell>
        </row>
        <row r="9853">
          <cell r="A9853">
            <v>39517</v>
          </cell>
          <cell r="B9853" t="str">
            <v>Painel isolante revestido em aco galvalume *0,5* mm com pre-pintura nas duas faces, nucleo em poliuretano (pur), e = 40/50 mm, para fechamentos verticais (inclui parafusos de fixacao)</v>
          </cell>
          <cell r="C9853" t="str">
            <v xml:space="preserve">m²    </v>
          </cell>
          <cell r="D9853" t="str">
            <v>141,70</v>
          </cell>
        </row>
        <row r="9854">
          <cell r="A9854">
            <v>39518</v>
          </cell>
          <cell r="B9854" t="str">
            <v>Painel isolante revestido em aco galvalume *0,5* mm com pre-pintura nas duas faces, nucleo em poliuretano (pur), e = 70/80 mm, para fechamentos verticais (inclui parafusos de fixacao)</v>
          </cell>
          <cell r="C9854" t="str">
            <v xml:space="preserve">m²    </v>
          </cell>
          <cell r="D9854" t="str">
            <v>167,60</v>
          </cell>
        </row>
        <row r="9855">
          <cell r="A9855">
            <v>38366</v>
          </cell>
          <cell r="B9855" t="str">
            <v>Papel kraft betumado</v>
          </cell>
          <cell r="C9855" t="str">
            <v xml:space="preserve">m²    </v>
          </cell>
          <cell r="D9855" t="str">
            <v>3,57</v>
          </cell>
        </row>
        <row r="9856">
          <cell r="A9856">
            <v>11703</v>
          </cell>
          <cell r="B9856" t="str">
            <v>Papeleira de parede em metal cromado sem tampa</v>
          </cell>
          <cell r="C9856" t="str">
            <v xml:space="preserve">un    </v>
          </cell>
          <cell r="D9856" t="str">
            <v>44,98</v>
          </cell>
        </row>
        <row r="9857">
          <cell r="A9857">
            <v>37400</v>
          </cell>
          <cell r="B9857" t="str">
            <v>Papeleira plastica tipo dispenser para papel higienico rolao</v>
          </cell>
          <cell r="C9857" t="str">
            <v xml:space="preserve">un    </v>
          </cell>
          <cell r="D9857" t="str">
            <v>41,89</v>
          </cell>
        </row>
        <row r="9858">
          <cell r="A9858">
            <v>25400</v>
          </cell>
          <cell r="B9858" t="str">
            <v>Par de tabelas de basquete em compensado naval de *1,80 x 1,20* m, com aro de metal e rede (sem suporte de fixacao)</v>
          </cell>
          <cell r="C9858" t="str">
            <v xml:space="preserve">un    </v>
          </cell>
          <cell r="D9858" t="str">
            <v>1.082,31</v>
          </cell>
        </row>
        <row r="9859">
          <cell r="A9859">
            <v>4272</v>
          </cell>
          <cell r="B9859" t="str">
            <v>Para-raios de baixa tensao, tensao de operacao *280* v , corrente maxima *20* ka</v>
          </cell>
          <cell r="C9859" t="str">
            <v xml:space="preserve">un    </v>
          </cell>
          <cell r="D9859" t="str">
            <v>51,01</v>
          </cell>
        </row>
        <row r="9860">
          <cell r="A9860">
            <v>4276</v>
          </cell>
          <cell r="B9860" t="str">
            <v>Para-raios de distribuicao, tensao nominal 15 kv, corrente nominal de descarga 5 ka</v>
          </cell>
          <cell r="C9860" t="str">
            <v xml:space="preserve">un    </v>
          </cell>
          <cell r="D9860" t="str">
            <v>150,57</v>
          </cell>
        </row>
        <row r="9861">
          <cell r="A9861">
            <v>4273</v>
          </cell>
          <cell r="B9861" t="str">
            <v>Para-raios de distribuicao, tensao nominal 30 kv, corrente nominal de descarga 10 ka</v>
          </cell>
          <cell r="C9861" t="str">
            <v xml:space="preserve">un    </v>
          </cell>
          <cell r="D9861" t="str">
            <v>250,12</v>
          </cell>
        </row>
        <row r="9862">
          <cell r="A9862">
            <v>4274</v>
          </cell>
          <cell r="B9862" t="str">
            <v>Para-raios tipo franklin 350 mm, em latao cromado, duas descidas, para protecao de edificacoes contra descargas atmosfericas</v>
          </cell>
          <cell r="C9862" t="str">
            <v xml:space="preserve">un    </v>
          </cell>
          <cell r="D9862" t="str">
            <v>58,00</v>
          </cell>
        </row>
        <row r="9863">
          <cell r="A9863">
            <v>39438</v>
          </cell>
          <cell r="B9863" t="str">
            <v>Parafuso cabeca trombeta e ponta agulha (gn55), comprimento 55 mm, em aco fosfatizado, para fixar chapa de gesso em perfil drywall metalico maximo 0,7 mm</v>
          </cell>
          <cell r="C9863" t="str">
            <v xml:space="preserve">un    </v>
          </cell>
          <cell r="D9863" t="str">
            <v>0,10</v>
          </cell>
        </row>
        <row r="9864">
          <cell r="A9864">
            <v>11963</v>
          </cell>
          <cell r="B9864" t="str">
            <v>Parafuso de aco tipo chumbador parabolt, diametro 1/2", comprimento 75 mm</v>
          </cell>
          <cell r="C9864" t="str">
            <v xml:space="preserve">un    </v>
          </cell>
          <cell r="D9864" t="str">
            <v>3,71</v>
          </cell>
        </row>
        <row r="9865">
          <cell r="A9865">
            <v>11964</v>
          </cell>
          <cell r="B9865" t="str">
            <v>Parafuso de aco tipo chumbador parabolt, diametro 3/8", comprimento 75 mm</v>
          </cell>
          <cell r="C9865" t="str">
            <v xml:space="preserve">un    </v>
          </cell>
          <cell r="D9865" t="str">
            <v>0,93</v>
          </cell>
        </row>
        <row r="9866">
          <cell r="A9866">
            <v>4379</v>
          </cell>
          <cell r="B9866" t="str">
            <v>Parafuso de aco zincado com rosca soberba, cabeca chata e fenda simples, diametro 2,5 mm, comprimento * 9,5 * mm</v>
          </cell>
          <cell r="C9866" t="str">
            <v xml:space="preserve">un    </v>
          </cell>
          <cell r="D9866" t="str">
            <v>0,02</v>
          </cell>
        </row>
        <row r="9867">
          <cell r="A9867">
            <v>4377</v>
          </cell>
          <cell r="B9867" t="str">
            <v>Parafuso de aco zincado com rosca soberba, cabeca chata e fenda simples, diametro 4,2 mm, comprimento * 32 * mm</v>
          </cell>
          <cell r="C9867" t="str">
            <v xml:space="preserve">un    </v>
          </cell>
          <cell r="D9867" t="str">
            <v>0,07</v>
          </cell>
        </row>
        <row r="9868">
          <cell r="A9868">
            <v>4356</v>
          </cell>
          <cell r="B9868" t="str">
            <v>Parafuso de aco zincado com rosca soberba, cabeca chata e fenda simples, diametro 4,8 mm, comprimento 45 mm</v>
          </cell>
          <cell r="C9868" t="str">
            <v xml:space="preserve">un    </v>
          </cell>
          <cell r="D9868" t="str">
            <v>0,10</v>
          </cell>
        </row>
        <row r="9869">
          <cell r="A9869">
            <v>13246</v>
          </cell>
          <cell r="B9869" t="str">
            <v>Parafuso de ferro polido, sextavado, com rosca inteira, diametro 5/16", comprimento 3/4", com porca e arruela lisa leve</v>
          </cell>
          <cell r="C9869" t="str">
            <v xml:space="preserve">un    </v>
          </cell>
          <cell r="D9869" t="str">
            <v>0,17</v>
          </cell>
        </row>
        <row r="9870">
          <cell r="A9870">
            <v>4346</v>
          </cell>
          <cell r="B9870" t="str">
            <v>Parafuso de ferro polido, sextavado, com rosca parcial, diametro 5/8", comprimento 6", com porca e arruela de pressao media</v>
          </cell>
          <cell r="C9870" t="str">
            <v xml:space="preserve">un    </v>
          </cell>
          <cell r="D9870" t="str">
            <v>3,98</v>
          </cell>
        </row>
        <row r="9871">
          <cell r="A9871">
            <v>11955</v>
          </cell>
          <cell r="B9871" t="str">
            <v>Parafuso de latao com acabamento cromado para fixar peca sanitaria, inclui porca cega, arruela e bucha de nylon tamanho s-10</v>
          </cell>
          <cell r="C9871" t="str">
            <v xml:space="preserve">un    </v>
          </cell>
          <cell r="D9871" t="str">
            <v>1,74</v>
          </cell>
        </row>
        <row r="9872">
          <cell r="A9872">
            <v>11960</v>
          </cell>
          <cell r="B9872" t="str">
            <v>Parafuso de latao com rosca soberba, cabeca chata e fenda simples, diametro 2,5 mm, comprimento 12 mm</v>
          </cell>
          <cell r="C9872" t="str">
            <v xml:space="preserve">un    </v>
          </cell>
          <cell r="D9872" t="str">
            <v>0,05</v>
          </cell>
        </row>
        <row r="9873">
          <cell r="A9873">
            <v>4333</v>
          </cell>
          <cell r="B9873" t="str">
            <v>Parafuso de latao com rosca soberba, cabeca chata e fenda simples, diametro 3,2 mm, comprimento 16 mm</v>
          </cell>
          <cell r="C9873" t="str">
            <v xml:space="preserve">un    </v>
          </cell>
          <cell r="D9873" t="str">
            <v>0,10</v>
          </cell>
        </row>
        <row r="9874">
          <cell r="A9874">
            <v>4358</v>
          </cell>
          <cell r="B9874" t="str">
            <v>Parafuso de latao com rosca soberba, cabeca chata e fenda simples, diametro 4,8 mm, comprimento 65 mm</v>
          </cell>
          <cell r="C9874" t="str">
            <v xml:space="preserve">un    </v>
          </cell>
          <cell r="D9874" t="str">
            <v>0,79</v>
          </cell>
        </row>
        <row r="9875">
          <cell r="A9875">
            <v>39435</v>
          </cell>
          <cell r="B9875" t="str">
            <v>Parafuso dry wall, em aco fosfatizado, cabeca trombeta e ponta agulha (ta), comprimento 25 mm</v>
          </cell>
          <cell r="C9875" t="str">
            <v xml:space="preserve">un    </v>
          </cell>
          <cell r="D9875" t="str">
            <v>0,04</v>
          </cell>
        </row>
        <row r="9876">
          <cell r="A9876">
            <v>39436</v>
          </cell>
          <cell r="B9876" t="str">
            <v>Parafuso dry wall, em aco fosfatizado, cabeca trombeta e ponta agulha (ta), comprimento 35 mm</v>
          </cell>
          <cell r="C9876" t="str">
            <v xml:space="preserve">un    </v>
          </cell>
          <cell r="D9876" t="str">
            <v>0,06</v>
          </cell>
        </row>
        <row r="9877">
          <cell r="A9877">
            <v>39437</v>
          </cell>
          <cell r="B9877" t="str">
            <v>Parafuso dry wall, em aco fosfatizado, cabeca trombeta e ponta agulha (ta), comprimento 45 mm</v>
          </cell>
          <cell r="C9877" t="str">
            <v xml:space="preserve">un    </v>
          </cell>
          <cell r="D9877" t="str">
            <v>0,09</v>
          </cell>
        </row>
        <row r="9878">
          <cell r="A9878">
            <v>39439</v>
          </cell>
          <cell r="B9878" t="str">
            <v>Parafuso dry wall, em aco fosfatizado, cabeca trombeta e ponta broca (tb), comprimento 25 mm</v>
          </cell>
          <cell r="C9878" t="str">
            <v xml:space="preserve">un    </v>
          </cell>
          <cell r="D9878" t="str">
            <v>0,06</v>
          </cell>
        </row>
        <row r="9879">
          <cell r="A9879">
            <v>39440</v>
          </cell>
          <cell r="B9879" t="str">
            <v>Parafuso dry wall, em aco fosfatizado, cabeca trombeta e ponta broca (tb), comprimento 35 mm</v>
          </cell>
          <cell r="C9879" t="str">
            <v xml:space="preserve">un    </v>
          </cell>
          <cell r="D9879" t="str">
            <v>0,08</v>
          </cell>
        </row>
        <row r="9880">
          <cell r="A9880">
            <v>39441</v>
          </cell>
          <cell r="B9880" t="str">
            <v>Parafuso dry wall, em aco fosfatizado, cabeca trombeta e ponta broca (tb), comprimento 45 mm</v>
          </cell>
          <cell r="C9880" t="str">
            <v xml:space="preserve">un    </v>
          </cell>
          <cell r="D9880" t="str">
            <v>0,10</v>
          </cell>
        </row>
        <row r="9881">
          <cell r="A9881">
            <v>39442</v>
          </cell>
          <cell r="B9881" t="str">
            <v>Parafuso dry wall, em aco zincado, cabeca lentilha e ponta agulha (la), largura 4,2 mm, comprimento 13 mm</v>
          </cell>
          <cell r="C9881" t="str">
            <v xml:space="preserve">un    </v>
          </cell>
          <cell r="D9881" t="str">
            <v>0,07</v>
          </cell>
        </row>
        <row r="9882">
          <cell r="A9882">
            <v>39443</v>
          </cell>
          <cell r="B9882" t="str">
            <v>Parafuso dry wall, em aco zincado, cabeca lentilha e ponta broca (lb), largura 4,2 mm, comprimento 13 mm</v>
          </cell>
          <cell r="C9882" t="str">
            <v xml:space="preserve">un    </v>
          </cell>
          <cell r="D9882" t="str">
            <v>0,09</v>
          </cell>
        </row>
        <row r="9883">
          <cell r="A9883">
            <v>4329</v>
          </cell>
          <cell r="B9883" t="str">
            <v>Parafuso em aco galvanizado, tipo maquina, sextavado, sem porca, diametro 1/2", comprimento 2"</v>
          </cell>
          <cell r="C9883" t="str">
            <v xml:space="preserve">un    </v>
          </cell>
          <cell r="D9883" t="str">
            <v>0,85</v>
          </cell>
        </row>
        <row r="9884">
          <cell r="A9884">
            <v>4383</v>
          </cell>
          <cell r="B9884" t="str">
            <v>Parafuso frances metrico zincado, diametro 12 mm, comprimento 140mm, com porca sextavada e arruela de pressao media</v>
          </cell>
          <cell r="C9884" t="str">
            <v xml:space="preserve">un    </v>
          </cell>
          <cell r="D9884" t="str">
            <v>7,68</v>
          </cell>
        </row>
        <row r="9885">
          <cell r="A9885">
            <v>4344</v>
          </cell>
          <cell r="B9885" t="str">
            <v>Parafuso frances metrico zincado, diametro 12 mm, comprimento 150 mm, com porca sextavada e arruela de pressao media</v>
          </cell>
          <cell r="C9885" t="str">
            <v xml:space="preserve">un    </v>
          </cell>
          <cell r="D9885" t="str">
            <v>8,05</v>
          </cell>
        </row>
        <row r="9886">
          <cell r="A9886">
            <v>436</v>
          </cell>
          <cell r="B9886" t="str">
            <v>Parafuso frances m16 em aco galvanizado, comprimento = 150 mm, diametro = 16 mm, cabeca abaulada</v>
          </cell>
          <cell r="C9886" t="str">
            <v xml:space="preserve">un    </v>
          </cell>
          <cell r="D9886" t="str">
            <v>5,68</v>
          </cell>
        </row>
        <row r="9887">
          <cell r="A9887">
            <v>442</v>
          </cell>
          <cell r="B9887" t="str">
            <v>Parafuso frances m16 em aco galvanizado, comprimento = 45 mm, diametro = 16 mm, cabeca abaulada</v>
          </cell>
          <cell r="C9887" t="str">
            <v xml:space="preserve">un    </v>
          </cell>
          <cell r="D9887" t="str">
            <v>3,36</v>
          </cell>
        </row>
        <row r="9888">
          <cell r="A9888">
            <v>11953</v>
          </cell>
          <cell r="B9888" t="str">
            <v>Parafuso frances zincado, diametro 1/2'', comprimento 2'', com porca e arruela</v>
          </cell>
          <cell r="C9888" t="str">
            <v xml:space="preserve">un    </v>
          </cell>
          <cell r="D9888" t="str">
            <v>1,27</v>
          </cell>
        </row>
        <row r="9889">
          <cell r="A9889">
            <v>4335</v>
          </cell>
          <cell r="B9889" t="str">
            <v>Parafuso frances zincado, diametro 1/2", comprimento 12", com porca e arruela lisa media</v>
          </cell>
          <cell r="C9889" t="str">
            <v xml:space="preserve">un    </v>
          </cell>
          <cell r="D9889" t="str">
            <v>5,41</v>
          </cell>
        </row>
        <row r="9890">
          <cell r="A9890">
            <v>4334</v>
          </cell>
          <cell r="B9890" t="str">
            <v>Parafuso frances zincado, diametro 1/2", comprimento 15", com porca e arruela lisa media</v>
          </cell>
          <cell r="C9890" t="str">
            <v xml:space="preserve">un    </v>
          </cell>
          <cell r="D9890" t="str">
            <v>7,42</v>
          </cell>
        </row>
        <row r="9891">
          <cell r="A9891">
            <v>4343</v>
          </cell>
          <cell r="B9891" t="str">
            <v>Parafuso frances zincado, diametro 1/2", comprimento 4", com porca e arruela</v>
          </cell>
          <cell r="C9891" t="str">
            <v xml:space="preserve">un    </v>
          </cell>
          <cell r="D9891" t="str">
            <v>1,82</v>
          </cell>
        </row>
        <row r="9892">
          <cell r="A9892">
            <v>430</v>
          </cell>
          <cell r="B9892" t="str">
            <v>Parafuso m16 em aco galvanizado, comprimento = 125 mm, diametro = 16 mm, rosca maquina, cabeca quadrada</v>
          </cell>
          <cell r="C9892" t="str">
            <v xml:space="preserve">un    </v>
          </cell>
          <cell r="D9892" t="str">
            <v>5,09</v>
          </cell>
        </row>
        <row r="9893">
          <cell r="A9893">
            <v>441</v>
          </cell>
          <cell r="B9893" t="str">
            <v>Parafuso m16 em aco galvanizado, comprimento = 150 mm, diametro = 16 mm, rosca maquina, cabeca quadrada</v>
          </cell>
          <cell r="C9893" t="str">
            <v xml:space="preserve">un    </v>
          </cell>
          <cell r="D9893" t="str">
            <v>5,60</v>
          </cell>
        </row>
        <row r="9894">
          <cell r="A9894">
            <v>431</v>
          </cell>
          <cell r="B9894" t="str">
            <v>Parafuso m16 em aco galvanizado, comprimento = 200 mm, diametro = 16 mm, rosca maquina, cabeca quadrada</v>
          </cell>
          <cell r="C9894" t="str">
            <v xml:space="preserve">un    </v>
          </cell>
          <cell r="D9894" t="str">
            <v>6,76</v>
          </cell>
        </row>
        <row r="9895">
          <cell r="A9895">
            <v>432</v>
          </cell>
          <cell r="B9895" t="str">
            <v>Parafuso m16 em aco galvanizado, comprimento = 250 mm, diametro = 16 mm, rosca maquina, cabeca quadrada</v>
          </cell>
          <cell r="C9895" t="str">
            <v xml:space="preserve">un    </v>
          </cell>
          <cell r="D9895" t="str">
            <v>7,46</v>
          </cell>
        </row>
        <row r="9896">
          <cell r="A9896">
            <v>429</v>
          </cell>
          <cell r="B9896" t="str">
            <v>Parafuso m16 em aco galvanizado, comprimento = 300 mm, diametro = 16 mm, rosca dupla</v>
          </cell>
          <cell r="C9896" t="str">
            <v xml:space="preserve">un    </v>
          </cell>
          <cell r="D9896" t="str">
            <v>10,06</v>
          </cell>
        </row>
        <row r="9897">
          <cell r="A9897">
            <v>439</v>
          </cell>
          <cell r="B9897" t="str">
            <v>Parafuso m16 em aco galvanizado, comprimento = 300 mm, diametro = 16 mm, rosca maquina, cabeca quadrada</v>
          </cell>
          <cell r="C9897" t="str">
            <v xml:space="preserve">un    </v>
          </cell>
          <cell r="D9897" t="str">
            <v>8,57</v>
          </cell>
        </row>
        <row r="9898">
          <cell r="A9898">
            <v>433</v>
          </cell>
          <cell r="B9898" t="str">
            <v>Parafuso m16 em aco galvanizado, comprimento = 350 mm, diametro = 16 mm, rosca maquina, cabeca quadrada</v>
          </cell>
          <cell r="C9898" t="str">
            <v xml:space="preserve">un    </v>
          </cell>
          <cell r="D9898" t="str">
            <v>10,01</v>
          </cell>
        </row>
        <row r="9899">
          <cell r="A9899">
            <v>437</v>
          </cell>
          <cell r="B9899" t="str">
            <v>Parafuso m16 em aco galvanizado, comprimento = 400 mm, diametro = 16 mm, rosca dupla</v>
          </cell>
          <cell r="C9899" t="str">
            <v xml:space="preserve">un    </v>
          </cell>
          <cell r="D9899" t="str">
            <v>13,29</v>
          </cell>
        </row>
        <row r="9900">
          <cell r="A9900">
            <v>11790</v>
          </cell>
          <cell r="B9900" t="str">
            <v>Parafuso m16 em aco galvanizado, comprimento = 450 mm, diametro = 16 mm, rosca maquina, cabeca quadrada</v>
          </cell>
          <cell r="C9900" t="str">
            <v xml:space="preserve">un    </v>
          </cell>
          <cell r="D9900" t="str">
            <v>15,08</v>
          </cell>
        </row>
        <row r="9901">
          <cell r="A9901">
            <v>428</v>
          </cell>
          <cell r="B9901" t="str">
            <v>Parafuso m16 em aco galvanizado, comprimento = 500 mm, diametro = 16 mm, rosca maquina, com cabeca sextavada e porca</v>
          </cell>
          <cell r="C9901" t="str">
            <v xml:space="preserve">un    </v>
          </cell>
          <cell r="D9901" t="str">
            <v>16,40</v>
          </cell>
        </row>
        <row r="9902">
          <cell r="A9902">
            <v>4384</v>
          </cell>
          <cell r="B9902" t="str">
            <v>Parafuso niquelado com acabamento cromado para fixar peca sanitaria, inclui porca cega, arruela e bucha de nylon tamanho s-10</v>
          </cell>
          <cell r="C9902" t="str">
            <v xml:space="preserve">un    </v>
          </cell>
          <cell r="D9902" t="str">
            <v>8,83</v>
          </cell>
        </row>
        <row r="9903">
          <cell r="A9903">
            <v>4351</v>
          </cell>
          <cell r="B9903" t="str">
            <v>Parafuso niquelado 3 1/2" com acabamento cromado para fixar peca sanitaria, inclui porca cega, arruela e bucha de nylon tamanho s-8</v>
          </cell>
          <cell r="C9903" t="str">
            <v xml:space="preserve">un    </v>
          </cell>
          <cell r="D9903" t="str">
            <v>6,54</v>
          </cell>
        </row>
        <row r="9904">
          <cell r="A9904">
            <v>11054</v>
          </cell>
          <cell r="B9904" t="str">
            <v>Parafuso rosca soberba zincado cabeca chata fenda simples 3,2 x 20 mm (3/4 ")</v>
          </cell>
          <cell r="C9904" t="str">
            <v xml:space="preserve">un    </v>
          </cell>
          <cell r="D9904" t="str">
            <v>0,02</v>
          </cell>
        </row>
        <row r="9905">
          <cell r="A9905">
            <v>11055</v>
          </cell>
          <cell r="B9905" t="str">
            <v>Parafuso rosca soberba zincado cabeca chata fenda simples 3,5 x 25 mm (1 ")</v>
          </cell>
          <cell r="C9905" t="str">
            <v xml:space="preserve">un    </v>
          </cell>
          <cell r="D9905" t="str">
            <v>0,04</v>
          </cell>
        </row>
        <row r="9906">
          <cell r="A9906">
            <v>11056</v>
          </cell>
          <cell r="B9906" t="str">
            <v>Parafuso rosca soberba zincado cabeca chata fenda simples 3,8 x 30 mm (1.1/4 ")</v>
          </cell>
          <cell r="C9906" t="str">
            <v xml:space="preserve">un    </v>
          </cell>
          <cell r="D9906" t="str">
            <v>0,05</v>
          </cell>
        </row>
        <row r="9907">
          <cell r="A9907">
            <v>11057</v>
          </cell>
          <cell r="B9907" t="str">
            <v>Parafuso rosca soberba zincado cabeca chata fenda simples 4,8 x 40 mm (1.1/2 ")</v>
          </cell>
          <cell r="C9907" t="str">
            <v xml:space="preserve">un    </v>
          </cell>
          <cell r="D9907" t="str">
            <v>0,10</v>
          </cell>
        </row>
        <row r="9908">
          <cell r="A9908">
            <v>11059</v>
          </cell>
          <cell r="B9908" t="str">
            <v>Parafuso rosca soberba zincado cabeca chata fenda simples 5,5 x 50 mm (2 ")</v>
          </cell>
          <cell r="C9908" t="str">
            <v xml:space="preserve">un    </v>
          </cell>
          <cell r="D9908" t="str">
            <v>0,20</v>
          </cell>
        </row>
        <row r="9909">
          <cell r="A9909">
            <v>11058</v>
          </cell>
          <cell r="B9909" t="str">
            <v>Parafuso rosca soberba zincado cabeca chata fenda simples 5,5 x 65 mm (2.1/2 ")</v>
          </cell>
          <cell r="C9909" t="str">
            <v xml:space="preserve">un    </v>
          </cell>
          <cell r="D9909" t="str">
            <v>0,26</v>
          </cell>
        </row>
        <row r="9910">
          <cell r="A9910">
            <v>4380</v>
          </cell>
          <cell r="B9910" t="str">
            <v>Parafuso zincado rosca soberba 5/16 " x 120 mm para telha fibrocimento</v>
          </cell>
          <cell r="C9910" t="str">
            <v xml:space="preserve">un    </v>
          </cell>
          <cell r="D9910" t="str">
            <v>0,87</v>
          </cell>
        </row>
        <row r="9911">
          <cell r="A9911">
            <v>4299</v>
          </cell>
          <cell r="B9911" t="str">
            <v>Parafuso zincado rosca soberba, cabeca sextavada, 5/16 " x 110 mm, para fixacao de telha em madeira</v>
          </cell>
          <cell r="C9911" t="str">
            <v xml:space="preserve">un    </v>
          </cell>
          <cell r="D9911" t="str">
            <v>0,82</v>
          </cell>
        </row>
        <row r="9912">
          <cell r="A9912">
            <v>4304</v>
          </cell>
          <cell r="B9912" t="str">
            <v>Parafuso zincado rosca soberba, cabeca sextavada, 5/16 " x 150 mm, para fixacao de telha em madeira</v>
          </cell>
          <cell r="C9912" t="str">
            <v xml:space="preserve">un    </v>
          </cell>
          <cell r="D9912" t="str">
            <v>1,11</v>
          </cell>
        </row>
        <row r="9913">
          <cell r="A9913">
            <v>4305</v>
          </cell>
          <cell r="B9913" t="str">
            <v>Parafuso zincado rosca soberba, cabeca sextavada, 5/16 " x 180 mm, para fixacao de telha em madeira</v>
          </cell>
          <cell r="C9913" t="str">
            <v xml:space="preserve">un    </v>
          </cell>
          <cell r="D9913" t="str">
            <v>1,30</v>
          </cell>
        </row>
        <row r="9914">
          <cell r="A9914">
            <v>4306</v>
          </cell>
          <cell r="B9914" t="str">
            <v>Parafuso zincado rosca soberba, cabeca sextavada, 5/16 " x 200 mm, para fixacao de telha em madeira</v>
          </cell>
          <cell r="C9914" t="str">
            <v xml:space="preserve">un    </v>
          </cell>
          <cell r="D9914" t="str">
            <v>1,50</v>
          </cell>
        </row>
        <row r="9915">
          <cell r="A9915">
            <v>4308</v>
          </cell>
          <cell r="B9915" t="str">
            <v>Parafuso zincado rosca soberba, cabeca sextavada, 5/16 " x 230 mm, para fixacao de telha em madeira</v>
          </cell>
          <cell r="C9915" t="str">
            <v xml:space="preserve">un    </v>
          </cell>
          <cell r="D9915" t="str">
            <v>3,12</v>
          </cell>
        </row>
        <row r="9916">
          <cell r="A9916">
            <v>4302</v>
          </cell>
          <cell r="B9916" t="str">
            <v>Parafuso zincado rosca soberba, cabeca sextavada, 5/16 " x 250 mm, para fixacao de telha em madeira</v>
          </cell>
          <cell r="C9916" t="str">
            <v xml:space="preserve">un    </v>
          </cell>
          <cell r="D9916" t="str">
            <v>2,34</v>
          </cell>
        </row>
        <row r="9917">
          <cell r="A9917">
            <v>4300</v>
          </cell>
          <cell r="B9917" t="str">
            <v>Parafuso zincado rosca soberba, cabeca sextavada, 5/16 " x 50 mm, para fixacao de telha em madeira</v>
          </cell>
          <cell r="C9917" t="str">
            <v xml:space="preserve">un    </v>
          </cell>
          <cell r="D9917" t="str">
            <v>0,55</v>
          </cell>
        </row>
        <row r="9918">
          <cell r="A9918">
            <v>4301</v>
          </cell>
          <cell r="B9918" t="str">
            <v>Parafuso zincado rosca soberba, cabeca sextavada, 5/16 " x 85 mm, para fixacao de telha em madeira</v>
          </cell>
          <cell r="C9918" t="str">
            <v xml:space="preserve">un    </v>
          </cell>
          <cell r="D9918" t="str">
            <v>0,68</v>
          </cell>
        </row>
        <row r="9919">
          <cell r="A9919">
            <v>4320</v>
          </cell>
          <cell r="B9919" t="str">
            <v>Parafuso zincado 5/16 " x 250 mm para fixacao de telha de fibrocimento canalete 49, inclui bucha nylon s-10</v>
          </cell>
          <cell r="C9919" t="str">
            <v xml:space="preserve">un    </v>
          </cell>
          <cell r="D9919" t="str">
            <v>2,06</v>
          </cell>
        </row>
        <row r="9920">
          <cell r="A9920">
            <v>4318</v>
          </cell>
          <cell r="B9920" t="str">
            <v>Parafuso zincado 5/16 " x 85 mm para fixacao de telha de fibrocimento canalete 90, inclui bucha nylon s-10</v>
          </cell>
          <cell r="C9920" t="str">
            <v xml:space="preserve">un    </v>
          </cell>
          <cell r="D9920" t="str">
            <v>1,00</v>
          </cell>
        </row>
        <row r="9921">
          <cell r="A9921">
            <v>40547</v>
          </cell>
          <cell r="B9921" t="str">
            <v>Parafuso zincado, autobrocante, flangeado, 4,2 x 19"</v>
          </cell>
          <cell r="C9921" t="str">
            <v xml:space="preserve">cento </v>
          </cell>
          <cell r="D9921" t="str">
            <v>10,73</v>
          </cell>
        </row>
        <row r="9922">
          <cell r="A9922">
            <v>11962</v>
          </cell>
          <cell r="B9922" t="str">
            <v>Parafuso zincado, sextavado, com rosca inteira, diametro 1/4", comprimento 1/2"</v>
          </cell>
          <cell r="C9922" t="str">
            <v xml:space="preserve">un    </v>
          </cell>
          <cell r="D9922" t="str">
            <v>0,08</v>
          </cell>
        </row>
        <row r="9923">
          <cell r="A9923">
            <v>4332</v>
          </cell>
          <cell r="B9923" t="str">
            <v>Parafuso zincado, sextavado, com rosca inteira, diametro 3/8", comprimento 2"</v>
          </cell>
          <cell r="C9923" t="str">
            <v xml:space="preserve">un    </v>
          </cell>
          <cell r="D9923" t="str">
            <v>0,42</v>
          </cell>
        </row>
        <row r="9924">
          <cell r="A9924">
            <v>4331</v>
          </cell>
          <cell r="B9924" t="str">
            <v>Parafuso zincado, sextavado, com rosca inteira, diametro 5/8", comprimento 2 1/4"</v>
          </cell>
          <cell r="C9924" t="str">
            <v xml:space="preserve">un    </v>
          </cell>
          <cell r="D9924" t="str">
            <v>1,61</v>
          </cell>
        </row>
        <row r="9925">
          <cell r="A9925">
            <v>4336</v>
          </cell>
          <cell r="B9925" t="str">
            <v>Parafuso zincado, sextavado, com rosca inteira, diametro 5/8", comprimento 3", com porca e arruela de pressao media</v>
          </cell>
          <cell r="C9925" t="str">
            <v xml:space="preserve">un    </v>
          </cell>
          <cell r="D9925" t="str">
            <v>2,06</v>
          </cell>
        </row>
        <row r="9926">
          <cell r="A9926">
            <v>13294</v>
          </cell>
          <cell r="B9926" t="str">
            <v>Parafuso zincado, sextavado, com rosca soberba, diametro 3/8", comprimento 80 mm</v>
          </cell>
          <cell r="C9926" t="str">
            <v xml:space="preserve">un    </v>
          </cell>
          <cell r="D9926" t="str">
            <v>0,59</v>
          </cell>
        </row>
        <row r="9927">
          <cell r="A9927">
            <v>11948</v>
          </cell>
          <cell r="B9927" t="str">
            <v>Parafuso zincado, sextavado, com rosca soberba, diametro 5/16", comprimento 40 mm</v>
          </cell>
          <cell r="C9927" t="str">
            <v xml:space="preserve">un    </v>
          </cell>
          <cell r="D9927" t="str">
            <v>0,26</v>
          </cell>
        </row>
        <row r="9928">
          <cell r="A9928">
            <v>4382</v>
          </cell>
          <cell r="B9928" t="str">
            <v>Parafuso zincado, sextavado, com rosca soberba, diametro 5/16", comprimento 80 mm</v>
          </cell>
          <cell r="C9928" t="str">
            <v xml:space="preserve">un    </v>
          </cell>
          <cell r="D9928" t="str">
            <v>0,44</v>
          </cell>
        </row>
        <row r="9929">
          <cell r="A9929">
            <v>4354</v>
          </cell>
          <cell r="B9929" t="str">
            <v>Parafuso zincado, sextavado, grau 5, rosca inteira, diametro 1 1/2", comprimento 4"</v>
          </cell>
          <cell r="C9929" t="str">
            <v xml:space="preserve">un    </v>
          </cell>
          <cell r="D9929" t="str">
            <v>18,47</v>
          </cell>
        </row>
        <row r="9930">
          <cell r="A9930">
            <v>40839</v>
          </cell>
          <cell r="B9930" t="str">
            <v>Parafuso, astm a307 - grau a, sextavado, zincado, diametro 3/8" (9,52 mm), comprimento 1 " (25,4 mm)</v>
          </cell>
          <cell r="C9930" t="str">
            <v xml:space="preserve">cento </v>
          </cell>
          <cell r="D9930" t="str">
            <v>44,46</v>
          </cell>
        </row>
        <row r="9931">
          <cell r="A9931">
            <v>40552</v>
          </cell>
          <cell r="B9931" t="str">
            <v>Parafuso, auto atarrachante, cabeca chata, fenda simples, 1/4 (6,35 mm) x 25 mm</v>
          </cell>
          <cell r="C9931" t="str">
            <v xml:space="preserve">cento </v>
          </cell>
          <cell r="D9931" t="str">
            <v>18,39</v>
          </cell>
        </row>
        <row r="9932">
          <cell r="A9932">
            <v>40549</v>
          </cell>
          <cell r="B9932" t="str">
            <v>Parafuso, comum, astm a307, sextavado, diametro 1/2" (12,7 mm), comprimento 1" (25,4 mm)</v>
          </cell>
          <cell r="C9932" t="str">
            <v xml:space="preserve">cento </v>
          </cell>
          <cell r="D9932" t="str">
            <v>72,82</v>
          </cell>
        </row>
        <row r="9933">
          <cell r="A9933">
            <v>4385</v>
          </cell>
          <cell r="B9933" t="str">
            <v>Paralelepipedo granitico ou basaltico, para pavimentacao, sem frete,  *30 a 35* pecas por m2</v>
          </cell>
          <cell r="C9933" t="str">
            <v xml:space="preserve">mil   </v>
          </cell>
          <cell r="D9933" t="str">
            <v>1.028,57</v>
          </cell>
        </row>
        <row r="9934">
          <cell r="A9934">
            <v>4386</v>
          </cell>
          <cell r="B9934" t="str">
            <v>Paralelepipedo granitico ou basaltico, para pavimentacao, sem frete,  *30 a 35* pecas por m2</v>
          </cell>
          <cell r="C9934" t="str">
            <v xml:space="preserve">m²    </v>
          </cell>
          <cell r="D9934" t="str">
            <v>43,48</v>
          </cell>
        </row>
        <row r="9935">
          <cell r="A9935">
            <v>38397</v>
          </cell>
          <cell r="B9935" t="str">
            <v>Pasta desengraxante para maos</v>
          </cell>
          <cell r="C9935" t="str">
            <v xml:space="preserve">kg    </v>
          </cell>
          <cell r="D9935" t="str">
            <v>4,51</v>
          </cell>
        </row>
        <row r="9936">
          <cell r="A9936">
            <v>20078</v>
          </cell>
          <cell r="B9936" t="str">
            <v>Pasta lubrificante para tubos e conexoes com junta elastica (uso em pvc, aco, polietileno e outros) ( de *400* g)</v>
          </cell>
          <cell r="C9936" t="str">
            <v xml:space="preserve">un    </v>
          </cell>
          <cell r="D9936" t="str">
            <v>18,19</v>
          </cell>
        </row>
        <row r="9937">
          <cell r="A9937">
            <v>20079</v>
          </cell>
          <cell r="B9937" t="str">
            <v>Pasta lubrificante para tubos e conexoes com junta elastica (uso em pvc, aco, polietileno e outros) (pote de 3.500* G)</v>
          </cell>
          <cell r="C9937" t="str">
            <v xml:space="preserve">un    </v>
          </cell>
          <cell r="D9937" t="str">
            <v>113,46</v>
          </cell>
        </row>
        <row r="9938">
          <cell r="A9938">
            <v>39897</v>
          </cell>
          <cell r="B9938" t="str">
            <v>Pasta para solda de tubos e conexoes de cobre (embalagem com 250 g)</v>
          </cell>
          <cell r="C9938" t="str">
            <v xml:space="preserve">un    </v>
          </cell>
          <cell r="D9938" t="str">
            <v>29,46</v>
          </cell>
        </row>
        <row r="9939">
          <cell r="A9939">
            <v>118</v>
          </cell>
          <cell r="B9939" t="str">
            <v>Pasta veda juntas/rosca, lata de *500* g, para instalacoes de gas e outros</v>
          </cell>
          <cell r="C9939" t="str">
            <v xml:space="preserve">un    </v>
          </cell>
          <cell r="D9939" t="str">
            <v>68,76</v>
          </cell>
        </row>
        <row r="9940">
          <cell r="A9940">
            <v>4396</v>
          </cell>
          <cell r="B9940" t="str">
            <v>Pastilha ceramica/porcelana, revest int/ext e  piscina, cores branca ou frias, *2,5 x 2,5* cm</v>
          </cell>
          <cell r="C9940" t="str">
            <v xml:space="preserve">m²    </v>
          </cell>
          <cell r="D9940" t="str">
            <v>85,99</v>
          </cell>
        </row>
        <row r="9941">
          <cell r="A9941">
            <v>36881</v>
          </cell>
          <cell r="B9941" t="str">
            <v>Pastilha ceramica/porcelana, revest int/ext e  piscina, cores frias *5 x 5* cm</v>
          </cell>
          <cell r="C9941" t="str">
            <v xml:space="preserve">m²    </v>
          </cell>
          <cell r="D9941" t="str">
            <v>76,84</v>
          </cell>
        </row>
        <row r="9942">
          <cell r="A9942">
            <v>36882</v>
          </cell>
          <cell r="B9942" t="str">
            <v>Pastilha ceramica/porcelana, revest int/ext e  piscina, cores quentes *5 x 5* cm</v>
          </cell>
          <cell r="C9942" t="str">
            <v xml:space="preserve">m²    </v>
          </cell>
          <cell r="D9942" t="str">
            <v>89,64</v>
          </cell>
        </row>
        <row r="9943">
          <cell r="A9943">
            <v>4397</v>
          </cell>
          <cell r="B9943" t="str">
            <v>Pastilha ceramica/porcelana, revest int/ext e  piscina, cores quentes, *2,5 x 2,5* cm</v>
          </cell>
          <cell r="C9943" t="str">
            <v xml:space="preserve">m²    </v>
          </cell>
          <cell r="D9943" t="str">
            <v>139,44</v>
          </cell>
        </row>
        <row r="9944">
          <cell r="A9944">
            <v>34754</v>
          </cell>
          <cell r="B9944" t="str">
            <v>Pastilha de vidro cristal, nacional, revest int/ext e piscina, todas as cores, e maior ou igual a 5 mm  *2,0 x 2,0* cm</v>
          </cell>
          <cell r="C9944" t="str">
            <v xml:space="preserve">m²    </v>
          </cell>
          <cell r="D9944" t="str">
            <v>258,20</v>
          </cell>
        </row>
        <row r="9945">
          <cell r="A9945">
            <v>25962</v>
          </cell>
          <cell r="B9945" t="str">
            <v>Pastilha de vidro pigmentada *2,0 x 2,0* cm, nacional, para revestimento interno/externo e piscina, branca ou cores frias, espessura maior ou igual a 5 mm</v>
          </cell>
          <cell r="C9945" t="str">
            <v xml:space="preserve">m²    </v>
          </cell>
          <cell r="D9945" t="str">
            <v>163,53</v>
          </cell>
        </row>
        <row r="9946">
          <cell r="A9946">
            <v>34752</v>
          </cell>
          <cell r="B9946" t="str">
            <v>Pastilha de vidro pigmentada, nacional, revest int/ext e piscina, cores quentes, espessura maior ou igual a 5 mm  *2,0 x 2,0* cm</v>
          </cell>
          <cell r="C9946" t="str">
            <v xml:space="preserve">m²    </v>
          </cell>
          <cell r="D9946" t="str">
            <v>287,98</v>
          </cell>
        </row>
        <row r="9947">
          <cell r="A9947">
            <v>4751</v>
          </cell>
          <cell r="B9947" t="str">
            <v>Pastilheiro</v>
          </cell>
          <cell r="C9947" t="str">
            <v xml:space="preserve">h     </v>
          </cell>
          <cell r="D9947" t="str">
            <v>17,20</v>
          </cell>
        </row>
        <row r="9948">
          <cell r="A9948">
            <v>41066</v>
          </cell>
          <cell r="B9948" t="str">
            <v>Pastilheiro (mensalista)</v>
          </cell>
          <cell r="C9948" t="str">
            <v xml:space="preserve">mes   </v>
          </cell>
          <cell r="D9948" t="str">
            <v>3.029,79</v>
          </cell>
        </row>
        <row r="9949">
          <cell r="A9949">
            <v>39604</v>
          </cell>
          <cell r="B9949" t="str">
            <v>Patch cord, categoria 5 e, extensao de 1,50 m</v>
          </cell>
          <cell r="C9949" t="str">
            <v xml:space="preserve">un    </v>
          </cell>
          <cell r="D9949" t="str">
            <v>11,88</v>
          </cell>
        </row>
        <row r="9950">
          <cell r="A9950">
            <v>39605</v>
          </cell>
          <cell r="B9950" t="str">
            <v>Patch cord, categoria 5 e, extensao de 2,50 m</v>
          </cell>
          <cell r="C9950" t="str">
            <v xml:space="preserve">un    </v>
          </cell>
          <cell r="D9950" t="str">
            <v>16,48</v>
          </cell>
        </row>
        <row r="9951">
          <cell r="A9951">
            <v>39606</v>
          </cell>
          <cell r="B9951" t="str">
            <v>Patch cord, categoria 6, extensao de 1,50 m</v>
          </cell>
          <cell r="C9951" t="str">
            <v xml:space="preserve">un    </v>
          </cell>
          <cell r="D9951" t="str">
            <v>20,93</v>
          </cell>
        </row>
        <row r="9952">
          <cell r="A9952">
            <v>39607</v>
          </cell>
          <cell r="B9952" t="str">
            <v>Patch cord, categoria 6, extensao de 2,50 m</v>
          </cell>
          <cell r="C9952" t="str">
            <v xml:space="preserve">un    </v>
          </cell>
          <cell r="D9952" t="str">
            <v>24,02</v>
          </cell>
        </row>
        <row r="9953">
          <cell r="A9953">
            <v>39594</v>
          </cell>
          <cell r="B9953" t="str">
            <v>Patch panel, 24 portas, categoria 5e, com racks de 19" e 1 u de altura</v>
          </cell>
          <cell r="C9953" t="str">
            <v xml:space="preserve">un    </v>
          </cell>
          <cell r="D9953" t="str">
            <v>227,39</v>
          </cell>
        </row>
        <row r="9954">
          <cell r="A9954">
            <v>39596</v>
          </cell>
          <cell r="B9954" t="str">
            <v>Patch panel, 24 portas, categoria 6, com racks de 19" e 1 u de altura</v>
          </cell>
          <cell r="C9954" t="str">
            <v xml:space="preserve">un    </v>
          </cell>
          <cell r="D9954" t="str">
            <v>396,33</v>
          </cell>
        </row>
        <row r="9955">
          <cell r="A9955">
            <v>39595</v>
          </cell>
          <cell r="B9955" t="str">
            <v>Patch panel, 48 portas, categoria 5e, com racks de 19" e 2 u de altura</v>
          </cell>
          <cell r="C9955" t="str">
            <v xml:space="preserve">un    </v>
          </cell>
          <cell r="D9955" t="str">
            <v>332,69</v>
          </cell>
        </row>
        <row r="9956">
          <cell r="A9956">
            <v>39597</v>
          </cell>
          <cell r="B9956" t="str">
            <v>Patch panel, 48 portas, categoria 6, com racks de 19" e 2 u de altura</v>
          </cell>
          <cell r="C9956" t="str">
            <v xml:space="preserve">un    </v>
          </cell>
          <cell r="D9956" t="str">
            <v>534,47</v>
          </cell>
        </row>
        <row r="9957">
          <cell r="A9957">
            <v>20209</v>
          </cell>
          <cell r="B9957" t="str">
            <v>Peca de madeira aparelhada *7,5 x 7,5* cm (3 x 3 ") macaranduba, angelim ou equivalente da regiao</v>
          </cell>
          <cell r="C9957" t="str">
            <v xml:space="preserve">m     </v>
          </cell>
          <cell r="D9957" t="str">
            <v>17,23</v>
          </cell>
        </row>
        <row r="9958">
          <cell r="A9958">
            <v>4433</v>
          </cell>
          <cell r="B9958" t="str">
            <v>Peca de madeira nao aparelhada *7,5 x 7,5* cm (3 x 3 ") macaranduba, angelim ou equivalente da regiao</v>
          </cell>
          <cell r="C9958" t="str">
            <v xml:space="preserve">m     </v>
          </cell>
          <cell r="D9958" t="str">
            <v>12,54</v>
          </cell>
        </row>
        <row r="9959">
          <cell r="A9959">
            <v>10731</v>
          </cell>
          <cell r="B9959" t="str">
            <v>Pedra ardosia, cinza, *40 x 40* cm, e= *1 cm</v>
          </cell>
          <cell r="C9959" t="str">
            <v xml:space="preserve">m²    </v>
          </cell>
          <cell r="D9959" t="str">
            <v>27,56</v>
          </cell>
        </row>
        <row r="9960">
          <cell r="A9960">
            <v>4704</v>
          </cell>
          <cell r="B9960" t="str">
            <v>Pedra ardosia, cinza, 20  x  40 cm,  e=  *1 cm</v>
          </cell>
          <cell r="C9960" t="str">
            <v xml:space="preserve">m²    </v>
          </cell>
          <cell r="D9960" t="str">
            <v>24,87</v>
          </cell>
        </row>
        <row r="9961">
          <cell r="A9961">
            <v>10730</v>
          </cell>
          <cell r="B9961" t="str">
            <v>Pedra ardosia, cinza, 30  x  30,  e= *1 cm</v>
          </cell>
          <cell r="C9961" t="str">
            <v xml:space="preserve">m²    </v>
          </cell>
          <cell r="D9961" t="str">
            <v>26,64</v>
          </cell>
        </row>
        <row r="9962">
          <cell r="A9962">
            <v>4729</v>
          </cell>
          <cell r="B9962" t="str">
            <v>Pedra britada graduada, classificada (posto pedreira/fornecedor, sem frete)</v>
          </cell>
          <cell r="C9962" t="str">
            <v xml:space="preserve">m³    </v>
          </cell>
          <cell r="D9962" t="str">
            <v>71,81</v>
          </cell>
        </row>
        <row r="9963">
          <cell r="A9963">
            <v>4720</v>
          </cell>
          <cell r="B9963" t="str">
            <v>Pedra britada n. 0, ou pedrisco (4,8 a 9,5 mm) posto pedreira/fornecedor, sem frete</v>
          </cell>
          <cell r="C9963" t="str">
            <v xml:space="preserve">m³    </v>
          </cell>
          <cell r="D9963" t="str">
            <v>78,52</v>
          </cell>
        </row>
        <row r="9964">
          <cell r="A9964">
            <v>4721</v>
          </cell>
          <cell r="B9964" t="str">
            <v>Pedra britada n. 1 (9,5 a 19 mm) posto pedreira/fornecedor, sem frete</v>
          </cell>
          <cell r="C9964" t="str">
            <v xml:space="preserve">m³    </v>
          </cell>
          <cell r="D9964" t="str">
            <v>61,50</v>
          </cell>
        </row>
        <row r="9965">
          <cell r="A9965">
            <v>4718</v>
          </cell>
          <cell r="B9965" t="str">
            <v>Pedra britada n. 2 (19 A 38 mm) posto pedreira/fornecedor, sem frete</v>
          </cell>
          <cell r="C9965" t="str">
            <v xml:space="preserve">m³    </v>
          </cell>
          <cell r="D9965" t="str">
            <v>61,50</v>
          </cell>
        </row>
        <row r="9966">
          <cell r="A9966">
            <v>4722</v>
          </cell>
          <cell r="B9966" t="str">
            <v>Pedra britada n. 3 (38 A 50 mm) posto pedreira/fornecedor, sem frete</v>
          </cell>
          <cell r="C9966" t="str">
            <v xml:space="preserve">m³    </v>
          </cell>
          <cell r="D9966" t="str">
            <v>61,50</v>
          </cell>
        </row>
        <row r="9967">
          <cell r="A9967">
            <v>4723</v>
          </cell>
          <cell r="B9967" t="str">
            <v>Pedra britada n. 4 (50 A 76 mm) posto pedreira/fornecedor, sem frete</v>
          </cell>
          <cell r="C9967" t="str">
            <v xml:space="preserve">m³    </v>
          </cell>
          <cell r="D9967" t="str">
            <v>67,09</v>
          </cell>
        </row>
        <row r="9968">
          <cell r="A9968">
            <v>4727</v>
          </cell>
          <cell r="B9968" t="str">
            <v>Pedra britada n. 5 (76 A 100 mm) posto pedreira/fornecedor, sem frete</v>
          </cell>
          <cell r="C9968" t="str">
            <v xml:space="preserve">m³    </v>
          </cell>
          <cell r="D9968" t="str">
            <v>68,96</v>
          </cell>
        </row>
        <row r="9969">
          <cell r="A9969">
            <v>4748</v>
          </cell>
          <cell r="B9969" t="str">
            <v>Pedra britada ou bica corrida, nao classificada (posto pedreira/fornecedor, sem frete)</v>
          </cell>
          <cell r="C9969" t="str">
            <v xml:space="preserve">m³    </v>
          </cell>
          <cell r="D9969" t="str">
            <v>66,53</v>
          </cell>
        </row>
        <row r="9970">
          <cell r="A9970">
            <v>4730</v>
          </cell>
          <cell r="B9970" t="str">
            <v>Pedra de mao ou pedra rachao para arrimo/fundacao (posto pedreira/fornecedor, sem frete)</v>
          </cell>
          <cell r="C9970" t="str">
            <v xml:space="preserve">m³    </v>
          </cell>
          <cell r="D9970" t="str">
            <v>64,30</v>
          </cell>
        </row>
        <row r="9971">
          <cell r="A9971">
            <v>13186</v>
          </cell>
          <cell r="B9971" t="str">
            <v>Pedra granitica ou basaltica irregular, faixa granulometrica 100 a 150 mm para pavimentacao ou calcamento poliedrico, posto pedreira / fornecedor (sem frete)</v>
          </cell>
          <cell r="C9971" t="str">
            <v xml:space="preserve">m³    </v>
          </cell>
          <cell r="D9971" t="str">
            <v>61,17</v>
          </cell>
        </row>
        <row r="9972">
          <cell r="A9972">
            <v>10737</v>
          </cell>
          <cell r="B9972" t="str">
            <v>Pedra granitica ou basalto, caco, retalho, cavaco, tipo miracema, madeira, paduana, rachinha, santa isabel ou outras similares, e=  *1,0 a *2,0 cm</v>
          </cell>
          <cell r="C9972" t="str">
            <v xml:space="preserve">m²    </v>
          </cell>
          <cell r="D9972" t="str">
            <v>86,61</v>
          </cell>
        </row>
        <row r="9973">
          <cell r="A9973">
            <v>10734</v>
          </cell>
          <cell r="B9973" t="str">
            <v>Pedra granitica, serrada, tipo miracema, madeira, paduana, rachinha, santa isabel ou outras similares, *11,5 x  *23 cm, e=  *1,0 a *2,0 cm</v>
          </cell>
          <cell r="C9973" t="str">
            <v xml:space="preserve">m²    </v>
          </cell>
          <cell r="D9973" t="str">
            <v>51,52</v>
          </cell>
        </row>
        <row r="9974">
          <cell r="A9974">
            <v>4708</v>
          </cell>
          <cell r="B9974" t="str">
            <v>Pedra portuguesa  ou petit pave, branca ou preta</v>
          </cell>
          <cell r="C9974" t="str">
            <v xml:space="preserve">m²    </v>
          </cell>
          <cell r="D9974" t="str">
            <v>99,93</v>
          </cell>
        </row>
        <row r="9975">
          <cell r="A9975">
            <v>4712</v>
          </cell>
          <cell r="B9975" t="str">
            <v>Pedra quartzito ou calcario laminado, caco, tipo cariri, itacolomi, lagoa santa, luminaria, pirenopolis, sao tome ou outras similares da regiao, e=  *1,5 a *2,5 cm</v>
          </cell>
          <cell r="C9975" t="str">
            <v xml:space="preserve">m²    </v>
          </cell>
          <cell r="D9975" t="str">
            <v>48,85</v>
          </cell>
        </row>
        <row r="9976">
          <cell r="A9976">
            <v>4710</v>
          </cell>
          <cell r="B9976" t="str">
            <v>Pedra quartzito ou calcario laminado, serrada, tipo cariri, itacolomi, lagoa santa, luminaria, pirenopolis, sao tome ou outras similares da regiao, *20 x *40 cm, e=  *1,5 a *2,5 cm</v>
          </cell>
          <cell r="C9976" t="str">
            <v xml:space="preserve">m²    </v>
          </cell>
          <cell r="D9976" t="str">
            <v>156,67</v>
          </cell>
        </row>
        <row r="9977">
          <cell r="A9977">
            <v>4746</v>
          </cell>
          <cell r="B9977" t="str">
            <v>Pedregulho ou picarra de jazida, ao natural, para base de pavimentacao (retirado na jazida, sem transporte)</v>
          </cell>
          <cell r="C9977" t="str">
            <v xml:space="preserve">m³    </v>
          </cell>
          <cell r="D9977" t="str">
            <v>59,64</v>
          </cell>
        </row>
        <row r="9978">
          <cell r="A9978">
            <v>4750</v>
          </cell>
          <cell r="B9978" t="str">
            <v>Pedreiro</v>
          </cell>
          <cell r="C9978" t="str">
            <v xml:space="preserve">h     </v>
          </cell>
          <cell r="D9978" t="str">
            <v>16,38</v>
          </cell>
        </row>
        <row r="9979">
          <cell r="A9979">
            <v>41065</v>
          </cell>
          <cell r="B9979" t="str">
            <v>Pedreiro (mensalista)</v>
          </cell>
          <cell r="C9979" t="str">
            <v xml:space="preserve">mes   </v>
          </cell>
          <cell r="D9979" t="str">
            <v>2.883,30</v>
          </cell>
        </row>
        <row r="9980">
          <cell r="A9980">
            <v>34747</v>
          </cell>
          <cell r="B9980" t="str">
            <v>Peitoril em marmore, polido, branco comum, l= *15* cm, e=  *2,0* cm, com pingadeira</v>
          </cell>
          <cell r="C9980" t="str">
            <v xml:space="preserve">m     </v>
          </cell>
          <cell r="D9980" t="str">
            <v>72,38</v>
          </cell>
        </row>
        <row r="9981">
          <cell r="A9981">
            <v>4826</v>
          </cell>
          <cell r="B9981" t="str">
            <v>Peitoril em marmore, polido, branco comum, l= *15* cm, e=  *3* cm, corte reto</v>
          </cell>
          <cell r="C9981" t="str">
            <v xml:space="preserve">m     </v>
          </cell>
          <cell r="D9981" t="str">
            <v>77,83</v>
          </cell>
        </row>
        <row r="9982">
          <cell r="A9982">
            <v>41975</v>
          </cell>
          <cell r="B9982" t="str">
            <v>Peitoril pre-moldado em granilite, marmorite ou granitina, l = *15* cm</v>
          </cell>
          <cell r="C9982" t="str">
            <v xml:space="preserve">m²    </v>
          </cell>
          <cell r="D9982" t="str">
            <v>30,43</v>
          </cell>
        </row>
        <row r="9983">
          <cell r="A9983">
            <v>4825</v>
          </cell>
          <cell r="B9983" t="str">
            <v>Peitoril/ soleira em marmore, polido, branco comum, l= *25* cm, e=  *3* cm, corte reto</v>
          </cell>
          <cell r="C9983" t="str">
            <v xml:space="preserve">m     </v>
          </cell>
          <cell r="D9983" t="str">
            <v>107,73</v>
          </cell>
        </row>
        <row r="9984">
          <cell r="A9984">
            <v>34744</v>
          </cell>
          <cell r="B9984" t="str">
            <v>Pelicula refletiva, gt 7 anos para sinalizacao vertical</v>
          </cell>
          <cell r="C9984" t="str">
            <v xml:space="preserve">m²    </v>
          </cell>
          <cell r="D9984" t="str">
            <v>18,60</v>
          </cell>
        </row>
        <row r="9985">
          <cell r="A9985">
            <v>39430</v>
          </cell>
          <cell r="B9985" t="str">
            <v>Pendural ou presilha reguladora, em aco galvanizado, com corpo, mola e rebite, para perfil tipo canaleta de estrutura em forros drywall</v>
          </cell>
          <cell r="C9985" t="str">
            <v xml:space="preserve">un    </v>
          </cell>
          <cell r="D9985" t="str">
            <v>1,02</v>
          </cell>
        </row>
        <row r="9986">
          <cell r="A9986">
            <v>39573</v>
          </cell>
          <cell r="B9986" t="str">
            <v>Pendural ou regulador, com mola, em aco galvanizado, para perfil tipo t clicado de forros removivel</v>
          </cell>
          <cell r="C9986" t="str">
            <v xml:space="preserve">un    </v>
          </cell>
          <cell r="D9986" t="str">
            <v>1,01</v>
          </cell>
        </row>
        <row r="9987">
          <cell r="A9987">
            <v>38410</v>
          </cell>
          <cell r="B9987" t="str">
            <v>Peneira rotativa com motor eletrico trifasico de 2 cv, cilindro de 1 m x 0,60 m, com furos de 3,17 mm</v>
          </cell>
          <cell r="C9987" t="str">
            <v xml:space="preserve">un    </v>
          </cell>
          <cell r="D9987" t="str">
            <v>8.614,77</v>
          </cell>
        </row>
        <row r="9988">
          <cell r="A9988">
            <v>4765</v>
          </cell>
          <cell r="B9988" t="str">
            <v>Perfil "i" de aco laminado, "i" 102 x 12,7</v>
          </cell>
          <cell r="C9988" t="str">
            <v xml:space="preserve">m     </v>
          </cell>
          <cell r="D9988" t="str">
            <v>73,65</v>
          </cell>
        </row>
        <row r="9989">
          <cell r="A9989">
            <v>4767</v>
          </cell>
          <cell r="B9989" t="str">
            <v>Perfil "i" de aco laminado, "i" 152 x 22</v>
          </cell>
          <cell r="C9989" t="str">
            <v xml:space="preserve">m     </v>
          </cell>
          <cell r="D9989" t="str">
            <v>126,90</v>
          </cell>
        </row>
        <row r="9990">
          <cell r="A9990">
            <v>4766</v>
          </cell>
          <cell r="B9990" t="str">
            <v>Perfil "i" de aco laminado, "i" 152 x 22</v>
          </cell>
          <cell r="C9990" t="str">
            <v xml:space="preserve">kg    </v>
          </cell>
          <cell r="D9990" t="str">
            <v>5,87</v>
          </cell>
        </row>
        <row r="9991">
          <cell r="A9991">
            <v>10963</v>
          </cell>
          <cell r="B9991" t="str">
            <v>Perfil "i" de aco laminado, "i" 203  x  34,3</v>
          </cell>
          <cell r="C9991" t="str">
            <v xml:space="preserve">m     </v>
          </cell>
          <cell r="D9991" t="str">
            <v>201,12</v>
          </cell>
        </row>
        <row r="9992">
          <cell r="A9992">
            <v>10962</v>
          </cell>
          <cell r="B9992" t="str">
            <v>Perfil "i" de aco laminado, "w" 150 x 22,5</v>
          </cell>
          <cell r="C9992" t="str">
            <v xml:space="preserve">kg    </v>
          </cell>
          <cell r="D9992" t="str">
            <v>6,24</v>
          </cell>
        </row>
        <row r="9993">
          <cell r="A9993">
            <v>34742</v>
          </cell>
          <cell r="B9993" t="str">
            <v>Perfil "i" de aco laminado, "w" 250 x 32,7</v>
          </cell>
          <cell r="C9993" t="str">
            <v xml:space="preserve">kg    </v>
          </cell>
          <cell r="D9993" t="str">
            <v>5,85</v>
          </cell>
        </row>
        <row r="9994">
          <cell r="A9994">
            <v>4773</v>
          </cell>
          <cell r="B9994" t="str">
            <v>Perfil "i" de aco laminado, "w" 250 x 44,8</v>
          </cell>
          <cell r="C9994" t="str">
            <v xml:space="preserve">m     </v>
          </cell>
          <cell r="D9994" t="str">
            <v>253,87</v>
          </cell>
        </row>
        <row r="9995">
          <cell r="A9995">
            <v>34740</v>
          </cell>
          <cell r="B9995" t="str">
            <v>Perfil "i" de aco laminado, "w" 310 x 52,0</v>
          </cell>
          <cell r="C9995" t="str">
            <v xml:space="preserve">kg    </v>
          </cell>
          <cell r="D9995" t="str">
            <v>5,85</v>
          </cell>
        </row>
        <row r="9996">
          <cell r="A9996">
            <v>4774</v>
          </cell>
          <cell r="B9996" t="str">
            <v>Perfil "i" de aco laminado, "w" 410 x 67</v>
          </cell>
          <cell r="C9996" t="str">
            <v xml:space="preserve">kg    </v>
          </cell>
          <cell r="D9996" t="str">
            <v>5,87</v>
          </cell>
        </row>
        <row r="9997">
          <cell r="A9997">
            <v>4776</v>
          </cell>
          <cell r="B9997" t="str">
            <v>Perfil "i" de aco laminado, "w" 410 x 67</v>
          </cell>
          <cell r="C9997" t="str">
            <v xml:space="preserve">m     </v>
          </cell>
          <cell r="D9997" t="str">
            <v>393,60</v>
          </cell>
        </row>
        <row r="9998">
          <cell r="A9998">
            <v>40313</v>
          </cell>
          <cell r="B9998" t="str">
            <v>Perfil "i" de aco laminado, w 250 x 38,50</v>
          </cell>
          <cell r="C9998" t="str">
            <v xml:space="preserve">kg    </v>
          </cell>
          <cell r="D9998" t="str">
            <v>5,85</v>
          </cell>
        </row>
        <row r="9999">
          <cell r="A9999">
            <v>13340</v>
          </cell>
          <cell r="B9999" t="str">
            <v>Perfil "u" chapa aco dobrada,  e = 3,04 mm , h = 20 cm, abas = 5 cm (4,47 kg/m)</v>
          </cell>
          <cell r="C9999" t="str">
            <v xml:space="preserve">m     </v>
          </cell>
          <cell r="D9999" t="str">
            <v>24,82</v>
          </cell>
        </row>
        <row r="10000">
          <cell r="A10000">
            <v>10965</v>
          </cell>
          <cell r="B10000" t="str">
            <v>Perfil "u" de aco laminado, "u" 102 x 9,3</v>
          </cell>
          <cell r="C10000" t="str">
            <v xml:space="preserve">m     </v>
          </cell>
          <cell r="D10000" t="str">
            <v>52,94</v>
          </cell>
        </row>
        <row r="10001">
          <cell r="A10001">
            <v>10966</v>
          </cell>
          <cell r="B10001" t="str">
            <v>Perfil "u" de aco laminado, "u" 152 x 15,6</v>
          </cell>
          <cell r="C10001" t="str">
            <v xml:space="preserve">kg    </v>
          </cell>
          <cell r="D10001" t="str">
            <v>5,91</v>
          </cell>
        </row>
        <row r="10002">
          <cell r="A10002">
            <v>40537</v>
          </cell>
          <cell r="B10002" t="str">
            <v>Perfil "u" enrijecido de  aco galvanizado, dobrado, 200 x 75 x 25 mm, e = 3,75 mm</v>
          </cell>
          <cell r="C10002" t="str">
            <v xml:space="preserve">kg    </v>
          </cell>
          <cell r="D10002" t="str">
            <v>6,46</v>
          </cell>
        </row>
        <row r="10003">
          <cell r="A10003">
            <v>40536</v>
          </cell>
          <cell r="B10003" t="str">
            <v>Perfil "u" enrijecido de aco galvanizado, dobrado, 150 x 60 x 20 mm, e = 3,00 mm</v>
          </cell>
          <cell r="C10003" t="str">
            <v xml:space="preserve">kg    </v>
          </cell>
          <cell r="D10003" t="str">
            <v>6,46</v>
          </cell>
        </row>
        <row r="10004">
          <cell r="A10004">
            <v>40535</v>
          </cell>
          <cell r="B10004" t="str">
            <v>Perfil "u" simples de aco galvanizado dobrado 75 x *40* mm, e = 2,65 mm</v>
          </cell>
          <cell r="C10004" t="str">
            <v xml:space="preserve">kg    </v>
          </cell>
          <cell r="D10004" t="str">
            <v>6,46</v>
          </cell>
        </row>
        <row r="10005">
          <cell r="A10005">
            <v>39427</v>
          </cell>
          <cell r="B10005" t="str">
            <v>Perfil canaleta, formato c, em aco zincado, para estrutura forro drywall, e = 0,5 mm, *46 x 18* (l x h), comprimento 3 m</v>
          </cell>
          <cell r="C10005" t="str">
            <v xml:space="preserve">m     </v>
          </cell>
          <cell r="D10005" t="str">
            <v>2,73</v>
          </cell>
        </row>
        <row r="10006">
          <cell r="A10006">
            <v>39424</v>
          </cell>
          <cell r="B10006" t="str">
            <v>Perfil cantoneira l, lisa, em aco, 25 x 30 mm, e = 0,5 mm, para estrutura drywall</v>
          </cell>
          <cell r="C10006" t="str">
            <v xml:space="preserve">m     </v>
          </cell>
          <cell r="D10006" t="str">
            <v>1,62</v>
          </cell>
        </row>
        <row r="10007">
          <cell r="A10007">
            <v>39425</v>
          </cell>
          <cell r="B10007" t="str">
            <v>Perfil cantoneira l, perfurada, em aco, 23 x 23 mm, e = 0,5 mm, para estrutura drywall</v>
          </cell>
          <cell r="C10007" t="str">
            <v xml:space="preserve">m     </v>
          </cell>
          <cell r="D10007" t="str">
            <v>1,60</v>
          </cell>
        </row>
        <row r="10008">
          <cell r="A10008">
            <v>40664</v>
          </cell>
          <cell r="B10008" t="str">
            <v>Perfil cartola de aco galvanizado, *20 x 30 x 10* mm, e =  0,8 mm</v>
          </cell>
          <cell r="C10008" t="str">
            <v xml:space="preserve">kg    </v>
          </cell>
          <cell r="D10008" t="str">
            <v>5,54</v>
          </cell>
        </row>
        <row r="10009">
          <cell r="A10009">
            <v>34360</v>
          </cell>
          <cell r="B10009" t="str">
            <v>Perfil de aluminio anodizado</v>
          </cell>
          <cell r="C10009" t="str">
            <v xml:space="preserve">kg    </v>
          </cell>
          <cell r="D10009" t="str">
            <v>21,48</v>
          </cell>
        </row>
        <row r="10010">
          <cell r="A10010">
            <v>20259</v>
          </cell>
          <cell r="B10010" t="str">
            <v>Perfil de borracha epdm macico *12 x 15* mm para esquadrias</v>
          </cell>
          <cell r="C10010" t="str">
            <v xml:space="preserve">m     </v>
          </cell>
          <cell r="D10010" t="str">
            <v>9,00</v>
          </cell>
        </row>
        <row r="10011">
          <cell r="A10011">
            <v>14077</v>
          </cell>
          <cell r="B10011" t="str">
            <v>Perfil elastomerico pre-formado em epmd, para junta de dilatacao de pisos com pouca solicitacao, 15 mm de largura, movimentacao de *11 a 19* mm</v>
          </cell>
          <cell r="C10011" t="str">
            <v xml:space="preserve">m     </v>
          </cell>
          <cell r="D10011" t="str">
            <v>137,75</v>
          </cell>
        </row>
        <row r="10012">
          <cell r="A10012">
            <v>3678</v>
          </cell>
          <cell r="B10012" t="str">
            <v>Perfil elastomerico pre-formado em epmd, para junta de dilatacao de uso geral em medias solicitacoes, 8 mm de largura, movimentacao de *5 a 11* mm</v>
          </cell>
          <cell r="C10012" t="str">
            <v xml:space="preserve">m     </v>
          </cell>
          <cell r="D10012" t="str">
            <v>62,26</v>
          </cell>
        </row>
        <row r="10013">
          <cell r="A10013">
            <v>39418</v>
          </cell>
          <cell r="B10013" t="str">
            <v>Perfil guia, formato u, em aco zincado, para estrutura parede drywall, e = 0,5 mm, 48  x 3000 mm (l x c)</v>
          </cell>
          <cell r="C10013" t="str">
            <v xml:space="preserve">m     </v>
          </cell>
          <cell r="D10013" t="str">
            <v>3,04</v>
          </cell>
        </row>
        <row r="10014">
          <cell r="A10014">
            <v>39419</v>
          </cell>
          <cell r="B10014" t="str">
            <v>Perfil guia, formato u, em aco zincado, para estrutura parede drywall, e = 0,5 mm, 70 x 3000 mm (l x c)</v>
          </cell>
          <cell r="C10014" t="str">
            <v xml:space="preserve">m     </v>
          </cell>
          <cell r="D10014" t="str">
            <v>3,71</v>
          </cell>
        </row>
        <row r="10015">
          <cell r="A10015">
            <v>39420</v>
          </cell>
          <cell r="B10015" t="str">
            <v>Perfil guia, formato u, em aco zincado, para estrutura parede drywall, e = 0,5 mm, 90 x 3000 mm (l x c)</v>
          </cell>
          <cell r="C10015" t="str">
            <v xml:space="preserve">m     </v>
          </cell>
          <cell r="D10015" t="str">
            <v>4,09</v>
          </cell>
        </row>
        <row r="10016">
          <cell r="A10016">
            <v>39571</v>
          </cell>
          <cell r="B10016" t="str">
            <v>Perfil longarina (principal), t clicado, em aco, branco, para forro removivel, 24 x 3750 mm (l x c)</v>
          </cell>
          <cell r="C10016" t="str">
            <v xml:space="preserve">m     </v>
          </cell>
          <cell r="D10016" t="str">
            <v>2,47</v>
          </cell>
        </row>
        <row r="10017">
          <cell r="A10017">
            <v>39421</v>
          </cell>
          <cell r="B10017" t="str">
            <v>Perfil montante, formato c, em aco zincado, para estrutura parede drywall, e = 0,5 mm, 48 x 3000 mm (l x c)</v>
          </cell>
          <cell r="C10017" t="str">
            <v xml:space="preserve">m     </v>
          </cell>
          <cell r="D10017" t="str">
            <v>3,60</v>
          </cell>
        </row>
        <row r="10018">
          <cell r="A10018">
            <v>39422</v>
          </cell>
          <cell r="B10018" t="str">
            <v>Perfil montante, formato c, em aco zincado, para estrutura parede drywall, e = 0,5 mm, 70 x 3000 mm (l x c)</v>
          </cell>
          <cell r="C10018" t="str">
            <v xml:space="preserve">m     </v>
          </cell>
          <cell r="D10018" t="str">
            <v>4,21</v>
          </cell>
        </row>
        <row r="10019">
          <cell r="A10019">
            <v>39423</v>
          </cell>
          <cell r="B10019" t="str">
            <v>Perfil montante, formato c, em aco zincado, para estrutura parede drywall, e = 0,5 mm, 90 x 3000 mm (l x c)</v>
          </cell>
          <cell r="C10019" t="str">
            <v xml:space="preserve">m     </v>
          </cell>
          <cell r="D10019" t="str">
            <v>4,88</v>
          </cell>
        </row>
        <row r="10020">
          <cell r="A10020">
            <v>39426</v>
          </cell>
          <cell r="B10020" t="str">
            <v>Perfil rodape de impermeabilizacao, formato l, em aco zincado, para estrutura drywall, e = 0,5 mm, 220 x 3000 mm (h x c)</v>
          </cell>
          <cell r="C10020" t="str">
            <v xml:space="preserve">m     </v>
          </cell>
          <cell r="D10020" t="str">
            <v>10,99</v>
          </cell>
        </row>
        <row r="10021">
          <cell r="A10021">
            <v>39429</v>
          </cell>
          <cell r="B10021" t="str">
            <v>Perfil tabica aberta, perfurada, formato z, em aco galvanizado natural, largura aproximada 40 mm, para estrutura forro drywall</v>
          </cell>
          <cell r="C10021" t="str">
            <v xml:space="preserve">m     </v>
          </cell>
          <cell r="D10021" t="str">
            <v>3,46</v>
          </cell>
        </row>
        <row r="10022">
          <cell r="A10022">
            <v>39428</v>
          </cell>
          <cell r="B10022" t="str">
            <v>Perfil tabica fechada, lisa, formato z, em aco galvanizado natural, largura total na horizontal *40* mm, para estrutura forro drywall</v>
          </cell>
          <cell r="C10022" t="str">
            <v xml:space="preserve">m     </v>
          </cell>
          <cell r="D10022" t="str">
            <v>2,64</v>
          </cell>
        </row>
        <row r="10023">
          <cell r="A10023">
            <v>39572</v>
          </cell>
          <cell r="B10023" t="str">
            <v>Perfil tipo cantoneira em l, em aco galvanizado, branco, para forro removivel, *23* x 3000 mm (l x c)</v>
          </cell>
          <cell r="C10023" t="str">
            <v xml:space="preserve">m     </v>
          </cell>
          <cell r="D10023" t="str">
            <v>2,29</v>
          </cell>
        </row>
        <row r="10024">
          <cell r="A10024">
            <v>39570</v>
          </cell>
          <cell r="B10024" t="str">
            <v>Perfil travessa (secundario), t clicado, em aco galvanizado , branco, para forro removivel, 24 x 1250 mm (l x c)</v>
          </cell>
          <cell r="C10024" t="str">
            <v xml:space="preserve">m     </v>
          </cell>
          <cell r="D10024" t="str">
            <v>2,43</v>
          </cell>
        </row>
        <row r="10025">
          <cell r="A10025">
            <v>39569</v>
          </cell>
          <cell r="B10025" t="str">
            <v>Perfil travessa (secundario), t clicado, em aco galvanizado, branco, para forro removivel, 24 x 625 mm (l x c)</v>
          </cell>
          <cell r="C10025" t="str">
            <v xml:space="preserve">m     </v>
          </cell>
          <cell r="D10025" t="str">
            <v>2,40</v>
          </cell>
        </row>
        <row r="10026">
          <cell r="A10026">
            <v>11552</v>
          </cell>
          <cell r="B10026" t="str">
            <v>Perfil u / canaleta de aluminio, de abas iguais, 1/2" (1,27 x 1,27 cm), para porta ou janela de correr</v>
          </cell>
          <cell r="C10026" t="str">
            <v xml:space="preserve">m     </v>
          </cell>
          <cell r="D10026" t="str">
            <v>7,72</v>
          </cell>
        </row>
        <row r="10027">
          <cell r="A10027">
            <v>40598</v>
          </cell>
          <cell r="B10027" t="str">
            <v>Perfil udc ("u" dobrado de chapa) simples de aco laminado, galvanizado, astm a36, 127 x 50 mm, e= 3 mm</v>
          </cell>
          <cell r="C10027" t="str">
            <v xml:space="preserve">kg    </v>
          </cell>
          <cell r="D10027" t="str">
            <v>6,46</v>
          </cell>
        </row>
        <row r="10028">
          <cell r="A10028">
            <v>39029</v>
          </cell>
          <cell r="B10028" t="str">
            <v>Perfilado perfurado duplo 38 x 76 mm, chapa 22</v>
          </cell>
          <cell r="C10028" t="str">
            <v xml:space="preserve">m     </v>
          </cell>
          <cell r="D10028" t="str">
            <v>7,75</v>
          </cell>
        </row>
        <row r="10029">
          <cell r="A10029">
            <v>39028</v>
          </cell>
          <cell r="B10029" t="str">
            <v>Perfilado perfurado simples 38 x 38 mm, chapa 22</v>
          </cell>
          <cell r="C10029" t="str">
            <v xml:space="preserve">m     </v>
          </cell>
          <cell r="D10029" t="str">
            <v>4,51</v>
          </cell>
        </row>
        <row r="10030">
          <cell r="A10030">
            <v>39328</v>
          </cell>
          <cell r="B10030" t="str">
            <v>Perfilado perfurado 19 x 38 mm, chapa 22</v>
          </cell>
          <cell r="C10030" t="str">
            <v xml:space="preserve">m     </v>
          </cell>
          <cell r="D10030" t="str">
            <v>2,48</v>
          </cell>
        </row>
        <row r="10031">
          <cell r="A10031">
            <v>38541</v>
          </cell>
          <cell r="B10031" t="str">
            <v>Perfuratriz com torre metalica para execucao de estaca helice continua, profundidade maxima de 30 m, diametro maximo de 800 mm, potencia instalada de 268 hp, mesa rotativa com torque maximo de 170 knm</v>
          </cell>
          <cell r="C10031" t="str">
            <v xml:space="preserve">un    </v>
          </cell>
          <cell r="D10031" t="str">
            <v>2.061.315,77</v>
          </cell>
        </row>
        <row r="10032">
          <cell r="A10032">
            <v>38542</v>
          </cell>
          <cell r="B10032" t="str">
            <v>Perfuratriz com torre metalica para execucao de estaca helice continua, profundidade maxima de 32 m, diametro maximo de 1000 mm, potencia instalada de 350 hp, mesa rotativa com torque maximo de 263 knm</v>
          </cell>
          <cell r="C10032" t="str">
            <v xml:space="preserve">un    </v>
          </cell>
          <cell r="D10032" t="str">
            <v>3.205.263,13</v>
          </cell>
        </row>
        <row r="10033">
          <cell r="A10033">
            <v>38543</v>
          </cell>
          <cell r="B10033" t="str">
            <v>Perfuratriz hidraulica com trado curto acoplado, profundidade maxima de 20 m, diametro maximo de 1500 mm, potencia instalada de 137 hp, mesa rotativa com torque maximo de 30 knm (inclui montagem, nao inclui caminhao)</v>
          </cell>
          <cell r="C10033" t="str">
            <v xml:space="preserve">un    </v>
          </cell>
          <cell r="D10033" t="str">
            <v>784.736,86</v>
          </cell>
        </row>
        <row r="10034">
          <cell r="A10034">
            <v>40406</v>
          </cell>
          <cell r="B10034" t="str">
            <v>Perfuratriz manual, torque maximo 55 kgf.M, potencia 5 cv, com diametro maximo 8 1/2" (inclui suporte/chassi tipo mesa)</v>
          </cell>
          <cell r="C10034" t="str">
            <v xml:space="preserve">un    </v>
          </cell>
          <cell r="D10034" t="str">
            <v>39.909,29</v>
          </cell>
        </row>
        <row r="10035">
          <cell r="A10035">
            <v>40789</v>
          </cell>
          <cell r="B10035" t="str">
            <v>Perfuratriz manual, torque maximo 83 n.M, potencia 5 cv, com diametro maximo 4" (nao inclui suporte / chassi)</v>
          </cell>
          <cell r="C10035" t="str">
            <v xml:space="preserve">un    </v>
          </cell>
          <cell r="D10035" t="str">
            <v>5.751,33</v>
          </cell>
        </row>
        <row r="10036">
          <cell r="A10036">
            <v>40791</v>
          </cell>
          <cell r="B10036" t="str">
            <v>Perfuratriz manual, torque maximo 83 n.M, potencia 5 cv, com diametro maximo 4", para solo grampeado (inclui suporte ou chassi tipo mesa)</v>
          </cell>
          <cell r="C10036" t="str">
            <v xml:space="preserve">un    </v>
          </cell>
          <cell r="D10036" t="str">
            <v>18.004,19</v>
          </cell>
        </row>
        <row r="10037">
          <cell r="A10037">
            <v>11651</v>
          </cell>
          <cell r="B10037" t="str">
            <v>Perfuratriz pneumatica manual de peso medio, 18kg, comprimento de curso de 6 m, diametro do pistao de 5,5 cm</v>
          </cell>
          <cell r="C10037" t="str">
            <v xml:space="preserve">un    </v>
          </cell>
          <cell r="D10037" t="str">
            <v>9.846,74</v>
          </cell>
        </row>
        <row r="10038">
          <cell r="A10038">
            <v>42002</v>
          </cell>
          <cell r="B10038" t="str">
            <v>Perfuratriz rotativa sobre esteira, torque maximo 2500 kgm, potencia 110 hp, motor diesel  (coletado caixa)</v>
          </cell>
          <cell r="C10038" t="str">
            <v xml:space="preserve">un    </v>
          </cell>
          <cell r="D10038" t="str">
            <v>672.107,77</v>
          </cell>
        </row>
        <row r="10039">
          <cell r="A10039">
            <v>40435</v>
          </cell>
          <cell r="B10039" t="str">
            <v>Perfuratriz sobre esteira, torque maximo de 600 kgf, potencia entre 50 e 60 hp, diametro maximo de 10"</v>
          </cell>
          <cell r="C10039" t="str">
            <v xml:space="preserve">un    </v>
          </cell>
          <cell r="D10039" t="str">
            <v>430.500,00</v>
          </cell>
        </row>
        <row r="10040">
          <cell r="A10040">
            <v>39012</v>
          </cell>
          <cell r="B10040" t="str">
            <v>Perfuratriz sobre esteira, torque maximo 600 kgf, peso medio 1000 kg, potencia 20 hp, diametro maximo 10"</v>
          </cell>
          <cell r="C10040" t="str">
            <v xml:space="preserve">un    </v>
          </cell>
          <cell r="D10040" t="str">
            <v>449.167,23</v>
          </cell>
        </row>
        <row r="10041">
          <cell r="A10041">
            <v>5327</v>
          </cell>
          <cell r="B10041" t="str">
            <v>Pigmento em po para argamassas, cimentos e outros</v>
          </cell>
          <cell r="C10041" t="str">
            <v xml:space="preserve">kg    </v>
          </cell>
          <cell r="D10041" t="str">
            <v>27,36</v>
          </cell>
        </row>
        <row r="10042">
          <cell r="A10042">
            <v>35274</v>
          </cell>
          <cell r="B10042" t="str">
            <v>Pilar de madeira nao aparelhada *10 x 10* cm, macaranduba, angelim ou equivalente da regiao</v>
          </cell>
          <cell r="C10042" t="str">
            <v xml:space="preserve">m     </v>
          </cell>
          <cell r="D10042" t="str">
            <v>38,55</v>
          </cell>
        </row>
        <row r="10043">
          <cell r="A10043">
            <v>35275</v>
          </cell>
          <cell r="B10043" t="str">
            <v>Pilar de madeira nao aparelhada *15 x 15* cm, macaranduba, angelim ou equivalente da regiao</v>
          </cell>
          <cell r="C10043" t="str">
            <v xml:space="preserve">m     </v>
          </cell>
          <cell r="D10043" t="str">
            <v>82,33</v>
          </cell>
        </row>
        <row r="10044">
          <cell r="A10044">
            <v>35276</v>
          </cell>
          <cell r="B10044" t="str">
            <v>Pilar de madeira nao aparelhada *20 x 20* cm, macaranduba, angelim ou equivalente da regiao</v>
          </cell>
          <cell r="C10044" t="str">
            <v xml:space="preserve">m     </v>
          </cell>
          <cell r="D10044" t="str">
            <v>134,62</v>
          </cell>
        </row>
        <row r="10045">
          <cell r="A10045">
            <v>38386</v>
          </cell>
          <cell r="B10045" t="str">
            <v>Pincel chato (trincha) cerdas gris 1.1/2 " (38 Mm)</v>
          </cell>
          <cell r="C10045" t="str">
            <v xml:space="preserve">un    </v>
          </cell>
          <cell r="D10045" t="str">
            <v>3,49</v>
          </cell>
        </row>
        <row r="10046">
          <cell r="A10046">
            <v>11091</v>
          </cell>
          <cell r="B10046" t="str">
            <v>Pingadeira plastica para telha de fibrocimento canalete 49/kalheta ou canalete 90/kalhetao</v>
          </cell>
          <cell r="C10046" t="str">
            <v xml:space="preserve">un    </v>
          </cell>
          <cell r="D10046" t="str">
            <v>1,00</v>
          </cell>
        </row>
        <row r="10047">
          <cell r="A10047">
            <v>37586</v>
          </cell>
          <cell r="B10047" t="str">
            <v>Pino de aco com arruela conica, diametro arruela = *23* mm e comp haste = *27* mm (acao indireta)</v>
          </cell>
          <cell r="C10047" t="str">
            <v xml:space="preserve">cento </v>
          </cell>
          <cell r="D10047" t="str">
            <v>24,04</v>
          </cell>
        </row>
        <row r="10048">
          <cell r="A10048">
            <v>37395</v>
          </cell>
          <cell r="B10048" t="str">
            <v>Pino de aco com furo, haste = 27 mm (acao direta)</v>
          </cell>
          <cell r="C10048" t="str">
            <v xml:space="preserve">cento </v>
          </cell>
          <cell r="D10048" t="str">
            <v>20,67</v>
          </cell>
        </row>
        <row r="10049">
          <cell r="A10049">
            <v>14147</v>
          </cell>
          <cell r="B10049" t="str">
            <v>Pino de aco com rosca 1/4 ", comprimento da haste = 30 mm e rosca = 20 mm (acao direta)</v>
          </cell>
          <cell r="C10049" t="str">
            <v xml:space="preserve">cento </v>
          </cell>
          <cell r="D10049" t="str">
            <v>27,42</v>
          </cell>
        </row>
        <row r="10050">
          <cell r="A10050">
            <v>37396</v>
          </cell>
          <cell r="B10050" t="str">
            <v>Pino de aco liso 1/4 ", haste = *36,5* mm (acao direta)</v>
          </cell>
          <cell r="C10050" t="str">
            <v xml:space="preserve">cento </v>
          </cell>
          <cell r="D10050" t="str">
            <v>16,91</v>
          </cell>
        </row>
        <row r="10051">
          <cell r="A10051">
            <v>37397</v>
          </cell>
          <cell r="B10051" t="str">
            <v>Pino de aco liso 1/4 ", haste = *53* mm (acao direta)</v>
          </cell>
          <cell r="C10051" t="str">
            <v xml:space="preserve">cento </v>
          </cell>
          <cell r="D10051" t="str">
            <v>17,71</v>
          </cell>
        </row>
        <row r="10052">
          <cell r="A10052">
            <v>11559</v>
          </cell>
          <cell r="B10052" t="str">
            <v>Pino guia, reto, com chapa de latao cromado, 3/4", para porta / janela de correr</v>
          </cell>
          <cell r="C10052" t="str">
            <v xml:space="preserve">un    </v>
          </cell>
          <cell r="D10052" t="str">
            <v>3,55</v>
          </cell>
        </row>
        <row r="10053">
          <cell r="A10053">
            <v>444</v>
          </cell>
          <cell r="B10053" t="str">
            <v>Pino rosca externa, em aco galvanizado, para isolador de 15kv, diametro 25 mm, comprimento *290* mm</v>
          </cell>
          <cell r="C10053" t="str">
            <v xml:space="preserve">un    </v>
          </cell>
          <cell r="D10053" t="str">
            <v>18,95</v>
          </cell>
        </row>
        <row r="10054">
          <cell r="A10054">
            <v>445</v>
          </cell>
          <cell r="B10054" t="str">
            <v>Pino rosca externa, em aco galvanizado, para isolador de 25kv, diametro 35mm, comprimento *320* mm</v>
          </cell>
          <cell r="C10054" t="str">
            <v xml:space="preserve">un    </v>
          </cell>
          <cell r="D10054" t="str">
            <v>25,94</v>
          </cell>
        </row>
        <row r="10055">
          <cell r="A10055">
            <v>4783</v>
          </cell>
          <cell r="B10055" t="str">
            <v>Pintor</v>
          </cell>
          <cell r="C10055" t="str">
            <v xml:space="preserve">h     </v>
          </cell>
          <cell r="D10055" t="str">
            <v>16,38</v>
          </cell>
        </row>
        <row r="10056">
          <cell r="A10056">
            <v>41079</v>
          </cell>
          <cell r="B10056" t="str">
            <v>Pintor (mensalista)</v>
          </cell>
          <cell r="C10056" t="str">
            <v xml:space="preserve">mes   </v>
          </cell>
          <cell r="D10056" t="str">
            <v>2.883,30</v>
          </cell>
        </row>
        <row r="10057">
          <cell r="A10057">
            <v>12874</v>
          </cell>
          <cell r="B10057" t="str">
            <v>Pintor de letreiros</v>
          </cell>
          <cell r="C10057" t="str">
            <v xml:space="preserve">h     </v>
          </cell>
          <cell r="D10057" t="str">
            <v>21,57</v>
          </cell>
        </row>
        <row r="10058">
          <cell r="A10058">
            <v>41082</v>
          </cell>
          <cell r="B10058" t="str">
            <v>Pintor de letreiros (mensalista)</v>
          </cell>
          <cell r="C10058" t="str">
            <v xml:space="preserve">mes   </v>
          </cell>
          <cell r="D10058" t="str">
            <v>3.799,09</v>
          </cell>
        </row>
        <row r="10059">
          <cell r="A10059">
            <v>4785</v>
          </cell>
          <cell r="B10059" t="str">
            <v>Pintor para tinta epoxi</v>
          </cell>
          <cell r="C10059" t="str">
            <v xml:space="preserve">h     </v>
          </cell>
          <cell r="D10059" t="str">
            <v>17,61</v>
          </cell>
        </row>
        <row r="10060">
          <cell r="A10060">
            <v>41081</v>
          </cell>
          <cell r="B10060" t="str">
            <v>Pintor para tinta epoxi (mensalista)</v>
          </cell>
          <cell r="C10060" t="str">
            <v xml:space="preserve">mes   </v>
          </cell>
          <cell r="D10060" t="str">
            <v>3.101,29</v>
          </cell>
        </row>
        <row r="10061">
          <cell r="A10061">
            <v>4801</v>
          </cell>
          <cell r="B10061" t="str">
            <v>Piso de borracha canelado em placas 50 x 50 cm, e = *3,5* mm, para cola</v>
          </cell>
          <cell r="C10061" t="str">
            <v xml:space="preserve">m²    </v>
          </cell>
          <cell r="D10061" t="str">
            <v>54,63</v>
          </cell>
        </row>
        <row r="10062">
          <cell r="A10062">
            <v>4794</v>
          </cell>
          <cell r="B10062" t="str">
            <v>Piso de borracha esportivo em placas 50 x 50 cm, e = 15 mm, para argamassa, preto</v>
          </cell>
          <cell r="C10062" t="str">
            <v xml:space="preserve">m²    </v>
          </cell>
          <cell r="D10062" t="str">
            <v>248,82</v>
          </cell>
        </row>
        <row r="10063">
          <cell r="A10063">
            <v>4796</v>
          </cell>
          <cell r="B10063" t="str">
            <v>Piso de borracha frisado ou pastilhado, preto, em placas 50 x 50 cm, e = 7 mm, para argamassa</v>
          </cell>
          <cell r="C10063" t="str">
            <v xml:space="preserve">m²    </v>
          </cell>
          <cell r="D10063" t="str">
            <v>151,13</v>
          </cell>
        </row>
        <row r="10064">
          <cell r="A10064">
            <v>4800</v>
          </cell>
          <cell r="B10064" t="str">
            <v>Piso de borracha pastilhado em placas 50 x 50 cm, e = *3,5* mm, para cola, preto</v>
          </cell>
          <cell r="C10064" t="str">
            <v xml:space="preserve">m²    </v>
          </cell>
          <cell r="D10064" t="str">
            <v>41,56</v>
          </cell>
        </row>
        <row r="10065">
          <cell r="A10065">
            <v>4795</v>
          </cell>
          <cell r="B10065" t="str">
            <v>Piso de borracha pastilhado em placas 50 x 50 cm, e = 15 mm, para argamassa, preto</v>
          </cell>
          <cell r="C10065" t="str">
            <v xml:space="preserve">m²    </v>
          </cell>
          <cell r="D10065" t="str">
            <v>242,22</v>
          </cell>
        </row>
        <row r="10066">
          <cell r="A10066">
            <v>39694</v>
          </cell>
          <cell r="B10066" t="str">
            <v>Piso elevado com 2 placas de aco com enchimento de concreto celular, incluso base/haste/cruzetas, 60 x 60 cm, h = *28* cm, resistencia carga concentrada 496 kg (com colocacao)</v>
          </cell>
          <cell r="C10066" t="str">
            <v xml:space="preserve">m²    </v>
          </cell>
          <cell r="D10066" t="str">
            <v>256,96</v>
          </cell>
        </row>
        <row r="10067">
          <cell r="A10067">
            <v>1292</v>
          </cell>
          <cell r="B10067" t="str">
            <v>Piso em ceramica esmaltada extra, pei maior ou igual a 4, formato maior que 2025 cm2</v>
          </cell>
          <cell r="C10067" t="str">
            <v xml:space="preserve">m²    </v>
          </cell>
          <cell r="D10067" t="str">
            <v>34,55</v>
          </cell>
        </row>
        <row r="10068">
          <cell r="A10068">
            <v>1287</v>
          </cell>
          <cell r="B10068" t="str">
            <v>Piso em ceramica esmaltada extra, pei maior ou igual a 4, formato menor ou igual a 2025 cm2</v>
          </cell>
          <cell r="C10068" t="str">
            <v xml:space="preserve">m²    </v>
          </cell>
          <cell r="D10068" t="str">
            <v>16,95</v>
          </cell>
        </row>
        <row r="10069">
          <cell r="A10069">
            <v>1297</v>
          </cell>
          <cell r="B10069" t="str">
            <v>Piso em ceramica esmaltada, comercial (padrao popular), pei maior ou igual a 3, formato menor ou igual a  2025 cm2</v>
          </cell>
          <cell r="C10069" t="str">
            <v xml:space="preserve">m²    </v>
          </cell>
          <cell r="D10069" t="str">
            <v>14,06</v>
          </cell>
        </row>
        <row r="10070">
          <cell r="A10070">
            <v>4786</v>
          </cell>
          <cell r="B10070" t="str">
            <v>Piso em granilite, marmorite ou granitina, agregado cor preto, cinza, palha ou branco, e=  *8* mm (incluso execucao)</v>
          </cell>
          <cell r="C10070" t="str">
            <v xml:space="preserve">m²    </v>
          </cell>
          <cell r="D10070" t="str">
            <v>35,00</v>
          </cell>
        </row>
        <row r="10071">
          <cell r="A10071">
            <v>10840</v>
          </cell>
          <cell r="B10071" t="str">
            <v>Piso em granito, polido, tipo amendoa/ amarelo capri/ amarelo dourado carioca ou outros equivalentes da regiao, formato menor ou igual a 3025 cm2, e=  *2* cm</v>
          </cell>
          <cell r="C10071" t="str">
            <v xml:space="preserve">m²    </v>
          </cell>
          <cell r="D10071" t="str">
            <v>107,00</v>
          </cell>
        </row>
        <row r="10072">
          <cell r="A10072">
            <v>10841</v>
          </cell>
          <cell r="B10072" t="str">
            <v>Piso em granito, polido, tipo andorinha/ quartz/ castelo/ corumba ou outros equivalentes da regiao, formato menor ou igual a 3025 cm2, e=  *2* cm</v>
          </cell>
          <cell r="C10072" t="str">
            <v xml:space="preserve">m²    </v>
          </cell>
          <cell r="D10072" t="str">
            <v>80,75</v>
          </cell>
        </row>
        <row r="10073">
          <cell r="A10073">
            <v>25980</v>
          </cell>
          <cell r="B10073" t="str">
            <v>Piso em granito, polido, tipo marfim, dallas, caravelas ou outros equivalentes da regiao, formato menor ou igual a 3025 cm2, e=  *2* cm</v>
          </cell>
          <cell r="C10073" t="str">
            <v xml:space="preserve">m²    </v>
          </cell>
          <cell r="D10073" t="str">
            <v>103,18</v>
          </cell>
        </row>
        <row r="10074">
          <cell r="A10074">
            <v>10842</v>
          </cell>
          <cell r="B10074" t="str">
            <v>Piso em granito, polido, tipo preto sao gabriel/ tijuca ou outros equivalentes da regiao, formato menor ou igual a 3025 cm2, e=  *2* cm</v>
          </cell>
          <cell r="C10074" t="str">
            <v xml:space="preserve">m²    </v>
          </cell>
          <cell r="D10074" t="str">
            <v>116,64</v>
          </cell>
        </row>
        <row r="10075">
          <cell r="A10075">
            <v>21108</v>
          </cell>
          <cell r="B10075" t="str">
            <v>Piso em porcelanato retificado extra, formato menor ou igual a 2025 cm2</v>
          </cell>
          <cell r="C10075" t="str">
            <v xml:space="preserve">m²    </v>
          </cell>
          <cell r="D10075" t="str">
            <v>46,05</v>
          </cell>
        </row>
        <row r="10076">
          <cell r="A10076">
            <v>38180</v>
          </cell>
          <cell r="B10076" t="str">
            <v>Piso em regua vinilica semiflexivel, encaixe clicado, e = 4 mm (sem colocacao)</v>
          </cell>
          <cell r="C10076" t="str">
            <v xml:space="preserve">m²    </v>
          </cell>
          <cell r="D10076" t="str">
            <v>121,68</v>
          </cell>
        </row>
        <row r="10077">
          <cell r="A10077">
            <v>40648</v>
          </cell>
          <cell r="B10077" t="str">
            <v>Piso epoxi autonivelante, espessura *4* mm (incluso execucao)</v>
          </cell>
          <cell r="C10077" t="str">
            <v xml:space="preserve">m²    </v>
          </cell>
          <cell r="D10077" t="str">
            <v>67,20</v>
          </cell>
        </row>
        <row r="10078">
          <cell r="A10078">
            <v>40649</v>
          </cell>
          <cell r="B10078" t="str">
            <v>Piso epoxi multilayer, espessura *2* mm (incluso execucao)</v>
          </cell>
          <cell r="C10078" t="str">
            <v xml:space="preserve">m²    </v>
          </cell>
          <cell r="D10078" t="str">
            <v>39,14</v>
          </cell>
        </row>
        <row r="10079">
          <cell r="A10079">
            <v>40650</v>
          </cell>
          <cell r="B10079" t="str">
            <v>Piso fulget (granito lavado) em placas de *40 x 40* cm (sem colocacao)</v>
          </cell>
          <cell r="C10079" t="str">
            <v xml:space="preserve">m²    </v>
          </cell>
          <cell r="D10079" t="str">
            <v>50,40</v>
          </cell>
        </row>
        <row r="10080">
          <cell r="A10080">
            <v>40651</v>
          </cell>
          <cell r="B10080" t="str">
            <v>Piso fulget (granito lavado) em placas de *75 x 75* cm (sem colocacao)</v>
          </cell>
          <cell r="C10080" t="str">
            <v xml:space="preserve">m²    </v>
          </cell>
          <cell r="D10080" t="str">
            <v>92,96</v>
          </cell>
        </row>
        <row r="10081">
          <cell r="A10081">
            <v>40652</v>
          </cell>
          <cell r="B10081" t="str">
            <v>Piso fulget (granito lavado) moldado in loco (incluso execucao)</v>
          </cell>
          <cell r="C10081" t="str">
            <v xml:space="preserve">m²    </v>
          </cell>
          <cell r="D10081" t="str">
            <v>49,84</v>
          </cell>
        </row>
        <row r="10082">
          <cell r="A10082">
            <v>40647</v>
          </cell>
          <cell r="B10082" t="str">
            <v>Piso industrial em concreto armado de acabamento polido, espessura 12 cm (cimento queimado) (incluso execucao)</v>
          </cell>
          <cell r="C10082" t="str">
            <v xml:space="preserve">m²    </v>
          </cell>
          <cell r="D10082" t="str">
            <v>54,88</v>
          </cell>
        </row>
        <row r="10083">
          <cell r="A10083">
            <v>40653</v>
          </cell>
          <cell r="B10083" t="str">
            <v>Piso korodur (incluso execucao)</v>
          </cell>
          <cell r="C10083" t="str">
            <v xml:space="preserve">m²    </v>
          </cell>
          <cell r="D10083" t="str">
            <v>42,00</v>
          </cell>
        </row>
        <row r="10084">
          <cell r="A10084">
            <v>36178</v>
          </cell>
          <cell r="B10084" t="str">
            <v>Piso podotatil de concreto - direcional e alerta, *40 x 40 x 2,5* cm</v>
          </cell>
          <cell r="C10084" t="str">
            <v xml:space="preserve">un    </v>
          </cell>
          <cell r="D10084" t="str">
            <v>6,92</v>
          </cell>
        </row>
        <row r="10085">
          <cell r="A10085">
            <v>38195</v>
          </cell>
          <cell r="B10085" t="str">
            <v>Piso porcelanato, borda reta, extra, formato maior que 2025 cm2</v>
          </cell>
          <cell r="C10085" t="str">
            <v xml:space="preserve">m²    </v>
          </cell>
          <cell r="D10085" t="str">
            <v>54,39</v>
          </cell>
        </row>
        <row r="10086">
          <cell r="A10086">
            <v>38181</v>
          </cell>
          <cell r="B10086" t="str">
            <v>Piso tatil alerta ou direcional, de borracha, colorido, 25 x 25 cm, e = 5 mm, para cola</v>
          </cell>
          <cell r="C10086" t="str">
            <v xml:space="preserve">m²    </v>
          </cell>
          <cell r="D10086" t="str">
            <v>166,11</v>
          </cell>
        </row>
        <row r="10087">
          <cell r="A10087">
            <v>38182</v>
          </cell>
          <cell r="B10087" t="str">
            <v>Piso tatil de alerta ou direcional de borracha, preto, 25 x 25 cm, e = 5 mm, para cola</v>
          </cell>
          <cell r="C10087" t="str">
            <v xml:space="preserve">m²    </v>
          </cell>
          <cell r="D10087" t="str">
            <v>158,23</v>
          </cell>
        </row>
        <row r="10088">
          <cell r="A10088">
            <v>38186</v>
          </cell>
          <cell r="B10088" t="str">
            <v>Piso tatil de alerta ou direcional, de borracha, colorido, 25 x 25 cm, e = 12 mm, para argamassa</v>
          </cell>
          <cell r="C10088" t="str">
            <v xml:space="preserve">m²    </v>
          </cell>
          <cell r="D10088" t="str">
            <v>411,29</v>
          </cell>
        </row>
        <row r="10089">
          <cell r="A10089">
            <v>38185</v>
          </cell>
          <cell r="B10089" t="str">
            <v>Piso tatil de alerta ou direcional, de borracha, preto, 25 x 25 cm, e = 12 mm, para argamassa</v>
          </cell>
          <cell r="C10089" t="str">
            <v xml:space="preserve">m²    </v>
          </cell>
          <cell r="D10089" t="str">
            <v>366,19</v>
          </cell>
        </row>
        <row r="10090">
          <cell r="A10090">
            <v>40654</v>
          </cell>
          <cell r="B10090" t="str">
            <v>Piso uretano, versao revestimento autonivelante, espessura variável de 3 a 4 mm (incluso execucao)</v>
          </cell>
          <cell r="C10090" t="str">
            <v xml:space="preserve">m²    </v>
          </cell>
          <cell r="D10090" t="str">
            <v>65,24</v>
          </cell>
        </row>
        <row r="10091">
          <cell r="A10091">
            <v>25981</v>
          </cell>
          <cell r="B10091" t="str">
            <v>Piso/ revestimento em granito, polido, tipo andorinha/ quartz/ castelo/ corumba ou outros equivalentes da regiao, formato maior ou igual a 3025 cm2, e = *2* cm</v>
          </cell>
          <cell r="C10091" t="str">
            <v xml:space="preserve">m²    </v>
          </cell>
          <cell r="D10091" t="str">
            <v>85,24</v>
          </cell>
        </row>
        <row r="10092">
          <cell r="A10092">
            <v>4822</v>
          </cell>
          <cell r="B10092" t="str">
            <v>Piso/ revestimento em marmore, polido, branco comum, formato maior ou igual a 3025 cm2, e = *2* cm</v>
          </cell>
          <cell r="C10092" t="str">
            <v xml:space="preserve">m²    </v>
          </cell>
          <cell r="D10092" t="str">
            <v>298,21</v>
          </cell>
        </row>
        <row r="10093">
          <cell r="A10093">
            <v>4818</v>
          </cell>
          <cell r="B10093" t="str">
            <v>Piso/ revestimento em marmore, polido, branco comum, formato menor ou igual a 3025 cm2, e = *2* cm</v>
          </cell>
          <cell r="C10093" t="str">
            <v xml:space="preserve">m²    </v>
          </cell>
          <cell r="D10093" t="str">
            <v>306,52</v>
          </cell>
        </row>
        <row r="10094">
          <cell r="A10094">
            <v>39567</v>
          </cell>
          <cell r="B10094" t="str">
            <v>Placa / chapa de gesso acartonado, acabamento vinilico liso em uma das faces, cor branca, borda quadrada, e = 9,5 mm, 625 x 1250 mm (l x c), para forro removivel</v>
          </cell>
          <cell r="C10094" t="str">
            <v xml:space="preserve">m²    </v>
          </cell>
          <cell r="D10094" t="str">
            <v>39,81</v>
          </cell>
        </row>
        <row r="10095">
          <cell r="A10095">
            <v>39566</v>
          </cell>
          <cell r="B10095" t="str">
            <v>Placa / chapa de gesso acartonado, acabamento vinilico liso em uma das faces, cor branca, borda quadrada, e = 9,5 mm, 625 x 625 mm (l x c), para forro removivel</v>
          </cell>
          <cell r="C10095" t="str">
            <v xml:space="preserve">m²    </v>
          </cell>
          <cell r="D10095" t="str">
            <v>45,98</v>
          </cell>
        </row>
        <row r="10096">
          <cell r="A10096">
            <v>11062</v>
          </cell>
          <cell r="B10096" t="str">
            <v>Placa cimenticia lisa e = 10 mm, de 1,20 x 3,00 m (sem amianto)</v>
          </cell>
          <cell r="C10096" t="str">
            <v xml:space="preserve">m²    </v>
          </cell>
          <cell r="D10096" t="str">
            <v>53,50</v>
          </cell>
        </row>
        <row r="10097">
          <cell r="A10097">
            <v>11063</v>
          </cell>
          <cell r="B10097" t="str">
            <v>Placa cimenticia lisa e = 6 mm, de 1,20 x 3,00 m (sem amianto)</v>
          </cell>
          <cell r="C10097" t="str">
            <v xml:space="preserve">m²    </v>
          </cell>
          <cell r="D10097" t="str">
            <v>51,80</v>
          </cell>
        </row>
        <row r="10098">
          <cell r="A10098">
            <v>13521</v>
          </cell>
          <cell r="B10098" t="str">
            <v>Placa de aco esmaltada para  identificacao de rua, *45 cm x 20* cm</v>
          </cell>
          <cell r="C10098" t="str">
            <v xml:space="preserve">un    </v>
          </cell>
          <cell r="D10098" t="str">
            <v>66,00</v>
          </cell>
        </row>
        <row r="10099">
          <cell r="A10099">
            <v>10851</v>
          </cell>
          <cell r="B10099" t="str">
            <v>Placa de acrilico transparente adesivada para sinalizacao de portas, borda polida, de *25 x 8*, e = 6 mm (nao inclui acessorios para fixacao)</v>
          </cell>
          <cell r="C10099" t="str">
            <v xml:space="preserve">un    </v>
          </cell>
          <cell r="D10099" t="str">
            <v>58,73</v>
          </cell>
        </row>
        <row r="10100">
          <cell r="A10100">
            <v>39515</v>
          </cell>
          <cell r="B10100" t="str">
            <v>Placa de fibra mineral para forro, de 1250 x 625 mm, e = 15 mm, borda reta, com pintura antimofo (nao inclui perfis)</v>
          </cell>
          <cell r="C10100" t="str">
            <v xml:space="preserve">un    </v>
          </cell>
          <cell r="D10100" t="str">
            <v>30,06</v>
          </cell>
        </row>
        <row r="10101">
          <cell r="A10101">
            <v>39516</v>
          </cell>
          <cell r="B10101" t="str">
            <v>Placa de fibra mineral para forro, de 625 x 625 mm, e = 15 mm, borda rebaixada para perfil 24 mm, com pintura antimofo (nao inclui perfis)</v>
          </cell>
          <cell r="C10101" t="str">
            <v xml:space="preserve">un    </v>
          </cell>
          <cell r="D10101" t="str">
            <v>25,34</v>
          </cell>
        </row>
        <row r="10102">
          <cell r="A10102">
            <v>39514</v>
          </cell>
          <cell r="B10102" t="str">
            <v>Placa de fibra mineral para forro, de 625 x 625 mm, e = 15 mm, borda reta, com pintura antimofo (nao inclui perfis)</v>
          </cell>
          <cell r="C10102" t="str">
            <v xml:space="preserve">un    </v>
          </cell>
          <cell r="D10102" t="str">
            <v>15,77</v>
          </cell>
        </row>
        <row r="10103">
          <cell r="A10103">
            <v>4812</v>
          </cell>
          <cell r="B10103" t="str">
            <v>Placa de gesso para forro, de  *60 x 60* cm e espessura de 12 mm (30 mm nas bordas) sem colocacao</v>
          </cell>
          <cell r="C10103" t="str">
            <v xml:space="preserve">m²    </v>
          </cell>
          <cell r="D10103" t="str">
            <v>11,00</v>
          </cell>
        </row>
        <row r="10104">
          <cell r="A10104">
            <v>10849</v>
          </cell>
          <cell r="B10104" t="str">
            <v>Placa de inauguracao em bronze *35x 50*cm</v>
          </cell>
          <cell r="C10104" t="str">
            <v xml:space="preserve">un    </v>
          </cell>
          <cell r="D10104" t="str">
            <v>960,00</v>
          </cell>
        </row>
        <row r="10105">
          <cell r="A10105">
            <v>10848</v>
          </cell>
          <cell r="B10105" t="str">
            <v>Placa de inauguracao metalica, *40* cm x *60* cm</v>
          </cell>
          <cell r="C10105" t="str">
            <v xml:space="preserve">un    </v>
          </cell>
          <cell r="D10105" t="str">
            <v>603,00</v>
          </cell>
        </row>
        <row r="10106">
          <cell r="A10106">
            <v>4813</v>
          </cell>
          <cell r="B10106" t="str">
            <v>Placa de obra (para construcao civil) em chapa galvanizada *n. 22*, de *2,0 x 1,125* m</v>
          </cell>
          <cell r="C10106" t="str">
            <v xml:space="preserve">m²    </v>
          </cell>
          <cell r="D10106" t="str">
            <v>200,00</v>
          </cell>
        </row>
        <row r="10107">
          <cell r="A10107">
            <v>37560</v>
          </cell>
          <cell r="B10107" t="str">
            <v>Placa de sinalizacao de seguranca contra incendio - alerta, triangular, base de *30* cm, em pvc *2* mm anti-chamas (simbolos, cores e pictogramas conforme nbr 13434)</v>
          </cell>
          <cell r="C10107" t="str">
            <v xml:space="preserve">un    </v>
          </cell>
          <cell r="D10107" t="str">
            <v>37,40</v>
          </cell>
        </row>
        <row r="10108">
          <cell r="A10108">
            <v>37557</v>
          </cell>
          <cell r="B10108" t="str">
            <v>Placa de sinalizacao de seguranca contra incendio, fotoluminescente, quadrada, *14 x 14* cm, em pvc *2* mm anti-chamas (simbolos, cores e pictogramas conforme nbr 13434)</v>
          </cell>
          <cell r="C10108" t="str">
            <v xml:space="preserve">un    </v>
          </cell>
          <cell r="D10108" t="str">
            <v>11,36</v>
          </cell>
        </row>
        <row r="10109">
          <cell r="A10109">
            <v>37556</v>
          </cell>
          <cell r="B10109" t="str">
            <v>Placa de sinalizacao de seguranca contra incendio, fotoluminescente, quadrada, *20 x 20* cm, em pvc *2* mm anti-chamas (simbolos, cores e pictogramas conforme nbr 13434)</v>
          </cell>
          <cell r="C10109" t="str">
            <v xml:space="preserve">un    </v>
          </cell>
          <cell r="D10109" t="str">
            <v>21,97</v>
          </cell>
        </row>
        <row r="10110">
          <cell r="A10110">
            <v>37559</v>
          </cell>
          <cell r="B10110" t="str">
            <v>Placa de sinalizacao de seguranca contra incendio, fotoluminescente, retangular, *12 x 40* cm, em pvc *2* mm anti-chamas (simbolos, cores e pictogramas conforme nbr 13434)</v>
          </cell>
          <cell r="C10110" t="str">
            <v xml:space="preserve">un    </v>
          </cell>
          <cell r="D10110" t="str">
            <v>26,95</v>
          </cell>
        </row>
        <row r="10111">
          <cell r="A10111">
            <v>37539</v>
          </cell>
          <cell r="B10111" t="str">
            <v>Placa de sinalizacao de seguranca contra incendio, fotoluminescente, retangular, *13 x 26* cm, em pvc *2* mm anti-chamas (simbolos, cores e pictogramas conforme nbr 13434)</v>
          </cell>
          <cell r="C10111" t="str">
            <v xml:space="preserve">un    </v>
          </cell>
          <cell r="D10111" t="str">
            <v>19,00</v>
          </cell>
        </row>
        <row r="10112">
          <cell r="A10112">
            <v>37558</v>
          </cell>
          <cell r="B10112" t="str">
            <v>Placa de sinalizacao de seguranca contra incendio, fotoluminescente, retangular, *20 x 40* cm, em pvc *2* mm anti-chamas (simbolos, cores e pictogramas conforme nbr 13434)</v>
          </cell>
          <cell r="C10112" t="str">
            <v xml:space="preserve">un    </v>
          </cell>
          <cell r="D10112" t="str">
            <v>35,42</v>
          </cell>
        </row>
        <row r="10113">
          <cell r="A10113">
            <v>34723</v>
          </cell>
          <cell r="B10113" t="str">
            <v>Placa de sinalizacao em chapa de aco num 16 com pintura refletiva</v>
          </cell>
          <cell r="C10113" t="str">
            <v xml:space="preserve">m²    </v>
          </cell>
          <cell r="D10113" t="str">
            <v>462,00</v>
          </cell>
        </row>
        <row r="10114">
          <cell r="A10114">
            <v>34721</v>
          </cell>
          <cell r="B10114" t="str">
            <v>Placa de sinalizacao em chapa de aluminio com pintura refletiva, e = 2 mm</v>
          </cell>
          <cell r="C10114" t="str">
            <v xml:space="preserve">m²    </v>
          </cell>
          <cell r="D10114" t="str">
            <v>576,00</v>
          </cell>
        </row>
        <row r="10115">
          <cell r="A10115">
            <v>4309</v>
          </cell>
          <cell r="B10115" t="str">
            <v>Placa de ventilacao para telha de fibrocimento canalete 49 kalheta</v>
          </cell>
          <cell r="C10115" t="str">
            <v xml:space="preserve">un    </v>
          </cell>
          <cell r="D10115" t="str">
            <v>4,49</v>
          </cell>
        </row>
        <row r="10116">
          <cell r="A10116">
            <v>4307</v>
          </cell>
          <cell r="B10116" t="str">
            <v>Placa de ventilacao para telha de fibrocimento, canalete 90 ou kalhetao</v>
          </cell>
          <cell r="C10116" t="str">
            <v xml:space="preserve">un    </v>
          </cell>
          <cell r="D10116" t="str">
            <v>7,67</v>
          </cell>
        </row>
        <row r="10117">
          <cell r="A10117">
            <v>10850</v>
          </cell>
          <cell r="B10117" t="str">
            <v>Placa numeracao residencial em chapa galvanizada esmaltada 12 x 18 cm</v>
          </cell>
          <cell r="C10117" t="str">
            <v xml:space="preserve">un    </v>
          </cell>
          <cell r="D10117" t="str">
            <v>30,00</v>
          </cell>
        </row>
        <row r="10118">
          <cell r="A10118">
            <v>42438</v>
          </cell>
          <cell r="B10118" t="str">
            <v>Placa orientativa sobre exercícios, 2,00m x 1,00m, em tubo de aco carbono, pintura no processo eletrostatico - para academia ao ar livre / academia da terceira idade - ati</v>
          </cell>
          <cell r="C10118" t="str">
            <v xml:space="preserve">un    </v>
          </cell>
          <cell r="D10118" t="str">
            <v>1.817,78</v>
          </cell>
        </row>
        <row r="10119">
          <cell r="A10119">
            <v>4792</v>
          </cell>
          <cell r="B10119" t="str">
            <v>Placa vinilica semiflexivel para pisos, e = 3,2 mm, 30 x 30 cm (sem colocacao)</v>
          </cell>
          <cell r="C10119" t="str">
            <v xml:space="preserve">m²    </v>
          </cell>
          <cell r="D10119" t="str">
            <v>116,81</v>
          </cell>
        </row>
        <row r="10120">
          <cell r="A10120">
            <v>4790</v>
          </cell>
          <cell r="B10120" t="str">
            <v>Placa vinilica semiflexivel para revestimento de pisos e paredes, e = 2 mm (sem colocacao)</v>
          </cell>
          <cell r="C10120" t="str">
            <v xml:space="preserve">m²    </v>
          </cell>
          <cell r="D10120" t="str">
            <v>70,23</v>
          </cell>
        </row>
        <row r="10121">
          <cell r="A10121">
            <v>40671</v>
          </cell>
          <cell r="B10121" t="str">
            <v>Placa/piso de concreto poroso/ pavimento permeavel/bloco drenante de concreto, 40 cm x 40 cm, e = 6 cm, cor natural</v>
          </cell>
          <cell r="C10121" t="str">
            <v xml:space="preserve">m²    </v>
          </cell>
          <cell r="D10121" t="str">
            <v>39,46</v>
          </cell>
        </row>
        <row r="10122">
          <cell r="A10122">
            <v>7552</v>
          </cell>
          <cell r="B10122" t="str">
            <v>Placa/tampa cega em latao escovado para condulete em liga de aluminio 4 x 4"</v>
          </cell>
          <cell r="C10122" t="str">
            <v xml:space="preserve">un    </v>
          </cell>
          <cell r="D10122" t="str">
            <v>20,07</v>
          </cell>
        </row>
        <row r="10123">
          <cell r="A10123">
            <v>4893</v>
          </cell>
          <cell r="B10123" t="str">
            <v>Plug ou bujao de ferro galvanizado, de 1 1/2"</v>
          </cell>
          <cell r="C10123" t="str">
            <v xml:space="preserve">un    </v>
          </cell>
          <cell r="D10123" t="str">
            <v>8,59</v>
          </cell>
        </row>
        <row r="10124">
          <cell r="A10124">
            <v>4894</v>
          </cell>
          <cell r="B10124" t="str">
            <v>Plug ou bujao de ferro galvanizado, de 1 1/4"</v>
          </cell>
          <cell r="C10124" t="str">
            <v xml:space="preserve">un    </v>
          </cell>
          <cell r="D10124" t="str">
            <v>7,37</v>
          </cell>
        </row>
        <row r="10125">
          <cell r="A10125">
            <v>4888</v>
          </cell>
          <cell r="B10125" t="str">
            <v>Plug ou bujao de ferro galvanizado, de 1/2"</v>
          </cell>
          <cell r="C10125" t="str">
            <v xml:space="preserve">un    </v>
          </cell>
          <cell r="D10125" t="str">
            <v>2,51</v>
          </cell>
        </row>
        <row r="10126">
          <cell r="A10126">
            <v>4890</v>
          </cell>
          <cell r="B10126" t="str">
            <v>Plug ou bujao de ferro galvanizado, de 1"</v>
          </cell>
          <cell r="C10126" t="str">
            <v xml:space="preserve">un    </v>
          </cell>
          <cell r="D10126" t="str">
            <v>4,72</v>
          </cell>
        </row>
        <row r="10127">
          <cell r="A10127">
            <v>12411</v>
          </cell>
          <cell r="B10127" t="str">
            <v>Plug ou bujao de ferro galvanizado, de 2 1/2"</v>
          </cell>
          <cell r="C10127" t="str">
            <v xml:space="preserve">un    </v>
          </cell>
          <cell r="D10127" t="str">
            <v>25,41</v>
          </cell>
        </row>
        <row r="10128">
          <cell r="A10128">
            <v>4891</v>
          </cell>
          <cell r="B10128" t="str">
            <v>Plug ou bujao de ferro galvanizado, de 2"</v>
          </cell>
          <cell r="C10128" t="str">
            <v xml:space="preserve">un    </v>
          </cell>
          <cell r="D10128" t="str">
            <v>12,70</v>
          </cell>
        </row>
        <row r="10129">
          <cell r="A10129">
            <v>4889</v>
          </cell>
          <cell r="B10129" t="str">
            <v>Plug ou bujao de ferro galvanizado, de 3/4"</v>
          </cell>
          <cell r="C10129" t="str">
            <v xml:space="preserve">un    </v>
          </cell>
          <cell r="D10129" t="str">
            <v>3,39</v>
          </cell>
        </row>
        <row r="10130">
          <cell r="A10130">
            <v>4892</v>
          </cell>
          <cell r="B10130" t="str">
            <v>Plug ou bujao de ferro galvanizado, de 3"</v>
          </cell>
          <cell r="C10130" t="str">
            <v xml:space="preserve">un    </v>
          </cell>
          <cell r="D10130" t="str">
            <v>35,58</v>
          </cell>
        </row>
        <row r="10131">
          <cell r="A10131">
            <v>12412</v>
          </cell>
          <cell r="B10131" t="str">
            <v>Plug ou bujao de ferro galvanizado, de 4"</v>
          </cell>
          <cell r="C10131" t="str">
            <v xml:space="preserve">un    </v>
          </cell>
          <cell r="D10131" t="str">
            <v>66,14</v>
          </cell>
        </row>
        <row r="10132">
          <cell r="A10132">
            <v>11073</v>
          </cell>
          <cell r="B10132" t="str">
            <v>Plug pvc p/ esg predial  75mm</v>
          </cell>
          <cell r="C10132" t="str">
            <v xml:space="preserve">un    </v>
          </cell>
          <cell r="D10132" t="str">
            <v>3,86</v>
          </cell>
        </row>
        <row r="10133">
          <cell r="A10133">
            <v>11071</v>
          </cell>
          <cell r="B10133" t="str">
            <v>Plug pvc p/ esg predial 100mm</v>
          </cell>
          <cell r="C10133" t="str">
            <v xml:space="preserve">un    </v>
          </cell>
          <cell r="D10133" t="str">
            <v>6,26</v>
          </cell>
        </row>
        <row r="10134">
          <cell r="A10134">
            <v>11072</v>
          </cell>
          <cell r="B10134" t="str">
            <v>Plug pvc p/ esg predial 50mm</v>
          </cell>
          <cell r="C10134" t="str">
            <v xml:space="preserve">un    </v>
          </cell>
          <cell r="D10134" t="str">
            <v>2,18</v>
          </cell>
        </row>
        <row r="10135">
          <cell r="A10135">
            <v>4895</v>
          </cell>
          <cell r="B10135" t="str">
            <v>Plug pvc roscavel,  1/2",  agua fria predial (nbr 5648)</v>
          </cell>
          <cell r="C10135" t="str">
            <v xml:space="preserve">un    </v>
          </cell>
          <cell r="D10135" t="str">
            <v>0,36</v>
          </cell>
        </row>
        <row r="10136">
          <cell r="A10136">
            <v>4907</v>
          </cell>
          <cell r="B10136" t="str">
            <v>Plug pvc,  je, dn 100 mm, para rede coletora esgoto (nbr 10569)</v>
          </cell>
          <cell r="C10136" t="str">
            <v xml:space="preserve">un    </v>
          </cell>
          <cell r="D10136" t="str">
            <v>17,97</v>
          </cell>
        </row>
        <row r="10137">
          <cell r="A10137">
            <v>4902</v>
          </cell>
          <cell r="B10137" t="str">
            <v>Plug pvc, je, dn 150 mm, para rede coletora esgoto (nbr 10569)</v>
          </cell>
          <cell r="C10137" t="str">
            <v xml:space="preserve">un    </v>
          </cell>
          <cell r="D10137" t="str">
            <v>40,67</v>
          </cell>
        </row>
        <row r="10138">
          <cell r="A10138">
            <v>4908</v>
          </cell>
          <cell r="B10138" t="str">
            <v>Plug pvc, je, dn 200 mm, para rede coletora esgoto (nbr 10569)</v>
          </cell>
          <cell r="C10138" t="str">
            <v xml:space="preserve">un    </v>
          </cell>
          <cell r="D10138" t="str">
            <v>82,60</v>
          </cell>
        </row>
        <row r="10139">
          <cell r="A10139">
            <v>4909</v>
          </cell>
          <cell r="B10139" t="str">
            <v>Plug pvc, je, dn 250 mm, para rede coletora esgoto (nbr 10569)</v>
          </cell>
          <cell r="C10139" t="str">
            <v xml:space="preserve">un    </v>
          </cell>
          <cell r="D10139" t="str">
            <v>159,52</v>
          </cell>
        </row>
        <row r="10140">
          <cell r="A10140">
            <v>4903</v>
          </cell>
          <cell r="B10140" t="str">
            <v>Plug pvc, je, dn 350 mm, para rede coletora esgoto (nbr 10569)</v>
          </cell>
          <cell r="C10140" t="str">
            <v xml:space="preserve">un    </v>
          </cell>
          <cell r="D10140" t="str">
            <v>469,04</v>
          </cell>
        </row>
        <row r="10141">
          <cell r="A10141">
            <v>4897</v>
          </cell>
          <cell r="B10141" t="str">
            <v>Plug pvc, roscavel 1", para agua fria predial</v>
          </cell>
          <cell r="C10141" t="str">
            <v xml:space="preserve">un    </v>
          </cell>
          <cell r="D10141" t="str">
            <v>1,54</v>
          </cell>
        </row>
        <row r="10142">
          <cell r="A10142">
            <v>4896</v>
          </cell>
          <cell r="B10142" t="str">
            <v>Plug pvc, roscavel 3/4", para  agua fria predial</v>
          </cell>
          <cell r="C10142" t="str">
            <v xml:space="preserve">un    </v>
          </cell>
          <cell r="D10142" t="str">
            <v>0,55</v>
          </cell>
        </row>
        <row r="10143">
          <cell r="A10143">
            <v>4900</v>
          </cell>
          <cell r="B10143" t="str">
            <v>Plug pvc, roscavel, 1 1/2",  agua fria predial</v>
          </cell>
          <cell r="C10143" t="str">
            <v xml:space="preserve">un    </v>
          </cell>
          <cell r="D10143" t="str">
            <v>4,60</v>
          </cell>
        </row>
        <row r="10144">
          <cell r="A10144">
            <v>4898</v>
          </cell>
          <cell r="B10144" t="str">
            <v>Plug pvc, roscavel, 1 1/4",  agua fria predial</v>
          </cell>
          <cell r="C10144" t="str">
            <v xml:space="preserve">un    </v>
          </cell>
          <cell r="D10144" t="str">
            <v>1,72</v>
          </cell>
        </row>
        <row r="10145">
          <cell r="A10145">
            <v>4899</v>
          </cell>
          <cell r="B10145" t="str">
            <v>Plug pvc, roscavel, 2",  agua fria predial</v>
          </cell>
          <cell r="C10145" t="str">
            <v xml:space="preserve">un    </v>
          </cell>
          <cell r="D10145" t="str">
            <v>6,31</v>
          </cell>
        </row>
        <row r="10146">
          <cell r="A10146">
            <v>11096</v>
          </cell>
          <cell r="B10146" t="str">
            <v>Po de marmore (posto pedreira/fornecedor, sem frete)</v>
          </cell>
          <cell r="C10146" t="str">
            <v xml:space="preserve">kg    </v>
          </cell>
          <cell r="D10146" t="str">
            <v>0,31</v>
          </cell>
        </row>
        <row r="10147">
          <cell r="A10147">
            <v>4741</v>
          </cell>
          <cell r="B10147" t="str">
            <v>Po de pedra (posto pedreira/fornecedor, sem frete)</v>
          </cell>
          <cell r="C10147" t="str">
            <v xml:space="preserve">m³    </v>
          </cell>
          <cell r="D10147" t="str">
            <v>58,71</v>
          </cell>
        </row>
        <row r="10148">
          <cell r="A10148">
            <v>4752</v>
          </cell>
          <cell r="B10148" t="str">
            <v>Poceiro / escavador de valas e tubuloes</v>
          </cell>
          <cell r="C10148" t="str">
            <v xml:space="preserve">h     </v>
          </cell>
          <cell r="D10148" t="str">
            <v>16,23</v>
          </cell>
        </row>
        <row r="10149">
          <cell r="A10149">
            <v>41091</v>
          </cell>
          <cell r="B10149" t="str">
            <v>Poceiro / escavador de valas e tubuloes (mensalista)</v>
          </cell>
          <cell r="C10149" t="str">
            <v xml:space="preserve">mes   </v>
          </cell>
          <cell r="D10149" t="str">
            <v>2.859,10</v>
          </cell>
        </row>
        <row r="10150">
          <cell r="A10150">
            <v>13954</v>
          </cell>
          <cell r="B10150" t="str">
            <v>Polidora de piso (politriz) eletrica, motor monofasico de 4 hp, peso de 100 kg, diametro do trabalho de 450 mm</v>
          </cell>
          <cell r="C10150" t="str">
            <v xml:space="preserve">un    </v>
          </cell>
          <cell r="D10150" t="str">
            <v>6.305,55</v>
          </cell>
        </row>
        <row r="10151">
          <cell r="A10151">
            <v>3411</v>
          </cell>
          <cell r="B10151" t="str">
            <v>Poliestireno expandido/eps (isopor), perolas, para concreto leve</v>
          </cell>
          <cell r="C10151" t="str">
            <v xml:space="preserve">kg    </v>
          </cell>
          <cell r="D10151" t="str">
            <v>21,29</v>
          </cell>
        </row>
        <row r="10152">
          <cell r="A10152">
            <v>39995</v>
          </cell>
          <cell r="B10152" t="str">
            <v>Poliestireno expandido/eps (isopor), tipo 2f, bloco</v>
          </cell>
          <cell r="C10152" t="str">
            <v xml:space="preserve">m³    </v>
          </cell>
          <cell r="D10152" t="str">
            <v>163,80</v>
          </cell>
        </row>
        <row r="10153">
          <cell r="A10153">
            <v>11615</v>
          </cell>
          <cell r="B10153" t="str">
            <v>Poliestireno expandido/eps (isopor), tipo 2f, placa, isolamento termoacustico, e = 10 mm, 1000 x 500 mm</v>
          </cell>
          <cell r="C10153" t="str">
            <v xml:space="preserve">m²    </v>
          </cell>
          <cell r="D10153" t="str">
            <v>1,39</v>
          </cell>
        </row>
        <row r="10154">
          <cell r="A10154">
            <v>3408</v>
          </cell>
          <cell r="B10154" t="str">
            <v>Poliestireno expandido/eps (isopor), tipo 2f, placa, isolamento termoacustico, e = 20 mm, 1000 x 500 mm</v>
          </cell>
          <cell r="C10154" t="str">
            <v xml:space="preserve">m²    </v>
          </cell>
          <cell r="D10154" t="str">
            <v>3,69</v>
          </cell>
        </row>
        <row r="10155">
          <cell r="A10155">
            <v>3409</v>
          </cell>
          <cell r="B10155" t="str">
            <v>Poliestireno expandido/eps (isopor), tipo 2f, placa, isolamento termoacustico, e = 50 mm, 1000 x 500 mm</v>
          </cell>
          <cell r="C10155" t="str">
            <v xml:space="preserve">m²    </v>
          </cell>
          <cell r="D10155" t="str">
            <v>9,22</v>
          </cell>
        </row>
        <row r="10156">
          <cell r="A10156">
            <v>11427</v>
          </cell>
          <cell r="B10156" t="str">
            <v>Polvora negra</v>
          </cell>
          <cell r="C10156" t="str">
            <v xml:space="preserve">kg    </v>
          </cell>
          <cell r="D10156" t="str">
            <v>81,53</v>
          </cell>
        </row>
        <row r="10157">
          <cell r="A10157">
            <v>4491</v>
          </cell>
          <cell r="B10157" t="str">
            <v>Pontalete de madeira nao aparelhada *7,5 x 7,5* cm (3 x 3 ") pinus, mista ou equivalente da regiao</v>
          </cell>
          <cell r="C10157" t="str">
            <v xml:space="preserve">m     </v>
          </cell>
          <cell r="D10157" t="str">
            <v>4,05</v>
          </cell>
        </row>
        <row r="10158">
          <cell r="A10158">
            <v>26022</v>
          </cell>
          <cell r="B10158" t="str">
            <v>Ponteiro para martelo rompedor, diametro = *28* mm, comprimento = *520* mm, encaixe sextavado</v>
          </cell>
          <cell r="C10158" t="str">
            <v xml:space="preserve">un    </v>
          </cell>
          <cell r="D10158" t="str">
            <v>102,13</v>
          </cell>
        </row>
        <row r="10159">
          <cell r="A10159">
            <v>421</v>
          </cell>
          <cell r="B10159" t="str">
            <v>Porca olhal em aco galvanizado, diametro nominal de 16 mm</v>
          </cell>
          <cell r="C10159" t="str">
            <v xml:space="preserve">un    </v>
          </cell>
          <cell r="D10159" t="str">
            <v>9,90</v>
          </cell>
        </row>
        <row r="10160">
          <cell r="A10160">
            <v>12362</v>
          </cell>
          <cell r="B10160" t="str">
            <v>Porca olhal em aco galvanizado, espessura 16mm, abertura 21mm</v>
          </cell>
          <cell r="C10160" t="str">
            <v xml:space="preserve">un    </v>
          </cell>
          <cell r="D10160" t="str">
            <v>10,29</v>
          </cell>
        </row>
        <row r="10161">
          <cell r="A10161">
            <v>14148</v>
          </cell>
          <cell r="B10161" t="str">
            <v>Porca uniao/juncao zincada sextavada 1/4 ", chave 7/16 ", comprimento = 25 mm</v>
          </cell>
          <cell r="C10161" t="str">
            <v xml:space="preserve">un    </v>
          </cell>
          <cell r="D10161" t="str">
            <v>0,46</v>
          </cell>
        </row>
        <row r="10162">
          <cell r="A10162">
            <v>4341</v>
          </cell>
          <cell r="B10162" t="str">
            <v>Porca zincada, quadrada, diametro 3/8"</v>
          </cell>
          <cell r="C10162" t="str">
            <v xml:space="preserve">un    </v>
          </cell>
          <cell r="D10162" t="str">
            <v>0,39</v>
          </cell>
        </row>
        <row r="10163">
          <cell r="A10163">
            <v>4337</v>
          </cell>
          <cell r="B10163" t="str">
            <v>Porca zincada, quadrada, diametro 5/8"</v>
          </cell>
          <cell r="C10163" t="str">
            <v xml:space="preserve">un    </v>
          </cell>
          <cell r="D10163" t="str">
            <v>1,00</v>
          </cell>
        </row>
        <row r="10164">
          <cell r="A10164">
            <v>4339</v>
          </cell>
          <cell r="B10164" t="str">
            <v>Porca zincada, sextavada, diametro 1/2"</v>
          </cell>
          <cell r="C10164" t="str">
            <v xml:space="preserve">un    </v>
          </cell>
          <cell r="D10164" t="str">
            <v>0,21</v>
          </cell>
        </row>
        <row r="10165">
          <cell r="A10165">
            <v>39997</v>
          </cell>
          <cell r="B10165" t="str">
            <v>Porca zincada, sextavada, diametro 1/4"</v>
          </cell>
          <cell r="C10165" t="str">
            <v xml:space="preserve">un    </v>
          </cell>
          <cell r="D10165" t="str">
            <v>0,12</v>
          </cell>
        </row>
        <row r="10166">
          <cell r="A10166">
            <v>11971</v>
          </cell>
          <cell r="B10166" t="str">
            <v>Porca zincada, sextavada, diametro 1"</v>
          </cell>
          <cell r="C10166" t="str">
            <v xml:space="preserve">un    </v>
          </cell>
          <cell r="D10166" t="str">
            <v>1,66</v>
          </cell>
        </row>
        <row r="10167">
          <cell r="A10167">
            <v>4342</v>
          </cell>
          <cell r="B10167" t="str">
            <v>Porca zincada, sextavada, diametro 3/8"</v>
          </cell>
          <cell r="C10167" t="str">
            <v xml:space="preserve">un    </v>
          </cell>
          <cell r="D10167" t="str">
            <v>0,08</v>
          </cell>
        </row>
        <row r="10168">
          <cell r="A10168">
            <v>4330</v>
          </cell>
          <cell r="B10168" t="str">
            <v>Porca zincada, sextavada, diametro 5/16"</v>
          </cell>
          <cell r="C10168" t="str">
            <v xml:space="preserve">un    </v>
          </cell>
          <cell r="D10168" t="str">
            <v>0,05</v>
          </cell>
        </row>
        <row r="10169">
          <cell r="A10169">
            <v>4340</v>
          </cell>
          <cell r="B10169" t="str">
            <v>Porca zincada, sextavada, diametro 5/8"</v>
          </cell>
          <cell r="C10169" t="str">
            <v xml:space="preserve">un    </v>
          </cell>
          <cell r="D10169" t="str">
            <v>0,46</v>
          </cell>
        </row>
        <row r="10170">
          <cell r="A10170">
            <v>5088</v>
          </cell>
          <cell r="B10170" t="str">
            <v>Porta cadeado,  3 1/2", em aco zincado, preto, para portao e janela</v>
          </cell>
          <cell r="C10170" t="str">
            <v xml:space="preserve">un    </v>
          </cell>
          <cell r="D10170" t="str">
            <v>2,27</v>
          </cell>
        </row>
        <row r="10171">
          <cell r="A10171">
            <v>11154</v>
          </cell>
          <cell r="B10171" t="str">
            <v>Porta corta-fogo para saida de emergencia, com fechadura, vao luz de 90 x 210 cm, classe p-90 (nbr 11742)</v>
          </cell>
          <cell r="C10171" t="str">
            <v xml:space="preserve">un    </v>
          </cell>
          <cell r="D10171" t="str">
            <v>884,94</v>
          </cell>
        </row>
        <row r="10172">
          <cell r="A10172">
            <v>39021</v>
          </cell>
          <cell r="B10172" t="str">
            <v>Porta de abrir em aco com divisao horizontal  para vidros, com fundo anticorrosivo/primer de protecao, sem guarnicao/alizar/vista, vidros nao inclusos, 87 x 210 cm</v>
          </cell>
          <cell r="C10172" t="str">
            <v xml:space="preserve">un    </v>
          </cell>
          <cell r="D10172" t="str">
            <v>398,04</v>
          </cell>
        </row>
        <row r="10173">
          <cell r="A10173">
            <v>39022</v>
          </cell>
          <cell r="B10173" t="str">
            <v>Porta de abrir em aco tipo veneziana, com fundo anticorrosivo / primer de protecao, sem guarnicao/alizar/vista, 87 x 210 cm</v>
          </cell>
          <cell r="C10173" t="str">
            <v xml:space="preserve">un    </v>
          </cell>
          <cell r="D10173" t="str">
            <v>492,26</v>
          </cell>
        </row>
        <row r="10174">
          <cell r="A10174">
            <v>39024</v>
          </cell>
          <cell r="B10174" t="str">
            <v>Porta de abrir em aluminio com divisao horizontal  para vidros,  acabamento anodizado natural, vidros inclusos, sem guarnicao/alizar/vista , 87 x 210 cm</v>
          </cell>
          <cell r="C10174" t="str">
            <v xml:space="preserve">un    </v>
          </cell>
          <cell r="D10174" t="str">
            <v>587,77</v>
          </cell>
        </row>
        <row r="10175">
          <cell r="A10175">
            <v>4914</v>
          </cell>
          <cell r="B10175" t="str">
            <v>Porta de abrir em aluminio com lambri horizontal/laminada, acabamento anodizado natural, sem guarnicao/alizar/vista</v>
          </cell>
          <cell r="C10175" t="str">
            <v xml:space="preserve">m²    </v>
          </cell>
          <cell r="D10175" t="str">
            <v>476,58</v>
          </cell>
        </row>
        <row r="10176">
          <cell r="A10176">
            <v>4917</v>
          </cell>
          <cell r="B10176" t="str">
            <v>Porta de abrir em aluminio tipo veneziana, acabamento anodizado natural, sem guarnicao/alizar/vista</v>
          </cell>
          <cell r="C10176" t="str">
            <v xml:space="preserve">m²    </v>
          </cell>
          <cell r="D10176" t="str">
            <v>329,13</v>
          </cell>
        </row>
        <row r="10177">
          <cell r="A10177">
            <v>39025</v>
          </cell>
          <cell r="B10177" t="str">
            <v>Porta de abrir em aluminio tipo veneziana, acabamento anodizado natural, sem guarnicao/alizar/vista, 87 x 210 cm</v>
          </cell>
          <cell r="C10177" t="str">
            <v xml:space="preserve">un    </v>
          </cell>
          <cell r="D10177" t="str">
            <v>602,70</v>
          </cell>
        </row>
        <row r="10178">
          <cell r="A10178">
            <v>4930</v>
          </cell>
          <cell r="B10178" t="str">
            <v>Porta de abrir em gradil com barra chata 3 cm x 1/4", com requadro e guarnicao - completo - acabamento natural</v>
          </cell>
          <cell r="C10178" t="str">
            <v xml:space="preserve">m²    </v>
          </cell>
          <cell r="D10178" t="str">
            <v>427,78</v>
          </cell>
        </row>
        <row r="10179">
          <cell r="A10179">
            <v>4922</v>
          </cell>
          <cell r="B10179" t="str">
            <v>Porta de correr em aluminio, duas folhas moveis com vidro, fechadura e puxador embutido, acabamento anodizado natural, sem guarnicao/alizar/vista</v>
          </cell>
          <cell r="C10179" t="str">
            <v xml:space="preserve">m²    </v>
          </cell>
          <cell r="D10179" t="str">
            <v>305,30</v>
          </cell>
        </row>
        <row r="10180">
          <cell r="A10180">
            <v>4911</v>
          </cell>
          <cell r="B10180" t="str">
            <v>Porta de enrolar manual completa, articulada raiada larga, em aco galvanizado natural, chapa numero 24 (sem instalacao)</v>
          </cell>
          <cell r="C10180" t="str">
            <v xml:space="preserve">m²    </v>
          </cell>
          <cell r="D10180" t="str">
            <v>152,44</v>
          </cell>
        </row>
        <row r="10181">
          <cell r="A10181">
            <v>37518</v>
          </cell>
          <cell r="B10181" t="str">
            <v>Porta de enrolar manual completa, perfil meia cana cega, em aco galvanizado com pintura eletrostatica, chapa numero 24 " (sem instalacao)</v>
          </cell>
          <cell r="C10181" t="str">
            <v xml:space="preserve">m²    </v>
          </cell>
          <cell r="D10181" t="str">
            <v>194,60</v>
          </cell>
        </row>
        <row r="10182">
          <cell r="A10182">
            <v>4910</v>
          </cell>
          <cell r="B10182" t="str">
            <v>Porta de enrolar manual completa, perfil meia cana cega, em aco galvanizado natural, chapa numero 24 (sem instalacao)</v>
          </cell>
          <cell r="C10182" t="str">
            <v xml:space="preserve">m²    </v>
          </cell>
          <cell r="D10182" t="str">
            <v>152,44</v>
          </cell>
        </row>
        <row r="10183">
          <cell r="A10183">
            <v>4943</v>
          </cell>
          <cell r="B10183" t="str">
            <v>Porta de enrolar manual completa, perfil meia cana vazada tijolinho, em aco galvanizado natural, chapa numero 24 (sem instalacao)</v>
          </cell>
          <cell r="C10183" t="str">
            <v xml:space="preserve">m²    </v>
          </cell>
          <cell r="D10183" t="str">
            <v>241,95</v>
          </cell>
        </row>
        <row r="10184">
          <cell r="A10184">
            <v>5002</v>
          </cell>
          <cell r="B10184" t="str">
            <v>Porta de madeira quadriculada para vidro, de correr (eucalipto ou equivalente regional), e = *3,5* cm</v>
          </cell>
          <cell r="C10184" t="str">
            <v xml:space="preserve">m²    </v>
          </cell>
          <cell r="D10184" t="str">
            <v>227,31</v>
          </cell>
        </row>
        <row r="10185">
          <cell r="A10185">
            <v>4977</v>
          </cell>
          <cell r="B10185" t="str">
            <v>Porta de madeira tipo veneziana (eucalipto ou equivalente regional), e = *3,5* cm</v>
          </cell>
          <cell r="C10185" t="str">
            <v xml:space="preserve">m²    </v>
          </cell>
          <cell r="D10185" t="str">
            <v>153,44</v>
          </cell>
        </row>
        <row r="10186">
          <cell r="A10186">
            <v>5028</v>
          </cell>
          <cell r="B10186" t="str">
            <v>Porta de madeira-de-lei quadriculada para vidro, de correr (angelim ou equivalente regional), e = *3,5* cm</v>
          </cell>
          <cell r="C10186" t="str">
            <v xml:space="preserve">m²    </v>
          </cell>
          <cell r="D10186" t="str">
            <v>375,46</v>
          </cell>
        </row>
        <row r="10187">
          <cell r="A10187">
            <v>4998</v>
          </cell>
          <cell r="B10187" t="str">
            <v>Porta de madeira-de-lei tipo mexicana sem emenda (angelim ou equivalente regional), e = *3,5* cm</v>
          </cell>
          <cell r="C10187" t="str">
            <v xml:space="preserve">m²    </v>
          </cell>
          <cell r="D10187" t="str">
            <v>311,82</v>
          </cell>
        </row>
        <row r="10188">
          <cell r="A10188">
            <v>4969</v>
          </cell>
          <cell r="B10188" t="str">
            <v>Porta de madeira-de-lei tipo veneziana (angelim ou equivalente regional), e = *3,5* cm</v>
          </cell>
          <cell r="C10188" t="str">
            <v xml:space="preserve">m²    </v>
          </cell>
          <cell r="D10188" t="str">
            <v>217,02</v>
          </cell>
        </row>
        <row r="10189">
          <cell r="A10189">
            <v>11364</v>
          </cell>
          <cell r="B10189" t="str">
            <v>Porta de madeira, folha leve (nbr 15930) de 60 x 210 cm, e = *35* mm, nucleo colmeia, capa lisa em hdf, acabamento em primer para pintura</v>
          </cell>
          <cell r="C10189" t="str">
            <v xml:space="preserve">un    </v>
          </cell>
          <cell r="D10189" t="str">
            <v>77,12</v>
          </cell>
        </row>
        <row r="10190">
          <cell r="A10190">
            <v>11365</v>
          </cell>
          <cell r="B10190" t="str">
            <v>Porta de madeira, folha leve (nbr 15930) de 70 x 210 cm, e = *35* mm, nucleo colmeia, capa lisa em hdf, acabamento em primer para pintura</v>
          </cell>
          <cell r="C10190" t="str">
            <v xml:space="preserve">un    </v>
          </cell>
          <cell r="D10190" t="str">
            <v>83,06</v>
          </cell>
        </row>
        <row r="10191">
          <cell r="A10191">
            <v>11366</v>
          </cell>
          <cell r="B10191" t="str">
            <v>Porta de madeira, folha leve (nbr 15930) de 80 x 210 cm, e = *35* mm, nucleo colmeia, capa lisa em hdf, acabamento em primer para pintura</v>
          </cell>
          <cell r="C10191" t="str">
            <v xml:space="preserve">un    </v>
          </cell>
          <cell r="D10191" t="str">
            <v>87,90</v>
          </cell>
        </row>
        <row r="10192">
          <cell r="A10192">
            <v>11367</v>
          </cell>
          <cell r="B10192" t="str">
            <v>Porta de madeira, folha leve (nbr 15930), e = *35* mm, nucleo colmeia, capa lisa em hdf, acabamento melaminico em padrao madeira</v>
          </cell>
          <cell r="C10192" t="str">
            <v xml:space="preserve">m²    </v>
          </cell>
          <cell r="D10192" t="str">
            <v>67,71</v>
          </cell>
        </row>
        <row r="10193">
          <cell r="A10193">
            <v>4989</v>
          </cell>
          <cell r="B10193" t="str">
            <v>Porta de madeira, folha media (nbr 15930) de 100 x 210 cm, e = 35 mm, nucleo sarrafeado, capa lisa em hdf, acabamento em laminado natural para verniz</v>
          </cell>
          <cell r="C10193" t="str">
            <v xml:space="preserve">un    </v>
          </cell>
          <cell r="D10193" t="str">
            <v>175,70</v>
          </cell>
        </row>
        <row r="10194">
          <cell r="A10194">
            <v>4982</v>
          </cell>
          <cell r="B10194" t="str">
            <v>Porta de madeira, folha media (nbr 15930) de 100 x 210 cm, e = 35 mm, nucleo sarrafeado, capa lisa em hdf, acabamento em primer para pintura</v>
          </cell>
          <cell r="C10194" t="str">
            <v xml:space="preserve">un    </v>
          </cell>
          <cell r="D10194" t="str">
            <v>152,53</v>
          </cell>
        </row>
        <row r="10195">
          <cell r="A10195">
            <v>20322</v>
          </cell>
          <cell r="B10195" t="str">
            <v>Porta de madeira, folha media (nbr 15930) de 60 x 210 cm, e = 35 mm, nucleo sarrafeado, capa frisada em hdf, acabamento melaminico em padrao madeira</v>
          </cell>
          <cell r="C10195" t="str">
            <v xml:space="preserve">un    </v>
          </cell>
          <cell r="D10195" t="str">
            <v>134,43</v>
          </cell>
        </row>
        <row r="10196">
          <cell r="A10196">
            <v>10553</v>
          </cell>
          <cell r="B10196" t="str">
            <v>Porta de madeira, folha media (nbr 15930) de 60 x 210 cm, e = 35 mm, nucleo sarrafeado, capa lisa em hdf, acabamento em primer para pintura</v>
          </cell>
          <cell r="C10196" t="str">
            <v xml:space="preserve">un    </v>
          </cell>
          <cell r="D10196" t="str">
            <v>143,33</v>
          </cell>
        </row>
        <row r="10197">
          <cell r="A10197">
            <v>5020</v>
          </cell>
          <cell r="B10197" t="str">
            <v>Porta de madeira, folha media (nbr 15930) de 60 x 210 cm, e = 35 mm, nucleo sarrafeado, capa lisa em hdf, acabamento laminado natural para verniz</v>
          </cell>
          <cell r="C10197" t="str">
            <v xml:space="preserve">un    </v>
          </cell>
          <cell r="D10197" t="str">
            <v>148,60</v>
          </cell>
        </row>
        <row r="10198">
          <cell r="A10198">
            <v>4962</v>
          </cell>
          <cell r="B10198" t="str">
            <v>Porta de madeira, folha media (nbr 15930) de 70 x 210 cm, e = 35 mm, nucleo sarrafeado, capa frisada em hdf, acabamento melaminico em padrao madeira</v>
          </cell>
          <cell r="C10198" t="str">
            <v xml:space="preserve">un    </v>
          </cell>
          <cell r="D10198" t="str">
            <v>144,77</v>
          </cell>
        </row>
        <row r="10199">
          <cell r="A10199">
            <v>4981</v>
          </cell>
          <cell r="B10199" t="str">
            <v>Porta de madeira, folha media (nbr 15930) de 70 x 210 cm, e = 35 mm, nucleo sarrafeado, capa lisa em hdf, acabamento em laminado natural para verniz</v>
          </cell>
          <cell r="C10199" t="str">
            <v xml:space="preserve">un    </v>
          </cell>
          <cell r="D10199" t="str">
            <v>102,38</v>
          </cell>
        </row>
        <row r="10200">
          <cell r="A10200">
            <v>10554</v>
          </cell>
          <cell r="B10200" t="str">
            <v>Porta de madeira, folha media (nbr 15930) de 70 x 210 cm, e = 35 mm, nucleo sarrafeado, capa lisa em hdf, acabamento em primer para pintura</v>
          </cell>
          <cell r="C10200" t="str">
            <v xml:space="preserve">un    </v>
          </cell>
          <cell r="D10200" t="str">
            <v>160,18</v>
          </cell>
        </row>
        <row r="10201">
          <cell r="A10201">
            <v>4964</v>
          </cell>
          <cell r="B10201" t="str">
            <v>Porta de madeira, folha media (nbr 15930) de 80 x 210 cm, e = 35 mm, nucleo sarrafeado, capa frisada em hdf, acabamento melaminico em padrao madeira</v>
          </cell>
          <cell r="C10201" t="str">
            <v xml:space="preserve">un    </v>
          </cell>
          <cell r="D10201" t="str">
            <v>175,80</v>
          </cell>
        </row>
        <row r="10202">
          <cell r="A10202">
            <v>4992</v>
          </cell>
          <cell r="B10202" t="str">
            <v>Porta de madeira, folha media (nbr 15930) de 80 x 210 cm, e = 35 mm, nucleo sarrafeado, capa lisa em hdf, acabamento em laminado natural para verniz</v>
          </cell>
          <cell r="C10202" t="str">
            <v xml:space="preserve">un    </v>
          </cell>
          <cell r="D10202" t="str">
            <v>174,35</v>
          </cell>
        </row>
        <row r="10203">
          <cell r="A10203">
            <v>10555</v>
          </cell>
          <cell r="B10203" t="str">
            <v>Porta de madeira, folha media (nbr 15930) de 80 x 210 cm, e = 35 mm, nucleo sarrafeado, capa lisa em hdf, acabamento em primer para pintura</v>
          </cell>
          <cell r="C10203" t="str">
            <v xml:space="preserve">un    </v>
          </cell>
          <cell r="D10203" t="str">
            <v>154,60</v>
          </cell>
        </row>
        <row r="10204">
          <cell r="A10204">
            <v>4987</v>
          </cell>
          <cell r="B10204" t="str">
            <v>Porta de madeira, folha media (nbr 15930) de 90 x 210 cm, e = 35 mm, nucleo sarrafeado, capa lisa em hdf, acabamento em laminado natural para verniz</v>
          </cell>
          <cell r="C10204" t="str">
            <v xml:space="preserve">un    </v>
          </cell>
          <cell r="D10204" t="str">
            <v>160,18</v>
          </cell>
        </row>
        <row r="10205">
          <cell r="A10205">
            <v>10556</v>
          </cell>
          <cell r="B10205" t="str">
            <v>Porta de madeira, folha media (nbr 15930) de 90 x 210 cm, e = 35 mm, nucleo sarrafeado, capa lisa em hdf, acabamento em primer para pintura</v>
          </cell>
          <cell r="C10205" t="str">
            <v xml:space="preserve">un    </v>
          </cell>
          <cell r="D10205" t="str">
            <v>164,24</v>
          </cell>
        </row>
        <row r="10206">
          <cell r="A10206">
            <v>4958</v>
          </cell>
          <cell r="B10206" t="str">
            <v>Porta de madeira, folha media (nbr 15930), e = 35 mm, nucleo sarrafeado, capa frisada em hdf, acabamento melaminico em padrao madeira</v>
          </cell>
          <cell r="C10206" t="str">
            <v xml:space="preserve">m²    </v>
          </cell>
          <cell r="D10206" t="str">
            <v>93,87</v>
          </cell>
        </row>
        <row r="10207">
          <cell r="A10207">
            <v>39502</v>
          </cell>
          <cell r="B10207" t="str">
            <v>Porta de madeira, folha pesada (nbr 15930) de 80 x 210 cm, e = 35 mm, nucleo solido, capa lisa em hdf, acabamento em laminado natural para verniz</v>
          </cell>
          <cell r="C10207" t="str">
            <v xml:space="preserve">un    </v>
          </cell>
          <cell r="D10207" t="str">
            <v>227,51</v>
          </cell>
        </row>
        <row r="10208">
          <cell r="A10208">
            <v>39504</v>
          </cell>
          <cell r="B10208" t="str">
            <v>Porta de madeira, folha pesada (nbr 15930) de 80 x 210 cm, e = 35 mm, nucleo solido, capa lisa em hdf, acabamento em primer para pintura</v>
          </cell>
          <cell r="C10208" t="str">
            <v xml:space="preserve">un    </v>
          </cell>
          <cell r="D10208" t="str">
            <v>161,32</v>
          </cell>
        </row>
        <row r="10209">
          <cell r="A10209">
            <v>39503</v>
          </cell>
          <cell r="B10209" t="str">
            <v>Porta de madeira, folha pesada (nbr 15930) de 90 x 210 cm, e = 35 mm, nucleo solido, capa lisa em hdf, acabamento em laminado natural para verniz</v>
          </cell>
          <cell r="C10209" t="str">
            <v xml:space="preserve">un    </v>
          </cell>
          <cell r="D10209" t="str">
            <v>247,15</v>
          </cell>
        </row>
        <row r="10210">
          <cell r="A10210">
            <v>39505</v>
          </cell>
          <cell r="B10210" t="str">
            <v>Porta de madeira, folha pesada (nbr 15930) de 90 x 210 cm, e = 35 mm, nucleo solido, capa lisa em hdf, acabamento em primer para pintura</v>
          </cell>
          <cell r="C10210" t="str">
            <v xml:space="preserve">un    </v>
          </cell>
          <cell r="D10210" t="str">
            <v>175,80</v>
          </cell>
        </row>
        <row r="10211">
          <cell r="A10211">
            <v>25969</v>
          </cell>
          <cell r="B10211" t="str">
            <v>Porta dente para fresadora</v>
          </cell>
          <cell r="C10211" t="str">
            <v xml:space="preserve">un    </v>
          </cell>
          <cell r="D10211" t="str">
            <v>308,40</v>
          </cell>
        </row>
        <row r="10212">
          <cell r="A10212">
            <v>4944</v>
          </cell>
          <cell r="B10212" t="str">
            <v>Porta grade de enrolar manual completa, perfil tubular tijolinho 3/4 ", em aco galvanizado natural (sem instalacao)</v>
          </cell>
          <cell r="C10212" t="str">
            <v xml:space="preserve">m²    </v>
          </cell>
          <cell r="D10212" t="str">
            <v>296,72</v>
          </cell>
        </row>
        <row r="10213">
          <cell r="A10213">
            <v>21102</v>
          </cell>
          <cell r="B10213" t="str">
            <v>Porta toalha banho em metal cromado, tipo barra</v>
          </cell>
          <cell r="C10213" t="str">
            <v xml:space="preserve">un    </v>
          </cell>
          <cell r="D10213" t="str">
            <v>53,51</v>
          </cell>
        </row>
        <row r="10214">
          <cell r="A10214">
            <v>21101</v>
          </cell>
          <cell r="B10214" t="str">
            <v>Porta toalha rosto em metal cromado, tipo argola</v>
          </cell>
          <cell r="C10214" t="str">
            <v xml:space="preserve">un    </v>
          </cell>
          <cell r="D10214" t="str">
            <v>34,36</v>
          </cell>
        </row>
        <row r="10215">
          <cell r="A10215">
            <v>34713</v>
          </cell>
          <cell r="B10215" t="str">
            <v>Porta vidro temperado incolor, 2 folhas de correr, e = 10 mm (sem ferragens e sem colocacao)</v>
          </cell>
          <cell r="C10215" t="str">
            <v xml:space="preserve">m²    </v>
          </cell>
          <cell r="D10215" t="str">
            <v>303,35</v>
          </cell>
        </row>
        <row r="10216">
          <cell r="A10216">
            <v>4947</v>
          </cell>
          <cell r="B10216" t="str">
            <v>Portao basculante manual em aco galvanizado natural, tipo lambril com requadro/batente, chapa numero 26, inclui fechadura (sem instalacao)</v>
          </cell>
          <cell r="C10216" t="str">
            <v xml:space="preserve">m²    </v>
          </cell>
          <cell r="D10216" t="str">
            <v>549,73</v>
          </cell>
        </row>
        <row r="10217">
          <cell r="A10217">
            <v>37563</v>
          </cell>
          <cell r="B10217" t="str">
            <v>Portao basculante, manual, em chapa tipo lambril quadrado, com requadro, acabamento natural</v>
          </cell>
          <cell r="C10217" t="str">
            <v xml:space="preserve">m²    </v>
          </cell>
          <cell r="D10217" t="str">
            <v>422,10</v>
          </cell>
        </row>
        <row r="10218">
          <cell r="A10218">
            <v>4948</v>
          </cell>
          <cell r="B10218" t="str">
            <v>Portao de abrir em gradil de metalon redondo de 3/4"  vertical, com requadro, acabamento natural - completo</v>
          </cell>
          <cell r="C10218" t="str">
            <v xml:space="preserve">m²    </v>
          </cell>
          <cell r="D10218" t="str">
            <v>383,08</v>
          </cell>
        </row>
        <row r="10219">
          <cell r="A10219">
            <v>37561</v>
          </cell>
          <cell r="B10219" t="str">
            <v>Portao de correr em chapa tipo painel lambril quadrado, com porta social completa incluida, com requadro, acabamento natural, com trilhos e roldanas</v>
          </cell>
          <cell r="C10219" t="str">
            <v xml:space="preserve">m²    </v>
          </cell>
          <cell r="D10219" t="str">
            <v>787,96</v>
          </cell>
        </row>
        <row r="10220">
          <cell r="A10220">
            <v>37562</v>
          </cell>
          <cell r="B10220" t="str">
            <v>Portao de correr em gradil fixo de barra de ferro chata de 3 x 1/4" na vertical, sem requadro, acabamento natural, com trilhos e roldanas</v>
          </cell>
          <cell r="C10220" t="str">
            <v xml:space="preserve">m²    </v>
          </cell>
          <cell r="D10220" t="str">
            <v>505,40</v>
          </cell>
        </row>
        <row r="10221">
          <cell r="A10221">
            <v>37585</v>
          </cell>
          <cell r="B10221" t="str">
            <v>Portinhola de abrir em aluminio de 60 x 80 cm, veneziana ventilada 1 folha, acabamento anodizado natural</v>
          </cell>
          <cell r="C10221" t="str">
            <v xml:space="preserve">un    </v>
          </cell>
          <cell r="D10221" t="str">
            <v>164,10</v>
          </cell>
        </row>
        <row r="10222">
          <cell r="A10222">
            <v>14164</v>
          </cell>
          <cell r="B10222" t="str">
            <v>Poste conico continuo em aco galvanizado, curvo, braco duplo, engastado,  h = 9 m, diametro inferior = *135* mm</v>
          </cell>
          <cell r="C10222" t="str">
            <v xml:space="preserve">un    </v>
          </cell>
          <cell r="D10222" t="str">
            <v>1.042,77</v>
          </cell>
        </row>
        <row r="10223">
          <cell r="A10223">
            <v>14163</v>
          </cell>
          <cell r="B10223" t="str">
            <v>Poste conico continuo em aco galvanizado, curvo, braco duplo, flangeado,  h = 9 m, diametro inferior = *135* mm</v>
          </cell>
          <cell r="C10223" t="str">
            <v xml:space="preserve">un    </v>
          </cell>
          <cell r="D10223" t="str">
            <v>1.185,17</v>
          </cell>
        </row>
        <row r="10224">
          <cell r="A10224">
            <v>5051</v>
          </cell>
          <cell r="B10224" t="str">
            <v>Poste conico continuo em aco galvanizado, curvo, braco simples, engastado,  h = 9 m, diametro inferior = *135* mm</v>
          </cell>
          <cell r="C10224" t="str">
            <v xml:space="preserve">un    </v>
          </cell>
          <cell r="D10224" t="str">
            <v>1.007,97</v>
          </cell>
        </row>
        <row r="10225">
          <cell r="A10225">
            <v>14162</v>
          </cell>
          <cell r="B10225" t="str">
            <v>Poste conico continuo em aco galvanizado, curvo, braco simples, flangeado,  h = 9 m, diametro inferior = *135* mm</v>
          </cell>
          <cell r="C10225" t="str">
            <v xml:space="preserve">un    </v>
          </cell>
          <cell r="D10225" t="str">
            <v>1.006,51</v>
          </cell>
        </row>
        <row r="10226">
          <cell r="A10226">
            <v>5052</v>
          </cell>
          <cell r="B10226" t="str">
            <v>Poste conico continuo em aco galvanizado, curvo, braco simples, flangeado, h = 7 m, diametro inferior = *125* mm</v>
          </cell>
          <cell r="C10226" t="str">
            <v xml:space="preserve">un    </v>
          </cell>
          <cell r="D10226" t="str">
            <v>751,00</v>
          </cell>
        </row>
        <row r="10227">
          <cell r="A10227">
            <v>14166</v>
          </cell>
          <cell r="B10227" t="str">
            <v>Poste conico continuo em aco galvanizado, reto, engastado,  h = 7 m, diametro inferior = *125* mm</v>
          </cell>
          <cell r="C10227" t="str">
            <v xml:space="preserve">un    </v>
          </cell>
          <cell r="D10227" t="str">
            <v>760,53</v>
          </cell>
        </row>
        <row r="10228">
          <cell r="A10228">
            <v>14165</v>
          </cell>
          <cell r="B10228" t="str">
            <v>Poste conico continuo em aco galvanizado, reto, engastado,  h = 9 m, diametro inferior = *145* mm</v>
          </cell>
          <cell r="C10228" t="str">
            <v xml:space="preserve">un    </v>
          </cell>
          <cell r="D10228" t="str">
            <v>1.053,61</v>
          </cell>
        </row>
        <row r="10229">
          <cell r="A10229">
            <v>5050</v>
          </cell>
          <cell r="B10229" t="str">
            <v>Poste conico continuo em aco galvanizado, reto, flangeado,  h = 3 m, diametro inferior = *95* mm</v>
          </cell>
          <cell r="C10229" t="str">
            <v xml:space="preserve">un    </v>
          </cell>
          <cell r="D10229" t="str">
            <v>259,32</v>
          </cell>
        </row>
        <row r="10230">
          <cell r="A10230">
            <v>12378</v>
          </cell>
          <cell r="B10230" t="str">
            <v>Poste conico continuo em aco galvanizado, reto, flangeado, h = 6 m, diametro inferior = *90* cm</v>
          </cell>
          <cell r="C10230" t="str">
            <v xml:space="preserve">un    </v>
          </cell>
          <cell r="D10230" t="str">
            <v>616,39</v>
          </cell>
        </row>
        <row r="10231">
          <cell r="A10231">
            <v>12366</v>
          </cell>
          <cell r="B10231" t="str">
            <v>Poste de concreto circular, 150 kg, h = 10 m (nbr 8451)</v>
          </cell>
          <cell r="C10231" t="str">
            <v xml:space="preserve">un    </v>
          </cell>
          <cell r="D10231" t="str">
            <v>540,11</v>
          </cell>
        </row>
        <row r="10232">
          <cell r="A10232">
            <v>5045</v>
          </cell>
          <cell r="B10232" t="str">
            <v>Poste de concreto circular, 200 kg, h = 11 m (nbr 8451)</v>
          </cell>
          <cell r="C10232" t="str">
            <v xml:space="preserve">un    </v>
          </cell>
          <cell r="D10232" t="str">
            <v>752,13</v>
          </cell>
        </row>
        <row r="10233">
          <cell r="A10233">
            <v>5044</v>
          </cell>
          <cell r="B10233" t="str">
            <v>Poste de concreto circular, 200 kg, h = 9 m (nbr 8451)</v>
          </cell>
          <cell r="C10233" t="str">
            <v xml:space="preserve">un    </v>
          </cell>
          <cell r="D10233" t="str">
            <v>530,64</v>
          </cell>
        </row>
        <row r="10234">
          <cell r="A10234">
            <v>5055</v>
          </cell>
          <cell r="B10234" t="str">
            <v>Poste de concreto circular, 300 kg, h = 11 m (nbr 8451)</v>
          </cell>
          <cell r="C10234" t="str">
            <v xml:space="preserve">un    </v>
          </cell>
          <cell r="D10234" t="str">
            <v>754,43</v>
          </cell>
        </row>
        <row r="10235">
          <cell r="A10235">
            <v>5053</v>
          </cell>
          <cell r="B10235" t="str">
            <v>Poste de concreto circular, 300 kg, h = 9 m (nbr 8451)</v>
          </cell>
          <cell r="C10235" t="str">
            <v xml:space="preserve">un    </v>
          </cell>
          <cell r="D10235" t="str">
            <v>587,19</v>
          </cell>
        </row>
        <row r="10236">
          <cell r="A10236">
            <v>5035</v>
          </cell>
          <cell r="B10236" t="str">
            <v>Poste de concreto circular, 400 kg, h = 11 m (nbr 8451)</v>
          </cell>
          <cell r="C10236" t="str">
            <v xml:space="preserve">un    </v>
          </cell>
          <cell r="D10236" t="str">
            <v>960,05</v>
          </cell>
        </row>
        <row r="10237">
          <cell r="A10237">
            <v>5036</v>
          </cell>
          <cell r="B10237" t="str">
            <v>Poste de concreto circular, 400 kg, h = 14 m (nbr 8451)</v>
          </cell>
          <cell r="C10237" t="str">
            <v xml:space="preserve">un    </v>
          </cell>
          <cell r="D10237" t="str">
            <v>1.602,64</v>
          </cell>
        </row>
        <row r="10238">
          <cell r="A10238">
            <v>5059</v>
          </cell>
          <cell r="B10238" t="str">
            <v>Poste de concreto circular, 400 kg, h = 9 m (nbr 8451)</v>
          </cell>
          <cell r="C10238" t="str">
            <v xml:space="preserve">un    </v>
          </cell>
          <cell r="D10238" t="str">
            <v>750,85</v>
          </cell>
        </row>
        <row r="10239">
          <cell r="A10239">
            <v>5034</v>
          </cell>
          <cell r="B10239" t="str">
            <v>Poste de concreto circular, 600 kg, h = 10 m (nbr 8451)</v>
          </cell>
          <cell r="C10239" t="str">
            <v xml:space="preserve">un    </v>
          </cell>
          <cell r="D10239" t="str">
            <v>1.036,10</v>
          </cell>
        </row>
        <row r="10240">
          <cell r="A10240">
            <v>5056</v>
          </cell>
          <cell r="B10240" t="str">
            <v>Poste de concreto duplo t ,tipo b, 500 kg, h = 9 m (nbr 8451)</v>
          </cell>
          <cell r="C10240" t="str">
            <v xml:space="preserve">un    </v>
          </cell>
          <cell r="D10240" t="str">
            <v>805,07</v>
          </cell>
        </row>
        <row r="10241">
          <cell r="A10241">
            <v>5057</v>
          </cell>
          <cell r="B10241" t="str">
            <v>Poste de concreto duplo t, tipo b, 300 kg, h = 10 m (nbr 8451)</v>
          </cell>
          <cell r="C10241" t="str">
            <v xml:space="preserve">un    </v>
          </cell>
          <cell r="D10241" t="str">
            <v>645,66</v>
          </cell>
        </row>
        <row r="10242">
          <cell r="A10242">
            <v>5033</v>
          </cell>
          <cell r="B10242" t="str">
            <v>Poste de concreto duplo t, tipo b, 300 kg, h = 9 m (nbr 8451)</v>
          </cell>
          <cell r="C10242" t="str">
            <v xml:space="preserve">un    </v>
          </cell>
          <cell r="D10242" t="str">
            <v>536,00</v>
          </cell>
        </row>
        <row r="10243">
          <cell r="A10243">
            <v>5038</v>
          </cell>
          <cell r="B10243" t="str">
            <v>Poste de concreto duplo t, tipo d, 200 kg, h = 9 m (nbr 8451)</v>
          </cell>
          <cell r="C10243" t="str">
            <v xml:space="preserve">un    </v>
          </cell>
          <cell r="D10243" t="str">
            <v>436,84</v>
          </cell>
        </row>
        <row r="10244">
          <cell r="A10244">
            <v>12372</v>
          </cell>
          <cell r="B10244" t="str">
            <v>Poste de concreto duplo t, 200 kg, h = 11 m (nbr 8451)</v>
          </cell>
          <cell r="C10244" t="str">
            <v xml:space="preserve">un    </v>
          </cell>
          <cell r="D10244" t="str">
            <v>575,66</v>
          </cell>
        </row>
        <row r="10245">
          <cell r="A10245">
            <v>13339</v>
          </cell>
          <cell r="B10245" t="str">
            <v>Poste de concreto duplo t, 300 kg, h = 12 m (nbr 8451)</v>
          </cell>
          <cell r="C10245" t="str">
            <v xml:space="preserve">un    </v>
          </cell>
          <cell r="D10245" t="str">
            <v>855,78</v>
          </cell>
        </row>
        <row r="10246">
          <cell r="A10246">
            <v>12373</v>
          </cell>
          <cell r="B10246" t="str">
            <v>Poste de concreto duplo t, 400 kg,h = 12 m (nbr 8451)</v>
          </cell>
          <cell r="C10246" t="str">
            <v xml:space="preserve">un    </v>
          </cell>
          <cell r="D10246" t="str">
            <v>896,19</v>
          </cell>
        </row>
        <row r="10247">
          <cell r="A10247">
            <v>12388</v>
          </cell>
          <cell r="B10247" t="str">
            <v>Poste decorativo para jardim em aco tubular, sem luminaria, h = *2,5* m</v>
          </cell>
          <cell r="C10247" t="str">
            <v xml:space="preserve">un    </v>
          </cell>
          <cell r="D10247" t="str">
            <v>153,49</v>
          </cell>
        </row>
        <row r="10248">
          <cell r="A10248">
            <v>34695</v>
          </cell>
          <cell r="B10248" t="str">
            <v>Poste padrao subterraneo 100 a, h = 2,5 m</v>
          </cell>
          <cell r="C10248" t="str">
            <v xml:space="preserve">un    </v>
          </cell>
          <cell r="D10248" t="str">
            <v>616,40</v>
          </cell>
        </row>
        <row r="10249">
          <cell r="A10249">
            <v>34692</v>
          </cell>
          <cell r="B10249" t="str">
            <v>Poste padrao subterraneo 200 a, h = 2,5 m</v>
          </cell>
          <cell r="C10249" t="str">
            <v xml:space="preserve">un    </v>
          </cell>
          <cell r="D10249" t="str">
            <v>1.479,36</v>
          </cell>
        </row>
        <row r="10250">
          <cell r="A10250">
            <v>26028</v>
          </cell>
          <cell r="B10250" t="str">
            <v>Pozolana de classe c</v>
          </cell>
          <cell r="C10250" t="str">
            <v xml:space="preserve">t     </v>
          </cell>
          <cell r="D10250" t="str">
            <v>261,15</v>
          </cell>
        </row>
        <row r="10251">
          <cell r="A10251">
            <v>11844</v>
          </cell>
          <cell r="B10251" t="str">
            <v>Prancha de madeira aparelhada *4 x 30* cm, macaranduba, angelim ou equivalente da regiao</v>
          </cell>
          <cell r="C10251" t="str">
            <v xml:space="preserve">m     </v>
          </cell>
          <cell r="D10251" t="str">
            <v>52,34</v>
          </cell>
        </row>
        <row r="10252">
          <cell r="A10252">
            <v>4465</v>
          </cell>
          <cell r="B10252" t="str">
            <v>Prancha de madeira nao aparelhada *6 x 25* cm, macaranduba, angelim ou equivalente da regiao</v>
          </cell>
          <cell r="C10252" t="str">
            <v xml:space="preserve">m     </v>
          </cell>
          <cell r="D10252" t="str">
            <v>50,16</v>
          </cell>
        </row>
        <row r="10253">
          <cell r="A10253">
            <v>35273</v>
          </cell>
          <cell r="B10253" t="str">
            <v>Prancha de madeira nao aparelhada *6 x 30* cm, macaranduba, angelim ou equivalente da regiao</v>
          </cell>
          <cell r="C10253" t="str">
            <v xml:space="preserve">m     </v>
          </cell>
          <cell r="D10253" t="str">
            <v>55,43</v>
          </cell>
        </row>
        <row r="10254">
          <cell r="A10254">
            <v>4470</v>
          </cell>
          <cell r="B10254" t="str">
            <v>Prancha de madeira nao aparelhada *6 x 40* cm, macaranduba, angelim ou equivalente da regiao</v>
          </cell>
          <cell r="C10254" t="str">
            <v xml:space="preserve">m     </v>
          </cell>
          <cell r="D10254" t="str">
            <v>82,82</v>
          </cell>
        </row>
        <row r="10255">
          <cell r="A10255">
            <v>20204</v>
          </cell>
          <cell r="B10255" t="str">
            <v>Pranchao de madeira aparelhada *7,5 x 23* cm (3 x 9 ") macaranduba, angelim ou equivalente da regiao</v>
          </cell>
          <cell r="C10255" t="str">
            <v xml:space="preserve">m     </v>
          </cell>
          <cell r="D10255" t="str">
            <v>73,91</v>
          </cell>
        </row>
        <row r="10256">
          <cell r="A10256">
            <v>20208</v>
          </cell>
          <cell r="B10256" t="str">
            <v>Pranchao de madeira aparelhada *8 x 30* cm, macaranduba, angelim ou equivalente da regiao</v>
          </cell>
          <cell r="C10256" t="str">
            <v xml:space="preserve">m     </v>
          </cell>
          <cell r="D10256" t="str">
            <v>86,78</v>
          </cell>
        </row>
        <row r="10257">
          <cell r="A10257">
            <v>4437</v>
          </cell>
          <cell r="B10257" t="str">
            <v>Pranchao de madeira nao aparelhada *7,5 x 23* cm (3 x 9 ") macaranduba, angelim ou equivalente da regiao</v>
          </cell>
          <cell r="C10257" t="str">
            <v xml:space="preserve">m     </v>
          </cell>
          <cell r="D10257" t="str">
            <v>59,97</v>
          </cell>
        </row>
        <row r="10258">
          <cell r="A10258">
            <v>14580</v>
          </cell>
          <cell r="B10258" t="str">
            <v>Pranchao de madeira nao aparelhada *8 x 30* cm, macaranduba, angelim ou equivalente da regiao</v>
          </cell>
          <cell r="C10258" t="str">
            <v xml:space="preserve">m     </v>
          </cell>
          <cell r="D10258" t="str">
            <v>65,32</v>
          </cell>
        </row>
        <row r="10259">
          <cell r="A10259">
            <v>40304</v>
          </cell>
          <cell r="B10259" t="str">
            <v>Prego de aco polido com cabeca dupla 17 x 27 (2 1/2 x 11)</v>
          </cell>
          <cell r="C10259" t="str">
            <v xml:space="preserve">kg    </v>
          </cell>
          <cell r="D10259" t="str">
            <v>14,20</v>
          </cell>
        </row>
        <row r="10260">
          <cell r="A10260">
            <v>5065</v>
          </cell>
          <cell r="B10260" t="str">
            <v>Prego de aco polido com cabeca 10 x 10 (7/8 x 17)</v>
          </cell>
          <cell r="C10260" t="str">
            <v xml:space="preserve">kg    </v>
          </cell>
          <cell r="D10260" t="str">
            <v>21,88</v>
          </cell>
        </row>
        <row r="10261">
          <cell r="A10261">
            <v>5072</v>
          </cell>
          <cell r="B10261" t="str">
            <v>Prego de aco polido com cabeca 10 x 11 (1 x 17)</v>
          </cell>
          <cell r="C10261" t="str">
            <v xml:space="preserve">kg    </v>
          </cell>
          <cell r="D10261" t="str">
            <v>20,24</v>
          </cell>
        </row>
        <row r="10262">
          <cell r="A10262">
            <v>5066</v>
          </cell>
          <cell r="B10262" t="str">
            <v>Prego de aco polido com cabeca 12 x 12</v>
          </cell>
          <cell r="C10262" t="str">
            <v xml:space="preserve">kg    </v>
          </cell>
          <cell r="D10262" t="str">
            <v>15,16</v>
          </cell>
        </row>
        <row r="10263">
          <cell r="A10263">
            <v>5063</v>
          </cell>
          <cell r="B10263" t="str">
            <v>Prego de aco polido com cabeca 14 x 18 (1 1/2 x 14)</v>
          </cell>
          <cell r="C10263" t="str">
            <v xml:space="preserve">kg    </v>
          </cell>
          <cell r="D10263" t="str">
            <v>13,73</v>
          </cell>
        </row>
        <row r="10264">
          <cell r="A10264">
            <v>20247</v>
          </cell>
          <cell r="B10264" t="str">
            <v>Prego de aco polido com cabeca 15 x 15 (1 1/4 x 13)</v>
          </cell>
          <cell r="C10264" t="str">
            <v xml:space="preserve">kg    </v>
          </cell>
          <cell r="D10264" t="str">
            <v>12,74</v>
          </cell>
        </row>
        <row r="10265">
          <cell r="A10265">
            <v>5074</v>
          </cell>
          <cell r="B10265" t="str">
            <v>Prego de aco polido com cabeca 15 x 18 (1 1/2 x 13)</v>
          </cell>
          <cell r="C10265" t="str">
            <v xml:space="preserve">kg    </v>
          </cell>
          <cell r="D10265" t="str">
            <v>12,89</v>
          </cell>
        </row>
        <row r="10266">
          <cell r="A10266">
            <v>5067</v>
          </cell>
          <cell r="B10266" t="str">
            <v>Prego de aco polido com cabeca 16 x 24 (2 1/4 x 12)</v>
          </cell>
          <cell r="C10266" t="str">
            <v xml:space="preserve">kg    </v>
          </cell>
          <cell r="D10266" t="str">
            <v>12,26</v>
          </cell>
        </row>
        <row r="10267">
          <cell r="A10267">
            <v>5078</v>
          </cell>
          <cell r="B10267" t="str">
            <v>Prego de aco polido com cabeca 16 x 27 (2 1/2 x 12)</v>
          </cell>
          <cell r="C10267" t="str">
            <v xml:space="preserve">kg    </v>
          </cell>
          <cell r="D10267" t="str">
            <v>12,12</v>
          </cell>
        </row>
        <row r="10268">
          <cell r="A10268">
            <v>5068</v>
          </cell>
          <cell r="B10268" t="str">
            <v>Prego de aco polido com cabeca 17 x 21 (2 x 11)</v>
          </cell>
          <cell r="C10268" t="str">
            <v xml:space="preserve">kg    </v>
          </cell>
          <cell r="D10268" t="str">
            <v>11,50</v>
          </cell>
        </row>
        <row r="10269">
          <cell r="A10269">
            <v>5073</v>
          </cell>
          <cell r="B10269" t="str">
            <v>Prego de aco polido com cabeca 17 x 24 (2 1/4 x 11)</v>
          </cell>
          <cell r="C10269" t="str">
            <v xml:space="preserve">kg    </v>
          </cell>
          <cell r="D10269" t="str">
            <v>11,72</v>
          </cell>
        </row>
        <row r="10270">
          <cell r="A10270">
            <v>5069</v>
          </cell>
          <cell r="B10270" t="str">
            <v>Prego de aco polido com cabeca 17 x 27 (2 1/2 x 11)</v>
          </cell>
          <cell r="C10270" t="str">
            <v xml:space="preserve">kg    </v>
          </cell>
          <cell r="D10270" t="str">
            <v>11,72</v>
          </cell>
        </row>
        <row r="10271">
          <cell r="A10271">
            <v>5070</v>
          </cell>
          <cell r="B10271" t="str">
            <v>Prego de aco polido com cabeca 17 x 30 (2 3/4 x 11)</v>
          </cell>
          <cell r="C10271" t="str">
            <v xml:space="preserve">kg    </v>
          </cell>
          <cell r="D10271" t="str">
            <v>11,85</v>
          </cell>
        </row>
        <row r="10272">
          <cell r="A10272">
            <v>5071</v>
          </cell>
          <cell r="B10272" t="str">
            <v>Prego de aco polido com cabeca 18 x 24 (2 1/4 x 10)</v>
          </cell>
          <cell r="C10272" t="str">
            <v xml:space="preserve">kg    </v>
          </cell>
          <cell r="D10272" t="str">
            <v>11,50</v>
          </cell>
        </row>
        <row r="10273">
          <cell r="A10273">
            <v>5061</v>
          </cell>
          <cell r="B10273" t="str">
            <v>Prego de aco polido com cabeca 18 x 27 (2 1/2 x 10)</v>
          </cell>
          <cell r="C10273" t="str">
            <v xml:space="preserve">kg    </v>
          </cell>
          <cell r="D10273" t="str">
            <v>11,31</v>
          </cell>
        </row>
        <row r="10274">
          <cell r="A10274">
            <v>5075</v>
          </cell>
          <cell r="B10274" t="str">
            <v>Prego de aco polido com cabeca 18 x 30 (2 3/4 x 10)</v>
          </cell>
          <cell r="C10274" t="str">
            <v xml:space="preserve">kg    </v>
          </cell>
          <cell r="D10274" t="str">
            <v>11,50</v>
          </cell>
        </row>
        <row r="10275">
          <cell r="A10275">
            <v>39027</v>
          </cell>
          <cell r="B10275" t="str">
            <v>Prego de aco polido com cabeca 19  x 36 (3 1/4  x  9)</v>
          </cell>
          <cell r="C10275" t="str">
            <v xml:space="preserve">kg    </v>
          </cell>
          <cell r="D10275" t="str">
            <v>11,49</v>
          </cell>
        </row>
        <row r="10276">
          <cell r="A10276">
            <v>5062</v>
          </cell>
          <cell r="B10276" t="str">
            <v>Prego de aco polido com cabeca 19 x 33 (3 x 9)</v>
          </cell>
          <cell r="C10276" t="str">
            <v xml:space="preserve">kg    </v>
          </cell>
          <cell r="D10276" t="str">
            <v>11,65</v>
          </cell>
        </row>
        <row r="10277">
          <cell r="A10277">
            <v>40568</v>
          </cell>
          <cell r="B10277" t="str">
            <v>Prego de aco polido com cabeca 22 x 48 (4 1/4 x 5)</v>
          </cell>
          <cell r="C10277" t="str">
            <v xml:space="preserve">kg    </v>
          </cell>
          <cell r="D10277" t="str">
            <v>11,59</v>
          </cell>
        </row>
        <row r="10278">
          <cell r="A10278">
            <v>39026</v>
          </cell>
          <cell r="B10278" t="str">
            <v>Prego de aco polido sem cabeca 15 x 15 (1 1/4 x 13)</v>
          </cell>
          <cell r="C10278" t="str">
            <v xml:space="preserve">kg    </v>
          </cell>
          <cell r="D10278" t="str">
            <v>12,93</v>
          </cell>
        </row>
        <row r="10279">
          <cell r="A10279">
            <v>11572</v>
          </cell>
          <cell r="B10279" t="str">
            <v>Prendedor / trava de porta, montagem piso / porta, em latao / zamac, cromado</v>
          </cell>
          <cell r="C10279" t="str">
            <v xml:space="preserve">un    </v>
          </cell>
          <cell r="D10279" t="str">
            <v>14,24</v>
          </cell>
        </row>
        <row r="10280">
          <cell r="A10280">
            <v>42431</v>
          </cell>
          <cell r="B10280" t="str">
            <v>Pressao de pernas triplo, em tubo de aco carbono, pintura no processo eletrostatico - equipamento de ginastica para academia ao ar livre / academia da terceira idade - ati</v>
          </cell>
          <cell r="C10280" t="str">
            <v xml:space="preserve">un    </v>
          </cell>
          <cell r="D10280" t="str">
            <v>3.441,11</v>
          </cell>
        </row>
        <row r="10281">
          <cell r="A10281">
            <v>11149</v>
          </cell>
          <cell r="B10281" t="str">
            <v>Primer epoxi</v>
          </cell>
          <cell r="C10281" t="str">
            <v xml:space="preserve">gl    </v>
          </cell>
          <cell r="D10281" t="str">
            <v>160,56</v>
          </cell>
        </row>
        <row r="10282">
          <cell r="A10282">
            <v>511</v>
          </cell>
          <cell r="B10282" t="str">
            <v>Primer para manta asfaltica a base de asfalto modificado diluido em solvente, aplicacao a frio</v>
          </cell>
          <cell r="C10282" t="str">
            <v xml:space="preserve">l     </v>
          </cell>
          <cell r="D10282" t="str">
            <v>11,56</v>
          </cell>
        </row>
        <row r="10283">
          <cell r="A10283">
            <v>11174</v>
          </cell>
          <cell r="B10283" t="str">
            <v>Primer universal, fundo anticorrosivo tipo zarcao</v>
          </cell>
          <cell r="C10283" t="str">
            <v xml:space="preserve">18l   </v>
          </cell>
          <cell r="D10283" t="str">
            <v>455,89</v>
          </cell>
        </row>
        <row r="10284">
          <cell r="A10284">
            <v>37540</v>
          </cell>
          <cell r="B10284" t="str">
            <v>Projetor de argamassa, capacidade de projecao 1,5 m3/h, alcance da projecao 30 ate 60 m, motor eletrico trifasico</v>
          </cell>
          <cell r="C10284" t="str">
            <v xml:space="preserve">un    </v>
          </cell>
          <cell r="D10284" t="str">
            <v>47.868,07</v>
          </cell>
        </row>
        <row r="10285">
          <cell r="A10285">
            <v>37548</v>
          </cell>
          <cell r="B10285" t="str">
            <v>Projetor de argamassa, capacidade de projecao 2,0 m3/h, alcance da projecao ate 50 m, motor eletrico trifasico</v>
          </cell>
          <cell r="C10285" t="str">
            <v xml:space="preserve">un    </v>
          </cell>
          <cell r="D10285" t="str">
            <v>63.448,89</v>
          </cell>
        </row>
        <row r="10286">
          <cell r="A10286">
            <v>39828</v>
          </cell>
          <cell r="B10286" t="str">
            <v>Projetor pneumatico de argamassa para chapisco e reboco com recipiente acoplado, tipo canequnha, com volume de 1,50 l, sem compressor</v>
          </cell>
          <cell r="C10286" t="str">
            <v xml:space="preserve">un    </v>
          </cell>
          <cell r="D10286" t="str">
            <v>380,63</v>
          </cell>
        </row>
        <row r="10287">
          <cell r="A10287">
            <v>12273</v>
          </cell>
          <cell r="B10287" t="str">
            <v>Projetor retangular fechado para lampada vapor de mercurio/sodio 250 w a 500 w, cabeceiras em aluminio fundido, corpo em aluminio anodizado, para lampada e40 fechamento em vidro temperado.</v>
          </cell>
          <cell r="C10287" t="str">
            <v xml:space="preserve">un    </v>
          </cell>
          <cell r="D10287" t="str">
            <v>49,52</v>
          </cell>
        </row>
        <row r="10288">
          <cell r="A10288">
            <v>38392</v>
          </cell>
          <cell r="B10288" t="str">
            <v>Prolongador/extensor para rolo de pintura 3 m</v>
          </cell>
          <cell r="C10288" t="str">
            <v xml:space="preserve">un    </v>
          </cell>
          <cell r="D10288" t="str">
            <v>38,56</v>
          </cell>
        </row>
        <row r="10289">
          <cell r="A10289">
            <v>11735</v>
          </cell>
          <cell r="B10289" t="str">
            <v>Prolongamento pvc para caixa sifonada  100 mm x 200 mm (nbr 5688)</v>
          </cell>
          <cell r="C10289" t="str">
            <v xml:space="preserve">un    </v>
          </cell>
          <cell r="D10289" t="str">
            <v>4,05</v>
          </cell>
        </row>
        <row r="10290">
          <cell r="A10290">
            <v>11733</v>
          </cell>
          <cell r="B10290" t="str">
            <v>Prolongamento pvc para caixa sifonada 100 mm x 100 mm (nbr 5688)</v>
          </cell>
          <cell r="C10290" t="str">
            <v xml:space="preserve">un    </v>
          </cell>
          <cell r="D10290" t="str">
            <v>1,98</v>
          </cell>
        </row>
        <row r="10291">
          <cell r="A10291">
            <v>11734</v>
          </cell>
          <cell r="B10291" t="str">
            <v>Prolongamento pvc para caixa sifonada, 100 mm x 150 mm (nbr 5688)</v>
          </cell>
          <cell r="C10291" t="str">
            <v xml:space="preserve">un    </v>
          </cell>
          <cell r="D10291" t="str">
            <v>3,06</v>
          </cell>
        </row>
        <row r="10292">
          <cell r="A10292">
            <v>11737</v>
          </cell>
          <cell r="B10292" t="str">
            <v>Prolongamento pvc para caixa sifonada, 150 mm x 150 mm (nbr 5688)</v>
          </cell>
          <cell r="C10292" t="str">
            <v xml:space="preserve">un    </v>
          </cell>
          <cell r="D10292" t="str">
            <v>5,41</v>
          </cell>
        </row>
        <row r="10293">
          <cell r="A10293">
            <v>11738</v>
          </cell>
          <cell r="B10293" t="str">
            <v>Prolongamento pvc para caixa sifonada, 150 mm x 200 mm (nbr 5688)</v>
          </cell>
          <cell r="C10293" t="str">
            <v xml:space="preserve">un    </v>
          </cell>
          <cell r="D10293" t="str">
            <v>8,80</v>
          </cell>
        </row>
        <row r="10294">
          <cell r="A10294">
            <v>36143</v>
          </cell>
          <cell r="B10294" t="str">
            <v>Protetor auditivo tipo concha com abafador de ruidos, atenuacao acima de 22 db</v>
          </cell>
          <cell r="C10294" t="str">
            <v xml:space="preserve">un    </v>
          </cell>
          <cell r="D10294" t="str">
            <v>19,47</v>
          </cell>
        </row>
        <row r="10295">
          <cell r="A10295">
            <v>36142</v>
          </cell>
          <cell r="B10295" t="str">
            <v>Protetor auditivo tipo plug de insercao com cordao, atenuacao superior a 15 db</v>
          </cell>
          <cell r="C10295" t="str">
            <v xml:space="preserve">un    </v>
          </cell>
          <cell r="D10295" t="str">
            <v>1,42</v>
          </cell>
        </row>
        <row r="10296">
          <cell r="A10296">
            <v>36146</v>
          </cell>
          <cell r="B10296" t="str">
            <v>Protetor solar fps 30, embalagem 2 litros</v>
          </cell>
          <cell r="C10296" t="str">
            <v xml:space="preserve">un    </v>
          </cell>
          <cell r="D10296" t="str">
            <v>161,50</v>
          </cell>
        </row>
        <row r="10297">
          <cell r="A10297">
            <v>39015</v>
          </cell>
          <cell r="B10297" t="str">
            <v>Protetor/ponteira plastica para ponta de vergalhao de ate 1", tipo protetor de espera</v>
          </cell>
          <cell r="C10297" t="str">
            <v xml:space="preserve">un    </v>
          </cell>
          <cell r="D10297" t="str">
            <v>0,50</v>
          </cell>
        </row>
        <row r="10298">
          <cell r="A10298">
            <v>38377</v>
          </cell>
          <cell r="B10298" t="str">
            <v>Prumo de centro em aco *400* g</v>
          </cell>
          <cell r="C10298" t="str">
            <v xml:space="preserve">un    </v>
          </cell>
          <cell r="D10298" t="str">
            <v>25,12</v>
          </cell>
        </row>
        <row r="10299">
          <cell r="A10299">
            <v>38376</v>
          </cell>
          <cell r="B10299" t="str">
            <v>Prumo de parede em aco 700 a 750 g</v>
          </cell>
          <cell r="C10299" t="str">
            <v xml:space="preserve">un    </v>
          </cell>
          <cell r="D10299" t="str">
            <v>28,64</v>
          </cell>
        </row>
        <row r="10300">
          <cell r="A10300">
            <v>38116</v>
          </cell>
          <cell r="B10300" t="str">
            <v>Pulsador campainha 10a, 250v (apenas modulo)</v>
          </cell>
          <cell r="C10300" t="str">
            <v xml:space="preserve">un    </v>
          </cell>
          <cell r="D10300" t="str">
            <v>4,65</v>
          </cell>
        </row>
        <row r="10301">
          <cell r="A10301">
            <v>38066</v>
          </cell>
          <cell r="B10301" t="str">
            <v>Pulsador campainha 10a, 250v, conjunto montado para embutir 4" x 2" (placa + suporte + modulo)</v>
          </cell>
          <cell r="C10301" t="str">
            <v xml:space="preserve">un    </v>
          </cell>
          <cell r="D10301" t="str">
            <v>7,68</v>
          </cell>
        </row>
        <row r="10302">
          <cell r="A10302">
            <v>38117</v>
          </cell>
          <cell r="B10302" t="str">
            <v>Pulsador minuteria 10a, 250v (apenas modulo)</v>
          </cell>
          <cell r="C10302" t="str">
            <v xml:space="preserve">un    </v>
          </cell>
          <cell r="D10302" t="str">
            <v>7,92</v>
          </cell>
        </row>
        <row r="10303">
          <cell r="A10303">
            <v>38067</v>
          </cell>
          <cell r="B10303" t="str">
            <v>Pulsador minuteria 10a, 250v, conjunto montado para embutir 4" x 2" (placa + suporte + modulo)</v>
          </cell>
          <cell r="C10303" t="str">
            <v xml:space="preserve">un    </v>
          </cell>
          <cell r="D10303" t="str">
            <v>10,82</v>
          </cell>
        </row>
        <row r="10304">
          <cell r="A10304">
            <v>41757</v>
          </cell>
          <cell r="B10304" t="str">
            <v>Pulverizador de tinta eletrico / maquina de pintura airless, vazao *2* l/min (coletado caixa)</v>
          </cell>
          <cell r="C10304" t="str">
            <v xml:space="preserve">un    </v>
          </cell>
          <cell r="D10304" t="str">
            <v>6.756,96</v>
          </cell>
        </row>
        <row r="10305">
          <cell r="A10305">
            <v>5080</v>
          </cell>
          <cell r="B10305" t="str">
            <v>Puxador central, tipo alca, em zamac cromado, com rosetas, comprimento *100* mm, para porta / janela em madeira ou metalica - inclui parafusos</v>
          </cell>
          <cell r="C10305" t="str">
            <v xml:space="preserve">un    </v>
          </cell>
          <cell r="D10305" t="str">
            <v>10,09</v>
          </cell>
        </row>
        <row r="10306">
          <cell r="A10306">
            <v>11522</v>
          </cell>
          <cell r="B10306" t="str">
            <v>Puxador concha de embutir para janela / porta de correr, em latao cromado, com furo central para chave e furos para parafusos, *40 x 100* mm  (largura x altura) - sem fechadura</v>
          </cell>
          <cell r="C10306" t="str">
            <v xml:space="preserve">un    </v>
          </cell>
          <cell r="D10306" t="str">
            <v>12,62</v>
          </cell>
        </row>
        <row r="10307">
          <cell r="A10307">
            <v>11523</v>
          </cell>
          <cell r="B10307" t="str">
            <v>Puxador concha de embutir, em latao cromado, para porta / janela de correr, liso, sem furo para chave, com furos para fixar parafusos, *30 x 90* mm (largura x altura)</v>
          </cell>
          <cell r="C10307" t="str">
            <v xml:space="preserve">un    </v>
          </cell>
          <cell r="D10307" t="str">
            <v>11,81</v>
          </cell>
        </row>
        <row r="10308">
          <cell r="A10308">
            <v>11524</v>
          </cell>
          <cell r="B10308" t="str">
            <v>Puxador tipo punho redondo, central, em latao cromado, comprimento de *110* mm, para janelas / portas de correr - inclui parafusos</v>
          </cell>
          <cell r="C10308" t="str">
            <v xml:space="preserve">un    </v>
          </cell>
          <cell r="D10308" t="str">
            <v>24,32</v>
          </cell>
        </row>
        <row r="10309">
          <cell r="A10309">
            <v>38168</v>
          </cell>
          <cell r="B10309" t="str">
            <v>Puxador tubular reto, duplo, em aluminio polido, diametro aprox.De 1", comprimento aprox. De 400 mm, para portas de madeira ou vidro</v>
          </cell>
          <cell r="C10309" t="str">
            <v xml:space="preserve">un    </v>
          </cell>
          <cell r="D10309" t="str">
            <v>117,38</v>
          </cell>
        </row>
        <row r="10310">
          <cell r="A10310">
            <v>13393</v>
          </cell>
          <cell r="B10310" t="str">
            <v>Quadro de distribuicao com barramento trifasico, de embutir, em chapa de aco galvanizado, para 12 disjuntores din, 100 a</v>
          </cell>
          <cell r="C10310" t="str">
            <v xml:space="preserve">un    </v>
          </cell>
          <cell r="D10310" t="str">
            <v>135,24</v>
          </cell>
        </row>
        <row r="10311">
          <cell r="A10311">
            <v>13395</v>
          </cell>
          <cell r="B10311" t="str">
            <v>Quadro de distribuicao com barramento trifasico, de embutir, em chapa de aco galvanizado, para 18 disjuntores din, 100 a</v>
          </cell>
          <cell r="C10311" t="str">
            <v xml:space="preserve">un    </v>
          </cell>
          <cell r="D10311" t="str">
            <v>162,16</v>
          </cell>
        </row>
        <row r="10312">
          <cell r="A10312">
            <v>12039</v>
          </cell>
          <cell r="B10312" t="str">
            <v>Quadro de distribuicao com barramento trifasico, de embutir, em chapa de aco galvanizado, para 24 disjuntores din, 100 a</v>
          </cell>
          <cell r="C10312" t="str">
            <v xml:space="preserve">un    </v>
          </cell>
          <cell r="D10312" t="str">
            <v>216,99</v>
          </cell>
        </row>
        <row r="10313">
          <cell r="A10313">
            <v>13396</v>
          </cell>
          <cell r="B10313" t="str">
            <v>Quadro de distribuicao com barramento trifasico, de embutir, em chapa de aco galvanizado, para 28 disjuntores din, 100 a</v>
          </cell>
          <cell r="C10313" t="str">
            <v xml:space="preserve">un    </v>
          </cell>
          <cell r="D10313" t="str">
            <v>347,06</v>
          </cell>
        </row>
        <row r="10314">
          <cell r="A10314">
            <v>13397</v>
          </cell>
          <cell r="B10314" t="str">
            <v>Quadro de distribuicao com barramento trifasico, de embutir, em chapa de aco galvanizado, para 30 disjuntores din, 100 a</v>
          </cell>
          <cell r="C10314" t="str">
            <v xml:space="preserve">un    </v>
          </cell>
          <cell r="D10314" t="str">
            <v>350,79</v>
          </cell>
        </row>
        <row r="10315">
          <cell r="A10315">
            <v>12041</v>
          </cell>
          <cell r="B10315" t="str">
            <v>Quadro de distribuicao com barramento trifasico, de embutir, em chapa de aco galvanizado, para 30 disjuntores din, 150 a</v>
          </cell>
          <cell r="C10315" t="str">
            <v xml:space="preserve">un    </v>
          </cell>
          <cell r="D10315" t="str">
            <v>474,73</v>
          </cell>
        </row>
        <row r="10316">
          <cell r="A10316">
            <v>12043</v>
          </cell>
          <cell r="B10316" t="str">
            <v>Quadro de distribuicao com barramento trifasico, de embutir, em chapa de aco galvanizado, para 30 disjuntores din, 225 a</v>
          </cell>
          <cell r="C10316" t="str">
            <v xml:space="preserve">un    </v>
          </cell>
          <cell r="D10316" t="str">
            <v>547,40</v>
          </cell>
        </row>
        <row r="10317">
          <cell r="A10317">
            <v>39762</v>
          </cell>
          <cell r="B10317" t="str">
            <v>Quadro de distribuicao com barramento trifasico, de embutir, em chapa de aco galvanizado, para 36 disjuntores din, 100 a</v>
          </cell>
          <cell r="C10317" t="str">
            <v xml:space="preserve">un    </v>
          </cell>
          <cell r="D10317" t="str">
            <v>369,83</v>
          </cell>
        </row>
        <row r="10318">
          <cell r="A10318">
            <v>12042</v>
          </cell>
          <cell r="B10318" t="str">
            <v>Quadro de distribuicao com barramento trifasico, de embutir, em chapa de aco galvanizado, para 40 disjuntores din, 100 a</v>
          </cell>
          <cell r="C10318" t="str">
            <v xml:space="preserve">un    </v>
          </cell>
          <cell r="D10318" t="str">
            <v>369,92</v>
          </cell>
        </row>
        <row r="10319">
          <cell r="A10319">
            <v>39763</v>
          </cell>
          <cell r="B10319" t="str">
            <v>Quadro de distribuicao com barramento trifasico, de embutir, em chapa de aco galvanizado, para 48 disjuntores din, 100 a</v>
          </cell>
          <cell r="C10319" t="str">
            <v xml:space="preserve">un    </v>
          </cell>
          <cell r="D10319" t="str">
            <v>558,15</v>
          </cell>
        </row>
        <row r="10320">
          <cell r="A10320">
            <v>39756</v>
          </cell>
          <cell r="B10320" t="str">
            <v>Quadro de distribuicao com barramento trifasico, de sobrepor, em chapa de aco galvanizado, para 12 disjuntores din, 100 a</v>
          </cell>
          <cell r="C10320" t="str">
            <v xml:space="preserve">un    </v>
          </cell>
          <cell r="D10320" t="str">
            <v>169,22</v>
          </cell>
        </row>
        <row r="10321">
          <cell r="A10321">
            <v>12038</v>
          </cell>
          <cell r="B10321" t="str">
            <v>Quadro de distribuicao com barramento trifasico, de sobrepor, em chapa de aco galvanizado, para 18 disjuntores din, 100 a</v>
          </cell>
          <cell r="C10321" t="str">
            <v xml:space="preserve">un    </v>
          </cell>
          <cell r="D10321" t="str">
            <v>188,92</v>
          </cell>
        </row>
        <row r="10322">
          <cell r="A10322">
            <v>12040</v>
          </cell>
          <cell r="B10322" t="str">
            <v>Quadro de distribuicao com barramento trifasico, de sobrepor, em chapa de aco galvanizado, para 24 disjuntores din, 100 a</v>
          </cell>
          <cell r="C10322" t="str">
            <v xml:space="preserve">un    </v>
          </cell>
          <cell r="D10322" t="str">
            <v>241,38</v>
          </cell>
        </row>
        <row r="10323">
          <cell r="A10323">
            <v>39757</v>
          </cell>
          <cell r="B10323" t="str">
            <v>Quadro de distribuicao com barramento trifasico, de sobrepor, em chapa de aco galvanizado, para 28 disjuntores din, 100 a</v>
          </cell>
          <cell r="C10323" t="str">
            <v xml:space="preserve">un    </v>
          </cell>
          <cell r="D10323" t="str">
            <v>258,11</v>
          </cell>
        </row>
        <row r="10324">
          <cell r="A10324">
            <v>39758</v>
          </cell>
          <cell r="B10324" t="str">
            <v>Quadro de distribuicao com barramento trifasico, de sobrepor, em chapa de aco galvanizado, para 30 disjuntores din, 100 a</v>
          </cell>
          <cell r="C10324" t="str">
            <v xml:space="preserve">un    </v>
          </cell>
          <cell r="D10324" t="str">
            <v>335,04</v>
          </cell>
        </row>
        <row r="10325">
          <cell r="A10325">
            <v>39759</v>
          </cell>
          <cell r="B10325" t="str">
            <v>Quadro de distribuicao com barramento trifasico, de sobrepor, em chapa de aco galvanizado, para 36 disjuntores din, 100 a</v>
          </cell>
          <cell r="C10325" t="str">
            <v xml:space="preserve">un    </v>
          </cell>
          <cell r="D10325" t="str">
            <v>457,76</v>
          </cell>
        </row>
        <row r="10326">
          <cell r="A10326">
            <v>39760</v>
          </cell>
          <cell r="B10326" t="str">
            <v>Quadro de distribuicao com barramento trifasico, de sobrepor, em chapa de aco galvanizado, para 40 disjuntores din, 100 a</v>
          </cell>
          <cell r="C10326" t="str">
            <v xml:space="preserve">un    </v>
          </cell>
          <cell r="D10326" t="str">
            <v>459,86</v>
          </cell>
        </row>
        <row r="10327">
          <cell r="A10327">
            <v>39761</v>
          </cell>
          <cell r="B10327" t="str">
            <v>Quadro de distribuicao com barramento trifasico, de sobrepor, em chapa de aco galvanizado, para 48 disjuntores din, 100 a</v>
          </cell>
          <cell r="C10327" t="str">
            <v xml:space="preserve">un    </v>
          </cell>
          <cell r="D10327" t="str">
            <v>588,56</v>
          </cell>
        </row>
        <row r="10328">
          <cell r="A10328">
            <v>39765</v>
          </cell>
          <cell r="B10328" t="str">
            <v>Quadro de distribuicao sem barramento, com porta, de embutir, em chapa de aco galvanizado, para 12 disjuntores nema</v>
          </cell>
          <cell r="C10328" t="str">
            <v xml:space="preserve">un    </v>
          </cell>
          <cell r="D10328" t="str">
            <v>26,13</v>
          </cell>
        </row>
        <row r="10329">
          <cell r="A10329">
            <v>13399</v>
          </cell>
          <cell r="B10329" t="str">
            <v>Quadro de distribuicao sem barramento, com porta, de embutir, em chapa de aco galvanizado, para 3 disjuntores nema</v>
          </cell>
          <cell r="C10329" t="str">
            <v xml:space="preserve">un    </v>
          </cell>
          <cell r="D10329" t="str">
            <v>14,86</v>
          </cell>
        </row>
        <row r="10330">
          <cell r="A10330">
            <v>39764</v>
          </cell>
          <cell r="B10330" t="str">
            <v>Quadro de distribuicao sem barramento, com porta, de embutir, em chapa de aco galvanizado, para 6 disjuntores nema</v>
          </cell>
          <cell r="C10330" t="str">
            <v xml:space="preserve">un    </v>
          </cell>
          <cell r="D10330" t="str">
            <v>20,43</v>
          </cell>
        </row>
        <row r="10331">
          <cell r="A10331">
            <v>39805</v>
          </cell>
          <cell r="B10331" t="str">
            <v>Quadro de distribuicao, com barramento terra / neutro, de embutir, para 16 disjuntores din</v>
          </cell>
          <cell r="C10331" t="str">
            <v xml:space="preserve">un    </v>
          </cell>
          <cell r="D10331" t="str">
            <v>81,18</v>
          </cell>
        </row>
        <row r="10332">
          <cell r="A10332">
            <v>39806</v>
          </cell>
          <cell r="B10332" t="str">
            <v>Quadro de distribuicao, com barramento terra / neutro, de embutir, para 24 disjuntores din</v>
          </cell>
          <cell r="C10332" t="str">
            <v xml:space="preserve">un    </v>
          </cell>
          <cell r="D10332" t="str">
            <v>153,30</v>
          </cell>
        </row>
        <row r="10333">
          <cell r="A10333">
            <v>39807</v>
          </cell>
          <cell r="B10333" t="str">
            <v>Quadro de distribuicao, com barramento terra / neutro, de embutir, para 36 disjuntores din</v>
          </cell>
          <cell r="C10333" t="str">
            <v xml:space="preserve">un    </v>
          </cell>
          <cell r="D10333" t="str">
            <v>216,11</v>
          </cell>
        </row>
        <row r="10334">
          <cell r="A10334">
            <v>39804</v>
          </cell>
          <cell r="B10334" t="str">
            <v>Quadro de distribuicao, com barramento terra / neutro, de embutir, para 8 disjuntores din</v>
          </cell>
          <cell r="C10334" t="str">
            <v xml:space="preserve">un    </v>
          </cell>
          <cell r="D10334" t="str">
            <v>45,58</v>
          </cell>
        </row>
        <row r="10335">
          <cell r="A10335">
            <v>39796</v>
          </cell>
          <cell r="B10335" t="str">
            <v>Quadro de distribuicao, sem barramento, em pvc, de embutir, para 16 disjuntores din</v>
          </cell>
          <cell r="C10335" t="str">
            <v xml:space="preserve">un    </v>
          </cell>
          <cell r="D10335" t="str">
            <v>46,45</v>
          </cell>
        </row>
        <row r="10336">
          <cell r="A10336">
            <v>39797</v>
          </cell>
          <cell r="B10336" t="str">
            <v>Quadro de distribuicao, sem barramento, em pvc, de embutir, para 24 disjuntores din</v>
          </cell>
          <cell r="C10336" t="str">
            <v xml:space="preserve">un    </v>
          </cell>
          <cell r="D10336" t="str">
            <v>61,68</v>
          </cell>
        </row>
        <row r="10337">
          <cell r="A10337">
            <v>39798</v>
          </cell>
          <cell r="B10337" t="str">
            <v>Quadro de distribuicao, sem barramento, em pvc, de embutir, para 36 disjuntores din</v>
          </cell>
          <cell r="C10337" t="str">
            <v xml:space="preserve">un    </v>
          </cell>
          <cell r="D10337" t="str">
            <v>102,82</v>
          </cell>
        </row>
        <row r="10338">
          <cell r="A10338">
            <v>39794</v>
          </cell>
          <cell r="B10338" t="str">
            <v>Quadro de distribuicao, sem barramento, em pvc, de embutir, para 4 disjuntores din</v>
          </cell>
          <cell r="C10338" t="str">
            <v xml:space="preserve">un    </v>
          </cell>
          <cell r="D10338" t="str">
            <v>14,61</v>
          </cell>
        </row>
        <row r="10339">
          <cell r="A10339">
            <v>39795</v>
          </cell>
          <cell r="B10339" t="str">
            <v>Quadro de distribuicao, sem barramento, em pvc, de embutir, para 8 disjuntores din</v>
          </cell>
          <cell r="C10339" t="str">
            <v xml:space="preserve">un    </v>
          </cell>
          <cell r="D10339" t="str">
            <v>20,46</v>
          </cell>
        </row>
        <row r="10340">
          <cell r="A10340">
            <v>39801</v>
          </cell>
          <cell r="B10340" t="str">
            <v>Quadro de distribuicao, sem barramento, em pvc, de sobrepor, para 16 disjuntores din</v>
          </cell>
          <cell r="C10340" t="str">
            <v xml:space="preserve">un    </v>
          </cell>
          <cell r="D10340" t="str">
            <v>52,36</v>
          </cell>
        </row>
        <row r="10341">
          <cell r="A10341">
            <v>39802</v>
          </cell>
          <cell r="B10341" t="str">
            <v>Quadro de distribuicao, sem barramento, em pvc, de sobrepor, para 24 disjuntores din</v>
          </cell>
          <cell r="C10341" t="str">
            <v xml:space="preserve">un    </v>
          </cell>
          <cell r="D10341" t="str">
            <v>86,96</v>
          </cell>
        </row>
        <row r="10342">
          <cell r="A10342">
            <v>39803</v>
          </cell>
          <cell r="B10342" t="str">
            <v>Quadro de distribuicao, sem barramento, em pvc, de sobrepor, para 36 disjuntores din</v>
          </cell>
          <cell r="C10342" t="str">
            <v xml:space="preserve">un    </v>
          </cell>
          <cell r="D10342" t="str">
            <v>120,50</v>
          </cell>
        </row>
        <row r="10343">
          <cell r="A10343">
            <v>39799</v>
          </cell>
          <cell r="B10343" t="str">
            <v>Quadro de distribuicao, sem barramento, em pvc, de sobrepor, para 4 disjuntores din</v>
          </cell>
          <cell r="C10343" t="str">
            <v xml:space="preserve">un    </v>
          </cell>
          <cell r="D10343" t="str">
            <v>19,80</v>
          </cell>
        </row>
        <row r="10344">
          <cell r="A10344">
            <v>39800</v>
          </cell>
          <cell r="B10344" t="str">
            <v>Quadro de distribuicao, sem barramento, em pvc, de sobrepor, para 8 disjuntores din</v>
          </cell>
          <cell r="C10344" t="str">
            <v xml:space="preserve">un    </v>
          </cell>
          <cell r="D10344" t="str">
            <v>33,31</v>
          </cell>
        </row>
        <row r="10345">
          <cell r="A10345">
            <v>4224</v>
          </cell>
          <cell r="B10345" t="str">
            <v>Querosene</v>
          </cell>
          <cell r="C10345" t="str">
            <v xml:space="preserve">l     </v>
          </cell>
          <cell r="D10345" t="str">
            <v>11,94</v>
          </cell>
        </row>
        <row r="10346">
          <cell r="A10346">
            <v>21059</v>
          </cell>
          <cell r="B10346" t="str">
            <v>Ralo fofo com requadro, quadrado 150 x 150 mm</v>
          </cell>
          <cell r="C10346" t="str">
            <v xml:space="preserve">un    </v>
          </cell>
          <cell r="D10346" t="str">
            <v>33,50</v>
          </cell>
        </row>
        <row r="10347">
          <cell r="A10347">
            <v>11234</v>
          </cell>
          <cell r="B10347" t="str">
            <v>Ralo fofo com requadro, quadrado 200 x 200 mm</v>
          </cell>
          <cell r="C10347" t="str">
            <v xml:space="preserve">un    </v>
          </cell>
          <cell r="D10347" t="str">
            <v>50,50</v>
          </cell>
        </row>
        <row r="10348">
          <cell r="A10348">
            <v>21060</v>
          </cell>
          <cell r="B10348" t="str">
            <v>Ralo fofo com requadro, quadrado 250 x 250 mm</v>
          </cell>
          <cell r="C10348" t="str">
            <v xml:space="preserve">un    </v>
          </cell>
          <cell r="D10348" t="str">
            <v>62,15</v>
          </cell>
        </row>
        <row r="10349">
          <cell r="A10349">
            <v>21061</v>
          </cell>
          <cell r="B10349" t="str">
            <v>Ralo fofo com requadro, quadrado 300 x 300 mm</v>
          </cell>
          <cell r="C10349" t="str">
            <v xml:space="preserve">un    </v>
          </cell>
          <cell r="D10349" t="str">
            <v>77,69</v>
          </cell>
        </row>
        <row r="10350">
          <cell r="A10350">
            <v>21062</v>
          </cell>
          <cell r="B10350" t="str">
            <v>Ralo fofo com requadro, quadrado 400 x 400 mm</v>
          </cell>
          <cell r="C10350" t="str">
            <v xml:space="preserve">un    </v>
          </cell>
          <cell r="D10350" t="str">
            <v>122,37</v>
          </cell>
        </row>
        <row r="10351">
          <cell r="A10351">
            <v>11708</v>
          </cell>
          <cell r="B10351" t="str">
            <v>Ralo fofo semiesferico, 100 mm, para lajes/ calhas</v>
          </cell>
          <cell r="C10351" t="str">
            <v xml:space="preserve">un    </v>
          </cell>
          <cell r="D10351" t="str">
            <v>13,35</v>
          </cell>
        </row>
        <row r="10352">
          <cell r="A10352">
            <v>11709</v>
          </cell>
          <cell r="B10352" t="str">
            <v>Ralo fofo semiesferico, 150 mm, para lajes/ calhas</v>
          </cell>
          <cell r="C10352" t="str">
            <v xml:space="preserve">un    </v>
          </cell>
          <cell r="D10352" t="str">
            <v>31,37</v>
          </cell>
        </row>
        <row r="10353">
          <cell r="A10353">
            <v>11710</v>
          </cell>
          <cell r="B10353" t="str">
            <v>Ralo fofo semiesferico, 200 mm, para lajes/ calhas</v>
          </cell>
          <cell r="C10353" t="str">
            <v xml:space="preserve">un    </v>
          </cell>
          <cell r="D10353" t="str">
            <v>72,11</v>
          </cell>
        </row>
        <row r="10354">
          <cell r="A10354">
            <v>11707</v>
          </cell>
          <cell r="B10354" t="str">
            <v>Ralo fofo semiesferico, 75 mm, para lajes/ calhas</v>
          </cell>
          <cell r="C10354" t="str">
            <v xml:space="preserve">un    </v>
          </cell>
          <cell r="D10354" t="str">
            <v>10,00</v>
          </cell>
        </row>
        <row r="10355">
          <cell r="A10355">
            <v>11739</v>
          </cell>
          <cell r="B10355" t="str">
            <v>Ralo seco pvc conico, 100 x 40 mm,  com grelha redonda branca</v>
          </cell>
          <cell r="C10355" t="str">
            <v xml:space="preserve">un    </v>
          </cell>
          <cell r="D10355" t="str">
            <v>5,90</v>
          </cell>
        </row>
        <row r="10356">
          <cell r="A10356">
            <v>11711</v>
          </cell>
          <cell r="B10356" t="str">
            <v>Ralo seco pvc conico, 100 x 40 mm, com grelha quadrada</v>
          </cell>
          <cell r="C10356" t="str">
            <v xml:space="preserve">un    </v>
          </cell>
          <cell r="D10356" t="str">
            <v>8,64</v>
          </cell>
        </row>
        <row r="10357">
          <cell r="A10357">
            <v>5102</v>
          </cell>
          <cell r="B10357" t="str">
            <v>Ralo seco pvc quadrado, 100 x 100 x 53 mm, saida 40 mm, com grelha branca</v>
          </cell>
          <cell r="C10357" t="str">
            <v xml:space="preserve">un    </v>
          </cell>
          <cell r="D10357" t="str">
            <v>8,36</v>
          </cell>
        </row>
        <row r="10358">
          <cell r="A10358">
            <v>11741</v>
          </cell>
          <cell r="B10358" t="str">
            <v>Ralo sifonado pvc cilindrico, 100 x 40 mm,  com grelha redonda branca</v>
          </cell>
          <cell r="C10358" t="str">
            <v xml:space="preserve">un    </v>
          </cell>
          <cell r="D10358" t="str">
            <v>6,08</v>
          </cell>
        </row>
        <row r="10359">
          <cell r="A10359">
            <v>11743</v>
          </cell>
          <cell r="B10359" t="str">
            <v>Ralo sifonado pvc redondo conico, 100 x 40 mm, com grelha  branca redonda</v>
          </cell>
          <cell r="C10359" t="str">
            <v xml:space="preserve">un    </v>
          </cell>
          <cell r="D10359" t="str">
            <v>5,53</v>
          </cell>
        </row>
        <row r="10360">
          <cell r="A10360">
            <v>11745</v>
          </cell>
          <cell r="B10360" t="str">
            <v>Ralo sifonado pvc, quadrado, 100 x 100 x 53 mm, saida 40 mm, com grelha branca</v>
          </cell>
          <cell r="C10360" t="str">
            <v xml:space="preserve">un    </v>
          </cell>
          <cell r="D10360" t="str">
            <v>7,85</v>
          </cell>
        </row>
        <row r="10361">
          <cell r="A10361">
            <v>25961</v>
          </cell>
          <cell r="B10361" t="str">
            <v>Rasteleiro</v>
          </cell>
          <cell r="C10361" t="str">
            <v xml:space="preserve">h     </v>
          </cell>
          <cell r="D10361" t="str">
            <v>14,15</v>
          </cell>
        </row>
        <row r="10362">
          <cell r="A10362">
            <v>40985</v>
          </cell>
          <cell r="B10362" t="str">
            <v>Rasteleiro (mensalista)</v>
          </cell>
          <cell r="C10362" t="str">
            <v xml:space="preserve">mes   </v>
          </cell>
          <cell r="D10362" t="str">
            <v>2.494,12</v>
          </cell>
        </row>
        <row r="10363">
          <cell r="A10363">
            <v>1088</v>
          </cell>
          <cell r="B10363" t="str">
            <v>Reator eletronico bivolt para 1 lampada fluorescente de 18/20 w</v>
          </cell>
          <cell r="C10363" t="str">
            <v xml:space="preserve">un    </v>
          </cell>
          <cell r="D10363" t="str">
            <v>13,15</v>
          </cell>
        </row>
        <row r="10364">
          <cell r="A10364">
            <v>1087</v>
          </cell>
          <cell r="B10364" t="str">
            <v>Reator eletronico bivolt para 1 lampada fluorescente de 36/40 w</v>
          </cell>
          <cell r="C10364" t="str">
            <v xml:space="preserve">un    </v>
          </cell>
          <cell r="D10364" t="str">
            <v>16,43</v>
          </cell>
        </row>
        <row r="10365">
          <cell r="A10365">
            <v>38777</v>
          </cell>
          <cell r="B10365" t="str">
            <v>Reator eletronico bivolt para 2 lampadas fluorescentes de 14 w</v>
          </cell>
          <cell r="C10365" t="str">
            <v xml:space="preserve">un    </v>
          </cell>
          <cell r="D10365" t="str">
            <v>32,73</v>
          </cell>
        </row>
        <row r="10366">
          <cell r="A10366">
            <v>1086</v>
          </cell>
          <cell r="B10366" t="str">
            <v>Reator eletronico bivolt para 2 lampadas fluorescentes de 18/20 w</v>
          </cell>
          <cell r="C10366" t="str">
            <v xml:space="preserve">un    </v>
          </cell>
          <cell r="D10366" t="str">
            <v>17,27</v>
          </cell>
        </row>
        <row r="10367">
          <cell r="A10367">
            <v>1079</v>
          </cell>
          <cell r="B10367" t="str">
            <v>Reator eletronico bivolt para 2 lampadas fluorescentes de 36/40 w</v>
          </cell>
          <cell r="C10367" t="str">
            <v xml:space="preserve">un    </v>
          </cell>
          <cell r="D10367" t="str">
            <v>17,85</v>
          </cell>
        </row>
        <row r="10368">
          <cell r="A10368">
            <v>39374</v>
          </cell>
          <cell r="B10368" t="str">
            <v>Reator interno/integrado para lampada vapor metalico 400 w, alto fator de potencia</v>
          </cell>
          <cell r="C10368" t="str">
            <v xml:space="preserve">un    </v>
          </cell>
          <cell r="D10368" t="str">
            <v>99,93</v>
          </cell>
        </row>
        <row r="10369">
          <cell r="A10369">
            <v>1082</v>
          </cell>
          <cell r="B10369" t="str">
            <v>Reator p/ lampada vapor de sodio 250w uso ext</v>
          </cell>
          <cell r="C10369" t="str">
            <v xml:space="preserve">un    </v>
          </cell>
          <cell r="D10369" t="str">
            <v>112,26</v>
          </cell>
        </row>
        <row r="10370">
          <cell r="A10370">
            <v>12316</v>
          </cell>
          <cell r="B10370" t="str">
            <v>Reator p/ 1 lampada vapor de mercurio 125w uso ext</v>
          </cell>
          <cell r="C10370" t="str">
            <v xml:space="preserve">un    </v>
          </cell>
          <cell r="D10370" t="str">
            <v>51,45</v>
          </cell>
        </row>
        <row r="10371">
          <cell r="A10371">
            <v>12317</v>
          </cell>
          <cell r="B10371" t="str">
            <v>Reator p/ 1 lampada vapor de mercurio 250w uso ext</v>
          </cell>
          <cell r="C10371" t="str">
            <v xml:space="preserve">un    </v>
          </cell>
          <cell r="D10371" t="str">
            <v>61,36</v>
          </cell>
        </row>
        <row r="10372">
          <cell r="A10372">
            <v>12318</v>
          </cell>
          <cell r="B10372" t="str">
            <v>Reator p/ 1 lampada vapor de mercurio 400w uso ext</v>
          </cell>
          <cell r="C10372" t="str">
            <v xml:space="preserve">un    </v>
          </cell>
          <cell r="D10372" t="str">
            <v>70,68</v>
          </cell>
        </row>
        <row r="10373">
          <cell r="A10373">
            <v>5104</v>
          </cell>
          <cell r="B10373" t="str">
            <v>Rebite de aluminio vazado de repuxo, 3,2 x 8 mm (1kg = 1025 unidades)</v>
          </cell>
          <cell r="C10373" t="str">
            <v xml:space="preserve">kg    </v>
          </cell>
          <cell r="D10373" t="str">
            <v>35,03</v>
          </cell>
        </row>
        <row r="10374">
          <cell r="A10374">
            <v>26023</v>
          </cell>
          <cell r="B10374" t="str">
            <v>Rebolo abrasivo reto de uso geral grao 36, de 6 x 1 " (diametro x altura)</v>
          </cell>
          <cell r="C10374" t="str">
            <v xml:space="preserve">un    </v>
          </cell>
          <cell r="D10374" t="str">
            <v>36,28</v>
          </cell>
        </row>
        <row r="10375">
          <cell r="A10375">
            <v>2710</v>
          </cell>
          <cell r="B10375" t="str">
            <v>Rebolo abrasivo reto de uso geral grao 36, de 6 x 3/4 " (diametro x altura)</v>
          </cell>
          <cell r="C10375" t="str">
            <v xml:space="preserve">un    </v>
          </cell>
          <cell r="D10375" t="str">
            <v>28,97</v>
          </cell>
        </row>
        <row r="10376">
          <cell r="A10376">
            <v>14575</v>
          </cell>
          <cell r="B10376" t="str">
            <v>Recicladora de asfalto a frio sobre rodas, larg. Fresagem 2,00 m, pot. 315 Kw/422 hp</v>
          </cell>
          <cell r="C10376" t="str">
            <v xml:space="preserve">un    </v>
          </cell>
          <cell r="D10376" t="str">
            <v>3.115.141,26</v>
          </cell>
        </row>
        <row r="10377">
          <cell r="A10377">
            <v>20034</v>
          </cell>
          <cell r="B10377" t="str">
            <v>Reducao excentrica pvc nbr 10569 p/rede colet esg pb je 150 x 100mm</v>
          </cell>
          <cell r="C10377" t="str">
            <v xml:space="preserve">un    </v>
          </cell>
          <cell r="D10377" t="str">
            <v>58,76</v>
          </cell>
        </row>
        <row r="10378">
          <cell r="A10378">
            <v>20036</v>
          </cell>
          <cell r="B10378" t="str">
            <v>Reducao excentrica pvc nbr 10569 p/rede colet esg pb je 200 x 150mm</v>
          </cell>
          <cell r="C10378" t="str">
            <v xml:space="preserve">un    </v>
          </cell>
          <cell r="D10378" t="str">
            <v>113,04</v>
          </cell>
        </row>
        <row r="10379">
          <cell r="A10379">
            <v>20037</v>
          </cell>
          <cell r="B10379" t="str">
            <v>Reducao excentrica pvc nbr 10569 p/rede colet esg pb je 250 x 200mm</v>
          </cell>
          <cell r="C10379" t="str">
            <v xml:space="preserve">un    </v>
          </cell>
          <cell r="D10379" t="str">
            <v>213,21</v>
          </cell>
        </row>
        <row r="10380">
          <cell r="A10380">
            <v>20043</v>
          </cell>
          <cell r="B10380" t="str">
            <v>Reducao excentrica pvc p/ esg predial dn 100 x 50mm</v>
          </cell>
          <cell r="C10380" t="str">
            <v xml:space="preserve">un    </v>
          </cell>
          <cell r="D10380" t="str">
            <v>5,25</v>
          </cell>
        </row>
        <row r="10381">
          <cell r="A10381">
            <v>20044</v>
          </cell>
          <cell r="B10381" t="str">
            <v>Reducao excentrica pvc p/ esg predial dn 100 x 75mm</v>
          </cell>
          <cell r="C10381" t="str">
            <v xml:space="preserve">un    </v>
          </cell>
          <cell r="D10381" t="str">
            <v>6,13</v>
          </cell>
        </row>
        <row r="10382">
          <cell r="A10382">
            <v>20042</v>
          </cell>
          <cell r="B10382" t="str">
            <v>Reducao excentrica pvc p/ esg predial dn 75 x 50mm</v>
          </cell>
          <cell r="C10382" t="str">
            <v xml:space="preserve">un    </v>
          </cell>
          <cell r="D10382" t="str">
            <v>4,44</v>
          </cell>
        </row>
        <row r="10383">
          <cell r="A10383">
            <v>20046</v>
          </cell>
          <cell r="B10383" t="str">
            <v>Reducao excentrica pvc, serie r, dn 100 x 75 mm, para esgoto predial</v>
          </cell>
          <cell r="C10383" t="str">
            <v xml:space="preserve">un    </v>
          </cell>
          <cell r="D10383" t="str">
            <v>13,02</v>
          </cell>
        </row>
        <row r="10384">
          <cell r="A10384">
            <v>20047</v>
          </cell>
          <cell r="B10384" t="str">
            <v>Reducao excentrica pvc, serie r, dn 150 x 100 mm, para esgoto predial</v>
          </cell>
          <cell r="C10384" t="str">
            <v xml:space="preserve">un    </v>
          </cell>
          <cell r="D10384" t="str">
            <v>35,59</v>
          </cell>
        </row>
        <row r="10385">
          <cell r="A10385">
            <v>20045</v>
          </cell>
          <cell r="B10385" t="str">
            <v>Reducao excentrica pvc, serie r, dn 75 x 50 mm, para esgoto predial</v>
          </cell>
          <cell r="C10385" t="str">
            <v xml:space="preserve">un    </v>
          </cell>
          <cell r="D10385" t="str">
            <v>5,35</v>
          </cell>
        </row>
        <row r="10386">
          <cell r="A10386">
            <v>20972</v>
          </cell>
          <cell r="B10386" t="str">
            <v>Reducao fixa tipo storz, engate rapido 2.1/2" X 1.1/2", em latao, para instalacao predial combate a incendio predial</v>
          </cell>
          <cell r="C10386" t="str">
            <v xml:space="preserve">un    </v>
          </cell>
          <cell r="D10386" t="str">
            <v>98,44</v>
          </cell>
        </row>
        <row r="10387">
          <cell r="A10387">
            <v>20032</v>
          </cell>
          <cell r="B10387" t="str">
            <v>Reducao pvc pba, je, bb, dn 75 x 50 / de 85 x 60 mm, para rede de agua</v>
          </cell>
          <cell r="C10387" t="str">
            <v xml:space="preserve">un    </v>
          </cell>
          <cell r="D10387" t="str">
            <v>46,93</v>
          </cell>
        </row>
        <row r="10388">
          <cell r="A10388">
            <v>11321</v>
          </cell>
          <cell r="B10388" t="str">
            <v>Reducao pvc pba, je, pb, dn 100 x 50 / de 110 x 60 mm, para rede de agua</v>
          </cell>
          <cell r="C10388" t="str">
            <v xml:space="preserve">un    </v>
          </cell>
          <cell r="D10388" t="str">
            <v>21,40</v>
          </cell>
        </row>
        <row r="10389">
          <cell r="A10389">
            <v>11323</v>
          </cell>
          <cell r="B10389" t="str">
            <v>Reducao pvc pba, je, pb, dn 100 x 75 / de 110 x 85 mm, para rede de agua</v>
          </cell>
          <cell r="C10389" t="str">
            <v xml:space="preserve">un    </v>
          </cell>
          <cell r="D10389" t="str">
            <v>24,61</v>
          </cell>
        </row>
        <row r="10390">
          <cell r="A10390">
            <v>20327</v>
          </cell>
          <cell r="B10390" t="str">
            <v>Reducao pvc pba, je, pb, dn 75 x 50 / de 85 x 60 mm, para rede de agua</v>
          </cell>
          <cell r="C10390" t="str">
            <v xml:space="preserve">un    </v>
          </cell>
          <cell r="D10390" t="str">
            <v>13,96</v>
          </cell>
        </row>
        <row r="10391">
          <cell r="A10391">
            <v>25966</v>
          </cell>
          <cell r="B10391" t="str">
            <v>Redutor tipo thinner para acabamento</v>
          </cell>
          <cell r="C10391" t="str">
            <v xml:space="preserve">l     </v>
          </cell>
          <cell r="D10391" t="str">
            <v>15,26</v>
          </cell>
        </row>
        <row r="10392">
          <cell r="A10392">
            <v>13390</v>
          </cell>
          <cell r="B10392" t="str">
            <v>Refletor redondo em aluminio anodizado para lampada vapor de mercurio/sodio, corpo em aluminio com pintura epoxi, para lampada e-27 de 300 w, com suporte redondo e alca regulavel para fixacao.</v>
          </cell>
          <cell r="C10392" t="str">
            <v xml:space="preserve">un    </v>
          </cell>
          <cell r="D10392" t="str">
            <v>64,93</v>
          </cell>
        </row>
        <row r="10393">
          <cell r="A10393">
            <v>6034</v>
          </cell>
          <cell r="B10393" t="str">
            <v>Registro de esfera de passeio, pvc para polietileno, 20 mm</v>
          </cell>
          <cell r="C10393" t="str">
            <v xml:space="preserve">un    </v>
          </cell>
          <cell r="D10393" t="str">
            <v>10,28</v>
          </cell>
        </row>
        <row r="10394">
          <cell r="A10394">
            <v>6036</v>
          </cell>
          <cell r="B10394" t="str">
            <v>Registro de esfera pvc, com borboleta, com rosca externa, de 1/2"</v>
          </cell>
          <cell r="C10394" t="str">
            <v xml:space="preserve">un    </v>
          </cell>
          <cell r="D10394" t="str">
            <v>14,00</v>
          </cell>
        </row>
        <row r="10395">
          <cell r="A10395">
            <v>6031</v>
          </cell>
          <cell r="B10395" t="str">
            <v>Registro de esfera pvc, com borboleta, com rosca externa, de 3/4"</v>
          </cell>
          <cell r="C10395" t="str">
            <v xml:space="preserve">un    </v>
          </cell>
          <cell r="D10395" t="str">
            <v>16,45</v>
          </cell>
        </row>
        <row r="10396">
          <cell r="A10396">
            <v>6029</v>
          </cell>
          <cell r="B10396" t="str">
            <v>Registro de esfera pvc, com cabeca quadrada, com rosca externa, 1/2"</v>
          </cell>
          <cell r="C10396" t="str">
            <v xml:space="preserve">un    </v>
          </cell>
          <cell r="D10396" t="str">
            <v>16,63</v>
          </cell>
        </row>
        <row r="10397">
          <cell r="A10397">
            <v>6033</v>
          </cell>
          <cell r="B10397" t="str">
            <v>Registro de esfera pvc, com cabeca quadrada, com rosca externa, 3/4"</v>
          </cell>
          <cell r="C10397" t="str">
            <v xml:space="preserve">un    </v>
          </cell>
          <cell r="D10397" t="str">
            <v>21,91</v>
          </cell>
        </row>
        <row r="10398">
          <cell r="A10398">
            <v>11672</v>
          </cell>
          <cell r="B10398" t="str">
            <v>Registro de esfera, pvc, com volante, vs, roscavel, dn 1 1/2", com corpo dividido</v>
          </cell>
          <cell r="C10398" t="str">
            <v xml:space="preserve">un    </v>
          </cell>
          <cell r="D10398" t="str">
            <v>47,67</v>
          </cell>
        </row>
        <row r="10399">
          <cell r="A10399">
            <v>11669</v>
          </cell>
          <cell r="B10399" t="str">
            <v>Registro de esfera, pvc, com volante, vs, roscavel, dn 1 1/4", com corpo dividido</v>
          </cell>
          <cell r="C10399" t="str">
            <v xml:space="preserve">un    </v>
          </cell>
          <cell r="D10399" t="str">
            <v>45,40</v>
          </cell>
        </row>
        <row r="10400">
          <cell r="A10400">
            <v>11670</v>
          </cell>
          <cell r="B10400" t="str">
            <v>Registro de esfera, pvc, com volante, vs, roscavel, dn 1/2", com corpo dividido</v>
          </cell>
          <cell r="C10400" t="str">
            <v xml:space="preserve">un    </v>
          </cell>
          <cell r="D10400" t="str">
            <v>17,39</v>
          </cell>
        </row>
        <row r="10401">
          <cell r="A10401">
            <v>20055</v>
          </cell>
          <cell r="B10401" t="str">
            <v>Registro de esfera, pvc, com volante, vs, roscavel, dn 1", com corpo dividido</v>
          </cell>
          <cell r="C10401" t="str">
            <v xml:space="preserve">un    </v>
          </cell>
          <cell r="D10401" t="str">
            <v>34,00</v>
          </cell>
        </row>
        <row r="10402">
          <cell r="A10402">
            <v>11671</v>
          </cell>
          <cell r="B10402" t="str">
            <v>Registro de esfera, pvc, com volante, vs, roscavel, dn 2", com corpo dividido</v>
          </cell>
          <cell r="C10402" t="str">
            <v xml:space="preserve">un    </v>
          </cell>
          <cell r="D10402" t="str">
            <v>72,96</v>
          </cell>
        </row>
        <row r="10403">
          <cell r="A10403">
            <v>6032</v>
          </cell>
          <cell r="B10403" t="str">
            <v>Registro de esfera, pvc, com volante, vs, roscavel, dn 3/4", com corpo dividido</v>
          </cell>
          <cell r="C10403" t="str">
            <v xml:space="preserve">un    </v>
          </cell>
          <cell r="D10403" t="str">
            <v>20,84</v>
          </cell>
        </row>
        <row r="10404">
          <cell r="A10404">
            <v>11673</v>
          </cell>
          <cell r="B10404" t="str">
            <v>Registro de esfera, pvc, com volante, vs, soldavel, dn 20 mm, com corpo dividido</v>
          </cell>
          <cell r="C10404" t="str">
            <v xml:space="preserve">un    </v>
          </cell>
          <cell r="D10404" t="str">
            <v>16,41</v>
          </cell>
        </row>
        <row r="10405">
          <cell r="A10405">
            <v>11674</v>
          </cell>
          <cell r="B10405" t="str">
            <v>Registro de esfera, pvc, com volante, vs, soldavel, dn 25 mm, com corpo dividido</v>
          </cell>
          <cell r="C10405" t="str">
            <v xml:space="preserve">un    </v>
          </cell>
          <cell r="D10405" t="str">
            <v>21,13</v>
          </cell>
        </row>
        <row r="10406">
          <cell r="A10406">
            <v>11675</v>
          </cell>
          <cell r="B10406" t="str">
            <v>Registro de esfera, pvc, com volante, vs, soldavel, dn 32 mm, com corpo dividido</v>
          </cell>
          <cell r="C10406" t="str">
            <v xml:space="preserve">un    </v>
          </cell>
          <cell r="D10406" t="str">
            <v>33,55</v>
          </cell>
        </row>
        <row r="10407">
          <cell r="A10407">
            <v>11676</v>
          </cell>
          <cell r="B10407" t="str">
            <v>Registro de esfera, pvc, com volante, vs, soldavel, dn 40 mm, com corpo dividido</v>
          </cell>
          <cell r="C10407" t="str">
            <v xml:space="preserve">un    </v>
          </cell>
          <cell r="D10407" t="str">
            <v>44,87</v>
          </cell>
        </row>
        <row r="10408">
          <cell r="A10408">
            <v>11677</v>
          </cell>
          <cell r="B10408" t="str">
            <v>Registro de esfera, pvc, com volante, vs, soldavel, dn 50 mm, com corpo dividido</v>
          </cell>
          <cell r="C10408" t="str">
            <v xml:space="preserve">un    </v>
          </cell>
          <cell r="D10408" t="str">
            <v>46,34</v>
          </cell>
        </row>
        <row r="10409">
          <cell r="A10409">
            <v>11678</v>
          </cell>
          <cell r="B10409" t="str">
            <v>Registro de esfera, pvc, com volante, vs, soldavel, dn 60 mm, com corpo dividido</v>
          </cell>
          <cell r="C10409" t="str">
            <v xml:space="preserve">un    </v>
          </cell>
          <cell r="D10409" t="str">
            <v>84,87</v>
          </cell>
        </row>
        <row r="10410">
          <cell r="A10410">
            <v>6038</v>
          </cell>
          <cell r="B10410" t="str">
            <v>Registro de pressao pvc, roscavel, volante simples, de 1/2"</v>
          </cell>
          <cell r="C10410" t="str">
            <v xml:space="preserve">un    </v>
          </cell>
          <cell r="D10410" t="str">
            <v>5,38</v>
          </cell>
        </row>
        <row r="10411">
          <cell r="A10411">
            <v>11718</v>
          </cell>
          <cell r="B10411" t="str">
            <v>Registro de pressao pvc, roscavel, volante simples, de 3/4"</v>
          </cell>
          <cell r="C10411" t="str">
            <v xml:space="preserve">un    </v>
          </cell>
          <cell r="D10411" t="str">
            <v>15,35</v>
          </cell>
        </row>
        <row r="10412">
          <cell r="A10412">
            <v>6037</v>
          </cell>
          <cell r="B10412" t="str">
            <v>Registro de pressao pvc, soldavel, volante simples, de 20 mm</v>
          </cell>
          <cell r="C10412" t="str">
            <v xml:space="preserve">un    </v>
          </cell>
          <cell r="D10412" t="str">
            <v>11,20</v>
          </cell>
        </row>
        <row r="10413">
          <cell r="A10413">
            <v>11719</v>
          </cell>
          <cell r="B10413" t="str">
            <v>Registro de pressao pvc, soldavel, volante simples, de 25 mm</v>
          </cell>
          <cell r="C10413" t="str">
            <v xml:space="preserve">un    </v>
          </cell>
          <cell r="D10413" t="str">
            <v>12,45</v>
          </cell>
        </row>
        <row r="10414">
          <cell r="A10414">
            <v>6019</v>
          </cell>
          <cell r="B10414" t="str">
            <v>Registro gaveta bruto em latao forjado, bitola 1 " (ref 1509)</v>
          </cell>
          <cell r="C10414" t="str">
            <v xml:space="preserve">un    </v>
          </cell>
          <cell r="D10414" t="str">
            <v>39,28</v>
          </cell>
        </row>
        <row r="10415">
          <cell r="A10415">
            <v>6010</v>
          </cell>
          <cell r="B10415" t="str">
            <v>Registro gaveta bruto em latao forjado, bitola 1 1/2 " (ref 1509)</v>
          </cell>
          <cell r="C10415" t="str">
            <v xml:space="preserve">un    </v>
          </cell>
          <cell r="D10415" t="str">
            <v>67,58</v>
          </cell>
        </row>
        <row r="10416">
          <cell r="A10416">
            <v>6017</v>
          </cell>
          <cell r="B10416" t="str">
            <v>Registro gaveta bruto em latao forjado, bitola 1 1/4 " (ref 1509)</v>
          </cell>
          <cell r="C10416" t="str">
            <v xml:space="preserve">un    </v>
          </cell>
          <cell r="D10416" t="str">
            <v>53,53</v>
          </cell>
        </row>
        <row r="10417">
          <cell r="A10417">
            <v>6020</v>
          </cell>
          <cell r="B10417" t="str">
            <v>Registro gaveta bruto em latao forjado, bitola 1/2 " (ref 1509)</v>
          </cell>
          <cell r="C10417" t="str">
            <v xml:space="preserve">un    </v>
          </cell>
          <cell r="D10417" t="str">
            <v>23,59</v>
          </cell>
        </row>
        <row r="10418">
          <cell r="A10418">
            <v>6028</v>
          </cell>
          <cell r="B10418" t="str">
            <v>Registro gaveta bruto em latao forjado, bitola 2 " (ref 1509)</v>
          </cell>
          <cell r="C10418" t="str">
            <v xml:space="preserve">un    </v>
          </cell>
          <cell r="D10418" t="str">
            <v>94,14</v>
          </cell>
        </row>
        <row r="10419">
          <cell r="A10419">
            <v>6011</v>
          </cell>
          <cell r="B10419" t="str">
            <v>Registro gaveta bruto em latao forjado, bitola 2 1/2 " (ref 1509)</v>
          </cell>
          <cell r="C10419" t="str">
            <v xml:space="preserve">un    </v>
          </cell>
          <cell r="D10419" t="str">
            <v>195,23</v>
          </cell>
        </row>
        <row r="10420">
          <cell r="A10420">
            <v>6012</v>
          </cell>
          <cell r="B10420" t="str">
            <v>Registro gaveta bruto em latao forjado, bitola 3 " (ref 1509)</v>
          </cell>
          <cell r="C10420" t="str">
            <v xml:space="preserve">un    </v>
          </cell>
          <cell r="D10420" t="str">
            <v>236,36</v>
          </cell>
        </row>
        <row r="10421">
          <cell r="A10421">
            <v>6016</v>
          </cell>
          <cell r="B10421" t="str">
            <v>Registro gaveta bruto em latao forjado, bitola 3/4 " (ref 1509)</v>
          </cell>
          <cell r="C10421" t="str">
            <v xml:space="preserve">un    </v>
          </cell>
          <cell r="D10421" t="str">
            <v>24,88</v>
          </cell>
        </row>
        <row r="10422">
          <cell r="A10422">
            <v>6027</v>
          </cell>
          <cell r="B10422" t="str">
            <v>Registro gaveta bruto em latao forjado, bitola 4 " (ref 1509)</v>
          </cell>
          <cell r="C10422" t="str">
            <v xml:space="preserve">un    </v>
          </cell>
          <cell r="D10422" t="str">
            <v>492,50</v>
          </cell>
        </row>
        <row r="10423">
          <cell r="A10423">
            <v>6013</v>
          </cell>
          <cell r="B10423" t="str">
            <v>Registro gaveta com acabamento e canopla cromados, simples, bitola 1 " (ref 1509)</v>
          </cell>
          <cell r="C10423" t="str">
            <v xml:space="preserve">un    </v>
          </cell>
          <cell r="D10423" t="str">
            <v>74,31</v>
          </cell>
        </row>
        <row r="10424">
          <cell r="A10424">
            <v>6015</v>
          </cell>
          <cell r="B10424" t="str">
            <v>Registro gaveta com acabamento e canopla cromados, simples, bitola 1 1/2 " (ref 1509)</v>
          </cell>
          <cell r="C10424" t="str">
            <v xml:space="preserve">un    </v>
          </cell>
          <cell r="D10424" t="str">
            <v>108,07</v>
          </cell>
        </row>
        <row r="10425">
          <cell r="A10425">
            <v>6014</v>
          </cell>
          <cell r="B10425" t="str">
            <v>Registro gaveta com acabamento e canopla cromados, simples, bitola 1 1/4 " (ref 1509)</v>
          </cell>
          <cell r="C10425" t="str">
            <v xml:space="preserve">un    </v>
          </cell>
          <cell r="D10425" t="str">
            <v>103,32</v>
          </cell>
        </row>
        <row r="10426">
          <cell r="A10426">
            <v>6006</v>
          </cell>
          <cell r="B10426" t="str">
            <v>Registro gaveta com acabamento e canopla cromados, simples, bitola 1/2 " (ref 1509)</v>
          </cell>
          <cell r="C10426" t="str">
            <v xml:space="preserve">un    </v>
          </cell>
          <cell r="D10426" t="str">
            <v>53,81</v>
          </cell>
        </row>
        <row r="10427">
          <cell r="A10427">
            <v>6005</v>
          </cell>
          <cell r="B10427" t="str">
            <v>Registro gaveta com acabamento e canopla cromados, simples, bitola 3/4 " (ref 1509)</v>
          </cell>
          <cell r="C10427" t="str">
            <v xml:space="preserve">un    </v>
          </cell>
          <cell r="D10427" t="str">
            <v>60,71</v>
          </cell>
        </row>
        <row r="10428">
          <cell r="A10428">
            <v>11756</v>
          </cell>
          <cell r="B10428" t="str">
            <v>Registro ou regulador de gas cozinha, vazao de 2 kg/h, 2,8 kpa</v>
          </cell>
          <cell r="C10428" t="str">
            <v xml:space="preserve">un    </v>
          </cell>
          <cell r="D10428" t="str">
            <v>28,99</v>
          </cell>
        </row>
        <row r="10429">
          <cell r="A10429">
            <v>10904</v>
          </cell>
          <cell r="B10429" t="str">
            <v>Registro ou valvula globo angular em latao, para hidrantes em instalacao predial de incendio, 45 graus, diametro de 2 1/2", com volante, classe de pressao de ate 200 psi</v>
          </cell>
          <cell r="C10429" t="str">
            <v xml:space="preserve">un    </v>
          </cell>
          <cell r="D10429" t="str">
            <v>137,82</v>
          </cell>
        </row>
        <row r="10430">
          <cell r="A10430">
            <v>11752</v>
          </cell>
          <cell r="B10430" t="str">
            <v>Registro pressao bruto em latao forjado, bitola 1/2 " (ref 1400)</v>
          </cell>
          <cell r="C10430" t="str">
            <v xml:space="preserve">un    </v>
          </cell>
          <cell r="D10430" t="str">
            <v>16,72</v>
          </cell>
        </row>
        <row r="10431">
          <cell r="A10431">
            <v>11753</v>
          </cell>
          <cell r="B10431" t="str">
            <v>Registro pressao bruto em latao forjado, bitola 3/4 " (ref 1400)</v>
          </cell>
          <cell r="C10431" t="str">
            <v xml:space="preserve">un    </v>
          </cell>
          <cell r="D10431" t="str">
            <v>19,96</v>
          </cell>
        </row>
        <row r="10432">
          <cell r="A10432">
            <v>6021</v>
          </cell>
          <cell r="B10432" t="str">
            <v>Registro pressao com acabamento e canopla cromada, simples, bitola 1/2 " (ref 1416)</v>
          </cell>
          <cell r="C10432" t="str">
            <v xml:space="preserve">un    </v>
          </cell>
          <cell r="D10432" t="str">
            <v>55,39</v>
          </cell>
        </row>
        <row r="10433">
          <cell r="A10433">
            <v>6024</v>
          </cell>
          <cell r="B10433" t="str">
            <v>Registro pressao com acabamento e canopla cromada, simples, bitola 3/4 " (ref 1416)</v>
          </cell>
          <cell r="C10433" t="str">
            <v xml:space="preserve">un    </v>
          </cell>
          <cell r="D10433" t="str">
            <v>57,26</v>
          </cell>
        </row>
        <row r="10434">
          <cell r="A10434">
            <v>38379</v>
          </cell>
          <cell r="B10434" t="str">
            <v>Regua de aluminio para pedreiro 2 x 1 "</v>
          </cell>
          <cell r="C10434" t="str">
            <v xml:space="preserve">m     </v>
          </cell>
          <cell r="D10434" t="str">
            <v>33,60</v>
          </cell>
        </row>
        <row r="10435">
          <cell r="A10435">
            <v>13897</v>
          </cell>
          <cell r="B10435" t="str">
            <v>Regua vibradora dupla para concreto a gasolina 5,5 hp, peso de 60 kg, comprimento 4 m</v>
          </cell>
          <cell r="C10435" t="str">
            <v xml:space="preserve">un    </v>
          </cell>
          <cell r="D10435" t="str">
            <v>5.750,66</v>
          </cell>
        </row>
        <row r="10436">
          <cell r="A10436">
            <v>10640</v>
          </cell>
          <cell r="B10436" t="str">
            <v>Regua vibratoria de concreto trelicada, equipada com motor a gasolina de 9 hp</v>
          </cell>
          <cell r="C10436" t="str">
            <v xml:space="preserve">un    </v>
          </cell>
          <cell r="D10436" t="str">
            <v>12.454,73</v>
          </cell>
        </row>
        <row r="10437">
          <cell r="A10437">
            <v>11086</v>
          </cell>
          <cell r="B10437" t="str">
            <v>Rejeito de minerio de ferro para pavimentacao (posto pedreira/fornecedor, sem frete)</v>
          </cell>
          <cell r="C10437" t="str">
            <v xml:space="preserve">m³    </v>
          </cell>
          <cell r="D10437" t="str">
            <v>55,29</v>
          </cell>
        </row>
        <row r="10438">
          <cell r="A10438">
            <v>34356</v>
          </cell>
          <cell r="B10438" t="str">
            <v>Rejunte branco, cimenticio</v>
          </cell>
          <cell r="C10438" t="str">
            <v xml:space="preserve">kg    </v>
          </cell>
          <cell r="D10438" t="str">
            <v>3,15</v>
          </cell>
        </row>
        <row r="10439">
          <cell r="A10439">
            <v>34357</v>
          </cell>
          <cell r="B10439" t="str">
            <v>Rejunte colorido, cimenticio</v>
          </cell>
          <cell r="C10439" t="str">
            <v xml:space="preserve">kg    </v>
          </cell>
          <cell r="D10439" t="str">
            <v>3,50</v>
          </cell>
        </row>
        <row r="10440">
          <cell r="A10440">
            <v>37329</v>
          </cell>
          <cell r="B10440" t="str">
            <v>Rejunte epoxi branco</v>
          </cell>
          <cell r="C10440" t="str">
            <v xml:space="preserve">kg    </v>
          </cell>
          <cell r="D10440" t="str">
            <v>48,73</v>
          </cell>
        </row>
        <row r="10441">
          <cell r="A10441">
            <v>37398</v>
          </cell>
          <cell r="B10441" t="str">
            <v>Rejunte epoxi cor</v>
          </cell>
          <cell r="C10441" t="str">
            <v xml:space="preserve">kg    </v>
          </cell>
          <cell r="D10441" t="str">
            <v>62,37</v>
          </cell>
        </row>
        <row r="10442">
          <cell r="A10442">
            <v>2510</v>
          </cell>
          <cell r="B10442" t="str">
            <v>Rele fotoeletrico interno e externo bivolt 1000 w, de conector, sem base</v>
          </cell>
          <cell r="C10442" t="str">
            <v xml:space="preserve">un    </v>
          </cell>
          <cell r="D10442" t="str">
            <v>16,26</v>
          </cell>
        </row>
        <row r="10443">
          <cell r="A10443">
            <v>12359</v>
          </cell>
          <cell r="B10443" t="str">
            <v>Rele termico bimetal para uso em motores trifasicos, tensao 380 v, potencia ate 15 cv, corrente nominal maxima 22 a</v>
          </cell>
          <cell r="C10443" t="str">
            <v xml:space="preserve">un    </v>
          </cell>
          <cell r="D10443" t="str">
            <v>108,56</v>
          </cell>
        </row>
        <row r="10444">
          <cell r="A10444">
            <v>5320</v>
          </cell>
          <cell r="B10444" t="str">
            <v>Removedor de tinta oleo/esmalte verniz</v>
          </cell>
          <cell r="C10444" t="str">
            <v xml:space="preserve">l     </v>
          </cell>
          <cell r="D10444" t="str">
            <v>30,52</v>
          </cell>
        </row>
        <row r="10445">
          <cell r="A10445">
            <v>7353</v>
          </cell>
          <cell r="B10445" t="str">
            <v>Resina acrilica base agua - cor branca</v>
          </cell>
          <cell r="C10445" t="str">
            <v xml:space="preserve">l     </v>
          </cell>
          <cell r="D10445" t="str">
            <v>21,58</v>
          </cell>
        </row>
        <row r="10446">
          <cell r="A10446">
            <v>36144</v>
          </cell>
          <cell r="B10446" t="str">
            <v>Respirador descartavel sem valvula de exalacao, pff 1</v>
          </cell>
          <cell r="C10446" t="str">
            <v xml:space="preserve">un    </v>
          </cell>
          <cell r="D10446" t="str">
            <v>1,06</v>
          </cell>
        </row>
        <row r="10447">
          <cell r="A10447">
            <v>10518</v>
          </cell>
          <cell r="B10447" t="str">
            <v>Retardo para cordel detonante</v>
          </cell>
          <cell r="C10447" t="str">
            <v xml:space="preserve">un    </v>
          </cell>
          <cell r="D10447" t="str">
            <v>53,28</v>
          </cell>
        </row>
        <row r="10448">
          <cell r="A10448">
            <v>36530</v>
          </cell>
          <cell r="B10448" t="str">
            <v>Retroescavadeira sobre rodas com carregadeira, tracao 4 x 2, potencia liquida 79 hp, peso operacional minimo de 6570 kg, capacidade da carregadeira de 1,00 m3 e da  retroescavadeira minima de 0,20 m3, profundidade de escavacao maxima de 4,37 m</v>
          </cell>
          <cell r="C10448" t="str">
            <v xml:space="preserve">un    </v>
          </cell>
          <cell r="D10448" t="str">
            <v>206.517,06</v>
          </cell>
        </row>
        <row r="10449">
          <cell r="A10449">
            <v>6046</v>
          </cell>
          <cell r="B10449" t="str">
            <v>Retroescavadeira sobre rodas com carregadeira, tracao 4 x 4, potencia liquida 72 hp, peso operacional minimo de 7140 kg, capacidade minima da carregadeira de 0,79 m3 e da retroescavadeira minima de 0,18 m3, profundidade de escavacao maxima de 4,50 m</v>
          </cell>
          <cell r="C10449" t="str">
            <v xml:space="preserve">un    </v>
          </cell>
          <cell r="D10449" t="str">
            <v>224.000,00</v>
          </cell>
        </row>
        <row r="10450">
          <cell r="A10450">
            <v>36531</v>
          </cell>
          <cell r="B10450" t="str">
            <v>Retroescavadeira sobre rodas com carregadeira, tracao 4 x 4, potencia liquida 88 hp, peso operacional minimo de 6674 kg, capacidade da carregadeira de 1,00 m3 e da  retroescavadeira minima de 0,26 m3, profundidade de escavacao maxima de 4,37 m</v>
          </cell>
          <cell r="C10450" t="str">
            <v xml:space="preserve">un    </v>
          </cell>
          <cell r="D10450" t="str">
            <v>232.195,10</v>
          </cell>
        </row>
        <row r="10451">
          <cell r="A10451">
            <v>34684</v>
          </cell>
          <cell r="B10451" t="str">
            <v>Revestimento de parede em granilite, marmorite ou granitina - esp = 5 mm (incluso execucao)</v>
          </cell>
          <cell r="C10451" t="str">
            <v xml:space="preserve">m²    </v>
          </cell>
          <cell r="D10451" t="str">
            <v>82,78</v>
          </cell>
        </row>
        <row r="10452">
          <cell r="A10452">
            <v>34683</v>
          </cell>
          <cell r="B10452" t="str">
            <v>Revestimento de parede em granilite, marmorite ou granitina colorido - esp = 5 mm (incluso execucao)</v>
          </cell>
          <cell r="C10452" t="str">
            <v xml:space="preserve">m²    </v>
          </cell>
          <cell r="D10452" t="str">
            <v>51,73</v>
          </cell>
        </row>
        <row r="10453">
          <cell r="A10453">
            <v>533</v>
          </cell>
          <cell r="B10453" t="str">
            <v>Revestimento em ceramica esmaltada comercial, pei menor ou igual a 3, formato menor ou igual a 2025 cm2</v>
          </cell>
          <cell r="C10453" t="str">
            <v xml:space="preserve">m²    </v>
          </cell>
          <cell r="D10453" t="str">
            <v>17,64</v>
          </cell>
        </row>
        <row r="10454">
          <cell r="A10454">
            <v>10515</v>
          </cell>
          <cell r="B10454" t="str">
            <v>Revestimento em ceramica esmaltada extra, pei maior ou igual 4, formato maior a 2025 cm2</v>
          </cell>
          <cell r="C10454" t="str">
            <v xml:space="preserve">m²    </v>
          </cell>
          <cell r="D10454" t="str">
            <v>45,50</v>
          </cell>
        </row>
        <row r="10455">
          <cell r="A10455">
            <v>536</v>
          </cell>
          <cell r="B10455" t="str">
            <v>Revestimento em ceramica esmaltada extra, pei menor ou igual a 3, formato menor ou igual a 2025 cm2</v>
          </cell>
          <cell r="C10455" t="str">
            <v xml:space="preserve">m²    </v>
          </cell>
          <cell r="D10455" t="str">
            <v>29,90</v>
          </cell>
        </row>
        <row r="10456">
          <cell r="A10456">
            <v>153</v>
          </cell>
          <cell r="B10456" t="str">
            <v>Revestimento epoxi de alta resistencia quimica, isento de solventes, bicomponente</v>
          </cell>
          <cell r="C10456" t="str">
            <v xml:space="preserve">l     </v>
          </cell>
          <cell r="D10456" t="str">
            <v>88,58</v>
          </cell>
        </row>
        <row r="10457">
          <cell r="A10457">
            <v>34682</v>
          </cell>
          <cell r="B10457" t="str">
            <v>Revestimento para escada em granilite, marmorite ou granitina esp = 8 mm (incluso execucao)</v>
          </cell>
          <cell r="C10457" t="str">
            <v xml:space="preserve">m²    </v>
          </cell>
          <cell r="D10457" t="str">
            <v>39,56</v>
          </cell>
        </row>
        <row r="10458">
          <cell r="A10458">
            <v>20205</v>
          </cell>
          <cell r="B10458" t="str">
            <v>Ripa de madeira aparelhada *1,5 x 5* cm, macaranduba, angelim ou equivalente da regiao</v>
          </cell>
          <cell r="C10458" t="str">
            <v xml:space="preserve">m     </v>
          </cell>
          <cell r="D10458" t="str">
            <v>2,67</v>
          </cell>
        </row>
        <row r="10459">
          <cell r="A10459">
            <v>4412</v>
          </cell>
          <cell r="B10459" t="str">
            <v>Ripa de madeira nao aparelhada *1 x 3* cm, macaranduba, angelim ou equivalente da regiao</v>
          </cell>
          <cell r="C10459" t="str">
            <v xml:space="preserve">m     </v>
          </cell>
          <cell r="D10459" t="str">
            <v>1,69</v>
          </cell>
        </row>
        <row r="10460">
          <cell r="A10460">
            <v>4408</v>
          </cell>
          <cell r="B10460" t="str">
            <v>Ripa de madeira nao aparelhada *1,5 x 5* cm, macaranduba, angelim ou equivalente da regiao</v>
          </cell>
          <cell r="C10460" t="str">
            <v xml:space="preserve">m     </v>
          </cell>
          <cell r="D10460" t="str">
            <v>2,29</v>
          </cell>
        </row>
        <row r="10461">
          <cell r="A10461">
            <v>4505</v>
          </cell>
          <cell r="B10461" t="str">
            <v>Ripa de madeira nao aparelhada *2 x 7* cm, pinus, mista ou equivalente da regiao</v>
          </cell>
          <cell r="C10461" t="str">
            <v xml:space="preserve">m     </v>
          </cell>
          <cell r="D10461" t="str">
            <v>1,81</v>
          </cell>
        </row>
        <row r="10462">
          <cell r="A10462">
            <v>10559</v>
          </cell>
          <cell r="B10462" t="str">
            <v>Rocadeira costal com motor a gasolina de *32* cc</v>
          </cell>
          <cell r="C10462" t="str">
            <v xml:space="preserve">un    </v>
          </cell>
          <cell r="D10462" t="str">
            <v>2.000,00</v>
          </cell>
        </row>
        <row r="10463">
          <cell r="A10463">
            <v>10664</v>
          </cell>
          <cell r="B10463" t="str">
            <v>Rocadeira deslocavel, largura de trabalho de 1,3 m</v>
          </cell>
          <cell r="C10463" t="str">
            <v xml:space="preserve">un    </v>
          </cell>
          <cell r="D10463" t="str">
            <v>5.435,57</v>
          </cell>
        </row>
        <row r="10464">
          <cell r="A10464">
            <v>36250</v>
          </cell>
          <cell r="B10464" t="str">
            <v>Rodaforro em pvc, para forro de pvc, comprimento 6 m</v>
          </cell>
          <cell r="C10464" t="str">
            <v xml:space="preserve">m     </v>
          </cell>
          <cell r="D10464" t="str">
            <v>3,04</v>
          </cell>
        </row>
        <row r="10465">
          <cell r="A10465">
            <v>10857</v>
          </cell>
          <cell r="B10465" t="str">
            <v>Rodape ardosia, cinza, 10 cm, e= *1cm</v>
          </cell>
          <cell r="C10465" t="str">
            <v xml:space="preserve">m     </v>
          </cell>
          <cell r="D10465" t="str">
            <v>10,73</v>
          </cell>
        </row>
        <row r="10466">
          <cell r="A10466">
            <v>4803</v>
          </cell>
          <cell r="B10466" t="str">
            <v>Rodape de borracha liso, h = 70 mm, e = *2* mm, para argamassa, preto</v>
          </cell>
          <cell r="C10466" t="str">
            <v xml:space="preserve">m     </v>
          </cell>
          <cell r="D10466" t="str">
            <v>22,21</v>
          </cell>
        </row>
        <row r="10467">
          <cell r="A10467">
            <v>6186</v>
          </cell>
          <cell r="B10467" t="str">
            <v>Rodape de madeira macica cumaru/ipe champanhe ou equivalente da regiao, *1,5 x 7 cm</v>
          </cell>
          <cell r="C10467" t="str">
            <v xml:space="preserve">m     </v>
          </cell>
          <cell r="D10467" t="str">
            <v>5,00</v>
          </cell>
        </row>
        <row r="10468">
          <cell r="A10468">
            <v>4829</v>
          </cell>
          <cell r="B10468" t="str">
            <v>Rodape em marmore, polido, branco comum, l= *7* cm, e=  *2* cm, corte reto</v>
          </cell>
          <cell r="C10468" t="str">
            <v xml:space="preserve">m     </v>
          </cell>
          <cell r="D10468" t="str">
            <v>36,49</v>
          </cell>
        </row>
        <row r="10469">
          <cell r="A10469">
            <v>39829</v>
          </cell>
          <cell r="B10469" t="str">
            <v>Rodape em poliestireno, branco, h = *5* cm, e = *1,5* cm</v>
          </cell>
          <cell r="C10469" t="str">
            <v xml:space="preserve">m     </v>
          </cell>
          <cell r="D10469" t="str">
            <v>16,98</v>
          </cell>
        </row>
        <row r="10470">
          <cell r="A10470">
            <v>20231</v>
          </cell>
          <cell r="B10470" t="str">
            <v>Rodape ou rodabancada em granito, polido, tipo andorinha/ quartz/ castelo/ corumba ou outros equivalentes da regiao, h= 10 cm, e=  *2,0* cm</v>
          </cell>
          <cell r="C10470" t="str">
            <v xml:space="preserve">m     </v>
          </cell>
          <cell r="D10470" t="str">
            <v>15,92</v>
          </cell>
        </row>
        <row r="10471">
          <cell r="A10471">
            <v>4804</v>
          </cell>
          <cell r="B10471" t="str">
            <v>Rodape plano para piso vinilico, h = 5 cm</v>
          </cell>
          <cell r="C10471" t="str">
            <v xml:space="preserve">m     </v>
          </cell>
          <cell r="D10471" t="str">
            <v>17,05</v>
          </cell>
        </row>
        <row r="10472">
          <cell r="A10472">
            <v>34680</v>
          </cell>
          <cell r="B10472" t="str">
            <v>Rodape pre-moldado de granilite, marmorite ou granitina l = 10 cm</v>
          </cell>
          <cell r="C10472" t="str">
            <v xml:space="preserve">m     </v>
          </cell>
          <cell r="D10472" t="str">
            <v>12,17</v>
          </cell>
        </row>
        <row r="10473">
          <cell r="A10473">
            <v>11573</v>
          </cell>
          <cell r="B10473" t="str">
            <v>Rodizio para trilho (tipo napoleao),  em latao, com rolamento em aco, 6 mm, para janela de correr</v>
          </cell>
          <cell r="C10473" t="str">
            <v xml:space="preserve">un    </v>
          </cell>
          <cell r="D10473" t="str">
            <v>5,71</v>
          </cell>
        </row>
        <row r="10474">
          <cell r="A10474">
            <v>38401</v>
          </cell>
          <cell r="B10474" t="str">
            <v>Rodo para chao 40 cm com cabo</v>
          </cell>
          <cell r="C10474" t="str">
            <v xml:space="preserve">un    </v>
          </cell>
          <cell r="D10474" t="str">
            <v>8,06</v>
          </cell>
        </row>
        <row r="10475">
          <cell r="A10475">
            <v>38179</v>
          </cell>
          <cell r="B10475" t="str">
            <v>Roldana concova dupla, em chapa de aco, rolamento interno blindado de aco revestido em nylon, para porta de correr</v>
          </cell>
          <cell r="C10475" t="str">
            <v xml:space="preserve">un    </v>
          </cell>
          <cell r="D10475" t="str">
            <v>25,03</v>
          </cell>
        </row>
        <row r="10476">
          <cell r="A10476">
            <v>11575</v>
          </cell>
          <cell r="B10476" t="str">
            <v>Roldana dupla, em zamac com chapa de latao, rolamentos em aco, para porta e janela de correr</v>
          </cell>
          <cell r="C10476" t="str">
            <v xml:space="preserve">un    </v>
          </cell>
          <cell r="D10476" t="str">
            <v>27,01</v>
          </cell>
        </row>
        <row r="10477">
          <cell r="A10477">
            <v>20256</v>
          </cell>
          <cell r="B10477" t="str">
            <v>Roldana plastica com prego, tamanho 30 x 30 mm, para instalacao eletrica aparente</v>
          </cell>
          <cell r="C10477" t="str">
            <v xml:space="preserve">un    </v>
          </cell>
          <cell r="D10477" t="str">
            <v>0,23</v>
          </cell>
        </row>
        <row r="10478">
          <cell r="A10478">
            <v>14511</v>
          </cell>
          <cell r="B10478" t="str">
            <v>Rolo compactador de pneus, estatico, pressao variavel, potencia 110 hp, peso sem/com lastro 10,8/27 t, largura de rolagem 2,30 m</v>
          </cell>
          <cell r="C10478" t="str">
            <v xml:space="preserve">un    </v>
          </cell>
          <cell r="D10478" t="str">
            <v>437.663,21</v>
          </cell>
        </row>
        <row r="10479">
          <cell r="A10479">
            <v>10642</v>
          </cell>
          <cell r="B10479" t="str">
            <v>Rolo compactador de pneus, estatico, pressao variavel, potencia 111 hp, peso sem/com lastro 9,5/26,0 t, largura de rolagem 1,90 m</v>
          </cell>
          <cell r="C10479" t="str">
            <v xml:space="preserve">un    </v>
          </cell>
          <cell r="D10479" t="str">
            <v>412.300,00</v>
          </cell>
        </row>
        <row r="10480">
          <cell r="A10480">
            <v>14489</v>
          </cell>
          <cell r="B10480" t="str">
            <v>Rolo compactador pe de carneiro vibratorio, potencia 125 hp, peso operacional sem/com lastro 11,95/13,30 t, impacto dinamico 38,5/22,5 t, largura de trabalho 2,15 m</v>
          </cell>
          <cell r="C10480" t="str">
            <v xml:space="preserve">un    </v>
          </cell>
          <cell r="D10480" t="str">
            <v>365.702,43</v>
          </cell>
        </row>
        <row r="10481">
          <cell r="A10481">
            <v>14513</v>
          </cell>
          <cell r="B10481" t="str">
            <v>Rolo compactador pe de carneiro vibratorio, potencia 80 hp, peso operacional sem/com lastro 7,4/8,8 t, largura de trabalho 1,68 m</v>
          </cell>
          <cell r="C10481" t="str">
            <v xml:space="preserve">un    </v>
          </cell>
          <cell r="D10481" t="str">
            <v>274.285,50</v>
          </cell>
        </row>
        <row r="10482">
          <cell r="A10482">
            <v>13600</v>
          </cell>
          <cell r="B10482" t="str">
            <v>Rolo compactador vibratorio de um cilindro liso de aco, potencia 125 hp, peso sem/com lastro 10,75/12,92 t, impacto dinamico 31,5/18,5 t, largura trabalho 2,15 m</v>
          </cell>
          <cell r="C10482" t="str">
            <v xml:space="preserve">un    </v>
          </cell>
          <cell r="D10482" t="str">
            <v>353.905,53</v>
          </cell>
        </row>
        <row r="10483">
          <cell r="A10483">
            <v>10646</v>
          </cell>
          <cell r="B10483" t="str">
            <v>Rolo compactador vibratorio de um cilindro, aco liso, potencia 80 hp, peso operacional maximo 8,1 t, impacto dinamico 16,15/9,5 t, largura trabalho 1,68 m</v>
          </cell>
          <cell r="C10483" t="str">
            <v xml:space="preserve">un    </v>
          </cell>
          <cell r="D10483" t="str">
            <v>263.812,99</v>
          </cell>
        </row>
        <row r="10484">
          <cell r="A10484">
            <v>6070</v>
          </cell>
          <cell r="B10484" t="str">
            <v>Rolo compactador vibratorio pe de carneiro, com controle remoto por radio, potencia  12,5 kw, peso operacional de 1,675 t, largura de trabalho 0,85 m</v>
          </cell>
          <cell r="C10484" t="str">
            <v xml:space="preserve">un    </v>
          </cell>
          <cell r="D10484" t="str">
            <v>360.467,99</v>
          </cell>
        </row>
        <row r="10485">
          <cell r="A10485">
            <v>6069</v>
          </cell>
          <cell r="B10485" t="str">
            <v>Rolo compactador vibratorio rebocavel, cilindro de aco liso, potencia de tracao de 65 cv, peso de 4,7 t, impacto dinamico total de 18,3 t, largura do rolo 1,67 m</v>
          </cell>
          <cell r="C10485" t="str">
            <v xml:space="preserve">un    </v>
          </cell>
          <cell r="D10485" t="str">
            <v>79.632,81</v>
          </cell>
        </row>
        <row r="10486">
          <cell r="A10486">
            <v>14626</v>
          </cell>
          <cell r="B10486" t="str">
            <v>Rolo compactador vibratorio tandem, aco liso, potencia 125 hp, peso sem/com lastro 10,20/11,65 t, largura de trabalho 1,73 m</v>
          </cell>
          <cell r="C10486" t="str">
            <v xml:space="preserve">un    </v>
          </cell>
          <cell r="D10486" t="str">
            <v>394.630,01</v>
          </cell>
        </row>
        <row r="10487">
          <cell r="A10487">
            <v>6067</v>
          </cell>
          <cell r="B10487" t="str">
            <v>Rolo compactador vibratorio tandem, aco liso, potencia 58 cv, peso sem/com lastro 6,5/9,4 t, largura de trabalho 1,20 m</v>
          </cell>
          <cell r="C10487" t="str">
            <v xml:space="preserve">un    </v>
          </cell>
          <cell r="D10487" t="str">
            <v>323.950,00</v>
          </cell>
        </row>
        <row r="10488">
          <cell r="A10488">
            <v>38393</v>
          </cell>
          <cell r="B10488" t="str">
            <v>Rolo de espuma poliester 23 cm (sem cabo)</v>
          </cell>
          <cell r="C10488" t="str">
            <v xml:space="preserve">un    </v>
          </cell>
          <cell r="D10488" t="str">
            <v>10,80</v>
          </cell>
        </row>
        <row r="10489">
          <cell r="A10489">
            <v>38390</v>
          </cell>
          <cell r="B10489" t="str">
            <v>Rolo de la de carneiro 23 cm (sem cabo)</v>
          </cell>
          <cell r="C10489" t="str">
            <v xml:space="preserve">un    </v>
          </cell>
          <cell r="D10489" t="str">
            <v>23,95</v>
          </cell>
        </row>
        <row r="10490">
          <cell r="A10490">
            <v>36532</v>
          </cell>
          <cell r="B10490" t="str">
            <v>Rompedor eletrico peso 26 kg, potencia operacional de 2,5 kw</v>
          </cell>
          <cell r="C10490" t="str">
            <v xml:space="preserve">un    </v>
          </cell>
          <cell r="D10490" t="str">
            <v>15.398,77</v>
          </cell>
        </row>
        <row r="10491">
          <cell r="A10491">
            <v>11578</v>
          </cell>
          <cell r="B10491" t="str">
            <v>Roseta quadrada, sem furos, em aco inox polido, largura aproximada de 50 mm, para fechadura de porta - parafusos incluidos</v>
          </cell>
          <cell r="C10491" t="str">
            <v xml:space="preserve">un    </v>
          </cell>
          <cell r="D10491" t="str">
            <v>8,67</v>
          </cell>
        </row>
        <row r="10492">
          <cell r="A10492">
            <v>11577</v>
          </cell>
          <cell r="B10492" t="str">
            <v>Roseta redonda de sobrepor, sem furos, em aco inox polido, diametro aproximado de 50 mm, para fechadura de porta - parafusos incluidos</v>
          </cell>
          <cell r="C10492" t="str">
            <v xml:space="preserve">un    </v>
          </cell>
          <cell r="D10492" t="str">
            <v>8,28</v>
          </cell>
        </row>
        <row r="10493">
          <cell r="A10493">
            <v>42432</v>
          </cell>
          <cell r="B10493" t="str">
            <v>Rotacao diagonal dupla, aparelho triplo, em tubo de aco carbono, pintura no processo eletrostatico - equipamento de ginastica para academia ao ar livre / academia da terceira idade - ati</v>
          </cell>
          <cell r="C10493" t="str">
            <v xml:space="preserve">un    </v>
          </cell>
          <cell r="D10493" t="str">
            <v>2.108,08</v>
          </cell>
        </row>
        <row r="10494">
          <cell r="A10494">
            <v>42437</v>
          </cell>
          <cell r="B10494" t="str">
            <v>Rotacao vertical duplo, em tubo de aco carbono, pintura no processo eletrostatico - equipamento de ginastica para academia ao ar livre / academia da terceira idade - ati</v>
          </cell>
          <cell r="C10494" t="str">
            <v xml:space="preserve">un    </v>
          </cell>
          <cell r="D10494" t="str">
            <v>1.602,70</v>
          </cell>
        </row>
        <row r="10495">
          <cell r="A10495">
            <v>1116</v>
          </cell>
          <cell r="B10495" t="str">
            <v>Rufo externo de chapa de aco galvanizada num 26, corte 25 cm</v>
          </cell>
          <cell r="C10495" t="str">
            <v xml:space="preserve">m     </v>
          </cell>
          <cell r="D10495" t="str">
            <v>16,50</v>
          </cell>
        </row>
        <row r="10496">
          <cell r="A10496">
            <v>1115</v>
          </cell>
          <cell r="B10496" t="str">
            <v>Rufo externo de chapa de aco galvanizada num 26, corte 28 cm</v>
          </cell>
          <cell r="C10496" t="str">
            <v xml:space="preserve">m     </v>
          </cell>
          <cell r="D10496" t="str">
            <v>20,06</v>
          </cell>
        </row>
        <row r="10497">
          <cell r="A10497">
            <v>1113</v>
          </cell>
          <cell r="B10497" t="str">
            <v>Rufo externo/interno de chapa de aco galvanizada num 26, corte 33 cm</v>
          </cell>
          <cell r="C10497" t="str">
            <v xml:space="preserve">m     </v>
          </cell>
          <cell r="D10497" t="str">
            <v>22,00</v>
          </cell>
        </row>
        <row r="10498">
          <cell r="A10498">
            <v>1114</v>
          </cell>
          <cell r="B10498" t="str">
            <v>Rufo interno de chapa de aco galvanizada num 26, corte 50 cm</v>
          </cell>
          <cell r="C10498" t="str">
            <v xml:space="preserve">m     </v>
          </cell>
          <cell r="D10498" t="str">
            <v>33,01</v>
          </cell>
        </row>
        <row r="10499">
          <cell r="A10499">
            <v>40872</v>
          </cell>
          <cell r="B10499" t="str">
            <v>Rufo interno/externo de chapa de aco galvanizada num 24, corte 25 cm (coletado caixa)</v>
          </cell>
          <cell r="C10499" t="str">
            <v xml:space="preserve">m     </v>
          </cell>
          <cell r="D10499" t="str">
            <v>15,55</v>
          </cell>
        </row>
        <row r="10500">
          <cell r="A10500">
            <v>20214</v>
          </cell>
          <cell r="B10500" t="str">
            <v>Rufo para telha estrutural de fibrocimento 1 aba (sem amianto)</v>
          </cell>
          <cell r="C10500" t="str">
            <v xml:space="preserve">un    </v>
          </cell>
          <cell r="D10500" t="str">
            <v>35,16</v>
          </cell>
        </row>
        <row r="10501">
          <cell r="A10501">
            <v>11064</v>
          </cell>
          <cell r="B10501" t="str">
            <v>Rufo para telha estrutural de fibrocimento 2 abas, comprimento de 1031 mm (sem amianto)</v>
          </cell>
          <cell r="C10501" t="str">
            <v xml:space="preserve">un    </v>
          </cell>
          <cell r="D10501" t="str">
            <v>14,91</v>
          </cell>
        </row>
        <row r="10502">
          <cell r="A10502">
            <v>7237</v>
          </cell>
          <cell r="B10502" t="str">
            <v>Rufo para telha ondulada de fibrocimento, e = 6 mm, aba *260* mm, comprimento 1100 mm (sem amianto)</v>
          </cell>
          <cell r="C10502" t="str">
            <v xml:space="preserve">un    </v>
          </cell>
          <cell r="D10502" t="str">
            <v>20,34</v>
          </cell>
        </row>
        <row r="10503">
          <cell r="A10503">
            <v>16</v>
          </cell>
          <cell r="B10503" t="str">
            <v>Sabao em po</v>
          </cell>
          <cell r="C10503" t="str">
            <v xml:space="preserve">kg    </v>
          </cell>
          <cell r="D10503" t="str">
            <v>6,20</v>
          </cell>
        </row>
        <row r="10504">
          <cell r="A10504">
            <v>11757</v>
          </cell>
          <cell r="B10504" t="str">
            <v>Saboneteira de parede em metal cromado</v>
          </cell>
          <cell r="C10504" t="str">
            <v xml:space="preserve">un    </v>
          </cell>
          <cell r="D10504" t="str">
            <v>43,85</v>
          </cell>
        </row>
        <row r="10505">
          <cell r="A10505">
            <v>11758</v>
          </cell>
          <cell r="B10505" t="str">
            <v>Saboneteira plastica tipo dispenser para sabonete liquido com reservatorio 800 a 1500 ml</v>
          </cell>
          <cell r="C10505" t="str">
            <v xml:space="preserve">un    </v>
          </cell>
          <cell r="D10505" t="str">
            <v>40,24</v>
          </cell>
        </row>
        <row r="10506">
          <cell r="A10506">
            <v>37526</v>
          </cell>
          <cell r="B10506" t="str">
            <v>Saco de rafia para entulho, novo, liso (sem cliche), *60 x 90* cm</v>
          </cell>
          <cell r="C10506" t="str">
            <v xml:space="preserve">un    </v>
          </cell>
          <cell r="D10506" t="str">
            <v>2,55</v>
          </cell>
        </row>
        <row r="10507">
          <cell r="A10507">
            <v>6076</v>
          </cell>
          <cell r="B10507" t="str">
            <v>Saibro para argamassa (coletado no comercio)</v>
          </cell>
          <cell r="C10507" t="str">
            <v xml:space="preserve">m³    </v>
          </cell>
          <cell r="D10507" t="str">
            <v>50,47</v>
          </cell>
        </row>
        <row r="10508">
          <cell r="A10508">
            <v>13109</v>
          </cell>
          <cell r="B10508" t="str">
            <v>Sapata de pvc aditivado nervurado d = 6"</v>
          </cell>
          <cell r="C10508" t="str">
            <v xml:space="preserve">un    </v>
          </cell>
          <cell r="D10508" t="str">
            <v>178,49</v>
          </cell>
        </row>
        <row r="10509">
          <cell r="A10509">
            <v>13110</v>
          </cell>
          <cell r="B10509" t="str">
            <v>Sapata de pvc aditivado nervurado d = 8"</v>
          </cell>
          <cell r="C10509" t="str">
            <v xml:space="preserve">un    </v>
          </cell>
          <cell r="D10509" t="str">
            <v>234,91</v>
          </cell>
        </row>
        <row r="10510">
          <cell r="A10510">
            <v>7581</v>
          </cell>
          <cell r="B10510" t="str">
            <v>Sapatilha em aco galvanizado para cabos com diametro nominal ate 5/8"</v>
          </cell>
          <cell r="C10510" t="str">
            <v xml:space="preserve">un    </v>
          </cell>
          <cell r="D10510" t="str">
            <v>2,71</v>
          </cell>
        </row>
        <row r="10511">
          <cell r="A10511">
            <v>20206</v>
          </cell>
          <cell r="B10511" t="str">
            <v>Sarrafo de madeira aparelhada *2 x 10* cm, macaranduba, angelim ou equivalente da regiao</v>
          </cell>
          <cell r="C10511" t="str">
            <v xml:space="preserve">m     </v>
          </cell>
          <cell r="D10511" t="str">
            <v>7,90</v>
          </cell>
        </row>
        <row r="10512">
          <cell r="A10512">
            <v>4460</v>
          </cell>
          <cell r="B10512" t="str">
            <v>Sarrafo de madeira nao aparelhada *2,5 x 10 cm, macaranduba, angelim ou equivalente da regiao</v>
          </cell>
          <cell r="C10512" t="str">
            <v xml:space="preserve">m     </v>
          </cell>
          <cell r="D10512" t="str">
            <v>9,48</v>
          </cell>
        </row>
        <row r="10513">
          <cell r="A10513">
            <v>6204</v>
          </cell>
          <cell r="B10513" t="str">
            <v>Sarrafo de madeira nao aparelhada *2,5 x 15* cm, macaranduba, angelim ou equivalente da regiao</v>
          </cell>
          <cell r="C10513" t="str">
            <v xml:space="preserve">m     </v>
          </cell>
          <cell r="D10513" t="str">
            <v>14,17</v>
          </cell>
        </row>
        <row r="10514">
          <cell r="A10514">
            <v>4417</v>
          </cell>
          <cell r="B10514" t="str">
            <v>Sarrafo de madeira nao aparelhada *2,5 x 7* cm, macaranduba, angelim ou equivalente da regiao</v>
          </cell>
          <cell r="C10514" t="str">
            <v xml:space="preserve">m     </v>
          </cell>
          <cell r="D10514" t="str">
            <v>5,45</v>
          </cell>
        </row>
        <row r="10515">
          <cell r="A10515">
            <v>4517</v>
          </cell>
          <cell r="B10515" t="str">
            <v>Sarrafo de madeira nao aparelhada *2,5 x 7,5* cm (1 x 3 ") pinus, mista ou equivalente da regiao</v>
          </cell>
          <cell r="C10515" t="str">
            <v xml:space="preserve">m     </v>
          </cell>
          <cell r="D10515" t="str">
            <v>1,45</v>
          </cell>
        </row>
        <row r="10516">
          <cell r="A10516">
            <v>4512</v>
          </cell>
          <cell r="B10516" t="str">
            <v>Sarrafo de madeira nao aparelhada 2,5 x 5 cm (1 x 2 ") pinus, mista ou equivalente da regiao</v>
          </cell>
          <cell r="C10516" t="str">
            <v xml:space="preserve">m     </v>
          </cell>
          <cell r="D10516" t="str">
            <v>1,05</v>
          </cell>
        </row>
        <row r="10517">
          <cell r="A10517">
            <v>4415</v>
          </cell>
          <cell r="B10517" t="str">
            <v>Sarrafo de madeira nao aparelhada 2,5 x 5 cm, macaranduba, angelim ou equivalente da regiao</v>
          </cell>
          <cell r="C10517" t="str">
            <v xml:space="preserve">m     </v>
          </cell>
          <cell r="D10517" t="str">
            <v>4,58</v>
          </cell>
        </row>
        <row r="10518">
          <cell r="A10518">
            <v>37373</v>
          </cell>
          <cell r="B10518" t="str">
            <v>Seguro - horista (coletado caixa)</v>
          </cell>
          <cell r="C10518" t="str">
            <v xml:space="preserve">h     </v>
          </cell>
          <cell r="D10518" t="str">
            <v>0,05</v>
          </cell>
        </row>
        <row r="10519">
          <cell r="A10519">
            <v>40864</v>
          </cell>
          <cell r="B10519" t="str">
            <v>Seguro - mensalista (coletado caixa)</v>
          </cell>
          <cell r="C10519" t="str">
            <v xml:space="preserve">mes   </v>
          </cell>
          <cell r="D10519" t="str">
            <v>9,76</v>
          </cell>
        </row>
        <row r="10520">
          <cell r="A10520">
            <v>4734</v>
          </cell>
          <cell r="B10520" t="str">
            <v>Seixo rolado para aplicacao em concreto (posto pedreira/fornecedor, sem frete)</v>
          </cell>
          <cell r="C10520" t="str">
            <v xml:space="preserve">m³    </v>
          </cell>
          <cell r="D10520" t="str">
            <v>78,69</v>
          </cell>
        </row>
        <row r="10521">
          <cell r="A10521">
            <v>6085</v>
          </cell>
          <cell r="B10521" t="str">
            <v>Selador acrilico paredes internas/externas</v>
          </cell>
          <cell r="C10521" t="str">
            <v xml:space="preserve">l     </v>
          </cell>
          <cell r="D10521" t="str">
            <v>7,69</v>
          </cell>
        </row>
        <row r="10522">
          <cell r="A10522">
            <v>38396</v>
          </cell>
          <cell r="B10522" t="str">
            <v>Selador horizontal para fita de aco 1 "</v>
          </cell>
          <cell r="C10522" t="str">
            <v xml:space="preserve">un    </v>
          </cell>
          <cell r="D10522" t="str">
            <v>489,73</v>
          </cell>
        </row>
        <row r="10523">
          <cell r="A10523">
            <v>6090</v>
          </cell>
          <cell r="B10523" t="str">
            <v>Selador pva paredes internas</v>
          </cell>
          <cell r="C10523" t="str">
            <v xml:space="preserve">l     </v>
          </cell>
          <cell r="D10523" t="str">
            <v>14,61</v>
          </cell>
        </row>
        <row r="10524">
          <cell r="A10524">
            <v>11622</v>
          </cell>
          <cell r="B10524" t="str">
            <v>Selante a base de alcatrao e poliuretano para juntas horizontais</v>
          </cell>
          <cell r="C10524" t="str">
            <v xml:space="preserve">kg    </v>
          </cell>
          <cell r="D10524" t="str">
            <v>57,29</v>
          </cell>
        </row>
        <row r="10525">
          <cell r="A10525">
            <v>6094</v>
          </cell>
          <cell r="B10525" t="str">
            <v>Selante a base de resinas acrilicas para trincas</v>
          </cell>
          <cell r="C10525" t="str">
            <v xml:space="preserve">kg    </v>
          </cell>
          <cell r="D10525" t="str">
            <v>24,70</v>
          </cell>
        </row>
        <row r="10526">
          <cell r="A10526">
            <v>7317</v>
          </cell>
          <cell r="B10526" t="str">
            <v>Selante de base asfaltica para vedacao</v>
          </cell>
          <cell r="C10526" t="str">
            <v xml:space="preserve">kg    </v>
          </cell>
          <cell r="D10526" t="str">
            <v>19,79</v>
          </cell>
        </row>
        <row r="10527">
          <cell r="A10527">
            <v>142</v>
          </cell>
          <cell r="B10527" t="str">
            <v>Selante elastico monocomponente a base de poliuretano para juntas diversas</v>
          </cell>
          <cell r="C10527" t="str">
            <v xml:space="preserve">310ml </v>
          </cell>
          <cell r="D10527" t="str">
            <v>30,08</v>
          </cell>
        </row>
        <row r="10528">
          <cell r="A10528">
            <v>38123</v>
          </cell>
          <cell r="B10528" t="str">
            <v>Selante tipo veda calha para metal e fibrocimento</v>
          </cell>
          <cell r="C10528" t="str">
            <v xml:space="preserve">kg    </v>
          </cell>
          <cell r="D10528" t="str">
            <v>55,36</v>
          </cell>
        </row>
        <row r="10529">
          <cell r="A10529">
            <v>42701</v>
          </cell>
          <cell r="B10529" t="str">
            <v>Selim compacto em pvc, sem trava,  dn 150 x 100 mm, para rede coletora esgoto (nbr 10569)</v>
          </cell>
          <cell r="C10529" t="str">
            <v xml:space="preserve">un    </v>
          </cell>
          <cell r="D10529" t="str">
            <v>27,33</v>
          </cell>
        </row>
        <row r="10530">
          <cell r="A10530">
            <v>42702</v>
          </cell>
          <cell r="B10530" t="str">
            <v>Selim compacto em pvc, sem trava,  dn 200 x 100 mm, para rede coletora esgoto (nbr 10569)</v>
          </cell>
          <cell r="C10530" t="str">
            <v xml:space="preserve">un    </v>
          </cell>
          <cell r="D10530" t="str">
            <v>48,56</v>
          </cell>
        </row>
        <row r="10531">
          <cell r="A10531">
            <v>37955</v>
          </cell>
          <cell r="B10531" t="str">
            <v>Selim compacto em pvc, sem travas,  dn 300 x 100 mm, para rede coletora esgoto (nbr 10569)</v>
          </cell>
          <cell r="C10531" t="str">
            <v xml:space="preserve">un    </v>
          </cell>
          <cell r="D10531" t="str">
            <v>62,93</v>
          </cell>
        </row>
        <row r="10532">
          <cell r="A10532">
            <v>42699</v>
          </cell>
          <cell r="B10532" t="str">
            <v>Selim pvc, com trava, je, 90 graus,  dn 125 x 100 mm ou 150 x 100 mm, para rede coletora esgoto (nbr 10569)</v>
          </cell>
          <cell r="C10532" t="str">
            <v xml:space="preserve">un    </v>
          </cell>
          <cell r="D10532" t="str">
            <v>16,69</v>
          </cell>
        </row>
        <row r="10533">
          <cell r="A10533">
            <v>42700</v>
          </cell>
          <cell r="B10533" t="str">
            <v>Selim pvc, soldavel, sem trava, je, 90 graus,  dn 200 x 100 mm, para rede coletora esgoto (nbr 10569)</v>
          </cell>
          <cell r="C10533" t="str">
            <v xml:space="preserve">un    </v>
          </cell>
          <cell r="D10533" t="str">
            <v>47,59</v>
          </cell>
        </row>
        <row r="10534">
          <cell r="A10534">
            <v>37743</v>
          </cell>
          <cell r="B10534" t="str">
            <v>Semirreboque com dois eixos em tandem tipo basculante com cacamba metalica 14 m3  (inclui montagem, nao inclui cavalo mecanico)</v>
          </cell>
          <cell r="C10534" t="str">
            <v xml:space="preserve">un    </v>
          </cell>
          <cell r="D10534" t="str">
            <v>83.929,51</v>
          </cell>
        </row>
        <row r="10535">
          <cell r="A10535">
            <v>37744</v>
          </cell>
          <cell r="B10535" t="str">
            <v>Semirreboque com tres eixos em tandem tipo basculante com cacamba metalica 18 m3 (inclui montagem, nao inclui cavalo mecanico)</v>
          </cell>
          <cell r="C10535" t="str">
            <v xml:space="preserve">un    </v>
          </cell>
          <cell r="D10535" t="str">
            <v>98.685,31</v>
          </cell>
        </row>
        <row r="10536">
          <cell r="A10536">
            <v>37741</v>
          </cell>
          <cell r="B10536" t="str">
            <v>Semirreboque com tres eixos, para transporte de carga seca, dimensoes aproximadas 2,60 x 12,50 x 0,50 m (nao inclui cavalo mecanico)</v>
          </cell>
          <cell r="C10536" t="str">
            <v xml:space="preserve">un    </v>
          </cell>
          <cell r="D10536" t="str">
            <v>76.316,64</v>
          </cell>
        </row>
        <row r="10537">
          <cell r="A10537">
            <v>39396</v>
          </cell>
          <cell r="B10537" t="str">
            <v>Sensor de presenca bivolt com fotocelula para qualquer tipo de lampada, potencia maxima *1000* w, uso externo</v>
          </cell>
          <cell r="C10537" t="str">
            <v xml:space="preserve">un    </v>
          </cell>
          <cell r="D10537" t="str">
            <v>31,84</v>
          </cell>
        </row>
        <row r="10538">
          <cell r="A10538">
            <v>39392</v>
          </cell>
          <cell r="B10538" t="str">
            <v>Sensor de presenca bivolt de parede com fotocelula para qualquer tipo de lampada potencia maxima *1000* w, uso interno</v>
          </cell>
          <cell r="C10538" t="str">
            <v xml:space="preserve">un    </v>
          </cell>
          <cell r="D10538" t="str">
            <v>35,92</v>
          </cell>
        </row>
        <row r="10539">
          <cell r="A10539">
            <v>39393</v>
          </cell>
          <cell r="B10539" t="str">
            <v>Sensor de presenca bivolt de parede sem fotocelula para qualquer tipo de lampada potencia maxima *1000* w, uso interno</v>
          </cell>
          <cell r="C10539" t="str">
            <v xml:space="preserve">un    </v>
          </cell>
          <cell r="D10539" t="str">
            <v>22,21</v>
          </cell>
        </row>
        <row r="10540">
          <cell r="A10540">
            <v>39394</v>
          </cell>
          <cell r="B10540" t="str">
            <v>Sensor de presenca bivolt de teto com fotocelula para qualquer tipo de lampada potencia maxima *1000* w, uso interno</v>
          </cell>
          <cell r="C10540" t="str">
            <v xml:space="preserve">un    </v>
          </cell>
          <cell r="D10540" t="str">
            <v>25,00</v>
          </cell>
        </row>
        <row r="10541">
          <cell r="A10541">
            <v>39395</v>
          </cell>
          <cell r="B10541" t="str">
            <v>Sensor de presenca bivolt de teto sem fotocelula para qualquer tipo de lampada potencia maxima *900* w, uso interno</v>
          </cell>
          <cell r="C10541" t="str">
            <v xml:space="preserve">un    </v>
          </cell>
          <cell r="D10541" t="str">
            <v>23,25</v>
          </cell>
        </row>
        <row r="10542">
          <cell r="A10542">
            <v>14618</v>
          </cell>
          <cell r="B10542" t="str">
            <v>Serra circular de bancada com motor eletrico, potencia de *1600* w, para disco de diametro de 10" (250 mm)</v>
          </cell>
          <cell r="C10542" t="str">
            <v xml:space="preserve">un    </v>
          </cell>
          <cell r="D10542" t="str">
            <v>872,74</v>
          </cell>
        </row>
        <row r="10543">
          <cell r="A10543">
            <v>40269</v>
          </cell>
          <cell r="B10543" t="str">
            <v>Serra circular de bancada, modelo pica-pau, diametro de 350 mm. Caracteristicas do motor: trifasico, potencia de 5 hp, frequencia de 60 hz</v>
          </cell>
          <cell r="C10543" t="str">
            <v xml:space="preserve">un    </v>
          </cell>
          <cell r="D10543" t="str">
            <v>3.516,21</v>
          </cell>
        </row>
        <row r="10544">
          <cell r="A10544">
            <v>6110</v>
          </cell>
          <cell r="B10544" t="str">
            <v>Serralheiro</v>
          </cell>
          <cell r="C10544" t="str">
            <v xml:space="preserve">h     </v>
          </cell>
          <cell r="D10544" t="str">
            <v>16,38</v>
          </cell>
        </row>
        <row r="10545">
          <cell r="A10545">
            <v>40910</v>
          </cell>
          <cell r="B10545" t="str">
            <v>Serralheiro (mensalista)</v>
          </cell>
          <cell r="C10545" t="str">
            <v xml:space="preserve">mes   </v>
          </cell>
          <cell r="D10545" t="str">
            <v>2.883,30</v>
          </cell>
        </row>
        <row r="10546">
          <cell r="A10546">
            <v>6111</v>
          </cell>
          <cell r="B10546" t="str">
            <v>Servente de obras</v>
          </cell>
          <cell r="C10546" t="str">
            <v xml:space="preserve">h     </v>
          </cell>
          <cell r="D10546" t="str">
            <v>10,21</v>
          </cell>
        </row>
        <row r="10547">
          <cell r="A10547">
            <v>41084</v>
          </cell>
          <cell r="B10547" t="str">
            <v>Servente de obras (mensalista)</v>
          </cell>
          <cell r="C10547" t="str">
            <v xml:space="preserve">mes   </v>
          </cell>
          <cell r="D10547" t="str">
            <v>1.797,78</v>
          </cell>
        </row>
        <row r="10548">
          <cell r="A10548">
            <v>25950</v>
          </cell>
          <cell r="B10548" t="str">
            <v>Servico de bombeamento de concreto com consumo minimo de 40 m3</v>
          </cell>
          <cell r="C10548" t="str">
            <v xml:space="preserve">m³    </v>
          </cell>
          <cell r="D10548" t="str">
            <v>29,47</v>
          </cell>
        </row>
        <row r="10549">
          <cell r="A10549">
            <v>38637</v>
          </cell>
          <cell r="B10549" t="str">
            <v>Sifao em metal cromado para pia americana, 1.1/2 X 1.1/2 "</v>
          </cell>
          <cell r="C10549" t="str">
            <v xml:space="preserve">un    </v>
          </cell>
          <cell r="D10549" t="str">
            <v>101,25</v>
          </cell>
        </row>
        <row r="10550">
          <cell r="A10550">
            <v>6150</v>
          </cell>
          <cell r="B10550" t="str">
            <v>Sifao em metal cromado para pia americana, 1.1/2 X 2 "</v>
          </cell>
          <cell r="C10550" t="str">
            <v xml:space="preserve">un    </v>
          </cell>
          <cell r="D10550" t="str">
            <v>102,48</v>
          </cell>
        </row>
        <row r="10551">
          <cell r="A10551">
            <v>6136</v>
          </cell>
          <cell r="B10551" t="str">
            <v>Sifao em metal cromado para pia ou lavatorio, 1 x 1.1/2 "</v>
          </cell>
          <cell r="C10551" t="str">
            <v xml:space="preserve">un    </v>
          </cell>
          <cell r="D10551" t="str">
            <v>80,56</v>
          </cell>
        </row>
        <row r="10552">
          <cell r="A10552">
            <v>38638</v>
          </cell>
          <cell r="B10552" t="str">
            <v>Sifao em metal cromado para tanque, 1.1/4 X 1.1/2 "</v>
          </cell>
          <cell r="C10552" t="str">
            <v xml:space="preserve">un    </v>
          </cell>
          <cell r="D10552" t="str">
            <v>85,31</v>
          </cell>
        </row>
        <row r="10553">
          <cell r="A10553">
            <v>20262</v>
          </cell>
          <cell r="B10553" t="str">
            <v>Sifao plastico extensivel universal, tipo copo</v>
          </cell>
          <cell r="C10553" t="str">
            <v xml:space="preserve">un    </v>
          </cell>
          <cell r="D10553" t="str">
            <v>10,71</v>
          </cell>
        </row>
        <row r="10554">
          <cell r="A10554">
            <v>6148</v>
          </cell>
          <cell r="B10554" t="str">
            <v>Sifao plastico flexivel saida vertical para coluna lavatorio, 1 x 1.1/2 "</v>
          </cell>
          <cell r="C10554" t="str">
            <v xml:space="preserve">un    </v>
          </cell>
          <cell r="D10554" t="str">
            <v>5,90</v>
          </cell>
        </row>
        <row r="10555">
          <cell r="A10555">
            <v>6145</v>
          </cell>
          <cell r="B10555" t="str">
            <v>Sifao plastico tipo copo para pia americana 1.1/2 X 1.1/2 "</v>
          </cell>
          <cell r="C10555" t="str">
            <v xml:space="preserve">un    </v>
          </cell>
          <cell r="D10555" t="str">
            <v>10,59</v>
          </cell>
        </row>
        <row r="10556">
          <cell r="A10556">
            <v>6149</v>
          </cell>
          <cell r="B10556" t="str">
            <v>Sifao plastico tipo copo para pia ou lavatorio, 1 x 1.1/2 "</v>
          </cell>
          <cell r="C10556" t="str">
            <v xml:space="preserve">un    </v>
          </cell>
          <cell r="D10556" t="str">
            <v>9,99</v>
          </cell>
        </row>
        <row r="10557">
          <cell r="A10557">
            <v>6146</v>
          </cell>
          <cell r="B10557" t="str">
            <v>Sifao plastico tipo copo para tanque, 1.1/4 X 1.1/2 "</v>
          </cell>
          <cell r="C10557" t="str">
            <v xml:space="preserve">un    </v>
          </cell>
          <cell r="D10557" t="str">
            <v>10,60</v>
          </cell>
        </row>
        <row r="10558">
          <cell r="A10558">
            <v>26026</v>
          </cell>
          <cell r="B10558" t="str">
            <v>Silica ativa para adicao em concreto e argamassa</v>
          </cell>
          <cell r="C10558" t="str">
            <v xml:space="preserve">kg    </v>
          </cell>
          <cell r="D10558" t="str">
            <v>2,46</v>
          </cell>
        </row>
        <row r="10559">
          <cell r="A10559">
            <v>39961</v>
          </cell>
          <cell r="B10559" t="str">
            <v>Silicone acetico uso geral incolor 280 g</v>
          </cell>
          <cell r="C10559" t="str">
            <v xml:space="preserve">un    </v>
          </cell>
          <cell r="D10559" t="str">
            <v>10,77</v>
          </cell>
        </row>
        <row r="10560">
          <cell r="A10560">
            <v>42433</v>
          </cell>
          <cell r="B10560" t="str">
            <v>Simulador de caminhada triplo, em tubo de aco carbono, pintura no processo eletrostatico - equipamento de ginastica para academia ao ar livre / academia da terceira idade - ati</v>
          </cell>
          <cell r="C10560" t="str">
            <v xml:space="preserve">un    </v>
          </cell>
          <cell r="D10560" t="str">
            <v>4.163,91</v>
          </cell>
        </row>
        <row r="10561">
          <cell r="A10561">
            <v>42434</v>
          </cell>
          <cell r="B10561" t="str">
            <v>Simulador de cavalgada triplo, em tubo de aco carbono, pintura no processo eletrostatico - equipamento de ginastica para academia ao ar livre / academia da terceira idade - ati</v>
          </cell>
          <cell r="C10561" t="str">
            <v xml:space="preserve">un    </v>
          </cell>
          <cell r="D10561" t="str">
            <v>4.499,71</v>
          </cell>
        </row>
        <row r="10562">
          <cell r="A10562">
            <v>42435</v>
          </cell>
          <cell r="B10562" t="str">
            <v>Simulador de remo individual, em tubo de aco carbono, pintura no processo eletrostatico - equipamento de ginastica para academia ao ar livre / academia da terceira idade - ati</v>
          </cell>
          <cell r="C10562" t="str">
            <v xml:space="preserve">un    </v>
          </cell>
          <cell r="D10562" t="str">
            <v>2.243,83</v>
          </cell>
        </row>
        <row r="10563">
          <cell r="A10563">
            <v>38061</v>
          </cell>
          <cell r="B10563" t="str">
            <v>Sinalizador noturno simples para para-raios, sem rele fotoeletrico</v>
          </cell>
          <cell r="C10563" t="str">
            <v xml:space="preserve">un    </v>
          </cell>
          <cell r="D10563" t="str">
            <v>31,33</v>
          </cell>
        </row>
        <row r="10564">
          <cell r="A10564">
            <v>20250</v>
          </cell>
          <cell r="B10564" t="str">
            <v>Sisal em fibra</v>
          </cell>
          <cell r="C10564" t="str">
            <v xml:space="preserve">kg    </v>
          </cell>
          <cell r="D10564" t="str">
            <v>11,50</v>
          </cell>
        </row>
        <row r="10565">
          <cell r="A10565">
            <v>39965</v>
          </cell>
          <cell r="B10565" t="str">
            <v>Sistema de formas manuseaveis de aluminio, para bloco resid. Com paredes de concreto moldadas in loco, bloco com 4 pav. E 4 unidades por pav., unidade habitacionalcom 48 m2 e 2 quartos; telha de fibrocimento (coletado caixa)</v>
          </cell>
          <cell r="C10565" t="str">
            <v xml:space="preserve">m²    </v>
          </cell>
          <cell r="D10565" t="str">
            <v>1.325,85</v>
          </cell>
        </row>
        <row r="10566">
          <cell r="A10566">
            <v>39964</v>
          </cell>
          <cell r="B10566" t="str">
            <v>Sistema de formas manuseaveis de aluminio, para edificacao residencial unifamiliar com paredes de concreto moldadas in loco, unidade habitacional terrea com 38 m2, com sala, circulacao, 2 quartos, banheiro, cozinha e tanque externo (sem cobertura) (coletado caixa)</v>
          </cell>
          <cell r="C10566" t="str">
            <v xml:space="preserve">m²    </v>
          </cell>
          <cell r="D10566" t="str">
            <v>1.126,16</v>
          </cell>
        </row>
        <row r="10567">
          <cell r="A10567">
            <v>7</v>
          </cell>
          <cell r="B10567" t="str">
            <v>Soda caustica em escamas</v>
          </cell>
          <cell r="C10567" t="str">
            <v xml:space="preserve">kg    </v>
          </cell>
          <cell r="D10567" t="str">
            <v>10,30</v>
          </cell>
        </row>
        <row r="10568">
          <cell r="A10568">
            <v>13388</v>
          </cell>
          <cell r="B10568" t="str">
            <v>Solda em barra de estanho-chumbo 50/50</v>
          </cell>
          <cell r="C10568" t="str">
            <v xml:space="preserve">kg    </v>
          </cell>
          <cell r="D10568" t="str">
            <v>92,46</v>
          </cell>
        </row>
        <row r="10569">
          <cell r="A10569">
            <v>39914</v>
          </cell>
          <cell r="B10569" t="str">
            <v>Solda em vareta foscoper, d = *2,5* mm  x comprimento 500 mm</v>
          </cell>
          <cell r="C10569" t="str">
            <v xml:space="preserve">kg    </v>
          </cell>
          <cell r="D10569" t="str">
            <v>139,30</v>
          </cell>
        </row>
        <row r="10570">
          <cell r="A10570">
            <v>12732</v>
          </cell>
          <cell r="B10570" t="str">
            <v>Solda estanho/cobre para conexoes de cobre, fio 2,5 mm, carretel 500 gr (sem chumbo)</v>
          </cell>
          <cell r="C10570" t="str">
            <v xml:space="preserve">un    </v>
          </cell>
          <cell r="D10570" t="str">
            <v>160,73</v>
          </cell>
        </row>
        <row r="10571">
          <cell r="A10571">
            <v>6160</v>
          </cell>
          <cell r="B10571" t="str">
            <v>Soldador</v>
          </cell>
          <cell r="C10571" t="str">
            <v xml:space="preserve">h     </v>
          </cell>
          <cell r="D10571" t="str">
            <v>21,72</v>
          </cell>
        </row>
        <row r="10572">
          <cell r="A10572">
            <v>41087</v>
          </cell>
          <cell r="B10572" t="str">
            <v>Soldador (mensalista)</v>
          </cell>
          <cell r="C10572" t="str">
            <v xml:space="preserve">mes   </v>
          </cell>
          <cell r="D10572" t="str">
            <v>3.824,09</v>
          </cell>
        </row>
        <row r="10573">
          <cell r="A10573">
            <v>6166</v>
          </cell>
          <cell r="B10573" t="str">
            <v>Soldador eletrico (para solda a ser testada com raios "x")</v>
          </cell>
          <cell r="C10573" t="str">
            <v xml:space="preserve">h     </v>
          </cell>
          <cell r="D10573" t="str">
            <v>23,65</v>
          </cell>
        </row>
        <row r="10574">
          <cell r="A10574">
            <v>41088</v>
          </cell>
          <cell r="B10574" t="str">
            <v>Soldador eletrico (para solda a ser testada com raios "x") (mensalista)</v>
          </cell>
          <cell r="C10574" t="str">
            <v xml:space="preserve">mes   </v>
          </cell>
          <cell r="D10574" t="str">
            <v>4.165,50</v>
          </cell>
        </row>
        <row r="10575">
          <cell r="A10575">
            <v>20232</v>
          </cell>
          <cell r="B10575" t="str">
            <v>Soleira em granito, polido, tipo andorinha/ quartz/ castelo/ corumba ou outros equivalentes da regiao, l= *15* cm, e=  *2,0* cm</v>
          </cell>
          <cell r="C10575" t="str">
            <v xml:space="preserve">m     </v>
          </cell>
          <cell r="D10575" t="str">
            <v>22,54</v>
          </cell>
        </row>
        <row r="10576">
          <cell r="A10576">
            <v>10856</v>
          </cell>
          <cell r="B10576" t="str">
            <v>Soleira pre-moldada em granilite, marmorite ou granitina, l = *15 cm</v>
          </cell>
          <cell r="C10576" t="str">
            <v xml:space="preserve">m     </v>
          </cell>
          <cell r="D10576" t="str">
            <v>33,47</v>
          </cell>
        </row>
        <row r="10577">
          <cell r="A10577">
            <v>4828</v>
          </cell>
          <cell r="B10577" t="str">
            <v>Soleira/ peitoril em marmore, polido, branco comum, l= *15* cm, e=  *2* cm,  corte reto</v>
          </cell>
          <cell r="C10577" t="str">
            <v xml:space="preserve">m     </v>
          </cell>
          <cell r="D10577" t="str">
            <v>54,46</v>
          </cell>
        </row>
        <row r="10578">
          <cell r="A10578">
            <v>20249</v>
          </cell>
          <cell r="B10578" t="str">
            <v>Soleira/ tabeira em marmore, polido, branco comum, l= 5 cm, e=  *2,0* cm</v>
          </cell>
          <cell r="C10578" t="str">
            <v xml:space="preserve">m     </v>
          </cell>
          <cell r="D10578" t="str">
            <v>29,82</v>
          </cell>
        </row>
        <row r="10579">
          <cell r="A10579">
            <v>11609</v>
          </cell>
          <cell r="B10579" t="str">
            <v>Solucao asfaltica elastomerica para imprimacao, aplicacao a frio</v>
          </cell>
          <cell r="C10579" t="str">
            <v xml:space="preserve">l     </v>
          </cell>
          <cell r="D10579" t="str">
            <v>9,93</v>
          </cell>
        </row>
        <row r="10580">
          <cell r="A10580">
            <v>20083</v>
          </cell>
          <cell r="B10580" t="str">
            <v>Solucao limpadora para pvc, frasco com 1000 cm3</v>
          </cell>
          <cell r="C10580" t="str">
            <v xml:space="preserve">un    </v>
          </cell>
          <cell r="D10580" t="str">
            <v>43,14</v>
          </cell>
        </row>
        <row r="10581">
          <cell r="A10581">
            <v>20082</v>
          </cell>
          <cell r="B10581" t="str">
            <v>Solucao limpadora para pvc, frasco com 200 cm3</v>
          </cell>
          <cell r="C10581" t="str">
            <v xml:space="preserve">un    </v>
          </cell>
          <cell r="D10581" t="str">
            <v>16,80</v>
          </cell>
        </row>
        <row r="10582">
          <cell r="A10582">
            <v>5318</v>
          </cell>
          <cell r="B10582" t="str">
            <v>Solvente diluente a base de aguarras</v>
          </cell>
          <cell r="C10582" t="str">
            <v xml:space="preserve">l     </v>
          </cell>
          <cell r="D10582" t="str">
            <v>11,35</v>
          </cell>
        </row>
        <row r="10583">
          <cell r="A10583">
            <v>10691</v>
          </cell>
          <cell r="B10583" t="str">
            <v>Solvente para cola (para laminado melaminico) a base de resina sintetica</v>
          </cell>
          <cell r="C10583" t="str">
            <v xml:space="preserve">l     </v>
          </cell>
          <cell r="D10583" t="str">
            <v>30,21</v>
          </cell>
        </row>
        <row r="10584">
          <cell r="A10584">
            <v>12295</v>
          </cell>
          <cell r="B10584" t="str">
            <v>Soquete de baquelite base e27, para lampadas</v>
          </cell>
          <cell r="C10584" t="str">
            <v xml:space="preserve">un    </v>
          </cell>
          <cell r="D10584" t="str">
            <v>1,96</v>
          </cell>
        </row>
        <row r="10585">
          <cell r="A10585">
            <v>12296</v>
          </cell>
          <cell r="B10585" t="str">
            <v>Soquete de porcelana base e27, fixo de teto, para lampadas</v>
          </cell>
          <cell r="C10585" t="str">
            <v xml:space="preserve">un    </v>
          </cell>
          <cell r="D10585" t="str">
            <v>2,53</v>
          </cell>
        </row>
        <row r="10586">
          <cell r="A10586">
            <v>12294</v>
          </cell>
          <cell r="B10586" t="str">
            <v>Soquete de porcelana base e27, para uso ao tempo, para lampadas</v>
          </cell>
          <cell r="C10586" t="str">
            <v xml:space="preserve">un    </v>
          </cell>
          <cell r="D10586" t="str">
            <v>6,08</v>
          </cell>
        </row>
        <row r="10587">
          <cell r="A10587">
            <v>14543</v>
          </cell>
          <cell r="B10587" t="str">
            <v>Soquete de pvc / termoplastico base e27, com chave, para lampadas</v>
          </cell>
          <cell r="C10587" t="str">
            <v xml:space="preserve">un    </v>
          </cell>
          <cell r="D10587" t="str">
            <v>4,34</v>
          </cell>
        </row>
        <row r="10588">
          <cell r="A10588">
            <v>13329</v>
          </cell>
          <cell r="B10588" t="str">
            <v>Soquete de pvc / termoplastico base e27, com rabicho, para lampadas</v>
          </cell>
          <cell r="C10588" t="str">
            <v xml:space="preserve">un    </v>
          </cell>
          <cell r="D10588" t="str">
            <v>2,55</v>
          </cell>
        </row>
        <row r="10589">
          <cell r="A10589">
            <v>21044</v>
          </cell>
          <cell r="B10589" t="str">
            <v>Sprinkler tipo pendente, 68 graus celsius (bulbo vermelho), acabamento cromado, 1/2" - 15 mm</v>
          </cell>
          <cell r="C10589" t="str">
            <v xml:space="preserve">un    </v>
          </cell>
          <cell r="D10589" t="str">
            <v>24,52</v>
          </cell>
        </row>
        <row r="10590">
          <cell r="A10590">
            <v>21045</v>
          </cell>
          <cell r="B10590" t="str">
            <v>Sprinkler tipo pendente, 68 graus celsius (bulbo vermelho), acabamento cromado, 3/4" - 20 mm</v>
          </cell>
          <cell r="C10590" t="str">
            <v xml:space="preserve">un    </v>
          </cell>
          <cell r="D10590" t="str">
            <v>33,59</v>
          </cell>
        </row>
        <row r="10591">
          <cell r="A10591">
            <v>21040</v>
          </cell>
          <cell r="B10591" t="str">
            <v>Sprinkler tipo pendente, 68 graus celsius (bulbo vermelho), acabamento natural, 1/2" - 15 mm</v>
          </cell>
          <cell r="C10591" t="str">
            <v xml:space="preserve">un    </v>
          </cell>
          <cell r="D10591" t="str">
            <v>24,00</v>
          </cell>
        </row>
        <row r="10592">
          <cell r="A10592">
            <v>21041</v>
          </cell>
          <cell r="B10592" t="str">
            <v>Sprinkler tipo pendente, 68 graus celsius (bulbo vermelho), acabamento natural, 3/4" - 20 mm</v>
          </cell>
          <cell r="C10592" t="str">
            <v xml:space="preserve">un    </v>
          </cell>
          <cell r="D10592" t="str">
            <v>28,97</v>
          </cell>
        </row>
        <row r="10593">
          <cell r="A10593">
            <v>21047</v>
          </cell>
          <cell r="B10593" t="str">
            <v>Sprinkler tipo pendente, 79 graus celsius (bulbo amarelo), acabamento cromado, 3/4" - 20 mm</v>
          </cell>
          <cell r="C10593" t="str">
            <v xml:space="preserve">un    </v>
          </cell>
          <cell r="D10593" t="str">
            <v>36,16</v>
          </cell>
        </row>
        <row r="10594">
          <cell r="A10594">
            <v>21043</v>
          </cell>
          <cell r="B10594" t="str">
            <v>Sprinkler tipo pendente, 79 graus celsius (bulbo amarelo), acabamento natural, 3/4" - 20 mm</v>
          </cell>
          <cell r="C10594" t="str">
            <v xml:space="preserve">un    </v>
          </cell>
          <cell r="D10594" t="str">
            <v>35,20</v>
          </cell>
        </row>
        <row r="10595">
          <cell r="A10595">
            <v>21042</v>
          </cell>
          <cell r="B10595" t="str">
            <v>Sprinkler tipo pendente, 79 graus celsius (bulbo amarelo,) acabamento natural ou cromado, 1/2" - 15 mm</v>
          </cell>
          <cell r="C10595" t="str">
            <v xml:space="preserve">un    </v>
          </cell>
          <cell r="D10595" t="str">
            <v>27,87</v>
          </cell>
        </row>
        <row r="10596">
          <cell r="A10596">
            <v>11895</v>
          </cell>
          <cell r="B10596" t="str">
            <v>Sumidouro concreto pre moldado, completo, para 10 contribuintes</v>
          </cell>
          <cell r="C10596" t="str">
            <v xml:space="preserve">un    </v>
          </cell>
          <cell r="D10596" t="str">
            <v>718,34</v>
          </cell>
        </row>
        <row r="10597">
          <cell r="A10597">
            <v>11896</v>
          </cell>
          <cell r="B10597" t="str">
            <v>Sumidouro concreto pre moldado, completo, para 100 contribuintes</v>
          </cell>
          <cell r="C10597" t="str">
            <v xml:space="preserve">un    </v>
          </cell>
          <cell r="D10597" t="str">
            <v>3.765,13</v>
          </cell>
        </row>
        <row r="10598">
          <cell r="A10598">
            <v>11897</v>
          </cell>
          <cell r="B10598" t="str">
            <v>Sumidouro concreto pre moldado, completo, para 150 contribuintes</v>
          </cell>
          <cell r="C10598" t="str">
            <v xml:space="preserve">un    </v>
          </cell>
          <cell r="D10598" t="str">
            <v>4.912,84</v>
          </cell>
        </row>
        <row r="10599">
          <cell r="A10599">
            <v>11898</v>
          </cell>
          <cell r="B10599" t="str">
            <v>Sumidouro concreto pre moldado, completo, para 200 contribuintes</v>
          </cell>
          <cell r="C10599" t="str">
            <v xml:space="preserve">un    </v>
          </cell>
          <cell r="D10599" t="str">
            <v>5.160,55</v>
          </cell>
        </row>
        <row r="10600">
          <cell r="A10600">
            <v>3282</v>
          </cell>
          <cell r="B10600" t="str">
            <v>Sumidouro concreto pre moldado, completo, para 5 contribuintes</v>
          </cell>
          <cell r="C10600" t="str">
            <v xml:space="preserve">un    </v>
          </cell>
          <cell r="D10600" t="str">
            <v>522,24</v>
          </cell>
        </row>
        <row r="10601">
          <cell r="A10601">
            <v>11899</v>
          </cell>
          <cell r="B10601" t="str">
            <v>Sumidouro concreto pre moldado, completo, para 50 contribuintes</v>
          </cell>
          <cell r="C10601" t="str">
            <v xml:space="preserve">un    </v>
          </cell>
          <cell r="D10601" t="str">
            <v>2.547,24</v>
          </cell>
        </row>
        <row r="10602">
          <cell r="A10602">
            <v>11900</v>
          </cell>
          <cell r="B10602" t="str">
            <v>Sumidouro concreto pre moldado, completo, para 75 contribuintes</v>
          </cell>
          <cell r="C10602" t="str">
            <v xml:space="preserve">un    </v>
          </cell>
          <cell r="D10602" t="str">
            <v>3.492,66</v>
          </cell>
        </row>
        <row r="10603">
          <cell r="A10603">
            <v>14149</v>
          </cell>
          <cell r="B10603" t="str">
            <v>Suporte "y" para fita perfurada</v>
          </cell>
          <cell r="C10603" t="str">
            <v xml:space="preserve">cento </v>
          </cell>
          <cell r="D10603" t="str">
            <v>97,57</v>
          </cell>
        </row>
        <row r="10604">
          <cell r="A10604">
            <v>38099</v>
          </cell>
          <cell r="B10604" t="str">
            <v>Suporte de fixacao para espelho / placa 4" x 2", para 3 modulos, para instalacao de tomadas e interruptores (somente suporte)</v>
          </cell>
          <cell r="C10604" t="str">
            <v xml:space="preserve">un    </v>
          </cell>
          <cell r="D10604" t="str">
            <v>1,22</v>
          </cell>
        </row>
        <row r="10605">
          <cell r="A10605">
            <v>38100</v>
          </cell>
          <cell r="B10605" t="str">
            <v>Suporte de fixacao para espelho / placa 4" x 4", para 6 modulos, para instalacao de tomadas e interruptores (somente suporte)</v>
          </cell>
          <cell r="C10605" t="str">
            <v xml:space="preserve">un    </v>
          </cell>
          <cell r="D10605" t="str">
            <v>2,00</v>
          </cell>
        </row>
        <row r="10606">
          <cell r="A10606">
            <v>20061</v>
          </cell>
          <cell r="B10606" t="str">
            <v>Suporte de pvc para calha pluvial, diametro entre 119 e 170 mm, para drenagem predial</v>
          </cell>
          <cell r="C10606" t="str">
            <v xml:space="preserve">un    </v>
          </cell>
          <cell r="D10606" t="str">
            <v>3,14</v>
          </cell>
        </row>
        <row r="10607">
          <cell r="A10607">
            <v>7576</v>
          </cell>
          <cell r="B10607" t="str">
            <v>Suporte em aco galvanizado para transformador para poste duplo t 185 x 95 mm, chapa de 5/16"</v>
          </cell>
          <cell r="C10607" t="str">
            <v xml:space="preserve">un    </v>
          </cell>
          <cell r="D10607" t="str">
            <v>111,58</v>
          </cell>
        </row>
        <row r="10608">
          <cell r="A10608">
            <v>3384</v>
          </cell>
          <cell r="B10608" t="str">
            <v>Suporte guia simples com roldana em polipropileno para chumbar, h = 20 cm</v>
          </cell>
          <cell r="C10608" t="str">
            <v xml:space="preserve">un    </v>
          </cell>
          <cell r="D10608" t="str">
            <v>4,12</v>
          </cell>
        </row>
        <row r="10609">
          <cell r="A10609">
            <v>7572</v>
          </cell>
          <cell r="B10609" t="str">
            <v>Suporte isolador reforcado diametro nominal 5/16", com rosca soberba e bucha</v>
          </cell>
          <cell r="C10609" t="str">
            <v xml:space="preserve">un    </v>
          </cell>
          <cell r="D10609" t="str">
            <v>5,01</v>
          </cell>
        </row>
        <row r="10610">
          <cell r="A10610">
            <v>3396</v>
          </cell>
          <cell r="B10610" t="str">
            <v>Suporte isolador simples diametro nominal 5/16", com rosca soberba e bucha</v>
          </cell>
          <cell r="C10610" t="str">
            <v xml:space="preserve">un    </v>
          </cell>
          <cell r="D10610" t="str">
            <v>3,55</v>
          </cell>
        </row>
        <row r="10611">
          <cell r="A10611">
            <v>37590</v>
          </cell>
          <cell r="B10611" t="str">
            <v>Suporte mao-francesa em aco, abas iguais 30 cm, capacidade minima 60 kg, branco</v>
          </cell>
          <cell r="C10611" t="str">
            <v xml:space="preserve">un    </v>
          </cell>
          <cell r="D10611" t="str">
            <v>27,93</v>
          </cell>
        </row>
        <row r="10612">
          <cell r="A10612">
            <v>37591</v>
          </cell>
          <cell r="B10612" t="str">
            <v>Suporte mao-francesa em aco, abas iguais 40 cm, capacidade minima 70 kg, branco</v>
          </cell>
          <cell r="C10612" t="str">
            <v xml:space="preserve">un    </v>
          </cell>
          <cell r="D10612" t="str">
            <v>38,87</v>
          </cell>
        </row>
        <row r="10613">
          <cell r="A10613">
            <v>12626</v>
          </cell>
          <cell r="B10613" t="str">
            <v>Suporte metalico para calha pluvial,  zincado, dobrado, diametro entre 119 e 170 mm, para drenagem predial</v>
          </cell>
          <cell r="C10613" t="str">
            <v xml:space="preserve">un    </v>
          </cell>
          <cell r="D10613" t="str">
            <v>15,08</v>
          </cell>
        </row>
        <row r="10614">
          <cell r="A10614">
            <v>11033</v>
          </cell>
          <cell r="B10614" t="str">
            <v>Suporte para calha de 150 mm em ferro galvanizado</v>
          </cell>
          <cell r="C10614" t="str">
            <v xml:space="preserve">un    </v>
          </cell>
          <cell r="D10614" t="str">
            <v>4,29</v>
          </cell>
        </row>
        <row r="10615">
          <cell r="A10615">
            <v>390</v>
          </cell>
          <cell r="B10615" t="str">
            <v>Suporte para tubo diametro nominal 2", com rosca mecanica</v>
          </cell>
          <cell r="C10615" t="str">
            <v xml:space="preserve">un    </v>
          </cell>
          <cell r="D10615" t="str">
            <v>7,13</v>
          </cell>
        </row>
        <row r="10616">
          <cell r="A10616">
            <v>42436</v>
          </cell>
          <cell r="B10616" t="str">
            <v>Surf duplo, em tubo de aco carbono, pintura no processo eletrostatico - equipamento de ginastica para academia ao ar livre / academia da terceira idade - ati</v>
          </cell>
          <cell r="C10616" t="str">
            <v xml:space="preserve">un    </v>
          </cell>
          <cell r="D10616" t="str">
            <v>2.348,66</v>
          </cell>
        </row>
        <row r="10617">
          <cell r="A10617">
            <v>6178</v>
          </cell>
          <cell r="B10617" t="str">
            <v>Tabua de  madeira para piso, cumaru/ipe champanhe ou equivalente da regiao, encaixe macho/femea, *10 x 2* cm</v>
          </cell>
          <cell r="C10617" t="str">
            <v xml:space="preserve">m²    </v>
          </cell>
          <cell r="D10617" t="str">
            <v>83,39</v>
          </cell>
        </row>
        <row r="10618">
          <cell r="A10618">
            <v>6180</v>
          </cell>
          <cell r="B10618" t="str">
            <v>Tabua de  madeira para piso, cumaru/ipe champanhe ou equivalente da regiao, encaixe macho/femea, *15 x 2* cm</v>
          </cell>
          <cell r="C10618" t="str">
            <v xml:space="preserve">m²    </v>
          </cell>
          <cell r="D10618" t="str">
            <v>90,00</v>
          </cell>
        </row>
        <row r="10619">
          <cell r="A10619">
            <v>6182</v>
          </cell>
          <cell r="B10619" t="str">
            <v>Tabua de  madeira para piso, ipe (cerne) ou equivalente da regiao, encaixe macho/femea, *20 x 2* cm</v>
          </cell>
          <cell r="C10619" t="str">
            <v xml:space="preserve">m²    </v>
          </cell>
          <cell r="D10619" t="str">
            <v>111,71</v>
          </cell>
        </row>
        <row r="10620">
          <cell r="A10620">
            <v>3993</v>
          </cell>
          <cell r="B10620" t="str">
            <v>Tabua de madeira aparelhada *2,5 x 15* cm, macaranduba, angelim ou equivalente da regiao</v>
          </cell>
          <cell r="C10620" t="str">
            <v xml:space="preserve">m²    </v>
          </cell>
          <cell r="D10620" t="str">
            <v>102,48</v>
          </cell>
        </row>
        <row r="10621">
          <cell r="A10621">
            <v>3990</v>
          </cell>
          <cell r="B10621" t="str">
            <v>Tabua de madeira aparelhada *2,5 x 25* cm, macaranduba, angelim ou equivalente da regiao</v>
          </cell>
          <cell r="C10621" t="str">
            <v xml:space="preserve">m     </v>
          </cell>
          <cell r="D10621" t="str">
            <v>22,65</v>
          </cell>
        </row>
        <row r="10622">
          <cell r="A10622">
            <v>3992</v>
          </cell>
          <cell r="B10622" t="str">
            <v>Tabua de madeira aparelhada *2,5 x 30* cm, macaranduba, angelim ou equivalente da regiao</v>
          </cell>
          <cell r="C10622" t="str">
            <v xml:space="preserve">m     </v>
          </cell>
          <cell r="D10622" t="str">
            <v>27,80</v>
          </cell>
        </row>
        <row r="10623">
          <cell r="A10623">
            <v>4509</v>
          </cell>
          <cell r="B10623" t="str">
            <v>Tabua de madeira nao aparelhada *2,5 x 10 cm (1 x 4 ") pinus, mista ou equivalente da regiao</v>
          </cell>
          <cell r="C10623" t="str">
            <v xml:space="preserve">m     </v>
          </cell>
          <cell r="D10623" t="str">
            <v>2,22</v>
          </cell>
        </row>
        <row r="10624">
          <cell r="A10624">
            <v>6194</v>
          </cell>
          <cell r="B10624" t="str">
            <v>Tabua de madeira nao aparelhada *2,5 x 15 cm (1 x 6 ") pinus, mista ou equivalente da regiao</v>
          </cell>
          <cell r="C10624" t="str">
            <v xml:space="preserve">m     </v>
          </cell>
          <cell r="D10624" t="str">
            <v>3,01</v>
          </cell>
        </row>
        <row r="10625">
          <cell r="A10625">
            <v>6193</v>
          </cell>
          <cell r="B10625" t="str">
            <v>Tabua de madeira nao aparelhada *2,5 x 20* cm, cedrinho ou equivalente da regiao</v>
          </cell>
          <cell r="C10625" t="str">
            <v xml:space="preserve">m     </v>
          </cell>
          <cell r="D10625" t="str">
            <v>10,79</v>
          </cell>
        </row>
        <row r="10626">
          <cell r="A10626">
            <v>10567</v>
          </cell>
          <cell r="B10626" t="str">
            <v>Tabua de madeira nao aparelhada *2,5 x 23* cm (1 x 9 ") pinus, mista ou equivalente da regiao</v>
          </cell>
          <cell r="C10626" t="str">
            <v xml:space="preserve">m     </v>
          </cell>
          <cell r="D10626" t="str">
            <v>4,99</v>
          </cell>
        </row>
        <row r="10627">
          <cell r="A10627">
            <v>6188</v>
          </cell>
          <cell r="B10627" t="str">
            <v>Tabua de madeira nao aparelhada *2,5 x 30 cm (1 x 12 ") pinus, mista ou equivalente da regiao</v>
          </cell>
          <cell r="C10627" t="str">
            <v xml:space="preserve">m²    </v>
          </cell>
          <cell r="D10627" t="str">
            <v>27,29</v>
          </cell>
        </row>
        <row r="10628">
          <cell r="A10628">
            <v>6212</v>
          </cell>
          <cell r="B10628" t="str">
            <v>Tabua de madeira nao aparelhada *2,5 x 30 cm (1 x 12 ") pinus, mista ou equivalente da regiao</v>
          </cell>
          <cell r="C10628" t="str">
            <v xml:space="preserve">m     </v>
          </cell>
          <cell r="D10628" t="str">
            <v>8,19</v>
          </cell>
        </row>
        <row r="10629">
          <cell r="A10629">
            <v>6189</v>
          </cell>
          <cell r="B10629" t="str">
            <v>Tabua de madeira nao aparelhada *2,5 x 30* cm, cedrinho ou equivalente da regiao</v>
          </cell>
          <cell r="C10629" t="str">
            <v xml:space="preserve">m     </v>
          </cell>
          <cell r="D10629" t="str">
            <v>15,78</v>
          </cell>
        </row>
        <row r="10630">
          <cell r="A10630">
            <v>6214</v>
          </cell>
          <cell r="B10630" t="str">
            <v>Taco de madeira para piso, ipe (cerne) ou equivalente da regiao, 7 x 42 cm, e = 2 cm</v>
          </cell>
          <cell r="C10630" t="str">
            <v xml:space="preserve">m²    </v>
          </cell>
          <cell r="D10630" t="str">
            <v>52,23</v>
          </cell>
        </row>
        <row r="10631">
          <cell r="A10631">
            <v>36153</v>
          </cell>
          <cell r="B10631" t="str">
            <v>Talabarte de seguranca, 2 mosquetoes trava dupla *53* mm de abertura, com absorvedor de energia</v>
          </cell>
          <cell r="C10631" t="str">
            <v xml:space="preserve">un    </v>
          </cell>
          <cell r="D10631" t="str">
            <v>127,06</v>
          </cell>
        </row>
        <row r="10632">
          <cell r="A10632">
            <v>10740</v>
          </cell>
          <cell r="B10632" t="str">
            <v>Talha eletrica 3 t, velocidade  2,1 m / min, potencia 1,3 kw</v>
          </cell>
          <cell r="C10632" t="str">
            <v xml:space="preserve">un    </v>
          </cell>
          <cell r="D10632" t="str">
            <v>7.202,10</v>
          </cell>
        </row>
        <row r="10633">
          <cell r="A10633">
            <v>13914</v>
          </cell>
          <cell r="B10633" t="str">
            <v>Talha manual de corrente, capacidade de 1 t com elevacao de 3 m</v>
          </cell>
          <cell r="C10633" t="str">
            <v xml:space="preserve">un    </v>
          </cell>
          <cell r="D10633" t="str">
            <v>521,10</v>
          </cell>
        </row>
        <row r="10634">
          <cell r="A10634">
            <v>10742</v>
          </cell>
          <cell r="B10634" t="str">
            <v>Talha manual de corrente, capacidade de 2 t com elevacao de 3 m</v>
          </cell>
          <cell r="C10634" t="str">
            <v xml:space="preserve">un    </v>
          </cell>
          <cell r="D10634" t="str">
            <v>760,03</v>
          </cell>
        </row>
        <row r="10635">
          <cell r="A10635">
            <v>38465</v>
          </cell>
          <cell r="B10635" t="str">
            <v>Talhadeira com punho de protecao *20 x 250* mm</v>
          </cell>
          <cell r="C10635" t="str">
            <v xml:space="preserve">un    </v>
          </cell>
          <cell r="D10635" t="str">
            <v>29,57</v>
          </cell>
        </row>
        <row r="10636">
          <cell r="A10636">
            <v>7543</v>
          </cell>
          <cell r="B10636" t="str">
            <v>Tampa cega em pvc para condulete 4 x 2"</v>
          </cell>
          <cell r="C10636" t="str">
            <v xml:space="preserve">un    </v>
          </cell>
          <cell r="D10636" t="str">
            <v>3,50</v>
          </cell>
        </row>
        <row r="10637">
          <cell r="A10637">
            <v>13255</v>
          </cell>
          <cell r="B10637" t="str">
            <v>Tampa de concreto para pv ou caixa de inspecao, dimensoes 600 x 600 x 50 mm</v>
          </cell>
          <cell r="C10637" t="str">
            <v xml:space="preserve">un    </v>
          </cell>
          <cell r="D10637" t="str">
            <v>34,25</v>
          </cell>
        </row>
        <row r="10638">
          <cell r="A10638">
            <v>39352</v>
          </cell>
          <cell r="B10638" t="str">
            <v>Tampa para condulete, em pvc, para tomada hexagonal</v>
          </cell>
          <cell r="C10638" t="str">
            <v xml:space="preserve">un    </v>
          </cell>
          <cell r="D10638" t="str">
            <v>2,16</v>
          </cell>
        </row>
        <row r="10639">
          <cell r="A10639">
            <v>39346</v>
          </cell>
          <cell r="B10639" t="str">
            <v>Tampa para condulete, em pvc, para 1 interruptor</v>
          </cell>
          <cell r="C10639" t="str">
            <v xml:space="preserve">un    </v>
          </cell>
          <cell r="D10639" t="str">
            <v>2,16</v>
          </cell>
        </row>
        <row r="10640">
          <cell r="A10640">
            <v>39350</v>
          </cell>
          <cell r="B10640" t="str">
            <v>Tampa para condulete, em pvc, para 1 modulo rj</v>
          </cell>
          <cell r="C10640" t="str">
            <v xml:space="preserve">un    </v>
          </cell>
          <cell r="D10640" t="str">
            <v>2,33</v>
          </cell>
        </row>
        <row r="10641">
          <cell r="A10641">
            <v>39351</v>
          </cell>
          <cell r="B10641" t="str">
            <v>Tampa para condulete, em pvc, para 2 modulos rj</v>
          </cell>
          <cell r="C10641" t="str">
            <v xml:space="preserve">un    </v>
          </cell>
          <cell r="D10641" t="str">
            <v>2,69</v>
          </cell>
        </row>
        <row r="10642">
          <cell r="A10642">
            <v>38952</v>
          </cell>
          <cell r="B10642" t="str">
            <v>Tampao / cap, rosca femea, metalico, para tubo pex, dn 1/2"</v>
          </cell>
          <cell r="C10642" t="str">
            <v xml:space="preserve">un    </v>
          </cell>
          <cell r="D10642" t="str">
            <v>2,24</v>
          </cell>
        </row>
        <row r="10643">
          <cell r="A10643">
            <v>38953</v>
          </cell>
          <cell r="B10643" t="str">
            <v>Tampao / cap, rosca femea, metalico, para tubo pex, dn 3/4"</v>
          </cell>
          <cell r="C10643" t="str">
            <v xml:space="preserve">un    </v>
          </cell>
          <cell r="D10643" t="str">
            <v>3,54</v>
          </cell>
        </row>
        <row r="10644">
          <cell r="A10644">
            <v>38835</v>
          </cell>
          <cell r="B10644" t="str">
            <v>Tampao / cap, rosca macho, para tubo pex, dn 1/2"</v>
          </cell>
          <cell r="C10644" t="str">
            <v xml:space="preserve">un    </v>
          </cell>
          <cell r="D10644" t="str">
            <v>3,17</v>
          </cell>
        </row>
        <row r="10645">
          <cell r="A10645">
            <v>38837</v>
          </cell>
          <cell r="B10645" t="str">
            <v>Tampao / cap, rosca macho, para tubo pex, dn 1"</v>
          </cell>
          <cell r="C10645" t="str">
            <v xml:space="preserve">un    </v>
          </cell>
          <cell r="D10645" t="str">
            <v>8,27</v>
          </cell>
        </row>
        <row r="10646">
          <cell r="A10646">
            <v>38836</v>
          </cell>
          <cell r="B10646" t="str">
            <v>Tampao / cap, rosca macho, para tubo pex, dn 3/4"</v>
          </cell>
          <cell r="C10646" t="str">
            <v xml:space="preserve">un    </v>
          </cell>
          <cell r="D10646" t="str">
            <v>4,57</v>
          </cell>
        </row>
        <row r="10647">
          <cell r="A10647">
            <v>2666</v>
          </cell>
          <cell r="B10647" t="str">
            <v>Tampao / terminal / plug, d = 1 1/4" , para duto corrugado pead (cabeamento subterraneo)</v>
          </cell>
          <cell r="C10647" t="str">
            <v xml:space="preserve">un    </v>
          </cell>
          <cell r="D10647" t="str">
            <v>3,83</v>
          </cell>
        </row>
        <row r="10648">
          <cell r="A10648">
            <v>2668</v>
          </cell>
          <cell r="B10648" t="str">
            <v>Tampao / terminal / plug, d = 2" , para duto corrugado pead (cabeamento subterraneo)</v>
          </cell>
          <cell r="C10648" t="str">
            <v xml:space="preserve">un    </v>
          </cell>
          <cell r="D10648" t="str">
            <v>4,38</v>
          </cell>
        </row>
        <row r="10649">
          <cell r="A10649">
            <v>2664</v>
          </cell>
          <cell r="B10649" t="str">
            <v>Tampao / terminal / plug, d = 3" , para duto corrugado pead (cabeamento subterraneo)</v>
          </cell>
          <cell r="C10649" t="str">
            <v xml:space="preserve">un    </v>
          </cell>
          <cell r="D10649" t="str">
            <v>6,46</v>
          </cell>
        </row>
        <row r="10650">
          <cell r="A10650">
            <v>2662</v>
          </cell>
          <cell r="B10650" t="str">
            <v>Tampao / terminal / plug, d = 4" , para duto corrugado pead (cabeamento subterraneo)</v>
          </cell>
          <cell r="C10650" t="str">
            <v xml:space="preserve">un    </v>
          </cell>
          <cell r="D10650" t="str">
            <v>7,92</v>
          </cell>
        </row>
        <row r="10651">
          <cell r="A10651">
            <v>20964</v>
          </cell>
          <cell r="B10651" t="str">
            <v>Tampao com corrente, em latao, engate rapido 1 1/2", para instalacao predial de combate a incendio</v>
          </cell>
          <cell r="C10651" t="str">
            <v xml:space="preserve">un    </v>
          </cell>
          <cell r="D10651" t="str">
            <v>53,81</v>
          </cell>
        </row>
        <row r="10652">
          <cell r="A10652">
            <v>10905</v>
          </cell>
          <cell r="B10652" t="str">
            <v>Tampao com corrente, em latao, engate rapido 2 1/2", para instalacao predial de combate a incendio</v>
          </cell>
          <cell r="C10652" t="str">
            <v xml:space="preserve">un    </v>
          </cell>
          <cell r="D10652" t="str">
            <v>72,19</v>
          </cell>
        </row>
        <row r="10653">
          <cell r="A10653">
            <v>42703</v>
          </cell>
          <cell r="B10653" t="str">
            <v>Tampao completo para til, em pvc, ocre, dn 100 mm, para rede coletora de esgoto</v>
          </cell>
          <cell r="C10653" t="str">
            <v xml:space="preserve">un    </v>
          </cell>
          <cell r="D10653" t="str">
            <v>53,47</v>
          </cell>
        </row>
        <row r="10654">
          <cell r="A10654">
            <v>42704</v>
          </cell>
          <cell r="B10654" t="str">
            <v>Tampao completo para til, em pvc, ocre, dn 150 mm, para rede coletora de esgoto</v>
          </cell>
          <cell r="C10654" t="str">
            <v xml:space="preserve">un    </v>
          </cell>
          <cell r="D10654" t="str">
            <v>82,09</v>
          </cell>
        </row>
        <row r="10655">
          <cell r="A10655">
            <v>42705</v>
          </cell>
          <cell r="B10655" t="str">
            <v>Tampao completo para til, em pvc, ocre, dn 200 mm, para rede coletora de esgoto</v>
          </cell>
          <cell r="C10655" t="str">
            <v xml:space="preserve">un    </v>
          </cell>
          <cell r="D10655" t="str">
            <v>104,74</v>
          </cell>
        </row>
        <row r="10656">
          <cell r="A10656">
            <v>42706</v>
          </cell>
          <cell r="B10656" t="str">
            <v>Tampao completo para til, em pvc, ocre, dn 250 mm, para rede coletora de esgoto</v>
          </cell>
          <cell r="C10656" t="str">
            <v xml:space="preserve">un    </v>
          </cell>
          <cell r="D10656" t="str">
            <v>129,72</v>
          </cell>
        </row>
        <row r="10657">
          <cell r="A10657">
            <v>11289</v>
          </cell>
          <cell r="B10657" t="str">
            <v>Tampao fofo articulado p/ registro, classe a15 carga max 1,5 t, *200 x 200* mm</v>
          </cell>
          <cell r="C10657" t="str">
            <v xml:space="preserve">un    </v>
          </cell>
          <cell r="D10657" t="str">
            <v>54,38</v>
          </cell>
        </row>
        <row r="10658">
          <cell r="A10658">
            <v>11241</v>
          </cell>
          <cell r="B10658" t="str">
            <v>Tampao fofo articulado p/ registro, classe a15 carga maxima 1,5 t, *400 x 400* mm</v>
          </cell>
          <cell r="C10658" t="str">
            <v xml:space="preserve">un    </v>
          </cell>
          <cell r="D10658" t="str">
            <v>135,97</v>
          </cell>
        </row>
        <row r="10659">
          <cell r="A10659">
            <v>11301</v>
          </cell>
          <cell r="B10659" t="str">
            <v>Tampao fofo articulado, classe b125 carga max 12,5 t, redondo tampa 600 mm, rede pluvial/esgoto</v>
          </cell>
          <cell r="C10659" t="str">
            <v xml:space="preserve">un    </v>
          </cell>
          <cell r="D10659" t="str">
            <v>344,78</v>
          </cell>
        </row>
        <row r="10660">
          <cell r="A10660">
            <v>21090</v>
          </cell>
          <cell r="B10660" t="str">
            <v>Tampao fofo articulado, classe d400 carga max 40 t, redondo tampa *600 mm, rede pluvial/esgoto</v>
          </cell>
          <cell r="C10660" t="str">
            <v xml:space="preserve">un    </v>
          </cell>
          <cell r="D10660" t="str">
            <v>422,48</v>
          </cell>
        </row>
        <row r="10661">
          <cell r="A10661">
            <v>14112</v>
          </cell>
          <cell r="B10661" t="str">
            <v>Tampao fofo simples com base, classe a15 carga max 1,5 t, *400 x 600* mm, rede telefone</v>
          </cell>
          <cell r="C10661" t="str">
            <v xml:space="preserve">un    </v>
          </cell>
          <cell r="D10661" t="str">
            <v>176,27</v>
          </cell>
        </row>
        <row r="10662">
          <cell r="A10662">
            <v>11315</v>
          </cell>
          <cell r="B10662" t="str">
            <v>Tampao fofo simples com base, classe a15 carga max 1,5 t, 300 x 300 mm, rede pluvial/esgoto</v>
          </cell>
          <cell r="C10662" t="str">
            <v xml:space="preserve">un    </v>
          </cell>
          <cell r="D10662" t="str">
            <v>82,55</v>
          </cell>
        </row>
        <row r="10663">
          <cell r="A10663">
            <v>11292</v>
          </cell>
          <cell r="B10663" t="str">
            <v>Tampao fofo simples com base, classe a15 carga max 1,5 t, 300 x 400 mm</v>
          </cell>
          <cell r="C10663" t="str">
            <v xml:space="preserve">un    </v>
          </cell>
          <cell r="D10663" t="str">
            <v>193,27</v>
          </cell>
        </row>
        <row r="10664">
          <cell r="A10664">
            <v>21071</v>
          </cell>
          <cell r="B10664" t="str">
            <v>Tampao fofo simples com base, classe a15 carga max 1,5 t, 400 x 400 mm, rede pluvial/esgoto/eletrica</v>
          </cell>
          <cell r="C10664" t="str">
            <v xml:space="preserve">un    </v>
          </cell>
          <cell r="D10664" t="str">
            <v>126,25</v>
          </cell>
        </row>
        <row r="10665">
          <cell r="A10665">
            <v>11293</v>
          </cell>
          <cell r="B10665" t="str">
            <v>Tampao fofo simples com base, classe a15 carga max 1,5 t, 400 x 500 mm, com inscricao incendio</v>
          </cell>
          <cell r="C10665" t="str">
            <v xml:space="preserve">un    </v>
          </cell>
          <cell r="D10665" t="str">
            <v>213,66</v>
          </cell>
        </row>
        <row r="10666">
          <cell r="A10666">
            <v>11316</v>
          </cell>
          <cell r="B10666" t="str">
            <v>Tampao fofo simples com base, classe b125 carga max 12,5 t, redondo tampa 500 mm, rede pluvial/esgoto</v>
          </cell>
          <cell r="C10666" t="str">
            <v xml:space="preserve">un    </v>
          </cell>
          <cell r="D10666" t="str">
            <v>271,94</v>
          </cell>
        </row>
        <row r="10667">
          <cell r="A10667">
            <v>6243</v>
          </cell>
          <cell r="B10667" t="str">
            <v>Tampao fofo simples com base, classe b125 carga max 12,5 t, redondo tampa 600 mm, rede pluvial/esgoto</v>
          </cell>
          <cell r="C10667" t="str">
            <v xml:space="preserve">un    </v>
          </cell>
          <cell r="D10667" t="str">
            <v>313,22</v>
          </cell>
        </row>
        <row r="10668">
          <cell r="A10668">
            <v>21079</v>
          </cell>
          <cell r="B10668" t="str">
            <v>Tampao fofo simples com base, classe d400 carga max 40 t, redondo tampa 500 mm, rede pluvial/esgoto</v>
          </cell>
          <cell r="C10668" t="str">
            <v xml:space="preserve">un    </v>
          </cell>
          <cell r="D10668" t="str">
            <v>373,43</v>
          </cell>
        </row>
        <row r="10669">
          <cell r="A10669">
            <v>6240</v>
          </cell>
          <cell r="B10669" t="str">
            <v>Tampao fofo simples com base, classe d400 carga max 40 t, redondo tampa 600 mm, rede pluvial/esgoto</v>
          </cell>
          <cell r="C10669" t="str">
            <v xml:space="preserve">un    </v>
          </cell>
          <cell r="D10669" t="str">
            <v>414,71</v>
          </cell>
        </row>
        <row r="10670">
          <cell r="A10670">
            <v>11296</v>
          </cell>
          <cell r="B10670" t="str">
            <v>Tampao fofo simples com base, classe d400 carga max 40 t, redondo tampa 900 mm, rede pluvial/esgoto</v>
          </cell>
          <cell r="C10670" t="str">
            <v xml:space="preserve">un    </v>
          </cell>
          <cell r="D10670" t="str">
            <v>1.321,35</v>
          </cell>
        </row>
        <row r="10671">
          <cell r="A10671">
            <v>11299</v>
          </cell>
          <cell r="B10671" t="str">
            <v>Tampao fofo simples, classe a15 carga max 1,5 t, *550 x 1100* mm, rede telefone</v>
          </cell>
          <cell r="C10671" t="str">
            <v xml:space="preserve">un    </v>
          </cell>
          <cell r="D10671" t="str">
            <v>447,24</v>
          </cell>
        </row>
        <row r="10672">
          <cell r="A10672">
            <v>11066</v>
          </cell>
          <cell r="B10672" t="str">
            <v>Tampao para telha estrutural de fibrocimento 1 aba, de 370 x 155 x 76 mm (sem amianto)</v>
          </cell>
          <cell r="C10672" t="str">
            <v xml:space="preserve">un    </v>
          </cell>
          <cell r="D10672" t="str">
            <v>12,37</v>
          </cell>
        </row>
        <row r="10673">
          <cell r="A10673">
            <v>11065</v>
          </cell>
          <cell r="B10673" t="str">
            <v>Tampao para telha estrutural de fibrocimento 2 abas, de 787 x 215 x 60 mm (sem amianto)</v>
          </cell>
          <cell r="C10673" t="str">
            <v xml:space="preserve">un    </v>
          </cell>
          <cell r="D10673" t="str">
            <v>14,18</v>
          </cell>
        </row>
        <row r="10674">
          <cell r="A10674">
            <v>11688</v>
          </cell>
          <cell r="B10674" t="str">
            <v>Tanque aco inoxidavel (aco 304) com esfregador e valvula, de *50 x 40 x 22* cm</v>
          </cell>
          <cell r="C10674" t="str">
            <v xml:space="preserve">un    </v>
          </cell>
          <cell r="D10674" t="str">
            <v>388,00</v>
          </cell>
        </row>
        <row r="10675">
          <cell r="A10675">
            <v>37736</v>
          </cell>
          <cell r="B10675" t="str">
            <v>Tanque de aco carbono nao revestido, para transporte de agua com capacidade de 10 m3, com bomba centrifuga por tomada de forca, vazao maxima *75* m3/h (inclui montagem, nao inclui caminhao)</v>
          </cell>
          <cell r="C10675" t="str">
            <v xml:space="preserve">un    </v>
          </cell>
          <cell r="D10675" t="str">
            <v>46.500,00</v>
          </cell>
        </row>
        <row r="10676">
          <cell r="A10676">
            <v>37739</v>
          </cell>
          <cell r="B10676" t="str">
            <v>Tanque de aco para transporte de agua com capacidade de 14 m3 (inclui montagem, nao inclui caminhao)</v>
          </cell>
          <cell r="C10676" t="str">
            <v xml:space="preserve">un    </v>
          </cell>
          <cell r="D10676" t="str">
            <v>57.230,76</v>
          </cell>
        </row>
        <row r="10677">
          <cell r="A10677">
            <v>37740</v>
          </cell>
          <cell r="B10677" t="str">
            <v>Tanque de aco para transporte de agua com capacidade de 4 m3 (inclui montagem, nao inclui caminhao)</v>
          </cell>
          <cell r="C10677" t="str">
            <v xml:space="preserve">un    </v>
          </cell>
          <cell r="D10677" t="str">
            <v>32.658,86</v>
          </cell>
        </row>
        <row r="10678">
          <cell r="A10678">
            <v>37738</v>
          </cell>
          <cell r="B10678" t="str">
            <v>Tanque de aco para transporte de agua com capacidade de 6 m3 (inclui montagem, nao inclui caminhao)</v>
          </cell>
          <cell r="C10678" t="str">
            <v xml:space="preserve">un    </v>
          </cell>
          <cell r="D10678" t="str">
            <v>38.801,84</v>
          </cell>
        </row>
        <row r="10679">
          <cell r="A10679">
            <v>37737</v>
          </cell>
          <cell r="B10679" t="str">
            <v>Tanque de aco para transporte de agua com capacidade de 8 m3 (inclui montagem, nao inclui caminhao)</v>
          </cell>
          <cell r="C10679" t="str">
            <v xml:space="preserve">un    </v>
          </cell>
          <cell r="D10679" t="str">
            <v>30.870,40</v>
          </cell>
        </row>
        <row r="10680">
          <cell r="A10680">
            <v>25014</v>
          </cell>
          <cell r="B10680" t="str">
            <v>Tanque de asfalto estacionario com macarico, capacidade 20.000 L</v>
          </cell>
          <cell r="C10680" t="str">
            <v xml:space="preserve">un    </v>
          </cell>
          <cell r="D10680" t="str">
            <v>64.656,77</v>
          </cell>
        </row>
        <row r="10681">
          <cell r="A10681">
            <v>25013</v>
          </cell>
          <cell r="B10681" t="str">
            <v>Tanque de asfalto estacionario com serpentina, capacidade 20.000 L</v>
          </cell>
          <cell r="C10681" t="str">
            <v xml:space="preserve">un    </v>
          </cell>
          <cell r="D10681" t="str">
            <v>67.767,14</v>
          </cell>
        </row>
        <row r="10682">
          <cell r="A10682">
            <v>14405</v>
          </cell>
          <cell r="B10682" t="str">
            <v>Tanque de asfalto estacionario com serpentina, capacidade 30.000 L</v>
          </cell>
          <cell r="C10682" t="str">
            <v xml:space="preserve">un    </v>
          </cell>
          <cell r="D10682" t="str">
            <v>79.547,65</v>
          </cell>
        </row>
        <row r="10683">
          <cell r="A10683">
            <v>6253</v>
          </cell>
          <cell r="B10683" t="str">
            <v>Tanque de lavar roupas em concreto pre-moldado, 1 boca, com apoio/pes, de *60 x 65 x 80* cm (l x p x a)</v>
          </cell>
          <cell r="C10683" t="str">
            <v xml:space="preserve">un    </v>
          </cell>
          <cell r="D10683" t="str">
            <v>66,95</v>
          </cell>
        </row>
        <row r="10684">
          <cell r="A10684">
            <v>36790</v>
          </cell>
          <cell r="B10684" t="str">
            <v>Tanque duplo em marmore sintetico com cuba lisa e esfregador, *110 x 60* cm</v>
          </cell>
          <cell r="C10684" t="str">
            <v xml:space="preserve">un    </v>
          </cell>
          <cell r="D10684" t="str">
            <v>142,32</v>
          </cell>
        </row>
        <row r="10685">
          <cell r="A10685">
            <v>20271</v>
          </cell>
          <cell r="B10685" t="str">
            <v>Tanque louca branca com coluna *30* l</v>
          </cell>
          <cell r="C10685" t="str">
            <v xml:space="preserve">un    </v>
          </cell>
          <cell r="D10685" t="str">
            <v>476,61</v>
          </cell>
        </row>
        <row r="10686">
          <cell r="A10686">
            <v>10423</v>
          </cell>
          <cell r="B10686" t="str">
            <v>Tanque louca branca suspenso *20* l</v>
          </cell>
          <cell r="C10686" t="str">
            <v xml:space="preserve">un    </v>
          </cell>
          <cell r="D10686" t="str">
            <v>295,61</v>
          </cell>
        </row>
        <row r="10687">
          <cell r="A10687">
            <v>37589</v>
          </cell>
          <cell r="B10687" t="str">
            <v>Tanque simples em marmore sintetico com coluna, capacidade *22* l, *60 x 46* cm</v>
          </cell>
          <cell r="C10687" t="str">
            <v xml:space="preserve">un    </v>
          </cell>
          <cell r="D10687" t="str">
            <v>174,38</v>
          </cell>
        </row>
        <row r="10688">
          <cell r="A10688">
            <v>11690</v>
          </cell>
          <cell r="B10688" t="str">
            <v>Tanque simples em marmore sintetico de fixar na parede, capacidade *22* l, *60 x 46* cm</v>
          </cell>
          <cell r="C10688" t="str">
            <v xml:space="preserve">un    </v>
          </cell>
          <cell r="D10688" t="str">
            <v>92,63</v>
          </cell>
        </row>
        <row r="10689">
          <cell r="A10689">
            <v>20234</v>
          </cell>
          <cell r="B10689" t="str">
            <v>Tanque simples em marmore sintetico suspenso, capacidade *38* l, *60 x 60* cm</v>
          </cell>
          <cell r="C10689" t="str">
            <v xml:space="preserve">un    </v>
          </cell>
          <cell r="D10689" t="str">
            <v>117,23</v>
          </cell>
        </row>
        <row r="10690">
          <cell r="A10690">
            <v>4763</v>
          </cell>
          <cell r="B10690" t="str">
            <v>Taqueador ou taqueiro</v>
          </cell>
          <cell r="C10690" t="str">
            <v xml:space="preserve">h     </v>
          </cell>
          <cell r="D10690" t="str">
            <v>20,12</v>
          </cell>
        </row>
        <row r="10691">
          <cell r="A10691">
            <v>41070</v>
          </cell>
          <cell r="B10691" t="str">
            <v>Taqueador ou taqueiro (mensalista)</v>
          </cell>
          <cell r="C10691" t="str">
            <v xml:space="preserve">mes   </v>
          </cell>
          <cell r="D10691" t="str">
            <v>3.542,89</v>
          </cell>
        </row>
        <row r="10692">
          <cell r="A10692">
            <v>14583</v>
          </cell>
          <cell r="B10692" t="str">
            <v>Tarifa "a" entre  0 e 20m3 fornecimento d'agua</v>
          </cell>
          <cell r="C10692" t="str">
            <v xml:space="preserve">m³    </v>
          </cell>
          <cell r="D10692" t="str">
            <v>16,08</v>
          </cell>
        </row>
        <row r="10693">
          <cell r="A10693">
            <v>11457</v>
          </cell>
          <cell r="B10693" t="str">
            <v>Tarjeta tipo livre / ocupado, cromada, para porta de banheiro</v>
          </cell>
          <cell r="C10693" t="str">
            <v xml:space="preserve">un    </v>
          </cell>
          <cell r="D10693" t="str">
            <v>23,08</v>
          </cell>
        </row>
        <row r="10694">
          <cell r="A10694">
            <v>21121</v>
          </cell>
          <cell r="B10694" t="str">
            <v>Te cpvc, soldavel, 90 graus, 15 mm, para agua quente predial</v>
          </cell>
          <cell r="C10694" t="str">
            <v xml:space="preserve">un    </v>
          </cell>
          <cell r="D10694" t="str">
            <v>1,60</v>
          </cell>
        </row>
        <row r="10695">
          <cell r="A10695">
            <v>38010</v>
          </cell>
          <cell r="B10695" t="str">
            <v>Te cpvc, soldavel, 90 graus, 22 mm, para agua quente predial</v>
          </cell>
          <cell r="C10695" t="str">
            <v xml:space="preserve">un    </v>
          </cell>
          <cell r="D10695" t="str">
            <v>2,61</v>
          </cell>
        </row>
        <row r="10696">
          <cell r="A10696">
            <v>38011</v>
          </cell>
          <cell r="B10696" t="str">
            <v>Te cpvc, soldavel, 90 graus, 28 mm, para agua quente predial</v>
          </cell>
          <cell r="C10696" t="str">
            <v xml:space="preserve">un    </v>
          </cell>
          <cell r="D10696" t="str">
            <v>4,82</v>
          </cell>
        </row>
        <row r="10697">
          <cell r="A10697">
            <v>38012</v>
          </cell>
          <cell r="B10697" t="str">
            <v>Te cpvc, soldavel, 90 graus, 35 mm, para agua quente predial</v>
          </cell>
          <cell r="C10697" t="str">
            <v xml:space="preserve">un    </v>
          </cell>
          <cell r="D10697" t="str">
            <v>16,48</v>
          </cell>
        </row>
        <row r="10698">
          <cell r="A10698">
            <v>38013</v>
          </cell>
          <cell r="B10698" t="str">
            <v>Te cpvc, soldavel, 90 graus, 42 mm, para agua quente predial</v>
          </cell>
          <cell r="C10698" t="str">
            <v xml:space="preserve">un    </v>
          </cell>
          <cell r="D10698" t="str">
            <v>21,40</v>
          </cell>
        </row>
        <row r="10699">
          <cell r="A10699">
            <v>38014</v>
          </cell>
          <cell r="B10699" t="str">
            <v>Te cpvc, soldavel, 90 graus, 54 mm, para agua quente predial</v>
          </cell>
          <cell r="C10699" t="str">
            <v xml:space="preserve">un    </v>
          </cell>
          <cell r="D10699" t="str">
            <v>34,83</v>
          </cell>
        </row>
        <row r="10700">
          <cell r="A10700">
            <v>38015</v>
          </cell>
          <cell r="B10700" t="str">
            <v>Te cpvc, soldavel, 90 graus, 73 mm, para agua quente predial</v>
          </cell>
          <cell r="C10700" t="str">
            <v xml:space="preserve">un    </v>
          </cell>
          <cell r="D10700" t="str">
            <v>84,10</v>
          </cell>
        </row>
        <row r="10701">
          <cell r="A10701">
            <v>38016</v>
          </cell>
          <cell r="B10701" t="str">
            <v>Te cpvc, soldavel, 90 graus, 89 mm, para agua quente predial</v>
          </cell>
          <cell r="C10701" t="str">
            <v xml:space="preserve">un    </v>
          </cell>
          <cell r="D10701" t="str">
            <v>102,33</v>
          </cell>
        </row>
        <row r="10702">
          <cell r="A10702">
            <v>12741</v>
          </cell>
          <cell r="B10702" t="str">
            <v>Te de cobre (ref 611) sem anel de solda, bolsa x bolsa x bolsa, 104 mm</v>
          </cell>
          <cell r="C10702" t="str">
            <v xml:space="preserve">un    </v>
          </cell>
          <cell r="D10702" t="str">
            <v>771,77</v>
          </cell>
        </row>
        <row r="10703">
          <cell r="A10703">
            <v>12733</v>
          </cell>
          <cell r="B10703" t="str">
            <v>Te de cobre (ref 611) sem anel de solda, bolsa x bolsa x bolsa, 15 mm</v>
          </cell>
          <cell r="C10703" t="str">
            <v xml:space="preserve">un    </v>
          </cell>
          <cell r="D10703" t="str">
            <v>3,88</v>
          </cell>
        </row>
        <row r="10704">
          <cell r="A10704">
            <v>12734</v>
          </cell>
          <cell r="B10704" t="str">
            <v>Te de cobre (ref 611) sem anel de solda, bolsa x bolsa x bolsa, 22 mm</v>
          </cell>
          <cell r="C10704" t="str">
            <v xml:space="preserve">un    </v>
          </cell>
          <cell r="D10704" t="str">
            <v>8,27</v>
          </cell>
        </row>
        <row r="10705">
          <cell r="A10705">
            <v>12735</v>
          </cell>
          <cell r="B10705" t="str">
            <v>Te de cobre (ref 611) sem anel de solda, bolsa x bolsa x bolsa, 28 mm</v>
          </cell>
          <cell r="C10705" t="str">
            <v xml:space="preserve">un    </v>
          </cell>
          <cell r="D10705" t="str">
            <v>13,61</v>
          </cell>
        </row>
        <row r="10706">
          <cell r="A10706">
            <v>12736</v>
          </cell>
          <cell r="B10706" t="str">
            <v>Te de cobre (ref 611) sem anel de solda, bolsa x bolsa x bolsa, 35 mm</v>
          </cell>
          <cell r="C10706" t="str">
            <v xml:space="preserve">un    </v>
          </cell>
          <cell r="D10706" t="str">
            <v>31,12</v>
          </cell>
        </row>
        <row r="10707">
          <cell r="A10707">
            <v>12737</v>
          </cell>
          <cell r="B10707" t="str">
            <v>Te de cobre (ref 611) sem anel de solda, bolsa x bolsa x bolsa, 42 mm</v>
          </cell>
          <cell r="C10707" t="str">
            <v xml:space="preserve">un    </v>
          </cell>
          <cell r="D10707" t="str">
            <v>40,10</v>
          </cell>
        </row>
        <row r="10708">
          <cell r="A10708">
            <v>12738</v>
          </cell>
          <cell r="B10708" t="str">
            <v>Te de cobre (ref 611) sem anel de solda, bolsa x bolsa x bolsa, 54 mm</v>
          </cell>
          <cell r="C10708" t="str">
            <v xml:space="preserve">un    </v>
          </cell>
          <cell r="D10708" t="str">
            <v>79,25</v>
          </cell>
        </row>
        <row r="10709">
          <cell r="A10709">
            <v>12739</v>
          </cell>
          <cell r="B10709" t="str">
            <v>Te de cobre (ref 611) sem anel de solda, bolsa x bolsa x bolsa, 66 mm</v>
          </cell>
          <cell r="C10709" t="str">
            <v xml:space="preserve">un    </v>
          </cell>
          <cell r="D10709" t="str">
            <v>225,61</v>
          </cell>
        </row>
        <row r="10710">
          <cell r="A10710">
            <v>12740</v>
          </cell>
          <cell r="B10710" t="str">
            <v>Te de cobre (ref 611) sem anel de solda, bolsa x bolsa x bolsa, 79 mm</v>
          </cell>
          <cell r="C10710" t="str">
            <v xml:space="preserve">un    </v>
          </cell>
          <cell r="D10710" t="str">
            <v>352,98</v>
          </cell>
        </row>
        <row r="10711">
          <cell r="A10711">
            <v>6297</v>
          </cell>
          <cell r="B10711" t="str">
            <v>Te de ferro galvanizado, de 1 1/2"</v>
          </cell>
          <cell r="C10711" t="str">
            <v xml:space="preserve">un    </v>
          </cell>
          <cell r="D10711" t="str">
            <v>25,53</v>
          </cell>
        </row>
        <row r="10712">
          <cell r="A10712">
            <v>6296</v>
          </cell>
          <cell r="B10712" t="str">
            <v>Te de ferro galvanizado, de 1 1/4"</v>
          </cell>
          <cell r="C10712" t="str">
            <v xml:space="preserve">un    </v>
          </cell>
          <cell r="D10712" t="str">
            <v>20,15</v>
          </cell>
        </row>
        <row r="10713">
          <cell r="A10713">
            <v>6294</v>
          </cell>
          <cell r="B10713" t="str">
            <v>Te de ferro galvanizado, de 1/2"</v>
          </cell>
          <cell r="C10713" t="str">
            <v xml:space="preserve">un    </v>
          </cell>
          <cell r="D10713" t="str">
            <v>5,74</v>
          </cell>
        </row>
        <row r="10714">
          <cell r="A10714">
            <v>6323</v>
          </cell>
          <cell r="B10714" t="str">
            <v>Te de ferro galvanizado, de 1"</v>
          </cell>
          <cell r="C10714" t="str">
            <v xml:space="preserve">un    </v>
          </cell>
          <cell r="D10714" t="str">
            <v>13,17</v>
          </cell>
        </row>
        <row r="10715">
          <cell r="A10715">
            <v>6299</v>
          </cell>
          <cell r="B10715" t="str">
            <v>Te de ferro galvanizado, de 2 1/2"</v>
          </cell>
          <cell r="C10715" t="str">
            <v xml:space="preserve">un    </v>
          </cell>
          <cell r="D10715" t="str">
            <v>76,79</v>
          </cell>
        </row>
        <row r="10716">
          <cell r="A10716">
            <v>6298</v>
          </cell>
          <cell r="B10716" t="str">
            <v>Te de ferro galvanizado, de 2"</v>
          </cell>
          <cell r="C10716" t="str">
            <v xml:space="preserve">un    </v>
          </cell>
          <cell r="D10716" t="str">
            <v>40,44</v>
          </cell>
        </row>
        <row r="10717">
          <cell r="A10717">
            <v>6295</v>
          </cell>
          <cell r="B10717" t="str">
            <v>Te de ferro galvanizado, de 3/4"</v>
          </cell>
          <cell r="C10717" t="str">
            <v xml:space="preserve">un    </v>
          </cell>
          <cell r="D10717" t="str">
            <v>8,18</v>
          </cell>
        </row>
        <row r="10718">
          <cell r="A10718">
            <v>6322</v>
          </cell>
          <cell r="B10718" t="str">
            <v>Te de ferro galvanizado, de 3"</v>
          </cell>
          <cell r="C10718" t="str">
            <v xml:space="preserve">un    </v>
          </cell>
          <cell r="D10718" t="str">
            <v>102,85</v>
          </cell>
        </row>
        <row r="10719">
          <cell r="A10719">
            <v>6300</v>
          </cell>
          <cell r="B10719" t="str">
            <v>Te de ferro galvanizado, de 4"</v>
          </cell>
          <cell r="C10719" t="str">
            <v xml:space="preserve">un    </v>
          </cell>
          <cell r="D10719" t="str">
            <v>189,62</v>
          </cell>
        </row>
        <row r="10720">
          <cell r="A10720">
            <v>6321</v>
          </cell>
          <cell r="B10720" t="str">
            <v>Te de ferro galvanizado, de 5"</v>
          </cell>
          <cell r="C10720" t="str">
            <v xml:space="preserve">un    </v>
          </cell>
          <cell r="D10720" t="str">
            <v>270,86</v>
          </cell>
        </row>
        <row r="10721">
          <cell r="A10721">
            <v>6301</v>
          </cell>
          <cell r="B10721" t="str">
            <v>Te de ferro galvanizado, de 6"</v>
          </cell>
          <cell r="C10721" t="str">
            <v xml:space="preserve">un    </v>
          </cell>
          <cell r="D10721" t="str">
            <v>634,87</v>
          </cell>
        </row>
        <row r="10722">
          <cell r="A10722">
            <v>7105</v>
          </cell>
          <cell r="B10722" t="str">
            <v>Te de inspecao, pvc,  100 x 75 mm, serie normal para esgoto predial</v>
          </cell>
          <cell r="C10722" t="str">
            <v xml:space="preserve">un    </v>
          </cell>
          <cell r="D10722" t="str">
            <v>28,32</v>
          </cell>
        </row>
        <row r="10723">
          <cell r="A10723">
            <v>20183</v>
          </cell>
          <cell r="B10723" t="str">
            <v>Te de inspecao, pvc, serie r, 100 x 75 mm, para esgoto predial</v>
          </cell>
          <cell r="C10723" t="str">
            <v xml:space="preserve">un    </v>
          </cell>
          <cell r="D10723" t="str">
            <v>37,29</v>
          </cell>
        </row>
        <row r="10724">
          <cell r="A10724">
            <v>38448</v>
          </cell>
          <cell r="B10724" t="str">
            <v>Te de inspecao, pvc, serie r, 150 x 100 mm, para esgoto predial</v>
          </cell>
          <cell r="C10724" t="str">
            <v xml:space="preserve">un    </v>
          </cell>
          <cell r="D10724" t="str">
            <v>175,23</v>
          </cell>
        </row>
        <row r="10725">
          <cell r="A10725">
            <v>20182</v>
          </cell>
          <cell r="B10725" t="str">
            <v>Te de inspecao, pvc, serie r, 75 x 75 mm, para esgoto predial</v>
          </cell>
          <cell r="C10725" t="str">
            <v xml:space="preserve">un    </v>
          </cell>
          <cell r="D10725" t="str">
            <v>21,29</v>
          </cell>
        </row>
        <row r="10726">
          <cell r="A10726">
            <v>7119</v>
          </cell>
          <cell r="B10726" t="str">
            <v>Te de reducao com rosca, pvc, 90 graus, 1 x 3/4", para agua fria predial</v>
          </cell>
          <cell r="C10726" t="str">
            <v xml:space="preserve">un    </v>
          </cell>
          <cell r="D10726" t="str">
            <v>6,42</v>
          </cell>
        </row>
        <row r="10727">
          <cell r="A10727">
            <v>7120</v>
          </cell>
          <cell r="B10727" t="str">
            <v>Te de reducao com rosca, pvc, 90 graus, 3/4 x 1/2", para agua fria predial</v>
          </cell>
          <cell r="C10727" t="str">
            <v xml:space="preserve">un    </v>
          </cell>
          <cell r="D10727" t="str">
            <v>4,40</v>
          </cell>
        </row>
        <row r="10728">
          <cell r="A10728">
            <v>6319</v>
          </cell>
          <cell r="B10728" t="str">
            <v>Te de reducao de ferro galvanizado, com rosca bsp, de 1 1/2" x 1"</v>
          </cell>
          <cell r="C10728" t="str">
            <v xml:space="preserve">un    </v>
          </cell>
          <cell r="D10728" t="str">
            <v>29,99</v>
          </cell>
        </row>
        <row r="10729">
          <cell r="A10729">
            <v>6304</v>
          </cell>
          <cell r="B10729" t="str">
            <v>Te de reducao de ferro galvanizado, com rosca bsp, de 1 1/2" x 3/4"</v>
          </cell>
          <cell r="C10729" t="str">
            <v xml:space="preserve">un    </v>
          </cell>
          <cell r="D10729" t="str">
            <v>29,99</v>
          </cell>
        </row>
        <row r="10730">
          <cell r="A10730">
            <v>21116</v>
          </cell>
          <cell r="B10730" t="str">
            <v>Te de reducao de ferro galvanizado, com rosca bsp, de 1 1/4" x 3/4"</v>
          </cell>
          <cell r="C10730" t="str">
            <v xml:space="preserve">un    </v>
          </cell>
          <cell r="D10730" t="str">
            <v>22,71</v>
          </cell>
        </row>
        <row r="10731">
          <cell r="A10731">
            <v>6320</v>
          </cell>
          <cell r="B10731" t="str">
            <v>Te de reducao de ferro galvanizado, com rosca bsp, de 1" x 1/2"</v>
          </cell>
          <cell r="C10731" t="str">
            <v xml:space="preserve">un    </v>
          </cell>
          <cell r="D10731" t="str">
            <v>15,44</v>
          </cell>
        </row>
        <row r="10732">
          <cell r="A10732">
            <v>6303</v>
          </cell>
          <cell r="B10732" t="str">
            <v>Te de reducao de ferro galvanizado, com rosca bsp, de 1" x 3/4"</v>
          </cell>
          <cell r="C10732" t="str">
            <v xml:space="preserve">un    </v>
          </cell>
          <cell r="D10732" t="str">
            <v>15,44</v>
          </cell>
        </row>
        <row r="10733">
          <cell r="A10733">
            <v>6308</v>
          </cell>
          <cell r="B10733" t="str">
            <v>Te de reducao de ferro galvanizado, com rosca bsp, de 2 1/2" x 1 1/2"</v>
          </cell>
          <cell r="C10733" t="str">
            <v xml:space="preserve">un    </v>
          </cell>
          <cell r="D10733" t="str">
            <v>83,00</v>
          </cell>
        </row>
        <row r="10734">
          <cell r="A10734">
            <v>6317</v>
          </cell>
          <cell r="B10734" t="str">
            <v>Te de reducao de ferro galvanizado, com rosca bsp, de 2 1/2" x 1 1/4"</v>
          </cell>
          <cell r="C10734" t="str">
            <v xml:space="preserve">un    </v>
          </cell>
          <cell r="D10734" t="str">
            <v>83,00</v>
          </cell>
        </row>
        <row r="10735">
          <cell r="A10735">
            <v>6307</v>
          </cell>
          <cell r="B10735" t="str">
            <v>Te de reducao de ferro galvanizado, com rosca bsp, de 2 1/2" x 1"</v>
          </cell>
          <cell r="C10735" t="str">
            <v xml:space="preserve">un    </v>
          </cell>
          <cell r="D10735" t="str">
            <v>83,00</v>
          </cell>
        </row>
        <row r="10736">
          <cell r="A10736">
            <v>6309</v>
          </cell>
          <cell r="B10736" t="str">
            <v>Te de reducao de ferro galvanizado, com rosca bsp, de 2 1/2" x 2"</v>
          </cell>
          <cell r="C10736" t="str">
            <v xml:space="preserve">un    </v>
          </cell>
          <cell r="D10736" t="str">
            <v>85,41</v>
          </cell>
        </row>
        <row r="10737">
          <cell r="A10737">
            <v>6318</v>
          </cell>
          <cell r="B10737" t="str">
            <v>Te de reducao de ferro galvanizado, com rosca bsp, de 2" x 1 1/2"</v>
          </cell>
          <cell r="C10737" t="str">
            <v xml:space="preserve">un    </v>
          </cell>
          <cell r="D10737" t="str">
            <v>44,77</v>
          </cell>
        </row>
        <row r="10738">
          <cell r="A10738">
            <v>6306</v>
          </cell>
          <cell r="B10738" t="str">
            <v>Te de reducao de ferro galvanizado, com rosca bsp, de 2" x 1 1/4"</v>
          </cell>
          <cell r="C10738" t="str">
            <v xml:space="preserve">un    </v>
          </cell>
          <cell r="D10738" t="str">
            <v>44,77</v>
          </cell>
        </row>
        <row r="10739">
          <cell r="A10739">
            <v>6305</v>
          </cell>
          <cell r="B10739" t="str">
            <v>Te de reducao de ferro galvanizado, com rosca bsp, de 2" x 1"</v>
          </cell>
          <cell r="C10739" t="str">
            <v xml:space="preserve">un    </v>
          </cell>
          <cell r="D10739" t="str">
            <v>44,77</v>
          </cell>
        </row>
        <row r="10740">
          <cell r="A10740">
            <v>6302</v>
          </cell>
          <cell r="B10740" t="str">
            <v>Te de reducao de ferro galvanizado, com rosca bsp, de 3/4" x 1/2"</v>
          </cell>
          <cell r="C10740" t="str">
            <v xml:space="preserve">un    </v>
          </cell>
          <cell r="D10740" t="str">
            <v>9,49</v>
          </cell>
        </row>
        <row r="10741">
          <cell r="A10741">
            <v>6312</v>
          </cell>
          <cell r="B10741" t="str">
            <v>Te de reducao de ferro galvanizado, com rosca bsp, de 3" x 1 1/2"</v>
          </cell>
          <cell r="C10741" t="str">
            <v xml:space="preserve">un    </v>
          </cell>
          <cell r="D10741" t="str">
            <v>119,39</v>
          </cell>
        </row>
        <row r="10742">
          <cell r="A10742">
            <v>6311</v>
          </cell>
          <cell r="B10742" t="str">
            <v>Te de reducao de ferro galvanizado, com rosca bsp, de 3" x 1 1/4"</v>
          </cell>
          <cell r="C10742" t="str">
            <v xml:space="preserve">un    </v>
          </cell>
          <cell r="D10742" t="str">
            <v>119,39</v>
          </cell>
        </row>
        <row r="10743">
          <cell r="A10743">
            <v>6310</v>
          </cell>
          <cell r="B10743" t="str">
            <v>Te de reducao de ferro galvanizado, com rosca bsp, de 3" x 1"</v>
          </cell>
          <cell r="C10743" t="str">
            <v xml:space="preserve">un    </v>
          </cell>
          <cell r="D10743" t="str">
            <v>119,39</v>
          </cell>
        </row>
        <row r="10744">
          <cell r="A10744">
            <v>6314</v>
          </cell>
          <cell r="B10744" t="str">
            <v>Te de reducao de ferro galvanizado, com rosca bsp, de 3" x 2 1/2"</v>
          </cell>
          <cell r="C10744" t="str">
            <v xml:space="preserve">un    </v>
          </cell>
          <cell r="D10744" t="str">
            <v>119,39</v>
          </cell>
        </row>
        <row r="10745">
          <cell r="A10745">
            <v>6313</v>
          </cell>
          <cell r="B10745" t="str">
            <v>Te de reducao de ferro galvanizado, com rosca bsp, de 3" x 2"</v>
          </cell>
          <cell r="C10745" t="str">
            <v xml:space="preserve">un    </v>
          </cell>
          <cell r="D10745" t="str">
            <v>119,39</v>
          </cell>
        </row>
        <row r="10746">
          <cell r="A10746">
            <v>6315</v>
          </cell>
          <cell r="B10746" t="str">
            <v>Te de reducao de ferro galvanizado, com rosca bsp, de 4" x 2"</v>
          </cell>
          <cell r="C10746" t="str">
            <v xml:space="preserve">un    </v>
          </cell>
          <cell r="D10746" t="str">
            <v>226,06</v>
          </cell>
        </row>
        <row r="10747">
          <cell r="A10747">
            <v>6316</v>
          </cell>
          <cell r="B10747" t="str">
            <v>Te de reducao de ferro galvanizado, com rosca bsp, de 4" x 3"</v>
          </cell>
          <cell r="C10747" t="str">
            <v xml:space="preserve">un    </v>
          </cell>
          <cell r="D10747" t="str">
            <v>226,06</v>
          </cell>
        </row>
        <row r="10748">
          <cell r="A10748">
            <v>38878</v>
          </cell>
          <cell r="B10748" t="str">
            <v>Te de reducao metalico, para conexao com anel deslizante em tubo pex, dn 16 x 20 x 16 mm</v>
          </cell>
          <cell r="C10748" t="str">
            <v xml:space="preserve">un    </v>
          </cell>
          <cell r="D10748" t="str">
            <v>11,63</v>
          </cell>
        </row>
        <row r="10749">
          <cell r="A10749">
            <v>38879</v>
          </cell>
          <cell r="B10749" t="str">
            <v>Te de reducao metalico, para conexao com anel deslizante em tubo pex, dn 16 x 25 x 16 mm</v>
          </cell>
          <cell r="C10749" t="str">
            <v xml:space="preserve">un    </v>
          </cell>
          <cell r="D10749" t="str">
            <v>21,80</v>
          </cell>
        </row>
        <row r="10750">
          <cell r="A10750">
            <v>38881</v>
          </cell>
          <cell r="B10750" t="str">
            <v>Te de reducao metalico, para conexao com anel deslizante em tubo pex, dn 20 x 16 x 16 mm</v>
          </cell>
          <cell r="C10750" t="str">
            <v xml:space="preserve">un    </v>
          </cell>
          <cell r="D10750" t="str">
            <v>11,41</v>
          </cell>
        </row>
        <row r="10751">
          <cell r="A10751">
            <v>38880</v>
          </cell>
          <cell r="B10751" t="str">
            <v>Te de reducao metalico, para conexao com anel deslizante em tubo pex, dn 20 x 16 x 20 mm</v>
          </cell>
          <cell r="C10751" t="str">
            <v xml:space="preserve">un    </v>
          </cell>
          <cell r="D10751" t="str">
            <v>11,95</v>
          </cell>
        </row>
        <row r="10752">
          <cell r="A10752">
            <v>38882</v>
          </cell>
          <cell r="B10752" t="str">
            <v>Te de reducao metalico, para conexao com anel deslizante em tubo pex, dn 20 x 20 x 16 mm</v>
          </cell>
          <cell r="C10752" t="str">
            <v xml:space="preserve">un    </v>
          </cell>
          <cell r="D10752" t="str">
            <v>12,38</v>
          </cell>
        </row>
        <row r="10753">
          <cell r="A10753">
            <v>38883</v>
          </cell>
          <cell r="B10753" t="str">
            <v>Te de reducao metalico, para conexao com anel deslizante em tubo pex, dn 20 x 25 x 20 mm</v>
          </cell>
          <cell r="C10753" t="str">
            <v xml:space="preserve">un    </v>
          </cell>
          <cell r="D10753" t="str">
            <v>18,31</v>
          </cell>
        </row>
        <row r="10754">
          <cell r="A10754">
            <v>38884</v>
          </cell>
          <cell r="B10754" t="str">
            <v>Te de reducao metalico, para conexao com anel deslizante em tubo pex, dn 25 x 16 x 16 mm</v>
          </cell>
          <cell r="C10754" t="str">
            <v xml:space="preserve">un    </v>
          </cell>
          <cell r="D10754" t="str">
            <v>19,88</v>
          </cell>
        </row>
        <row r="10755">
          <cell r="A10755">
            <v>38885</v>
          </cell>
          <cell r="B10755" t="str">
            <v>Te de reducao metalico, para conexao com anel deslizante em tubo pex, dn 25 x 16 x 20 mm</v>
          </cell>
          <cell r="C10755" t="str">
            <v xml:space="preserve">un    </v>
          </cell>
          <cell r="D10755" t="str">
            <v>19,23</v>
          </cell>
        </row>
        <row r="10756">
          <cell r="A10756">
            <v>38886</v>
          </cell>
          <cell r="B10756" t="str">
            <v>Te de reducao metalico, para conexao com anel deslizante em tubo pex, dn 25 x 16 x 25 mm</v>
          </cell>
          <cell r="C10756" t="str">
            <v xml:space="preserve">un    </v>
          </cell>
          <cell r="D10756" t="str">
            <v>20,75</v>
          </cell>
        </row>
        <row r="10757">
          <cell r="A10757">
            <v>38887</v>
          </cell>
          <cell r="B10757" t="str">
            <v>Te de reducao metalico, para conexao com anel deslizante em tubo pex, dn 25 x 20 x 20 mm</v>
          </cell>
          <cell r="C10757" t="str">
            <v xml:space="preserve">un    </v>
          </cell>
          <cell r="D10757" t="str">
            <v>18,64</v>
          </cell>
        </row>
        <row r="10758">
          <cell r="A10758">
            <v>38888</v>
          </cell>
          <cell r="B10758" t="str">
            <v>Te de reducao metalico, para conexao com anel deslizante em tubo pex, dn 25 x 20 x 25 mm</v>
          </cell>
          <cell r="C10758" t="str">
            <v xml:space="preserve">un    </v>
          </cell>
          <cell r="D10758" t="str">
            <v>22,16</v>
          </cell>
        </row>
        <row r="10759">
          <cell r="A10759">
            <v>38890</v>
          </cell>
          <cell r="B10759" t="str">
            <v>Te de reducao metalico, para conexao com anel deslizante em tubo pex, dn 25 x 32 x 25 mm</v>
          </cell>
          <cell r="C10759" t="str">
            <v xml:space="preserve">un    </v>
          </cell>
          <cell r="D10759" t="str">
            <v>32,94</v>
          </cell>
        </row>
        <row r="10760">
          <cell r="A10760">
            <v>38893</v>
          </cell>
          <cell r="B10760" t="str">
            <v>Te de reducao metalico, para conexao com anel deslizante em tubo pex, dn 32 x 20 x 32 mm</v>
          </cell>
          <cell r="C10760" t="str">
            <v xml:space="preserve">un    </v>
          </cell>
          <cell r="D10760" t="str">
            <v>26,49</v>
          </cell>
        </row>
        <row r="10761">
          <cell r="A10761">
            <v>38894</v>
          </cell>
          <cell r="B10761" t="str">
            <v>Te de reducao metalico, para conexao com anel deslizante em tubo pex, dn 32 x 25 x 25 mm</v>
          </cell>
          <cell r="C10761" t="str">
            <v xml:space="preserve">un    </v>
          </cell>
          <cell r="D10761" t="str">
            <v>33,64</v>
          </cell>
        </row>
        <row r="10762">
          <cell r="A10762">
            <v>38896</v>
          </cell>
          <cell r="B10762" t="str">
            <v>Te de reducao metalico, para conexao com anel deslizante em tubo pex, dn 32 x 25 x 32 mm</v>
          </cell>
          <cell r="C10762" t="str">
            <v xml:space="preserve">un    </v>
          </cell>
          <cell r="D10762" t="str">
            <v>34,30</v>
          </cell>
        </row>
        <row r="10763">
          <cell r="A10763">
            <v>39324</v>
          </cell>
          <cell r="B10763" t="str">
            <v>Te de reducao, cpvc, 22 x 15 mm, para agua quente predial</v>
          </cell>
          <cell r="C10763" t="str">
            <v xml:space="preserve">un    </v>
          </cell>
          <cell r="D10763" t="str">
            <v>3,54</v>
          </cell>
        </row>
        <row r="10764">
          <cell r="A10764">
            <v>39325</v>
          </cell>
          <cell r="B10764" t="str">
            <v>Te de reducao, cpvc, 28 x 22 mm, para agua quente predial</v>
          </cell>
          <cell r="C10764" t="str">
            <v xml:space="preserve">un    </v>
          </cell>
          <cell r="D10764" t="str">
            <v>5,36</v>
          </cell>
        </row>
        <row r="10765">
          <cell r="A10765">
            <v>39326</v>
          </cell>
          <cell r="B10765" t="str">
            <v>Te de reducao, cpvc, 35 x 28 mm, para agua quente predial</v>
          </cell>
          <cell r="C10765" t="str">
            <v xml:space="preserve">un    </v>
          </cell>
          <cell r="D10765" t="str">
            <v>13,81</v>
          </cell>
        </row>
        <row r="10766">
          <cell r="A10766">
            <v>39327</v>
          </cell>
          <cell r="B10766" t="str">
            <v>Te de reducao, cpvc, 42 x 35 mm, para agua quente predial</v>
          </cell>
          <cell r="C10766" t="str">
            <v xml:space="preserve">un    </v>
          </cell>
          <cell r="D10766" t="str">
            <v>20,92</v>
          </cell>
        </row>
        <row r="10767">
          <cell r="A10767">
            <v>20176</v>
          </cell>
          <cell r="B10767" t="str">
            <v>Te de reducao, pvc leve, curto, 90 graus, com bolsa para anel, 150 x 100 mm, para esgoto</v>
          </cell>
          <cell r="C10767" t="str">
            <v xml:space="preserve">un    </v>
          </cell>
          <cell r="D10767" t="str">
            <v>32,14</v>
          </cell>
        </row>
        <row r="10768">
          <cell r="A10768">
            <v>11378</v>
          </cell>
          <cell r="B10768" t="str">
            <v>Te de reducao, pvc pba, bbb, je, dn 100 x 50 / de 110 x 60 mm, para rede agua (nbr 10351)</v>
          </cell>
          <cell r="C10768" t="str">
            <v xml:space="preserve">un    </v>
          </cell>
          <cell r="D10768" t="str">
            <v>66,93</v>
          </cell>
        </row>
        <row r="10769">
          <cell r="A10769">
            <v>11379</v>
          </cell>
          <cell r="B10769" t="str">
            <v>Te de reducao, pvc pba, bbb, je, dn 100 x 75 / de 110 x 85 mm, para rede agua (nbr 10351)</v>
          </cell>
          <cell r="C10769" t="str">
            <v xml:space="preserve">un    </v>
          </cell>
          <cell r="D10769" t="str">
            <v>56,56</v>
          </cell>
        </row>
        <row r="10770">
          <cell r="A10770">
            <v>11493</v>
          </cell>
          <cell r="B10770" t="str">
            <v>Te de reducao, pvc pba, bbb, je, dn 75 x 50 / de 85 x 60 mm, para rede agua (nbr 10351)</v>
          </cell>
          <cell r="C10770" t="str">
            <v xml:space="preserve">un    </v>
          </cell>
          <cell r="D10770" t="str">
            <v>32,62</v>
          </cell>
        </row>
        <row r="10771">
          <cell r="A10771">
            <v>42717</v>
          </cell>
          <cell r="B10771" t="str">
            <v>Te de reducao, pvc, bbb, je, 90 graus, dn 200 x 150 mm, para tubo corrugado e/ou liso, rede coletora esgoto (nbr 10569)</v>
          </cell>
          <cell r="C10771" t="str">
            <v xml:space="preserve">un    </v>
          </cell>
          <cell r="D10771" t="str">
            <v>2.630,22</v>
          </cell>
        </row>
        <row r="10772">
          <cell r="A10772">
            <v>42718</v>
          </cell>
          <cell r="B10772" t="str">
            <v>Te de reducao, pvc, bbb, je, 90 graus, dn 250 x 150 mm, para tubo corrugado e/ou liso, rede coletora esgoto (nbr 10569)</v>
          </cell>
          <cell r="C10772" t="str">
            <v xml:space="preserve">un    </v>
          </cell>
          <cell r="D10772" t="str">
            <v>318,25</v>
          </cell>
        </row>
        <row r="10773">
          <cell r="A10773">
            <v>7106</v>
          </cell>
          <cell r="B10773" t="str">
            <v>Te de reducao, pvc, soldavel, 90 graus, 110 mm x 60 mm, para agua fria predial</v>
          </cell>
          <cell r="C10773" t="str">
            <v xml:space="preserve">un    </v>
          </cell>
          <cell r="D10773" t="str">
            <v>104,47</v>
          </cell>
        </row>
        <row r="10774">
          <cell r="A10774">
            <v>7104</v>
          </cell>
          <cell r="B10774" t="str">
            <v>Te de reducao, pvc, soldavel, 90 graus, 25 mm x 20 mm, para agua fria predial</v>
          </cell>
          <cell r="C10774" t="str">
            <v xml:space="preserve">un    </v>
          </cell>
          <cell r="D10774" t="str">
            <v>2,17</v>
          </cell>
        </row>
        <row r="10775">
          <cell r="A10775">
            <v>7136</v>
          </cell>
          <cell r="B10775" t="str">
            <v>Te de reducao, pvc, soldavel, 90 graus, 32 mm x 25 mm, para agua fria predial</v>
          </cell>
          <cell r="C10775" t="str">
            <v xml:space="preserve">un    </v>
          </cell>
          <cell r="D10775" t="str">
            <v>4,09</v>
          </cell>
        </row>
        <row r="10776">
          <cell r="A10776">
            <v>7128</v>
          </cell>
          <cell r="B10776" t="str">
            <v>Te de reducao, pvc, soldavel, 90 graus, 40 mm x 32 mm, para agua fria predial</v>
          </cell>
          <cell r="C10776" t="str">
            <v xml:space="preserve">un    </v>
          </cell>
          <cell r="D10776" t="str">
            <v>6,71</v>
          </cell>
        </row>
        <row r="10777">
          <cell r="A10777">
            <v>7108</v>
          </cell>
          <cell r="B10777" t="str">
            <v>Te de reducao, pvc, soldavel, 90 graus, 50 mm x 20 mm, para agua fria predial</v>
          </cell>
          <cell r="C10777" t="str">
            <v xml:space="preserve">un    </v>
          </cell>
          <cell r="D10777" t="str">
            <v>7,18</v>
          </cell>
        </row>
        <row r="10778">
          <cell r="A10778">
            <v>7129</v>
          </cell>
          <cell r="B10778" t="str">
            <v>Te de reducao, pvc, soldavel, 90 graus, 50 mm x 25 mm, para agua fria predial</v>
          </cell>
          <cell r="C10778" t="str">
            <v xml:space="preserve">un    </v>
          </cell>
          <cell r="D10778" t="str">
            <v>5,97</v>
          </cell>
        </row>
        <row r="10779">
          <cell r="A10779">
            <v>7130</v>
          </cell>
          <cell r="B10779" t="str">
            <v>Te de reducao, pvc, soldavel, 90 graus, 50 mm x 32 mm, para agua fria predial</v>
          </cell>
          <cell r="C10779" t="str">
            <v xml:space="preserve">un    </v>
          </cell>
          <cell r="D10779" t="str">
            <v>9,73</v>
          </cell>
        </row>
        <row r="10780">
          <cell r="A10780">
            <v>7131</v>
          </cell>
          <cell r="B10780" t="str">
            <v>Te de reducao, pvc, soldavel, 90 graus, 50 mm x 40 mm, para agua fria predial</v>
          </cell>
          <cell r="C10780" t="str">
            <v xml:space="preserve">un    </v>
          </cell>
          <cell r="D10780" t="str">
            <v>11,94</v>
          </cell>
        </row>
        <row r="10781">
          <cell r="A10781">
            <v>7132</v>
          </cell>
          <cell r="B10781" t="str">
            <v>Te de reducao, pvc, soldavel, 90 graus, 75 mm x 50 mm, para agua fria predial</v>
          </cell>
          <cell r="C10781" t="str">
            <v xml:space="preserve">un    </v>
          </cell>
          <cell r="D10781" t="str">
            <v>33,15</v>
          </cell>
        </row>
        <row r="10782">
          <cell r="A10782">
            <v>7133</v>
          </cell>
          <cell r="B10782" t="str">
            <v>Te de reducao, pvc, soldavel, 90 graus, 85 mm x 60 mm, para agua fria predial</v>
          </cell>
          <cell r="C10782" t="str">
            <v xml:space="preserve">un    </v>
          </cell>
          <cell r="D10782" t="str">
            <v>51,49</v>
          </cell>
        </row>
        <row r="10783">
          <cell r="A10783">
            <v>37420</v>
          </cell>
          <cell r="B10783" t="str">
            <v>Te de servico integrado, em polipropileno (pp), para tubos em pead/pvc, 60 x 20 mm - ligacao predial de agua</v>
          </cell>
          <cell r="C10783" t="str">
            <v xml:space="preserve">un    </v>
          </cell>
          <cell r="D10783" t="str">
            <v>32,36</v>
          </cell>
        </row>
        <row r="10784">
          <cell r="A10784">
            <v>37421</v>
          </cell>
          <cell r="B10784" t="str">
            <v>Te de servico integrado, em polipropileno (pp), para tubos em pead/pvc, 60 x 32 mm - ligacao predial de agua</v>
          </cell>
          <cell r="C10784" t="str">
            <v xml:space="preserve">un    </v>
          </cell>
          <cell r="D10784" t="str">
            <v>44,23</v>
          </cell>
        </row>
        <row r="10785">
          <cell r="A10785">
            <v>37422</v>
          </cell>
          <cell r="B10785" t="str">
            <v>Te de servico integrado, em polipropileno (pp), para tubos em pead, 63 x 20 mm - ligacao predial de agua</v>
          </cell>
          <cell r="C10785" t="str">
            <v xml:space="preserve">un    </v>
          </cell>
          <cell r="D10785" t="str">
            <v>41,40</v>
          </cell>
        </row>
        <row r="10786">
          <cell r="A10786">
            <v>37443</v>
          </cell>
          <cell r="B10786" t="str">
            <v>Te de servico, pead pe 100, de 125 x 20 mm, para eletrofusao</v>
          </cell>
          <cell r="C10786" t="str">
            <v xml:space="preserve">un    </v>
          </cell>
          <cell r="D10786" t="str">
            <v>129,57</v>
          </cell>
        </row>
        <row r="10787">
          <cell r="A10787">
            <v>37444</v>
          </cell>
          <cell r="B10787" t="str">
            <v>Te de servico, pead pe 100, de 125 x 32 mm, para eletrofusao</v>
          </cell>
          <cell r="C10787" t="str">
            <v xml:space="preserve">un    </v>
          </cell>
          <cell r="D10787" t="str">
            <v>131,76</v>
          </cell>
        </row>
        <row r="10788">
          <cell r="A10788">
            <v>37445</v>
          </cell>
          <cell r="B10788" t="str">
            <v>Te de servico, pead pe 100, de 125 x 63 mm, para eletrofusao</v>
          </cell>
          <cell r="C10788" t="str">
            <v xml:space="preserve">un    </v>
          </cell>
          <cell r="D10788" t="str">
            <v>199,72</v>
          </cell>
        </row>
        <row r="10789">
          <cell r="A10789">
            <v>37446</v>
          </cell>
          <cell r="B10789" t="str">
            <v>Te de servico, pead pe 100, de 200 x 20 mm, para eletrofusao</v>
          </cell>
          <cell r="C10789" t="str">
            <v xml:space="preserve">un    </v>
          </cell>
          <cell r="D10789" t="str">
            <v>217,73</v>
          </cell>
        </row>
        <row r="10790">
          <cell r="A10790">
            <v>37447</v>
          </cell>
          <cell r="B10790" t="str">
            <v>Te de servico, pead pe 100, de 200 x 32 mm, para eletrofusao</v>
          </cell>
          <cell r="C10790" t="str">
            <v xml:space="preserve">un    </v>
          </cell>
          <cell r="D10790" t="str">
            <v>221,13</v>
          </cell>
        </row>
        <row r="10791">
          <cell r="A10791">
            <v>37448</v>
          </cell>
          <cell r="B10791" t="str">
            <v>Te de servico, pead pe 100, de 200 x 63 mm, para eletrofusao</v>
          </cell>
          <cell r="C10791" t="str">
            <v xml:space="preserve">un    </v>
          </cell>
          <cell r="D10791" t="str">
            <v>303,32</v>
          </cell>
        </row>
        <row r="10792">
          <cell r="A10792">
            <v>37440</v>
          </cell>
          <cell r="B10792" t="str">
            <v>Te de servico, pead pe 100, de 63 x 20 mm, para eletrofusao</v>
          </cell>
          <cell r="C10792" t="str">
            <v xml:space="preserve">un    </v>
          </cell>
          <cell r="D10792" t="str">
            <v>102,84</v>
          </cell>
        </row>
        <row r="10793">
          <cell r="A10793">
            <v>37441</v>
          </cell>
          <cell r="B10793" t="str">
            <v>Te de servico, pead pe 100, de 63 x 32 mm, para eletrofusao</v>
          </cell>
          <cell r="C10793" t="str">
            <v xml:space="preserve">un    </v>
          </cell>
          <cell r="D10793" t="str">
            <v>102,84</v>
          </cell>
        </row>
        <row r="10794">
          <cell r="A10794">
            <v>37442</v>
          </cell>
          <cell r="B10794" t="str">
            <v>Te de servico, pead pe 100, de 63 x 63 mm, para eletrofusao</v>
          </cell>
          <cell r="C10794" t="str">
            <v xml:space="preserve">un    </v>
          </cell>
          <cell r="D10794" t="str">
            <v>123,86</v>
          </cell>
        </row>
        <row r="10795">
          <cell r="A10795">
            <v>38017</v>
          </cell>
          <cell r="B10795" t="str">
            <v>Te de transicao, cpvc, soldavel, 15 mm x 1/2", para agua quente</v>
          </cell>
          <cell r="C10795" t="str">
            <v xml:space="preserve">un    </v>
          </cell>
          <cell r="D10795" t="str">
            <v>5,04</v>
          </cell>
        </row>
        <row r="10796">
          <cell r="A10796">
            <v>38018</v>
          </cell>
          <cell r="B10796" t="str">
            <v>Te de transicao, cpvc, soldavel, 22 mm x 1/2", para agua quente</v>
          </cell>
          <cell r="C10796" t="str">
            <v xml:space="preserve">un    </v>
          </cell>
          <cell r="D10796" t="str">
            <v>5,56</v>
          </cell>
        </row>
        <row r="10797">
          <cell r="A10797">
            <v>39895</v>
          </cell>
          <cell r="B10797" t="str">
            <v>Te dupla curva bronze/latao (ref 764) sem anel de solda, rosca f x bolsa x rosca f, 1/2" x 15 x 1/2"</v>
          </cell>
          <cell r="C10797" t="str">
            <v xml:space="preserve">un    </v>
          </cell>
          <cell r="D10797" t="str">
            <v>28,03</v>
          </cell>
        </row>
        <row r="10798">
          <cell r="A10798">
            <v>39896</v>
          </cell>
          <cell r="B10798" t="str">
            <v>Te dupla curva bronze/latao (ref 764) sem anel de solda, rosca f x bolsa x rosca f, 3/4" x 22 x 3/4"</v>
          </cell>
          <cell r="C10798" t="str">
            <v xml:space="preserve">un    </v>
          </cell>
          <cell r="D10798" t="str">
            <v>41,09</v>
          </cell>
        </row>
        <row r="10799">
          <cell r="A10799">
            <v>38873</v>
          </cell>
          <cell r="B10799" t="str">
            <v>Te metalico, para conexao com anel deslizante em tubo pex, dn 16 mm</v>
          </cell>
          <cell r="C10799" t="str">
            <v xml:space="preserve">un    </v>
          </cell>
          <cell r="D10799" t="str">
            <v>10,31</v>
          </cell>
        </row>
        <row r="10800">
          <cell r="A10800">
            <v>38874</v>
          </cell>
          <cell r="B10800" t="str">
            <v>Te metalico, para conexao com anel deslizante em tubo pex, dn 20 mm</v>
          </cell>
          <cell r="C10800" t="str">
            <v xml:space="preserve">un    </v>
          </cell>
          <cell r="D10800" t="str">
            <v>12,54</v>
          </cell>
        </row>
        <row r="10801">
          <cell r="A10801">
            <v>38875</v>
          </cell>
          <cell r="B10801" t="str">
            <v>Te metalico, para conexao com anel deslizante em tubo pex, dn 25 mm</v>
          </cell>
          <cell r="C10801" t="str">
            <v xml:space="preserve">un    </v>
          </cell>
          <cell r="D10801" t="str">
            <v>22,17</v>
          </cell>
        </row>
        <row r="10802">
          <cell r="A10802">
            <v>38876</v>
          </cell>
          <cell r="B10802" t="str">
            <v>Te metalico, para conexao com anel deslizante em tubo pex, dn 32 mm</v>
          </cell>
          <cell r="C10802" t="str">
            <v xml:space="preserve">un    </v>
          </cell>
          <cell r="D10802" t="str">
            <v>29,83</v>
          </cell>
        </row>
        <row r="10803">
          <cell r="A10803">
            <v>39000</v>
          </cell>
          <cell r="B10803" t="str">
            <v>Te misturador com inserto metalico, femea, ppr, dn 25 mm x 3/4", para agua quente e fria predial</v>
          </cell>
          <cell r="C10803" t="str">
            <v xml:space="preserve">un    </v>
          </cell>
          <cell r="D10803" t="str">
            <v>21,32</v>
          </cell>
        </row>
        <row r="10804">
          <cell r="A10804">
            <v>38674</v>
          </cell>
          <cell r="B10804" t="str">
            <v>Te misturador de transicao, cpvc, com rosca, 22 mm x 3/4", para agua quente</v>
          </cell>
          <cell r="C10804" t="str">
            <v xml:space="preserve">un    </v>
          </cell>
          <cell r="D10804" t="str">
            <v>17,52</v>
          </cell>
        </row>
        <row r="10805">
          <cell r="A10805">
            <v>38911</v>
          </cell>
          <cell r="B10805" t="str">
            <v>Te misturador metalico, para conexao com anel deslizante em tubo pex, dn 16 mm x 1/2"</v>
          </cell>
          <cell r="C10805" t="str">
            <v xml:space="preserve">un    </v>
          </cell>
          <cell r="D10805" t="str">
            <v>36,99</v>
          </cell>
        </row>
        <row r="10806">
          <cell r="A10806">
            <v>38912</v>
          </cell>
          <cell r="B10806" t="str">
            <v>Te misturador metalico, para conexao com anel deslizante em tubo pex, dn 20 mm x 3/4"</v>
          </cell>
          <cell r="C10806" t="str">
            <v xml:space="preserve">un    </v>
          </cell>
          <cell r="D10806" t="str">
            <v>47,01</v>
          </cell>
        </row>
        <row r="10807">
          <cell r="A10807">
            <v>38019</v>
          </cell>
          <cell r="B10807" t="str">
            <v>Te misturador, cpvc, soldavel, 15 mm, para agua quente</v>
          </cell>
          <cell r="C10807" t="str">
            <v xml:space="preserve">un    </v>
          </cell>
          <cell r="D10807" t="str">
            <v>4,39</v>
          </cell>
        </row>
        <row r="10808">
          <cell r="A10808">
            <v>38020</v>
          </cell>
          <cell r="B10808" t="str">
            <v>Te misturador, cpvc, soldavel, 22 mm, para agua quente</v>
          </cell>
          <cell r="C10808" t="str">
            <v xml:space="preserve">un    </v>
          </cell>
          <cell r="D10808" t="str">
            <v>5,56</v>
          </cell>
        </row>
        <row r="10809">
          <cell r="A10809">
            <v>38454</v>
          </cell>
          <cell r="B10809" t="str">
            <v>Te misturador, ppr, f m m, dn 20 x 20 mm, para agua quente predial</v>
          </cell>
          <cell r="C10809" t="str">
            <v xml:space="preserve">un    </v>
          </cell>
          <cell r="D10809" t="str">
            <v>3,89</v>
          </cell>
        </row>
        <row r="10810">
          <cell r="A10810">
            <v>38455</v>
          </cell>
          <cell r="B10810" t="str">
            <v>Te misturador, ppr, f m m, dn 25 x 25 mm, para agua quente predial</v>
          </cell>
          <cell r="C10810" t="str">
            <v xml:space="preserve">un    </v>
          </cell>
          <cell r="D10810" t="str">
            <v>3,56</v>
          </cell>
        </row>
        <row r="10811">
          <cell r="A10811">
            <v>38462</v>
          </cell>
          <cell r="B10811" t="str">
            <v>Te normal, ppr, soldavel, 90 graus, dn 110 x 110 x 110 mm, para agua quente predial</v>
          </cell>
          <cell r="C10811" t="str">
            <v xml:space="preserve">un    </v>
          </cell>
          <cell r="D10811" t="str">
            <v>100,57</v>
          </cell>
        </row>
        <row r="10812">
          <cell r="A10812">
            <v>36362</v>
          </cell>
          <cell r="B10812" t="str">
            <v>Te normal, ppr, soldavel, 90 graus, dn 20 x 20 x 20 mm, para agua quente predial</v>
          </cell>
          <cell r="C10812" t="str">
            <v xml:space="preserve">un    </v>
          </cell>
          <cell r="D10812" t="str">
            <v>1,53</v>
          </cell>
        </row>
        <row r="10813">
          <cell r="A10813">
            <v>36298</v>
          </cell>
          <cell r="B10813" t="str">
            <v>Te normal, ppr, soldavel, 90 graus, dn 25 x 25 x 25 mm, para agua quente predial</v>
          </cell>
          <cell r="C10813" t="str">
            <v xml:space="preserve">un    </v>
          </cell>
          <cell r="D10813" t="str">
            <v>2,27</v>
          </cell>
        </row>
        <row r="10814">
          <cell r="A10814">
            <v>38456</v>
          </cell>
          <cell r="B10814" t="str">
            <v>Te normal, ppr, soldavel, 90 graus, dn 32 x 32 x 32 mm, para agua quente predial</v>
          </cell>
          <cell r="C10814" t="str">
            <v xml:space="preserve">un    </v>
          </cell>
          <cell r="D10814" t="str">
            <v>3,70</v>
          </cell>
        </row>
        <row r="10815">
          <cell r="A10815">
            <v>38457</v>
          </cell>
          <cell r="B10815" t="str">
            <v>Te normal, ppr, soldavel, 90 graus, dn 40 x 40 x 40 mm, para agua quente predial</v>
          </cell>
          <cell r="C10815" t="str">
            <v xml:space="preserve">un    </v>
          </cell>
          <cell r="D10815" t="str">
            <v>8,34</v>
          </cell>
        </row>
        <row r="10816">
          <cell r="A10816">
            <v>38458</v>
          </cell>
          <cell r="B10816" t="str">
            <v>Te normal, ppr, soldavel, 90 graus, dn 50 x 50 x 50 mm, para agua quente predial</v>
          </cell>
          <cell r="C10816" t="str">
            <v xml:space="preserve">un    </v>
          </cell>
          <cell r="D10816" t="str">
            <v>11,17</v>
          </cell>
        </row>
        <row r="10817">
          <cell r="A10817">
            <v>38459</v>
          </cell>
          <cell r="B10817" t="str">
            <v>Te normal, ppr, soldavel, 90 graus, dn 63 x 63 x 63 mm, para agua quente predial</v>
          </cell>
          <cell r="C10817" t="str">
            <v xml:space="preserve">un    </v>
          </cell>
          <cell r="D10817" t="str">
            <v>19,72</v>
          </cell>
        </row>
        <row r="10818">
          <cell r="A10818">
            <v>38460</v>
          </cell>
          <cell r="B10818" t="str">
            <v>Te normal, ppr, soldavel, 90 graus, dn 75 x 75 x 75 mm, para agua quente predial</v>
          </cell>
          <cell r="C10818" t="str">
            <v xml:space="preserve">un    </v>
          </cell>
          <cell r="D10818" t="str">
            <v>41,20</v>
          </cell>
        </row>
        <row r="10819">
          <cell r="A10819">
            <v>38461</v>
          </cell>
          <cell r="B10819" t="str">
            <v>Te normal, ppr, soldavel, 90 graus, dn 90 x 90 x 90 mm, para agua quente predial</v>
          </cell>
          <cell r="C10819" t="str">
            <v xml:space="preserve">un    </v>
          </cell>
          <cell r="D10819" t="str">
            <v>62,84</v>
          </cell>
        </row>
        <row r="10820">
          <cell r="A10820">
            <v>7094</v>
          </cell>
          <cell r="B10820" t="str">
            <v>Te pvc roscavel 90 graus, 1", para  agua fria predial</v>
          </cell>
          <cell r="C10820" t="str">
            <v xml:space="preserve">un    </v>
          </cell>
          <cell r="D10820" t="str">
            <v>7,52</v>
          </cell>
        </row>
        <row r="10821">
          <cell r="A10821">
            <v>7116</v>
          </cell>
          <cell r="B10821" t="str">
            <v>Te pvc soldavel, bbb, 90 graus, dn 40 mm, para esgoto secundario predial</v>
          </cell>
          <cell r="C10821" t="str">
            <v xml:space="preserve">un    </v>
          </cell>
          <cell r="D10821" t="str">
            <v>2,40</v>
          </cell>
        </row>
        <row r="10822">
          <cell r="A10822">
            <v>7118</v>
          </cell>
          <cell r="B10822" t="str">
            <v>Te pvc, roscavel, 90 graus, 1 1/2", agua fria predial</v>
          </cell>
          <cell r="C10822" t="str">
            <v xml:space="preserve">un    </v>
          </cell>
          <cell r="D10822" t="str">
            <v>16,61</v>
          </cell>
        </row>
        <row r="10823">
          <cell r="A10823">
            <v>7117</v>
          </cell>
          <cell r="B10823" t="str">
            <v>Te pvc, roscavel, 90 graus, 1 1/4", agua fria predial</v>
          </cell>
          <cell r="C10823" t="str">
            <v xml:space="preserve">un    </v>
          </cell>
          <cell r="D10823" t="str">
            <v>14,77</v>
          </cell>
        </row>
        <row r="10824">
          <cell r="A10824">
            <v>7098</v>
          </cell>
          <cell r="B10824" t="str">
            <v>Te pvc, roscavel, 90 graus, 1/2",  agua fria predial</v>
          </cell>
          <cell r="C10824" t="str">
            <v xml:space="preserve">un    </v>
          </cell>
          <cell r="D10824" t="str">
            <v>2,06</v>
          </cell>
        </row>
        <row r="10825">
          <cell r="A10825">
            <v>7110</v>
          </cell>
          <cell r="B10825" t="str">
            <v>Te pvc, roscavel, 90 graus, 2",  agua fria predial</v>
          </cell>
          <cell r="C10825" t="str">
            <v xml:space="preserve">un    </v>
          </cell>
          <cell r="D10825" t="str">
            <v>36,12</v>
          </cell>
        </row>
        <row r="10826">
          <cell r="A10826">
            <v>7123</v>
          </cell>
          <cell r="B10826" t="str">
            <v>Te pvc, roscavel, 90 graus, 3/4", agua fria predial</v>
          </cell>
          <cell r="C10826" t="str">
            <v xml:space="preserve">un    </v>
          </cell>
          <cell r="D10826" t="str">
            <v>2,65</v>
          </cell>
        </row>
        <row r="10827">
          <cell r="A10827">
            <v>7121</v>
          </cell>
          <cell r="B10827" t="str">
            <v>Te pvc, soldavel, com bucha de latao na bolsa central, 90 graus, 20 mm x 1/2", para agua fria predial</v>
          </cell>
          <cell r="C10827" t="str">
            <v xml:space="preserve">un    </v>
          </cell>
          <cell r="D10827" t="str">
            <v>6,53</v>
          </cell>
        </row>
        <row r="10828">
          <cell r="A10828">
            <v>7137</v>
          </cell>
          <cell r="B10828" t="str">
            <v>Te pvc, soldavel, com bucha de latao na bolsa central, 90 graus, 25 mm x 1/2", para agua fria predial</v>
          </cell>
          <cell r="C10828" t="str">
            <v xml:space="preserve">un    </v>
          </cell>
          <cell r="D10828" t="str">
            <v>5,87</v>
          </cell>
        </row>
        <row r="10829">
          <cell r="A10829">
            <v>7122</v>
          </cell>
          <cell r="B10829" t="str">
            <v>Te pvc, soldavel, com bucha de latao na bolsa central, 90 graus, 25 mm x 3/4", para agua fria predial</v>
          </cell>
          <cell r="C10829" t="str">
            <v xml:space="preserve">un    </v>
          </cell>
          <cell r="D10829" t="str">
            <v>7,34</v>
          </cell>
        </row>
        <row r="10830">
          <cell r="A10830">
            <v>7114</v>
          </cell>
          <cell r="B10830" t="str">
            <v>Te pvc, soldavel, com bucha de latao na bolsa central, 90 graus, 32 mm x 3/4", para agua fria predial</v>
          </cell>
          <cell r="C10830" t="str">
            <v xml:space="preserve">un    </v>
          </cell>
          <cell r="D10830" t="str">
            <v>11,32</v>
          </cell>
        </row>
        <row r="10831">
          <cell r="A10831">
            <v>7109</v>
          </cell>
          <cell r="B10831" t="str">
            <v>Te pvc, soldavel, com rosca na bolsa central, 90 graus, 20 mm x 1/2", para agua fria predial</v>
          </cell>
          <cell r="C10831" t="str">
            <v xml:space="preserve">un    </v>
          </cell>
          <cell r="D10831" t="str">
            <v>1,98</v>
          </cell>
        </row>
        <row r="10832">
          <cell r="A10832">
            <v>7135</v>
          </cell>
          <cell r="B10832" t="str">
            <v>Te pvc, soldavel, com rosca na bolsa central, 90 graus, 25 mm x 1/2", para agua fria predial</v>
          </cell>
          <cell r="C10832" t="str">
            <v xml:space="preserve">un    </v>
          </cell>
          <cell r="D10832" t="str">
            <v>3,09</v>
          </cell>
        </row>
        <row r="10833">
          <cell r="A10833">
            <v>37947</v>
          </cell>
          <cell r="B10833" t="str">
            <v>Te pvc, soldavel, com rosca na bolsa central, 90 graus, 25 mm x 3/4", para agua fria predial</v>
          </cell>
          <cell r="C10833" t="str">
            <v xml:space="preserve">un    </v>
          </cell>
          <cell r="D10833" t="str">
            <v>3,13</v>
          </cell>
        </row>
        <row r="10834">
          <cell r="A10834">
            <v>7103</v>
          </cell>
          <cell r="B10834" t="str">
            <v>Te pvc, soldavel, com rosca na bolsa central, 90 graus, 32 mm x 3/4", para agua fria predial</v>
          </cell>
          <cell r="C10834" t="str">
            <v xml:space="preserve">un    </v>
          </cell>
          <cell r="D10834" t="str">
            <v>7,18</v>
          </cell>
        </row>
        <row r="10835">
          <cell r="A10835">
            <v>40419</v>
          </cell>
          <cell r="B10835" t="str">
            <v>Te ranhurado em ferro fundido, dn 50 (2")</v>
          </cell>
          <cell r="C10835" t="str">
            <v xml:space="preserve">un    </v>
          </cell>
          <cell r="D10835" t="str">
            <v>20,25</v>
          </cell>
        </row>
        <row r="10836">
          <cell r="A10836">
            <v>40420</v>
          </cell>
          <cell r="B10836" t="str">
            <v>Te ranhurado em ferro fundido, dn 65 (2 1/2")</v>
          </cell>
          <cell r="C10836" t="str">
            <v xml:space="preserve">un    </v>
          </cell>
          <cell r="D10836" t="str">
            <v>29,54</v>
          </cell>
        </row>
        <row r="10837">
          <cell r="A10837">
            <v>40421</v>
          </cell>
          <cell r="B10837" t="str">
            <v>Te ranhurado em ferro fundido, dn 80 (3")</v>
          </cell>
          <cell r="C10837" t="str">
            <v xml:space="preserve">un    </v>
          </cell>
          <cell r="D10837" t="str">
            <v>31,45</v>
          </cell>
        </row>
        <row r="10838">
          <cell r="A10838">
            <v>7126</v>
          </cell>
          <cell r="B10838" t="str">
            <v>Te reducao pvc, roscavel, 90 graus,  1.1/2" X 3/4",  agua fria predial</v>
          </cell>
          <cell r="C10838" t="str">
            <v xml:space="preserve">un    </v>
          </cell>
          <cell r="D10838" t="str">
            <v>15,07</v>
          </cell>
        </row>
        <row r="10839">
          <cell r="A10839">
            <v>38905</v>
          </cell>
          <cell r="B10839" t="str">
            <v>Te rosca femea, metalico, para conexao com anel deslizante em tubo pex, dn 16 mm x 1/2"</v>
          </cell>
          <cell r="C10839" t="str">
            <v xml:space="preserve">un    </v>
          </cell>
          <cell r="D10839" t="str">
            <v>11,59</v>
          </cell>
        </row>
        <row r="10840">
          <cell r="A10840">
            <v>38907</v>
          </cell>
          <cell r="B10840" t="str">
            <v>Te rosca femea, metalico, para conexao com anel deslizante em tubo pex, dn 20 mm x 1/2"</v>
          </cell>
          <cell r="C10840" t="str">
            <v xml:space="preserve">un    </v>
          </cell>
          <cell r="D10840" t="str">
            <v>12,33</v>
          </cell>
        </row>
        <row r="10841">
          <cell r="A10841">
            <v>38908</v>
          </cell>
          <cell r="B10841" t="str">
            <v>Te rosca femea, metalico, para conexao com anel deslizante em tubo pex, dn 20 mm x 3/4"</v>
          </cell>
          <cell r="C10841" t="str">
            <v xml:space="preserve">un    </v>
          </cell>
          <cell r="D10841" t="str">
            <v>13,88</v>
          </cell>
        </row>
        <row r="10842">
          <cell r="A10842">
            <v>38909</v>
          </cell>
          <cell r="B10842" t="str">
            <v>Te rosca femea, metalico, para conexao com anel deslizante em tubo pex, dn 25 mm x 1/2"</v>
          </cell>
          <cell r="C10842" t="str">
            <v xml:space="preserve">un    </v>
          </cell>
          <cell r="D10842" t="str">
            <v>19,95</v>
          </cell>
        </row>
        <row r="10843">
          <cell r="A10843">
            <v>38910</v>
          </cell>
          <cell r="B10843" t="str">
            <v>Te rosca femea, metalico, para conexao com anel deslizante em tubo pex, dn 25 mm x 3/4"</v>
          </cell>
          <cell r="C10843" t="str">
            <v xml:space="preserve">un    </v>
          </cell>
          <cell r="D10843" t="str">
            <v>21,55</v>
          </cell>
        </row>
        <row r="10844">
          <cell r="A10844">
            <v>38897</v>
          </cell>
          <cell r="B10844" t="str">
            <v>Te rosca macho, metalico, para conexao com anel deslizante em tubo pex, dn 16 mm x 1/2"</v>
          </cell>
          <cell r="C10844" t="str">
            <v xml:space="preserve">un    </v>
          </cell>
          <cell r="D10844" t="str">
            <v>11,64</v>
          </cell>
        </row>
        <row r="10845">
          <cell r="A10845">
            <v>38899</v>
          </cell>
          <cell r="B10845" t="str">
            <v>Te rosca macho, metalico, para conexao com anel deslizante em tubo pex, dn 20 mm x 1/2"</v>
          </cell>
          <cell r="C10845" t="str">
            <v xml:space="preserve">un    </v>
          </cell>
          <cell r="D10845" t="str">
            <v>13,09</v>
          </cell>
        </row>
        <row r="10846">
          <cell r="A10846">
            <v>38900</v>
          </cell>
          <cell r="B10846" t="str">
            <v>Te rosca macho, metalico, para conexao com anel deslizante em tubo pex, dn 20 mm x 3/4"</v>
          </cell>
          <cell r="C10846" t="str">
            <v xml:space="preserve">un    </v>
          </cell>
          <cell r="D10846" t="str">
            <v>13,65</v>
          </cell>
        </row>
        <row r="10847">
          <cell r="A10847">
            <v>38901</v>
          </cell>
          <cell r="B10847" t="str">
            <v>Te rosca macho, metalico, para conexao com anel deslizante em tubo pex, dn 25 mm x 3/4"</v>
          </cell>
          <cell r="C10847" t="str">
            <v xml:space="preserve">un    </v>
          </cell>
          <cell r="D10847" t="str">
            <v>22,33</v>
          </cell>
        </row>
        <row r="10848">
          <cell r="A10848">
            <v>38904</v>
          </cell>
          <cell r="B10848" t="str">
            <v>Te rosca macho, metalico, para conexao com anel deslizante em tubo pex, dn 32 mm x 1"</v>
          </cell>
          <cell r="C10848" t="str">
            <v xml:space="preserve">un    </v>
          </cell>
          <cell r="D10848" t="str">
            <v>36,28</v>
          </cell>
        </row>
        <row r="10849">
          <cell r="A10849">
            <v>38903</v>
          </cell>
          <cell r="B10849" t="str">
            <v>Te rosca macho, metalico, para conexao com anel deslizante em tubo pex, dn 32 mm x 3/4"</v>
          </cell>
          <cell r="C10849" t="str">
            <v xml:space="preserve">un    </v>
          </cell>
          <cell r="D10849" t="str">
            <v>36,05</v>
          </cell>
        </row>
        <row r="10850">
          <cell r="A10850">
            <v>7091</v>
          </cell>
          <cell r="B10850" t="str">
            <v>Te sanitario, pvc, dn 100 x 100 mm, serie normal, para esgoto predial</v>
          </cell>
          <cell r="C10850" t="str">
            <v xml:space="preserve">un    </v>
          </cell>
          <cell r="D10850" t="str">
            <v>11,31</v>
          </cell>
        </row>
        <row r="10851">
          <cell r="A10851">
            <v>11655</v>
          </cell>
          <cell r="B10851" t="str">
            <v>Te sanitario, pvc, dn 100 x 50 mm, serie normal, para esgoto predial</v>
          </cell>
          <cell r="C10851" t="str">
            <v xml:space="preserve">un    </v>
          </cell>
          <cell r="D10851" t="str">
            <v>10,80</v>
          </cell>
        </row>
        <row r="10852">
          <cell r="A10852">
            <v>11656</v>
          </cell>
          <cell r="B10852" t="str">
            <v>Te sanitario, pvc, dn 100 x 75 mm, serie normal para esgoto predial</v>
          </cell>
          <cell r="C10852" t="str">
            <v xml:space="preserve">un    </v>
          </cell>
          <cell r="D10852" t="str">
            <v>11,30</v>
          </cell>
        </row>
        <row r="10853">
          <cell r="A10853">
            <v>37948</v>
          </cell>
          <cell r="B10853" t="str">
            <v>Te sanitario, pvc, dn 40 x 40 mm, serie normal, para esgoto predial</v>
          </cell>
          <cell r="C10853" t="str">
            <v xml:space="preserve">un    </v>
          </cell>
          <cell r="D10853" t="str">
            <v>2,29</v>
          </cell>
        </row>
        <row r="10854">
          <cell r="A10854">
            <v>7097</v>
          </cell>
          <cell r="B10854" t="str">
            <v>Te sanitario, pvc, dn 50 x 50 mm, serie normal, para esgoto predial</v>
          </cell>
          <cell r="C10854" t="str">
            <v xml:space="preserve">un    </v>
          </cell>
          <cell r="D10854" t="str">
            <v>5,02</v>
          </cell>
        </row>
        <row r="10855">
          <cell r="A10855">
            <v>11657</v>
          </cell>
          <cell r="B10855" t="str">
            <v>Te sanitario, pvc, dn 75 x 50 mm, serie normal para esgoto predial</v>
          </cell>
          <cell r="C10855" t="str">
            <v xml:space="preserve">un    </v>
          </cell>
          <cell r="D10855" t="str">
            <v>9,85</v>
          </cell>
        </row>
        <row r="10856">
          <cell r="A10856">
            <v>11658</v>
          </cell>
          <cell r="B10856" t="str">
            <v>Te sanitario, pvc, dn 75 x 75 mm, serie normal para esgoto predial</v>
          </cell>
          <cell r="C10856" t="str">
            <v xml:space="preserve">un    </v>
          </cell>
          <cell r="D10856" t="str">
            <v>10,03</v>
          </cell>
        </row>
        <row r="10857">
          <cell r="A10857">
            <v>7146</v>
          </cell>
          <cell r="B10857" t="str">
            <v>Te soldavel, pvc, 90 graus, 110 mm, para agua fria predial (nbr 5648)</v>
          </cell>
          <cell r="C10857" t="str">
            <v xml:space="preserve">un    </v>
          </cell>
          <cell r="D10857" t="str">
            <v>111,88</v>
          </cell>
        </row>
        <row r="10858">
          <cell r="A10858">
            <v>7138</v>
          </cell>
          <cell r="B10858" t="str">
            <v>Te soldavel, pvc, 90 graus, 20 mm, para agua fria predial (nbr 5648)</v>
          </cell>
          <cell r="C10858" t="str">
            <v xml:space="preserve">un    </v>
          </cell>
          <cell r="D10858" t="str">
            <v>0,63</v>
          </cell>
        </row>
        <row r="10859">
          <cell r="A10859">
            <v>7139</v>
          </cell>
          <cell r="B10859" t="str">
            <v>Te soldavel, pvc, 90 graus, 25 mm, para agua fria predial (nbr 5648)</v>
          </cell>
          <cell r="C10859" t="str">
            <v xml:space="preserve">un    </v>
          </cell>
          <cell r="D10859" t="str">
            <v>0,83</v>
          </cell>
        </row>
        <row r="10860">
          <cell r="A10860">
            <v>7140</v>
          </cell>
          <cell r="B10860" t="str">
            <v>Te soldavel, pvc, 90 graus, 32 mm, para agua fria predial (nbr 5648)</v>
          </cell>
          <cell r="C10860" t="str">
            <v xml:space="preserve">un    </v>
          </cell>
          <cell r="D10860" t="str">
            <v>2,76</v>
          </cell>
        </row>
        <row r="10861">
          <cell r="A10861">
            <v>7141</v>
          </cell>
          <cell r="B10861" t="str">
            <v>Te soldavel, pvc, 90 graus, 40 mm, para agua fria predial (nbr 5648)</v>
          </cell>
          <cell r="C10861" t="str">
            <v xml:space="preserve">un    </v>
          </cell>
          <cell r="D10861" t="str">
            <v>6,03</v>
          </cell>
        </row>
        <row r="10862">
          <cell r="A10862">
            <v>7143</v>
          </cell>
          <cell r="B10862" t="str">
            <v>Te soldavel, pvc, 90 graus, 60 mm, para agua fria predial (nbr 5648)</v>
          </cell>
          <cell r="C10862" t="str">
            <v xml:space="preserve">un    </v>
          </cell>
          <cell r="D10862" t="str">
            <v>20,11</v>
          </cell>
        </row>
        <row r="10863">
          <cell r="A10863">
            <v>7144</v>
          </cell>
          <cell r="B10863" t="str">
            <v>Te soldavel, pvc, 90 graus, 75 mm, para agua fria predial (nbr 5648)</v>
          </cell>
          <cell r="C10863" t="str">
            <v xml:space="preserve">un    </v>
          </cell>
          <cell r="D10863" t="str">
            <v>40,22</v>
          </cell>
        </row>
        <row r="10864">
          <cell r="A10864">
            <v>7145</v>
          </cell>
          <cell r="B10864" t="str">
            <v>Te soldavel, pvc, 90 graus, 85 mm, para agua fria predial (nbr 5648)</v>
          </cell>
          <cell r="C10864" t="str">
            <v xml:space="preserve">un    </v>
          </cell>
          <cell r="D10864" t="str">
            <v>65,97</v>
          </cell>
        </row>
        <row r="10865">
          <cell r="A10865">
            <v>7142</v>
          </cell>
          <cell r="B10865" t="str">
            <v>Te soldavel, pvc, 90 graus,50 mm, para agua fria predial (nbr 5648)</v>
          </cell>
          <cell r="C10865" t="str">
            <v xml:space="preserve">un    </v>
          </cell>
          <cell r="D10865" t="str">
            <v>6,74</v>
          </cell>
        </row>
        <row r="10866">
          <cell r="A10866">
            <v>3593</v>
          </cell>
          <cell r="B10866" t="str">
            <v>Te 45 graus de ferro galvanizado, com rosca bsp, de 1 1/2"</v>
          </cell>
          <cell r="C10866" t="str">
            <v xml:space="preserve">un    </v>
          </cell>
          <cell r="D10866" t="str">
            <v>55,41</v>
          </cell>
        </row>
        <row r="10867">
          <cell r="A10867">
            <v>3588</v>
          </cell>
          <cell r="B10867" t="str">
            <v>Te 45 graus de ferro galvanizado, com rosca bsp, de 1 1/4"</v>
          </cell>
          <cell r="C10867" t="str">
            <v xml:space="preserve">un    </v>
          </cell>
          <cell r="D10867" t="str">
            <v>42,71</v>
          </cell>
        </row>
        <row r="10868">
          <cell r="A10868">
            <v>3585</v>
          </cell>
          <cell r="B10868" t="str">
            <v>Te 45 graus de ferro galvanizado, com rosca bsp, de 1/2"</v>
          </cell>
          <cell r="C10868" t="str">
            <v xml:space="preserve">un    </v>
          </cell>
          <cell r="D10868" t="str">
            <v>13,19</v>
          </cell>
        </row>
        <row r="10869">
          <cell r="A10869">
            <v>3587</v>
          </cell>
          <cell r="B10869" t="str">
            <v>Te 45 graus de ferro galvanizado, com rosca bsp, de 1"</v>
          </cell>
          <cell r="C10869" t="str">
            <v xml:space="preserve">un    </v>
          </cell>
          <cell r="D10869" t="str">
            <v>26,50</v>
          </cell>
        </row>
        <row r="10870">
          <cell r="A10870">
            <v>3590</v>
          </cell>
          <cell r="B10870" t="str">
            <v>Te 45 graus de ferro galvanizado, com rosca bsp, de 2 1/2"</v>
          </cell>
          <cell r="C10870" t="str">
            <v xml:space="preserve">un    </v>
          </cell>
          <cell r="D10870" t="str">
            <v>157,33</v>
          </cell>
        </row>
        <row r="10871">
          <cell r="A10871">
            <v>3589</v>
          </cell>
          <cell r="B10871" t="str">
            <v>Te 45 graus de ferro galvanizado, com rosca bsp, de 2"</v>
          </cell>
          <cell r="C10871" t="str">
            <v xml:space="preserve">un    </v>
          </cell>
          <cell r="D10871" t="str">
            <v>84,45</v>
          </cell>
        </row>
        <row r="10872">
          <cell r="A10872">
            <v>3586</v>
          </cell>
          <cell r="B10872" t="str">
            <v>Te 45 graus de ferro galvanizado, com rosca bsp, de 3/4"</v>
          </cell>
          <cell r="C10872" t="str">
            <v xml:space="preserve">un    </v>
          </cell>
          <cell r="D10872" t="str">
            <v>17,28</v>
          </cell>
        </row>
        <row r="10873">
          <cell r="A10873">
            <v>3592</v>
          </cell>
          <cell r="B10873" t="str">
            <v>Te 45 graus de ferro galvanizado, com rosca bsp, de 3"</v>
          </cell>
          <cell r="C10873" t="str">
            <v xml:space="preserve">un    </v>
          </cell>
          <cell r="D10873" t="str">
            <v>248,70</v>
          </cell>
        </row>
        <row r="10874">
          <cell r="A10874">
            <v>3591</v>
          </cell>
          <cell r="B10874" t="str">
            <v>Te 45 graus de ferro galvanizado, com rosca bsp, de 4"</v>
          </cell>
          <cell r="C10874" t="str">
            <v xml:space="preserve">un    </v>
          </cell>
          <cell r="D10874" t="str">
            <v>398,68</v>
          </cell>
        </row>
        <row r="10875">
          <cell r="A10875">
            <v>40396</v>
          </cell>
          <cell r="B10875" t="str">
            <v>Te 90 graus em aco carbono, soldavel, pressao 3.000 Lbs, dn 1 1/2"</v>
          </cell>
          <cell r="C10875" t="str">
            <v xml:space="preserve">un    </v>
          </cell>
          <cell r="D10875" t="str">
            <v>81,47</v>
          </cell>
        </row>
        <row r="10876">
          <cell r="A10876">
            <v>40395</v>
          </cell>
          <cell r="B10876" t="str">
            <v>Te 90 graus em aco carbono, soldavel, pressao 3.000 Lbs, dn 1 1/4"</v>
          </cell>
          <cell r="C10876" t="str">
            <v xml:space="preserve">un    </v>
          </cell>
          <cell r="D10876" t="str">
            <v>62,52</v>
          </cell>
        </row>
        <row r="10877">
          <cell r="A10877">
            <v>40392</v>
          </cell>
          <cell r="B10877" t="str">
            <v>Te 90 graus em aco carbono, soldavel, pressao 3.000 Lbs, dn 1/2"</v>
          </cell>
          <cell r="C10877" t="str">
            <v xml:space="preserve">un    </v>
          </cell>
          <cell r="D10877" t="str">
            <v>20,12</v>
          </cell>
        </row>
        <row r="10878">
          <cell r="A10878">
            <v>40394</v>
          </cell>
          <cell r="B10878" t="str">
            <v>Te 90 graus em aco carbono, soldavel, pressao 3.000 Lbs, dn 1"</v>
          </cell>
          <cell r="C10878" t="str">
            <v xml:space="preserve">un    </v>
          </cell>
          <cell r="D10878" t="str">
            <v>40,71</v>
          </cell>
        </row>
        <row r="10879">
          <cell r="A10879">
            <v>40398</v>
          </cell>
          <cell r="B10879" t="str">
            <v>Te 90 graus em aco carbono, soldavel, pressao 3.000 Lbs, dn 2 1/2"</v>
          </cell>
          <cell r="C10879" t="str">
            <v xml:space="preserve">un    </v>
          </cell>
          <cell r="D10879" t="str">
            <v>261,39</v>
          </cell>
        </row>
        <row r="10880">
          <cell r="A10880">
            <v>40397</v>
          </cell>
          <cell r="B10880" t="str">
            <v>Te 90 graus em aco carbono, soldavel, pressao 3.000 Lbs, dn 2"</v>
          </cell>
          <cell r="C10880" t="str">
            <v xml:space="preserve">un    </v>
          </cell>
          <cell r="D10880" t="str">
            <v>133,86</v>
          </cell>
        </row>
        <row r="10881">
          <cell r="A10881">
            <v>40393</v>
          </cell>
          <cell r="B10881" t="str">
            <v>Te 90 graus em aco carbono, soldavel, pressao 3.000 Lbs, dn 3/4"</v>
          </cell>
          <cell r="C10881" t="str">
            <v xml:space="preserve">un    </v>
          </cell>
          <cell r="D10881" t="str">
            <v>25,91</v>
          </cell>
        </row>
        <row r="10882">
          <cell r="A10882">
            <v>40399</v>
          </cell>
          <cell r="B10882" t="str">
            <v>Te 90 graus em aco carbono, soldavel, pressao 3.000 Lbs, dn 3"</v>
          </cell>
          <cell r="C10882" t="str">
            <v xml:space="preserve">un    </v>
          </cell>
          <cell r="D10882" t="str">
            <v>427,63</v>
          </cell>
        </row>
        <row r="10883">
          <cell r="A10883">
            <v>39322</v>
          </cell>
          <cell r="B10883" t="str">
            <v>Te, plastico, dn 16 mm, para conexao com crimpagem em tubo pex</v>
          </cell>
          <cell r="C10883" t="str">
            <v xml:space="preserve">un    </v>
          </cell>
          <cell r="D10883" t="str">
            <v>14,06</v>
          </cell>
        </row>
        <row r="10884">
          <cell r="A10884">
            <v>39289</v>
          </cell>
          <cell r="B10884" t="str">
            <v>Te, plastico, dn 20 mm, para conexao com crimpagem em tubo pex</v>
          </cell>
          <cell r="C10884" t="str">
            <v xml:space="preserve">un    </v>
          </cell>
          <cell r="D10884" t="str">
            <v>16,84</v>
          </cell>
        </row>
        <row r="10885">
          <cell r="A10885">
            <v>39290</v>
          </cell>
          <cell r="B10885" t="str">
            <v>Te, plastico, dn 25 mm, para conexao com crimpagem em tubo pex</v>
          </cell>
          <cell r="C10885" t="str">
            <v xml:space="preserve">un    </v>
          </cell>
          <cell r="D10885" t="str">
            <v>28,59</v>
          </cell>
        </row>
        <row r="10886">
          <cell r="A10886">
            <v>39291</v>
          </cell>
          <cell r="B10886" t="str">
            <v>Te, plastico, dn 32 mm, para conexao com crimpagem em tubo pex</v>
          </cell>
          <cell r="C10886" t="str">
            <v xml:space="preserve">un    </v>
          </cell>
          <cell r="D10886" t="str">
            <v>42,81</v>
          </cell>
        </row>
        <row r="10887">
          <cell r="A10887">
            <v>20174</v>
          </cell>
          <cell r="B10887" t="str">
            <v>Te, pvc leve, curto, 90 graus, 150 mm, para esgoto</v>
          </cell>
          <cell r="C10887" t="str">
            <v xml:space="preserve">un    </v>
          </cell>
          <cell r="D10887" t="str">
            <v>27,56</v>
          </cell>
        </row>
        <row r="10888">
          <cell r="A10888">
            <v>41892</v>
          </cell>
          <cell r="B10888" t="str">
            <v>Te, pvc pba, bbb, 90 graus, dn 100 / de 110 mm, para rede  agua (nbr 10351)</v>
          </cell>
          <cell r="C10888" t="str">
            <v xml:space="preserve">un    </v>
          </cell>
          <cell r="D10888" t="str">
            <v>84,23</v>
          </cell>
        </row>
        <row r="10889">
          <cell r="A10889">
            <v>7048</v>
          </cell>
          <cell r="B10889" t="str">
            <v>Te, pvc pba, bbb, 90 graus, dn 50 / de 60 mm, para rede agua (nbr 10351)</v>
          </cell>
          <cell r="C10889" t="str">
            <v xml:space="preserve">un    </v>
          </cell>
          <cell r="D10889" t="str">
            <v>18,18</v>
          </cell>
        </row>
        <row r="10890">
          <cell r="A10890">
            <v>7088</v>
          </cell>
          <cell r="B10890" t="str">
            <v>Te, pvc pba, bbb, 90 graus, dn 75 / de 85 mm, para rede agua (nbr 10351)</v>
          </cell>
          <cell r="C10890" t="str">
            <v xml:space="preserve">un    </v>
          </cell>
          <cell r="D10890" t="str">
            <v>39,75</v>
          </cell>
        </row>
        <row r="10891">
          <cell r="A10891">
            <v>20179</v>
          </cell>
          <cell r="B10891" t="str">
            <v>Te, pvc, serie r, 100 x 100 mm, para esgoto predial</v>
          </cell>
          <cell r="C10891" t="str">
            <v xml:space="preserve">un    </v>
          </cell>
          <cell r="D10891" t="str">
            <v>37,11</v>
          </cell>
        </row>
        <row r="10892">
          <cell r="A10892">
            <v>20178</v>
          </cell>
          <cell r="B10892" t="str">
            <v>Te, pvc, serie r, 100 x 75 mm, para esgoto predial</v>
          </cell>
          <cell r="C10892" t="str">
            <v xml:space="preserve">un    </v>
          </cell>
          <cell r="D10892" t="str">
            <v>32,79</v>
          </cell>
        </row>
        <row r="10893">
          <cell r="A10893">
            <v>20180</v>
          </cell>
          <cell r="B10893" t="str">
            <v>Te, pvc, serie r, 150 x 100 mm, para esgoto predial</v>
          </cell>
          <cell r="C10893" t="str">
            <v xml:space="preserve">un    </v>
          </cell>
          <cell r="D10893" t="str">
            <v>60,26</v>
          </cell>
        </row>
        <row r="10894">
          <cell r="A10894">
            <v>20181</v>
          </cell>
          <cell r="B10894" t="str">
            <v>Te, pvc, serie r, 150 x 150 mm, para esgoto predial</v>
          </cell>
          <cell r="C10894" t="str">
            <v xml:space="preserve">un    </v>
          </cell>
          <cell r="D10894" t="str">
            <v>89,39</v>
          </cell>
        </row>
        <row r="10895">
          <cell r="A10895">
            <v>20177</v>
          </cell>
          <cell r="B10895" t="str">
            <v>Te, pvc, serie r, 75 x 75 mm, para esgoto predial</v>
          </cell>
          <cell r="C10895" t="str">
            <v xml:space="preserve">un    </v>
          </cell>
          <cell r="D10895" t="str">
            <v>21,49</v>
          </cell>
        </row>
        <row r="10896">
          <cell r="A10896">
            <v>7082</v>
          </cell>
          <cell r="B10896" t="str">
            <v>Te, pvc, 90 graus, bbb, je, dn 100 mm, para rede coletora esgoto (nbr 10569)</v>
          </cell>
          <cell r="C10896" t="str">
            <v xml:space="preserve">un    </v>
          </cell>
          <cell r="D10896" t="str">
            <v>34,28</v>
          </cell>
        </row>
        <row r="10897">
          <cell r="A10897">
            <v>42707</v>
          </cell>
          <cell r="B10897" t="str">
            <v>Te, pvc, 90 graus, bbb, je, dn 100 mm, para tubo corrugado e/ou liso, rede coletora esgoto (nbr 10569</v>
          </cell>
          <cell r="C10897" t="str">
            <v xml:space="preserve">un    </v>
          </cell>
          <cell r="D10897" t="str">
            <v>93,10</v>
          </cell>
        </row>
        <row r="10898">
          <cell r="A10898">
            <v>7069</v>
          </cell>
          <cell r="B10898" t="str">
            <v>Te, pvc, 90 graus, bbb, je, dn 150 mm, para rede coletora esgoto (nbr 10569)</v>
          </cell>
          <cell r="C10898" t="str">
            <v xml:space="preserve">un    </v>
          </cell>
          <cell r="D10898" t="str">
            <v>76,08</v>
          </cell>
        </row>
        <row r="10899">
          <cell r="A10899">
            <v>42708</v>
          </cell>
          <cell r="B10899" t="str">
            <v>Te, pvc, 90 graus, bbb, je, dn 150 mm, para tubo corrugado e/ou liso, rede coletora esgoto (nbr 10569)</v>
          </cell>
          <cell r="C10899" t="str">
            <v xml:space="preserve">un    </v>
          </cell>
          <cell r="D10899" t="str">
            <v>244,37</v>
          </cell>
        </row>
        <row r="10900">
          <cell r="A10900">
            <v>7070</v>
          </cell>
          <cell r="B10900" t="str">
            <v>Te, pvc, 90 graus, bbb, je, dn 200 mm, para rede coletora esgoto (nbr 10569)</v>
          </cell>
          <cell r="C10900" t="str">
            <v xml:space="preserve">un    </v>
          </cell>
          <cell r="D10900" t="str">
            <v>108,95</v>
          </cell>
        </row>
        <row r="10901">
          <cell r="A10901">
            <v>42709</v>
          </cell>
          <cell r="B10901" t="str">
            <v>Te, pvc, 90 graus, bbb, je, dn 200 mm, para tubo corrugado e/ou liso, rede coletora esgoto (nbr 10569)</v>
          </cell>
          <cell r="C10901" t="str">
            <v xml:space="preserve">un    </v>
          </cell>
          <cell r="D10901" t="str">
            <v>365,46</v>
          </cell>
        </row>
        <row r="10902">
          <cell r="A10902">
            <v>42710</v>
          </cell>
          <cell r="B10902" t="str">
            <v>Te, pvc, 90 graus, bbb, je, dn 250 mm, para tubo corrugado e/ou liso, rede coletora esgoto (nbr 10569)</v>
          </cell>
          <cell r="C10902" t="str">
            <v xml:space="preserve">un    </v>
          </cell>
          <cell r="D10902" t="str">
            <v>1.050,53</v>
          </cell>
        </row>
        <row r="10903">
          <cell r="A10903">
            <v>42716</v>
          </cell>
          <cell r="B10903" t="str">
            <v>Te, pvc, 90 graus, bbb, je, dn 300 mm, para tubo corrugado e/ou liso, rede coletora esgoto (nbr 10569)</v>
          </cell>
          <cell r="C10903" t="str">
            <v xml:space="preserve">un    </v>
          </cell>
          <cell r="D10903" t="str">
            <v>1.307,57</v>
          </cell>
        </row>
        <row r="10904">
          <cell r="A10904">
            <v>20172</v>
          </cell>
          <cell r="B10904" t="str">
            <v>Te, pvc, 90 graus, bbp, je, dn 100 mm, para rede coletora esgoto (nbr 10569)</v>
          </cell>
          <cell r="C10904" t="str">
            <v xml:space="preserve">un    </v>
          </cell>
          <cell r="D10904" t="str">
            <v>25,14</v>
          </cell>
        </row>
        <row r="10905">
          <cell r="A10905">
            <v>40945</v>
          </cell>
          <cell r="B10905" t="str">
            <v>Tecnico de edificacoes</v>
          </cell>
          <cell r="C10905" t="str">
            <v xml:space="preserve">h     </v>
          </cell>
          <cell r="D10905" t="str">
            <v>46,27</v>
          </cell>
        </row>
        <row r="10906">
          <cell r="A10906">
            <v>40946</v>
          </cell>
          <cell r="B10906" t="str">
            <v>Tecnico de edificacoes (mensalista)</v>
          </cell>
          <cell r="C10906" t="str">
            <v xml:space="preserve">mes   </v>
          </cell>
          <cell r="D10906" t="str">
            <v>4.463,98</v>
          </cell>
        </row>
        <row r="10907">
          <cell r="A10907">
            <v>7153</v>
          </cell>
          <cell r="B10907" t="str">
            <v>Tecnico em laboratorio e campo de construcao civil</v>
          </cell>
          <cell r="C10907" t="str">
            <v xml:space="preserve">h     </v>
          </cell>
          <cell r="D10907" t="str">
            <v>42,20</v>
          </cell>
        </row>
        <row r="10908">
          <cell r="A10908">
            <v>41089</v>
          </cell>
          <cell r="B10908" t="str">
            <v>Tecnico em laboratorio e campo de construcao civil (mensalista)</v>
          </cell>
          <cell r="C10908" t="str">
            <v xml:space="preserve">mes   </v>
          </cell>
          <cell r="D10908" t="str">
            <v>7.428,12</v>
          </cell>
        </row>
        <row r="10909">
          <cell r="A10909">
            <v>40943</v>
          </cell>
          <cell r="B10909" t="str">
            <v>Tecnico em seguranca do trabalho</v>
          </cell>
          <cell r="C10909" t="str">
            <v xml:space="preserve">h     </v>
          </cell>
          <cell r="D10909" t="str">
            <v>37,31</v>
          </cell>
        </row>
        <row r="10910">
          <cell r="A10910">
            <v>40944</v>
          </cell>
          <cell r="B10910" t="str">
            <v>Tecnico em seguranca do trabalho (mensalista)</v>
          </cell>
          <cell r="C10910" t="str">
            <v xml:space="preserve">mes   </v>
          </cell>
          <cell r="D10910" t="str">
            <v>6.567,42</v>
          </cell>
        </row>
        <row r="10911">
          <cell r="A10911">
            <v>6175</v>
          </cell>
          <cell r="B10911" t="str">
            <v>Tecnico em sondagem</v>
          </cell>
          <cell r="C10911" t="str">
            <v xml:space="preserve">h     </v>
          </cell>
          <cell r="D10911" t="str">
            <v>23,78</v>
          </cell>
        </row>
        <row r="10912">
          <cell r="A10912">
            <v>41092</v>
          </cell>
          <cell r="B10912" t="str">
            <v>Tecnico em sondagem (mensalista)</v>
          </cell>
          <cell r="C10912" t="str">
            <v xml:space="preserve">mes   </v>
          </cell>
          <cell r="D10912" t="str">
            <v>4.186,62</v>
          </cell>
        </row>
        <row r="10913">
          <cell r="A10913">
            <v>37712</v>
          </cell>
          <cell r="B10913" t="str">
            <v>Tela arame galvanizado revestido com pvc, malha hexagonal dupla torcao, 8 x 10 cm (zn/al + pvc), fio *2,4* mm</v>
          </cell>
          <cell r="C10913" t="str">
            <v xml:space="preserve">m²    </v>
          </cell>
          <cell r="D10913" t="str">
            <v>61,49</v>
          </cell>
        </row>
        <row r="10914">
          <cell r="A10914">
            <v>34547</v>
          </cell>
          <cell r="B10914" t="str">
            <v>Tela de aco soldada galvanizada/zincada para alvenaria, fio  d = *1,20 a 1,70* mm, malha 15 x 15 mm, (c x l) *50 x 12* cm</v>
          </cell>
          <cell r="C10914" t="str">
            <v xml:space="preserve">m     </v>
          </cell>
          <cell r="D10914" t="str">
            <v>2,18</v>
          </cell>
        </row>
        <row r="10915">
          <cell r="A10915">
            <v>34548</v>
          </cell>
          <cell r="B10915" t="str">
            <v>Tela de aco soldada galvanizada/zincada para alvenaria, fio  d = *1,20 a 1,70* mm, malha 15 x 15 mm, (c x l) *50 x 17,5* cm</v>
          </cell>
          <cell r="C10915" t="str">
            <v xml:space="preserve">m     </v>
          </cell>
          <cell r="D10915" t="str">
            <v>2,13</v>
          </cell>
        </row>
        <row r="10916">
          <cell r="A10916">
            <v>37411</v>
          </cell>
          <cell r="B10916" t="str">
            <v>Tela de aco soldada galvanizada/zincada para alvenaria, fio  d = *1,24 mm, malha 25 x 25 mm</v>
          </cell>
          <cell r="C10916" t="str">
            <v xml:space="preserve">m²    </v>
          </cell>
          <cell r="D10916" t="str">
            <v>10,68</v>
          </cell>
        </row>
        <row r="10917">
          <cell r="A10917">
            <v>34558</v>
          </cell>
          <cell r="B10917" t="str">
            <v>Tela de aco soldada galvanizada/zincada para alvenaria, fio d = *1,20 a 1,70* mm, malha 15 x 15 mm, (c x l) *50 x 10,5* cm</v>
          </cell>
          <cell r="C10917" t="str">
            <v xml:space="preserve">m     </v>
          </cell>
          <cell r="D10917" t="str">
            <v>1,42</v>
          </cell>
        </row>
        <row r="10918">
          <cell r="A10918">
            <v>34550</v>
          </cell>
          <cell r="B10918" t="str">
            <v>Tela de aco soldada galvanizada/zincada para alvenaria, fio d = *1,20 a 1,70* mm, malha 15 x 15 mm, (c x l) *50 x 6* cm</v>
          </cell>
          <cell r="C10918" t="str">
            <v xml:space="preserve">m     </v>
          </cell>
          <cell r="D10918" t="str">
            <v>0,75</v>
          </cell>
        </row>
        <row r="10919">
          <cell r="A10919">
            <v>34557</v>
          </cell>
          <cell r="B10919" t="str">
            <v>Tela de aco soldada galvanizada/zincada para alvenaria, fio d = *1,20 a 1,70* mm, malha 15 x 15 mm, (c x l) *50 x 7,5* cm</v>
          </cell>
          <cell r="C10919" t="str">
            <v xml:space="preserve">m     </v>
          </cell>
          <cell r="D10919" t="str">
            <v>1,33</v>
          </cell>
        </row>
        <row r="10920">
          <cell r="A10920">
            <v>7155</v>
          </cell>
          <cell r="B10920" t="str">
            <v>Tela de aco soldada nervurada ca-60, q-138, (2,20 kg/m2), diametro do fio = 4,2 mm, largura =  2,45 x 120 m de comprimento, espacamento da malha = 10  x 10 cm</v>
          </cell>
          <cell r="C10920" t="str">
            <v xml:space="preserve">m²    </v>
          </cell>
          <cell r="D10920" t="str">
            <v>12,31</v>
          </cell>
        </row>
        <row r="10921">
          <cell r="A10921">
            <v>7154</v>
          </cell>
          <cell r="B10921" t="str">
            <v>Tela de aco soldada nervurada ca-60, q-138, (2,20 kg/m2), diametro do fio = 4,2 mm, largura =  2,45 x 120 m de comprimento, espacamento da malha = 10 x 10 cm</v>
          </cell>
          <cell r="C10921" t="str">
            <v xml:space="preserve">kg    </v>
          </cell>
          <cell r="D10921" t="str">
            <v>5,54</v>
          </cell>
        </row>
        <row r="10922">
          <cell r="A10922">
            <v>10915</v>
          </cell>
          <cell r="B10922" t="str">
            <v>Tela de aco soldada nervurada ca-60, q-61, (0,97 kg/m2), diametro do fio = 3,4 mm, largura =  2,45 x 120 m de comprimento, espacamento da malha = 15  x 15 cm</v>
          </cell>
          <cell r="C10922" t="str">
            <v xml:space="preserve">kg    </v>
          </cell>
          <cell r="D10922" t="str">
            <v>5,75</v>
          </cell>
        </row>
        <row r="10923">
          <cell r="A10923">
            <v>10917</v>
          </cell>
          <cell r="B10923" t="str">
            <v>Tela de aco soldada nervurada ca-60, q-61, (0,97 kg/m2), diametro do fio = 3,4 mm, largura =  2,45 x 120 m de comprimento, espacamento da malha = 15 x 15 cm</v>
          </cell>
          <cell r="C10923" t="str">
            <v xml:space="preserve">m²    </v>
          </cell>
          <cell r="D10923" t="str">
            <v>5,58</v>
          </cell>
        </row>
        <row r="10924">
          <cell r="A10924">
            <v>21141</v>
          </cell>
          <cell r="B10924" t="str">
            <v>Tela de aco soldada nervurada ca-60, q-92, (1,48 kg/m2), diametro do fio = 4,2 mm, largura =  2,45 x 60 m de comprimento, espacamento da malha = 15  x 15 cm</v>
          </cell>
          <cell r="C10924" t="str">
            <v xml:space="preserve">m²    </v>
          </cell>
          <cell r="D10924" t="str">
            <v>8,27</v>
          </cell>
        </row>
        <row r="10925">
          <cell r="A10925">
            <v>10916</v>
          </cell>
          <cell r="B10925" t="str">
            <v>Tela de aco soldada nervurada ca-60, q-92, (1,48 kg/m2), diametro do fio = 4,2 mm, largura =  2,45 x 60 m de comprimento, espacamento da malha = 15 x 15 cm</v>
          </cell>
          <cell r="C10925" t="str">
            <v xml:space="preserve">kg    </v>
          </cell>
          <cell r="D10925" t="str">
            <v>5,59</v>
          </cell>
        </row>
        <row r="10926">
          <cell r="A10926">
            <v>39508</v>
          </cell>
          <cell r="B10926" t="str">
            <v>Tela de aco soldada nervurada, ca-60, l-159, (1,69 kg/m2), diametro do fio = 4,5 mm, largura =  2,45 m, espacamento da malha = 30 x 10 cm</v>
          </cell>
          <cell r="C10926" t="str">
            <v xml:space="preserve">m²    </v>
          </cell>
          <cell r="D10926" t="str">
            <v>9,83</v>
          </cell>
        </row>
        <row r="10927">
          <cell r="A10927">
            <v>39507</v>
          </cell>
          <cell r="B10927" t="str">
            <v>Tela de aco soldada nervurada, ca-60, q-113, (1,8 kg/m2), diametro do fio = 3,8 mm, largura =  2,45 m, espacamento da malha = 10 x 10 cm</v>
          </cell>
          <cell r="C10927" t="str">
            <v xml:space="preserve">m²    </v>
          </cell>
          <cell r="D10927" t="str">
            <v>9,62</v>
          </cell>
        </row>
        <row r="10928">
          <cell r="A10928">
            <v>7156</v>
          </cell>
          <cell r="B10928" t="str">
            <v>Tela de aco soldada nervurada, ca-60, q-196, (3,11 kg/m2), diametro do fio = 5,0 mm, largura =  2,45 m, espacamento da malha = 10 x 10 cm</v>
          </cell>
          <cell r="C10928" t="str">
            <v xml:space="preserve">m²    </v>
          </cell>
          <cell r="D10928" t="str">
            <v>16,64</v>
          </cell>
        </row>
        <row r="10929">
          <cell r="A10929">
            <v>39509</v>
          </cell>
          <cell r="B10929" t="str">
            <v>Tela de aco soldada nervurada, ca-60, t-196, (2,11 kg/m2), diametro do fio = 5,0 mm, largura =  2,45 m, espacamento da malha = 30 x 10 cm</v>
          </cell>
          <cell r="C10929" t="str">
            <v xml:space="preserve">m²    </v>
          </cell>
          <cell r="D10929" t="str">
            <v>7,75</v>
          </cell>
        </row>
        <row r="10930">
          <cell r="A10930">
            <v>25988</v>
          </cell>
          <cell r="B10930" t="str">
            <v>Tela de aniagem (juta)</v>
          </cell>
          <cell r="C10930" t="str">
            <v xml:space="preserve">m²    </v>
          </cell>
          <cell r="D10930" t="str">
            <v>10,32</v>
          </cell>
        </row>
        <row r="10931">
          <cell r="A10931">
            <v>10928</v>
          </cell>
          <cell r="B10931" t="str">
            <v>Tela de arame galv quadrangular / losangular,  fio 2,11 mm (14  bwg), malha  8 x 8 cm, h = 2 m</v>
          </cell>
          <cell r="C10931" t="str">
            <v xml:space="preserve">m²    </v>
          </cell>
          <cell r="D10931" t="str">
            <v>10,31</v>
          </cell>
        </row>
        <row r="10932">
          <cell r="A10932">
            <v>7167</v>
          </cell>
          <cell r="B10932" t="str">
            <v>Tela de arame galv quadrangular / losangular,  fio 2,11 mm (14 bwg), malha  5 x 5 cm, h = 2 m</v>
          </cell>
          <cell r="C10932" t="str">
            <v xml:space="preserve">m²    </v>
          </cell>
          <cell r="D10932" t="str">
            <v>14,09</v>
          </cell>
        </row>
        <row r="10933">
          <cell r="A10933">
            <v>10933</v>
          </cell>
          <cell r="B10933" t="str">
            <v>Tela de arame galv quadrangular / losangular,  fio 2,77 mm (12  bwg), malha  10 x 10 cm, h = 2 m</v>
          </cell>
          <cell r="C10933" t="str">
            <v xml:space="preserve">m²    </v>
          </cell>
          <cell r="D10933" t="str">
            <v>12,60</v>
          </cell>
        </row>
        <row r="10934">
          <cell r="A10934">
            <v>10927</v>
          </cell>
          <cell r="B10934" t="str">
            <v>Tela de arame galv quadrangular / losangular,  fio 2,77 mm (12  bwg), malha  8 x 8 cm, h = 2 m</v>
          </cell>
          <cell r="C10934" t="str">
            <v xml:space="preserve">m²    </v>
          </cell>
          <cell r="D10934" t="str">
            <v>15,21</v>
          </cell>
        </row>
        <row r="10935">
          <cell r="A10935">
            <v>7158</v>
          </cell>
          <cell r="B10935" t="str">
            <v>Tela de arame galv quadrangular / losangular,  fio 2,77 mm (12 bwg), malha  5 x 5 cm, h = 2 m</v>
          </cell>
          <cell r="C10935" t="str">
            <v xml:space="preserve">m²    </v>
          </cell>
          <cell r="D10935" t="str">
            <v>21,23</v>
          </cell>
        </row>
        <row r="10936">
          <cell r="A10936">
            <v>7162</v>
          </cell>
          <cell r="B10936" t="str">
            <v>Tela de arame galv quadrangular / losangular,  fio 3,4 mm (10  bwg), malha  5 x 5 cm, h = 2 m</v>
          </cell>
          <cell r="C10936" t="str">
            <v xml:space="preserve">m²    </v>
          </cell>
          <cell r="D10936" t="str">
            <v>31,92</v>
          </cell>
        </row>
        <row r="10937">
          <cell r="A10937">
            <v>10932</v>
          </cell>
          <cell r="B10937" t="str">
            <v>Tela de arame galv quadrangular / losangular,  fio 4,19 mm (8 bwg), malha  5 x 5 cm, h = 2 m</v>
          </cell>
          <cell r="C10937" t="str">
            <v xml:space="preserve">m²    </v>
          </cell>
          <cell r="D10937" t="str">
            <v>56,52</v>
          </cell>
        </row>
        <row r="10938">
          <cell r="A10938">
            <v>40706</v>
          </cell>
          <cell r="B10938" t="str">
            <v>Tela de arame galv revestido em pvc, quadrangular / losangular,  fio 1,24 mm (18 bwg), bitola = *1,9* mm, malha  1,9 x 1,9  cm, h = 2 m</v>
          </cell>
          <cell r="C10938" t="str">
            <v xml:space="preserve">m²    </v>
          </cell>
          <cell r="D10938" t="str">
            <v>33,89</v>
          </cell>
        </row>
        <row r="10939">
          <cell r="A10939">
            <v>10937</v>
          </cell>
          <cell r="B10939" t="str">
            <v>Tela de arame galv revestido em pvc, quadrangular / losangular,  fio 2,11 mm (14 bwg), bitola final = *2,8* mm, malha  *8 x 8* cm, h = 2 m</v>
          </cell>
          <cell r="C10939" t="str">
            <v xml:space="preserve">m²    </v>
          </cell>
          <cell r="D10939" t="str">
            <v>22,21</v>
          </cell>
        </row>
        <row r="10940">
          <cell r="A10940">
            <v>10935</v>
          </cell>
          <cell r="B10940" t="str">
            <v>Tela de arame galv revestido em pvc, quadrangular / losangular,  fio 2,77 mm (12 bwg), bitola final = *3,8* mm, malha  7,5 x 7,5 cm, h = 2 m</v>
          </cell>
          <cell r="C10940" t="str">
            <v xml:space="preserve">m²    </v>
          </cell>
          <cell r="D10940" t="str">
            <v>29,26</v>
          </cell>
        </row>
        <row r="10941">
          <cell r="A10941">
            <v>40707</v>
          </cell>
          <cell r="B10941" t="str">
            <v>Tela de arame galv revestido em pvc, quadrangular/losangular, fio 2,77 mm (12 bwg), malha 3 x 3 cm, h = 2 m</v>
          </cell>
          <cell r="C10941" t="str">
            <v xml:space="preserve">m²    </v>
          </cell>
          <cell r="D10941" t="str">
            <v>67,36</v>
          </cell>
        </row>
        <row r="10942">
          <cell r="A10942">
            <v>10931</v>
          </cell>
          <cell r="B10942" t="str">
            <v>Tela de arame galv, hexagonal,  fio 0,56 mm (24  bwg), malha  1/2", h = 1 m</v>
          </cell>
          <cell r="C10942" t="str">
            <v xml:space="preserve">m²    </v>
          </cell>
          <cell r="D10942" t="str">
            <v>9,42</v>
          </cell>
        </row>
        <row r="10943">
          <cell r="A10943">
            <v>7164</v>
          </cell>
          <cell r="B10943" t="str">
            <v>Tela de arame ondulada,  fio *2,77* mm (10  bwg), malha  5 x 5 cm, h = 2 m</v>
          </cell>
          <cell r="C10943" t="str">
            <v xml:space="preserve">m²    </v>
          </cell>
          <cell r="D10943" t="str">
            <v>26,38</v>
          </cell>
        </row>
        <row r="10944">
          <cell r="A10944">
            <v>36887</v>
          </cell>
          <cell r="B10944" t="str">
            <v>Tela de fibra de vidro, acabamento anti-alcalino, malha 10 x 10 mm</v>
          </cell>
          <cell r="C10944" t="str">
            <v xml:space="preserve">m²    </v>
          </cell>
          <cell r="D10944" t="str">
            <v>11,46</v>
          </cell>
        </row>
        <row r="10945">
          <cell r="A10945">
            <v>34630</v>
          </cell>
          <cell r="B10945" t="str">
            <v>Tela em malha hexagonal de dupla torcao 8 x 10 cm (zn/ al + pvc), fio 2,7 mm, com geomanta ou biomanta, dimensoes 4,0 x 2,0 x 0,6 m, com inclinacao de 70 graus, para solo reforcado</v>
          </cell>
          <cell r="C10945" t="str">
            <v xml:space="preserve">un    </v>
          </cell>
          <cell r="D10945" t="str">
            <v>999,44</v>
          </cell>
        </row>
        <row r="10946">
          <cell r="A10946">
            <v>7161</v>
          </cell>
          <cell r="B10946" t="str">
            <v>Tela em metal para estuque (deploye)</v>
          </cell>
          <cell r="C10946" t="str">
            <v xml:space="preserve">m²    </v>
          </cell>
          <cell r="D10946" t="str">
            <v>4,00</v>
          </cell>
        </row>
        <row r="10947">
          <cell r="A10947">
            <v>7170</v>
          </cell>
          <cell r="B10947" t="str">
            <v>Tela fachadeira em polietileno, rolo de 3 x 100 m (l x c), cor branca, sem logomarca - para protecao de obras</v>
          </cell>
          <cell r="C10947" t="str">
            <v xml:space="preserve">m²    </v>
          </cell>
          <cell r="D10947" t="str">
            <v>1,63</v>
          </cell>
        </row>
        <row r="10948">
          <cell r="A10948">
            <v>37524</v>
          </cell>
          <cell r="B10948" t="str">
            <v>Tela plastica laranja, tipo tapume para sinalizacao, malha retangular, rolo 1.20 X 50 m (l x c)</v>
          </cell>
          <cell r="C10948" t="str">
            <v xml:space="preserve">m     </v>
          </cell>
          <cell r="D10948" t="str">
            <v>1,56</v>
          </cell>
        </row>
        <row r="10949">
          <cell r="A10949">
            <v>37525</v>
          </cell>
          <cell r="B10949" t="str">
            <v>Tela plastica tecida listrada branca e laranja, tipo guarda corpo, em polietileno monofilado, rolo 1,20 x 50 m (l x c)</v>
          </cell>
          <cell r="C10949" t="str">
            <v xml:space="preserve">m     </v>
          </cell>
          <cell r="D10949" t="str">
            <v>1,86</v>
          </cell>
        </row>
        <row r="10950">
          <cell r="A10950">
            <v>10920</v>
          </cell>
          <cell r="B10950" t="str">
            <v>Tela soldada arame galvanizado 12 bwg (2,77mm), malha 15 x 5 cm</v>
          </cell>
          <cell r="C10950" t="str">
            <v xml:space="preserve">m²    </v>
          </cell>
          <cell r="D10950" t="str">
            <v>11,09</v>
          </cell>
        </row>
        <row r="10951">
          <cell r="A10951">
            <v>7238</v>
          </cell>
          <cell r="B10951" t="str">
            <v>Telha aluminio ondulada, altura = *18* mm, e = 0,5 mm</v>
          </cell>
          <cell r="C10951" t="str">
            <v xml:space="preserve">m²    </v>
          </cell>
          <cell r="D10951" t="str">
            <v>55,80</v>
          </cell>
        </row>
        <row r="10952">
          <cell r="A10952">
            <v>7239</v>
          </cell>
          <cell r="B10952" t="str">
            <v>Telha aluminio ondulada, altura = *18* mm, e = 0,6 mm</v>
          </cell>
          <cell r="C10952" t="str">
            <v xml:space="preserve">m²    </v>
          </cell>
          <cell r="D10952" t="str">
            <v>69,37</v>
          </cell>
        </row>
        <row r="10953">
          <cell r="A10953">
            <v>7240</v>
          </cell>
          <cell r="B10953" t="str">
            <v>Telha aluminio ondulada, altura = *18* mm, e = 0,7 mm</v>
          </cell>
          <cell r="C10953" t="str">
            <v xml:space="preserve">m²    </v>
          </cell>
          <cell r="D10953" t="str">
            <v>79,65</v>
          </cell>
        </row>
        <row r="10954">
          <cell r="A10954">
            <v>36789</v>
          </cell>
          <cell r="B10954" t="str">
            <v>Telha ceramica tipo americana, comprimento de *45* cm, rendimento de *12* telhas/m2</v>
          </cell>
          <cell r="C10954" t="str">
            <v xml:space="preserve">un    </v>
          </cell>
          <cell r="D10954" t="str">
            <v>1,48</v>
          </cell>
        </row>
        <row r="10955">
          <cell r="A10955">
            <v>25007</v>
          </cell>
          <cell r="B10955" t="str">
            <v>Telha de aco zincado ondulada, a = *17* mm, e = 0,5 mm, sem pintura</v>
          </cell>
          <cell r="C10955" t="str">
            <v xml:space="preserve">m²    </v>
          </cell>
          <cell r="D10955" t="str">
            <v>27,97</v>
          </cell>
        </row>
        <row r="10956">
          <cell r="A10956">
            <v>14171</v>
          </cell>
          <cell r="B10956" t="str">
            <v>Telha de aco zincado trapezoidal autoportante, a = 120 mm, e = 0,95 mm, com pintura eletrostatica branca em 1 face</v>
          </cell>
          <cell r="C10956" t="str">
            <v xml:space="preserve">m²    </v>
          </cell>
          <cell r="D10956" t="str">
            <v>74,78</v>
          </cell>
        </row>
        <row r="10957">
          <cell r="A10957">
            <v>14170</v>
          </cell>
          <cell r="B10957" t="str">
            <v>Telha de aco zincado trapezoidal autoportante, a = 120 mm, e = 0,95 mm, sem pintura</v>
          </cell>
          <cell r="C10957" t="str">
            <v xml:space="preserve">m²    </v>
          </cell>
          <cell r="D10957" t="str">
            <v>66,08</v>
          </cell>
        </row>
        <row r="10958">
          <cell r="A10958">
            <v>14173</v>
          </cell>
          <cell r="B10958" t="str">
            <v>Telha de aco zincado trapezoidal autoportante, a = 259 mm, e = 0,95 mm, com pintura eletrostatica branca em 1 face</v>
          </cell>
          <cell r="C10958" t="str">
            <v xml:space="preserve">m²    </v>
          </cell>
          <cell r="D10958" t="str">
            <v>87,12</v>
          </cell>
        </row>
        <row r="10959">
          <cell r="A10959">
            <v>14172</v>
          </cell>
          <cell r="B10959" t="str">
            <v>Telha de aco zincado trapezoidal autoportante, a = 259 mm, e = 0,95 mm, sem pintura</v>
          </cell>
          <cell r="C10959" t="str">
            <v xml:space="preserve">m²    </v>
          </cell>
          <cell r="D10959" t="str">
            <v>70,52</v>
          </cell>
        </row>
        <row r="10960">
          <cell r="A10960">
            <v>7243</v>
          </cell>
          <cell r="B10960" t="str">
            <v>Telha de aco zincado trapezoidal, a = *40* mm, e = 0,5 mm, sem pintura</v>
          </cell>
          <cell r="C10960" t="str">
            <v xml:space="preserve">m²    </v>
          </cell>
          <cell r="D10960" t="str">
            <v>27,67</v>
          </cell>
        </row>
        <row r="10961">
          <cell r="A10961">
            <v>11067</v>
          </cell>
          <cell r="B10961" t="str">
            <v>Telha de aluminio trapezoidal, altura = 38 mm, e = 0,5 mm (largura = 1056 mm e comprimento = 5000 mm)</v>
          </cell>
          <cell r="C10961" t="str">
            <v xml:space="preserve">un    </v>
          </cell>
          <cell r="D10961" t="str">
            <v>277,52</v>
          </cell>
        </row>
        <row r="10962">
          <cell r="A10962">
            <v>11068</v>
          </cell>
          <cell r="B10962" t="str">
            <v>Telha de aluminio trapezoidal, altura = 38 mm, e = 0,7 mm (largura = 1056 mm e comprimento = 5000 mm)</v>
          </cell>
          <cell r="C10962" t="str">
            <v xml:space="preserve">un    </v>
          </cell>
          <cell r="D10962" t="str">
            <v>391,95</v>
          </cell>
        </row>
        <row r="10963">
          <cell r="A10963">
            <v>7173</v>
          </cell>
          <cell r="B10963" t="str">
            <v>Telha de barro / ceramica, nao esmaltada, tipo colonial, canal, plan, paulista, comprimento de *44 a 50* cm, rendimento de cobertura de *26* telhas/m2</v>
          </cell>
          <cell r="C10963" t="str">
            <v xml:space="preserve">mil   </v>
          </cell>
          <cell r="D10963" t="str">
            <v>960,00</v>
          </cell>
        </row>
        <row r="10964">
          <cell r="A10964">
            <v>7175</v>
          </cell>
          <cell r="B10964" t="str">
            <v>Telha de barro / ceramica, tipo romana, americana, portuguesa, francesa, comprimento de *41* cm,  rendimento de *16* telhas/m2</v>
          </cell>
          <cell r="C10964" t="str">
            <v xml:space="preserve">un    </v>
          </cell>
          <cell r="D10964" t="str">
            <v>1,08</v>
          </cell>
        </row>
        <row r="10965">
          <cell r="A10965">
            <v>40865</v>
          </cell>
          <cell r="B10965" t="str">
            <v>Telha de concreto tipo classica, cor cinza, comprimento de *42* cm, rendimento de *10* telhas/m2 (coletado caixa)</v>
          </cell>
          <cell r="C10965" t="str">
            <v xml:space="preserve">un    </v>
          </cell>
          <cell r="D10965" t="str">
            <v>2,42</v>
          </cell>
        </row>
        <row r="10966">
          <cell r="A10966">
            <v>7184</v>
          </cell>
          <cell r="B10966" t="str">
            <v>Telha de fibra de vidro ondulada incolor, e = 0,6 mm, de *0,50 x 2,44* m</v>
          </cell>
          <cell r="C10966" t="str">
            <v xml:space="preserve">m²    </v>
          </cell>
          <cell r="D10966" t="str">
            <v>37,38</v>
          </cell>
        </row>
        <row r="10967">
          <cell r="A10967">
            <v>34458</v>
          </cell>
          <cell r="B10967" t="str">
            <v>Telha de fibrocimento e = 6 mm, de 3,00 x 1,06 m (sem amianto)</v>
          </cell>
          <cell r="C10967" t="str">
            <v xml:space="preserve">un    </v>
          </cell>
          <cell r="D10967" t="str">
            <v>119,45</v>
          </cell>
        </row>
        <row r="10968">
          <cell r="A10968">
            <v>34464</v>
          </cell>
          <cell r="B10968" t="str">
            <v>Telha de fibrocimento e = 6 mm, de 4,10 x 1,06 m (sem amianto)</v>
          </cell>
          <cell r="C10968" t="str">
            <v xml:space="preserve">un    </v>
          </cell>
          <cell r="D10968" t="str">
            <v>160,26</v>
          </cell>
        </row>
        <row r="10969">
          <cell r="A10969">
            <v>34468</v>
          </cell>
          <cell r="B10969" t="str">
            <v>Telha de fibrocimento e = 6 mm, de 4,60 x 1,06 m (sem amianto)</v>
          </cell>
          <cell r="C10969" t="str">
            <v xml:space="preserve">un    </v>
          </cell>
          <cell r="D10969" t="str">
            <v>184,95</v>
          </cell>
        </row>
        <row r="10970">
          <cell r="A10970">
            <v>34473</v>
          </cell>
          <cell r="B10970" t="str">
            <v>Telha de fibrocimento e = 8 mm, de 3,00 x 1,06 m (sem amianto)</v>
          </cell>
          <cell r="C10970" t="str">
            <v xml:space="preserve">un    </v>
          </cell>
          <cell r="D10970" t="str">
            <v>151,26</v>
          </cell>
        </row>
        <row r="10971">
          <cell r="A10971">
            <v>34480</v>
          </cell>
          <cell r="B10971" t="str">
            <v>Telha de fibrocimento e = 8 mm, de 4,10 x 1,06 m (sem amianto)</v>
          </cell>
          <cell r="C10971" t="str">
            <v xml:space="preserve">un    </v>
          </cell>
          <cell r="D10971" t="str">
            <v>206,27</v>
          </cell>
        </row>
        <row r="10972">
          <cell r="A10972">
            <v>34486</v>
          </cell>
          <cell r="B10972" t="str">
            <v>Telha de fibrocimento e = 8 mm, de 4,60 x 1,06 m (sem amianto)</v>
          </cell>
          <cell r="C10972" t="str">
            <v xml:space="preserve">un    </v>
          </cell>
          <cell r="D10972" t="str">
            <v>231,03</v>
          </cell>
        </row>
        <row r="10973">
          <cell r="A10973">
            <v>7202</v>
          </cell>
          <cell r="B10973" t="str">
            <v>Telha de fibrocimento e= 8 mm, de *3,70 x 1,06* m (sem amianto)</v>
          </cell>
          <cell r="C10973" t="str">
            <v xml:space="preserve">m²    </v>
          </cell>
          <cell r="D10973" t="str">
            <v>47,34</v>
          </cell>
        </row>
        <row r="10974">
          <cell r="A10974">
            <v>7190</v>
          </cell>
          <cell r="B10974" t="str">
            <v>Telha de fibrocimento ondulada e = 4 mm, de 1,22 x 0,50 m (sem amianto)</v>
          </cell>
          <cell r="C10974" t="str">
            <v xml:space="preserve">un    </v>
          </cell>
          <cell r="D10974" t="str">
            <v>8,12</v>
          </cell>
        </row>
        <row r="10975">
          <cell r="A10975">
            <v>34417</v>
          </cell>
          <cell r="B10975" t="str">
            <v>Telha de fibrocimento ondulada e = 4 mm, de 2,13 x 0,50 m (sem amianto)</v>
          </cell>
          <cell r="C10975" t="str">
            <v xml:space="preserve">un    </v>
          </cell>
          <cell r="D10975" t="str">
            <v>14,12</v>
          </cell>
        </row>
        <row r="10976">
          <cell r="A10976">
            <v>7213</v>
          </cell>
          <cell r="B10976" t="str">
            <v>Telha de fibrocimento ondulada e = 4 mm, de 2,44 x 0,50 m (sem amianto)</v>
          </cell>
          <cell r="C10976" t="str">
            <v xml:space="preserve">m²    </v>
          </cell>
          <cell r="D10976" t="str">
            <v>13,41</v>
          </cell>
        </row>
        <row r="10977">
          <cell r="A10977">
            <v>7191</v>
          </cell>
          <cell r="B10977" t="str">
            <v>Telha de fibrocimento ondulada e = 4 mm, de 2,44 x 0,50 m (sem amianto)</v>
          </cell>
          <cell r="C10977" t="str">
            <v xml:space="preserve">un    </v>
          </cell>
          <cell r="D10977" t="str">
            <v>16,36</v>
          </cell>
        </row>
        <row r="10978">
          <cell r="A10978">
            <v>7195</v>
          </cell>
          <cell r="B10978" t="str">
            <v>Telha de fibrocimento ondulada e = 6 mm, de 1,53 x 1,10 m (sem amianto)</v>
          </cell>
          <cell r="C10978" t="str">
            <v xml:space="preserve">un    </v>
          </cell>
          <cell r="D10978" t="str">
            <v>38,98</v>
          </cell>
        </row>
        <row r="10979">
          <cell r="A10979">
            <v>7186</v>
          </cell>
          <cell r="B10979" t="str">
            <v>Telha de fibrocimento ondulada e = 6 mm, de 1,83 x 1,10 m (sem amianto)</v>
          </cell>
          <cell r="C10979" t="str">
            <v xml:space="preserve">un    </v>
          </cell>
          <cell r="D10979" t="str">
            <v>46,64</v>
          </cell>
        </row>
        <row r="10980">
          <cell r="A10980">
            <v>7207</v>
          </cell>
          <cell r="B10980" t="str">
            <v>Telha de fibrocimento ondulada e = 6 mm, de 2,44 x 1,10 m (sem amianto)</v>
          </cell>
          <cell r="C10980" t="str">
            <v xml:space="preserve">un    </v>
          </cell>
          <cell r="D10980" t="str">
            <v>62,07</v>
          </cell>
        </row>
        <row r="10981">
          <cell r="A10981">
            <v>7194</v>
          </cell>
          <cell r="B10981" t="str">
            <v>Telha de fibrocimento ondulada e = 6 mm, de 2,44 x 1,10 m (sem amianto)</v>
          </cell>
          <cell r="C10981" t="str">
            <v xml:space="preserve">m²    </v>
          </cell>
          <cell r="D10981" t="str">
            <v>23,13</v>
          </cell>
        </row>
        <row r="10982">
          <cell r="A10982">
            <v>7197</v>
          </cell>
          <cell r="B10982" t="str">
            <v>Telha de fibrocimento ondulada e = 6 mm, de 3,66 x 1,10 m (sem amianto)</v>
          </cell>
          <cell r="C10982" t="str">
            <v xml:space="preserve">un    </v>
          </cell>
          <cell r="D10982" t="str">
            <v>93,26</v>
          </cell>
        </row>
        <row r="10983">
          <cell r="A10983">
            <v>7192</v>
          </cell>
          <cell r="B10983" t="str">
            <v>Telha de fibrocimento ondulada e = 8 mm, de 1,53 x 1,10 m (sem amianto)</v>
          </cell>
          <cell r="C10983" t="str">
            <v xml:space="preserve">un    </v>
          </cell>
          <cell r="D10983" t="str">
            <v>51,29</v>
          </cell>
        </row>
        <row r="10984">
          <cell r="A10984">
            <v>7193</v>
          </cell>
          <cell r="B10984" t="str">
            <v>Telha de fibrocimento ondulada e = 8 mm, de 1,83 x 1,10 m (sem amianto)</v>
          </cell>
          <cell r="C10984" t="str">
            <v xml:space="preserve">un    </v>
          </cell>
          <cell r="D10984" t="str">
            <v>61,23</v>
          </cell>
        </row>
        <row r="10985">
          <cell r="A10985">
            <v>7189</v>
          </cell>
          <cell r="B10985" t="str">
            <v>Telha de fibrocimento ondulada e = 8 mm, de 2,44 x 1,10 m (sem amianto)</v>
          </cell>
          <cell r="C10985" t="str">
            <v xml:space="preserve">un    </v>
          </cell>
          <cell r="D10985" t="str">
            <v>86,00</v>
          </cell>
        </row>
        <row r="10986">
          <cell r="A10986">
            <v>7198</v>
          </cell>
          <cell r="B10986" t="str">
            <v>Telha de fibrocimento ondulada e = 8 mm, de 3,66 x 1,10 m (sem amianto)</v>
          </cell>
          <cell r="C10986" t="str">
            <v xml:space="preserve">m²    </v>
          </cell>
          <cell r="D10986" t="str">
            <v>32,01</v>
          </cell>
        </row>
        <row r="10987">
          <cell r="A10987">
            <v>34402</v>
          </cell>
          <cell r="B10987" t="str">
            <v>Telha de fibrocimento ondulada e = 8 mm, de 3,66 x 1,10 m (sem amianto)</v>
          </cell>
          <cell r="C10987" t="str">
            <v xml:space="preserve">un    </v>
          </cell>
          <cell r="D10987" t="str">
            <v>128,91</v>
          </cell>
        </row>
        <row r="10988">
          <cell r="A10988">
            <v>7245</v>
          </cell>
          <cell r="B10988" t="str">
            <v>Telha de vidro tipo francesa, *39 x 23* cm</v>
          </cell>
          <cell r="C10988" t="str">
            <v xml:space="preserve">un    </v>
          </cell>
          <cell r="D10988" t="str">
            <v>31,58</v>
          </cell>
        </row>
        <row r="10989">
          <cell r="A10989">
            <v>34425</v>
          </cell>
          <cell r="B10989" t="str">
            <v>Telha estrutural de fibrocimento 1 aba, de 0,52 x 2,00 m (sem amianto)</v>
          </cell>
          <cell r="C10989" t="str">
            <v xml:space="preserve">un    </v>
          </cell>
          <cell r="D10989" t="str">
            <v>79,71</v>
          </cell>
        </row>
        <row r="10990">
          <cell r="A10990">
            <v>7223</v>
          </cell>
          <cell r="B10990" t="str">
            <v>Telha estrutural de fibrocimento 1 aba, de 0,52 x 2,50 m (sem amianto)</v>
          </cell>
          <cell r="C10990" t="str">
            <v xml:space="preserve">un    </v>
          </cell>
          <cell r="D10990" t="str">
            <v>92,90</v>
          </cell>
        </row>
        <row r="10991">
          <cell r="A10991">
            <v>7234</v>
          </cell>
          <cell r="B10991" t="str">
            <v>Telha estrutural de fibrocimento 1 aba, de 0,52 x 3,60 m (sem amianto)</v>
          </cell>
          <cell r="C10991" t="str">
            <v xml:space="preserve">un    </v>
          </cell>
          <cell r="D10991" t="str">
            <v>134,00</v>
          </cell>
        </row>
        <row r="10992">
          <cell r="A10992">
            <v>7224</v>
          </cell>
          <cell r="B10992" t="str">
            <v>Telha estrutural de fibrocimento 1 aba, de 0,52 x 4,00 m (sem amianto)</v>
          </cell>
          <cell r="C10992" t="str">
            <v xml:space="preserve">un    </v>
          </cell>
          <cell r="D10992" t="str">
            <v>148,00</v>
          </cell>
        </row>
        <row r="10993">
          <cell r="A10993">
            <v>7221</v>
          </cell>
          <cell r="B10993" t="str">
            <v>Telha estrutural de fibrocimento 1 aba, de 0,52 x 4,50 m (sem amianto)</v>
          </cell>
          <cell r="C10993" t="str">
            <v xml:space="preserve">m²    </v>
          </cell>
          <cell r="D10993" t="str">
            <v>71,96</v>
          </cell>
        </row>
        <row r="10994">
          <cell r="A10994">
            <v>7210</v>
          </cell>
          <cell r="B10994" t="str">
            <v>Telha estrutural de fibrocimento 1 aba, de 0,52 x 4,50 m (sem amianto)</v>
          </cell>
          <cell r="C10994" t="str">
            <v xml:space="preserve">un    </v>
          </cell>
          <cell r="D10994" t="str">
            <v>168,40</v>
          </cell>
        </row>
        <row r="10995">
          <cell r="A10995">
            <v>7225</v>
          </cell>
          <cell r="B10995" t="str">
            <v>Telha estrutural de fibrocimento 1 aba, de 0,52 x 5,00 m (sem amianto)</v>
          </cell>
          <cell r="C10995" t="str">
            <v xml:space="preserve">un    </v>
          </cell>
          <cell r="D10995" t="str">
            <v>187,12</v>
          </cell>
        </row>
        <row r="10996">
          <cell r="A10996">
            <v>7226</v>
          </cell>
          <cell r="B10996" t="str">
            <v>Telha estrutural de fibrocimento 1 aba, de 0,52 x 5,50 m (sem amianto)</v>
          </cell>
          <cell r="C10996" t="str">
            <v xml:space="preserve">un    </v>
          </cell>
          <cell r="D10996" t="str">
            <v>205,92</v>
          </cell>
        </row>
        <row r="10997">
          <cell r="A10997">
            <v>7236</v>
          </cell>
          <cell r="B10997" t="str">
            <v>Telha estrutural de fibrocimento 1 aba, de 0,52 x 6,00 m (sem amianto)</v>
          </cell>
          <cell r="C10997" t="str">
            <v xml:space="preserve">un    </v>
          </cell>
          <cell r="D10997" t="str">
            <v>224,58</v>
          </cell>
        </row>
        <row r="10998">
          <cell r="A10998">
            <v>7227</v>
          </cell>
          <cell r="B10998" t="str">
            <v>Telha estrutural de fibrocimento 1 aba, de 0,52 x 6,50 m (sem amianto)</v>
          </cell>
          <cell r="C10998" t="str">
            <v xml:space="preserve">un    </v>
          </cell>
          <cell r="D10998" t="str">
            <v>243,30</v>
          </cell>
        </row>
        <row r="10999">
          <cell r="A10999">
            <v>7212</v>
          </cell>
          <cell r="B10999" t="str">
            <v>Telha estrutural de fibrocimento 1 aba, de 0,52 x 7,20 m (sem amianto)</v>
          </cell>
          <cell r="C10999" t="str">
            <v xml:space="preserve">un    </v>
          </cell>
          <cell r="D10999" t="str">
            <v>269,39</v>
          </cell>
        </row>
        <row r="11000">
          <cell r="A11000">
            <v>7229</v>
          </cell>
          <cell r="B11000" t="str">
            <v>Telha estrutural de fibrocimento 2 abas, de 1,00 x 3,00 m (sem amianto)</v>
          </cell>
          <cell r="C11000" t="str">
            <v xml:space="preserve">un    </v>
          </cell>
          <cell r="D11000" t="str">
            <v>178,15</v>
          </cell>
        </row>
        <row r="11001">
          <cell r="A11001">
            <v>7230</v>
          </cell>
          <cell r="B11001" t="str">
            <v>Telha estrutural de fibrocimento 2 abas, de 1,00 x 4,60 m (sem amianto)</v>
          </cell>
          <cell r="C11001" t="str">
            <v xml:space="preserve">un    </v>
          </cell>
          <cell r="D11001" t="str">
            <v>283,89</v>
          </cell>
        </row>
        <row r="11002">
          <cell r="A11002">
            <v>7231</v>
          </cell>
          <cell r="B11002" t="str">
            <v>Telha estrutural de fibrocimento 2 abas, de 1,00 x 6,00 m (sem amianto)</v>
          </cell>
          <cell r="C11002" t="str">
            <v xml:space="preserve">un    </v>
          </cell>
          <cell r="D11002" t="str">
            <v>372,83</v>
          </cell>
        </row>
        <row r="11003">
          <cell r="A11003">
            <v>7220</v>
          </cell>
          <cell r="B11003" t="str">
            <v>Telha estrutural de fibrocimento 2 abas, de 1,00 x 7,40 m (sem amianto)</v>
          </cell>
          <cell r="C11003" t="str">
            <v xml:space="preserve">un    </v>
          </cell>
          <cell r="D11003" t="str">
            <v>458,36</v>
          </cell>
        </row>
        <row r="11004">
          <cell r="A11004">
            <v>34447</v>
          </cell>
          <cell r="B11004" t="str">
            <v>Telha estrutural de fibrocimento 2 abas, de 1,00 x 8,20 m (sem amianto)</v>
          </cell>
          <cell r="C11004" t="str">
            <v xml:space="preserve">un    </v>
          </cell>
          <cell r="D11004" t="str">
            <v>510,17</v>
          </cell>
        </row>
        <row r="11005">
          <cell r="A11005">
            <v>7233</v>
          </cell>
          <cell r="B11005" t="str">
            <v>Telha estrutural de fibrocimento 2 abas, de 1,00 x 9,20 m (sem amianto)</v>
          </cell>
          <cell r="C11005" t="str">
            <v xml:space="preserve">un    </v>
          </cell>
          <cell r="D11005" t="str">
            <v>571,16</v>
          </cell>
        </row>
        <row r="11006">
          <cell r="A11006">
            <v>42172</v>
          </cell>
          <cell r="B11006" t="str">
            <v>Telha galvalume com isolamento termoacustico em espuma rigida de poliuretano (pu) injetado, e = 30 mm, densidade 35 kg/m3, com duas faces trapezoidais (nao inclui acessorios de fixacao) (coletado caixa)</v>
          </cell>
          <cell r="C11006" t="str">
            <v xml:space="preserve">m²    </v>
          </cell>
          <cell r="D11006" t="str">
            <v>193,09</v>
          </cell>
        </row>
        <row r="11007">
          <cell r="A11007">
            <v>39520</v>
          </cell>
          <cell r="B11007" t="str">
            <v>Telha isolante com nucleo em poliestireno (eps), e = 30 mm, revestida em aco zincado *0,5* mm com pre-pintura nas duas faces, face superior em telha trapezoidal e face inferior em chapa plana (nao inclui acessorios de fixacao)</v>
          </cell>
          <cell r="C11007" t="str">
            <v xml:space="preserve">m²    </v>
          </cell>
          <cell r="D11007" t="str">
            <v>111,66</v>
          </cell>
        </row>
        <row r="11008">
          <cell r="A11008">
            <v>39521</v>
          </cell>
          <cell r="B11008" t="str">
            <v>Telha isolante com nucleo em poliestireno (eps), e = 50 mm, revestida em aco zincado *0,5* mm com pre-pintura nas duas faces, face superior em telha trapezoidal e face inferior em chapa plana (nao inclui acessorios de fixacao)</v>
          </cell>
          <cell r="C11008" t="str">
            <v xml:space="preserve">m²    </v>
          </cell>
          <cell r="D11008" t="str">
            <v>119,59</v>
          </cell>
        </row>
        <row r="11009">
          <cell r="A11009">
            <v>39522</v>
          </cell>
          <cell r="B11009" t="str">
            <v>Telha isolante com nucleo em poliestireno (eps), e = 50 mm, revestida em telha trapezoidal de aco zincado *0,5* mm com pre-pintura nas duas faces (nao inclui acessorios de fixacao)</v>
          </cell>
          <cell r="C11009" t="str">
            <v xml:space="preserve">m²    </v>
          </cell>
          <cell r="D11009" t="str">
            <v>95,62</v>
          </cell>
        </row>
        <row r="11010">
          <cell r="A11010">
            <v>7246</v>
          </cell>
          <cell r="B11010" t="str">
            <v>Telha vidro tipo canal ou colonial, c = 46 a 50 cm</v>
          </cell>
          <cell r="C11010" t="str">
            <v xml:space="preserve">un    </v>
          </cell>
          <cell r="D11010" t="str">
            <v>29,38</v>
          </cell>
        </row>
        <row r="11011">
          <cell r="A11011">
            <v>12869</v>
          </cell>
          <cell r="B11011" t="str">
            <v>Telhador</v>
          </cell>
          <cell r="C11011" t="str">
            <v xml:space="preserve">h     </v>
          </cell>
          <cell r="D11011" t="str">
            <v>14,45</v>
          </cell>
        </row>
        <row r="11012">
          <cell r="A11012">
            <v>41097</v>
          </cell>
          <cell r="B11012" t="str">
            <v>Telhador ( mensalista )</v>
          </cell>
          <cell r="C11012" t="str">
            <v xml:space="preserve">mes   </v>
          </cell>
          <cell r="D11012" t="str">
            <v>2.547,81</v>
          </cell>
        </row>
        <row r="11013">
          <cell r="A11013">
            <v>1574</v>
          </cell>
          <cell r="B11013" t="str">
            <v>Terminal a compressao em cobre estanhado para cabo 10 mm2, 1 furo e 1 compressao, para parafuso de fixacao m6</v>
          </cell>
          <cell r="C11013" t="str">
            <v xml:space="preserve">un    </v>
          </cell>
          <cell r="D11013" t="str">
            <v>0,77</v>
          </cell>
        </row>
        <row r="11014">
          <cell r="A11014">
            <v>1581</v>
          </cell>
          <cell r="B11014" t="str">
            <v>Terminal a compressao em cobre estanhado para cabo 120 mm2, 1 furo e 1 compressao, para parafuso de fixacao m12</v>
          </cell>
          <cell r="C11014" t="str">
            <v xml:space="preserve">un    </v>
          </cell>
          <cell r="D11014" t="str">
            <v>5,36</v>
          </cell>
        </row>
        <row r="11015">
          <cell r="A11015">
            <v>1575</v>
          </cell>
          <cell r="B11015" t="str">
            <v>Terminal a compressao em cobre estanhado para cabo 16 mm2, 1 furo e 1 compressao, para parafuso de fixacao m6</v>
          </cell>
          <cell r="C11015" t="str">
            <v xml:space="preserve">un    </v>
          </cell>
          <cell r="D11015" t="str">
            <v>0,91</v>
          </cell>
        </row>
        <row r="11016">
          <cell r="A11016">
            <v>1570</v>
          </cell>
          <cell r="B11016" t="str">
            <v>Terminal a compressao em cobre estanhado para cabo 2,5 mm2, 1 furo e 1 compressao, para parafuso de fixacao m5</v>
          </cell>
          <cell r="C11016" t="str">
            <v xml:space="preserve">un    </v>
          </cell>
          <cell r="D11016" t="str">
            <v>0,46</v>
          </cell>
        </row>
        <row r="11017">
          <cell r="A11017">
            <v>1576</v>
          </cell>
          <cell r="B11017" t="str">
            <v>Terminal a compressao em cobre estanhado para cabo 25 mm2, 1 furo e 1 compressao, para parafuso de fixacao m8</v>
          </cell>
          <cell r="C11017" t="str">
            <v xml:space="preserve">un    </v>
          </cell>
          <cell r="D11017" t="str">
            <v>1,27</v>
          </cell>
        </row>
        <row r="11018">
          <cell r="A11018">
            <v>1577</v>
          </cell>
          <cell r="B11018" t="str">
            <v>Terminal a compressao em cobre estanhado para cabo 35 mm2, 1 furo e 1 compressao, para parafuso de fixacao m8</v>
          </cell>
          <cell r="C11018" t="str">
            <v xml:space="preserve">un    </v>
          </cell>
          <cell r="D11018" t="str">
            <v>1,43</v>
          </cell>
        </row>
        <row r="11019">
          <cell r="A11019">
            <v>1571</v>
          </cell>
          <cell r="B11019" t="str">
            <v>Terminal a compressao em cobre estanhado para cabo 4 mm2, 1 furo e 1 compressao, para parafuso de fixacao m5</v>
          </cell>
          <cell r="C11019" t="str">
            <v xml:space="preserve">un    </v>
          </cell>
          <cell r="D11019" t="str">
            <v>0,60</v>
          </cell>
        </row>
        <row r="11020">
          <cell r="A11020">
            <v>1578</v>
          </cell>
          <cell r="B11020" t="str">
            <v>Terminal a compressao em cobre estanhado para cabo 50 mm2, 1 furo e 1 compressao, para parafuso de fixacao m8</v>
          </cell>
          <cell r="C11020" t="str">
            <v xml:space="preserve">un    </v>
          </cell>
          <cell r="D11020" t="str">
            <v>2,48</v>
          </cell>
        </row>
        <row r="11021">
          <cell r="A11021">
            <v>1573</v>
          </cell>
          <cell r="B11021" t="str">
            <v>Terminal a compressao em cobre estanhado para cabo 6 mm2, 1 furo e 1 compressao, para parafuso de fixacao m6</v>
          </cell>
          <cell r="C11021" t="str">
            <v xml:space="preserve">un    </v>
          </cell>
          <cell r="D11021" t="str">
            <v>0,71</v>
          </cell>
        </row>
        <row r="11022">
          <cell r="A11022">
            <v>1579</v>
          </cell>
          <cell r="B11022" t="str">
            <v>Terminal a compressao em cobre estanhado para cabo 70 mm2, 1 furo e 1 compressao, para parafuso de fixacao m10</v>
          </cell>
          <cell r="C11022" t="str">
            <v xml:space="preserve">un    </v>
          </cell>
          <cell r="D11022" t="str">
            <v>3,09</v>
          </cell>
        </row>
        <row r="11023">
          <cell r="A11023">
            <v>1580</v>
          </cell>
          <cell r="B11023" t="str">
            <v>Terminal a compressao em cobre estanhado para cabo 95 mm2, 1 furo e 1 compressao, para parafuso de fixacao m12</v>
          </cell>
          <cell r="C11023" t="str">
            <v xml:space="preserve">un    </v>
          </cell>
          <cell r="D11023" t="str">
            <v>3,81</v>
          </cell>
        </row>
        <row r="11024">
          <cell r="A11024">
            <v>7571</v>
          </cell>
          <cell r="B11024" t="str">
            <v>Terminal aereo em aco galvanizado dn 5/16", comprimento de 350mm, com base de fixacao horizontal</v>
          </cell>
          <cell r="C11024" t="str">
            <v xml:space="preserve">un    </v>
          </cell>
          <cell r="D11024" t="str">
            <v>6,11</v>
          </cell>
        </row>
        <row r="11025">
          <cell r="A11025">
            <v>39321</v>
          </cell>
          <cell r="B11025" t="str">
            <v>Terminal de ventilacao, 100 mm, serie normal, esgoto predial</v>
          </cell>
          <cell r="C11025" t="str">
            <v xml:space="preserve">un    </v>
          </cell>
          <cell r="D11025" t="str">
            <v>12,45</v>
          </cell>
        </row>
        <row r="11026">
          <cell r="A11026">
            <v>39319</v>
          </cell>
          <cell r="B11026" t="str">
            <v>Terminal de ventilacao, 50 mm, serie normal, esgoto predial</v>
          </cell>
          <cell r="C11026" t="str">
            <v xml:space="preserve">un    </v>
          </cell>
          <cell r="D11026" t="str">
            <v>4,86</v>
          </cell>
        </row>
        <row r="11027">
          <cell r="A11027">
            <v>39320</v>
          </cell>
          <cell r="B11027" t="str">
            <v>Terminal de ventilacao, 75 mm, serie normal, esgoto predial</v>
          </cell>
          <cell r="C11027" t="str">
            <v xml:space="preserve">un    </v>
          </cell>
          <cell r="D11027" t="str">
            <v>8,08</v>
          </cell>
        </row>
        <row r="11028">
          <cell r="A11028">
            <v>1591</v>
          </cell>
          <cell r="B11028" t="str">
            <v>Terminal metalico a pressao para 1 cabo de 120 mm2, com 1 furo de fixacao</v>
          </cell>
          <cell r="C11028" t="str">
            <v xml:space="preserve">un    </v>
          </cell>
          <cell r="D11028" t="str">
            <v>11,83</v>
          </cell>
        </row>
        <row r="11029">
          <cell r="A11029">
            <v>1547</v>
          </cell>
          <cell r="B11029" t="str">
            <v>Terminal metalico a pressao para 1 cabo de 150 a 185 mm2, com 2 furos para fixacao</v>
          </cell>
          <cell r="C11029" t="str">
            <v xml:space="preserve">un    </v>
          </cell>
          <cell r="D11029" t="str">
            <v>61,98</v>
          </cell>
        </row>
        <row r="11030">
          <cell r="A11030">
            <v>38196</v>
          </cell>
          <cell r="B11030" t="str">
            <v>Terminal metalico a pressao para 1 cabo de 150 mm2, com 1 furo de fixacao</v>
          </cell>
          <cell r="C11030" t="str">
            <v xml:space="preserve">un    </v>
          </cell>
          <cell r="D11030" t="str">
            <v>12,07</v>
          </cell>
        </row>
        <row r="11031">
          <cell r="A11031">
            <v>1543</v>
          </cell>
          <cell r="B11031" t="str">
            <v>Terminal metalico a pressao para 1 cabo de 16 a 25 mm2, com 2 furos para fixacao</v>
          </cell>
          <cell r="C11031" t="str">
            <v xml:space="preserve">un    </v>
          </cell>
          <cell r="D11031" t="str">
            <v>12,83</v>
          </cell>
        </row>
        <row r="11032">
          <cell r="A11032">
            <v>1585</v>
          </cell>
          <cell r="B11032" t="str">
            <v>Terminal metalico a pressao para 1 cabo de 16 mm2, com 1 furo de fixacao</v>
          </cell>
          <cell r="C11032" t="str">
            <v xml:space="preserve">un    </v>
          </cell>
          <cell r="D11032" t="str">
            <v>2,48</v>
          </cell>
        </row>
        <row r="11033">
          <cell r="A11033">
            <v>1593</v>
          </cell>
          <cell r="B11033" t="str">
            <v>Terminal metalico a pressao para 1 cabo de 185 mm2, com 1 furo de fixacao</v>
          </cell>
          <cell r="C11033" t="str">
            <v xml:space="preserve">un    </v>
          </cell>
          <cell r="D11033" t="str">
            <v>13,19</v>
          </cell>
        </row>
        <row r="11034">
          <cell r="A11034">
            <v>11838</v>
          </cell>
          <cell r="B11034" t="str">
            <v>Terminal metalico a pressao para 1 cabo de 240 mm2, com 1 furo de fixacao</v>
          </cell>
          <cell r="C11034" t="str">
            <v xml:space="preserve">un    </v>
          </cell>
          <cell r="D11034" t="str">
            <v>17,41</v>
          </cell>
        </row>
        <row r="11035">
          <cell r="A11035">
            <v>1594</v>
          </cell>
          <cell r="B11035" t="str">
            <v>Terminal metalico a pressao para 1 cabo de 25 a 35 mm2, com 2 furos para fixacao</v>
          </cell>
          <cell r="C11035" t="str">
            <v xml:space="preserve">un    </v>
          </cell>
          <cell r="D11035" t="str">
            <v>17,60</v>
          </cell>
        </row>
        <row r="11036">
          <cell r="A11036">
            <v>1586</v>
          </cell>
          <cell r="B11036" t="str">
            <v>Terminal metalico a pressao para 1 cabo de 25 mm2, com 1 furo de fixacao</v>
          </cell>
          <cell r="C11036" t="str">
            <v xml:space="preserve">un    </v>
          </cell>
          <cell r="D11036" t="str">
            <v>3,14</v>
          </cell>
        </row>
        <row r="11037">
          <cell r="A11037">
            <v>11839</v>
          </cell>
          <cell r="B11037" t="str">
            <v>Terminal metalico a pressao para 1 cabo de 300 mm2, com 1 furo de fixacao</v>
          </cell>
          <cell r="C11037" t="str">
            <v xml:space="preserve">un    </v>
          </cell>
          <cell r="D11037" t="str">
            <v>25,33</v>
          </cell>
        </row>
        <row r="11038">
          <cell r="A11038">
            <v>1587</v>
          </cell>
          <cell r="B11038" t="str">
            <v>Terminal metalico a pressao para 1 cabo de 35 mm2, com 1 furo de fixacao</v>
          </cell>
          <cell r="C11038" t="str">
            <v xml:space="preserve">un    </v>
          </cell>
          <cell r="D11038" t="str">
            <v>3,20</v>
          </cell>
        </row>
        <row r="11039">
          <cell r="A11039">
            <v>1545</v>
          </cell>
          <cell r="B11039" t="str">
            <v>Terminal metalico a pressao para 1 cabo de 50 a 70 mm2, com 2 furos para fixacao</v>
          </cell>
          <cell r="C11039" t="str">
            <v xml:space="preserve">un    </v>
          </cell>
          <cell r="D11039" t="str">
            <v>30,39</v>
          </cell>
        </row>
        <row r="11040">
          <cell r="A11040">
            <v>1588</v>
          </cell>
          <cell r="B11040" t="str">
            <v>Terminal metalico a pressao para 1 cabo de 50 mm2, com 1 furo de fixacao</v>
          </cell>
          <cell r="C11040" t="str">
            <v xml:space="preserve">un    </v>
          </cell>
          <cell r="D11040" t="str">
            <v>4,39</v>
          </cell>
        </row>
        <row r="11041">
          <cell r="A11041">
            <v>1535</v>
          </cell>
          <cell r="B11041" t="str">
            <v>Terminal metalico a pressao para 1 cabo de 6 a 10 mm2, com 1 furo de fixacao</v>
          </cell>
          <cell r="C11041" t="str">
            <v xml:space="preserve">un    </v>
          </cell>
          <cell r="D11041" t="str">
            <v>2,53</v>
          </cell>
        </row>
        <row r="11042">
          <cell r="A11042">
            <v>1589</v>
          </cell>
          <cell r="B11042" t="str">
            <v>Terminal metalico a pressao para 1 cabo de 70 mm2, com 1 furo de fixacao</v>
          </cell>
          <cell r="C11042" t="str">
            <v xml:space="preserve">un    </v>
          </cell>
          <cell r="D11042" t="str">
            <v>4,53</v>
          </cell>
        </row>
        <row r="11043">
          <cell r="A11043">
            <v>1546</v>
          </cell>
          <cell r="B11043" t="str">
            <v>Terminal metalico a pressao para 1 cabo de 95 a 120 mm2, com 2 furos para fixacao</v>
          </cell>
          <cell r="C11043" t="str">
            <v xml:space="preserve">un    </v>
          </cell>
          <cell r="D11043" t="str">
            <v>51,29</v>
          </cell>
        </row>
        <row r="11044">
          <cell r="A11044">
            <v>1590</v>
          </cell>
          <cell r="B11044" t="str">
            <v>Terminal metalico a pressao para 1 cabo de 95 mm2, com 1 furo de fixacao</v>
          </cell>
          <cell r="C11044" t="str">
            <v xml:space="preserve">un    </v>
          </cell>
          <cell r="D11044" t="str">
            <v>7,97</v>
          </cell>
        </row>
        <row r="11045">
          <cell r="A11045">
            <v>1542</v>
          </cell>
          <cell r="B11045" t="str">
            <v>Terminal metalico a pressao 1 cabo, para cabos de 4 a 10 mm2, com 2 furos para fixacao</v>
          </cell>
          <cell r="C11045" t="str">
            <v xml:space="preserve">un    </v>
          </cell>
          <cell r="D11045" t="str">
            <v>10,57</v>
          </cell>
        </row>
        <row r="11046">
          <cell r="A11046">
            <v>38415</v>
          </cell>
          <cell r="B11046" t="str">
            <v>Termofusora para tubos e conexoes em ppr com diametros de 20 a 63 mm, potencia de 800 w, tensao 220 v</v>
          </cell>
          <cell r="C11046" t="str">
            <v xml:space="preserve">un    </v>
          </cell>
          <cell r="D11046" t="str">
            <v>647,17</v>
          </cell>
        </row>
        <row r="11047">
          <cell r="A11047">
            <v>38414</v>
          </cell>
          <cell r="B11047" t="str">
            <v>Termofusora para tubos e conexoes em ppr com diametros de 75 a 110 mm, potencia de *1100* w, tensao 220 v</v>
          </cell>
          <cell r="C11047" t="str">
            <v xml:space="preserve">un    </v>
          </cell>
          <cell r="D11047" t="str">
            <v>908,31</v>
          </cell>
        </row>
        <row r="11048">
          <cell r="A11048">
            <v>38128</v>
          </cell>
          <cell r="B11048" t="str">
            <v>Terra vegetal (ensacada)</v>
          </cell>
          <cell r="C11048" t="str">
            <v xml:space="preserve">kg    </v>
          </cell>
          <cell r="D11048" t="str">
            <v>0,64</v>
          </cell>
        </row>
        <row r="11049">
          <cell r="A11049">
            <v>7253</v>
          </cell>
          <cell r="B11049" t="str">
            <v>Terra vegetal (granel)</v>
          </cell>
          <cell r="C11049" t="str">
            <v xml:space="preserve">m³    </v>
          </cell>
          <cell r="D11049" t="str">
            <v>137,14</v>
          </cell>
        </row>
        <row r="11050">
          <cell r="A11050">
            <v>4806</v>
          </cell>
          <cell r="B11050" t="str">
            <v>Testeira antiderrapante para piso vinilico *5 x 2,5* cm, e = 2 mm</v>
          </cell>
          <cell r="C11050" t="str">
            <v xml:space="preserve">m     </v>
          </cell>
          <cell r="D11050" t="str">
            <v>12,89</v>
          </cell>
        </row>
        <row r="11051">
          <cell r="A11051">
            <v>34401</v>
          </cell>
          <cell r="B11051" t="str">
            <v>Tijolo ceramico laminado 5,5 x 11 x 23 cm</v>
          </cell>
          <cell r="C11051" t="str">
            <v xml:space="preserve">un    </v>
          </cell>
          <cell r="D11051" t="str">
            <v>0,98</v>
          </cell>
        </row>
        <row r="11052">
          <cell r="A11052">
            <v>7258</v>
          </cell>
          <cell r="B11052" t="str">
            <v>Tijolo ceramico macico *5 x 10 x 20* cm</v>
          </cell>
          <cell r="C11052" t="str">
            <v xml:space="preserve">un    </v>
          </cell>
          <cell r="D11052" t="str">
            <v>0,31</v>
          </cell>
        </row>
        <row r="11053">
          <cell r="A11053">
            <v>7260</v>
          </cell>
          <cell r="B11053" t="str">
            <v>Tijolo ceramico macico aparente *6 x 12 x 24* cm</v>
          </cell>
          <cell r="C11053" t="str">
            <v xml:space="preserve">un    </v>
          </cell>
          <cell r="D11053" t="str">
            <v>0,95</v>
          </cell>
        </row>
        <row r="11054">
          <cell r="A11054">
            <v>7256</v>
          </cell>
          <cell r="B11054" t="str">
            <v>Tijolo ceramico macico aparente 2 furos, *6,5 x 10 x 20* cm</v>
          </cell>
          <cell r="C11054" t="str">
            <v xml:space="preserve">un    </v>
          </cell>
          <cell r="D11054" t="str">
            <v>0,55</v>
          </cell>
        </row>
        <row r="11055">
          <cell r="A11055">
            <v>34400</v>
          </cell>
          <cell r="B11055" t="str">
            <v>Tijolo ceramico refratario 2,5 x 11,4 x 22,9 cm</v>
          </cell>
          <cell r="C11055" t="str">
            <v xml:space="preserve">un    </v>
          </cell>
          <cell r="D11055" t="str">
            <v>2,39</v>
          </cell>
        </row>
        <row r="11056">
          <cell r="A11056">
            <v>10617</v>
          </cell>
          <cell r="B11056" t="str">
            <v>Tijolo ceramico refratario 6,3 x 11,4 x 22,9 cm</v>
          </cell>
          <cell r="C11056" t="str">
            <v xml:space="preserve">un    </v>
          </cell>
          <cell r="D11056" t="str">
            <v>3,34</v>
          </cell>
        </row>
        <row r="11057">
          <cell r="A11057">
            <v>7274</v>
          </cell>
          <cell r="B11057" t="str">
            <v>Til para ligacao predial, em pvc, je, bbb, dn 100 x 100 mm, para rede coletora esgoto (nbr 10569)</v>
          </cell>
          <cell r="C11057" t="str">
            <v xml:space="preserve">un    </v>
          </cell>
          <cell r="D11057" t="str">
            <v>30,25</v>
          </cell>
        </row>
        <row r="11058">
          <cell r="A11058">
            <v>7284</v>
          </cell>
          <cell r="B11058" t="str">
            <v>Til radial, pvc, je, bbb, dn 300 x 200 mm, para rede coletora de esgoto (nbr 10569)</v>
          </cell>
          <cell r="C11058" t="str">
            <v xml:space="preserve">un    </v>
          </cell>
          <cell r="D11058" t="str">
            <v>1.769,97</v>
          </cell>
        </row>
        <row r="11059">
          <cell r="A11059">
            <v>11663</v>
          </cell>
          <cell r="B11059" t="str">
            <v>Til tubo queda, em pvc, je, bbb, dn 100 x 100 mm, para rede coletora de esgoto (nbr 10569)</v>
          </cell>
          <cell r="C11059" t="str">
            <v xml:space="preserve">un    </v>
          </cell>
          <cell r="D11059" t="str">
            <v>248,87</v>
          </cell>
        </row>
        <row r="11060">
          <cell r="A11060">
            <v>38121</v>
          </cell>
          <cell r="B11060" t="str">
            <v>Tinta a base de resina acrilica emulsionada em agua, para sinalizacao horizontal viaria (nbr 13699)</v>
          </cell>
          <cell r="C11060" t="str">
            <v xml:space="preserve">l     </v>
          </cell>
          <cell r="D11060" t="str">
            <v>13,89</v>
          </cell>
        </row>
        <row r="11061">
          <cell r="A11061">
            <v>7343</v>
          </cell>
          <cell r="B11061" t="str">
            <v>Tinta a base de resina acrilica, para sinalizacao horizontal viaria (nbr 11862)</v>
          </cell>
          <cell r="C11061" t="str">
            <v xml:space="preserve">l     </v>
          </cell>
          <cell r="D11061" t="str">
            <v>14,07</v>
          </cell>
        </row>
        <row r="11062">
          <cell r="A11062">
            <v>7287</v>
          </cell>
          <cell r="B11062" t="str">
            <v>Tinta a oleo brilhante para madeira e metais</v>
          </cell>
          <cell r="C11062" t="str">
            <v xml:space="preserve">gl    </v>
          </cell>
          <cell r="D11062" t="str">
            <v>75,36</v>
          </cell>
        </row>
        <row r="11063">
          <cell r="A11063">
            <v>7350</v>
          </cell>
          <cell r="B11063" t="str">
            <v>Tinta acrilica para ceramica</v>
          </cell>
          <cell r="C11063" t="str">
            <v xml:space="preserve">l     </v>
          </cell>
          <cell r="D11063" t="str">
            <v>22,16</v>
          </cell>
        </row>
        <row r="11064">
          <cell r="A11064">
            <v>7348</v>
          </cell>
          <cell r="B11064" t="str">
            <v>Tinta acrilica premium para piso</v>
          </cell>
          <cell r="C11064" t="str">
            <v xml:space="preserve">l     </v>
          </cell>
          <cell r="D11064" t="str">
            <v>12,43</v>
          </cell>
        </row>
        <row r="11065">
          <cell r="A11065">
            <v>7347</v>
          </cell>
          <cell r="B11065" t="str">
            <v>Tinta acrilica premium para piso</v>
          </cell>
          <cell r="C11065" t="str">
            <v xml:space="preserve">gl    </v>
          </cell>
          <cell r="D11065" t="str">
            <v>44,76</v>
          </cell>
        </row>
        <row r="11066">
          <cell r="A11066">
            <v>7355</v>
          </cell>
          <cell r="B11066" t="str">
            <v>Tinta acrilica premium, cor branco  fosco</v>
          </cell>
          <cell r="C11066" t="str">
            <v xml:space="preserve">gl    </v>
          </cell>
          <cell r="D11066" t="str">
            <v>67,09</v>
          </cell>
        </row>
        <row r="11067">
          <cell r="A11067">
            <v>7356</v>
          </cell>
          <cell r="B11067" t="str">
            <v>Tinta acrilica premium, cor branco fosco</v>
          </cell>
          <cell r="C11067" t="str">
            <v xml:space="preserve">l     </v>
          </cell>
          <cell r="D11067" t="str">
            <v>18,63</v>
          </cell>
        </row>
        <row r="11068">
          <cell r="A11068">
            <v>7313</v>
          </cell>
          <cell r="B11068" t="str">
            <v>Tinta asfaltica impermeabilizante diluida em solvente, para materiais cimenticios, metal e madeira</v>
          </cell>
          <cell r="C11068" t="str">
            <v xml:space="preserve">l     </v>
          </cell>
          <cell r="D11068" t="str">
            <v>10,45</v>
          </cell>
        </row>
        <row r="11069">
          <cell r="A11069">
            <v>7319</v>
          </cell>
          <cell r="B11069" t="str">
            <v>Tinta asfaltica impermeabilizante dispersa em agua, para materiais cimenticios</v>
          </cell>
          <cell r="C11069" t="str">
            <v xml:space="preserve">l     </v>
          </cell>
          <cell r="D11069" t="str">
            <v>5,98</v>
          </cell>
        </row>
        <row r="11070">
          <cell r="A11070">
            <v>38119</v>
          </cell>
          <cell r="B11070" t="str">
            <v>Tinta borracha clorada, acabamento semibrilho, branca</v>
          </cell>
          <cell r="C11070" t="str">
            <v xml:space="preserve">l     </v>
          </cell>
          <cell r="D11070" t="str">
            <v>80,34</v>
          </cell>
        </row>
        <row r="11071">
          <cell r="A11071">
            <v>7314</v>
          </cell>
          <cell r="B11071" t="str">
            <v>Tinta borracha clorada, acabamento semibrilho, cores vivas</v>
          </cell>
          <cell r="C11071" t="str">
            <v xml:space="preserve">l     </v>
          </cell>
          <cell r="D11071" t="str">
            <v>86,59</v>
          </cell>
        </row>
        <row r="11072">
          <cell r="A11072">
            <v>38131</v>
          </cell>
          <cell r="B11072" t="str">
            <v>Tinta borracha, clorada, acabamento semibrilho, preta</v>
          </cell>
          <cell r="C11072" t="str">
            <v xml:space="preserve">l     </v>
          </cell>
          <cell r="D11072" t="str">
            <v>81,06</v>
          </cell>
        </row>
        <row r="11073">
          <cell r="A11073">
            <v>7304</v>
          </cell>
          <cell r="B11073" t="str">
            <v>Tinta epoxi premium, branca</v>
          </cell>
          <cell r="C11073" t="str">
            <v xml:space="preserve">l     </v>
          </cell>
          <cell r="D11073" t="str">
            <v>56,23</v>
          </cell>
        </row>
        <row r="11074">
          <cell r="A11074">
            <v>7293</v>
          </cell>
          <cell r="B11074" t="str">
            <v>Tinta esmalte sintetico grafite com protecao para metais ferrosos</v>
          </cell>
          <cell r="C11074" t="str">
            <v xml:space="preserve">l     </v>
          </cell>
          <cell r="D11074" t="str">
            <v>25,22</v>
          </cell>
        </row>
        <row r="11075">
          <cell r="A11075">
            <v>7311</v>
          </cell>
          <cell r="B11075" t="str">
            <v>Tinta esmalte sintetico premium acetinado</v>
          </cell>
          <cell r="C11075" t="str">
            <v xml:space="preserve">l     </v>
          </cell>
          <cell r="D11075" t="str">
            <v>24,39</v>
          </cell>
        </row>
        <row r="11076">
          <cell r="A11076">
            <v>7292</v>
          </cell>
          <cell r="B11076" t="str">
            <v>Tinta esmalte sintetico premium brilhante</v>
          </cell>
          <cell r="C11076" t="str">
            <v xml:space="preserve">l     </v>
          </cell>
          <cell r="D11076" t="str">
            <v>23,68</v>
          </cell>
        </row>
        <row r="11077">
          <cell r="A11077">
            <v>7288</v>
          </cell>
          <cell r="B11077" t="str">
            <v>Tinta esmalte sintetico premium fosco</v>
          </cell>
          <cell r="C11077" t="str">
            <v xml:space="preserve">l     </v>
          </cell>
          <cell r="D11077" t="str">
            <v>26,84</v>
          </cell>
        </row>
        <row r="11078">
          <cell r="A11078">
            <v>35693</v>
          </cell>
          <cell r="B11078" t="str">
            <v>Tinta latex acrilica economica, cor branca</v>
          </cell>
          <cell r="C11078" t="str">
            <v xml:space="preserve">l     </v>
          </cell>
          <cell r="D11078" t="str">
            <v>8,55</v>
          </cell>
        </row>
        <row r="11079">
          <cell r="A11079">
            <v>35692</v>
          </cell>
          <cell r="B11079" t="str">
            <v>Tinta latex acrilica standard, cor branca</v>
          </cell>
          <cell r="C11079" t="str">
            <v xml:space="preserve">l     </v>
          </cell>
          <cell r="D11079" t="str">
            <v>45,83</v>
          </cell>
        </row>
        <row r="11080">
          <cell r="A11080">
            <v>7344</v>
          </cell>
          <cell r="B11080" t="str">
            <v>Tinta latex pva premium,  cor branca</v>
          </cell>
          <cell r="C11080" t="str">
            <v xml:space="preserve">gl    </v>
          </cell>
          <cell r="D11080" t="str">
            <v>57,99</v>
          </cell>
        </row>
        <row r="11081">
          <cell r="A11081">
            <v>7345</v>
          </cell>
          <cell r="B11081" t="str">
            <v>Tinta latex pva premium, cor branca</v>
          </cell>
          <cell r="C11081" t="str">
            <v xml:space="preserve">l     </v>
          </cell>
          <cell r="D11081" t="str">
            <v>16,10</v>
          </cell>
        </row>
        <row r="11082">
          <cell r="A11082">
            <v>35691</v>
          </cell>
          <cell r="B11082" t="str">
            <v>Tinta latex pva standard, cor branca</v>
          </cell>
          <cell r="C11082" t="str">
            <v xml:space="preserve">l     </v>
          </cell>
          <cell r="D11082" t="str">
            <v>12,73</v>
          </cell>
        </row>
        <row r="11083">
          <cell r="A11083">
            <v>7342</v>
          </cell>
          <cell r="B11083" t="str">
            <v>Tinta mineral impermeavel em po, branca</v>
          </cell>
          <cell r="C11083" t="str">
            <v xml:space="preserve">kg    </v>
          </cell>
          <cell r="D11083" t="str">
            <v>1,14</v>
          </cell>
        </row>
        <row r="11084">
          <cell r="A11084">
            <v>7306</v>
          </cell>
          <cell r="B11084" t="str">
            <v>Tinta protetora superficie metalica aluminio</v>
          </cell>
          <cell r="C11084" t="str">
            <v xml:space="preserve">l     </v>
          </cell>
          <cell r="D11084" t="str">
            <v>28,91</v>
          </cell>
        </row>
        <row r="11085">
          <cell r="A11085">
            <v>154</v>
          </cell>
          <cell r="B11085" t="str">
            <v>Tinta/revestimento  a base de resina epoxi com alcatrao, bicomponente</v>
          </cell>
          <cell r="C11085" t="str">
            <v xml:space="preserve">l     </v>
          </cell>
          <cell r="D11085" t="str">
            <v>40,51</v>
          </cell>
        </row>
        <row r="11086">
          <cell r="A11086">
            <v>7338</v>
          </cell>
          <cell r="B11086" t="str">
            <v>Tinta/revestimento a base de resina epoxi com alcatrao, bicomponente</v>
          </cell>
          <cell r="C11086" t="str">
            <v xml:space="preserve">kg    </v>
          </cell>
          <cell r="D11086" t="str">
            <v>27,01</v>
          </cell>
        </row>
        <row r="11087">
          <cell r="A11087">
            <v>39574</v>
          </cell>
          <cell r="B11087" t="str">
            <v>Tirante com elo, em arame galvanizado rigido, numero 10, comprimento 2000 mm, para pendural de forro removivel</v>
          </cell>
          <cell r="C11087" t="str">
            <v xml:space="preserve">un    </v>
          </cell>
          <cell r="D11087" t="str">
            <v>2,31</v>
          </cell>
        </row>
        <row r="11088">
          <cell r="A11088">
            <v>11060</v>
          </cell>
          <cell r="B11088" t="str">
            <v>Tirante em ferro galvanizado para contraventamento de telha canalete 90, 1/4 " x 400 mm</v>
          </cell>
          <cell r="C11088" t="str">
            <v xml:space="preserve">un    </v>
          </cell>
          <cell r="D11088" t="str">
            <v>25,44</v>
          </cell>
        </row>
        <row r="11089">
          <cell r="A11089">
            <v>37401</v>
          </cell>
          <cell r="B11089" t="str">
            <v>Toalheiro plastico tipo dispenser para papel toalha interfolhado</v>
          </cell>
          <cell r="C11089" t="str">
            <v xml:space="preserve">un    </v>
          </cell>
          <cell r="D11089" t="str">
            <v>41,89</v>
          </cell>
        </row>
        <row r="11090">
          <cell r="A11090">
            <v>7525</v>
          </cell>
          <cell r="B11090" t="str">
            <v>Tomada industrial de embutir 3p+t 30 a, 440 v, com trava, com placa</v>
          </cell>
          <cell r="C11090" t="str">
            <v xml:space="preserve">un    </v>
          </cell>
          <cell r="D11090" t="str">
            <v>36,58</v>
          </cell>
        </row>
        <row r="11091">
          <cell r="A11091">
            <v>7524</v>
          </cell>
          <cell r="B11091" t="str">
            <v>Tomada industrial de embutir 3p+t 30 a, 440 v, com trava, sem placa</v>
          </cell>
          <cell r="C11091" t="str">
            <v xml:space="preserve">un    </v>
          </cell>
          <cell r="D11091" t="str">
            <v>34,47</v>
          </cell>
        </row>
        <row r="11092">
          <cell r="A11092">
            <v>38105</v>
          </cell>
          <cell r="B11092" t="str">
            <v>Tomada para antena de tv, cabo coaxial de 9 mm (apenas modulo)</v>
          </cell>
          <cell r="C11092" t="str">
            <v xml:space="preserve">un    </v>
          </cell>
          <cell r="D11092" t="str">
            <v>8,85</v>
          </cell>
        </row>
        <row r="11093">
          <cell r="A11093">
            <v>38084</v>
          </cell>
          <cell r="B11093" t="str">
            <v>Tomada para antena de tv, cabo coaxial de 9 mm, conjunto montado para embutir 4" x 2" (placa + suporte + modulo)</v>
          </cell>
          <cell r="C11093" t="str">
            <v xml:space="preserve">un    </v>
          </cell>
          <cell r="D11093" t="str">
            <v>12,58</v>
          </cell>
        </row>
        <row r="11094">
          <cell r="A11094">
            <v>38103</v>
          </cell>
          <cell r="B11094" t="str">
            <v>Tomada rj11, 2 fios (apenas modulo)</v>
          </cell>
          <cell r="C11094" t="str">
            <v xml:space="preserve">un    </v>
          </cell>
          <cell r="D11094" t="str">
            <v>13,29</v>
          </cell>
        </row>
        <row r="11095">
          <cell r="A11095">
            <v>38082</v>
          </cell>
          <cell r="B11095" t="str">
            <v>Tomada rj11, 2 fios, conjunto montado para embutir 4" x 2" (placa + suporte + modulo)</v>
          </cell>
          <cell r="C11095" t="str">
            <v xml:space="preserve">un    </v>
          </cell>
          <cell r="D11095" t="str">
            <v>16,37</v>
          </cell>
        </row>
        <row r="11096">
          <cell r="A11096">
            <v>38104</v>
          </cell>
          <cell r="B11096" t="str">
            <v>Tomada rj45, 8 fios, cat 5e (apenas modulo)</v>
          </cell>
          <cell r="C11096" t="str">
            <v xml:space="preserve">un    </v>
          </cell>
          <cell r="D11096" t="str">
            <v>26,03</v>
          </cell>
        </row>
        <row r="11097">
          <cell r="A11097">
            <v>38083</v>
          </cell>
          <cell r="B11097" t="str">
            <v>Tomada rj45, 8 fios, cat 5e, conjunto montado para embutir 4" x 2" (placa + suporte + modulo)</v>
          </cell>
          <cell r="C11097" t="str">
            <v xml:space="preserve">un    </v>
          </cell>
          <cell r="D11097" t="str">
            <v>28,90</v>
          </cell>
        </row>
        <row r="11098">
          <cell r="A11098">
            <v>38101</v>
          </cell>
          <cell r="B11098" t="str">
            <v>Tomada 2p+t 10a, 250v  (apenas modulo)</v>
          </cell>
          <cell r="C11098" t="str">
            <v xml:space="preserve">un    </v>
          </cell>
          <cell r="D11098" t="str">
            <v>6,32</v>
          </cell>
        </row>
        <row r="11099">
          <cell r="A11099">
            <v>7528</v>
          </cell>
          <cell r="B11099" t="str">
            <v>Tomada 2p+t 10a, 250v, conjunto montado para embutir 4" x 2" (placa + suporte + modulo)</v>
          </cell>
          <cell r="C11099" t="str">
            <v xml:space="preserve">un    </v>
          </cell>
          <cell r="D11099" t="str">
            <v>7,43</v>
          </cell>
        </row>
        <row r="11100">
          <cell r="A11100">
            <v>12147</v>
          </cell>
          <cell r="B11100" t="str">
            <v>Tomada 2p+t 10a, 250v, conjunto montado para sobrepor 4" x 2" (caixa + modulo)</v>
          </cell>
          <cell r="C11100" t="str">
            <v xml:space="preserve">un    </v>
          </cell>
          <cell r="D11100" t="str">
            <v>11,33</v>
          </cell>
        </row>
        <row r="11101">
          <cell r="A11101">
            <v>38075</v>
          </cell>
          <cell r="B11101" t="str">
            <v>Tomada 2p+t 20a 250v, conjunto montado para embutir 4" x 2" (placa + suporte + modulo)</v>
          </cell>
          <cell r="C11101" t="str">
            <v xml:space="preserve">un    </v>
          </cell>
          <cell r="D11101" t="str">
            <v>12,87</v>
          </cell>
        </row>
        <row r="11102">
          <cell r="A11102">
            <v>38102</v>
          </cell>
          <cell r="B11102" t="str">
            <v>Tomada 2p+t 20a, 250v  (apenas modulo)</v>
          </cell>
          <cell r="C11102" t="str">
            <v xml:space="preserve">un    </v>
          </cell>
          <cell r="D11102" t="str">
            <v>8,09</v>
          </cell>
        </row>
        <row r="11103">
          <cell r="A11103">
            <v>38076</v>
          </cell>
          <cell r="B11103" t="str">
            <v>Tomadas (2 modulos) 2p+t 10a, 250v, conjunto montado para embutir 4" x 2" (placa + suporte + modulos)</v>
          </cell>
          <cell r="C11103" t="str">
            <v xml:space="preserve">un    </v>
          </cell>
          <cell r="D11103" t="str">
            <v>14,43</v>
          </cell>
        </row>
        <row r="11104">
          <cell r="A11104">
            <v>7592</v>
          </cell>
          <cell r="B11104" t="str">
            <v>Topografo</v>
          </cell>
          <cell r="C11104" t="str">
            <v xml:space="preserve">h     </v>
          </cell>
          <cell r="D11104" t="str">
            <v>25,36</v>
          </cell>
        </row>
        <row r="11105">
          <cell r="A11105">
            <v>40820</v>
          </cell>
          <cell r="B11105" t="str">
            <v>Topografo (mensalista)</v>
          </cell>
          <cell r="C11105" t="str">
            <v xml:space="preserve">mes   </v>
          </cell>
          <cell r="D11105" t="str">
            <v>4.679,65</v>
          </cell>
        </row>
        <row r="11106">
          <cell r="A11106">
            <v>11762</v>
          </cell>
          <cell r="B11106" t="str">
            <v>Torneira cromada com bico para jardim/tanque 1/2 " ou 3/4 " (ref 1153)</v>
          </cell>
          <cell r="C11106" t="str">
            <v xml:space="preserve">un    </v>
          </cell>
          <cell r="D11106" t="str">
            <v>46,21</v>
          </cell>
        </row>
        <row r="11107">
          <cell r="A11107">
            <v>13418</v>
          </cell>
          <cell r="B11107" t="str">
            <v>Torneira cromada curta sem bico para tanque, padrao popular, 1/2 " ou 3/4 " (ref 1140)</v>
          </cell>
          <cell r="C11107" t="str">
            <v xml:space="preserve">un    </v>
          </cell>
          <cell r="D11107" t="str">
            <v>12,91</v>
          </cell>
        </row>
        <row r="11108">
          <cell r="A11108">
            <v>13984</v>
          </cell>
          <cell r="B11108" t="str">
            <v>Torneira cromada curta sem bico para uso geral  1/2 " ou 3/4 " (ref 1152)</v>
          </cell>
          <cell r="C11108" t="str">
            <v xml:space="preserve">un    </v>
          </cell>
          <cell r="D11108" t="str">
            <v>32,30</v>
          </cell>
        </row>
        <row r="11109">
          <cell r="A11109">
            <v>11772</v>
          </cell>
          <cell r="B11109" t="str">
            <v>Torneira cromada de mesa para cozinha bica movel com arejador 1/2 " ou 3/4 " (ref 1167)</v>
          </cell>
          <cell r="C11109" t="str">
            <v xml:space="preserve">un    </v>
          </cell>
          <cell r="D11109" t="str">
            <v>78,43</v>
          </cell>
        </row>
        <row r="11110">
          <cell r="A11110">
            <v>36795</v>
          </cell>
          <cell r="B11110" t="str">
            <v>Torneira cromada de mesa para lavatorio com sensor de presenca</v>
          </cell>
          <cell r="C11110" t="str">
            <v xml:space="preserve">un    </v>
          </cell>
          <cell r="D11110" t="str">
            <v>504,47</v>
          </cell>
        </row>
        <row r="11111">
          <cell r="A11111">
            <v>36796</v>
          </cell>
          <cell r="B11111" t="str">
            <v>Torneira cromada de mesa para lavatorio temporizada pressao bica baixa</v>
          </cell>
          <cell r="C11111" t="str">
            <v xml:space="preserve">un    </v>
          </cell>
          <cell r="D11111" t="str">
            <v>129,88</v>
          </cell>
        </row>
        <row r="11112">
          <cell r="A11112">
            <v>36791</v>
          </cell>
          <cell r="B11112" t="str">
            <v>Torneira cromada de mesa para lavatorio, bica alta (ref 1195)</v>
          </cell>
          <cell r="C11112" t="str">
            <v xml:space="preserve">un    </v>
          </cell>
          <cell r="D11112" t="str">
            <v>66,92</v>
          </cell>
        </row>
        <row r="11113">
          <cell r="A11113">
            <v>13415</v>
          </cell>
          <cell r="B11113" t="str">
            <v>Torneira cromada de mesa para lavatorio, padrao popular, 1/2 " ou 3/4 " (ref 1193)</v>
          </cell>
          <cell r="C11113" t="str">
            <v xml:space="preserve">un    </v>
          </cell>
          <cell r="D11113" t="str">
            <v>38,90</v>
          </cell>
        </row>
        <row r="11114">
          <cell r="A11114">
            <v>36792</v>
          </cell>
          <cell r="B11114" t="str">
            <v>Torneira cromada de parede longa para lavatorio (ref 1178)</v>
          </cell>
          <cell r="C11114" t="str">
            <v xml:space="preserve">un    </v>
          </cell>
          <cell r="D11114" t="str">
            <v>127,92</v>
          </cell>
        </row>
        <row r="11115">
          <cell r="A11115">
            <v>11773</v>
          </cell>
          <cell r="B11115" t="str">
            <v>Torneira cromada de parede para cozinha bica movel com arejador 1/2 " ou 3/4 " (ref 1168)</v>
          </cell>
          <cell r="C11115" t="str">
            <v xml:space="preserve">un    </v>
          </cell>
          <cell r="D11115" t="str">
            <v>74,88</v>
          </cell>
        </row>
        <row r="11116">
          <cell r="A11116">
            <v>11775</v>
          </cell>
          <cell r="B11116" t="str">
            <v>Torneira cromada de parede para cozinha com arejador 1/2 " ou 3/4 " (ref 1157)</v>
          </cell>
          <cell r="C11116" t="str">
            <v xml:space="preserve">un    </v>
          </cell>
          <cell r="D11116" t="str">
            <v>78,19</v>
          </cell>
        </row>
        <row r="11117">
          <cell r="A11117">
            <v>13983</v>
          </cell>
          <cell r="B11117" t="str">
            <v>Torneira cromada de parede para cozinha com arejador, padrao popular, 1/2 " ou 3/4 " (ref 1159)</v>
          </cell>
          <cell r="C11117" t="str">
            <v xml:space="preserve">un    </v>
          </cell>
          <cell r="D11117" t="str">
            <v>39,95</v>
          </cell>
        </row>
        <row r="11118">
          <cell r="A11118">
            <v>13416</v>
          </cell>
          <cell r="B11118" t="str">
            <v>Torneira cromada de parede para cozinha sem arejador, padrao popular, 1/2 " ou 3/4 " (ref 1158)</v>
          </cell>
          <cell r="C11118" t="str">
            <v xml:space="preserve">un    </v>
          </cell>
          <cell r="D11118" t="str">
            <v>32,21</v>
          </cell>
        </row>
        <row r="11119">
          <cell r="A11119">
            <v>13417</v>
          </cell>
          <cell r="B11119" t="str">
            <v>Torneira cromada sem bico para tanque 1/2 " ou 3/4 " (ref 1143)</v>
          </cell>
          <cell r="C11119" t="str">
            <v xml:space="preserve">un    </v>
          </cell>
          <cell r="D11119" t="str">
            <v>28,42</v>
          </cell>
        </row>
        <row r="11120">
          <cell r="A11120">
            <v>7604</v>
          </cell>
          <cell r="B11120" t="str">
            <v>Torneira cromada sem bico para tanque, padrao popular, 1/2 " ou 3/4 " (ref 1126)</v>
          </cell>
          <cell r="C11120" t="str">
            <v xml:space="preserve">un    </v>
          </cell>
          <cell r="D11120" t="str">
            <v>12,30</v>
          </cell>
        </row>
        <row r="11121">
          <cell r="A11121">
            <v>11763</v>
          </cell>
          <cell r="B11121" t="str">
            <v>Torneira de boia convencional para caixa d'agua, 1.1/2", com haste e torneira metalicos e balao plastico</v>
          </cell>
          <cell r="C11121" t="str">
            <v xml:space="preserve">un    </v>
          </cell>
          <cell r="D11121" t="str">
            <v>50,77</v>
          </cell>
        </row>
        <row r="11122">
          <cell r="A11122">
            <v>11764</v>
          </cell>
          <cell r="B11122" t="str">
            <v>Torneira de boia convencional para caixa d'agua, 1.1/4", com haste e torneira metalicos e balao plastico</v>
          </cell>
          <cell r="C11122" t="str">
            <v xml:space="preserve">un    </v>
          </cell>
          <cell r="D11122" t="str">
            <v>54,23</v>
          </cell>
        </row>
        <row r="11123">
          <cell r="A11123">
            <v>11829</v>
          </cell>
          <cell r="B11123" t="str">
            <v>Torneira de boia convencional para caixa d'agua, 1/2", com haste e torneira metalicos e balao plastico</v>
          </cell>
          <cell r="C11123" t="str">
            <v xml:space="preserve">un    </v>
          </cell>
          <cell r="D11123" t="str">
            <v>12,99</v>
          </cell>
        </row>
        <row r="11124">
          <cell r="A11124">
            <v>11825</v>
          </cell>
          <cell r="B11124" t="str">
            <v>Torneira de boia convencional para caixa d'agua, 1", com haste e torneira metalicos e balao plastico</v>
          </cell>
          <cell r="C11124" t="str">
            <v xml:space="preserve">un    </v>
          </cell>
          <cell r="D11124" t="str">
            <v>22,28</v>
          </cell>
        </row>
        <row r="11125">
          <cell r="A11125">
            <v>11767</v>
          </cell>
          <cell r="B11125" t="str">
            <v>Torneira de boia convencional para caixa d'agua, 2", com haste e torneira metalicos e balao plastico</v>
          </cell>
          <cell r="C11125" t="str">
            <v xml:space="preserve">un    </v>
          </cell>
          <cell r="D11125" t="str">
            <v>90,02</v>
          </cell>
        </row>
        <row r="11126">
          <cell r="A11126">
            <v>11830</v>
          </cell>
          <cell r="B11126" t="str">
            <v>Torneira de boia convencional para caixa d'agua, 3/4", com haste e torneira metalicos e balao plastico</v>
          </cell>
          <cell r="C11126" t="str">
            <v xml:space="preserve">un    </v>
          </cell>
          <cell r="D11126" t="str">
            <v>14,04</v>
          </cell>
        </row>
        <row r="11127">
          <cell r="A11127">
            <v>11766</v>
          </cell>
          <cell r="B11127" t="str">
            <v>Torneira de boia vazao total para caixa d'agua, 1/2", com haste e torneira metalicos e balao plastico</v>
          </cell>
          <cell r="C11127" t="str">
            <v xml:space="preserve">un    </v>
          </cell>
          <cell r="D11127" t="str">
            <v>24,96</v>
          </cell>
        </row>
        <row r="11128">
          <cell r="A11128">
            <v>11765</v>
          </cell>
          <cell r="B11128" t="str">
            <v>Torneira de boia vazao total para caixa d'agua, 1", com haste e torneira metalicos e balao plastico</v>
          </cell>
          <cell r="C11128" t="str">
            <v xml:space="preserve">un    </v>
          </cell>
          <cell r="D11128" t="str">
            <v>33,99</v>
          </cell>
        </row>
        <row r="11129">
          <cell r="A11129">
            <v>11824</v>
          </cell>
          <cell r="B11129" t="str">
            <v>Torneira de boia vazao total para caixa d'agua, 3/4", com haste e torneira metalicos e balao plastico</v>
          </cell>
          <cell r="C11129" t="str">
            <v xml:space="preserve">un    </v>
          </cell>
          <cell r="D11129" t="str">
            <v>25,75</v>
          </cell>
        </row>
        <row r="11130">
          <cell r="A11130">
            <v>11777</v>
          </cell>
          <cell r="B11130" t="str">
            <v>Torneira eletrica de parede, bica alta, para cozinha, 5500 w (110/220 v)</v>
          </cell>
          <cell r="C11130" t="str">
            <v xml:space="preserve">un    </v>
          </cell>
          <cell r="D11130" t="str">
            <v>129,88</v>
          </cell>
        </row>
        <row r="11131">
          <cell r="A11131">
            <v>7602</v>
          </cell>
          <cell r="B11131" t="str">
            <v>Torneira metal amarelo com bico para jardim, padrao popular, 1/2 " ou 3/4 " (ref 1128)</v>
          </cell>
          <cell r="C11131" t="str">
            <v xml:space="preserve">un    </v>
          </cell>
          <cell r="D11131" t="str">
            <v>12,20</v>
          </cell>
        </row>
        <row r="11132">
          <cell r="A11132">
            <v>7603</v>
          </cell>
          <cell r="B11132" t="str">
            <v>Torneira metal amarelo curta sem bico para tanque, padrao popular, 1/2 " ou 3/4 " (ref 1120)</v>
          </cell>
          <cell r="C11132" t="str">
            <v xml:space="preserve">un    </v>
          </cell>
          <cell r="D11132" t="str">
            <v>11,83</v>
          </cell>
        </row>
        <row r="11133">
          <cell r="A11133">
            <v>11826</v>
          </cell>
          <cell r="B11133" t="str">
            <v>Torneira metalica de boia convencional para caixa d'agua, 1/2 ", com haste, torneira e balao metalicos</v>
          </cell>
          <cell r="C11133" t="str">
            <v xml:space="preserve">un    </v>
          </cell>
          <cell r="D11133" t="str">
            <v>21,63</v>
          </cell>
        </row>
        <row r="11134">
          <cell r="A11134">
            <v>7606</v>
          </cell>
          <cell r="B11134" t="str">
            <v>Torneira metalica de boia convencional para caixa d'agua, 3/4 ", com haste, torneira e balao metalicos</v>
          </cell>
          <cell r="C11134" t="str">
            <v xml:space="preserve">un    </v>
          </cell>
          <cell r="D11134" t="str">
            <v>22,53</v>
          </cell>
        </row>
        <row r="11135">
          <cell r="A11135">
            <v>40329</v>
          </cell>
          <cell r="B11135" t="str">
            <v>Torneira plastica de boia convencional para caixa de agua, 3/4 ", com haste metalica e com torneira e balao plasticos (padrao popular)</v>
          </cell>
          <cell r="C11135" t="str">
            <v xml:space="preserve">un    </v>
          </cell>
          <cell r="D11135" t="str">
            <v>10,90</v>
          </cell>
        </row>
        <row r="11136">
          <cell r="A11136">
            <v>11823</v>
          </cell>
          <cell r="B11136" t="str">
            <v>Torneira plastica de boia para caixa de descarga,  1/2", balao e torneira plasticos, com haste metalica</v>
          </cell>
          <cell r="C11136" t="str">
            <v xml:space="preserve">un    </v>
          </cell>
          <cell r="D11136" t="str">
            <v>4,71</v>
          </cell>
        </row>
        <row r="11137">
          <cell r="A11137">
            <v>11822</v>
          </cell>
          <cell r="B11137" t="str">
            <v>Torneira plastica de mesa, bica movel, para cozinha 1/2 "</v>
          </cell>
          <cell r="C11137" t="str">
            <v xml:space="preserve">un    </v>
          </cell>
          <cell r="D11137" t="str">
            <v>29,07</v>
          </cell>
        </row>
        <row r="11138">
          <cell r="A11138">
            <v>11831</v>
          </cell>
          <cell r="B11138" t="str">
            <v>Torneira plastica para tanque 1/2 " ou 3/4 " com bico para mangueira</v>
          </cell>
          <cell r="C11138" t="str">
            <v xml:space="preserve">un    </v>
          </cell>
          <cell r="D11138" t="str">
            <v>22,07</v>
          </cell>
        </row>
        <row r="11139">
          <cell r="A11139">
            <v>7613</v>
          </cell>
          <cell r="B11139" t="str">
            <v>Transformador trifasico de distribuicao, potencia de 1000 kva, tensao nominal de 15 kv, tensao secundaria de 220/127v, em oleo isolante tipo mineral</v>
          </cell>
          <cell r="C11139" t="str">
            <v xml:space="preserve">un    </v>
          </cell>
          <cell r="D11139" t="str">
            <v>54.100,15</v>
          </cell>
        </row>
        <row r="11140">
          <cell r="A11140">
            <v>7619</v>
          </cell>
          <cell r="B11140" t="str">
            <v>Transformador trifasico de distribuicao, potencia de 112,5 kva, tensao nominal de 15 kv, tensao secundaria de 220/127v, em oleo isolante tipo mineral</v>
          </cell>
          <cell r="C11140" t="str">
            <v xml:space="preserve">un    </v>
          </cell>
          <cell r="D11140" t="str">
            <v>8.362,72</v>
          </cell>
        </row>
        <row r="11141">
          <cell r="A11141">
            <v>12076</v>
          </cell>
          <cell r="B11141" t="str">
            <v>Transformador trifasico de distribuicao, potencia de 15 kva, tensao nominal de 15 kv, tensao secundaria de 220/127v, em oleo isolante tipo mineral</v>
          </cell>
          <cell r="C11141" t="str">
            <v xml:space="preserve">un    </v>
          </cell>
          <cell r="D11141" t="str">
            <v>3.836,11</v>
          </cell>
        </row>
        <row r="11142">
          <cell r="A11142">
            <v>7614</v>
          </cell>
          <cell r="B11142" t="str">
            <v>Transformador trifasico de distribuicao, potencia de 150 kva, tensao nominal de 15 kv, tensao secundaria de 220/127v, em oleo isolante tipo mineral</v>
          </cell>
          <cell r="C11142" t="str">
            <v xml:space="preserve">un    </v>
          </cell>
          <cell r="D11142" t="str">
            <v>10.547,39</v>
          </cell>
        </row>
        <row r="11143">
          <cell r="A11143">
            <v>7618</v>
          </cell>
          <cell r="B11143" t="str">
            <v>Transformador trifasico de distribuicao, potencia de 1500 kva, tensao nominal de 15 kv, tensao secundaria de 220/127v, em oleo isolante tipo mineral</v>
          </cell>
          <cell r="C11143" t="str">
            <v xml:space="preserve">un    </v>
          </cell>
          <cell r="D11143" t="str">
            <v>68.407,76</v>
          </cell>
        </row>
        <row r="11144">
          <cell r="A11144">
            <v>7620</v>
          </cell>
          <cell r="B11144" t="str">
            <v>Transformador trifasico de distribuicao, potencia de 225 kva, tensao nominal de 15 kv, tensao secundaria de 220/127v, em oleo isolante tipo mineral</v>
          </cell>
          <cell r="C11144" t="str">
            <v xml:space="preserve">un    </v>
          </cell>
          <cell r="D11144" t="str">
            <v>14.796,43</v>
          </cell>
        </row>
        <row r="11145">
          <cell r="A11145">
            <v>7610</v>
          </cell>
          <cell r="B11145" t="str">
            <v>Transformador trifasico de distribuicao, potencia de 30 kva, tensao nominal de 15 kv, tensao secundaria de 220/127v, em oleo isolante tipo mineral</v>
          </cell>
          <cell r="C11145" t="str">
            <v xml:space="preserve">un    </v>
          </cell>
          <cell r="D11145" t="str">
            <v>4.685,53</v>
          </cell>
        </row>
        <row r="11146">
          <cell r="A11146">
            <v>7615</v>
          </cell>
          <cell r="B11146" t="str">
            <v>Transformador trifasico de distribuicao, potencia de 300 kva, tensao nominal de 15 kv, tensao secundaria de 220/127v, em oleo isolante tipo mineral</v>
          </cell>
          <cell r="C11146" t="str">
            <v xml:space="preserve">un    </v>
          </cell>
          <cell r="D11146" t="str">
            <v>17.262,50</v>
          </cell>
        </row>
        <row r="11147">
          <cell r="A11147">
            <v>7617</v>
          </cell>
          <cell r="B11147" t="str">
            <v>Transformador trifasico de distribuicao, potencia de 45 kva, tensao nominal de 15 kv, tensao secundaria de 220/127v, em oleo isolante tipo mineral</v>
          </cell>
          <cell r="C11147" t="str">
            <v xml:space="preserve">un    </v>
          </cell>
          <cell r="D11147" t="str">
            <v>5.233,55</v>
          </cell>
        </row>
        <row r="11148">
          <cell r="A11148">
            <v>7616</v>
          </cell>
          <cell r="B11148" t="str">
            <v>Transformador trifasico de distribuicao, potencia de 500 kva, tensao nominal de 15 kv, tensao secundaria de 220/127v, em oleo isolante tipo mineral</v>
          </cell>
          <cell r="C11148" t="str">
            <v xml:space="preserve">un    </v>
          </cell>
          <cell r="D11148" t="str">
            <v>28.169,67</v>
          </cell>
        </row>
        <row r="11149">
          <cell r="A11149">
            <v>7611</v>
          </cell>
          <cell r="B11149" t="str">
            <v>Transformador trifasico de distribuicao, potencia de 75 kva, tensao nominal de 15 kv, tensao secundaria de 220/127v, em oleo isolante tipo mineral</v>
          </cell>
          <cell r="C11149" t="str">
            <v xml:space="preserve">un    </v>
          </cell>
          <cell r="D11149" t="str">
            <v>6.768,00</v>
          </cell>
        </row>
        <row r="11150">
          <cell r="A11150">
            <v>7612</v>
          </cell>
          <cell r="B11150" t="str">
            <v>Transformador trifasico de distribuicao, potencia de 750 kva, tensao nominal de 15 kv, tensao secundaria de 220/127v, em oleo isolante tipo mineral</v>
          </cell>
          <cell r="C11150" t="str">
            <v xml:space="preserve">un    </v>
          </cell>
          <cell r="D11150" t="str">
            <v>38.639,52</v>
          </cell>
        </row>
        <row r="11151">
          <cell r="A11151">
            <v>37371</v>
          </cell>
          <cell r="B11151" t="str">
            <v>Transporte - horista (coletado caixa)</v>
          </cell>
          <cell r="C11151" t="str">
            <v xml:space="preserve">h     </v>
          </cell>
          <cell r="D11151" t="str">
            <v>0,52</v>
          </cell>
        </row>
        <row r="11152">
          <cell r="A11152">
            <v>40861</v>
          </cell>
          <cell r="B11152" t="str">
            <v>Transporte - mensalista (coletado caixa)</v>
          </cell>
          <cell r="C11152" t="str">
            <v xml:space="preserve">mes   </v>
          </cell>
          <cell r="D11152" t="str">
            <v>98,14</v>
          </cell>
        </row>
        <row r="11153">
          <cell r="A11153">
            <v>36510</v>
          </cell>
          <cell r="B11153" t="str">
            <v>Trator de esteiras, potencia bruta de 133 hp, peso operacional de 14 t, com lamina com capacidade de 3,00 m3</v>
          </cell>
          <cell r="C11153" t="str">
            <v xml:space="preserve">un    </v>
          </cell>
          <cell r="D11153" t="str">
            <v>536.697,22</v>
          </cell>
        </row>
        <row r="11154">
          <cell r="A11154">
            <v>25020</v>
          </cell>
          <cell r="B11154" t="str">
            <v>Trator de esteiras, potencia bruta de 347 hp, peso operacional de 38,5 t, com escarificador e lamina com capacidade de 4,70m3</v>
          </cell>
          <cell r="C11154" t="str">
            <v xml:space="preserve">un    </v>
          </cell>
          <cell r="D11154" t="str">
            <v>2.211.003,74</v>
          </cell>
        </row>
        <row r="11155">
          <cell r="A11155">
            <v>7622</v>
          </cell>
          <cell r="B11155" t="str">
            <v>Trator de esteiras, potencia de 100 hp, peso operacional de 9,4 t, com lamina com capacidade de 2,19 m3</v>
          </cell>
          <cell r="C11155" t="str">
            <v xml:space="preserve">un    </v>
          </cell>
          <cell r="D11155" t="str">
            <v>520.674,75</v>
          </cell>
        </row>
        <row r="11156">
          <cell r="A11156">
            <v>7624</v>
          </cell>
          <cell r="B11156" t="str">
            <v>Trator de esteiras, potencia de 150 hp, peso operacional de 16,7 t, com roda motriz elevada e lamina com contato de 3,18m3</v>
          </cell>
          <cell r="C11156" t="str">
            <v xml:space="preserve">un    </v>
          </cell>
          <cell r="D11156" t="str">
            <v>675.000,00</v>
          </cell>
        </row>
        <row r="11157">
          <cell r="A11157">
            <v>7625</v>
          </cell>
          <cell r="B11157" t="str">
            <v>Trator de esteiras, potencia de 170 hp, peso operacional de 19 t, com lamina com capacidade de 5,2 m3</v>
          </cell>
          <cell r="C11157" t="str">
            <v xml:space="preserve">un    </v>
          </cell>
          <cell r="D11157" t="str">
            <v>670.871,49</v>
          </cell>
        </row>
        <row r="11158">
          <cell r="A11158">
            <v>7623</v>
          </cell>
          <cell r="B11158" t="str">
            <v>Trator de esteiras, potencia de 347 hp, peso operacional de 38,5 t, com lamina com capacidade de 8,70m3</v>
          </cell>
          <cell r="C11158" t="str">
            <v xml:space="preserve">un    </v>
          </cell>
          <cell r="D11158" t="str">
            <v>2.211.003,74</v>
          </cell>
        </row>
        <row r="11159">
          <cell r="A11159">
            <v>36508</v>
          </cell>
          <cell r="B11159" t="str">
            <v>Trator de esteiras, potencia no volante de 200 hp, peso operacional de 20,1 t, com roda motriz elevada e lamina com capacidade de 3,89 m3</v>
          </cell>
          <cell r="C11159" t="str">
            <v xml:space="preserve">un    </v>
          </cell>
          <cell r="D11159" t="str">
            <v>994.376,11</v>
          </cell>
        </row>
        <row r="11160">
          <cell r="A11160">
            <v>36509</v>
          </cell>
          <cell r="B11160" t="str">
            <v>Trator de esteiras, potencia 125 hp, peso operacional de 12,9 t, com lamina com capacidade de 2,7 m3</v>
          </cell>
          <cell r="C11160" t="str">
            <v xml:space="preserve">un    </v>
          </cell>
          <cell r="D11160" t="str">
            <v>544.954,09</v>
          </cell>
        </row>
        <row r="11161">
          <cell r="A11161">
            <v>13238</v>
          </cell>
          <cell r="B11161" t="str">
            <v>Trator de pneus com potencia de 105 cv, tracao 4 x 4, peso com lastro de 5775 kg</v>
          </cell>
          <cell r="C11161" t="str">
            <v xml:space="preserve">un    </v>
          </cell>
          <cell r="D11161" t="str">
            <v>145.194,38</v>
          </cell>
        </row>
        <row r="11162">
          <cell r="A11162">
            <v>36511</v>
          </cell>
          <cell r="B11162" t="str">
            <v>Trator de pneus com potencia de 122 cv, tracao 4 x 4, peso com lastro de 4510 kg</v>
          </cell>
          <cell r="C11162" t="str">
            <v xml:space="preserve">un    </v>
          </cell>
          <cell r="D11162" t="str">
            <v>168.241,11</v>
          </cell>
        </row>
        <row r="11163">
          <cell r="A11163">
            <v>36515</v>
          </cell>
          <cell r="B11163" t="str">
            <v>Trator de pneus com potencia de 15 cv, peso com lastro de 1160 kg</v>
          </cell>
          <cell r="C11163" t="str">
            <v xml:space="preserve">un    </v>
          </cell>
          <cell r="D11163" t="str">
            <v>49.550,46</v>
          </cell>
        </row>
        <row r="11164">
          <cell r="A11164">
            <v>10598</v>
          </cell>
          <cell r="B11164" t="str">
            <v>Trator de pneus com potencia de 50 cv, tracao 4 x 2, peso com lastro de 2714 kg</v>
          </cell>
          <cell r="C11164" t="str">
            <v xml:space="preserve">un    </v>
          </cell>
          <cell r="D11164" t="str">
            <v>80.353,56</v>
          </cell>
        </row>
        <row r="11165">
          <cell r="A11165">
            <v>7640</v>
          </cell>
          <cell r="B11165" t="str">
            <v>Trator de pneus com potencia de 85 cv, tracao 4 x 4, peso com lastro de 4675 kg</v>
          </cell>
          <cell r="C11165" t="str">
            <v xml:space="preserve">un    </v>
          </cell>
          <cell r="D11165" t="str">
            <v>123.300,00</v>
          </cell>
        </row>
        <row r="11166">
          <cell r="A11166">
            <v>36513</v>
          </cell>
          <cell r="B11166" t="str">
            <v>Trator de pneus com potencia de 85 cv, turbo,  peso com lastro de 4900 kg</v>
          </cell>
          <cell r="C11166" t="str">
            <v xml:space="preserve">un    </v>
          </cell>
          <cell r="D11166" t="str">
            <v>118.777,07</v>
          </cell>
        </row>
        <row r="11167">
          <cell r="A11167">
            <v>36514</v>
          </cell>
          <cell r="B11167" t="str">
            <v>Trator de pneus com potencia de 95 cv, tracao 4 x 4, peso maximo de 5225 kg</v>
          </cell>
          <cell r="C11167" t="str">
            <v xml:space="preserve">un    </v>
          </cell>
          <cell r="D11167" t="str">
            <v>132.518,68</v>
          </cell>
        </row>
        <row r="11168">
          <cell r="A11168">
            <v>36149</v>
          </cell>
          <cell r="B11168" t="str">
            <v>Trava-quedas em aco para corda de 12 mm, extensor de 25 x 300 mm, com mosquetao tipo gancho trava dupla</v>
          </cell>
          <cell r="C11168" t="str">
            <v xml:space="preserve">un    </v>
          </cell>
          <cell r="D11168" t="str">
            <v>111,62</v>
          </cell>
        </row>
        <row r="11169">
          <cell r="A11169">
            <v>43066</v>
          </cell>
          <cell r="B11169" t="str">
            <v>Trelica nervurada (espacador), altura = 120,0 mm, diametro dos banzos inferiores e superior = 6,0 mm, diametro da diagonal = 4,2 mm (coletado caixa)</v>
          </cell>
          <cell r="C11169" t="str">
            <v xml:space="preserve">m     </v>
          </cell>
          <cell r="D11169" t="str">
            <v>4,56</v>
          </cell>
        </row>
        <row r="11170">
          <cell r="A11170">
            <v>11581</v>
          </cell>
          <cell r="B11170" t="str">
            <v>Trilho em aluminio "u", com abaulado para roldana de porta de correr, *40 x 40* mm</v>
          </cell>
          <cell r="C11170" t="str">
            <v xml:space="preserve">m     </v>
          </cell>
          <cell r="D11170" t="str">
            <v>22,09</v>
          </cell>
        </row>
        <row r="11171">
          <cell r="A11171">
            <v>11580</v>
          </cell>
          <cell r="B11171" t="str">
            <v>Trilho quadrado, em aluminio (vergalhao macico), 1/4", (*6 x 6* cm), para rodizios</v>
          </cell>
          <cell r="C11171" t="str">
            <v xml:space="preserve">m     </v>
          </cell>
          <cell r="D11171" t="str">
            <v>10,06</v>
          </cell>
        </row>
        <row r="11172">
          <cell r="A11172">
            <v>38177</v>
          </cell>
          <cell r="B11172" t="str">
            <v>Trinco / fecho tipo aviao, em zamac cromado, *60* mm, para janelas - inclui parafusos</v>
          </cell>
          <cell r="C11172" t="str">
            <v xml:space="preserve">un    </v>
          </cell>
          <cell r="D11172" t="str">
            <v>6,82</v>
          </cell>
        </row>
        <row r="11173">
          <cell r="A11173">
            <v>10743</v>
          </cell>
          <cell r="B11173" t="str">
            <v>Troley manual capacidade 1 t</v>
          </cell>
          <cell r="C11173" t="str">
            <v xml:space="preserve">un    </v>
          </cell>
          <cell r="D11173" t="str">
            <v>420,76</v>
          </cell>
        </row>
        <row r="11174">
          <cell r="A11174">
            <v>39848</v>
          </cell>
          <cell r="B11174" t="str">
            <v>Tubo / mangueira preta em polietileno, linha pesada ou reforcada, tipo espaguete, para injecao de calda de cimento, d = 1/2", espessura 1,5 mm</v>
          </cell>
          <cell r="C11174" t="str">
            <v xml:space="preserve">m     </v>
          </cell>
          <cell r="D11174" t="str">
            <v>1,23</v>
          </cell>
        </row>
        <row r="11175">
          <cell r="A11175">
            <v>20999</v>
          </cell>
          <cell r="B11175" t="str">
            <v>Tubo aco carbono com costura, nbr 5580, classe l, dn = 15 mm, e = 2,25 mm, 1,06 kg/m</v>
          </cell>
          <cell r="C11175" t="str">
            <v xml:space="preserve">m     </v>
          </cell>
          <cell r="D11175" t="str">
            <v>7,15</v>
          </cell>
        </row>
        <row r="11176">
          <cell r="A11176">
            <v>21001</v>
          </cell>
          <cell r="B11176" t="str">
            <v>Tubo aco carbono com costura, nbr 5580, classe l, dn = 25 mm, e = 2,65 mm, 2,02 kg/m</v>
          </cell>
          <cell r="C11176" t="str">
            <v xml:space="preserve">m     </v>
          </cell>
          <cell r="D11176" t="str">
            <v>13,34</v>
          </cell>
        </row>
        <row r="11177">
          <cell r="A11177">
            <v>21003</v>
          </cell>
          <cell r="B11177" t="str">
            <v>Tubo aco carbono com costura, nbr 5580, classe l, dn = 40 mm, e = 3,0 mm, 3,34 kg/m</v>
          </cell>
          <cell r="C11177" t="str">
            <v xml:space="preserve">m     </v>
          </cell>
          <cell r="D11177" t="str">
            <v>21,92</v>
          </cell>
        </row>
        <row r="11178">
          <cell r="A11178">
            <v>21006</v>
          </cell>
          <cell r="B11178" t="str">
            <v>Tubo aco carbono com costura, nbr 5580, classe l, dn = 80 mm, e = 3,35 mm, 7,07 kg/m</v>
          </cell>
          <cell r="C11178" t="str">
            <v xml:space="preserve">m     </v>
          </cell>
          <cell r="D11178" t="str">
            <v>46,52</v>
          </cell>
        </row>
        <row r="11179">
          <cell r="A11179">
            <v>21019</v>
          </cell>
          <cell r="B11179" t="str">
            <v>Tubo aco carbono com costura, nbr 5580, classe m, dn = 25 mm, e = 3,35 mm, *2,50* kg//m</v>
          </cell>
          <cell r="C11179" t="str">
            <v xml:space="preserve">m     </v>
          </cell>
          <cell r="D11179" t="str">
            <v>16,17</v>
          </cell>
        </row>
        <row r="11180">
          <cell r="A11180">
            <v>21021</v>
          </cell>
          <cell r="B11180" t="str">
            <v>Tubo aco carbono com costura, nbr 5580, classe m, dn = 40 mm, e = 3,35 mm, *3,71* kg//m</v>
          </cell>
          <cell r="C11180" t="str">
            <v xml:space="preserve">m     </v>
          </cell>
          <cell r="D11180" t="str">
            <v>25,56</v>
          </cell>
        </row>
        <row r="11181">
          <cell r="A11181">
            <v>21024</v>
          </cell>
          <cell r="B11181" t="str">
            <v>Tubo aco carbono com costura, nbr 5580, classe m, dn = 80 mm, e = 4,05 mm, *8,47* kg/m</v>
          </cell>
          <cell r="C11181" t="str">
            <v xml:space="preserve">m     </v>
          </cell>
          <cell r="D11181" t="str">
            <v>54,77</v>
          </cell>
        </row>
        <row r="11182">
          <cell r="A11182">
            <v>40624</v>
          </cell>
          <cell r="B11182" t="str">
            <v>Tubo aco carbono sem costura 1 1/2", e= *3,68 mm, schedule 40, 4,05 kg/m</v>
          </cell>
          <cell r="C11182" t="str">
            <v xml:space="preserve">m     </v>
          </cell>
          <cell r="D11182" t="str">
            <v>42,39</v>
          </cell>
        </row>
        <row r="11183">
          <cell r="A11183">
            <v>13127</v>
          </cell>
          <cell r="B11183" t="str">
            <v>Tubo aco carbono sem costura 1/2", e= *2,77 mm, schedule 40, *1,27 kg/m</v>
          </cell>
          <cell r="C11183" t="str">
            <v xml:space="preserve">m     </v>
          </cell>
          <cell r="D11183" t="str">
            <v>18,90</v>
          </cell>
        </row>
        <row r="11184">
          <cell r="A11184">
            <v>13137</v>
          </cell>
          <cell r="B11184" t="str">
            <v>Tubo aco carbono sem costura 1/2", e= *3,73 mm, schedule 80, *1,62 kg/m</v>
          </cell>
          <cell r="C11184" t="str">
            <v xml:space="preserve">m     </v>
          </cell>
          <cell r="D11184" t="str">
            <v>25,09</v>
          </cell>
        </row>
        <row r="11185">
          <cell r="A11185">
            <v>20989</v>
          </cell>
          <cell r="B11185" t="str">
            <v>Tubo aco carbono sem costura 14", e= *11,13 mm, schedule 40, *94,55 kg/m</v>
          </cell>
          <cell r="C11185" t="str">
            <v xml:space="preserve">m     </v>
          </cell>
          <cell r="D11185" t="str">
            <v>898,92</v>
          </cell>
        </row>
        <row r="11186">
          <cell r="A11186">
            <v>21147</v>
          </cell>
          <cell r="B11186" t="str">
            <v>Tubo aco carbono sem costura 2 1/2", e = 5,16 mm, schedule 40 (8,62 kg/m)</v>
          </cell>
          <cell r="C11186" t="str">
            <v xml:space="preserve">m     </v>
          </cell>
          <cell r="D11186" t="str">
            <v>84,28</v>
          </cell>
        </row>
        <row r="11187">
          <cell r="A11187">
            <v>21148</v>
          </cell>
          <cell r="B11187" t="str">
            <v>Tubo aco carbono sem costura 2", e= *3,91* mm, schedule 40, *5,43* kg/m</v>
          </cell>
          <cell r="C11187" t="str">
            <v xml:space="preserve">m     </v>
          </cell>
          <cell r="D11187" t="str">
            <v>52,02</v>
          </cell>
        </row>
        <row r="11188">
          <cell r="A11188">
            <v>20984</v>
          </cell>
          <cell r="B11188" t="str">
            <v>Tubo aco carbono sem costura 20", e= *12,70 mm, schedule 30, *154,97 kg/m</v>
          </cell>
          <cell r="C11188" t="str">
            <v xml:space="preserve">m     </v>
          </cell>
          <cell r="D11188" t="str">
            <v>1.724,85</v>
          </cell>
        </row>
        <row r="11189">
          <cell r="A11189">
            <v>13042</v>
          </cell>
          <cell r="B11189" t="str">
            <v>Tubo aco carbono sem costura 20", e= *6,35 mm,  schedule 10, *78,46 kg/m</v>
          </cell>
          <cell r="C11189" t="str">
            <v xml:space="preserve">m     </v>
          </cell>
          <cell r="D11189" t="str">
            <v>955,82</v>
          </cell>
        </row>
        <row r="11190">
          <cell r="A11190">
            <v>21150</v>
          </cell>
          <cell r="B11190" t="str">
            <v>Tubo aco carbono sem costura 3/4", e= *2,87 mm, schedule 40, *1,69 kg/m</v>
          </cell>
          <cell r="C11190" t="str">
            <v xml:space="preserve">m     </v>
          </cell>
          <cell r="D11190" t="str">
            <v>25,79</v>
          </cell>
        </row>
        <row r="11191">
          <cell r="A11191">
            <v>13141</v>
          </cell>
          <cell r="B11191" t="str">
            <v>Tubo aco carbono sem costura 3/4", e= *3,91 mm, schedule 80, *2,19 kg/m.</v>
          </cell>
          <cell r="C11191" t="str">
            <v xml:space="preserve">m     </v>
          </cell>
          <cell r="D11191" t="str">
            <v>32,50</v>
          </cell>
        </row>
        <row r="11192">
          <cell r="A11192">
            <v>21151</v>
          </cell>
          <cell r="B11192" t="str">
            <v>Tubo aco carbono sem costura 4", e= *6,02 mm, schedule 40, *16,06 kg/m</v>
          </cell>
          <cell r="C11192" t="str">
            <v xml:space="preserve">m     </v>
          </cell>
          <cell r="D11192" t="str">
            <v>154,39</v>
          </cell>
        </row>
        <row r="11193">
          <cell r="A11193">
            <v>13142</v>
          </cell>
          <cell r="B11193" t="str">
            <v>Tubo aco carbono sem costura 4", e= *8,56 mm, schedule 80, *22,31 kg/m</v>
          </cell>
          <cell r="C11193" t="str">
            <v xml:space="preserve">m     </v>
          </cell>
          <cell r="D11193" t="str">
            <v>220,72</v>
          </cell>
        </row>
        <row r="11194">
          <cell r="A11194">
            <v>20994</v>
          </cell>
          <cell r="B11194" t="str">
            <v>Tubo aco carbono sem costura 6", e= *10,97 mm, schedule 80, *42,56 kg/m</v>
          </cell>
          <cell r="C11194" t="str">
            <v xml:space="preserve">m     </v>
          </cell>
          <cell r="D11194" t="str">
            <v>416,15</v>
          </cell>
        </row>
        <row r="11195">
          <cell r="A11195">
            <v>7672</v>
          </cell>
          <cell r="B11195" t="str">
            <v>Tubo aco carbono sem costura 6", e= 7,11 mm,  schedule 40, *28,26 kg/m</v>
          </cell>
          <cell r="C11195" t="str">
            <v xml:space="preserve">m     </v>
          </cell>
          <cell r="D11195" t="str">
            <v>272,62</v>
          </cell>
        </row>
        <row r="11196">
          <cell r="A11196">
            <v>20995</v>
          </cell>
          <cell r="B11196" t="str">
            <v>Tubo aco carbono sem costura 8", e= *12,70 mm, schedule 80, *64,64 kg/m</v>
          </cell>
          <cell r="C11196" t="str">
            <v xml:space="preserve">m     </v>
          </cell>
          <cell r="D11196" t="str">
            <v>546,90</v>
          </cell>
        </row>
        <row r="11197">
          <cell r="A11197">
            <v>7690</v>
          </cell>
          <cell r="B11197" t="str">
            <v>Tubo aco carbono sem costura 8", e= *6,35 mm,  schedule 20, *33,27 kg/m</v>
          </cell>
          <cell r="C11197" t="str">
            <v xml:space="preserve">m     </v>
          </cell>
          <cell r="D11197" t="str">
            <v>316,31</v>
          </cell>
        </row>
        <row r="11198">
          <cell r="A11198">
            <v>20980</v>
          </cell>
          <cell r="B11198" t="str">
            <v>Tubo aco carbono sem costura 8", e= *7,04 mm, schedule 30, *36,75 kg/m</v>
          </cell>
          <cell r="C11198" t="str">
            <v xml:space="preserve">m     </v>
          </cell>
          <cell r="D11198" t="str">
            <v>345,06</v>
          </cell>
        </row>
        <row r="11199">
          <cell r="A11199">
            <v>7661</v>
          </cell>
          <cell r="B11199" t="str">
            <v>Tubo aco carbono sem costura 8", e= *8,18 mm, schedule 40, *42,55 kg/m</v>
          </cell>
          <cell r="C11199" t="str">
            <v xml:space="preserve">m     </v>
          </cell>
          <cell r="D11199" t="str">
            <v>410,48</v>
          </cell>
        </row>
        <row r="11200">
          <cell r="A11200">
            <v>21016</v>
          </cell>
          <cell r="B11200" t="str">
            <v>Tubo aco galvanizado com costura, classe leve, dn 100 mm ( 4"),  e = 3,75 mm,  *10,55* kg/m (nbr 5580)</v>
          </cell>
          <cell r="C11200" t="str">
            <v xml:space="preserve">m     </v>
          </cell>
          <cell r="D11200" t="str">
            <v>90,58</v>
          </cell>
        </row>
        <row r="11201">
          <cell r="A11201">
            <v>21008</v>
          </cell>
          <cell r="B11201" t="str">
            <v>Tubo aco galvanizado com costura, classe leve, dn 15 mm ( 1/2"),  e = 2,25 mm,  *1,2* kg/m (nbr 5580)</v>
          </cell>
          <cell r="C11201" t="str">
            <v xml:space="preserve">m     </v>
          </cell>
          <cell r="D11201" t="str">
            <v>10,58</v>
          </cell>
        </row>
        <row r="11202">
          <cell r="A11202">
            <v>21009</v>
          </cell>
          <cell r="B11202" t="str">
            <v>Tubo aco galvanizado com costura, classe leve, dn 20 mm ( 3/4"),  e = 2,25 mm,  *1,3* kg/m (nbr 5580)</v>
          </cell>
          <cell r="C11202" t="str">
            <v xml:space="preserve">m     </v>
          </cell>
          <cell r="D11202" t="str">
            <v>13,78</v>
          </cell>
        </row>
        <row r="11203">
          <cell r="A11203">
            <v>21010</v>
          </cell>
          <cell r="B11203" t="str">
            <v>Tubo aco galvanizado com costura, classe leve, dn 25 mm ( 1"),  e = 2,65 mm,  *2,11* kg/m (nbr 5580)</v>
          </cell>
          <cell r="C11203" t="str">
            <v xml:space="preserve">m     </v>
          </cell>
          <cell r="D11203" t="str">
            <v>18,50</v>
          </cell>
        </row>
        <row r="11204">
          <cell r="A11204">
            <v>21011</v>
          </cell>
          <cell r="B11204" t="str">
            <v>Tubo aco galvanizado com costura, classe leve, dn 32 mm ( 1 1/4"),  e = 2,65 mm,  *2,71* kg/m (nbr 5580)</v>
          </cell>
          <cell r="C11204" t="str">
            <v xml:space="preserve">m     </v>
          </cell>
          <cell r="D11204" t="str">
            <v>26,96</v>
          </cell>
        </row>
        <row r="11205">
          <cell r="A11205">
            <v>21012</v>
          </cell>
          <cell r="B11205" t="str">
            <v>Tubo aco galvanizado com costura, classe leve, dn 40 mm ( 1 1/2"),  e = 3,00 mm,  *3,48* kg/m (nbr 5580)</v>
          </cell>
          <cell r="C11205" t="str">
            <v xml:space="preserve">m     </v>
          </cell>
          <cell r="D11205" t="str">
            <v>29,79</v>
          </cell>
        </row>
        <row r="11206">
          <cell r="A11206">
            <v>21013</v>
          </cell>
          <cell r="B11206" t="str">
            <v>Tubo aco galvanizado com costura, classe leve, dn 50 mm ( 2"),  e = 3,00 mm,  *4,40* kg/m (nbr 5580)</v>
          </cell>
          <cell r="C11206" t="str">
            <v xml:space="preserve">m     </v>
          </cell>
          <cell r="D11206" t="str">
            <v>38,88</v>
          </cell>
        </row>
        <row r="11207">
          <cell r="A11207">
            <v>21014</v>
          </cell>
          <cell r="B11207" t="str">
            <v>Tubo aco galvanizado com costura, classe leve, dn 65 mm ( 2 1/2"),  e = 3,35 mm, * 6,23* kg/m (nbr 5580)</v>
          </cell>
          <cell r="C11207" t="str">
            <v xml:space="preserve">m     </v>
          </cell>
          <cell r="D11207" t="str">
            <v>54,40</v>
          </cell>
        </row>
        <row r="11208">
          <cell r="A11208">
            <v>21015</v>
          </cell>
          <cell r="B11208" t="str">
            <v>Tubo aco galvanizado com costura, classe leve, dn 80 mm ( 3"),  e = 3,35 mm, *7,32* kg/m (nbr 5580)</v>
          </cell>
          <cell r="C11208" t="str">
            <v xml:space="preserve">m     </v>
          </cell>
          <cell r="D11208" t="str">
            <v>62,50</v>
          </cell>
        </row>
        <row r="11209">
          <cell r="A11209">
            <v>7697</v>
          </cell>
          <cell r="B11209" t="str">
            <v>Tubo aco galvanizado com costura, classe media, dn 1.1/2", e = *3,25* mm, peso *3,61* kg/m (nbr 5580)</v>
          </cell>
          <cell r="C11209" t="str">
            <v xml:space="preserve">m     </v>
          </cell>
          <cell r="D11209" t="str">
            <v>29,82</v>
          </cell>
        </row>
        <row r="11210">
          <cell r="A11210">
            <v>7698</v>
          </cell>
          <cell r="B11210" t="str">
            <v>Tubo aco galvanizado com costura, classe media, dn 1.1/4", e = *3,25* mm, peso *3,14* kg/m (nbr 5580)</v>
          </cell>
          <cell r="C11210" t="str">
            <v xml:space="preserve">m     </v>
          </cell>
          <cell r="D11210" t="str">
            <v>25,67</v>
          </cell>
        </row>
        <row r="11211">
          <cell r="A11211">
            <v>7691</v>
          </cell>
          <cell r="B11211" t="str">
            <v>Tubo aco galvanizado com costura, classe media, dn 1/2", e = *2,65* mm, peso *1,22* kg/m (nbr 5580)</v>
          </cell>
          <cell r="C11211" t="str">
            <v xml:space="preserve">m     </v>
          </cell>
          <cell r="D11211" t="str">
            <v>10,85</v>
          </cell>
        </row>
        <row r="11212">
          <cell r="A11212">
            <v>40626</v>
          </cell>
          <cell r="B11212" t="str">
            <v>Tubo aco galvanizado com costura, classe media, dn 1", e = 3,38 mm, peso 2,50 kg/m (nbr 5580)</v>
          </cell>
          <cell r="C11212" t="str">
            <v xml:space="preserve">m     </v>
          </cell>
          <cell r="D11212" t="str">
            <v>20,36</v>
          </cell>
        </row>
        <row r="11213">
          <cell r="A11213">
            <v>7701</v>
          </cell>
          <cell r="B11213" t="str">
            <v>Tubo aco galvanizado com costura, classe media, dn 2.1/2", e = *3,65* mm, peso *6,51* kg/m (nbr 5580)</v>
          </cell>
          <cell r="C11213" t="str">
            <v xml:space="preserve">m     </v>
          </cell>
          <cell r="D11213" t="str">
            <v>53,37</v>
          </cell>
        </row>
        <row r="11214">
          <cell r="A11214">
            <v>7696</v>
          </cell>
          <cell r="B11214" t="str">
            <v>Tubo aco galvanizado com costura, classe media, dn 2", e = *3,65* mm, peso *5,10* kg/m (nbr 5580)</v>
          </cell>
          <cell r="C11214" t="str">
            <v xml:space="preserve">m     </v>
          </cell>
          <cell r="D11214" t="str">
            <v>43,01</v>
          </cell>
        </row>
        <row r="11215">
          <cell r="A11215">
            <v>7700</v>
          </cell>
          <cell r="B11215" t="str">
            <v>Tubo aco galvanizado com costura, classe media, dn 3/4", e = *2,65* mm, peso *1,58* kg/m (nbr 5580)</v>
          </cell>
          <cell r="C11215" t="str">
            <v xml:space="preserve">m     </v>
          </cell>
          <cell r="D11215" t="str">
            <v>13,72</v>
          </cell>
        </row>
        <row r="11216">
          <cell r="A11216">
            <v>7694</v>
          </cell>
          <cell r="B11216" t="str">
            <v>Tubo aco galvanizado com costura, classe media, dn 3", e = *4,05* mm, peso *8,47* kg/m (nbr 5580)</v>
          </cell>
          <cell r="C11216" t="str">
            <v xml:space="preserve">m     </v>
          </cell>
          <cell r="D11216" t="str">
            <v>71,82</v>
          </cell>
        </row>
        <row r="11217">
          <cell r="A11217">
            <v>7693</v>
          </cell>
          <cell r="B11217" t="str">
            <v>Tubo aco galvanizado com costura, classe media, dn 4", e = 4,50* mm, peso 12,10* kg/m (nbr 5580)</v>
          </cell>
          <cell r="C11217" t="str">
            <v xml:space="preserve">m     </v>
          </cell>
          <cell r="D11217" t="str">
            <v>98,92</v>
          </cell>
        </row>
        <row r="11218">
          <cell r="A11218">
            <v>7692</v>
          </cell>
          <cell r="B11218" t="str">
            <v>Tubo aco galvanizado com costura, classe media, dn 5", e = *5,40* mm, peso *17,80* kg/m (nbr 5580)</v>
          </cell>
          <cell r="C11218" t="str">
            <v xml:space="preserve">m     </v>
          </cell>
          <cell r="D11218" t="str">
            <v>148,10</v>
          </cell>
        </row>
        <row r="11219">
          <cell r="A11219">
            <v>7695</v>
          </cell>
          <cell r="B11219" t="str">
            <v>Tubo aco galvanizado com costura, classe media, dn 6", e = 4,85* mm, peso 19,68* kg/m (nbr 5580)</v>
          </cell>
          <cell r="C11219" t="str">
            <v xml:space="preserve">m     </v>
          </cell>
          <cell r="D11219" t="str">
            <v>160,62</v>
          </cell>
        </row>
        <row r="11220">
          <cell r="A11220">
            <v>13356</v>
          </cell>
          <cell r="B11220" t="str">
            <v>Tubo aco industrial dn 2" (50,8 mm) e=1,50mm, peso= 1,8237 kg/m</v>
          </cell>
          <cell r="C11220" t="str">
            <v xml:space="preserve">m     </v>
          </cell>
          <cell r="D11220" t="str">
            <v>11,64</v>
          </cell>
        </row>
        <row r="11221">
          <cell r="A11221">
            <v>36365</v>
          </cell>
          <cell r="B11221" t="str">
            <v>Tubo coletor de esgoto pvc, jei, dn 100 mm (nbr  7362)</v>
          </cell>
          <cell r="C11221" t="str">
            <v xml:space="preserve">m     </v>
          </cell>
          <cell r="D11221" t="str">
            <v>18,51</v>
          </cell>
        </row>
        <row r="11222">
          <cell r="A11222">
            <v>41930</v>
          </cell>
          <cell r="B11222" t="str">
            <v>Tubo coletor de esgoto pvc, jei, dn 200 mm (nbr 7362)</v>
          </cell>
          <cell r="C11222" t="str">
            <v xml:space="preserve">m     </v>
          </cell>
          <cell r="D11222" t="str">
            <v>59,92</v>
          </cell>
        </row>
        <row r="11223">
          <cell r="A11223">
            <v>41931</v>
          </cell>
          <cell r="B11223" t="str">
            <v>Tubo coletor de esgoto pvc, jei, dn 250 mm (nbr 7362)</v>
          </cell>
          <cell r="C11223" t="str">
            <v xml:space="preserve">m     </v>
          </cell>
          <cell r="D11223" t="str">
            <v>102,17</v>
          </cell>
        </row>
        <row r="11224">
          <cell r="A11224">
            <v>41932</v>
          </cell>
          <cell r="B11224" t="str">
            <v>Tubo coletor de esgoto pvc, jei, dn 300 mm (nbr 7362)</v>
          </cell>
          <cell r="C11224" t="str">
            <v xml:space="preserve">m     </v>
          </cell>
          <cell r="D11224" t="str">
            <v>165,03</v>
          </cell>
        </row>
        <row r="11225">
          <cell r="A11225">
            <v>41933</v>
          </cell>
          <cell r="B11225" t="str">
            <v>Tubo coletor de esgoto pvc, jei, dn 350 mm (nbr 7362)</v>
          </cell>
          <cell r="C11225" t="str">
            <v xml:space="preserve">m     </v>
          </cell>
          <cell r="D11225" t="str">
            <v>204,39</v>
          </cell>
        </row>
        <row r="11226">
          <cell r="A11226">
            <v>41934</v>
          </cell>
          <cell r="B11226" t="str">
            <v>Tubo coletor de esgoto pvc, jei, dn 400 mm (nbr 7362)</v>
          </cell>
          <cell r="C11226" t="str">
            <v xml:space="preserve">m     </v>
          </cell>
          <cell r="D11226" t="str">
            <v>264,74</v>
          </cell>
        </row>
        <row r="11227">
          <cell r="A11227">
            <v>41936</v>
          </cell>
          <cell r="B11227" t="str">
            <v>Tubo coletor de esgoto, pvc, jei, dn 150 mm  (nbr 7362)</v>
          </cell>
          <cell r="C11227" t="str">
            <v xml:space="preserve">m     </v>
          </cell>
          <cell r="D11227" t="str">
            <v>39,91</v>
          </cell>
        </row>
        <row r="11228">
          <cell r="A11228">
            <v>7720</v>
          </cell>
          <cell r="B11228" t="str">
            <v>Tubo concreto armado, classe ea-2, pb je, dn 1000 mm, para esgoto sanitario (nbr 8890)</v>
          </cell>
          <cell r="C11228" t="str">
            <v xml:space="preserve">m     </v>
          </cell>
          <cell r="D11228" t="str">
            <v>336,05</v>
          </cell>
        </row>
        <row r="11229">
          <cell r="A11229">
            <v>40335</v>
          </cell>
          <cell r="B11229" t="str">
            <v>Tubo concreto armado, classe ea-2, pb je, dn 300 mm, para esgoto sanitario (nbr 8890)</v>
          </cell>
          <cell r="C11229" t="str">
            <v xml:space="preserve">m     </v>
          </cell>
          <cell r="D11229" t="str">
            <v>68,44</v>
          </cell>
        </row>
        <row r="11230">
          <cell r="A11230">
            <v>7740</v>
          </cell>
          <cell r="B11230" t="str">
            <v>Tubo concreto armado, classe ea-2, pb je, dn 400 mm, para esgoto sanitario (nbr 8890)</v>
          </cell>
          <cell r="C11230" t="str">
            <v xml:space="preserve">m     </v>
          </cell>
          <cell r="D11230" t="str">
            <v>93,38</v>
          </cell>
        </row>
        <row r="11231">
          <cell r="A11231">
            <v>7741</v>
          </cell>
          <cell r="B11231" t="str">
            <v>Tubo concreto armado, classe ea-2, pb je, dn 500 mm, para esgoto sanitario (nbr 8890)</v>
          </cell>
          <cell r="C11231" t="str">
            <v xml:space="preserve">m     </v>
          </cell>
          <cell r="D11231" t="str">
            <v>117,85</v>
          </cell>
        </row>
        <row r="11232">
          <cell r="A11232">
            <v>7774</v>
          </cell>
          <cell r="B11232" t="str">
            <v>Tubo concreto armado, classe ea-2, pb je, dn 600 mm, para esgoto sanitario (nbr 8890)</v>
          </cell>
          <cell r="C11232" t="str">
            <v xml:space="preserve">m     </v>
          </cell>
          <cell r="D11232" t="str">
            <v>158,65</v>
          </cell>
        </row>
        <row r="11233">
          <cell r="A11233">
            <v>7744</v>
          </cell>
          <cell r="B11233" t="str">
            <v>Tubo concreto armado, classe ea-2, pb je, dn 700 mm, para esgoto sanitario (nbr 8890)</v>
          </cell>
          <cell r="C11233" t="str">
            <v xml:space="preserve">m     </v>
          </cell>
          <cell r="D11233" t="str">
            <v>182,88</v>
          </cell>
        </row>
        <row r="11234">
          <cell r="A11234">
            <v>7773</v>
          </cell>
          <cell r="B11234" t="str">
            <v>Tubo concreto armado, classe ea-2, pb je, dn 800 mm, para esgoto sanitario (nbr 8890)</v>
          </cell>
          <cell r="C11234" t="str">
            <v xml:space="preserve">m     </v>
          </cell>
          <cell r="D11234" t="str">
            <v>227,76</v>
          </cell>
        </row>
        <row r="11235">
          <cell r="A11235">
            <v>7754</v>
          </cell>
          <cell r="B11235" t="str">
            <v>Tubo concreto armado, classe ea-2, pb je, dn 900 mm, para esgoto sanitario (nbr 8890)</v>
          </cell>
          <cell r="C11235" t="str">
            <v xml:space="preserve">m     </v>
          </cell>
          <cell r="D11235" t="str">
            <v>309,51</v>
          </cell>
        </row>
        <row r="11236">
          <cell r="A11236">
            <v>7735</v>
          </cell>
          <cell r="B11236" t="str">
            <v>Tubo concreto armado, classe ea-3, pb je, dn 1000 mm, para esgoto sanitario (nbr 8890)</v>
          </cell>
          <cell r="C11236" t="str">
            <v xml:space="preserve">m     </v>
          </cell>
          <cell r="D11236" t="str">
            <v>424,23</v>
          </cell>
        </row>
        <row r="11237">
          <cell r="A11237">
            <v>7755</v>
          </cell>
          <cell r="B11237" t="str">
            <v>Tubo concreto armado, classe ea-3, pb je, dn 400 mm, para esgoto sanitario (nbr 8890)</v>
          </cell>
          <cell r="C11237" t="str">
            <v xml:space="preserve">m     </v>
          </cell>
          <cell r="D11237" t="str">
            <v>113,77</v>
          </cell>
        </row>
        <row r="11238">
          <cell r="A11238">
            <v>7776</v>
          </cell>
          <cell r="B11238" t="str">
            <v>Tubo concreto armado, classe ea-3, pb je, dn 500 mm, para esgoto sanitario (nbr 8890)</v>
          </cell>
          <cell r="C11238" t="str">
            <v xml:space="preserve">m     </v>
          </cell>
          <cell r="D11238" t="str">
            <v>148,07</v>
          </cell>
        </row>
        <row r="11239">
          <cell r="A11239">
            <v>7743</v>
          </cell>
          <cell r="B11239" t="str">
            <v>Tubo concreto armado, classe ea-3, pb je, dn 600 mm, para esgoto sanitario (nbr 8890)</v>
          </cell>
          <cell r="C11239" t="str">
            <v xml:space="preserve">m     </v>
          </cell>
          <cell r="D11239" t="str">
            <v>195,54</v>
          </cell>
        </row>
        <row r="11240">
          <cell r="A11240">
            <v>7733</v>
          </cell>
          <cell r="B11240" t="str">
            <v>Tubo concreto armado, classe ea-3, pb je, dn 700 mm, para esgoto sanitario (nbr 8890)</v>
          </cell>
          <cell r="C11240" t="str">
            <v xml:space="preserve">m     </v>
          </cell>
          <cell r="D11240" t="str">
            <v>218,04</v>
          </cell>
        </row>
        <row r="11241">
          <cell r="A11241">
            <v>7775</v>
          </cell>
          <cell r="B11241" t="str">
            <v>Tubo concreto armado, classe ea-3, pb je, dn 800 mm, para esgoto sanitario (nbr 8890)</v>
          </cell>
          <cell r="C11241" t="str">
            <v xml:space="preserve">m     </v>
          </cell>
          <cell r="D11241" t="str">
            <v>268,26</v>
          </cell>
        </row>
        <row r="11242">
          <cell r="A11242">
            <v>7734</v>
          </cell>
          <cell r="B11242" t="str">
            <v>Tubo concreto armado, classe ea-3, pb je, dn 900 mm, para esgoto sanitario (nbr 8890)</v>
          </cell>
          <cell r="C11242" t="str">
            <v xml:space="preserve">m     </v>
          </cell>
          <cell r="D11242" t="str">
            <v>387,82</v>
          </cell>
        </row>
        <row r="11243">
          <cell r="A11243">
            <v>7753</v>
          </cell>
          <cell r="B11243" t="str">
            <v>Tubo concreto armado, classe pa-1, pb, dn 1000 mm, para aguas pluviais (nbr 8890)</v>
          </cell>
          <cell r="C11243" t="str">
            <v xml:space="preserve">m     </v>
          </cell>
          <cell r="D11243" t="str">
            <v>196,63</v>
          </cell>
        </row>
        <row r="11244">
          <cell r="A11244">
            <v>13256</v>
          </cell>
          <cell r="B11244" t="str">
            <v>Tubo concreto armado, classe pa-1, pb, dn 1100 mm, para aguas pluviais (nbr 8890)</v>
          </cell>
          <cell r="C11244" t="str">
            <v xml:space="preserve">m     </v>
          </cell>
          <cell r="D11244" t="str">
            <v>229,54</v>
          </cell>
        </row>
        <row r="11245">
          <cell r="A11245">
            <v>7757</v>
          </cell>
          <cell r="B11245" t="str">
            <v>Tubo concreto armado, classe pa-1, pb, dn 1200 mm, para aguas pluviais (nbr 8890)</v>
          </cell>
          <cell r="C11245" t="str">
            <v xml:space="preserve">m     </v>
          </cell>
          <cell r="D11245" t="str">
            <v>278,66</v>
          </cell>
        </row>
        <row r="11246">
          <cell r="A11246">
            <v>7758</v>
          </cell>
          <cell r="B11246" t="str">
            <v>Tubo concreto armado, classe pa-1, pb, dn 1500 mm, para aguas pluviais (nbr 8890)</v>
          </cell>
          <cell r="C11246" t="str">
            <v xml:space="preserve">m     </v>
          </cell>
          <cell r="D11246" t="str">
            <v>414,49</v>
          </cell>
        </row>
        <row r="11247">
          <cell r="A11247">
            <v>7759</v>
          </cell>
          <cell r="B11247" t="str">
            <v>Tubo concreto armado, classe pa-1, pb, dn 2000 mm, para aguas pluviais (nbr 8890)</v>
          </cell>
          <cell r="C11247" t="str">
            <v xml:space="preserve">m     </v>
          </cell>
          <cell r="D11247" t="str">
            <v>903,03</v>
          </cell>
        </row>
        <row r="11248">
          <cell r="A11248">
            <v>40334</v>
          </cell>
          <cell r="B11248" t="str">
            <v>Tubo concreto armado, classe pa-1, pb, dn 300 mm, para aguas pluviais (nbr 8890)</v>
          </cell>
          <cell r="C11248" t="str">
            <v xml:space="preserve">m     </v>
          </cell>
          <cell r="D11248" t="str">
            <v>48,75</v>
          </cell>
        </row>
        <row r="11249">
          <cell r="A11249">
            <v>7745</v>
          </cell>
          <cell r="B11249" t="str">
            <v>Tubo concreto armado, classe pa-1, pb, dn 400 mm, para aguas pluviais (nbr 8890)</v>
          </cell>
          <cell r="C11249" t="str">
            <v xml:space="preserve">m     </v>
          </cell>
          <cell r="D11249" t="str">
            <v>51,52</v>
          </cell>
        </row>
        <row r="11250">
          <cell r="A11250">
            <v>7714</v>
          </cell>
          <cell r="B11250" t="str">
            <v>Tubo concreto armado, classe pa-1, pb, dn 500 mm, para aguas pluviais (nbr 8890)</v>
          </cell>
          <cell r="C11250" t="str">
            <v xml:space="preserve">m     </v>
          </cell>
          <cell r="D11250" t="str">
            <v>68,03</v>
          </cell>
        </row>
        <row r="11251">
          <cell r="A11251">
            <v>7725</v>
          </cell>
          <cell r="B11251" t="str">
            <v>Tubo concreto armado, classe pa-1, pb, dn 600 mm, para aguas pluviais (nbr 8890)</v>
          </cell>
          <cell r="C11251" t="str">
            <v xml:space="preserve">m     </v>
          </cell>
          <cell r="D11251" t="str">
            <v>90,00</v>
          </cell>
        </row>
        <row r="11252">
          <cell r="A11252">
            <v>7742</v>
          </cell>
          <cell r="B11252" t="str">
            <v>Tubo concreto armado, classe pa-1, pb, dn 700 mm, para aguas pluviais (nbr 8890)</v>
          </cell>
          <cell r="C11252" t="str">
            <v xml:space="preserve">m     </v>
          </cell>
          <cell r="D11252" t="str">
            <v>126,33</v>
          </cell>
        </row>
        <row r="11253">
          <cell r="A11253">
            <v>7750</v>
          </cell>
          <cell r="B11253" t="str">
            <v>Tubo concreto armado, classe pa-1, pb, dn 800 mm, para aguas pluviais (nbr 8890)</v>
          </cell>
          <cell r="C11253" t="str">
            <v xml:space="preserve">m     </v>
          </cell>
          <cell r="D11253" t="str">
            <v>143,25</v>
          </cell>
        </row>
        <row r="11254">
          <cell r="A11254">
            <v>7756</v>
          </cell>
          <cell r="B11254" t="str">
            <v>Tubo concreto armado, classe pa-1, pb, dn 900 mm, para aguas pluviais (nbr 8890)</v>
          </cell>
          <cell r="C11254" t="str">
            <v xml:space="preserve">m     </v>
          </cell>
          <cell r="D11254" t="str">
            <v>176,86</v>
          </cell>
        </row>
        <row r="11255">
          <cell r="A11255">
            <v>7765</v>
          </cell>
          <cell r="B11255" t="str">
            <v>Tubo concreto armado, classe pa-2, pb, dn 1000 mm, para aguas pluviais (nbr 8890)</v>
          </cell>
          <cell r="C11255" t="str">
            <v xml:space="preserve">m     </v>
          </cell>
          <cell r="D11255" t="str">
            <v>217,15</v>
          </cell>
        </row>
        <row r="11256">
          <cell r="A11256">
            <v>12569</v>
          </cell>
          <cell r="B11256" t="str">
            <v>Tubo concreto armado, classe pa-2, pb, dn 1100 mm, para aguas pluviais (nbr 8890)</v>
          </cell>
          <cell r="C11256" t="str">
            <v xml:space="preserve">m     </v>
          </cell>
          <cell r="D11256" t="str">
            <v>233,66</v>
          </cell>
        </row>
        <row r="11257">
          <cell r="A11257">
            <v>7766</v>
          </cell>
          <cell r="B11257" t="str">
            <v>Tubo concreto armado, classe pa-2, pb, dn 1200 mm, para aguas pluviais (nbr 8890)</v>
          </cell>
          <cell r="C11257" t="str">
            <v xml:space="preserve">m     </v>
          </cell>
          <cell r="D11257" t="str">
            <v>315,82</v>
          </cell>
        </row>
        <row r="11258">
          <cell r="A11258">
            <v>7767</v>
          </cell>
          <cell r="B11258" t="str">
            <v>Tubo concreto armado, classe pa-2, pb, dn 1500 mm, para aguas pluviais (nbr 8890)</v>
          </cell>
          <cell r="C11258" t="str">
            <v xml:space="preserve">m     </v>
          </cell>
          <cell r="D11258" t="str">
            <v>486,66</v>
          </cell>
        </row>
        <row r="11259">
          <cell r="A11259">
            <v>7727</v>
          </cell>
          <cell r="B11259" t="str">
            <v>Tubo concreto armado, classe pa-2, pb, dn 2000 mm, para aguas pluviais (nbr 8890)</v>
          </cell>
          <cell r="C11259" t="str">
            <v xml:space="preserve">m     </v>
          </cell>
          <cell r="D11259" t="str">
            <v>1.056,88</v>
          </cell>
        </row>
        <row r="11260">
          <cell r="A11260">
            <v>7760</v>
          </cell>
          <cell r="B11260" t="str">
            <v>Tubo concreto armado, classe pa-2, pb, dn 300 mm, para aguas pluviais (nbr 8890)</v>
          </cell>
          <cell r="C11260" t="str">
            <v xml:space="preserve">m     </v>
          </cell>
          <cell r="D11260" t="str">
            <v>51,27</v>
          </cell>
        </row>
        <row r="11261">
          <cell r="A11261">
            <v>7761</v>
          </cell>
          <cell r="B11261" t="str">
            <v>Tubo concreto armado, classe pa-2, pb, dn 400 mm, para aguas pluviais (nbr 8890)</v>
          </cell>
          <cell r="C11261" t="str">
            <v xml:space="preserve">m     </v>
          </cell>
          <cell r="D11261" t="str">
            <v>54,49</v>
          </cell>
        </row>
        <row r="11262">
          <cell r="A11262">
            <v>7752</v>
          </cell>
          <cell r="B11262" t="str">
            <v>Tubo concreto armado, classe pa-2, pb, dn 500 mm, para aguas pluviais (nbr 8890)</v>
          </cell>
          <cell r="C11262" t="str">
            <v xml:space="preserve">m     </v>
          </cell>
          <cell r="D11262" t="str">
            <v>66,01</v>
          </cell>
        </row>
        <row r="11263">
          <cell r="A11263">
            <v>7762</v>
          </cell>
          <cell r="B11263" t="str">
            <v>Tubo concreto armado, classe pa-2, pb, dn 600 mm, para aguas pluviais (nbr 8890)</v>
          </cell>
          <cell r="C11263" t="str">
            <v xml:space="preserve">m     </v>
          </cell>
          <cell r="D11263" t="str">
            <v>86,36</v>
          </cell>
        </row>
        <row r="11264">
          <cell r="A11264">
            <v>7722</v>
          </cell>
          <cell r="B11264" t="str">
            <v>Tubo concreto armado, classe pa-2, pb, dn 700 mm, para aguas pluviais (nbr 8890)</v>
          </cell>
          <cell r="C11264" t="str">
            <v xml:space="preserve">m     </v>
          </cell>
          <cell r="D11264" t="str">
            <v>133,17</v>
          </cell>
        </row>
        <row r="11265">
          <cell r="A11265">
            <v>7763</v>
          </cell>
          <cell r="B11265" t="str">
            <v>Tubo concreto armado, classe pa-2, pb, dn 800 mm, para aguas pluviais (nbr 8890)</v>
          </cell>
          <cell r="C11265" t="str">
            <v xml:space="preserve">m     </v>
          </cell>
          <cell r="D11265" t="str">
            <v>148,41</v>
          </cell>
        </row>
        <row r="11266">
          <cell r="A11266">
            <v>7764</v>
          </cell>
          <cell r="B11266" t="str">
            <v>Tubo concreto armado, classe pa-2, pb, dn 900 mm, para aguas pluviais (nbr 8890)</v>
          </cell>
          <cell r="C11266" t="str">
            <v xml:space="preserve">m     </v>
          </cell>
          <cell r="D11266" t="str">
            <v>222,93</v>
          </cell>
        </row>
        <row r="11267">
          <cell r="A11267">
            <v>12572</v>
          </cell>
          <cell r="B11267" t="str">
            <v>Tubo concreto armado, classe pa-3, pb, dn 1000 mm, para aguas pluviais (nbr 8890)</v>
          </cell>
          <cell r="C11267" t="str">
            <v xml:space="preserve">m     </v>
          </cell>
          <cell r="D11267" t="str">
            <v>292,29</v>
          </cell>
        </row>
        <row r="11268">
          <cell r="A11268">
            <v>12573</v>
          </cell>
          <cell r="B11268" t="str">
            <v>Tubo concreto armado, classe pa-3, pb, dn 1100 mm, para aguas pluviais (nbr 8890)</v>
          </cell>
          <cell r="C11268" t="str">
            <v xml:space="preserve">m     </v>
          </cell>
          <cell r="D11268" t="str">
            <v>307,15</v>
          </cell>
        </row>
        <row r="11269">
          <cell r="A11269">
            <v>12574</v>
          </cell>
          <cell r="B11269" t="str">
            <v>Tubo concreto armado, classe pa-3, pb, dn 1200 mm, para aguas pluviais (nbr 8890)</v>
          </cell>
          <cell r="C11269" t="str">
            <v xml:space="preserve">m     </v>
          </cell>
          <cell r="D11269" t="str">
            <v>399,12</v>
          </cell>
        </row>
        <row r="11270">
          <cell r="A11270">
            <v>12575</v>
          </cell>
          <cell r="B11270" t="str">
            <v>Tubo concreto armado, classe pa-3, pb, dn 1500 mm, para aguas pluviais (nbr 8890)</v>
          </cell>
          <cell r="C11270" t="str">
            <v xml:space="preserve">m     </v>
          </cell>
          <cell r="D11270" t="str">
            <v>585,82</v>
          </cell>
        </row>
        <row r="11271">
          <cell r="A11271">
            <v>12576</v>
          </cell>
          <cell r="B11271" t="str">
            <v>Tubo concreto armado, classe pa-3, pb, dn 400 mm, para aguas pluviais (nbr 8890)</v>
          </cell>
          <cell r="C11271" t="str">
            <v xml:space="preserve">m     </v>
          </cell>
          <cell r="D11271" t="str">
            <v>61,92</v>
          </cell>
        </row>
        <row r="11272">
          <cell r="A11272">
            <v>12577</v>
          </cell>
          <cell r="B11272" t="str">
            <v>Tubo concreto armado, classe pa-3, pb, dn 500 mm, para aguas pluviais (nbr 8890)</v>
          </cell>
          <cell r="C11272" t="str">
            <v xml:space="preserve">m     </v>
          </cell>
          <cell r="D11272" t="str">
            <v>80,09</v>
          </cell>
        </row>
        <row r="11273">
          <cell r="A11273">
            <v>12578</v>
          </cell>
          <cell r="B11273" t="str">
            <v>Tubo concreto armado, classe pa-3, pb, dn 600 mm, para aguas pluviais (nbr 8890)</v>
          </cell>
          <cell r="C11273" t="str">
            <v xml:space="preserve">m     </v>
          </cell>
          <cell r="D11273" t="str">
            <v>107,42</v>
          </cell>
        </row>
        <row r="11274">
          <cell r="A11274">
            <v>12579</v>
          </cell>
          <cell r="B11274" t="str">
            <v>Tubo concreto armado, classe pa-3, pb, dn 700 mm, para aguas pluviais (nbr 8890)</v>
          </cell>
          <cell r="C11274" t="str">
            <v xml:space="preserve">m     </v>
          </cell>
          <cell r="D11274" t="str">
            <v>157,29</v>
          </cell>
        </row>
        <row r="11275">
          <cell r="A11275">
            <v>12580</v>
          </cell>
          <cell r="B11275" t="str">
            <v>Tubo concreto armado, classe pa-3, pb, dn 800 mm, para aguas pluviais (nbr 8890)</v>
          </cell>
          <cell r="C11275" t="str">
            <v xml:space="preserve">m     </v>
          </cell>
          <cell r="D11275" t="str">
            <v>203,05</v>
          </cell>
        </row>
        <row r="11276">
          <cell r="A11276">
            <v>12581</v>
          </cell>
          <cell r="B11276" t="str">
            <v>Tubo concreto armado, classe pa-3, pb, dn 900 mm, para aguas pluviais (nbr 8890)</v>
          </cell>
          <cell r="C11276" t="str">
            <v xml:space="preserve">m     </v>
          </cell>
          <cell r="D11276" t="str">
            <v>277,84</v>
          </cell>
        </row>
        <row r="11277">
          <cell r="A11277">
            <v>41785</v>
          </cell>
          <cell r="B11277" t="str">
            <v>Tubo corrugado pead, parede dupla, interna lisa, jei, dn/di *1000* mm, para saneamento</v>
          </cell>
          <cell r="C11277" t="str">
            <v xml:space="preserve">m     </v>
          </cell>
          <cell r="D11277" t="str">
            <v>1.055,33</v>
          </cell>
        </row>
        <row r="11278">
          <cell r="A11278">
            <v>41781</v>
          </cell>
          <cell r="B11278" t="str">
            <v>Tubo corrugado pead, parede dupla, interna lisa, jei, dn/di *400* mm, para saneamento</v>
          </cell>
          <cell r="C11278" t="str">
            <v xml:space="preserve">m     </v>
          </cell>
          <cell r="D11278" t="str">
            <v>300,88</v>
          </cell>
        </row>
        <row r="11279">
          <cell r="A11279">
            <v>41783</v>
          </cell>
          <cell r="B11279" t="str">
            <v>Tubo corrugado pead, parede dupla, interna lisa, jei, dn/di *800* mm, para saneamento</v>
          </cell>
          <cell r="C11279" t="str">
            <v xml:space="preserve">m     </v>
          </cell>
          <cell r="D11279" t="str">
            <v>793,98</v>
          </cell>
        </row>
        <row r="11280">
          <cell r="A11280">
            <v>41786</v>
          </cell>
          <cell r="B11280" t="str">
            <v>Tubo corrugado pead, parede dupla, interna lisa, jei, dn/di 1200 mm, para saneamento</v>
          </cell>
          <cell r="C11280" t="str">
            <v xml:space="preserve">m     </v>
          </cell>
          <cell r="D11280" t="str">
            <v>1.656,33</v>
          </cell>
        </row>
        <row r="11281">
          <cell r="A11281">
            <v>41779</v>
          </cell>
          <cell r="B11281" t="str">
            <v>Tubo corrugado pead, parede dupla, interna lisa, jei, dn/di 250 mm, para saneamento</v>
          </cell>
          <cell r="C11281" t="str">
            <v xml:space="preserve">m     </v>
          </cell>
          <cell r="D11281" t="str">
            <v>115,40</v>
          </cell>
        </row>
        <row r="11282">
          <cell r="A11282">
            <v>41780</v>
          </cell>
          <cell r="B11282" t="str">
            <v>Tubo corrugado pead, parede dupla, interna lisa, jei, dn/di 300 mm, para saneamento</v>
          </cell>
          <cell r="C11282" t="str">
            <v xml:space="preserve">m     </v>
          </cell>
          <cell r="D11282" t="str">
            <v>136,48</v>
          </cell>
        </row>
        <row r="11283">
          <cell r="A11283">
            <v>41782</v>
          </cell>
          <cell r="B11283" t="str">
            <v>Tubo corrugado pead, parede dupla, interna lisa, jei, dn/di 600 mm, para saneamento</v>
          </cell>
          <cell r="C11283" t="str">
            <v xml:space="preserve">m     </v>
          </cell>
          <cell r="D11283" t="str">
            <v>562,63</v>
          </cell>
        </row>
        <row r="11284">
          <cell r="A11284">
            <v>38130</v>
          </cell>
          <cell r="B11284" t="str">
            <v>Tubo cpvc soldavel, 35 mm, agua quente predial (nbr 15884)</v>
          </cell>
          <cell r="C11284" t="str">
            <v xml:space="preserve">m     </v>
          </cell>
          <cell r="D11284" t="str">
            <v>21,49</v>
          </cell>
        </row>
        <row r="11285">
          <cell r="A11285">
            <v>21123</v>
          </cell>
          <cell r="B11285" t="str">
            <v>Tubo cpvc, soldavel, 15 mm, agua quente predial (nbr 15884)</v>
          </cell>
          <cell r="C11285" t="str">
            <v xml:space="preserve">m     </v>
          </cell>
          <cell r="D11285" t="str">
            <v>6,10</v>
          </cell>
        </row>
        <row r="11286">
          <cell r="A11286">
            <v>21124</v>
          </cell>
          <cell r="B11286" t="str">
            <v>Tubo cpvc, soldavel, 22 mm, agua quente predial (nbr 15884)</v>
          </cell>
          <cell r="C11286" t="str">
            <v xml:space="preserve">m     </v>
          </cell>
          <cell r="D11286" t="str">
            <v>10,81</v>
          </cell>
        </row>
        <row r="11287">
          <cell r="A11287">
            <v>21125</v>
          </cell>
          <cell r="B11287" t="str">
            <v>Tubo cpvc, soldavel, 28 mm, agua quente predial (nbr 15884)</v>
          </cell>
          <cell r="C11287" t="str">
            <v xml:space="preserve">m     </v>
          </cell>
          <cell r="D11287" t="str">
            <v>17,36</v>
          </cell>
        </row>
        <row r="11288">
          <cell r="A11288">
            <v>38028</v>
          </cell>
          <cell r="B11288" t="str">
            <v>Tubo cpvc, soldavel, 42 mm, agua quente predial (nbr 15884)</v>
          </cell>
          <cell r="C11288" t="str">
            <v xml:space="preserve">m     </v>
          </cell>
          <cell r="D11288" t="str">
            <v>29,45</v>
          </cell>
        </row>
        <row r="11289">
          <cell r="A11289">
            <v>38029</v>
          </cell>
          <cell r="B11289" t="str">
            <v>Tubo cpvc, soldavel, 54 mm, agua quente predial (nbr 15884)</v>
          </cell>
          <cell r="C11289" t="str">
            <v xml:space="preserve">m     </v>
          </cell>
          <cell r="D11289" t="str">
            <v>44,90</v>
          </cell>
        </row>
        <row r="11290">
          <cell r="A11290">
            <v>38030</v>
          </cell>
          <cell r="B11290" t="str">
            <v>Tubo cpvc, soldavel, 73 mm, agua quente predial (nbr 15884)</v>
          </cell>
          <cell r="C11290" t="str">
            <v xml:space="preserve">m     </v>
          </cell>
          <cell r="D11290" t="str">
            <v>68,97</v>
          </cell>
        </row>
        <row r="11291">
          <cell r="A11291">
            <v>38031</v>
          </cell>
          <cell r="B11291" t="str">
            <v>Tubo cpvc, soldavel, 89 mm, agua quente predial (nbr 15884)</v>
          </cell>
          <cell r="C11291" t="str">
            <v xml:space="preserve">m     </v>
          </cell>
          <cell r="D11291" t="str">
            <v>109,30</v>
          </cell>
        </row>
        <row r="11292">
          <cell r="A11292">
            <v>39735</v>
          </cell>
          <cell r="B11292" t="str">
            <v>Tubo de borracha elastomerica flexivel, preta, para isolamento termico de tubulacao, dn 1 1/8" (28 mm), e= 32 mm, coeficiente de condutividade termica 0,036w/mk, vapor de agua maior ou igual a 10.000</v>
          </cell>
          <cell r="C11292" t="str">
            <v xml:space="preserve">m     </v>
          </cell>
          <cell r="D11292" t="str">
            <v>65,19</v>
          </cell>
        </row>
        <row r="11293">
          <cell r="A11293">
            <v>39734</v>
          </cell>
          <cell r="B11293" t="str">
            <v>Tubo de borracha elastomerica flexivel, preta, para isolamento termico de tubulacao, dn 1 3/8" (35 mm), e= 32 mm, coeficiente de condutividade termica 0,036w/mk, vapor de agua maior ou igual a 10.000</v>
          </cell>
          <cell r="C11293" t="str">
            <v xml:space="preserve">m     </v>
          </cell>
          <cell r="D11293" t="str">
            <v>77,32</v>
          </cell>
        </row>
        <row r="11294">
          <cell r="A11294">
            <v>39736</v>
          </cell>
          <cell r="B11294" t="str">
            <v>Tubo de borracha elastomerica flexivel, preta, para isolamento termico de tubulacao, dn 1 5/8" (42 mm), e= 32 mm, coeficiente de condutividade termica 0,036w/mk, vapor de agua maior ou igual a 10.000</v>
          </cell>
          <cell r="C11294" t="str">
            <v xml:space="preserve">m     </v>
          </cell>
          <cell r="D11294" t="str">
            <v>88,24</v>
          </cell>
        </row>
        <row r="11295">
          <cell r="A11295">
            <v>39737</v>
          </cell>
          <cell r="B11295" t="str">
            <v>Tubo de borracha elastomerica flexivel, preta, para isolamento termico de tubulacao, dn 1/2" (12 mm), e= 19 mm, coeficiente de condutividade termica 0,036w/mk, vapor de agua maior ou igual a 10.000</v>
          </cell>
          <cell r="C11295" t="str">
            <v xml:space="preserve">m     </v>
          </cell>
          <cell r="D11295" t="str">
            <v>11,87</v>
          </cell>
        </row>
        <row r="11296">
          <cell r="A11296">
            <v>39738</v>
          </cell>
          <cell r="B11296" t="str">
            <v>Tubo de borracha elastomerica flexivel, preta, para isolamento termico de tubulacao, dn 1/4" (6 mm), e= 9 mm, coeficiente de condutividade termica 0,036w/mk, vapor de agua maior ou igual a 10.000</v>
          </cell>
          <cell r="C11296" t="str">
            <v xml:space="preserve">m     </v>
          </cell>
          <cell r="D11296" t="str">
            <v>4,29</v>
          </cell>
        </row>
        <row r="11297">
          <cell r="A11297">
            <v>39739</v>
          </cell>
          <cell r="B11297" t="str">
            <v>Tubo de borracha elastomerica flexivel, preta, para isolamento termico de tubulacao, dn 1" (25 mm), e= 32 mm, coeficiente de condutividade termica 0,036w/mk, vapor de agua maior ou igual a 10.000</v>
          </cell>
          <cell r="C11297" t="str">
            <v xml:space="preserve">m     </v>
          </cell>
          <cell r="D11297" t="str">
            <v>61,02</v>
          </cell>
        </row>
        <row r="11298">
          <cell r="A11298">
            <v>39733</v>
          </cell>
          <cell r="B11298" t="str">
            <v>Tubo de borracha elastomerica flexivel, preta, para isolamento termico de tubulacao, dn 2 1/8" (54 mm), e= 32 mm, coeficiente de condutividade termica 0,036w/mk, vapor de agua maior ou igual a 10.000</v>
          </cell>
          <cell r="C11298" t="str">
            <v xml:space="preserve">m     </v>
          </cell>
          <cell r="D11298" t="str">
            <v>105,60</v>
          </cell>
        </row>
        <row r="11299">
          <cell r="A11299">
            <v>39854</v>
          </cell>
          <cell r="B11299" t="str">
            <v>Tubo de borracha elastomerica flexivel, preta, para isolamento termico de tubulacao, dn 2 5/8" (*64* mm), e= *32* mm, coeficiente de condutividade termica 0,036w/mk, vapor de agua maior ou igual a 10.000</v>
          </cell>
          <cell r="C11299" t="str">
            <v xml:space="preserve">m     </v>
          </cell>
          <cell r="D11299" t="str">
            <v>107,10</v>
          </cell>
        </row>
        <row r="11300">
          <cell r="A11300">
            <v>39740</v>
          </cell>
          <cell r="B11300" t="str">
            <v>Tubo de borracha elastomerica flexivel, preta, para isolamento termico de tubulacao, dn 3/4" (18 mm), e= 32 mm, coeficiente de condutividade termica 0,036w/mk, vapor de agua maior ou igual a 10.000</v>
          </cell>
          <cell r="C11300" t="str">
            <v xml:space="preserve">m     </v>
          </cell>
          <cell r="D11300" t="str">
            <v>58,60</v>
          </cell>
        </row>
        <row r="11301">
          <cell r="A11301">
            <v>39741</v>
          </cell>
          <cell r="B11301" t="str">
            <v>Tubo de borracha elastomerica flexivel, preta, para isolamento termico de tubulacao, dn 3/8" (10 mm), e= 19 mm, coeficiente de condutividade termica 0,036w/mk, vapor de agua maior ou igual a 10.000</v>
          </cell>
          <cell r="C11301" t="str">
            <v xml:space="preserve">m     </v>
          </cell>
          <cell r="D11301" t="str">
            <v>10,80</v>
          </cell>
        </row>
        <row r="11302">
          <cell r="A11302">
            <v>39853</v>
          </cell>
          <cell r="B11302" t="str">
            <v>Tubo de borracha elastomerica flexivel, preta, para isolamento termico de tubulacao, dn 5/8" (15 mm), e= 19 mm, coeficiente de condutividade termica 0,036w/mk, vapor de agua maior ou igual a 10.000</v>
          </cell>
          <cell r="C11302" t="str">
            <v xml:space="preserve">m     </v>
          </cell>
          <cell r="D11302" t="str">
            <v>14,18</v>
          </cell>
        </row>
        <row r="11303">
          <cell r="A11303">
            <v>39742</v>
          </cell>
          <cell r="B11303" t="str">
            <v>Tubo de borracha elastomerica flexivel, preta, para isolamento termico de tubulacao, dn 7/8" (22 mm), e= 32 mm, coeficiente de condutividade termica 0,036w/mk, vapor de agua maior ou igual a 10.000</v>
          </cell>
          <cell r="C11303" t="str">
            <v xml:space="preserve">m     </v>
          </cell>
          <cell r="D11303" t="str">
            <v>47,10</v>
          </cell>
        </row>
        <row r="11304">
          <cell r="A11304">
            <v>39749</v>
          </cell>
          <cell r="B11304" t="str">
            <v>Tubo de cobre classe "a", dn = 1 " (28 mm), para instalacoes de media pressao para gases combustiveis e medicinais</v>
          </cell>
          <cell r="C11304" t="str">
            <v xml:space="preserve">m     </v>
          </cell>
          <cell r="D11304" t="str">
            <v>54,17</v>
          </cell>
        </row>
        <row r="11305">
          <cell r="A11305">
            <v>39751</v>
          </cell>
          <cell r="B11305" t="str">
            <v>Tubo de cobre classe "a", dn = 1 1/2 " (42 mm), para instalacoes de media pressao para gases combustiveis e medicinais</v>
          </cell>
          <cell r="C11305" t="str">
            <v xml:space="preserve">m     </v>
          </cell>
          <cell r="D11305" t="str">
            <v>98,44</v>
          </cell>
        </row>
        <row r="11306">
          <cell r="A11306">
            <v>39750</v>
          </cell>
          <cell r="B11306" t="str">
            <v>Tubo de cobre classe "a", dn = 1 1/4 " (35 mm), para instalacoes de media pressao para gases combustiveis e medicinais</v>
          </cell>
          <cell r="C11306" t="str">
            <v xml:space="preserve">m     </v>
          </cell>
          <cell r="D11306" t="str">
            <v>81,82</v>
          </cell>
        </row>
        <row r="11307">
          <cell r="A11307">
            <v>39747</v>
          </cell>
          <cell r="B11307" t="str">
            <v>Tubo de cobre classe "a", dn = 1/2 " (15 mm), para instalacoes de media pressao para gases combustiveis e medicinais</v>
          </cell>
          <cell r="C11307" t="str">
            <v xml:space="preserve">m     </v>
          </cell>
          <cell r="D11307" t="str">
            <v>26,32</v>
          </cell>
        </row>
        <row r="11308">
          <cell r="A11308">
            <v>39753</v>
          </cell>
          <cell r="B11308" t="str">
            <v>Tubo de cobre classe "a", dn = 2 1/2 " (66 mm), para instalacoes de media pressao para gases combustiveis e medicinais</v>
          </cell>
          <cell r="C11308" t="str">
            <v xml:space="preserve">m     </v>
          </cell>
          <cell r="D11308" t="str">
            <v>181,21</v>
          </cell>
        </row>
        <row r="11309">
          <cell r="A11309">
            <v>39754</v>
          </cell>
          <cell r="B11309" t="str">
            <v>Tubo de cobre classe "a", dn = 3 " (79 mm), para instalacoes de media pressao para gases combustiveis e medicinais</v>
          </cell>
          <cell r="C11309" t="str">
            <v xml:space="preserve">m     </v>
          </cell>
          <cell r="D11309" t="str">
            <v>266,98</v>
          </cell>
        </row>
        <row r="11310">
          <cell r="A11310">
            <v>39748</v>
          </cell>
          <cell r="B11310" t="str">
            <v>Tubo de cobre classe "a", dn = 3/4 " (22 mm), para instalacoes de media pressao para gases combustiveis e medicinais</v>
          </cell>
          <cell r="C11310" t="str">
            <v xml:space="preserve">m     </v>
          </cell>
          <cell r="D11310" t="str">
            <v>42,59</v>
          </cell>
        </row>
        <row r="11311">
          <cell r="A11311">
            <v>39755</v>
          </cell>
          <cell r="B11311" t="str">
            <v>Tubo de cobre classe "a", dn = 4 " (104 mm), para instalacoes de media pressao para gases combustiveis e medicinais</v>
          </cell>
          <cell r="C11311" t="str">
            <v xml:space="preserve">m     </v>
          </cell>
          <cell r="D11311" t="str">
            <v>404,80</v>
          </cell>
        </row>
        <row r="11312">
          <cell r="A11312">
            <v>12742</v>
          </cell>
          <cell r="B11312" t="str">
            <v>Tubo de cobre classe "e", dn = 104 mm, para instalacao hidraulica predial</v>
          </cell>
          <cell r="C11312" t="str">
            <v xml:space="preserve">m     </v>
          </cell>
          <cell r="D11312" t="str">
            <v>320,53</v>
          </cell>
        </row>
        <row r="11313">
          <cell r="A11313">
            <v>12713</v>
          </cell>
          <cell r="B11313" t="str">
            <v>Tubo de cobre classe "e", dn = 15 mm, para instalacao hidraulica predial</v>
          </cell>
          <cell r="C11313" t="str">
            <v xml:space="preserve">m     </v>
          </cell>
          <cell r="D11313" t="str">
            <v>17,00</v>
          </cell>
        </row>
        <row r="11314">
          <cell r="A11314">
            <v>12743</v>
          </cell>
          <cell r="B11314" t="str">
            <v>Tubo de cobre classe "e", dn = 22 mm, para instalacao hidraulica predial</v>
          </cell>
          <cell r="C11314" t="str">
            <v xml:space="preserve">m     </v>
          </cell>
          <cell r="D11314" t="str">
            <v>29,24</v>
          </cell>
        </row>
        <row r="11315">
          <cell r="A11315">
            <v>12744</v>
          </cell>
          <cell r="B11315" t="str">
            <v>Tubo de cobre classe "e", dn = 28 mm, para instalacao hidraulica predial</v>
          </cell>
          <cell r="C11315" t="str">
            <v xml:space="preserve">m     </v>
          </cell>
          <cell r="D11315" t="str">
            <v>37,11</v>
          </cell>
        </row>
        <row r="11316">
          <cell r="A11316">
            <v>12745</v>
          </cell>
          <cell r="B11316" t="str">
            <v>Tubo de cobre classe "e", dn = 35 mm, para instalacao hidraulica predial</v>
          </cell>
          <cell r="C11316" t="str">
            <v xml:space="preserve">m     </v>
          </cell>
          <cell r="D11316" t="str">
            <v>53,90</v>
          </cell>
        </row>
        <row r="11317">
          <cell r="A11317">
            <v>12746</v>
          </cell>
          <cell r="B11317" t="str">
            <v>Tubo de cobre classe "e", dn = 42 mm, para instalacao hidraulica predial</v>
          </cell>
          <cell r="C11317" t="str">
            <v xml:space="preserve">m     </v>
          </cell>
          <cell r="D11317" t="str">
            <v>72,78</v>
          </cell>
        </row>
        <row r="11318">
          <cell r="A11318">
            <v>12747</v>
          </cell>
          <cell r="B11318" t="str">
            <v>Tubo de cobre classe "e", dn = 54 mm, para instalacao hidraulica predial</v>
          </cell>
          <cell r="C11318" t="str">
            <v xml:space="preserve">m     </v>
          </cell>
          <cell r="D11318" t="str">
            <v>105,55</v>
          </cell>
        </row>
        <row r="11319">
          <cell r="A11319">
            <v>12748</v>
          </cell>
          <cell r="B11319" t="str">
            <v>Tubo de cobre classe "e", dn = 66 mm, para instalacao hidraulica predial</v>
          </cell>
          <cell r="C11319" t="str">
            <v xml:space="preserve">m     </v>
          </cell>
          <cell r="D11319" t="str">
            <v>148,70</v>
          </cell>
        </row>
        <row r="11320">
          <cell r="A11320">
            <v>12749</v>
          </cell>
          <cell r="B11320" t="str">
            <v>Tubo de cobre classe "e", dn = 79 mm, para instalacao hidraulica predial</v>
          </cell>
          <cell r="C11320" t="str">
            <v xml:space="preserve">m     </v>
          </cell>
          <cell r="D11320" t="str">
            <v>217,37</v>
          </cell>
        </row>
        <row r="11321">
          <cell r="A11321">
            <v>39726</v>
          </cell>
          <cell r="B11321" t="str">
            <v>Tubo de cobre classe "i", dn = 1 " (28 mm), para instalacoes industriais de alta pressao e vapor</v>
          </cell>
          <cell r="C11321" t="str">
            <v xml:space="preserve">m     </v>
          </cell>
          <cell r="D11321" t="str">
            <v>71,40</v>
          </cell>
        </row>
        <row r="11322">
          <cell r="A11322">
            <v>39728</v>
          </cell>
          <cell r="B11322" t="str">
            <v>Tubo de cobre classe "i", dn = 1 1/2 " (42 mm), para instalacoes industriais de alta pressao e vapor</v>
          </cell>
          <cell r="C11322" t="str">
            <v xml:space="preserve">m     </v>
          </cell>
          <cell r="D11322" t="str">
            <v>125,48</v>
          </cell>
        </row>
        <row r="11323">
          <cell r="A11323">
            <v>39727</v>
          </cell>
          <cell r="B11323" t="str">
            <v>Tubo de cobre classe "i", dn = 1 1/4 " (35 mm), para instalacoes industriais de alta pressao e vapor</v>
          </cell>
          <cell r="C11323" t="str">
            <v xml:space="preserve">m     </v>
          </cell>
          <cell r="D11323" t="str">
            <v>103,26</v>
          </cell>
        </row>
        <row r="11324">
          <cell r="A11324">
            <v>39724</v>
          </cell>
          <cell r="B11324" t="str">
            <v>Tubo de cobre classe "i", dn = 1/2 " (15 mm), para instalacoes industriais de alta pressao e vapor</v>
          </cell>
          <cell r="C11324" t="str">
            <v xml:space="preserve">m     </v>
          </cell>
          <cell r="D11324" t="str">
            <v>31,61</v>
          </cell>
        </row>
        <row r="11325">
          <cell r="A11325">
            <v>39729</v>
          </cell>
          <cell r="B11325" t="str">
            <v>Tubo de cobre classe "i", dn = 2 " (54 mm), para instalacoes industriais de alta pressao e vapor</v>
          </cell>
          <cell r="C11325" t="str">
            <v xml:space="preserve">m     </v>
          </cell>
          <cell r="D11325" t="str">
            <v>173,77</v>
          </cell>
        </row>
        <row r="11326">
          <cell r="A11326">
            <v>39730</v>
          </cell>
          <cell r="B11326" t="str">
            <v>Tubo de cobre classe "i", dn = 2 1/2 " (66 mm), para instalacoes industriais de alta pressao e vapor</v>
          </cell>
          <cell r="C11326" t="str">
            <v xml:space="preserve">m     </v>
          </cell>
          <cell r="D11326" t="str">
            <v>225,46</v>
          </cell>
        </row>
        <row r="11327">
          <cell r="A11327">
            <v>39731</v>
          </cell>
          <cell r="B11327" t="str">
            <v>Tubo de cobre classe "i", dn = 3 " (79 mm), para instalacoes industriais de alta pressao e vapor</v>
          </cell>
          <cell r="C11327" t="str">
            <v xml:space="preserve">m     </v>
          </cell>
          <cell r="D11327" t="str">
            <v>333,93</v>
          </cell>
        </row>
        <row r="11328">
          <cell r="A11328">
            <v>39725</v>
          </cell>
          <cell r="B11328" t="str">
            <v>Tubo de cobre classe "i", dn = 3/4 " (22 mm), para instalacoes industriais de alta pressao e vapor</v>
          </cell>
          <cell r="C11328" t="str">
            <v xml:space="preserve">m     </v>
          </cell>
          <cell r="D11328" t="str">
            <v>51,53</v>
          </cell>
        </row>
        <row r="11329">
          <cell r="A11329">
            <v>39732</v>
          </cell>
          <cell r="B11329" t="str">
            <v>Tubo de cobre classe "i", dn = 4" (104 mm), para instalacoes industriais de alta pressao e vapor</v>
          </cell>
          <cell r="C11329" t="str">
            <v xml:space="preserve">m     </v>
          </cell>
          <cell r="D11329" t="str">
            <v>491,53</v>
          </cell>
        </row>
        <row r="11330">
          <cell r="A11330">
            <v>39660</v>
          </cell>
          <cell r="B11330" t="str">
            <v>Tubo de cobre flexivel, d = 1/2 ", e = 0,79 mm, para ar-condicionado/ instalacoes gas residenciais e comerciais</v>
          </cell>
          <cell r="C11330" t="str">
            <v xml:space="preserve">m     </v>
          </cell>
          <cell r="D11330" t="str">
            <v>22,40</v>
          </cell>
        </row>
        <row r="11331">
          <cell r="A11331">
            <v>39662</v>
          </cell>
          <cell r="B11331" t="str">
            <v>Tubo de cobre flexivel, d = 1/4 ", e = 0,79 mm, para ar-condicionado/ instalacoes gas residenciais e comerciais</v>
          </cell>
          <cell r="C11331" t="str">
            <v xml:space="preserve">m     </v>
          </cell>
          <cell r="D11331" t="str">
            <v>10,73</v>
          </cell>
        </row>
        <row r="11332">
          <cell r="A11332">
            <v>39661</v>
          </cell>
          <cell r="B11332" t="str">
            <v>Tubo de cobre flexivel, d = 3/16 ", e = 0,79 mm, para ar-condicionado/ instalacoes gas residenciais e comerciais</v>
          </cell>
          <cell r="C11332" t="str">
            <v xml:space="preserve">m     </v>
          </cell>
          <cell r="D11332" t="str">
            <v>7,32</v>
          </cell>
        </row>
        <row r="11333">
          <cell r="A11333">
            <v>39666</v>
          </cell>
          <cell r="B11333" t="str">
            <v>Tubo de cobre flexivel, d = 3/4 ", e = 0,79 mm, para ar-condicionado/ instalacoes gas residenciais e comerciais</v>
          </cell>
          <cell r="C11333" t="str">
            <v xml:space="preserve">m     </v>
          </cell>
          <cell r="D11333" t="str">
            <v>33,69</v>
          </cell>
        </row>
        <row r="11334">
          <cell r="A11334">
            <v>39664</v>
          </cell>
          <cell r="B11334" t="str">
            <v>Tubo de cobre flexivel, d = 3/8 ", e = 0,79 mm, para ar-condicionado/ instalacoes gas residenciais e comerciais</v>
          </cell>
          <cell r="C11334" t="str">
            <v xml:space="preserve">m     </v>
          </cell>
          <cell r="D11334" t="str">
            <v>16,51</v>
          </cell>
        </row>
        <row r="11335">
          <cell r="A11335">
            <v>39663</v>
          </cell>
          <cell r="B11335" t="str">
            <v>Tubo de cobre flexivel, d = 5/16 ", e = 0,79 mm, para ar-condicionado/ instalacoes gas residenciais e comerciais</v>
          </cell>
          <cell r="C11335" t="str">
            <v xml:space="preserve">m     </v>
          </cell>
          <cell r="D11335" t="str">
            <v>13,20</v>
          </cell>
        </row>
        <row r="11336">
          <cell r="A11336">
            <v>39665</v>
          </cell>
          <cell r="B11336" t="str">
            <v>Tubo de cobre flexivel, d = 5/8 ", e = 0,79 mm, para ar-condicionado/ instalacoes gas residenciais e comerciais</v>
          </cell>
          <cell r="C11336" t="str">
            <v xml:space="preserve">m     </v>
          </cell>
          <cell r="D11336" t="str">
            <v>27,86</v>
          </cell>
        </row>
        <row r="11337">
          <cell r="A11337">
            <v>39752</v>
          </cell>
          <cell r="B11337" t="str">
            <v>Tubo de cobre, classe "a", dn = 2" (54 mm), para instalacoes de media pressao para gases combustiveis e medicinais</v>
          </cell>
          <cell r="C11337" t="str">
            <v xml:space="preserve">m     </v>
          </cell>
          <cell r="D11337" t="str">
            <v>140,08</v>
          </cell>
        </row>
        <row r="11338">
          <cell r="A11338">
            <v>12583</v>
          </cell>
          <cell r="B11338" t="str">
            <v>Tubo de concreto simples poroso, macho/femea, dn 200 mm</v>
          </cell>
          <cell r="C11338" t="str">
            <v xml:space="preserve">m     </v>
          </cell>
          <cell r="D11338" t="str">
            <v>25,80</v>
          </cell>
        </row>
        <row r="11339">
          <cell r="A11339">
            <v>12584</v>
          </cell>
          <cell r="B11339" t="str">
            <v>Tubo de concreto simples poroso, macho/femea, dn 300 mm</v>
          </cell>
          <cell r="C11339" t="str">
            <v xml:space="preserve">m     </v>
          </cell>
          <cell r="D11339" t="str">
            <v>24,83</v>
          </cell>
        </row>
        <row r="11340">
          <cell r="A11340">
            <v>13159</v>
          </cell>
          <cell r="B11340" t="str">
            <v>Tubo de concreto simples, classe es, pb je, dn 400 mm, para esgoto sanitario (nbr 8890)</v>
          </cell>
          <cell r="C11340" t="str">
            <v xml:space="preserve">m     </v>
          </cell>
          <cell r="D11340" t="str">
            <v>75,21</v>
          </cell>
        </row>
        <row r="11341">
          <cell r="A11341">
            <v>13168</v>
          </cell>
          <cell r="B11341" t="str">
            <v>Tubo de concreto simples, classe es, pb je, dn 500 mm, para esgoto sanitario (nbr 8890)</v>
          </cell>
          <cell r="C11341" t="str">
            <v xml:space="preserve">m     </v>
          </cell>
          <cell r="D11341" t="str">
            <v>113,09</v>
          </cell>
        </row>
        <row r="11342">
          <cell r="A11342">
            <v>13173</v>
          </cell>
          <cell r="B11342" t="str">
            <v>Tubo de concreto simples, classe es, pb je, dn 600 mm, para esgoto sanitario (nbr 8890)</v>
          </cell>
          <cell r="C11342" t="str">
            <v xml:space="preserve">m     </v>
          </cell>
          <cell r="D11342" t="str">
            <v>139,44</v>
          </cell>
        </row>
        <row r="11343">
          <cell r="A11343">
            <v>37449</v>
          </cell>
          <cell r="B11343" t="str">
            <v>Tubo de concreto simples, classe- ps1, macho/femea, dn 200 mm, para aguas pluviais (nbr 8890)</v>
          </cell>
          <cell r="C11343" t="str">
            <v xml:space="preserve">m     </v>
          </cell>
          <cell r="D11343" t="str">
            <v>23,05</v>
          </cell>
        </row>
        <row r="11344">
          <cell r="A11344">
            <v>37450</v>
          </cell>
          <cell r="B11344" t="str">
            <v>Tubo de concreto simples, classe- ps1, macho/femea, dn 300 mm, para aguas pluviais (nbr 8890)</v>
          </cell>
          <cell r="C11344" t="str">
            <v xml:space="preserve">m     </v>
          </cell>
          <cell r="D11344" t="str">
            <v>28,10</v>
          </cell>
        </row>
        <row r="11345">
          <cell r="A11345">
            <v>37451</v>
          </cell>
          <cell r="B11345" t="str">
            <v>Tubo de concreto simples, classe- ps1, macho/femea, dn 400 mm, para aguas pluviais (nbr 8890)</v>
          </cell>
          <cell r="C11345" t="str">
            <v xml:space="preserve">m     </v>
          </cell>
          <cell r="D11345" t="str">
            <v>43,04</v>
          </cell>
        </row>
        <row r="11346">
          <cell r="A11346">
            <v>37452</v>
          </cell>
          <cell r="B11346" t="str">
            <v>Tubo de concreto simples, classe- ps1, macho/femea, dn 500 mm, para aguas pluviais (nbr 8890)</v>
          </cell>
          <cell r="C11346" t="str">
            <v xml:space="preserve">m     </v>
          </cell>
          <cell r="D11346" t="str">
            <v>57,09</v>
          </cell>
        </row>
        <row r="11347">
          <cell r="A11347">
            <v>37453</v>
          </cell>
          <cell r="B11347" t="str">
            <v>Tubo de concreto simples, classe- ps1, macho/femea, dn 600 mm, para aguas pluviais (nbr 8890)</v>
          </cell>
          <cell r="C11347" t="str">
            <v xml:space="preserve">m     </v>
          </cell>
          <cell r="D11347" t="str">
            <v>71,64</v>
          </cell>
        </row>
        <row r="11348">
          <cell r="A11348">
            <v>7778</v>
          </cell>
          <cell r="B11348" t="str">
            <v>Tubo de concreto simples, classe- ps1, pb, dn 200 mm, para aguas pluviais (nbr 8890)</v>
          </cell>
          <cell r="C11348" t="str">
            <v xml:space="preserve">m     </v>
          </cell>
          <cell r="D11348" t="str">
            <v>26,90</v>
          </cell>
        </row>
        <row r="11349">
          <cell r="A11349">
            <v>7796</v>
          </cell>
          <cell r="B11349" t="str">
            <v>Tubo de concreto simples, classe- ps1, pb, dn 300 mm, para aguas pluviais (nbr 8890)</v>
          </cell>
          <cell r="C11349" t="str">
            <v xml:space="preserve">m     </v>
          </cell>
          <cell r="D11349" t="str">
            <v>32,39</v>
          </cell>
        </row>
        <row r="11350">
          <cell r="A11350">
            <v>7781</v>
          </cell>
          <cell r="B11350" t="str">
            <v>Tubo de concreto simples, classe- ps1, pb, dn 400 mm, para aguas pluviais (nbr 8890)</v>
          </cell>
          <cell r="C11350" t="str">
            <v xml:space="preserve">m     </v>
          </cell>
          <cell r="D11350" t="str">
            <v>42,82</v>
          </cell>
        </row>
        <row r="11351">
          <cell r="A11351">
            <v>7795</v>
          </cell>
          <cell r="B11351" t="str">
            <v>Tubo de concreto simples, classe- ps1, pb, dn 500 mm, para aguas pluviais (nbr 8890)</v>
          </cell>
          <cell r="C11351" t="str">
            <v xml:space="preserve">m     </v>
          </cell>
          <cell r="D11351" t="str">
            <v>62,03</v>
          </cell>
        </row>
        <row r="11352">
          <cell r="A11352">
            <v>7791</v>
          </cell>
          <cell r="B11352" t="str">
            <v>Tubo de concreto simples, classe- ps1, pb, dn 600 mm, para aguas pluviais (nbr 8890)</v>
          </cell>
          <cell r="C11352" t="str">
            <v xml:space="preserve">m     </v>
          </cell>
          <cell r="D11352" t="str">
            <v>79,05</v>
          </cell>
        </row>
        <row r="11353">
          <cell r="A11353">
            <v>7783</v>
          </cell>
          <cell r="B11353" t="str">
            <v>Tubo de concreto simples, classe- ps2, pb, dn 200 mm, para aguas pluviais (nbr 8890)</v>
          </cell>
          <cell r="C11353" t="str">
            <v xml:space="preserve">m     </v>
          </cell>
          <cell r="D11353" t="str">
            <v>30,19</v>
          </cell>
        </row>
        <row r="11354">
          <cell r="A11354">
            <v>7790</v>
          </cell>
          <cell r="B11354" t="str">
            <v>Tubo de concreto simples, classe- ps2, pb, dn 300 mm, para aguas pluviais (nbr 8890)</v>
          </cell>
          <cell r="C11354" t="str">
            <v xml:space="preserve">m     </v>
          </cell>
          <cell r="D11354" t="str">
            <v>35,13</v>
          </cell>
        </row>
        <row r="11355">
          <cell r="A11355">
            <v>7785</v>
          </cell>
          <cell r="B11355" t="str">
            <v>Tubo de concreto simples, classe- ps2, pb, dn 400 mm, para aguas pluviais (nbr 8890)</v>
          </cell>
          <cell r="C11355" t="str">
            <v xml:space="preserve">m     </v>
          </cell>
          <cell r="D11355" t="str">
            <v>46,11</v>
          </cell>
        </row>
        <row r="11356">
          <cell r="A11356">
            <v>7792</v>
          </cell>
          <cell r="B11356" t="str">
            <v>Tubo de concreto simples, classe- ps2, pb, dn 500 mm, para aguas pluviais (nbr 8890)</v>
          </cell>
          <cell r="C11356" t="str">
            <v xml:space="preserve">m     </v>
          </cell>
          <cell r="D11356" t="str">
            <v>66,97</v>
          </cell>
        </row>
        <row r="11357">
          <cell r="A11357">
            <v>7793</v>
          </cell>
          <cell r="B11357" t="str">
            <v>Tubo de concreto simples, classe- ps2, pb, dn 600 mm, para aguas pluviais (nbr 8890)</v>
          </cell>
          <cell r="C11357" t="str">
            <v xml:space="preserve">m     </v>
          </cell>
          <cell r="D11357" t="str">
            <v>86,43</v>
          </cell>
        </row>
        <row r="11358">
          <cell r="A11358">
            <v>12613</v>
          </cell>
          <cell r="B11358" t="str">
            <v>Tubo de descarga pvc, para ligacao caixa de descarga - embutir, 40 mm x 150 cm</v>
          </cell>
          <cell r="C11358" t="str">
            <v xml:space="preserve">un    </v>
          </cell>
          <cell r="D11358" t="str">
            <v>15,01</v>
          </cell>
        </row>
        <row r="11359">
          <cell r="A11359">
            <v>1031</v>
          </cell>
          <cell r="B11359" t="str">
            <v>Tubo de descida externo de pvc para caixa de descarga externa alta - 40 mm x 1,60 m</v>
          </cell>
          <cell r="C11359" t="str">
            <v xml:space="preserve">un    </v>
          </cell>
          <cell r="D11359" t="str">
            <v>8,18</v>
          </cell>
        </row>
        <row r="11360">
          <cell r="A11360">
            <v>39707</v>
          </cell>
          <cell r="B11360" t="str">
            <v>Tubo de espuma de polietileno expandido flexivel para isolamento termico de tubulacao de ar condicionado, agua quente,  dn 1 1/2", e= 10 mm</v>
          </cell>
          <cell r="C11360" t="str">
            <v xml:space="preserve">m     </v>
          </cell>
          <cell r="D11360" t="str">
            <v>2,60</v>
          </cell>
        </row>
        <row r="11361">
          <cell r="A11361">
            <v>39708</v>
          </cell>
          <cell r="B11361" t="str">
            <v>Tubo de espuma de polietileno expandido flexivel para isolamento termico de tubulacao de ar condicionado, agua quente,  dn 1 1/4", e= 10 mm</v>
          </cell>
          <cell r="C11361" t="str">
            <v xml:space="preserve">m     </v>
          </cell>
          <cell r="D11361" t="str">
            <v>2,52</v>
          </cell>
        </row>
        <row r="11362">
          <cell r="A11362">
            <v>39710</v>
          </cell>
          <cell r="B11362" t="str">
            <v>Tubo de espuma de polietileno expandido flexivel para isolamento termico de tubulacao de ar condicionado, agua quente,  dn 1 1/8", e= 10 mm</v>
          </cell>
          <cell r="C11362" t="str">
            <v xml:space="preserve">m     </v>
          </cell>
          <cell r="D11362" t="str">
            <v>1,77</v>
          </cell>
        </row>
        <row r="11363">
          <cell r="A11363">
            <v>39709</v>
          </cell>
          <cell r="B11363" t="str">
            <v>Tubo de espuma de polietileno expandido flexivel para isolamento termico de tubulacao de ar condicionado, agua quente,  dn 1 3/8", e= 10 mm</v>
          </cell>
          <cell r="C11363" t="str">
            <v xml:space="preserve">m     </v>
          </cell>
          <cell r="D11363" t="str">
            <v>2,46</v>
          </cell>
        </row>
        <row r="11364">
          <cell r="A11364">
            <v>39711</v>
          </cell>
          <cell r="B11364" t="str">
            <v>Tubo de espuma de polietileno expandido flexivel para isolamento termico de tubulacao de ar condicionado, agua quente,  dn 1 5/8", e= 10 mm</v>
          </cell>
          <cell r="C11364" t="str">
            <v xml:space="preserve">m     </v>
          </cell>
          <cell r="D11364" t="str">
            <v>2,76</v>
          </cell>
        </row>
        <row r="11365">
          <cell r="A11365">
            <v>39712</v>
          </cell>
          <cell r="B11365" t="str">
            <v>Tubo de espuma de polietileno expandido flexivel para isolamento termico de tubulacao de ar condicionado, agua quente,  dn 1/2", e= 10 mm</v>
          </cell>
          <cell r="C11365" t="str">
            <v xml:space="preserve">m     </v>
          </cell>
          <cell r="D11365" t="str">
            <v>0,97</v>
          </cell>
        </row>
        <row r="11366">
          <cell r="A11366">
            <v>39713</v>
          </cell>
          <cell r="B11366" t="str">
            <v>Tubo de espuma de polietileno expandido flexivel para isolamento termico de tubulacao de ar condicionado, agua quente,  dn 1/4", e= 10 mm</v>
          </cell>
          <cell r="C11366" t="str">
            <v xml:space="preserve">m     </v>
          </cell>
          <cell r="D11366" t="str">
            <v>0,76</v>
          </cell>
        </row>
        <row r="11367">
          <cell r="A11367">
            <v>39714</v>
          </cell>
          <cell r="B11367" t="str">
            <v>Tubo de espuma de polietileno expandido flexivel para isolamento termico de tubulacao de ar condicionado, agua quente,  dn 1", e= 10 mm</v>
          </cell>
          <cell r="C11367" t="str">
            <v xml:space="preserve">m     </v>
          </cell>
          <cell r="D11367" t="str">
            <v>1,75</v>
          </cell>
        </row>
        <row r="11368">
          <cell r="A11368">
            <v>39715</v>
          </cell>
          <cell r="B11368" t="str">
            <v>Tubo de espuma de polietileno expandido flexivel para isolamento termico de tubulacao de ar condicionado, agua quente,  dn 3/4", e= 10 mm</v>
          </cell>
          <cell r="C11368" t="str">
            <v xml:space="preserve">m     </v>
          </cell>
          <cell r="D11368" t="str">
            <v>1,25</v>
          </cell>
        </row>
        <row r="11369">
          <cell r="A11369">
            <v>39716</v>
          </cell>
          <cell r="B11369" t="str">
            <v>Tubo de espuma de polietileno expandido flexivel para isolamento termico de tubulacao de ar condicionado, agua quente,  dn 3/8", e= 10 mm</v>
          </cell>
          <cell r="C11369" t="str">
            <v xml:space="preserve">m     </v>
          </cell>
          <cell r="D11369" t="str">
            <v>0,94</v>
          </cell>
        </row>
        <row r="11370">
          <cell r="A11370">
            <v>39718</v>
          </cell>
          <cell r="B11370" t="str">
            <v>Tubo de espuma de polietileno expandido flexivel para isolamento termico de tubulacao de ar condicionado, agua quente,  dn 7/8", e= 10 mm</v>
          </cell>
          <cell r="C11370" t="str">
            <v xml:space="preserve">m     </v>
          </cell>
          <cell r="D11370" t="str">
            <v>1,61</v>
          </cell>
        </row>
        <row r="11371">
          <cell r="A11371">
            <v>9813</v>
          </cell>
          <cell r="B11371" t="str">
            <v>Tubo de polietileno de alta densidade (pead), pe-80, de = 20 mm x 2,3 mm de parede, para ligacao de agua predial (nbr 15561)</v>
          </cell>
          <cell r="C11371" t="str">
            <v xml:space="preserve">m     </v>
          </cell>
          <cell r="D11371" t="str">
            <v>3,52</v>
          </cell>
        </row>
        <row r="11372">
          <cell r="A11372">
            <v>9815</v>
          </cell>
          <cell r="B11372" t="str">
            <v>Tubo de polietileno de alta densidade (pead), pe-80, de = 32 mm x 3,0 mm de parede, para ligacao de agua predial (nbr 15561)</v>
          </cell>
          <cell r="C11372" t="str">
            <v xml:space="preserve">m     </v>
          </cell>
          <cell r="D11372" t="str">
            <v>6,95</v>
          </cell>
        </row>
        <row r="11373">
          <cell r="A11373">
            <v>25876</v>
          </cell>
          <cell r="B11373" t="str">
            <v>Tubo de polietileno de alta densidade, pead, pe-80, de = 1000 mm x 38,5 mm parede, ( sdr 26 - pn 05 ) para rede de agua ou esgoto (nbr 15561)</v>
          </cell>
          <cell r="C11373" t="str">
            <v xml:space="preserve">m     </v>
          </cell>
          <cell r="D11373" t="str">
            <v>3.458,98</v>
          </cell>
        </row>
        <row r="11374">
          <cell r="A11374">
            <v>25888</v>
          </cell>
          <cell r="B11374" t="str">
            <v>Tubo de polietileno de alta densidade, pead, pe-80, de = 110 mm x 10,0 mm parede, ( sdr 11 - pn 12,5 ) para rede de agua ou esgoto (nbr 15561)</v>
          </cell>
          <cell r="C11374" t="str">
            <v xml:space="preserve">m     </v>
          </cell>
          <cell r="D11374" t="str">
            <v>84,77</v>
          </cell>
        </row>
        <row r="11375">
          <cell r="A11375">
            <v>25874</v>
          </cell>
          <cell r="B11375" t="str">
            <v>Tubo de polietileno de alta densidade, pead, pe-80, de = 1200 mm x 37,2 mm parede ( sdr 32,25 - pn 04 ) para rede de agua ou esgoto (nbr 15561)</v>
          </cell>
          <cell r="C11375" t="str">
            <v xml:space="preserve">m     </v>
          </cell>
          <cell r="D11375" t="str">
            <v>6.066,54</v>
          </cell>
        </row>
        <row r="11376">
          <cell r="A11376">
            <v>25877</v>
          </cell>
          <cell r="B11376" t="str">
            <v>Tubo de polietileno de alta densidade, pead, pe-80, de = 1400 mm x 42,9 mm parede, (sdr 32,25 - pn 04 ) para rede de agua ou esgoto (nbr 15561)</v>
          </cell>
          <cell r="C11376" t="str">
            <v xml:space="preserve">m     </v>
          </cell>
          <cell r="D11376" t="str">
            <v>8.278,02</v>
          </cell>
        </row>
        <row r="11377">
          <cell r="A11377">
            <v>25878</v>
          </cell>
          <cell r="B11377" t="str">
            <v>Tubo de polietileno de alta densidade, pead, pe-80, de = 160 mm x 14,6 mm parede, (sdr 11 - pn 12,5 ) para rede de agua ou esgoto (nbr 15561)</v>
          </cell>
          <cell r="C11377" t="str">
            <v xml:space="preserve">m     </v>
          </cell>
          <cell r="D11377" t="str">
            <v>181,97</v>
          </cell>
        </row>
        <row r="11378">
          <cell r="A11378">
            <v>25879</v>
          </cell>
          <cell r="B11378" t="str">
            <v>Tubo de polietileno de alta densidade, pead, pe-80, de = 1600 mm x 49,0 mm parede, ( sdr 32,25 - pn 04 ) para rede de agua ou esgoto (nbr 15561)</v>
          </cell>
          <cell r="C11378" t="str">
            <v xml:space="preserve">m     </v>
          </cell>
          <cell r="D11378" t="str">
            <v>7.852,69</v>
          </cell>
        </row>
        <row r="11379">
          <cell r="A11379">
            <v>25887</v>
          </cell>
          <cell r="B11379" t="str">
            <v>Tubo de polietileno de alta densidade, pead, pe-80, de = 900 mm x 34,7 mm parede, ( sdr 26 - pn 05 ) para rede de agua ou esgoto (nbr 15561)</v>
          </cell>
          <cell r="C11379" t="str">
            <v xml:space="preserve">m     </v>
          </cell>
          <cell r="D11379" t="str">
            <v>3.137,28</v>
          </cell>
        </row>
        <row r="11380">
          <cell r="A11380">
            <v>25880</v>
          </cell>
          <cell r="B11380" t="str">
            <v>Tubo de polietileno de alta densidade, pead, pe-80, de= 200 mm x 18,2 mm parede, ( sdr 11 - pn 12,5 ) para rede de agua ou esgoto (nbr 15561)</v>
          </cell>
          <cell r="C11380" t="str">
            <v xml:space="preserve">m     </v>
          </cell>
          <cell r="D11380" t="str">
            <v>283,67</v>
          </cell>
        </row>
        <row r="11381">
          <cell r="A11381">
            <v>25881</v>
          </cell>
          <cell r="B11381" t="str">
            <v>Tubo de polietileno de alta densidade, pead, pe-80, de= 315 mm x 28,7 mm parede, ( sdr 11 - pn 12,5 ) para rede de agua ou esgoto (nbr 15561)</v>
          </cell>
          <cell r="C11381" t="str">
            <v xml:space="preserve">m     </v>
          </cell>
          <cell r="D11381" t="str">
            <v>695,06</v>
          </cell>
        </row>
        <row r="11382">
          <cell r="A11382">
            <v>25882</v>
          </cell>
          <cell r="B11382" t="str">
            <v>Tubo de polietileno de alta densidade, pead, pe-80, de= 400 mm x 36,4 mm parede, ( sdr 11 - pn 12,5 ) para rede de agua ou esgoto (nbr 15561)</v>
          </cell>
          <cell r="C11382" t="str">
            <v xml:space="preserve">m     </v>
          </cell>
          <cell r="D11382" t="str">
            <v>1.119,49</v>
          </cell>
        </row>
        <row r="11383">
          <cell r="A11383">
            <v>25883</v>
          </cell>
          <cell r="B11383" t="str">
            <v>Tubo de polietileno de alta densidade, pead, pe-80, de= 50 mm x 4,6 mm parede, (sdr 11 - pn 12,5) para rede de agua ou esgoto (nbr 15561)</v>
          </cell>
          <cell r="C11383" t="str">
            <v xml:space="preserve">m     </v>
          </cell>
          <cell r="D11383" t="str">
            <v>18,06</v>
          </cell>
        </row>
        <row r="11384">
          <cell r="A11384">
            <v>25884</v>
          </cell>
          <cell r="B11384" t="str">
            <v>Tubo de polietileno de alta densidade, pead, pe-80, de= 500 mm x 45,5 mm parede, ( sdr 11 - pn 12,5 ) para rede de agua ou esgoto (nbr 15561)</v>
          </cell>
          <cell r="C11384" t="str">
            <v xml:space="preserve">m     </v>
          </cell>
          <cell r="D11384" t="str">
            <v>1.965,42</v>
          </cell>
        </row>
        <row r="11385">
          <cell r="A11385">
            <v>25885</v>
          </cell>
          <cell r="B11385" t="str">
            <v>Tubo de polietileno de alta densidade, pead, pe-80, de= 630 mm x 57,3 mm parede (sdr 11 - pn 12,5 ) para rede de agua ou esgoto (nbr 15561)</v>
          </cell>
          <cell r="C11385" t="str">
            <v xml:space="preserve">m     </v>
          </cell>
          <cell r="D11385" t="str">
            <v>2.923,13</v>
          </cell>
        </row>
        <row r="11386">
          <cell r="A11386">
            <v>25889</v>
          </cell>
          <cell r="B11386" t="str">
            <v>Tubo de polietileno de alta densidade, pead, pe-80, de= 730 mm x 34,1 mm parede, ( sdr 21 - pn 06 ) para rede de agua ou esgoto (nbr 15561)</v>
          </cell>
          <cell r="C11386" t="str">
            <v xml:space="preserve">m     </v>
          </cell>
          <cell r="D11386" t="str">
            <v>1.465,87</v>
          </cell>
        </row>
        <row r="11387">
          <cell r="A11387">
            <v>25886</v>
          </cell>
          <cell r="B11387" t="str">
            <v>Tubo de polietileno de alta densidade, pead, pe-80, de= 75 mm x 6,9 mm parede, ( srd 11 - pn 12,5 ) para rede de agua ou esgoto (nbr 15561)</v>
          </cell>
          <cell r="C11387" t="str">
            <v xml:space="preserve">m     </v>
          </cell>
          <cell r="D11387" t="str">
            <v>40,39</v>
          </cell>
        </row>
        <row r="11388">
          <cell r="A11388">
            <v>25875</v>
          </cell>
          <cell r="B11388" t="str">
            <v>Tubo de polietileno de alta densidade, pead, pe-80, de= 800 mm x 30,8 mm parede, ( sdr 26 - pn 05 ) para rede de agua ou esgoto (nbr 15561)</v>
          </cell>
          <cell r="C11388" t="str">
            <v xml:space="preserve">m     </v>
          </cell>
          <cell r="D11388" t="str">
            <v>1.912,47</v>
          </cell>
        </row>
        <row r="11389">
          <cell r="A11389">
            <v>9876</v>
          </cell>
          <cell r="B11389" t="str">
            <v>Tubo de pvc, pbl, tipo leve, dn = 125 mm,  para ventilacao</v>
          </cell>
          <cell r="C11389" t="str">
            <v xml:space="preserve">m     </v>
          </cell>
          <cell r="D11389" t="str">
            <v>15,88</v>
          </cell>
        </row>
        <row r="11390">
          <cell r="A11390">
            <v>9877</v>
          </cell>
          <cell r="B11390" t="str">
            <v>Tubo de pvc, pbl, tipo leve, dn = 250 mm,  para ventilacao</v>
          </cell>
          <cell r="C11390" t="str">
            <v xml:space="preserve">m     </v>
          </cell>
          <cell r="D11390" t="str">
            <v>55,65</v>
          </cell>
        </row>
        <row r="11391">
          <cell r="A11391">
            <v>9878</v>
          </cell>
          <cell r="B11391" t="str">
            <v>Tubo de pvc, pbl, tipo leve, dn = 300 mm,  para ventilacao</v>
          </cell>
          <cell r="C11391" t="str">
            <v xml:space="preserve">m     </v>
          </cell>
          <cell r="D11391" t="str">
            <v>72,48</v>
          </cell>
        </row>
        <row r="11392">
          <cell r="A11392">
            <v>9879</v>
          </cell>
          <cell r="B11392" t="str">
            <v>Tubo de pvc, pbl, tipo leve, dn = 400 mm,  para ventilacao</v>
          </cell>
          <cell r="C11392" t="str">
            <v xml:space="preserve">m     </v>
          </cell>
          <cell r="D11392" t="str">
            <v>173,01</v>
          </cell>
        </row>
        <row r="11393">
          <cell r="A11393">
            <v>42001</v>
          </cell>
          <cell r="B11393" t="str">
            <v>Tubo de revestimento, em aco, corpo schedule 40, ponteira schedule 80, rosqueavel e segmentado para perfuracao,  diametro 6'' (200 mm) (coletado caixa)</v>
          </cell>
          <cell r="C11393" t="str">
            <v xml:space="preserve">m     </v>
          </cell>
          <cell r="D11393" t="str">
            <v>363,28</v>
          </cell>
        </row>
        <row r="11394">
          <cell r="A11394">
            <v>41998</v>
          </cell>
          <cell r="B11394" t="str">
            <v>Tubo de revestimento, em aco, corpo schedule 40, ponteira schedule 80, rosqueavel e segmentado para perfuracao, diametro 10'' (310 mm)  (coletado caixa)</v>
          </cell>
          <cell r="C11394" t="str">
            <v xml:space="preserve">m     </v>
          </cell>
          <cell r="D11394" t="str">
            <v>895,23</v>
          </cell>
        </row>
        <row r="11395">
          <cell r="A11395">
            <v>41999</v>
          </cell>
          <cell r="B11395" t="str">
            <v>Tubo de revestimento, em aco, corpo schedule 40, ponteira schedule 80, rosqueavel e segmentado para perfuracao, diametro 14'' (400 mm)  (coletado caixa)</v>
          </cell>
          <cell r="C11395" t="str">
            <v xml:space="preserve">m     </v>
          </cell>
          <cell r="D11395" t="str">
            <v>1.642,20</v>
          </cell>
        </row>
        <row r="11396">
          <cell r="A11396">
            <v>42000</v>
          </cell>
          <cell r="B11396" t="str">
            <v>Tubo de revestimento, em aco, corpo schedule 40, ponteira schedule 80, rosqueavel e segmentado para perfuracao, diametro 16'' (450 mm)  (coletado caixa)</v>
          </cell>
          <cell r="C11396" t="str">
            <v xml:space="preserve">m     </v>
          </cell>
          <cell r="D11396" t="str">
            <v>2.804,37</v>
          </cell>
        </row>
        <row r="11397">
          <cell r="A11397">
            <v>38053</v>
          </cell>
          <cell r="B11397" t="str">
            <v>Tubo dreno, corrugado, espiralado, flexivel, perfurado, em polietileno de alta densidade (pead), dn *160* mm, (6") para drenagem - em barra (norma dnit 093/2006 - em)</v>
          </cell>
          <cell r="C11397" t="str">
            <v xml:space="preserve">m     </v>
          </cell>
          <cell r="D11397" t="str">
            <v>11,75</v>
          </cell>
        </row>
        <row r="11398">
          <cell r="A11398">
            <v>38054</v>
          </cell>
          <cell r="B11398" t="str">
            <v>Tubo dreno, corrugado, espiralado, flexivel, perfurado, em polietileno de alta densidade (pead), dn *200* mm, (8") para drenagem - em barra (norma dnit 093/2006 - em)</v>
          </cell>
          <cell r="C11398" t="str">
            <v xml:space="preserve">m     </v>
          </cell>
          <cell r="D11398" t="str">
            <v>20,20</v>
          </cell>
        </row>
        <row r="11399">
          <cell r="A11399">
            <v>38052</v>
          </cell>
          <cell r="B11399" t="str">
            <v>Tubo dreno, corrugado, espiralado, flexivel, perfurado, em polietileno de alta densidade (pead), dn 100 mm, (4") para drenagem - em rolo (norma dnit 093/2006 - e.M)</v>
          </cell>
          <cell r="C11399" t="str">
            <v xml:space="preserve">m     </v>
          </cell>
          <cell r="D11399" t="str">
            <v>5,69</v>
          </cell>
        </row>
        <row r="11400">
          <cell r="A11400">
            <v>38051</v>
          </cell>
          <cell r="B11400" t="str">
            <v>Tubo dreno, corrugado, espiralado, flexivel, perfurado, em polietileno de alta densidade (pead), dn 65 mm, (2 1/2") para drenagem - em rolo (norma dnit 093/2006 - em)</v>
          </cell>
          <cell r="C11400" t="str">
            <v xml:space="preserve">m     </v>
          </cell>
          <cell r="D11400" t="str">
            <v>3,54</v>
          </cell>
        </row>
        <row r="11401">
          <cell r="A11401">
            <v>38787</v>
          </cell>
          <cell r="B11401" t="str">
            <v>Tubo monocamada pex, dn 16 mm</v>
          </cell>
          <cell r="C11401" t="str">
            <v xml:space="preserve">m     </v>
          </cell>
          <cell r="D11401" t="str">
            <v>3,52</v>
          </cell>
        </row>
        <row r="11402">
          <cell r="A11402">
            <v>38825</v>
          </cell>
          <cell r="B11402" t="str">
            <v>Tubo monocamada pex, dn 20 mm</v>
          </cell>
          <cell r="C11402" t="str">
            <v xml:space="preserve">m     </v>
          </cell>
          <cell r="D11402" t="str">
            <v>4,61</v>
          </cell>
        </row>
        <row r="11403">
          <cell r="A11403">
            <v>38826</v>
          </cell>
          <cell r="B11403" t="str">
            <v>Tubo monocamada pex, dn 25 mm</v>
          </cell>
          <cell r="C11403" t="str">
            <v xml:space="preserve">m     </v>
          </cell>
          <cell r="D11403" t="str">
            <v>6,83</v>
          </cell>
        </row>
        <row r="11404">
          <cell r="A11404">
            <v>38827</v>
          </cell>
          <cell r="B11404" t="str">
            <v>Tubo monocamada pex, dn 32 mm</v>
          </cell>
          <cell r="C11404" t="str">
            <v xml:space="preserve">m     </v>
          </cell>
          <cell r="D11404" t="str">
            <v>10,98</v>
          </cell>
        </row>
        <row r="11405">
          <cell r="A11405">
            <v>38830</v>
          </cell>
          <cell r="B11405" t="str">
            <v>Tubo multicamada pex, dn *26* mm, para instalacoes a gas (amarelo)</v>
          </cell>
          <cell r="C11405" t="str">
            <v xml:space="preserve">m     </v>
          </cell>
          <cell r="D11405" t="str">
            <v>15,37</v>
          </cell>
        </row>
        <row r="11406">
          <cell r="A11406">
            <v>38828</v>
          </cell>
          <cell r="B11406" t="str">
            <v>Tubo multicamada pex, dn 16 mm, para instalacoes a gas (amarelo)</v>
          </cell>
          <cell r="C11406" t="str">
            <v xml:space="preserve">m     </v>
          </cell>
          <cell r="D11406" t="str">
            <v>6,78</v>
          </cell>
        </row>
        <row r="11407">
          <cell r="A11407">
            <v>38829</v>
          </cell>
          <cell r="B11407" t="str">
            <v>Tubo multicamada pex, dn 20 mm, para instalacoes a gas (amarelo)</v>
          </cell>
          <cell r="C11407" t="str">
            <v xml:space="preserve">m     </v>
          </cell>
          <cell r="D11407" t="str">
            <v>11,10</v>
          </cell>
        </row>
        <row r="11408">
          <cell r="A11408">
            <v>38831</v>
          </cell>
          <cell r="B11408" t="str">
            <v>Tubo multicamada pex, dn 32 mm, para instalacoes a gas (amarelo)</v>
          </cell>
          <cell r="C11408" t="str">
            <v xml:space="preserve">m     </v>
          </cell>
          <cell r="D11408" t="str">
            <v>21,44</v>
          </cell>
        </row>
        <row r="11409">
          <cell r="A11409">
            <v>36274</v>
          </cell>
          <cell r="B11409" t="str">
            <v>Tubo ppr pn 20, dn 20 mm, para agua quente predial</v>
          </cell>
          <cell r="C11409" t="str">
            <v xml:space="preserve">m     </v>
          </cell>
          <cell r="D11409" t="str">
            <v>4,75</v>
          </cell>
        </row>
        <row r="11410">
          <cell r="A11410">
            <v>36278</v>
          </cell>
          <cell r="B11410" t="str">
            <v>Tubo ppr pn 20, dn 25 mm, para agua quente predial</v>
          </cell>
          <cell r="C11410" t="str">
            <v xml:space="preserve">m     </v>
          </cell>
          <cell r="D11410" t="str">
            <v>6,44</v>
          </cell>
        </row>
        <row r="11411">
          <cell r="A11411">
            <v>38977</v>
          </cell>
          <cell r="B11411" t="str">
            <v>Tubo ppr, classe pn 12, dn 110 mm</v>
          </cell>
          <cell r="C11411" t="str">
            <v xml:space="preserve">m     </v>
          </cell>
          <cell r="D11411" t="str">
            <v>98,05</v>
          </cell>
        </row>
        <row r="11412">
          <cell r="A11412">
            <v>38971</v>
          </cell>
          <cell r="B11412" t="str">
            <v>Tubo ppr, classe pn 12, dn 32 mm</v>
          </cell>
          <cell r="C11412" t="str">
            <v xml:space="preserve">m     </v>
          </cell>
          <cell r="D11412" t="str">
            <v>8,07</v>
          </cell>
        </row>
        <row r="11413">
          <cell r="A11413">
            <v>38972</v>
          </cell>
          <cell r="B11413" t="str">
            <v>Tubo ppr, classe pn 12, dn 40 mm</v>
          </cell>
          <cell r="C11413" t="str">
            <v xml:space="preserve">m     </v>
          </cell>
          <cell r="D11413" t="str">
            <v>12,30</v>
          </cell>
        </row>
        <row r="11414">
          <cell r="A11414">
            <v>38973</v>
          </cell>
          <cell r="B11414" t="str">
            <v>Tubo ppr, classe pn 12, dn 50 mm</v>
          </cell>
          <cell r="C11414" t="str">
            <v xml:space="preserve">m     </v>
          </cell>
          <cell r="D11414" t="str">
            <v>16,27</v>
          </cell>
        </row>
        <row r="11415">
          <cell r="A11415">
            <v>38974</v>
          </cell>
          <cell r="B11415" t="str">
            <v>Tubo ppr, classe pn 12, dn 63 mm</v>
          </cell>
          <cell r="C11415" t="str">
            <v xml:space="preserve">m     </v>
          </cell>
          <cell r="D11415" t="str">
            <v>23,73</v>
          </cell>
        </row>
        <row r="11416">
          <cell r="A11416">
            <v>38975</v>
          </cell>
          <cell r="B11416" t="str">
            <v>Tubo ppr, classe pn 12, dn 75 mm</v>
          </cell>
          <cell r="C11416" t="str">
            <v xml:space="preserve">m     </v>
          </cell>
          <cell r="D11416" t="str">
            <v>39,55</v>
          </cell>
        </row>
        <row r="11417">
          <cell r="A11417">
            <v>38976</v>
          </cell>
          <cell r="B11417" t="str">
            <v>Tubo ppr, classe pn 12, dn 90 mm</v>
          </cell>
          <cell r="C11417" t="str">
            <v xml:space="preserve">m     </v>
          </cell>
          <cell r="D11417" t="str">
            <v>55,47</v>
          </cell>
        </row>
        <row r="11418">
          <cell r="A11418">
            <v>38986</v>
          </cell>
          <cell r="B11418" t="str">
            <v>Tubo ppr, classe pn 25, dn 110 mm, para agua quente e fria predial</v>
          </cell>
          <cell r="C11418" t="str">
            <v xml:space="preserve">m     </v>
          </cell>
          <cell r="D11418" t="str">
            <v>111,63</v>
          </cell>
        </row>
        <row r="11419">
          <cell r="A11419">
            <v>38978</v>
          </cell>
          <cell r="B11419" t="str">
            <v>Tubo ppr, classe pn 25, dn 20 mm, para agua quente e fria predial</v>
          </cell>
          <cell r="C11419" t="str">
            <v xml:space="preserve">m     </v>
          </cell>
          <cell r="D11419" t="str">
            <v>4,75</v>
          </cell>
        </row>
        <row r="11420">
          <cell r="A11420">
            <v>38979</v>
          </cell>
          <cell r="B11420" t="str">
            <v>Tubo ppr, classe pn 25, dn 25 mm, para agua quente e fria predial</v>
          </cell>
          <cell r="C11420" t="str">
            <v xml:space="preserve">m     </v>
          </cell>
          <cell r="D11420" t="str">
            <v>6,44</v>
          </cell>
        </row>
        <row r="11421">
          <cell r="A11421">
            <v>38980</v>
          </cell>
          <cell r="B11421" t="str">
            <v>Tubo ppr, classe pn 25, dn 32 mm, para agua quente e fria predial</v>
          </cell>
          <cell r="C11421" t="str">
            <v xml:space="preserve">m     </v>
          </cell>
          <cell r="D11421" t="str">
            <v>10,77</v>
          </cell>
        </row>
        <row r="11422">
          <cell r="A11422">
            <v>38981</v>
          </cell>
          <cell r="B11422" t="str">
            <v>Tubo ppr, classe pn 25, dn 40 mm, para agua quente e fria predial</v>
          </cell>
          <cell r="C11422" t="str">
            <v xml:space="preserve">m     </v>
          </cell>
          <cell r="D11422" t="str">
            <v>14,91</v>
          </cell>
        </row>
        <row r="11423">
          <cell r="A11423">
            <v>38982</v>
          </cell>
          <cell r="B11423" t="str">
            <v>Tubo ppr, classe pn 25, dn 50 mm, para agua quente e fria predial</v>
          </cell>
          <cell r="C11423" t="str">
            <v xml:space="preserve">m     </v>
          </cell>
          <cell r="D11423" t="str">
            <v>21,70</v>
          </cell>
        </row>
        <row r="11424">
          <cell r="A11424">
            <v>38983</v>
          </cell>
          <cell r="B11424" t="str">
            <v>Tubo ppr, classe pn 25, dn 63 mm, para agua quente e fria predial</v>
          </cell>
          <cell r="C11424" t="str">
            <v xml:space="preserve">m     </v>
          </cell>
          <cell r="D11424" t="str">
            <v>28,78</v>
          </cell>
        </row>
        <row r="11425">
          <cell r="A11425">
            <v>38984</v>
          </cell>
          <cell r="B11425" t="str">
            <v>Tubo ppr, classe pn 25, dn 75 mm, para agua quente e fria predial</v>
          </cell>
          <cell r="C11425" t="str">
            <v xml:space="preserve">m     </v>
          </cell>
          <cell r="D11425" t="str">
            <v>55,50</v>
          </cell>
        </row>
        <row r="11426">
          <cell r="A11426">
            <v>38985</v>
          </cell>
          <cell r="B11426" t="str">
            <v>Tubo ppr, classe pn 25, dn 90 mm, para agua quente e fria predial</v>
          </cell>
          <cell r="C11426" t="str">
            <v xml:space="preserve">m     </v>
          </cell>
          <cell r="D11426" t="str">
            <v>82,17</v>
          </cell>
        </row>
        <row r="11427">
          <cell r="A11427">
            <v>9836</v>
          </cell>
          <cell r="B11427" t="str">
            <v>Tubo pvc  serie normal, dn 100 mm, para esgoto  predial (nbr 5688)</v>
          </cell>
          <cell r="C11427" t="str">
            <v xml:space="preserve">m     </v>
          </cell>
          <cell r="D11427" t="str">
            <v>10,36</v>
          </cell>
        </row>
        <row r="11428">
          <cell r="A11428">
            <v>20065</v>
          </cell>
          <cell r="B11428" t="str">
            <v>Tubo pvc  serie normal, dn 150 mm, para esgoto  predial (nbr 5688)</v>
          </cell>
          <cell r="C11428" t="str">
            <v xml:space="preserve">m     </v>
          </cell>
          <cell r="D11428" t="str">
            <v>26,50</v>
          </cell>
        </row>
        <row r="11429">
          <cell r="A11429">
            <v>9835</v>
          </cell>
          <cell r="B11429" t="str">
            <v>Tubo pvc  serie normal, dn 40 mm, para esgoto  predial (nbr 5688)</v>
          </cell>
          <cell r="C11429" t="str">
            <v xml:space="preserve">m     </v>
          </cell>
          <cell r="D11429" t="str">
            <v>3,73</v>
          </cell>
        </row>
        <row r="11430">
          <cell r="A11430">
            <v>38032</v>
          </cell>
          <cell r="B11430" t="str">
            <v>Tubo pvc corrugado, parede dupla, je, dn 150 mm, rede coletora esgoto</v>
          </cell>
          <cell r="C11430" t="str">
            <v xml:space="preserve">m     </v>
          </cell>
          <cell r="D11430" t="str">
            <v>30,95</v>
          </cell>
        </row>
        <row r="11431">
          <cell r="A11431">
            <v>38033</v>
          </cell>
          <cell r="B11431" t="str">
            <v>Tubo pvc corrugado, parede dupla, je, dn 200 mm, rede coletora esgoto</v>
          </cell>
          <cell r="C11431" t="str">
            <v xml:space="preserve">m     </v>
          </cell>
          <cell r="D11431" t="str">
            <v>50,64</v>
          </cell>
        </row>
        <row r="11432">
          <cell r="A11432">
            <v>38034</v>
          </cell>
          <cell r="B11432" t="str">
            <v>Tubo pvc corrugado, parede dupla, je, dn 250 mm, rede coletora esgoto</v>
          </cell>
          <cell r="C11432" t="str">
            <v xml:space="preserve">m     </v>
          </cell>
          <cell r="D11432" t="str">
            <v>83,77</v>
          </cell>
        </row>
        <row r="11433">
          <cell r="A11433">
            <v>38035</v>
          </cell>
          <cell r="B11433" t="str">
            <v>Tubo pvc corrugado, parede dupla, je, dn 300 mm, rede coletora esgoto</v>
          </cell>
          <cell r="C11433" t="str">
            <v xml:space="preserve">m     </v>
          </cell>
          <cell r="D11433" t="str">
            <v>116,74</v>
          </cell>
        </row>
        <row r="11434">
          <cell r="A11434">
            <v>38036</v>
          </cell>
          <cell r="B11434" t="str">
            <v>Tubo pvc corrugado, parede dupla, je, dn 350 mm, rede coletora esgoto</v>
          </cell>
          <cell r="C11434" t="str">
            <v xml:space="preserve">m     </v>
          </cell>
          <cell r="D11434" t="str">
            <v>164,73</v>
          </cell>
        </row>
        <row r="11435">
          <cell r="A11435">
            <v>38037</v>
          </cell>
          <cell r="B11435" t="str">
            <v>Tubo pvc corrugado, parede dupla, je, dn 400 mm, rede coletora esgoto</v>
          </cell>
          <cell r="C11435" t="str">
            <v xml:space="preserve">m     </v>
          </cell>
          <cell r="D11435" t="str">
            <v>191,00</v>
          </cell>
        </row>
        <row r="11436">
          <cell r="A11436">
            <v>9850</v>
          </cell>
          <cell r="B11436" t="str">
            <v>Tubo pvc de revestimento geomecanico nervurado reforcado, dn = 150 mm, comprimento = 2 m</v>
          </cell>
          <cell r="C11436" t="str">
            <v xml:space="preserve">m     </v>
          </cell>
          <cell r="D11436" t="str">
            <v>97,34</v>
          </cell>
        </row>
        <row r="11437">
          <cell r="A11437">
            <v>9853</v>
          </cell>
          <cell r="B11437" t="str">
            <v>Tubo pvc de revestimento geomecanico nervurado reforcado, dn = 200 mm, comprimento = 2 m</v>
          </cell>
          <cell r="C11437" t="str">
            <v xml:space="preserve">m     </v>
          </cell>
          <cell r="D11437" t="str">
            <v>173,10</v>
          </cell>
        </row>
        <row r="11438">
          <cell r="A11438">
            <v>9854</v>
          </cell>
          <cell r="B11438" t="str">
            <v>Tubo pvc de revestimento geomecanico nervurado standard, dn = 154 mm, comprimento = 2 m</v>
          </cell>
          <cell r="C11438" t="str">
            <v xml:space="preserve">m     </v>
          </cell>
          <cell r="D11438" t="str">
            <v>75,84</v>
          </cell>
        </row>
        <row r="11439">
          <cell r="A11439">
            <v>9851</v>
          </cell>
          <cell r="B11439" t="str">
            <v>Tubo pvc de revestimento geomecanico nervurado standard, dn = 206 mm, comprimento = 2 m</v>
          </cell>
          <cell r="C11439" t="str">
            <v xml:space="preserve">m     </v>
          </cell>
          <cell r="D11439" t="str">
            <v>131,51</v>
          </cell>
        </row>
        <row r="11440">
          <cell r="A11440">
            <v>9855</v>
          </cell>
          <cell r="B11440" t="str">
            <v>Tubo pvc de revestimento geomecanico nervurado standard, dn = 250 mm, comprimento = 2 m</v>
          </cell>
          <cell r="C11440" t="str">
            <v xml:space="preserve">m     </v>
          </cell>
          <cell r="D11440" t="str">
            <v>219,97</v>
          </cell>
        </row>
        <row r="11441">
          <cell r="A11441">
            <v>9825</v>
          </cell>
          <cell r="B11441" t="str">
            <v>Tubo pvc defofo, jei, 1 mpa, dn 100 mm, para rede de agua (nbr 7665)</v>
          </cell>
          <cell r="C11441" t="str">
            <v xml:space="preserve">m     </v>
          </cell>
          <cell r="D11441" t="str">
            <v>34,13</v>
          </cell>
        </row>
        <row r="11442">
          <cell r="A11442">
            <v>9828</v>
          </cell>
          <cell r="B11442" t="str">
            <v>Tubo pvc defofo, jei, 1 mpa, dn 150 mm, para rede de  agua (nbr 7665)</v>
          </cell>
          <cell r="C11442" t="str">
            <v xml:space="preserve">m     </v>
          </cell>
          <cell r="D11442" t="str">
            <v>91,86</v>
          </cell>
        </row>
        <row r="11443">
          <cell r="A11443">
            <v>9829</v>
          </cell>
          <cell r="B11443" t="str">
            <v>Tubo pvc defofo, jei, 1 mpa, dn 200 mm, para rede de agua (nbr 7665)</v>
          </cell>
          <cell r="C11443" t="str">
            <v xml:space="preserve">m     </v>
          </cell>
          <cell r="D11443" t="str">
            <v>155,68</v>
          </cell>
        </row>
        <row r="11444">
          <cell r="A11444">
            <v>9826</v>
          </cell>
          <cell r="B11444" t="str">
            <v>Tubo pvc defofo, jei, 1 mpa, dn 250 mm, para rede de agua (nbr 7665)</v>
          </cell>
          <cell r="C11444" t="str">
            <v xml:space="preserve">m     </v>
          </cell>
          <cell r="D11444" t="str">
            <v>237,00</v>
          </cell>
        </row>
        <row r="11445">
          <cell r="A11445">
            <v>9827</v>
          </cell>
          <cell r="B11445" t="str">
            <v>Tubo pvc defofo, jei, 1 mpa, dn 300 mm, para rede de agua (nbr 7665)</v>
          </cell>
          <cell r="C11445" t="str">
            <v xml:space="preserve">m     </v>
          </cell>
          <cell r="D11445" t="str">
            <v>336,54</v>
          </cell>
        </row>
        <row r="11446">
          <cell r="A11446">
            <v>36374</v>
          </cell>
          <cell r="B11446" t="str">
            <v>Tubo pvc pba jei, classe 12, dn 100 mm, para rede de agua (nbr 5647)</v>
          </cell>
          <cell r="C11446" t="str">
            <v xml:space="preserve">m     </v>
          </cell>
          <cell r="D11446" t="str">
            <v>40,91</v>
          </cell>
        </row>
        <row r="11447">
          <cell r="A11447">
            <v>36084</v>
          </cell>
          <cell r="B11447" t="str">
            <v>Tubo pvc pba jei, classe 12, dn 50 mm, para rede de agua (nbr 5647)</v>
          </cell>
          <cell r="C11447" t="str">
            <v xml:space="preserve">m     </v>
          </cell>
          <cell r="D11447" t="str">
            <v>12,12</v>
          </cell>
        </row>
        <row r="11448">
          <cell r="A11448">
            <v>36373</v>
          </cell>
          <cell r="B11448" t="str">
            <v>Tubo pvc pba jei, classe 12, dn 75 mm, para rede de agua (nbr 5647)</v>
          </cell>
          <cell r="C11448" t="str">
            <v xml:space="preserve">m     </v>
          </cell>
          <cell r="D11448" t="str">
            <v>25,17</v>
          </cell>
        </row>
        <row r="11449">
          <cell r="A11449">
            <v>36377</v>
          </cell>
          <cell r="B11449" t="str">
            <v>Tubo pvc pba jei, classe 15, dn 100 mm, para rede de agua (nbr 5647)</v>
          </cell>
          <cell r="C11449" t="str">
            <v xml:space="preserve">m     </v>
          </cell>
          <cell r="D11449" t="str">
            <v>49,07</v>
          </cell>
        </row>
        <row r="11450">
          <cell r="A11450">
            <v>36375</v>
          </cell>
          <cell r="B11450" t="str">
            <v>Tubo pvc pba jei, classe 15, dn 50 mm, para rede de agua (nbr 5647)</v>
          </cell>
          <cell r="C11450" t="str">
            <v xml:space="preserve">m     </v>
          </cell>
          <cell r="D11450" t="str">
            <v>14,95</v>
          </cell>
        </row>
        <row r="11451">
          <cell r="A11451">
            <v>36376</v>
          </cell>
          <cell r="B11451" t="str">
            <v>Tubo pvc pba jei, classe 15, dn 75 mm, para rede de agua (nbr 5647)</v>
          </cell>
          <cell r="C11451" t="str">
            <v xml:space="preserve">m     </v>
          </cell>
          <cell r="D11451" t="str">
            <v>29,37</v>
          </cell>
        </row>
        <row r="11452">
          <cell r="A11452">
            <v>36380</v>
          </cell>
          <cell r="B11452" t="str">
            <v>Tubo pvc pba jei, classe 20, dn 100 mm, para rede de agua (nbr 5647)</v>
          </cell>
          <cell r="C11452" t="str">
            <v xml:space="preserve">m     </v>
          </cell>
          <cell r="D11452" t="str">
            <v>61,36</v>
          </cell>
        </row>
        <row r="11453">
          <cell r="A11453">
            <v>36378</v>
          </cell>
          <cell r="B11453" t="str">
            <v>Tubo pvc pba jei, classe 20, dn 50 mm, para rede de agua (nbr 5647)</v>
          </cell>
          <cell r="C11453" t="str">
            <v xml:space="preserve">m     </v>
          </cell>
          <cell r="D11453" t="str">
            <v>18,38</v>
          </cell>
        </row>
        <row r="11454">
          <cell r="A11454">
            <v>36379</v>
          </cell>
          <cell r="B11454" t="str">
            <v>Tubo pvc pba jei, classe 20, dn 75 mm, para rede de agua (nbr 5647)</v>
          </cell>
          <cell r="C11454" t="str">
            <v xml:space="preserve">m     </v>
          </cell>
          <cell r="D11454" t="str">
            <v>37,06</v>
          </cell>
        </row>
        <row r="11455">
          <cell r="A11455">
            <v>9859</v>
          </cell>
          <cell r="B11455" t="str">
            <v>Tubo pvc roscavel, 3/4",  agua fria predial</v>
          </cell>
          <cell r="C11455" t="str">
            <v xml:space="preserve">m     </v>
          </cell>
          <cell r="D11455" t="str">
            <v>6,68</v>
          </cell>
        </row>
        <row r="11456">
          <cell r="A11456">
            <v>9838</v>
          </cell>
          <cell r="B11456" t="str">
            <v>Tubo pvc serie normal, dn 50 mm, para esgoto predial (nbr 5688)</v>
          </cell>
          <cell r="C11456" t="str">
            <v xml:space="preserve">m     </v>
          </cell>
          <cell r="D11456" t="str">
            <v>6,36</v>
          </cell>
        </row>
        <row r="11457">
          <cell r="A11457">
            <v>9837</v>
          </cell>
          <cell r="B11457" t="str">
            <v>Tubo pvc serie normal, dn 75 mm, para esgoto predial (nbr 5688)</v>
          </cell>
          <cell r="C11457" t="str">
            <v xml:space="preserve">m     </v>
          </cell>
          <cell r="D11457" t="str">
            <v>9,18</v>
          </cell>
        </row>
        <row r="11458">
          <cell r="A11458">
            <v>9833</v>
          </cell>
          <cell r="B11458" t="str">
            <v>Tubo pvc, flexivel, corrugado, perfurado, dn 110 mm, para drenagem, sistema irrigacao</v>
          </cell>
          <cell r="C11458" t="str">
            <v xml:space="preserve">m     </v>
          </cell>
          <cell r="D11458" t="str">
            <v>10,63</v>
          </cell>
        </row>
        <row r="11459">
          <cell r="A11459">
            <v>9830</v>
          </cell>
          <cell r="B11459" t="str">
            <v>Tubo pvc, flexivel, corrugado, perfurado, dn 65 mm, para drenagem, sistema irrigacao</v>
          </cell>
          <cell r="C11459" t="str">
            <v xml:space="preserve">m     </v>
          </cell>
          <cell r="D11459" t="str">
            <v>5,69</v>
          </cell>
        </row>
        <row r="11460">
          <cell r="A11460">
            <v>9834</v>
          </cell>
          <cell r="B11460" t="str">
            <v>Tubo pvc, rigido, corrugado, perfurado, dn 150 mm, para drenagem, sistema irrigacao</v>
          </cell>
          <cell r="C11460" t="str">
            <v xml:space="preserve">m     </v>
          </cell>
          <cell r="D11460" t="str">
            <v>29,59</v>
          </cell>
        </row>
        <row r="11461">
          <cell r="A11461">
            <v>9863</v>
          </cell>
          <cell r="B11461" t="str">
            <v>Tubo pvc, roscavel,  2 1/2", agua fria predial</v>
          </cell>
          <cell r="C11461" t="str">
            <v xml:space="preserve">m     </v>
          </cell>
          <cell r="D11461" t="str">
            <v>48,25</v>
          </cell>
        </row>
        <row r="11462">
          <cell r="A11462">
            <v>9860</v>
          </cell>
          <cell r="B11462" t="str">
            <v>Tubo pvc, roscavel,  2", para agua fria predial</v>
          </cell>
          <cell r="C11462" t="str">
            <v xml:space="preserve">m     </v>
          </cell>
          <cell r="D11462" t="str">
            <v>30,97</v>
          </cell>
        </row>
        <row r="11463">
          <cell r="A11463">
            <v>9862</v>
          </cell>
          <cell r="B11463" t="str">
            <v>Tubo pvc, roscavel, 1 1/2",  agua fria predial</v>
          </cell>
          <cell r="C11463" t="str">
            <v xml:space="preserve">m     </v>
          </cell>
          <cell r="D11463" t="str">
            <v>21,86</v>
          </cell>
        </row>
        <row r="11464">
          <cell r="A11464">
            <v>9861</v>
          </cell>
          <cell r="B11464" t="str">
            <v>Tubo pvc, roscavel, 1 1/4", agua fria predial</v>
          </cell>
          <cell r="C11464" t="str">
            <v xml:space="preserve">m     </v>
          </cell>
          <cell r="D11464" t="str">
            <v>17,57</v>
          </cell>
        </row>
        <row r="11465">
          <cell r="A11465">
            <v>9856</v>
          </cell>
          <cell r="B11465" t="str">
            <v>Tubo pvc, roscavel, 1/2", agua fria predial</v>
          </cell>
          <cell r="C11465" t="str">
            <v xml:space="preserve">m     </v>
          </cell>
          <cell r="D11465" t="str">
            <v>4,72</v>
          </cell>
        </row>
        <row r="11466">
          <cell r="A11466">
            <v>9866</v>
          </cell>
          <cell r="B11466" t="str">
            <v>Tubo pvc, roscavel, 1", agua fria predial</v>
          </cell>
          <cell r="C11466" t="str">
            <v xml:space="preserve">m     </v>
          </cell>
          <cell r="D11466" t="str">
            <v>12,97</v>
          </cell>
        </row>
        <row r="11467">
          <cell r="A11467">
            <v>9857</v>
          </cell>
          <cell r="B11467" t="str">
            <v>Tubo pvc, roscavel, 3", agua fria predial</v>
          </cell>
          <cell r="C11467" t="str">
            <v xml:space="preserve">m     </v>
          </cell>
          <cell r="D11467" t="str">
            <v>62,40</v>
          </cell>
        </row>
        <row r="11468">
          <cell r="A11468">
            <v>9864</v>
          </cell>
          <cell r="B11468" t="str">
            <v>Tubo pvc, roscavel, 4",  agua fria predial</v>
          </cell>
          <cell r="C11468" t="str">
            <v xml:space="preserve">m     </v>
          </cell>
          <cell r="D11468" t="str">
            <v>75,33</v>
          </cell>
        </row>
        <row r="11469">
          <cell r="A11469">
            <v>9865</v>
          </cell>
          <cell r="B11469" t="str">
            <v>Tubo pvc, roscavel, 5",  agua fria predial</v>
          </cell>
          <cell r="C11469" t="str">
            <v xml:space="preserve">m     </v>
          </cell>
          <cell r="D11469" t="str">
            <v>108,34</v>
          </cell>
        </row>
        <row r="11470">
          <cell r="A11470">
            <v>9858</v>
          </cell>
          <cell r="B11470" t="str">
            <v>Tubo pvc, roscavel, 6",  agua fria predial</v>
          </cell>
          <cell r="C11470" t="str">
            <v xml:space="preserve">m     </v>
          </cell>
          <cell r="D11470" t="str">
            <v>113,58</v>
          </cell>
        </row>
        <row r="11471">
          <cell r="A11471">
            <v>9841</v>
          </cell>
          <cell r="B11471" t="str">
            <v>Tubo pvc, serie r, dn 100 mm, para esgoto ou aguas pluviais predial (nbr 5688)</v>
          </cell>
          <cell r="C11471" t="str">
            <v xml:space="preserve">m     </v>
          </cell>
          <cell r="D11471" t="str">
            <v>25,57</v>
          </cell>
        </row>
        <row r="11472">
          <cell r="A11472">
            <v>9840</v>
          </cell>
          <cell r="B11472" t="str">
            <v>Tubo pvc, serie r, dn 150 mm, para esgoto ou aguas pluviais predial (nbr 5688)</v>
          </cell>
          <cell r="C11472" t="str">
            <v xml:space="preserve">m     </v>
          </cell>
          <cell r="D11472" t="str">
            <v>51,96</v>
          </cell>
        </row>
        <row r="11473">
          <cell r="A11473">
            <v>20067</v>
          </cell>
          <cell r="B11473" t="str">
            <v>Tubo pvc, serie r, dn 40 mm, para esgoto ou aguas pluviais predial (nbr 5688)</v>
          </cell>
          <cell r="C11473" t="str">
            <v xml:space="preserve">m     </v>
          </cell>
          <cell r="D11473" t="str">
            <v>8,93</v>
          </cell>
        </row>
        <row r="11474">
          <cell r="A11474">
            <v>20068</v>
          </cell>
          <cell r="B11474" t="str">
            <v>Tubo pvc, serie r, dn 50 mm, para esgoto ou aguas pluviais predial (nbr 5688)</v>
          </cell>
          <cell r="C11474" t="str">
            <v xml:space="preserve">m     </v>
          </cell>
          <cell r="D11474" t="str">
            <v>11,13</v>
          </cell>
        </row>
        <row r="11475">
          <cell r="A11475">
            <v>9839</v>
          </cell>
          <cell r="B11475" t="str">
            <v>Tubo pvc, serie r, dn 75 mm, para esgoto ou aguas pluviais predial (nbr 5688)</v>
          </cell>
          <cell r="C11475" t="str">
            <v xml:space="preserve">m     </v>
          </cell>
          <cell r="D11475" t="str">
            <v>14,59</v>
          </cell>
        </row>
        <row r="11476">
          <cell r="A11476">
            <v>9870</v>
          </cell>
          <cell r="B11476" t="str">
            <v>Tubo pvc, soldavel, dn 110 mm, agua fria (nbr-5648)</v>
          </cell>
          <cell r="C11476" t="str">
            <v xml:space="preserve">m     </v>
          </cell>
          <cell r="D11476" t="str">
            <v>52,61</v>
          </cell>
        </row>
        <row r="11477">
          <cell r="A11477">
            <v>9867</v>
          </cell>
          <cell r="B11477" t="str">
            <v>Tubo pvc, soldavel, dn 20 mm, agua fria (nbr-5648)</v>
          </cell>
          <cell r="C11477" t="str">
            <v xml:space="preserve">m     </v>
          </cell>
          <cell r="D11477" t="str">
            <v>1,93</v>
          </cell>
        </row>
        <row r="11478">
          <cell r="A11478">
            <v>9868</v>
          </cell>
          <cell r="B11478" t="str">
            <v>Tubo pvc, soldavel, dn 25 mm, agua fria (nbr-5648)</v>
          </cell>
          <cell r="C11478" t="str">
            <v xml:space="preserve">m     </v>
          </cell>
          <cell r="D11478" t="str">
            <v>2,48</v>
          </cell>
        </row>
        <row r="11479">
          <cell r="A11479">
            <v>9869</v>
          </cell>
          <cell r="B11479" t="str">
            <v>Tubo pvc, soldavel, dn 32 mm, agua fria (nbr-5648)</v>
          </cell>
          <cell r="C11479" t="str">
            <v xml:space="preserve">m     </v>
          </cell>
          <cell r="D11479" t="str">
            <v>5,57</v>
          </cell>
        </row>
        <row r="11480">
          <cell r="A11480">
            <v>9874</v>
          </cell>
          <cell r="B11480" t="str">
            <v>Tubo pvc, soldavel, dn 40 mm, agua fria (nbr-5648)</v>
          </cell>
          <cell r="C11480" t="str">
            <v xml:space="preserve">m     </v>
          </cell>
          <cell r="D11480" t="str">
            <v>8,10</v>
          </cell>
        </row>
        <row r="11481">
          <cell r="A11481">
            <v>9875</v>
          </cell>
          <cell r="B11481" t="str">
            <v>Tubo pvc, soldavel, dn 50 mm, para agua fria (nbr-5648)</v>
          </cell>
          <cell r="C11481" t="str">
            <v xml:space="preserve">m     </v>
          </cell>
          <cell r="D11481" t="str">
            <v>9,28</v>
          </cell>
        </row>
        <row r="11482">
          <cell r="A11482">
            <v>9873</v>
          </cell>
          <cell r="B11482" t="str">
            <v>Tubo pvc, soldavel, dn 60 mm, agua fria (nbr-5648)</v>
          </cell>
          <cell r="C11482" t="str">
            <v xml:space="preserve">m     </v>
          </cell>
          <cell r="D11482" t="str">
            <v>15,67</v>
          </cell>
        </row>
        <row r="11483">
          <cell r="A11483">
            <v>9871</v>
          </cell>
          <cell r="B11483" t="str">
            <v>Tubo pvc, soldavel, dn 75 mm, agua fria (nbr-5648)</v>
          </cell>
          <cell r="C11483" t="str">
            <v xml:space="preserve">m     </v>
          </cell>
          <cell r="D11483" t="str">
            <v>26,24</v>
          </cell>
        </row>
        <row r="11484">
          <cell r="A11484">
            <v>9872</v>
          </cell>
          <cell r="B11484" t="str">
            <v>Tubo pvc, soldavel, dn 85 mm, agua fria (nbr-5648)</v>
          </cell>
          <cell r="C11484" t="str">
            <v xml:space="preserve">m     </v>
          </cell>
          <cell r="D11484" t="str">
            <v>32,79</v>
          </cell>
        </row>
        <row r="11485">
          <cell r="A11485">
            <v>7667</v>
          </cell>
          <cell r="B11485" t="str">
            <v>Tubo 26" em chapa preta, e= 3/16", 147 kg/6 m</v>
          </cell>
          <cell r="C11485" t="str">
            <v xml:space="preserve">m     </v>
          </cell>
          <cell r="D11485" t="str">
            <v>1.535,49</v>
          </cell>
        </row>
        <row r="11486">
          <cell r="A11486">
            <v>7660</v>
          </cell>
          <cell r="B11486" t="str">
            <v>Tubo 30" em chapa preta, e= 1/4", 175 kg/6 m</v>
          </cell>
          <cell r="C11486" t="str">
            <v xml:space="preserve">m     </v>
          </cell>
          <cell r="D11486" t="str">
            <v>1.957,39</v>
          </cell>
        </row>
        <row r="11487">
          <cell r="A11487">
            <v>7676</v>
          </cell>
          <cell r="B11487" t="str">
            <v>Tubo 30" em chapa preta, e= 3/8", 177 kg/6 m</v>
          </cell>
          <cell r="C11487" t="str">
            <v xml:space="preserve">m     </v>
          </cell>
          <cell r="D11487" t="str">
            <v>1.979,76</v>
          </cell>
        </row>
        <row r="11488">
          <cell r="A11488">
            <v>12426</v>
          </cell>
          <cell r="B11488" t="str">
            <v>Uniao com assento conico de bronze, diametro 1/2"</v>
          </cell>
          <cell r="C11488" t="str">
            <v xml:space="preserve">un    </v>
          </cell>
          <cell r="D11488" t="str">
            <v>27,68</v>
          </cell>
        </row>
        <row r="11489">
          <cell r="A11489">
            <v>12425</v>
          </cell>
          <cell r="B11489" t="str">
            <v>Uniao com assento conico de bronze, diametro 1"</v>
          </cell>
          <cell r="C11489" t="str">
            <v xml:space="preserve">un    </v>
          </cell>
          <cell r="D11489" t="str">
            <v>38,04</v>
          </cell>
        </row>
        <row r="11490">
          <cell r="A11490">
            <v>12427</v>
          </cell>
          <cell r="B11490" t="str">
            <v>Uniao com assento conico de bronze, diametro 2 1/2"</v>
          </cell>
          <cell r="C11490" t="str">
            <v xml:space="preserve">un    </v>
          </cell>
          <cell r="D11490" t="str">
            <v>157,88</v>
          </cell>
        </row>
        <row r="11491">
          <cell r="A11491">
            <v>12428</v>
          </cell>
          <cell r="B11491" t="str">
            <v>Uniao com assento conico de bronze, diametro 2'</v>
          </cell>
          <cell r="C11491" t="str">
            <v xml:space="preserve">un    </v>
          </cell>
          <cell r="D11491" t="str">
            <v>101,34</v>
          </cell>
        </row>
        <row r="11492">
          <cell r="A11492">
            <v>12430</v>
          </cell>
          <cell r="B11492" t="str">
            <v>Uniao com assento conico de bronze, diametro 3/4"</v>
          </cell>
          <cell r="C11492" t="str">
            <v xml:space="preserve">un    </v>
          </cell>
          <cell r="D11492" t="str">
            <v>33,94</v>
          </cell>
        </row>
        <row r="11493">
          <cell r="A11493">
            <v>12429</v>
          </cell>
          <cell r="B11493" t="str">
            <v>Uniao com assento conico de bronze, diametro 3"</v>
          </cell>
          <cell r="C11493" t="str">
            <v xml:space="preserve">un    </v>
          </cell>
          <cell r="D11493" t="str">
            <v>255,30</v>
          </cell>
        </row>
        <row r="11494">
          <cell r="A11494">
            <v>12431</v>
          </cell>
          <cell r="B11494" t="str">
            <v>Uniao com assento conico de bronze, diametro 4"</v>
          </cell>
          <cell r="C11494" t="str">
            <v xml:space="preserve">un    </v>
          </cell>
          <cell r="D11494" t="str">
            <v>434,48</v>
          </cell>
        </row>
        <row r="11495">
          <cell r="A11495">
            <v>12432</v>
          </cell>
          <cell r="B11495" t="str">
            <v>Uniao com assento conico de ferro longo (macho-femea), diametro 1 1/2"</v>
          </cell>
          <cell r="C11495" t="str">
            <v xml:space="preserve">un    </v>
          </cell>
          <cell r="D11495" t="str">
            <v>89,36</v>
          </cell>
        </row>
        <row r="11496">
          <cell r="A11496">
            <v>12434</v>
          </cell>
          <cell r="B11496" t="str">
            <v>Uniao com assento conico de ferro longo (macho-femea), diametro 1/2"</v>
          </cell>
          <cell r="C11496" t="str">
            <v xml:space="preserve">un    </v>
          </cell>
          <cell r="D11496" t="str">
            <v>29,12</v>
          </cell>
        </row>
        <row r="11497">
          <cell r="A11497">
            <v>12433</v>
          </cell>
          <cell r="B11497" t="str">
            <v>Uniao com assento conico de ferro longo (macho-femea), diametro 1"</v>
          </cell>
          <cell r="C11497" t="str">
            <v xml:space="preserve">un    </v>
          </cell>
          <cell r="D11497" t="str">
            <v>56,88</v>
          </cell>
        </row>
        <row r="11498">
          <cell r="A11498">
            <v>12435</v>
          </cell>
          <cell r="B11498" t="str">
            <v>Uniao com assento conico de ferro longo (macho-femea), diametro 2 1/2"</v>
          </cell>
          <cell r="C11498" t="str">
            <v xml:space="preserve">un    </v>
          </cell>
          <cell r="D11498" t="str">
            <v>176,05</v>
          </cell>
        </row>
        <row r="11499">
          <cell r="A11499">
            <v>12437</v>
          </cell>
          <cell r="B11499" t="str">
            <v>Uniao com assento conico de ferro longo (macho-femea), diametro 2"</v>
          </cell>
          <cell r="C11499" t="str">
            <v xml:space="preserve">un    </v>
          </cell>
          <cell r="D11499" t="str">
            <v>142,18</v>
          </cell>
        </row>
        <row r="11500">
          <cell r="A11500">
            <v>12439</v>
          </cell>
          <cell r="B11500" t="str">
            <v>Uniao com assento conico de ferro longo (macho-femea), diametro 3/4"</v>
          </cell>
          <cell r="C11500" t="str">
            <v xml:space="preserve">un    </v>
          </cell>
          <cell r="D11500" t="str">
            <v>45,63</v>
          </cell>
        </row>
        <row r="11501">
          <cell r="A11501">
            <v>12438</v>
          </cell>
          <cell r="B11501" t="str">
            <v>Uniao com assento conico de ferro longo (macho-femea), diametro 3'</v>
          </cell>
          <cell r="C11501" t="str">
            <v xml:space="preserve">un    </v>
          </cell>
          <cell r="D11501" t="str">
            <v>257,31</v>
          </cell>
        </row>
        <row r="11502">
          <cell r="A11502">
            <v>12436</v>
          </cell>
          <cell r="B11502" t="str">
            <v>Uniao com assento conico de ferro longo (macho-femea), diametro 4"</v>
          </cell>
          <cell r="C11502" t="str">
            <v xml:space="preserve">un    </v>
          </cell>
          <cell r="D11502" t="str">
            <v>325,03</v>
          </cell>
        </row>
        <row r="11503">
          <cell r="A11503">
            <v>36357</v>
          </cell>
          <cell r="B11503" t="str">
            <v>Uniao com flange ppr, dn 40 mm, para agua quente predial</v>
          </cell>
          <cell r="C11503" t="str">
            <v xml:space="preserve">un    </v>
          </cell>
          <cell r="D11503" t="str">
            <v>84,50</v>
          </cell>
        </row>
        <row r="11504">
          <cell r="A11504">
            <v>12424</v>
          </cell>
          <cell r="B11504" t="str">
            <v>Uniao de ferro galvanizado, com assento conico de bronze, de 1 1/2"</v>
          </cell>
          <cell r="C11504" t="str">
            <v xml:space="preserve">un    </v>
          </cell>
          <cell r="D11504" t="str">
            <v>58,57</v>
          </cell>
        </row>
        <row r="11505">
          <cell r="A11505">
            <v>12440</v>
          </cell>
          <cell r="B11505" t="str">
            <v>Uniao de ferro galvanizado, com assento conico de bronze, de 1 1/4"</v>
          </cell>
          <cell r="C11505" t="str">
            <v xml:space="preserve">un    </v>
          </cell>
          <cell r="D11505" t="str">
            <v>56,61</v>
          </cell>
        </row>
        <row r="11506">
          <cell r="A11506">
            <v>9884</v>
          </cell>
          <cell r="B11506" t="str">
            <v>Uniao de ferro galvanizado, com rosca bsp, com assento plano, de 1 1/2"</v>
          </cell>
          <cell r="C11506" t="str">
            <v xml:space="preserve">un    </v>
          </cell>
          <cell r="D11506" t="str">
            <v>42,23</v>
          </cell>
        </row>
        <row r="11507">
          <cell r="A11507">
            <v>9888</v>
          </cell>
          <cell r="B11507" t="str">
            <v>Uniao de ferro galvanizado, com rosca bsp, com assento plano, de 1 1/4"</v>
          </cell>
          <cell r="C11507" t="str">
            <v xml:space="preserve">un    </v>
          </cell>
          <cell r="D11507" t="str">
            <v>33,92</v>
          </cell>
        </row>
        <row r="11508">
          <cell r="A11508">
            <v>9883</v>
          </cell>
          <cell r="B11508" t="str">
            <v>Uniao de ferro galvanizado, com rosca bsp, com assento plano, de 1/2"</v>
          </cell>
          <cell r="C11508" t="str">
            <v xml:space="preserve">un    </v>
          </cell>
          <cell r="D11508" t="str">
            <v>14,80</v>
          </cell>
        </row>
        <row r="11509">
          <cell r="A11509">
            <v>9886</v>
          </cell>
          <cell r="B11509" t="str">
            <v>Uniao de ferro galvanizado, com rosca bsp, com assento plano, de 1"</v>
          </cell>
          <cell r="C11509" t="str">
            <v xml:space="preserve">un    </v>
          </cell>
          <cell r="D11509" t="str">
            <v>20,28</v>
          </cell>
        </row>
        <row r="11510">
          <cell r="A11510">
            <v>9889</v>
          </cell>
          <cell r="B11510" t="str">
            <v>Uniao de ferro galvanizado, com rosca bsp, com assento plano, de 2 1/2"</v>
          </cell>
          <cell r="C11510" t="str">
            <v xml:space="preserve">un    </v>
          </cell>
          <cell r="D11510" t="str">
            <v>102,73</v>
          </cell>
        </row>
        <row r="11511">
          <cell r="A11511">
            <v>9887</v>
          </cell>
          <cell r="B11511" t="str">
            <v>Uniao de ferro galvanizado, com rosca bsp, com assento plano, de 2"</v>
          </cell>
          <cell r="C11511" t="str">
            <v xml:space="preserve">un    </v>
          </cell>
          <cell r="D11511" t="str">
            <v>62,09</v>
          </cell>
        </row>
        <row r="11512">
          <cell r="A11512">
            <v>9885</v>
          </cell>
          <cell r="B11512" t="str">
            <v>Uniao de ferro galvanizado, com rosca bsp, com assento plano, de 3/4"</v>
          </cell>
          <cell r="C11512" t="str">
            <v xml:space="preserve">un    </v>
          </cell>
          <cell r="D11512" t="str">
            <v>19,60</v>
          </cell>
        </row>
        <row r="11513">
          <cell r="A11513">
            <v>9890</v>
          </cell>
          <cell r="B11513" t="str">
            <v>Uniao de ferro galvanizado, com rosca bsp, com assento plano, de 3"</v>
          </cell>
          <cell r="C11513" t="str">
            <v xml:space="preserve">un    </v>
          </cell>
          <cell r="D11513" t="str">
            <v>159,16</v>
          </cell>
        </row>
        <row r="11514">
          <cell r="A11514">
            <v>9891</v>
          </cell>
          <cell r="B11514" t="str">
            <v>Uniao de ferro galvanizado, com rosca bsp, com assento plano, de 4"</v>
          </cell>
          <cell r="C11514" t="str">
            <v xml:space="preserve">un    </v>
          </cell>
          <cell r="D11514" t="str">
            <v>223,43</v>
          </cell>
        </row>
        <row r="11515">
          <cell r="A11515">
            <v>39292</v>
          </cell>
          <cell r="B11515" t="str">
            <v>Uniao de reducao metalica, para conexao com anel deslizante em tubo pex, dn 20 x 16 mm</v>
          </cell>
          <cell r="C11515" t="str">
            <v xml:space="preserve">un    </v>
          </cell>
          <cell r="D11515" t="str">
            <v>6,51</v>
          </cell>
        </row>
        <row r="11516">
          <cell r="A11516">
            <v>39293</v>
          </cell>
          <cell r="B11516" t="str">
            <v>Uniao de reducao metalica, para conexao com anel deslizante em tubo pex, dn 25 x 16 mm</v>
          </cell>
          <cell r="C11516" t="str">
            <v xml:space="preserve">un    </v>
          </cell>
          <cell r="D11516" t="str">
            <v>10,51</v>
          </cell>
        </row>
        <row r="11517">
          <cell r="A11517">
            <v>39294</v>
          </cell>
          <cell r="B11517" t="str">
            <v>Uniao de reducao metalica, para conexao com anel deslizante em tubo pex, dn 25 x 20 mm</v>
          </cell>
          <cell r="C11517" t="str">
            <v xml:space="preserve">un    </v>
          </cell>
          <cell r="D11517" t="str">
            <v>10,51</v>
          </cell>
        </row>
        <row r="11518">
          <cell r="A11518">
            <v>39295</v>
          </cell>
          <cell r="B11518" t="str">
            <v>Uniao de reducao metalica, para conexao com anel deslizante em tubo pex, dn 32 x 25 mm</v>
          </cell>
          <cell r="C11518" t="str">
            <v xml:space="preserve">un    </v>
          </cell>
          <cell r="D11518" t="str">
            <v>17,93</v>
          </cell>
        </row>
        <row r="11519">
          <cell r="A11519">
            <v>36313</v>
          </cell>
          <cell r="B11519" t="str">
            <v>Uniao dupla ppr dn 20 mm, para agua quente predial</v>
          </cell>
          <cell r="C11519" t="str">
            <v xml:space="preserve">un    </v>
          </cell>
          <cell r="D11519" t="str">
            <v>20,03</v>
          </cell>
        </row>
        <row r="11520">
          <cell r="A11520">
            <v>36316</v>
          </cell>
          <cell r="B11520" t="str">
            <v>Uniao dupla ppr dn 25 mm, para agua quente predial</v>
          </cell>
          <cell r="C11520" t="str">
            <v xml:space="preserve">un    </v>
          </cell>
          <cell r="D11520" t="str">
            <v>24,29</v>
          </cell>
        </row>
        <row r="11521">
          <cell r="A11521">
            <v>64</v>
          </cell>
          <cell r="B11521" t="str">
            <v>Uniao em polipropileno (pp), para tubo em pead, 20 mm - ligacao predial de agua</v>
          </cell>
          <cell r="C11521" t="str">
            <v xml:space="preserve">un    </v>
          </cell>
          <cell r="D11521" t="str">
            <v>3,85</v>
          </cell>
        </row>
        <row r="11522">
          <cell r="A11522">
            <v>37423</v>
          </cell>
          <cell r="B11522" t="str">
            <v>Uniao em polipropileno (pp), para tubo em pead, 32 mm - ligacao predial de agua</v>
          </cell>
          <cell r="C11522" t="str">
            <v xml:space="preserve">un    </v>
          </cell>
          <cell r="D11522" t="str">
            <v>9,50</v>
          </cell>
        </row>
        <row r="11523">
          <cell r="A11523">
            <v>39296</v>
          </cell>
          <cell r="B11523" t="str">
            <v>Uniao metalica, para conexao com anel deslizante em tubo pex, dn 16 mm</v>
          </cell>
          <cell r="C11523" t="str">
            <v xml:space="preserve">un    </v>
          </cell>
          <cell r="D11523" t="str">
            <v>5,03</v>
          </cell>
        </row>
        <row r="11524">
          <cell r="A11524">
            <v>39297</v>
          </cell>
          <cell r="B11524" t="str">
            <v>Uniao metalica, para conexao com anel deslizante em tubo pex, dn 20 mm</v>
          </cell>
          <cell r="C11524" t="str">
            <v xml:space="preserve">un    </v>
          </cell>
          <cell r="D11524" t="str">
            <v>7,19</v>
          </cell>
        </row>
        <row r="11525">
          <cell r="A11525">
            <v>39298</v>
          </cell>
          <cell r="B11525" t="str">
            <v>Uniao metalica, para conexao com anel deslizante em tubo pex, dn 25 mm</v>
          </cell>
          <cell r="C11525" t="str">
            <v xml:space="preserve">un    </v>
          </cell>
          <cell r="D11525" t="str">
            <v>12,68</v>
          </cell>
        </row>
        <row r="11526">
          <cell r="A11526">
            <v>39299</v>
          </cell>
          <cell r="B11526" t="str">
            <v>Uniao metalica, para conexao com anel deslizante em tubo pex, dn 32 mm</v>
          </cell>
          <cell r="C11526" t="str">
            <v xml:space="preserve">un    </v>
          </cell>
          <cell r="D11526" t="str">
            <v>21,57</v>
          </cell>
        </row>
        <row r="11527">
          <cell r="A11527">
            <v>9892</v>
          </cell>
          <cell r="B11527" t="str">
            <v>Uniao pvc, roscavel 1/2",  agua fria predial</v>
          </cell>
          <cell r="C11527" t="str">
            <v xml:space="preserve">un    </v>
          </cell>
          <cell r="D11527" t="str">
            <v>4,21</v>
          </cell>
        </row>
        <row r="11528">
          <cell r="A11528">
            <v>9893</v>
          </cell>
          <cell r="B11528" t="str">
            <v>Uniao pvc, roscavel 2",  agua fria predial</v>
          </cell>
          <cell r="C11528" t="str">
            <v xml:space="preserve">un    </v>
          </cell>
          <cell r="D11528" t="str">
            <v>57,23</v>
          </cell>
        </row>
        <row r="11529">
          <cell r="A11529">
            <v>9901</v>
          </cell>
          <cell r="B11529" t="str">
            <v>Uniao pvc, roscavel, 1 1/2",  agua fria predial</v>
          </cell>
          <cell r="C11529" t="str">
            <v xml:space="preserve">un    </v>
          </cell>
          <cell r="D11529" t="str">
            <v>25,39</v>
          </cell>
        </row>
        <row r="11530">
          <cell r="A11530">
            <v>9896</v>
          </cell>
          <cell r="B11530" t="str">
            <v>Uniao pvc, roscavel, 1 1/4",  agua fria predial</v>
          </cell>
          <cell r="C11530" t="str">
            <v xml:space="preserve">un    </v>
          </cell>
          <cell r="D11530" t="str">
            <v>22,89</v>
          </cell>
        </row>
        <row r="11531">
          <cell r="A11531">
            <v>9900</v>
          </cell>
          <cell r="B11531" t="str">
            <v>Uniao pvc, roscavel, 1",  agua fria predial</v>
          </cell>
          <cell r="C11531" t="str">
            <v xml:space="preserve">un    </v>
          </cell>
          <cell r="D11531" t="str">
            <v>13,88</v>
          </cell>
        </row>
        <row r="11532">
          <cell r="A11532">
            <v>9898</v>
          </cell>
          <cell r="B11532" t="str">
            <v>Uniao pvc, roscavel, 2 1/2",  agua fria predial</v>
          </cell>
          <cell r="C11532" t="str">
            <v xml:space="preserve">un    </v>
          </cell>
          <cell r="D11532" t="str">
            <v>117,67</v>
          </cell>
        </row>
        <row r="11533">
          <cell r="A11533">
            <v>9899</v>
          </cell>
          <cell r="B11533" t="str">
            <v>Uniao pvc, roscavel, 3/4",  agua fria predial</v>
          </cell>
          <cell r="C11533" t="str">
            <v xml:space="preserve">un    </v>
          </cell>
          <cell r="D11533" t="str">
            <v>7,58</v>
          </cell>
        </row>
        <row r="11534">
          <cell r="A11534">
            <v>9902</v>
          </cell>
          <cell r="B11534" t="str">
            <v>Uniao pvc, roscavel, 3",  agua fria predial</v>
          </cell>
          <cell r="C11534" t="str">
            <v xml:space="preserve">un    </v>
          </cell>
          <cell r="D11534" t="str">
            <v>149,01</v>
          </cell>
        </row>
        <row r="11535">
          <cell r="A11535">
            <v>9908</v>
          </cell>
          <cell r="B11535" t="str">
            <v>Uniao pvc, soldavel, 110 mm,  para agua fria predial</v>
          </cell>
          <cell r="C11535" t="str">
            <v xml:space="preserve">un    </v>
          </cell>
          <cell r="D11535" t="str">
            <v>297,12</v>
          </cell>
        </row>
        <row r="11536">
          <cell r="A11536">
            <v>9905</v>
          </cell>
          <cell r="B11536" t="str">
            <v>Uniao pvc, soldavel, 20 mm,  para agua fria predial</v>
          </cell>
          <cell r="C11536" t="str">
            <v xml:space="preserve">un    </v>
          </cell>
          <cell r="D11536" t="str">
            <v>4,96</v>
          </cell>
        </row>
        <row r="11537">
          <cell r="A11537">
            <v>9906</v>
          </cell>
          <cell r="B11537" t="str">
            <v>Uniao pvc, soldavel, 25 mm,  para agua fria predial</v>
          </cell>
          <cell r="C11537" t="str">
            <v xml:space="preserve">un    </v>
          </cell>
          <cell r="D11537" t="str">
            <v>5,95</v>
          </cell>
        </row>
        <row r="11538">
          <cell r="A11538">
            <v>9895</v>
          </cell>
          <cell r="B11538" t="str">
            <v>Uniao pvc, soldavel, 32 mm,  para agua fria predial</v>
          </cell>
          <cell r="C11538" t="str">
            <v xml:space="preserve">un    </v>
          </cell>
          <cell r="D11538" t="str">
            <v>9,76</v>
          </cell>
        </row>
        <row r="11539">
          <cell r="A11539">
            <v>9894</v>
          </cell>
          <cell r="B11539" t="str">
            <v>Uniao pvc, soldavel, 40 mm,  para agua fria predial</v>
          </cell>
          <cell r="C11539" t="str">
            <v xml:space="preserve">un    </v>
          </cell>
          <cell r="D11539" t="str">
            <v>19,01</v>
          </cell>
        </row>
        <row r="11540">
          <cell r="A11540">
            <v>9897</v>
          </cell>
          <cell r="B11540" t="str">
            <v>Uniao pvc, soldavel, 50 mm,  para agua fria predial</v>
          </cell>
          <cell r="C11540" t="str">
            <v xml:space="preserve">un    </v>
          </cell>
          <cell r="D11540" t="str">
            <v>20,58</v>
          </cell>
        </row>
        <row r="11541">
          <cell r="A11541">
            <v>9910</v>
          </cell>
          <cell r="B11541" t="str">
            <v>Uniao pvc, soldavel, 60 mm,  para agua fria predial</v>
          </cell>
          <cell r="C11541" t="str">
            <v xml:space="preserve">un    </v>
          </cell>
          <cell r="D11541" t="str">
            <v>51,81</v>
          </cell>
        </row>
        <row r="11542">
          <cell r="A11542">
            <v>9909</v>
          </cell>
          <cell r="B11542" t="str">
            <v>Uniao pvc, soldavel, 75 mm,  para agua fria predial</v>
          </cell>
          <cell r="C11542" t="str">
            <v xml:space="preserve">un    </v>
          </cell>
          <cell r="D11542" t="str">
            <v>104,56</v>
          </cell>
        </row>
        <row r="11543">
          <cell r="A11543">
            <v>9907</v>
          </cell>
          <cell r="B11543" t="str">
            <v>Uniao pvc, soldavel, 85 mm,  para agua fria predial</v>
          </cell>
          <cell r="C11543" t="str">
            <v xml:space="preserve">un    </v>
          </cell>
          <cell r="D11543" t="str">
            <v>160,77</v>
          </cell>
        </row>
        <row r="11544">
          <cell r="A11544">
            <v>20973</v>
          </cell>
          <cell r="B11544" t="str">
            <v>Uniao tipo storz, com empatacao interna tipo anel de expansao, engate rapido 1 1/2", para mangueira de combate a incendio predial</v>
          </cell>
          <cell r="C11544" t="str">
            <v xml:space="preserve">un    </v>
          </cell>
          <cell r="D11544" t="str">
            <v>84,40</v>
          </cell>
        </row>
        <row r="11545">
          <cell r="A11545">
            <v>20974</v>
          </cell>
          <cell r="B11545" t="str">
            <v>Uniao tipo storz, com empatacao interna tipo anel de expansao, engate rapido 2 1/2", para mangueira de combate a incendio predial</v>
          </cell>
          <cell r="C11545" t="str">
            <v xml:space="preserve">un    </v>
          </cell>
          <cell r="D11545" t="str">
            <v>120,75</v>
          </cell>
        </row>
        <row r="11546">
          <cell r="A11546">
            <v>37989</v>
          </cell>
          <cell r="B11546" t="str">
            <v>Uniao, cpvc, soldavel, 15 mm, para agua quente predial</v>
          </cell>
          <cell r="C11546" t="str">
            <v xml:space="preserve">un    </v>
          </cell>
          <cell r="D11546" t="str">
            <v>5,72</v>
          </cell>
        </row>
        <row r="11547">
          <cell r="A11547">
            <v>37990</v>
          </cell>
          <cell r="B11547" t="str">
            <v>Uniao, cpvc, soldavel, 22 mm, para agua quente predial</v>
          </cell>
          <cell r="C11547" t="str">
            <v xml:space="preserve">un    </v>
          </cell>
          <cell r="D11547" t="str">
            <v>6,65</v>
          </cell>
        </row>
        <row r="11548">
          <cell r="A11548">
            <v>37991</v>
          </cell>
          <cell r="B11548" t="str">
            <v>Uniao, cpvc, soldavel, 28 mm, para agua quente predial</v>
          </cell>
          <cell r="C11548" t="str">
            <v xml:space="preserve">un    </v>
          </cell>
          <cell r="D11548" t="str">
            <v>10,53</v>
          </cell>
        </row>
        <row r="11549">
          <cell r="A11549">
            <v>37992</v>
          </cell>
          <cell r="B11549" t="str">
            <v>Uniao, cpvc, soldavel, 35 mm, para agua quente predial</v>
          </cell>
          <cell r="C11549" t="str">
            <v xml:space="preserve">un    </v>
          </cell>
          <cell r="D11549" t="str">
            <v>16,08</v>
          </cell>
        </row>
        <row r="11550">
          <cell r="A11550">
            <v>37993</v>
          </cell>
          <cell r="B11550" t="str">
            <v>Uniao, cpvc, soldavel, 42 mm, para agua quente predial</v>
          </cell>
          <cell r="C11550" t="str">
            <v xml:space="preserve">un    </v>
          </cell>
          <cell r="D11550" t="str">
            <v>23,86</v>
          </cell>
        </row>
        <row r="11551">
          <cell r="A11551">
            <v>37994</v>
          </cell>
          <cell r="B11551" t="str">
            <v>Uniao, cpvc, soldavel, 54 mm, para agua quente predial</v>
          </cell>
          <cell r="C11551" t="str">
            <v xml:space="preserve">un    </v>
          </cell>
          <cell r="D11551" t="str">
            <v>57,35</v>
          </cell>
        </row>
        <row r="11552">
          <cell r="A11552">
            <v>37995</v>
          </cell>
          <cell r="B11552" t="str">
            <v>Uniao, cpvc, soldavel, 73 mm, para agua quente predial</v>
          </cell>
          <cell r="C11552" t="str">
            <v xml:space="preserve">un    </v>
          </cell>
          <cell r="D11552" t="str">
            <v>83,24</v>
          </cell>
        </row>
        <row r="11553">
          <cell r="A11553">
            <v>37996</v>
          </cell>
          <cell r="B11553" t="str">
            <v>Uniao, cpvc, soldavel, 89 mm, para agua quente predial</v>
          </cell>
          <cell r="C11553" t="str">
            <v xml:space="preserve">un    </v>
          </cell>
          <cell r="D11553" t="str">
            <v>122,73</v>
          </cell>
        </row>
        <row r="11554">
          <cell r="A11554">
            <v>13883</v>
          </cell>
          <cell r="B11554" t="str">
            <v>Usina de asfalto a frio, capacidade de 30 a 40 t/h, eletrica, potencia de 30 cv</v>
          </cell>
          <cell r="C11554" t="str">
            <v xml:space="preserve">un    </v>
          </cell>
          <cell r="D11554" t="str">
            <v>81.120,80</v>
          </cell>
        </row>
        <row r="11555">
          <cell r="A11555">
            <v>38604</v>
          </cell>
          <cell r="B11555" t="str">
            <v>Usina de asfalto a frio, capacidade de 40 a 60 t/h, eletrica, potencia de 30 cv</v>
          </cell>
          <cell r="C11555" t="str">
            <v xml:space="preserve">un    </v>
          </cell>
          <cell r="D11555" t="str">
            <v>101.034,88</v>
          </cell>
        </row>
        <row r="11556">
          <cell r="A11556">
            <v>10601</v>
          </cell>
          <cell r="B11556" t="str">
            <v>Usina de asfalto a quente, fixa, tipo contra fluxo, capacidade de 100 a 140 t/h, potencia de 280 kw, com misturador externo rotativo</v>
          </cell>
          <cell r="C11556" t="str">
            <v xml:space="preserve">un    </v>
          </cell>
          <cell r="D11556" t="str">
            <v>1.965.329,92</v>
          </cell>
        </row>
        <row r="11557">
          <cell r="A11557">
            <v>26034</v>
          </cell>
          <cell r="B11557" t="str">
            <v>Usina de asfalto, gravimetrica, capacidade de 150 t/h, potencia de 400 kw</v>
          </cell>
          <cell r="C11557" t="str">
            <v xml:space="preserve">un    </v>
          </cell>
          <cell r="D11557" t="str">
            <v>5.174.644,32</v>
          </cell>
        </row>
        <row r="11558">
          <cell r="A11558">
            <v>13894</v>
          </cell>
          <cell r="B11558" t="str">
            <v>Usina de concreto fixa, capacidade nominal de 40 m3/h, sem silo</v>
          </cell>
          <cell r="C11558" t="str">
            <v xml:space="preserve">un    </v>
          </cell>
          <cell r="D11558" t="str">
            <v>392.649,25</v>
          </cell>
        </row>
        <row r="11559">
          <cell r="A11559">
            <v>13895</v>
          </cell>
          <cell r="B11559" t="str">
            <v>Usina de concreto fixa, capacidade nominal de 60 m3/h, sem silo</v>
          </cell>
          <cell r="C11559" t="str">
            <v xml:space="preserve">un    </v>
          </cell>
          <cell r="D11559" t="str">
            <v>527.982,35</v>
          </cell>
        </row>
        <row r="11560">
          <cell r="A11560">
            <v>13892</v>
          </cell>
          <cell r="B11560" t="str">
            <v>Usina de concreto fixa, capacidade nominal de 80 m3/h, sem silo</v>
          </cell>
          <cell r="C11560" t="str">
            <v xml:space="preserve">un    </v>
          </cell>
          <cell r="D11560" t="str">
            <v>647.029,46</v>
          </cell>
        </row>
        <row r="11561">
          <cell r="A11561">
            <v>9914</v>
          </cell>
          <cell r="B11561" t="str">
            <v>Usina de concreto fixa, capacidade nominal de 90 a 120 m3/h, sem silo</v>
          </cell>
          <cell r="C11561" t="str">
            <v xml:space="preserve">un    </v>
          </cell>
          <cell r="D11561" t="str">
            <v>700.000,00</v>
          </cell>
        </row>
        <row r="11562">
          <cell r="A11562">
            <v>36485</v>
          </cell>
          <cell r="B11562" t="str">
            <v>Usina de lama asfaltica, prod 30 a 50 t/h, silo de agregado 7 m3, reservatorios para emulsao e agua de 2,3 m3 cada, misturador tipo pugg-mill a ser montado sobre caminhao</v>
          </cell>
          <cell r="C11562" t="str">
            <v xml:space="preserve">un    </v>
          </cell>
          <cell r="D11562" t="str">
            <v>424.438,89</v>
          </cell>
        </row>
        <row r="11563">
          <cell r="A11563">
            <v>9912</v>
          </cell>
          <cell r="B11563" t="str">
            <v>Usina de misturas asfalticas a quente, movel, tipo contra fluxo, capacidade de 40 a 80 t/h</v>
          </cell>
          <cell r="C11563" t="str">
            <v xml:space="preserve">un    </v>
          </cell>
          <cell r="D11563" t="str">
            <v>1.600.000,00</v>
          </cell>
        </row>
        <row r="11564">
          <cell r="A11564">
            <v>9921</v>
          </cell>
          <cell r="B11564" t="str">
            <v>Usina misturadora de solos,  dosadores triplos, calha vibratoria capacidade de 200 a 500 t/h, potencia de 75 kw</v>
          </cell>
          <cell r="C11564" t="str">
            <v xml:space="preserve">un    </v>
          </cell>
          <cell r="D11564" t="str">
            <v>825.355,68</v>
          </cell>
        </row>
        <row r="11565">
          <cell r="A11565">
            <v>21112</v>
          </cell>
          <cell r="B11565" t="str">
            <v>Valvula de descarga em metal cromado para mictorio com acionamento por pressao e fechamento automatico</v>
          </cell>
          <cell r="C11565" t="str">
            <v xml:space="preserve">un    </v>
          </cell>
          <cell r="D11565" t="str">
            <v>148,91</v>
          </cell>
        </row>
        <row r="11566">
          <cell r="A11566">
            <v>10228</v>
          </cell>
          <cell r="B11566" t="str">
            <v>Valvula de descarga metalica, base 1 1/2 " e acabamento metalico cromado</v>
          </cell>
          <cell r="C11566" t="str">
            <v xml:space="preserve">un    </v>
          </cell>
          <cell r="D11566" t="str">
            <v>172,99</v>
          </cell>
        </row>
        <row r="11567">
          <cell r="A11567">
            <v>11781</v>
          </cell>
          <cell r="B11567" t="str">
            <v>Valvula de descarga metalica, base 1 1/4 " e acabamento metalico cromado</v>
          </cell>
          <cell r="C11567" t="str">
            <v xml:space="preserve">un    </v>
          </cell>
          <cell r="D11567" t="str">
            <v>140,14</v>
          </cell>
        </row>
        <row r="11568">
          <cell r="A11568">
            <v>11746</v>
          </cell>
          <cell r="B11568" t="str">
            <v>Valvula de esfera bruta em bronze, bitola 1 " (ref 1552-b)</v>
          </cell>
          <cell r="C11568" t="str">
            <v xml:space="preserve">un    </v>
          </cell>
          <cell r="D11568" t="str">
            <v>55,11</v>
          </cell>
        </row>
        <row r="11569">
          <cell r="A11569">
            <v>11751</v>
          </cell>
          <cell r="B11569" t="str">
            <v>Valvula de esfera bruta em bronze, bitola 1 1/2 " (ref 1552-b)</v>
          </cell>
          <cell r="C11569" t="str">
            <v xml:space="preserve">un    </v>
          </cell>
          <cell r="D11569" t="str">
            <v>98,98</v>
          </cell>
        </row>
        <row r="11570">
          <cell r="A11570">
            <v>11750</v>
          </cell>
          <cell r="B11570" t="str">
            <v>Valvula de esfera bruta em bronze, bitola 1 1/4 " (ref 1552-b)</v>
          </cell>
          <cell r="C11570" t="str">
            <v xml:space="preserve">un    </v>
          </cell>
          <cell r="D11570" t="str">
            <v>82,14</v>
          </cell>
        </row>
        <row r="11571">
          <cell r="A11571">
            <v>11748</v>
          </cell>
          <cell r="B11571" t="str">
            <v>Valvula de esfera bruta em bronze, bitola 1/2 " (ref 1552-b)</v>
          </cell>
          <cell r="C11571" t="str">
            <v xml:space="preserve">un    </v>
          </cell>
          <cell r="D11571" t="str">
            <v>35,36</v>
          </cell>
        </row>
        <row r="11572">
          <cell r="A11572">
            <v>11747</v>
          </cell>
          <cell r="B11572" t="str">
            <v>Valvula de esfera bruta em bronze, bitola 2 " (ref 1552-b)</v>
          </cell>
          <cell r="C11572" t="str">
            <v xml:space="preserve">un    </v>
          </cell>
          <cell r="D11572" t="str">
            <v>152,63</v>
          </cell>
        </row>
        <row r="11573">
          <cell r="A11573">
            <v>11749</v>
          </cell>
          <cell r="B11573" t="str">
            <v>Valvula de esfera bruta em bronze, bitola 3/4 " (ref 1552-b)</v>
          </cell>
          <cell r="C11573" t="str">
            <v xml:space="preserve">un    </v>
          </cell>
          <cell r="D11573" t="str">
            <v>40,82</v>
          </cell>
        </row>
        <row r="11574">
          <cell r="A11574">
            <v>10236</v>
          </cell>
          <cell r="B11574" t="str">
            <v>Valvula de retencao de bronze, pe com crivos, extremidade com rosca, de 1 1/2", para fundo de poco</v>
          </cell>
          <cell r="C11574" t="str">
            <v xml:space="preserve">un    </v>
          </cell>
          <cell r="D11574" t="str">
            <v>72,02</v>
          </cell>
        </row>
        <row r="11575">
          <cell r="A11575">
            <v>10233</v>
          </cell>
          <cell r="B11575" t="str">
            <v>Valvula de retencao de bronze, pe com crivos, extremidade com rosca, de 1 1/4", para fundo de poco</v>
          </cell>
          <cell r="C11575" t="str">
            <v xml:space="preserve">un    </v>
          </cell>
          <cell r="D11575" t="str">
            <v>67,49</v>
          </cell>
        </row>
        <row r="11576">
          <cell r="A11576">
            <v>10234</v>
          </cell>
          <cell r="B11576" t="str">
            <v>Valvula de retencao de bronze, pe com crivos, extremidade com rosca, de 1", para fundo de poco</v>
          </cell>
          <cell r="C11576" t="str">
            <v xml:space="preserve">un    </v>
          </cell>
          <cell r="D11576" t="str">
            <v>42,51</v>
          </cell>
        </row>
        <row r="11577">
          <cell r="A11577">
            <v>10231</v>
          </cell>
          <cell r="B11577" t="str">
            <v>Valvula de retencao de bronze, pe com crivos, extremidade com rosca, de 2 1/2", para fundo de poco</v>
          </cell>
          <cell r="C11577" t="str">
            <v xml:space="preserve">un    </v>
          </cell>
          <cell r="D11577" t="str">
            <v>194,96</v>
          </cell>
        </row>
        <row r="11578">
          <cell r="A11578">
            <v>10232</v>
          </cell>
          <cell r="B11578" t="str">
            <v>Valvula de retencao de bronze, pe com crivos, extremidade com rosca, de 2", para fundo de poco</v>
          </cell>
          <cell r="C11578" t="str">
            <v xml:space="preserve">un    </v>
          </cell>
          <cell r="D11578" t="str">
            <v>109,09</v>
          </cell>
        </row>
        <row r="11579">
          <cell r="A11579">
            <v>10229</v>
          </cell>
          <cell r="B11579" t="str">
            <v>Valvula de retencao de bronze, pe com crivos, extremidade com rosca, de 3/4", para fundo de poco</v>
          </cell>
          <cell r="C11579" t="str">
            <v xml:space="preserve">un    </v>
          </cell>
          <cell r="D11579" t="str">
            <v>38,45</v>
          </cell>
        </row>
        <row r="11580">
          <cell r="A11580">
            <v>10235</v>
          </cell>
          <cell r="B11580" t="str">
            <v>Valvula de retencao de bronze, pe com crivos, extremidade com rosca, de 3", para fundo de poco</v>
          </cell>
          <cell r="C11580" t="str">
            <v xml:space="preserve">un    </v>
          </cell>
          <cell r="D11580" t="str">
            <v>267,27</v>
          </cell>
        </row>
        <row r="11581">
          <cell r="A11581">
            <v>10230</v>
          </cell>
          <cell r="B11581" t="str">
            <v>Valvula de retencao de bronze, pe com crivos, extremidade com rosca, de 4", para fundo de poco</v>
          </cell>
          <cell r="C11581" t="str">
            <v xml:space="preserve">un    </v>
          </cell>
          <cell r="D11581" t="str">
            <v>470,37</v>
          </cell>
        </row>
        <row r="11582">
          <cell r="A11582">
            <v>10409</v>
          </cell>
          <cell r="B11582" t="str">
            <v>Valvula de retencao horizontal, de bronze (pn-25), 1 1/2", 400 psi, tampa de porca de uniao, extremidades com rosca</v>
          </cell>
          <cell r="C11582" t="str">
            <v xml:space="preserve">un    </v>
          </cell>
          <cell r="D11582" t="str">
            <v>139,74</v>
          </cell>
        </row>
        <row r="11583">
          <cell r="A11583">
            <v>10411</v>
          </cell>
          <cell r="B11583" t="str">
            <v>Valvula de retencao horizontal, de bronze (pn-25), 1 1/4", 400 psi, tampa de porca de uniao, extremidades com rosca</v>
          </cell>
          <cell r="C11583" t="str">
            <v xml:space="preserve">un    </v>
          </cell>
          <cell r="D11583" t="str">
            <v>125,04</v>
          </cell>
        </row>
        <row r="11584">
          <cell r="A11584">
            <v>10404</v>
          </cell>
          <cell r="B11584" t="str">
            <v>Valvula de retencao horizontal, de bronze (pn-25), 1/2", 400 psi, tampa de porca de uniao, extremidades com rosca</v>
          </cell>
          <cell r="C11584" t="str">
            <v xml:space="preserve">un    </v>
          </cell>
          <cell r="D11584" t="str">
            <v>50,71</v>
          </cell>
        </row>
        <row r="11585">
          <cell r="A11585">
            <v>10410</v>
          </cell>
          <cell r="B11585" t="str">
            <v>Valvula de retencao horizontal, de bronze (pn-25), 1", 400 psi, tampa de porca de uniao, extremidades com rosca</v>
          </cell>
          <cell r="C11585" t="str">
            <v xml:space="preserve">un    </v>
          </cell>
          <cell r="D11585" t="str">
            <v>83,52</v>
          </cell>
        </row>
        <row r="11586">
          <cell r="A11586">
            <v>10405</v>
          </cell>
          <cell r="B11586" t="str">
            <v>Valvula de retencao horizontal, de bronze (pn-25), 2 1/2", 400 psi, tampa de porca de uniao, extremidades com rosca</v>
          </cell>
          <cell r="C11586" t="str">
            <v xml:space="preserve">un    </v>
          </cell>
          <cell r="D11586" t="str">
            <v>279,97</v>
          </cell>
        </row>
        <row r="11587">
          <cell r="A11587">
            <v>10408</v>
          </cell>
          <cell r="B11587" t="str">
            <v>Valvula de retencao horizontal, de bronze (pn-25), 2", 400 psi, tampa de porca de uniao, extremidades com rosca</v>
          </cell>
          <cell r="C11587" t="str">
            <v xml:space="preserve">un    </v>
          </cell>
          <cell r="D11587" t="str">
            <v>195,78</v>
          </cell>
        </row>
        <row r="11588">
          <cell r="A11588">
            <v>10412</v>
          </cell>
          <cell r="B11588" t="str">
            <v>Valvula de retencao horizontal, de bronze (pn-25), 3/4", 400 psi, tampa de porca de uniao, extremidades com rosca</v>
          </cell>
          <cell r="C11588" t="str">
            <v xml:space="preserve">un    </v>
          </cell>
          <cell r="D11588" t="str">
            <v>61,45</v>
          </cell>
        </row>
        <row r="11589">
          <cell r="A11589">
            <v>10406</v>
          </cell>
          <cell r="B11589" t="str">
            <v>Valvula de retencao horizontal, de bronze (pn-25), 3", 400 psi, tampa de porca de uniao, extremidades com rosca</v>
          </cell>
          <cell r="C11589" t="str">
            <v xml:space="preserve">un    </v>
          </cell>
          <cell r="D11589" t="str">
            <v>386,70</v>
          </cell>
        </row>
        <row r="11590">
          <cell r="A11590">
            <v>10407</v>
          </cell>
          <cell r="B11590" t="str">
            <v>Valvula de retencao horizontal, de bronze (pn-25), 4", 400 psi, tampa de porca de uniao, extremidades com rosca</v>
          </cell>
          <cell r="C11590" t="str">
            <v xml:space="preserve">un    </v>
          </cell>
          <cell r="D11590" t="str">
            <v>599,78</v>
          </cell>
        </row>
        <row r="11591">
          <cell r="A11591">
            <v>10416</v>
          </cell>
          <cell r="B11591" t="str">
            <v>Valvula de retencao vertical, de bronze (pn-16), 1 1/2", 200 psi, extremidades com rosca</v>
          </cell>
          <cell r="C11591" t="str">
            <v xml:space="preserve">un    </v>
          </cell>
          <cell r="D11591" t="str">
            <v>74,39</v>
          </cell>
        </row>
        <row r="11592">
          <cell r="A11592">
            <v>10419</v>
          </cell>
          <cell r="B11592" t="str">
            <v>Valvula de retencao vertical, de bronze (pn-16), 1 1/4", 200 psi, extremidades com rosca</v>
          </cell>
          <cell r="C11592" t="str">
            <v xml:space="preserve">un    </v>
          </cell>
          <cell r="D11592" t="str">
            <v>64,57</v>
          </cell>
        </row>
        <row r="11593">
          <cell r="A11593">
            <v>21092</v>
          </cell>
          <cell r="B11593" t="str">
            <v>Valvula de retencao vertical, de bronze (pn-16), 1/2", 200 psi, extremidades com rosca</v>
          </cell>
          <cell r="C11593" t="str">
            <v xml:space="preserve">un    </v>
          </cell>
          <cell r="D11593" t="str">
            <v>36,92</v>
          </cell>
        </row>
        <row r="11594">
          <cell r="A11594">
            <v>10418</v>
          </cell>
          <cell r="B11594" t="str">
            <v>Valvula de retencao vertical, de bronze (pn-16), 1", 200 psi, extremidades com rosca</v>
          </cell>
          <cell r="C11594" t="str">
            <v xml:space="preserve">un    </v>
          </cell>
          <cell r="D11594" t="str">
            <v>43,04</v>
          </cell>
        </row>
        <row r="11595">
          <cell r="A11595">
            <v>12657</v>
          </cell>
          <cell r="B11595" t="str">
            <v>Valvula de retencao vertical, de bronze (pn-16), 2 1/2", 200 psi, extremidades com rosca</v>
          </cell>
          <cell r="C11595" t="str">
            <v xml:space="preserve">un    </v>
          </cell>
          <cell r="D11595" t="str">
            <v>173,70</v>
          </cell>
        </row>
        <row r="11596">
          <cell r="A11596">
            <v>10417</v>
          </cell>
          <cell r="B11596" t="str">
            <v>Valvula de retencao vertical, de bronze (pn-16), 2", 200 psi, extremidades com rosca</v>
          </cell>
          <cell r="C11596" t="str">
            <v xml:space="preserve">un    </v>
          </cell>
          <cell r="D11596" t="str">
            <v>108,40</v>
          </cell>
        </row>
        <row r="11597">
          <cell r="A11597">
            <v>10413</v>
          </cell>
          <cell r="B11597" t="str">
            <v>Valvula de retencao vertical, de bronze (pn-16), 3/4", 200 psi, extremidades com rosca</v>
          </cell>
          <cell r="C11597" t="str">
            <v xml:space="preserve">un    </v>
          </cell>
          <cell r="D11597" t="str">
            <v>39,39</v>
          </cell>
        </row>
        <row r="11598">
          <cell r="A11598">
            <v>10414</v>
          </cell>
          <cell r="B11598" t="str">
            <v>Valvula de retencao vertical, de bronze (pn-16), 3", 200 psi, extremidades com rosca</v>
          </cell>
          <cell r="C11598" t="str">
            <v xml:space="preserve">un    </v>
          </cell>
          <cell r="D11598" t="str">
            <v>237,19</v>
          </cell>
        </row>
        <row r="11599">
          <cell r="A11599">
            <v>10415</v>
          </cell>
          <cell r="B11599" t="str">
            <v>Valvula de retencao vertical, de bronze (pn-16), 4", 200 psi, extremidades com rosca</v>
          </cell>
          <cell r="C11599" t="str">
            <v xml:space="preserve">un    </v>
          </cell>
          <cell r="D11599" t="str">
            <v>411,67</v>
          </cell>
        </row>
        <row r="11600">
          <cell r="A11600">
            <v>38643</v>
          </cell>
          <cell r="B11600" t="str">
            <v>Valvula em metal cromado para lavatorio, 1 " sem ladrao</v>
          </cell>
          <cell r="C11600" t="str">
            <v xml:space="preserve">un    </v>
          </cell>
          <cell r="D11600" t="str">
            <v>20,14</v>
          </cell>
        </row>
        <row r="11601">
          <cell r="A11601">
            <v>6157</v>
          </cell>
          <cell r="B11601" t="str">
            <v>Valvula em metal cromado para pia americana 3.1/2 X 1.1/2 "</v>
          </cell>
          <cell r="C11601" t="str">
            <v xml:space="preserve">un    </v>
          </cell>
          <cell r="D11601" t="str">
            <v>27,51</v>
          </cell>
        </row>
        <row r="11602">
          <cell r="A11602">
            <v>37588</v>
          </cell>
          <cell r="B11602" t="str">
            <v>Valvula em metal cromado para tanque, 1.1/2 " Sem ladrao</v>
          </cell>
          <cell r="C11602" t="str">
            <v xml:space="preserve">un    </v>
          </cell>
          <cell r="D11602" t="str">
            <v>17,58</v>
          </cell>
        </row>
        <row r="11603">
          <cell r="A11603">
            <v>6152</v>
          </cell>
          <cell r="B11603" t="str">
            <v>Valvula em plastico branco com saida lisa para tanque 1.1/4 " X 1.1/2 "</v>
          </cell>
          <cell r="C11603" t="str">
            <v xml:space="preserve">un    </v>
          </cell>
          <cell r="D11603" t="str">
            <v>2,26</v>
          </cell>
        </row>
        <row r="11604">
          <cell r="A11604">
            <v>6158</v>
          </cell>
          <cell r="B11604" t="str">
            <v>Valvula em plastico branco para lavatorio 1 ", sem unho, com ladrao</v>
          </cell>
          <cell r="C11604" t="str">
            <v xml:space="preserve">un    </v>
          </cell>
          <cell r="D11604" t="str">
            <v>2,73</v>
          </cell>
        </row>
        <row r="11605">
          <cell r="A11605">
            <v>6153</v>
          </cell>
          <cell r="B11605" t="str">
            <v>Valvula em plastico branco para tanque ou lavatorio 1 ", sem unho e sem ladrao</v>
          </cell>
          <cell r="C11605" t="str">
            <v xml:space="preserve">un    </v>
          </cell>
          <cell r="D11605" t="str">
            <v>2,13</v>
          </cell>
        </row>
        <row r="11606">
          <cell r="A11606">
            <v>6156</v>
          </cell>
          <cell r="B11606" t="str">
            <v>Valvula em plastico branco para tanque 1.1/4 " X 1.1/2 ", sem unho e sem ladrao</v>
          </cell>
          <cell r="C11606" t="str">
            <v xml:space="preserve">un    </v>
          </cell>
          <cell r="D11606" t="str">
            <v>2,69</v>
          </cell>
        </row>
        <row r="11607">
          <cell r="A11607">
            <v>6154</v>
          </cell>
          <cell r="B11607" t="str">
            <v>Valvula em plastico cromado para lavatorio 1 ", sem unho, com ladrao</v>
          </cell>
          <cell r="C11607" t="str">
            <v xml:space="preserve">un    </v>
          </cell>
          <cell r="D11607" t="str">
            <v>5,07</v>
          </cell>
        </row>
        <row r="11608">
          <cell r="A11608">
            <v>6155</v>
          </cell>
          <cell r="B11608" t="str">
            <v>Valvula em plastico cromado tipo americana para pia de cozinha 3.1/2 " X 1.1/2 ", sem adaptador</v>
          </cell>
          <cell r="C11608" t="str">
            <v xml:space="preserve">un    </v>
          </cell>
          <cell r="D11608" t="str">
            <v>10,50</v>
          </cell>
        </row>
        <row r="11609">
          <cell r="A11609">
            <v>3115</v>
          </cell>
          <cell r="B11609" t="str">
            <v>Vara / perfil para cremona, em ferro cromado, comprimento de 120 cm</v>
          </cell>
          <cell r="C11609" t="str">
            <v xml:space="preserve">un    </v>
          </cell>
          <cell r="D11609" t="str">
            <v>14,89</v>
          </cell>
        </row>
        <row r="11610">
          <cell r="A11610">
            <v>3116</v>
          </cell>
          <cell r="B11610" t="str">
            <v>Vara / perfil para cremona, em ferro cromado, comprimento de 150 cm</v>
          </cell>
          <cell r="C11610" t="str">
            <v xml:space="preserve">un    </v>
          </cell>
          <cell r="D11610" t="str">
            <v>15,35</v>
          </cell>
        </row>
        <row r="11611">
          <cell r="A11611">
            <v>38166</v>
          </cell>
          <cell r="B11611" t="str">
            <v>Vara/ perfil para cremona, em latao cromado, comprimento de 120 cm</v>
          </cell>
          <cell r="C11611" t="str">
            <v xml:space="preserve">un    </v>
          </cell>
          <cell r="D11611" t="str">
            <v>31,41</v>
          </cell>
        </row>
        <row r="11612">
          <cell r="A11612">
            <v>38108</v>
          </cell>
          <cell r="B11612" t="str">
            <v>Variador de luminosidade rotativo (dimmer) 127 v, 300 w (apenas modulo)</v>
          </cell>
          <cell r="C11612" t="str">
            <v xml:space="preserve">un    </v>
          </cell>
          <cell r="D11612" t="str">
            <v>38,69</v>
          </cell>
        </row>
        <row r="11613">
          <cell r="A11613">
            <v>38087</v>
          </cell>
          <cell r="B11613" t="str">
            <v>Variador de luminosidade rotativo (dimmer) 127v, 300w, conjunto montado para embutir 4" x 2" (placa + suporte + modulo)</v>
          </cell>
          <cell r="C11613" t="str">
            <v xml:space="preserve">un    </v>
          </cell>
          <cell r="D11613" t="str">
            <v>49,77</v>
          </cell>
        </row>
        <row r="11614">
          <cell r="A11614">
            <v>38109</v>
          </cell>
          <cell r="B11614" t="str">
            <v>Variador de luminosidade rotativo (dimmer) 220 v, 600 w (apenas modulo)</v>
          </cell>
          <cell r="C11614" t="str">
            <v xml:space="preserve">un    </v>
          </cell>
          <cell r="D11614" t="str">
            <v>61,84</v>
          </cell>
        </row>
        <row r="11615">
          <cell r="A11615">
            <v>38088</v>
          </cell>
          <cell r="B11615" t="str">
            <v>Variador de luminosidade rotativo (dimmer) 220v, 600w, conjunto montado para embutir 4" x 2" (placa + suporte + modulo)</v>
          </cell>
          <cell r="C11615" t="str">
            <v xml:space="preserve">un    </v>
          </cell>
          <cell r="D11615" t="str">
            <v>65,03</v>
          </cell>
        </row>
        <row r="11616">
          <cell r="A11616">
            <v>38110</v>
          </cell>
          <cell r="B11616" t="str">
            <v>Variador de velocidade para ventilador 127 v, 150 w (apenas modulo)</v>
          </cell>
          <cell r="C11616" t="str">
            <v xml:space="preserve">un    </v>
          </cell>
          <cell r="D11616" t="str">
            <v>23,79</v>
          </cell>
        </row>
        <row r="11617">
          <cell r="A11617">
            <v>38089</v>
          </cell>
          <cell r="B11617" t="str">
            <v>Variador de velocidade para ventilador 127v, 150w + 2 interruptores paralelos, para reversao e lampada, conjunto montado para embutir 4" x 2" (placa + suporte + modulos)</v>
          </cell>
          <cell r="C11617" t="str">
            <v xml:space="preserve">un    </v>
          </cell>
          <cell r="D11617" t="str">
            <v>41,45</v>
          </cell>
        </row>
        <row r="11618">
          <cell r="A11618">
            <v>38111</v>
          </cell>
          <cell r="B11618" t="str">
            <v>Variador de velocidade para ventilador 220 v, 250 w (apenas modulo)</v>
          </cell>
          <cell r="C11618" t="str">
            <v xml:space="preserve">un    </v>
          </cell>
          <cell r="D11618" t="str">
            <v>26,60</v>
          </cell>
        </row>
        <row r="11619">
          <cell r="A11619">
            <v>38090</v>
          </cell>
          <cell r="B11619" t="str">
            <v>Variador de velocidade para ventilador 220v, 250w + 2 interruptores paralelos, para reversao e lampada, conjunto montado para embutir 4" x 2" (placa + suporte + modulos)</v>
          </cell>
          <cell r="C11619" t="str">
            <v xml:space="preserve">un    </v>
          </cell>
          <cell r="D11619" t="str">
            <v>42,84</v>
          </cell>
        </row>
        <row r="11620">
          <cell r="A11620">
            <v>11786</v>
          </cell>
          <cell r="B11620" t="str">
            <v>Vaso sanitario sifonado infantil louca branca</v>
          </cell>
          <cell r="C11620" t="str">
            <v xml:space="preserve">un    </v>
          </cell>
          <cell r="D11620" t="str">
            <v>245,87</v>
          </cell>
        </row>
        <row r="11621">
          <cell r="A11621">
            <v>13726</v>
          </cell>
          <cell r="B11621" t="str">
            <v>Vassoura mecanica rebocavel com escova cilindrica largura util de varrimento = 2,44m</v>
          </cell>
          <cell r="C11621" t="str">
            <v xml:space="preserve">un    </v>
          </cell>
          <cell r="D11621" t="str">
            <v>32.618,97</v>
          </cell>
        </row>
        <row r="11622">
          <cell r="A11622">
            <v>38400</v>
          </cell>
          <cell r="B11622" t="str">
            <v>Vassoura 40 cm com cabo</v>
          </cell>
          <cell r="C11622" t="str">
            <v xml:space="preserve">un    </v>
          </cell>
          <cell r="D11622" t="str">
            <v>11,28</v>
          </cell>
        </row>
        <row r="11623">
          <cell r="A11623">
            <v>12627</v>
          </cell>
          <cell r="B11623" t="str">
            <v>Vedacao de calha, em borracha cor preta, medida entre 119 e 170 mm, para drenagem pluvial predial</v>
          </cell>
          <cell r="C11623" t="str">
            <v xml:space="preserve">un    </v>
          </cell>
          <cell r="D11623" t="str">
            <v>0,43</v>
          </cell>
        </row>
        <row r="11624">
          <cell r="A11624">
            <v>6138</v>
          </cell>
          <cell r="B11624" t="str">
            <v>Vedacao pvc, 100 mm, para saida vaso sanitario</v>
          </cell>
          <cell r="C11624" t="str">
            <v xml:space="preserve">un    </v>
          </cell>
          <cell r="D11624" t="str">
            <v>1,86</v>
          </cell>
        </row>
        <row r="11625">
          <cell r="A11625">
            <v>39996</v>
          </cell>
          <cell r="B11625" t="str">
            <v>Vergalhao zincado rosca total, 1/4 " (6,3 mm)</v>
          </cell>
          <cell r="C11625" t="str">
            <v xml:space="preserve">m     </v>
          </cell>
          <cell r="D11625" t="str">
            <v>1,73</v>
          </cell>
        </row>
        <row r="11626">
          <cell r="A11626">
            <v>10478</v>
          </cell>
          <cell r="B11626" t="str">
            <v>Verniz poliuretano brilhante para madeira, com filtro solar, uso interno e externo</v>
          </cell>
          <cell r="C11626" t="str">
            <v xml:space="preserve">l     </v>
          </cell>
          <cell r="D11626" t="str">
            <v>23,97</v>
          </cell>
        </row>
        <row r="11627">
          <cell r="A11627">
            <v>40514</v>
          </cell>
          <cell r="B11627" t="str">
            <v>Verniz poliuretano brilhante para madeira, sem filtro solar, uso interno e externo</v>
          </cell>
          <cell r="C11627" t="str">
            <v xml:space="preserve">l     </v>
          </cell>
          <cell r="D11627" t="str">
            <v>21,23</v>
          </cell>
        </row>
        <row r="11628">
          <cell r="A11628">
            <v>10475</v>
          </cell>
          <cell r="B11628" t="str">
            <v>Verniz sintetico brilhante para madeira tipo copal, uso interno</v>
          </cell>
          <cell r="C11628" t="str">
            <v xml:space="preserve">l     </v>
          </cell>
          <cell r="D11628" t="str">
            <v>21,08</v>
          </cell>
        </row>
        <row r="11629">
          <cell r="A11629">
            <v>10481</v>
          </cell>
          <cell r="B11629" t="str">
            <v>Verniz sintetico brilhante para madeira, com filtro solar, uso interno e externo (base solvente)</v>
          </cell>
          <cell r="C11629" t="str">
            <v xml:space="preserve">l     </v>
          </cell>
          <cell r="D11629" t="str">
            <v>22,99</v>
          </cell>
        </row>
        <row r="11630">
          <cell r="A11630">
            <v>4031</v>
          </cell>
          <cell r="B11630" t="str">
            <v>Veu de vidro/veu de superficie 30 a 35 g/m2</v>
          </cell>
          <cell r="C11630" t="str">
            <v xml:space="preserve">m²    </v>
          </cell>
          <cell r="D11630" t="str">
            <v>21,47</v>
          </cell>
        </row>
        <row r="11631">
          <cell r="A11631">
            <v>4030</v>
          </cell>
          <cell r="B11631" t="str">
            <v>Veu poliester</v>
          </cell>
          <cell r="C11631" t="str">
            <v xml:space="preserve">m²    </v>
          </cell>
          <cell r="D11631" t="str">
            <v>4,56</v>
          </cell>
        </row>
        <row r="11632">
          <cell r="A11632">
            <v>39399</v>
          </cell>
          <cell r="B11632" t="str">
            <v>Vibrador de imersao, com ponteira de *35* mm, mangote de 5 m, sem motor</v>
          </cell>
          <cell r="C11632" t="str">
            <v xml:space="preserve">un    </v>
          </cell>
          <cell r="D11632" t="str">
            <v>719,12</v>
          </cell>
        </row>
        <row r="11633">
          <cell r="A11633">
            <v>39400</v>
          </cell>
          <cell r="B11633" t="str">
            <v>Vibrador de imersao, com ponteira de *45* mm, mangote de 5 m, sem motor.</v>
          </cell>
          <cell r="C11633" t="str">
            <v xml:space="preserve">un    </v>
          </cell>
          <cell r="D11633" t="str">
            <v>781,65</v>
          </cell>
        </row>
        <row r="11634">
          <cell r="A11634">
            <v>39401</v>
          </cell>
          <cell r="B11634" t="str">
            <v>Vibrador de imersao, com ponteira de *60* mm, mangote de 5 m, sem motor.</v>
          </cell>
          <cell r="C11634" t="str">
            <v xml:space="preserve">un    </v>
          </cell>
          <cell r="D11634" t="str">
            <v>876,83</v>
          </cell>
        </row>
        <row r="11635">
          <cell r="A11635">
            <v>11652</v>
          </cell>
          <cell r="B11635" t="str">
            <v>Vibrador de imersao, diametro da ponteira de *35* mm, com motor 4 tempos a gasolina de 5,5 hp (5,5 cv)</v>
          </cell>
          <cell r="C11635" t="str">
            <v xml:space="preserve">un    </v>
          </cell>
          <cell r="D11635" t="str">
            <v>1.886,40</v>
          </cell>
        </row>
        <row r="11636">
          <cell r="A11636">
            <v>13896</v>
          </cell>
          <cell r="B11636" t="str">
            <v>Vibrador de imersao, diametro da ponteira de *45* mm, com motor eletrico trifasico de 2 hp (2 cv)</v>
          </cell>
          <cell r="C11636" t="str">
            <v xml:space="preserve">un    </v>
          </cell>
          <cell r="D11636" t="str">
            <v>1.692,26</v>
          </cell>
        </row>
        <row r="11637">
          <cell r="A11637">
            <v>13475</v>
          </cell>
          <cell r="B11637" t="str">
            <v>Vibrador de imersao, diametro da ponteira de *45* mm, com motor 4 tempos a gasolina de 5,5 hp (5,5 cv)</v>
          </cell>
          <cell r="C11637" t="str">
            <v xml:space="preserve">un    </v>
          </cell>
          <cell r="D11637" t="str">
            <v>2.061,38</v>
          </cell>
        </row>
        <row r="11638">
          <cell r="A11638">
            <v>25971</v>
          </cell>
          <cell r="B11638" t="str">
            <v>Vibroacabadora de asfalto sobre esteiras, larg. Pavim. Max. 8,00 m, pot. 100 Kw/ 134 hp, cap. 600 T/ h</v>
          </cell>
          <cell r="C11638" t="str">
            <v xml:space="preserve">un    </v>
          </cell>
          <cell r="D11638" t="str">
            <v>2.500.350,92</v>
          </cell>
        </row>
        <row r="11639">
          <cell r="A11639">
            <v>25970</v>
          </cell>
          <cell r="B11639" t="str">
            <v>Vibroacabadora de asfalto sobre esteiras, larg. Pavim. 2,13 m a 4,55 m, pot. 74 Kw/ 100 hp, cap. 400 T/ h</v>
          </cell>
          <cell r="C11639" t="str">
            <v xml:space="preserve">un    </v>
          </cell>
          <cell r="D11639" t="str">
            <v>1.052.618,72</v>
          </cell>
        </row>
        <row r="11640">
          <cell r="A11640">
            <v>13476</v>
          </cell>
          <cell r="B11640" t="str">
            <v>Vibroacabadora de asfalto sobre esteiras, larg. Pavim. 2,60 m a 5,75 m, pot. 110 Hp, cap. 450 T/ h</v>
          </cell>
          <cell r="C11640" t="str">
            <v xml:space="preserve">un    </v>
          </cell>
          <cell r="D11640" t="str">
            <v>1.060.246,46</v>
          </cell>
        </row>
        <row r="11641">
          <cell r="A11641">
            <v>10488</v>
          </cell>
          <cell r="B11641" t="str">
            <v>Vibroacabadora de asfalto sobre esteiras, larg. Paviment. 1,90 a 5,3 m, pot. 78 Kw/105 hp, cap. 450 T/h</v>
          </cell>
          <cell r="C11641" t="str">
            <v xml:space="preserve">un    </v>
          </cell>
          <cell r="D11641" t="str">
            <v>1.284.500,00</v>
          </cell>
        </row>
        <row r="11642">
          <cell r="A11642">
            <v>13606</v>
          </cell>
          <cell r="B11642" t="str">
            <v>Vibroacabadora de asfalto sobre rodas, largura de pavimentacao de 1,70 a 4,20 m, potencia 78 kw/105 hp, capacidade 300 t/h</v>
          </cell>
          <cell r="C11642" t="str">
            <v xml:space="preserve">un    </v>
          </cell>
          <cell r="D11642" t="str">
            <v>1.138.048,63</v>
          </cell>
        </row>
        <row r="11643">
          <cell r="A11643">
            <v>10489</v>
          </cell>
          <cell r="B11643" t="str">
            <v>Vidraceiro</v>
          </cell>
          <cell r="C11643" t="str">
            <v xml:space="preserve">h     </v>
          </cell>
          <cell r="D11643" t="str">
            <v>15,62</v>
          </cell>
        </row>
        <row r="11644">
          <cell r="A11644">
            <v>41073</v>
          </cell>
          <cell r="B11644" t="str">
            <v>Vidraceiro (mensalista)</v>
          </cell>
          <cell r="C11644" t="str">
            <v xml:space="preserve">mes   </v>
          </cell>
          <cell r="D11644" t="str">
            <v>2.751,50</v>
          </cell>
        </row>
        <row r="11645">
          <cell r="A11645">
            <v>34391</v>
          </cell>
          <cell r="B11645" t="str">
            <v>Vidro comum laminado liso incolor duplo, espessura total 8 mm (cada camada de 4 mm) - colocado</v>
          </cell>
          <cell r="C11645" t="str">
            <v xml:space="preserve">m²    </v>
          </cell>
          <cell r="D11645" t="str">
            <v>638,21</v>
          </cell>
        </row>
        <row r="11646">
          <cell r="A11646">
            <v>10496</v>
          </cell>
          <cell r="B11646" t="str">
            <v>Vidro comum laminado, liso, incolor, duplo, espessura total 6 mm (cada camada e= 3 mm) - colocado</v>
          </cell>
          <cell r="C11646" t="str">
            <v xml:space="preserve">m²    </v>
          </cell>
          <cell r="D11646" t="str">
            <v>555,55</v>
          </cell>
        </row>
        <row r="11647">
          <cell r="A11647">
            <v>10497</v>
          </cell>
          <cell r="B11647" t="str">
            <v>Vidro comum laminado, liso, incolor, triplo, espessura total 12 mm (cada camada e=  4 mm) - colocado</v>
          </cell>
          <cell r="C11647" t="str">
            <v xml:space="preserve">m²    </v>
          </cell>
          <cell r="D11647" t="str">
            <v>1.444,44</v>
          </cell>
        </row>
        <row r="11648">
          <cell r="A11648">
            <v>10504</v>
          </cell>
          <cell r="B11648" t="str">
            <v>Vidro comum laminado, liso, incolor, triplo, espessura total 15 mm (cada camada e = 5 mm) - colocado</v>
          </cell>
          <cell r="C11648" t="str">
            <v xml:space="preserve">m²    </v>
          </cell>
          <cell r="D11648" t="str">
            <v>1.688,88</v>
          </cell>
        </row>
        <row r="11649">
          <cell r="A11649">
            <v>34390</v>
          </cell>
          <cell r="B11649" t="str">
            <v>Vidro cristal colorido, 10 mm, pintado na cor branca</v>
          </cell>
          <cell r="C11649" t="str">
            <v xml:space="preserve">m²    </v>
          </cell>
          <cell r="D11649" t="str">
            <v>497,77</v>
          </cell>
        </row>
        <row r="11650">
          <cell r="A11650">
            <v>34389</v>
          </cell>
          <cell r="B11650" t="str">
            <v>Vidro cristal colorido, 4 mm, pintado na cor branca</v>
          </cell>
          <cell r="C11650" t="str">
            <v xml:space="preserve">m²    </v>
          </cell>
          <cell r="D11650" t="str">
            <v>155,55</v>
          </cell>
        </row>
        <row r="11651">
          <cell r="A11651">
            <v>34388</v>
          </cell>
          <cell r="B11651" t="str">
            <v>Vidro cristal colorido, 6 mm, pintado na cor branca</v>
          </cell>
          <cell r="C11651" t="str">
            <v xml:space="preserve">m²    </v>
          </cell>
          <cell r="D11651" t="str">
            <v>221,07</v>
          </cell>
        </row>
        <row r="11652">
          <cell r="A11652">
            <v>34387</v>
          </cell>
          <cell r="B11652" t="str">
            <v>Vidro cristal colorido, 8 mm, pintado na cor branca</v>
          </cell>
          <cell r="C11652" t="str">
            <v xml:space="preserve">m²    </v>
          </cell>
          <cell r="D11652" t="str">
            <v>358,88</v>
          </cell>
        </row>
        <row r="11653">
          <cell r="A11653">
            <v>11188</v>
          </cell>
          <cell r="B11653" t="str">
            <v>Vidro liso fume e = 4mm - sem colocacao</v>
          </cell>
          <cell r="C11653" t="str">
            <v xml:space="preserve">m²    </v>
          </cell>
          <cell r="D11653" t="str">
            <v>177,77</v>
          </cell>
        </row>
        <row r="11654">
          <cell r="A11654">
            <v>11189</v>
          </cell>
          <cell r="B11654" t="str">
            <v>Vidro liso fume e = 6mm - sem colocacao</v>
          </cell>
          <cell r="C11654" t="str">
            <v xml:space="preserve">m²    </v>
          </cell>
          <cell r="D11654" t="str">
            <v>266,66</v>
          </cell>
        </row>
        <row r="11655">
          <cell r="A11655">
            <v>21107</v>
          </cell>
          <cell r="B11655" t="str">
            <v>Vidro liso fume, e = 5 mm - sem colocacao</v>
          </cell>
          <cell r="C11655" t="str">
            <v xml:space="preserve">m²    </v>
          </cell>
          <cell r="D11655" t="str">
            <v>191,90</v>
          </cell>
        </row>
        <row r="11656">
          <cell r="A11656">
            <v>34386</v>
          </cell>
          <cell r="B11656" t="str">
            <v>Vidro liso incolor 10 mm - sem colocacao</v>
          </cell>
          <cell r="C11656" t="str">
            <v xml:space="preserve">m²    </v>
          </cell>
          <cell r="D11656" t="str">
            <v>333,33</v>
          </cell>
        </row>
        <row r="11657">
          <cell r="A11657">
            <v>10490</v>
          </cell>
          <cell r="B11657" t="str">
            <v>Vidro liso incolor 2 a 3 mm - sem colocacao</v>
          </cell>
          <cell r="C11657" t="str">
            <v xml:space="preserve">m²    </v>
          </cell>
          <cell r="D11657" t="str">
            <v>100,00</v>
          </cell>
        </row>
        <row r="11658">
          <cell r="A11658">
            <v>10492</v>
          </cell>
          <cell r="B11658" t="str">
            <v>Vidro liso incolor 4mm - sem colocacao</v>
          </cell>
          <cell r="C11658" t="str">
            <v xml:space="preserve">m²    </v>
          </cell>
          <cell r="D11658" t="str">
            <v>133,33</v>
          </cell>
        </row>
        <row r="11659">
          <cell r="A11659">
            <v>10493</v>
          </cell>
          <cell r="B11659" t="str">
            <v>Vidro liso incolor 5mm - sem colocacao</v>
          </cell>
          <cell r="C11659" t="str">
            <v xml:space="preserve">m²    </v>
          </cell>
          <cell r="D11659" t="str">
            <v>155,55</v>
          </cell>
        </row>
        <row r="11660">
          <cell r="A11660">
            <v>10491</v>
          </cell>
          <cell r="B11660" t="str">
            <v>Vidro liso incolor 6 mm - sem colocacao</v>
          </cell>
          <cell r="C11660" t="str">
            <v xml:space="preserve">m²    </v>
          </cell>
          <cell r="D11660" t="str">
            <v>188,88</v>
          </cell>
        </row>
        <row r="11661">
          <cell r="A11661">
            <v>34385</v>
          </cell>
          <cell r="B11661" t="str">
            <v>Vidro liso incolor 8mm  -  sem colocacao</v>
          </cell>
          <cell r="C11661" t="str">
            <v xml:space="preserve">m²    </v>
          </cell>
          <cell r="D11661" t="str">
            <v>275,55</v>
          </cell>
        </row>
        <row r="11662">
          <cell r="A11662">
            <v>10499</v>
          </cell>
          <cell r="B11662" t="str">
            <v>Vidro martelado ou canelado, 4 mm - sem colocacao</v>
          </cell>
          <cell r="C11662" t="str">
            <v xml:space="preserve">m²    </v>
          </cell>
          <cell r="D11662" t="str">
            <v>111,11</v>
          </cell>
        </row>
        <row r="11663">
          <cell r="A11663">
            <v>34384</v>
          </cell>
          <cell r="B11663" t="str">
            <v>Vidro plano aramado e = 6 mm - sem colocacao</v>
          </cell>
          <cell r="C11663" t="str">
            <v xml:space="preserve">m²    </v>
          </cell>
          <cell r="D11663" t="str">
            <v>333,33</v>
          </cell>
        </row>
        <row r="11664">
          <cell r="A11664">
            <v>11185</v>
          </cell>
          <cell r="B11664" t="str">
            <v>Vidro plano armado e = 7mm - sem colocacao</v>
          </cell>
          <cell r="C11664" t="str">
            <v xml:space="preserve">m²    </v>
          </cell>
          <cell r="D11664" t="str">
            <v>344,44</v>
          </cell>
        </row>
        <row r="11665">
          <cell r="A11665">
            <v>10507</v>
          </cell>
          <cell r="B11665" t="str">
            <v>Vidro temperado incolor e = 10 mm, sem colocacao</v>
          </cell>
          <cell r="C11665" t="str">
            <v xml:space="preserve">m²    </v>
          </cell>
          <cell r="D11665" t="str">
            <v>295,85</v>
          </cell>
        </row>
        <row r="11666">
          <cell r="A11666">
            <v>10505</v>
          </cell>
          <cell r="B11666" t="str">
            <v>Vidro temperado incolor e = 6 mm, sem colocacao</v>
          </cell>
          <cell r="C11666" t="str">
            <v xml:space="preserve">m²    </v>
          </cell>
          <cell r="D11666" t="str">
            <v>174,57</v>
          </cell>
        </row>
        <row r="11667">
          <cell r="A11667">
            <v>10506</v>
          </cell>
          <cell r="B11667" t="str">
            <v>Vidro temperado incolor e = 8 mm, sem colocacao</v>
          </cell>
          <cell r="C11667" t="str">
            <v xml:space="preserve">m²    </v>
          </cell>
          <cell r="D11667" t="str">
            <v>227,89</v>
          </cell>
        </row>
        <row r="11668">
          <cell r="A11668">
            <v>5031</v>
          </cell>
          <cell r="B11668" t="str">
            <v>Vidro temperado incolor para porta de abrir, e = 10 mm (sem ferragens e sem colocacao)</v>
          </cell>
          <cell r="C11668" t="str">
            <v xml:space="preserve">m²    </v>
          </cell>
          <cell r="D11668" t="str">
            <v>320,00</v>
          </cell>
        </row>
        <row r="11669">
          <cell r="A11669">
            <v>10502</v>
          </cell>
          <cell r="B11669" t="str">
            <v>Vidro temperado verde e = 10 mm, sem colocacao</v>
          </cell>
          <cell r="C11669" t="str">
            <v xml:space="preserve">m²    </v>
          </cell>
          <cell r="D11669" t="str">
            <v>372,87</v>
          </cell>
        </row>
        <row r="11670">
          <cell r="A11670">
            <v>10501</v>
          </cell>
          <cell r="B11670" t="str">
            <v>Vidro temperado verde e = 6 mm, sem colocacao</v>
          </cell>
          <cell r="C11670" t="str">
            <v xml:space="preserve">m²    </v>
          </cell>
          <cell r="D11670" t="str">
            <v>210,66</v>
          </cell>
        </row>
        <row r="11671">
          <cell r="A11671">
            <v>10503</v>
          </cell>
          <cell r="B11671" t="str">
            <v>Vidro temperado verde e = 8 mm, sem colocacao</v>
          </cell>
          <cell r="C11671" t="str">
            <v xml:space="preserve">m²    </v>
          </cell>
          <cell r="D11671" t="str">
            <v>284,60</v>
          </cell>
        </row>
        <row r="11672">
          <cell r="A11672">
            <v>40270</v>
          </cell>
          <cell r="B11672" t="str">
            <v>Viga de escoramaento h20, de madeira, peso de 5,00 a 5,20 kg/m, com extremidades plasticas</v>
          </cell>
          <cell r="C11672" t="str">
            <v xml:space="preserve">m     </v>
          </cell>
          <cell r="D11672" t="str">
            <v>45,50</v>
          </cell>
        </row>
        <row r="11673">
          <cell r="A11673">
            <v>20213</v>
          </cell>
          <cell r="B11673" t="str">
            <v>Viga de madeira aparelhada *6 x 12* cm, macaranduba, angelim ou equivalente da regiao</v>
          </cell>
          <cell r="C11673" t="str">
            <v xml:space="preserve">m     </v>
          </cell>
          <cell r="D11673" t="str">
            <v>21,15</v>
          </cell>
        </row>
        <row r="11674">
          <cell r="A11674">
            <v>20211</v>
          </cell>
          <cell r="B11674" t="str">
            <v>Viga de madeira aparelhada *6 x 16* cm, macaranduba, angelim ou equivalente da regiao</v>
          </cell>
          <cell r="C11674" t="str">
            <v xml:space="preserve">m     </v>
          </cell>
          <cell r="D11674" t="str">
            <v>31,24</v>
          </cell>
        </row>
        <row r="11675">
          <cell r="A11675">
            <v>4472</v>
          </cell>
          <cell r="B11675" t="str">
            <v>Viga de madeira nao aparelhada *6 x 16* cm, macaranduba, angelim ou equivalente da regiao</v>
          </cell>
          <cell r="C11675" t="str">
            <v xml:space="preserve">m     </v>
          </cell>
          <cell r="D11675" t="str">
            <v>27,31</v>
          </cell>
        </row>
        <row r="11676">
          <cell r="A11676">
            <v>35272</v>
          </cell>
          <cell r="B11676" t="str">
            <v>Viga de madeira nao aparelhada *6 x 20* cm, macaranduba, angelim ou equivalente da regiao</v>
          </cell>
          <cell r="C11676" t="str">
            <v xml:space="preserve">m     </v>
          </cell>
          <cell r="D11676" t="str">
            <v>35,87</v>
          </cell>
        </row>
        <row r="11677">
          <cell r="A11677">
            <v>4448</v>
          </cell>
          <cell r="B11677" t="str">
            <v>Viga de madeira nao aparelhada *7,5 x 15 cm (3 x 6 ") pinus, mista ou equivalente da regiao</v>
          </cell>
          <cell r="C11677" t="str">
            <v xml:space="preserve">m     </v>
          </cell>
          <cell r="D11677" t="str">
            <v>23,45</v>
          </cell>
        </row>
        <row r="11678">
          <cell r="A11678">
            <v>4425</v>
          </cell>
          <cell r="B11678" t="str">
            <v>Viga de madeira nao aparelhada 6 x 12 cm, macaranduba, angelim ou equivalente da regiao</v>
          </cell>
          <cell r="C11678" t="str">
            <v xml:space="preserve">m     </v>
          </cell>
          <cell r="D11678" t="str">
            <v>20,06</v>
          </cell>
        </row>
        <row r="11679">
          <cell r="A11679">
            <v>4481</v>
          </cell>
          <cell r="B11679" t="str">
            <v>Viga de madeira nao aparelhada 8 x 16 cm, macaranduba, angelim ou equivalente da regiao</v>
          </cell>
          <cell r="C11679" t="str">
            <v xml:space="preserve">m     </v>
          </cell>
          <cell r="D11679" t="str">
            <v>36,96</v>
          </cell>
        </row>
        <row r="11680">
          <cell r="A11680">
            <v>34345</v>
          </cell>
          <cell r="B11680" t="str">
            <v>Vigia diurno</v>
          </cell>
          <cell r="C11680" t="str">
            <v xml:space="preserve">h     </v>
          </cell>
          <cell r="D11680" t="str">
            <v>10,64</v>
          </cell>
        </row>
        <row r="11681">
          <cell r="A11681">
            <v>41096</v>
          </cell>
          <cell r="B11681" t="str">
            <v>Vigia diurno (mensalista)</v>
          </cell>
          <cell r="C11681" t="str">
            <v xml:space="preserve">mes   </v>
          </cell>
          <cell r="D11681" t="str">
            <v>1.874,27</v>
          </cell>
        </row>
        <row r="11682">
          <cell r="A11682">
            <v>41776</v>
          </cell>
          <cell r="B11682" t="str">
            <v>Vigia noturno, hora efetivamente trabalhada de 22 h as 5 h (com adicional noturno)</v>
          </cell>
          <cell r="C11682" t="str">
            <v xml:space="preserve">h     </v>
          </cell>
          <cell r="D11682" t="str">
            <v>13,11</v>
          </cell>
        </row>
        <row r="11683">
          <cell r="A11683">
            <v>4487</v>
          </cell>
          <cell r="B11683" t="str">
            <v>Vigota de madeira nao aparelhada *5 x 10* cm, macaranduba, angelim ou equivalente da regiao</v>
          </cell>
          <cell r="C11683" t="str">
            <v xml:space="preserve">m     </v>
          </cell>
          <cell r="D11683" t="str">
            <v>17,93</v>
          </cell>
        </row>
        <row r="11684">
          <cell r="A11684">
            <v>11157</v>
          </cell>
          <cell r="B11684" t="str">
            <v>Wash primer para tinta automotiva</v>
          </cell>
          <cell r="C11684" t="str">
            <v xml:space="preserve">gl    </v>
          </cell>
          <cell r="D11684" t="str">
            <v>130,04</v>
          </cell>
        </row>
        <row r="11685">
          <cell r="A11685"/>
          <cell r="B11685"/>
          <cell r="C11685"/>
          <cell r="D11685"/>
        </row>
        <row r="11686">
          <cell r="A11686" t="str">
            <v>TOTAL DE INSUMOS : 5287</v>
          </cell>
          <cell r="B11686"/>
          <cell r="C11686"/>
          <cell r="D11686"/>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ORC_BACIAS"/>
      <sheetName val="MEMORIAL"/>
      <sheetName val="CPU_H_H_COORDENADOR"/>
      <sheetName val="CPU_H_H_BACIAS"/>
      <sheetName val="CPU_SERVICO"/>
      <sheetName val="MAO_OBRA_PROJETO"/>
      <sheetName val="Atualização Serviços"/>
      <sheetName val="Preços Serviços"/>
      <sheetName val="K2"/>
      <sheetName val="K2_CPU"/>
      <sheetName val="K2_Cotacoes_Escrit"/>
      <sheetName val="K2_Cotacoes_Mat_Limpeza"/>
      <sheetName val="K2_Cotacoes_Mat_Cafe"/>
      <sheetName val="K2_Cotacoes_Mat_Escri"/>
      <sheetName val=" K2_Deprecicao"/>
      <sheetName val="K4"/>
      <sheetName val="LEIS_SOCIAIS"/>
      <sheetName val="BDI_Diferencial"/>
      <sheetName val="SINAPI_01_19_SEM_DESO"/>
      <sheetName val="SINAPI_07_19_SEM_DESO_SER"/>
      <sheetName val="SINAPI_07_19_SEM_DESO_I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cell r="B1"/>
          <cell r="C1"/>
          <cell r="D1"/>
        </row>
        <row r="2">
          <cell r="A2"/>
          <cell r="B2"/>
          <cell r="C2"/>
          <cell r="D2"/>
        </row>
        <row r="3">
          <cell r="A3"/>
          <cell r="B3"/>
          <cell r="C3"/>
          <cell r="D3"/>
        </row>
        <row r="5">
          <cell r="A5" t="str">
            <v>CODIGO  DA COMPOSICAO</v>
          </cell>
          <cell r="B5" t="str">
            <v>DESCRICAO DA COMPOSICAO</v>
          </cell>
          <cell r="C5" t="str">
            <v>UNIDADE</v>
          </cell>
          <cell r="D5" t="str">
            <v>CUSTO TOTAL</v>
          </cell>
        </row>
        <row r="7">
          <cell r="A7" t="str">
            <v>97141</v>
          </cell>
          <cell r="B7" t="str">
            <v>ASSENTAMENTO DE TUBO DE FERRO FUNDIDO PARA REDE DE ÁGUA, DN 80 MM, JUNTA ELÁSTICA, INSTALADO EM LOCAL COM NÍVEL ALTO DE INTERFERÊNCIAS (NÃO INCLUI FORNECIMENTO). AF_11/2017</v>
          </cell>
          <cell r="C7" t="str">
            <v>M</v>
          </cell>
          <cell r="D7" t="str">
            <v>6,88</v>
          </cell>
        </row>
        <row r="8">
          <cell r="A8" t="str">
            <v>97142</v>
          </cell>
          <cell r="B8" t="str">
            <v>ASSENTAMENTO DE TUBO DE FERRO FUNDIDO PARA REDE DE ÁGUA, DN 100 MM, JUNTA ELÁSTICA, INSTALADO EM LOCAL COM NÍVEL ALTO DE INTERFERÊNCIAS (NÃO INCLUI FORNECIMENTO). AF_11/2017</v>
          </cell>
          <cell r="C8" t="str">
            <v>M</v>
          </cell>
          <cell r="D8" t="str">
            <v>7,70</v>
          </cell>
        </row>
        <row r="9">
          <cell r="A9" t="str">
            <v>97143</v>
          </cell>
          <cell r="B9" t="str">
            <v>ASSENTAMENTO DE TUBO DE FERRO FUNDIDO PARA REDE DE ÁGUA, DN 150 MM, JUNTA ELÁSTICA, INSTALADO EM LOCAL COM NÍVEL ALTO DE INTERFERÊNCIAS (NÃO INCLUI FORNECIMENTO). AF_11/2017</v>
          </cell>
          <cell r="C9" t="str">
            <v>M</v>
          </cell>
          <cell r="D9" t="str">
            <v>9,73</v>
          </cell>
        </row>
        <row r="10">
          <cell r="A10" t="str">
            <v>97144</v>
          </cell>
          <cell r="B10" t="str">
            <v>ASSENTAMENTO DE TUBO DE FERRO FUNDIDO PARA REDE DE ÁGUA, DN 200 MM, JUNTA ELÁSTICA, INSTALADO EM LOCAL COM NÍVEL ALTO DE INTERFERÊNCIAS (NÃO INCLUI FORNECIMENTO). AF_11/2017</v>
          </cell>
          <cell r="C10" t="str">
            <v>M</v>
          </cell>
          <cell r="D10" t="str">
            <v>11,74</v>
          </cell>
        </row>
        <row r="11">
          <cell r="A11" t="str">
            <v>97145</v>
          </cell>
          <cell r="B11" t="str">
            <v>ASSENTAMENTO DE TUBO DE FERRO FUNDIDO PARA REDE DE ÁGUA, DN 250 MM, JUNTA ELÁSTICA, INSTALADO EM LOCAL COM NÍVEL ALTO DE INTERFERÊNCIAS (NÃO INCLUI FORNECIMENTO). AF_11/2017</v>
          </cell>
          <cell r="C11" t="str">
            <v>M</v>
          </cell>
          <cell r="D11" t="str">
            <v>13,80</v>
          </cell>
        </row>
        <row r="12">
          <cell r="A12" t="str">
            <v>97146</v>
          </cell>
          <cell r="B12" t="str">
            <v>ASSENTAMENTO DE TUBO DE FERRO FUNDIDO PARA REDE DE ÁGUA, DN 300 MM, JUNTA ELÁSTICA, INSTALADO EM LOCAL COM NÍVEL ALTO DE INTERFERÊNCIAS (NÃO INCLUI FORNECIMENTO). AF_11/2017</v>
          </cell>
          <cell r="C12" t="str">
            <v>M</v>
          </cell>
          <cell r="D12" t="str">
            <v>15,82</v>
          </cell>
        </row>
        <row r="13">
          <cell r="A13" t="str">
            <v>97147</v>
          </cell>
          <cell r="B13" t="str">
            <v>ASSENTAMENTO DE TUBO DE FERRO FUNDIDO PARA REDE DE ÁGUA, DN 350 MM, JUNTA ELÁSTICA, INSTALADO EM LOCAL COM NÍVEL ALTO DE INTERFERÊNCIAS (NÃO INCLUI FORNECIMENTO). AF_11/2017</v>
          </cell>
          <cell r="C13" t="str">
            <v>M</v>
          </cell>
          <cell r="D13" t="str">
            <v>17,87</v>
          </cell>
        </row>
        <row r="14">
          <cell r="A14" t="str">
            <v>97148</v>
          </cell>
          <cell r="B14" t="str">
            <v>ASSENTAMENTO DE TUBO DE FERRO FUNDIDO PARA REDE DE ÁGUA, DN 400 MM, JUNTA ELÁSTICA, INSTALADO EM LOCAL COM NÍVEL ALTO DE INTERFERÊNCIAS (NÃO INCLUI FORNECIMENTO). AF_11/2017</v>
          </cell>
          <cell r="C14" t="str">
            <v>M</v>
          </cell>
          <cell r="D14" t="str">
            <v>19,90</v>
          </cell>
        </row>
        <row r="15">
          <cell r="A15" t="str">
            <v>97149</v>
          </cell>
          <cell r="B15" t="str">
            <v>ASSENTAMENTO DE TUBO DE FERRO FUNDIDO PARA REDE DE ÁGUA, DN 450 MM, JUNTA ELÁSTICA, INSTALADO EM LOCAL COM NÍVEL ALTO DE INTERFERÊNCIAS (NÃO INCLUI FORNECIMENTO). AF_11/2017</v>
          </cell>
          <cell r="C15" t="str">
            <v>M</v>
          </cell>
          <cell r="D15" t="str">
            <v>21,97</v>
          </cell>
        </row>
        <row r="16">
          <cell r="A16" t="str">
            <v>97150</v>
          </cell>
          <cell r="B16" t="str">
            <v>ASSENTAMENTO DE TUBO DE FERRO FUNDIDO PARA REDE DE ÁGUA, DN 500 MM, JUNTA ELÁSTICA, INSTALADO EM LOCAL COM NÍVEL ALTO DE INTERFERÊNCIAS (NÃO INCLUI FORNECIMENTO). AF_11/2017</v>
          </cell>
          <cell r="C16" t="str">
            <v>M</v>
          </cell>
          <cell r="D16" t="str">
            <v>26,33</v>
          </cell>
        </row>
        <row r="17">
          <cell r="A17" t="str">
            <v>97151</v>
          </cell>
          <cell r="B17" t="str">
            <v>ASSENTAMENTO DE TUBO DE FERRO FUNDIDO PARA REDE DE ÁGUA, DN 600 MM, JUNTA ELÁSTICA, INSTALADO EM LOCAL COM NÍVEL ALTO DE INTERFERÊNCIAS (NÃO INCLUI FORNECIMENTO). AF_11/2017</v>
          </cell>
          <cell r="C17" t="str">
            <v>M</v>
          </cell>
          <cell r="D17" t="str">
            <v>30,77</v>
          </cell>
        </row>
        <row r="18">
          <cell r="A18" t="str">
            <v>97152</v>
          </cell>
          <cell r="B18" t="str">
            <v>ASSENTAMENTO DE TUBO DE FERRO FUNDIDO PARA REDE DE ÁGUA, DN 700 MM, JUNTA ELÁSTICA, INSTALADO EM LOCAL COM NÍVEL ALTO DE INTERFERÊNCIAS (NÃO INCLUI FORNECIMENTO). AF_11/2017</v>
          </cell>
          <cell r="C18" t="str">
            <v>M</v>
          </cell>
          <cell r="D18" t="str">
            <v>35,02</v>
          </cell>
        </row>
        <row r="19">
          <cell r="A19" t="str">
            <v>97153</v>
          </cell>
          <cell r="B19" t="str">
            <v>ASSENTAMENTO DE TUBO DE FERRO FUNDIDO PARA REDE DE ÁGUA, DN 800 MM, JUNTA ELÁSTICA, INSTALADO EM LOCAL COM NÍVEL ALTO DE INTERFERÊNCIAS (NÃO INCLUI FORNECIMENTO). AF_11/2017</v>
          </cell>
          <cell r="C19" t="str">
            <v>M</v>
          </cell>
          <cell r="D19" t="str">
            <v>39,39</v>
          </cell>
        </row>
        <row r="20">
          <cell r="A20" t="str">
            <v>97154</v>
          </cell>
          <cell r="B20" t="str">
            <v>ASSENTAMENTO DE TUBO DE FERRO FUNDIDO PARA REDE DE ÁGUA, DN 900 MM, JUNTA ELÁSTICA, INSTALADO EM LOCAL COM NÍVEL ALTO DE INTERFERÊNCIAS (NÃO INCLUI FORNECIMENTO). AF_11/2017</v>
          </cell>
          <cell r="C20" t="str">
            <v>M</v>
          </cell>
          <cell r="D20" t="str">
            <v>43,79</v>
          </cell>
        </row>
        <row r="21">
          <cell r="A21" t="str">
            <v>97155</v>
          </cell>
          <cell r="B21" t="str">
            <v>ASSENTAMENTO DE TUBO DE FERRO FUNDIDO PARA REDE DE ÁGUA, DN 1000 MM, JUNTA ELÁSTICA, INSTALADO EM LOCAL COM NÍVEL ALTO DE INTERFERÊNCIAS (NÃO INCLUI FORNECIMENTO). AF_11/2017</v>
          </cell>
          <cell r="C21" t="str">
            <v>M</v>
          </cell>
          <cell r="D21" t="str">
            <v>48,18</v>
          </cell>
        </row>
        <row r="22">
          <cell r="A22" t="str">
            <v>97156</v>
          </cell>
          <cell r="B22" t="str">
            <v>ASSENTAMENTO DE TUBO DE FERRO FUNDIDO PARA REDE DE ÁGUA, DN 1200 MM, JUNTA ELÁSTICA, INSTALADO EM LOCAL COM NÍVEL ALTO DE INTERFERÊNCIAS (NÃO INCLUI FORNECIMENTO). AF_11/2017</v>
          </cell>
          <cell r="C22" t="str">
            <v>M</v>
          </cell>
          <cell r="D22" t="str">
            <v>57,27</v>
          </cell>
        </row>
        <row r="23">
          <cell r="A23" t="str">
            <v>97157</v>
          </cell>
          <cell r="B23" t="str">
            <v>ASSENTAMENTO DE TUBO DE FERRO FUNDIDO PARA REDE DE ÁGUA, DN 80 MM, JUNTA ELÁSTICA, INSTALADO EM LOCAL COM NÍVEL BAIXO DE INTERFERÊNCIAS (NÃO INCLUI FORNECIMENTO). AF_11/2017</v>
          </cell>
          <cell r="C23" t="str">
            <v>M</v>
          </cell>
          <cell r="D23" t="str">
            <v>4,17</v>
          </cell>
        </row>
        <row r="24">
          <cell r="A24" t="str">
            <v>97158</v>
          </cell>
          <cell r="B24" t="str">
            <v>ASSENTAMENTO DE TUBO DE FERRO FUNDIDO PARA REDE DE ÁGUA, DN 100 MM, JUNTA ELÁSTICA, INSTALADO EM LOCAL COM NÍVEL BAIXO DE INTERFERÊNCIAS (NÃO INCLUI FORNECIMENTO). AF_11/2017</v>
          </cell>
          <cell r="C24" t="str">
            <v>M</v>
          </cell>
          <cell r="D24" t="str">
            <v>4,67</v>
          </cell>
        </row>
        <row r="25">
          <cell r="A25" t="str">
            <v>97159</v>
          </cell>
          <cell r="B25" t="str">
            <v>ASSENTAMENTO DE TUBO DE FERRO FUNDIDO PARA REDE DE ÁGUA, DN 150 MM, JUNTA ELÁSTICA, INSTALADO EM LOCAL COM NÍVEL BAIXO DE INTERFERÊNCIAS (NÃO INCLUI FORNECIMENTO). AF_11/2017</v>
          </cell>
          <cell r="C25" t="str">
            <v>M</v>
          </cell>
          <cell r="D25" t="str">
            <v>5,91</v>
          </cell>
        </row>
        <row r="26">
          <cell r="A26" t="str">
            <v>97160</v>
          </cell>
          <cell r="B26" t="str">
            <v>ASSENTAMENTO DE TUBO DE FERRO FUNDIDO PARA REDE DE ÁGUA, DN 200 MM, JUNTA ELÁSTICA, INSTALADO EM LOCAL COM NÍVEL BAIXO DE INTERFERÊNCIAS (NÃO INCLUI FORNECIMENTO). AF_11/2017</v>
          </cell>
          <cell r="C26" t="str">
            <v>M</v>
          </cell>
          <cell r="D26" t="str">
            <v>7,12</v>
          </cell>
        </row>
        <row r="27">
          <cell r="A27" t="str">
            <v>97161</v>
          </cell>
          <cell r="B27" t="str">
            <v>ASSENTAMENTO DE TUBO DE FERRO FUNDIDO PARA REDE DE ÁGUA, DN 250 MM, JUNTA ELÁSTICA, INSTALADO EM LOCAL COM NÍVEL BAIXO DE INTERFERÊNCIAS (NÃO INCLUI FORNECIMENTO). AF_11/2017</v>
          </cell>
          <cell r="C27" t="str">
            <v>M</v>
          </cell>
          <cell r="D27" t="str">
            <v>8,40</v>
          </cell>
        </row>
        <row r="28">
          <cell r="A28" t="str">
            <v>97162</v>
          </cell>
          <cell r="B28" t="str">
            <v>ASSENTAMENTO DE TUBO DE FERRO FUNDIDO PARA REDE DE ÁGUA, DN 300 MM, JUNTA ELÁSTICA, INSTALADO EM LOCAL COM NÍVEL BAIXO DE INTERFERÊNCIAS (NÃO INCLUI FORNECIMENTO). AF_11/2017</v>
          </cell>
          <cell r="C28" t="str">
            <v>M</v>
          </cell>
          <cell r="D28" t="str">
            <v>9,63</v>
          </cell>
        </row>
        <row r="29">
          <cell r="A29" t="str">
            <v>97163</v>
          </cell>
          <cell r="B29" t="str">
            <v>ASSENTAMENTO DE TUBO DE FERRO FUNDIDO PARA REDE DE ÁGUA, DN 350 MM, JUNTA ELÁSTICA, INSTALADO EM LOCAL COM NÍVEL BAIXO DE INTERFERÊNCIAS (NÃO INCLUI FORNECIMENTO). AF_11/2017</v>
          </cell>
          <cell r="C29" t="str">
            <v>M</v>
          </cell>
          <cell r="D29" t="str">
            <v>10,89</v>
          </cell>
        </row>
        <row r="30">
          <cell r="A30" t="str">
            <v>97164</v>
          </cell>
          <cell r="B30" t="str">
            <v>ASSENTAMENTO DE TUBO DE FERRO FUNDIDO PARA REDE DE ÁGUA, DN 400 MM, JUNTA ELÁSTICA, INSTALADO EM LOCAL COM NÍVEL BAIXO DE INTERFERÊNCIAS (NÃO INCLUI FORNECIMENTO). AF_11/2017</v>
          </cell>
          <cell r="C30" t="str">
            <v>M</v>
          </cell>
          <cell r="D30" t="str">
            <v>12,14</v>
          </cell>
        </row>
        <row r="31">
          <cell r="A31" t="str">
            <v>97165</v>
          </cell>
          <cell r="B31" t="str">
            <v>ASSENTAMENTO DE TUBO DE FERRO FUNDIDO PARA REDE DE ÁGUA, DN 450 MM, JUNTA ELÁSTICA, INSTALADO EM LOCAL COM NÍVEL BAIXO DE INTERFERÊNCIAS (NÃO INCLUI FORNECIMENTO). AF_11/2017</v>
          </cell>
          <cell r="C31" t="str">
            <v>M</v>
          </cell>
          <cell r="D31" t="str">
            <v>13,41</v>
          </cell>
        </row>
        <row r="32">
          <cell r="A32" t="str">
            <v>97166</v>
          </cell>
          <cell r="B32" t="str">
            <v>ASSENTAMENTO DE TUBO DE FERRO FUNDIDO PARA REDE DE ÁGUA, DN 500 MM, JUNTA ELÁSTICA, INSTALADO EM LOCAL COM NÍVEL BAIXO DE INTERFERÊNCIAS (NÃO INCLUI FORNECIMENTO). AF_11/2017</v>
          </cell>
          <cell r="C32" t="str">
            <v>M</v>
          </cell>
          <cell r="D32" t="str">
            <v>16,09</v>
          </cell>
        </row>
        <row r="33">
          <cell r="A33" t="str">
            <v>97167</v>
          </cell>
          <cell r="B33" t="str">
            <v>ASSENTAMENTO DE TUBO DE FERRO FUNDIDO PARA REDE DE ÁGUA, DN 600 MM, JUNTA ELÁSTICA, INSTALADO EM LOCAL COM NÍVEL BAIXO DE INTERFERÊNCIAS (NÃO INCLUI FORNECIMENTO). AF_11/2017</v>
          </cell>
          <cell r="C33" t="str">
            <v>M</v>
          </cell>
          <cell r="D33" t="str">
            <v>18,83</v>
          </cell>
        </row>
        <row r="34">
          <cell r="A34" t="str">
            <v>97168</v>
          </cell>
          <cell r="B34" t="str">
            <v>ASSENTAMENTO DE TUBO DE FERRO FUNDIDO PARA REDE DE ÁGUA, DN 700 MM, JUNTA ELÁSTICA, INSTALADO EM LOCAL COM NÍVEL BAIXO DE INTERFERÊNCIAS (NÃO INCLUI FORNECIMENTO). AF_11/2017</v>
          </cell>
          <cell r="C34" t="str">
            <v>M</v>
          </cell>
          <cell r="D34" t="str">
            <v>21,37</v>
          </cell>
        </row>
        <row r="35">
          <cell r="A35" t="str">
            <v>97169</v>
          </cell>
          <cell r="B35" t="str">
            <v>ASSENTAMENTO DE TUBO DE FERRO FUNDIDO PARA REDE DE ÁGUA, DN 800 MM, JUNTA ELÁSTICA, INSTALADO EM LOCAL COM NÍVEL BAIXO DE INTERFERÊNCIAS (NÃO INCLUI FORNECIMENTO). AF_11/2017</v>
          </cell>
          <cell r="C35" t="str">
            <v>M</v>
          </cell>
          <cell r="D35" t="str">
            <v>24,03</v>
          </cell>
        </row>
        <row r="36">
          <cell r="A36" t="str">
            <v>97170</v>
          </cell>
          <cell r="B36" t="str">
            <v>ASSENTAMENTO DE TUBO DE FERRO FUNDIDO PARA REDE DE ÁGUA, DN 900 MM, JUNTA ELÁSTICA, INSTALADO EM LOCAL COM NÍVEL BAIXO DE INTERFERÊNCIAS (NÃO INCLUI FORNECIMENTO). AF_11/2017</v>
          </cell>
          <cell r="C36" t="str">
            <v>M</v>
          </cell>
          <cell r="D36" t="str">
            <v>26,73</v>
          </cell>
        </row>
        <row r="37">
          <cell r="A37" t="str">
            <v>97171</v>
          </cell>
          <cell r="B37" t="str">
            <v>ASSENTAMENTO DE TUBO DE FERRO FUNDIDO PARA REDE DE ÁGUA, DN 1000 MM, JUNTA ELÁSTICA, INSTALADO EM LOCAL COM NÍVEL BAIXO DE INTERFERÊNCIAS (NÃO INCLUI FORNECIMENTO). AF_11/2017</v>
          </cell>
          <cell r="C37" t="str">
            <v>M</v>
          </cell>
          <cell r="D37" t="str">
            <v>29,41</v>
          </cell>
        </row>
        <row r="38">
          <cell r="A38" t="str">
            <v>97172</v>
          </cell>
          <cell r="B38" t="str">
            <v>ASSENTAMENTO DE TUBO DE FERRO FUNDIDO PARA REDE DE ÁGUA, DN 1200 MM, JUNTA ELÁSTICA, INSTALADO EM LOCAL COM NÍVEL BAIXO DE INTERFERÊNCIAS (NÃO INCLUI FORNECIMENTO). AF_11/2017</v>
          </cell>
          <cell r="C38" t="str">
            <v>M</v>
          </cell>
          <cell r="D38" t="str">
            <v>35,11</v>
          </cell>
        </row>
        <row r="39">
          <cell r="A39" t="str">
            <v>97173</v>
          </cell>
          <cell r="B39" t="str">
            <v>ASSENTAMENTO DE TUBO DE AÇO CARBONO PARA REDE DE ÁGUA, DN 600 MM (24), JUNTA SOLDADA, INSTALADO EM LOCAL COM NÍVEL ALTO DE INTERFERÊNCIAS (NÃO INCLUI FORNECIMENTO). AF_11/2017</v>
          </cell>
          <cell r="C39" t="str">
            <v>M</v>
          </cell>
          <cell r="D39" t="str">
            <v>28,25</v>
          </cell>
        </row>
        <row r="40">
          <cell r="A40" t="str">
            <v>97174</v>
          </cell>
          <cell r="B40" t="str">
            <v>ASSENTAMENTO DE TUBO DE AÇO CARBONO PARA REDE DE ÁGUA, DN 700 MM (28), JUNTA SOLDADA, INSTALADO EM LOCAL COM NÍVEL ALTO DE INTERFERÊNCIAS (NÃO INCLUI FORNECIMENTO). AF_11/2017</v>
          </cell>
          <cell r="C40" t="str">
            <v>M</v>
          </cell>
          <cell r="D40" t="str">
            <v>32,67</v>
          </cell>
        </row>
        <row r="41">
          <cell r="A41" t="str">
            <v>97175</v>
          </cell>
          <cell r="B41" t="str">
            <v>ASSENTAMENTO DE TUBO DE AÇO CARBONO PARA REDE DE ÁGUA, DN 800 MM (32), JUNTA SOLDADA, INSTALADO EM LOCAL COM NÍVEL ALTO DE INTERFERÊNCIAS (NÃO INCLUI FORNECIMENTO). AF_11/2017</v>
          </cell>
          <cell r="C41" t="str">
            <v>M</v>
          </cell>
          <cell r="D41" t="str">
            <v>37,07</v>
          </cell>
        </row>
        <row r="42">
          <cell r="A42" t="str">
            <v>97176</v>
          </cell>
          <cell r="B42" t="str">
            <v>ASSENTAMENTO DE TUBO DE AÇO CARBONO PARA REDE DE ÁGUA, DN 900 MM (36), JUNTA SOLDADA, INSTALADO EM LOCAL COM NÍVEL ALTO DE INTERFERÊNCIAS (NÃO INCLUI FORNECIMENTO). AF_11/2017</v>
          </cell>
          <cell r="C42" t="str">
            <v>M</v>
          </cell>
          <cell r="D42" t="str">
            <v>41,46</v>
          </cell>
        </row>
        <row r="43">
          <cell r="A43" t="str">
            <v>97177</v>
          </cell>
          <cell r="B43" t="str">
            <v>ASSENTAMENTO DE TUBO DE AÇO CARBONO PARA REDE DE ÁGUA, DN 1000 MM (40) OU DN 1100 MM (44), JUNTA SOLDADA, INSTALADO EM LOCAL COM NÍVEL ALTO DE INTERFERÊNCIAS (NÃO INCLUI FORNECIMENTO). AF_11/2017</v>
          </cell>
          <cell r="C43" t="str">
            <v>M</v>
          </cell>
          <cell r="D43" t="str">
            <v>50,28</v>
          </cell>
        </row>
        <row r="44">
          <cell r="A44" t="str">
            <v>97178</v>
          </cell>
          <cell r="B44" t="str">
            <v>ASSENTAMENTO DE TUBO DE AÇO CARBONO PARA REDE DE ÁGUA, DN 1200 MM (48) OU DN 1300 MM (52), JUNTA SOLDADA, INSTALADO EM LOCAL COM NÍVEL ALTO DE INTERFERÊNCIAS (NÃO INCLUI FORNECIMENTO). AF_11/2017</v>
          </cell>
          <cell r="C44" t="str">
            <v>M</v>
          </cell>
          <cell r="D44" t="str">
            <v>59,08</v>
          </cell>
        </row>
        <row r="45">
          <cell r="A45" t="str">
            <v>97179</v>
          </cell>
          <cell r="B45" t="str">
            <v>ASSENTAMENTO DE TUBO DE AÇO CARBONO PARA REDE DE ÁGUA, DN 1400 MM (56'') OU DN 1500 MM (60), JUNTA SOLDADA, INSTALADO EM LOCAL COM NÍVEL ALTO DE INTERFERÊNCIAS (NÃO INCLUI FORNECIMENTO). AF_11/2017</v>
          </cell>
          <cell r="C45" t="str">
            <v>M</v>
          </cell>
          <cell r="D45" t="str">
            <v>67,89</v>
          </cell>
        </row>
        <row r="46">
          <cell r="A46" t="str">
            <v>97180</v>
          </cell>
          <cell r="B46" t="str">
            <v>ASSENTAMENTO DE TUBO DE AÇO CARBONO PARA REDE DE ÁGUA, DN 1600 MM (64) OU DN 1700 MM (68), JUNTA SOLDADA, INSTALADO EM LOCAL COM NÍVEL ALTO DE INTERFERÊNCIAS (NÃO INCLUI FORNECIMENTO). AF_11/2017</v>
          </cell>
          <cell r="C46" t="str">
            <v>M</v>
          </cell>
          <cell r="D46" t="str">
            <v>76,68</v>
          </cell>
        </row>
        <row r="47">
          <cell r="A47" t="str">
            <v>97181</v>
          </cell>
          <cell r="B47" t="str">
            <v>ASSENTAMENTO DE TUBO DE AÇO CARBONO PARA REDE DE ÁGUA, DN 1800 MM (72) OU DN 1900 MM (76), JUNTA SOLDADA, INSTALADO EM LOCAL COM NÍVEL ALTO DE INTERFERÊNCIAS (NÃO INCLUI FORNECIMENTO). AF_11/2017</v>
          </cell>
          <cell r="C47" t="str">
            <v>M</v>
          </cell>
          <cell r="D47" t="str">
            <v>88,38</v>
          </cell>
        </row>
        <row r="48">
          <cell r="A48" t="str">
            <v>97182</v>
          </cell>
          <cell r="B48" t="str">
            <v>ASSENTAMENTO DE TUBO DE AÇO CARBONO PARA REDE DE ÁGUA, DN 2000 MM (80) OU DN 2100 MM (84), JUNTA SOLDADA, INSTALADO EM LOCAL COM NÍVEL ALTO DE INTERFERÊNCIAS (NÃO INCLUI FORNECIMENTO). AF_11/2017</v>
          </cell>
          <cell r="C48" t="str">
            <v>M</v>
          </cell>
          <cell r="D48" t="str">
            <v>97,50</v>
          </cell>
        </row>
        <row r="49">
          <cell r="A49" t="str">
            <v>97183</v>
          </cell>
          <cell r="B49" t="str">
            <v>ASSENTAMENTO DE TUBO DE AÇO CARBONO PARA REDE DE ÁGUA, DN 600 MM (24), JUNTA SOLDADA, INSTALADO EM LOCAL COM NÍVEL BAIXO DE INTERFERÊNCIAS (NÃO INCLUI FORNECIMENTO). AF_11/2017</v>
          </cell>
          <cell r="C49" t="str">
            <v>M</v>
          </cell>
          <cell r="D49" t="str">
            <v>23,08</v>
          </cell>
        </row>
        <row r="50">
          <cell r="A50" t="str">
            <v>97184</v>
          </cell>
          <cell r="B50" t="str">
            <v>ASSENTAMENTO DE TUBO DE AÇO CARBONO PARA REDE DE ÁGUA, DN 700 MM (28), JUNTA SOLDADA, INSTALADO EM LOCAL COM NÍVEL BAIXO DE INTERFERÊNCIAS (NÃO INCLUI FORNECIMENTO). AF_11/2017</v>
          </cell>
          <cell r="C50" t="str">
            <v>M</v>
          </cell>
          <cell r="D50" t="str">
            <v>26,74</v>
          </cell>
        </row>
        <row r="51">
          <cell r="A51" t="str">
            <v>97185</v>
          </cell>
          <cell r="B51" t="str">
            <v>ASSENTAMENTO DE TUBO DE AÇO CARBONO PARA REDE DE ÁGUA, DN 800 MM (32), JUNTA SOLDADA, INSTALADO EM LOCAL COM NÍVEL BAIXO DE INTERFERÊNCIAS (NÃO INCLUI FORNECIMENTO). AF_11/2017</v>
          </cell>
          <cell r="C51" t="str">
            <v>M</v>
          </cell>
          <cell r="D51" t="str">
            <v>30,43</v>
          </cell>
        </row>
        <row r="52">
          <cell r="A52" t="str">
            <v>97186</v>
          </cell>
          <cell r="B52" t="str">
            <v>ASSENTAMENTO DE TUBO DE AÇO CARBONO PARA REDE DE ÁGUA, DN 900 MM (36), JUNTA SOLDADA, INSTALADO EM LOCAL COM NÍVEL BAIXO DE INTERFERÊNCIAS (NÃO INCLUI FORNECIMENTO). AF_11/2017</v>
          </cell>
          <cell r="C52" t="str">
            <v>M</v>
          </cell>
          <cell r="D52" t="str">
            <v>34,09</v>
          </cell>
        </row>
        <row r="53">
          <cell r="A53" t="str">
            <v>97187</v>
          </cell>
          <cell r="B53" t="str">
            <v>ASSENTAMENTO DE TUBO DE AÇO CARBONO PARA REDE DE ÁGUA, DN 1000 MM (40  ) OU DN 1100 MM (44  ), JUNTA SOLDADA, INSTALADO EM LOCAL COM NÍVEL BAIXO DE INTERFERÊNCIAS (NÃO INCLUI FORNECIMENTO). AF_11/2017</v>
          </cell>
          <cell r="C53" t="str">
            <v>M</v>
          </cell>
          <cell r="D53" t="str">
            <v>41,41</v>
          </cell>
        </row>
        <row r="54">
          <cell r="A54" t="str">
            <v>97188</v>
          </cell>
          <cell r="B54" t="str">
            <v>ASSENTAMENTO DE TUBO DE AÇO CARBONO PARA REDE DE ÁGUA, DN 1200 MM (48) OU DN 1300 MM (52), JUNTA SOLDADA, INSTALADO EM LOCAL COM NÍVEL BAIXO DE INTERFERÊNCIAS (NÃO INCLUI FORNECIMENTO). AF_11/2017</v>
          </cell>
          <cell r="C54" t="str">
            <v>M</v>
          </cell>
          <cell r="D54" t="str">
            <v>48,74</v>
          </cell>
        </row>
        <row r="55">
          <cell r="A55" t="str">
            <v>97189</v>
          </cell>
          <cell r="B55" t="str">
            <v>ASSENTAMENTO DE TUBO DE AÇO CARBONO PARA REDE DE ÁGUA, DN 1400 MM (56'') OU DN 1500 MM (60), JUNTA SOLDADA, INSTALADO EM LOCAL COM NÍVEL BAIXO DE INTERFERÊNCIAS (NÃO INCLUI FORNECIMENTO). AF_11/2017</v>
          </cell>
          <cell r="C55" t="str">
            <v>M</v>
          </cell>
          <cell r="D55" t="str">
            <v>56,07</v>
          </cell>
        </row>
        <row r="56">
          <cell r="A56" t="str">
            <v>97190</v>
          </cell>
          <cell r="B56" t="str">
            <v>ASSENTAMENTO DE TUBO DE AÇO CARBONO PARA REDE DE ÁGUA, DN 1600 MM (64) OU DN 1700 MM (68), JUNTA SOLDADA, INSTALADO EM LOCAL COM NÍVEL BAIXO DE INTERFERÊNCIAS (NÃO INCLUI FORNECIMENTO). AF_11/2017</v>
          </cell>
          <cell r="C56" t="str">
            <v>M</v>
          </cell>
          <cell r="D56" t="str">
            <v>63,38</v>
          </cell>
        </row>
        <row r="57">
          <cell r="A57" t="str">
            <v>97191</v>
          </cell>
          <cell r="B57" t="str">
            <v>ASSENTAMENTO DE TUBO DE AÇO CARBONO PARA REDE DE ÁGUA, DN 1800 MM (72) OU DN 1900 MM (76), JUNTA SOLDADA, INSTALADO EM LOCAL COM NÍVEL BAIXO DE INTERFERÊNCIAS (NÃO INCLUI FORNECIMENTO). AF_11/2017</v>
          </cell>
          <cell r="C57" t="str">
            <v>M</v>
          </cell>
          <cell r="D57" t="str">
            <v>72,98</v>
          </cell>
        </row>
        <row r="58">
          <cell r="A58" t="str">
            <v>97192</v>
          </cell>
          <cell r="B58" t="str">
            <v>ASSENTAMENTO DE TUBO DE AÇO CARBONO PARA REDE DE ÁGUA, DN 2000 MM (80) OU DN 2100 MM (84), JUNTA SOLDADA, INSTALADO EM LOCAL COM NÍVEL BAIXO DE INTERFERÊNCIAS (NÃO INCLUI FORNECIMENTO). AF_11/2017</v>
          </cell>
          <cell r="C58" t="str">
            <v>M</v>
          </cell>
          <cell r="D58" t="str">
            <v>80,54</v>
          </cell>
        </row>
        <row r="59">
          <cell r="A59" t="str">
            <v>90694</v>
          </cell>
          <cell r="B59" t="str">
            <v>TUBO DE PVC PARA REDE COLETORA DE ESGOTO DE PAREDE MACIÇA, DN 100 MM, JUNTA ELÁSTICA, INSTALADO EM LOCAL COM NÍVEL BAIXO DE INTERFERÊNCIAS - FORNECIMENTO E ASSENTAMENTO. AF_06/2015</v>
          </cell>
          <cell r="C59" t="str">
            <v>M</v>
          </cell>
          <cell r="D59" t="str">
            <v>23,57</v>
          </cell>
        </row>
        <row r="60">
          <cell r="A60" t="str">
            <v>90695</v>
          </cell>
          <cell r="B60" t="str">
            <v>TUBO DE PVC PARA REDE COLETORA DE ESGOTO DE PAREDE MACIÇA, DN 150 MM, JUNTA ELÁSTICA, INSTALADO EM LOCAL COM NÍVEL BAIXO DE INTERFERÊNCIAS - FORNECIMENTO E ASSENTAMENTO. AF_06/2015</v>
          </cell>
          <cell r="C60" t="str">
            <v>M</v>
          </cell>
          <cell r="D60" t="str">
            <v>48,36</v>
          </cell>
        </row>
        <row r="61">
          <cell r="A61" t="str">
            <v>90696</v>
          </cell>
          <cell r="B61" t="str">
            <v>TUBO DE PVC PARA REDE COLETORA DE ESGOTO DE PAREDE MACIÇA, DN 200 MM, JUNTA ELÁSTICA, INSTALADO EM LOCAL COM NÍVEL BAIXO DE INTERFERÊNCIAS - FORNECIMENTO E ASSENTAMENTO. AF_06/2015</v>
          </cell>
          <cell r="C61" t="str">
            <v>M</v>
          </cell>
          <cell r="D61" t="str">
            <v>71,58</v>
          </cell>
        </row>
        <row r="62">
          <cell r="A62" t="str">
            <v>90697</v>
          </cell>
          <cell r="B62" t="str">
            <v>TUBO DE PVC PARA REDE COLETORA DE ESGOTO DE PAREDE MACIÇA, DN 250 MM, JUNTA ELÁSTICA, INSTALADO EM LOCAL COM NÍVEL BAIXO DE INTERFERÊNCIAS - FORNECIMENTO E ASSENTAMENTO. AF_06/2015</v>
          </cell>
          <cell r="C62" t="str">
            <v>M</v>
          </cell>
          <cell r="D62" t="str">
            <v>119,95</v>
          </cell>
        </row>
        <row r="63">
          <cell r="A63" t="str">
            <v>90698</v>
          </cell>
          <cell r="B63" t="str">
            <v>TUBO DE PVC PARA REDE COLETORA DE ESGOTO DE PAREDE MACIÇA, DN 300 MM, JUNTA ELÁSTICA, INSTALADO EM LOCAL COM NÍVEL BAIXO DE INTERFERÊNCIAS - FORNECIMENTO E ASSENTAMENTO. AF_06/2015</v>
          </cell>
          <cell r="C63" t="str">
            <v>M</v>
          </cell>
          <cell r="D63" t="str">
            <v>191,61</v>
          </cell>
        </row>
        <row r="64">
          <cell r="A64" t="str">
            <v>90699</v>
          </cell>
          <cell r="B64" t="str">
            <v>TUBO DE PVC PARA REDE COLETORA DE ESGOTO DE PAREDE MACIÇA, DN 350 MM, JUNTA ELÁSTICA, INSTALADO EM LOCAL COM NÍVEL BAIXO DE INTERFERÊNCIAS - FORNECIMENTO E ASSENTAMENTO. AF_06/2015</v>
          </cell>
          <cell r="C64" t="str">
            <v>M</v>
          </cell>
          <cell r="D64" t="str">
            <v>236,70</v>
          </cell>
        </row>
        <row r="65">
          <cell r="A65" t="str">
            <v>90700</v>
          </cell>
          <cell r="B65" t="str">
            <v>TUBO DE PVC PARA REDE COLETORA DE ESGOTO DE PAREDE MACIÇA, DN 400 MM, JUNTA ELÁSTICA, INSTALADO EM LOCAL COM NÍVEL BAIXO DE INTERFERÊNCIAS - FORNECIMENTO E ASSENTAMENTO. AF_06/2015</v>
          </cell>
          <cell r="C65" t="str">
            <v>M</v>
          </cell>
          <cell r="D65" t="str">
            <v>311,46</v>
          </cell>
        </row>
        <row r="66">
          <cell r="A66" t="str">
            <v>90701</v>
          </cell>
          <cell r="B66" t="str">
            <v>TUBO DE PVC CORRUGADO DE DUPLA PAREDE PARA REDE COLETORA DE ESGOTO, DN 150 MM, JUNTA ELÁSTICA, INSTALADO EM LOCAL COM NÍVEL BAIXO DE INTERFERÊNCIAS - FORNECIMENTO E ASSENTAMENTO. AF_06/2015</v>
          </cell>
          <cell r="C66" t="str">
            <v>M</v>
          </cell>
          <cell r="D66" t="str">
            <v>42,05</v>
          </cell>
        </row>
        <row r="67">
          <cell r="A67" t="str">
            <v>90702</v>
          </cell>
          <cell r="B67" t="str">
            <v>TUBO DE PVC CORRUGADO DE DUPLA PAREDE PARA REDE COLETORA DE ESGOTO, DN 200 MM, JUNTA ELÁSTICA, INSTALADO EM LOCAL COM NÍVEL BAIXO DE INTERFERÊNCIAS - FORNECIMENTO E ASSENTAMENTO. AF_06/2015</v>
          </cell>
          <cell r="C67" t="str">
            <v>M</v>
          </cell>
          <cell r="D67" t="str">
            <v>65,17</v>
          </cell>
        </row>
        <row r="68">
          <cell r="A68" t="str">
            <v>90703</v>
          </cell>
          <cell r="B68" t="str">
            <v>TUBO DE PVC CORRUGADO DE DUPLA PAREDE PARA REDE COLETORA DE ESGOTO, DN 250 MM, JUNTA ELÁSTICA, INSTALADO EM LOCAL COM NÍVEL BAIXO DE INTERFERÊNCIAS - FORNECIMENTO E ASSENTAMENTO. AF_06/2015</v>
          </cell>
          <cell r="C68" t="str">
            <v>M</v>
          </cell>
          <cell r="D68" t="str">
            <v>104,75</v>
          </cell>
        </row>
        <row r="69">
          <cell r="A69" t="str">
            <v>90704</v>
          </cell>
          <cell r="B69" t="str">
            <v>TUBO DE PVC CORRUGADO DE DUPLA PAREDE PARA REDE COLETORA DE ESGOTO, DN 300 MM, JUNTA ELÁSTICA, INSTALADO EM LOCAL COM NÍVEL BAIXO DE INTERFERÊNCIAS - FORNECIMENTO E ASSENTAMENTO. AF_06/2015</v>
          </cell>
          <cell r="C69" t="str">
            <v>M</v>
          </cell>
          <cell r="D69" t="str">
            <v>143,65</v>
          </cell>
        </row>
        <row r="70">
          <cell r="A70" t="str">
            <v>90705</v>
          </cell>
          <cell r="B70" t="str">
            <v>TUBO DE PVC CORRUGADO DE DUPLA PAREDE PARA REDE COLETORA DE ESGOTO, DN 350 MM, JUNTA ELÁSTICA, INSTALADO EM LOCAL COM NÍVEL BAIXO DE INTERFERÊNCIAS - FORNECIMENTO E ASSENTAMENTO. AF_06/2015</v>
          </cell>
          <cell r="C70" t="str">
            <v>M</v>
          </cell>
          <cell r="D70" t="str">
            <v>200,72</v>
          </cell>
        </row>
        <row r="71">
          <cell r="A71" t="str">
            <v>90706</v>
          </cell>
          <cell r="B71" t="str">
            <v>TUBO DE PVC CORRUGADO DE DUPLA PAREDE PARA REDE COLETORA DE ESGOTO, DN 400 MM, JUNTA ELÁSTICA, INSTALADO EM LOCAL COM NÍVEL BAIXO DE INTERFERÊNCIAS - FORNECIMENTO E ASSENTAMENTO. AF_06/2015</v>
          </cell>
          <cell r="C71" t="str">
            <v>M</v>
          </cell>
          <cell r="D71" t="str">
            <v>241,23</v>
          </cell>
        </row>
        <row r="72">
          <cell r="A72" t="str">
            <v>90708</v>
          </cell>
          <cell r="B72" t="str">
            <v>TUBO DE PEAD CORRUGADO DE DUPLA PAREDE PARA REDE COLETORA DE ESGOTO, DN 600 MM, JUNTA ELÁSTICA INTEGRADA, INSTALADO EM LOCAL COM NÍVEL BAIXO DE INTERFERÊNCIAS - FORNECIMENTO E ASSENTAMENTO. AF_06/2015</v>
          </cell>
          <cell r="C72" t="str">
            <v>M</v>
          </cell>
          <cell r="D72" t="str">
            <v>649,74</v>
          </cell>
        </row>
        <row r="73">
          <cell r="A73" t="str">
            <v>90709</v>
          </cell>
          <cell r="B73" t="str">
            <v>TUBO DE PVC PARA REDE COLETORA DE ESGOTO DE PAREDE MACIÇA, DN 100 MM, JUNTA ELÁSTICA, INSTALADO EM LOCAL COM NÍVEL ALTO DE INTERFERÊNCIAS - FORNECIMENTO E ASSENTAMENTO. AF_06/2015</v>
          </cell>
          <cell r="C73" t="str">
            <v>M</v>
          </cell>
          <cell r="D73" t="str">
            <v>25,51</v>
          </cell>
        </row>
        <row r="74">
          <cell r="A74" t="str">
            <v>90710</v>
          </cell>
          <cell r="B74" t="str">
            <v>TUBO DE PVC PARA REDE COLETORA DE ESGOTO DE PAREDE MACIÇA, DN 150 MM, JUNTA ELÁSTICA, INSTALADO EM LOCAL COM NÍVEL ALTO DE INTERFERÊNCIAS - FORNECIMENTO E ASSENTAMENTO. AF_06/2015</v>
          </cell>
          <cell r="C74" t="str">
            <v>M</v>
          </cell>
          <cell r="D74" t="str">
            <v>50,32</v>
          </cell>
        </row>
        <row r="75">
          <cell r="A75" t="str">
            <v>90711</v>
          </cell>
          <cell r="B75" t="str">
            <v>TUBO DE PVC PARA REDE COLETORA DE ESGOTO DE PAREDE MACIÇA, DN 200 MM, JUNTA ELÁSTICA, INSTALADO EM LOCAL COM NÍVEL ALTO DE INTERFERÊNCIAS - FORNECIMENTO E ASSENTAMENTO. AF_06/2015</v>
          </cell>
          <cell r="C75" t="str">
            <v>M</v>
          </cell>
          <cell r="D75" t="str">
            <v>73,52</v>
          </cell>
        </row>
        <row r="76">
          <cell r="A76" t="str">
            <v>90712</v>
          </cell>
          <cell r="B76" t="str">
            <v>TUBO DE PVC PARA REDE COLETORA DE ESGOTO DE PAREDE MACIÇA, DN 250 MM, JUNTA ELÁSTICA, INSTALADO EM LOCAL COM NÍVEL ALTO DE INTERFERÊNCIAS - FORNECIMENTO E ASSENTAMENTO. AF_06/2015</v>
          </cell>
          <cell r="C76" t="str">
            <v>M</v>
          </cell>
          <cell r="D76" t="str">
            <v>121,90</v>
          </cell>
        </row>
        <row r="77">
          <cell r="A77" t="str">
            <v>90713</v>
          </cell>
          <cell r="B77" t="str">
            <v>TUBO DE PVC PARA REDE COLETORA DE ESGOTO DE PAREDE MACIÇA, DN 300 MM, JUNTA ELÁSTICA, INSTALADO EM LOCAL COM NÍVEL ALTO DE INTERFERÊNCIAS - FORNECIMENTO E ASSENTAMENTO. AF_06/2015</v>
          </cell>
          <cell r="C77" t="str">
            <v>M</v>
          </cell>
          <cell r="D77" t="str">
            <v>193,56</v>
          </cell>
        </row>
        <row r="78">
          <cell r="A78" t="str">
            <v>90714</v>
          </cell>
          <cell r="B78" t="str">
            <v>TUBO DE PVC PARA REDE COLETORA DE ESGOTO DE PAREDE MACIÇA, DN 350 MM, JUNTA ELÁSTICA, INSTALADO EM LOCAL COM NÍVEL ALTO DE INTERFERÊNCIAS - FORNECIMENTO E ASSENTAMENTO. AF_06/2015</v>
          </cell>
          <cell r="C78" t="str">
            <v>M</v>
          </cell>
          <cell r="D78" t="str">
            <v>238,66</v>
          </cell>
        </row>
        <row r="79">
          <cell r="A79" t="str">
            <v>90715</v>
          </cell>
          <cell r="B79" t="str">
            <v>TUBO DE PVC PARA REDE COLETORA DE ESGOTO DE PAREDE MACIÇA, DN 400 MM, JUNTA ELÁSTICA, INSTALADO EM LOCAL COM NÍVEL ALTO DE INTERFERÊNCIAS - FORNECIMENTO E ASSENTAMENTO. AF_06/2015</v>
          </cell>
          <cell r="C79" t="str">
            <v>M</v>
          </cell>
          <cell r="D79" t="str">
            <v>315,44</v>
          </cell>
        </row>
        <row r="80">
          <cell r="A80" t="str">
            <v>90716</v>
          </cell>
          <cell r="B80" t="str">
            <v>TUBO DE PVC CORRUGADO DE DUPLA PAREDE PARA REDE COLETORA DE ESGOTO, DN 150 MM, JUNTA ELÁSTICA, INSTALADO EM LOCAL COM NÍVEL ALTO DE INTERFERÊNCIAS - FORNECIMENTO E ASSENTAMENTO. AF_06/2015</v>
          </cell>
          <cell r="C80" t="str">
            <v>M</v>
          </cell>
          <cell r="D80" t="str">
            <v>43,99</v>
          </cell>
        </row>
        <row r="81">
          <cell r="A81" t="str">
            <v>90717</v>
          </cell>
          <cell r="B81" t="str">
            <v>TUBO DE PVC CORRUGADO DE DUPLA PAREDE PARA REDE COLETORA DE ESGOTO, DN 200 MM, JUNTA ELÁSTICA, INSTALADO EM LOCAL COM NÍVEL ALTO DE INTERFERÊNCIAS - FORNECIMENTO E ASSENTAMENTO. AF_06/2015</v>
          </cell>
          <cell r="C81" t="str">
            <v>M</v>
          </cell>
          <cell r="D81" t="str">
            <v>67,11</v>
          </cell>
        </row>
        <row r="82">
          <cell r="A82" t="str">
            <v>90718</v>
          </cell>
          <cell r="B82" t="str">
            <v>TUBO DE PVC CORRUGADO DE DUPLA PAREDE PARA REDE COLETORA DE ESGOTO, DN 250 MM, JUNTA ELÁSTICA, INSTALADO EM LOCAL COM NÍVEL ALTO DE INTERFERÊNCIAS - FORNECIMENTO E ASSENTAMENTO. AF_06/2015</v>
          </cell>
          <cell r="C82" t="str">
            <v>M</v>
          </cell>
          <cell r="D82" t="str">
            <v>106,70</v>
          </cell>
        </row>
        <row r="83">
          <cell r="A83" t="str">
            <v>90719</v>
          </cell>
          <cell r="B83" t="str">
            <v>TUBO DE PVC CORRUGADO DE DUPLA PAREDE PARA REDE COLETORA DE ESGOTO, DN 300 MM, JUNTA ELÁSTICA, INSTALADO EM LOCAL COM NÍVEL ALTO DE INTERFERÊNCIAS - FORNECIMENTO E ASSENTAMENTO. AF_06/2015</v>
          </cell>
          <cell r="C83" t="str">
            <v>M</v>
          </cell>
          <cell r="D83" t="str">
            <v>145,60</v>
          </cell>
        </row>
        <row r="84">
          <cell r="A84" t="str">
            <v>90720</v>
          </cell>
          <cell r="B84" t="str">
            <v>TUBO DE PVC CORRUGADO DE DUPLA PAREDE PARA REDE COLETORA DE ESGOTO, DN 350 MM, JUNTA ELÁSTICA, INSTALADO EM LOCAL COM NÍVEL ALTO DE INTERFERÊNCIAS - FORNECIMENTO E ASSENTAMENTO. AF_06/2015</v>
          </cell>
          <cell r="C84" t="str">
            <v>M</v>
          </cell>
          <cell r="D84" t="str">
            <v>202,66</v>
          </cell>
        </row>
        <row r="85">
          <cell r="A85" t="str">
            <v>90721</v>
          </cell>
          <cell r="B85" t="str">
            <v>TUBO DE PVC CORRUGADO DE DUPLA PAREDE PARA REDE COLETORA DE ESGOTO, DN 400 MM, EM JUNTA ELÁSTICA, INSTALADO EM LOCAL COM NÍVEL ALTO DE INTERFERÊNCIAS - FORNECIMENTO E ASSENTAMENTO. AF_06/2015</v>
          </cell>
          <cell r="C85" t="str">
            <v>M</v>
          </cell>
          <cell r="D85" t="str">
            <v>245,20</v>
          </cell>
        </row>
        <row r="86">
          <cell r="A86" t="str">
            <v>90723</v>
          </cell>
          <cell r="B86" t="str">
            <v>TUBO DE PEAD CORRUGADO DE DUPLA PAREDE PARA REDE COLETORA DE ESGOTO, DN 600 MM, JUNTA ELÁSTICA INTEGRADA, INSTALADO EM LOCAL COM NÍVEL ALTO DE INTERFERÊNCIAS - FORNECIMENTO E ASSENTAMENTO. AF_06/2015</v>
          </cell>
          <cell r="C86" t="str">
            <v>M</v>
          </cell>
          <cell r="D86" t="str">
            <v>652,15</v>
          </cell>
        </row>
        <row r="87">
          <cell r="A87" t="str">
            <v>90724</v>
          </cell>
          <cell r="B87" t="str">
            <v>JUNTA ARGAMASSADA ENTRE TUBO DN 100 MM E O POÇO DE VISITA/ CAIXA DE CONCRETO OU ALVENARIA EM REDES DE ESGOTO. AF_06/2015</v>
          </cell>
          <cell r="C87" t="str">
            <v>UN</v>
          </cell>
          <cell r="D87" t="str">
            <v>22,15</v>
          </cell>
        </row>
        <row r="88">
          <cell r="A88" t="str">
            <v>90725</v>
          </cell>
          <cell r="B88" t="str">
            <v>JUNTA ARGAMASSADA ENTRE TUBO DN 150 MM E O POÇO DE VISITA/ CAIXA DE CONCRETO OU ALVENARIA EM REDES DE ESGOTO. AF_06/2015</v>
          </cell>
          <cell r="C88" t="str">
            <v>UN</v>
          </cell>
          <cell r="D88" t="str">
            <v>27,30</v>
          </cell>
        </row>
        <row r="89">
          <cell r="A89" t="str">
            <v>90726</v>
          </cell>
          <cell r="B89" t="str">
            <v>JUNTA ARGAMASSADA ENTRE TUBO DN 200 MM E O POÇO/ CAIXA DE CONCRETO OU ALVENARIA EM REDES DE ESGOTO. AF_06/2015</v>
          </cell>
          <cell r="C89" t="str">
            <v>UN</v>
          </cell>
          <cell r="D89" t="str">
            <v>32,42</v>
          </cell>
        </row>
        <row r="90">
          <cell r="A90" t="str">
            <v>90727</v>
          </cell>
          <cell r="B90" t="str">
            <v>JUNTA ARGAMASSADA ENTRE TUBO DN 250 MM E O POÇO DE VISITA/ CAIXA DE CONCRETO OU ALVENARIA EM REDES DE ESGOTO. AF_06/2015</v>
          </cell>
          <cell r="C90" t="str">
            <v>UN</v>
          </cell>
          <cell r="D90" t="str">
            <v>37,55</v>
          </cell>
        </row>
        <row r="91">
          <cell r="A91" t="str">
            <v>90728</v>
          </cell>
          <cell r="B91" t="str">
            <v>JUNTA ARGAMASSADA ENTRE TUBO DN 300 MM E O POÇO DE VISITA/ CAIXA DE CONCRETO OU ALVENARIA EM REDES DE ESGOTO. AF_06/2015</v>
          </cell>
          <cell r="C91" t="str">
            <v>UN</v>
          </cell>
          <cell r="D91" t="str">
            <v>42,68</v>
          </cell>
        </row>
        <row r="92">
          <cell r="A92" t="str">
            <v>90729</v>
          </cell>
          <cell r="B92" t="str">
            <v>JUNTA ARGAMASSADA ENTRE TUBO DN 350 MM E O POÇO DE VISITA/ CAIXA DE CONCRETO OU ALVENARIA EM REDES DE ESGOTO. AF_06/2015</v>
          </cell>
          <cell r="C92" t="str">
            <v>UN</v>
          </cell>
          <cell r="D92" t="str">
            <v>47,82</v>
          </cell>
        </row>
        <row r="93">
          <cell r="A93" t="str">
            <v>90730</v>
          </cell>
          <cell r="B93" t="str">
            <v>JUNTA ARGAMASSADA ENTRE TUBO DN 400 MM E O POÇO DE VISITA/ CAIXA DE CONCRETO OU ALVENARIA EM REDES DE ESGOTO. AF_06/2015</v>
          </cell>
          <cell r="C93" t="str">
            <v>UN</v>
          </cell>
          <cell r="D93" t="str">
            <v>52,98</v>
          </cell>
        </row>
        <row r="94">
          <cell r="A94" t="str">
            <v>90731</v>
          </cell>
          <cell r="B94" t="str">
            <v>JUNTA ARGAMASSADA ENTRE TUBO DN 450 MM E O POÇO DE VISITA/ CAIXA DE CONCRETO OU ALVENARIA EM REDES DE ESGOTO. AF_06/2015</v>
          </cell>
          <cell r="C94" t="str">
            <v>UN</v>
          </cell>
          <cell r="D94" t="str">
            <v>58,11</v>
          </cell>
        </row>
        <row r="95">
          <cell r="A95" t="str">
            <v>90732</v>
          </cell>
          <cell r="B95" t="str">
            <v>JUNTA ARGAMASSADA ENTRE TUBO DN 600 MM E O POÇO DE VISITA/ CAIXA DE CONCRETO OU ALVENARIA EM REDES DE ESGOTO. AF_06/2015</v>
          </cell>
          <cell r="C95" t="str">
            <v>UN</v>
          </cell>
          <cell r="D95" t="str">
            <v>73,50</v>
          </cell>
        </row>
        <row r="96">
          <cell r="A96" t="str">
            <v>90733</v>
          </cell>
          <cell r="B96" t="str">
            <v>ASSENTAMENTO DE TUBO DE PVC PARA REDE COLETORA DE ESGOTO DE PAREDE MACIÇA, DN 100 MM, JUNTA ELÁSTICA, INSTALADO EM LOCAL COM NÍVEL BAIXO DE INTERFERÊNCIAS (NÃO INCLUI FORNECIMENTO). AF_06/2015</v>
          </cell>
          <cell r="C96" t="str">
            <v>M</v>
          </cell>
          <cell r="D96" t="str">
            <v>2,46</v>
          </cell>
        </row>
        <row r="97">
          <cell r="A97" t="str">
            <v>90734</v>
          </cell>
          <cell r="B97" t="str">
            <v>ASSENTAMENTO DE TUBO DE PVC PARA REDE COLETORA DE ESGOTO DE PAREDE MACIÇA, DN 150 MM, JUNTA ELÁSTICA, INSTALADO EM LOCAL COM NÍVEL BAIXO DE INTERFERÊNCIAS (NÃO INCLUI FORNECIMENTO). AF_06/2015</v>
          </cell>
          <cell r="C97" t="str">
            <v>M</v>
          </cell>
          <cell r="D97" t="str">
            <v>2,99</v>
          </cell>
        </row>
        <row r="98">
          <cell r="A98" t="str">
            <v>90735</v>
          </cell>
          <cell r="B98" t="str">
            <v>ASSENTAMENTO DE TUBO DE PVC PARA REDE COLETORA DE ESGOTO DE PAREDE MACIÇA, DN 200 MM, JUNTA ELÁSTICA, INSTALADO EM LOCAL COM NÍVEL BAIXO DE INTERFERÊNCIAS (NÃO INCLUI FORNECIMENTO). AF_06/2015</v>
          </cell>
          <cell r="C98" t="str">
            <v>M</v>
          </cell>
          <cell r="D98" t="str">
            <v>3,56</v>
          </cell>
        </row>
        <row r="99">
          <cell r="A99" t="str">
            <v>90736</v>
          </cell>
          <cell r="B99" t="str">
            <v>ASSENTAMENTO DE TUBO DE PVC PARA REDE COLETORA DE ESGOTO DE PAREDE MACIÇA, DN 250 MM, JUNTA ELÁSTICA, INSTALADO EM LOCAL COM NÍVEL BAIXO DE INTERFERÊNCIAS (NÃO INCLUI FORNECIMENTO). AF_06/2015</v>
          </cell>
          <cell r="C99" t="str">
            <v>M</v>
          </cell>
          <cell r="D99" t="str">
            <v>4,10</v>
          </cell>
        </row>
        <row r="100">
          <cell r="A100" t="str">
            <v>90737</v>
          </cell>
          <cell r="B100" t="str">
            <v>ASSENTAMENTO DE TUBO DE PVC PARA REDE COLETORA DE ESGOTO DE PAREDE MACIÇA, DN 300 MM, JUNTA ELÁSTICA, INSTALADO EM LOCAL COM NÍVEL BAIXO DE INTERFERÊNCIAS (NÃO INCLUI FORNECIMENTO). AF_06/2015</v>
          </cell>
          <cell r="C100" t="str">
            <v>M</v>
          </cell>
          <cell r="D100" t="str">
            <v>4,65</v>
          </cell>
        </row>
        <row r="101">
          <cell r="A101" t="str">
            <v>90738</v>
          </cell>
          <cell r="B101" t="str">
            <v>ASSENTAMENTO DE TUBO DE PVC PARA REDE COLETORA DE ESGOTO DE PAREDE MACIÇA, DN 350 MM, JUNTA ELÁSTICA, INSTALADO EM LOCAL COM NÍVEL BAIXO DE INTERFERÊNCIAS (NÃO INCLUI FORNECIMENTO). AF_06/2015</v>
          </cell>
          <cell r="C101" t="str">
            <v>M</v>
          </cell>
          <cell r="D101" t="str">
            <v>5,19</v>
          </cell>
        </row>
        <row r="102">
          <cell r="A102" t="str">
            <v>90739</v>
          </cell>
          <cell r="B102" t="str">
            <v>ASSENTAMENTO DE TUBO DE PVC PARA REDE COLETORA DE ESGOTO DE PAREDE MACIÇA, DN 400 MM, JUNTA ELÁSTICA, INSTALADO EM LOCAL COM NÍVEL BAIXO DE INTERFERÊNCIAS (NÃO INCLUI FORNECIMENTO). AF_06/2015</v>
          </cell>
          <cell r="C102" t="str">
            <v>M</v>
          </cell>
          <cell r="D102" t="str">
            <v>11,68</v>
          </cell>
        </row>
        <row r="103">
          <cell r="A103" t="str">
            <v>90740</v>
          </cell>
          <cell r="B103" t="str">
            <v>ASSENTAMENTO DE TUBO DE PVC CORRUGADO DE DUPLA PAREDE PARA REDE COLETORA DE ESGOTO, DN 150 MM, JUNTA ELÁSTICA, INSTALADO EM LOCAL COM NÍVEL BAIXO DE INTERFERÊNCIAS (NÃO INCLUI FORNECIMENTO). AF_06/2015</v>
          </cell>
          <cell r="C103" t="str">
            <v>M</v>
          </cell>
          <cell r="D103" t="str">
            <v>5,48</v>
          </cell>
        </row>
        <row r="104">
          <cell r="A104" t="str">
            <v>90741</v>
          </cell>
          <cell r="B104" t="str">
            <v>ASSENTAMENTO DE TUBO DE PVC CORRUGADO DE DUPLA PAREDE PARA REDE COLETORA DE ESGOTO, DN 200 MM, JUNTA ELÁSTICA, INSTALADO EM LOCAL COM NÍVEL BAIXO DE INTERFERÊNCIAS (NÃO INCLUI FORNECIMENTO). AF_06/2015</v>
          </cell>
          <cell r="C104" t="str">
            <v>M</v>
          </cell>
          <cell r="D104" t="str">
            <v>6,03</v>
          </cell>
        </row>
        <row r="105">
          <cell r="A105" t="str">
            <v>90742</v>
          </cell>
          <cell r="B105" t="str">
            <v>ASSENTAMENTO DE TUBO DE PVC CORRUGADO DE DUPLA PAREDE PARA REDE COLETORA DE ESGOTO, DN 250 MM, JUNTA ELÁSTICA, INSTALADO EM LOCAL COM NÍVEL BAIXO DE INTERFERÊNCIAS (NÃO INCLUI FORNECIMENTO). AF_06/2015</v>
          </cell>
          <cell r="C105" t="str">
            <v>M</v>
          </cell>
          <cell r="D105" t="str">
            <v>6,57</v>
          </cell>
        </row>
        <row r="106">
          <cell r="A106" t="str">
            <v>90743</v>
          </cell>
          <cell r="B106" t="str">
            <v>ASSENTAMENTO DE TUBO DE PVC CORRUGADO DE DUPLA PAREDE PARA REDE COLETORA DE ESGOTO, DN 300 MM, JUNTA ELÁSTICA, INSTALADO EM LOCAL COM NÍVEL BAIXO DE INTERFERÊNCIAS (NÃO INCLUI FORNECIMENTO). AF_06/2015</v>
          </cell>
          <cell r="C106" t="str">
            <v>M</v>
          </cell>
          <cell r="D106" t="str">
            <v>7,12</v>
          </cell>
        </row>
        <row r="107">
          <cell r="A107" t="str">
            <v>90744</v>
          </cell>
          <cell r="B107" t="str">
            <v>ASSENTAMENTO DE TUBO DE PVC CORRUGADO DE DUPLA PAREDE PARA REDE COLETORA DE ESGOTO, DN 350 MM, JUNTA ELÁSTICA, INSTALADO EM LOCAL COM NÍVEL BAIXO DE INTERFERÊNCIAS (NÃO INCLUI FORNECIMENTO). AF_06/2015</v>
          </cell>
          <cell r="C107" t="str">
            <v>M</v>
          </cell>
          <cell r="D107" t="str">
            <v>7,67</v>
          </cell>
        </row>
        <row r="108">
          <cell r="A108" t="str">
            <v>90745</v>
          </cell>
          <cell r="B108" t="str">
            <v>ASSENTAMENTO DE TUBO DE PVC CORRUGADO DE DUPLA PAREDE PARA REDE COLETORA DE ESGOTO, DN 400 MM, JUNTA ELÁSTICA, INSTALADO EM LOCAL COM NÍVEL BAIXO DE INTERFERÊNCIAS (NÃO INCLUI FORNECIMENTO). AF_06/2015</v>
          </cell>
          <cell r="C108" t="str">
            <v>M</v>
          </cell>
          <cell r="D108" t="str">
            <v>16,72</v>
          </cell>
        </row>
        <row r="109">
          <cell r="A109" t="str">
            <v>90746</v>
          </cell>
          <cell r="B109" t="str">
            <v>ASSENTAMENTO DE TUBO DE PEAD CORRUGADO DE DUPLA PAREDE PARA REDE COLETORA DE ESGOTO, DN 450 MM, JUNTA ELÁSTICA INTEGRADA, INSTALADO EM LOCAL COM NÍVEL BAIXO DE INTERFERÊNCIAS (NÃO INCLUI FORNECIMENTO). AF_06/2015</v>
          </cell>
          <cell r="C109" t="str">
            <v>M</v>
          </cell>
          <cell r="D109" t="str">
            <v>3,33</v>
          </cell>
        </row>
        <row r="110">
          <cell r="A110" t="str">
            <v>90747</v>
          </cell>
          <cell r="B110" t="str">
            <v>ASSENTAMENTO DE TUBO DE PEAD CORRUGADO DE DUPLA PAREDE PARA REDE COLETORA DE ESGOTO, DN 600 MM, JUNTA ELÁSTICA INTEGRADA, INSTALADO EM LOCAL COM NÍVEL BAIXO DE INTERFERÊNCIAS (NÃO INCLUI FORNECIMENTO). AF_06/2015</v>
          </cell>
          <cell r="C110" t="str">
            <v>M</v>
          </cell>
          <cell r="D110" t="str">
            <v>12,64</v>
          </cell>
        </row>
        <row r="111">
          <cell r="A111" t="str">
            <v>90748</v>
          </cell>
          <cell r="B111" t="str">
            <v>ASSENTAMENTO DE TUBO DE PVC PARA REDE COLETORA DE ESGOTO DE PAREDE MACIÇA, DN 100 MM, JUNTA ELÁSTICA, INSTALADO EM LOCAL COM NÍVEL ALTO DE INTERFERÊNCIAS (NÃO INCLUI FORNECIMENTO). AF_06/2015</v>
          </cell>
          <cell r="C111" t="str">
            <v>M</v>
          </cell>
          <cell r="D111" t="str">
            <v>4,40</v>
          </cell>
        </row>
        <row r="112">
          <cell r="A112" t="str">
            <v>90749</v>
          </cell>
          <cell r="B112" t="str">
            <v>ASSENTAMENTO DE TUBO DE PVC PARA REDE COLETORA DE ESGOTO DE PAREDE MACIÇA, DN 150 MM, JUNTA ELÁSTICA, INSTALADO EM LOCAL COM NÍVEL ALTO DE INTERFERÊNCIAS (NÃO INCLUI FORNECIMENTO). AF_06/2015</v>
          </cell>
          <cell r="C112" t="str">
            <v>M</v>
          </cell>
          <cell r="D112" t="str">
            <v>4,95</v>
          </cell>
        </row>
        <row r="113">
          <cell r="A113" t="str">
            <v>90750</v>
          </cell>
          <cell r="B113" t="str">
            <v>ASSENTAMENTO DE TUBO DE PVC PARA REDE COLETORA DE ESGOTO DE PAREDE MACIÇA, DN 200 MM, JUNTA ELÁSTICA, INSTALADO EM LOCAL COM NÍVEL ALTO DE INTERFERÊNCIAS (NÃO INCLUI FORNECIMENTO). AF_06/2015</v>
          </cell>
          <cell r="C113" t="str">
            <v>M</v>
          </cell>
          <cell r="D113" t="str">
            <v>5,50</v>
          </cell>
        </row>
        <row r="114">
          <cell r="A114" t="str">
            <v>90751</v>
          </cell>
          <cell r="B114" t="str">
            <v>ASSENTAMENTO DE TUBO DE PVC PARA REDE COLETORA DE ESGOTO DE PAREDE MACIÇA, DN 250 MM, JUNTA ELÁSTICA, INSTALADO EM LOCAL COM NÍVEL ALTO DE INTERFERÊNCIAS (NÃO INCLUI FORNECIMENTO). AF_06/2015</v>
          </cell>
          <cell r="C114" t="str">
            <v>M</v>
          </cell>
          <cell r="D114" t="str">
            <v>6,05</v>
          </cell>
        </row>
        <row r="115">
          <cell r="A115" t="str">
            <v>90752</v>
          </cell>
          <cell r="B115" t="str">
            <v>ASSENTAMENTO DE TUBO DE PVC PARA REDE COLETORA DE ESGOTO DE PAREDE MACIÇA, DN 300 MM, JUNTA ELÁSTICA, INSTALADO EM LOCAL COM NÍVEL ALTO DE INTERFERÊNCIAS (NÃO INCLUI FORNECIMENTO). AF_06/2015</v>
          </cell>
          <cell r="C115" t="str">
            <v>M</v>
          </cell>
          <cell r="D115" t="str">
            <v>6,60</v>
          </cell>
        </row>
        <row r="116">
          <cell r="A116" t="str">
            <v>90753</v>
          </cell>
          <cell r="B116" t="str">
            <v>ASSENTAMENTO DE TUBO DE PVC PARA REDE COLETORA DE ESGOTO DE PAREDE MACIÇA, DN 350 MM, JUNTA ELÁSTICA, INSTALADO EM LOCAL COM NÍVEL ALTO DE INTERFERÊNCIAS (NÃO INCLUI FORNECIMENTO). AF_06/2015</v>
          </cell>
          <cell r="C116" t="str">
            <v>M</v>
          </cell>
          <cell r="D116" t="str">
            <v>7,15</v>
          </cell>
        </row>
        <row r="117">
          <cell r="A117" t="str">
            <v>90754</v>
          </cell>
          <cell r="B117" t="str">
            <v>ASSENTAMENTO DE TUBO DE PVC PARA REDE COLETORA DE ESGOTO DE PAREDE MACIÇA, DN 400 MM, JUNTA ELÁSTICA, INSTALADO EM LOCAL COM NÍVEL ALTO DE INTERFERÊNCIAS (NÃO INCLUI FORNECIMENTO). AF_06/2015</v>
          </cell>
          <cell r="C117" t="str">
            <v>M</v>
          </cell>
          <cell r="D117" t="str">
            <v>15,66</v>
          </cell>
        </row>
        <row r="118">
          <cell r="A118" t="str">
            <v>90755</v>
          </cell>
          <cell r="B118" t="str">
            <v>ASSENTAMENTO DE TUBO DE PVC CORRUGADO DE DUPLA PAREDE PARA REDE COLETORA DE ESGOTO, DN 150 MM, JUNTA ELÁSTICA, INSTALADO EM LOCAL COM NÍVEL ALTO DE INTERFERÊNCIAS (NÃO INCLUI FORNECIMENTO). AF_06/2015</v>
          </cell>
          <cell r="C118" t="str">
            <v>M</v>
          </cell>
          <cell r="D118" t="str">
            <v>7,42</v>
          </cell>
        </row>
        <row r="119">
          <cell r="A119" t="str">
            <v>90756</v>
          </cell>
          <cell r="B119" t="str">
            <v>ASSENTAMENTO DE TUBO DE PVC CORRUGADO DE DUPLA PAREDE PARA REDE COLETORA DE ESGOTO, DN 200 MM, JUNTA ELÁSTICA, INSTALADO EM LOCAL COM NÍVEL ALTO DE INTERFERÊNCIAS (NÃO INCLUI FORNECIMENTO). AF_06/2015</v>
          </cell>
          <cell r="C119" t="str">
            <v>M</v>
          </cell>
          <cell r="D119" t="str">
            <v>7,97</v>
          </cell>
        </row>
        <row r="120">
          <cell r="A120" t="str">
            <v>90757</v>
          </cell>
          <cell r="B120" t="str">
            <v>ASSENTAMENTO DE TUBO DE PVC CORRUGADO DE DUPLA PAREDE PARA REDE COLETORA DE ESGOTO, DN 250 MM, JUNTA ELÁSTICA, INSTALADO EM LOCAL COM NÍVEL ALTO DE INTERFERÊNCIAS (NÃO INCLUI FORNECIMENTO). AF_06/2015</v>
          </cell>
          <cell r="C120" t="str">
            <v>M</v>
          </cell>
          <cell r="D120" t="str">
            <v>8,52</v>
          </cell>
        </row>
        <row r="121">
          <cell r="A121" t="str">
            <v>90758</v>
          </cell>
          <cell r="B121" t="str">
            <v>ASSENTAMENTO DE TUBO DE PVC CORRUGADO DE DUPLA PAREDE PARA REDE COLETORA DE ESGOTO, DN 300 MM, JUNTA ELÁSTICA, INSTALADO EM LOCAL COM NÍVEL ALTO DE INTERFERÊNCIAS (NÃO INCLUI FORNECIMENTO). AF_06/2015</v>
          </cell>
          <cell r="C121" t="str">
            <v>M</v>
          </cell>
          <cell r="D121" t="str">
            <v>9,07</v>
          </cell>
        </row>
        <row r="122">
          <cell r="A122" t="str">
            <v>90759</v>
          </cell>
          <cell r="B122" t="str">
            <v>ASSENTAMENTO DE TUBO DE PVC CORRUGADO DE DUPLA PAREDE PARA REDE COLETORA DE ESGOTO, DN 350 MM, JUNTA ELÁSTICA, INSTALADO EM LOCAL COM NÍVEL ALTO DE INTERFERÊNCIAS (NÃO INCLUI FORNECIMENTO). AF_06/2015</v>
          </cell>
          <cell r="C122" t="str">
            <v>M</v>
          </cell>
          <cell r="D122" t="str">
            <v>9,61</v>
          </cell>
        </row>
        <row r="123">
          <cell r="A123" t="str">
            <v>90760</v>
          </cell>
          <cell r="B123" t="str">
            <v>ASSENTAMENTO DE TUBO DE PVC CORRUGADO DE DUPLA PAREDE PARA REDE COLETORA DE ESGOTO, DN 400 MM, EM JUNTA ELÁSTICA, INSTALADO EM LOCAL COM NÍVEL ALTO DE INTERFERÊNCIAS (NÃO INCLUI FORNECIMENTO). AF_06/2015</v>
          </cell>
          <cell r="C123" t="str">
            <v>M</v>
          </cell>
          <cell r="D123" t="str">
            <v>20,69</v>
          </cell>
        </row>
        <row r="124">
          <cell r="A124" t="str">
            <v>90761</v>
          </cell>
          <cell r="B124" t="str">
            <v>ASSENTAMENTO DE TUBO DE PEAD CORRUGADO DE DUPLA PAREDE PARA REDE COLETORA DE ESGOTO, DN 450 MM, JUNTA ELÁSTICA INTEGRADA, INSTALADO EM LOCAL COM NÍVEL ALTO DE INTERFERÊNCIAS (NÃO INCLUI FORNECIMENTO). AF_06/2015</v>
          </cell>
          <cell r="C124" t="str">
            <v>M</v>
          </cell>
          <cell r="D124" t="str">
            <v>4,08</v>
          </cell>
        </row>
        <row r="125">
          <cell r="A125" t="str">
            <v>90762</v>
          </cell>
          <cell r="B125" t="str">
            <v>ASSENTAMENTO DE TUBO DE PEAD CORRUGADO DE DUPLA PAREDE PARA REDE COLETORA DE ESGOTO, DN 600 MM, JUNTA ELÁSTICA INTEGRADA, INSTALADO EM LOCAL COM NÍVEL ALTO DE INTERFERÊNCIAS (NÃO INCLUI FORNECIMENTO). AF_06/2015</v>
          </cell>
          <cell r="C125" t="str">
            <v>M</v>
          </cell>
          <cell r="D125" t="str">
            <v>15,05</v>
          </cell>
        </row>
        <row r="126">
          <cell r="A126" t="str">
            <v>94869</v>
          </cell>
          <cell r="B126" t="str">
            <v>TUBO DE PEAD CORRUGADO DE DUPLA PAREDE PARA REDE COLETORA DE ESGOTO, DN 250 MM, JUNTA ELÁSTICA INTEGRADA, INSTALADO EM LOCAL COM NÍVEL BAIXO DE INTERFERÊNCIAS - FORNECIMENTO E ASSENTAMENTO. AF_06/2016</v>
          </cell>
          <cell r="C126" t="str">
            <v>M</v>
          </cell>
          <cell r="D126" t="str">
            <v>131,93</v>
          </cell>
        </row>
        <row r="127">
          <cell r="A127" t="str">
            <v>94870</v>
          </cell>
          <cell r="B127" t="str">
            <v>ASSENTAMENTO DE TUBO DE PEAD CORRUGADO DE DUPLA PAREDE PARA REDE COLETORA DE ESGOTO, DN 250 MM, JUNTA ELÁSTICA INTEGRADA, INSTALADO EM LOCAL COM NÍVEL BAIXO DE INTERFERÊNCIAS (NÃO INCLUI FORNECIMENTO). AF_06/2016</v>
          </cell>
          <cell r="C127" t="str">
            <v>M</v>
          </cell>
          <cell r="D127" t="str">
            <v>0,81</v>
          </cell>
        </row>
        <row r="128">
          <cell r="A128" t="str">
            <v>94871</v>
          </cell>
          <cell r="B128" t="str">
            <v>TUBO DE PEAD CORRUGADO DE DUPLA PAREDE PARA REDE COLETORA DE ESGOTO, DN 300 MM, JUNTA ELÁSTICA INTEGRADA, INSTALADO EM LOCAL COM NÍVEL BAIXO DE INTERFERÊNCIAS - FORNECIMENTO E ASSENTAMENTO. AF_06/2016</v>
          </cell>
          <cell r="C128" t="str">
            <v>M</v>
          </cell>
          <cell r="D128" t="str">
            <v>156,45</v>
          </cell>
        </row>
        <row r="129">
          <cell r="A129" t="str">
            <v>94872</v>
          </cell>
          <cell r="B129" t="str">
            <v>ASSENTAMENTO DE TUBO DE PEAD CORRUGADO DE DUPLA PAREDE PARA REDE COLETORA DE ESGOTO, DN 300 MM, JUNTA ELÁSTICA INTEGRADA, INSTALADO EM LOCAL COM NÍVEL BAIXO DE INTERFERÊNCIAS (NÃO INCLUI FORNECIMENTO). AF_06/2016</v>
          </cell>
          <cell r="C129" t="str">
            <v>M</v>
          </cell>
          <cell r="D129" t="str">
            <v>1,42</v>
          </cell>
        </row>
        <row r="130">
          <cell r="A130" t="str">
            <v>94875</v>
          </cell>
          <cell r="B130" t="str">
            <v>TUBO DE PEAD CORRUGADO DE DUPLA PAREDE PARA REDE COLETORA DE ESGOTO, DN 750 MM, JUNTA ELÁSTICA INTEGRADA, INSTALADO EM LOCAL COM NÍVEL BAIXO DE INTERFERÊNCIAS - FORNECIMENTO E ASSENTAMENTO. AF_06/2016</v>
          </cell>
          <cell r="C130" t="str">
            <v>M</v>
          </cell>
          <cell r="D130" t="str">
            <v>918,34</v>
          </cell>
        </row>
        <row r="131">
          <cell r="A131" t="str">
            <v>94876</v>
          </cell>
          <cell r="B131" t="str">
            <v>ASSENTAMENTO DE TUBO DE PEAD CORRUGADO DE DUPLA PAREDE PARA REDE COLETORA DE ESGOTO, DN 750 MM, JUNTA ELÁSTICA INTEGRADA, INSTALADO EM LOCAL COM NÍVEL BAIXO DE INTERFERÊNCIAS (NÃO INCLUI FORNECIMENTO). AF_06/2016</v>
          </cell>
          <cell r="C131" t="str">
            <v>M</v>
          </cell>
          <cell r="D131" t="str">
            <v>19,13</v>
          </cell>
        </row>
        <row r="132">
          <cell r="A132" t="str">
            <v>94878</v>
          </cell>
          <cell r="B132" t="str">
            <v>ASSENTAMENTO DE TUBO DE PEAD CORRUGADO DE DUPLA PAREDE PARA REDE COLETORA DE ESGOTO, DN 900 MM, JUNTA ELÁSTICA INTEGRADA, INSTALADO EM LOCAL COM NÍVEL BAIXO DE INTERFERÊNCIAS (NÃO INCLUI FORNECIMENTO). AF_06/2016</v>
          </cell>
          <cell r="C132" t="str">
            <v>M</v>
          </cell>
          <cell r="D132" t="str">
            <v>22,45</v>
          </cell>
        </row>
        <row r="133">
          <cell r="A133" t="str">
            <v>94879</v>
          </cell>
          <cell r="B133" t="str">
            <v>TUBO DE PEAD CORRUGADO DE DUPLA PAREDE PARA REDE COLETORA DE ESGOTO, DN 1000 MM, JUNTA ELÁSTICA INTEGRADA, INSTALADO EM LOCAL COM NÍVEL BAIXO DE INTERFERÊNCIAS - FORNECIMENTO E ASSENTAMENTO. AF_06/2016</v>
          </cell>
          <cell r="C133" t="str">
            <v>M</v>
          </cell>
          <cell r="D133" t="str">
            <v>1.224,06</v>
          </cell>
        </row>
        <row r="134">
          <cell r="A134" t="str">
            <v>94880</v>
          </cell>
          <cell r="B134" t="str">
            <v>ASSENTAMENTO DE TUBO DE PEAD CORRUGADO DE DUPLA PAREDE PARA REDE COLETORA DE ESGOTO, DN 1000 MM, JUNTA ELÁSTICA INTEGRADA, INSTALADO EM LOCAL COM NÍVEL BAIXO DE INTERFERÊNCIAS (NÃO INCLUI FORNECIMENTO). AF_06/2016</v>
          </cell>
          <cell r="C134" t="str">
            <v>M</v>
          </cell>
          <cell r="D134" t="str">
            <v>27,50</v>
          </cell>
        </row>
        <row r="135">
          <cell r="A135" t="str">
            <v>94881</v>
          </cell>
          <cell r="B135" t="str">
            <v>TUBO DE PEAD CORRUGADO DE DUPLA PAREDE PARA REDE COLETORA DE ESGOTO, DN 1200 MM, JUNTA ELÁSTICA INTEGRADA, INSTALADO EM LOCAL COM NÍVEL BAIXO DE INTERFERÊNCIAS - FORNECIMENTO E ASSENTAMENTO. AF_06/2016</v>
          </cell>
          <cell r="C135" t="str">
            <v>M</v>
          </cell>
          <cell r="D135" t="str">
            <v>1.908,30</v>
          </cell>
        </row>
        <row r="136">
          <cell r="A136" t="str">
            <v>94882</v>
          </cell>
          <cell r="B136" t="str">
            <v>ASSENTAMENTO DE TUBO DE PEAD CORRUGADO DE DUPLA PAREDE PARA REDE COLETORA DE ESGOTO, DN 1200 MM, JUNTA ELÁSTICA INTEGRADA, INSTALADO EM LOCAL COM NÍVEL BAIXO DE INTERFERÊNCIAS (NÃO INCLUI FORNECIMENTO). AF_06/2016</v>
          </cell>
          <cell r="C136" t="str">
            <v>M</v>
          </cell>
          <cell r="D136" t="str">
            <v>32,62</v>
          </cell>
        </row>
        <row r="137">
          <cell r="A137" t="str">
            <v>94884</v>
          </cell>
          <cell r="B137" t="str">
            <v>ASSENTAMENTO DE TUBO DE PEAD CORRUGADO DE DUPLA PAREDE PARA REDE COLETORA DE ESGOTO, DN 1500 MM, JUNTA ELÁSTICA INTEGRADA, INSTALADO EM LOCAL COM NÍVEL BAIXO DE INTERFERÊNCIAS (NÃO INCLUI FORNECIMENTO). AF_06/2016</v>
          </cell>
          <cell r="C137" t="str">
            <v>M</v>
          </cell>
          <cell r="D137" t="str">
            <v>43,00</v>
          </cell>
        </row>
        <row r="138">
          <cell r="A138" t="str">
            <v>94885</v>
          </cell>
          <cell r="B138" t="str">
            <v>TUBO DE PEAD CORRUGADO DE DUPLA PAREDE PARA REDE COLETORA DE ESGOTO, DN 250 MM, JUNTA ELÁSTICA INTEGRADA, INSTALADO EM LOCAL COM NÍVEL ALTO DE INTERFERÊNCIAS - FORNECIMENTO E ASSENTAMENTO. AF_06/2016</v>
          </cell>
          <cell r="C138" t="str">
            <v>M</v>
          </cell>
          <cell r="D138" t="str">
            <v>132,17</v>
          </cell>
        </row>
        <row r="139">
          <cell r="A139" t="str">
            <v>94886</v>
          </cell>
          <cell r="B139" t="str">
            <v>ASSENTAMENTO DE TUBO DE PEAD CORRUGADO DE DUPLA PAREDE PARA REDE COLETORA DE ESGOTO, DN 250 MM, JUNTA ELÁSTICA INTEGRADA, INSTALADO EM LOCAL COM NÍVEL ALTO DE INTERFERÊNCIAS (NÃO INCLUI FORNECIMENTO). AF_06/2016</v>
          </cell>
          <cell r="C139" t="str">
            <v>M</v>
          </cell>
          <cell r="D139" t="str">
            <v>1,05</v>
          </cell>
        </row>
        <row r="140">
          <cell r="A140" t="str">
            <v>94887</v>
          </cell>
          <cell r="B140" t="str">
            <v>TUBO DE PEAD CORRUGADO DE DUPLA PAREDE PARA REDE COLETORA DE ESGOTO, DN 300 MM, JUNTA ELÁSTICA INTEGRADA, INSTALADO EM LOCAL COM NÍVEL ALTO DE INTERFERÊNCIAS - FORNECIMENTO E ASSENTAMENTO. AF_06/2016</v>
          </cell>
          <cell r="C140" t="str">
            <v>M</v>
          </cell>
          <cell r="D140" t="str">
            <v>156,84</v>
          </cell>
        </row>
        <row r="141">
          <cell r="A141" t="str">
            <v>94888</v>
          </cell>
          <cell r="B141" t="str">
            <v>ASSENTAMENTO DE TUBO DE PEAD CORRUGADO DE DUPLA PAREDE PARA REDE COLETORA DE ESGOTO, DN 300 MM, JUNTA ELÁSTICA INTEGRADA, INSTALADO EM LOCAL COM NÍVEL ALTO DE INTERFERÊNCIAS (NÃO INCLUI FORNECIMENTO). AF_06/2016</v>
          </cell>
          <cell r="C141" t="str">
            <v>M</v>
          </cell>
          <cell r="D141" t="str">
            <v>1,81</v>
          </cell>
        </row>
        <row r="142">
          <cell r="A142" t="str">
            <v>94891</v>
          </cell>
          <cell r="B142" t="str">
            <v>TUBO DE PEAD CORRUGADO DE DUPLA PAREDE PARA REDE COLETORA DE ESGOTO, DN 750 MM, JUNTA ELÁSTICA INTEGRADA, INSTALADO EM LOCAL COM NÍVEL ALTO DE INTERFERÊNCIAS - FORNECIMENTO E ASSENTAMENTO. AF_06/2016</v>
          </cell>
          <cell r="C142" t="str">
            <v>M</v>
          </cell>
          <cell r="D142" t="str">
            <v>921,42</v>
          </cell>
        </row>
        <row r="143">
          <cell r="A143" t="str">
            <v>94892</v>
          </cell>
          <cell r="B143" t="str">
            <v>ASSENTAMENTO DE TUBO DE PEAD CORRUGADO DE DUPLA PAREDE PARA REDE COLETORA DE ESGOTO, DN 750 MM, JUNTA ELÁSTICA INTEGRADA, INSTALADO EM LOCAL COM NÍVEL ALTO DE INTERFERÊNCIAS (NÃO INCLUI FORNECIMENTO). AF_06/2016</v>
          </cell>
          <cell r="C143" t="str">
            <v>M</v>
          </cell>
          <cell r="D143" t="str">
            <v>22,21</v>
          </cell>
        </row>
        <row r="144">
          <cell r="A144" t="str">
            <v>94894</v>
          </cell>
          <cell r="B144" t="str">
            <v>ASSENTAMENTO DE TUBO DE PEAD CORRUGADO DE DUPLA PAREDE PARA REDE COLETORA DE ESGOTO, DN 900 MM, JUNTA ELÁSTICA INTEGRADA, INSTALADO EM LOCAL COM NÍVEL ALTO DE INTERFERÊNCIAS (NÃO INCLUI FORNECIMENTO). AF_06/2016</v>
          </cell>
          <cell r="C144" t="str">
            <v>M</v>
          </cell>
          <cell r="D144" t="str">
            <v>25,81</v>
          </cell>
        </row>
        <row r="145">
          <cell r="A145" t="str">
            <v>94895</v>
          </cell>
          <cell r="B145" t="str">
            <v>TUBO DE PEAD CORRUGADO DE DUPLA PAREDE PARA REDE COLETORA DE ESGOTO, DN 1000 MM, JUNTA ELÁSTICA INTEGRADA, INSTALADO EM LOCAL COM NÍVEL ALTO DE INTERFERÊNCIAS - FORNECIMENTO E ASSENTAMENTO. AF_06/2016</v>
          </cell>
          <cell r="C145" t="str">
            <v>M</v>
          </cell>
          <cell r="D145" t="str">
            <v>1.227,73</v>
          </cell>
        </row>
        <row r="146">
          <cell r="A146" t="str">
            <v>94896</v>
          </cell>
          <cell r="B146" t="str">
            <v>ASSENTAMENTO DE TUBO DE PEAD CORRUGADO DE DUPLA PAREDE PARA REDE COLETORA DE ESGOTO, DN 1000 MM, JUNTA ELÁSTICA INTEGRADA, INSTALADO EM LOCAL COM NÍVEL ALTO DE INTERFERÊNCIAS (NÃO INCLUI FORNECIMENTO). AF_06/2016</v>
          </cell>
          <cell r="C146" t="str">
            <v>M</v>
          </cell>
          <cell r="D146" t="str">
            <v>31,17</v>
          </cell>
        </row>
        <row r="147">
          <cell r="A147" t="str">
            <v>94897</v>
          </cell>
          <cell r="B147" t="str">
            <v>TUBO DE PEAD CORRUGADO DE DUPLA PAREDE PARA REDE COLETORA DE ESGOTO, DN 1200 MM, JUNTA ELÁSTICA INTEGRADA, INSTALADO EM LOCAL COM NÍVEL ALTO DE INTERFERÊNCIAS - FORNECIMENTO E ASSENTAMENTO. AF_06/2016</v>
          </cell>
          <cell r="C147" t="str">
            <v>M</v>
          </cell>
          <cell r="D147" t="str">
            <v>1.912,24</v>
          </cell>
        </row>
        <row r="148">
          <cell r="A148" t="str">
            <v>94898</v>
          </cell>
          <cell r="B148" t="str">
            <v>ASSENTAMENTO DE TUBO DE PEAD CORRUGADO DE DUPLA PAREDE PARA REDE COLETORA DE ESGOTO, DN 1200 MM, JUNTA ELÁSTICA INTEGRADA, INSTALADO EM LOCAL COM NÍVEL ALTO DE INTERFERÊNCIAS (NÃO INCLUI FORNECIMENTO). AF_06/2016</v>
          </cell>
          <cell r="C148" t="str">
            <v>M</v>
          </cell>
          <cell r="D148" t="str">
            <v>36,56</v>
          </cell>
        </row>
        <row r="149">
          <cell r="A149" t="str">
            <v>94900</v>
          </cell>
          <cell r="B149" t="str">
            <v>ASSENTAMENTO DE TUBO DE PEAD CORRUGADO DE DUPLA PAREDE PARA REDE COLETORA DE ESGOTO, DN 1500 MM, JUNTA ELÁSTICA INTEGRADA, INSTALADO EM LOCAL COM NÍVEL ALTO DE INTERFERÊNCIAS (NÃO INCLUI FORNECIMENTO). AF_06/2016</v>
          </cell>
          <cell r="C149" t="str">
            <v>M</v>
          </cell>
          <cell r="D149" t="str">
            <v>47,33</v>
          </cell>
        </row>
        <row r="150">
          <cell r="A150" t="str">
            <v>97121</v>
          </cell>
          <cell r="B150" t="str">
            <v>ASSENTAMENTO DE TUBO DE PVC PBA PARA REDE DE ÁGUA, DN 50 MM, JUNTA ELÁSTICA INTEGRADA, INSTALADO EM LOCAL COM NÍVEL ALTO DE INTERFERÊNCIAS (NÃO INCLUI FORNECIMENTO). AF_11/2017</v>
          </cell>
          <cell r="C150" t="str">
            <v>M</v>
          </cell>
          <cell r="D150" t="str">
            <v>1,82</v>
          </cell>
        </row>
        <row r="151">
          <cell r="A151" t="str">
            <v>97122</v>
          </cell>
          <cell r="B151" t="str">
            <v>ASSENTAMENTO DE TUBO DE PVC PBA PARA REDE DE ÁGUA, DN 75 MM, JUNTA ELÁSTICA INTEGRADA, INSTALADO EM LOCAL COM NÍVEL ALTO DE INTERFERÊNCIAS (NÃO INCLUI FORNECIMENTO). AF_11/2017</v>
          </cell>
          <cell r="C151" t="str">
            <v>M</v>
          </cell>
          <cell r="D151" t="str">
            <v>2,52</v>
          </cell>
        </row>
        <row r="152">
          <cell r="A152" t="str">
            <v>97123</v>
          </cell>
          <cell r="B152" t="str">
            <v>ASSENTAMENTO DE TUBO DE PVC PBA PARA REDE DE ÁGUA, DN 100 MM, JUNTA ELÁSTICA INTEGRADA, INSTALADO EM LOCAL COM NÍVEL ALTO DE INTERFERÊNCIAS (NÃO INCLUI FORNECIMENTO). AF_11/2017</v>
          </cell>
          <cell r="C152" t="str">
            <v>M</v>
          </cell>
          <cell r="D152" t="str">
            <v>3,20</v>
          </cell>
        </row>
        <row r="153">
          <cell r="A153" t="str">
            <v>97124</v>
          </cell>
          <cell r="B153" t="str">
            <v>ASSENTAMENTO DE TUBO DE PVC PBA PARA REDE DE ÁGUA, DN 50 MM, JUNTA ELÁSTICA INTEGRADA, INSTALADO EM LOCAL COM NÍVEL BAIXO DE INTERFERÊNCIAS (NÃO INCLUI FORNECIMENTO). AF_11/2017</v>
          </cell>
          <cell r="C153" t="str">
            <v>M</v>
          </cell>
          <cell r="D153" t="str">
            <v>0,79</v>
          </cell>
        </row>
        <row r="154">
          <cell r="A154" t="str">
            <v>97125</v>
          </cell>
          <cell r="B154" t="str">
            <v>ASSENTAMENTO DE TUBO DE PVC PBA PARA REDE DE ÁGUA, DN 75 MM, JUNTA ELÁSTICA INTEGRADA, INSTALADO EM LOCAL COM NÍVEL BAIXO DE INTERFERÊNCIAS (NÃO INCLUI FORNECIMENTO). AF_11/2017</v>
          </cell>
          <cell r="C154" t="str">
            <v>M</v>
          </cell>
          <cell r="D154" t="str">
            <v>1,12</v>
          </cell>
        </row>
        <row r="155">
          <cell r="A155" t="str">
            <v>97126</v>
          </cell>
          <cell r="B155" t="str">
            <v>ASSENTAMENTO DE TUBO DE PVC PBA PARA REDE DE ÁGUA, DN 100 MM, JUNTA ELÁSTICA INTEGRADA, INSTALADO EM LOCAL COM NÍVEL BAIXO DE INTERFERÊNCIAS (NÃO INCLUI FORNECIMENTO). AF_11/2017</v>
          </cell>
          <cell r="C155" t="str">
            <v>M</v>
          </cell>
          <cell r="D155" t="str">
            <v>1,42</v>
          </cell>
        </row>
        <row r="156">
          <cell r="A156" t="str">
            <v>92833</v>
          </cell>
          <cell r="B156" t="str">
            <v>TUBO DE CONCRETO PARA REDES COLETORAS DE ESGOTO SANITÁRIO, DIÂMETRO DE 300 MM, JUNTA ELÁSTICA, INSTALADO EM LOCAL COM BAIXO NÍVEL DE INTERFERÊNCIAS - FORNECIMENTO E ASSENTAMENTO. AF_12/2015</v>
          </cell>
          <cell r="C156" t="str">
            <v>M</v>
          </cell>
          <cell r="D156" t="str">
            <v>110,87</v>
          </cell>
        </row>
        <row r="157">
          <cell r="A157" t="str">
            <v>92834</v>
          </cell>
          <cell r="B157" t="str">
            <v>ASSENTAMENTO DE TUBO DE CONCRETO PARA REDES COLETORAS DE ESGOTO SANITÁRIO, DIÂMETRO DE 300 MM, JUNTA ELÁSTICA, INSTALADO EM LOCAL COM BAIXO NÍVEL DE INTERFERÊNCIAS (NÃO INCLUI FORNECIMENTO). AF_12/2015</v>
          </cell>
          <cell r="C157" t="str">
            <v>M</v>
          </cell>
          <cell r="D157" t="str">
            <v>6,82</v>
          </cell>
        </row>
        <row r="158">
          <cell r="A158" t="str">
            <v>92835</v>
          </cell>
          <cell r="B158" t="str">
            <v>TUBO DE CONCRETO PARA REDES COLETORAS DE ESGOTO SANITÁRIO, DIÂMETRO DE 400 MM, JUNTA ELÁSTICA, INSTALADO EM LOCAL COM BAIXO NÍVEL DE INTERFERÊNCIAS - FORNECIMENTO E ASSENTAMENTO. AF_12/2015</v>
          </cell>
          <cell r="C158" t="str">
            <v>M</v>
          </cell>
          <cell r="D158" t="str">
            <v>145,32</v>
          </cell>
        </row>
        <row r="159">
          <cell r="A159" t="str">
            <v>92836</v>
          </cell>
          <cell r="B159" t="str">
            <v>ASSENTAMENTO DE TUBO DE CONCRETO PARA REDES COLETORAS DE ESGOTO SANITÁRIO, DIÂMETRO DE 400 MM, JUNTA ELÁSTICA, INSTALADO EM LOCAL COM BAIXO NÍVEL DE INTERFERÊNCIAS (NÃO INCLUI FORNECIMENTO). AF_12/2015</v>
          </cell>
          <cell r="C159" t="str">
            <v>M</v>
          </cell>
          <cell r="D159" t="str">
            <v>8,73</v>
          </cell>
        </row>
        <row r="160">
          <cell r="A160" t="str">
            <v>92837</v>
          </cell>
          <cell r="B160" t="str">
            <v>TUBO DE CONCRETO PARA REDES COLETORAS DE ESGOTO SANITÁRIO, DIÂMETRO DE 500 MM, JUNTA ELÁSTICA, INSTALADO EM LOCAL COM BAIXO NÍVEL DE INTERFERÊNCIAS - FORNECIMENTO E ASSENTAMENTO. AF_12/2015</v>
          </cell>
          <cell r="C160" t="str">
            <v>M</v>
          </cell>
          <cell r="D160" t="str">
            <v>183,09</v>
          </cell>
        </row>
        <row r="161">
          <cell r="A161" t="str">
            <v>92838</v>
          </cell>
          <cell r="B161" t="str">
            <v>ASSENTAMENTO DE TUBO DE CONCRETO PARA REDES COLETORAS DE ESGOTO SANITÁRIO, DIÂMETRO DE 500 MM, JUNTA ELÁSTICA, INSTALADO EM LOCAL COM BAIXO NÍVEL DE INTERFERÊNCIAS (NÃO INCLUI FORNECIMENTO). AF_12/2015</v>
          </cell>
          <cell r="C161" t="str">
            <v>M</v>
          </cell>
          <cell r="D161" t="str">
            <v>10,48</v>
          </cell>
        </row>
        <row r="162">
          <cell r="A162" t="str">
            <v>92839</v>
          </cell>
          <cell r="B162" t="str">
            <v>TUBO DE CONCRETO PARA REDES COLETORAS DE ESGOTO SANITÁRIO, DIÂMETRO DE 600 MM, JUNTA ELÁSTICA, INSTALADO EM LOCAL COM BAIXO NÍVEL DE INTERFERÊNCIAS - FORNECIMENTO E ASSENTAMENTO. AF_12/2015</v>
          </cell>
          <cell r="C162" t="str">
            <v>M</v>
          </cell>
          <cell r="D162" t="str">
            <v>239,49</v>
          </cell>
        </row>
        <row r="163">
          <cell r="A163" t="str">
            <v>92840</v>
          </cell>
          <cell r="B163" t="str">
            <v>ASSENTAMENTO DE TUBO DE CONCRETO PARA REDES COLETORAS DE ESGOTO SANITÁRIO, DIÂMETRO DE 600 MM, JUNTA ELÁSTICA, INSTALADO EM LOCAL COM BAIXO NÍVEL DE INTERFERÊNCIAS (NÃO INCLUI FORNECIMENTO). AF_12/2015</v>
          </cell>
          <cell r="C163" t="str">
            <v>M</v>
          </cell>
          <cell r="D163" t="str">
            <v>12,41</v>
          </cell>
        </row>
        <row r="164">
          <cell r="A164" t="str">
            <v>92841</v>
          </cell>
          <cell r="B164" t="str">
            <v>TUBO DE CONCRETO PARA REDES COLETORAS DE ESGOTO SANITÁRIO, DIÂMETRO DE 700 MM, JUNTA ELÁSTICA, INSTALADO EM LOCAL COM BAIXO NÍVEL DE INTERFERÊNCIAS - FORNECIMENTO E ASSENTAMENTO. AF_12/2015</v>
          </cell>
          <cell r="C164" t="str">
            <v>M</v>
          </cell>
          <cell r="D164" t="str">
            <v>270,72</v>
          </cell>
        </row>
        <row r="165">
          <cell r="A165" t="str">
            <v>92842</v>
          </cell>
          <cell r="B165" t="str">
            <v>ASSENTAMENTO DE TUBO DE CONCRETO PARA REDES COLETORAS DE ESGOTO SANITÁRIO, DIÂMETRO DE 700 MM, JUNTA ELÁSTICA, INSTALADO EM LOCAL COM BAIXO NÍVEL DE INTERFERÊNCIAS (NÃO INCLUI FORNECIMENTO). AF_12/2015</v>
          </cell>
          <cell r="C165" t="str">
            <v>M</v>
          </cell>
          <cell r="D165" t="str">
            <v>14,19</v>
          </cell>
        </row>
        <row r="166">
          <cell r="A166" t="str">
            <v>92844</v>
          </cell>
          <cell r="B166" t="str">
            <v>ASSENTAMENTO DE TUBO DE CONCRETO PARA REDES COLETORAS DE ESGOTO SANITÁRIO, DIÂMETRO DE 800 MM, JUNTA ELÁSTICA, INSTALADO EM LOCAL COM BAIXO NÍVEL DE INTERFERÊNCIAS (NÃO INCLUI FORNECIMENTO). AF_12/2015</v>
          </cell>
          <cell r="C166" t="str">
            <v>M</v>
          </cell>
          <cell r="D166" t="str">
            <v>16,11</v>
          </cell>
        </row>
        <row r="167">
          <cell r="A167" t="str">
            <v>92846</v>
          </cell>
          <cell r="B167" t="str">
            <v>ASSENTAMENTO DE TUBO DE CONCRETO PARA REDES COLETORAS DE ESGOTO SANITÁRIO, DIÂMETRO DE 900 MM, JUNTA ELÁSTICA, INSTALADO EM LOCAL COM BAIXO NÍVEL DE INTERFERÊNCIAS (NÃO INCLUI FORNECIMENTO). AF_12/2015</v>
          </cell>
          <cell r="C167" t="str">
            <v>M</v>
          </cell>
          <cell r="D167" t="str">
            <v>17,87</v>
          </cell>
        </row>
        <row r="168">
          <cell r="A168" t="str">
            <v>92847</v>
          </cell>
          <cell r="B168" t="str">
            <v>TUBO DE CONCRETO PARA REDES COLETORAS DE ESGOTO SANITÁRIO, DIÂMETRO DE 1000 MM, JUNTA ELÁSTICA, INSTALADO EM LOCAL COM BAIXO NÍVEL DE INTERFERÊNCIAS - FORNECIMENTO E ASSENTAMENTO. AF_12/2015</v>
          </cell>
          <cell r="C168" t="str">
            <v>M</v>
          </cell>
          <cell r="D168" t="str">
            <v>468,97</v>
          </cell>
        </row>
        <row r="169">
          <cell r="A169" t="str">
            <v>92848</v>
          </cell>
          <cell r="B169" t="str">
            <v>ASSENTAMENTO DE TUBO DE CONCRETO PARA REDES COLETORAS DE ESGOTO SANITÁRIO, DIÂMETRO DE 1000 MM, JUNTA ELÁSTICA, INSTALADO EM LOCAL COM BAIXO NÍVEL DE INTERFERÊNCIAS (NÃO INCLUI FORNECIMENTO). AF_12/2015</v>
          </cell>
          <cell r="C169" t="str">
            <v>M</v>
          </cell>
          <cell r="D169" t="str">
            <v>19,82</v>
          </cell>
        </row>
        <row r="170">
          <cell r="A170" t="str">
            <v>92849</v>
          </cell>
          <cell r="B170" t="str">
            <v>TUBO DE CONCRETO PARA REDES COLETORAS DE ESGOTO SANITÁRIO, DIÂMETRO DE 300 MM, JUNTA ELÁSTICA, INSTALADO EM LOCAL COM ALTO NÍVEL DE INTERFERÊNCIAS - FORNECIMENTO E ASSENTAMENTO. AF_12/2015</v>
          </cell>
          <cell r="C170" t="str">
            <v>M</v>
          </cell>
          <cell r="D170" t="str">
            <v>116,84</v>
          </cell>
        </row>
        <row r="171">
          <cell r="A171" t="str">
            <v>92850</v>
          </cell>
          <cell r="B171" t="str">
            <v>ASSENTAMENTO DE TUBO DE CONCRETO PARA REDES COLETORAS DE ESGOTO SANITÁRIO, DIÂMETRO DE 300 MM, JUNTA ELÁSTICA, INSTALADO EM LOCAL COM ALTO NÍVEL DE INTERFERÊNCIAS (NÃO INCLUI FORNECIMENTO). AF_12/2015</v>
          </cell>
          <cell r="C171" t="str">
            <v>M</v>
          </cell>
          <cell r="D171" t="str">
            <v>12,93</v>
          </cell>
        </row>
        <row r="172">
          <cell r="A172" t="str">
            <v>92851</v>
          </cell>
          <cell r="B172" t="str">
            <v>TUBO DE CONCRETO PARA REDES COLETORAS DE ESGOTO SANITÁRIO, DIÂMETRO DE 400 MM, JUNTA ELÁSTICA, INSTALADO EM LOCAL COM ALTO NÍVEL DE INTERFERÊNCIAS - FORNECIMENTO E ASSENTAMENTO. AF_12/2015</v>
          </cell>
          <cell r="C172" t="str">
            <v>M</v>
          </cell>
          <cell r="D172" t="str">
            <v>152,75</v>
          </cell>
        </row>
        <row r="173">
          <cell r="A173" t="str">
            <v>92852</v>
          </cell>
          <cell r="B173" t="str">
            <v>ASSENTAMENTO DE TUBO DE CONCRETO PARA REDES COLETORAS DE ESGOTO SANITÁRIO, DIÂMETRO DE 400 MM, JUNTA ELÁSTICA, INSTALADO EM LOCAL COM ALTO NÍVEL DE INTERFERÊNCIAS (NÃO INCLUI FORNECIMENTO). AF_12/2015</v>
          </cell>
          <cell r="C173" t="str">
            <v>M</v>
          </cell>
          <cell r="D173" t="str">
            <v>16,33</v>
          </cell>
        </row>
        <row r="174">
          <cell r="A174" t="str">
            <v>92853</v>
          </cell>
          <cell r="B174" t="str">
            <v>TUBO DE CONCRETO PARA REDES COLETORAS DE ESGOTO SANITÁRIO, DIÂMETRO DE 500 MM, JUNTA ELÁSTICA, INSTALADO EM LOCAL COM ALTO NÍVEL DE INTERFERÊNCIAS - FORNECIMENTO E ASSENTAMENTO. AF_12/2015</v>
          </cell>
          <cell r="C174" t="str">
            <v>M</v>
          </cell>
          <cell r="D174" t="str">
            <v>192,29</v>
          </cell>
        </row>
        <row r="175">
          <cell r="A175" t="str">
            <v>92854</v>
          </cell>
          <cell r="B175" t="str">
            <v>ASSENTAMENTO DE TUBO DE CONCRETO PARA REDES COLETORAS DE ESGOTO SANITÁRIO, DIÂMETRO DE 500 MM, JUNTA ELÁSTICA, INSTALADO EM LOCAL COM ALTO NÍVEL DE INTERFERÊNCIAS (NÃO INCLUI FORNECIMENTO). AF_12/2015</v>
          </cell>
          <cell r="C175" t="str">
            <v>M</v>
          </cell>
          <cell r="D175" t="str">
            <v>19,89</v>
          </cell>
        </row>
        <row r="176">
          <cell r="A176" t="str">
            <v>92855</v>
          </cell>
          <cell r="B176" t="str">
            <v>TUBO DE CONCRETO PARA REDES COLETORAS DE ESGOTO SANITÁRIO, DIÂMETRO DE 600 MM, JUNTA ELÁSTICA, INSTALADO EM LOCAL COM ALTO NÍVEL DE INTERFERÊNCIAS - FORNECIMENTO E ASSENTAMENTO. AF_12/2015</v>
          </cell>
          <cell r="C176" t="str">
            <v>M</v>
          </cell>
          <cell r="D176" t="str">
            <v>250,27</v>
          </cell>
        </row>
        <row r="177">
          <cell r="A177" t="str">
            <v>92856</v>
          </cell>
          <cell r="B177" t="str">
            <v>ASSENTAMENTO DE TUBO DE CONCRETO PARA REDES COLETORAS DE ESGOTO SANITÁRIO, DIÂMETRO DE 600 MM, JUNTA ELÁSTICA, INSTALADO EM LOCAL COM ALTO NÍVEL DE INTERFERÊNCIAS (NÃO INCLUI FORNECIMENTO). AF_12/2015</v>
          </cell>
          <cell r="C177" t="str">
            <v>M</v>
          </cell>
          <cell r="D177" t="str">
            <v>23,44</v>
          </cell>
        </row>
        <row r="178">
          <cell r="A178" t="str">
            <v>92857</v>
          </cell>
          <cell r="B178" t="str">
            <v>TUBO DE CONCRETO PARA REDES COLETORAS DE ESGOTO SANITÁRIO, DIÂMETRO DE 700 MM, JUNTA ELÁSTICA, INSTALADO EM LOCAL COM ALTO NÍVEL DE INTERFERÊNCIAS - FORNECIMENTO E ASSENTAMENTO. AF_12/2015</v>
          </cell>
          <cell r="C178" t="str">
            <v>M</v>
          </cell>
          <cell r="D178" t="str">
            <v>283,09</v>
          </cell>
        </row>
        <row r="179">
          <cell r="A179" t="str">
            <v>92858</v>
          </cell>
          <cell r="B179" t="str">
            <v>ASSENTAMENTO DE TUBO DE CONCRETO PARA REDES COLETORAS DE ESGOTO SANITÁRIO, DIÂMETRO DE 700 MM, JUNTA ELÁSTICA, INSTALADO EM LOCAL COM ALTO NÍVEL DE INTERFERÊNCIAS (NÃO INCLUI FORNECIMENTO). AF_12/2015</v>
          </cell>
          <cell r="C179" t="str">
            <v>M</v>
          </cell>
          <cell r="D179" t="str">
            <v>26,84</v>
          </cell>
        </row>
        <row r="180">
          <cell r="A180" t="str">
            <v>92860</v>
          </cell>
          <cell r="B180" t="str">
            <v>ASSENTAMENTO DE TUBO DE CONCRETO PARA REDES COLETORAS DE ESGOTO SANITÁRIO, DIÂMETRO DE 800 MM, JUNTA ELÁSTICA, INSTALADO EM LOCAL COM ALTO NÍVEL DE INTERFERÊNCIAS (NÃO INCLUI FORNECIMENTO). AF_12/2015</v>
          </cell>
          <cell r="C180" t="str">
            <v>M</v>
          </cell>
          <cell r="D180" t="str">
            <v>30,46</v>
          </cell>
        </row>
        <row r="181">
          <cell r="A181" t="str">
            <v>92862</v>
          </cell>
          <cell r="B181" t="str">
            <v>ASSENTAMENTO DE TUBO DE CONCRETO PARA REDES COLETORAS DE ESGOTO SANITÁRIO, DIÂMETRO DE 900 MM, JUNTA ELÁSTICA, INSTALADO EM LOCAL COM ALTO NÍVEL DE INTERFERÊNCIAS (NÃO INCLUI FORNECIMENTO). AF_12/2015</v>
          </cell>
          <cell r="C181" t="str">
            <v>M</v>
          </cell>
          <cell r="D181" t="str">
            <v>34,00</v>
          </cell>
        </row>
        <row r="182">
          <cell r="A182" t="str">
            <v>92863</v>
          </cell>
          <cell r="B182" t="str">
            <v>TUBO DE CONCRETO PARA REDES COLETORAS DE ESGOTO SANITÁRIO, DIÂMETRO DE 1000 MM, JUNTA ELÁSTICA, INSTALADO EM LOCAL COM ALTO NÍVEL DE INTERFERÊNCIAS - FORNECIMENTO E ASSENTAMENTO. AF_12/2015</v>
          </cell>
          <cell r="C182" t="str">
            <v>M</v>
          </cell>
          <cell r="D182" t="str">
            <v>486,32</v>
          </cell>
        </row>
        <row r="183">
          <cell r="A183" t="str">
            <v>92864</v>
          </cell>
          <cell r="B183" t="str">
            <v>ASSENTAMENTO DE TUBO DE CONCRETO PARA REDES COLETORAS DE ESGOTO SANITÁRIO, DIÂMETRO DE 1000 MM, JUNTA ELÁSTICA, INSTALADO EM LOCAL COM ALTO NÍVEL DE INTERFERÊNCIAS (NÃO INCLUI FORNECIMENTO). AF_12/2015</v>
          </cell>
          <cell r="C183" t="str">
            <v>M</v>
          </cell>
          <cell r="D183" t="str">
            <v>37,56</v>
          </cell>
        </row>
        <row r="184">
          <cell r="A184" t="str">
            <v>92210</v>
          </cell>
          <cell r="B184" t="str">
            <v>TUBO DE CONCRETO PARA REDES COLETORAS DE ÁGUAS PLUVIAIS, DIÂMETRO DE 400 MM, JUNTA RÍGIDA, INSTALADO EM LOCAL COM BAIXO NÍVEL DE INTERFERÊNCIAS - FORNECIMENTO E ASSENTAMENTO. AF_12/2015</v>
          </cell>
          <cell r="C184" t="str">
            <v>M</v>
          </cell>
          <cell r="D184" t="str">
            <v>95,26</v>
          </cell>
        </row>
        <row r="185">
          <cell r="A185" t="str">
            <v>92211</v>
          </cell>
          <cell r="B185" t="str">
            <v>TUBO DE CONCRETO PARA REDES COLETORAS DE ÁGUAS PLUVIAIS, DIÂMETRO DE 500 MM, JUNTA RÍGIDA, INSTALADO EM LOCAL COM BAIXO NÍVEL DE INTERFERÊNCIAS - FORNECIMENTO E ASSENTAMENTO. AF_12/2015</v>
          </cell>
          <cell r="C185" t="str">
            <v>M</v>
          </cell>
          <cell r="D185" t="str">
            <v>121,67</v>
          </cell>
        </row>
        <row r="186">
          <cell r="A186" t="str">
            <v>92212</v>
          </cell>
          <cell r="B186" t="str">
            <v>TUBO DE CONCRETO PARA REDES COLETORAS DE ÁGUAS PLUVIAIS, DIÂMETRO DE 600 MM, JUNTA RÍGIDA, INSTALADO EM LOCAL COM BAIXO NÍVEL DE INTERFERÊNCIAS - FORNECIMENTO E ASSENTAMENTO. AF_12/2015</v>
          </cell>
          <cell r="C186" t="str">
            <v>M</v>
          </cell>
          <cell r="D186" t="str">
            <v>154,49</v>
          </cell>
        </row>
        <row r="187">
          <cell r="A187" t="str">
            <v>92213</v>
          </cell>
          <cell r="B187" t="str">
            <v>TUBO DE CONCRETO PARA REDES COLETORAS DE ÁGUAS PLUVIAIS, DIÂMETRO DE 700 MM, JUNTA RÍGIDA, INSTALADO EM LOCAL COM BAIXO NÍVEL DE INTERFERÊNCIAS - FORNECIMENTO E ASSENTAMENTO. AF_12/2015</v>
          </cell>
          <cell r="C187" t="str">
            <v>M</v>
          </cell>
          <cell r="D187" t="str">
            <v>202,78</v>
          </cell>
        </row>
        <row r="188">
          <cell r="A188" t="str">
            <v>92214</v>
          </cell>
          <cell r="B188" t="str">
            <v>TUBO DE CONCRETO PARA REDES COLETORAS DE ÁGUAS PLUVIAIS, DIÂMETRO DE 800 MM, JUNTA RÍGIDA, INSTALADO EM LOCAL COM BAIXO NÍVEL DE INTERFERÊNCIAS - FORNECIMENTO E ASSENTAMENTO. AF_12/2015</v>
          </cell>
          <cell r="C188" t="str">
            <v>M</v>
          </cell>
          <cell r="D188" t="str">
            <v>231,14</v>
          </cell>
        </row>
        <row r="189">
          <cell r="A189" t="str">
            <v>92215</v>
          </cell>
          <cell r="B189" t="str">
            <v>TUBO DE CONCRETO PARA REDES COLETORAS DE ÁGUAS PLUVIAIS, DIÂMETRO DE 900 MM, JUNTA RÍGIDA, INSTALADO EM LOCAL COM BAIXO NÍVEL DE INTERFERÊNCIAS - FORNECIMENTO E ASSENTAMENTO. AF_12/2015</v>
          </cell>
          <cell r="C189" t="str">
            <v>M</v>
          </cell>
          <cell r="D189" t="str">
            <v>277,99</v>
          </cell>
        </row>
        <row r="190">
          <cell r="A190" t="str">
            <v>92216</v>
          </cell>
          <cell r="B190" t="str">
            <v>TUBO DE CONCRETO PARA REDES COLETORAS DE ÁGUAS PLUVIAIS, DIÂMETRO DE 1000 MM, JUNTA RÍGIDA, INSTALADO EM LOCAL COM BAIXO NÍVEL DE INTERFERÊNCIAS - FORNECIMENTO E ASSENTAMENTO. AF_12/2015</v>
          </cell>
          <cell r="C190" t="str">
            <v>M</v>
          </cell>
          <cell r="D190" t="str">
            <v>310,99</v>
          </cell>
        </row>
        <row r="191">
          <cell r="A191" t="str">
            <v>92219</v>
          </cell>
          <cell r="B191" t="str">
            <v>TUBO DE CONCRETO PARA REDES COLETORAS DE ÁGUAS PLUVIAIS, DIÂMETRO DE 400 MM, JUNTA RÍGIDA, INSTALADO EM LOCAL COM ALTO NÍVEL DE INTERFERÊNCIAS - FORNECIMENTO E ASSENTAMENTO. AF_12/2015</v>
          </cell>
          <cell r="C191" t="str">
            <v>M</v>
          </cell>
          <cell r="D191" t="str">
            <v>102,88</v>
          </cell>
        </row>
        <row r="192">
          <cell r="A192" t="str">
            <v>92220</v>
          </cell>
          <cell r="B192" t="str">
            <v>TUBO DE CONCRETO PARA REDES COLETORAS DE ÁGUAS PLUVIAIS, DIÂMETRO DE 500 MM, JUNTA RÍGIDA, INSTALADO EM LOCAL COM ALTO NÍVEL DE INTERFERÊNCIAS - FORNECIMENTO E ASSENTAMENTO. AF_12/2015</v>
          </cell>
          <cell r="C192" t="str">
            <v>M</v>
          </cell>
          <cell r="D192" t="str">
            <v>131,09</v>
          </cell>
        </row>
        <row r="193">
          <cell r="A193" t="str">
            <v>92221</v>
          </cell>
          <cell r="B193" t="str">
            <v>TUBO DE CONCRETO PARA REDES COLETORAS DE ÁGUAS PLUVIAIS, DIÂMETRO DE 600 MM, JUNTA RÍGIDA, INSTALADO EM LOCAL COM ALTO NÍVEL DE INTERFERÊNCIAS - FORNECIMENTO E ASSENTAMENTO. AF_12/2015</v>
          </cell>
          <cell r="C193" t="str">
            <v>M</v>
          </cell>
          <cell r="D193" t="str">
            <v>165,53</v>
          </cell>
        </row>
        <row r="194">
          <cell r="A194" t="str">
            <v>92222</v>
          </cell>
          <cell r="B194" t="str">
            <v>TUBO DE CONCRETO PARA REDES COLETORAS DE ÁGUAS PLUVIAIS, DIÂMETRO DE 700 MM, JUNTA RÍGIDA, INSTALADO EM LOCAL COM ALTO NÍVEL DE INTERFERÊNCIAS - FORNECIMENTO E ASSENTAMENTO. AF_12/2015</v>
          </cell>
          <cell r="C194" t="str">
            <v>M</v>
          </cell>
          <cell r="D194" t="str">
            <v>215,59</v>
          </cell>
        </row>
        <row r="195">
          <cell r="A195" t="str">
            <v>92223</v>
          </cell>
          <cell r="B195" t="str">
            <v>TUBO DE CONCRETO PARA REDES COLETORAS DE ÁGUAS PLUVIAIS, DIÂMETRO DE 800 MM, JUNTA RÍGIDA, INSTALADO EM LOCAL COM ALTO NÍVEL DE INTERFERÊNCIAS - FORNECIMENTO E ASSENTAMENTO. AF_12/2015</v>
          </cell>
          <cell r="C195" t="str">
            <v>M</v>
          </cell>
          <cell r="D195" t="str">
            <v>245,49</v>
          </cell>
        </row>
        <row r="196">
          <cell r="A196" t="str">
            <v>92224</v>
          </cell>
          <cell r="B196" t="str">
            <v>TUBO DE CONCRETO PARA REDES COLETORAS DE ÁGUAS PLUVIAIS, DIÂMETRO DE 900 MM, JUNTA RÍGIDA, INSTALADO EM LOCAL COM ALTO NÍVEL DE INTERFERÊNCIAS - FORNECIMENTO E ASSENTAMENTO. AF_12/2015</v>
          </cell>
          <cell r="C196" t="str">
            <v>M</v>
          </cell>
          <cell r="D196" t="str">
            <v>293,93</v>
          </cell>
        </row>
        <row r="197">
          <cell r="A197" t="str">
            <v>92226</v>
          </cell>
          <cell r="B197" t="str">
            <v>TUBO DE CONCRETO PARA REDES COLETORAS DE ÁGUAS PLUVIAIS, DIÂMETRO DE 1000 MM, JUNTA RÍGIDA, INSTALADO EM LOCAL COM ALTO NÍVEL DE INTERFERÊNCIAS - FORNECIMENTO E ASSENTAMENTO. AF_12/2015</v>
          </cell>
          <cell r="C197" t="str">
            <v>M</v>
          </cell>
          <cell r="D197" t="str">
            <v>328,81</v>
          </cell>
        </row>
        <row r="198">
          <cell r="A198" t="str">
            <v>92808</v>
          </cell>
          <cell r="B198" t="str">
            <v>ASSENTAMENTO DE TUBO DE CONCRETO PARA REDES COLETORAS DE ÁGUAS PLUVIAIS, DIÂMETRO DE 300 MM, JUNTA RÍGIDA, INSTALADO EM LOCAL COM BAIXO NÍVEL DE INTERFERÊNCIAS (NÃO INCLUI FORNECIMENTO). AF_12/2015</v>
          </cell>
          <cell r="C198" t="str">
            <v>M</v>
          </cell>
          <cell r="D198" t="str">
            <v>30,69</v>
          </cell>
        </row>
        <row r="199">
          <cell r="A199" t="str">
            <v>92809</v>
          </cell>
          <cell r="B199" t="str">
            <v>ASSENTAMENTO DE TUBO DE CONCRETO PARA REDES COLETORAS DE ÁGUAS PLUVIAIS, DIÂMETRO DE 400 MM, JUNTA RÍGIDA, INSTALADO EM LOCAL COM BAIXO NÍVEL DE INTERFERÊNCIAS (NÃO INCLUI FORNECIMENTO). AF_12/2015</v>
          </cell>
          <cell r="C199" t="str">
            <v>M</v>
          </cell>
          <cell r="D199" t="str">
            <v>39,25</v>
          </cell>
        </row>
        <row r="200">
          <cell r="A200" t="str">
            <v>92810</v>
          </cell>
          <cell r="B200" t="str">
            <v>ASSENTAMENTO DE TUBO DE CONCRETO PARA REDES COLETORAS DE ÁGUAS PLUVIAIS, DIÂMETRO DE 500 MM, JUNTA RÍGIDA, INSTALADO EM LOCAL COM BAIXO NÍVEL DE INTERFERÊNCIAS (NÃO INCLUI FORNECIMENTO). AF_12/2015</v>
          </cell>
          <cell r="C200" t="str">
            <v>M</v>
          </cell>
          <cell r="D200" t="str">
            <v>47,71</v>
          </cell>
        </row>
        <row r="201">
          <cell r="A201" t="str">
            <v>92811</v>
          </cell>
          <cell r="B201" t="str">
            <v>ASSENTAMENTO DE TUBO DE CONCRETO PARA REDES COLETORAS DE ÁGUAS PLUVIAIS, DIÂMETRO DE 600 MM, JUNTA RÍGIDA, INSTALADO EM LOCAL COM BAIXO NÍVEL DE INTERFERÊNCIAS (NÃO INCLUI FORNECIMENTO). AF_12/2015</v>
          </cell>
          <cell r="C201" t="str">
            <v>M</v>
          </cell>
          <cell r="D201" t="str">
            <v>56,64</v>
          </cell>
        </row>
        <row r="202">
          <cell r="A202" t="str">
            <v>92812</v>
          </cell>
          <cell r="B202" t="str">
            <v>ASSENTAMENTO DE TUBO DE CONCRETO PARA REDES COLETORAS DE ÁGUAS PLUVIAIS, DIÂMETRO DE 700 MM, JUNTA RÍGIDA, INSTALADO EM LOCAL COM BAIXO NÍVEL DE INTERFERÊNCIAS (NÃO INCLUI FORNECIMENTO). AF_12/2015</v>
          </cell>
          <cell r="C202" t="str">
            <v>M</v>
          </cell>
          <cell r="D202" t="str">
            <v>65,44</v>
          </cell>
        </row>
        <row r="203">
          <cell r="A203" t="str">
            <v>92813</v>
          </cell>
          <cell r="B203" t="str">
            <v>ASSENTAMENTO DE TUBO DE CONCRETO PARA REDES COLETORAS DE ÁGUAS PLUVIAIS, DIÂMETRO DE 800 MM, JUNTA RÍGIDA, INSTALADO EM LOCAL COM BAIXO NÍVEL DE INTERFERÊNCIAS (NÃO INCLUI FORNECIMENTO). AF_12/2015</v>
          </cell>
          <cell r="C203" t="str">
            <v>M</v>
          </cell>
          <cell r="D203" t="str">
            <v>75,40</v>
          </cell>
        </row>
        <row r="204">
          <cell r="A204" t="str">
            <v>92814</v>
          </cell>
          <cell r="B204" t="str">
            <v>ASSENTAMENTO DE TUBO DE CONCRETO PARA REDES COLETORAS DE ÁGUAS PLUVIAIS, DIÂMETRO DE 900 MM, JUNTA RÍGIDA, INSTALADO EM LOCAL COM BAIXO NÍVEL DE INTERFERÊNCIAS (NÃO INCLUI FORNECIMENTO). AF_12/2015</v>
          </cell>
          <cell r="C204" t="str">
            <v>M</v>
          </cell>
          <cell r="D204" t="str">
            <v>85,71</v>
          </cell>
        </row>
        <row r="205">
          <cell r="A205" t="str">
            <v>92815</v>
          </cell>
          <cell r="B205" t="str">
            <v>ASSENTAMENTO DE TUBO DE CONCRETO PARA REDES COLETORAS DE ÁGUAS PLUVIAIS, DIÂMETRO DE 1000 MM, JUNTA RÍGIDA, INSTALADO EM LOCAL COM BAIXO NÍVEL DE INTERFERÊNCIAS (NÃO INCLUI FORNECIMENTO). AF_12/2015</v>
          </cell>
          <cell r="C205" t="str">
            <v>M</v>
          </cell>
          <cell r="D205" t="str">
            <v>97,21</v>
          </cell>
        </row>
        <row r="206">
          <cell r="A206" t="str">
            <v>92816</v>
          </cell>
          <cell r="B206" t="str">
            <v>TUBO DE CONCRETO PARA REDES COLETORAS DE ÁGUAS PLUVIAIS, DIÂMETRO DE 1200 MM, JUNTA RÍGIDA, INSTALADO EM LOCAL COM BAIXO NÍVEL DE INTERFERÊNCIAS - FORNECIMENTO E ASSENTAMENTO. AF_12/2015</v>
          </cell>
          <cell r="C206" t="str">
            <v>M</v>
          </cell>
          <cell r="D206" t="str">
            <v>424,62</v>
          </cell>
        </row>
        <row r="207">
          <cell r="A207" t="str">
            <v>92817</v>
          </cell>
          <cell r="B207" t="str">
            <v>ASSENTAMENTO DE TUBO DE CONCRETO PARA REDES COLETORAS DE ÁGUAS PLUVIAIS, DIÂMETRO DE 1200 MM, JUNTA RÍGIDA, INSTALADO EM LOCAL COM BAIXO NÍVEL DE INTERFERÊNCIAS (NÃO INCLUI FORNECIMENTO). AF_12/2015</v>
          </cell>
          <cell r="C207" t="str">
            <v>M</v>
          </cell>
          <cell r="D207" t="str">
            <v>121,65</v>
          </cell>
        </row>
        <row r="208">
          <cell r="A208" t="str">
            <v>92818</v>
          </cell>
          <cell r="B208" t="str">
            <v>TUBO DE CONCRETO PARA REDES COLETORAS DE ÁGUAS PLUVIAIS, DIÂMETRO DE 1500 MM, JUNTA RÍGIDA, INSTALADO EM LOCAL COM BAIXO NÍVEL DE INTERFERÊNCIAS - FORNECIMENTO E ASSENTAMENTO. AF_12/2015</v>
          </cell>
          <cell r="C208" t="str">
            <v>M</v>
          </cell>
          <cell r="D208" t="str">
            <v>614,37</v>
          </cell>
        </row>
        <row r="209">
          <cell r="A209" t="str">
            <v>92819</v>
          </cell>
          <cell r="B209" t="str">
            <v>ASSENTAMENTO DE TUBO DE CONCRETO PARA REDES COLETORAS DE ÁGUAS PLUVIAIS, DIÂMETRO DE 1500 MM, JUNTA RÍGIDA, INSTALADO EM LOCAL COM BAIXO NÍVEL DE INTERFERÊNCIAS (NÃO INCLUI FORNECIMENTO). AF_12/2015</v>
          </cell>
          <cell r="C209" t="str">
            <v>M</v>
          </cell>
          <cell r="D209" t="str">
            <v>163,73</v>
          </cell>
        </row>
        <row r="210">
          <cell r="A210" t="str">
            <v>92820</v>
          </cell>
          <cell r="B210" t="str">
            <v>ASSENTAMENTO DE TUBO DE CONCRETO PARA REDES COLETORAS DE ÁGUAS PLUVIAIS, DIÂMETRO DE 300 MM, JUNTA RÍGIDA, INSTALADO EM LOCAL COM ALTO NÍVEL DE INTERFERÊNCIAS (NÃO INCLUI FORNECIMENTO). AF_12/2015</v>
          </cell>
          <cell r="C210" t="str">
            <v>M</v>
          </cell>
          <cell r="D210" t="str">
            <v>36,64</v>
          </cell>
        </row>
        <row r="211">
          <cell r="A211" t="str">
            <v>92821</v>
          </cell>
          <cell r="B211" t="str">
            <v>ASSENTAMENTO DE TUBO DE CONCRETO PARA REDES COLETORAS DE ÁGUAS PLUVIAIS, DIÂMETRO DE 400 MM, JUNTA RÍGIDA, INSTALADO EM LOCAL COM ALTO NÍVEL DE INTERFERÊNCIAS (NÃO INCLUI FORNECIMENTO). AF_12/2015</v>
          </cell>
          <cell r="C211" t="str">
            <v>M</v>
          </cell>
          <cell r="D211" t="str">
            <v>46,87</v>
          </cell>
        </row>
        <row r="212">
          <cell r="A212" t="str">
            <v>92822</v>
          </cell>
          <cell r="B212" t="str">
            <v>ASSENTAMENTO DE TUBO DE CONCRETO PARA REDES COLETORAS DE ÁGUAS PLUVIAIS, DIÂMETRO DE 500 MM, JUNTA RÍGIDA, INSTALADO EM LOCAL COM ALTO NÍVEL DE INTERFERÊNCIAS (NÃO INCLUI FORNECIMENTO). AF_12/2015</v>
          </cell>
          <cell r="C212" t="str">
            <v>M</v>
          </cell>
          <cell r="D212" t="str">
            <v>57,13</v>
          </cell>
        </row>
        <row r="213">
          <cell r="A213" t="str">
            <v>92824</v>
          </cell>
          <cell r="B213" t="str">
            <v>ASSENTAMENTO DE TUBO DE CONCRETO PARA REDES COLETORAS DE ÁGUAS PLUVIAIS, DIÂMETRO DE 600 MM, JUNTA RÍGIDA, INSTALADO EM LOCAL COM ALTO NÍVEL DE INTERFERÊNCIAS (NÃO INCLUI FORNECIMENTO). AF_12/2015</v>
          </cell>
          <cell r="C213" t="str">
            <v>M</v>
          </cell>
          <cell r="D213" t="str">
            <v>67,68</v>
          </cell>
        </row>
        <row r="214">
          <cell r="A214" t="str">
            <v>92825</v>
          </cell>
          <cell r="B214" t="str">
            <v>ASSENTAMENTO DE TUBO DE CONCRETO PARA REDES COLETORAS DE ÁGUAS PLUVIAIS, DIÂMETRO DE 700 MM, JUNTA RÍGIDA, INSTALADO EM LOCAL COM ALTO NÍVEL DE INTERFERÊNCIAS (NÃO INCLUI FORNECIMENTO). AF_12/2015</v>
          </cell>
          <cell r="C214" t="str">
            <v>M</v>
          </cell>
          <cell r="D214" t="str">
            <v>78,25</v>
          </cell>
        </row>
        <row r="215">
          <cell r="A215" t="str">
            <v>92826</v>
          </cell>
          <cell r="B215" t="str">
            <v>ASSENTAMENTO DE TUBO DE CONCRETO PARA REDES COLETORAS DE ÁGUAS PLUVIAIS, DIÂMETRO DE 800 MM, JUNTA RÍGIDA, INSTALADO EM LOCAL COM ALTO NÍVEL DE INTERFERÊNCIAS (NÃO INCLUI FORNECIMENTO). AF_12/2015</v>
          </cell>
          <cell r="C215" t="str">
            <v>M</v>
          </cell>
          <cell r="D215" t="str">
            <v>89,75</v>
          </cell>
        </row>
        <row r="216">
          <cell r="A216" t="str">
            <v>92827</v>
          </cell>
          <cell r="B216" t="str">
            <v>ASSENTAMENTO DE TUBO DE CONCRETO PARA REDES COLETORAS DE ÁGUAS PLUVIAIS, DIÂMETRO DE 900 MM, JUNTA RÍGIDA, INSTALADO EM LOCAL COM ALTO NÍVEL DE INTERFERÊNCIAS (NÃO INCLUI FORNECIMENTO). AF_12/2015</v>
          </cell>
          <cell r="C216" t="str">
            <v>M</v>
          </cell>
          <cell r="D216" t="str">
            <v>101,65</v>
          </cell>
        </row>
        <row r="217">
          <cell r="A217" t="str">
            <v>92828</v>
          </cell>
          <cell r="B217" t="str">
            <v>ASSENTAMENTO DE TUBO DE CONCRETO PARA REDES COLETORAS DE ÁGUAS PLUVIAIS, DIÂMETRO DE 1000 MM, JUNTA RÍGIDA, INSTALADO EM LOCAL COM ALTO NÍVEL DE INTERFERÊNCIAS (NÃO INCLUI FORNECIMENTO). AF_12/2015</v>
          </cell>
          <cell r="C217" t="str">
            <v>M</v>
          </cell>
          <cell r="D217" t="str">
            <v>115,03</v>
          </cell>
        </row>
        <row r="218">
          <cell r="A218" t="str">
            <v>92829</v>
          </cell>
          <cell r="B218" t="str">
            <v>TUBO DE CONCRETO PARA REDES COLETORAS DE ÁGUAS PLUVIAIS, DIÂMETRO DE 1200 MM, JUNTA RÍGIDA, INSTALADO EM LOCAL COM ALTO NÍVEL DE INTERFERÊNCIAS - FORNECIMENTO E ASSENTAMENTO. AF_12/2015</v>
          </cell>
          <cell r="C218" t="str">
            <v>M</v>
          </cell>
          <cell r="D218" t="str">
            <v>445,66</v>
          </cell>
        </row>
        <row r="219">
          <cell r="A219" t="str">
            <v>92830</v>
          </cell>
          <cell r="B219" t="str">
            <v>ASSENTAMENTO DE TUBO DE CONCRETO PARA REDES COLETORAS DE ÁGUAS PLUVIAIS, DIÂMETRO DE 1200 MM, JUNTA RÍGIDA, INSTALADO EM LOCAL COM ALTO NÍVEL DE INTERFERÊNCIAS (NÃO INCLUI FORNECIMENTO). AF_12/2015</v>
          </cell>
          <cell r="C219" t="str">
            <v>M</v>
          </cell>
          <cell r="D219" t="str">
            <v>142,69</v>
          </cell>
        </row>
        <row r="220">
          <cell r="A220" t="str">
            <v>92831</v>
          </cell>
          <cell r="B220" t="str">
            <v>TUBO DE CONCRETO PARA REDES COLETORAS DE ÁGUAS PLUVIAIS, DIÂMETRO DE 1500 MM, JUNTA RÍGIDA, INSTALADO EM LOCAL COM ALTO NÍVEL DE INTERFERÊNCIAS - FORNECIMENTO E ASSENTAMENTO. AF_12/2015</v>
          </cell>
          <cell r="C220" t="str">
            <v>M</v>
          </cell>
          <cell r="D220" t="str">
            <v>640,33</v>
          </cell>
        </row>
        <row r="221">
          <cell r="A221" t="str">
            <v>92832</v>
          </cell>
          <cell r="B221" t="str">
            <v>ASSENTAMENTO DE TUBO DE CONCRETO PARA REDES COLETORAS DE ÁGUAS PLUVIAIS, DIÂMETRO DE 1500 MM, JUNTA RÍGIDA, INSTALADO EM LOCAL COM ALTO NÍVEL DE INTERFERÊNCIAS (NÃO INCLUI FORNECIMENTO). AF_12/2015</v>
          </cell>
          <cell r="C221" t="str">
            <v>M</v>
          </cell>
          <cell r="D221" t="str">
            <v>189,69</v>
          </cell>
        </row>
        <row r="222">
          <cell r="A222" t="str">
            <v>95565</v>
          </cell>
          <cell r="B222" t="str">
            <v>TUBO DE CONCRETO PARA REDES COLETORAS DE ÁGUAS PLUVIAIS, DIÂMETRO DE 300MM, JUNTA RÍGIDA, INSTALADO EM LOCAL COM BAIXO NÍVEL DE INTERFERÊNCIAS - FORNECIMENTO E ASSENTAMENTO. AF_12/2015</v>
          </cell>
          <cell r="C222" t="str">
            <v>M</v>
          </cell>
          <cell r="D222" t="str">
            <v>83,01</v>
          </cell>
        </row>
        <row r="223">
          <cell r="A223" t="str">
            <v>95566</v>
          </cell>
          <cell r="B223" t="str">
            <v>TUBO DE CONCRETO PARA REDES COLETORAS DE ÁGUAS PLUVIAIS, DIÂMETRO DE 300MM, JUNTA RÍGIDA, INSTALADO EM LOCAL COM ALTO NÍVEL DE INTERFERÊNCIAS - FORNECIMENTO E ASSENTAMENTO. AF_12/2015</v>
          </cell>
          <cell r="C223" t="str">
            <v>M</v>
          </cell>
          <cell r="D223" t="str">
            <v>88,82</v>
          </cell>
        </row>
        <row r="224">
          <cell r="A224" t="str">
            <v>95567</v>
          </cell>
          <cell r="B224" t="str">
            <v>TUBO DE CONCRETO (SIMPLES) PARA REDES COLETORAS DE ÁGUAS PLUVIAIS, DIÂMETRO DE 300 MM, JUNTA RÍGIDA, INSTALADO EM LOCAL COM BAIXO NÍVEL DE INTERFERÊNCIAS - FORNECIMENTO E ASSENTAMENTO. AF_12/2015</v>
          </cell>
          <cell r="C224" t="str">
            <v>M</v>
          </cell>
          <cell r="D224" t="str">
            <v>61,78</v>
          </cell>
        </row>
        <row r="225">
          <cell r="A225" t="str">
            <v>95568</v>
          </cell>
          <cell r="B225" t="str">
            <v>TUBO DE CONCRETO (SIMPLES) PARA REDES COLETORAS DE ÁGUAS PLUVIAIS, DIÂMETRO DE 400 MM, JUNTA RÍGIDA, INSTALADO EM LOCAL COM BAIXO NÍVEL DE INTERFERÊNCIAS - FORNECIMENTO E ASSENTAMENTO. AF_12/2015</v>
          </cell>
          <cell r="C225" t="str">
            <v>M</v>
          </cell>
          <cell r="D225" t="str">
            <v>80,39</v>
          </cell>
        </row>
        <row r="226">
          <cell r="A226" t="str">
            <v>95569</v>
          </cell>
          <cell r="B226" t="str">
            <v>TUBO DE CONCRETO (SIMPLES) PARA REDES COLETORAS DE ÁGUAS PLUVIAIS, DIÂMETRO DE 500 MM, JUNTA RÍGIDA, INSTALADO EM LOCAL COM BAIXO NÍVEL DE INTERFERÊNCIAS - FORNECIMENTO E ASSENTAMENTO. AF_12/2015</v>
          </cell>
          <cell r="C226" t="str">
            <v>M</v>
          </cell>
          <cell r="D226" t="str">
            <v>107,51</v>
          </cell>
        </row>
        <row r="227">
          <cell r="A227" t="str">
            <v>95570</v>
          </cell>
          <cell r="B227" t="str">
            <v>TUBO DE CONCRETO (SIMPLES) PARA REDES COLETORAS DE ÁGUAS PLUVIAIS, DIÂMETRO DE 300 MM, JUNTA RÍGIDA, INSTALADO EM LOCAL COM ALTO NÍVEL DE INTERFERÊNCIAS - FORNECIMENTO E ASSENTAMENTO. AF_12/2015</v>
          </cell>
          <cell r="C227" t="str">
            <v>M</v>
          </cell>
          <cell r="D227" t="str">
            <v>67,59</v>
          </cell>
        </row>
        <row r="228">
          <cell r="A228" t="str">
            <v>95571</v>
          </cell>
          <cell r="B228" t="str">
            <v>TUBO DE CONCRETO (SIMPLES) PARA REDES COLETORAS DE ÁGUAS PLUVIAIS, DIÂMETRO DE 400 MM, JUNTA RÍGIDA, INSTALADO EM LOCAL COM ALTO NÍVEL DE INTERFERÊNCIAS - FORNECIMENTO E ASSENTAMENTO. AF_12/2015</v>
          </cell>
          <cell r="C228" t="str">
            <v>M</v>
          </cell>
          <cell r="D228" t="str">
            <v>87,83</v>
          </cell>
        </row>
        <row r="229">
          <cell r="A229" t="str">
            <v>95572</v>
          </cell>
          <cell r="B229" t="str">
            <v>TUBO DE CONCRETO (SIMPLES) PARA REDES COLETORAS DE ÁGUAS PLUVIAIS, DIÂMETRO DE 500 MM, JUNTA RÍGIDA, INSTALADO EM LOCAL COM ALTO NÍVEL DE INTERFERÊNCIAS - FORNECIMENTO E ASSENTAMENTO. AF_12/2015</v>
          </cell>
          <cell r="C229" t="str">
            <v>M</v>
          </cell>
          <cell r="D229" t="str">
            <v>116,72</v>
          </cell>
        </row>
        <row r="230">
          <cell r="A230" t="str">
            <v>73606</v>
          </cell>
          <cell r="B230" t="str">
            <v>ASSENTAMENTO DE TAMPAO DE FERRO FUNDIDO 900 MM</v>
          </cell>
          <cell r="C230" t="str">
            <v>UN</v>
          </cell>
          <cell r="D230" t="str">
            <v>124,23</v>
          </cell>
        </row>
        <row r="231">
          <cell r="A231" t="str">
            <v>73607</v>
          </cell>
          <cell r="B231" t="str">
            <v>ASSENTAMENTO DE TAMPAO DE FERRO FUNDIDO 600 MM</v>
          </cell>
          <cell r="C231" t="str">
            <v>UN</v>
          </cell>
          <cell r="D231" t="str">
            <v>82,82</v>
          </cell>
        </row>
        <row r="232">
          <cell r="A232" t="str">
            <v>83623</v>
          </cell>
          <cell r="B232" t="str">
            <v>GRELHA DE FERRO FUNDIDO PARA CANALETA LARG = 30CM, FORNECIMENTO E ASSENTAMENTO</v>
          </cell>
          <cell r="C232" t="str">
            <v>M</v>
          </cell>
          <cell r="D232" t="str">
            <v>198,09</v>
          </cell>
        </row>
        <row r="233">
          <cell r="A233" t="str">
            <v>83624</v>
          </cell>
          <cell r="B233" t="str">
            <v>GRELHA DE FERRO FUNDIDO PARA CANALETA LARG = 20CM, FORNECIMENTO E ASSENTAMENTO</v>
          </cell>
          <cell r="C233" t="str">
            <v>M</v>
          </cell>
          <cell r="D233" t="str">
            <v>139,64</v>
          </cell>
        </row>
        <row r="234">
          <cell r="A234" t="str">
            <v>83626</v>
          </cell>
          <cell r="B234" t="str">
            <v>GRELHA DE FERRO FUNDIDO PARA CANALETA LARG = 15CM, FORNECIMENTO E ASSENTAMENTO</v>
          </cell>
          <cell r="C234" t="str">
            <v>M</v>
          </cell>
          <cell r="D234" t="str">
            <v>110,41</v>
          </cell>
        </row>
        <row r="235">
          <cell r="A235" t="str">
            <v>83627</v>
          </cell>
          <cell r="B235" t="str">
            <v>TAMPAO FOFO ARTICULADO, CLASSE B125 CARGA MAX 12,5 T, REDONDO TAMPA 600 MM, REDE PLUVIAL/ESGOTO, P = CHAMINE CX AREIA / POCO VISITA ASSENTADO COM ARG CIM/AREIA 1:4, FORNECIMENTO E ASSENTAMENTO</v>
          </cell>
          <cell r="C235" t="str">
            <v>UN</v>
          </cell>
          <cell r="D235" t="str">
            <v>396,57</v>
          </cell>
        </row>
        <row r="236">
          <cell r="A236" t="str">
            <v>83724</v>
          </cell>
          <cell r="B236" t="str">
            <v>ASSENTAMENTO DE PECAS, CONEXOES, APARELHOS E ACESSORIOS DE FERRO FUNDIDO DUCTIL, JUNTA ELASTICA, MECANICA OU FLANGEADA, COM DIAMETROS DE 50 A 300 MM.</v>
          </cell>
          <cell r="C236" t="str">
            <v>KG</v>
          </cell>
          <cell r="D236" t="str">
            <v>1,62</v>
          </cell>
        </row>
        <row r="237">
          <cell r="A237" t="str">
            <v>83725</v>
          </cell>
          <cell r="B237" t="str">
            <v>ASSENTAMENTO DE PECAS, CONEXOES, APARELHOS E ACESSORIOS DE FERRO FUNDIDO DUCTIL, JUNTA ELASTICA, MECANICA OU FLANGEADA, COM DIAMETROS DE 350 A 600 MM.</v>
          </cell>
          <cell r="C237" t="str">
            <v>KG</v>
          </cell>
          <cell r="D237" t="str">
            <v>1,03</v>
          </cell>
        </row>
        <row r="238">
          <cell r="A238" t="str">
            <v>83726</v>
          </cell>
          <cell r="B238" t="str">
            <v>ASSENTAMENTO DE PECAS, CONEXOES, APARELHOS E ACESSORIOS DE FERRO FUNDIDO DUCTIL, JUNTA ELASTICA, MECANICA OU FLANGEADA, COM DIAMETROS DE 700 A 1200 MM.</v>
          </cell>
          <cell r="C238" t="str">
            <v>KG</v>
          </cell>
          <cell r="D238" t="str">
            <v>0,76</v>
          </cell>
        </row>
        <row r="239">
          <cell r="A239" t="str">
            <v>97127</v>
          </cell>
          <cell r="B239" t="str">
            <v>ASSENTAMENTO DE TUBO DE PVC DEFOFO OU PRFV OU RPVC PARA REDE DE ÁGUA, DN 150 MM, JUNTA ELÁSTICA INTEGRADA, INSTALADO EM LOCAL COM NÍVEL ALTO DE INTERFERÊNCIAS (NÃO INCLUI FORNECIMENTO). AF_11/2017</v>
          </cell>
          <cell r="C239" t="str">
            <v>M</v>
          </cell>
          <cell r="D239" t="str">
            <v>4,59</v>
          </cell>
        </row>
        <row r="240">
          <cell r="A240" t="str">
            <v>97128</v>
          </cell>
          <cell r="B240" t="str">
            <v>ASSENTAMENTO DE TUBO DE PVC DEFOFO OU PRFV OU RPVC PARA REDE DE ÁGUA, DN 200 MM, JUNTA ELÁSTICA INTEGRADA, INSTALADO EM LOCAL COM NÍVEL ALTO DE INTERFERÊNCIAS (NÃO INCLUI FORNECIMENTO). AF_11/2017</v>
          </cell>
          <cell r="C240" t="str">
            <v>M</v>
          </cell>
          <cell r="D240" t="str">
            <v>8,65</v>
          </cell>
        </row>
        <row r="241">
          <cell r="A241" t="str">
            <v>97129</v>
          </cell>
          <cell r="B241" t="str">
            <v>ASSENTAMENTO DE TUBO DE PVC DEFOFO OU PRFV OU RPVC PARA REDE DE ÁGUA, DN 250 MM, JUNTA ELÁSTICA INTEGRADA, INSTALADO EM LOCAL COM NÍVEL ALTO DE INTERFERÊNCIAS (NÃO INCLUI FORNECIMENTO). AF_11/2017</v>
          </cell>
          <cell r="C241" t="str">
            <v>M</v>
          </cell>
          <cell r="D241" t="str">
            <v>10,63</v>
          </cell>
        </row>
        <row r="242">
          <cell r="A242" t="str">
            <v>97130</v>
          </cell>
          <cell r="B242" t="str">
            <v>ASSENTAMENTO DE TUBO DE PVC DEFOFO OU PRFV OU RPVC PARA REDE DE ÁGUA, DN 300 MM, JUNTA ELÁSTICA INTEGRADA, INSTALADO EM LOCAL COM NÍVEL ALTO DE INTERFERÊNCIAS (NÃO INCLUI FORNECIMENTO). AF_11/2017</v>
          </cell>
          <cell r="C242" t="str">
            <v>M</v>
          </cell>
          <cell r="D242" t="str">
            <v>12,62</v>
          </cell>
        </row>
        <row r="243">
          <cell r="A243" t="str">
            <v>97131</v>
          </cell>
          <cell r="B243" t="str">
            <v>ASSENTAMENTO DE TUBO DE PVC DEFOFO OU PRFV OU RPVC PARA REDE DE ÁGUA, DN 350 MM, JUNTA ELÁSTICA INTEGRADA, INSTALADO EM LOCAL COM NÍVEL ALTO DE INTERFERÊNCIAS (NÃO INCLUI FORNECIMENTO). AF_11/2017</v>
          </cell>
          <cell r="C243" t="str">
            <v>M</v>
          </cell>
          <cell r="D243" t="str">
            <v>14,60</v>
          </cell>
        </row>
        <row r="244">
          <cell r="A244" t="str">
            <v>97132</v>
          </cell>
          <cell r="B244" t="str">
            <v>ASSENTAMENTO DE TUBO DE PVC DEFOFO OU PRFV OU RPVC PARA REDE DE ÁGUA, DN 400 MM, JUNTA ELÁSTICA INTEGRADA, INSTALADO EM LOCAL COM NÍVEL ALTO DE INTERFERÊNCIAS (NÃO INCLUI FORNECIMENTO). AF_11/2017</v>
          </cell>
          <cell r="C244" t="str">
            <v>M</v>
          </cell>
          <cell r="D244" t="str">
            <v>16,56</v>
          </cell>
        </row>
        <row r="245">
          <cell r="A245" t="str">
            <v>97133</v>
          </cell>
          <cell r="B245" t="str">
            <v>ASSENTAMENTO DE TUBO DE PVC DEFOFO OU PRFV OU RPVC PARA REDE DE ÁGUA, DN 500 MM, JUNTA ELÁSTICA INTEGRADA, INSTALADO EM LOCAL COM NÍVEL ALTO DE INTERFERÊNCIAS (NÃO INCLUI FORNECIMENTO). AF_11/2017</v>
          </cell>
          <cell r="C245" t="str">
            <v>M</v>
          </cell>
          <cell r="D245" t="str">
            <v>20,54</v>
          </cell>
        </row>
        <row r="246">
          <cell r="A246" t="str">
            <v>97134</v>
          </cell>
          <cell r="B246" t="str">
            <v>ASSENTAMENTO DE TUBO DE PVC DEFOFO OU PRFV OU RPVC PARA REDE DE ÁGUA, DN 150 MM, JUNTA ELÁSTICA INTEGRADA, INSTALADO EM LOCAL COM NÍVEL BAIXO DE INTERFERÊNCIAS (NÃO INCLUI FORNECIMENTO). AF_11/2017</v>
          </cell>
          <cell r="C246" t="str">
            <v>M</v>
          </cell>
          <cell r="D246" t="str">
            <v>2,05</v>
          </cell>
        </row>
        <row r="247">
          <cell r="A247" t="str">
            <v>97135</v>
          </cell>
          <cell r="B247" t="str">
            <v>ASSENTAMENTO DE TUBO DE PVC DEFOFO OU PRFV OU RPVC PARA REDE DE ÁGUA, DN 200 MM, JUNTA ELÁSTICA INTEGRADA, INSTALADO EM LOCAL COM NÍVEL BAIXO DE INTERFERÊNCIAS (NÃO INCLUI FORNECIMENTO). AF_11/2017</v>
          </cell>
          <cell r="C247" t="str">
            <v>M</v>
          </cell>
          <cell r="D247" t="str">
            <v>4,28</v>
          </cell>
        </row>
        <row r="248">
          <cell r="A248" t="str">
            <v>97136</v>
          </cell>
          <cell r="B248" t="str">
            <v>ASSENTAMENTO DE TUBO DE PVC DEFOFO OU PRFV OU RPVC PARA REDE DE ÁGUA, DN 250 MM, JUNTA ELÁSTICA INTEGRADA, INSTALADO EM LOCAL COM NÍVEL BAIXO DE INTERFERÊNCIAS (NÃO INCLUI FORNECIMENTO). AF_11/2017</v>
          </cell>
          <cell r="C248" t="str">
            <v>M</v>
          </cell>
          <cell r="D248" t="str">
            <v>5,27</v>
          </cell>
        </row>
        <row r="249">
          <cell r="A249" t="str">
            <v>97137</v>
          </cell>
          <cell r="B249" t="str">
            <v>ASSENTAMENTO DE TUBO DE PVC DEFOFO OU PRFV OU RPVC PARA REDE DE ÁGUA, DN 300 MM, JUNTA ELÁSTICA INTEGRADA, INSTALADO EM LOCAL COM NÍVEL BAIXO DE INTERFERÊNCIAS (NÃO INCLUI FORNECIMENTO). AF_11/2017</v>
          </cell>
          <cell r="C249" t="str">
            <v>M</v>
          </cell>
          <cell r="D249" t="str">
            <v>6,27</v>
          </cell>
        </row>
        <row r="250">
          <cell r="A250" t="str">
            <v>97138</v>
          </cell>
          <cell r="B250" t="str">
            <v>ASSENTAMENTO DE TUBO DE PVC DEFOFO OU PRFV OU RPVC PARA REDE DE ÁGUA, DN 350 MM, JUNTA ELÁSTICA INTEGRADA, INSTALADO EM LOCAL COM NÍVEL BAIXO DE INTERFERÊNCIAS (NÃO INCLUI FORNECIMENTO). AF_11/2017</v>
          </cell>
          <cell r="C250" t="str">
            <v>M</v>
          </cell>
          <cell r="D250" t="str">
            <v>7,25</v>
          </cell>
        </row>
        <row r="251">
          <cell r="A251" t="str">
            <v>97139</v>
          </cell>
          <cell r="B251" t="str">
            <v>ASSENTAMENTO DE TUBO DE PVC DEFOFO OU PRFV OU RPVC PARA REDE DE ÁGUA, DN 400 MM, JUNTA ELÁSTICA INTEGRADA, INSTALADO EM LOCAL COM NÍVEL BAIXO DE INTERFERÊNCIAS (NÃO INCLUI FORNECIMENTO). AF_11/2017</v>
          </cell>
          <cell r="C251" t="str">
            <v>M</v>
          </cell>
          <cell r="D251" t="str">
            <v>8,21</v>
          </cell>
        </row>
        <row r="252">
          <cell r="A252" t="str">
            <v>97140</v>
          </cell>
          <cell r="B252" t="str">
            <v>ASSENTAMENTO DE TUBO DE PVC DEFOFO OU PRFV OU RPVC PARA REDE DE ÁGUA, DN 500 MM, JUNTA ELÁSTICA INTEGRADA, INSTALADO EM LOCAL COM NÍVEL BAIXO DE INTERFERÊNCIAS (NÃO INCLUI FORNECIMENTO). AF_11/2017</v>
          </cell>
          <cell r="C252" t="str">
            <v>M</v>
          </cell>
          <cell r="D252" t="str">
            <v>10,20</v>
          </cell>
        </row>
        <row r="253">
          <cell r="A253" t="str">
            <v>83520</v>
          </cell>
          <cell r="B253" t="str">
            <v>TE PVC PARA COLETOR ESGOTO, EB644, D=100MM, COM JUNTA ELASTICA.</v>
          </cell>
          <cell r="C253" t="str">
            <v>UN</v>
          </cell>
          <cell r="D253" t="str">
            <v>82,83</v>
          </cell>
        </row>
        <row r="254">
          <cell r="A254" t="str">
            <v>83531</v>
          </cell>
          <cell r="B254" t="str">
            <v>CURVA PARA REDE COLETOR ESGOTO, EB 644, 90GR, DN=200MM, COM JUNTA ELASTICA</v>
          </cell>
          <cell r="C254" t="str">
            <v>UN</v>
          </cell>
          <cell r="D254" t="str">
            <v>374,37</v>
          </cell>
        </row>
        <row r="255">
          <cell r="A255" t="str">
            <v>83535</v>
          </cell>
          <cell r="B255" t="str">
            <v>CURVA PVC PARA REDE COLETOR ESGOTO, EB-644, 45 GR, 200 MM, COM JUNTA ELASTICA.</v>
          </cell>
          <cell r="C255" t="str">
            <v>UN</v>
          </cell>
          <cell r="D255" t="str">
            <v>308,53</v>
          </cell>
        </row>
        <row r="256">
          <cell r="A256" t="str">
            <v>92235</v>
          </cell>
          <cell r="B256" t="str">
            <v>FECHAMENTO DE CONSTRUÇÃO TEMPORÁRIA EM CHAPA DE MADEIRA COMPENSADA E=10MM, COM REAPROVEITAMENTO DE 2X.</v>
          </cell>
          <cell r="C256" t="str">
            <v>M2</v>
          </cell>
          <cell r="D256" t="str">
            <v>55,57</v>
          </cell>
        </row>
        <row r="257">
          <cell r="A257" t="str">
            <v>93206</v>
          </cell>
          <cell r="B257" t="str">
            <v>EXECUÇÃO DE ESCRITÓRIO EM CANTEIRO DE OBRA EM ALVENARIA, NÃO INCLUSO MOBILIÁRIO E EQUIPAMENTOS. AF_02/2016</v>
          </cell>
          <cell r="C257" t="str">
            <v>M2</v>
          </cell>
          <cell r="D257" t="str">
            <v>813,53</v>
          </cell>
        </row>
        <row r="258">
          <cell r="A258" t="str">
            <v>93207</v>
          </cell>
          <cell r="B258" t="str">
            <v>EXECUÇÃO DE ESCRITÓRIO EM CANTEIRO DE OBRA EM CHAPA DE MADEIRA COMPENSADA, NÃO INCLUSO MOBILIÁRIO E EQUIPAMENTOS. AF_02/2016</v>
          </cell>
          <cell r="C258" t="str">
            <v>M2</v>
          </cell>
          <cell r="D258" t="str">
            <v>736,86</v>
          </cell>
        </row>
        <row r="259">
          <cell r="A259" t="str">
            <v>93208</v>
          </cell>
          <cell r="B259" t="str">
            <v>EXECUÇÃO DE ALMOXARIFADO EM CANTEIRO DE OBRA EM CHAPA DE MADEIRA COMPENSADA, INCLUSO PRATELEIRAS. AF_02/2016</v>
          </cell>
          <cell r="C259" t="str">
            <v>M2</v>
          </cell>
          <cell r="D259" t="str">
            <v>558,77</v>
          </cell>
        </row>
        <row r="260">
          <cell r="A260" t="str">
            <v>93209</v>
          </cell>
          <cell r="B260" t="str">
            <v>EXECUÇÃO DE ALMOXARIFADO EM CANTEIRO DE OBRA EM ALVENARIA, INCLUSO PRATELEIRAS. AF_02/2016</v>
          </cell>
          <cell r="C260" t="str">
            <v>M2</v>
          </cell>
          <cell r="D260" t="str">
            <v>638,89</v>
          </cell>
        </row>
        <row r="261">
          <cell r="A261" t="str">
            <v>93210</v>
          </cell>
          <cell r="B261" t="str">
            <v>EXECUÇÃO DE REFEITÓRIO EM CANTEIRO DE OBRA EM CHAPA DE MADEIRA COMPENSADA, NÃO INCLUSO MOBILIÁRIO E EQUIPAMENTOS. AF_02/2016</v>
          </cell>
          <cell r="C261" t="str">
            <v>M2</v>
          </cell>
          <cell r="D261" t="str">
            <v>372,53</v>
          </cell>
        </row>
        <row r="262">
          <cell r="A262" t="str">
            <v>93211</v>
          </cell>
          <cell r="B262" t="str">
            <v>EXECUÇÃO DE REFEITÓRIO EM CANTEIRO DE OBRA EM ALVENARIA, NÃO INCLUSO MOBILIÁRIO E EQUIPAMENTOS. AF_02/2016</v>
          </cell>
          <cell r="C262" t="str">
            <v>M2</v>
          </cell>
          <cell r="D262" t="str">
            <v>387,83</v>
          </cell>
        </row>
        <row r="263">
          <cell r="A263" t="str">
            <v>93212</v>
          </cell>
          <cell r="B263" t="str">
            <v>EXECUÇÃO DE SANITÁRIO E VESTIÁRIO EM CANTEIRO DE OBRA EM CHAPA DE MADEIRA COMPENSADA, NÃO INCLUSO MOBILIÁRIO. AF_02/2016</v>
          </cell>
          <cell r="C263" t="str">
            <v>M2</v>
          </cell>
          <cell r="D263" t="str">
            <v>659,41</v>
          </cell>
        </row>
        <row r="264">
          <cell r="A264" t="str">
            <v>93213</v>
          </cell>
          <cell r="B264" t="str">
            <v>EXECUÇÃO DE SANITÁRIO E VESTIÁRIO EM CANTEIRO DE OBRA EM ALVENARIA, NÃO INCLUSO MOBILIÁRIO. AF_02/2016</v>
          </cell>
          <cell r="C264" t="str">
            <v>M2</v>
          </cell>
          <cell r="D264" t="str">
            <v>700,48</v>
          </cell>
        </row>
        <row r="265">
          <cell r="A265" t="str">
            <v>93214</v>
          </cell>
          <cell r="B265" t="str">
            <v>EXECUÇÃO DE RESERVATÓRIO ELEVADO DE ÁGUA (1000 LITROS) EM CANTEIRO DE OBRA, APOIADO EM ESTRUTURA DE MADEIRA. AF_02/2016</v>
          </cell>
          <cell r="C265" t="str">
            <v>UN</v>
          </cell>
          <cell r="D265" t="str">
            <v>3.993,47</v>
          </cell>
        </row>
        <row r="266">
          <cell r="A266" t="str">
            <v>93243</v>
          </cell>
          <cell r="B266" t="str">
            <v>EXECUÇÃO DE RESERVATÓRIO ELEVADO DE ÁGUA (2000 LITROS) EM CANTEIRO DE OBRA, APOIADO EM ESTRUTURA DE MADEIRA. AF_02/2016</v>
          </cell>
          <cell r="C266" t="str">
            <v>UN</v>
          </cell>
          <cell r="D266" t="str">
            <v>5.999,37</v>
          </cell>
        </row>
        <row r="267">
          <cell r="A267" t="str">
            <v>93582</v>
          </cell>
          <cell r="B267" t="str">
            <v>EXECUÇÃO DE CENTRAL DE ARMADURA EM CANTEIRO DE OBRA, NÃO INCLUSO MOBILIÁRIO E EQUIPAMENTOS. AF_04/2016</v>
          </cell>
          <cell r="C267" t="str">
            <v>M2</v>
          </cell>
          <cell r="D267" t="str">
            <v>182,65</v>
          </cell>
        </row>
        <row r="268">
          <cell r="A268" t="str">
            <v>93583</v>
          </cell>
          <cell r="B268" t="str">
            <v>EXECUÇÃO DE CENTRAL DE FÔRMAS, PRODUÇÃO DE ARGAMASSA OU CONCRETO EM CANTEIRO DE OBRA, NÃO INCLUSO MOBILIÁRIO E EQUIPAMENTOS. AF_04/2016</v>
          </cell>
          <cell r="C268" t="str">
            <v>M2</v>
          </cell>
          <cell r="D268" t="str">
            <v>302,57</v>
          </cell>
        </row>
        <row r="269">
          <cell r="A269" t="str">
            <v>93584</v>
          </cell>
          <cell r="B269" t="str">
            <v>EXECUÇÃO DE DEPÓSITO EM CANTEIRO DE OBRA EM CHAPA DE MADEIRA COMPENSADA, NÃO INCLUSO MOBILIÁRIO. AF_04/2016</v>
          </cell>
          <cell r="C269" t="str">
            <v>M2</v>
          </cell>
          <cell r="D269" t="str">
            <v>572,99</v>
          </cell>
        </row>
        <row r="270">
          <cell r="A270" t="str">
            <v>93585</v>
          </cell>
          <cell r="B270" t="str">
            <v>EXECUÇÃO DE GUARITA EM CANTEIRO DE OBRA EM CHAPA DE MADEIRA COMPENSADA, NÃO INCLUSO MOBILIÁRIO. AF_04/2016</v>
          </cell>
          <cell r="C270" t="str">
            <v>M2</v>
          </cell>
          <cell r="D270" t="str">
            <v>807,42</v>
          </cell>
        </row>
        <row r="271">
          <cell r="A271" t="str">
            <v>98441</v>
          </cell>
          <cell r="B271" t="str">
            <v>PAREDE DE MADEIRA COMPENSADA PARA CONSTRUÇÃO TEMPORÁRIA EM CHAPA SIMPLES, EXTERNA, COM ÁREA LÍQUIDA MAIOR OU IGUAL A 6 M², SEM VÃO. AF_05/2018</v>
          </cell>
          <cell r="C271" t="str">
            <v>M2</v>
          </cell>
          <cell r="D271" t="str">
            <v>89,41</v>
          </cell>
        </row>
        <row r="272">
          <cell r="A272" t="str">
            <v>98442</v>
          </cell>
          <cell r="B272" t="str">
            <v>PAREDE DE MADEIRA COMPENSADA PARA CONSTRUÇÃO TEMPORÁRIA EM CHAPA SIMPLES, EXTERNA, COM ÁREA LÍQUIDA MENOR QUE 6 M², SEM VÃO. AF_05/2018</v>
          </cell>
          <cell r="C272" t="str">
            <v>M2</v>
          </cell>
          <cell r="D272" t="str">
            <v>92,15</v>
          </cell>
        </row>
        <row r="273">
          <cell r="A273" t="str">
            <v>98443</v>
          </cell>
          <cell r="B273" t="str">
            <v>PAREDE DE MADEIRA COMPENSADA PARA CONSTRUÇÃO TEMPORÁRIA EM CHAPA SIMPLES, INTERNA, COM ÁREA LÍQUIDA MAIOR OU IGUAL A 6 M², SEM VÃO. AF_05/2018</v>
          </cell>
          <cell r="C273" t="str">
            <v>M2</v>
          </cell>
          <cell r="D273" t="str">
            <v>76,42</v>
          </cell>
        </row>
        <row r="274">
          <cell r="A274" t="str">
            <v>98444</v>
          </cell>
          <cell r="B274" t="str">
            <v>PAREDE DE MADEIRA COMPENSADA PARA CONSTRUÇÃO TEMPORÁRIA EM CHAPA SIMPLES, INTERNA, COM ÁREA LÍQUIDA MENOR QUE 6 M², SEM VÃO. AF_05/2018</v>
          </cell>
          <cell r="C274" t="str">
            <v>M2</v>
          </cell>
          <cell r="D274" t="str">
            <v>78,36</v>
          </cell>
        </row>
        <row r="275">
          <cell r="A275" t="str">
            <v>98445</v>
          </cell>
          <cell r="B275" t="str">
            <v>PAREDE DE MADEIRA COMPENSADA PARA CONSTRUÇÃO TEMPORÁRIA EM CHAPA SIMPLES, EXTERNA, COM ÁREA LÍQUIDA MAIOR OU IGUAL A 6 M², COM VÃO. AF_05/2018</v>
          </cell>
          <cell r="C275" t="str">
            <v>M2</v>
          </cell>
          <cell r="D275" t="str">
            <v>108,14</v>
          </cell>
        </row>
        <row r="276">
          <cell r="A276" t="str">
            <v>98446</v>
          </cell>
          <cell r="B276" t="str">
            <v>PAREDE DE MADEIRA COMPENSADA PARA CONSTRUÇÃO TEMPORÁRIA EM CHAPA SIMPLES, EXTERNA, COM ÁREA LÍQUIDA MENOR QUE 6 M², COM VÃO. AF_05/2018</v>
          </cell>
          <cell r="C276" t="str">
            <v>M2</v>
          </cell>
          <cell r="D276" t="str">
            <v>141,19</v>
          </cell>
        </row>
        <row r="277">
          <cell r="A277" t="str">
            <v>98447</v>
          </cell>
          <cell r="B277" t="str">
            <v>PAREDE DE MADEIRA COMPENSADA PARA CONSTRUÇÃO TEMPORÁRIA EM CHAPA SIMPLES, INTERNA, COM ÁREA LÍQUIDA MAIOR OU IGUAL A 6 M², COM VÃO. AF_05/2018</v>
          </cell>
          <cell r="C277" t="str">
            <v>M2</v>
          </cell>
          <cell r="D277" t="str">
            <v>90,20</v>
          </cell>
        </row>
        <row r="278">
          <cell r="A278" t="str">
            <v>98448</v>
          </cell>
          <cell r="B278" t="str">
            <v>PAREDE DE MADEIRA COMPENSADA PARA CONSTRUÇÃO TEMPORÁRIA EM CHAPA SIMPLES, INTERNA, COM ÁREA LÍQUIDA MENOR QUE 6 M², COM VÃO. AF_05/2018</v>
          </cell>
          <cell r="C278" t="str">
            <v>M2</v>
          </cell>
          <cell r="D278" t="str">
            <v>115,44</v>
          </cell>
        </row>
        <row r="279">
          <cell r="A279" t="str">
            <v>98449</v>
          </cell>
          <cell r="B279" t="str">
            <v>PAREDE DE MADEIRA COMPENSADA PARA CONSTRUÇÃO TEMPORÁRIA EM CHAPA DUPLA, EXTERNA, COM ÁREA LÍQUIDA MAIOR OU IGUAL A 6 M², SEM VÃO. AF_05/2018</v>
          </cell>
          <cell r="C279" t="str">
            <v>M2</v>
          </cell>
          <cell r="D279" t="str">
            <v>109,69</v>
          </cell>
        </row>
        <row r="280">
          <cell r="A280" t="str">
            <v>98450</v>
          </cell>
          <cell r="B280" t="str">
            <v>PAREDE DE MADEIRA COMPENSADA PARA CONSTRUÇÃO TEMPORÁRIA EM CHAPA DUPLA, EXTERNA, COM ÁREA LÍQUIDA MENOR QUE 6 M², SEM VÃO. AF_05/2018</v>
          </cell>
          <cell r="C280" t="str">
            <v>M2</v>
          </cell>
          <cell r="D280" t="str">
            <v>113,68</v>
          </cell>
        </row>
        <row r="281">
          <cell r="A281" t="str">
            <v>98451</v>
          </cell>
          <cell r="B281" t="str">
            <v>PAREDE DE MADEIRA COMPENSADA PARA CONSTRUÇÃO TEMPORÁRIA EM CHAPA DUPLA, INTERNA, COM ÁREA LÍQUIDA MAIOR OU IGUAL A 6 M², SEM VÃO. AF_05/2018</v>
          </cell>
          <cell r="C281" t="str">
            <v>M2</v>
          </cell>
          <cell r="D281" t="str">
            <v>94,32</v>
          </cell>
        </row>
        <row r="282">
          <cell r="A282" t="str">
            <v>98452</v>
          </cell>
          <cell r="B282" t="str">
            <v>PAREDE DE MADEIRA COMPENSADA PARA CONSTRUÇÃO TEMPORÁRIA EM CHAPA DUPLA, INTERNA, COM ÁREA LÍQUIDA MENOR QUE 6 M², SEM VÃO. AF_05/2018</v>
          </cell>
          <cell r="C282" t="str">
            <v>M2</v>
          </cell>
          <cell r="D282" t="str">
            <v>96,73</v>
          </cell>
        </row>
        <row r="283">
          <cell r="A283" t="str">
            <v>98453</v>
          </cell>
          <cell r="B283" t="str">
            <v>PAREDE DE MADEIRA COMPENSADA PARA CONSTRUÇÃO TEMPORÁRIA EM CHAPA DUPLA, EXTERNA, COM ÁREA LÍQUIDA MAIOR OU IGUAL A QUE 6 M², COM VÃO. AF_05/2018</v>
          </cell>
          <cell r="C283" t="str">
            <v>M2</v>
          </cell>
          <cell r="D283" t="str">
            <v>133,12</v>
          </cell>
        </row>
        <row r="284">
          <cell r="A284" t="str">
            <v>98454</v>
          </cell>
          <cell r="B284" t="str">
            <v>PAREDE DE MADEIRA COMPENSADA PARA CONSTRUÇÃO TEMPORÁRIA EM CHAPA DUPLA, EXTERNA, COM ÁREA LÍQUIDA MENOR QUE 6 M², COM VÃO. AF_05/2018</v>
          </cell>
          <cell r="C284" t="str">
            <v>M2</v>
          </cell>
          <cell r="D284" t="str">
            <v>177,63</v>
          </cell>
        </row>
        <row r="285">
          <cell r="A285" t="str">
            <v>98455</v>
          </cell>
          <cell r="B285" t="str">
            <v>PAREDE DE MADEIRA COMPENSADA PARA CONSTRUÇÃO TEMPORÁRIA EM CHAPA DUPLA, INTERNA, COM ÁREA LÍQUIDA MAIOR OU IGUAL A 6 M², COM VÃO. AF_05/2018</v>
          </cell>
          <cell r="C285" t="str">
            <v>M2</v>
          </cell>
          <cell r="D285" t="str">
            <v>112,81</v>
          </cell>
        </row>
        <row r="286">
          <cell r="A286" t="str">
            <v>98456</v>
          </cell>
          <cell r="B286" t="str">
            <v>PAREDE DE MADEIRA COMPENSADA PARA CONSTRUÇÃO TEMPORÁRIA EM CHAPA DUPLA, INTERNA, COM ÁREA LÍQUIDA MENOR QUE 6 M², COM VÃO. AF_05/2018</v>
          </cell>
          <cell r="C286" t="str">
            <v>M2</v>
          </cell>
          <cell r="D286" t="str">
            <v>148,72</v>
          </cell>
        </row>
        <row r="287">
          <cell r="A287" t="str">
            <v>98458</v>
          </cell>
          <cell r="B287" t="str">
            <v>TAPUME COM COMPENSADO DE MADEIRA. AF_05/2018</v>
          </cell>
          <cell r="C287" t="str">
            <v>M2</v>
          </cell>
          <cell r="D287" t="str">
            <v>84,75</v>
          </cell>
        </row>
        <row r="288">
          <cell r="A288" t="str">
            <v>98459</v>
          </cell>
          <cell r="B288" t="str">
            <v>TAPUME COM TELHA METÁLICA. AF_05/2018</v>
          </cell>
          <cell r="C288" t="str">
            <v>M2</v>
          </cell>
          <cell r="D288" t="str">
            <v>66,41</v>
          </cell>
        </row>
        <row r="289">
          <cell r="A289" t="str">
            <v>98460</v>
          </cell>
          <cell r="B289" t="str">
            <v>PISO PARA CONSTRUÇÃO TEMPORÁRIA EM MADEIRA, SEM REAPROVEITAMENTO. AF_05/2018</v>
          </cell>
          <cell r="C289" t="str">
            <v>M2</v>
          </cell>
          <cell r="D289" t="str">
            <v>79,46</v>
          </cell>
        </row>
        <row r="290">
          <cell r="A290" t="str">
            <v>98461</v>
          </cell>
          <cell r="B290" t="str">
            <v>ESTRUTURA DE MADEIRA PROVISÓRIA PARA SUPORTE DE CAIXA DÁGUA ELEVADA DE 1000 LITROS. AF_05/2018</v>
          </cell>
          <cell r="C290" t="str">
            <v>UN</v>
          </cell>
          <cell r="D290" t="str">
            <v>3.431,78</v>
          </cell>
        </row>
        <row r="291">
          <cell r="A291" t="str">
            <v>98462</v>
          </cell>
          <cell r="B291" t="str">
            <v>ESTRUTURA DE MADEIRA PROVISÓRIA PARA SUPORTE DE CAIXA DÁGUA ELEVADA DE 3000 LITROS. AF_05/2018</v>
          </cell>
          <cell r="C291" t="str">
            <v>UN</v>
          </cell>
          <cell r="D291" t="str">
            <v>5.045,37</v>
          </cell>
        </row>
        <row r="292">
          <cell r="A292" t="str">
            <v>74209/1</v>
          </cell>
          <cell r="B292" t="str">
            <v>PLACA DE OBRA EM CHAPA DE ACO GALVANIZADO</v>
          </cell>
          <cell r="C292" t="str">
            <v>M2</v>
          </cell>
          <cell r="D292" t="str">
            <v>274,46</v>
          </cell>
        </row>
        <row r="293">
          <cell r="A293" t="str">
            <v>5631</v>
          </cell>
          <cell r="B293" t="str">
            <v>ESCAVADEIRA HIDRÁULICA SOBRE ESTEIRAS, CAÇAMBA 0,80 M3, PESO OPERACIONAL 17 T, POTENCIA BRUTA 111 HP - CHP DIURNO. AF_06/2014</v>
          </cell>
          <cell r="C293" t="str">
            <v>CHP</v>
          </cell>
          <cell r="D293" t="str">
            <v>138,35</v>
          </cell>
        </row>
        <row r="294">
          <cell r="A294" t="str">
            <v>5678</v>
          </cell>
          <cell r="B294" t="str">
            <v>RETROESCAVADEIRA SOBRE RODAS COM CARREGADEIRA, TRAÇÃO 4X4, POTÊNCIA LÍQ. 88 HP, CAÇAMBA CARREG. CAP. MÍN. 1 M3, CAÇAMBA RETRO CAP. 0,26 M3, PESO OPERACIONAL MÍN. 6.674 KG, PROFUNDIDADE ESCAVAÇÃO MÁX. 4,37 M - CHP DIURNO. AF_06/2014</v>
          </cell>
          <cell r="C294" t="str">
            <v>CHP</v>
          </cell>
          <cell r="D294" t="str">
            <v>104,15</v>
          </cell>
        </row>
        <row r="295">
          <cell r="A295" t="str">
            <v>5680</v>
          </cell>
          <cell r="B295" t="str">
            <v>RETROESCAVADEIRA SOBRE RODAS COM CARREGADEIRA, TRAÇÃO 4X2, POTÊNCIA LÍQ. 79 HP, CAÇAMBA CARREG. CAP. MÍN. 1 M3, CAÇAMBA RETRO CAP. 0,20 M3, PESO OPERACIONAL MÍN. 6.570 KG, PROFUNDIDADE ESCAVAÇÃO MÁX. 4,37 M - CHP DIURNO. AF_06/2014</v>
          </cell>
          <cell r="C295" t="str">
            <v>CHP</v>
          </cell>
          <cell r="D295" t="str">
            <v>97,08</v>
          </cell>
        </row>
        <row r="296">
          <cell r="A296" t="str">
            <v>5684</v>
          </cell>
          <cell r="B296" t="str">
            <v>ROLO COMPACTADOR VIBRATÓRIO DE UM CILINDRO AÇO LISO, POTÊNCIA 80 HP, PESO OPERACIONAL MÁXIMO 8,1 T, IMPACTO DINÂMICO 16,15 / 9,5 T, LARGURA DE TRABALHO 1,68 M - CHP DIURNO. AF_06/2014</v>
          </cell>
          <cell r="C296" t="str">
            <v>CHP</v>
          </cell>
          <cell r="D296" t="str">
            <v>94,94</v>
          </cell>
        </row>
        <row r="297">
          <cell r="A297" t="str">
            <v>5689</v>
          </cell>
          <cell r="B297" t="str">
            <v>GRADE DE DISCO CONTROLE REMOTO REBOCÁVEL, COM 24 DISCOS 24 X 6 MM COM PNEUS PARA TRANSPORTE - CHP DIURNO. AF_06/2014</v>
          </cell>
          <cell r="C297" t="str">
            <v>CHP</v>
          </cell>
          <cell r="D297" t="str">
            <v>3,34</v>
          </cell>
        </row>
        <row r="298">
          <cell r="A298" t="str">
            <v>5795</v>
          </cell>
          <cell r="B298" t="str">
            <v>MARTELETE OU ROMPEDOR PNEUMÁTICO MANUAL, 28 KG, COM SILENCIADOR - CHP DIURNO. AF_07/2016</v>
          </cell>
          <cell r="C298" t="str">
            <v>CHP</v>
          </cell>
          <cell r="D298" t="str">
            <v>16,66</v>
          </cell>
        </row>
        <row r="299">
          <cell r="A299" t="str">
            <v>5811</v>
          </cell>
          <cell r="B299" t="str">
            <v>CAMINHÃO BASCULANTE 6 M3, PESO BRUTO TOTAL 16.000 KG, CARGA ÚTIL MÁXIMA 13.071 KG, DISTÂNCIA ENTRE EIXOS 4,80 M, POTÊNCIA 230 CV INCLUSIVE CAÇAMBA METÁLICA - CHP DIURNO. AF_06/2014</v>
          </cell>
          <cell r="C299" t="str">
            <v>CHP</v>
          </cell>
          <cell r="D299" t="str">
            <v>167,69</v>
          </cell>
        </row>
        <row r="300">
          <cell r="A300" t="str">
            <v>5823</v>
          </cell>
          <cell r="B300" t="str">
            <v>USINA DE CONCRETO FIXA, CAPACIDADE NOMINAL DE 90 A 120 M3/H, SEM SILO - CHP DIURNO. AF_07/2016</v>
          </cell>
          <cell r="C300" t="str">
            <v>CHP</v>
          </cell>
          <cell r="D300" t="str">
            <v>181,90</v>
          </cell>
        </row>
        <row r="301">
          <cell r="A301" t="str">
            <v>5824</v>
          </cell>
          <cell r="B301" t="str">
            <v>CAMINHÃO TOCO, PBT 16.000 KG, CARGA ÚTIL MÁX. 10.685 KG, DIST. ENTRE EIXOS 4,8 M, POTÊNCIA 189 CV, INCLUSIVE CARROCERIA FIXA ABERTA DE MADEIRA P/ TRANSPORTE GERAL DE CARGA SECA, DIMEN. APROX. 2,5 X 7,00 X 0,50 M - CHP DIURNO. AF_06/2014</v>
          </cell>
          <cell r="C301" t="str">
            <v>CHP</v>
          </cell>
          <cell r="D301" t="str">
            <v>135,67</v>
          </cell>
        </row>
        <row r="302">
          <cell r="A302" t="str">
            <v>5835</v>
          </cell>
          <cell r="B302" t="str">
            <v>VIBROACABADORA DE ASFALTO SOBRE ESTEIRAS, LARGURA DE PAVIMENTAÇÃO 1,90 M A 5,30 M, POTÊNCIA 105 HP CAPACIDADE 450 T/H - CHP DIURNO. AF_11/2014</v>
          </cell>
          <cell r="C302" t="str">
            <v>CHP</v>
          </cell>
          <cell r="D302" t="str">
            <v>249,38</v>
          </cell>
        </row>
        <row r="303">
          <cell r="A303" t="str">
            <v>5839</v>
          </cell>
          <cell r="B303" t="str">
            <v>VASSOURA MECÂNICA REBOCÁVEL COM ESCOVA CILÍNDRICA, LARGURA ÚTIL DE VARRIMENTO DE 2,44 M - CHP DIURNO. AF_06/2014</v>
          </cell>
          <cell r="C303" t="str">
            <v>CHP</v>
          </cell>
          <cell r="D303" t="str">
            <v>4,93</v>
          </cell>
        </row>
        <row r="304">
          <cell r="A304" t="str">
            <v>5843</v>
          </cell>
          <cell r="B304" t="str">
            <v>TRATOR DE PNEUS, POTÊNCIA 122 CV, TRAÇÃO 4X4, PESO COM LASTRO DE 4.510 KG - CHP DIURNO. AF_06/2014</v>
          </cell>
          <cell r="C304" t="str">
            <v>CHP</v>
          </cell>
          <cell r="D304" t="str">
            <v>107,49</v>
          </cell>
        </row>
        <row r="305">
          <cell r="A305" t="str">
            <v>5847</v>
          </cell>
          <cell r="B305" t="str">
            <v>TRATOR DE ESTEIRAS, POTÊNCIA 170 HP, PESO OPERACIONAL 19 T, CAÇAMBA 5,2 M3 - CHP DIURNO. AF_06/2014</v>
          </cell>
          <cell r="C305" t="str">
            <v>CHP</v>
          </cell>
          <cell r="D305" t="str">
            <v>177,96</v>
          </cell>
        </row>
        <row r="306">
          <cell r="A306" t="str">
            <v>5851</v>
          </cell>
          <cell r="B306" t="str">
            <v>TRATOR DE ESTEIRAS, POTÊNCIA 150 HP, PESO OPERACIONAL 16,7 T, COM RODA MOTRIZ ELEVADA E LÂMINA 3,18 M3 - CHP DIURNO. AF_06/2014</v>
          </cell>
          <cell r="C306" t="str">
            <v>CHP</v>
          </cell>
          <cell r="D306" t="str">
            <v>168,88</v>
          </cell>
        </row>
        <row r="307">
          <cell r="A307" t="str">
            <v>5855</v>
          </cell>
          <cell r="B307" t="str">
            <v>TRATOR DE ESTEIRAS, POTÊNCIA 347 HP, PESO OPERACIONAL 38,5 T, COM LÂMINA 8,70 M3 - CHP DIURNO. AF_06/2014</v>
          </cell>
          <cell r="C307" t="str">
            <v>CHP</v>
          </cell>
          <cell r="D307" t="str">
            <v>421,82</v>
          </cell>
        </row>
        <row r="308">
          <cell r="A308" t="str">
            <v>5863</v>
          </cell>
          <cell r="B308" t="str">
            <v>ROLO COMPACTADOR VIBRATÓRIO REBOCÁVEL, CILINDRO DE AÇO LISO, POTÊNCIA DE TRAÇÃO DE 65 CV, PESO 4,7 T, IMPACTO DINÂMICO 18,3 T, LARGURA DE TRABALHO 1,67 M - CHP DIURNO. AF_02/2016</v>
          </cell>
          <cell r="C308" t="str">
            <v>CHP</v>
          </cell>
          <cell r="D308" t="str">
            <v>11,05</v>
          </cell>
        </row>
        <row r="309">
          <cell r="A309" t="str">
            <v>5867</v>
          </cell>
          <cell r="B309" t="str">
            <v>ROLO COMPACTADOR VIBRATÓRIO TANDEM AÇO LISO, POTÊNCIA 58 HP, PESO SEM/COM LASTRO 6,5 / 9,4 T, LARGURA DE TRABALHO 1,2 M - CHP DIURNO. AF_06/2014</v>
          </cell>
          <cell r="C309" t="str">
            <v>CHP</v>
          </cell>
          <cell r="D309" t="str">
            <v>92,87</v>
          </cell>
        </row>
        <row r="310">
          <cell r="A310" t="str">
            <v>5875</v>
          </cell>
          <cell r="B310" t="str">
            <v>RETROESCAVADEIRA SOBRE RODAS COM CARREGADEIRA, TRAÇÃO 4X4, POTÊNCIA LÍQ. 72 HP, CAÇAMBA CARREG. CAP. MÍN. 0,79 M3, CAÇAMBA RETRO CAP. 0,18 M3, PESO OPERACIONAL MÍN. 7.140 KG, PROFUNDIDADE ESCAVAÇÃO MÁX. 4,50 M - CHP DIURNO. AF_06/2014</v>
          </cell>
          <cell r="C310" t="str">
            <v>CHP</v>
          </cell>
          <cell r="D310" t="str">
            <v>96,30</v>
          </cell>
        </row>
        <row r="311">
          <cell r="A311" t="str">
            <v>5879</v>
          </cell>
          <cell r="B311" t="str">
            <v>ROLO COMPACTADOR VIBRATÓRIO PÉ DE CARNEIRO, OPERADO POR CONTROLE REMOTO, POTÊNCIA 12,5 KW, PESO OPERACIONAL 1,675 T, LARGURA DE TRABALHO 0,85 M - CHP DIURNO. AF_02/2016</v>
          </cell>
          <cell r="C311" t="str">
            <v>CHP</v>
          </cell>
          <cell r="D311" t="str">
            <v>78,33</v>
          </cell>
        </row>
        <row r="312">
          <cell r="A312" t="str">
            <v>5882</v>
          </cell>
          <cell r="B312" t="str">
            <v>USINA DE LAMA ASFÁLTICA, PROD 30 A 50 T/H, SILO DE AGREGADO 7 M3, RESERVATÓRIOS PARA EMULSÃO E ÁGUA DE 2,3 M3 CADA, MISTURADOR TIPO PUG MILL A SER MONTADO SOBRE CAMINHÃO - CHP DIURNO. AF_10/2014</v>
          </cell>
          <cell r="C312" t="str">
            <v>CHP</v>
          </cell>
          <cell r="D312" t="str">
            <v>78,80</v>
          </cell>
        </row>
        <row r="313">
          <cell r="A313" t="str">
            <v>5890</v>
          </cell>
          <cell r="B313" t="str">
            <v>CAMINHÃO TOCO, PESO BRUTO TOTAL 14.300 KG, CARGA ÚTIL MÁXIMA 9590 KG, DISTÂNCIA ENTRE EIXOS 4,76 M, POTÊNCIA 185 CV (NÃO INCLUI CARROCERIA) - CHP DIURNO. AF_06/2014</v>
          </cell>
          <cell r="C313" t="str">
            <v>CHP</v>
          </cell>
          <cell r="D313" t="str">
            <v>136,84</v>
          </cell>
        </row>
        <row r="314">
          <cell r="A314" t="str">
            <v>5894</v>
          </cell>
          <cell r="B314" t="str">
            <v>CAMINHÃO TOCO, PESO BRUTO TOTAL 16.000 KG, CARGA ÚTIL MÁXIMA DE 10.685 KG, DISTÂNCIA ENTRE EIXOS 4,80 M, POTÊNCIA 189 CV EXCLUSIVE CARROCERIA - CHP DIURNO. AF_06/2014</v>
          </cell>
          <cell r="C314" t="str">
            <v>CHP</v>
          </cell>
          <cell r="D314" t="str">
            <v>134,37</v>
          </cell>
        </row>
        <row r="315">
          <cell r="A315" t="str">
            <v>5901</v>
          </cell>
          <cell r="B315" t="str">
            <v>CAMINHÃO PIPA 10.000 L TRUCADO, PESO BRUTO TOTAL 23.000 KG, CARGA ÚTIL MÁXIMA 15.935 KG, DISTÂNCIA ENTRE EIXOS 4,8 M, POTÊNCIA 230 CV, INCLUSIVE TANQUE DE AÇO PARA TRANSPORTE DE ÁGUA - CHP DIURNO. AF_06/2014</v>
          </cell>
          <cell r="C315" t="str">
            <v>CHP</v>
          </cell>
          <cell r="D315" t="str">
            <v>170,39</v>
          </cell>
        </row>
        <row r="316">
          <cell r="A316" t="str">
            <v>5909</v>
          </cell>
          <cell r="B316" t="str">
            <v>ESPARGIDOR DE ASFALTO PRESSURIZADO COM TANQUE DE 2500 L, REBOCÁVEL COM MOTOR A GASOLINA POTÊNCIA 3,4 HP - CHP DIURNO. AF_07/2014</v>
          </cell>
          <cell r="C316" t="str">
            <v>CHP</v>
          </cell>
          <cell r="D316" t="str">
            <v>23,11</v>
          </cell>
        </row>
        <row r="317">
          <cell r="A317" t="str">
            <v>5921</v>
          </cell>
          <cell r="B317" t="str">
            <v>GRADE DE DISCO REBOCÁVEL COM 20 DISCOS 24" X 6 MM COM PNEUS PARA TRANSPORTE - CHP DIURNO. AF_06/2014</v>
          </cell>
          <cell r="C317" t="str">
            <v>CHP</v>
          </cell>
          <cell r="D317" t="str">
            <v>2,62</v>
          </cell>
        </row>
        <row r="318">
          <cell r="A318" t="str">
            <v>5928</v>
          </cell>
          <cell r="B318" t="str">
            <v>GUINDAUTO HIDRÁULICO, CAPACIDADE MÁXIMA DE CARGA 6200 KG, MOMENTO MÁXIMO DE CARGA 11,7 TM, ALCANCE MÁXIMO HORIZONTAL 9,70 M, INCLUSIVE CAMINHÃO TOCO PBT 16.000 KG, POTÊNCIA DE 189 CV - CHP DIURNO. AF_06/2014</v>
          </cell>
          <cell r="C318" t="str">
            <v>CHP</v>
          </cell>
          <cell r="D318" t="str">
            <v>145,56</v>
          </cell>
        </row>
        <row r="319">
          <cell r="A319" t="str">
            <v>5932</v>
          </cell>
          <cell r="B319" t="str">
            <v>MOTONIVELADORA POTÊNCIA BÁSICA LÍQUIDA (PRIMEIRA MARCHA) 125 HP, PESO BRUTO 13032 KG, LARGURA DA LÂMINA DE 3,7 M - CHP DIURNO. AF_06/2014</v>
          </cell>
          <cell r="C319" t="str">
            <v>CHP</v>
          </cell>
          <cell r="D319" t="str">
            <v>155,17</v>
          </cell>
        </row>
        <row r="320">
          <cell r="A320" t="str">
            <v>5940</v>
          </cell>
          <cell r="B320" t="str">
            <v>PÁ CARREGADEIRA SOBRE RODAS, POTÊNCIA LÍQUIDA 128 HP, CAPACIDADE DA CAÇAMBA 1,7 A 2,8 M3, PESO OPERACIONAL 11632 KG - CHP DIURNO. AF_06/2014</v>
          </cell>
          <cell r="C320" t="str">
            <v>CHP</v>
          </cell>
          <cell r="D320" t="str">
            <v>134,19</v>
          </cell>
        </row>
        <row r="321">
          <cell r="A321" t="str">
            <v>5944</v>
          </cell>
          <cell r="B321" t="str">
            <v>PÁ CARREGADEIRA SOBRE RODAS, POTÊNCIA 197 HP, CAPACIDADE DA CAÇAMBA 2,5 A 3,5 M3, PESO OPERACIONAL 18338 KG - CHP DIURNO. AF_06/2014</v>
          </cell>
          <cell r="C321" t="str">
            <v>CHP</v>
          </cell>
          <cell r="D321" t="str">
            <v>185,95</v>
          </cell>
        </row>
        <row r="322">
          <cell r="A322" t="str">
            <v>5953</v>
          </cell>
          <cell r="B322" t="str">
            <v>COMPRESSOR DE AR REBOCÁVEL, VAZÃO 189 PCM, PRESSÃO EFETIVA DE TRABALHO 102 PSI, MOTOR DIESEL, POTÊNCIA 63 CV - CHP DIURNO. AF_06/2015</v>
          </cell>
          <cell r="C322" t="str">
            <v>CHP</v>
          </cell>
          <cell r="D322" t="str">
            <v>35,41</v>
          </cell>
        </row>
        <row r="323">
          <cell r="A323" t="str">
            <v>6259</v>
          </cell>
          <cell r="B323" t="str">
            <v>CAMINHÃO PIPA 6.000 L, PESO BRUTO TOTAL 13.000 KG, DISTÂNCIA ENTRE EIXOS 4,80 M, POTÊNCIA 189 CV INCLUSIVE TANQUE DE AÇO PARA TRANSPORTE DE ÁGUA, CAPACIDADE 6 M3 - CHP DIURNO. AF_06/2014</v>
          </cell>
          <cell r="C323" t="str">
            <v>CHP</v>
          </cell>
          <cell r="D323" t="str">
            <v>142,33</v>
          </cell>
        </row>
        <row r="324">
          <cell r="A324" t="str">
            <v>6879</v>
          </cell>
          <cell r="B324" t="str">
            <v>ROLO COMPACTADOR DE PNEUS ESTÁTICO, PRESSÃO VARIÁVEL, POTÊNCIA 111 HP, PESO SEM/COM LASTRO 9,5 / 26 T, LARGURA DE TRABALHO 1,90 M - CHP DIURNO. AF_07/2014</v>
          </cell>
          <cell r="C324" t="str">
            <v>CHP</v>
          </cell>
          <cell r="D324" t="str">
            <v>130,35</v>
          </cell>
        </row>
        <row r="325">
          <cell r="A325" t="str">
            <v>7030</v>
          </cell>
          <cell r="B325" t="str">
            <v>TANQUE DE ASFALTO ESTACIONÁRIO COM SERPENTINA, CAPACIDADE 30.000 L - CHP DIURNO. AF_06/2014</v>
          </cell>
          <cell r="C325" t="str">
            <v>CHP</v>
          </cell>
          <cell r="D325" t="str">
            <v>161,31</v>
          </cell>
        </row>
        <row r="326">
          <cell r="A326" t="str">
            <v>7042</v>
          </cell>
          <cell r="B326" t="str">
            <v>MOTOBOMBA TRASH (PARA ÁGUA SUJA) AUTO ESCORVANTE, MOTOR GASOLINA DE 6,41 HP, DIÂMETROS DE SUCÇÃO X RECALQUE: 3" X 3", HM/Q = 10 MCA / 60 M3/H A 23 MCA / 0 M3/H - CHP DIURNO. AF_10/2014</v>
          </cell>
          <cell r="C326" t="str">
            <v>CHP</v>
          </cell>
          <cell r="D326" t="str">
            <v>4,60</v>
          </cell>
        </row>
        <row r="327">
          <cell r="A327" t="str">
            <v>7049</v>
          </cell>
          <cell r="B327" t="str">
            <v>ROLO COMPACTADOR PE DE CARNEIRO VIBRATORIO, POTENCIA 125 HP, PESO OPERACIONAL SEM/COM LASTRO 11,95 / 13,30 T, IMPACTO DINAMICO 38,5 / 22,5 T, LARGURA DE TRABALHO 2,15 M - CHP DIURNO. AF_06/2014</v>
          </cell>
          <cell r="C327" t="str">
            <v>CHP</v>
          </cell>
          <cell r="D327" t="str">
            <v>130,53</v>
          </cell>
        </row>
        <row r="328">
          <cell r="A328" t="str">
            <v>67826</v>
          </cell>
          <cell r="B328" t="str">
            <v>CAMINHÃO BASCULANTE 6 M3 TOCO, PESO BRUTO TOTAL 16.000 KG, CARGA ÚTIL MÁXIMA 11.130 KG, DISTÂNCIA ENTRE EIXOS 5,36 M, POTÊNCIA 185 CV, INCLUSIVE CAÇAMBA METÁLICA - CHP DIURNO. AF_06/2014</v>
          </cell>
          <cell r="C328" t="str">
            <v>CHP</v>
          </cell>
          <cell r="D328" t="str">
            <v>144,80</v>
          </cell>
        </row>
        <row r="329">
          <cell r="A329" t="str">
            <v>73417</v>
          </cell>
          <cell r="B329" t="str">
            <v>GRUPO GERADOR ESTACIONÁRIO, MOTOR DIESEL POTÊNCIA 170 KVA - CHP DIURNO. AF_02/2016</v>
          </cell>
          <cell r="C329" t="str">
            <v>CHP</v>
          </cell>
          <cell r="D329" t="str">
            <v>107,56</v>
          </cell>
        </row>
        <row r="330">
          <cell r="A330" t="str">
            <v>73436</v>
          </cell>
          <cell r="B330" t="str">
            <v>ROLO COMPACTADOR VIBRATÓRIO PÉ DE CARNEIRO PARA SOLOS, POTÊNCIA 80 HP, PESO OPERACIONAL SEM/COM LASTRO 7,4 / 8,8 T, LARGURA DE TRABALHO 1,68 M - CHP DIURNO. AF_02/2016</v>
          </cell>
          <cell r="C330" t="str">
            <v>CHP</v>
          </cell>
          <cell r="D330" t="str">
            <v>137,00</v>
          </cell>
        </row>
        <row r="331">
          <cell r="A331" t="str">
            <v>73467</v>
          </cell>
          <cell r="B331" t="str">
            <v>CAMINHÃO TOCO, PBT 14.300 KG, CARGA ÚTIL MÁX. 9.710 KG, DIST. ENTRE EIXOS 3,56 M, POTÊNCIA 185 CV, INCLUSIVE CARROCERIA FIXA ABERTA DE MADEIRA P/ TRANSPORTE GERAL DE CARGA SECA, DIMEN. APROX. 2,50 X 6,50 X 0,50 M - CHP DIURNO. AF_06/2014</v>
          </cell>
          <cell r="C331" t="str">
            <v>CHP</v>
          </cell>
          <cell r="D331" t="str">
            <v>138,54</v>
          </cell>
        </row>
        <row r="332">
          <cell r="A332" t="str">
            <v>73536</v>
          </cell>
          <cell r="B332" t="str">
            <v>MOTOBOMBA CENTRÍFUGA, MOTOR A GASOLINA, POTÊNCIA 5,42 HP, BOCAIS 1 1/2" X 1", DIÂMETRO ROTOR 143 MM HM/Q = 6 MCA / 16,8 M3/H A 38 MCA / 6,6 M3/H - CHP DIURNO. AF_06/2014</v>
          </cell>
          <cell r="C332" t="str">
            <v>CHP</v>
          </cell>
          <cell r="D332" t="str">
            <v>3,86</v>
          </cell>
        </row>
        <row r="333">
          <cell r="A333" t="str">
            <v>83362</v>
          </cell>
          <cell r="B333" t="str">
            <v>ESPARGIDOR DE ASFALTO PRESSURIZADO, TANQUE 6 M3 COM ISOLAÇÃO TÉRMICA, AQUECIDO COM 2 MAÇARICOS, COM BARRA ESPARGIDORA 3,60 M, MONTADO SOBRE CAMINHÃO  TOCO, PBT 14.300 KG, POTÊNCIA 185 CV - CHP DIURNO. AF_08/2015</v>
          </cell>
          <cell r="C333" t="str">
            <v>CHP</v>
          </cell>
          <cell r="D333" t="str">
            <v>173,56</v>
          </cell>
        </row>
        <row r="334">
          <cell r="A334" t="str">
            <v>83765</v>
          </cell>
          <cell r="B334" t="str">
            <v>GRUPO DE SOLDAGEM COM GERADOR A DIESEL 60 CV PARA SOLDA ELÉTRICA, SOBRE 04 RODAS, COM MOTOR 4 CILINDROS 600 A - CHP DIURNO. AF_02/2016</v>
          </cell>
          <cell r="C334" t="str">
            <v>CHP</v>
          </cell>
          <cell r="D334" t="str">
            <v>73,92</v>
          </cell>
        </row>
        <row r="335">
          <cell r="A335" t="str">
            <v>87445</v>
          </cell>
          <cell r="B335" t="str">
            <v>BETONEIRA CAPACIDADE NOMINAL 400 L, CAPACIDADE DE MISTURA 310 L, MOTOR A DIESEL POTÊNCIA 5,0 HP, SEM CARREGADOR - CHP DIURNO. AF_06/2014</v>
          </cell>
          <cell r="C335" t="str">
            <v>CHP</v>
          </cell>
          <cell r="D335" t="str">
            <v>2,92</v>
          </cell>
        </row>
        <row r="336">
          <cell r="A336" t="str">
            <v>88386</v>
          </cell>
          <cell r="B336" t="str">
            <v>MISTURADOR DE ARGAMASSA, EIXO HORIZONTAL, CAPACIDADE DE MISTURA 300 KG, MOTOR ELÉTRICO POTÊNCIA 5 CV - CHP DIURNO. AF_06/2014</v>
          </cell>
          <cell r="C336" t="str">
            <v>CHP</v>
          </cell>
          <cell r="D336" t="str">
            <v>3,87</v>
          </cell>
        </row>
        <row r="337">
          <cell r="A337" t="str">
            <v>88393</v>
          </cell>
          <cell r="B337" t="str">
            <v>MISTURADOR DE ARGAMASSA, EIXO HORIZONTAL, CAPACIDADE DE MISTURA 600 KG, MOTOR ELÉTRICO POTÊNCIA 7,5 CV - CHP DIURNO. AF_06/2014</v>
          </cell>
          <cell r="C337" t="str">
            <v>CHP</v>
          </cell>
          <cell r="D337" t="str">
            <v>5,41</v>
          </cell>
        </row>
        <row r="338">
          <cell r="A338" t="str">
            <v>88399</v>
          </cell>
          <cell r="B338" t="str">
            <v>MISTURADOR DE ARGAMASSA, EIXO HORIZONTAL, CAPACIDADE DE MISTURA 160 KG, MOTOR ELÉTRICO POTÊNCIA 3 CV - CHP DIURNO. AF_06/2014</v>
          </cell>
          <cell r="C338" t="str">
            <v>CHP</v>
          </cell>
          <cell r="D338" t="str">
            <v>2,75</v>
          </cell>
        </row>
        <row r="339">
          <cell r="A339" t="str">
            <v>88418</v>
          </cell>
          <cell r="B339" t="str">
            <v>PROJETOR DE ARGAMASSA, CAPACIDADE DE PROJEÇÃO 1,5 M3/H, ALCANCE DE 30 ATÉ 60 M, MOTOR ELÉTRICO POTÊNCIA 7,5 HP - CHP DIURNO. AF_06/2014</v>
          </cell>
          <cell r="C339" t="str">
            <v>CHP</v>
          </cell>
          <cell r="D339" t="str">
            <v>11,26</v>
          </cell>
        </row>
        <row r="340">
          <cell r="A340" t="str">
            <v>88433</v>
          </cell>
          <cell r="B340" t="str">
            <v>PROJETOR DE ARGAMASSA, CAPACIDADE DE PROJEÇÃO 2 M3/H, ALCANCE ATÉ 50 M, MOTOR ELÉTRICO POTÊNCIA 7,5 HP - CHP DIURNO. AF_06/2014</v>
          </cell>
          <cell r="C340" t="str">
            <v>CHP</v>
          </cell>
          <cell r="D340" t="str">
            <v>13,63</v>
          </cell>
        </row>
        <row r="341">
          <cell r="A341" t="str">
            <v>88830</v>
          </cell>
          <cell r="B341" t="str">
            <v>BETONEIRA CAPACIDADE NOMINAL DE 400 L, CAPACIDADE DE MISTURA 280 L, MOTOR ELÉTRICO TRIFÁSICO POTÊNCIA DE 2 CV, SEM CARREGADOR - CHP DIURNO. AF_10/2014</v>
          </cell>
          <cell r="C341" t="str">
            <v>CHP</v>
          </cell>
          <cell r="D341" t="str">
            <v>1,46</v>
          </cell>
        </row>
        <row r="342">
          <cell r="A342" t="str">
            <v>88843</v>
          </cell>
          <cell r="B342" t="str">
            <v>TRATOR DE ESTEIRAS, POTÊNCIA 125 HP, PESO OPERACIONAL 12,9 T, COM LÂMINA 2,7 M3 - CHP DIURNO. AF_10/2014</v>
          </cell>
          <cell r="C342" t="str">
            <v>CHP</v>
          </cell>
          <cell r="D342" t="str">
            <v>143,52</v>
          </cell>
        </row>
        <row r="343">
          <cell r="A343" t="str">
            <v>88907</v>
          </cell>
          <cell r="B343" t="str">
            <v>ESCAVADEIRA HIDRÁULICA SOBRE ESTEIRAS, CAÇAMBA 1,20 M3, PESO OPERACIONAL 21 T, POTÊNCIA BRUTA 155 HP - CHP DIURNO. AF_06/2014</v>
          </cell>
          <cell r="C343" t="str">
            <v>CHP</v>
          </cell>
          <cell r="D343" t="str">
            <v>165,85</v>
          </cell>
        </row>
        <row r="344">
          <cell r="A344" t="str">
            <v>89021</v>
          </cell>
          <cell r="B344" t="str">
            <v>BOMBA SUBMERSÍVEL ELÉTRICA TRIFÁSICA, POTÊNCIA 2,96 HP, Ø ROTOR 144 MM SEMI-ABERTO, BOCAL DE SAÍDA Ø 2, HM/Q = 2 MCA / 38,8 M3/H A 28 MCA / 5 M3/H - CHP DIURNO. AF_06/2014</v>
          </cell>
          <cell r="C344" t="str">
            <v>CHP</v>
          </cell>
          <cell r="D344" t="str">
            <v>2,04</v>
          </cell>
        </row>
        <row r="345">
          <cell r="A345" t="str">
            <v>89028</v>
          </cell>
          <cell r="B345" t="str">
            <v>TANQUE DE ASFALTO ESTACIONÁRIO COM MAÇARICO, CAPACIDADE 20.000 L - CHP DIURNO. AF_06/2014</v>
          </cell>
          <cell r="C345" t="str">
            <v>CHP</v>
          </cell>
          <cell r="D345" t="str">
            <v>149,18</v>
          </cell>
        </row>
        <row r="346">
          <cell r="A346" t="str">
            <v>89032</v>
          </cell>
          <cell r="B346" t="str">
            <v>TRATOR DE ESTEIRAS, POTÊNCIA 100 HP, PESO OPERACIONAL 9,4 T, COM LÂMINA 2,19 M3 - CHP DIURNO. AF_06/2014</v>
          </cell>
          <cell r="C346" t="str">
            <v>CHP</v>
          </cell>
          <cell r="D346" t="str">
            <v>129,12</v>
          </cell>
        </row>
        <row r="347">
          <cell r="A347" t="str">
            <v>89035</v>
          </cell>
          <cell r="B347" t="str">
            <v>TRATOR DE PNEUS, POTÊNCIA 85 CV, TRAÇÃO 4X4, PESO COM LASTRO DE 4.675 KG - CHP DIURNO. AF_06/2014</v>
          </cell>
          <cell r="C347" t="str">
            <v>CHP</v>
          </cell>
          <cell r="D347" t="str">
            <v>84,08</v>
          </cell>
        </row>
        <row r="348">
          <cell r="A348" t="str">
            <v>89225</v>
          </cell>
          <cell r="B348" t="str">
            <v>BETONEIRA CAPACIDADE NOMINAL DE 600 L, CAPACIDADE DE MISTURA 360 L, MOTOR ELÉTRICO TRIFÁSICO POTÊNCIA DE 4 CV, SEM CARREGADOR - CHP DIURNO. AF_11/2014</v>
          </cell>
          <cell r="C348" t="str">
            <v>CHP</v>
          </cell>
          <cell r="D348" t="str">
            <v>3,78</v>
          </cell>
        </row>
        <row r="349">
          <cell r="A349" t="str">
            <v>89234</v>
          </cell>
          <cell r="B349" t="str">
            <v>FRESADORA DE ASFALTO A FRIO SOBRE RODAS, LARGURA FRESAGEM DE 1,0 M, POTÊNCIA 208 HP - CHP DIURNO. AF_11/2014</v>
          </cell>
          <cell r="C349" t="str">
            <v>CHP</v>
          </cell>
          <cell r="D349" t="str">
            <v>377,98</v>
          </cell>
        </row>
        <row r="350">
          <cell r="A350" t="str">
            <v>89242</v>
          </cell>
          <cell r="B350" t="str">
            <v>FRESADORA DE ASFALTO A FRIO SOBRE RODAS, LARGURA FRESAGEM DE 2,0 M, POTÊNCIA 550 HP - CHP DIURNO. AF_11/2014</v>
          </cell>
          <cell r="C350" t="str">
            <v>CHP</v>
          </cell>
          <cell r="D350" t="str">
            <v>879,26</v>
          </cell>
        </row>
        <row r="351">
          <cell r="A351" t="str">
            <v>89250</v>
          </cell>
          <cell r="B351" t="str">
            <v>RECICLADORA DE ASFALTO A FRIO SOBRE RODAS, LARGURA FRESAGEM DE 2,0 M, POTÊNCIA 422 HP - CHP DIURNO. AF_11/2014</v>
          </cell>
          <cell r="C351" t="str">
            <v>CHP</v>
          </cell>
          <cell r="D351" t="str">
            <v>740,80</v>
          </cell>
        </row>
        <row r="352">
          <cell r="A352" t="str">
            <v>89257</v>
          </cell>
          <cell r="B352" t="str">
            <v>VIBROACABADORA DE ASFALTO SOBRE ESTEIRAS, LARGURA DE PAVIMENTAÇÃO 2,13 M A 4,55 M, POTÊNCIA 100 HP CAPACIDADE 400 T/H - CHP DIURNO. AF_11/2014</v>
          </cell>
          <cell r="C352" t="str">
            <v>CHP</v>
          </cell>
          <cell r="D352" t="str">
            <v>215,63</v>
          </cell>
        </row>
        <row r="353">
          <cell r="A353" t="str">
            <v>89272</v>
          </cell>
          <cell r="B353" t="str">
            <v>GUINDASTE HIDRÁULICO AUTOPROPELIDO, COM LANÇA TELESCÓPICA 28,80 M, CAPACIDADE MÁXIMA 30 T, POTÊNCIA 97 KW, TRAÇÃO 4 X 4 - CHP DIURNO. AF_11/2014</v>
          </cell>
          <cell r="C353" t="str">
            <v>CHP</v>
          </cell>
          <cell r="D353" t="str">
            <v>175,51</v>
          </cell>
        </row>
        <row r="354">
          <cell r="A354" t="str">
            <v>89278</v>
          </cell>
          <cell r="B354" t="str">
            <v>BETONEIRA CAPACIDADE NOMINAL DE 600 L, CAPACIDADE DE MISTURA 440 L, MOTOR A DIESEL POTÊNCIA 10 HP, COM CARREGADOR - CHP DIURNO. AF_11/2014</v>
          </cell>
          <cell r="C354" t="str">
            <v>CHP</v>
          </cell>
          <cell r="D354" t="str">
            <v>6,79</v>
          </cell>
        </row>
        <row r="355">
          <cell r="A355" t="str">
            <v>89843</v>
          </cell>
          <cell r="B355" t="str">
            <v>BATE-ESTACAS POR GRAVIDADE, POTÊNCIA DE 160 HP, PESO DO MARTELO ATÉ 3 TONELADAS - CHP DIURNO. AF_11/2014</v>
          </cell>
          <cell r="C355" t="str">
            <v>CHP</v>
          </cell>
          <cell r="D355" t="str">
            <v>161,88</v>
          </cell>
        </row>
        <row r="356">
          <cell r="A356" t="str">
            <v>89876</v>
          </cell>
          <cell r="B356" t="str">
            <v>CAMINHÃO BASCULANTE 14 M3, COM CAVALO MECÂNICO DE CAPACIDADE MÁXIMA DE TRAÇÃO COMBINADO DE 36000 KG, POTÊNCIA 286 CV, INCLUSIVE SEMIREBOQUE COM CAÇAMBA METÁLICA - CHP DIURNO. AF_12/2014</v>
          </cell>
          <cell r="C356" t="str">
            <v>CHP</v>
          </cell>
          <cell r="D356" t="str">
            <v>222,78</v>
          </cell>
        </row>
        <row r="357">
          <cell r="A357" t="str">
            <v>89883</v>
          </cell>
          <cell r="B357" t="str">
            <v>CAMINHÃO BASCULANTE 18 M3, COM CAVALO MECÂNICO DE CAPACIDADE MÁXIMA DE TRAÇÃO COMBINADO DE 45000 KG, POTÊNCIA 330 CV, INCLUSIVE SEMIREBOQUE COM CAÇAMBA METÁLICA - CHP DIURNO. AF_12/2014</v>
          </cell>
          <cell r="C357" t="str">
            <v>CHP</v>
          </cell>
          <cell r="D357" t="str">
            <v>246,05</v>
          </cell>
        </row>
        <row r="358">
          <cell r="A358" t="str">
            <v>90586</v>
          </cell>
          <cell r="B358" t="str">
            <v>VIBRADOR DE IMERSÃO, DIÂMETRO DE PONTEIRA 45MM, MOTOR ELÉTRICO TRIFÁSICO POTÊNCIA DE 2 CV - CHP DIURNO. AF_06/2015</v>
          </cell>
          <cell r="C358" t="str">
            <v>CHP</v>
          </cell>
          <cell r="D358" t="str">
            <v>1,43</v>
          </cell>
        </row>
        <row r="359">
          <cell r="A359" t="str">
            <v>90625</v>
          </cell>
          <cell r="B359" t="str">
            <v>PERFURATRIZ MANUAL, TORQUE MÁXIMO 83 N.M, POTÊNCIA 5 CV, COM DIÂMETRO MÁXIMO 4" - CHP DIURNO. AF_06/2015</v>
          </cell>
          <cell r="C359" t="str">
            <v>CHP</v>
          </cell>
          <cell r="D359" t="str">
            <v>5,41</v>
          </cell>
        </row>
        <row r="360">
          <cell r="A360" t="str">
            <v>90631</v>
          </cell>
          <cell r="B360" t="str">
            <v>PERFURATRIZ SOBRE ESTEIRA, TORQUE MÁXIMO 600 KGF, PESO MÉDIO 1000 KG, POTÊNCIA 20 HP, DIÂMETRO MÁXIMO 10" - CHP DIURNO. AF_06/2015</v>
          </cell>
          <cell r="C360" t="str">
            <v>CHP</v>
          </cell>
          <cell r="D360" t="str">
            <v>96,20</v>
          </cell>
        </row>
        <row r="361">
          <cell r="A361" t="str">
            <v>90637</v>
          </cell>
          <cell r="B361" t="str">
            <v>MISTURADOR DUPLO HORIZONTAL DE ALTA TURBULÊNCIA, CAPACIDADE / VOLUME 2 X 500 LITROS, MOTORES ELÉTRICOS MÍNIMO 5 CV CADA, PARA NATA CIMENTO, ARGAMASSA E OUTROS - CHP DIURNO. AF_06/2015</v>
          </cell>
          <cell r="C361" t="str">
            <v>CHP</v>
          </cell>
          <cell r="D361" t="str">
            <v>10,84</v>
          </cell>
        </row>
        <row r="362">
          <cell r="A362" t="str">
            <v>90643</v>
          </cell>
          <cell r="B362" t="str">
            <v>BOMBA TRIPLEX, PARA INJEÇÃO DE NATA DE CIMENTO, VAZÃO MÁXIMA DE 100 LITROS/MINUTO, PRESSÃO MÁXIMA DE 70 BAR - CHP DIURNO. AF_06/2015</v>
          </cell>
          <cell r="C362" t="str">
            <v>CHP</v>
          </cell>
          <cell r="D362" t="str">
            <v>13,51</v>
          </cell>
        </row>
        <row r="363">
          <cell r="A363" t="str">
            <v>90650</v>
          </cell>
          <cell r="B363" t="str">
            <v>BOMBA CENTRÍFUGA MONOESTÁGIO COM MOTOR ELÉTRICO MONOFÁSICO, POTÊNCIA 15 HP, DIÂMETRO DO ROTOR 173 MM, HM/Q = 30 MCA / 90 M3/H A 45 MCA / 55 M3/H - CHP DIURNO. AF_06/2015</v>
          </cell>
          <cell r="C363" t="str">
            <v>CHP</v>
          </cell>
          <cell r="D363" t="str">
            <v>9,44</v>
          </cell>
        </row>
        <row r="364">
          <cell r="A364" t="str">
            <v>90656</v>
          </cell>
          <cell r="B364" t="str">
            <v>BOMBA DE PROJEÇÃO DE CONCRETO SECO, POTÊNCIA 10 CV, VAZÃO 3 M3/H - CHP DIURNO. AF_06/2015</v>
          </cell>
          <cell r="C364" t="str">
            <v>CHP</v>
          </cell>
          <cell r="D364" t="str">
            <v>10,80</v>
          </cell>
        </row>
        <row r="365">
          <cell r="A365" t="str">
            <v>90662</v>
          </cell>
          <cell r="B365" t="str">
            <v>BOMBA DE PROJEÇÃO DE CONCRETO SECO, POTÊNCIA 10 CV, VAZÃO 6 M3/H - CHP DIURNO. AF_06/2015</v>
          </cell>
          <cell r="C365" t="str">
            <v>CHP</v>
          </cell>
          <cell r="D365" t="str">
            <v>11,20</v>
          </cell>
        </row>
        <row r="366">
          <cell r="A366" t="str">
            <v>90668</v>
          </cell>
          <cell r="B366" t="str">
            <v>PROJETOR PNEUMÁTICO DE ARGAMASSA PARA CHAPISCO E REBOCO COM RECIPIENTE ACOPLADO, TIPO CANEQUINHA, COM COMPRESSOR DE AR REBOCÁVEL VAZÃO 89 PCM E MOTOR DIESEL DE 20 CV - CHP DIURNO. AF_06/2015</v>
          </cell>
          <cell r="C366" t="str">
            <v>CHP</v>
          </cell>
          <cell r="D366" t="str">
            <v>18,09</v>
          </cell>
        </row>
        <row r="367">
          <cell r="A367" t="str">
            <v>90674</v>
          </cell>
          <cell r="B367" t="str">
            <v>PERFURATRIZ COM TORRE METÁLICA PARA EXECUÇÃO DE ESTACA HÉLICE CONTÍNUA, PROFUNDIDADE MÁXIMA DE 30 M, DIÂMETRO MÁXIMO DE 800 MM, POTÊNCIA INSTALADA DE 268 HP, MESA ROTATIVA COM TORQUE MÁXIMO DE 170 KNM - CHP DIURNO. AF_06/2015</v>
          </cell>
          <cell r="C367" t="str">
            <v>CHP</v>
          </cell>
          <cell r="D367" t="str">
            <v>428,97</v>
          </cell>
        </row>
        <row r="368">
          <cell r="A368" t="str">
            <v>90680</v>
          </cell>
          <cell r="B368" t="str">
            <v>PERFURATRIZ HIDRÁULICA SOBRE CAMINHÃO COM TRADO CURTO ACOPLADO, PROFUNDIDADE MÁXIMA DE 20 M, DIÂMETRO MÁXIMO DE 1500 MM, POTÊNCIA INSTALADA DE 137 HP, MESA ROTATIVA COM TORQUE MÁXIMO DE 30 KNM - CHP DIURNO. AF_06/2015</v>
          </cell>
          <cell r="C368" t="str">
            <v>CHP</v>
          </cell>
          <cell r="D368" t="str">
            <v>238,06</v>
          </cell>
        </row>
        <row r="369">
          <cell r="A369" t="str">
            <v>90686</v>
          </cell>
          <cell r="B369" t="str">
            <v>MANIPULADOR TELESCÓPICO, POTÊNCIA DE 85 HP, CAPACIDADE DE CARGA DE 3.500 KG, ALTURA MÁXIMA DE ELEVAÇÃO DE 12,3 M - CHP DIURNO. AF_06/2015</v>
          </cell>
          <cell r="C369" t="str">
            <v>CHP</v>
          </cell>
          <cell r="D369" t="str">
            <v>127,99</v>
          </cell>
        </row>
        <row r="370">
          <cell r="A370" t="str">
            <v>90692</v>
          </cell>
          <cell r="B370" t="str">
            <v>MINICARREGADEIRA SOBRE RODAS, POTÊNCIA LÍQUIDA DE 47 HP, CAPACIDADE NOMINAL DE OPERAÇÃO DE 646 KG - CHP DIURNO. AF_06/2015</v>
          </cell>
          <cell r="C370" t="str">
            <v>CHP</v>
          </cell>
          <cell r="D370" t="str">
            <v>77,56</v>
          </cell>
        </row>
        <row r="371">
          <cell r="A371" t="str">
            <v>90964</v>
          </cell>
          <cell r="B371" t="str">
            <v>COMPRESSOR DE AR REBOCÁVEL, VAZÃO 89 PCM, PRESSÃO EFETIVA DE TRABALHO 102 PSI, MOTOR DIESEL, POTÊNCIA 20 CV - CHP DIURNO. AF_06/2015</v>
          </cell>
          <cell r="C371" t="str">
            <v>CHP</v>
          </cell>
          <cell r="D371" t="str">
            <v>17,19</v>
          </cell>
        </row>
        <row r="372">
          <cell r="A372" t="str">
            <v>90972</v>
          </cell>
          <cell r="B372" t="str">
            <v>COMPRESSOR DE AR REBOCAVEL, VAZÃO 250 PCM, PRESSAO DE TRABALHO 102 PSI, MOTOR A DIESEL POTÊNCIA 81 CV - CHP DIURNO. AF_06/2015</v>
          </cell>
          <cell r="C372" t="str">
            <v>CHP</v>
          </cell>
          <cell r="D372" t="str">
            <v>45,83</v>
          </cell>
        </row>
        <row r="373">
          <cell r="A373" t="str">
            <v>90979</v>
          </cell>
          <cell r="B373" t="str">
            <v>COMPRESSOR DE AR REBOCÁVEL, VAZÃO 748 PCM, PRESSÃO EFETIVA DE TRABALHO 102 PSI, MOTOR DIESEL, POTÊNCIA 210 CV - CHP DIURNO. AF_06/2015</v>
          </cell>
          <cell r="C373" t="str">
            <v>CHP</v>
          </cell>
          <cell r="D373" t="str">
            <v>118,41</v>
          </cell>
        </row>
        <row r="374">
          <cell r="A374" t="str">
            <v>90991</v>
          </cell>
          <cell r="B374" t="str">
            <v>ESCAVADEIRA HIDRÁULICA SOBRE ESTEIRAS, CAÇAMBA 0,80 M3, PESO OPERACIONAL 17,8 T, POTÊNCIA LÍQUIDA 110 HP - CHP DIURNO. AF_10/2014</v>
          </cell>
          <cell r="C374" t="str">
            <v>CHP</v>
          </cell>
          <cell r="D374" t="str">
            <v>135,15</v>
          </cell>
        </row>
        <row r="375">
          <cell r="A375" t="str">
            <v>90999</v>
          </cell>
          <cell r="B375" t="str">
            <v>COMPRESSOR DE AR REBOCAVEL, VAZÃO 400 PCM, PRESSAO DE TRABALHO 102 PSI, MOTOR A DIESEL POTÊNCIA 110 CV - CHP DIURNO. AF_06/2015</v>
          </cell>
          <cell r="C375" t="str">
            <v>CHP</v>
          </cell>
          <cell r="D375" t="str">
            <v>60,87</v>
          </cell>
        </row>
        <row r="376">
          <cell r="A376" t="str">
            <v>91031</v>
          </cell>
          <cell r="B376" t="str">
            <v>CAMINHÃO TRUCADO (C/ TERCEIRO EIXO) ELETRÔNICO - POTÊNCIA 231CV - PBT = 22000KG - DIST. ENTRE EIXOS 5170 MM - INCLUI CARROCERIA FIXA ABERTA DE MADEIRA - CHP DIURNO. AF_06/2015</v>
          </cell>
          <cell r="C376" t="str">
            <v>CHP</v>
          </cell>
          <cell r="D376" t="str">
            <v>165,77</v>
          </cell>
        </row>
        <row r="377">
          <cell r="A377" t="str">
            <v>91277</v>
          </cell>
          <cell r="B377" t="str">
            <v>PLACA VIBRATÓRIA REVERSÍVEL COM MOTOR 4 TEMPOS A GASOLINA, FORÇA CENTRÍFUGA DE 25 KN (2500 KGF), POTÊNCIA 5,5 CV - CHP DIURNO. AF_08/2015</v>
          </cell>
          <cell r="C377" t="str">
            <v>CHP</v>
          </cell>
          <cell r="D377" t="str">
            <v>4,69</v>
          </cell>
        </row>
        <row r="378">
          <cell r="A378" t="str">
            <v>91283</v>
          </cell>
          <cell r="B378" t="str">
            <v>CORTADORA DE PISO COM MOTOR 4 TEMPOS A GASOLINA, POTÊNCIA DE 13 HP, COM DISCO DE CORTE DIAMANTADO SEGMENTADO PARA CONCRETO, DIÂMETRO DE 350 MM, FURO DE 1" (14 X 1") - CHP DIURNO. AF_08/2015</v>
          </cell>
          <cell r="C378" t="str">
            <v>CHP</v>
          </cell>
          <cell r="D378" t="str">
            <v>9,91</v>
          </cell>
        </row>
        <row r="379">
          <cell r="A379" t="str">
            <v>91386</v>
          </cell>
          <cell r="B379" t="str">
            <v>CAMINHÃO BASCULANTE 10 M3, TRUCADO CABINE SIMPLES, PESO BRUTO TOTAL 23.000 KG, CARGA ÚTIL MÁXIMA 15.935 KG, DISTÂNCIA ENTRE EIXOS 4,80 M, POTÊNCIA 230 CV INCLUSIVE CAÇAMBA METÁLICA - CHP DIURNO. AF_06/2014</v>
          </cell>
          <cell r="C379" t="str">
            <v>CHP</v>
          </cell>
          <cell r="D379" t="str">
            <v>172,39</v>
          </cell>
        </row>
        <row r="380">
          <cell r="A380" t="str">
            <v>91533</v>
          </cell>
          <cell r="B380" t="str">
            <v>COMPACTADOR DE SOLOS DE PERCUSSÃO (SOQUETE) COM MOTOR A GASOLINA 4 TEMPOS, POTÊNCIA 4 CV - CHP DIURNO. AF_08/2015</v>
          </cell>
          <cell r="C380" t="str">
            <v>CHP</v>
          </cell>
          <cell r="D380" t="str">
            <v>29,68</v>
          </cell>
        </row>
        <row r="381">
          <cell r="A381" t="str">
            <v>91634</v>
          </cell>
          <cell r="B381" t="str">
            <v>GUINDAUTO HIDRÁULICO, CAPACIDADE MÁXIMA DE CARGA 6500 KG, MOMENTO MÁXIMO DE CARGA 5,8 TM, ALCANCE MÁXIMO HORIZONTAL 7,60 M, INCLUSIVE CAMINHÃO TOCO PBT 9.700 KG, POTÊNCIA DE 160 CV - CHP DIURNO. AF_08/2015</v>
          </cell>
          <cell r="C381" t="str">
            <v>CHP</v>
          </cell>
          <cell r="D381" t="str">
            <v>129,62</v>
          </cell>
        </row>
        <row r="382">
          <cell r="A382" t="str">
            <v>91645</v>
          </cell>
          <cell r="B382" t="str">
            <v>CAMINHÃO DE TRANSPORTE DE MATERIAL ASFÁLTICO 30.000 L, COM CAVALO MECÂNICO DE CAPACIDADE MÁXIMA DE TRAÇÃO COMBINADO DE 66.000 KG, POTÊNCIA 360 CV, INCLUSIVE TANQUE DE ASFALTO COM SERPENTINA - CHP DIURNO. AF_08/2015</v>
          </cell>
          <cell r="C382" t="str">
            <v>CHP</v>
          </cell>
          <cell r="D382" t="str">
            <v>276,44</v>
          </cell>
        </row>
        <row r="383">
          <cell r="A383" t="str">
            <v>91692</v>
          </cell>
          <cell r="B383" t="str">
            <v>SERRA CIRCULAR DE BANCADA COM MOTOR ELÉTRICO POTÊNCIA DE 5HP, COM COIFA PARA DISCO 10" - CHP DIURNO. AF_08/2015</v>
          </cell>
          <cell r="C383" t="str">
            <v>CHP</v>
          </cell>
          <cell r="D383" t="str">
            <v>28,17</v>
          </cell>
        </row>
        <row r="384">
          <cell r="A384" t="str">
            <v>92043</v>
          </cell>
          <cell r="B384" t="str">
            <v>DISTRIBUIDOR DE AGREGADOS REBOCAVEL, CAPACIDADE 1,9 M³, LARGURA DE TRABALHO 3,66 M - CHP DIURNO. AF_11/2015</v>
          </cell>
          <cell r="C384" t="str">
            <v>CHP</v>
          </cell>
          <cell r="D384" t="str">
            <v>8,39</v>
          </cell>
        </row>
        <row r="385">
          <cell r="A385" t="str">
            <v>92106</v>
          </cell>
          <cell r="B385" t="str">
            <v>CAMINHÃO PARA EQUIPAMENTO DE LIMPEZA A SUCÇÃO, COM CAMINHÃO TRUCADO DE PESO BRUTO TOTAL 23000 KG, CARGA ÚTIL MÁXIMA 15935 KG, DISTÂNCIA ENTRE EIXOS 4,80 M, POTÊNCIA 230 CV, INCLUSIVE LIMPADORA A SUCÇÃO, TANQUE 12000 L - CHP DIURNO. AF_11/2015</v>
          </cell>
          <cell r="C385" t="str">
            <v>CHP</v>
          </cell>
          <cell r="D385" t="str">
            <v>175,96</v>
          </cell>
        </row>
        <row r="386">
          <cell r="A386" t="str">
            <v>92112</v>
          </cell>
          <cell r="B386" t="str">
            <v>PENEIRA ROTATIVA COM MOTOR ELÉTRICO TRIFÁSICO DE 2 CV, CILINDRO DE 1 M X 0,60 M, COM FUROS DE 3,17 MM - CHP DIURNO. AF_11/2015</v>
          </cell>
          <cell r="C386" t="str">
            <v>CHP</v>
          </cell>
          <cell r="D386" t="str">
            <v>2,17</v>
          </cell>
        </row>
        <row r="387">
          <cell r="A387" t="str">
            <v>92118</v>
          </cell>
          <cell r="B387" t="str">
            <v>DOSADOR DE AREIA, CAPACIDADE DE 26 LITROS - CHP DIURNO. AF_11/2015</v>
          </cell>
          <cell r="C387" t="str">
            <v>CHP</v>
          </cell>
          <cell r="D387" t="str">
            <v>0,14</v>
          </cell>
        </row>
        <row r="388">
          <cell r="A388">
            <v>92118</v>
          </cell>
          <cell r="B388" t="str">
            <v>CAMINHONETE COM MOTOR A DIESEL, POTÊNCIA 180 CV, CABINE DUPLA, 4X4 - CHP DIURNO. AF_11/2015</v>
          </cell>
          <cell r="C388" t="str">
            <v>CHP</v>
          </cell>
          <cell r="D388" t="str">
            <v>126,68</v>
          </cell>
        </row>
        <row r="389">
          <cell r="A389" t="str">
            <v>92145</v>
          </cell>
          <cell r="B389" t="str">
            <v>CAMINHONETE CABINE SIMPLES COM MOTOR 1.6 FLEX, CÂMBIO MANUAL, POTÊNCIA 101/104 CV, 2 PORTAS - CHP DIURNO. AF_11/2015</v>
          </cell>
          <cell r="C389" t="str">
            <v>CHP</v>
          </cell>
          <cell r="D389" t="str">
            <v>92,58</v>
          </cell>
        </row>
        <row r="390">
          <cell r="A390" t="str">
            <v>92242</v>
          </cell>
          <cell r="B390" t="str">
            <v>CAMINHÃO DE TRANSPORTE DE MATERIAL ASFÁLTICO 20.000 L, COM CAVALO MECÂNICO DE CAPACIDADE MÁXIMA DE TRAÇÃO COMBINADO DE 45.000 KG, POTÊNCIA 330 CV, INCLUSIVE TANQUE DE ASFALTO COM MAÇARICO - CHP DIURNO. AF_12/2015</v>
          </cell>
          <cell r="C390" t="str">
            <v>CHP</v>
          </cell>
          <cell r="D390" t="str">
            <v>241,01</v>
          </cell>
        </row>
        <row r="391">
          <cell r="A391" t="str">
            <v>92716</v>
          </cell>
          <cell r="B391" t="str">
            <v>APARELHO PARA CORTE E SOLDA OXI-ACETILENO SOBRE RODAS, INCLUSIVE CILINDROS E MAÇARICOS - CHP DIURNO. AF_12/2015</v>
          </cell>
          <cell r="C391" t="str">
            <v>CHP</v>
          </cell>
          <cell r="D391" t="str">
            <v>16,98</v>
          </cell>
        </row>
        <row r="392">
          <cell r="A392" t="str">
            <v>92960</v>
          </cell>
          <cell r="B392" t="str">
            <v>MÁQUINA EXTRUSORA DE CONCRETO PARA GUIAS E SARJETAS, MOTOR A DIESEL, POTÊNCIA 14 CV - CHP DIURNO. AF_12/2015</v>
          </cell>
          <cell r="C392" t="str">
            <v>CHP</v>
          </cell>
          <cell r="D392" t="str">
            <v>18,15</v>
          </cell>
        </row>
        <row r="393">
          <cell r="A393" t="str">
            <v>92966</v>
          </cell>
          <cell r="B393" t="str">
            <v>MARTELO PERFURADOR PNEUMÁTICO MANUAL, HASTE 25 X 75 MM, 21 KG - CHP DIURNO. AF_12/2015</v>
          </cell>
          <cell r="C393" t="str">
            <v>CHP</v>
          </cell>
          <cell r="D393" t="str">
            <v>16,71</v>
          </cell>
        </row>
        <row r="394">
          <cell r="A394" t="str">
            <v>93224</v>
          </cell>
          <cell r="B394" t="str">
            <v>PERFURATRIZ COM TORRE METÁLICA PARA EXECUÇÃO DE ESTACA HÉLICE CONTÍNUA, PROFUNDIDADE MÁXIMA DE 32 M, DIÂMETRO MÁXIMO DE 1000 MM, POTÊNCIA INSTALADA DE 350 HP, MESA ROTATIVA COM TORQUE MÁXIMO DE 263 KNM - CHP DIURNO. AF_01/2016</v>
          </cell>
          <cell r="C394" t="str">
            <v>CHP</v>
          </cell>
          <cell r="D394" t="str">
            <v>621,26</v>
          </cell>
        </row>
        <row r="395">
          <cell r="A395" t="str">
            <v>93233</v>
          </cell>
          <cell r="B395" t="str">
            <v>BETONEIRA CAPACIDADE NOMINAL 400 L, CAPACIDADE DE MISTURA 310 L, MOTOR A GASOLINA POTÊNCIA 5,5 HP, SEM CARREGADOR - CHP DIURNO. AF_02/2016</v>
          </cell>
          <cell r="C395" t="str">
            <v>CHP</v>
          </cell>
          <cell r="D395" t="str">
            <v>4,06</v>
          </cell>
        </row>
        <row r="396">
          <cell r="A396" t="str">
            <v>93272</v>
          </cell>
          <cell r="B396" t="str">
            <v>GRUA ASCENSIONAL, LANCA DE 30 M, CAPACIDADE DE 1,0 T A 30 M, ALTURA ATE 39 M - CHP DIURNO. AF_03/2016</v>
          </cell>
          <cell r="C396" t="str">
            <v>CHP</v>
          </cell>
          <cell r="D396" t="str">
            <v>98,90</v>
          </cell>
        </row>
        <row r="397">
          <cell r="A397" t="str">
            <v>93281</v>
          </cell>
          <cell r="B397" t="str">
            <v>GUINCHO ELÉTRICO DE COLUNA, CAPACIDADE 400 KG, COM MOTO FREIO, MOTOR TRIFÁSICO DE 1,25 CV - CHP DIURNO. AF_03/2016</v>
          </cell>
          <cell r="C397" t="str">
            <v>CHP</v>
          </cell>
          <cell r="D397" t="str">
            <v>23,23</v>
          </cell>
        </row>
        <row r="398">
          <cell r="A398" t="str">
            <v>93287</v>
          </cell>
          <cell r="B398" t="str">
            <v>GUINDASTE HIDRÁULICO AUTOPROPELIDO, COM LANÇA TELESCÓPICA 40 M, CAPACIDADE MÁXIMA 60 T, POTÊNCIA 260 KW - CHP DIURNO. AF_03/2016</v>
          </cell>
          <cell r="C398" t="str">
            <v>CHP</v>
          </cell>
          <cell r="D398" t="str">
            <v>369,68</v>
          </cell>
        </row>
        <row r="399">
          <cell r="A399" t="str">
            <v>93402</v>
          </cell>
          <cell r="B399" t="str">
            <v>GUINDAUTO HIDRÁULICO, CAPACIDADE MÁXIMA DE CARGA 3300 KG, MOMENTO MÁXIMO DE CARGA 5,8 TM, ALCANCE MÁXIMO HORIZONTAL 7,60 M, INCLUSIVE CAMINHÃO TOCO PBT 16.000 KG, POTÊNCIA DE 189 CV - CHP DIURNO. AF_03/2016</v>
          </cell>
          <cell r="C399" t="str">
            <v>CHP</v>
          </cell>
          <cell r="D399" t="str">
            <v>143,22</v>
          </cell>
        </row>
        <row r="400">
          <cell r="A400" t="str">
            <v>93408</v>
          </cell>
          <cell r="B400"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00" t="str">
            <v>CHP</v>
          </cell>
          <cell r="D400" t="str">
            <v>69,88</v>
          </cell>
        </row>
        <row r="401">
          <cell r="A401" t="str">
            <v>93415</v>
          </cell>
          <cell r="B401" t="str">
            <v>GERADOR PORTÁTIL MONOFÁSICO, POTÊNCIA 5500 VA, MOTOR A GASOLINA, POTÊNCIA DO MOTOR 13 CV - CHP DIURNO. AF_03/2016</v>
          </cell>
          <cell r="C401" t="str">
            <v>CHP</v>
          </cell>
          <cell r="D401" t="str">
            <v>8,70</v>
          </cell>
        </row>
        <row r="402">
          <cell r="A402" t="str">
            <v>93421</v>
          </cell>
          <cell r="B402" t="str">
            <v>GRUPO GERADOR REBOCÁVEL, POTÊNCIA 66 KVA, MOTOR A DIESEL - CHP DIURNO. AF_03/2016</v>
          </cell>
          <cell r="C402" t="str">
            <v>CHP</v>
          </cell>
          <cell r="D402" t="str">
            <v>43,33</v>
          </cell>
        </row>
        <row r="403">
          <cell r="A403" t="str">
            <v>93427</v>
          </cell>
          <cell r="B403" t="str">
            <v>GRUPO GERADOR ESTACIONÁRIO, POTÊNCIA 150 KVA, MOTOR A DIESEL- CHP DIURNO. AF_03/2016</v>
          </cell>
          <cell r="C403" t="str">
            <v>CHP</v>
          </cell>
          <cell r="D403" t="str">
            <v>97,97</v>
          </cell>
        </row>
        <row r="404">
          <cell r="A404" t="str">
            <v>93433</v>
          </cell>
          <cell r="B404" t="str">
            <v>USINA DE MISTURA ASFÁLTICA À QUENTE, TIPO CONTRA FLUXO, PROD 40 A 80 TON/HORA - CHP DIURNO. AF_03/2016</v>
          </cell>
          <cell r="C404" t="str">
            <v>CHP</v>
          </cell>
          <cell r="D404" t="str">
            <v>1.966,24</v>
          </cell>
        </row>
        <row r="405">
          <cell r="A405" t="str">
            <v>93439</v>
          </cell>
          <cell r="B405" t="str">
            <v>USINA DE ASFALTO À FRIO, CAPACIDADE DE 40 A 60 TON/HORA, ELÉTRICA POTÊNCIA 30 CV - CHP DIURNO. AF_03/2016</v>
          </cell>
          <cell r="C405" t="str">
            <v>CHP</v>
          </cell>
          <cell r="D405" t="str">
            <v>112,91</v>
          </cell>
        </row>
        <row r="406">
          <cell r="A406" t="str">
            <v>95121</v>
          </cell>
          <cell r="B406" t="str">
            <v>USINA MISTURADORA DE SOLOS, CAPACIDADE DE 200 A 500 TON/H, POTENCIA 75KW - CHP DIURNO. AF_07/2016</v>
          </cell>
          <cell r="C406" t="str">
            <v>CHP</v>
          </cell>
          <cell r="D406" t="str">
            <v>221,25</v>
          </cell>
        </row>
        <row r="407">
          <cell r="A407" t="str">
            <v>95127</v>
          </cell>
          <cell r="B407" t="str">
            <v>DISTRIBUIDOR DE AGREGADOS AUTOPROPELIDO, CAP 3 M3, A DIESEL, POTÊNCIA 176CV - CHP DIURNO. AF_07/2016</v>
          </cell>
          <cell r="C407" t="str">
            <v>CHP</v>
          </cell>
          <cell r="D407" t="str">
            <v>135,21</v>
          </cell>
        </row>
        <row r="408">
          <cell r="A408" t="str">
            <v>95133</v>
          </cell>
          <cell r="B408" t="str">
            <v>MÁQUINA DEMARCADORA DE FAIXA DE TRÁFEGO À FRIO, AUTOPROPELIDA, POTÊNCIA 38 HP - CHP DIURNO. AF_07/2016</v>
          </cell>
          <cell r="C408" t="str">
            <v>CHP</v>
          </cell>
          <cell r="D408" t="str">
            <v>107,89</v>
          </cell>
        </row>
        <row r="409">
          <cell r="A409" t="str">
            <v>95139</v>
          </cell>
          <cell r="B409" t="str">
            <v>TALHA MANUAL DE CORRENTE, CAPACIDADE DE 2 TON. COM ELEVAÇÃO DE 3 M - CHP DIURNO. AF_07/2016</v>
          </cell>
          <cell r="C409" t="str">
            <v>CHP</v>
          </cell>
          <cell r="D409" t="str">
            <v>0,06</v>
          </cell>
        </row>
        <row r="410">
          <cell r="A410" t="str">
            <v>95212</v>
          </cell>
          <cell r="B410" t="str">
            <v>GRUA ASCENCIONAL, LANCA DE 42 M, CAPACIDADE DE 1,5 T A 30 M, ALTURA ATE 39 M - CHP DIURNO. AF_08/2016</v>
          </cell>
          <cell r="C410" t="str">
            <v>CHP</v>
          </cell>
          <cell r="D410" t="str">
            <v>106,01</v>
          </cell>
        </row>
        <row r="411">
          <cell r="A411" t="str">
            <v>95218</v>
          </cell>
          <cell r="B411" t="str">
            <v>PULVERIZADOR DE TINTA ELÉTRICO/MÁQUINA DE PINTURA AIRLESS, VAZÃO 2 L/MIN - CHP DIURNO. AF_08/2016</v>
          </cell>
          <cell r="C411" t="str">
            <v>CHP</v>
          </cell>
          <cell r="D411" t="str">
            <v>24,39</v>
          </cell>
        </row>
        <row r="412">
          <cell r="A412" t="str">
            <v>95258</v>
          </cell>
          <cell r="B412" t="str">
            <v>MARTELO DEMOLIDOR PNEUMÁTICO MANUAL, 32 KG - CHP DIURNO. AF_09/2016</v>
          </cell>
          <cell r="C412" t="str">
            <v>CHP</v>
          </cell>
          <cell r="D412" t="str">
            <v>16,42</v>
          </cell>
        </row>
        <row r="413">
          <cell r="A413" t="str">
            <v>95264</v>
          </cell>
          <cell r="B413" t="str">
            <v>COMPACTADOR DE SOLOS DE PERCUSÃO (SOQUETE) COM MOTOR A GASOLINA, POTÊNCIA 3 CV - CHP DIURNO. AF_09/2016</v>
          </cell>
          <cell r="C413" t="str">
            <v>CHP</v>
          </cell>
          <cell r="D413" t="str">
            <v>3,40</v>
          </cell>
        </row>
        <row r="414">
          <cell r="A414" t="str">
            <v>95270</v>
          </cell>
          <cell r="B414" t="str">
            <v>RÉGUA VIBRATÓRIA DUPLA PARA CONCRETO, PESO DE 60KG, COMPRIMENTO 4 M, COM MOTOR A GASOLINA, POTÊNCIA 5,5 HP - CHP DIURNO. AF_09/2016</v>
          </cell>
          <cell r="C414" t="str">
            <v>CHP</v>
          </cell>
          <cell r="D414" t="str">
            <v>4,44</v>
          </cell>
        </row>
        <row r="415">
          <cell r="A415" t="str">
            <v>95276</v>
          </cell>
          <cell r="B415" t="str">
            <v>POLIDORA DE PISO (POLITRIZ), PESO DE 100KG, DIÂMETRO 450 MM, MOTOR ELÉTRICO, POTÊNCIA 4 HP - CHP DIURNO. AF_09/2016</v>
          </cell>
          <cell r="C415" t="str">
            <v>CHP</v>
          </cell>
          <cell r="D415" t="str">
            <v>2,93</v>
          </cell>
        </row>
        <row r="416">
          <cell r="A416" t="str">
            <v>95282</v>
          </cell>
          <cell r="B416" t="str">
            <v>DESEMPENADEIRA DE CONCRETO, PESO DE 75KG, 4 PÁS, MOTOR A GASOLINA, POTÊNCIA 5,5 HP - CHP DIURNO. AF_09/2016</v>
          </cell>
          <cell r="C416" t="str">
            <v>CHP</v>
          </cell>
          <cell r="D416" t="str">
            <v>4,42</v>
          </cell>
        </row>
        <row r="417">
          <cell r="A417" t="str">
            <v>95620</v>
          </cell>
          <cell r="B417" t="str">
            <v>PERFURATRIZ PNEUMATICA MANUAL DE PESO MEDIO, MARTELETE, 18KG, COMPRIMENTO MÁXIMO DE CURSO DE 6 M, DIAMETRO DO PISTAO DE 5,5 CM - CHP DIURNO. AF_11/2016</v>
          </cell>
          <cell r="C417" t="str">
            <v>CHP</v>
          </cell>
          <cell r="D417" t="str">
            <v>16,08</v>
          </cell>
        </row>
        <row r="418">
          <cell r="A418" t="str">
            <v>95631</v>
          </cell>
          <cell r="B418" t="str">
            <v>ROLO COMPACTADOR VIBRATORIO TANDEM, ACO LISO, POTENCIA 125 HP, PESO SEM/COM LASTRO 10,20/11,65 T, LARGURA DE TRABALHO 1,73 M - CHP DIURNO. AF_11/2016</v>
          </cell>
          <cell r="C418" t="str">
            <v>CHP</v>
          </cell>
          <cell r="D418" t="str">
            <v>134,54</v>
          </cell>
        </row>
        <row r="419">
          <cell r="A419" t="str">
            <v>95702</v>
          </cell>
          <cell r="B419" t="str">
            <v>PERFURATRIZ MANUAL, TORQUE MAXIMO 55 KGF.M, POTENCIA 5 CV, COM DIAMETRO MAXIMO 8 1/2" - CHP DIURNO. AF_11/2016</v>
          </cell>
          <cell r="C419" t="str">
            <v>CHP</v>
          </cell>
          <cell r="D419" t="str">
            <v>34,21</v>
          </cell>
        </row>
        <row r="420">
          <cell r="A420" t="str">
            <v>95708</v>
          </cell>
          <cell r="B420" t="str">
            <v>PERFURATRIZ SOBRE ESTEIRA, TORQUE MÁXIMO 600 KGF, POTÊNCIA ENTRE 50 E 60 HP, DIÂMETRO MÁXIMO 10 - CHP DIURNO. AF_11/2016</v>
          </cell>
          <cell r="C420" t="str">
            <v>CHP</v>
          </cell>
          <cell r="D420" t="str">
            <v>112,34</v>
          </cell>
        </row>
        <row r="421">
          <cell r="A421" t="str">
            <v>95714</v>
          </cell>
          <cell r="B421" t="str">
            <v>ESCAVADEIRA HIDRAULICA SOBRE ESTEIRA, COM GARRA GIRATORIA DE MANDIBULAS, PESO OPERACIONAL ENTRE 22,00 E 25,50 TON, POTENCIA LIQUIDA ENTRE 150 E 160 HP - CHP DIURNO. AF_11/2016</v>
          </cell>
          <cell r="C421" t="str">
            <v>CHP</v>
          </cell>
          <cell r="D421" t="str">
            <v>169,40</v>
          </cell>
        </row>
        <row r="422">
          <cell r="A422" t="str">
            <v>95720</v>
          </cell>
          <cell r="B422" t="str">
            <v>ESCAVADEIRA HIDRAULICA SOBRE ESTEIRA, EQUIPADA COM CLAMSHELL, COM CAPACIDADE DA CAÇAMBA ENTRE 1,20 E 1,50 M3, PESO OPERACIONAL ENTRE 20,00 E 22,00 TON, POTENCIA LIQUIDA ENTRE 150 E 160 HP - CHP DIURNO. AF_11/2016</v>
          </cell>
          <cell r="C422" t="str">
            <v>CHP</v>
          </cell>
          <cell r="D422" t="str">
            <v>166,81</v>
          </cell>
        </row>
        <row r="423">
          <cell r="A423" t="str">
            <v>95872</v>
          </cell>
          <cell r="B423" t="str">
            <v>GRUPO GERADOR COM CARENAGEM, MOTOR DIESEL POTÊNCIA STANDART ENTRE 250 E 260 KVA - CHP DIURNO. AF_12/2016</v>
          </cell>
          <cell r="C423" t="str">
            <v>CHP</v>
          </cell>
          <cell r="D423" t="str">
            <v>166,06</v>
          </cell>
        </row>
        <row r="424">
          <cell r="A424" t="str">
            <v>96013</v>
          </cell>
          <cell r="B424" t="str">
            <v>TRATOR DE PNEUS COM POTÊNCIA DE 122 CV, TRAÇÃO 4X4, COM VASSOURA MECÂNICA ACOPLADA - CHP DIURNO. AF_02/2017</v>
          </cell>
          <cell r="C424" t="str">
            <v>CHP</v>
          </cell>
          <cell r="D424" t="str">
            <v>111,90</v>
          </cell>
        </row>
        <row r="425">
          <cell r="A425" t="str">
            <v>96020</v>
          </cell>
          <cell r="B425" t="str">
            <v>TRATOR DE PNEUS COM POTÊNCIA DE 122 CV, TRAÇÃO 4X4, COM GRADE DE DISCOS ACOPLADA - CHP DIURNO. AF_02/2017</v>
          </cell>
          <cell r="C425" t="str">
            <v>CHP</v>
          </cell>
          <cell r="D425" t="str">
            <v>111,65</v>
          </cell>
        </row>
        <row r="426">
          <cell r="A426" t="str">
            <v>96028</v>
          </cell>
          <cell r="B426" t="str">
            <v>TRATOR DE PNEUS COM POTÊNCIA DE 85 CV, TRAÇÃO 4X4, COM GRADE DE DISCOS ACOPLADA - CHP DIURNO. AF_02/2017</v>
          </cell>
          <cell r="C426" t="str">
            <v>CHP</v>
          </cell>
          <cell r="D426" t="str">
            <v>88,24</v>
          </cell>
        </row>
        <row r="427">
          <cell r="A427" t="str">
            <v>96035</v>
          </cell>
          <cell r="B427" t="str">
            <v>CAMINHÃO BASCULANTE 10 M3, TRUCADO, POTÊNCIA 230 CV, INCLUSIVE CAÇAMBA METÁLICA, COM DISTRIBUIDOR DE AGREGADOS ACOPLADO - CHP DIURNO. AF_02/2017</v>
          </cell>
          <cell r="C427" t="str">
            <v>CHP</v>
          </cell>
          <cell r="D427" t="str">
            <v>179,94</v>
          </cell>
        </row>
        <row r="428">
          <cell r="A428" t="str">
            <v>96157</v>
          </cell>
          <cell r="B428" t="str">
            <v>TRATOR DE PNEUS COM POTÊNCIA DE 85 CV, TRAÇÃO 4X4, COM VASSOURA MECÂNICA ACOPLADA - CHP DIURNO. AF_03/2017</v>
          </cell>
          <cell r="C428" t="str">
            <v>CHP</v>
          </cell>
          <cell r="D428" t="str">
            <v>88,49</v>
          </cell>
        </row>
        <row r="429">
          <cell r="A429" t="str">
            <v>96158</v>
          </cell>
          <cell r="B429" t="str">
            <v>MINICARREGADEIRA SOBRE RODAS POTENCIA 47HP CAPACIDADE OPERACAO 646 KG, COM VASSOURA MECÂNICA ACOPLADA - CHP DIURNO. AF_03/2017</v>
          </cell>
          <cell r="C429" t="str">
            <v>CHP</v>
          </cell>
          <cell r="D429" t="str">
            <v>84,44</v>
          </cell>
        </row>
        <row r="430">
          <cell r="A430" t="str">
            <v>96245</v>
          </cell>
          <cell r="B430" t="str">
            <v>MINIESCAVADEIRA SOBRE ESTEIRAS, POTENCIA LIQUIDA DE *30* HP, PESO OPERACIONAL DE *3.500* KG - CHP DIURNO. AF_04/2017</v>
          </cell>
          <cell r="C430" t="str">
            <v>CHP</v>
          </cell>
          <cell r="D430" t="str">
            <v>74,72</v>
          </cell>
        </row>
        <row r="431">
          <cell r="A431" t="str">
            <v>96303</v>
          </cell>
          <cell r="B431" t="str">
            <v>PERFURATRIZ ROTATIVA SOBRE ESTEIRA, TORQUE MAXIMO 2500 KGM, POTENCIA 110 HP, MOTOR DIESEL- CHP DIURNO. AF_05/2017</v>
          </cell>
          <cell r="C431" t="str">
            <v>CHP</v>
          </cell>
          <cell r="D431" t="str">
            <v>167,70</v>
          </cell>
        </row>
        <row r="432">
          <cell r="A432" t="str">
            <v>96309</v>
          </cell>
          <cell r="B432" t="str">
            <v>COMPRESSOR DE AR, VAZAO DE 10 PCM, RESERVATORIO 100 L, PRESSAO DE TRABALHO ENTRE 6,9 E 9,7 BAR, POTENCIA 2 HP, TENSAO 110/220 V - CHP DIURNO. AF_05/2017</v>
          </cell>
          <cell r="C432" t="str">
            <v>CHP</v>
          </cell>
          <cell r="D432" t="str">
            <v>1,34</v>
          </cell>
        </row>
        <row r="433">
          <cell r="A433" t="str">
            <v>96463</v>
          </cell>
          <cell r="B433" t="str">
            <v>ROLO COMPACTADOR DE PNEUS, ESTATICO, PRESSAO VARIAVEL, POTENCIA 110 HP, PESO SEM/COM LASTRO 10,8/27 T, LARGURA DE ROLAGEM 2,30 M - CHP DIURNO. AF_06/2017</v>
          </cell>
          <cell r="C433" t="str">
            <v>CHP</v>
          </cell>
          <cell r="D433" t="str">
            <v>133,37</v>
          </cell>
        </row>
        <row r="434">
          <cell r="A434" t="str">
            <v>98764</v>
          </cell>
          <cell r="B434" t="str">
            <v>INVERSOR DE SOLDA MONOFÁSICO DE 160 A, POTÊNCIA DE 5400 W, TENSÃO DE 220 V, PARA SOLDA COM ELETRODOS DE 2,0 A 4,0 MM E PROCESSO TIG - CHP DIURNO. AF_06/2018</v>
          </cell>
          <cell r="C434" t="str">
            <v>CHP</v>
          </cell>
          <cell r="D434" t="str">
            <v>4,02</v>
          </cell>
        </row>
        <row r="435">
          <cell r="A435" t="str">
            <v>99833</v>
          </cell>
          <cell r="B435" t="str">
            <v>LAVADORA DE ALTA PRESSAO (LAVA-JATO) PARA AGUA FRIA, PRESSAO DE OPERACAO ENTRE 1400 E 1900 LIB/POL2, VAZAO MAXIMA ENTRE 400 E 700 L/H - CHP DIURNO. AF_04/2019</v>
          </cell>
          <cell r="C435" t="str">
            <v>CHP</v>
          </cell>
          <cell r="D435" t="str">
            <v>1,30</v>
          </cell>
        </row>
        <row r="436">
          <cell r="A436" t="str">
            <v>5632</v>
          </cell>
          <cell r="B436" t="str">
            <v>ESCAVADEIRA HIDRÁULICA SOBRE ESTEIRAS, CAÇAMBA 0,80 M3, PESO OPERACIONAL 17 T, POTENCIA BRUTA 111 HP - CHI DIURNO. AF_06/2014</v>
          </cell>
          <cell r="C436" t="str">
            <v>CHI</v>
          </cell>
          <cell r="D436" t="str">
            <v>56,17</v>
          </cell>
        </row>
        <row r="437">
          <cell r="A437" t="str">
            <v>5679</v>
          </cell>
          <cell r="B437" t="str">
            <v>RETROESCAVADEIRA SOBRE RODAS COM CARREGADEIRA, TRAÇÃO 4X4, POTÊNCIA LÍQ. 88 HP, CAÇAMBA CARREG. CAP. MÍN. 1 M3, CAÇAMBA RETRO CAP. 0,26 M3, PESO OPERACIONAL MÍN. 6.674 KG, PROFUNDIDADE ESCAVAÇÃO MÁX. 4,37 M - CHI DIURNO. AF_06/2014</v>
          </cell>
          <cell r="C437" t="str">
            <v>CHI</v>
          </cell>
          <cell r="D437" t="str">
            <v>43,57</v>
          </cell>
        </row>
        <row r="438">
          <cell r="A438" t="str">
            <v>5681</v>
          </cell>
          <cell r="B438" t="str">
            <v>RETROESCAVADEIRA SOBRE RODAS COM CARREGADEIRA, TRAÇÃO 4X2, POTÊNCIA LÍQ. 79 HP, CAÇAMBA CARREG. CAP. MÍN. 1 M3, CAÇAMBA RETRO CAP. 0,20 M3, PESO OPERACIONAL MÍN. 6.570 KG, PROFUNDIDADE ESCAVAÇÃO MÁX. 4,37 M - CHI DIURNO. AF_06/2014</v>
          </cell>
          <cell r="C438" t="str">
            <v>CHI</v>
          </cell>
          <cell r="D438" t="str">
            <v>41,69</v>
          </cell>
        </row>
        <row r="439">
          <cell r="A439" t="str">
            <v>5685</v>
          </cell>
          <cell r="B439" t="str">
            <v>ROLO COMPACTADOR VIBRATÓRIO DE UM CILINDRO AÇO LISO, POTÊNCIA 80 HP, PESO OPERACIONAL MÁXIMO 8,1 T, IMPACTO DINÂMICO 16,15 / 9,5 T, LARGURA DE TRABALHO 1,68 M - CHI DIURNO. AF_06/2014</v>
          </cell>
          <cell r="C439" t="str">
            <v>CHI</v>
          </cell>
          <cell r="D439" t="str">
            <v>38,69</v>
          </cell>
        </row>
        <row r="440">
          <cell r="A440" t="str">
            <v>5690</v>
          </cell>
          <cell r="B440" t="str">
            <v>GRADE DE DISCO CONTROLE REMOTO REBOCÁVEL, COM 24 DISCOS 24 X 6 MM COM PNEUS PARA TRANSPORTE - CHI DIURNO. AF_06/2014</v>
          </cell>
          <cell r="C440" t="str">
            <v>CHI</v>
          </cell>
          <cell r="D440" t="str">
            <v>2,16</v>
          </cell>
        </row>
        <row r="441">
          <cell r="A441" t="str">
            <v>5806</v>
          </cell>
          <cell r="B441" t="str">
            <v>MOTOBOMBA CENTRÍFUGA, MOTOR A GASOLINA, POTÊNCIA 5,42 HP, BOCAIS 1 1/2" X 1", DIÂMETRO ROTOR 143 MM HM/Q = 6 MCA / 16,8 M3/H A 38 MCA / 6,6 M3/H - CHI DIURNO. AF_06/2014</v>
          </cell>
          <cell r="C441" t="str">
            <v>CHI</v>
          </cell>
          <cell r="D441" t="str">
            <v>0,18</v>
          </cell>
        </row>
        <row r="442">
          <cell r="A442" t="str">
            <v>5826</v>
          </cell>
          <cell r="B442" t="str">
            <v>CAMINHÃO TOCO, PBT 16.000 KG, CARGA ÚTIL MÁX. 10.685 KG, DIST. ENTRE EIXOS 4,8 M, POTÊNCIA 189 CV, INCLUSIVE CARROCERIA FIXA ABERTA DE MADEIRA P/ TRANSPORTE GERAL DE CARGA SECA, DIMEN. APROX. 2,5 X 7,00 X 0,50 M - CHI DIURNO. AF_06/2014</v>
          </cell>
          <cell r="C442" t="str">
            <v>CHI</v>
          </cell>
          <cell r="D442" t="str">
            <v>33,33</v>
          </cell>
        </row>
        <row r="443">
          <cell r="A443" t="str">
            <v>5829</v>
          </cell>
          <cell r="B443" t="str">
            <v>USINA DE CONCRETO FIXA, CAPACIDADE NOMINAL DE 90 A 120 M3/H, SEM SILO - CHI DIURNO. AF_07/2016</v>
          </cell>
          <cell r="C443" t="str">
            <v>CHI</v>
          </cell>
          <cell r="D443" t="str">
            <v>126,91</v>
          </cell>
        </row>
        <row r="444">
          <cell r="A444" t="str">
            <v>5837</v>
          </cell>
          <cell r="B444" t="str">
            <v>VIBROACABADORA DE ASFALTO SOBRE ESTEIRAS, LARGURA DE PAVIMENTAÇÃO 1,90 M A 5,30 M, POTÊNCIA 105 HP CAPACIDADE 450 T/H - CHI DIURNO. AF_11/2014</v>
          </cell>
          <cell r="C444" t="str">
            <v>CHI</v>
          </cell>
          <cell r="D444" t="str">
            <v>104,73</v>
          </cell>
        </row>
        <row r="445">
          <cell r="A445" t="str">
            <v>5841</v>
          </cell>
          <cell r="B445" t="str">
            <v>VASSOURA MECÂNICA REBOCÁVEL COM ESCOVA CILÍNDRICA, LARGURA ÚTIL DE VARRIMENTO DE 2,44 M - CHI DIURNO. AF_06/2014</v>
          </cell>
          <cell r="C445" t="str">
            <v>CHI</v>
          </cell>
          <cell r="D445" t="str">
            <v>2,47</v>
          </cell>
        </row>
        <row r="446">
          <cell r="A446" t="str">
            <v>5845</v>
          </cell>
          <cell r="B446" t="str">
            <v>TRATOR DE PNEUS, POTÊNCIA 122 CV, TRAÇÃO 4X4, PESO COM LASTRO DE 4.510 KG - CHI DIURNO. AF_06/2014</v>
          </cell>
          <cell r="C446" t="str">
            <v>CHI</v>
          </cell>
          <cell r="D446" t="str">
            <v>39,75</v>
          </cell>
        </row>
        <row r="447">
          <cell r="A447" t="str">
            <v>5849</v>
          </cell>
          <cell r="B447" t="str">
            <v>TRATOR DE ESTEIRAS, POTÊNCIA 170 HP, PESO OPERACIONAL 19 T, CAÇAMBA 5,2 M3 - CHI DIURNO. AF_06/2014</v>
          </cell>
          <cell r="C447" t="str">
            <v>CHI</v>
          </cell>
          <cell r="D447" t="str">
            <v>58,47</v>
          </cell>
        </row>
        <row r="448">
          <cell r="A448" t="str">
            <v>5853</v>
          </cell>
          <cell r="B448" t="str">
            <v>TRATOR DE ESTEIRAS, POTÊNCIA 150 HP, PESO OPERACIONAL 16,7 T, COM RODA MOTRIZ ELEVADA E LÂMINA 3,18 M3 - CHI DIURNO. AF_06/2014</v>
          </cell>
          <cell r="C448" t="str">
            <v>CHI</v>
          </cell>
          <cell r="D448" t="str">
            <v>58,67</v>
          </cell>
        </row>
        <row r="449">
          <cell r="A449" t="str">
            <v>5857</v>
          </cell>
          <cell r="B449" t="str">
            <v>TRATOR DE ESTEIRAS, POTÊNCIA 347 HP, PESO OPERACIONAL 38,5 T, COM LÂMINA 8,70 M3 - CHI DIURNO. AF_06/2014</v>
          </cell>
          <cell r="C449" t="str">
            <v>CHI</v>
          </cell>
          <cell r="D449" t="str">
            <v>129,38</v>
          </cell>
        </row>
        <row r="450">
          <cell r="A450" t="str">
            <v>5865</v>
          </cell>
          <cell r="B450" t="str">
            <v>ROLO COMPACTADOR VIBRATÓRIO REBOCÁVEL, CILINDRO DE AÇO LISO, POTÊNCIA DE TRAÇÃO DE 65 CV, PESO 4,7 T, IMPACTO DINÂMICO 18,3 T, LARGURA DE TRABALHO 1,67 M - CHI DIURNO. AF_02/2016</v>
          </cell>
          <cell r="C450" t="str">
            <v>CHI</v>
          </cell>
          <cell r="D450" t="str">
            <v>5,55</v>
          </cell>
        </row>
        <row r="451">
          <cell r="A451" t="str">
            <v>5869</v>
          </cell>
          <cell r="B451" t="str">
            <v>ROLO COMPACTADOR VIBRATÓRIO TANDEM AÇO LISO, POTÊNCIA 58 HP, PESO SEM/COM LASTRO 6,5 / 9,4 T, LARGURA DE TRABALHO 1,2 M - CHI DIURNO. AF_06/2014</v>
          </cell>
          <cell r="C451" t="str">
            <v>CHI</v>
          </cell>
          <cell r="D451" t="str">
            <v>42,90</v>
          </cell>
        </row>
        <row r="452">
          <cell r="A452" t="str">
            <v>5877</v>
          </cell>
          <cell r="B452" t="str">
            <v>RETROESCAVADEIRA SOBRE RODAS COM CARREGADEIRA, TRAÇÃO 4X4, POTÊNCIA LÍQ. 72 HP, CAÇAMBA CARREG. CAP. MÍN. 0,79 M3, CAÇAMBA RETRO CAP. 0,18 M3, PESO OPERACIONAL MÍN. 7.140 KG, PROFUNDIDADE ESCAVAÇÃO MÁX. 4,50 M - CHI DIURNO. AF_06/2014</v>
          </cell>
          <cell r="C452" t="str">
            <v>CHI</v>
          </cell>
          <cell r="D452" t="str">
            <v>42,97</v>
          </cell>
        </row>
        <row r="453">
          <cell r="A453" t="str">
            <v>5881</v>
          </cell>
          <cell r="B453" t="str">
            <v>ROLO COMPACTADOR VIBRATÓRIO PÉ DE CARNEIRO, OPERADO POR CONTROLE REMOTO, POTÊNCIA 12,5 KW, PESO OPERACIONAL 1,675 T, LARGURA DE TRABALHO 0,85 M - CHI DIURNO. AF_02/2016</v>
          </cell>
          <cell r="C453" t="str">
            <v>CHI</v>
          </cell>
          <cell r="D453" t="str">
            <v>45,45</v>
          </cell>
        </row>
        <row r="454">
          <cell r="A454" t="str">
            <v>5884</v>
          </cell>
          <cell r="B454" t="str">
            <v>USINA DE LAMA ASFÁLTICA, PROD 30 A 50 T/H, SILO DE AGREGADO 7 M3, RESERVATÓRIOS PARA EMULSÃO E ÁGUA DE 2,3 M3 CADA, MISTURADOR TIPO PUG MILL A SER MONTADO SOBRE CAMINHÃO - CHI DIURNO. AF_10/2014</v>
          </cell>
          <cell r="C454" t="str">
            <v>CHI</v>
          </cell>
          <cell r="D454" t="str">
            <v>36,05</v>
          </cell>
        </row>
        <row r="455">
          <cell r="A455" t="str">
            <v>5892</v>
          </cell>
          <cell r="B455" t="str">
            <v>CAMINHÃO TOCO, PESO BRUTO TOTAL 14.300 KG, CARGA ÚTIL MÁXIMA 9590 KG, DISTÂNCIA ENTRE EIXOS 4,76 M, POTÊNCIA 185 CV (NÃO INCLUI CARROCERIA) - CHI DIURNO. AF_06/2014</v>
          </cell>
          <cell r="C455" t="str">
            <v>CHI</v>
          </cell>
          <cell r="D455" t="str">
            <v>34,68</v>
          </cell>
        </row>
        <row r="456">
          <cell r="A456" t="str">
            <v>5896</v>
          </cell>
          <cell r="B456" t="str">
            <v>CAMINHÃO TOCO, PESO BRUTO TOTAL 16.000 KG, CARGA ÚTIL MÁXIMA DE 10.685 KG, DISTÂNCIA ENTRE EIXOS 4,80 M, POTÊNCIA 189 CV EXCLUSIVE CARROCERIA - CHI DIURNO. AF_06/2014</v>
          </cell>
          <cell r="C456" t="str">
            <v>CHI</v>
          </cell>
          <cell r="D456" t="str">
            <v>32,76</v>
          </cell>
        </row>
        <row r="457">
          <cell r="A457" t="str">
            <v>5903</v>
          </cell>
          <cell r="B457" t="str">
            <v>CAMINHÃO PIPA 10.000 L TRUCADO, PESO BRUTO TOTAL 23.000 KG, CARGA ÚTIL MÁXIMA 15.935 KG, DISTÂNCIA ENTRE EIXOS 4,8 M, POTÊNCIA 230 CV, INCLUSIVE TANQUE DE AÇO PARA TRANSPORTE DE ÁGUA - CHI DIURNO. AF_06/2014</v>
          </cell>
          <cell r="C457" t="str">
            <v>CHI</v>
          </cell>
          <cell r="D457" t="str">
            <v>40,17</v>
          </cell>
        </row>
        <row r="458">
          <cell r="A458" t="str">
            <v>5911</v>
          </cell>
          <cell r="B458" t="str">
            <v>ESPARGIDOR DE ASFALTO PRESSURIZADO COM TANQUE DE 2500 L, REBOCÁVEL COM MOTOR A GASOLINA POTÊNCIA 3,4 HP - CHI DIURNO. AF_07/2014</v>
          </cell>
          <cell r="C458" t="str">
            <v>CHI</v>
          </cell>
          <cell r="D458" t="str">
            <v>18,98</v>
          </cell>
        </row>
        <row r="459">
          <cell r="A459" t="str">
            <v>5923</v>
          </cell>
          <cell r="B459" t="str">
            <v>GRADE DE DISCO REBOCÁVEL COM 20 DISCOS 24" X 6 MM COM PNEUS PARA TRANSPORTE - CHI DIURNO. AF_06/2014</v>
          </cell>
          <cell r="C459" t="str">
            <v>CHI</v>
          </cell>
          <cell r="D459" t="str">
            <v>1,69</v>
          </cell>
        </row>
        <row r="460">
          <cell r="A460" t="str">
            <v>5930</v>
          </cell>
          <cell r="B460" t="str">
            <v>GUINDAUTO HIDRÁULICO, CAPACIDADE MÁXIMA DE CARGA 6200 KG, MOMENTO MÁXIMO DE CARGA 11,7 TM, ALCANCE MÁXIMO HORIZONTAL 9,70 M, INCLUSIVE CAMINHÃO TOCO PBT 16.000 KG, POTÊNCIA DE 189 CV - CHI DIURNO. AF_06/2014</v>
          </cell>
          <cell r="C460" t="str">
            <v>CHI</v>
          </cell>
          <cell r="D460" t="str">
            <v>39,45</v>
          </cell>
        </row>
        <row r="461">
          <cell r="A461" t="str">
            <v>5934</v>
          </cell>
          <cell r="B461" t="str">
            <v>MOTONIVELADORA POTÊNCIA BÁSICA LÍQUIDA (PRIMEIRA MARCHA) 125 HP, PESO BRUTO 13032 KG, LARGURA DA LÂMINA DE 3,7 M - CHI DIURNO. AF_06/2014</v>
          </cell>
          <cell r="C461" t="str">
            <v>CHI</v>
          </cell>
          <cell r="D461" t="str">
            <v>59,74</v>
          </cell>
        </row>
        <row r="462">
          <cell r="A462" t="str">
            <v>5942</v>
          </cell>
          <cell r="B462" t="str">
            <v>PÁ CARREGADEIRA SOBRE RODAS, POTÊNCIA LÍQUIDA 128 HP, CAPACIDADE DA CAÇAMBA 1,7 A 2,8 M3, PESO OPERACIONAL 11632 KG - CHI DIURNO. AF_06/2014</v>
          </cell>
          <cell r="C462" t="str">
            <v>CHI</v>
          </cell>
          <cell r="D462" t="str">
            <v>48,84</v>
          </cell>
        </row>
        <row r="463">
          <cell r="A463" t="str">
            <v>5946</v>
          </cell>
          <cell r="B463" t="str">
            <v>PÁ CARREGADEIRA SOBRE RODAS, POTÊNCIA 197 HP, CAPACIDADE DA CAÇAMBA 2,5 A 3,5 M3, PESO OPERACIONAL 18338 KG - CHI DIURNO. AF_06/2014</v>
          </cell>
          <cell r="C463" t="str">
            <v>CHI</v>
          </cell>
          <cell r="D463" t="str">
            <v>58,35</v>
          </cell>
        </row>
        <row r="464">
          <cell r="A464" t="str">
            <v>5952</v>
          </cell>
          <cell r="B464" t="str">
            <v>MARTELETE OU ROMPEDOR PNEUMÁTICO MANUAL, 28 KG, COM SILENCIADOR - CHI DIURNO. AF_07/2016</v>
          </cell>
          <cell r="C464" t="str">
            <v>CHI</v>
          </cell>
          <cell r="D464" t="str">
            <v>15,60</v>
          </cell>
        </row>
        <row r="465">
          <cell r="A465" t="str">
            <v>5954</v>
          </cell>
          <cell r="B465" t="str">
            <v>COMPRESSOR DE AR REBOCÁVEL, VAZÃO 189 PCM, PRESSÃO EFETIVA DE TRABALHO 102 PSI, MOTOR DIESEL, POTÊNCIA 63 CV - CHI DIURNO. AF_06/2015</v>
          </cell>
          <cell r="C465" t="str">
            <v>CHI</v>
          </cell>
          <cell r="D465" t="str">
            <v>2,94</v>
          </cell>
        </row>
        <row r="466">
          <cell r="A466" t="str">
            <v>5961</v>
          </cell>
          <cell r="B466" t="str">
            <v>CAMINHÃO BASCULANTE 6 M3, PESO BRUTO TOTAL 16.000 KG, CARGA ÚTIL MÁXIMA 13.071 KG, DISTÂNCIA ENTRE EIXOS 4,80 M, POTÊNCIA 230 CV INCLUSIVE CAÇAMBA METÁLICA - CHI DIURNO. AF_06/2014</v>
          </cell>
          <cell r="C466" t="str">
            <v>CHI</v>
          </cell>
          <cell r="D466" t="str">
            <v>38,02</v>
          </cell>
        </row>
        <row r="467">
          <cell r="A467" t="str">
            <v>6260</v>
          </cell>
          <cell r="B467" t="str">
            <v>CAMINHÃO PIPA 6.000 L, PESO BRUTO TOTAL 13.000 KG, DISTÂNCIA ENTRE EIXOS 4,80 M, POTÊNCIA 189 CV INCLUSIVE TANQUE DE AÇO PARA TRANSPORTE DE ÁGUA, CAPACIDADE 6 M3 - CHI DIURNO. AF_06/2014</v>
          </cell>
          <cell r="C467" t="str">
            <v>CHI</v>
          </cell>
          <cell r="D467" t="str">
            <v>36,27</v>
          </cell>
        </row>
        <row r="468">
          <cell r="A468" t="str">
            <v>6880</v>
          </cell>
          <cell r="B468" t="str">
            <v>ROLO COMPACTADOR DE PNEUS ESTÁTICO, PRESSÃO VARIÁVEL, POTÊNCIA 111 HP, PESO SEM/COM LASTRO 9,5 / 26 T, LARGURA DE TRABALHO 1,90 M - CHI DIURNO. AF_07/2014</v>
          </cell>
          <cell r="C468" t="str">
            <v>CHI</v>
          </cell>
          <cell r="D468" t="str">
            <v>49,06</v>
          </cell>
        </row>
        <row r="469">
          <cell r="A469" t="str">
            <v>7031</v>
          </cell>
          <cell r="B469" t="str">
            <v>TANQUE DE ASFALTO ESTACIONÁRIO COM SERPENTINA, CAPACIDADE 30.000 L - CHI DIURNO. AF_06/2014</v>
          </cell>
          <cell r="C469" t="str">
            <v>CHI</v>
          </cell>
          <cell r="D469" t="str">
            <v>4,10</v>
          </cell>
        </row>
        <row r="470">
          <cell r="A470" t="str">
            <v>7043</v>
          </cell>
          <cell r="B470" t="str">
            <v>MOTOBOMBA TRASH (PARA ÁGUA SUJA) AUTO ESCORVANTE, MOTOR GASOLINA DE 6,41 HP, DIÂMETROS DE SUCÇÃO X RECALQUE: 3" X 3", HM/Q = 10 MCA / 60 M3/H A 23 MCA / 0 M3/H - CHI DIURNO. AF_10/2014</v>
          </cell>
          <cell r="C470" t="str">
            <v>CHI</v>
          </cell>
          <cell r="D470" t="str">
            <v>0,23</v>
          </cell>
        </row>
        <row r="471">
          <cell r="A471" t="str">
            <v>7050</v>
          </cell>
          <cell r="B471" t="str">
            <v>ROLO COMPACTADOR PE DE CARNEIRO VIBRATORIO, POTENCIA 125 HP, PESO OPERACIONAL SEM/COM LASTRO 11,95 / 13,30 T, IMPACTO DINAMICO 38,5 / 22,5 T, LARGURA DE TRABALHO 2,15 M - CHI DIURNO. AF_06/2014</v>
          </cell>
          <cell r="C471" t="str">
            <v>CHI</v>
          </cell>
          <cell r="D471" t="str">
            <v>45,81</v>
          </cell>
        </row>
        <row r="472">
          <cell r="A472" t="str">
            <v>67827</v>
          </cell>
          <cell r="B472" t="str">
            <v>CAMINHÃO BASCULANTE 6 M3 TOCO, PESO BRUTO TOTAL 16.000 KG, CARGA ÚTIL MÁXIMA 11.130 KG, DISTÂNCIA ENTRE EIXOS 5,36 M, POTÊNCIA 185 CV, INCLUSIVE CAÇAMBA METÁLICA - CHI DIURNO. AF_06/2014</v>
          </cell>
          <cell r="C472" t="str">
            <v>CHI</v>
          </cell>
          <cell r="D472" t="str">
            <v>37,24</v>
          </cell>
        </row>
        <row r="473">
          <cell r="A473" t="str">
            <v>73395</v>
          </cell>
          <cell r="B473" t="str">
            <v>GRUPO GERADOR ESTACIONÁRIO, MOTOR DIESEL POTÊNCIA 170 KVA - CHI DIURNO. AF_02/2016</v>
          </cell>
          <cell r="C473" t="str">
            <v>CHI</v>
          </cell>
          <cell r="D473" t="str">
            <v>5,49</v>
          </cell>
        </row>
        <row r="474">
          <cell r="A474" t="str">
            <v>83766</v>
          </cell>
          <cell r="B474" t="str">
            <v>GRUPO DE SOLDAGEM COM GERADOR A DIESEL 60 CV PARA SOLDA ELÉTRICA, SOBRE 04 RODAS, COM MOTOR 4 CILINDROS 600 A - CHI DIURNO. AF_02/2016</v>
          </cell>
          <cell r="C474" t="str">
            <v>CHI</v>
          </cell>
          <cell r="D474" t="str">
            <v>34,88</v>
          </cell>
        </row>
        <row r="475">
          <cell r="A475" t="str">
            <v>84013</v>
          </cell>
          <cell r="B475" t="str">
            <v>ESCAVADEIRA HIDRÁULICA SOBRE ESTEIRAS, CAÇAMBA 0,80 M3, PESO OPERACIONAL 17,8 T, POTÊNCIA LÍQUIDA 110 HP - CHI DIURNO. AF_10/2014</v>
          </cell>
          <cell r="C475" t="str">
            <v>CHI</v>
          </cell>
          <cell r="D475" t="str">
            <v>54,82</v>
          </cell>
        </row>
        <row r="476">
          <cell r="A476" t="str">
            <v>87446</v>
          </cell>
          <cell r="B476" t="str">
            <v>BETONEIRA CAPACIDADE NOMINAL 400 L, CAPACIDADE DE MISTURA 310 L, MOTOR A DIESEL POTÊNCIA 5,0 HP, SEM CARREGADOR - CHI DIURNO. AF_06/2014</v>
          </cell>
          <cell r="C476" t="str">
            <v>CHI</v>
          </cell>
          <cell r="D476" t="str">
            <v>0,31</v>
          </cell>
        </row>
        <row r="477">
          <cell r="A477" t="str">
            <v>88392</v>
          </cell>
          <cell r="B477" t="str">
            <v>MISTURADOR DE ARGAMASSA, EIXO HORIZONTAL, CAPACIDADE DE MISTURA 300 KG, MOTOR ELÉTRICO POTÊNCIA 5 CV - CHI DIURNO. AF_06/2014</v>
          </cell>
          <cell r="C477" t="str">
            <v>CHI</v>
          </cell>
          <cell r="D477" t="str">
            <v>0,62</v>
          </cell>
        </row>
        <row r="478">
          <cell r="A478" t="str">
            <v>88398</v>
          </cell>
          <cell r="B478" t="str">
            <v>MISTURADOR DE ARGAMASSA, EIXO HORIZONTAL, CAPACIDADE DE MISTURA 600 KG, MOTOR ELÉTRICO POTÊNCIA 7,5 CV - CHI DIURNO. AF_06/2014</v>
          </cell>
          <cell r="C478" t="str">
            <v>CHI</v>
          </cell>
          <cell r="D478" t="str">
            <v>0,73</v>
          </cell>
        </row>
        <row r="479">
          <cell r="A479" t="str">
            <v>88404</v>
          </cell>
          <cell r="B479" t="str">
            <v>MISTURADOR DE ARGAMASSA, EIXO HORIZONTAL, CAPACIDADE DE MISTURA 160 KG, MOTOR ELÉTRICO POTÊNCIA 3 CV - CHI DIURNO. AF_06/2014</v>
          </cell>
          <cell r="C479" t="str">
            <v>CHI</v>
          </cell>
          <cell r="D479" t="str">
            <v>0,58</v>
          </cell>
        </row>
        <row r="480">
          <cell r="A480" t="str">
            <v>88430</v>
          </cell>
          <cell r="B480" t="str">
            <v>PROJETOR DE ARGAMASSA, CAPACIDADE DE PROJEÇÃO 1,5 M3/H, ALCANCE DE 30 ATÉ 60 M, MOTOR ELÉTRICO POTÊNCIA 7,5 HP - CHI DIURNO. AF_06/2014</v>
          </cell>
          <cell r="C480" t="str">
            <v>CHI</v>
          </cell>
          <cell r="D480" t="str">
            <v>3,84</v>
          </cell>
        </row>
        <row r="481">
          <cell r="A481" t="str">
            <v>88438</v>
          </cell>
          <cell r="B481" t="str">
            <v>PROJETOR DE ARGAMASSA, CAPACIDADE DE PROJEÇÃO 2 M3/H, ALCANCE ATÉ 50 M, MOTOR ELÉTRICO POTÊNCIA 7,5 HP - CHI DIURNO. AF_06/2014</v>
          </cell>
          <cell r="C481" t="str">
            <v>CHI</v>
          </cell>
          <cell r="D481" t="str">
            <v>5,09</v>
          </cell>
        </row>
        <row r="482">
          <cell r="A482" t="str">
            <v>88831</v>
          </cell>
          <cell r="B482" t="str">
            <v>BETONEIRA CAPACIDADE NOMINAL DE 400 L, CAPACIDADE DE MISTURA 280 L, MOTOR ELÉTRICO TRIFÁSICO POTÊNCIA DE 2 CV, SEM CARREGADOR - CHI DIURNO. AF_10/2014</v>
          </cell>
          <cell r="C482" t="str">
            <v>CHI</v>
          </cell>
          <cell r="D482" t="str">
            <v>0,23</v>
          </cell>
        </row>
        <row r="483">
          <cell r="A483" t="str">
            <v>88844</v>
          </cell>
          <cell r="B483" t="str">
            <v>TRATOR DE ESTEIRAS, POTÊNCIA 125 HP, PESO OPERACIONAL 12,9 T, COM LÂMINA 2,7 M3 - CHI DIURNO. AF_10/2014</v>
          </cell>
          <cell r="C483" t="str">
            <v>CHI</v>
          </cell>
          <cell r="D483" t="str">
            <v>52,67</v>
          </cell>
        </row>
        <row r="484">
          <cell r="A484" t="str">
            <v>88908</v>
          </cell>
          <cell r="B484" t="str">
            <v>ESCAVADEIRA HIDRÁULICA SOBRE ESTEIRAS, CAÇAMBA 1,20 M3, PESO OPERACIONAL 21 T, POTÊNCIA BRUTA 155 HP - CHI DIURNO. AF_06/2014</v>
          </cell>
          <cell r="C484" t="str">
            <v>CHI</v>
          </cell>
          <cell r="D484" t="str">
            <v>59,49</v>
          </cell>
        </row>
        <row r="485">
          <cell r="A485" t="str">
            <v>89022</v>
          </cell>
          <cell r="B485" t="str">
            <v>BOMBA SUBMERSÍVEL ELÉTRICA TRIFÁSICA, POTÊNCIA 2,96 HP, Ø ROTOR 144 MM SEMI-ABERTO, BOCAL DE SAÍDA Ø 2, HM/Q = 2 MCA / 38,8 M3/H A 28 MCA / 5 M3/H - CHI DIURNO. AF_06/2014</v>
          </cell>
          <cell r="C485" t="str">
            <v>CHI</v>
          </cell>
          <cell r="D485" t="str">
            <v>0,23</v>
          </cell>
        </row>
        <row r="486">
          <cell r="A486" t="str">
            <v>89027</v>
          </cell>
          <cell r="B486" t="str">
            <v>TANQUE DE ASFALTO ESTACIONÁRIO COM MAÇARICO, CAPACIDADE 20.000 L - CHI DIURNO. AF_06/2014</v>
          </cell>
          <cell r="C486" t="str">
            <v>CHI</v>
          </cell>
          <cell r="D486" t="str">
            <v>3,33</v>
          </cell>
        </row>
        <row r="487">
          <cell r="A487" t="str">
            <v>89031</v>
          </cell>
          <cell r="B487" t="str">
            <v>TRATOR DE ESTEIRAS, POTÊNCIA 100 HP, PESO OPERACIONAL 9,4 T, COM LÂMINA 2,19 M3 - CHI DIURNO. AF_06/2014</v>
          </cell>
          <cell r="C487" t="str">
            <v>CHI</v>
          </cell>
          <cell r="D487" t="str">
            <v>51,56</v>
          </cell>
        </row>
        <row r="488">
          <cell r="A488" t="str">
            <v>89036</v>
          </cell>
          <cell r="B488" t="str">
            <v>TRATOR DE PNEUS, POTÊNCIA 85 CV, TRAÇÃO 4X4, PESO COM LASTRO DE 4.675 KG - CHI DIURNO. AF_06/2014</v>
          </cell>
          <cell r="C488" t="str">
            <v>CHI</v>
          </cell>
          <cell r="D488" t="str">
            <v>36,50</v>
          </cell>
        </row>
        <row r="489">
          <cell r="A489" t="str">
            <v>89218</v>
          </cell>
          <cell r="B489" t="str">
            <v>BATE-ESTACAS POR GRAVIDADE, POTÊNCIA DE 160 HP, PESO DO MARTELO ATÉ 3 TONELADAS - CHI DIURNO. AF_11/2014</v>
          </cell>
          <cell r="C489" t="str">
            <v>CHI</v>
          </cell>
          <cell r="D489" t="str">
            <v>72,21</v>
          </cell>
        </row>
        <row r="490">
          <cell r="A490" t="str">
            <v>89226</v>
          </cell>
          <cell r="B490" t="str">
            <v>BETONEIRA CAPACIDADE NOMINAL DE 600 L, CAPACIDADE DE MISTURA 360 L, MOTOR ELÉTRICO TRIFÁSICO POTÊNCIA DE 4 CV, SEM CARREGADOR - CHI DIURNO. AF_11/2014</v>
          </cell>
          <cell r="C490" t="str">
            <v>CHI</v>
          </cell>
          <cell r="D490" t="str">
            <v>0,95</v>
          </cell>
        </row>
        <row r="491">
          <cell r="A491" t="str">
            <v>89235</v>
          </cell>
          <cell r="B491" t="str">
            <v>FRESADORA DE ASFALTO A FRIO SOBRE RODAS, LARGURA FRESAGEM DE 1,0 M, POTÊNCIA 208 HP - CHI DIURNO. AF_11/2014</v>
          </cell>
          <cell r="C491" t="str">
            <v>CHI</v>
          </cell>
          <cell r="D491" t="str">
            <v>132,47</v>
          </cell>
        </row>
        <row r="492">
          <cell r="A492" t="str">
            <v>89243</v>
          </cell>
          <cell r="B492" t="str">
            <v>FRESADORA DE ASFALTO A FRIO SOBRE RODAS, LARGURA FRESAGEM DE 2,0 M, POTÊNCIA 550 HP - CHI DIURNO. AF_11/2014</v>
          </cell>
          <cell r="C492" t="str">
            <v>CHI</v>
          </cell>
          <cell r="D492" t="str">
            <v>275,24</v>
          </cell>
        </row>
        <row r="493">
          <cell r="A493" t="str">
            <v>89251</v>
          </cell>
          <cell r="B493" t="str">
            <v>RECICLADORA DE ASFALTO A FRIO SOBRE RODAS, LARGURA FRESAGEM DE 2,0 M, POTÊNCIA 422 HP - CHI DIURNO. AF_11/2014</v>
          </cell>
          <cell r="C493" t="str">
            <v>CHI</v>
          </cell>
          <cell r="D493" t="str">
            <v>242,52</v>
          </cell>
        </row>
        <row r="494">
          <cell r="A494" t="str">
            <v>89258</v>
          </cell>
          <cell r="B494" t="str">
            <v>VIBROACABADORA DE ASFALTO SOBRE ESTEIRAS, LARGURA DE PAVIMENTAÇÃO 2,13 M A 4,55 M, POTÊNCIA 100 HP, CAPACIDADE 400 T/H - CHI DIURNO. AF_11/2014</v>
          </cell>
          <cell r="C494" t="str">
            <v>CHI</v>
          </cell>
          <cell r="D494" t="str">
            <v>90,45</v>
          </cell>
        </row>
        <row r="495">
          <cell r="A495" t="str">
            <v>89273</v>
          </cell>
          <cell r="B495" t="str">
            <v>GUINDASTE HIDRÁULICO AUTOPROPELIDO, COM LANÇA TELESCÓPICA 28,80 M, CAPACIDADE MÁXIMA 30 T, POTÊNCIA 97 KW, TRAÇÃO 4 X 4 - CHI DIURNO. AF_11/2014</v>
          </cell>
          <cell r="C495" t="str">
            <v>CHI</v>
          </cell>
          <cell r="D495" t="str">
            <v>73,16</v>
          </cell>
        </row>
        <row r="496">
          <cell r="A496" t="str">
            <v>89279</v>
          </cell>
          <cell r="B496" t="str">
            <v>BETONEIRA CAPACIDADE NOMINAL DE 600 L, CAPACIDADE DE MISTURA 440 L, MOTOR A DIESEL POTÊNCIA 10 HP, COM CARREGADOR - CHI DIURNO. AF_11/2014</v>
          </cell>
          <cell r="C496" t="str">
            <v>CHI</v>
          </cell>
          <cell r="D496" t="str">
            <v>1,16</v>
          </cell>
        </row>
        <row r="497">
          <cell r="A497" t="str">
            <v>89877</v>
          </cell>
          <cell r="B497" t="str">
            <v>CAMINHÃO BASCULANTE 14 M3, COM CAVALO MECÂNICO DE CAPACIDADE MÁXIMA DE TRAÇÃO COMBINADO DE 36000 KG, POTÊNCIA 286 CV, INCLUSIVE SEMIREBOQUE COM CAÇAMBA METÁLICA - CHI DIURNO. AF_12/2014</v>
          </cell>
          <cell r="C497" t="str">
            <v>CHI</v>
          </cell>
          <cell r="D497" t="str">
            <v>50,44</v>
          </cell>
        </row>
        <row r="498">
          <cell r="A498" t="str">
            <v>89884</v>
          </cell>
          <cell r="B498" t="str">
            <v>CAMINHÃO BASCULANTE 18 M3, COM CAVALO MECÂNICO DE CAPACIDADE MÁXIMA DE TRAÇÃO COMBINADO DE 45000 KG, POTÊNCIA 330 CV, INCLUSIVE SEMIREBOQUE COM CAÇAMBA METÁLICA - CHI DIURNO. AF_12/2014</v>
          </cell>
          <cell r="C498" t="str">
            <v>CHI</v>
          </cell>
          <cell r="D498" t="str">
            <v>51,58</v>
          </cell>
        </row>
        <row r="499">
          <cell r="A499" t="str">
            <v>90587</v>
          </cell>
          <cell r="B499" t="str">
            <v>VIBRADOR DE IMERSÃO, DIÂMETRO DE PONTEIRA 45MM, MOTOR ELÉTRICO TRIFÁSICO POTÊNCIA DE 2 CV - CHI DIURNO. AF_06/2015</v>
          </cell>
          <cell r="C499" t="str">
            <v>CHI</v>
          </cell>
          <cell r="D499" t="str">
            <v>0,23</v>
          </cell>
        </row>
        <row r="500">
          <cell r="A500" t="str">
            <v>90626</v>
          </cell>
          <cell r="B500" t="str">
            <v>PERFURATRIZ MANUAL, TORQUE MÁXIMO 83 N.M, POTÊNCIA 5 CV, COM DIÂMETRO MÁXIMO 4" - CHI DIURNO. AF_06/2015</v>
          </cell>
          <cell r="C500" t="str">
            <v>CHI</v>
          </cell>
          <cell r="D500" t="str">
            <v>1,38</v>
          </cell>
        </row>
        <row r="501">
          <cell r="A501" t="str">
            <v>90632</v>
          </cell>
          <cell r="B501" t="str">
            <v>PERFURATRIZ SOBRE ESTEIRA, TORQUE MÁXIMO 600 KGF, PESO MÉDIO 1000 KG, POTÊNCIA 20 HP, DIÂMETRO MÁXIMO 10" - CHI DIURNO. AF_06/2015</v>
          </cell>
          <cell r="C501" t="str">
            <v>CHI</v>
          </cell>
          <cell r="D501" t="str">
            <v>55,60</v>
          </cell>
        </row>
        <row r="502">
          <cell r="A502" t="str">
            <v>90638</v>
          </cell>
          <cell r="B502" t="str">
            <v>MISTURADOR DUPLO HORIZONTAL DE ALTA TURBULÊNCIA, CAPACIDADE / VOLUME 2 X 500 LITROS, MOTORES ELÉTRICOS MÍNIMO 5 CV CADA, PARA NATA CIMENTO, ARGAMASSA E OUTROS - CHI DIURNO. AF_06/2015</v>
          </cell>
          <cell r="C502" t="str">
            <v>CHI</v>
          </cell>
          <cell r="D502" t="str">
            <v>2,95</v>
          </cell>
        </row>
        <row r="503">
          <cell r="A503" t="str">
            <v>90644</v>
          </cell>
          <cell r="B503" t="str">
            <v>BOMBA TRIPLEX, PARA INJEÇÃO DE NATA DE CIMENTO, VAZÃO MÁXIMA DE 100 LITROS/MINUTO, PRESSÃO MÁXIMA DE 70 BAR - CHI DIURNO. AF_06/2015</v>
          </cell>
          <cell r="C503" t="str">
            <v>CHI</v>
          </cell>
          <cell r="D503" t="str">
            <v>4,41</v>
          </cell>
        </row>
        <row r="504">
          <cell r="A504" t="str">
            <v>90651</v>
          </cell>
          <cell r="B504" t="str">
            <v>BOMBA CENTRÍFUGA MONOESTÁGIO COM MOTOR ELÉTRICO MONOFÁSICO, POTÊNCIA 15 HP, DIÂMETRO DO ROTOR 173 MM, HM/Q = 30 MCA / 90 M3/H A 45 MCA / 55 M3/H - CHI DIURNO. AF_06/2015</v>
          </cell>
          <cell r="C504" t="str">
            <v>CHI</v>
          </cell>
          <cell r="D504" t="str">
            <v>0,67</v>
          </cell>
        </row>
        <row r="505">
          <cell r="A505" t="str">
            <v>90657</v>
          </cell>
          <cell r="B505" t="str">
            <v>BOMBA DE PROJEÇÃO DE CONCRETO SECO, POTÊNCIA 10 CV, VAZÃO 3 M3/H - CHI DIURNO. AF_06/2015</v>
          </cell>
          <cell r="C505" t="str">
            <v>CHI</v>
          </cell>
          <cell r="D505" t="str">
            <v>2,86</v>
          </cell>
        </row>
        <row r="506">
          <cell r="A506" t="str">
            <v>90663</v>
          </cell>
          <cell r="B506" t="str">
            <v>BOMBA DE PROJEÇÃO DE CONCRETO SECO, POTÊNCIA 10 CV, VAZÃO 6 M3/H - CHI DIURNO. AF_06/2015</v>
          </cell>
          <cell r="C506" t="str">
            <v>CHI</v>
          </cell>
          <cell r="D506" t="str">
            <v>3,07</v>
          </cell>
        </row>
        <row r="507">
          <cell r="A507" t="str">
            <v>90669</v>
          </cell>
          <cell r="B507" t="str">
            <v>PROJETOR PNEUMÁTICO DE ARGAMASSA PARA CHAPISCO E REBOCO COM RECIPIENTE ACOPLADO, TIPO CANEQUINHA, COM COMPRESSOR DE AR REBOCÁVEL VAZÃO 89 PCM E MOTOR DIESEL DE 20 CV - CHI DIURNO. AF_06/2015</v>
          </cell>
          <cell r="C507" t="str">
            <v>CHI</v>
          </cell>
          <cell r="D507" t="str">
            <v>4,60</v>
          </cell>
        </row>
        <row r="508">
          <cell r="A508" t="str">
            <v>90675</v>
          </cell>
          <cell r="B508" t="str">
            <v>PERFURATRIZ COM TORRE METÁLICA PARA EXECUÇÃO DE ESTACA HÉLICE CONTÍNUA, PROFUNDIDADE MÁXIMA DE 30 M, DIÂMETRO MÁXIMO DE 800 MM, POTÊNCIA INSTALADA DE 268 HP, MESA ROTATIVA COM TORQUE MÁXIMO DE 170 KNM - CHI DIURNO. AF_06/2015</v>
          </cell>
          <cell r="C508" t="str">
            <v>CHI</v>
          </cell>
          <cell r="D508" t="str">
            <v>164,09</v>
          </cell>
        </row>
        <row r="509">
          <cell r="A509" t="str">
            <v>90681</v>
          </cell>
          <cell r="B509" t="str">
            <v>PERFURATRIZ HIDRÁULICA SOBRE CAMINHÃO COM TRADO CURTO ACOPLADO, PROFUNDIDADE MÁXIMA DE 20 M, DIÂMETRO MÁXIMO DE 1500 MM, POTÊNCIA INSTALADA DE 137 HP, MESA ROTATIVA COM TORQUE MÁXIMO DE 30 KNM - CHI DIURNO. AF_06/2015</v>
          </cell>
          <cell r="C509" t="str">
            <v>CHI</v>
          </cell>
          <cell r="D509" t="str">
            <v>101,03</v>
          </cell>
        </row>
        <row r="510">
          <cell r="A510" t="str">
            <v>90687</v>
          </cell>
          <cell r="B510" t="str">
            <v>MANIPULADOR TELESCÓPICO, POTÊNCIA DE 85 HP, CAPACIDADE DE CARGA DE 3.500 KG, ALTURA MÁXIMA DE ELEVAÇÃO DE 12,3 M - CHI DIURNO. AF_06/2015</v>
          </cell>
          <cell r="C510" t="str">
            <v>CHI</v>
          </cell>
          <cell r="D510" t="str">
            <v>57,69</v>
          </cell>
        </row>
        <row r="511">
          <cell r="A511" t="str">
            <v>90693</v>
          </cell>
          <cell r="B511" t="str">
            <v>MINICARREGADEIRA SOBRE RODAS, POTÊNCIA LÍQUIDA DE 47 HP, CAPACIDADE NOMINAL DE OPERAÇÃO DE 646 KG - CHI DIURNO. AF_06/2015</v>
          </cell>
          <cell r="C511" t="str">
            <v>CHI</v>
          </cell>
          <cell r="D511" t="str">
            <v>39,35</v>
          </cell>
        </row>
        <row r="512">
          <cell r="A512" t="str">
            <v>90965</v>
          </cell>
          <cell r="B512" t="str">
            <v>COMPRESSOR DE AR REBOCÁVEL, VAZÃO 89 PCM, PRESSÃO EFETIVA DE TRABALHO 102 PSI, MOTOR DIESEL, POTÊNCIA 20 CV - CHI DIURNO. AF_06/2015</v>
          </cell>
          <cell r="C512" t="str">
            <v>CHI</v>
          </cell>
          <cell r="D512" t="str">
            <v>3,92</v>
          </cell>
        </row>
        <row r="513">
          <cell r="A513" t="str">
            <v>90973</v>
          </cell>
          <cell r="B513" t="str">
            <v>COMPRESSOR DE AR REBOCAVEL, VAZÃO 250 PCM, PRESSAO DE TRABALHO 102 PSI, MOTOR A DIESEL POTÊNCIA 81 CV - CHI DIURNO. AF_06/2015</v>
          </cell>
          <cell r="C513" t="str">
            <v>CHI</v>
          </cell>
          <cell r="D513" t="str">
            <v>3,94</v>
          </cell>
        </row>
        <row r="514">
          <cell r="A514" t="str">
            <v>90982</v>
          </cell>
          <cell r="B514" t="str">
            <v>COMPRESSOR DE AR REBOCÁVEL, VAZÃO 748 PCM, PRESSÃO EFETIVA DE TRABALHO 102 PSI, MOTOR DIESEL, POTÊNCIA 210 CV - CHI DIURNO. AF_06/2015</v>
          </cell>
          <cell r="C514" t="str">
            <v>CHI</v>
          </cell>
          <cell r="D514" t="str">
            <v>10,01</v>
          </cell>
        </row>
        <row r="515">
          <cell r="A515" t="str">
            <v>91001</v>
          </cell>
          <cell r="B515" t="str">
            <v>COMPRESSOR DE AR REBOCAVEL, VAZÃO 400 PCM, PRESSAO DE TRABALHO 102 PSI, MOTOR A DIESEL POTÊNCIA 110 CV - CHI DIURNO. AF_06/2015</v>
          </cell>
          <cell r="C515" t="str">
            <v>CHI</v>
          </cell>
          <cell r="D515" t="str">
            <v>4,67</v>
          </cell>
        </row>
        <row r="516">
          <cell r="A516" t="str">
            <v>91032</v>
          </cell>
          <cell r="B516" t="str">
            <v>CAMINHÃO TRUCADO (C/ TERCEIRO EIXO) ELETRÔNICO - POTÊNCIA 231CV - PBT = 22000KG - DIST. ENTRE EIXOS 5170 MM - INCLUI CARROCERIA FIXA ABERTA DE MADEIRA - CHI DIURNO. AF_06/2015</v>
          </cell>
          <cell r="C516" t="str">
            <v>CHI</v>
          </cell>
          <cell r="D516" t="str">
            <v>37,92</v>
          </cell>
        </row>
        <row r="517">
          <cell r="A517" t="str">
            <v>91278</v>
          </cell>
          <cell r="B517" t="str">
            <v>PLACA VIBRATÓRIA REVERSÍVEL COM MOTOR 4 TEMPOS A GASOLINA, FORÇA CENTRÍFUGA DE 25 KN (2500 KGF), POTÊNCIA 5,5 CV - CHI DIURNO. AF_08/2015</v>
          </cell>
          <cell r="C517" t="str">
            <v>CHI</v>
          </cell>
          <cell r="D517" t="str">
            <v>0,59</v>
          </cell>
        </row>
        <row r="518">
          <cell r="A518" t="str">
            <v>91285</v>
          </cell>
          <cell r="B518" t="str">
            <v>CORTADORA DE PISO COM MOTOR 4 TEMPOS A GASOLINA, POTÊNCIA DE 13 HP, COM DISCO DE CORTE DIAMANTADO SEGMENTADO PARA CONCRETO, DIÂMETRO DE 350 MM, FURO DE 1" (14 X 1") - CHI DIURNO. AF_08/2015</v>
          </cell>
          <cell r="C518" t="str">
            <v>CHI</v>
          </cell>
          <cell r="D518" t="str">
            <v>0,74</v>
          </cell>
        </row>
        <row r="519">
          <cell r="A519" t="str">
            <v>91387</v>
          </cell>
          <cell r="B519" t="str">
            <v>CAMINHÃO BASCULANTE 10 M3, TRUCADO CABINE SIMPLES, PESO BRUTO TOTAL 23.000 KG, CARGA ÚTIL MÁXIMA 15.935 KG, DISTÂNCIA ENTRE EIXOS 4,80 M, POTÊNCIA 230 CV INCLUSIVE CAÇAMBA METÁLICA - CHI DIURNO. AF_06/2014</v>
          </cell>
          <cell r="C519" t="str">
            <v>CHI</v>
          </cell>
          <cell r="D519" t="str">
            <v>40,04</v>
          </cell>
        </row>
        <row r="520">
          <cell r="A520" t="str">
            <v>91395</v>
          </cell>
          <cell r="B520" t="str">
            <v>CAMINHÃO TOCO, PBT 14.300 KG, CARGA ÚTIL MÁX. 9.710 KG, DIST. ENTRE EIXOS 3,56 M, POTÊNCIA 185 CV, INCLUSIVE CARROCERIA FIXA ABERTA DE MADEIRA P/ TRANSPORTE GERAL DE CARGA SECA, DIMEN. APROX. 2,50 X 6,50 X 0,50 M - CHI DIURNO. AF_06/2014</v>
          </cell>
          <cell r="C520" t="str">
            <v>CHI</v>
          </cell>
          <cell r="D520" t="str">
            <v>35,42</v>
          </cell>
        </row>
        <row r="521">
          <cell r="A521" t="str">
            <v>91486</v>
          </cell>
          <cell r="B521" t="str">
            <v>ESPARGIDOR DE ASFALTO PRESSURIZADO, TANQUE 6 M3 COM ISOLAÇÃO TÉRMICA, AQUECIDO COM 2 MAÇARICOS, COM BARRA ESPARGIDORA 3,60 M, MONTADO SOBRE CAMINHÃO  TOCO, PBT 14.300 KG, POTÊNCIA 185 CV - CHI DIURNO. AF_08/2015</v>
          </cell>
          <cell r="C521" t="str">
            <v>CHI</v>
          </cell>
          <cell r="D521" t="str">
            <v>41,10</v>
          </cell>
        </row>
        <row r="522">
          <cell r="A522" t="str">
            <v>91534</v>
          </cell>
          <cell r="B522" t="str">
            <v>COMPACTADOR DE SOLOS DE PERCUSSÃO (SOQUETE) COM MOTOR A GASOLINA 4 TEMPOS, POTÊNCIA 4 CV - CHI DIURNO. AF_08/2015</v>
          </cell>
          <cell r="C522" t="str">
            <v>CHI</v>
          </cell>
          <cell r="D522" t="str">
            <v>26,25</v>
          </cell>
        </row>
        <row r="523">
          <cell r="A523" t="str">
            <v>91635</v>
          </cell>
          <cell r="B523" t="str">
            <v>GUINDAUTO HIDRÁULICO, CAPACIDADE MÁXIMA DE CARGA 6500 KG, MOMENTO MÁXIMO DE CARGA 5,8 TM, ALCANCE MÁXIMO HORIZONTAL 7,60 M, INCLUSIVE CAMINHÃO TOCO PBT 9.700 KG, POTÊNCIA DE 160 CV - CHI DIURNO. AF_08/2015</v>
          </cell>
          <cell r="C523" t="str">
            <v>CHI</v>
          </cell>
          <cell r="D523" t="str">
            <v>38,42</v>
          </cell>
        </row>
        <row r="524">
          <cell r="A524" t="str">
            <v>91646</v>
          </cell>
          <cell r="B524" t="str">
            <v>CAMINHÃO DE TRANSPORTE DE MATERIAL ASFÁLTICO 30.000 L, COM CAVALO MECÂNICO DE CAPACIDADE MÁXIMA DE TRAÇÃO COMBINADO DE 66.000 KG, POTÊNCIA 360 CV, INCLUSIVE TANQUE DE ASFALTO COM SERPENTINA - CHI DIURNO. AF_08/2015</v>
          </cell>
          <cell r="C524" t="str">
            <v>CHI</v>
          </cell>
          <cell r="D524" t="str">
            <v>63,52</v>
          </cell>
        </row>
        <row r="525">
          <cell r="A525" t="str">
            <v>91693</v>
          </cell>
          <cell r="B525" t="str">
            <v>SERRA CIRCULAR DE BANCADA COM MOTOR ELÉTRICO POTÊNCIA DE 5HP, COM COIFA PARA DISCO 10" - CHI DIURNO. AF_08/2015</v>
          </cell>
          <cell r="C525" t="str">
            <v>CHI</v>
          </cell>
          <cell r="D525" t="str">
            <v>25,46</v>
          </cell>
        </row>
        <row r="526">
          <cell r="A526" t="str">
            <v>92044</v>
          </cell>
          <cell r="B526" t="str">
            <v>DISTRIBUIDOR DE AGREGADOS REBOCAVEL, CAPACIDADE 1,9 M³, LARGURA DE TRABALHO 3,66 M - CHI DIURNO. AF_11/2015</v>
          </cell>
          <cell r="C526" t="str">
            <v>CHI</v>
          </cell>
          <cell r="D526" t="str">
            <v>4,95</v>
          </cell>
        </row>
        <row r="527">
          <cell r="A527" t="str">
            <v>92107</v>
          </cell>
          <cell r="B527" t="str">
            <v>CAMINHÃO PARA EQUIPAMENTO DE LIMPEZA A SUCÇÃO COM CAMINHÃO TRUCADO DE PESO BRUTO TOTAL 23000 KG, CARGA ÚTIL MÁXIMA 15935 KG, DISTÂNCIA ENTRE EIXOS 4,80 M, POTÊNCIA 230 CV, INCLUSIVE LIMPADORA A SUCÇÃO, TANQUE 12000 L - CHI DIURNO. AF_11/2015</v>
          </cell>
          <cell r="C527" t="str">
            <v>CHI</v>
          </cell>
          <cell r="D527" t="str">
            <v>42,62</v>
          </cell>
        </row>
        <row r="528">
          <cell r="A528" t="str">
            <v>92113</v>
          </cell>
          <cell r="B528" t="str">
            <v>PENEIRA ROTATIVA COM MOTOR ELÉTRICO TRIFÁSICO DE 2 CV, CILINDRO DE 1 M X 0,60 M, COM FUROS DE 3,17 MM - CHI DIURNO. AF_11/2015</v>
          </cell>
          <cell r="C528" t="str">
            <v>CHI</v>
          </cell>
          <cell r="D528" t="str">
            <v>0,68</v>
          </cell>
        </row>
        <row r="529">
          <cell r="A529" t="str">
            <v>92119</v>
          </cell>
          <cell r="B529" t="str">
            <v>DOSADOR DE AREIA, CAPACIDADE DE 26 LITROS - CHI DIURNO. AF_11/2015</v>
          </cell>
          <cell r="C529" t="str">
            <v>CHI</v>
          </cell>
          <cell r="D529" t="str">
            <v>0,07</v>
          </cell>
        </row>
        <row r="530">
          <cell r="A530" t="str">
            <v>92139</v>
          </cell>
          <cell r="B530" t="str">
            <v>CAMINHONETE COM MOTOR A DIESEL, POTÊNCIA 180 CV, CABINE DUPLA, 4X4 - CHI DIURNO. AF_11/2015</v>
          </cell>
          <cell r="C530" t="str">
            <v>CHI</v>
          </cell>
          <cell r="D530" t="str">
            <v>32,48</v>
          </cell>
        </row>
        <row r="531">
          <cell r="A531" t="str">
            <v>92146</v>
          </cell>
          <cell r="B531" t="str">
            <v>CAMINHONETE CABINE SIMPLES COM MOTOR 1.6 FLEX, CÂMBIO MANUAL, POTÊNCIA 101/104 CV, 2 PORTAS - CHI DIURNO. AF_11/2015</v>
          </cell>
          <cell r="C531" t="str">
            <v>CHI</v>
          </cell>
          <cell r="D531" t="str">
            <v>25,07</v>
          </cell>
        </row>
        <row r="532">
          <cell r="A532" t="str">
            <v>92243</v>
          </cell>
          <cell r="B532" t="str">
            <v>CAMINHÃO DE TRANSPORTE DE MATERIAL ASFÁLTICO 20.000 L, COM CAVALO MECÂNICO DE CAPACIDADE MÁXIMA DE TRAÇÃO COMBINADO DE 45.000 KG, POTÊNCIA 330 CV, INCLUSIVE TANQUE DE ASFALTO COM MAÇARICO - CHI DIURNO. AF_12/2015</v>
          </cell>
          <cell r="C532" t="str">
            <v>CHI</v>
          </cell>
          <cell r="D532" t="str">
            <v>54,08</v>
          </cell>
        </row>
        <row r="533">
          <cell r="A533" t="str">
            <v>92717</v>
          </cell>
          <cell r="B533" t="str">
            <v>APARELHO PARA CORTE E SOLDA OXI-ACETILENO SOBRE RODAS, INCLUSIVE CILINDROS E MAÇARICOS - CHI DIURNO. AF_12/2015</v>
          </cell>
          <cell r="C533" t="str">
            <v>CHI</v>
          </cell>
          <cell r="D533" t="str">
            <v>0,23</v>
          </cell>
        </row>
        <row r="534">
          <cell r="A534" t="str">
            <v>92961</v>
          </cell>
          <cell r="B534" t="str">
            <v>MÁQUINA EXTRUSORA DE CONCRETO PARA GUIAS E SARJETAS, MOTOR A DIESEL, POTÊNCIA 14 CV - CHI DIURNO. AF_12/2015</v>
          </cell>
          <cell r="C534" t="str">
            <v>CHI</v>
          </cell>
          <cell r="D534" t="str">
            <v>6,13</v>
          </cell>
        </row>
        <row r="535">
          <cell r="A535" t="str">
            <v>92967</v>
          </cell>
          <cell r="B535" t="str">
            <v>MARTELO PERFURADOR PNEUMÁTICO MANUAL, HASTE 25 X 75 MM, 21 KG - CHI DIURNO. AF_12/2015</v>
          </cell>
          <cell r="C535" t="str">
            <v>CHI</v>
          </cell>
          <cell r="D535" t="str">
            <v>15,62</v>
          </cell>
        </row>
        <row r="536">
          <cell r="A536" t="str">
            <v>93225</v>
          </cell>
          <cell r="B536" t="str">
            <v>PERFURATRIZ COM TORRE METÁLICA PARA EXECUÇÃO DE ESTACA HÉLICE CONTÍNUA, PROFUNDIDADE MÁXIMA DE 32 M, DIÂMETRO MÁXIMO DE 1000 MM, POTÊNCIA INSTALADA DE 350 HP, MESA ROTATIVA COM TORQUE MÁXIMO DE 263 KNM - CHI DIURNO. AF_01/2016</v>
          </cell>
          <cell r="C536" t="str">
            <v>CHI</v>
          </cell>
          <cell r="D536" t="str">
            <v>241,09</v>
          </cell>
        </row>
        <row r="537">
          <cell r="A537" t="str">
            <v>93234</v>
          </cell>
          <cell r="B537" t="str">
            <v>BETONEIRA CAPACIDADE NOMINAL 400 L, CAPACIDADE DE MISTURA 310 L, MOTOR A GASOLINA POTÊNCIA 5,5 HP, SEM CARREGADOR - CHI DIURNO. AF_02/2016</v>
          </cell>
          <cell r="C537" t="str">
            <v>CHI</v>
          </cell>
          <cell r="D537" t="str">
            <v>0,29</v>
          </cell>
        </row>
        <row r="538">
          <cell r="A538" t="str">
            <v>93244</v>
          </cell>
          <cell r="B538" t="str">
            <v>ROLO COMPACTADOR VIBRATÓRIO PÉ DE CARNEIRO PARA SOLOS, POTÊNCIA 80 HP, PESO OPERACIONAL SEM/COM LASTRO 7,4 / 8,8 T, LARGURA DE TRABALHO 1,68 M - CHI DIURNO. AF_02/2016</v>
          </cell>
          <cell r="C538" t="str">
            <v>CHI</v>
          </cell>
          <cell r="D538" t="str">
            <v>39,43</v>
          </cell>
        </row>
        <row r="539">
          <cell r="A539" t="str">
            <v>93274</v>
          </cell>
          <cell r="B539" t="str">
            <v>GRUA ASCENSIONAL, LANÇA DE 30 M, CAPACIDADE DE 1,0 T A 30 M, ALTURA ATÉ 39 M - CHI DIURNO. AF_03/2016</v>
          </cell>
          <cell r="C539" t="str">
            <v>CHI</v>
          </cell>
          <cell r="D539" t="str">
            <v>65,80</v>
          </cell>
        </row>
        <row r="540">
          <cell r="A540" t="str">
            <v>93282</v>
          </cell>
          <cell r="B540" t="str">
            <v>GUINCHO ELÉTRICO DE COLUNA, CAPACIDADE 400 KG, COM MOTO FREIO, MOTOR TRIFÁSICO DE 1,25 CV - CHI DIURNO. AF_03/2016</v>
          </cell>
          <cell r="C540" t="str">
            <v>CHI</v>
          </cell>
          <cell r="D540" t="str">
            <v>22,33</v>
          </cell>
        </row>
        <row r="541">
          <cell r="A541" t="str">
            <v>93288</v>
          </cell>
          <cell r="B541" t="str">
            <v>GUINDASTE HIDRÁULICO AUTOPROPELIDO, COM LANÇA TELESCÓPICA 40 M, CAPACIDADE MÁXIMA 60 T, POTÊNCIA 260 KW - CHI DIURNO. AF_03/2016</v>
          </cell>
          <cell r="C541" t="str">
            <v>CHI</v>
          </cell>
          <cell r="D541" t="str">
            <v>106,05</v>
          </cell>
        </row>
        <row r="542">
          <cell r="A542" t="str">
            <v>93403</v>
          </cell>
          <cell r="B542" t="str">
            <v>GUINDAUTO HIDRÁULICO, CAPACIDADE MÁXIMA DE CARGA 3300 KG, MOMENTO MÁXIMO DE CARGA 5,8 TM, ALCANCE MÁXIMO HORIZONTAL 7,60 M, INCLUSIVE CAMINHÃO TOCO PBT 16.000 KG, POTÊNCIA DE 189 CV - CHI DIURNO. AF_03/2016</v>
          </cell>
          <cell r="C542" t="str">
            <v>CHI</v>
          </cell>
          <cell r="D542" t="str">
            <v>38,42</v>
          </cell>
        </row>
        <row r="543">
          <cell r="A543" t="str">
            <v>93409</v>
          </cell>
          <cell r="B54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43" t="str">
            <v>CHI</v>
          </cell>
          <cell r="D543" t="str">
            <v>34,84</v>
          </cell>
        </row>
        <row r="544">
          <cell r="A544" t="str">
            <v>93416</v>
          </cell>
          <cell r="B544" t="str">
            <v>GERADOR PORTÁTIL MONOFÁSICO, POTÊNCIA 5500 VA, MOTOR A GASOLINA, POTÊNCIA DO MOTOR 13 CV - CHI DIURNO. AF_03/2016</v>
          </cell>
          <cell r="C544" t="str">
            <v>CHI</v>
          </cell>
          <cell r="D544" t="str">
            <v>0,25</v>
          </cell>
        </row>
        <row r="545">
          <cell r="A545" t="str">
            <v>93422</v>
          </cell>
          <cell r="B545" t="str">
            <v>GRUPO GERADOR REBOCÁVEL, POTÊNCIA 66 KVA, MOTOR A DIESEL - CHI DIURNO. AF_03/2016</v>
          </cell>
          <cell r="C545" t="str">
            <v>CHI</v>
          </cell>
          <cell r="D545" t="str">
            <v>3,45</v>
          </cell>
        </row>
        <row r="546">
          <cell r="A546" t="str">
            <v>93428</v>
          </cell>
          <cell r="B546" t="str">
            <v>GRUPO GERADOR ESTACIONÁRIO, POTÊNCIA 150 KVA, MOTOR A DIESEL- CHI DIURNO. AF_03/2016</v>
          </cell>
          <cell r="C546" t="str">
            <v>CHI</v>
          </cell>
          <cell r="D546" t="str">
            <v>4,88</v>
          </cell>
        </row>
        <row r="547">
          <cell r="A547" t="str">
            <v>93434</v>
          </cell>
          <cell r="B547" t="str">
            <v>USINA DE MISTURA ASFÁLTICA À QUENTE, TIPO CONTRA FLUXO, PROD 40 A 80 TON/HORA - CHI DIURNO. AF_03/2016</v>
          </cell>
          <cell r="C547" t="str">
            <v>CHI</v>
          </cell>
          <cell r="D547" t="str">
            <v>168,02</v>
          </cell>
        </row>
        <row r="548">
          <cell r="A548" t="str">
            <v>93440</v>
          </cell>
          <cell r="B548" t="str">
            <v>USINA DE ASFALTO À FRIO, CAPACIDADE DE 40 A 60 TON/HORA, ELÉTRICA POTÊNCIA 30 CV - CHI DIURNO. AF_03/2016</v>
          </cell>
          <cell r="C548" t="str">
            <v>CHI</v>
          </cell>
          <cell r="D548" t="str">
            <v>89,99</v>
          </cell>
        </row>
        <row r="549">
          <cell r="A549" t="str">
            <v>95122</v>
          </cell>
          <cell r="B549" t="str">
            <v>USINA MISTURADORA DE SOLOS, CAPACIDADE DE 200 A 500 TON/H, POTENCIA 75KW - CHI DIURNO. AF_07/2016</v>
          </cell>
          <cell r="C549" t="str">
            <v>CHI</v>
          </cell>
          <cell r="D549" t="str">
            <v>127,98</v>
          </cell>
        </row>
        <row r="550">
          <cell r="A550" t="str">
            <v>95128</v>
          </cell>
          <cell r="B550" t="str">
            <v>DISTRIBUIDOR DE AGREGADOS AUTOPROPELIDO, CAP 3 M3, A DIESEL, POTÊNCIA 176CV - CHI DIURNO. AF_07/2016</v>
          </cell>
          <cell r="C550" t="str">
            <v>CHI</v>
          </cell>
          <cell r="D550" t="str">
            <v>40,19</v>
          </cell>
        </row>
        <row r="551">
          <cell r="A551" t="str">
            <v>95140</v>
          </cell>
          <cell r="B551" t="str">
            <v>TALHA MANUAL DE CORRENTE, CAPACIDADE DE 2 TON. COM ELEVAÇÃO DE 3 M - CHI DIURNO. AF_07/2016</v>
          </cell>
          <cell r="C551" t="str">
            <v>CHI</v>
          </cell>
          <cell r="D551" t="str">
            <v>0,04</v>
          </cell>
        </row>
        <row r="552">
          <cell r="A552" t="str">
            <v>95213</v>
          </cell>
          <cell r="B552" t="str">
            <v>GRUA ASCENCIONAL, LANÇA DE 42 M, CAPACIDADE DE 1,5 T A 30 M, ALTURA ATÉ 39 M - CHI DIURNO. AF_08/2016</v>
          </cell>
          <cell r="C552" t="str">
            <v>CHI</v>
          </cell>
          <cell r="D552" t="str">
            <v>69,56</v>
          </cell>
        </row>
        <row r="553">
          <cell r="A553" t="str">
            <v>95219</v>
          </cell>
          <cell r="B553" t="str">
            <v>PULVERIZADOR DE TINTA ELÉTRICO/MÁQUINA DE PINTURA AIRLESS, VAZÃO 2 L/MIN - CHI DIURNO. AF_08/2016</v>
          </cell>
          <cell r="C553" t="str">
            <v>CHI</v>
          </cell>
          <cell r="D553" t="str">
            <v>23,71</v>
          </cell>
        </row>
        <row r="554">
          <cell r="A554" t="str">
            <v>95259</v>
          </cell>
          <cell r="B554" t="str">
            <v>MARTELO DEMOLIDOR PNEUMÁTICO MANUAL, 32 KG - CHI DIURNO. AF_09/2016</v>
          </cell>
          <cell r="C554" t="str">
            <v>CHI</v>
          </cell>
          <cell r="D554" t="str">
            <v>15,48</v>
          </cell>
        </row>
        <row r="555">
          <cell r="A555" t="str">
            <v>95265</v>
          </cell>
          <cell r="B555" t="str">
            <v>COMPACTADOR DE SOLOS DE PERCUSÃO (SOQUETE) COM MOTOR A GASOLINA, POTÊNCIA 3 CV - CHI DIURNO. AF_09/2016</v>
          </cell>
          <cell r="C555" t="str">
            <v>CHI</v>
          </cell>
          <cell r="D555" t="str">
            <v>0,72</v>
          </cell>
        </row>
        <row r="556">
          <cell r="A556" t="str">
            <v>95271</v>
          </cell>
          <cell r="B556" t="str">
            <v>RÉGUA VIBRATÓRIA DUPLA PARA CONCRETO, PESO DE 60KG, COMPRIMENTO 4 M, COM MOTOR A GASOLINA, POTÊNCIA 5,5 HP - CHI DIURNO. AF_09/2016</v>
          </cell>
          <cell r="C556" t="str">
            <v>CHI</v>
          </cell>
          <cell r="D556" t="str">
            <v>0,49</v>
          </cell>
        </row>
        <row r="557">
          <cell r="A557" t="str">
            <v>95277</v>
          </cell>
          <cell r="B557" t="str">
            <v>POLIDORA DE PISO (POLITRIZ), PESO DE 100KG, DIÂMETRO 450 MM, MOTOR ELÉTRICO, POTÊNCIA 4 HP - CHI DIURNO. AF_09/2016</v>
          </cell>
          <cell r="C557" t="str">
            <v>CHI</v>
          </cell>
          <cell r="D557" t="str">
            <v>0,49</v>
          </cell>
        </row>
        <row r="558">
          <cell r="A558" t="str">
            <v>95283</v>
          </cell>
          <cell r="B558" t="str">
            <v>DESEMPENADEIRA DE CONCRETO, PESO DE 75KG, 4 PÁS, MOTOR A GASOLINA, POTÊNCIA 5,5 HP - CHI DIURNO. AF_09/2016</v>
          </cell>
          <cell r="C558" t="str">
            <v>CHI</v>
          </cell>
          <cell r="D558" t="str">
            <v>0,53</v>
          </cell>
        </row>
        <row r="559">
          <cell r="A559" t="str">
            <v>95621</v>
          </cell>
          <cell r="B559" t="str">
            <v>PERFURATRIZ PNEUMATICA MANUAL DE PESO MEDIO, MARTELETE, 18KG, COMPRIMENTO MÁXIMO DE CURSO DE 6 M, DIAMETRO DO PISTAO DE 5,5 CM - CHI DIURNO. AF_11/2016</v>
          </cell>
          <cell r="C559" t="str">
            <v>CHI</v>
          </cell>
          <cell r="D559" t="str">
            <v>15,31</v>
          </cell>
        </row>
        <row r="560">
          <cell r="A560" t="str">
            <v>95632</v>
          </cell>
          <cell r="B560" t="str">
            <v>ROLO COMPACTADOR VIBRATORIO TANDEM, ACO LISO, POTENCIA 125 HP, PESO SEM/COM LASTRO 10,20/11,65 T, LARGURA DE TRABALHO 1,73 M - CHI DIURNO. AF_11/2016</v>
          </cell>
          <cell r="C560" t="str">
            <v>CHI</v>
          </cell>
          <cell r="D560" t="str">
            <v>47,82</v>
          </cell>
        </row>
        <row r="561">
          <cell r="A561" t="str">
            <v>95703</v>
          </cell>
          <cell r="B561" t="str">
            <v>PERFURATRIZ MANUAL, TORQUE MAXIMO 55 KGF.M, POTENCIA 5 CV, COM DIAMETRO MAXIMO 8 1/2" - CHI DIURNO. AF_11/2016</v>
          </cell>
          <cell r="C561" t="str">
            <v>CHI</v>
          </cell>
          <cell r="D561" t="str">
            <v>28,45</v>
          </cell>
        </row>
        <row r="562">
          <cell r="A562" t="str">
            <v>95709</v>
          </cell>
          <cell r="B562" t="str">
            <v>PERFURATRIZ SOBRE ESTEIRA, TORQUE MÁXIMO 600 KGF, POTÊNCIA ENTRE 50 E 60 HP, DIÂMETRO MÁXIMO 10 - CHI DIURNO. AF_11/2016</v>
          </cell>
          <cell r="C562" t="str">
            <v>CHI</v>
          </cell>
          <cell r="D562" t="str">
            <v>54,34</v>
          </cell>
        </row>
        <row r="563">
          <cell r="A563" t="str">
            <v>95715</v>
          </cell>
          <cell r="B563" t="str">
            <v>ESCAVADEIRA HIDRAULICA SOBRE ESTEIRA, COM GARRA GIRATORIA DE MANDIBULAS, PESO OPERACIONAL ENTRE 22,00 E 25,50 TON, POTENCIA LIQUIDA ENTRE 150 E 160 HP - CHI DIURNO. AF_11/2016</v>
          </cell>
          <cell r="C563" t="str">
            <v>CHI</v>
          </cell>
          <cell r="D563" t="str">
            <v>61,27</v>
          </cell>
        </row>
        <row r="564">
          <cell r="A564" t="str">
            <v>95721</v>
          </cell>
          <cell r="B564" t="str">
            <v>ESCAVADEIRA HIDRAULICA SOBRE ESTEIRA, EQUIPADA COM CLAMSHELL, COM CAPACIDADE DA CAÇAMBA ENTRE 1,20 E 1,50 M3, PESO OPERACIONAL ENTRE 20,00 E 22,00 TON, POTENCIA LIQUIDA ENTRE 150 E 160 HP - CHI DIURNO. AF_11/2016</v>
          </cell>
          <cell r="C564" t="str">
            <v>CHI</v>
          </cell>
          <cell r="D564" t="str">
            <v>59,97</v>
          </cell>
        </row>
        <row r="565">
          <cell r="A565" t="str">
            <v>95873</v>
          </cell>
          <cell r="B565" t="str">
            <v>GRUPO GERADOR COM CARENAGEM, MOTOR DIESEL POTÊNCIA STANDART ENTRE 250 E 260 KVA - CHI DIURNO. AF_12/2016</v>
          </cell>
          <cell r="C565" t="str">
            <v>CHI</v>
          </cell>
          <cell r="D565" t="str">
            <v>7,81</v>
          </cell>
        </row>
        <row r="566">
          <cell r="A566" t="str">
            <v>96014</v>
          </cell>
          <cell r="B566" t="str">
            <v>TRATOR DE PNEUS COM POTÊNCIA DE 122 CV, TRAÇÃO 4X4, COM VASSOURA MECÂNICA ACOPLADA - CHI DIURNO. AF_02/2017</v>
          </cell>
          <cell r="C566" t="str">
            <v>CHI</v>
          </cell>
          <cell r="D566" t="str">
            <v>42,11</v>
          </cell>
        </row>
        <row r="567">
          <cell r="A567" t="str">
            <v>96021</v>
          </cell>
          <cell r="B567" t="str">
            <v>TRATOR DE PNEUS COM POTÊNCIA DE 122 CV, TRAÇÃO 4X4, COM GRADE DE DISCOS ACOPLADA - CHI DIURNO. AF_02/2017</v>
          </cell>
          <cell r="C567" t="str">
            <v>CHI</v>
          </cell>
          <cell r="D567" t="str">
            <v>41,98</v>
          </cell>
        </row>
        <row r="568">
          <cell r="A568" t="str">
            <v>96029</v>
          </cell>
          <cell r="B568" t="str">
            <v>TRATOR DE PNEUS COM POTÊNCIA DE 85 CV, TRAÇÃO 4X4, COM GRADE DE DISCOS ACOPLADA - CHI DIURNO. AF_02/2017</v>
          </cell>
          <cell r="C568" t="str">
            <v>CHI</v>
          </cell>
          <cell r="D568" t="str">
            <v>38,73</v>
          </cell>
        </row>
        <row r="569">
          <cell r="A569" t="str">
            <v>96036</v>
          </cell>
          <cell r="B569" t="str">
            <v>CAMINHÃO BASCULANTE 10 M3, TRUCADO, POTÊNCIA 230 CV, INCLUSIVE CAÇAMBA METÁLICA, COM DISTRIBUIDOR DE AGREGADOS ACOPLADO - CHI DIURNO. AF_02/2017</v>
          </cell>
          <cell r="C569" t="str">
            <v>CHI</v>
          </cell>
          <cell r="D569" t="str">
            <v>43,29</v>
          </cell>
        </row>
        <row r="570">
          <cell r="A570" t="str">
            <v>96155</v>
          </cell>
          <cell r="B570" t="str">
            <v>TRATOR DE PNEUS COM POTÊNCIA DE 85 CV, TRAÇÃO 4X4, COM VASSOURA MECÂNICA ACOPLADA - CHI DIURNO. AF_02/2017</v>
          </cell>
          <cell r="C570" t="str">
            <v>CHI</v>
          </cell>
          <cell r="D570" t="str">
            <v>38,86</v>
          </cell>
        </row>
        <row r="571">
          <cell r="A571" t="str">
            <v>96156</v>
          </cell>
          <cell r="B571" t="str">
            <v>MINICARREGADEIRA SOBRE RODAS POTENCIA 47HP CAPACIDADE OPERACAO 646 KG, COM VASSOURA MECÂNICA ACOPLADA - CHI DIURNO. AF_03/2017</v>
          </cell>
          <cell r="C571" t="str">
            <v>CHI</v>
          </cell>
          <cell r="D571" t="str">
            <v>42,71</v>
          </cell>
        </row>
        <row r="572">
          <cell r="A572" t="str">
            <v>96159</v>
          </cell>
          <cell r="B572" t="str">
            <v>MÁQUINA DEMARCADORA DE FAIXA DE TRÁFEGO À FRIO, AUTOPROPELIDA, POTÊNCIA 38 HP - CHI DIURNO. AF_07/2016</v>
          </cell>
          <cell r="C572" t="str">
            <v>CHI</v>
          </cell>
          <cell r="D572" t="str">
            <v>51,90</v>
          </cell>
        </row>
        <row r="573">
          <cell r="A573" t="str">
            <v>96246</v>
          </cell>
          <cell r="B573" t="str">
            <v>MINIESCAVADEIRA SOBRE ESTEIRAS, POTENCIA LIQUIDA DE *30* HP, PESO OPERACIONAL DE *3.500* KG - CHI DIURNO. AF_04/2017</v>
          </cell>
          <cell r="C573" t="str">
            <v>CHI</v>
          </cell>
          <cell r="D573" t="str">
            <v>43,58</v>
          </cell>
        </row>
        <row r="574">
          <cell r="A574" t="str">
            <v>96302</v>
          </cell>
          <cell r="B574" t="str">
            <v>PERFURATRIZ ROTATIVA SOBRE ESTEIRA, TORQUE MAXIMO 2500 KGM, POTENCIA 110 HP, MOTOR DIESEL - CHI DIURNO. AF_05/2017</v>
          </cell>
          <cell r="C574" t="str">
            <v>CHI</v>
          </cell>
          <cell r="D574" t="str">
            <v>70,60</v>
          </cell>
        </row>
        <row r="575">
          <cell r="A575" t="str">
            <v>96308</v>
          </cell>
          <cell r="B575" t="str">
            <v>COMPRESSOR DE AR, VAZAO DE 10 PCM, RESERVATORIO 100 L, PRESSAO DE TRABALHO ENTRE 6,9 E 9,7 BAR  POTENCIA 2 HP, TENSAO 110/220 V  CHI DIURNO. AF_05/2017</v>
          </cell>
          <cell r="C575" t="str">
            <v>CHI</v>
          </cell>
          <cell r="D575" t="str">
            <v>0,14</v>
          </cell>
        </row>
        <row r="576">
          <cell r="A576" t="str">
            <v>96464</v>
          </cell>
          <cell r="B576" t="str">
            <v>ROLO COMPACTADOR DE PNEUS, ESTATICO, PRESSAO VARIAVEL, POTENCIA 110 HP, PESO SEM/COM LASTRO 10,8/27 T, LARGURA DE ROLAGEM 2,30 M - CHI DIURNO. AF_06/2017</v>
          </cell>
          <cell r="C576" t="str">
            <v>CHI</v>
          </cell>
          <cell r="D576" t="str">
            <v>50,83</v>
          </cell>
        </row>
        <row r="577">
          <cell r="A577" t="str">
            <v>98765</v>
          </cell>
          <cell r="B577" t="str">
            <v>INVERSOR DE SOLDA MONOFÁSICO DE 160 A, POTÊNCIA DE 5400 W, TENSÃO DE 220 V, PARA SOLDA COM ELETRODOS DE 2,0 A 4,0 MM E PROCESSO TIG - CHI DIURNO. AF_06/2018</v>
          </cell>
          <cell r="C577" t="str">
            <v>CHI</v>
          </cell>
          <cell r="D577" t="str">
            <v>0,08</v>
          </cell>
        </row>
        <row r="578">
          <cell r="A578" t="str">
            <v>99834</v>
          </cell>
          <cell r="B578" t="str">
            <v>LAVADORA DE ALTA PRESSAO (LAVA-JATO) PARA AGUA FRIA, PRESSAO DE OPERACAO ENTRE 1400 E 1900 LIB/POL2, VAZAO MAXIMA ENTRE 400 E 700 L/H - CHI DIURNO. AF_04/2019</v>
          </cell>
          <cell r="C578" t="str">
            <v>CHI</v>
          </cell>
          <cell r="D578" t="str">
            <v>0,14</v>
          </cell>
        </row>
        <row r="579">
          <cell r="A579" t="str">
            <v>5089</v>
          </cell>
          <cell r="B579" t="str">
            <v>ROLO COMPACTADOR VIBRATÓRIO PÉ DE CARNEIRO PARA SOLOS, POTÊNCIA 80 HP, PESO OPERACIONAL SEM/COM LASTRO 7,4 / 8,8 T, LARGURA DE TRABALHO 1,68 M - MANUTENÇÃO. AF_02/2016</v>
          </cell>
          <cell r="C579" t="str">
            <v>H</v>
          </cell>
          <cell r="D579" t="str">
            <v>18,96</v>
          </cell>
        </row>
        <row r="580">
          <cell r="A580" t="str">
            <v>5627</v>
          </cell>
          <cell r="B580" t="str">
            <v>ESCAVADEIRA HIDRÁULICA SOBRE ESTEIRAS, CAÇAMBA 0,80 M3, PESO OPERACIONAL 17 T, POTENCIA BRUTA 111 HP - DEPRECIAÇÃO. AF_06/2014</v>
          </cell>
          <cell r="C580" t="str">
            <v>H</v>
          </cell>
          <cell r="D580" t="str">
            <v>23,52</v>
          </cell>
        </row>
        <row r="581">
          <cell r="A581" t="str">
            <v>5628</v>
          </cell>
          <cell r="B581" t="str">
            <v>ESCAVADEIRA HIDRÁULICA SOBRE ESTEIRAS, CAÇAMBA 0,80 M3, PESO OPERACIONAL 17 T, POTENCIA BRUTA 111 HP - JUROS. AF_06/2014</v>
          </cell>
          <cell r="C581" t="str">
            <v>H</v>
          </cell>
          <cell r="D581" t="str">
            <v>6,04</v>
          </cell>
        </row>
        <row r="582">
          <cell r="A582" t="str">
            <v>5629</v>
          </cell>
          <cell r="B582" t="str">
            <v>ESCAVADEIRA HIDRÁULICA SOBRE ESTEIRAS, CAÇAMBA 0,80 M3, PESO OPERACIONAL 17 T, POTENCIA BRUTA 111 HP - MANUTENÇÃO. AF_06/2014</v>
          </cell>
          <cell r="C582" t="str">
            <v>H</v>
          </cell>
          <cell r="D582" t="str">
            <v>29,40</v>
          </cell>
        </row>
        <row r="583">
          <cell r="A583" t="str">
            <v>5630</v>
          </cell>
          <cell r="B583" t="str">
            <v>ESCAVADEIRA HIDRÁULICA SOBRE ESTEIRAS, CAÇAMBA 0,80 M3, PESO OPERACIONAL 17 T, POTENCIA BRUTA 111 HP - MATERIAIS NA OPERAÇÃO. AF_06/2014</v>
          </cell>
          <cell r="C583" t="str">
            <v>H</v>
          </cell>
          <cell r="D583" t="str">
            <v>52,78</v>
          </cell>
        </row>
        <row r="584">
          <cell r="A584" t="str">
            <v>5658</v>
          </cell>
          <cell r="B584" t="str">
            <v>GRADE DE DISCO CONTROLE REMOTO REBOCÁVEL, COM 24 DISCOS 24 X 6 MM COM PNEUS PARA TRANSPORTE - MANUTENÇÃO. AF_06/2014</v>
          </cell>
          <cell r="C584" t="str">
            <v>H</v>
          </cell>
          <cell r="D584" t="str">
            <v>1,18</v>
          </cell>
        </row>
        <row r="585">
          <cell r="A585" t="str">
            <v>5664</v>
          </cell>
          <cell r="B585" t="str">
            <v>RETROESCAVADEIRA SOBRE RODAS COM CARREGADEIRA, TRAÇÃO 4X4, POTÊNCIA LÍQ. 88 HP, CAÇAMBA CARREG. CAP. MÍN. 1 M3, CAÇAMBA RETRO CAP. 0,26 M3, PESO OPERACIONAL MÍN. 6.674 KG, PROFUNDIDADE ESCAVAÇÃO MÁX. 4,37 M - MANUTENÇÃO. AF_06/2014</v>
          </cell>
          <cell r="C585" t="str">
            <v>H</v>
          </cell>
          <cell r="D585" t="str">
            <v>16,87</v>
          </cell>
        </row>
        <row r="586">
          <cell r="A586" t="str">
            <v>5667</v>
          </cell>
          <cell r="B586" t="str">
            <v>RETROESCAVADEIRA SOBRE RODAS COM CARREGADEIRA, TRAÇÃO 4X2, POTÊNCIA LÍQ. 79 HP, CAÇAMBA CARREG. CAP. MÍN. 1 M3, CAÇAMBA RETRO CAP. 0,20 M3, PESO OPERACIONAL MÍN. 6.570 KG, PROFUNDIDADE ESCAVAÇÃO MÁX. 4,37 M - MANUTENÇÃO. AF_06/2014</v>
          </cell>
          <cell r="C586" t="str">
            <v>H</v>
          </cell>
          <cell r="D586" t="str">
            <v>15,00</v>
          </cell>
        </row>
        <row r="587">
          <cell r="A587" t="str">
            <v>5668</v>
          </cell>
          <cell r="B587" t="str">
            <v>RETROESCAVADEIRA SOBRE RODAS COM CARREGADEIRA, TRAÇÃO 4X2, POTÊNCIA LÍQ. 79 HP, CAÇAMBA CARREG. CAP. MÍN. 1 M3, CAÇAMBA RETRO CAP. 0,20 M3, PESO OPERACIONAL MÍN. 6.570 KG, PROFUNDIDADE ESCAVAÇÃO MÁX. 4,37 M - MATERIAIS NA OPERAÇÃO. AF_06/2014</v>
          </cell>
          <cell r="C587" t="str">
            <v>H</v>
          </cell>
          <cell r="D587" t="str">
            <v>40,39</v>
          </cell>
        </row>
        <row r="588">
          <cell r="A588" t="str">
            <v>5674</v>
          </cell>
          <cell r="B588" t="str">
            <v>ROLO COMPACTADOR VIBRATÓRIO DE UM CILINDRO AÇO LISO, POTÊNCIA 80 HP, PESO OPERACIONAL MÁXIMO 8,1 T, IMPACTO DINÂMICO 16,15 / 9,5 T, LARGURA DE TRABALHO 1,68 M - MANUTENÇÃO. AF_06/2014</v>
          </cell>
          <cell r="C588" t="str">
            <v>H</v>
          </cell>
          <cell r="D588" t="str">
            <v>18,24</v>
          </cell>
        </row>
        <row r="589">
          <cell r="A589" t="str">
            <v>5692</v>
          </cell>
          <cell r="B589" t="str">
            <v>MOTOBOMBA CENTRÍFUGA, MOTOR A GASOLINA, POTÊNCIA 5,42 HP, BOCAIS 1 1/2" X 1", DIÂMETRO ROTOR 143 MM HM/Q = 6 MCA / 16,8 M3/H A 38 MCA / 6,6 M3/H - MANUTENÇÃO. AF_06/2014</v>
          </cell>
          <cell r="C589" t="str">
            <v>H</v>
          </cell>
          <cell r="D589" t="str">
            <v>0,17</v>
          </cell>
        </row>
        <row r="590">
          <cell r="A590" t="str">
            <v>5693</v>
          </cell>
          <cell r="B590" t="str">
            <v>MOTOBOMBA CENTRÍFUGA, MOTOR A GASOLINA, POTÊNCIA 5,42 HP, BOCAIS 1 1/2" X 1", DIÂMETRO ROTOR 143 MM HM/Q = 6 MCA / 16,8 M3/H A 38 MCA / 6,6 M3/H - MATERIAIS NA OPERAÇÃO. AF_06/2014</v>
          </cell>
          <cell r="C590" t="str">
            <v>H</v>
          </cell>
          <cell r="D590" t="str">
            <v>3,51</v>
          </cell>
        </row>
        <row r="591">
          <cell r="A591" t="str">
            <v>5695</v>
          </cell>
          <cell r="B591" t="str">
            <v>CAMINHÃO BASCULANTE 6 M3, PESO BRUTO TOTAL 16.000 KG, CARGA ÚTIL MÁXIMA 13.071 KG, DISTÂNCIA ENTRE EIXOS 4,80 M, POTÊNCIA 230 CV INCLUSIVE CAÇAMBA METÁLICA - MANUTENÇÃO. AF_06/2014</v>
          </cell>
          <cell r="C591" t="str">
            <v>H</v>
          </cell>
          <cell r="D591" t="str">
            <v>21,81</v>
          </cell>
        </row>
        <row r="592">
          <cell r="A592" t="str">
            <v>5703</v>
          </cell>
          <cell r="B592" t="str">
            <v>USINA DE CONCRETO FIXA, CAPACIDADE NOMINAL DE 90 A 120 M3/H, SEM SILO - MATERIAIS NA OPERAÇÃO. AF_07/2016</v>
          </cell>
          <cell r="C592" t="str">
            <v>H</v>
          </cell>
          <cell r="D592" t="str">
            <v>19,99</v>
          </cell>
        </row>
        <row r="593">
          <cell r="A593" t="str">
            <v>5705</v>
          </cell>
          <cell r="B593" t="str">
            <v>CAMINHÃO TOCO, PBT 16.000 KG, CARGA ÚTIL MÁX. 10.685 KG, DIST. ENTRE EIXOS 4,8 M, POTÊNCIA 189 CV, INCLUSIVE CARROCERIA FIXA ABERTA DE MADEIRA P/ TRANSPORTE GERAL DE CARGA SECA, DIMEN. APROX. 2,5 X 7,00 X 0,50 M - MANUTENÇÃO. AF_06/2014</v>
          </cell>
          <cell r="C593" t="str">
            <v>H</v>
          </cell>
          <cell r="D593" t="str">
            <v>13,70</v>
          </cell>
        </row>
        <row r="594">
          <cell r="A594" t="str">
            <v>5707</v>
          </cell>
          <cell r="B594" t="str">
            <v>USINA MISTURADORA DE SOLOS, CAPACIDADE DE 200 A 500 TON/H, POTENCIA 75KW - MANUTENÇÃO. AF_07/2016</v>
          </cell>
          <cell r="C594" t="str">
            <v>H</v>
          </cell>
          <cell r="D594" t="str">
            <v>39,72</v>
          </cell>
        </row>
        <row r="595">
          <cell r="A595" t="str">
            <v>5710</v>
          </cell>
          <cell r="B595" t="str">
            <v>VIBROACABADORA DE ASFALTO SOBRE ESTEIRAS, LARGURA DE PAVIMENTAÇÃO 1,90 M A 5,30 M, POTÊNCIA 105 HP CAPACIDADE 450 T/H - MANUTENÇÃO. AF_11/2014</v>
          </cell>
          <cell r="C595" t="str">
            <v>H</v>
          </cell>
          <cell r="D595" t="str">
            <v>94,74</v>
          </cell>
        </row>
        <row r="596">
          <cell r="A596" t="str">
            <v>5711</v>
          </cell>
          <cell r="B596" t="str">
            <v>VIBROACABADORA DE ASFALTO SOBRE ESTEIRAS, LARGURA DE PAVIMENTAÇÃO 1,90 M A 5,30 M, POTÊNCIA 105 HP CAPACIDADE 450 T/H - MATERIAIS NA OPERAÇÃO. AF_11/2014</v>
          </cell>
          <cell r="C596" t="str">
            <v>H</v>
          </cell>
          <cell r="D596" t="str">
            <v>49,91</v>
          </cell>
        </row>
        <row r="597">
          <cell r="A597" t="str">
            <v>5714</v>
          </cell>
          <cell r="B597" t="str">
            <v>TRATOR DE PNEUS, POTÊNCIA 85 CV, TRAÇÃO 4X4, PESO COM LASTRO DE 4.675 KG - MANUTENÇÃO. AF_06/2014</v>
          </cell>
          <cell r="C597" t="str">
            <v>H</v>
          </cell>
          <cell r="D597" t="str">
            <v>7,72</v>
          </cell>
        </row>
        <row r="598">
          <cell r="A598" t="str">
            <v>5715</v>
          </cell>
          <cell r="B598" t="str">
            <v>TRATOR DE PNEUS, POTÊNCIA 85 CV, TRAÇÃO 4X4, PESO COM LASTRO DE 4.675 KG - MATERIAIS NA OPERAÇÃO. AF_06/2014</v>
          </cell>
          <cell r="C598" t="str">
            <v>H</v>
          </cell>
          <cell r="D598" t="str">
            <v>39,86</v>
          </cell>
        </row>
        <row r="599">
          <cell r="A599" t="str">
            <v>5718</v>
          </cell>
          <cell r="B599" t="str">
            <v>TRATOR DE ESTEIRAS, POTÊNCIA 170 HP, PESO OPERACIONAL 19 T, CAÇAMBA 5,2 M3 - MATERIAIS NA OPERAÇÃO. AF_06/2014</v>
          </cell>
          <cell r="C599" t="str">
            <v>H</v>
          </cell>
          <cell r="D599" t="str">
            <v>80,81</v>
          </cell>
        </row>
        <row r="600">
          <cell r="A600" t="str">
            <v>5721</v>
          </cell>
          <cell r="B600" t="str">
            <v>TRATOR DE ESTEIRAS, POTÊNCIA 150 HP, PESO OPERACIONAL 16,7 T, COM RODA MOTRIZ ELEVADA E LÂMINA 3,18 M3 - MATERIAIS NA OPERAÇÃO. AF_06/2014</v>
          </cell>
          <cell r="C600" t="str">
            <v>H</v>
          </cell>
          <cell r="D600" t="str">
            <v>71,29</v>
          </cell>
        </row>
        <row r="601">
          <cell r="A601" t="str">
            <v>5722</v>
          </cell>
          <cell r="B601" t="str">
            <v>TRATOR DE ESTEIRAS, POTÊNCIA 347 HP, PESO OPERACIONAL 38,5 T, COM LÂMINA 8,70 M3 - MATERIAIS NA OPERAÇÃO. AF_06/2014</v>
          </cell>
          <cell r="C601" t="str">
            <v>H</v>
          </cell>
          <cell r="D601" t="str">
            <v>164,96</v>
          </cell>
        </row>
        <row r="602">
          <cell r="A602" t="str">
            <v>5724</v>
          </cell>
          <cell r="B602" t="str">
            <v>TRATOR DE ESTEIRAS, POTÊNCIA 100 HP, PESO OPERACIONAL 9,4 T, COM LÂMINA 2,19 M3 - MANUTENÇÃO. AF_06/2014</v>
          </cell>
          <cell r="C602" t="str">
            <v>H</v>
          </cell>
          <cell r="D602" t="str">
            <v>30,02</v>
          </cell>
        </row>
        <row r="603">
          <cell r="A603" t="str">
            <v>5727</v>
          </cell>
          <cell r="B603" t="str">
            <v>ROLO COMPACTADOR VIBRATÓRIO REBOCÁVEL, CILINDRO DE AÇO LISO, POTÊNCIA DE TRAÇÃO DE 65 CV, PESO 4,7 T, IMPACTO DINÂMICO 18,3 T, LARGURA DE TRABALHO 1,67 M - MANUTENÇÃO. AF_02/2016</v>
          </cell>
          <cell r="C603" t="str">
            <v>H</v>
          </cell>
          <cell r="D603" t="str">
            <v>5,50</v>
          </cell>
        </row>
        <row r="604">
          <cell r="A604" t="str">
            <v>5729</v>
          </cell>
          <cell r="B604" t="str">
            <v>ROLO COMPACTADOR VIBRATÓRIO TANDEM AÇO LISO, POTÊNCIA 58 HP, PESO SEM/COM LASTRO 6,5 / 9,4 T, LARGURA DE TRABALHO 1,2 M - MANUTENÇÃO. AF_06/2014</v>
          </cell>
          <cell r="C604" t="str">
            <v>H</v>
          </cell>
          <cell r="D604" t="str">
            <v>22,40</v>
          </cell>
        </row>
        <row r="605">
          <cell r="A605" t="str">
            <v>5730</v>
          </cell>
          <cell r="B605" t="str">
            <v>ROLO COMPACTADOR VIBRATÓRIO TANDEM AÇO LISO, POTÊNCIA 58 HP, PESO SEM/COM LASTRO 6,5 / 9,4 T, LARGURA DE TRABALHO 1,2 M - MATERIAIS NA OPERAÇÃO. AF_06/2014</v>
          </cell>
          <cell r="C605" t="str">
            <v>H</v>
          </cell>
          <cell r="D605" t="str">
            <v>27,57</v>
          </cell>
        </row>
        <row r="606">
          <cell r="A606" t="str">
            <v>5735</v>
          </cell>
          <cell r="B606" t="str">
            <v>RETROESCAVADEIRA SOBRE RODAS COM CARREGADEIRA, TRAÇÃO 4X4, POTÊNCIA LÍQ. 72 HP, CAÇAMBA CARREG. CAP. MÍN. 0,79 M3, CAÇAMBA RETRO CAP. 0,18 M3, PESO OPERACIONAL MÍN. 7.140 KG, PROFUNDIDADE ESCAVAÇÃO MÁX. 4,50 M - MANUTENÇÃO. AF_06/2014</v>
          </cell>
          <cell r="C606" t="str">
            <v>H</v>
          </cell>
          <cell r="D606" t="str">
            <v>16,27</v>
          </cell>
        </row>
        <row r="607">
          <cell r="A607" t="str">
            <v>5736</v>
          </cell>
          <cell r="B607" t="str">
            <v>RETROESCAVADEIRA SOBRE RODAS COM CARREGADEIRA, TRAÇÃO 4X4, POTÊNCIA LÍQ. 72 HP, CAÇAMBA CARREG. CAP. MÍN. 0,79 M3, CAÇAMBA RETRO CAP. 0,18 M3, PESO OPERACIONAL MÍN. 7.140 KG, PROFUNDIDADE ESCAVAÇÃO MÁX. 4,50 M - MATERIAIS NA OPERAÇÃO. AF_06/2014</v>
          </cell>
          <cell r="C607" t="str">
            <v>H</v>
          </cell>
          <cell r="D607" t="str">
            <v>37,06</v>
          </cell>
        </row>
        <row r="608">
          <cell r="A608" t="str">
            <v>5738</v>
          </cell>
          <cell r="B608" t="str">
            <v>ROLO COMPACTADOR VIBRATÓRIO PÉ DE CARNEIRO, OPERADO POR CONTROLE REMOTO, POTÊNCIA 12,5 KW, PESO OPERACIONAL 1,675 T, LARGURA DE TRABALHO 0,85 M - DEPRECIAÇÃO. AF_02/2016</v>
          </cell>
          <cell r="C608" t="str">
            <v>H</v>
          </cell>
          <cell r="D608" t="str">
            <v>19,92</v>
          </cell>
        </row>
        <row r="609">
          <cell r="A609" t="str">
            <v>5739</v>
          </cell>
          <cell r="B609" t="str">
            <v>ROLO COMPACTADOR VIBRATÓRIO PÉ DE CARNEIRO, OPERADO POR CONTROLE REMOTO, POTÊNCIA 12,5 KW, PESO OPERACIONAL 1,675 T, LARGURA DE TRABALHO 0,85 M - MANUTENÇÃO. AF_02/2016</v>
          </cell>
          <cell r="C609" t="str">
            <v>H</v>
          </cell>
          <cell r="D609" t="str">
            <v>24,92</v>
          </cell>
        </row>
        <row r="610">
          <cell r="A610" t="str">
            <v>5741</v>
          </cell>
          <cell r="B610" t="str">
            <v>USINA DE LAMA ASFÁLTICA, PROD 30 A 50 T/H, SILO DE AGREGADO 7 M3, RESERVATÓRIOS PARA EMULSÃO E ÁGUA DE 2,3 M3 CADA, MISTURADOR TIPO PUG MILL A SER MONTADO SOBRE CAMINHÃO - MANUTENÇÃO. AF_10/2014</v>
          </cell>
          <cell r="C610" t="str">
            <v>H</v>
          </cell>
          <cell r="D610" t="str">
            <v>27,29</v>
          </cell>
        </row>
        <row r="611">
          <cell r="A611" t="str">
            <v>5742</v>
          </cell>
          <cell r="B611" t="str">
            <v>USINA DE LAMA ASFÁLTICA, PROD 30 A 50 T/H, SILO DE AGREGADO 7 M3, RESERVATÓRIOS PARA EMULSÃO E ÁGUA DE 2,3 M3 CADA, MISTURADOR TIPO PUG MILL A SER MONTADO SOBRE CAMINHÃO - MATERIAIS NA OPERAÇÃO. AF_10/2014</v>
          </cell>
          <cell r="C611" t="str">
            <v>H</v>
          </cell>
          <cell r="D611" t="str">
            <v>15,46</v>
          </cell>
        </row>
        <row r="612">
          <cell r="A612" t="str">
            <v>5747</v>
          </cell>
          <cell r="B612" t="str">
            <v>CAMINHÃO PIPA 6.000 L, PESO BRUTO TOTAL 13.000 KG, DISTÂNCIA ENTRE EIXOS 4,80 M, POTÊNCIA 189 CV INCLUSIVE TANQUE DE AÇO PARA TRANSPORTE DE ÁGUA, CAPACIDADE 6 M3 - MATERIAIS NA OPERAÇÃO. AF_06/2014</v>
          </cell>
          <cell r="C612" t="str">
            <v>H</v>
          </cell>
          <cell r="D612" t="str">
            <v>88,64</v>
          </cell>
        </row>
        <row r="613">
          <cell r="A613" t="str">
            <v>5751</v>
          </cell>
          <cell r="B613" t="str">
            <v>CAMINHÃO TOCO, PESO BRUTO TOTAL 14.300 KG, CARGA ÚTIL MÁXIMA 9590 KG, DISTÂNCIA ENTRE EIXOS 4,76 M, POTÊNCIA 185 CV (NÃO INCLUI CARROCERIA) - MANUTENÇÃO. AF_06/2014</v>
          </cell>
          <cell r="C613" t="str">
            <v>H</v>
          </cell>
          <cell r="D613" t="str">
            <v>15,40</v>
          </cell>
        </row>
        <row r="614">
          <cell r="A614" t="str">
            <v>5754</v>
          </cell>
          <cell r="B614" t="str">
            <v>CAMINHÃO TOCO, PESO BRUTO TOTAL 16.000 KG, CARGA ÚTIL MÁXIMA DE 10.685 KG, DISTÂNCIA ENTRE EIXOS 4,80 M, POTÊNCIA 189 CV EXCLUSIVE CARROCERIA - MANUTENÇÃO. AF_06/2014</v>
          </cell>
          <cell r="C614" t="str">
            <v>H</v>
          </cell>
          <cell r="D614" t="str">
            <v>12,97</v>
          </cell>
        </row>
        <row r="615">
          <cell r="A615" t="str">
            <v>5763</v>
          </cell>
          <cell r="B615" t="str">
            <v>CAMINHÃO PIPA 10.000 L TRUCADO, PESO BRUTO TOTAL 23.000 KG, CARGA ÚTIL MÁXIMA 15.935 KG, DISTÂNCIA ENTRE EIXOS 4,8 M, POTÊNCIA 230 CV, INCLUSIVE TANQUE DE AÇO PARA TRANSPORTE DE ÁGUA - MANUTENÇÃO. AF_06/2014</v>
          </cell>
          <cell r="C615" t="str">
            <v>H</v>
          </cell>
          <cell r="D615" t="str">
            <v>22,36</v>
          </cell>
        </row>
        <row r="616">
          <cell r="A616" t="str">
            <v>5765</v>
          </cell>
          <cell r="B616" t="str">
            <v>ESPARGIDOR DE ASFALTO PRESSURIZADO COM TANQUE DE 2500 L, REBOCÁVEL COM MOTOR A GASOLINA POTÊNCIA 3,4 HP - MANUTENÇÃO. AF_07/2014</v>
          </cell>
          <cell r="C616" t="str">
            <v>H</v>
          </cell>
          <cell r="D616" t="str">
            <v>1,92</v>
          </cell>
        </row>
        <row r="617">
          <cell r="A617" t="str">
            <v>5766</v>
          </cell>
          <cell r="B617" t="str">
            <v>ESPARGIDOR DE ASFALTO PRESSURIZADO COM TANQUE DE 2500 L, REBOCÁVEL COM MOTOR A GASOLINA POTÊNCIA 3,4 HP - MATERIAIS NA OPERAÇÃO. AF_07/2014</v>
          </cell>
          <cell r="C617" t="str">
            <v>H</v>
          </cell>
          <cell r="D617" t="str">
            <v>2,21</v>
          </cell>
        </row>
        <row r="618">
          <cell r="A618" t="str">
            <v>5779</v>
          </cell>
          <cell r="B618" t="str">
            <v>MOTONIVELADORA POTÊNCIA BÁSICA LÍQUIDA (PRIMEIRA MARCHA) 125 HP, PESO BRUTO 13032 KG, LARGURA DA LÂMINA DE 3,7 M - MANUTENÇÃO. AF_06/2014</v>
          </cell>
          <cell r="C618" t="str">
            <v>H</v>
          </cell>
          <cell r="D618" t="str">
            <v>36,00</v>
          </cell>
        </row>
        <row r="619">
          <cell r="A619" t="str">
            <v>5787</v>
          </cell>
          <cell r="B619" t="str">
            <v>PÁ CARREGADEIRA SOBRE RODAS, POTÊNCIA 197 HP, CAPACIDADE DA CAÇAMBA 2,5 A 3,5 M3, PESO OPERACIONAL 18338 KG - MATERIAIS NA OPERAÇÃO. AF_06/2014</v>
          </cell>
          <cell r="C619" t="str">
            <v>H</v>
          </cell>
          <cell r="D619" t="str">
            <v>93,63</v>
          </cell>
        </row>
        <row r="620">
          <cell r="A620" t="str">
            <v>5797</v>
          </cell>
          <cell r="B620" t="str">
            <v>COMPRESSOR DE AR REBOCÁVEL, VAZÃO 189 PCM, PRESSÃO EFETIVA DE TRABALHO 102 PSI, MOTOR DIESEL, POTÊNCIA 63 CV - MANUTENÇÃO. AF_06/2015</v>
          </cell>
          <cell r="C620" t="str">
            <v>H</v>
          </cell>
          <cell r="D620" t="str">
            <v>2,92</v>
          </cell>
        </row>
        <row r="621">
          <cell r="A621" t="str">
            <v>5800</v>
          </cell>
          <cell r="B621" t="str">
            <v>BOMBA SUBMERSÍVEL ELÉTRICA TRIFÁSICA, POTÊNCIA 2,96 HP, Ø ROTOR 144 MM SEMI-ABERTO, BOCAL DE SAÍDA Ø 2, HM/Q = 2 MCA / 38,8 M3/H A 28 MCA / 5 M3/H - MANUTENÇÃO. AF_06/2014</v>
          </cell>
          <cell r="C621" t="str">
            <v>H</v>
          </cell>
          <cell r="D621" t="str">
            <v>0,20</v>
          </cell>
        </row>
        <row r="622">
          <cell r="A622" t="str">
            <v>7032</v>
          </cell>
          <cell r="B622" t="str">
            <v>TANQUE DE ASFALTO ESTACIONÁRIO COM SERPENTINA, CAPACIDADE 30.000 L - DEPRECIAÇÃO. AF_06/2014</v>
          </cell>
          <cell r="C622" t="str">
            <v>H</v>
          </cell>
          <cell r="D622" t="str">
            <v>2,93</v>
          </cell>
        </row>
        <row r="623">
          <cell r="A623" t="str">
            <v>7033</v>
          </cell>
          <cell r="B623" t="str">
            <v>TANQUE DE ASFALTO ESTACIONÁRIO COM SERPENTINA, CAPACIDADE 30.000 L - JUROS. AF_06/2014</v>
          </cell>
          <cell r="C623" t="str">
            <v>H</v>
          </cell>
          <cell r="D623" t="str">
            <v>1,17</v>
          </cell>
        </row>
        <row r="624">
          <cell r="A624" t="str">
            <v>7034</v>
          </cell>
          <cell r="B624" t="str">
            <v>TANQUE DE ASFALTO ESTACIONÁRIO COM SERPENTINA, CAPACIDADE 30.000 L - MANUTENÇÃO. AF_06/2014</v>
          </cell>
          <cell r="C624" t="str">
            <v>H</v>
          </cell>
          <cell r="D624" t="str">
            <v>5,49</v>
          </cell>
        </row>
        <row r="625">
          <cell r="A625" t="str">
            <v>7035</v>
          </cell>
          <cell r="B625" t="str">
            <v>TANQUE DE ASFALTO ESTACIONÁRIO COM SERPENTINA, CAPACIDADE 30.000 L - MATERIAIS NA OPERAÇÃO. AF_06/2014</v>
          </cell>
          <cell r="C625" t="str">
            <v>H</v>
          </cell>
          <cell r="D625" t="str">
            <v>151,72</v>
          </cell>
        </row>
        <row r="626">
          <cell r="A626" t="str">
            <v>7038</v>
          </cell>
          <cell r="B626" t="str">
            <v>ROLO COMPACTADOR DE PNEUS ESTÁTICO, PRESSÃO VARIÁVEL, POTÊNCIA 111 HP, PESO SEM/COM LASTRO 9,5 / 26 T, LARGURA DE TRABALHO 1,90 M - DEPRECIAÇÃO. AF_07/2014</v>
          </cell>
          <cell r="C626" t="str">
            <v>H</v>
          </cell>
          <cell r="D626" t="str">
            <v>22,78</v>
          </cell>
        </row>
        <row r="627">
          <cell r="A627" t="str">
            <v>7039</v>
          </cell>
          <cell r="B627" t="str">
            <v>ROLO COMPACTADOR DE PNEUS ESTÁTICO, PRESSÃO VARIÁVEL, POTÊNCIA 111 HP, PESO SEM/COM LASTRO 9,5 / 26 T, LARGURA DE TRABALHO 1,90 M - JUROS. AF_07/2014</v>
          </cell>
          <cell r="C627" t="str">
            <v>H</v>
          </cell>
          <cell r="D627" t="str">
            <v>5,98</v>
          </cell>
        </row>
        <row r="628">
          <cell r="A628" t="str">
            <v>7040</v>
          </cell>
          <cell r="B628" t="str">
            <v>ROLO COMPACTADOR DE PNEUS ESTÁTICO, PRESSÃO VARIÁVEL, POTÊNCIA 111 HP, PESO SEM/COM LASTRO 9,5 / 26 T, LARGURA DE TRABALHO 1,90 M - MANUTENÇÃO. AF_07/2014</v>
          </cell>
          <cell r="C628" t="str">
            <v>H</v>
          </cell>
          <cell r="D628" t="str">
            <v>28,51</v>
          </cell>
        </row>
        <row r="629">
          <cell r="A629" t="str">
            <v>7044</v>
          </cell>
          <cell r="B629" t="str">
            <v>MOTOBOMBA TRASH (PARA ÁGUA SUJA) AUTO ESCORVANTE, MOTOR GASOLINA DE 6,41 HP, DIÂMETROS DE SUCÇÃO X RECALQUE: 3" X 3", HM/Q = 10 MCA / 60 M3/H A 23 MCA / 0 M3/H - DEPRECIAÇÃO. AF_10/2014</v>
          </cell>
          <cell r="C629" t="str">
            <v>H</v>
          </cell>
          <cell r="D629" t="str">
            <v>0,19</v>
          </cell>
        </row>
        <row r="630">
          <cell r="A630" t="str">
            <v>7045</v>
          </cell>
          <cell r="B630" t="str">
            <v>MOTOBOMBA TRASH (PARA ÁGUA SUJA) AUTO ESCORVANTE, MOTOR GASOLINA DE 6,41 HP, DIÂMETROS DE SUCÇÃO X RECALQUE: 3" X 3", HM/Q = 10 MCA / 60 M3/H A 23 MCA / 0 M3/H - JUROS. AF_10/2014</v>
          </cell>
          <cell r="C630" t="str">
            <v>H</v>
          </cell>
          <cell r="D630" t="str">
            <v>0,04</v>
          </cell>
        </row>
        <row r="631">
          <cell r="A631" t="str">
            <v>7046</v>
          </cell>
          <cell r="B631" t="str">
            <v>MOTOBOMBA TRASH (PARA ÁGUA SUJA) AUTO ESCORVANTE, MOTOR GASOLINA DE 6,41 HP, DIÂMETROS DE SUCÇÃO X RECALQUE: 3" X 3", HM/Q = 10 MCA / 60 M3/H A 23 MCA / 0 M3/H - MANUTENÇÃO. AF_10/2014</v>
          </cell>
          <cell r="C631" t="str">
            <v>H</v>
          </cell>
          <cell r="D631" t="str">
            <v>0,21</v>
          </cell>
        </row>
        <row r="632">
          <cell r="A632" t="str">
            <v>7047</v>
          </cell>
          <cell r="B632" t="str">
            <v>MOTOBOMBA TRASH (PARA ÁGUA SUJA) AUTO ESCORVANTE, MOTOR GASOLINA DE 6,41 HP, DIÂMETROS DE SUCÇÃO X RECALQUE: 3" X 3", HM/Q = 10 MCA / 60 M3/H A 23 MCA / 0 M3/H - MATERIAIS NA OPERAÇÃO. AF_10/2014</v>
          </cell>
          <cell r="C632" t="str">
            <v>H</v>
          </cell>
          <cell r="D632" t="str">
            <v>4,16</v>
          </cell>
        </row>
        <row r="633">
          <cell r="A633" t="str">
            <v>7051</v>
          </cell>
          <cell r="B633" t="str">
            <v>ROLO COMPACTADOR PE DE CARNEIRO VIBRATORIO, POTENCIA 125 HP, PESO OPERACIONAL SEM/COM LASTRO 11,95 / 13,30 T, IMPACTO DINAMICO 38,5 / 22,5 T, LARGURA DE TRABALHO 2,15 M - DEPRECIAÇÃO. AF_06/2014</v>
          </cell>
          <cell r="C633" t="str">
            <v>H</v>
          </cell>
          <cell r="D633" t="str">
            <v>20,21</v>
          </cell>
        </row>
        <row r="634">
          <cell r="A634" t="str">
            <v>7052</v>
          </cell>
          <cell r="B634" t="str">
            <v>ROLO COMPACTADOR PE DE CARNEIRO VIBRATORIO, POTENCIA 125 HP, PESO OPERACIONAL SEM/COM LASTRO 11,95 / 13,30 T, IMPACTO DINAMICO 38,5 / 22,5 T, LARGURA DE TRABALHO 2,15 M - JUROS. AF_06/2014</v>
          </cell>
          <cell r="C634" t="str">
            <v>H</v>
          </cell>
          <cell r="D634" t="str">
            <v>5,30</v>
          </cell>
        </row>
        <row r="635">
          <cell r="A635" t="str">
            <v>7053</v>
          </cell>
          <cell r="B635" t="str">
            <v>ROLO COMPACTADOR PE DE CARNEIRO VIBRATORIO, POTENCIA 125 HP, PESO OPERACIONAL SEM/COM LASTRO 11,95 / 13,30 T, IMPACTO DINAMICO 38,5 / 22,5 T, LARGURA DE TRABALHO 2,15 M - MANUTENÇÃO. AF_06/2014</v>
          </cell>
          <cell r="C635" t="str">
            <v>H</v>
          </cell>
          <cell r="D635" t="str">
            <v>25,29</v>
          </cell>
        </row>
        <row r="636">
          <cell r="A636" t="str">
            <v>7054</v>
          </cell>
          <cell r="B636" t="str">
            <v>ROLO COMPACTADOR PE DE CARNEIRO VIBRATORIO, POTENCIA 125 HP, PESO OPERACIONAL SEM/COM LASTRO 11,95 / 13,30 T, IMPACTO DINAMICO 38,5 / 22,5 T, LARGURA DE TRABALHO 2,15 M - MATERIAIS NA OPERAÇÃO. AF_06/2014</v>
          </cell>
          <cell r="C636" t="str">
            <v>H</v>
          </cell>
          <cell r="D636" t="str">
            <v>59,43</v>
          </cell>
        </row>
        <row r="637">
          <cell r="A637" t="str">
            <v>7058</v>
          </cell>
          <cell r="B637" t="str">
            <v>CAMINHÃO BASCULANTE 6 M3 TOCO, PESO BRUTO TOTAL 16.000 KG, CARGA ÚTIL MÁXIMA 11.130 KG, DISTÂNCIA ENTRE EIXOS 5,36 M, POTÊNCIA 185 CV, INCLUSIVE CAÇAMBA METÁLICA - DEPRECIAÇÃO. AF_06/2014</v>
          </cell>
          <cell r="C637" t="str">
            <v>H</v>
          </cell>
          <cell r="D637" t="str">
            <v>11,08</v>
          </cell>
        </row>
        <row r="638">
          <cell r="A638" t="str">
            <v>7059</v>
          </cell>
          <cell r="B638" t="str">
            <v>CAMINHÃO BASCULANTE 6 M3 TOCO, PESO BRUTO TOTAL 16.000 KG, CARGA ÚTIL MÁXIMA 11.130 KG, DISTÂNCIA ENTRE EIXOS 5,36 M, POTÊNCIA 185 CV, INCLUSIVE CAÇAMBA METÁLICA - JUROS. AF_06/2014</v>
          </cell>
          <cell r="C638" t="str">
            <v>H</v>
          </cell>
          <cell r="D638" t="str">
            <v>3,88</v>
          </cell>
        </row>
        <row r="639">
          <cell r="A639" t="str">
            <v>7060</v>
          </cell>
          <cell r="B639" t="str">
            <v>CAMINHÃO BASCULANTE 6 M3 TOCO, PESO BRUTO TOTAL 16.000 KG, CARGA ÚTIL MÁXIMA 11.130 KG, DISTÂNCIA ENTRE EIXOS 5,36 M, POTÊNCIA 185 CV, INCLUSIVE CAÇAMBA METÁLICA - MANUTENÇÃO. AF_06/2014</v>
          </cell>
          <cell r="C639" t="str">
            <v>H</v>
          </cell>
          <cell r="D639" t="str">
            <v>20,80</v>
          </cell>
        </row>
        <row r="640">
          <cell r="A640" t="str">
            <v>7061</v>
          </cell>
          <cell r="B640" t="str">
            <v>CAMINHÃO BASCULANTE 6 M3 TOCO, PESO BRUTO TOTAL 16.000 KG, CARGA ÚTIL MÁXIMA 11.130 KG, DISTÂNCIA ENTRE EIXOS 5,36 M, POTÊNCIA 185 CV, INCLUSIVE CAÇAMBA METÁLICA - MATERIAIS NA OPERAÇÃO. AF_06/2014</v>
          </cell>
          <cell r="C640" t="str">
            <v>H</v>
          </cell>
          <cell r="D640" t="str">
            <v>86,76</v>
          </cell>
        </row>
        <row r="641">
          <cell r="A641" t="str">
            <v>7063</v>
          </cell>
          <cell r="B641" t="str">
            <v>TRATOR DE PNEUS, POTÊNCIA 122 CV, TRAÇÃO 4X4, PESO COM LASTRO DE 4.510 KG - DEPRECIAÇÃO. AF_06/2014</v>
          </cell>
          <cell r="C641" t="str">
            <v>H</v>
          </cell>
          <cell r="D641" t="str">
            <v>9,63</v>
          </cell>
        </row>
        <row r="642">
          <cell r="A642" t="str">
            <v>7064</v>
          </cell>
          <cell r="B642" t="str">
            <v>TRATOR DE PNEUS, POTÊNCIA 122 CV, TRAÇÃO 4X4, PESO COM LASTRO DE 4.510 KG - JUROS. AF_06/2014</v>
          </cell>
          <cell r="C642" t="str">
            <v>H</v>
          </cell>
          <cell r="D642" t="str">
            <v>2,53</v>
          </cell>
        </row>
        <row r="643">
          <cell r="A643" t="str">
            <v>7065</v>
          </cell>
          <cell r="B643" t="str">
            <v>TRATOR DE PNEUS, POTÊNCIA 122 CV, TRAÇÃO 4X4, PESO COM LASTRO DE 4.510 KG - MANUTENÇÃO. AF_06/2014</v>
          </cell>
          <cell r="C643" t="str">
            <v>H</v>
          </cell>
          <cell r="D643" t="str">
            <v>10,54</v>
          </cell>
        </row>
        <row r="644">
          <cell r="A644" t="str">
            <v>7066</v>
          </cell>
          <cell r="B644" t="str">
            <v>TRATOR DE PNEUS, POTÊNCIA 122 CV, TRAÇÃO 4X4, PESO COM LASTRO DE 4.510 KG - MATERIAIS NA OPERAÇÃO. AF_06/2014</v>
          </cell>
          <cell r="C644" t="str">
            <v>H</v>
          </cell>
          <cell r="D644" t="str">
            <v>57,20</v>
          </cell>
        </row>
        <row r="645">
          <cell r="A645" t="str">
            <v>53786</v>
          </cell>
          <cell r="B645" t="str">
            <v>RETROESCAVADEIRA SOBRE RODAS COM CARREGADEIRA, TRAÇÃO 4X4, POTÊNCIA LÍQ. 88 HP, CAÇAMBA CARREG. CAP. MÍN. 1 M3, CAÇAMBA RETRO CAP. 0,26 M3, PESO OPERACIONAL MÍN. 6.674 KG, PROFUNDIDADE ESCAVAÇÃO MÁX. 4,37 M - MATERIAIS NA OPERAÇÃO. AF_06/2014</v>
          </cell>
          <cell r="C645" t="str">
            <v>H</v>
          </cell>
          <cell r="D645" t="str">
            <v>43,71</v>
          </cell>
        </row>
        <row r="646">
          <cell r="A646" t="str">
            <v>53788</v>
          </cell>
          <cell r="B646" t="str">
            <v>ROLO COMPACTADOR VIBRATÓRIO DE UM CILINDRO AÇO LISO, POTÊNCIA 80 HP, PESO OPERACIONAL MÁXIMO 8,1 T, IMPACTO DINÂMICO 16,15 / 9,5 T, LARGURA DE TRABALHO 1,68 M - MATERIAIS NA OPERAÇÃO. AF_06/2014</v>
          </cell>
          <cell r="C646" t="str">
            <v>H</v>
          </cell>
          <cell r="D646" t="str">
            <v>38,01</v>
          </cell>
        </row>
        <row r="647">
          <cell r="A647" t="str">
            <v>53792</v>
          </cell>
          <cell r="B647" t="str">
            <v>CAMINHÃO BASCULANTE 6 M3, PESO BRUTO TOTAL 16.000 KG, CARGA ÚTIL MÁXIMA 13.071 KG, DISTÂNCIA ENTRE EIXOS 4,80 M, POTÊNCIA 230 CV INCLUSIVE CAÇAMBA METÁLICA - MATERIAIS NA OPERAÇÃO. AF_06/2014</v>
          </cell>
          <cell r="C647" t="str">
            <v>H</v>
          </cell>
          <cell r="D647" t="str">
            <v>107,86</v>
          </cell>
        </row>
        <row r="648">
          <cell r="A648" t="str">
            <v>53794</v>
          </cell>
          <cell r="B648" t="str">
            <v>USINA DE CONCRETO FIXA, CAPACIDADE NOMINAL DE 90 A 120 M3/H, SEM SILO - MANUTENÇÃO. AF_07/2016</v>
          </cell>
          <cell r="C648" t="str">
            <v>H</v>
          </cell>
          <cell r="D648" t="str">
            <v>35,00</v>
          </cell>
        </row>
        <row r="649">
          <cell r="A649" t="str">
            <v>53797</v>
          </cell>
          <cell r="B649" t="str">
            <v>CAMINHÃO TOCO, PBT 16.000 KG, CARGA ÚTIL MÁX. 10.685 KG, DIST. ENTRE EIXOS 4,8 M, POTÊNCIA 189 CV, INCLUSIVE CARROCERIA FIXA ABERTA DE MADEIRA P/ TRANSPORTE GERAL DE CARGA SECA, DIMEN. APROX. 2,5 X 7,00 X 0,50 M - MATERIAIS NA OPERAÇÃO. AF_06/2014</v>
          </cell>
          <cell r="C649" t="str">
            <v>H</v>
          </cell>
          <cell r="D649" t="str">
            <v>88,64</v>
          </cell>
        </row>
        <row r="650">
          <cell r="A650" t="str">
            <v>53804</v>
          </cell>
          <cell r="B650" t="str">
            <v>VASSOURA MECÂNICA REBOCÁVEL COM ESCOVA CILÍNDRICA, LARGURA ÚTIL DE VARRIMENTO DE 2,44 M - MANUTENÇÃO. AF_06/2014</v>
          </cell>
          <cell r="C650" t="str">
            <v>H</v>
          </cell>
          <cell r="D650" t="str">
            <v>2,46</v>
          </cell>
        </row>
        <row r="651">
          <cell r="A651" t="str">
            <v>53806</v>
          </cell>
          <cell r="B651" t="str">
            <v>TRATOR DE ESTEIRAS, POTÊNCIA 170 HP, PESO OPERACIONAL 19 T, CAÇAMBA 5,2 M3 - MANUTENÇÃO. AF_06/2014</v>
          </cell>
          <cell r="C651" t="str">
            <v>H</v>
          </cell>
          <cell r="D651" t="str">
            <v>38,68</v>
          </cell>
        </row>
        <row r="652">
          <cell r="A652" t="str">
            <v>53810</v>
          </cell>
          <cell r="B652" t="str">
            <v>TRATOR DE ESTEIRAS, POTÊNCIA 150 HP, PESO OPERACIONAL 16,7 T, COM RODA MOTRIZ ELEVADA E LÂMINA 3,18 M3 - MANUTENÇÃO. AF_06/2014</v>
          </cell>
          <cell r="C652" t="str">
            <v>H</v>
          </cell>
          <cell r="D652" t="str">
            <v>38,92</v>
          </cell>
        </row>
        <row r="653">
          <cell r="A653" t="str">
            <v>53814</v>
          </cell>
          <cell r="B653" t="str">
            <v>TRATOR DE ESTEIRAS, POTÊNCIA 347 HP, PESO OPERACIONAL 38,5 T, COM LÂMINA 8,70 M3 - MANUTENÇÃO. AF_06/2014</v>
          </cell>
          <cell r="C653" t="str">
            <v>H</v>
          </cell>
          <cell r="D653" t="str">
            <v>127,48</v>
          </cell>
        </row>
        <row r="654">
          <cell r="A654" t="str">
            <v>53817</v>
          </cell>
          <cell r="B654" t="str">
            <v>TRATOR DE ESTEIRAS, POTÊNCIA 100 HP, PESO OPERACIONAL 9,4 T, COM LÂMINA 2,19 M3 - MATERIAIS NA OPERAÇÃO. AF_06/2014</v>
          </cell>
          <cell r="C654" t="str">
            <v>H</v>
          </cell>
          <cell r="D654" t="str">
            <v>47,54</v>
          </cell>
        </row>
        <row r="655">
          <cell r="A655" t="str">
            <v>53818</v>
          </cell>
          <cell r="B655" t="str">
            <v>ROLO COMPACTADOR VIBRATÓRIO REBOCÁVEL, CILINDRO DE AÇO LISO, POTÊNCIA DE TRAÇÃO DE 65 CV, PESO 4,7 T, IMPACTO DINÂMICO 18,3 T, LARGURA DE TRABALHO 1,67 M - DEPRECIAÇÃO. AF_02/2016</v>
          </cell>
          <cell r="C655" t="str">
            <v>H</v>
          </cell>
          <cell r="D655" t="str">
            <v>4,40</v>
          </cell>
        </row>
        <row r="656">
          <cell r="A656" t="str">
            <v>53827</v>
          </cell>
          <cell r="B656" t="str">
            <v>CAMINHÃO TOCO, PESO BRUTO TOTAL 14.300 KG, CARGA ÚTIL MÁXIMA 9590 KG, DISTÂNCIA ENTRE EIXOS 4,76 M, POTÊNCIA 185 CV (NÃO INCLUI CARROCERIA) - MATERIAIS NA OPERAÇÃO. AF_06/2014</v>
          </cell>
          <cell r="C656" t="str">
            <v>H</v>
          </cell>
          <cell r="D656" t="str">
            <v>86,76</v>
          </cell>
        </row>
        <row r="657">
          <cell r="A657" t="str">
            <v>53829</v>
          </cell>
          <cell r="B657" t="str">
            <v>CAMINHÃO TOCO, PESO BRUTO TOTAL 16.000 KG, CARGA ÚTIL MÁXIMA DE 10.685 KG, DISTÂNCIA ENTRE EIXOS 4,80 M, POTÊNCIA 189 CV EXCLUSIVE CARROCERIA - MATERIAIS NA OPERAÇÃO. AF_06/2014</v>
          </cell>
          <cell r="C657" t="str">
            <v>H</v>
          </cell>
          <cell r="D657" t="str">
            <v>88,64</v>
          </cell>
        </row>
        <row r="658">
          <cell r="A658" t="str">
            <v>53831</v>
          </cell>
          <cell r="B658" t="str">
            <v>CAMINHÃO PIPA 10.000 L TRUCADO, PESO BRUTO TOTAL 23.000 KG, CARGA ÚTIL MÁXIMA 15.935 KG, DISTÂNCIA ENTRE EIXOS 4,8 M, POTÊNCIA 230 CV, INCLUSIVE TANQUE DE AÇO PARA TRANSPORTE DE ÁGUA - MATERIAIS NA OPERAÇÃO. AF_06/2014</v>
          </cell>
          <cell r="C658" t="str">
            <v>H</v>
          </cell>
          <cell r="D658" t="str">
            <v>107,86</v>
          </cell>
        </row>
        <row r="659">
          <cell r="A659" t="str">
            <v>53840</v>
          </cell>
          <cell r="B659" t="str">
            <v>GRADE DE DISCO REBOCÁVEL COM 20 DISCOS 24" X 6 MM COM PNEUS PARA TRANSPORTE - DEPRECIAÇÃO. AF_06/2014</v>
          </cell>
          <cell r="C659" t="str">
            <v>H</v>
          </cell>
          <cell r="D659" t="str">
            <v>1,34</v>
          </cell>
        </row>
        <row r="660">
          <cell r="A660" t="str">
            <v>53841</v>
          </cell>
          <cell r="B660" t="str">
            <v>GRADE DE DISCO REBOCÁVEL COM 20 DISCOS 24" X 6 MM COM PNEUS PARA TRANSPORTE - MANUTENÇÃO. AF_06/2014</v>
          </cell>
          <cell r="C660" t="str">
            <v>H</v>
          </cell>
          <cell r="D660" t="str">
            <v>0,93</v>
          </cell>
        </row>
        <row r="661">
          <cell r="A661" t="str">
            <v>53849</v>
          </cell>
          <cell r="B661" t="str">
            <v>MOTONIVELADORA POTÊNCIA BÁSICA LÍQUIDA (PRIMEIRA MARCHA) 125 HP, PESO BRUTO 13032 KG, LARGURA DA LÂMINA DE 3,7 M - MATERIAIS NA OPERAÇÃO. AF_06/2014</v>
          </cell>
          <cell r="C661" t="str">
            <v>H</v>
          </cell>
          <cell r="D661" t="str">
            <v>59,43</v>
          </cell>
        </row>
        <row r="662">
          <cell r="A662" t="str">
            <v>53857</v>
          </cell>
          <cell r="B662" t="str">
            <v>PÁ CARREGADEIRA SOBRE RODAS, POTÊNCIA LÍQUIDA 128 HP, CAPACIDADE DA CAÇAMBA 1,7 A 2,8 M3, PESO OPERACIONAL 11632 KG - MANUTENÇÃO. AF_06/2014</v>
          </cell>
          <cell r="C662" t="str">
            <v>H</v>
          </cell>
          <cell r="D662" t="str">
            <v>24,50</v>
          </cell>
        </row>
        <row r="663">
          <cell r="A663" t="str">
            <v>53858</v>
          </cell>
          <cell r="B663" t="str">
            <v>PÁ CARREGADEIRA SOBRE RODAS, POTÊNCIA LÍQUIDA 128 HP, CAPACIDADE DA CAÇAMBA 1,7 A 2,8 M3, PESO OPERACIONAL 11632 KG - MATERIAIS NA OPERAÇÃO. AF_06/2014</v>
          </cell>
          <cell r="C663" t="str">
            <v>H</v>
          </cell>
          <cell r="D663" t="str">
            <v>60,85</v>
          </cell>
        </row>
        <row r="664">
          <cell r="A664" t="str">
            <v>53861</v>
          </cell>
          <cell r="B664" t="str">
            <v>PÁ CARREGADEIRA SOBRE RODAS, POTÊNCIA 197 HP, CAPACIDADE DA CAÇAMBA 2,5 A 3,5 M3, PESO OPERACIONAL 18338 KG - MANUTENÇÃO. AF_06/2014</v>
          </cell>
          <cell r="C664" t="str">
            <v>H</v>
          </cell>
          <cell r="D664" t="str">
            <v>33,97</v>
          </cell>
        </row>
        <row r="665">
          <cell r="A665" t="str">
            <v>53863</v>
          </cell>
          <cell r="B665" t="str">
            <v>MARTELETE OU ROMPEDOR PNEUMÁTICO MANUAL, 28 KG, COM SILENCIADOR - MANUTENÇÃO. AF_07/2016</v>
          </cell>
          <cell r="C665" t="str">
            <v>H</v>
          </cell>
          <cell r="D665" t="str">
            <v>1,06</v>
          </cell>
        </row>
        <row r="666">
          <cell r="A666" t="str">
            <v>53865</v>
          </cell>
          <cell r="B666" t="str">
            <v>COMPRESSOR DE AR REBOCÁVEL, VAZÃO 189 PCM, PRESSÃO EFETIVA DE TRABALHO 102 PSI, MOTOR DIESEL, POTÊNCIA 63 CV - MATERIAIS NA OPERAÇÃO. AF_06/2015</v>
          </cell>
          <cell r="C666" t="str">
            <v>H</v>
          </cell>
          <cell r="D666" t="str">
            <v>29,55</v>
          </cell>
        </row>
        <row r="667">
          <cell r="A667" t="str">
            <v>53866</v>
          </cell>
          <cell r="B667" t="str">
            <v>BOMBA SUBMERSÍVEL ELÉTRICA TRIFÁSICA, POTÊNCIA 2,96 HP, Ø ROTOR 144 MM SEMI-ABERTO, BOCAL DE SAÍDA Ø 2, HM/Q = 2 MCA / 38,8 M3/H A 28 MCA / 5 M3/H - MATERIAIS NA OPERAÇÃO. AF_06/2014</v>
          </cell>
          <cell r="C667" t="str">
            <v>H</v>
          </cell>
          <cell r="D667" t="str">
            <v>1,61</v>
          </cell>
        </row>
        <row r="668">
          <cell r="A668" t="str">
            <v>53882</v>
          </cell>
          <cell r="B668" t="str">
            <v>CAMINHÃO PIPA 6.000 L, PESO BRUTO TOTAL 13.000 KG, DISTÂNCIA ENTRE EIXOS 4,80 M, POTÊNCIA 189 CV INCLUSIVE TANQUE DE AÇO PARA TRANSPORTE DE ÁGUA, CAPACIDADE 6 M3 - MANUTENÇÃO. AF_06/2014</v>
          </cell>
          <cell r="C668" t="str">
            <v>H</v>
          </cell>
          <cell r="D668" t="str">
            <v>17,42</v>
          </cell>
        </row>
        <row r="669">
          <cell r="A669" t="str">
            <v>55263</v>
          </cell>
          <cell r="B669" t="str">
            <v>ROLO COMPACTADOR DE PNEUS ESTÁTICO, PRESSÃO VARIÁVEL, POTÊNCIA 111 HP, PESO SEM/COM LASTRO 9,5 / 26 T, LARGURA DE TRABALHO 1,90 M - MATERIAIS NA OPERAÇÃO. AF_07/2014</v>
          </cell>
          <cell r="C669" t="str">
            <v>H</v>
          </cell>
          <cell r="D669" t="str">
            <v>52,78</v>
          </cell>
        </row>
        <row r="670">
          <cell r="A670" t="str">
            <v>73303</v>
          </cell>
          <cell r="B670" t="str">
            <v>GRUPO GERADOR ESTACIONÁRIO, MOTOR DIESEL POTÊNCIA 170 KVA - DEPRECIAÇÃO. AF_02/2016</v>
          </cell>
          <cell r="C670" t="str">
            <v>H</v>
          </cell>
          <cell r="D670" t="str">
            <v>4,09</v>
          </cell>
        </row>
        <row r="671">
          <cell r="A671" t="str">
            <v>73307</v>
          </cell>
          <cell r="B671" t="str">
            <v>GRUPO GERADOR ESTACIONÁRIO, MOTOR DIESEL POTÊNCIA 170 KVA - MANUTENÇÃO. AF_02/2016</v>
          </cell>
          <cell r="C671" t="str">
            <v>H</v>
          </cell>
          <cell r="D671" t="str">
            <v>3,65</v>
          </cell>
        </row>
        <row r="672">
          <cell r="A672" t="str">
            <v>73309</v>
          </cell>
          <cell r="B672" t="str">
            <v>ROLO COMPACTADOR VIBRATÓRIO PÉ DE CARNEIRO PARA SOLOS, POTÊNCIA 80 HP, PESO OPERACIONAL SEM/COM LASTRO 7,4 / 8,8 T, LARGURA DE TRABALHO 1,68 M - DEPRECIAÇÃO. AF_02/2016</v>
          </cell>
          <cell r="C672" t="str">
            <v>H</v>
          </cell>
          <cell r="D672" t="str">
            <v>15,15</v>
          </cell>
        </row>
        <row r="673">
          <cell r="A673" t="str">
            <v>73311</v>
          </cell>
          <cell r="B673" t="str">
            <v>GRUPO GERADOR ESTACIONÁRIO, MOTOR DIESEL POTÊNCIA 170 KVA - MATERIAIS NA OPERAÇÃO. AF_02/2016</v>
          </cell>
          <cell r="C673" t="str">
            <v>H</v>
          </cell>
          <cell r="D673" t="str">
            <v>99,82</v>
          </cell>
        </row>
        <row r="674">
          <cell r="A674" t="str">
            <v>73313</v>
          </cell>
          <cell r="B674" t="str">
            <v>ROLO COMPACTADOR VIBRATÓRIO PÉ DE CARNEIRO PARA SOLOS, POTÊNCIA 80 HP, PESO OPERACIONAL SEM/COM LASTRO 7,4 / 8,8 T, LARGURA DE TRABALHO 1,68 M - JUROS. AF_02/2016</v>
          </cell>
          <cell r="C674" t="str">
            <v>H</v>
          </cell>
          <cell r="D674" t="str">
            <v>3,98</v>
          </cell>
        </row>
        <row r="675">
          <cell r="A675" t="str">
            <v>73315</v>
          </cell>
          <cell r="B675" t="str">
            <v>ROLO COMPACTADOR VIBRATÓRIO PÉ DE CARNEIRO PARA SOLOS, POTÊNCIA 80 HP, PESO OPERACIONAL SEM/COM LASTRO 7,4 / 8,8 T, LARGURA DE TRABALHO 1,68 M - MATERIAIS NA OPERAÇÃO. AF_02/2016</v>
          </cell>
          <cell r="C675" t="str">
            <v>H</v>
          </cell>
          <cell r="D675" t="str">
            <v>38,01</v>
          </cell>
        </row>
        <row r="676">
          <cell r="A676" t="str">
            <v>73335</v>
          </cell>
          <cell r="B676" t="str">
            <v>CAMINHÃO TOCO, PBT 14.300 KG, CARGA ÚTIL MÁX. 9.710 KG, DIST. ENTRE EIXOS 3,56 M, POTÊNCIA 185 CV, INCLUSIVE CARROCERIA FIXA ABERTA DE MADEIRA P/ TRANSPORTE GERAL DE CARGA SECA, DIMEN. APROX. 2,50 X 6,50 X 0,50 M - MANUTENÇÃO. AF_06/2014</v>
          </cell>
          <cell r="C676" t="str">
            <v>H</v>
          </cell>
          <cell r="D676" t="str">
            <v>16,36</v>
          </cell>
        </row>
        <row r="677">
          <cell r="A677" t="str">
            <v>73340</v>
          </cell>
          <cell r="B677" t="str">
            <v>CAMINHÃO TOCO, PBT 14.300 KG, CARGA ÚTIL MÁX. 9.710 KG, DIST. ENTRE EIXOS 3,56 M, POTÊNCIA 185 CV, INCLUSIVE CARROCERIA FIXA ABERTA DE MADEIRA P/ TRANSPORTE GERAL DE CARGA SECA, DIMEN. APROX. 2,50 X 6,50 X 0,50 M - MATERIAIS NA OPERAÇÃO. AF_06/2014</v>
          </cell>
          <cell r="C677" t="str">
            <v>H</v>
          </cell>
          <cell r="D677" t="str">
            <v>86,76</v>
          </cell>
        </row>
        <row r="678">
          <cell r="A678" t="str">
            <v>83361</v>
          </cell>
          <cell r="B678" t="str">
            <v>ESPARGIDOR DE ASFALTO PRESSURIZADO, TANQUE 6 M3 COM ISOLAÇÃO TÉRMICA, AQUECIDO COM 2 MAÇARICOS, COM BARRA ESPARGIDORA 3,60 M, MONTADO SOBRE CAMINHÃO  TOCO, PBT 14.300 KG, POTÊNCIA 185 CV - MANUTENÇÃO. AF_08/2015</v>
          </cell>
          <cell r="C678" t="str">
            <v>H</v>
          </cell>
          <cell r="D678" t="str">
            <v>10,30</v>
          </cell>
        </row>
        <row r="679">
          <cell r="A679" t="str">
            <v>83761</v>
          </cell>
          <cell r="B679" t="str">
            <v>GRUPO DE SOLDAGEM COM GERADOR A DIESEL 60 CV PARA SOLDA ELÉTRICA, SOBRE 04 RODAS, COM MOTOR 4 CILINDROS 600 A - DEPRECIAÇÃO. AF_02/2016</v>
          </cell>
          <cell r="C679" t="str">
            <v>H</v>
          </cell>
          <cell r="D679" t="str">
            <v>8,72</v>
          </cell>
        </row>
        <row r="680">
          <cell r="A680" t="str">
            <v>83762</v>
          </cell>
          <cell r="B680" t="str">
            <v>GRUPO DE SOLDAGEM COM GERADOR A DIESEL 60 CV PARA SOLDA ELÉTRICA, SOBRE 04 RODAS, COM MOTOR 4 CILINDROS 600 A - MANUTENÇÃO. AF_02/2016</v>
          </cell>
          <cell r="C680" t="str">
            <v>H</v>
          </cell>
          <cell r="D680" t="str">
            <v>10,90</v>
          </cell>
        </row>
        <row r="681">
          <cell r="A681" t="str">
            <v>83763</v>
          </cell>
          <cell r="B681" t="str">
            <v>GRUPO DE SOLDAGEM COM GERADOR A DIESEL 60 CV PARA SOLDA ELÉTRICA, SOBRE 04 RODAS, COM MOTOR 4 CILINDROS 600 A - MATERIAIS NA OPERAÇÃO. AF_02/2016</v>
          </cell>
          <cell r="C681" t="str">
            <v>H</v>
          </cell>
          <cell r="D681" t="str">
            <v>28,14</v>
          </cell>
        </row>
        <row r="682">
          <cell r="A682" t="str">
            <v>83764</v>
          </cell>
          <cell r="B682" t="str">
            <v>GRUPO DE SOLDAGEM COM GERADOR A DIESEL 60 CV PARA SOLDA ELÉTRICA, SOBRE 04 RODAS, COM MOTOR 4 CILINDROS 600 A - JUROS. AF_02/2016</v>
          </cell>
          <cell r="C682" t="str">
            <v>H</v>
          </cell>
          <cell r="D682" t="str">
            <v>1,96</v>
          </cell>
        </row>
        <row r="683">
          <cell r="A683" t="str">
            <v>87026</v>
          </cell>
          <cell r="B683" t="str">
            <v>GRADE DE DISCO REBOCÁVEL COM 20 DISCOS 24" X 6 MM COM PNEUS PARA TRANSPORTE - JUROS. AF_06/2014</v>
          </cell>
          <cell r="C683" t="str">
            <v>H</v>
          </cell>
          <cell r="D683" t="str">
            <v>0,35</v>
          </cell>
        </row>
        <row r="684">
          <cell r="A684" t="str">
            <v>87441</v>
          </cell>
          <cell r="B684" t="str">
            <v>BETONEIRA CAPACIDADE NOMINAL 400 L, CAPACIDADE DE MISTURA 310 L, MOTOR A DIESEL POTÊNCIA 5,0 HP, SEM CARREGADOR - DEPRECIAÇÃO. AF_06/2014</v>
          </cell>
          <cell r="C684" t="str">
            <v>H</v>
          </cell>
          <cell r="D684" t="str">
            <v>0,26</v>
          </cell>
        </row>
        <row r="685">
          <cell r="A685" t="str">
            <v>87442</v>
          </cell>
          <cell r="B685" t="str">
            <v>BETONEIRA CAPACIDADE NOMINAL 400 L, CAPACIDADE DE MISTURA 310 L, MOTOR A DIESEL POTÊNCIA 5,0 HP, SEM CARREGADOR - JUROS. AF_06/2014</v>
          </cell>
          <cell r="C685" t="str">
            <v>H</v>
          </cell>
          <cell r="D685" t="str">
            <v>0,05</v>
          </cell>
        </row>
        <row r="686">
          <cell r="A686" t="str">
            <v>87443</v>
          </cell>
          <cell r="B686" t="str">
            <v>BETONEIRA CAPACIDADE NOMINAL 400 L, CAPACIDADE DE MISTURA 310 L, MOTOR A DIESEL POTÊNCIA 5,0 HP, SEM CARREGADOR - MANUTENÇÃO. AF_06/2014</v>
          </cell>
          <cell r="C686" t="str">
            <v>H</v>
          </cell>
          <cell r="D686" t="str">
            <v>0,24</v>
          </cell>
        </row>
        <row r="687">
          <cell r="A687" t="str">
            <v>87444</v>
          </cell>
          <cell r="B687" t="str">
            <v>BETONEIRA CAPACIDADE NOMINAL 400 L, CAPACIDADE DE MISTURA 310 L, MOTOR A DIESEL POTÊNCIA 5,0 HP, SEM CARREGADOR - MATERIAIS NA OPERAÇÃO. AF_06/2014</v>
          </cell>
          <cell r="C687" t="str">
            <v>H</v>
          </cell>
          <cell r="D687" t="str">
            <v>2,37</v>
          </cell>
        </row>
        <row r="688">
          <cell r="A688" t="str">
            <v>88387</v>
          </cell>
          <cell r="B688" t="str">
            <v>MISTURADOR DE ARGAMASSA, EIXO HORIZONTAL, CAPACIDADE DE MISTURA 300 KG, MOTOR ELÉTRICO POTÊNCIA 5 CV - DEPRECIAÇÃO. AF_06/2014</v>
          </cell>
          <cell r="C688" t="str">
            <v>H</v>
          </cell>
          <cell r="D688" t="str">
            <v>0,51</v>
          </cell>
        </row>
        <row r="689">
          <cell r="A689" t="str">
            <v>88389</v>
          </cell>
          <cell r="B689" t="str">
            <v>MISTURADOR DE ARGAMASSA, EIXO HORIZONTAL, CAPACIDADE DE MISTURA 300 KG, MOTOR ELÉTRICO POTÊNCIA 5 CV - JUROS. AF_06/2014</v>
          </cell>
          <cell r="C689" t="str">
            <v>H</v>
          </cell>
          <cell r="D689" t="str">
            <v>0,11</v>
          </cell>
        </row>
        <row r="690">
          <cell r="A690" t="str">
            <v>88390</v>
          </cell>
          <cell r="B690" t="str">
            <v>MISTURADOR DE ARGAMASSA, EIXO HORIZONTAL, CAPACIDADE DE MISTURA 300 KG, MOTOR ELÉTRICO POTÊNCIA 5 CV - MANUTENÇÃO. AF_06/2014</v>
          </cell>
          <cell r="C690" t="str">
            <v>H</v>
          </cell>
          <cell r="D690" t="str">
            <v>0,63</v>
          </cell>
        </row>
        <row r="691">
          <cell r="A691" t="str">
            <v>88391</v>
          </cell>
          <cell r="B691" t="str">
            <v>MISTURADOR DE ARGAMASSA, EIXO HORIZONTAL, CAPACIDADE DE MISTURA 300 KG, MOTOR ELÉTRICO POTÊNCIA 5 CV - MATERIAIS NA OPERAÇÃO. AF_06/2014</v>
          </cell>
          <cell r="C691" t="str">
            <v>H</v>
          </cell>
          <cell r="D691" t="str">
            <v>2,62</v>
          </cell>
        </row>
        <row r="692">
          <cell r="A692" t="str">
            <v>88394</v>
          </cell>
          <cell r="B692" t="str">
            <v>MISTURADOR DE ARGAMASSA, EIXO HORIZONTAL, CAPACIDADE DE MISTURA 600 KG, MOTOR ELÉTRICO POTÊNCIA 7,5 CV - DEPRECIAÇÃO. AF_06/2014</v>
          </cell>
          <cell r="C692" t="str">
            <v>H</v>
          </cell>
          <cell r="D692" t="str">
            <v>0,60</v>
          </cell>
        </row>
        <row r="693">
          <cell r="A693" t="str">
            <v>88395</v>
          </cell>
          <cell r="B693" t="str">
            <v>MISTURADOR DE ARGAMASSA, EIXO HORIZONTAL, CAPACIDADE DE MISTURA 600 KG, MOTOR ELÉTRICO POTÊNCIA 7,5 CV - JUROS. AF_06/2014</v>
          </cell>
          <cell r="C693" t="str">
            <v>H</v>
          </cell>
          <cell r="D693" t="str">
            <v>0,13</v>
          </cell>
        </row>
        <row r="694">
          <cell r="A694" t="str">
            <v>88396</v>
          </cell>
          <cell r="B694" t="str">
            <v>MISTURADOR DE ARGAMASSA, EIXO HORIZONTAL, CAPACIDADE DE MISTURA 600 KG, MOTOR ELÉTRICO POTÊNCIA 7,5 CV - MANUTENÇÃO. AF_06/2014</v>
          </cell>
          <cell r="C694" t="str">
            <v>H</v>
          </cell>
          <cell r="D694" t="str">
            <v>0,75</v>
          </cell>
        </row>
        <row r="695">
          <cell r="A695" t="str">
            <v>88397</v>
          </cell>
          <cell r="B695" t="str">
            <v>MISTURADOR DE ARGAMASSA, EIXO HORIZONTAL, CAPACIDADE DE MISTURA 600 KG, MOTOR ELÉTRICO POTÊNCIA 7,5 CV - MATERIAIS NA OPERAÇÃO. AF_06/2014</v>
          </cell>
          <cell r="C695" t="str">
            <v>H</v>
          </cell>
          <cell r="D695" t="str">
            <v>3,93</v>
          </cell>
        </row>
        <row r="696">
          <cell r="A696" t="str">
            <v>88400</v>
          </cell>
          <cell r="B696" t="str">
            <v>MISTURADOR DE ARGAMASSA, EIXO HORIZONTAL, CAPACIDADE DE MISTURA 160 KG, MOTOR ELÉTRICO POTÊNCIA 3 CV - DEPRECIAÇÃO. AF_06/2014</v>
          </cell>
          <cell r="C696" t="str">
            <v>H</v>
          </cell>
          <cell r="D696" t="str">
            <v>0,48</v>
          </cell>
        </row>
        <row r="697">
          <cell r="A697" t="str">
            <v>88401</v>
          </cell>
          <cell r="B697" t="str">
            <v>MISTURADOR DE ARGAMASSA, EIXO HORIZONTAL, CAPACIDADE DE MISTURA 160 KG, MOTOR ELÉTRICO POTÊNCIA 3 CV - JUROS. AF_06/2014</v>
          </cell>
          <cell r="C697" t="str">
            <v>H</v>
          </cell>
          <cell r="D697" t="str">
            <v>0,10</v>
          </cell>
        </row>
        <row r="698">
          <cell r="A698" t="str">
            <v>88402</v>
          </cell>
          <cell r="B698" t="str">
            <v>MISTURADOR DE ARGAMASSA, EIXO HORIZONTAL, CAPACIDADE DE MISTURA 160 KG, MOTOR ELÉTRICO POTÊNCIA 3 CV - MANUTENÇÃO. AF_06/2014</v>
          </cell>
          <cell r="C698" t="str">
            <v>H</v>
          </cell>
          <cell r="D698" t="str">
            <v>0,60</v>
          </cell>
        </row>
        <row r="699">
          <cell r="A699" t="str">
            <v>88403</v>
          </cell>
          <cell r="B699" t="str">
            <v>MISTURADOR DE ARGAMASSA, EIXO HORIZONTAL, CAPACIDADE DE MISTURA 160 KG, MOTOR ELÉTRICO POTÊNCIA 3 CV - MATERIAIS NA OPERAÇÃO. AF_06/2014</v>
          </cell>
          <cell r="C699" t="str">
            <v>H</v>
          </cell>
          <cell r="D699" t="str">
            <v>1,57</v>
          </cell>
        </row>
        <row r="700">
          <cell r="A700" t="str">
            <v>88419</v>
          </cell>
          <cell r="B700" t="str">
            <v>PROJETOR DE ARGAMASSA, CAPACIDADE DE PROJEÇÃO 1,5 M3/H, ALCANCE DE 30 ATÉ 60 M, MOTOR ELÉTRICO POTÊNCIA 7,5 HP - DEPRECIAÇÃO. AF_06/2014</v>
          </cell>
          <cell r="C700" t="str">
            <v>H</v>
          </cell>
          <cell r="D700" t="str">
            <v>3,14</v>
          </cell>
        </row>
        <row r="701">
          <cell r="A701" t="str">
            <v>88422</v>
          </cell>
          <cell r="B701" t="str">
            <v>PROJETOR DE ARGAMASSA, CAPACIDADE DE PROJEÇÃO 1,5 M3/H, ALCANCE DE 30 ATÉ 60 M, MOTOR ELÉTRICO POTÊNCIA 7,5 HP - JUROS. AF_06/2014</v>
          </cell>
          <cell r="C701" t="str">
            <v>H</v>
          </cell>
          <cell r="D701" t="str">
            <v>0,70</v>
          </cell>
        </row>
        <row r="702">
          <cell r="A702" t="str">
            <v>88425</v>
          </cell>
          <cell r="B702" t="str">
            <v>PROJETOR DE ARGAMASSA, CAPACIDADE DE PROJEÇÃO 1,5 M3/H, ALCANCE DE 30 ATÉ 60 M, MOTOR ELÉTRICO POTÊNCIA 7,5 HP - MANUTENÇÃO. AF_06/2014</v>
          </cell>
          <cell r="C702" t="str">
            <v>H</v>
          </cell>
          <cell r="D702" t="str">
            <v>3,43</v>
          </cell>
        </row>
        <row r="703">
          <cell r="A703" t="str">
            <v>88427</v>
          </cell>
          <cell r="B703" t="str">
            <v>PROJETOR DE ARGAMASSA, CAPACIDADE DE PROJEÇÃO 1,5 M3/H, ALCANCE DE 30 ATÉ 60 M, MOTOR ELÉTRICO POTÊNCIA 7,5 HP - MATERIAIS NA OPERAÇÃO. AF_06/2014</v>
          </cell>
          <cell r="C703" t="str">
            <v>H</v>
          </cell>
          <cell r="D703" t="str">
            <v>3,99</v>
          </cell>
        </row>
        <row r="704">
          <cell r="A704" t="str">
            <v>88434</v>
          </cell>
          <cell r="B704" t="str">
            <v>PROJETOR DE ARGAMASSA, CAPACIDADE DE PROJEÇÃO 2 M3/H, ALCANCE ATÉ 50 M, MOTOR ELÉTRICO POTÊNCIA 7,5 HP - DEPRECIAÇÃO. AF_06/2014</v>
          </cell>
          <cell r="C704" t="str">
            <v>H</v>
          </cell>
          <cell r="D704" t="str">
            <v>4,16</v>
          </cell>
        </row>
        <row r="705">
          <cell r="A705" t="str">
            <v>88435</v>
          </cell>
          <cell r="B705" t="str">
            <v>PROJETOR DE ARGAMASSA, CAPACIDADE DE PROJEÇÃO 2 M3/H, ALCANCE ATÉ 50 M, MOTOR ELÉTRICO POTÊNCIA 7,5 HP - JUROS. AF_06/2014</v>
          </cell>
          <cell r="C705" t="str">
            <v>H</v>
          </cell>
          <cell r="D705" t="str">
            <v>0,93</v>
          </cell>
        </row>
        <row r="706">
          <cell r="A706" t="str">
            <v>88436</v>
          </cell>
          <cell r="B706" t="str">
            <v>PROJETOR DE ARGAMASSA, CAPACIDADE DE PROJEÇÃO 2 M3/H, ALCANCE ATÉ 50 M, MOTOR ELÉTRICO POTÊNCIA 7,5 HP - MANUTENÇÃO. AF_06/2014</v>
          </cell>
          <cell r="C706" t="str">
            <v>H</v>
          </cell>
          <cell r="D706" t="str">
            <v>4,55</v>
          </cell>
        </row>
        <row r="707">
          <cell r="A707" t="str">
            <v>88437</v>
          </cell>
          <cell r="B707" t="str">
            <v>PROJETOR DE ARGAMASSA, CAPACIDADE DE PROJEÇÃO 2 M3/H, ALCANCE ATÉ 50 M, MOTOR ELÉTRICO POTÊNCIA 7,5 HP - MATERIAIS NA OPERAÇÃO. AF_06/2014</v>
          </cell>
          <cell r="C707" t="str">
            <v>H</v>
          </cell>
          <cell r="D707" t="str">
            <v>3,99</v>
          </cell>
        </row>
        <row r="708">
          <cell r="A708" t="str">
            <v>88569</v>
          </cell>
          <cell r="B708" t="str">
            <v>ESPARGIDOR DE ASFALTO PRESSURIZADO COM TANQUE DE 2500 L, REBOCÁVEL COM MOTOR A GASOLINA POTÊNCIA 3,4 HP - DEPRECIAÇÃO. AF_07/2014</v>
          </cell>
          <cell r="C708" t="str">
            <v>H</v>
          </cell>
          <cell r="D708" t="str">
            <v>2,46</v>
          </cell>
        </row>
        <row r="709">
          <cell r="A709" t="str">
            <v>88570</v>
          </cell>
          <cell r="B709" t="str">
            <v>ESPARGIDOR DE ASFALTO PRESSURIZADO COM TANQUE DE 2500 L, REBOCÁVEL COM MOTOR A GASOLINA POTÊNCIA 3,4 HP - JUROS. AF_07/2014</v>
          </cell>
          <cell r="C709" t="str">
            <v>H</v>
          </cell>
          <cell r="D709" t="str">
            <v>0,83</v>
          </cell>
        </row>
        <row r="710">
          <cell r="A710" t="str">
            <v>88826</v>
          </cell>
          <cell r="B710" t="str">
            <v>BETONEIRA CAPACIDADE NOMINAL DE 400 L, CAPACIDADE DE MISTURA 280 L, MOTOR ELÉTRICO TRIFÁSICO POTÊNCIA DE 2 CV, SEM CARREGADOR - DEPRECIAÇÃO. AF_10/2014</v>
          </cell>
          <cell r="C710" t="str">
            <v>H</v>
          </cell>
          <cell r="D710" t="str">
            <v>0,19</v>
          </cell>
        </row>
        <row r="711">
          <cell r="A711" t="str">
            <v>88827</v>
          </cell>
          <cell r="B711" t="str">
            <v>BETONEIRA CAPACIDADE NOMINAL DE 400 L, CAPACIDADE DE MISTURA 280 L, MOTOR ELÉTRICO TRIFÁSICO POTÊNCIA DE 2 CV, SEM CARREGADOR - JUROS. AF_10/2014</v>
          </cell>
          <cell r="C711" t="str">
            <v>H</v>
          </cell>
          <cell r="D711" t="str">
            <v>0,04</v>
          </cell>
        </row>
        <row r="712">
          <cell r="A712" t="str">
            <v>88828</v>
          </cell>
          <cell r="B712" t="str">
            <v>BETONEIRA CAPACIDADE NOMINAL DE 400 L, CAPACIDADE DE MISTURA 280 L, MOTOR ELÉTRICO TRIFÁSICO POTÊNCIA DE 2 CV, SEM CARREGADOR - MANUTENÇÃO. AF_10/2014</v>
          </cell>
          <cell r="C712" t="str">
            <v>H</v>
          </cell>
          <cell r="D712" t="str">
            <v>0,18</v>
          </cell>
        </row>
        <row r="713">
          <cell r="A713" t="str">
            <v>88829</v>
          </cell>
          <cell r="B713" t="str">
            <v>BETONEIRA CAPACIDADE NOMINAL DE 400 L, CAPACIDADE DE MISTURA 280 L, MOTOR ELÉTRICO TRIFÁSICO POTÊNCIA DE 2 CV, SEM CARREGADOR - MATERIAIS NA OPERAÇÃO. AF_10/2014</v>
          </cell>
          <cell r="C713" t="str">
            <v>H</v>
          </cell>
          <cell r="D713" t="str">
            <v>1,05</v>
          </cell>
        </row>
        <row r="714">
          <cell r="A714" t="str">
            <v>88832</v>
          </cell>
          <cell r="B714" t="str">
            <v>ESCAVADEIRA HIDRÁULICA SOBRE ESTEIRAS, CAÇAMBA 0,80 M3, PESO OPERACIONAL 17,8 T, POTÊNCIA LÍQUIDA 110 HP - DEPRECIAÇÃO. AF_10/2014</v>
          </cell>
          <cell r="C714" t="str">
            <v>H</v>
          </cell>
          <cell r="D714" t="str">
            <v>22,44</v>
          </cell>
        </row>
        <row r="715">
          <cell r="A715" t="str">
            <v>88834</v>
          </cell>
          <cell r="B715" t="str">
            <v>ESCAVADEIRA HIDRÁULICA SOBRE ESTEIRAS, CAÇAMBA 0,80 M3, PESO OPERACIONAL 17,8 T, POTÊNCIA LÍQUIDA 110 HP - JUROS. AF_10/2014</v>
          </cell>
          <cell r="C715" t="str">
            <v>H</v>
          </cell>
          <cell r="D715" t="str">
            <v>5,77</v>
          </cell>
        </row>
        <row r="716">
          <cell r="A716" t="str">
            <v>88835</v>
          </cell>
          <cell r="B716" t="str">
            <v>ESCAVADEIRA HIDRÁULICA SOBRE ESTEIRAS, CAÇAMBA 0,80 M3, PESO OPERACIONAL 17,8 T, POTÊNCIA LÍQUIDA 110 HP - MANUTENÇÃO. AF_10/2014</v>
          </cell>
          <cell r="C716" t="str">
            <v>H</v>
          </cell>
          <cell r="D716" t="str">
            <v>28,05</v>
          </cell>
        </row>
        <row r="717">
          <cell r="A717" t="str">
            <v>88836</v>
          </cell>
          <cell r="B717" t="str">
            <v>ESCAVADEIRA HIDRÁULICA SOBRE ESTEIRAS, CAÇAMBA 0,80 M3, PESO OPERACIONAL 17,8 T, POTÊNCIA LÍQUIDA 110 HP - MATERIAIS NA OPERAÇÃO. AF_10/2014</v>
          </cell>
          <cell r="C717" t="str">
            <v>H</v>
          </cell>
          <cell r="D717" t="str">
            <v>52,28</v>
          </cell>
        </row>
        <row r="718">
          <cell r="A718" t="str">
            <v>88839</v>
          </cell>
          <cell r="B718" t="str">
            <v>TRATOR DE ESTEIRAS, POTÊNCIA 125 HP, PESO OPERACIONAL 12,9 T, COM LÂMINA 2,7 M3 - DEPRECIAÇÃO. AF_10/2014</v>
          </cell>
          <cell r="C718" t="str">
            <v>H</v>
          </cell>
          <cell r="D718" t="str">
            <v>17,57</v>
          </cell>
        </row>
        <row r="719">
          <cell r="A719" t="str">
            <v>88840</v>
          </cell>
          <cell r="B719" t="str">
            <v>TRATOR DE ESTEIRAS, POTÊNCIA 125 HP, PESO OPERACIONAL 12,9 T, COM LÂMINA 2,7 M3 - JUROS. AF_10/2014</v>
          </cell>
          <cell r="C719" t="str">
            <v>H</v>
          </cell>
          <cell r="D719" t="str">
            <v>7,51</v>
          </cell>
        </row>
        <row r="720">
          <cell r="A720" t="str">
            <v>88841</v>
          </cell>
          <cell r="B720" t="str">
            <v>TRATOR DE ESTEIRAS, POTÊNCIA 125 HP, PESO OPERACIONAL 12,9 T, COM LÂMINA 2,7 M3 - MANUTENÇÃO. AF_10/2014</v>
          </cell>
          <cell r="C720" t="str">
            <v>H</v>
          </cell>
          <cell r="D720" t="str">
            <v>31,42</v>
          </cell>
        </row>
        <row r="721">
          <cell r="A721" t="str">
            <v>88842</v>
          </cell>
          <cell r="B721" t="str">
            <v>TRATOR DE ESTEIRAS, POTÊNCIA 125 HP, PESO OPERACIONAL 12,9 T, COM LÂMINA 2,7 M3 - MATERIAIS NA OPERAÇÃO. AF_10/2014</v>
          </cell>
          <cell r="C721" t="str">
            <v>H</v>
          </cell>
          <cell r="D721" t="str">
            <v>59,43</v>
          </cell>
        </row>
        <row r="722">
          <cell r="A722" t="str">
            <v>88847</v>
          </cell>
          <cell r="B722" t="str">
            <v>USINA DE LAMA ASFÁLTICA, PROD 30 A 50 T/H, SILO DE AGREGADO 7 M3, RESERVATÓRIOS PARA EMULSÃO E ÁGUA DE 2,3 M3 CADA, MISTURADOR TIPO PUG MILL A SER MONTADO SOBRE CAMINHÃO - DEPRECIAÇÃO. AF_10/2014</v>
          </cell>
          <cell r="C722" t="str">
            <v>H</v>
          </cell>
          <cell r="D722" t="str">
            <v>14,55</v>
          </cell>
        </row>
        <row r="723">
          <cell r="A723" t="str">
            <v>88848</v>
          </cell>
          <cell r="B723" t="str">
            <v>USINA DE LAMA ASFÁLTICA, PROD 30 A 50 T/H, SILO DE AGREGADO 7 M3, RESERVATÓRIOS PARA EMULSÃO E ÁGUA DE 2,3 M3 CADA, MISTURADOR TIPO PUG MILL A SER MONTADO SOBRE CAMINHÃO - JUROS. AF_10/2014</v>
          </cell>
          <cell r="C723" t="str">
            <v>H</v>
          </cell>
          <cell r="D723" t="str">
            <v>5,81</v>
          </cell>
        </row>
        <row r="724">
          <cell r="A724" t="str">
            <v>88853</v>
          </cell>
          <cell r="B724" t="str">
            <v>MOTOBOMBA CENTRÍFUGA, MOTOR A GASOLINA, POTÊNCIA 5,42 HP, BOCAIS 1 1/2" X 1", DIÂMETRO ROTOR 143 MM HM/Q = 6 MCA / 16,8 M3/H A 38 MCA / 6,6 M3/H - DEPRECIAÇÃO. AF_06/2014</v>
          </cell>
          <cell r="C724" t="str">
            <v>H</v>
          </cell>
          <cell r="D724" t="str">
            <v>0,15</v>
          </cell>
        </row>
        <row r="725">
          <cell r="A725" t="str">
            <v>88854</v>
          </cell>
          <cell r="B725" t="str">
            <v>MOTOBOMBA CENTRÍFUGA, MOTOR A GASOLINA, POTÊNCIA 5,42 HP, BOCAIS 1 1/2" X 1", DIÂMETRO ROTOR 143 MM HM/Q = 6 MCA / 16,8 M3/H A 38 MCA / 6,6 M3/H - JUROS. AF_06/2014</v>
          </cell>
          <cell r="C725" t="str">
            <v>H</v>
          </cell>
          <cell r="D725" t="str">
            <v>0,03</v>
          </cell>
        </row>
        <row r="726">
          <cell r="A726" t="str">
            <v>88855</v>
          </cell>
          <cell r="B726" t="str">
            <v>GRADE DE DISCO CONTROLE REMOTO REBOCÁVEL, COM 24 DISCOS 24 X 6 MM COM PNEUS PARA TRANSPORTE - DEPRECIAÇÃO. AF_06/2014</v>
          </cell>
          <cell r="C726" t="str">
            <v>H</v>
          </cell>
          <cell r="D726" t="str">
            <v>1,71</v>
          </cell>
        </row>
        <row r="727">
          <cell r="A727" t="str">
            <v>88856</v>
          </cell>
          <cell r="B727" t="str">
            <v>GRADE DE DISCO CONTROLE REMOTO REBOCÁVEL, COM 24 DISCOS 24 X 6 MM COM PNEUS PARA TRANSPORTE - JUROS. AF_06/2014</v>
          </cell>
          <cell r="C727" t="str">
            <v>H</v>
          </cell>
          <cell r="D727" t="str">
            <v>0,45</v>
          </cell>
        </row>
        <row r="728">
          <cell r="A728" t="str">
            <v>88857</v>
          </cell>
          <cell r="B728" t="str">
            <v>RETROESCAVADEIRA SOBRE RODAS COM CARREGADEIRA, TRAÇÃO 4X4, POTÊNCIA LÍQ. 88 HP, CAÇAMBA CARREG. CAP. MÍN. 1 M3, CAÇAMBA RETRO CAP. 0,26 M3, PESO OPERACIONAL MÍN. 6.674 KG, PROFUNDIDADE ESCAVAÇÃO MÁX. 4,37 M - DEPRECIAÇÃO. AF_06/2014</v>
          </cell>
          <cell r="C728" t="str">
            <v>H</v>
          </cell>
          <cell r="D728" t="str">
            <v>13,49</v>
          </cell>
        </row>
        <row r="729">
          <cell r="A729" t="str">
            <v>88858</v>
          </cell>
          <cell r="B729" t="str">
            <v>RETROESCAVADEIRA SOBRE RODAS COM CARREGADEIRA, TRAÇÃO 4X4, POTÊNCIA LÍQ. 88 HP, CAÇAMBA CARREG. CAP. MÍN. 1 M3, CAÇAMBA RETRO CAP. 0,26 M3, PESO OPERACIONAL MÍN. 6.674 KG, PROFUNDIDADE ESCAVAÇÃO MÁX. 4,37 M - JUROS. AF_06/2014</v>
          </cell>
          <cell r="C729" t="str">
            <v>H</v>
          </cell>
          <cell r="D729" t="str">
            <v>3,47</v>
          </cell>
        </row>
        <row r="730">
          <cell r="A730" t="str">
            <v>88859</v>
          </cell>
          <cell r="B730" t="str">
            <v>RETROESCAVADEIRA SOBRE RODAS COM CARREGADEIRA, TRAÇÃO 4X2, POTÊNCIA LÍQ. 79 HP, CAÇAMBA CARREG. CAP. MÍN. 1 M3, CAÇAMBA RETRO CAP. 0,20 M3, PESO OPERACIONAL MÍN. 6.570 KG, PROFUNDIDADE ESCAVAÇÃO MÁX. 4,37 M - DEPRECIAÇÃO. AF_06/2014</v>
          </cell>
          <cell r="C730" t="str">
            <v>H</v>
          </cell>
          <cell r="D730" t="str">
            <v>12,00</v>
          </cell>
        </row>
        <row r="731">
          <cell r="A731" t="str">
            <v>88860</v>
          </cell>
          <cell r="B731" t="str">
            <v>RETROESCAVADEIRA SOBRE RODAS COM CARREGADEIRA, TRAÇÃO 4X2, POTÊNCIA LÍQ. 79 HP, CAÇAMBA CARREG. CAP. MÍN. 1 M3, CAÇAMBA RETRO CAP. 0,20 M3, PESO OPERACIONAL MÍN. 6.570 KG, PROFUNDIDADE ESCAVAÇÃO MÁX. 4,37 M - JUROS. AF_06/2014</v>
          </cell>
          <cell r="C731" t="str">
            <v>H</v>
          </cell>
          <cell r="D731" t="str">
            <v>3,08</v>
          </cell>
        </row>
        <row r="732">
          <cell r="A732" t="str">
            <v>88900</v>
          </cell>
          <cell r="B732" t="str">
            <v>ESCAVADEIRA HIDRÁULICA SOBRE ESTEIRAS, CAÇAMBA 1,20 M3, PESO OPERACIONAL 21 T, POTÊNCIA BRUTA 155 HP - DEPRECIAÇÃO. AF_06/2014</v>
          </cell>
          <cell r="C732" t="str">
            <v>H</v>
          </cell>
          <cell r="D732" t="str">
            <v>26,16</v>
          </cell>
        </row>
        <row r="733">
          <cell r="A733" t="str">
            <v>88902</v>
          </cell>
          <cell r="B733" t="str">
            <v>ESCAVADEIRA HIDRÁULICA SOBRE ESTEIRAS, CAÇAMBA 1,20 M3, PESO OPERACIONAL 21 T, POTÊNCIA BRUTA 155 HP - JUROS. AF_06/2014</v>
          </cell>
          <cell r="C733" t="str">
            <v>H</v>
          </cell>
          <cell r="D733" t="str">
            <v>6,72</v>
          </cell>
        </row>
        <row r="734">
          <cell r="A734" t="str">
            <v>88903</v>
          </cell>
          <cell r="B734" t="str">
            <v>ESCAVADEIRA HIDRÁULICA SOBRE ESTEIRAS, CAÇAMBA 1,20 M3, PESO OPERACIONAL 21 T, POTÊNCIA BRUTA 155 HP - MANUTENÇÃO. AF_06/2014</v>
          </cell>
          <cell r="C734" t="str">
            <v>H</v>
          </cell>
          <cell r="D734" t="str">
            <v>32,70</v>
          </cell>
        </row>
        <row r="735">
          <cell r="A735" t="str">
            <v>88904</v>
          </cell>
          <cell r="B735" t="str">
            <v>ESCAVADEIRA HIDRÁULICA SOBRE ESTEIRAS, CAÇAMBA 1,20 M3, PESO OPERACIONAL 21 T, POTÊNCIA BRUTA 155 HP - MATERIAIS NA OPERAÇÃO. AF_06/2014</v>
          </cell>
          <cell r="C735" t="str">
            <v>H</v>
          </cell>
          <cell r="D735" t="str">
            <v>73,66</v>
          </cell>
        </row>
        <row r="736">
          <cell r="A736" t="str">
            <v>89009</v>
          </cell>
          <cell r="B736" t="str">
            <v>TRATOR DE ESTEIRAS, POTÊNCIA 150 HP, PESO OPERACIONAL 16,7 T, COM RODA MOTRIZ ELEVADA E LÂMINA 3,18 M3 - DEPRECIAÇÃO. AF_06/2014</v>
          </cell>
          <cell r="C736" t="str">
            <v>H</v>
          </cell>
          <cell r="D736" t="str">
            <v>21,77</v>
          </cell>
        </row>
        <row r="737">
          <cell r="A737" t="str">
            <v>89010</v>
          </cell>
          <cell r="B737" t="str">
            <v>TRATOR DE ESTEIRAS, POTÊNCIA 150 HP, PESO OPERACIONAL 16,7 T, COM RODA MOTRIZ ELEVADA E LÂMINA 3,18 M3 - JUROS. AF_06/2014</v>
          </cell>
          <cell r="C737" t="str">
            <v>H</v>
          </cell>
          <cell r="D737" t="str">
            <v>9,31</v>
          </cell>
        </row>
        <row r="738">
          <cell r="A738" t="str">
            <v>89011</v>
          </cell>
          <cell r="B738" t="str">
            <v>RETROESCAVADEIRA SOBRE RODAS COM CARREGADEIRA, TRAÇÃO 4X4, POTÊNCIA LÍQ. 72 HP, CAÇAMBA CARREG. CAP. MÍN. 0,79 M3, CAÇAMBA RETRO CAP. 0,18 M3, PESO OPERACIONAL MÍN. 7.140 KG, PROFUNDIDADE ESCAVAÇÃO MÁX. 4,50 M - DEPRECIAÇÃO. AF_06/2014</v>
          </cell>
          <cell r="C738" t="str">
            <v>H</v>
          </cell>
          <cell r="D738" t="str">
            <v>13,02</v>
          </cell>
        </row>
        <row r="739">
          <cell r="A739" t="str">
            <v>89012</v>
          </cell>
          <cell r="B739" t="str">
            <v>RETROESCAVADEIRA SOBRE RODAS COM CARREGADEIRA, TRAÇÃO 4X4, POTÊNCIA LÍQ. 72 HP, CAÇAMBA CARREG. CAP. MÍN. 0,79 M3, CAÇAMBA RETRO CAP. 0,18 M3, PESO OPERACIONAL MÍN. 7.140 KG, PROFUNDIDADE ESCAVAÇÃO MÁX. 4,50 M - JUROS. AF_06/2014</v>
          </cell>
          <cell r="C739" t="str">
            <v>H</v>
          </cell>
          <cell r="D739" t="str">
            <v>3,34</v>
          </cell>
        </row>
        <row r="740">
          <cell r="A740" t="str">
            <v>89013</v>
          </cell>
          <cell r="B740" t="str">
            <v>TRATOR DE ESTEIRAS, POTÊNCIA 347 HP, PESO OPERACIONAL 38,5 T, COM LÂMINA 8,70 M3 - DEPRECIAÇÃO. AF_06/2014</v>
          </cell>
          <cell r="C740" t="str">
            <v>H</v>
          </cell>
          <cell r="D740" t="str">
            <v>71,30</v>
          </cell>
        </row>
        <row r="741">
          <cell r="A741" t="str">
            <v>89014</v>
          </cell>
          <cell r="B741" t="str">
            <v>TRATOR DE ESTEIRAS, POTÊNCIA 347 HP, PESO OPERACIONAL 38,5 T, COM LÂMINA 8,70 M3 - JUROS. AF_06/2014</v>
          </cell>
          <cell r="C741" t="str">
            <v>H</v>
          </cell>
          <cell r="D741" t="str">
            <v>30,49</v>
          </cell>
        </row>
        <row r="742">
          <cell r="A742" t="str">
            <v>89015</v>
          </cell>
          <cell r="B742" t="str">
            <v>VASSOURA MECÂNICA REBOCÁVEL COM ESCOVA CILÍNDRICA, LARGURA ÚTIL DE VARRIMENTO DE 2,44 M - DEPRECIAÇÃO. AF_06/2014</v>
          </cell>
          <cell r="C742" t="str">
            <v>H</v>
          </cell>
          <cell r="D742" t="str">
            <v>1,97</v>
          </cell>
        </row>
        <row r="743">
          <cell r="A743" t="str">
            <v>89016</v>
          </cell>
          <cell r="B743" t="str">
            <v>VASSOURA MECÂNICA REBOCÁVEL COM ESCOVA CILÍNDRICA, LARGURA ÚTIL DE VARRIMENTO DE 2,44 M - JUROS. AF_06/2014</v>
          </cell>
          <cell r="C743" t="str">
            <v>H</v>
          </cell>
          <cell r="D743" t="str">
            <v>0,50</v>
          </cell>
        </row>
        <row r="744">
          <cell r="A744" t="str">
            <v>89017</v>
          </cell>
          <cell r="B744" t="str">
            <v>TRATOR DE ESTEIRAS, POTÊNCIA 170 HP, PESO OPERACIONAL 19 T, CAÇAMBA 5,2 M3 - DEPRECIAÇÃO. AF_06/2014</v>
          </cell>
          <cell r="C744" t="str">
            <v>H</v>
          </cell>
          <cell r="D744" t="str">
            <v>21,63</v>
          </cell>
        </row>
        <row r="745">
          <cell r="A745" t="str">
            <v>89018</v>
          </cell>
          <cell r="B745" t="str">
            <v>TRATOR DE ESTEIRAS, POTÊNCIA 170 HP, PESO OPERACIONAL 19 T, CAÇAMBA 5,2 M3 - JUROS. AF_06/2014</v>
          </cell>
          <cell r="C745" t="str">
            <v>H</v>
          </cell>
          <cell r="D745" t="str">
            <v>9,25</v>
          </cell>
        </row>
        <row r="746">
          <cell r="A746" t="str">
            <v>89019</v>
          </cell>
          <cell r="B746" t="str">
            <v>BOMBA SUBMERSÍVEL ELÉTRICA TRIFÁSICA, POTÊNCIA 2,96 HP, Ø ROTOR 144 MM SEMI-ABERTO, BOCAL DE SAÍDA Ø 2, HM/Q = 2 MCA / 38,8 M3/H A 28 MCA / 5 M3/H - DEPRECIAÇÃO. AF_06/2014</v>
          </cell>
          <cell r="C746" t="str">
            <v>H</v>
          </cell>
          <cell r="D746" t="str">
            <v>0,19</v>
          </cell>
        </row>
        <row r="747">
          <cell r="A747" t="str">
            <v>89020</v>
          </cell>
          <cell r="B747" t="str">
            <v>BOMBA SUBMERSÍVEL ELÉTRICA TRIFÁSICA, POTÊNCIA 2,96 HP, Ø ROTOR 144 MM SEMI-ABERTO, BOCAL DE SAÍDA Ø 2, HM/Q = 2 MCA / 38,8 M3/H A 28 MCA / 5 M3/H - JUROS. AF_06/2014</v>
          </cell>
          <cell r="C747" t="str">
            <v>H</v>
          </cell>
          <cell r="D747" t="str">
            <v>0,04</v>
          </cell>
        </row>
        <row r="748">
          <cell r="A748" t="str">
            <v>89023</v>
          </cell>
          <cell r="B748" t="str">
            <v>TANQUE DE ASFALTO ESTACIONÁRIO COM MAÇARICO, CAPACIDADE 20.000 L - DEPRECIAÇÃO. AF_06/2014</v>
          </cell>
          <cell r="C748" t="str">
            <v>H</v>
          </cell>
          <cell r="D748" t="str">
            <v>2,38</v>
          </cell>
        </row>
        <row r="749">
          <cell r="A749" t="str">
            <v>89024</v>
          </cell>
          <cell r="B749" t="str">
            <v>TANQUE DE ASFALTO ESTACIONÁRIO COM MAÇARICO, CAPACIDADE 20.000 L - JUROS. AF_06/2014</v>
          </cell>
          <cell r="C749" t="str">
            <v>H</v>
          </cell>
          <cell r="D749" t="str">
            <v>0,95</v>
          </cell>
        </row>
        <row r="750">
          <cell r="A750" t="str">
            <v>89025</v>
          </cell>
          <cell r="B750" t="str">
            <v>TANQUE DE ASFALTO ESTACIONÁRIO COM MAÇARICO, CAPACIDADE 20.000 L - MANUTENÇÃO. AF_06/2014</v>
          </cell>
          <cell r="C750" t="str">
            <v>H</v>
          </cell>
          <cell r="D750" t="str">
            <v>4,47</v>
          </cell>
        </row>
        <row r="751">
          <cell r="A751" t="str">
            <v>89026</v>
          </cell>
          <cell r="B751" t="str">
            <v>TANQUE DE ASFALTO ESTACIONÁRIO COM MAÇARICO, CAPACIDADE 20.000 L - MATERIAIS NA OPERAÇÃO. AF_06/2014</v>
          </cell>
          <cell r="C751" t="str">
            <v>H</v>
          </cell>
          <cell r="D751" t="str">
            <v>141,38</v>
          </cell>
        </row>
        <row r="752">
          <cell r="A752" t="str">
            <v>89029</v>
          </cell>
          <cell r="B752" t="str">
            <v>TRATOR DE ESTEIRAS, POTÊNCIA 100 HP, PESO OPERACIONAL 9,4 T, COM LÂMINA 2,19 M3 - DEPRECIAÇÃO. AF_06/2014</v>
          </cell>
          <cell r="C752" t="str">
            <v>H</v>
          </cell>
          <cell r="D752" t="str">
            <v>16,79</v>
          </cell>
        </row>
        <row r="753">
          <cell r="A753" t="str">
            <v>89030</v>
          </cell>
          <cell r="B753" t="str">
            <v>TRATOR DE ESTEIRAS, POTÊNCIA 100 HP, PESO OPERACIONAL 9,4 T, COM LÂMINA 2,19 M3 - JUROS. AF_06/2014</v>
          </cell>
          <cell r="C753" t="str">
            <v>H</v>
          </cell>
          <cell r="D753" t="str">
            <v>7,18</v>
          </cell>
        </row>
        <row r="754">
          <cell r="A754" t="str">
            <v>89033</v>
          </cell>
          <cell r="B754" t="str">
            <v>TRATOR DE PNEUS, POTÊNCIA 85 CV, TRAÇÃO 4X4, PESO COM LASTRO DE 4.675 KG - DEPRECIAÇÃO. AF_06/2014</v>
          </cell>
          <cell r="C754" t="str">
            <v>H</v>
          </cell>
          <cell r="D754" t="str">
            <v>7,06</v>
          </cell>
        </row>
        <row r="755">
          <cell r="A755" t="str">
            <v>89034</v>
          </cell>
          <cell r="B755" t="str">
            <v>TRATOR DE PNEUS, POTÊNCIA 85 CV, TRAÇÃO 4X4, PESO COM LASTRO DE 4.675 KG - JUROS. AF_06/2014</v>
          </cell>
          <cell r="C755" t="str">
            <v>H</v>
          </cell>
          <cell r="D755" t="str">
            <v>1,85</v>
          </cell>
        </row>
        <row r="756">
          <cell r="A756" t="str">
            <v>89128</v>
          </cell>
          <cell r="B756" t="str">
            <v>PÁ CARREGADEIRA SOBRE RODAS, POTÊNCIA LÍQUIDA 128 HP, CAPACIDADE DA CAÇAMBA 1,7 A 2,8 M3, PESO OPERACIONAL 11632 KG - DEPRECIAÇÃO. AF_06/2014</v>
          </cell>
          <cell r="C756" t="str">
            <v>H</v>
          </cell>
          <cell r="D756" t="str">
            <v>19,60</v>
          </cell>
        </row>
        <row r="757">
          <cell r="A757" t="str">
            <v>89129</v>
          </cell>
          <cell r="B757" t="str">
            <v>PÁ CARREGADEIRA SOBRE RODAS, POTÊNCIA LÍQUIDA 128 HP, CAPACIDADE DA CAÇAMBA 1,7 A 2,8 M3, PESO OPERACIONAL 11632 KG - JUROS. AF_06/2014</v>
          </cell>
          <cell r="C757" t="str">
            <v>H</v>
          </cell>
          <cell r="D757" t="str">
            <v>5,04</v>
          </cell>
        </row>
        <row r="758">
          <cell r="A758" t="str">
            <v>89130</v>
          </cell>
          <cell r="B758" t="str">
            <v>PÁ CARREGADEIRA SOBRE RODAS, POTÊNCIA 197 HP, CAPACIDADE DA CAÇAMBA 2,5 A 3,5 M3, PESO OPERACIONAL 18338 KG - DEPRECIAÇÃO. AF_06/2014</v>
          </cell>
          <cell r="C758" t="str">
            <v>H</v>
          </cell>
          <cell r="D758" t="str">
            <v>27,17</v>
          </cell>
        </row>
        <row r="759">
          <cell r="A759" t="str">
            <v>89131</v>
          </cell>
          <cell r="B759" t="str">
            <v>PÁ CARREGADEIRA SOBRE RODAS, POTÊNCIA 197 HP, CAPACIDADE DA CAÇAMBA 2,5 A 3,5 M3, PESO OPERACIONAL 18338 KG - JUROS. AF_06/2014</v>
          </cell>
          <cell r="C759" t="str">
            <v>H</v>
          </cell>
          <cell r="D759" t="str">
            <v>6,98</v>
          </cell>
        </row>
        <row r="760">
          <cell r="A760" t="str">
            <v>89210</v>
          </cell>
          <cell r="B760" t="str">
            <v>ROLO COMPACTADOR VIBRATÓRIO DE UM CILINDRO AÇO LISO, POTÊNCIA 80 HP, PESO OPERACIONAL MÁXIMO 8,1 T, IMPACTO DINÂMICO 16,15 / 9,5 T, LARGURA DE TRABALHO 1,68 M - DEPRECIAÇÃO. AF_06/2014</v>
          </cell>
          <cell r="C760" t="str">
            <v>H</v>
          </cell>
          <cell r="D760" t="str">
            <v>14,57</v>
          </cell>
        </row>
        <row r="761">
          <cell r="A761" t="str">
            <v>89211</v>
          </cell>
          <cell r="B761" t="str">
            <v>ROLO COMPACTADOR VIBRATÓRIO DE UM CILINDRO AÇO LISO, POTÊNCIA 80 HP, PESO OPERACIONAL MÁXIMO 8,1 T, IMPACTO DINÂMICO 16,15 / 9,5 T, LARGURA DE TRABALHO 1,68 M - JUROS. AF_06/2014</v>
          </cell>
          <cell r="C761" t="str">
            <v>H</v>
          </cell>
          <cell r="D761" t="str">
            <v>3,82</v>
          </cell>
        </row>
        <row r="762">
          <cell r="A762" t="str">
            <v>89212</v>
          </cell>
          <cell r="B762" t="str">
            <v>BATE-ESTACAS POR GRAVIDADE, POTÊNCIA DE 160 HP, PESO DO MARTELO ATÉ 3 TONELADAS - DEPRECIAÇÃO. AF_11/2014</v>
          </cell>
          <cell r="C762" t="str">
            <v>H</v>
          </cell>
          <cell r="D762" t="str">
            <v>14,49</v>
          </cell>
        </row>
        <row r="763">
          <cell r="A763" t="str">
            <v>89213</v>
          </cell>
          <cell r="B763" t="str">
            <v>BATE-ESTACAS POR GRAVIDADE, POTÊNCIA DE 160 HP, PESO DO MARTELO ATÉ 3 TONELADAS - JUROS. AF_11/2014</v>
          </cell>
          <cell r="C763" t="str">
            <v>H</v>
          </cell>
          <cell r="D763" t="str">
            <v>4,34</v>
          </cell>
        </row>
        <row r="764">
          <cell r="A764" t="str">
            <v>89214</v>
          </cell>
          <cell r="B764" t="str">
            <v>BATE-ESTACAS POR GRAVIDADE, POTÊNCIA DE 160 HP, PESO DO MARTELO ATÉ 3 TONELADAS - MANUTENÇÃO. AF_11/2014</v>
          </cell>
          <cell r="C764" t="str">
            <v>H</v>
          </cell>
          <cell r="D764" t="str">
            <v>13,60</v>
          </cell>
        </row>
        <row r="765">
          <cell r="A765" t="str">
            <v>89215</v>
          </cell>
          <cell r="B765" t="str">
            <v>BATE-ESTACAS POR GRAVIDADE, POTÊNCIA DE 160 HP, PESO DO MARTELO ATÉ 3 TONELADAS - MATERIAIS NA OPERAÇÃO. AF_11/2014</v>
          </cell>
          <cell r="C765" t="str">
            <v>H</v>
          </cell>
          <cell r="D765" t="str">
            <v>76,07</v>
          </cell>
        </row>
        <row r="766">
          <cell r="A766" t="str">
            <v>89221</v>
          </cell>
          <cell r="B766" t="str">
            <v>BETONEIRA CAPACIDADE NOMINAL DE 600 L, CAPACIDADE DE MISTURA 360 L, MOTOR ELÉTRICO TRIFÁSICO POTÊNCIA DE 4 CV, SEM CARREGADOR - DEPRECIAÇÃO. AF_11/2014</v>
          </cell>
          <cell r="C766" t="str">
            <v>H</v>
          </cell>
          <cell r="D766" t="str">
            <v>0,78</v>
          </cell>
        </row>
        <row r="767">
          <cell r="A767" t="str">
            <v>89222</v>
          </cell>
          <cell r="B767" t="str">
            <v>BETONEIRA CAPACIDADE NOMINAL DE 600 L, CAPACIDADE DE MISTURA 360 L, MOTOR ELÉTRICO TRIFÁSICO POTÊNCIA DE 4 CV, SEM CARREGADOR - JUROS. AF_11/2014</v>
          </cell>
          <cell r="C767" t="str">
            <v>H</v>
          </cell>
          <cell r="D767" t="str">
            <v>0,17</v>
          </cell>
        </row>
        <row r="768">
          <cell r="A768" t="str">
            <v>89223</v>
          </cell>
          <cell r="B768" t="str">
            <v>BETONEIRA CAPACIDADE NOMINAL DE 600 L, CAPACIDADE DE MISTURA 360 L, MOTOR ELÉTRICO TRIFÁSICO POTÊNCIA DE 4 CV, SEM CARREGADOR - MANUTENÇÃO. AF_11/2014</v>
          </cell>
          <cell r="C768" t="str">
            <v>H</v>
          </cell>
          <cell r="D768" t="str">
            <v>0,73</v>
          </cell>
        </row>
        <row r="769">
          <cell r="A769" t="str">
            <v>89224</v>
          </cell>
          <cell r="B769" t="str">
            <v>BETONEIRA CAPACIDADE NOMINAL DE 600 L, CAPACIDADE DE MISTURA 360 L, MOTOR ELÉTRICO TRIFÁSICO POTÊNCIA DE 4 CV, SEM CARREGADOR - MATERIAIS NA OPERAÇÃO. AF_11/2014</v>
          </cell>
          <cell r="C769" t="str">
            <v>H</v>
          </cell>
          <cell r="D769" t="str">
            <v>2,10</v>
          </cell>
        </row>
        <row r="770">
          <cell r="A770" t="str">
            <v>89228</v>
          </cell>
          <cell r="B770" t="str">
            <v>MOTONIVELADORA POTÊNCIA BÁSICA LÍQUIDA (PRIMEIRA MARCHA) 125 HP, PESO BRUTO 13032 KG, LARGURA DA LÂMINA DE 3,7 M - DEPRECIAÇÃO. AF_06/2014</v>
          </cell>
          <cell r="C770" t="str">
            <v>H</v>
          </cell>
          <cell r="D770" t="str">
            <v>22,40</v>
          </cell>
        </row>
        <row r="771">
          <cell r="A771" t="str">
            <v>89229</v>
          </cell>
          <cell r="B771" t="str">
            <v>MOTONIVELADORA POTÊNCIA BÁSICA LÍQUIDA (PRIMEIRA MARCHA) 125 HP, PESO BRUTO 13032 KG, LARGURA DA LÂMINA DE 3,7 M - JUROS. AF_06/2014</v>
          </cell>
          <cell r="C771" t="str">
            <v>H</v>
          </cell>
          <cell r="D771" t="str">
            <v>7,67</v>
          </cell>
        </row>
        <row r="772">
          <cell r="A772" t="str">
            <v>89230</v>
          </cell>
          <cell r="B772" t="str">
            <v>FRESADORA DE ASFALTO A FRIO SOBRE RODAS, LARGURA FRESAGEM DE 1,0 M, POTÊNCIA 208 HP - DEPRECIAÇÃO. AF_11/2014</v>
          </cell>
          <cell r="C772" t="str">
            <v>H</v>
          </cell>
          <cell r="D772" t="str">
            <v>82,21</v>
          </cell>
        </row>
        <row r="773">
          <cell r="A773" t="str">
            <v>89231</v>
          </cell>
          <cell r="B773" t="str">
            <v>FRESADORA DE ASFALTO A FRIO SOBRE RODAS, LARGURA FRESAGEM DE 1,0 M, POTÊNCIA 208 HP - JUROS. AF_11/2014</v>
          </cell>
          <cell r="C773" t="str">
            <v>H</v>
          </cell>
          <cell r="D773" t="str">
            <v>24,64</v>
          </cell>
        </row>
        <row r="774">
          <cell r="A774" t="str">
            <v>89232</v>
          </cell>
          <cell r="B774" t="str">
            <v>FRESADORA DE ASFALTO A FRIO SOBRE RODAS, LARGURA FRESAGEM DE 1,0 M, POTÊNCIA 208 HP - MANUTENÇÃO. AF_11/2014</v>
          </cell>
          <cell r="C774" t="str">
            <v>H</v>
          </cell>
          <cell r="D774" t="str">
            <v>146,64</v>
          </cell>
        </row>
        <row r="775">
          <cell r="A775" t="str">
            <v>89233</v>
          </cell>
          <cell r="B775" t="str">
            <v>FRESADORA DE ASFALTO A FRIO SOBRE RODAS, LARGURA FRESAGEM DE 1,0 M, POTÊNCIA 208 HP - MATERIAIS NA OPERAÇÃO. AF_11/2014</v>
          </cell>
          <cell r="C775" t="str">
            <v>H</v>
          </cell>
          <cell r="D775" t="str">
            <v>98,87</v>
          </cell>
        </row>
        <row r="776">
          <cell r="A776" t="str">
            <v>89236</v>
          </cell>
          <cell r="B776" t="str">
            <v>FRESADORA DE ASFALTO A FRIO SOBRE RODAS, LARGURA FRESAGEM DE 2,0 M, POTÊNCIA 550 HP - DEPRECIAÇÃO. AF_11/2014</v>
          </cell>
          <cell r="C776" t="str">
            <v>H</v>
          </cell>
          <cell r="D776" t="str">
            <v>192,05</v>
          </cell>
        </row>
        <row r="777">
          <cell r="A777" t="str">
            <v>89237</v>
          </cell>
          <cell r="B777" t="str">
            <v>FRESADORA DE ASFALTO A FRIO SOBRE RODAS, LARGURA FRESAGEM DE 2,0 M, POTÊNCIA 550 HP - JUROS. AF_11/2014</v>
          </cell>
          <cell r="C777" t="str">
            <v>H</v>
          </cell>
          <cell r="D777" t="str">
            <v>57,57</v>
          </cell>
        </row>
        <row r="778">
          <cell r="A778" t="str">
            <v>89238</v>
          </cell>
          <cell r="B778" t="str">
            <v>FRESADORA DE ASFALTO A FRIO SOBRE RODAS, LARGURA FRESAGEM DE 2,0 M, POTÊNCIA 550 HP - MANUTENÇÃO. AF_11/2014</v>
          </cell>
          <cell r="C778" t="str">
            <v>H</v>
          </cell>
          <cell r="D778" t="str">
            <v>342,56</v>
          </cell>
        </row>
        <row r="779">
          <cell r="A779" t="str">
            <v>89239</v>
          </cell>
          <cell r="B779" t="str">
            <v>FRESADORA DE ASFALTO A FRIO SOBRE RODAS, LARGURA FRESAGEM DE 2,0 M, POTÊNCIA 550 HP - MATERIAIS NA OPERAÇÃO. AF_11/2014</v>
          </cell>
          <cell r="C779" t="str">
            <v>H</v>
          </cell>
          <cell r="D779" t="str">
            <v>261,46</v>
          </cell>
        </row>
        <row r="780">
          <cell r="A780" t="str">
            <v>89240</v>
          </cell>
          <cell r="B780" t="str">
            <v>VIBROACABADORA DE ASFALTO SOBRE ESTEIRAS, LARGURA DE PAVIMENTAÇÃO 1,90 M A 5,30 M, POTÊNCIA 105 HP CAPACIDADE 450 T/H - DEPRECIAÇÃO. AF_11/2014</v>
          </cell>
          <cell r="C780" t="str">
            <v>H</v>
          </cell>
          <cell r="D780" t="str">
            <v>58,93</v>
          </cell>
        </row>
        <row r="781">
          <cell r="A781" t="str">
            <v>89241</v>
          </cell>
          <cell r="B781" t="str">
            <v>VIBROACABADORA DE ASFALTO SOBRE ESTEIRAS, LARGURA DE PAVIMENTAÇÃO 1,90 M A 5,30 M, POTÊNCIA 105 HP CAPACIDADE 450 T/H - JUROS. AF_11/2014</v>
          </cell>
          <cell r="C781" t="str">
            <v>H</v>
          </cell>
          <cell r="D781" t="str">
            <v>20,18</v>
          </cell>
        </row>
        <row r="782">
          <cell r="A782" t="str">
            <v>89246</v>
          </cell>
          <cell r="B782" t="str">
            <v>RECICLADORA DE ASFALTO A FRIO SOBRE RODAS, LARGURA FRESAGEM DE 2,0 M, POTÊNCIA 422 HP - DEPRECIAÇÃO. AF_11/2014</v>
          </cell>
          <cell r="C782" t="str">
            <v>H</v>
          </cell>
          <cell r="D782" t="str">
            <v>166,88</v>
          </cell>
        </row>
        <row r="783">
          <cell r="A783" t="str">
            <v>89247</v>
          </cell>
          <cell r="B783" t="str">
            <v>RECICLADORA DE ASFALTO A FRIO SOBRE RODAS, LARGURA FRESAGEM DE 2,0 M, POTÊNCIA 422 HP - JUROS. AF_11/2014</v>
          </cell>
          <cell r="C783" t="str">
            <v>H</v>
          </cell>
          <cell r="D783" t="str">
            <v>50,02</v>
          </cell>
        </row>
        <row r="784">
          <cell r="A784" t="str">
            <v>89248</v>
          </cell>
          <cell r="B784" t="str">
            <v>RECICLADORA DE ASFALTO A FRIO SOBRE RODAS, LARGURA FRESAGEM DE 2,0 M, POTÊNCIA 422 HP - MANUTENÇÃO. AF_11/2014</v>
          </cell>
          <cell r="C784" t="str">
            <v>H</v>
          </cell>
          <cell r="D784" t="str">
            <v>297,67</v>
          </cell>
        </row>
        <row r="785">
          <cell r="A785" t="str">
            <v>89249</v>
          </cell>
          <cell r="B785" t="str">
            <v>RECICLADORA DE ASFALTO A FRIO SOBRE RODAS, LARGURA FRESAGEM DE 2,0 M, POTÊNCIA 422 HP - MATERIAIS NA OPERAÇÃO. AF_11/2014</v>
          </cell>
          <cell r="C785" t="str">
            <v>H</v>
          </cell>
          <cell r="D785" t="str">
            <v>200,61</v>
          </cell>
        </row>
        <row r="786">
          <cell r="A786" t="str">
            <v>89253</v>
          </cell>
          <cell r="B786" t="str">
            <v>VIBROACABADORA DE ASFALTO SOBRE ESTEIRAS, LARGURA DE PAVIMENTAÇÃO 2,13 M A 4,55 M, POTÊNCIA 100 HP, CAPACIDADE 400 T/H - DEPRECIAÇÃO. AF_11/2014</v>
          </cell>
          <cell r="C786" t="str">
            <v>H</v>
          </cell>
          <cell r="D786" t="str">
            <v>48,29</v>
          </cell>
        </row>
        <row r="787">
          <cell r="A787" t="str">
            <v>89254</v>
          </cell>
          <cell r="B787" t="str">
            <v>VIBROACABADORA DE ASFALTO SOBRE ESTEIRAS, LARGURA DE PAVIMENTAÇÃO 2,13 M A 4,55 M, POTÊNCIA 100 HP, CAPACIDADE 400 T/H - JUROS. AF_11/2014</v>
          </cell>
          <cell r="C787" t="str">
            <v>H</v>
          </cell>
          <cell r="D787" t="str">
            <v>16,54</v>
          </cell>
        </row>
        <row r="788">
          <cell r="A788" t="str">
            <v>89255</v>
          </cell>
          <cell r="B788" t="str">
            <v>VIBROACABADORA DE ASFALTO SOBRE ESTEIRAS, LARGURA DE PAVIMENTAÇÃO 2,13 M A 4,55 M, POTÊNCIA 100 HP, CAPACIDADE 400 T/H - MANUTENÇÃO. AF_11/2014</v>
          </cell>
          <cell r="C788" t="str">
            <v>H</v>
          </cell>
          <cell r="D788" t="str">
            <v>77,64</v>
          </cell>
        </row>
        <row r="789">
          <cell r="A789" t="str">
            <v>89256</v>
          </cell>
          <cell r="B789" t="str">
            <v>VIBROACABADORA DE ASFALTO SOBRE ESTEIRAS, LARGURA DE PAVIMENTAÇÃO 2,13 M A 4,55 M, POTÊNCIA 100 HP, CAPACIDADE 400 T/H - MATERIAIS NA OPERAÇÃO. AF_11/2014</v>
          </cell>
          <cell r="C789" t="str">
            <v>H</v>
          </cell>
          <cell r="D789" t="str">
            <v>47,54</v>
          </cell>
        </row>
        <row r="790">
          <cell r="A790" t="str">
            <v>89259</v>
          </cell>
          <cell r="B790" t="str">
            <v>GUINDAUTO HIDRÁULICO, CAPACIDADE MÁXIMA DE CARGA 6200 KG, MOMENTO MÁXIMO DE CARGA 11,7 TM, ALCANCE MÁXIMO HORIZONTAL 9,70 M, INCLUSIVE CAMINHÃO TOCO PBT 16.000 KG, POTÊNCIA DE 189 CV - DEPRECIAÇÃO. AF_06/2014</v>
          </cell>
          <cell r="C790" t="str">
            <v>H</v>
          </cell>
          <cell r="D790" t="str">
            <v>9,32</v>
          </cell>
        </row>
        <row r="791">
          <cell r="A791" t="str">
            <v>89260</v>
          </cell>
          <cell r="B791" t="str">
            <v>GUINDAUTO HIDRÁULICO, CAPACIDADE MÁXIMA DE CARGA 6200 KG, MOMENTO MÁXIMO DE CARGA 11,7 TM, ALCANCE MÁXIMO HORIZONTAL 9,70 M, INCLUSIVE CAMINHÃO TOCO PBT 16.000 KG, POTÊNCIA DE 189 CV - JUROS. AF_06/2014</v>
          </cell>
          <cell r="C791" t="str">
            <v>H</v>
          </cell>
          <cell r="D791" t="str">
            <v>3,71</v>
          </cell>
        </row>
        <row r="792">
          <cell r="A792" t="str">
            <v>89262</v>
          </cell>
          <cell r="B792" t="str">
            <v>GUINDAUTO HIDRÁULICO, CAPACIDADE MÁXIMA DE CARGA 6200 KG, MOMENTO MÁXIMO DE CARGA 11,7 TM, ALCANCE MÁXIMO HORIZONTAL 9,70 M, INCLUSIVE CAMINHÃO TOCO PBT 16.000 KG, POTÊNCIA DE 189 CV - MANUTENÇÃO. AF_06/2014</v>
          </cell>
          <cell r="C792" t="str">
            <v>H</v>
          </cell>
          <cell r="D792" t="str">
            <v>17,47</v>
          </cell>
        </row>
        <row r="793">
          <cell r="A793" t="str">
            <v>89264</v>
          </cell>
          <cell r="B793" t="str">
            <v>CAMINHÃO TOCO, PBT 16.000 KG, CARGA ÚTIL MÁX. 10.685 KG, DIST. ENTRE EIXOS 4,8 M, POTÊNCIA 189 CV, INCLUSIVE CARROCERIA FIXA ABERTA DE MADEIRA P/ TRANSPORTE GERAL DE CARGA SECA, DIMEN. APROX. 2,5 X 7,00 X 0,50 M - DEPRECIAÇÃO. AF_06/2014</v>
          </cell>
          <cell r="C793" t="str">
            <v>H</v>
          </cell>
          <cell r="D793" t="str">
            <v>7,31</v>
          </cell>
        </row>
        <row r="794">
          <cell r="A794" t="str">
            <v>89265</v>
          </cell>
          <cell r="B794" t="str">
            <v>CAMINHÃO TOCO, PBT 16.000 KG, CARGA ÚTIL MÁX. 10.685 KG, DIST. ENTRE EIXOS 4,8 M, POTÊNCIA 189 CV, INCLUSIVE CARROCERIA FIXA ABERTA DE MADEIRA P/ TRANSPORTE GERAL DE CARGA SECA, DIMEN. APROX. 2,5 X 7,00 X 0,50 M - JUROS. AF_06/2014</v>
          </cell>
          <cell r="C794" t="str">
            <v>H</v>
          </cell>
          <cell r="D794" t="str">
            <v>2,91</v>
          </cell>
        </row>
        <row r="795">
          <cell r="A795" t="str">
            <v>89266</v>
          </cell>
          <cell r="B795" t="str">
            <v>CAMINHÃO TOCO, PBT 16.000 KG, CARGA ÚTIL MÁX. 10.685 KG, DIST. ENTRE EIXOS 4,8 M, POTÊNCIA 189 CV, INCLUSIVE CARROCERIA FIXA ABERTA DE MADEIRA P/ TRANSPORTE GERAL DE CARGA SECA, DIMEN. APROX. 2,5 X 7,00 X 0,50 M - IMPOSTOS E SEGUROS. AF_06/2014</v>
          </cell>
          <cell r="C795" t="str">
            <v>H</v>
          </cell>
          <cell r="D795" t="str">
            <v>0,59</v>
          </cell>
        </row>
        <row r="796">
          <cell r="A796" t="str">
            <v>89267</v>
          </cell>
          <cell r="B796" t="str">
            <v>GUINDASTE HIDRÁULICO AUTOPROPELIDO, COM LANÇA TELESCÓPICA 28,80 M, CAPACIDADE MÁXIMA 30 T, POTÊNCIA 97 KW, TRAÇÃO 4 X 4 - DEPRECIAÇÃO. AF_11/2014</v>
          </cell>
          <cell r="C796" t="str">
            <v>H</v>
          </cell>
          <cell r="D796" t="str">
            <v>25,23</v>
          </cell>
        </row>
        <row r="797">
          <cell r="A797" t="str">
            <v>89268</v>
          </cell>
          <cell r="B797" t="str">
            <v>GUINDASTE HIDRÁULICO AUTOPROPELIDO, COM LANÇA TELESCÓPICA 28,80 M, CAPACIDADE MÁXIMA 30 T, POTÊNCIA 97 KW, TRAÇÃO 4 X 4 - JUROS. AF_11/2014</v>
          </cell>
          <cell r="C797" t="str">
            <v>H</v>
          </cell>
          <cell r="D797" t="str">
            <v>8,64</v>
          </cell>
        </row>
        <row r="798">
          <cell r="A798" t="str">
            <v>89269</v>
          </cell>
          <cell r="B798" t="str">
            <v>GUINDASTE HIDRÁULICO AUTOPROPELIDO, COM LANÇA TELESCÓPICA 28,80 M, CAPACIDADE MÁXIMA 30 T, POTÊNCIA 97 KW, TRAÇÃO 4 X 4 - IMPOSTOS E SEGUROS. AF_11/2014</v>
          </cell>
          <cell r="C798" t="str">
            <v>H</v>
          </cell>
          <cell r="D798" t="str">
            <v>1,76</v>
          </cell>
        </row>
        <row r="799">
          <cell r="A799" t="str">
            <v>89270</v>
          </cell>
          <cell r="B799" t="str">
            <v>GUINDASTE HIDRÁULICO AUTOPROPELIDO, COM LANÇA TELESCÓPICA 28,80 M, CAPACIDADE MÁXIMA 30 T, POTÊNCIA 97 KW, TRAÇÃO 4 X 4 - MANUTENÇÃO. AF_11/2014</v>
          </cell>
          <cell r="C799" t="str">
            <v>H</v>
          </cell>
          <cell r="D799" t="str">
            <v>40,55</v>
          </cell>
        </row>
        <row r="800">
          <cell r="A800" t="str">
            <v>89271</v>
          </cell>
          <cell r="B800" t="str">
            <v>GUINDASTE HIDRÁULICO AUTOPROPELIDO, COM LANÇA TELESCÓPICA 28,80 M, CAPACIDADE MÁXIMA 30 T, POTÊNCIA 97 KW, TRAÇÃO 4 X 4 - MATERIAIS NA OPERAÇÃO. AF_11/2014</v>
          </cell>
          <cell r="C800" t="str">
            <v>H</v>
          </cell>
          <cell r="D800" t="str">
            <v>61,80</v>
          </cell>
        </row>
        <row r="801">
          <cell r="A801" t="str">
            <v>89274</v>
          </cell>
          <cell r="B801" t="str">
            <v>BETONEIRA CAPACIDADE NOMINAL DE 600 L, CAPACIDADE DE MISTURA 440 L, MOTOR A DIESEL POTÊNCIA 10 HP, COM CARREGADOR - DEPRECIAÇÃO. AF_11/2014</v>
          </cell>
          <cell r="C801" t="str">
            <v>H</v>
          </cell>
          <cell r="D801" t="str">
            <v>0,95</v>
          </cell>
        </row>
        <row r="802">
          <cell r="A802" t="str">
            <v>89275</v>
          </cell>
          <cell r="B802" t="str">
            <v>BETONEIRA CAPACIDADE NOMINAL DE 600 L, CAPACIDADE DE MISTURA 440 L, MOTOR A DIESEL POTÊNCIA 10 HP, COM CARREGADOR - JUROS. AF_11/2014</v>
          </cell>
          <cell r="C802" t="str">
            <v>H</v>
          </cell>
          <cell r="D802" t="str">
            <v>0,21</v>
          </cell>
        </row>
        <row r="803">
          <cell r="A803" t="str">
            <v>89276</v>
          </cell>
          <cell r="B803" t="str">
            <v>BETONEIRA CAPACIDADE NOMINAL DE 600 L, CAPACIDADE DE MISTURA 440 L, MOTOR A DIESEL POTÊNCIA 10 HP, COM CARREGADOR - MANUTENÇÃO. AF_11/2014</v>
          </cell>
          <cell r="C803" t="str">
            <v>H</v>
          </cell>
          <cell r="D803" t="str">
            <v>0,89</v>
          </cell>
        </row>
        <row r="804">
          <cell r="A804" t="str">
            <v>89277</v>
          </cell>
          <cell r="B804" t="str">
            <v>BETONEIRA CAPACIDADE NOMINAL DE 600 L, CAPACIDADE DE MISTURA 440 L, MOTOR A DIESEL POTÊNCIA 10 HP, COM CARREGADOR - MATERIAIS NA OPERAÇÃO. AF_11/2014</v>
          </cell>
          <cell r="C804" t="str">
            <v>H</v>
          </cell>
          <cell r="D804" t="str">
            <v>4,74</v>
          </cell>
        </row>
        <row r="805">
          <cell r="A805" t="str">
            <v>89280</v>
          </cell>
          <cell r="B805" t="str">
            <v>ROLO COMPACTADOR VIBRATÓRIO TANDEM AÇO LISO, POTÊNCIA 58 HP, PESO SEM/COM LASTRO 6,5 / 9,4 T, LARGURA DE TRABALHO 1,2 M - DEPRECIAÇÃO. AF_06/2014</v>
          </cell>
          <cell r="C805" t="str">
            <v>H</v>
          </cell>
          <cell r="D805" t="str">
            <v>17,90</v>
          </cell>
        </row>
        <row r="806">
          <cell r="A806" t="str">
            <v>89281</v>
          </cell>
          <cell r="B806" t="str">
            <v>ROLO COMPACTADOR VIBRATÓRIO TANDEM AÇO LISO, POTÊNCIA 58 HP, PESO SEM/COM LASTRO 6,5 / 9,4 T, LARGURA DE TRABALHO 1,2 M - JUROS. AF_06/2014</v>
          </cell>
          <cell r="C806" t="str">
            <v>H</v>
          </cell>
          <cell r="D806" t="str">
            <v>4,70</v>
          </cell>
        </row>
        <row r="807">
          <cell r="A807" t="str">
            <v>89870</v>
          </cell>
          <cell r="B807" t="str">
            <v>CAMINHÃO BASCULANTE 14 M3, COM CAVALO MECÂNICO DE CAPACIDADE MÁXIMA DE TRAÇÃO COMBINADO DE 36000 KG, POTÊNCIA 286 CV, INCLUSIVE SEMIREBOQUE COM CAÇAMBA METÁLICA - DEPRECIAÇÃO. AF_12/2014</v>
          </cell>
          <cell r="C807" t="str">
            <v>H</v>
          </cell>
          <cell r="D807" t="str">
            <v>20,37</v>
          </cell>
        </row>
        <row r="808">
          <cell r="A808" t="str">
            <v>89871</v>
          </cell>
          <cell r="B808" t="str">
            <v>CAMINHÃO BASCULANTE 14 M3, COM CAVALO MECÂNICO DE CAPACIDADE MÁXIMA DE TRAÇÃO COMBINADO DE 36000 KG, POTÊNCIA 286 CV, INCLUSIVE SEMIREBOQUE COM CAÇAMBA METÁLICA - JUROS. AF_12/2014</v>
          </cell>
          <cell r="C808" t="str">
            <v>H</v>
          </cell>
          <cell r="D808" t="str">
            <v>7,12</v>
          </cell>
        </row>
        <row r="809">
          <cell r="A809" t="str">
            <v>89872</v>
          </cell>
          <cell r="B809" t="str">
            <v>CAMINHÃO BASCULANTE 14 M3, COM CAVALO MECÂNICO DE CAPACIDADE MÁXIMA DE TRAÇÃO COMBINADO DE 36000 KG, POTÊNCIA 286 CV, INCLUSIVE SEMIREBOQUE COM CAÇAMBA METÁLICA - IMPOSTOS E SEGUROS. AF_12/2014</v>
          </cell>
          <cell r="C809" t="str">
            <v>H</v>
          </cell>
          <cell r="D809" t="str">
            <v>1,47</v>
          </cell>
        </row>
        <row r="810">
          <cell r="A810" t="str">
            <v>89873</v>
          </cell>
          <cell r="B810" t="str">
            <v>CAMINHÃO BASCULANTE 14 M3, COM CAVALO MECÂNICO DE CAPACIDADE MÁXIMA DE TRAÇÃO COMBINADO DE 36000 KG, POTÊNCIA 286 CV, INCLUSIVE SEMIREBOQUE COM CAÇAMBA METÁLICA - MANUTENÇÃO. AF_12/2014</v>
          </cell>
          <cell r="C810" t="str">
            <v>H</v>
          </cell>
          <cell r="D810" t="str">
            <v>38,21</v>
          </cell>
        </row>
        <row r="811">
          <cell r="A811" t="str">
            <v>89874</v>
          </cell>
          <cell r="B811" t="str">
            <v>CAMINHÃO BASCULANTE 14 M3, COM CAVALO MECÂNICO DE CAPACIDADE MÁXIMA DE TRAÇÃO COMBINADO DE 36000 KG, POTÊNCIA 286 CV, INCLUSIVE SEMIREBOQUE COM CAÇAMBA METÁLICA - MATERIAIS NA OPERAÇÃO. AF_12/2014</v>
          </cell>
          <cell r="C811" t="str">
            <v>H</v>
          </cell>
          <cell r="D811" t="str">
            <v>134,13</v>
          </cell>
        </row>
        <row r="812">
          <cell r="A812" t="str">
            <v>89878</v>
          </cell>
          <cell r="B812" t="str">
            <v>CAMINHÃO BASCULANTE 18 M3, COM CAVALO MECÂNICO DE CAPACIDADE MÁXIMA DE TRAÇÃO COMBINADO DE 45000 KG, POTÊNCIA 330 CV, INCLUSIVE SEMIREBOQUE COM CAÇAMBA METÁLICA - DEPRECIAÇÃO. AF_12/2014</v>
          </cell>
          <cell r="C812" t="str">
            <v>H</v>
          </cell>
          <cell r="D812" t="str">
            <v>21,17</v>
          </cell>
        </row>
        <row r="813">
          <cell r="A813" t="str">
            <v>89879</v>
          </cell>
          <cell r="B813" t="str">
            <v>CAMINHÃO BASCULANTE 18 M3, COM CAVALO MECÂNICO DE CAPACIDADE MÁXIMA DE TRAÇÃO COMBINADO DE 45000 KG, POTÊNCIA 330 CV, INCLUSIVE SEMIREBOQUE COM CAÇAMBA METÁLICA - JUROS. AF_12/2014</v>
          </cell>
          <cell r="C813" t="str">
            <v>H</v>
          </cell>
          <cell r="D813" t="str">
            <v>7,41</v>
          </cell>
        </row>
        <row r="814">
          <cell r="A814" t="str">
            <v>89880</v>
          </cell>
          <cell r="B814" t="str">
            <v>CAMINHÃO BASCULANTE 18 M3, COM CAVALO MECÂNICO DE CAPACIDADE MÁXIMA DE TRAÇÃO COMBINADO DE 45000 KG, POTÊNCIA 330 CV, INCLUSIVE SEMIREBOQUE COM CAÇAMBA METÁLICA - IMPOSTOS E SEGUROS. AF_12/2014</v>
          </cell>
          <cell r="C814" t="str">
            <v>H</v>
          </cell>
          <cell r="D814" t="str">
            <v>1,52</v>
          </cell>
        </row>
        <row r="815">
          <cell r="A815" t="str">
            <v>89881</v>
          </cell>
          <cell r="B815" t="str">
            <v>CAMINHÃO BASCULANTE 18 M3, COM CAVALO MECÂNICO DE CAPACIDADE MÁXIMA DE TRAÇÃO COMBINADO DE 45000 KG, POTÊNCIA 330 CV, INCLUSIVE SEMIREBOQUE COM CAÇAMBA METÁLICA - MANUTENÇÃO. AF_12/2014</v>
          </cell>
          <cell r="C815" t="str">
            <v>H</v>
          </cell>
          <cell r="D815" t="str">
            <v>39,71</v>
          </cell>
        </row>
        <row r="816">
          <cell r="A816" t="str">
            <v>89882</v>
          </cell>
          <cell r="B816" t="str">
            <v>CAMINHÃO BASCULANTE 18 M3, COM CAVALO MECÂNICO DE CAPACIDADE MÁXIMA DE TRAÇÃO COMBINADO DE 45000 KG, POTÊNCIA 330 CV, INCLUSIVE SEMIREBOQUE COM CAÇAMBA METÁLICA - MATERIAIS NA OPERAÇÃO. AF_12/2014</v>
          </cell>
          <cell r="C816" t="str">
            <v>H</v>
          </cell>
          <cell r="D816" t="str">
            <v>154,76</v>
          </cell>
        </row>
        <row r="817">
          <cell r="A817" t="str">
            <v>90582</v>
          </cell>
          <cell r="B817" t="str">
            <v>VIBRADOR DE IMERSÃO, DIÂMETRO DE PONTEIRA 45MM, MOTOR ELÉTRICO TRIFÁSICO POTÊNCIA DE 2 CV - DEPRECIAÇÃO. AF_06/2015</v>
          </cell>
          <cell r="C817" t="str">
            <v>H</v>
          </cell>
          <cell r="D817" t="str">
            <v>0,19</v>
          </cell>
        </row>
        <row r="818">
          <cell r="A818" t="str">
            <v>90583</v>
          </cell>
          <cell r="B818" t="str">
            <v>VIBRADOR DE IMERSÃO, DIÂMETRO DE PONTEIRA 45MM, MOTOR ELÉTRICO TRIFÁSICO POTÊNCIA DE 2 CV - JUROS. AF_06/2015</v>
          </cell>
          <cell r="C818" t="str">
            <v>H</v>
          </cell>
          <cell r="D818" t="str">
            <v>0,04</v>
          </cell>
        </row>
        <row r="819">
          <cell r="A819" t="str">
            <v>90584</v>
          </cell>
          <cell r="B819" t="str">
            <v>VIBRADOR DE IMERSÃO, DIÂMETRO DE PONTEIRA 45MM, MOTOR ELÉTRICO TRIFÁSICO POTÊNCIA DE 2 CV - MANUTENÇÃO. AF_06/2015</v>
          </cell>
          <cell r="C819" t="str">
            <v>H</v>
          </cell>
          <cell r="D819" t="str">
            <v>0,15</v>
          </cell>
        </row>
        <row r="820">
          <cell r="A820" t="str">
            <v>90585</v>
          </cell>
          <cell r="B820" t="str">
            <v>VIBRADOR DE IMERSÃO, DIÂMETRO DE PONTEIRA 45MM, MOTOR ELÉTRICO TRIFÁSICO POTÊNCIA DE 2 CV - MATERIAIS NA OPERAÇÃO. AF_06/2015</v>
          </cell>
          <cell r="C820" t="str">
            <v>H</v>
          </cell>
          <cell r="D820" t="str">
            <v>1,05</v>
          </cell>
        </row>
        <row r="821">
          <cell r="A821" t="str">
            <v>90621</v>
          </cell>
          <cell r="B821" t="str">
            <v>PERFURATRIZ MANUAL, TORQUE MÁXIMO 83 N.M, POTÊNCIA 5 CV, COM DIÂMETRO MÁXIMO 4" - DEPRECIAÇÃO. AF_06/2015</v>
          </cell>
          <cell r="C821" t="str">
            <v>H</v>
          </cell>
          <cell r="D821" t="str">
            <v>1,13</v>
          </cell>
        </row>
        <row r="822">
          <cell r="A822" t="str">
            <v>90622</v>
          </cell>
          <cell r="B822" t="str">
            <v>PERFURATRIZ MANUAL, TORQUE MÁXIMO 83 N.M, POTÊNCIA 5 CV, COM DIÂMETRO MÁXIMO 4" - JUROS. AF_06/2015</v>
          </cell>
          <cell r="C822" t="str">
            <v>H</v>
          </cell>
          <cell r="D822" t="str">
            <v>0,25</v>
          </cell>
        </row>
        <row r="823">
          <cell r="A823" t="str">
            <v>90623</v>
          </cell>
          <cell r="B823" t="str">
            <v>PERFURATRIZ MANUAL, TORQUE MÁXIMO 83 N.M, POTÊNCIA 5 CV, COM DIÂMETRO MÁXIMO 4" - MANUTENÇÃO. AF_06/2015</v>
          </cell>
          <cell r="C823" t="str">
            <v>H</v>
          </cell>
          <cell r="D823" t="str">
            <v>1,41</v>
          </cell>
        </row>
        <row r="824">
          <cell r="A824" t="str">
            <v>90624</v>
          </cell>
          <cell r="B824" t="str">
            <v>PERFURATRIZ MANUAL, TORQUE MÁXIMO 83 N.M, POTÊNCIA 5 CV, COM DIÂMETRO MÁXIMO 4" - MATERIAIS NA OPERAÇÃO. AF_06/2015</v>
          </cell>
          <cell r="C824" t="str">
            <v>H</v>
          </cell>
          <cell r="D824" t="str">
            <v>2,62</v>
          </cell>
        </row>
        <row r="825">
          <cell r="A825" t="str">
            <v>90627</v>
          </cell>
          <cell r="B825" t="str">
            <v>PERFURATRIZ SOBRE ESTEIRA, TORQUE MÁXIMO 600 KGF, PESO MÉDIO 1000 KG, POTÊNCIA 20 HP, DIÂMETRO MÁXIMO 10" - DEPRECIAÇÃO. AF_06/2015</v>
          </cell>
          <cell r="C825" t="str">
            <v>H</v>
          </cell>
          <cell r="D825" t="str">
            <v>23,94</v>
          </cell>
        </row>
        <row r="826">
          <cell r="A826" t="str">
            <v>90628</v>
          </cell>
          <cell r="B826" t="str">
            <v>PERFURATRIZ SOBRE ESTEIRA, TORQUE MÁXIMO 600 KGF, PESO MÉDIO 1000 KG, POTÊNCIA 20 HP, DIÂMETRO MÁXIMO 10" - JUROS. AF_06/2015</v>
          </cell>
          <cell r="C826" t="str">
            <v>H</v>
          </cell>
          <cell r="D826" t="str">
            <v>6,28</v>
          </cell>
        </row>
        <row r="827">
          <cell r="A827" t="str">
            <v>90629</v>
          </cell>
          <cell r="B827" t="str">
            <v>PERFURATRIZ SOBRE ESTEIRA, TORQUE MÁXIMO 600 KGF, PESO MÉDIO 1000 KG, POTÊNCIA 20 HP, DIÂMETRO MÁXIMO 10" - MANUTENÇÃO. AF_06/2015</v>
          </cell>
          <cell r="C827" t="str">
            <v>H</v>
          </cell>
          <cell r="D827" t="str">
            <v>29,95</v>
          </cell>
        </row>
        <row r="828">
          <cell r="A828" t="str">
            <v>90630</v>
          </cell>
          <cell r="B828" t="str">
            <v>PERFURATRIZ SOBRE ESTEIRA, TORQUE MÁXIMO 600 KGF, PESO MÉDIO 1000 KG, POTÊNCIA 20 HP, DIÂMETRO MÁXIMO 10" - MATERIAIS NA OPERAÇÃO. AF_06/2015</v>
          </cell>
          <cell r="C828" t="str">
            <v>H</v>
          </cell>
          <cell r="D828" t="str">
            <v>10,65</v>
          </cell>
        </row>
        <row r="829">
          <cell r="A829" t="str">
            <v>90633</v>
          </cell>
          <cell r="B829" t="str">
            <v>MISTURADOR DUPLO HORIZONTAL DE ALTA TURBULÊNCIA, CAPACIDADE / VOLUME 2 X 500 LITROS, MOTORES ELÉTRICOS MÍNIMO 5 CV CADA, PARA NATA CIMENTO, ARGAMASSA E OUTROS - DEPRECIAÇÃO. AF_06/2015</v>
          </cell>
          <cell r="C829" t="str">
            <v>H</v>
          </cell>
          <cell r="D829" t="str">
            <v>2,41</v>
          </cell>
        </row>
        <row r="830">
          <cell r="A830" t="str">
            <v>90634</v>
          </cell>
          <cell r="B830" t="str">
            <v>MISTURADOR DUPLO HORIZONTAL DE ALTA TURBULÊNCIA, CAPACIDADE / VOLUME 2 X 500 LITROS, MOTORES ELÉTRICOS MÍNIMO 5 CV CADA, PARA NATA CIMENTO, ARGAMASSA E OUTROS - JUROS. AF_06/2015</v>
          </cell>
          <cell r="C830" t="str">
            <v>H</v>
          </cell>
          <cell r="D830" t="str">
            <v>0,54</v>
          </cell>
        </row>
        <row r="831">
          <cell r="A831" t="str">
            <v>90635</v>
          </cell>
          <cell r="B831" t="str">
            <v>MISTURADOR DUPLO HORIZONTAL DE ALTA TURBULÊNCIA, CAPACIDADE / VOLUME 2 X 500 LITROS, MOTORES ELÉTRICOS MÍNIMO 5 CV CADA, PARA NATA CIMENTO, ARGAMASSA E OUTROS - MANUTENÇÃO. AF_06/2015</v>
          </cell>
          <cell r="C831" t="str">
            <v>H</v>
          </cell>
          <cell r="D831" t="str">
            <v>2,64</v>
          </cell>
        </row>
        <row r="832">
          <cell r="A832" t="str">
            <v>90636</v>
          </cell>
          <cell r="B832" t="str">
            <v>MISTURADOR DUPLO HORIZONTAL DE ALTA TURBULÊNCIA, CAPACIDADE / VOLUME 2 X 500 LITROS, MOTORES ELÉTRICOS MÍNIMO 5 CV CADA, PARA NATA CIMENTO, ARGAMASSA E OUTROS - MATERIAIS NA OPERAÇÃO. AF_06/2015</v>
          </cell>
          <cell r="C832" t="str">
            <v>H</v>
          </cell>
          <cell r="D832" t="str">
            <v>5,25</v>
          </cell>
        </row>
        <row r="833">
          <cell r="A833" t="str">
            <v>90639</v>
          </cell>
          <cell r="B833" t="str">
            <v>BOMBA TRIPLEX, PARA INJEÇÃO DE NATA DE CIMENTO, VAZÃO MÁXIMA DE 100 LITROS/MINUTO, PRESSÃO MÁXIMA DE 70 BAR - DEPRECIAÇÃO. AF_06/2015</v>
          </cell>
          <cell r="C833" t="str">
            <v>H</v>
          </cell>
          <cell r="D833" t="str">
            <v>3,60</v>
          </cell>
        </row>
        <row r="834">
          <cell r="A834" t="str">
            <v>90640</v>
          </cell>
          <cell r="B834" t="str">
            <v>BOMBA TRIPLEX, PARA INJEÇÃO DE NATA DE CIMENTO, VAZÃO MÁXIMA DE 100 LITROS/MINUTO, PRESSÃO MÁXIMA DE 70 BAR - JUROS. AF_06/2015</v>
          </cell>
          <cell r="C834" t="str">
            <v>H</v>
          </cell>
          <cell r="D834" t="str">
            <v>0,81</v>
          </cell>
        </row>
        <row r="835">
          <cell r="A835" t="str">
            <v>90641</v>
          </cell>
          <cell r="B835" t="str">
            <v>BOMBA TRIPLEX, PARA INJEÇÃO DE NATA DE CIMENTO, VAZÃO MÁXIMA DE 100 LITROS/MINUTO, PRESSÃO MÁXIMA DE 70 BAR - MANUTENÇÃO. AF_06/2015</v>
          </cell>
          <cell r="C835" t="str">
            <v>H</v>
          </cell>
          <cell r="D835" t="str">
            <v>3,94</v>
          </cell>
        </row>
        <row r="836">
          <cell r="A836" t="str">
            <v>90642</v>
          </cell>
          <cell r="B836" t="str">
            <v>BOMBA TRIPLEX, PARA INJEÇÃO DE NATA DE CIMENTO, VAZÃO MÁXIMA DE 100 LITROS/MINUTO, PRESSÃO MÁXIMA DE 70 BAR - MATERIAIS NA OPERAÇÃO. AF_06/2015</v>
          </cell>
          <cell r="C836" t="str">
            <v>H</v>
          </cell>
          <cell r="D836" t="str">
            <v>5,16</v>
          </cell>
        </row>
        <row r="837">
          <cell r="A837" t="str">
            <v>90646</v>
          </cell>
          <cell r="B837" t="str">
            <v>BOMBA CENTRÍFUGA MONOESTÁGIO COM MOTOR ELÉTRICO MONOFÁSICO, POTÊNCIA 15 HP, DIÂMETRO DO ROTOR 173 MM, HM/Q = 30 MCA / 90 M3/H A 45 MCA / 55 M3/H - DEPRECIAÇÃO. AF_06/2015</v>
          </cell>
          <cell r="C837" t="str">
            <v>H</v>
          </cell>
          <cell r="D837" t="str">
            <v>0,55</v>
          </cell>
        </row>
        <row r="838">
          <cell r="A838" t="str">
            <v>90647</v>
          </cell>
          <cell r="B838" t="str">
            <v>BOMBA CENTRÍFUGA MONOESTÁGIO COM MOTOR ELÉTRICO MONOFÁSICO, POTÊNCIA 15 HP, DIÂMETRO DO ROTOR 173 MM, HM/Q = 30 MCA / 90 M3/H A 45 MCA / 55 M3/H - JUROS. AF_06/2015</v>
          </cell>
          <cell r="C838" t="str">
            <v>H</v>
          </cell>
          <cell r="D838" t="str">
            <v>0,12</v>
          </cell>
        </row>
        <row r="839">
          <cell r="A839" t="str">
            <v>90648</v>
          </cell>
          <cell r="B839" t="str">
            <v>BOMBA CENTRÍFUGA MONOESTÁGIO COM MOTOR ELÉTRICO MONOFÁSICO, POTÊNCIA 15 HP, DIÂMETRO DO ROTOR 173 MM, HM/Q = 30 MCA / 90 M3/H A 45 MCA / 55 M3/H - MANUTENÇÃO. AF_06/2015</v>
          </cell>
          <cell r="C839" t="str">
            <v>H</v>
          </cell>
          <cell r="D839" t="str">
            <v>0,60</v>
          </cell>
        </row>
        <row r="840">
          <cell r="A840" t="str">
            <v>90649</v>
          </cell>
          <cell r="B840" t="str">
            <v>BOMBA CENTRÍFUGA MONOESTÁGIO COM MOTOR ELÉTRICO MONOFÁSICO, POTÊNCIA 15 HP, DIÂMETRO DO ROTOR 173 MM, HM/Q = 30 MCA / 90 M3/H A 45 MCA / 55 M3/H - MATERIAIS NA OPERAÇÃO. AF_06/2015</v>
          </cell>
          <cell r="C840" t="str">
            <v>H</v>
          </cell>
          <cell r="D840" t="str">
            <v>8,17</v>
          </cell>
        </row>
        <row r="841">
          <cell r="A841" t="str">
            <v>90652</v>
          </cell>
          <cell r="B841" t="str">
            <v>BOMBA DE PROJEÇÃO DE CONCRETO SECO, POTÊNCIA 10 CV, VAZÃO 3 M3/H - DEPRECIAÇÃO. AF_06/2015</v>
          </cell>
          <cell r="C841" t="str">
            <v>H</v>
          </cell>
          <cell r="D841" t="str">
            <v>2,34</v>
          </cell>
        </row>
        <row r="842">
          <cell r="A842" t="str">
            <v>90653</v>
          </cell>
          <cell r="B842" t="str">
            <v>BOMBA DE PROJEÇÃO DE CONCRETO SECO, POTÊNCIA 10 CV, VAZÃO 3 M3/H - JUROS. AF_06/2015</v>
          </cell>
          <cell r="C842" t="str">
            <v>H</v>
          </cell>
          <cell r="D842" t="str">
            <v>0,52</v>
          </cell>
        </row>
        <row r="843">
          <cell r="A843" t="str">
            <v>90654</v>
          </cell>
          <cell r="B843" t="str">
            <v>BOMBA DE PROJEÇÃO DE CONCRETO SECO, POTÊNCIA 10 CV, VAZÃO 3 M3/H - MANUTENÇÃO. AF_06/2015</v>
          </cell>
          <cell r="C843" t="str">
            <v>H</v>
          </cell>
          <cell r="D843" t="str">
            <v>2,56</v>
          </cell>
        </row>
        <row r="844">
          <cell r="A844" t="str">
            <v>90655</v>
          </cell>
          <cell r="B844" t="str">
            <v>BOMBA DE PROJEÇÃO DE CONCRETO SECO, POTÊNCIA 10 CV, VAZÃO 3 M3/H - MATERIAIS NA OPERAÇÃO. AF_06/2015</v>
          </cell>
          <cell r="C844" t="str">
            <v>H</v>
          </cell>
          <cell r="D844" t="str">
            <v>5,38</v>
          </cell>
        </row>
        <row r="845">
          <cell r="A845" t="str">
            <v>90658</v>
          </cell>
          <cell r="B845" t="str">
            <v>BOMBA DE PROJEÇÃO DE CONCRETO SECO, POTÊNCIA 10 CV, VAZÃO 6 M3/H - DEPRECIAÇÃO. AF_06/2015</v>
          </cell>
          <cell r="C845" t="str">
            <v>H</v>
          </cell>
          <cell r="D845" t="str">
            <v>2,51</v>
          </cell>
        </row>
        <row r="846">
          <cell r="A846" t="str">
            <v>90659</v>
          </cell>
          <cell r="B846" t="str">
            <v>BOMBA DE PROJEÇÃO DE CONCRETO SECO, POTÊNCIA 10 CV, VAZÃO 6 M3/H - JUROS. AF_06/2015</v>
          </cell>
          <cell r="C846" t="str">
            <v>H</v>
          </cell>
          <cell r="D846" t="str">
            <v>0,56</v>
          </cell>
        </row>
        <row r="847">
          <cell r="A847" t="str">
            <v>90660</v>
          </cell>
          <cell r="B847" t="str">
            <v>BOMBA DE PROJEÇÃO DE CONCRETO SECO, POTÊNCIA 10 CV, VAZÃO 6 M3/H - MANUTENÇÃO. AF_06/2015</v>
          </cell>
          <cell r="C847" t="str">
            <v>H</v>
          </cell>
          <cell r="D847" t="str">
            <v>2,75</v>
          </cell>
        </row>
        <row r="848">
          <cell r="A848" t="str">
            <v>90661</v>
          </cell>
          <cell r="B848" t="str">
            <v>BOMBA DE PROJEÇÃO DE CONCRETO SECO, POTÊNCIA 10 CV, VAZÃO 6 M3/H - MATERIAIS NA OPERAÇÃO. AF_06/2015</v>
          </cell>
          <cell r="C848" t="str">
            <v>H</v>
          </cell>
          <cell r="D848" t="str">
            <v>5,38</v>
          </cell>
        </row>
        <row r="849">
          <cell r="A849" t="str">
            <v>90664</v>
          </cell>
          <cell r="B849" t="str">
            <v>PROJETOR PNEUMÁTICO DE ARGAMASSA PARA CHAPISCO E REBOCO COM RECIPIENTE ACOPLADO, TIPO CANEQUINHA, COM COMPRESSOR DE AR REBOCÁVEL VAZÃO 89 PCM E MOTOR DIESEL DE 20 CV - DEPRECIAÇÃO. AF_06/2015</v>
          </cell>
          <cell r="C849" t="str">
            <v>H</v>
          </cell>
          <cell r="D849" t="str">
            <v>3,76</v>
          </cell>
        </row>
        <row r="850">
          <cell r="A850" t="str">
            <v>90665</v>
          </cell>
          <cell r="B850" t="str">
            <v>PROJETOR PNEUMÁTICO DE ARGAMASSA PARA CHAPISCO E REBOCO COM RECIPIENTE ACOPLADO, TIPO CANEQUINHA, COM COMPRESSOR DE AR REBOCÁVEL VAZÃO 89 PCM E MOTOR DIESEL DE 20 CV - JUROS. AF_06/2015</v>
          </cell>
          <cell r="C850" t="str">
            <v>H</v>
          </cell>
          <cell r="D850" t="str">
            <v>0,84</v>
          </cell>
        </row>
        <row r="851">
          <cell r="A851" t="str">
            <v>90666</v>
          </cell>
          <cell r="B851" t="str">
            <v>PROJETOR PNEUMÁTICO DE ARGAMASSA PARA CHAPISCO E REBOCO COM RECIPIENTE ACOPLADO, TIPO CANEQUINHA, COM COMPRESSOR DE AR REBOCÁVEL VAZÃO 89 PCM E MOTOR DIESEL DE 20 CV - MANUTENÇÃO. AF_06/2015</v>
          </cell>
          <cell r="C851" t="str">
            <v>H</v>
          </cell>
          <cell r="D851" t="str">
            <v>4,11</v>
          </cell>
        </row>
        <row r="852">
          <cell r="A852" t="str">
            <v>90667</v>
          </cell>
          <cell r="B852" t="str">
            <v>PROJETOR PNEUMÁTICO DE ARGAMASSA PARA CHAPISCO E REBOCO COM RECIPIENTE ACOPLADO, TIPO CANEQUINHA, COM COMPRESSOR DE AR REBOCÁVEL VAZÃO 89 PCM E MOTOR DIESEL DE 20 CV - MATERIAIS NA OPERAÇÃO. AF_06/2015</v>
          </cell>
          <cell r="C852" t="str">
            <v>H</v>
          </cell>
          <cell r="D852" t="str">
            <v>9,38</v>
          </cell>
        </row>
        <row r="853">
          <cell r="A853" t="str">
            <v>90670</v>
          </cell>
          <cell r="B853" t="str">
            <v>PERFURATRIZ COM TORRE METÁLICA PARA EXECUÇÃO DE ESTACA HÉLICE CONTÍNUA, PROFUNDIDADE MÁXIMA DE 30 M, DIÂMETRO MÁXIMO DE 800 MM, POTÊNCIA INSTALADA DE 268 HP, MESA ROTATIVA COM TORQUE MÁXIMO DE 170 KNM - DEPRECIAÇÃO. AF_06/2015</v>
          </cell>
          <cell r="C853" t="str">
            <v>H</v>
          </cell>
          <cell r="D853" t="str">
            <v>109,86</v>
          </cell>
        </row>
        <row r="854">
          <cell r="A854" t="str">
            <v>90671</v>
          </cell>
          <cell r="B854" t="str">
            <v>PERFURATRIZ COM TORRE METÁLICA PARA EXECUÇÃO DE ESTACA HÉLICE CONTÍNUA, PROFUNDIDADE MÁXIMA DE 30 M, DIÂMETRO MÁXIMO DE 800 MM, POTÊNCIA INSTALADA DE 268 HP, MESA ROTATIVA COM TORQUE MÁXIMO DE 170 KNM - JUROS. AF_06/2015</v>
          </cell>
          <cell r="C854" t="str">
            <v>H</v>
          </cell>
          <cell r="D854" t="str">
            <v>28,85</v>
          </cell>
        </row>
        <row r="855">
          <cell r="A855" t="str">
            <v>90672</v>
          </cell>
          <cell r="B855" t="str">
            <v>PERFURATRIZ COM TORRE METÁLICA PARA EXECUÇÃO DE ESTACA HÉLICE CONTÍNUA, PROFUNDIDADE MÁXIMA DE 30 M, DIÂMETRO MÁXIMO DE 800 MM, POTÊNCIA INSTALADA DE 268 HP, MESA ROTATIVA COM TORQUE MÁXIMO DE 170 KNM - MANUTENÇÃO. AF_06/2015</v>
          </cell>
          <cell r="C855" t="str">
            <v>H</v>
          </cell>
          <cell r="D855" t="str">
            <v>137,48</v>
          </cell>
        </row>
        <row r="856">
          <cell r="A856" t="str">
            <v>90673</v>
          </cell>
          <cell r="B856" t="str">
            <v>PERFURATRIZ COM TORRE METÁLICA PARA EXECUÇÃO DE ESTACA HÉLICE CONTÍNUA, PROFUNDIDADE MÁXIMA DE 30 M, DIÂMETRO MÁXIMO DE 800 MM, POTÊNCIA INSTALADA DE 268 HP, MESA ROTATIVA COM TORQUE MÁXIMO DE 170 KNM - MATERIAIS NA OPERAÇÃO. AF_06/2015</v>
          </cell>
          <cell r="C856" t="str">
            <v>H</v>
          </cell>
          <cell r="D856" t="str">
            <v>127,40</v>
          </cell>
        </row>
        <row r="857">
          <cell r="A857" t="str">
            <v>90676</v>
          </cell>
          <cell r="B857" t="str">
            <v>PERFURATRIZ HIDRÁULICA SOBRE CAMINHÃO COM TRADO CURTO ACOPLADO, PROFUNDIDADE MÁXIMA DE 20 M, DIÂMETRO MÁXIMO DE 1500 MM, POTÊNCIA INSTALADA DE 137 HP, MESA ROTATIVA COM TORQUE MÁXIMO DE 30 KNM - DEPRECIAÇÃO. AF_06/2015</v>
          </cell>
          <cell r="C857" t="str">
            <v>H</v>
          </cell>
          <cell r="D857" t="str">
            <v>57,45</v>
          </cell>
        </row>
        <row r="858">
          <cell r="A858" t="str">
            <v>90677</v>
          </cell>
          <cell r="B858" t="str">
            <v>PERFURATRIZ HIDRÁULICA SOBRE CAMINHÃO COM TRADO CURTO ACOPLADO, PROFUNDIDADE MÁXIMA DE 20 M, DIÂMETRO MÁXIMO DE 1500 MM, POTÊNCIA INSTALADA DE 137 HP, MESA ROTATIVA COM TORQUE MÁXIMO DE 30 KNM - JUROS. AF_06/2015</v>
          </cell>
          <cell r="C858" t="str">
            <v>H</v>
          </cell>
          <cell r="D858" t="str">
            <v>15,08</v>
          </cell>
        </row>
        <row r="859">
          <cell r="A859" t="str">
            <v>90678</v>
          </cell>
          <cell r="B859" t="str">
            <v>PERFURATRIZ HIDRÁULICA SOBRE CAMINHÃO COM TRADO CURTO ACOPLADO, PROFUNDIDADE MÁXIMA DE 20 M, DIÂMETRO MÁXIMO DE 1500 MM, POTÊNCIA INSTALADA DE 137 HP, MESA ROTATIVA COM TORQUE MÁXIMO DE 30 KNM - MANUTENÇÃO. AF_06/2015</v>
          </cell>
          <cell r="C859" t="str">
            <v>H</v>
          </cell>
          <cell r="D859" t="str">
            <v>71,90</v>
          </cell>
        </row>
        <row r="860">
          <cell r="A860" t="str">
            <v>90679</v>
          </cell>
          <cell r="B860" t="str">
            <v>PERFURATRIZ HIDRÁULICA SOBRE CAMINHÃO COM TRADO CURTO ACOPLADO, PROFUNDIDADE MÁXIMA DE 20 M, DIÂMETRO MÁXIMO DE 1500 MM, POTÊNCIA INSTALADA DE 137 HP, MESA ROTATIVA COM TORQUE MÁXIMO DE 30 KNM - MATERIAIS NA OPERAÇÃO. AF_06/2015</v>
          </cell>
          <cell r="C860" t="str">
            <v>H</v>
          </cell>
          <cell r="D860" t="str">
            <v>65,13</v>
          </cell>
        </row>
        <row r="861">
          <cell r="A861" t="str">
            <v>90682</v>
          </cell>
          <cell r="B861" t="str">
            <v>MANIPULADOR TELESCÓPICO, POTÊNCIA DE 85 HP, CAPACIDADE DE CARGA DE 3.500 KG, ALTURA MÁXIMA DE ELEVAÇÃO DE 12,3 M - DEPRECIAÇÃO. AF_06/2015</v>
          </cell>
          <cell r="C861" t="str">
            <v>H</v>
          </cell>
          <cell r="D861" t="str">
            <v>27,34</v>
          </cell>
        </row>
        <row r="862">
          <cell r="A862" t="str">
            <v>90683</v>
          </cell>
          <cell r="B862" t="str">
            <v>MANIPULADOR TELESCÓPICO, POTÊNCIA DE 85 HP, CAPACIDADE DE CARGA DE 3.500 KG, ALTURA MÁXIMA DE ELEVAÇÃO DE 12,3 M - JUROS. AF_06/2015</v>
          </cell>
          <cell r="C862" t="str">
            <v>H</v>
          </cell>
          <cell r="D862" t="str">
            <v>6,15</v>
          </cell>
        </row>
        <row r="863">
          <cell r="A863" t="str">
            <v>90684</v>
          </cell>
          <cell r="B863" t="str">
            <v>MANIPULADOR TELESCÓPICO, POTÊNCIA DE 85 HP, CAPACIDADE DE CARGA DE 3.500 KG, ALTURA MÁXIMA DE ELEVAÇÃO DE 12,3 M - MANUTENÇÃO. AF_06/2015</v>
          </cell>
          <cell r="C863" t="str">
            <v>H</v>
          </cell>
          <cell r="D863" t="str">
            <v>29,91</v>
          </cell>
        </row>
        <row r="864">
          <cell r="A864" t="str">
            <v>90685</v>
          </cell>
          <cell r="B864" t="str">
            <v>MANIPULADOR TELESCÓPICO, POTÊNCIA DE 85 HP, CAPACIDADE DE CARGA DE 3.500 KG, ALTURA MÁXIMA DE ELEVAÇÃO DE 12,3 M - MATERIAIS NA OPERAÇÃO. AF_06/2015</v>
          </cell>
          <cell r="C864" t="str">
            <v>H</v>
          </cell>
          <cell r="D864" t="str">
            <v>40,39</v>
          </cell>
        </row>
        <row r="865">
          <cell r="A865" t="str">
            <v>90688</v>
          </cell>
          <cell r="B865" t="str">
            <v>MINICARREGADEIRA SOBRE RODAS, POTÊNCIA LÍQUIDA DE 47 HP, CAPACIDADE NOMINAL DE OPERAÇÃO DE 646 KG - DEPRECIAÇÃO. AF_06/2015</v>
          </cell>
          <cell r="C865" t="str">
            <v>H</v>
          </cell>
          <cell r="D865" t="str">
            <v>12,71</v>
          </cell>
        </row>
        <row r="866">
          <cell r="A866" t="str">
            <v>90689</v>
          </cell>
          <cell r="B866" t="str">
            <v>MINICARREGADEIRA SOBRE RODAS, POTÊNCIA LÍQUIDA DE 47 HP, CAPACIDADE NOMINAL DE OPERAÇÃO DE 646 KG - JUROS. AF_06/2015</v>
          </cell>
          <cell r="C866" t="str">
            <v>H</v>
          </cell>
          <cell r="D866" t="str">
            <v>2,44</v>
          </cell>
        </row>
        <row r="867">
          <cell r="A867" t="str">
            <v>90690</v>
          </cell>
          <cell r="B867" t="str">
            <v>MINICARREGADEIRA SOBRE RODAS, POTÊNCIA LÍQUIDA DE 47 HP, CAPACIDADE NOMINAL DE OPERAÇÃO DE 646 KG - MANUTENÇÃO. AF_06/2015</v>
          </cell>
          <cell r="C867" t="str">
            <v>H</v>
          </cell>
          <cell r="D867" t="str">
            <v>15,88</v>
          </cell>
        </row>
        <row r="868">
          <cell r="A868" t="str">
            <v>90691</v>
          </cell>
          <cell r="B868" t="str">
            <v>MINICARREGADEIRA SOBRE RODAS, POTÊNCIA LÍQUIDA DE 47 HP, CAPACIDADE NOMINAL DE OPERAÇÃO DE 646 KG - MATERIAIS NA OPERAÇÃO. AF_06/2015</v>
          </cell>
          <cell r="C868" t="str">
            <v>H</v>
          </cell>
          <cell r="D868" t="str">
            <v>22,33</v>
          </cell>
        </row>
        <row r="869">
          <cell r="A869" t="str">
            <v>90957</v>
          </cell>
          <cell r="B869" t="str">
            <v>COMPRESSOR DE AR REBOCÁVEL, VAZÃO 189 PCM, PRESSÃO EFETIVA DE TRABALHO 102 PSI, MOTOR DIESEL, POTÊNCIA 63 CV - DEPRECIAÇÃO. AF_06/2015</v>
          </cell>
          <cell r="C869" t="str">
            <v>H</v>
          </cell>
          <cell r="D869" t="str">
            <v>2,33</v>
          </cell>
        </row>
        <row r="870">
          <cell r="A870" t="str">
            <v>90958</v>
          </cell>
          <cell r="B870" t="str">
            <v>COMPRESSOR DE AR REBOCÁVEL, VAZÃO 189 PCM, PRESSÃO EFETIVA DE TRABALHO 102 PSI, MOTOR DIESEL, POTÊNCIA 63 CV - JUROS. AF_06/2015</v>
          </cell>
          <cell r="C870" t="str">
            <v>H</v>
          </cell>
          <cell r="D870" t="str">
            <v>0,61</v>
          </cell>
        </row>
        <row r="871">
          <cell r="A871" t="str">
            <v>90960</v>
          </cell>
          <cell r="B871" t="str">
            <v>COMPRESSOR DE AR REBOCÁVEL, VAZÃO 89 PCM, PRESSÃO EFETIVA DE TRABALHO 102 PSI, MOTOR DIESEL, POTÊNCIA 20 CV - DEPRECIAÇÃO. AF_06/2015</v>
          </cell>
          <cell r="C871" t="str">
            <v>H</v>
          </cell>
          <cell r="D871" t="str">
            <v>3,11</v>
          </cell>
        </row>
        <row r="872">
          <cell r="A872" t="str">
            <v>90961</v>
          </cell>
          <cell r="B872" t="str">
            <v>COMPRESSOR DE AR REBOCÁVEL, VAZÃO 89 PCM, PRESSÃO EFETIVA DE TRABALHO 102 PSI, MOTOR DIESEL, POTÊNCIA 20 CV - JUROS. AF_06/2015</v>
          </cell>
          <cell r="C872" t="str">
            <v>H</v>
          </cell>
          <cell r="D872" t="str">
            <v>0,81</v>
          </cell>
        </row>
        <row r="873">
          <cell r="A873" t="str">
            <v>90962</v>
          </cell>
          <cell r="B873" t="str">
            <v>COMPRESSOR DE AR REBOCÁVEL, VAZÃO 89 PCM, PRESSÃO EFETIVA DE TRABALHO 102 PSI, MOTOR DIESEL, POTÊNCIA 20 CV - MANUTENÇÃO. AF_06/2015</v>
          </cell>
          <cell r="C873" t="str">
            <v>H</v>
          </cell>
          <cell r="D873" t="str">
            <v>3,89</v>
          </cell>
        </row>
        <row r="874">
          <cell r="A874" t="str">
            <v>90963</v>
          </cell>
          <cell r="B874" t="str">
            <v>COMPRESSOR DE AR REBOCÁVEL, VAZÃO 89 PCM, PRESSÃO EFETIVA DE TRABALHO 102 PSI, MOTOR DIESEL, POTÊNCIA 20 CV - MATERIAIS NA OPERAÇÃO. AF_06/2015</v>
          </cell>
          <cell r="C874" t="str">
            <v>H</v>
          </cell>
          <cell r="D874" t="str">
            <v>9,38</v>
          </cell>
        </row>
        <row r="875">
          <cell r="A875" t="str">
            <v>90968</v>
          </cell>
          <cell r="B875" t="str">
            <v>COMPRESSOR DE AR REBOCAVEL, VAZÃO 250 PCM, PRESSAO DE TRABALHO 102 PSI, MOTOR A DIESEL POTÊNCIA 81 CV - DEPRECIAÇÃO. AF_06/2015</v>
          </cell>
          <cell r="C875" t="str">
            <v>H</v>
          </cell>
          <cell r="D875" t="str">
            <v>3,12</v>
          </cell>
        </row>
        <row r="876">
          <cell r="A876" t="str">
            <v>90969</v>
          </cell>
          <cell r="B876" t="str">
            <v>COMPRESSOR DE AR REBOCAVEL, VAZÃO 250 PCM, PRESSAO DE TRABALHO 102 PSI, MOTOR A DIESEL POTÊNCIA 81 CV - JUROS. AF_06/2015</v>
          </cell>
          <cell r="C876" t="str">
            <v>H</v>
          </cell>
          <cell r="D876" t="str">
            <v>0,82</v>
          </cell>
        </row>
        <row r="877">
          <cell r="A877" t="str">
            <v>90970</v>
          </cell>
          <cell r="B877" t="str">
            <v>COMPRESSOR DE AR REBOCAVEL, VAZÃO 250 PCM, PRESSAO DE TRABALHO 102 PSI, MOTOR A DIESEL POTÊNCIA 81 CV - MANUTENÇÃO. AF_06/2015</v>
          </cell>
          <cell r="C877" t="str">
            <v>H</v>
          </cell>
          <cell r="D877" t="str">
            <v>3,91</v>
          </cell>
        </row>
        <row r="878">
          <cell r="A878" t="str">
            <v>90971</v>
          </cell>
          <cell r="B878" t="str">
            <v>COMPRESSOR DE AR REBOCAVEL, VAZÃO 250 PCM, PRESSAO DE TRABALHO 102 PSI, MOTOR A DIESEL POTÊNCIA 81 CV - MATERIAIS NA OPERAÇÃO. AF_06/2015</v>
          </cell>
          <cell r="C878" t="str">
            <v>H</v>
          </cell>
          <cell r="D878" t="str">
            <v>37,98</v>
          </cell>
        </row>
        <row r="879">
          <cell r="A879" t="str">
            <v>90975</v>
          </cell>
          <cell r="B879" t="str">
            <v>COMPRESSOR DE AR REBOCÁVEL, VAZÃO 748 PCM, PRESSÃO EFETIVA DE TRABALHO 102 PSI, MOTOR DIESEL, POTÊNCIA 210 CV - DEPRECIAÇÃO. AF_06/2015</v>
          </cell>
          <cell r="C879" t="str">
            <v>H</v>
          </cell>
          <cell r="D879" t="str">
            <v>7,93</v>
          </cell>
        </row>
        <row r="880">
          <cell r="A880" t="str">
            <v>90976</v>
          </cell>
          <cell r="B880" t="str">
            <v>COMPRESSOR DE AR REBOCÁVEL, VAZÃO 748 PCM, PRESSÃO EFETIVA DE TRABALHO 102 PSI, MOTOR DIESEL, POTÊNCIA 210 CV - JUROS. AF_06/2015</v>
          </cell>
          <cell r="C880" t="str">
            <v>H</v>
          </cell>
          <cell r="D880" t="str">
            <v>2,08</v>
          </cell>
        </row>
        <row r="881">
          <cell r="A881" t="str">
            <v>90977</v>
          </cell>
          <cell r="B881" t="str">
            <v>COMPRESSOR DE AR REBOCÁVEL, VAZÃO 748 PCM, PRESSÃO EFETIVA DE TRABALHO 102 PSI, MOTOR DIESEL, POTÊNCIA 210 CV - MANUTENÇÃO. AF_06/2015</v>
          </cell>
          <cell r="C881" t="str">
            <v>H</v>
          </cell>
          <cell r="D881" t="str">
            <v>9,92</v>
          </cell>
        </row>
        <row r="882">
          <cell r="A882" t="str">
            <v>90978</v>
          </cell>
          <cell r="B882" t="str">
            <v>COMPRESSOR DE AR REBOCÁVEL, VAZÃO 748 PCM, PRESSÃO EFETIVA DE TRABALHO 102 PSI, MOTOR DIESEL, POTÊNCIA 210 CV - MATERIAIS NA OPERAÇÃO. AF_06/2015</v>
          </cell>
          <cell r="C882" t="str">
            <v>H</v>
          </cell>
          <cell r="D882" t="str">
            <v>98,48</v>
          </cell>
        </row>
        <row r="883">
          <cell r="A883" t="str">
            <v>90992</v>
          </cell>
          <cell r="B883" t="str">
            <v>COMPRESSOR DE AR REBOCAVEL, VAZÃO 400 PCM, PRESSAO DE TRABALHO 102 PSI, MOTOR A DIESEL POTÊNCIA 110 CV - DEPRECIAÇÃO. AF_06/2015</v>
          </cell>
          <cell r="C883" t="str">
            <v>H</v>
          </cell>
          <cell r="D883" t="str">
            <v>3,70</v>
          </cell>
        </row>
        <row r="884">
          <cell r="A884" t="str">
            <v>90993</v>
          </cell>
          <cell r="B884" t="str">
            <v>COMPRESSOR DE AR REBOCAVEL, VAZÃO 400 PCM, PRESSAO DE TRABALHO 102 PSI, MOTOR A DIESEL POTÊNCIA 110 CV - JUROS. AF_06/2015</v>
          </cell>
          <cell r="C884" t="str">
            <v>H</v>
          </cell>
          <cell r="D884" t="str">
            <v>0,97</v>
          </cell>
        </row>
        <row r="885">
          <cell r="A885" t="str">
            <v>90994</v>
          </cell>
          <cell r="B885" t="str">
            <v>COMPRESSOR DE AR REBOCAVEL, VAZÃO 400 PCM, PRESSAO DE TRABALHO 102 PSI, MOTOR A DIESEL POTÊNCIA 110 CV - MANUTENÇÃO. AF_06/2015</v>
          </cell>
          <cell r="C885" t="str">
            <v>H</v>
          </cell>
          <cell r="D885" t="str">
            <v>4,63</v>
          </cell>
        </row>
        <row r="886">
          <cell r="A886" t="str">
            <v>90995</v>
          </cell>
          <cell r="B886" t="str">
            <v>COMPRESSOR DE AR REBOCAVEL, VAZÃO 400 PCM, PRESSAO DE TRABALHO 102 PSI, MOTOR A DIESEL POTÊNCIA 110 CV - MATERIAIS NA OPERAÇÃO. AF_06/2015</v>
          </cell>
          <cell r="C886" t="str">
            <v>H</v>
          </cell>
          <cell r="D886" t="str">
            <v>51,57</v>
          </cell>
        </row>
        <row r="887">
          <cell r="A887" t="str">
            <v>91021</v>
          </cell>
          <cell r="B887" t="str">
            <v>PERFURATRIZ HIDRÁULICA SOBRE CAMINHÃO COM TRADO CURTO ACOPLADO, PROFUNDIDADE MÁXIMA DE 20 M, DIÂMETRO MÁXIMO DE 1500 MM, POTÊNCIA INSTALADA DE 137 HP, MESA ROTATIVA COM TORQUE MÁXIMO DE 30 KNM - IMPOSTOS E SEGUROS. AF_06/2015</v>
          </cell>
          <cell r="C887" t="str">
            <v>H</v>
          </cell>
          <cell r="D887" t="str">
            <v>3,12</v>
          </cell>
        </row>
        <row r="888">
          <cell r="A888" t="str">
            <v>91026</v>
          </cell>
          <cell r="B888" t="str">
            <v>CAMINHÃO TRUCADO (C/ TERCEIRO EIXO) ELETRÔNICO - POTÊNCIA 231CV - PBT = 22000KG - DIST. ENTRE EIXOS 5170 MM - INCLUI CARROCERIA FIXA ABERTA DE MADEIRA - DEPRECIAÇÃO. AF_06/2015</v>
          </cell>
          <cell r="C888" t="str">
            <v>H</v>
          </cell>
          <cell r="D888" t="str">
            <v>10,41</v>
          </cell>
        </row>
        <row r="889">
          <cell r="A889" t="str">
            <v>91027</v>
          </cell>
          <cell r="B889" t="str">
            <v>CAMINHÃO TRUCADO (C/ TERCEIRO EIXO) ELETRÔNICO - POTÊNCIA 231CV - PBT = 22000KG - DIST. ENTRE EIXOS 5170 MM - INCLUI CARROCERIA FIXA ABERTA DE MADEIRA - JUROS. AF_06/2015</v>
          </cell>
          <cell r="C889" t="str">
            <v>H</v>
          </cell>
          <cell r="D889" t="str">
            <v>4,15</v>
          </cell>
        </row>
        <row r="890">
          <cell r="A890" t="str">
            <v>91028</v>
          </cell>
          <cell r="B890" t="str">
            <v>CAMINHÃO TRUCADO (C/ TERCEIRO EIXO) ELETRÔNICO - POTÊNCIA 231CV - PBT = 22000KG - DIST. ENTRE EIXOS 5170 MM - INCLUI CARROCERIA FIXA ABERTA DE MADEIRA - IMPOSTOS E SEGUROS. AF_06/2015</v>
          </cell>
          <cell r="C890" t="str">
            <v>H</v>
          </cell>
          <cell r="D890" t="str">
            <v>0,84</v>
          </cell>
        </row>
        <row r="891">
          <cell r="A891" t="str">
            <v>91029</v>
          </cell>
          <cell r="B891" t="str">
            <v>CAMINHÃO TRUCADO (C/ TERCEIRO EIXO) ELETRÔNICO - POTÊNCIA 231CV - PBT = 22000KG - DIST. ENTRE EIXOS 5170 MM - INCLUI CARROCERIA FIXA ABERTA DE MADEIRA - MANUTENÇÃO. AF_06/2015</v>
          </cell>
          <cell r="C891" t="str">
            <v>H</v>
          </cell>
          <cell r="D891" t="str">
            <v>19,53</v>
          </cell>
        </row>
        <row r="892">
          <cell r="A892" t="str">
            <v>91030</v>
          </cell>
          <cell r="B892" t="str">
            <v>CAMINHÃO TRUCADO (C/ TERCEIRO EIXO) ELETRÔNICO - POTÊNCIA 231CV - PBT = 22000KG - DIST. ENTRE EIXOS 5170 MM - INCLUI CARROCERIA FIXA ABERTA DE MADEIRA - MATERIAIS NA OPERAÇÃO. AF_06/2015</v>
          </cell>
          <cell r="C892" t="str">
            <v>H</v>
          </cell>
          <cell r="D892" t="str">
            <v>108,32</v>
          </cell>
        </row>
        <row r="893">
          <cell r="A893" t="str">
            <v>91273</v>
          </cell>
          <cell r="B893" t="str">
            <v>PLACA VIBRATÓRIA REVERSÍVEL COM MOTOR 4 TEMPOS A GASOLINA, FORÇA CENTRÍFUGA DE 25 KN (2500 KGF), POTÊNCIA 5,5 CV - DEPRECIAÇÃO. AF_08/2015</v>
          </cell>
          <cell r="C893" t="str">
            <v>H</v>
          </cell>
          <cell r="D893" t="str">
            <v>0,47</v>
          </cell>
        </row>
        <row r="894">
          <cell r="A894" t="str">
            <v>91274</v>
          </cell>
          <cell r="B894" t="str">
            <v>PLACA VIBRATÓRIA REVERSÍVEL COM MOTOR 4 TEMPOS A GASOLINA, FORÇA CENTRÍFUGA DE 25 KN (2500 KGF), POTÊNCIA 5,5 CV - JUROS. AF_08/2015</v>
          </cell>
          <cell r="C894" t="str">
            <v>H</v>
          </cell>
          <cell r="D894" t="str">
            <v>0,12</v>
          </cell>
        </row>
        <row r="895">
          <cell r="A895" t="str">
            <v>91275</v>
          </cell>
          <cell r="B895" t="str">
            <v>PLACA VIBRATÓRIA REVERSÍVEL COM MOTOR 4 TEMPOS A GASOLINA, FORÇA CENTRÍFUGA DE 25 KN (2500 KGF), POTÊNCIA 5,5 CV - MANUTENÇÃO. AF_08/2015</v>
          </cell>
          <cell r="C895" t="str">
            <v>H</v>
          </cell>
          <cell r="D895" t="str">
            <v>0,59</v>
          </cell>
        </row>
        <row r="896">
          <cell r="A896" t="str">
            <v>91276</v>
          </cell>
          <cell r="B896" t="str">
            <v>PLACA VIBRATÓRIA REVERSÍVEL COM MOTOR 4 TEMPOS A GASOLINA, FORÇA CENTRÍFUGA DE 25 KN (2500 KGF), POTÊNCIA 5,5 CV - MATERIAIS NA OPERAÇÃO. AF_08/2015</v>
          </cell>
          <cell r="C896" t="str">
            <v>H</v>
          </cell>
          <cell r="D896" t="str">
            <v>3,51</v>
          </cell>
        </row>
        <row r="897">
          <cell r="A897" t="str">
            <v>91279</v>
          </cell>
          <cell r="B897" t="str">
            <v>CORTADORA DE PISO COM MOTOR 4 TEMPOS A GASOLINA, POTÊNCIA DE 13 HP, COM DISCO DE CORTE DIAMANTADO SEGMENTADO PARA CONCRETO, DIÂMETRO DE 350 MM, FURO DE 1" (14 X 1") - DEPRECIAÇÃO. AF_08/2015</v>
          </cell>
          <cell r="C897" t="str">
            <v>H</v>
          </cell>
          <cell r="D897" t="str">
            <v>0,61</v>
          </cell>
        </row>
        <row r="898">
          <cell r="A898" t="str">
            <v>91280</v>
          </cell>
          <cell r="B898" t="str">
            <v>CORTADORA DE PISO COM MOTOR 4 TEMPOS A GASOLINA, POTÊNCIA DE 13 HP, COM DISCO DE CORTE DIAMANTADO SEGMENTADO PARA CONCRETO, DIÂMETRO DE 350 MM, FURO DE 1" (14 X 1") - JUROS. AF_08/2015</v>
          </cell>
          <cell r="C898" t="str">
            <v>H</v>
          </cell>
          <cell r="D898" t="str">
            <v>0,13</v>
          </cell>
        </row>
        <row r="899">
          <cell r="A899" t="str">
            <v>91281</v>
          </cell>
          <cell r="B899" t="str">
            <v>CORTADORA DE PISO COM MOTOR 4 TEMPOS A GASOLINA, POTÊNCIA DE 13 HP, COM DISCO DE CORTE DIAMANTADO SEGMENTADO PARA CONCRETO, DIÂMETRO DE 350 MM, FURO DE 1" (14 X 1") - MANUTENÇÃO. AF_08/2015</v>
          </cell>
          <cell r="C899" t="str">
            <v>H</v>
          </cell>
          <cell r="D899" t="str">
            <v>0,76</v>
          </cell>
        </row>
        <row r="900">
          <cell r="A900" t="str">
            <v>91282</v>
          </cell>
          <cell r="B900" t="str">
            <v>CORTADORA DE PISO COM MOTOR 4 TEMPOS A GASOLINA, POTÊNCIA DE 13 HP, COM DISCO DE CORTE DIAMANTADO SEGMENTADO PARA CONCRETO, DIÂMETRO DE 350 MM, FURO DE 1" (14 X 1") - MATERIAIS NA OPERAÇÃO. AF_08/2015</v>
          </cell>
          <cell r="C900" t="str">
            <v>H</v>
          </cell>
          <cell r="D900" t="str">
            <v>8,41</v>
          </cell>
        </row>
        <row r="901">
          <cell r="A901" t="str">
            <v>91354</v>
          </cell>
          <cell r="B901" t="str">
            <v>CAMINHÃO TOCO, PESO BRUTO TOTAL 14.300 KG, CARGA ÚTIL MÁXIMA 9590 KG, DISTÂNCIA ENTRE EIXOS 4,76 M, POTÊNCIA 185 CV (NÃO INCLUI CARROCERIA) - DEPRECIAÇÃO. AF_06/2014</v>
          </cell>
          <cell r="C901" t="str">
            <v>H</v>
          </cell>
          <cell r="D901" t="str">
            <v>8,21</v>
          </cell>
        </row>
        <row r="902">
          <cell r="A902" t="str">
            <v>91355</v>
          </cell>
          <cell r="B902" t="str">
            <v>CAMINHÃO TOCO, PESO BRUTO TOTAL 14.300 KG, CARGA ÚTIL MÁXIMA 9590 KG, DISTÂNCIA ENTRE EIXOS 4,76 M, POTÊNCIA 185 CV (NÃO INCLUI CARROCERIA) - JUROS. AF_06/2014</v>
          </cell>
          <cell r="C902" t="str">
            <v>H</v>
          </cell>
          <cell r="D902" t="str">
            <v>3,28</v>
          </cell>
        </row>
        <row r="903">
          <cell r="A903" t="str">
            <v>91356</v>
          </cell>
          <cell r="B903" t="str">
            <v>CAMINHÃO TOCO, PESO BRUTO TOTAL 14.300 KG, CARGA ÚTIL MÁXIMA 9590 KG, DISTÂNCIA ENTRE EIXOS 4,76 M, POTÊNCIA 185 CV (NÃO INCLUI CARROCERIA) - IMPOSTOS E SEGUROS. AF_06/2014</v>
          </cell>
          <cell r="C903" t="str">
            <v>H</v>
          </cell>
          <cell r="D903" t="str">
            <v>0,67</v>
          </cell>
        </row>
        <row r="904">
          <cell r="A904" t="str">
            <v>91359</v>
          </cell>
          <cell r="B904" t="str">
            <v>CAMINHÃO PIPA 6.000 L, PESO BRUTO TOTAL 13.000 KG, DISTÂNCIA ENTRE EIXOS 4,80 M, POTÊNCIA 189 CV INCLUSIVE TANQUE DE AÇO PARA TRANSPORTE DE ÁGUA, CAPACIDADE 6 M3 - DEPRECIAÇÃO. AF_06/2014</v>
          </cell>
          <cell r="C904" t="str">
            <v>H</v>
          </cell>
          <cell r="D904" t="str">
            <v>9,29</v>
          </cell>
        </row>
        <row r="905">
          <cell r="A905" t="str">
            <v>91360</v>
          </cell>
          <cell r="B905" t="str">
            <v>CAMINHÃO PIPA 6.000 L, PESO BRUTO TOTAL 13.000 KG, DISTÂNCIA ENTRE EIXOS 4,80 M, POTÊNCIA 189 CV INCLUSIVE TANQUE DE AÇO PARA TRANSPORTE DE ÁGUA, CAPACIDADE 6 M3 - JUROS. AF_06/2014</v>
          </cell>
          <cell r="C905" t="str">
            <v>H</v>
          </cell>
          <cell r="D905" t="str">
            <v>3,71</v>
          </cell>
        </row>
        <row r="906">
          <cell r="A906" t="str">
            <v>91361</v>
          </cell>
          <cell r="B906" t="str">
            <v>CAMINHÃO PIPA 6.000 L, PESO BRUTO TOTAL 13.000 KG, DISTÂNCIA ENTRE EIXOS 4,80 M, POTÊNCIA 189 CV INCLUSIVE TANQUE DE AÇO PARA TRANSPORTE DE ÁGUA, CAPACIDADE 6 M3 - IMPOSTOS E SEGUROS. AF_06/2014</v>
          </cell>
          <cell r="C906" t="str">
            <v>H</v>
          </cell>
          <cell r="D906" t="str">
            <v>0,75</v>
          </cell>
        </row>
        <row r="907">
          <cell r="A907" t="str">
            <v>91367</v>
          </cell>
          <cell r="B907" t="str">
            <v>CAMINHÃO BASCULANTE 6 M3, PESO BRUTO TOTAL 16.000 KG, CARGA ÚTIL MÁXIMA 13.071 KG, DISTÂNCIA ENTRE EIXOS 4,80 M, POTÊNCIA 230 CV INCLUSIVE CAÇAMBA METÁLICA - DEPRECIAÇÃO. AF_06/2014</v>
          </cell>
          <cell r="C907" t="str">
            <v>H</v>
          </cell>
          <cell r="D907" t="str">
            <v>11,63</v>
          </cell>
        </row>
        <row r="908">
          <cell r="A908" t="str">
            <v>91368</v>
          </cell>
          <cell r="B908" t="str">
            <v>CAMINHÃO BASCULANTE 6 M3, PESO BRUTO TOTAL 16.000 KG, CARGA ÚTIL MÁXIMA 13.071 KG, DISTÂNCIA ENTRE EIXOS 4,80 M, POTÊNCIA 230 CV INCLUSIVE CAÇAMBA METÁLICA - JUROS. AF_06/2014</v>
          </cell>
          <cell r="C908" t="str">
            <v>H</v>
          </cell>
          <cell r="D908" t="str">
            <v>4,07</v>
          </cell>
        </row>
        <row r="909">
          <cell r="A909" t="str">
            <v>91369</v>
          </cell>
          <cell r="B909" t="str">
            <v>CAMINHÃO BASCULANTE 6 M3, PESO BRUTO TOTAL 16.000 KG, CARGA ÚTIL MÁXIMA 13.071 KG, DISTÂNCIA ENTRE EIXOS 4,80 M, POTÊNCIA 230 CV INCLUSIVE CAÇAMBA METÁLICA - IMPOSTOS E SEGUROS. AF_06/2014</v>
          </cell>
          <cell r="C909" t="str">
            <v>H</v>
          </cell>
          <cell r="D909" t="str">
            <v>0,84</v>
          </cell>
        </row>
        <row r="910">
          <cell r="A910" t="str">
            <v>91375</v>
          </cell>
          <cell r="B910" t="str">
            <v>CAMINHÃO TOCO, PESO BRUTO TOTAL 16.000 KG, CARGA ÚTIL MÁXIMA DE 10.685 KG, DISTÂNCIA ENTRE EIXOS 4,80 M, POTÊNCIA 189 CV EXCLUSIVE CARROCERIA - DEPRECIAÇÃO. AF_06/2014</v>
          </cell>
          <cell r="C910" t="str">
            <v>H</v>
          </cell>
          <cell r="D910" t="str">
            <v>6,92</v>
          </cell>
        </row>
        <row r="911">
          <cell r="A911" t="str">
            <v>91376</v>
          </cell>
          <cell r="B911" t="str">
            <v>CAMINHÃO TOCO, PESO BRUTO TOTAL 16.000 KG, CARGA ÚTIL MÁXIMA DE 10.685 KG, DISTÂNCIA ENTRE EIXOS 4,80 M, POTÊNCIA 189 CV EXCLUSIVE CARROCERIA - JUROS. AF_06/2014</v>
          </cell>
          <cell r="C911" t="str">
            <v>H</v>
          </cell>
          <cell r="D911" t="str">
            <v>2,76</v>
          </cell>
        </row>
        <row r="912">
          <cell r="A912" t="str">
            <v>91377</v>
          </cell>
          <cell r="B912" t="str">
            <v>CAMINHÃO TOCO, PESO BRUTO TOTAL 16.000 KG, CARGA ÚTIL MÁXIMA DE 10.685 KG, DISTÂNCIA ENTRE EIXOS 4,80 M, POTÊNCIA 189 CV EXCLUSIVE CARROCERIA - IMPOSTOS E SEGUROS. AF_06/2014</v>
          </cell>
          <cell r="C912" t="str">
            <v>H</v>
          </cell>
          <cell r="D912" t="str">
            <v>0,56</v>
          </cell>
        </row>
        <row r="913">
          <cell r="A913" t="str">
            <v>91380</v>
          </cell>
          <cell r="B913" t="str">
            <v>CAMINHÃO BASCULANTE 10 M3, TRUCADO CABINE SIMPLES, PESO BRUTO TOTAL 23.000 KG, CARGA ÚTIL MÁXIMA 15.935 KG, DISTÂNCIA ENTRE EIXOS 4,80 M, POTÊNCIA 230 CV INCLUSIVE CAÇAMBA METÁLICA - DEPRECIAÇÃO. AF_06/2014</v>
          </cell>
          <cell r="C913" t="str">
            <v>H</v>
          </cell>
          <cell r="D913" t="str">
            <v>13,06</v>
          </cell>
        </row>
        <row r="914">
          <cell r="A914" t="str">
            <v>91381</v>
          </cell>
          <cell r="B914" t="str">
            <v>CAMINHÃO BASCULANTE 10 M3, TRUCADO CABINE SIMPLES, PESO BRUTO TOTAL 23.000 KG, CARGA ÚTIL MÁXIMA 15.935 KG, DISTÂNCIA ENTRE EIXOS 4,80 M, POTÊNCIA 230 CV INCLUSIVE CAÇAMBA METÁLICA - JUROS. AF_06/2014</v>
          </cell>
          <cell r="C914" t="str">
            <v>H</v>
          </cell>
          <cell r="D914" t="str">
            <v>4,56</v>
          </cell>
        </row>
        <row r="915">
          <cell r="A915" t="str">
            <v>91382</v>
          </cell>
          <cell r="B915" t="str">
            <v>CAMINHÃO BASCULANTE 10 M3, TRUCADO CABINE SIMPLES, PESO BRUTO TOTAL 23.000 KG, CARGA ÚTIL MÁXIMA 15.935 KG, DISTÂNCIA ENTRE EIXOS 4,80 M, POTÊNCIA 230 CV INCLUSIVE CAÇAMBA METÁLICA - IMPOSTOS E SEGUROS. AF_06/2014</v>
          </cell>
          <cell r="C915" t="str">
            <v>H</v>
          </cell>
          <cell r="D915" t="str">
            <v>0,94</v>
          </cell>
        </row>
        <row r="916">
          <cell r="A916" t="str">
            <v>91383</v>
          </cell>
          <cell r="B916" t="str">
            <v>CAMINHÃO BASCULANTE 10 M3, TRUCADO CABINE SIMPLES, PESO BRUTO TOTAL 23.000 KG, CARGA ÚTIL MÁXIMA 15.935 KG, DISTÂNCIA ENTRE EIXOS 4,80 M, POTÊNCIA 230 CV INCLUSIVE CAÇAMBA METÁLICA - MANUTENÇÃO. AF_06/2014</v>
          </cell>
          <cell r="C916" t="str">
            <v>H</v>
          </cell>
          <cell r="D916" t="str">
            <v>24,49</v>
          </cell>
        </row>
        <row r="917">
          <cell r="A917" t="str">
            <v>91384</v>
          </cell>
          <cell r="B917" t="str">
            <v>CAMINHÃO BASCULANTE 10 M3, TRUCADO CABINE SIMPLES, PESO BRUTO TOTAL 23.000 KG, CARGA ÚTIL MÁXIMA 15.935 KG, DISTÂNCIA ENTRE EIXOS 4,80 M, POTÊNCIA 230 CV INCLUSIVE CAÇAMBA METÁLICA - MATERIAIS NA OPERAÇÃO. AF_06/2014</v>
          </cell>
          <cell r="C917" t="str">
            <v>H</v>
          </cell>
          <cell r="D917" t="str">
            <v>107,86</v>
          </cell>
        </row>
        <row r="918">
          <cell r="A918" t="str">
            <v>91390</v>
          </cell>
          <cell r="B918" t="str">
            <v>CAMINHÃO TOCO, PBT 14.300 KG, CARGA ÚTIL MÁX. 9.710 KG, DIST. ENTRE EIXOS 3,56 M, POTÊNCIA 185 CV, INCLUSIVE CARROCERIA FIXA ABERTA DE MADEIRA P/ TRANSPORTE GERAL DE CARGA SECA, DIMEN. APROX. 2,50 X 6,50 X 0,50 M - DEPRECIAÇÃO. AF_06/2014</v>
          </cell>
          <cell r="C918" t="str">
            <v>H</v>
          </cell>
          <cell r="D918" t="str">
            <v>8,72</v>
          </cell>
        </row>
        <row r="919">
          <cell r="A919" t="str">
            <v>91391</v>
          </cell>
          <cell r="B919" t="str">
            <v>CAMINHÃO TOCO, PBT 14.300 KG, CARGA ÚTIL MÁX. 9.710 KG, DIST. ENTRE EIXOS 3,56 M, POTÊNCIA 185 CV, INCLUSIVE CARROCERIA FIXA ABERTA DE MADEIRA P/ TRANSPORTE GERAL DE CARGA SECA, DIMEN. APROX. 2,50 X 6,50 X 0,50 M - JUROS. AF_06/2014</v>
          </cell>
          <cell r="C919" t="str">
            <v>H</v>
          </cell>
          <cell r="D919" t="str">
            <v>3,48</v>
          </cell>
        </row>
        <row r="920">
          <cell r="A920" t="str">
            <v>91392</v>
          </cell>
          <cell r="B920" t="str">
            <v>CAMINHÃO TOCO, PBT 14.300 KG, CARGA ÚTIL MÁX. 9.710 KG, DIST. ENTRE EIXOS 3,56 M, POTÊNCIA 185 CV, INCLUSIVE CARROCERIA FIXA ABERTA DE MADEIRA P/ TRANSPORTE GERAL DE CARGA SECA, DIMEN. APROX. 2,50 X 6,50 X 0,50 M - IMPOSTOS E SEGUROS. AF_06/2014</v>
          </cell>
          <cell r="C920" t="str">
            <v>H</v>
          </cell>
          <cell r="D920" t="str">
            <v>0,70</v>
          </cell>
        </row>
        <row r="921">
          <cell r="A921" t="str">
            <v>91396</v>
          </cell>
          <cell r="B921" t="str">
            <v>CAMINHÃO PIPA 10.000 L TRUCADO, PESO BRUTO TOTAL 23.000 KG, CARGA ÚTIL MÁXIMA 15.935 KG, DISTÂNCIA ENTRE EIXOS 4,8 M, POTÊNCIA 230 CV, INCLUSIVE TANQUE DE AÇO PARA TRANSPORTE DE ÁGUA - DEPRECIAÇÃO. AF_06/2014</v>
          </cell>
          <cell r="C921" t="str">
            <v>H</v>
          </cell>
          <cell r="D921" t="str">
            <v>11,92</v>
          </cell>
        </row>
        <row r="922">
          <cell r="A922" t="str">
            <v>91397</v>
          </cell>
          <cell r="B922" t="str">
            <v>CAMINHÃO PIPA 10.000 L TRUCADO, PESO BRUTO TOTAL 23.000 KG, CARGA ÚTIL MÁXIMA 15.935 KG, DISTÂNCIA ENTRE EIXOS 4,8 M, POTÊNCIA 230 CV, INCLUSIVE TANQUE DE AÇO PARA TRANSPORTE DE ÁGUA - JUROS. AF_06/2014</v>
          </cell>
          <cell r="C922" t="str">
            <v>H</v>
          </cell>
          <cell r="D922" t="str">
            <v>4,76</v>
          </cell>
        </row>
        <row r="923">
          <cell r="A923" t="str">
            <v>91398</v>
          </cell>
          <cell r="B923" t="str">
            <v>CAMINHÃO PIPA 10.000 L TRUCADO, PESO BRUTO TOTAL 23.000 KG, CARGA ÚTIL MÁXIMA 15.935 KG, DISTÂNCIA ENTRE EIXOS 4,8 M, POTÊNCIA 230 CV, INCLUSIVE TANQUE DE AÇO PARA TRANSPORTE DE ÁGUA - IMPOSTOS E SEGUROS. AF_06/2014</v>
          </cell>
          <cell r="C923" t="str">
            <v>H</v>
          </cell>
          <cell r="D923" t="str">
            <v>0,97</v>
          </cell>
        </row>
        <row r="924">
          <cell r="A924" t="str">
            <v>91402</v>
          </cell>
          <cell r="B924" t="str">
            <v>CAMINHÃO BASCULANTE 6 M3 TOCO, PESO BRUTO TOTAL 16.000 KG, CARGA ÚTIL MÁXIMA 11.130 KG, DISTÂNCIA ENTRE EIXOS 5,36 M, POTÊNCIA 185 CV, INCLUSIVE CAÇAMBA METÁLICA - IMPOSTOS E SEGUROS. AF_06/2014</v>
          </cell>
          <cell r="C924" t="str">
            <v>H</v>
          </cell>
          <cell r="D924" t="str">
            <v>0,80</v>
          </cell>
        </row>
        <row r="925">
          <cell r="A925" t="str">
            <v>91466</v>
          </cell>
          <cell r="B925" t="str">
            <v>GUINDAUTO HIDRÁULICO, CAPACIDADE MÁXIMA DE CARGA 6200 KG, MOMENTO MÁXIMO DE CARGA 11,7 TM, ALCANCE MÁXIMO HORIZONTAL 9,70 M, INCLUSIVE CAMINHÃO TOCO PBT 16.000 KG, POTÊNCIA DE 189 CV - IMPOSTOS E SEGUROS. AF_08/2015</v>
          </cell>
          <cell r="C925" t="str">
            <v>H</v>
          </cell>
          <cell r="D925" t="str">
            <v>0,75</v>
          </cell>
        </row>
        <row r="926">
          <cell r="A926" t="str">
            <v>91467</v>
          </cell>
          <cell r="B926" t="str">
            <v>GUINDAUTO HIDRÁULICO, CAPACIDADE MÁXIMA DE CARGA 6200 KG, MOMENTO MÁXIMO DE CARGA 11,7 TM, ALCANCE MÁXIMO HORIZONTAL 9,70 M, INCLUSIVE CAMINHÃO TOCO PBT 16.000 KG, POTÊNCIA DE 189 CV - MATERIAIS NA OPERAÇÃO. AF_08/2015</v>
          </cell>
          <cell r="C926" t="str">
            <v>H</v>
          </cell>
          <cell r="D926" t="str">
            <v>88,64</v>
          </cell>
        </row>
        <row r="927">
          <cell r="A927" t="str">
            <v>91468</v>
          </cell>
          <cell r="B927" t="str">
            <v>ESPARGIDOR DE ASFALTO PRESSURIZADO, TANQUE 6 M3 COM ISOLAÇÃO TÉRMICA, AQUECIDO COM 2 MAÇARICOS, COM BARRA ESPARGIDORA 3,60 M, MONTADO SOBRE CAMINHÃO  TOCO, PBT 14.300 KG, POTÊNCIA 185 CV - DEPRECIAÇÃO. AF_08/2015</v>
          </cell>
          <cell r="C927" t="str">
            <v>H</v>
          </cell>
          <cell r="D927" t="str">
            <v>13,20</v>
          </cell>
        </row>
        <row r="928">
          <cell r="A928" t="str">
            <v>91469</v>
          </cell>
          <cell r="B928" t="str">
            <v>ESPARGIDOR DE ASFALTO PRESSURIZADO, TANQUE 6 M3 COM ISOLAÇÃO TÉRMICA, AQUECIDO COM 2 MAÇARICOS, COM BARRA ESPARGIDORA 3,60 M, MONTADO SOBRE CAMINHÃO  TOCO, PBT 14.300 KG, POTÊNCIA 185 CV - JUROS. AF_08/2015</v>
          </cell>
          <cell r="C928" t="str">
            <v>H</v>
          </cell>
          <cell r="D928" t="str">
            <v>4,47</v>
          </cell>
        </row>
        <row r="929">
          <cell r="A929" t="str">
            <v>91484</v>
          </cell>
          <cell r="B929" t="str">
            <v>ESPARGIDOR DE ASFALTO PRESSURIZADO, TANQUE 6 M3 COM ISOLAÇÃO TÉRMICA, AQUECIDO COM 2 MAÇARICOS, COM BARRA ESPARGIDORA 3,60 M, MONTADO SOBRE CAMINHÃO  TOCO, PBT 14.300 KG, POTÊNCIA 185 CV - IMPOSTOS E SEGUROS. AF_08/2015</v>
          </cell>
          <cell r="C929" t="str">
            <v>H</v>
          </cell>
          <cell r="D929" t="str">
            <v>0,91</v>
          </cell>
        </row>
        <row r="930">
          <cell r="A930" t="str">
            <v>91485</v>
          </cell>
          <cell r="B930" t="str">
            <v>ESPARGIDOR DE ASFALTO PRESSURIZADO, TANQUE 6 M3 COM ISOLAÇÃO TÉRMICA, AQUECIDO COM 2 MAÇARICOS, COM BARRA ESPARGIDORA 3,60 M, MONTADO SOBRE CAMINHÃO  TOCO, PBT 14.300 KG, POTÊNCIA 185 CV - MATERIAIS NA OPERAÇÃO. AF_08/2015</v>
          </cell>
          <cell r="C930" t="str">
            <v>H</v>
          </cell>
          <cell r="D930" t="str">
            <v>122,16</v>
          </cell>
        </row>
        <row r="931">
          <cell r="A931" t="str">
            <v>91529</v>
          </cell>
          <cell r="B931" t="str">
            <v>COMPACTADOR DE SOLOS DE PERCUSSÃO (SOQUETE) COM MOTOR A GASOLINA 4 TEMPOS, POTÊNCIA 4 CV - DEPRECIAÇÃO. AF_08/2015</v>
          </cell>
          <cell r="C931" t="str">
            <v>H</v>
          </cell>
          <cell r="D931" t="str">
            <v>0,69</v>
          </cell>
        </row>
        <row r="932">
          <cell r="A932" t="str">
            <v>91530</v>
          </cell>
          <cell r="B932" t="str">
            <v>COMPACTADOR DE SOLOS DE PERCUSSÃO (SOQUETE) COM MOTOR A GASOLINA 4 TEMPOS, POTÊNCIA 4 CV - JUROS. AF_08/2015</v>
          </cell>
          <cell r="C932" t="str">
            <v>H</v>
          </cell>
          <cell r="D932" t="str">
            <v>0,18</v>
          </cell>
        </row>
        <row r="933">
          <cell r="A933" t="str">
            <v>91531</v>
          </cell>
          <cell r="B933" t="str">
            <v>COMPACTADOR DE SOLOS DE PERCUSSÃO (SOQUETE) COM MOTOR A GASOLINA 4 TEMPOS, POTÊNCIA 4 CV - MANUTENÇÃO. AF_08/2015</v>
          </cell>
          <cell r="C933" t="str">
            <v>H</v>
          </cell>
          <cell r="D933" t="str">
            <v>0,87</v>
          </cell>
        </row>
        <row r="934">
          <cell r="A934" t="str">
            <v>91532</v>
          </cell>
          <cell r="B934" t="str">
            <v>COMPACTADOR DE SOLOS DE PERCUSSÃO (SOQUETE) COM MOTOR A GASOLINA 4 TEMPOS, POTÊNCIA 4 CV - MATERIAIS NA OPERAÇÃO. AF_08/2015</v>
          </cell>
          <cell r="C934" t="str">
            <v>H</v>
          </cell>
          <cell r="D934" t="str">
            <v>2,56</v>
          </cell>
        </row>
        <row r="935">
          <cell r="A935" t="str">
            <v>91629</v>
          </cell>
          <cell r="B935" t="str">
            <v>GUINDAUTO HIDRÁULICO, CAPACIDADE MÁXIMA DE CARGA 6500 KG, MOMENTO MÁXIMO DE CARGA 5,8 TM, ALCANCE MÁXIMO HORIZONTAL 7,60 M, INCLUSIVE CAMINHÃO TOCO PBT 9.700 KG, POTÊNCIA DE 160 CV - DEPRECIAÇÃO. AF_08/2015</v>
          </cell>
          <cell r="C935" t="str">
            <v>H</v>
          </cell>
          <cell r="D935" t="str">
            <v>8,62</v>
          </cell>
        </row>
        <row r="936">
          <cell r="A936" t="str">
            <v>91630</v>
          </cell>
          <cell r="B936" t="str">
            <v>GUINDAUTO HIDRÁULICO, CAPACIDADE MÁXIMA DE CARGA 6500 KG, MOMENTO MÁXIMO DE CARGA 5,8 TM, ALCANCE MÁXIMO HORIZONTAL 7,60 M, INCLUSIVE CAMINHÃO TOCO PBT 9.700 KG, POTÊNCIA DE 160 CV - JUROS. AF_08/2015</v>
          </cell>
          <cell r="C936" t="str">
            <v>H</v>
          </cell>
          <cell r="D936" t="str">
            <v>3,44</v>
          </cell>
        </row>
        <row r="937">
          <cell r="A937" t="str">
            <v>91631</v>
          </cell>
          <cell r="B937" t="str">
            <v>GUINDAUTO HIDRÁULICO, CAPACIDADE MÁXIMA DE CARGA 6500 KG, MOMENTO MÁXIMO DE CARGA 5,8 TM, ALCANCE MÁXIMO HORIZONTAL 7,60 M, INCLUSIVE CAMINHÃO TOCO PBT 9.700 KG, POTÊNCIA DE 160 CV - IMPOSTOS E SEGUROS. AF_08/2015</v>
          </cell>
          <cell r="C937" t="str">
            <v>H</v>
          </cell>
          <cell r="D937" t="str">
            <v>0,69</v>
          </cell>
        </row>
        <row r="938">
          <cell r="A938" t="str">
            <v>91632</v>
          </cell>
          <cell r="B938" t="str">
            <v>GUINDAUTO HIDRÁULICO, CAPACIDADE MÁXIMA DE CARGA 6500 KG, MOMENTO MÁXIMO DE CARGA 5,8 TM, ALCANCE MÁXIMO HORIZONTAL 7,60 M, INCLUSIVE CAMINHÃO TOCO PBT 9.700 KG, POTÊNCIA DE 160 CV - MANUTENÇÃO. AF_08/2015</v>
          </cell>
          <cell r="C938" t="str">
            <v>H</v>
          </cell>
          <cell r="D938" t="str">
            <v>16,16</v>
          </cell>
        </row>
        <row r="939">
          <cell r="A939" t="str">
            <v>91633</v>
          </cell>
          <cell r="B939" t="str">
            <v>GUINDAUTO HIDRÁULICO, CAPACIDADE MÁXIMA DE CARGA 6500 KG, MOMENTO MÁXIMO DE CARGA 5,8 TM, ALCANCE MÁXIMO HORIZONTAL 7,60 M, INCLUSIVE CAMINHÃO TOCO PBT 9.700 KG, POTÊNCIA DE 160 CV - MATERIAIS NA OPERAÇÃO. AF_08/2015</v>
          </cell>
          <cell r="C939" t="str">
            <v>H</v>
          </cell>
          <cell r="D939" t="str">
            <v>75,04</v>
          </cell>
        </row>
        <row r="940">
          <cell r="A940" t="str">
            <v>91640</v>
          </cell>
          <cell r="B940" t="str">
            <v>CAMINHÃO DE TRANSPORTE DE MATERIAL ASFÁLTICO 30.000 L, COM CAVALO MECÂNICO DE CAPACIDADE MÁXIMA DE TRAÇÃO COMBINADO DE 66.000 KG, POTÊNCIA 360 CV, INCLUSIVE TANQUE DE ASFALTO COM SERPENTINA - DEPRECIAÇÃO. AF_08/2015</v>
          </cell>
          <cell r="C940" t="str">
            <v>H</v>
          </cell>
          <cell r="D940" t="str">
            <v>23,53</v>
          </cell>
        </row>
        <row r="941">
          <cell r="A941" t="str">
            <v>91641</v>
          </cell>
          <cell r="B941" t="str">
            <v>CAMINHÃO DE TRANSPORTE DE MATERIAL ASFÁLTICO 30.000 L, COM CAVALO MECÂNICO DE CAPACIDADE MÁXIMA DE TRAÇÃO COMBINADO DE 66.000 KG, POTÊNCIA 360 CV, INCLUSIVE TANQUE DE ASFALTO COM SERPENTINA - JUROS. AF_08/2015</v>
          </cell>
          <cell r="C941" t="str">
            <v>H</v>
          </cell>
          <cell r="D941" t="str">
            <v>9,39</v>
          </cell>
        </row>
        <row r="942">
          <cell r="A942" t="str">
            <v>91642</v>
          </cell>
          <cell r="B942" t="str">
            <v>CAMINHÃO DE TRANSPORTE DE MATERIAL ASFÁLTICO 30.000 L, COM CAVALO MECÂNICO DE CAPACIDADE MÁXIMA DE TRAÇÃO COMBINADO DE 66.000 KG, POTÊNCIA 360 CV, INCLUSIVE TANQUE DE ASFALTO COM SERPENTINA - IMPOSTOS E SEGUROS. AF_08/2015</v>
          </cell>
          <cell r="C942" t="str">
            <v>H</v>
          </cell>
          <cell r="D942" t="str">
            <v>1,91</v>
          </cell>
        </row>
        <row r="943">
          <cell r="A943" t="str">
            <v>91643</v>
          </cell>
          <cell r="B943" t="str">
            <v>CAMINHÃO DE TRANSPORTE DE MATERIAL ASFÁLTICO 30.000 L, COM CAVALO MECÂNICO DE CAPACIDADE MÁXIMA DE TRAÇÃO COMBINADO DE 66.000 KG, POTÊNCIA 360 CV, INCLUSIVE TANQUE DE ASFALTO COM SERPENTINA - MANUTENÇÃO. AF_08/2015</v>
          </cell>
          <cell r="C943" t="str">
            <v>H</v>
          </cell>
          <cell r="D943" t="str">
            <v>44,10</v>
          </cell>
        </row>
        <row r="944">
          <cell r="A944" t="str">
            <v>91644</v>
          </cell>
          <cell r="B944" t="str">
            <v>CAMINHÃO DE TRANSPORTE DE MATERIAL ASFÁLTICO 30.000 L, COM CAVALO MECÂNICO DE CAPACIDADE MÁXIMA DE TRAÇÃO COMBINADO DE 66.000 KG, POTÊNCIA 360 CV, INCLUSIVE TANQUE DE ASFALTO COM SERPENTINA - MATERIAIS NA OPERAÇÃO. AF_08/2015</v>
          </cell>
          <cell r="C944" t="str">
            <v>H</v>
          </cell>
          <cell r="D944" t="str">
            <v>168,82</v>
          </cell>
        </row>
        <row r="945">
          <cell r="A945" t="str">
            <v>91688</v>
          </cell>
          <cell r="B945" t="str">
            <v>SERRA CIRCULAR DE BANCADA COM MOTOR ELÉTRICO POTÊNCIA DE 5HP, COM COIFA PARA DISCO 10" - DEPRECIAÇÃO. AF_08/2015</v>
          </cell>
          <cell r="C945" t="str">
            <v>H</v>
          </cell>
          <cell r="D945" t="str">
            <v>0,07</v>
          </cell>
        </row>
        <row r="946">
          <cell r="A946" t="str">
            <v>91689</v>
          </cell>
          <cell r="B946" t="str">
            <v>SERRA CIRCULAR DE BANCADA COM MOTOR ELÉTRICO POTÊNCIA DE 5HP, COM COIFA PARA DISCO 10" - JUROS. AF_08/2015</v>
          </cell>
          <cell r="C946" t="str">
            <v>H</v>
          </cell>
          <cell r="D946" t="str">
            <v>0,01</v>
          </cell>
        </row>
        <row r="947">
          <cell r="A947" t="str">
            <v>91690</v>
          </cell>
          <cell r="B947" t="str">
            <v>SERRA CIRCULAR DE BANCADA COM MOTOR ELÉTRICO POTÊNCIA DE 5HP, COM COIFA PARA DISCO 10" - MANUTENÇÃO. AF_08/2015</v>
          </cell>
          <cell r="C947" t="str">
            <v>H</v>
          </cell>
          <cell r="D947" t="str">
            <v>0,05</v>
          </cell>
        </row>
        <row r="948">
          <cell r="A948" t="str">
            <v>91691</v>
          </cell>
          <cell r="B948" t="str">
            <v>SERRA CIRCULAR DE BANCADA COM MOTOR ELÉTRICO POTÊNCIA DE 5HP, COM COIFA PARA DISCO 10" - MATERIAIS NA OPERAÇÃO. AF_08/2015</v>
          </cell>
          <cell r="C948" t="str">
            <v>H</v>
          </cell>
          <cell r="D948" t="str">
            <v>2,66</v>
          </cell>
        </row>
        <row r="949">
          <cell r="A949" t="str">
            <v>92040</v>
          </cell>
          <cell r="B949" t="str">
            <v>DISTRIBUIDOR DE AGREGADOS REBOCAVEL, CAPACIDADE 1,9 M³, LARGURA DE TRABALHO 3,66 M - DEPRECIAÇÃO. AF_11/2015</v>
          </cell>
          <cell r="C949" t="str">
            <v>H</v>
          </cell>
          <cell r="D949" t="str">
            <v>4,13</v>
          </cell>
        </row>
        <row r="950">
          <cell r="A950" t="str">
            <v>92041</v>
          </cell>
          <cell r="B950" t="str">
            <v>DISTRIBUIDOR DE AGREGADOS REBOCAVEL, CAPACIDADE 1,9 M³, LARGURA DE TRABALHO 3,66 M - JUROS. AF_11/2015</v>
          </cell>
          <cell r="C950" t="str">
            <v>H</v>
          </cell>
          <cell r="D950" t="str">
            <v>0,82</v>
          </cell>
        </row>
        <row r="951">
          <cell r="A951" t="str">
            <v>92042</v>
          </cell>
          <cell r="B951" t="str">
            <v>DISTRIBUIDOR DE AGREGADOS REBOCAVEL, CAPACIDADE 1,9 M³, LARGURA DE TRABALHO 3,66 M - MANUTENÇÃO. AF_11/2015</v>
          </cell>
          <cell r="C951" t="str">
            <v>H</v>
          </cell>
          <cell r="D951" t="str">
            <v>3,44</v>
          </cell>
        </row>
        <row r="952">
          <cell r="A952" t="str">
            <v>92101</v>
          </cell>
          <cell r="B952" t="str">
            <v>CAMINHÃO PARA EQUIPAMENTO DE LIMPEZA A SUCÇÃO COM CAMINHÃO TRUCADO DE PESO BRUTO TOTAL 23000 KG, CARGA ÚTIL MÁXIMA 15935 KG, DISTÂNCIA ENTRE EIXOS 4,80 M, POTÊNCIA 230 CV, INCLUSIVE LIMPADORA A SUCÇÃO, TANQUE 12000 L - DEPRECIAÇÃO. AF_11/2015</v>
          </cell>
          <cell r="C952" t="str">
            <v>H</v>
          </cell>
          <cell r="D952" t="str">
            <v>13,58</v>
          </cell>
        </row>
        <row r="953">
          <cell r="A953" t="str">
            <v>92102</v>
          </cell>
          <cell r="B953" t="str">
            <v>CAMINHÃO PARA EQUIPAMENTO DE LIMPEZA A SUCÇÃO COM CAMINHÃO TRUCADO DE PESO BRUTO TOTAL 23000 KG, CARGA ÚTIL MÁXIMA 15935 KG, DISTÂNCIA ENTRE EIXOS 4,80 M, POTÊNCIA 230 CV, INCLUSIVE LIMPADORA A SUCÇÃO, TANQUE 12000 L - JUROS. AF_11/2015</v>
          </cell>
          <cell r="C953" t="str">
            <v>H</v>
          </cell>
          <cell r="D953" t="str">
            <v>5,42</v>
          </cell>
        </row>
        <row r="954">
          <cell r="A954" t="str">
            <v>92103</v>
          </cell>
          <cell r="B954" t="str">
            <v>CAMINHÃO PARA EQUIPAMENTO DE LIMPEZA A SUCÇÃO COM CAMINHÃO TRUCADO DE PESO BRUTO TOTAL 23000 KG, CARGA ÚTIL MÁXIMA 15935 KG, DISTÂNCIA ENTRE EIXOS 4,80 M, POTÊNCIA 230 CV, INCLUSIVE LIMPADORA A SUCÇÃO, TANQUE 12000 L - IMPOSTOS E SEGUROS. AF_11/2015</v>
          </cell>
          <cell r="C954" t="str">
            <v>H</v>
          </cell>
          <cell r="D954" t="str">
            <v>1,10</v>
          </cell>
        </row>
        <row r="955">
          <cell r="A955" t="str">
            <v>92104</v>
          </cell>
          <cell r="B955" t="str">
            <v>CAMINHÃO PARA EQUIPAMENTO DE LIMPEZA A SUCÇÃO COM CAMINHÃO TRUCADO DE PESO BRUTO TOTAL 23000 KG, CARGA ÚTIL MÁXIMA 15935 KG, DISTÂNCIA ENTRE EIXOS 4,80 M, POTÊNCIA 230 CV, INCLUSIVE LIMPADORA A SUCÇÃO, TANQUE 12000 L - MANUTENÇÃO. AF_11/2015</v>
          </cell>
          <cell r="C955" t="str">
            <v>H</v>
          </cell>
          <cell r="D955" t="str">
            <v>25,48</v>
          </cell>
        </row>
        <row r="956">
          <cell r="A956" t="str">
            <v>92105</v>
          </cell>
          <cell r="B956" t="str">
            <v>CAMINHÃO PARA EQUIPAMENTO DE LIMPEZA A SUCÇÃO COM CAMINHÃO TRUCADO DE PESO BRUTO TOTAL 23000 KG, CARGA ÚTIL MÁX. 15935 KG, DISTÂNCIA ENTRE EIXOS 4,80 M, POTÊNCIA 230 CV, INCLUSIVE LIMPADORA A SUCÇÃO, TANQUE 12000 L - MATERIAIS NA OPERAÇÃO. AF_11/2015</v>
          </cell>
          <cell r="C956" t="str">
            <v>H</v>
          </cell>
          <cell r="D956" t="str">
            <v>107,86</v>
          </cell>
        </row>
        <row r="957">
          <cell r="A957" t="str">
            <v>92108</v>
          </cell>
          <cell r="B957" t="str">
            <v>PENEIRA ROTATIVA COM MOTOR ELÉTRICO TRIFÁSICO DE 2 CV, CILINDRO DE 1 M X 0,60 M, COM FUROS DE 3,17 MM - DEPRECIAÇÃO. AF_11/2015</v>
          </cell>
          <cell r="C957" t="str">
            <v>H</v>
          </cell>
          <cell r="D957" t="str">
            <v>0,56</v>
          </cell>
        </row>
        <row r="958">
          <cell r="A958" t="str">
            <v>92109</v>
          </cell>
          <cell r="B958" t="str">
            <v>PENEIRA ROTATIVA COM MOTOR ELÉTRICO TRIFÁSICO DE 2 CV, CILINDRO DE 1 M X 0,60 M, COM FUROS DE 3,17 MM - JUROS. AF_11/2015</v>
          </cell>
          <cell r="C958" t="str">
            <v>H</v>
          </cell>
          <cell r="D958" t="str">
            <v>0,12</v>
          </cell>
        </row>
        <row r="959">
          <cell r="A959" t="str">
            <v>92110</v>
          </cell>
          <cell r="B959" t="str">
            <v>PENEIRA ROTATIVA COM MOTOR ELÉTRICO TRIFÁSICO DE 2 CV, CILINDRO DE 1 M X 0,60 M, COM FUROS DE 3,17 MM - MANUTENÇÃO. AF_11/2015</v>
          </cell>
          <cell r="C959" t="str">
            <v>H</v>
          </cell>
          <cell r="D959" t="str">
            <v>0,44</v>
          </cell>
        </row>
        <row r="960">
          <cell r="A960" t="str">
            <v>92111</v>
          </cell>
          <cell r="B960" t="str">
            <v>PENEIRA ROTATIVA COM MOTOR ELÉTRICO TRIFÁSICO DE 2 CV, CILINDRO DE 1 M X 0,60 M, COM FUROS DE 3,17 MM - MATERIAIS NA OPERAÇÃO. AF_11/2015</v>
          </cell>
          <cell r="C960" t="str">
            <v>H</v>
          </cell>
          <cell r="D960" t="str">
            <v>1,05</v>
          </cell>
        </row>
        <row r="961">
          <cell r="A961" t="str">
            <v>92114</v>
          </cell>
          <cell r="B961" t="str">
            <v>DOSADOR DE AREIA, CAPACIDADE DE 26 LITROS - DEPRECIAÇÃO. AF_11/2015</v>
          </cell>
          <cell r="C961" t="str">
            <v>H</v>
          </cell>
          <cell r="D961" t="str">
            <v>0,06</v>
          </cell>
        </row>
        <row r="962">
          <cell r="A962" t="str">
            <v>92115</v>
          </cell>
          <cell r="B962" t="str">
            <v>DOSADOR DE AREIA, CAPACIDADE DE 26 LITROS - JUROS. AF_11/2015</v>
          </cell>
          <cell r="C962" t="str">
            <v>H</v>
          </cell>
          <cell r="D962" t="str">
            <v>0,01</v>
          </cell>
        </row>
        <row r="963">
          <cell r="A963" t="str">
            <v>92116</v>
          </cell>
          <cell r="B963" t="str">
            <v>DOSADOR DE AREIA, CAPACIDADE DE 26 LITROS - MANUTENÇÃO. AF_11/2015</v>
          </cell>
          <cell r="C963" t="str">
            <v>H</v>
          </cell>
          <cell r="D963" t="str">
            <v>0,07</v>
          </cell>
        </row>
        <row r="964">
          <cell r="A964" t="str">
            <v>92133</v>
          </cell>
          <cell r="B964" t="str">
            <v>CAMINHONETE COM MOTOR A DIESEL, POTÊNCIA 180 CV, CABINE DUPLA, 4X4 - DEPRECIAÇÃO. AF_11/2015</v>
          </cell>
          <cell r="C964" t="str">
            <v>H</v>
          </cell>
          <cell r="D964" t="str">
            <v>7,82</v>
          </cell>
        </row>
        <row r="965">
          <cell r="A965" t="str">
            <v>92134</v>
          </cell>
          <cell r="B965" t="str">
            <v>CAMINHONETE COM MOTOR A DIESEL, POTÊNCIA 180 CV, CABINE DUPLA, 4X4 - JUROS. AF_11/2015</v>
          </cell>
          <cell r="C965" t="str">
            <v>H</v>
          </cell>
          <cell r="D965" t="str">
            <v>2,34</v>
          </cell>
        </row>
        <row r="966">
          <cell r="A966" t="str">
            <v>92135</v>
          </cell>
          <cell r="B966" t="str">
            <v>CAMINHONETE COM MOTOR A DIESEL, POTÊNCIA 180 CV, CABINE DUPLA, 4X4 - IMPOSTOS E SEGUROS. AF_11/2015</v>
          </cell>
          <cell r="C966" t="str">
            <v>H</v>
          </cell>
          <cell r="D966" t="str">
            <v>0,48</v>
          </cell>
        </row>
        <row r="967">
          <cell r="A967" t="str">
            <v>92136</v>
          </cell>
          <cell r="B967" t="str">
            <v>CAMINHONETE COM MOTOR A DIESEL, POTÊNCIA 180 CV, CABINE DUPLA, 4X4 - MANUTENÇÃO. AF_11/2015</v>
          </cell>
          <cell r="C967" t="str">
            <v>H</v>
          </cell>
          <cell r="D967" t="str">
            <v>9,78</v>
          </cell>
        </row>
        <row r="968">
          <cell r="A968" t="str">
            <v>92137</v>
          </cell>
          <cell r="B968" t="str">
            <v>CAMINHONETE COM MOTOR A DIESEL, POTÊNCIA 180 CV, CABINE DUPLA, 4X4 - MATERIAIS NA OPERAÇÃO. AF_11/2015</v>
          </cell>
          <cell r="C968" t="str">
            <v>H</v>
          </cell>
          <cell r="D968" t="str">
            <v>84,42</v>
          </cell>
        </row>
        <row r="969">
          <cell r="A969" t="str">
            <v>92140</v>
          </cell>
          <cell r="B969" t="str">
            <v>CAMINHONETE CABINE SIMPLES COM MOTOR 1.6 FLEX, CÂMBIO MANUAL, POTÊNCIA 101/104 CV, 2 PORTAS - DEPRECIAÇÃO. AF_11/2015</v>
          </cell>
          <cell r="C969" t="str">
            <v>H</v>
          </cell>
          <cell r="D969" t="str">
            <v>2,38</v>
          </cell>
        </row>
        <row r="970">
          <cell r="A970" t="str">
            <v>92141</v>
          </cell>
          <cell r="B970" t="str">
            <v>CAMINHONETE CABINE SIMPLES COM MOTOR 1.6 FLEX, CÂMBIO MANUAL, POTÊNCIA 101/104 CV, 2 PORTAS - JUROS. AF_11/2015</v>
          </cell>
          <cell r="C970" t="str">
            <v>H</v>
          </cell>
          <cell r="D970" t="str">
            <v>0,71</v>
          </cell>
        </row>
        <row r="971">
          <cell r="A971" t="str">
            <v>92142</v>
          </cell>
          <cell r="B971" t="str">
            <v>CAMINHONETE CABINE SIMPLES COM MOTOR 1.6 FLEX, CÂMBIO MANUAL, POTÊNCIA 101/104 CV, 2 PORTAS - IMPOSTOS E SEGUROS. AF_11/2015</v>
          </cell>
          <cell r="C971" t="str">
            <v>H</v>
          </cell>
          <cell r="D971" t="str">
            <v>0,14</v>
          </cell>
        </row>
        <row r="972">
          <cell r="A972" t="str">
            <v>92143</v>
          </cell>
          <cell r="B972" t="str">
            <v>CAMINHONETE CABINE SIMPLES COM MOTOR 1.6 FLEX, CÂMBIO MANUAL, POTÊNCIA 101/104 CV, 2 PORTAS - MANUTENÇÃO. AF_11/2015</v>
          </cell>
          <cell r="C972" t="str">
            <v>H</v>
          </cell>
          <cell r="D972" t="str">
            <v>2,98</v>
          </cell>
        </row>
        <row r="973">
          <cell r="A973" t="str">
            <v>92144</v>
          </cell>
          <cell r="B973" t="str">
            <v>CAMINHONETE CABINE SIMPLES COM MOTOR 1.6 FLEX, CÂMBIO MANUAL, POTÊNCIA 101/104 CV, 2 PORTAS - MATERIAIS NA OPERAÇÃO. AF_11/2015</v>
          </cell>
          <cell r="C973" t="str">
            <v>H</v>
          </cell>
          <cell r="D973" t="str">
            <v>64,53</v>
          </cell>
        </row>
        <row r="974">
          <cell r="A974" t="str">
            <v>92237</v>
          </cell>
          <cell r="B974" t="str">
            <v>CAMINHÃO DE TRANSPORTE DE MATERIAL ASFÁLTICO 20.000 L, COM CAVALO MECÂNICO DE CAPACIDADE MÁXIMA DE TRAÇÃO COMBINADO DE 45.000 KG, POTÊNCIA 330 CV, INCLUSIVE TANQUE DE ASFALTO COM MAÇARICO - DEPRECIAÇÃO. AF_12/2015</v>
          </cell>
          <cell r="C974" t="str">
            <v>H</v>
          </cell>
          <cell r="D974" t="str">
            <v>17,15</v>
          </cell>
        </row>
        <row r="975">
          <cell r="A975" t="str">
            <v>92238</v>
          </cell>
          <cell r="B975" t="str">
            <v>CAMINHÃO DE TRANSPORTE DE MATERIAL ASFÁLTICO 20.000 L, COM CAVALO MECÂNICO DE CAPACIDADE MÁXIMA DE TRAÇÃO COMBINADO DE 45.000 KG, POTÊNCIA 330 CV, INCLUSIVE TANQUE DE ASFALTO COM MAÇARICO - JUROS. AF_12/2015</v>
          </cell>
          <cell r="C975" t="str">
            <v>H</v>
          </cell>
          <cell r="D975" t="str">
            <v>6,85</v>
          </cell>
        </row>
        <row r="976">
          <cell r="A976" t="str">
            <v>92239</v>
          </cell>
          <cell r="B976" t="str">
            <v>CAMINHÃO DE TRANSPORTE DE MATERIAL ASFÁLTICO 20.000 L, COM CAVALO MECÂNICO DE CAPACIDADE MÁXIMA DE TRAÇÃO COMBINADO DE 45.000 KG, POTÊNCIA 330 CV, INCLUSIVE TANQUE DE ASFALTO COM MAÇARICO - IMPOSTOS E SEGUROS. AF_12/2015</v>
          </cell>
          <cell r="C976" t="str">
            <v>H</v>
          </cell>
          <cell r="D976" t="str">
            <v>1,39</v>
          </cell>
        </row>
        <row r="977">
          <cell r="A977" t="str">
            <v>92240</v>
          </cell>
          <cell r="B977" t="str">
            <v>CAMINHÃO DE TRANSPORTE DE MATERIAL ASFÁLTICO 20.000 L, COM CAVALO MECÂNICO DE CAPACIDADE MÁXIMA DE TRAÇÃO COMBINADO DE 45.000 KG, POTÊNCIA 330 CV, INCLUSIVE TANQUE DE ASFALTO COM MAÇARICO - MANUTENÇÃO. AF_12/2015</v>
          </cell>
          <cell r="C977" t="str">
            <v>H</v>
          </cell>
          <cell r="D977" t="str">
            <v>32,17</v>
          </cell>
        </row>
        <row r="978">
          <cell r="A978" t="str">
            <v>92241</v>
          </cell>
          <cell r="B978" t="str">
            <v>CAMINHÃO DE TRANSPORTE DE MATERIAL ASFÁLTICO 20.000 L, COM CAVALO MECÂNICO DE CAPACIDADE MÁXIMA DE TRAÇÃO COMBINADO DE 45.000 KG, POTÊNCIA 330 CV, INCLUSIVE TANQUE DE ASFALTO COM MAÇARICO - MATERIAIS NA OPERAÇÃO. AF_12/2015</v>
          </cell>
          <cell r="C978" t="str">
            <v>H</v>
          </cell>
          <cell r="D978" t="str">
            <v>154,76</v>
          </cell>
        </row>
        <row r="979">
          <cell r="A979" t="str">
            <v>92712</v>
          </cell>
          <cell r="B979" t="str">
            <v>APARELHO PARA CORTE E SOLDA OXI-ACETILENO SOBRE RODAS, INCLUSIVE CILINDROS E MAÇARICOS - DEPRECIAÇÃO. AF_12/2015</v>
          </cell>
          <cell r="C979" t="str">
            <v>H</v>
          </cell>
          <cell r="D979" t="str">
            <v>0,19</v>
          </cell>
        </row>
        <row r="980">
          <cell r="A980" t="str">
            <v>92713</v>
          </cell>
          <cell r="B980" t="str">
            <v>APARELHO PARA CORTE E SOLDA OXI-ACETILENO SOBRE RODAS, INCLUSIVE CILINDROS E MAÇARICOS - JUROS. AF_12/2015</v>
          </cell>
          <cell r="C980" t="str">
            <v>H</v>
          </cell>
          <cell r="D980" t="str">
            <v>0,04</v>
          </cell>
        </row>
        <row r="981">
          <cell r="A981" t="str">
            <v>92714</v>
          </cell>
          <cell r="B981" t="str">
            <v>APARELHO PARA CORTE E SOLDA OXI-ACETILENO SOBRE RODAS, INCLUSIVE CILINDROS E MAÇARICOS - MANUTENÇÃO. AF_12/2015</v>
          </cell>
          <cell r="C981" t="str">
            <v>H</v>
          </cell>
          <cell r="D981" t="str">
            <v>0,23</v>
          </cell>
        </row>
        <row r="982">
          <cell r="A982" t="str">
            <v>92715</v>
          </cell>
          <cell r="B982" t="str">
            <v>APARELHO PARA CORTE E SOLDA OXI-ACETILENO SOBRE RODAS, INCLUSIVE CILINDROS E MAÇARICOS - MATERIAIS NA OPERAÇÃO. AF_12/2015</v>
          </cell>
          <cell r="C982" t="str">
            <v>H</v>
          </cell>
          <cell r="D982" t="str">
            <v>16,52</v>
          </cell>
        </row>
        <row r="983">
          <cell r="A983" t="str">
            <v>92956</v>
          </cell>
          <cell r="B983" t="str">
            <v>MÁQUINA EXTRUSORA DE CONCRETO PARA GUIAS E SARJETAS, MOTOR A DIESEL, POTÊNCIA 14 CV - DEPRECIAÇÃO. AF_12/2015</v>
          </cell>
          <cell r="C983" t="str">
            <v>H</v>
          </cell>
          <cell r="D983" t="str">
            <v>5,01</v>
          </cell>
        </row>
        <row r="984">
          <cell r="A984" t="str">
            <v>92957</v>
          </cell>
          <cell r="B984" t="str">
            <v>MÁQUINA EXTRUSORA DE CONCRETO PARA GUIAS E SARJETAS, MOTOR A DIESEL, POTÊNCIA 14 CV - JUROS. AF_12/2015</v>
          </cell>
          <cell r="C984" t="str">
            <v>H</v>
          </cell>
          <cell r="D984" t="str">
            <v>1,12</v>
          </cell>
        </row>
        <row r="985">
          <cell r="A985" t="str">
            <v>92958</v>
          </cell>
          <cell r="B985" t="str">
            <v>MÁQUINA EXTRUSORA DE CONCRETO PARA GUIAS E SARJETAS, MOTOR A DIESEL, POTÊNCIA 14 CV - MANUTENÇÃO. AF_12/2015</v>
          </cell>
          <cell r="C985" t="str">
            <v>H</v>
          </cell>
          <cell r="D985" t="str">
            <v>5,48</v>
          </cell>
        </row>
        <row r="986">
          <cell r="A986" t="str">
            <v>92959</v>
          </cell>
          <cell r="B986" t="str">
            <v>MÁQUINA EXTRUSORA DE CONCRETO PARA GUIAS E SARJETAS, MOTOR A DIESEL, POTÊNCIA 14 CV - MATERIAIS NA OPERAÇÃO. AF_12/2015</v>
          </cell>
          <cell r="C986" t="str">
            <v>H</v>
          </cell>
          <cell r="D986" t="str">
            <v>6,54</v>
          </cell>
        </row>
        <row r="987">
          <cell r="A987" t="str">
            <v>92963</v>
          </cell>
          <cell r="B987" t="str">
            <v>MARTELO PERFURADOR PNEUMÁTICO MANUAL, HASTE 25 X 75 MM, 21 KG - DEPRECIAÇÃO. AF_12/2015</v>
          </cell>
          <cell r="C987" t="str">
            <v>H</v>
          </cell>
          <cell r="D987" t="str">
            <v>0,87</v>
          </cell>
        </row>
        <row r="988">
          <cell r="A988" t="str">
            <v>92964</v>
          </cell>
          <cell r="B988" t="str">
            <v>MARTELO PERFURADOR PNEUMÁTICO MANUAL, HASTE 25 X 75 MM, 21 KG - JUROS. AF_12/2015</v>
          </cell>
          <cell r="C988" t="str">
            <v>H</v>
          </cell>
          <cell r="D988" t="str">
            <v>0,19</v>
          </cell>
        </row>
        <row r="989">
          <cell r="A989" t="str">
            <v>92965</v>
          </cell>
          <cell r="B989" t="str">
            <v>MARTELO PERFURADOR PNEUMÁTICO MANUAL, HASTE 25 X 75 MM, 21 KG - MANUTENÇÃO. AF_12/2015</v>
          </cell>
          <cell r="C989" t="str">
            <v>H</v>
          </cell>
          <cell r="D989" t="str">
            <v>1,09</v>
          </cell>
        </row>
        <row r="990">
          <cell r="A990" t="str">
            <v>93220</v>
          </cell>
          <cell r="B990" t="str">
            <v>PERFURATRIZ COM TORRE METÁLICA PARA EXECUÇÃO DE ESTACA HÉLICE CONTÍNUA, PROFUNDIDADE MÁXIMA DE 32 M, DIÂMETRO MÁXIMO DE 1000 MM, POTÊNCIA INSTALADA DE 350 HP, MESA ROTATIVA COM TORQUE MÁXIMO DE 263 KNM - DEPRECIAÇÃO. AF_01/2016</v>
          </cell>
          <cell r="C990" t="str">
            <v>H</v>
          </cell>
          <cell r="D990" t="str">
            <v>170,84</v>
          </cell>
        </row>
        <row r="991">
          <cell r="A991" t="str">
            <v>93221</v>
          </cell>
          <cell r="B991" t="str">
            <v>PERFURATRIZ COM TORRE METÁLICA PARA EXECUÇÃO DE ESTACA HÉLICE CONTÍNUA, PROFUNDIDADE MÁXIMA DE 32 M, DIÂMETRO MÁXIMO DE 1000 MM, POTÊNCIA INSTALADA DE 350 HP, MESA ROTATIVA COM TORQUE MÁXIMO DE 263 KNM - JUROS. AF_01/2016</v>
          </cell>
          <cell r="C991" t="str">
            <v>H</v>
          </cell>
          <cell r="D991" t="str">
            <v>44,87</v>
          </cell>
        </row>
        <row r="992">
          <cell r="A992" t="str">
            <v>93222</v>
          </cell>
          <cell r="B992" t="str">
            <v>PERFURATRIZ COM TORRE METÁLICA PARA EXECUÇÃO DE ESTACA HÉLICE CONTÍNUA, PROFUNDIDADE MÁXIMA DE 32 M, DIÂMETRO MÁXIMO DE 1000 MM, POTÊNCIA INSTALADA DE 350 HP, MESA ROTATIVA COM TORQUE MÁXIMO DE 263 KNM - MANUTENÇÃO. AF_01/2016</v>
          </cell>
          <cell r="C992" t="str">
            <v>H</v>
          </cell>
          <cell r="D992" t="str">
            <v>213,79</v>
          </cell>
        </row>
        <row r="993">
          <cell r="A993" t="str">
            <v>93223</v>
          </cell>
          <cell r="B993" t="str">
            <v>PERFURATRIZ COM TORRE METÁLICA PARA EXECUÇÃO DE ESTACA HÉLICE CONTÍNUA, PROFUNDIDADE MÁXIMA DE 32 M, DIÂMETRO MÁXIMO DE 1000 MM, POTÊNCIA INSTALADA DE 350 HP, MESA ROTATIVA COM TORQUE MÁXIMO DE 263 KNM  MATERIAIS NA OPERAÇÃO. AF_01/2016</v>
          </cell>
          <cell r="C993" t="str">
            <v>H</v>
          </cell>
          <cell r="D993" t="str">
            <v>166,38</v>
          </cell>
        </row>
        <row r="994">
          <cell r="A994" t="str">
            <v>93229</v>
          </cell>
          <cell r="B994" t="str">
            <v>BETONEIRA CAPACIDADE NOMINAL 400 L, CAPACIDADE DE MISTURA 310 L, MOTOR A GASOLINA POTÊNCIA 5,5 HP, SEM CARREGADOR - DEPRECIAÇÃO. AF_02/2016</v>
          </cell>
          <cell r="C994" t="str">
            <v>H</v>
          </cell>
          <cell r="D994" t="str">
            <v>0,24</v>
          </cell>
        </row>
        <row r="995">
          <cell r="A995" t="str">
            <v>93230</v>
          </cell>
          <cell r="B995" t="str">
            <v>BETONEIRA CAPACIDADE NOMINAL 400 L, CAPACIDADE DE MISTURA 310 L, MOTOR A GASOLINA POTÊNCIA 5,5 HP, SEM CARREGADOR - JUROS. AF_02/2016</v>
          </cell>
          <cell r="C995" t="str">
            <v>H</v>
          </cell>
          <cell r="D995" t="str">
            <v>0,05</v>
          </cell>
        </row>
        <row r="996">
          <cell r="A996" t="str">
            <v>93231</v>
          </cell>
          <cell r="B996" t="str">
            <v>BETONEIRA CAPACIDADE NOMINAL 400 L, CAPACIDADE DE MISTURA 310 L, MOTOR A GASOLINA POTÊNCIA 5,5 HP, SEM CARREGADOR - MANUTENÇÃO. AF_02/2016</v>
          </cell>
          <cell r="C996" t="str">
            <v>H</v>
          </cell>
          <cell r="D996" t="str">
            <v>0,22</v>
          </cell>
        </row>
        <row r="997">
          <cell r="A997" t="str">
            <v>93232</v>
          </cell>
          <cell r="B997" t="str">
            <v>BETONEIRA CAPACIDADE NOMINAL 400 L, CAPACIDADE DE MISTURA 310 L, MOTOR A GASOLINA POTÊNCIA 5,5 HP, SEM CARREGADOR - MATERIAIS NA OPERAÇÃO. AF_02/2016</v>
          </cell>
          <cell r="C997" t="str">
            <v>H</v>
          </cell>
          <cell r="D997" t="str">
            <v>3,55</v>
          </cell>
        </row>
        <row r="998">
          <cell r="A998" t="str">
            <v>93235</v>
          </cell>
          <cell r="B998" t="str">
            <v>GRUPO GERADOR ESTACIONÁRIO, MOTOR DIESEL POTÊNCIA 170 KVA - JUROS. AF_02/2016</v>
          </cell>
          <cell r="C998" t="str">
            <v>H</v>
          </cell>
          <cell r="D998" t="str">
            <v>1,40</v>
          </cell>
        </row>
        <row r="999">
          <cell r="A999" t="str">
            <v>93238</v>
          </cell>
          <cell r="B999" t="str">
            <v>ROLO COMPACTADOR VIBRATÓRIO REBOCÁVEL, CILINDRO DE AÇO LISO, POTÊNCIA DE TRAÇÃO DE 65 CV, PESO 4,7 T, IMPACTO DINÂMICO 18,3 T, LARGURA DE TRABALHO 1,67 M - JUROS. AF_02/2016</v>
          </cell>
          <cell r="C999" t="str">
            <v>H</v>
          </cell>
          <cell r="D999" t="str">
            <v>1,15</v>
          </cell>
        </row>
        <row r="1000">
          <cell r="A1000" t="str">
            <v>93239</v>
          </cell>
          <cell r="B1000" t="str">
            <v>ROLO COMPACTADOR VIBRATÓRIO PÉ DE CARNEIRO, OPERADO POR CONTROLE REMOTO, POTÊNCIA 12,5 KW, PESO OPERACIONAL 1,675 T, LARGURA DE TRABALHO 0,85 M - JUROS. AF_02/2016</v>
          </cell>
          <cell r="C1000" t="str">
            <v>H</v>
          </cell>
          <cell r="D1000" t="str">
            <v>5,23</v>
          </cell>
        </row>
        <row r="1001">
          <cell r="A1001" t="str">
            <v>93240</v>
          </cell>
          <cell r="B1001" t="str">
            <v>ROLO COMPACTADOR VIBRATÓRIO PÉ DE CARNEIRO, OPERADO POR CONTROLE REMOTO, POTÊNCIA 12,5 KW, PESO OPERACIONAL 1,675 T, LARGURA DE TRABALHO 0,85 M - MATERIAIS NA OPERAÇÃO. AF_02/2016</v>
          </cell>
          <cell r="C1001" t="str">
            <v>H</v>
          </cell>
          <cell r="D1001" t="str">
            <v>7,96</v>
          </cell>
        </row>
        <row r="1002">
          <cell r="A1002" t="str">
            <v>93267</v>
          </cell>
          <cell r="B1002" t="str">
            <v>GRUA ASCENCIONAL, LANÇA DE 30 M, CAPACIDADE DE 1,0 T A 30 M, ALTURA ATÉ 39 M  DEPRECIAÇÃO. AF_03/2016</v>
          </cell>
          <cell r="C1002" t="str">
            <v>H</v>
          </cell>
          <cell r="D1002" t="str">
            <v>23,08</v>
          </cell>
        </row>
        <row r="1003">
          <cell r="A1003" t="str">
            <v>93269</v>
          </cell>
          <cell r="B1003" t="str">
            <v>GRUA ASCENCIONAL, LANÇA DE 30 M, CAPACIDADE DE 1,0 T A 30 M, ALTURA ATÉ 39 M   JUROS. AF_03/2016</v>
          </cell>
          <cell r="C1003" t="str">
            <v>H</v>
          </cell>
          <cell r="D1003" t="str">
            <v>5,19</v>
          </cell>
        </row>
        <row r="1004">
          <cell r="A1004" t="str">
            <v>93270</v>
          </cell>
          <cell r="B1004" t="str">
            <v>GRUA ASCENCIONAL, LANÇA DE 30 M, CAPACIDADE DE 1,0 T A 30 M, ALTURA ATÉ 39 M   MANUTENÇÃO. AF_03/2016</v>
          </cell>
          <cell r="C1004" t="str">
            <v>H</v>
          </cell>
          <cell r="D1004" t="str">
            <v>25,25</v>
          </cell>
        </row>
        <row r="1005">
          <cell r="A1005" t="str">
            <v>93271</v>
          </cell>
          <cell r="B1005" t="str">
            <v>GRUA ASCENCIONAL, LANÇA DE 30 M, CAPACIDADE DE 1,0 T A 30 M, ALTURA ATÉ 39 M   MATERIAIS NA OPERAÇÃO. AF_03/2016</v>
          </cell>
          <cell r="C1005" t="str">
            <v>H</v>
          </cell>
          <cell r="D1005" t="str">
            <v>7,85</v>
          </cell>
        </row>
        <row r="1006">
          <cell r="A1006" t="str">
            <v>93277</v>
          </cell>
          <cell r="B1006" t="str">
            <v>GUINCHO ELÉTRICO DE COLUNA, CAPACIDADE 400 KG, COM MOTO FREIO, MOTOR TRIFÁSICO DE 1,25 CV - DEPRECIAÇÃO. AF_03/2016</v>
          </cell>
          <cell r="C1006" t="str">
            <v>H</v>
          </cell>
          <cell r="D1006" t="str">
            <v>0,27</v>
          </cell>
        </row>
        <row r="1007">
          <cell r="A1007" t="str">
            <v>93278</v>
          </cell>
          <cell r="B1007" t="str">
            <v>GUINCHO ELÉTRICO DE COLUNA, CAPACIDADE 400 KG, COM MOTO FREIO, MOTOR TRIFÁSICO DE 1,25 CV - JUROS. AF_03/2016</v>
          </cell>
          <cell r="C1007" t="str">
            <v>H</v>
          </cell>
          <cell r="D1007" t="str">
            <v>0,06</v>
          </cell>
        </row>
        <row r="1008">
          <cell r="A1008" t="str">
            <v>93279</v>
          </cell>
          <cell r="B1008" t="str">
            <v>GUINCHO ELÉTRICO DE COLUNA, CAPACIDADE 400 KG, COM MOTO FREIO, MOTOR TRIFÁSICO DE 1,25 CV - MANUTENÇÃO. AF_03/2016</v>
          </cell>
          <cell r="C1008" t="str">
            <v>H</v>
          </cell>
          <cell r="D1008" t="str">
            <v>0,25</v>
          </cell>
        </row>
        <row r="1009">
          <cell r="A1009" t="str">
            <v>93280</v>
          </cell>
          <cell r="B1009" t="str">
            <v>GUINCHO ELÉTRICO DE COLUNA, CAPACIDADE 400 KG, COM MOTO FREIO, MOTOR TRIFÁSICO DE 1,25 CV - MATERIAIS NA OPERAÇÃO. AF_03/2016</v>
          </cell>
          <cell r="C1009" t="str">
            <v>H</v>
          </cell>
          <cell r="D1009" t="str">
            <v>0,65</v>
          </cell>
        </row>
        <row r="1010">
          <cell r="A1010" t="str">
            <v>93283</v>
          </cell>
          <cell r="B1010" t="str">
            <v>GUINDASTE HIDRÁULICO AUTOPROPELIDO, COM LANÇA TELESCÓPICA 40 M, CAPACIDADE MÁXIMA 60 T, POTÊNCIA 260 KW - DEPRECIAÇÃO. AF_03/2016</v>
          </cell>
          <cell r="C1010" t="str">
            <v>H</v>
          </cell>
          <cell r="D1010" t="str">
            <v>48,52</v>
          </cell>
        </row>
        <row r="1011">
          <cell r="A1011" t="str">
            <v>93284</v>
          </cell>
          <cell r="B1011" t="str">
            <v>GUINDASTE HIDRÁULICO AUTOPROPELIDO, COM LANÇA TELESCÓPICA 40 M, CAPACIDADE MÁXIMA 60 T, POTÊNCIA 260 KW - JUROS. AF_03/2016</v>
          </cell>
          <cell r="C1011" t="str">
            <v>H</v>
          </cell>
          <cell r="D1011" t="str">
            <v>16,61</v>
          </cell>
        </row>
        <row r="1012">
          <cell r="A1012" t="str">
            <v>93285</v>
          </cell>
          <cell r="B1012" t="str">
            <v>GUINDASTE HIDRÁULICO AUTOPROPELIDO, COM LANÇA TELESCÓPICA 40 M, CAPACIDADE MÁXIMA 60 T, POTÊNCIA 260 KW - MANUTENÇÃO. AF_03/2016</v>
          </cell>
          <cell r="C1012" t="str">
            <v>H</v>
          </cell>
          <cell r="D1012" t="str">
            <v>77,99</v>
          </cell>
        </row>
        <row r="1013">
          <cell r="A1013" t="str">
            <v>93286</v>
          </cell>
          <cell r="B1013" t="str">
            <v>GUINDASTE HIDRÁULICO AUTOPROPELIDO, COM LANÇA TELESCÓPICA 40 M, CAPACIDADE MÁXIMA 60 T, POTÊNCIA 260 KW - MATERIAIS NA OPERAÇÃO. AF_03/2016</v>
          </cell>
          <cell r="C1013" t="str">
            <v>H</v>
          </cell>
          <cell r="D1013" t="str">
            <v>185,64</v>
          </cell>
        </row>
        <row r="1014">
          <cell r="A1014" t="str">
            <v>93296</v>
          </cell>
          <cell r="B1014" t="str">
            <v>GUINDASTE HIDRÁULICO AUTOPROPELIDO, COM LANÇA TELESCÓPICA 40 M, CAPACIDADE MÁXIMA 60 T, POTÊNCIA 260 KW - IMPOSTOS E SEGUROS. AF_03/2016</v>
          </cell>
          <cell r="C1014" t="str">
            <v>H</v>
          </cell>
          <cell r="D1014" t="str">
            <v>3,39</v>
          </cell>
        </row>
        <row r="1015">
          <cell r="A1015" t="str">
            <v>93397</v>
          </cell>
          <cell r="B1015" t="str">
            <v>GUINDAUTO HIDRÁULICO, CAPACIDADE MÁXIMA DE CARGA 3300 KG, MOMENTO MÁXIMO DE CARGA 5,8 TM, ALCANCE MÁXIMO HORIZONTAL 7,60 M, INCLUSIVE CAMINHÃO TOCO PBT 16.000 KG, POTÊNCIA DE 189 CV - DEPRECIAÇÃO. AF_03/2016</v>
          </cell>
          <cell r="C1015" t="str">
            <v>H</v>
          </cell>
          <cell r="D1015" t="str">
            <v>8,62</v>
          </cell>
        </row>
        <row r="1016">
          <cell r="A1016" t="str">
            <v>93398</v>
          </cell>
          <cell r="B1016" t="str">
            <v>GUINDAUTO HIDRÁULICO, CAPACIDADE MÁXIMA DE CARGA 3300 KG, MOMENTO MÁXIMO DE CARGA 5,8 TM, ALCANCE MÁXIMO HORIZONTAL 7,60 M, INCLUSIVE CAMINHÃO TOCO PBT 16.000 KG, POTÊNCIA DE 189 CV - JUROS. AF_03/2016</v>
          </cell>
          <cell r="C1016" t="str">
            <v>H</v>
          </cell>
          <cell r="D1016" t="str">
            <v>3,44</v>
          </cell>
        </row>
        <row r="1017">
          <cell r="A1017" t="str">
            <v>93399</v>
          </cell>
          <cell r="B1017" t="str">
            <v>GUINDAUTO HIDRÁULICO, CAPACIDADE MÁXIMA DE CARGA 3300 KG, MOMENTO MÁXIMO DE CARGA 5,8 TM, ALCANCE MÁXIMO HORIZONTAL 7,60 M, INCLUSIVE CAMINHÃO TOCO PBT 16.000 KG, POTÊNCIA DE 189 CV  IMPOSTOS E SEGUROS. AF_03/2016</v>
          </cell>
          <cell r="C1017" t="str">
            <v>H</v>
          </cell>
          <cell r="D1017" t="str">
            <v>0,69</v>
          </cell>
        </row>
        <row r="1018">
          <cell r="A1018" t="str">
            <v>93400</v>
          </cell>
          <cell r="B1018" t="str">
            <v>GUINDAUTO HIDRÁULICO, CAPACIDADE MÁXIMA DE CARGA 3300 KG, MOMENTO MÁXIMO DE CARGA 5,8 TM, ALCANCE MÁXIMO HORIZONTAL 7,60 M, INCLUSIVE CAMINHÃO TOCO PBT 16.000 KG, POTÊNCIA DE 189 CV - MANUTENÇÃO. AF_03/2016</v>
          </cell>
          <cell r="C1018" t="str">
            <v>H</v>
          </cell>
          <cell r="D1018" t="str">
            <v>16,16</v>
          </cell>
        </row>
        <row r="1019">
          <cell r="A1019" t="str">
            <v>93401</v>
          </cell>
          <cell r="B1019" t="str">
            <v>GUINDAUTO HIDRÁULICO, CAPACIDADE MÁXIMA DE CARGA 3300 KG, MOMENTO MÁXIMO DE CARGA 5,8 TM, ALCANCE MÁXIMO HORIZONTAL 7,60 M, INCLUSIVE CAMINHÃO TOCO PBT 16.000 KG, POTÊNCIA DE 189 CV - MATERIAIS NA OPERAÇÃO. AF_03/2016</v>
          </cell>
          <cell r="C1019" t="str">
            <v>H</v>
          </cell>
          <cell r="D1019" t="str">
            <v>88,64</v>
          </cell>
        </row>
        <row r="1020">
          <cell r="A1020" t="str">
            <v>93404</v>
          </cell>
          <cell r="B1020"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20" t="str">
            <v>H</v>
          </cell>
          <cell r="D1020" t="str">
            <v>4,39</v>
          </cell>
        </row>
        <row r="1021">
          <cell r="A1021" t="str">
            <v>93405</v>
          </cell>
          <cell r="B1021"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21" t="str">
            <v>H</v>
          </cell>
          <cell r="D1021" t="str">
            <v>0,87</v>
          </cell>
        </row>
        <row r="1022">
          <cell r="A1022" t="str">
            <v>93406</v>
          </cell>
          <cell r="B1022"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22" t="str">
            <v>H</v>
          </cell>
          <cell r="D1022" t="str">
            <v>5,49</v>
          </cell>
        </row>
        <row r="1023">
          <cell r="A1023" t="str">
            <v>93407</v>
          </cell>
          <cell r="B1023"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23" t="str">
            <v>H</v>
          </cell>
          <cell r="D1023" t="str">
            <v>29,55</v>
          </cell>
        </row>
        <row r="1024">
          <cell r="A1024" t="str">
            <v>93411</v>
          </cell>
          <cell r="B1024" t="str">
            <v>GERADOR PORTÁTIL MONOFÁSICO, POTÊNCIA 5500 VA, MOTOR A GASOLINA, POTÊNCIA DO MOTOR 13 CV - DEPRECIAÇÃO. AF_03/2016</v>
          </cell>
          <cell r="C1024" t="str">
            <v>H</v>
          </cell>
          <cell r="D1024" t="str">
            <v>0,19</v>
          </cell>
        </row>
        <row r="1025">
          <cell r="A1025" t="str">
            <v>93412</v>
          </cell>
          <cell r="B1025" t="str">
            <v>GERADOR PORTÁTIL MONOFÁSICO, POTÊNCIA 5500 VA, MOTOR A GASOLINA, POTÊNCIA DO MOTOR 13 CV - JUROS. AF_03/2016</v>
          </cell>
          <cell r="C1025" t="str">
            <v>H</v>
          </cell>
          <cell r="D1025" t="str">
            <v>0,06</v>
          </cell>
        </row>
        <row r="1026">
          <cell r="A1026" t="str">
            <v>93413</v>
          </cell>
          <cell r="B1026" t="str">
            <v>GERADOR PORTÁTIL MONOFÁSICO, POTÊNCIA 5500 VA, MOTOR A GASOLINA, POTÊNCIA DO MOTOR 13 CV - MANUTENÇÃO. AF_03/2016</v>
          </cell>
          <cell r="C1026" t="str">
            <v>H</v>
          </cell>
          <cell r="D1026" t="str">
            <v>0,17</v>
          </cell>
        </row>
        <row r="1027">
          <cell r="A1027" t="str">
            <v>93414</v>
          </cell>
          <cell r="B1027" t="str">
            <v>GERADOR PORTÁTIL MONOFÁSICO, POTÊNCIA 5500 VA, MOTOR A GASOLINA, POTÊNCIA DO MOTOR 13 CV - MATERIAIS NA OPERAÇÃO. AF_03/2016</v>
          </cell>
          <cell r="C1027" t="str">
            <v>H</v>
          </cell>
          <cell r="D1027" t="str">
            <v>8,28</v>
          </cell>
        </row>
        <row r="1028">
          <cell r="A1028" t="str">
            <v>93417</v>
          </cell>
          <cell r="B1028" t="str">
            <v>GRUPO GERADOR REBOCÁVEL, POTÊNCIA 66 KVA, MOTOR A DIESEL - DEPRECIAÇÃO. AF_03/2016</v>
          </cell>
          <cell r="C1028" t="str">
            <v>H</v>
          </cell>
          <cell r="D1028" t="str">
            <v>2,57</v>
          </cell>
        </row>
        <row r="1029">
          <cell r="A1029" t="str">
            <v>93418</v>
          </cell>
          <cell r="B1029" t="str">
            <v>GRUPO GERADOR REBOCÁVEL, POTÊNCIA 66 KVA, MOTOR A DIESEL - JUROS. AF_03/2016</v>
          </cell>
          <cell r="C1029" t="str">
            <v>H</v>
          </cell>
          <cell r="D1029" t="str">
            <v>0,88</v>
          </cell>
        </row>
        <row r="1030">
          <cell r="A1030" t="str">
            <v>93419</v>
          </cell>
          <cell r="B1030" t="str">
            <v>GRUPO GERADOR REBOCÁVEL, POTÊNCIA 66 KVA, MOTOR A DIESEL - MANUTENÇÃO. AF_03/2016</v>
          </cell>
          <cell r="C1030" t="str">
            <v>H</v>
          </cell>
          <cell r="D1030" t="str">
            <v>2,29</v>
          </cell>
        </row>
        <row r="1031">
          <cell r="A1031" t="str">
            <v>93420</v>
          </cell>
          <cell r="B1031" t="str">
            <v>GRUPO GERADOR REBOCÁVEL, POTÊNCIA 66 KVA, MOTOR A DIESEL - MATERIAIS NA OPERAÇÃO. AF_03/2016</v>
          </cell>
          <cell r="C1031" t="str">
            <v>H</v>
          </cell>
          <cell r="D1031" t="str">
            <v>37,59</v>
          </cell>
        </row>
        <row r="1032">
          <cell r="A1032" t="str">
            <v>93423</v>
          </cell>
          <cell r="B1032" t="str">
            <v>GRUPO GERADOR ESTACIONÁRIO, POTÊNCIA 150 KVA, MOTOR A DIESEL- DEPRECIAÇÃO. AF_03/2016</v>
          </cell>
          <cell r="C1032" t="str">
            <v>H</v>
          </cell>
          <cell r="D1032" t="str">
            <v>3,64</v>
          </cell>
        </row>
        <row r="1033">
          <cell r="A1033" t="str">
            <v>93424</v>
          </cell>
          <cell r="B1033" t="str">
            <v>GRUPO GERADOR ESTACIONÁRIO, POTÊNCIA 150 KVA, MOTOR A DIESEL- JUROS. AF_03/2016</v>
          </cell>
          <cell r="C1033" t="str">
            <v>H</v>
          </cell>
          <cell r="D1033" t="str">
            <v>1,24</v>
          </cell>
        </row>
        <row r="1034">
          <cell r="A1034" t="str">
            <v>93425</v>
          </cell>
          <cell r="B1034" t="str">
            <v>GRUPO GERADOR ESTACIONÁRIO, POTÊNCIA 150 KVA, MOTOR A DIESEL- MANUTENÇÃO. AF_03/2016</v>
          </cell>
          <cell r="C1034" t="str">
            <v>H</v>
          </cell>
          <cell r="D1034" t="str">
            <v>3,25</v>
          </cell>
        </row>
        <row r="1035">
          <cell r="A1035" t="str">
            <v>93426</v>
          </cell>
          <cell r="B1035" t="str">
            <v>GRUPO GERADOR ESTACIONÁRIO, POTÊNCIA 150 KVA, MOTOR A DIESEL- MATERIAIS NA OPERAÇÃO. AF_03/2016</v>
          </cell>
          <cell r="C1035" t="str">
            <v>H</v>
          </cell>
          <cell r="D1035" t="str">
            <v>89,84</v>
          </cell>
        </row>
        <row r="1036">
          <cell r="A1036" t="str">
            <v>93429</v>
          </cell>
          <cell r="B1036" t="str">
            <v>USINA DE MISTURA ASFÁLTICA À QUENTE, TIPO CONTRA FLUXO, PROD 40 A 80 TON/HORA - DEPRECIAÇÃO. AF_03/2016</v>
          </cell>
          <cell r="C1036" t="str">
            <v>H</v>
          </cell>
          <cell r="D1036" t="str">
            <v>61,60</v>
          </cell>
        </row>
        <row r="1037">
          <cell r="A1037" t="str">
            <v>93430</v>
          </cell>
          <cell r="B1037" t="str">
            <v>USINA DE MISTURA ASFÁLTICA À QUENTE, TIPO CONTRA FLUXO, PROD 40 A 80 TON/HORA - JUROS. AF_03/2016</v>
          </cell>
          <cell r="C1037" t="str">
            <v>H</v>
          </cell>
          <cell r="D1037" t="str">
            <v>21,09</v>
          </cell>
        </row>
        <row r="1038">
          <cell r="A1038" t="str">
            <v>93431</v>
          </cell>
          <cell r="B1038" t="str">
            <v>USINA DE MISTURA ASFÁLTICA À QUENTE, TIPO CONTRA FLUXO, PROD 40 A 80 TON/HORA - MANUTENÇÃO. AF_03/2016</v>
          </cell>
          <cell r="C1038" t="str">
            <v>H</v>
          </cell>
          <cell r="D1038" t="str">
            <v>99,02</v>
          </cell>
        </row>
        <row r="1039">
          <cell r="A1039" t="str">
            <v>93432</v>
          </cell>
          <cell r="B1039" t="str">
            <v>USINA DE MISTURA ASFÁLTICA À QUENTE, TIPO CONTRA FLUXO, PROD 40 A 80 TON/HORA - MATERIAIS NA OPERAÇÃO. AF_03/2016</v>
          </cell>
          <cell r="C1039" t="str">
            <v>H</v>
          </cell>
          <cell r="D1039" t="str">
            <v>1.699,20</v>
          </cell>
        </row>
        <row r="1040">
          <cell r="A1040" t="str">
            <v>93435</v>
          </cell>
          <cell r="B1040" t="str">
            <v>USINA DE ASFALTO À FRIO, CAPACIDADE DE 40 A 60 TON/HORA, ELÉTRICA POTÊNCIA 30 CV - DEPRECIAÇÃO. AF_03/2016</v>
          </cell>
          <cell r="C1040" t="str">
            <v>H</v>
          </cell>
          <cell r="D1040" t="str">
            <v>3,33</v>
          </cell>
        </row>
        <row r="1041">
          <cell r="A1041" t="str">
            <v>93436</v>
          </cell>
          <cell r="B1041" t="str">
            <v>USINA DE ASFALTO À FRIO, CAPACIDADE DE 40 A 60 TON/HORA, ELÉTRICA POTÊNCIA 30 CV - JUROS. AF_03/2016</v>
          </cell>
          <cell r="C1041" t="str">
            <v>H</v>
          </cell>
          <cell r="D1041" t="str">
            <v>1,33</v>
          </cell>
        </row>
        <row r="1042">
          <cell r="A1042" t="str">
            <v>93437</v>
          </cell>
          <cell r="B1042" t="str">
            <v>USINA DE ASFALTO À FRIO, CAPACIDADE DE 40 A 60 TON/HORA, ELÉTRICA POTÊNCIA 30 CV - MANUTENÇÃO. AF_03/2016</v>
          </cell>
          <cell r="C1042" t="str">
            <v>H</v>
          </cell>
          <cell r="D1042" t="str">
            <v>6,25</v>
          </cell>
        </row>
        <row r="1043">
          <cell r="A1043" t="str">
            <v>93438</v>
          </cell>
          <cell r="B1043" t="str">
            <v>USINA DE ASFALTO À FRIO, CAPACIDADE DE 40 A 60 TON/HORA, ELÉTRICA POTÊNCIA 30 CV - MATERIAIS NA OPERAÇÃO. AF_03/2016</v>
          </cell>
          <cell r="C1043" t="str">
            <v>H</v>
          </cell>
          <cell r="D1043" t="str">
            <v>16,67</v>
          </cell>
        </row>
        <row r="1044">
          <cell r="A1044" t="str">
            <v>95114</v>
          </cell>
          <cell r="B1044" t="str">
            <v>MARTELETE OU ROMPEDOR PNEUMÁTICO MANUAL, 28 KG, COM SILENCIADOR - DEPRECIAÇÃO. AF_07/2016</v>
          </cell>
          <cell r="C1044" t="str">
            <v>H</v>
          </cell>
          <cell r="D1044" t="str">
            <v>0,85</v>
          </cell>
        </row>
        <row r="1045">
          <cell r="A1045" t="str">
            <v>95115</v>
          </cell>
          <cell r="B1045" t="str">
            <v>MARTELETE OU ROMPEDOR PNEUMÁTICO MANUAL, 28 KG, COM SILENCIADOR - JUROS. AF_07/2016</v>
          </cell>
          <cell r="C1045" t="str">
            <v>H</v>
          </cell>
          <cell r="D1045" t="str">
            <v>0,19</v>
          </cell>
        </row>
        <row r="1046">
          <cell r="A1046" t="str">
            <v>95116</v>
          </cell>
          <cell r="B1046" t="str">
            <v>USINA DE CONCRETO FIXA, CAPACIDADE NOMINAL DE 90 A 120 M3/H, SEM SILO - DEPRECIAÇÃO. AF_07/2016</v>
          </cell>
          <cell r="C1046" t="str">
            <v>H</v>
          </cell>
          <cell r="D1046" t="str">
            <v>31,99</v>
          </cell>
        </row>
        <row r="1047">
          <cell r="A1047" t="str">
            <v>95117</v>
          </cell>
          <cell r="B1047" t="str">
            <v>USINA DE CONCRETO FIXA, CAPACIDADE NOMINAL DE 90 A 120 M3/H, SEM SILO - JUROS. AF_07/2016</v>
          </cell>
          <cell r="C1047" t="str">
            <v>H</v>
          </cell>
          <cell r="D1047" t="str">
            <v>9,59</v>
          </cell>
        </row>
        <row r="1048">
          <cell r="A1048" t="str">
            <v>95118</v>
          </cell>
          <cell r="B1048" t="str">
            <v>USINA MISTURADORA DE SOLOS, CAPACIDADE DE 200 A 500 TON/H, POTENCIA 75KW - DEPRECIAÇÃO. AF_07/2016</v>
          </cell>
          <cell r="C1048" t="str">
            <v>H</v>
          </cell>
          <cell r="D1048" t="str">
            <v>31,77</v>
          </cell>
        </row>
        <row r="1049">
          <cell r="A1049" t="str">
            <v>95119</v>
          </cell>
          <cell r="B1049" t="str">
            <v>USINA MISTURADORA DE SOLOS, CAPACIDADE DE 200 A 500 TON/H, POTENCIA 75KW - JUROS. AF_07/2016</v>
          </cell>
          <cell r="C1049" t="str">
            <v>H</v>
          </cell>
          <cell r="D1049" t="str">
            <v>10,88</v>
          </cell>
        </row>
        <row r="1050">
          <cell r="A1050" t="str">
            <v>95120</v>
          </cell>
          <cell r="B1050" t="str">
            <v>USINA MISTURADORA DE SOLOS, CAPACIDADE DE 200 A 500 TON/H, POTENCIA 75KW - MATERIAIS NA OPERAÇÃO. AF_07/2016</v>
          </cell>
          <cell r="C1050" t="str">
            <v>H</v>
          </cell>
          <cell r="D1050" t="str">
            <v>53,55</v>
          </cell>
        </row>
        <row r="1051">
          <cell r="A1051" t="str">
            <v>95123</v>
          </cell>
          <cell r="B1051" t="str">
            <v>DISTRIBUIDOR DE AGREGADOS AUTOPROPELIDO, CAP 3 M3, A DIESEL, POTÊNCIA 176CV - DEPRECIAÇÃO. AF_07/2016</v>
          </cell>
          <cell r="C1051" t="str">
            <v>H</v>
          </cell>
          <cell r="D1051" t="str">
            <v>11,40</v>
          </cell>
        </row>
        <row r="1052">
          <cell r="A1052" t="str">
            <v>95124</v>
          </cell>
          <cell r="B1052" t="str">
            <v>DISTRIBUIDOR DE AGREGADOS AUTOPROPELIDO, C/AP 3 M3, A DIESEL, POTÊNCIA 176CV - JUROS. AF_07/2016</v>
          </cell>
          <cell r="C1052" t="str">
            <v>H</v>
          </cell>
          <cell r="D1052" t="str">
            <v>3,41</v>
          </cell>
        </row>
        <row r="1053">
          <cell r="A1053" t="str">
            <v>95125</v>
          </cell>
          <cell r="B1053" t="str">
            <v>DISTRIBUIDOR DE AGREGADOS AUTOPROPELIDO, CAP 3 M3, A DIESEL, POTÊNCIA 176CV - MANUTENÇÃO. AF_07/2016</v>
          </cell>
          <cell r="C1053" t="str">
            <v>H</v>
          </cell>
          <cell r="D1053" t="str">
            <v>12,47</v>
          </cell>
        </row>
        <row r="1054">
          <cell r="A1054" t="str">
            <v>95126</v>
          </cell>
          <cell r="B1054" t="str">
            <v>DISTRIBUIDOR DE AGREGADOS AUTOPROPELIDO, CAP 3 M3, A DIESEL, POTÊNCIA 176CV  MATERIAIS NA OPERAÇÃO. AF_07/2016</v>
          </cell>
          <cell r="C1054" t="str">
            <v>H</v>
          </cell>
          <cell r="D1054" t="str">
            <v>82,55</v>
          </cell>
        </row>
        <row r="1055">
          <cell r="A1055" t="str">
            <v>95129</v>
          </cell>
          <cell r="B1055" t="str">
            <v>MÁQUINA DEMARCADORA DE FAIXA DE TRÁFEGO À FRIO, AUTOPROPELIDA, POTÊNCIA 38 HP - DEPRECIAÇÃO. AF_07/2016</v>
          </cell>
          <cell r="C1055" t="str">
            <v>H</v>
          </cell>
          <cell r="D1055" t="str">
            <v>20,23</v>
          </cell>
        </row>
        <row r="1056">
          <cell r="A1056" t="str">
            <v>95130</v>
          </cell>
          <cell r="B1056" t="str">
            <v>MÁQUINA DEMARCADORA DE FAIXA DE TRÁFEGO À FRIO, AUTOPROPELIDA, POTÊNCIA 38 HP - JUROS. AF_07/2016</v>
          </cell>
          <cell r="C1056" t="str">
            <v>H</v>
          </cell>
          <cell r="D1056" t="str">
            <v>7,08</v>
          </cell>
        </row>
        <row r="1057">
          <cell r="A1057" t="str">
            <v>95131</v>
          </cell>
          <cell r="B1057" t="str">
            <v>MÁQUINA DEMARCADORA DE FAIXA DE TRÁFEGO À FRIO, AUTOPROPELIDA, POTÊNCIA 38 HP - MANUTENÇÃO. AF_07/2016</v>
          </cell>
          <cell r="C1057" t="str">
            <v>H</v>
          </cell>
          <cell r="D1057" t="str">
            <v>37,94</v>
          </cell>
        </row>
        <row r="1058">
          <cell r="A1058" t="str">
            <v>95132</v>
          </cell>
          <cell r="B1058" t="str">
            <v>MÁQUINA DEMARCADORA DE FAIXA DE TRÁFEGO À FRIO, AUTOPROPELIDA, POTÊNCIA 38 HP - MATERIAIS NA OPERAÇÃO. AF_07/2016</v>
          </cell>
          <cell r="C1058" t="str">
            <v>H</v>
          </cell>
          <cell r="D1058" t="str">
            <v>18,05</v>
          </cell>
        </row>
        <row r="1059">
          <cell r="A1059" t="str">
            <v>95136</v>
          </cell>
          <cell r="B1059" t="str">
            <v>TALHA MANUAL DE CORRENTE, CAPACIDADE DE 2 TON. COM ELEVAÇÃO DE 3 M - DEPRECIAÇÃO. AF_07/2016</v>
          </cell>
          <cell r="C1059" t="str">
            <v>H</v>
          </cell>
          <cell r="D1059" t="str">
            <v>0,03</v>
          </cell>
        </row>
        <row r="1060">
          <cell r="A1060" t="str">
            <v>95137</v>
          </cell>
          <cell r="B1060" t="str">
            <v>TALHA MANUAL DE CORRENTE, CAPACIDADE DE 2 TON. COM ELEVAÇÃO DE 3 M - JUROS. AF_07/2016</v>
          </cell>
          <cell r="C1060" t="str">
            <v>H</v>
          </cell>
          <cell r="D1060" t="str">
            <v>0,01</v>
          </cell>
        </row>
        <row r="1061">
          <cell r="A1061" t="str">
            <v>95138</v>
          </cell>
          <cell r="B1061" t="str">
            <v>TALHA MANUAL DE CORRENTE, CAPACIDADE DE 2 TON. COM ELEVAÇÃO DE 3 M - MANUTENÇÃO. AF_07/2016</v>
          </cell>
          <cell r="C1061" t="str">
            <v>H</v>
          </cell>
          <cell r="D1061" t="str">
            <v>0,02</v>
          </cell>
        </row>
        <row r="1062">
          <cell r="A1062" t="str">
            <v>95208</v>
          </cell>
          <cell r="B1062" t="str">
            <v>GRUA ASCENCIONAL, LANÇA DE 42 M, CAPACIDADE DE 1,5 T A 30 M, ALTURA ATÉ 39 M  DEPRECIAÇÃO. AF_08/2016</v>
          </cell>
          <cell r="C1062" t="str">
            <v>H</v>
          </cell>
          <cell r="D1062" t="str">
            <v>26,15</v>
          </cell>
        </row>
        <row r="1063">
          <cell r="A1063" t="str">
            <v>95209</v>
          </cell>
          <cell r="B1063" t="str">
            <v>GRUA ASCENCIONAL, LANCA DE 42 M, CAPACIDADE DE 1,5 T A 30 M, ALTURA ATE 39 M  JUROS. AF_08/2016</v>
          </cell>
          <cell r="C1063" t="str">
            <v>H</v>
          </cell>
          <cell r="D1063" t="str">
            <v>5,88</v>
          </cell>
        </row>
        <row r="1064">
          <cell r="A1064" t="str">
            <v>95210</v>
          </cell>
          <cell r="B1064" t="str">
            <v>GRUA ASCENCIONAL, LANCA DE 42 M, CAPACIDADE DE 1,5 T A 30 M, ALTURA ATE 39 M  MANUTENÇÃO. AF_08/2016</v>
          </cell>
          <cell r="C1064" t="str">
            <v>H</v>
          </cell>
          <cell r="D1064" t="str">
            <v>28,60</v>
          </cell>
        </row>
        <row r="1065">
          <cell r="A1065" t="str">
            <v>95211</v>
          </cell>
          <cell r="B1065" t="str">
            <v>GRUA ASCENCIONAL, LANCA DE 42 M, CAPACIDADE DE 1,5 T A 30 M, ALTURA ATE 39 M  MATERIAIS NA OPERAÇÃO. AF_08/2016</v>
          </cell>
          <cell r="C1065" t="str">
            <v>H</v>
          </cell>
          <cell r="D1065" t="str">
            <v>7,85</v>
          </cell>
        </row>
        <row r="1066">
          <cell r="A1066" t="str">
            <v>95214</v>
          </cell>
          <cell r="B1066" t="str">
            <v>PULVERIZADOR DE TINTA ELÉTRICO/MÁQUINA DE PINTURA AIRLESS, VAZÃO 2 L/MIN - DEPRECIAÇÃO. AF_08/2016</v>
          </cell>
          <cell r="C1066" t="str">
            <v>H</v>
          </cell>
          <cell r="D1066" t="str">
            <v>0,23</v>
          </cell>
        </row>
        <row r="1067">
          <cell r="A1067" t="str">
            <v>95215</v>
          </cell>
          <cell r="B1067" t="str">
            <v>PULVERIZADOR DE TINTA ELÉTRICO/MÁQUINA DE PINTURA AIRLESS, VAZÃO 2 L/MIN - JUROS. AF_08/2016</v>
          </cell>
          <cell r="C1067" t="str">
            <v>H</v>
          </cell>
          <cell r="D1067" t="str">
            <v>0,04</v>
          </cell>
        </row>
        <row r="1068">
          <cell r="A1068" t="str">
            <v>95216</v>
          </cell>
          <cell r="B1068" t="str">
            <v>PULVERIZADOR DE TINTA ELÉTRICO/MÁQUINA DE PINTURA AIRLESS, VAZÃO 2 L/MIN - MANUTENÇÃO. AF_08/2016</v>
          </cell>
          <cell r="C1068" t="str">
            <v>H</v>
          </cell>
          <cell r="D1068" t="str">
            <v>0,16</v>
          </cell>
        </row>
        <row r="1069">
          <cell r="A1069" t="str">
            <v>95217</v>
          </cell>
          <cell r="B1069" t="str">
            <v>PULVERIZADOR DE TINTA ELÉTRICO/MÁQUINA DE PINTURA AIRLESS, VAZÃO 2 L/MIN - MATERIAIS NA OPERAÇÃO. AF_08/2016</v>
          </cell>
          <cell r="C1069" t="str">
            <v>H</v>
          </cell>
          <cell r="D1069" t="str">
            <v>0,52</v>
          </cell>
        </row>
        <row r="1070">
          <cell r="A1070" t="str">
            <v>95255</v>
          </cell>
          <cell r="B1070" t="str">
            <v>MARTELO DEMOLIDOR PNEUMÁTICO MANUAL, 32 KG - DEPRECIAÇÃO. AF_09/2016</v>
          </cell>
          <cell r="C1070" t="str">
            <v>H</v>
          </cell>
          <cell r="D1070" t="str">
            <v>0,75</v>
          </cell>
        </row>
        <row r="1071">
          <cell r="A1071" t="str">
            <v>95256</v>
          </cell>
          <cell r="B1071" t="str">
            <v>MARTELO DEMOLIDOR PNEUMÁTICO MANUAL, 32 KG - JUROS. AF_09/2016</v>
          </cell>
          <cell r="C1071" t="str">
            <v>H</v>
          </cell>
          <cell r="D1071" t="str">
            <v>0,17</v>
          </cell>
        </row>
        <row r="1072">
          <cell r="A1072" t="str">
            <v>95257</v>
          </cell>
          <cell r="B1072" t="str">
            <v>MARTELO DEMOLIDOR PNEUMÁTICO MANUAL, 32 KG - MANUTENÇÃO. AF_09/2016</v>
          </cell>
          <cell r="C1072" t="str">
            <v>H</v>
          </cell>
          <cell r="D1072" t="str">
            <v>0,94</v>
          </cell>
        </row>
        <row r="1073">
          <cell r="A1073" t="str">
            <v>95260</v>
          </cell>
          <cell r="B1073" t="str">
            <v>COMPACTADOR DE SOLOS DE PERCUSÃO (SOQUETE) COM MOTOR A GASOLINA, POTÊNCIA 3 CV - DEPRECIAÇÃO. AF_09/2016</v>
          </cell>
          <cell r="C1073" t="str">
            <v>H</v>
          </cell>
          <cell r="D1073" t="str">
            <v>0,56</v>
          </cell>
        </row>
        <row r="1074">
          <cell r="A1074" t="str">
            <v>95261</v>
          </cell>
          <cell r="B1074" t="str">
            <v>COMPACTADOR DE SOLOS DE PERCUSÃO (SOQUETE) COM MOTOR A GASOLINA, POTÊNCIA 3 CV - JUROS. AF_09/2016</v>
          </cell>
          <cell r="C1074" t="str">
            <v>H</v>
          </cell>
          <cell r="D1074" t="str">
            <v>0,16</v>
          </cell>
        </row>
        <row r="1075">
          <cell r="A1075" t="str">
            <v>95262</v>
          </cell>
          <cell r="B1075" t="str">
            <v>COMPACTADOR DE SOLOS DE PERCUSÃO (SOQUETE) COM MOTOR A GASOLINA, POTÊNCIA 3 CV - MANUTENÇÃO. AF_09/2016</v>
          </cell>
          <cell r="C1075" t="str">
            <v>H</v>
          </cell>
          <cell r="D1075" t="str">
            <v>0,78</v>
          </cell>
        </row>
        <row r="1076">
          <cell r="A1076" t="str">
            <v>95263</v>
          </cell>
          <cell r="B1076" t="str">
            <v>COMPACTADOR DE SOLOS DE PERCUSÃO (SOQUETE) COM MOTOR A GASOLINA, POTÊNCIA 3 CV - MATERIAIS NA OPERAÇÃO. AF_09/2016</v>
          </cell>
          <cell r="C1076" t="str">
            <v>H</v>
          </cell>
          <cell r="D1076" t="str">
            <v>1,90</v>
          </cell>
        </row>
        <row r="1077">
          <cell r="A1077" t="str">
            <v>95266</v>
          </cell>
          <cell r="B1077" t="str">
            <v>RÉGUA VIBRATÓRIA DUPLA PARA CONCRETO, PESO DE 60KG, COMPRIMENTO 4 M, COM MOTOR A GASOLINA, POTÊNCIA 5,5 HP - DEPRECIAÇÃO. AF_09/2016</v>
          </cell>
          <cell r="C1077" t="str">
            <v>H</v>
          </cell>
          <cell r="D1077" t="str">
            <v>0,41</v>
          </cell>
        </row>
        <row r="1078">
          <cell r="A1078" t="str">
            <v>95267</v>
          </cell>
          <cell r="B1078" t="str">
            <v>RÉGUA VIBRATÓRIA DUPLA PARA CONCRETO, PESO DE 60KG, COMPRIMENTO 4 M, COM MOTOR A GASOLINA, POTÊNCIA 5,5 HP - JUROS. AF_09/2016</v>
          </cell>
          <cell r="C1078" t="str">
            <v>H</v>
          </cell>
          <cell r="D1078" t="str">
            <v>0,08</v>
          </cell>
        </row>
        <row r="1079">
          <cell r="A1079" t="str">
            <v>95268</v>
          </cell>
          <cell r="B1079" t="str">
            <v>RÉGUA VIBRATÓRIA DUPLA PARA CONCRETO, PESO DE 60KG, COMPRIMENTO 4 M, COM MOTOR A GASOLINA, POTÊNCIA 5,5 HP - MANUTENÇÃO. AF_09/2016</v>
          </cell>
          <cell r="C1079" t="str">
            <v>H</v>
          </cell>
          <cell r="D1079" t="str">
            <v>0,40</v>
          </cell>
        </row>
        <row r="1080">
          <cell r="A1080" t="str">
            <v>95269</v>
          </cell>
          <cell r="B1080" t="str">
            <v>RÉGUA VIBRATÓRIA DUPLA PARA CONCRETO, PESO DE 60KG, COMPRIMENTO 4 M, COM MOTOR A GASOLINA, POTÊNCIA 5,5 HP  MATERIAIS NA OPERAÇÃO. AF_09/2016</v>
          </cell>
          <cell r="C1080" t="str">
            <v>H</v>
          </cell>
          <cell r="D1080" t="str">
            <v>3,55</v>
          </cell>
        </row>
        <row r="1081">
          <cell r="A1081" t="str">
            <v>95272</v>
          </cell>
          <cell r="B1081" t="str">
            <v>POLIDORA DE PISO (POLITRIZ), PESO DE 100KG, DIÂMETRO 450 MM, MOTOR ELÉTRICO, POTÊNCIA 4 HP - DEPRECIAÇÃO. AF_09/2016</v>
          </cell>
          <cell r="C1081" t="str">
            <v>H</v>
          </cell>
          <cell r="D1081" t="str">
            <v>0,40</v>
          </cell>
        </row>
        <row r="1082">
          <cell r="A1082" t="str">
            <v>95273</v>
          </cell>
          <cell r="B1082" t="str">
            <v>POLIDORA DE PISO (POLITRIZ), PESO DE 100KG, DIÂMETRO 450 MM, MOTOR ELÉTRICO, POTÊNCIA 4 HP - JUROS. AF_09/2016</v>
          </cell>
          <cell r="C1082" t="str">
            <v>H</v>
          </cell>
          <cell r="D1082" t="str">
            <v>0,09</v>
          </cell>
        </row>
        <row r="1083">
          <cell r="A1083" t="str">
            <v>95274</v>
          </cell>
          <cell r="B1083" t="str">
            <v>POLIDORA DE PISO (POLITRIZ), PESO DE 100KG, DIÂMETRO 450 MM, MOTOR ELÉTRICO, POTÊNCIA 4 HP - MANUTENÇÃO. AF_09/2016</v>
          </cell>
          <cell r="C1083" t="str">
            <v>H</v>
          </cell>
          <cell r="D1083" t="str">
            <v>0,31</v>
          </cell>
        </row>
        <row r="1084">
          <cell r="A1084" t="str">
            <v>95275</v>
          </cell>
          <cell r="B1084" t="str">
            <v>POLIDORA DE PISO (POLITRIZ), PESO DE 100KG, DIÂMETRO 450 MM, MOTOR ELÉTRICO, POTÊNCIA 4 HP  MATERIAIS NA OPERAÇÃO. AF_09/2016</v>
          </cell>
          <cell r="C1084" t="str">
            <v>H</v>
          </cell>
          <cell r="D1084" t="str">
            <v>2,13</v>
          </cell>
        </row>
        <row r="1085">
          <cell r="A1085" t="str">
            <v>95278</v>
          </cell>
          <cell r="B1085" t="str">
            <v>DESEMPENADEIRA DE CONCRETO, PESO DE 75KG, 4 PÁS, MOTOR A GASOLINA, POTÊNCIA 5,5 HP - DEPRECIAÇÃO. AF_09/2016</v>
          </cell>
          <cell r="C1085" t="str">
            <v>H</v>
          </cell>
          <cell r="D1085" t="str">
            <v>0,44</v>
          </cell>
        </row>
        <row r="1086">
          <cell r="A1086" t="str">
            <v>95279</v>
          </cell>
          <cell r="B1086" t="str">
            <v>DESEMPENADEIRA DE CONCRETO, PESO DE 75KG, 4 PÁS, MOTOR A GASOLINA, POTÊNCIA 5,5 HP - JUROS. AF_09/2016</v>
          </cell>
          <cell r="C1086" t="str">
            <v>H</v>
          </cell>
          <cell r="D1086" t="str">
            <v>0,09</v>
          </cell>
        </row>
        <row r="1087">
          <cell r="A1087" t="str">
            <v>95280</v>
          </cell>
          <cell r="B1087" t="str">
            <v>DESEMPENADEIRA DE CONCRETO, PESO DE 75KG, 4 PÁS, MOTOR A GASOLINA, POTÊNCIA 5,5 HP - MANUTENÇÃO. AF_09/2016</v>
          </cell>
          <cell r="C1087" t="str">
            <v>H</v>
          </cell>
          <cell r="D1087" t="str">
            <v>0,34</v>
          </cell>
        </row>
        <row r="1088">
          <cell r="A1088" t="str">
            <v>95281</v>
          </cell>
          <cell r="B1088" t="str">
            <v>DESEMPENADEIRA DE CONCRETO, PESO DE 75KG, 4 PÁS, MOTOR A GASOLINA, POTÊNCIA 5,5 HP  MATERIAIS NA OPERAÇÃO. AF_09/2016</v>
          </cell>
          <cell r="C1088" t="str">
            <v>H</v>
          </cell>
          <cell r="D1088" t="str">
            <v>3,55</v>
          </cell>
        </row>
        <row r="1089">
          <cell r="A1089" t="str">
            <v>95617</v>
          </cell>
          <cell r="B1089" t="str">
            <v>PERFURATRIZ PNEUMATICA MANUAL DE PESO MEDIO, MARTELETE, 18KG, COMPRIMENTO MÁXIMO DE CURSO DE 6 M, DIAMETRO DO PISTAO DE 5,5 CM - DEPRECIAÇÃO. AF_11/2016</v>
          </cell>
          <cell r="C1089" t="str">
            <v>H</v>
          </cell>
          <cell r="D1089" t="str">
            <v>0,62</v>
          </cell>
        </row>
        <row r="1090">
          <cell r="A1090" t="str">
            <v>95618</v>
          </cell>
          <cell r="B1090" t="str">
            <v>PERFURATRIZ PNEUMATICA MANUAL DE PESO MEDIO, MARTELETE, 18KG, COMPRIMENTO MÁXIMO DE CURSO DE 6 M, DIAMETRO DO PISTAO DE 5,5 CM - JUROS. AF_11/2016</v>
          </cell>
          <cell r="C1090" t="str">
            <v>H</v>
          </cell>
          <cell r="D1090" t="str">
            <v>0,13</v>
          </cell>
        </row>
        <row r="1091">
          <cell r="A1091" t="str">
            <v>95619</v>
          </cell>
          <cell r="B1091" t="str">
            <v>PERFURATRIZ PNEUMATICA MANUAL DE PESO MEDIO, MARTELETE, 18KG, COMPRIMENTO MÁXIMO DE CURSO DE 6 M, DIAMETRO DO PISTAO DE 5,5 CM - MANUTENÇÃO. AF_11/2016</v>
          </cell>
          <cell r="C1091" t="str">
            <v>H</v>
          </cell>
          <cell r="D1091" t="str">
            <v>0,77</v>
          </cell>
        </row>
        <row r="1092">
          <cell r="A1092" t="str">
            <v>95627</v>
          </cell>
          <cell r="B1092" t="str">
            <v>ROLO COMPACTADOR VIBRATORIO TANDEM, ACO LISO, POTENCIA 125 HP, PESO SEM/COM LASTRO 10,20/11,65 T, LARGURA DE TRABALHO 1,73 M - DEPRECIAÇÃO. AF_11/2016</v>
          </cell>
          <cell r="C1092" t="str">
            <v>H</v>
          </cell>
          <cell r="D1092" t="str">
            <v>21,80</v>
          </cell>
        </row>
        <row r="1093">
          <cell r="A1093" t="str">
            <v>95628</v>
          </cell>
          <cell r="B1093" t="str">
            <v>ROLO COMPACTADOR VIBRATORIO TANDEM, ACO LISO, POTENCIA 125 HP, PESO SEM/COM LASTRO 10,20/11,65 T, LARGURA DE TRABALHO 1,73 M - JUROS. AF_11/2016</v>
          </cell>
          <cell r="C1093" t="str">
            <v>H</v>
          </cell>
          <cell r="D1093" t="str">
            <v>5,72</v>
          </cell>
        </row>
        <row r="1094">
          <cell r="A1094" t="str">
            <v>95629</v>
          </cell>
          <cell r="B1094" t="str">
            <v>ROLO COMPACTADOR VIBRATORIO TANDEM, ACO LISO, POTENCIA 125 HP, PESO SEM/COM LASTRO 10,20/11,65 T, LARGURA DE TRABALHO 1,73 M - MANUTENÇÃO. AF_11/2016</v>
          </cell>
          <cell r="C1094" t="str">
            <v>H</v>
          </cell>
          <cell r="D1094" t="str">
            <v>27,29</v>
          </cell>
        </row>
        <row r="1095">
          <cell r="A1095" t="str">
            <v>95630</v>
          </cell>
          <cell r="B1095" t="str">
            <v>ROLO COMPACTADOR VIBRATORIO TANDEM, ACO LISO, POTENCIA 125 HP, PESO SEM/COM LASTRO 10,20/11,65 T, LARGURA DE TRABALHO 1,73 M - MATERIAIS NA OPERAÇÃO. AF_11/2016</v>
          </cell>
          <cell r="C1095" t="str">
            <v>H</v>
          </cell>
          <cell r="D1095" t="str">
            <v>59,43</v>
          </cell>
        </row>
        <row r="1096">
          <cell r="A1096" t="str">
            <v>95698</v>
          </cell>
          <cell r="B1096" t="str">
            <v>PERFURATRIZ MANUAL, TORQUE MAXIMO 55 KGF.M, POTENCIA 5 CV, COM DIAMETRO MAXIMO 8 1/2" - DEPRECIAÇÃO. AF_11/2016</v>
          </cell>
          <cell r="C1096" t="str">
            <v>H</v>
          </cell>
          <cell r="D1096" t="str">
            <v>2,51</v>
          </cell>
        </row>
        <row r="1097">
          <cell r="A1097" t="str">
            <v>95699</v>
          </cell>
          <cell r="B1097" t="str">
            <v>PERFURATRIZ MANUAL, TORQUE MAXIMO 55 KGF.M, POTENCIA 5 CV, COM DIAMETRO MAXIMO 8 1/2" - JUROS. AF_11/2016</v>
          </cell>
          <cell r="C1097" t="str">
            <v>H</v>
          </cell>
          <cell r="D1097" t="str">
            <v>0,56</v>
          </cell>
        </row>
        <row r="1098">
          <cell r="A1098" t="str">
            <v>95700</v>
          </cell>
          <cell r="B1098" t="str">
            <v>PERFURATRIZ MANUAL, TORQUE MAXIMO 55 KGF.M, POTENCIA 5 CV, COM DIAMETRO MAXIMO 8 1/2" - MANUTENÇÃO. AF_11/2016</v>
          </cell>
          <cell r="C1098" t="str">
            <v>H</v>
          </cell>
          <cell r="D1098" t="str">
            <v>3,14</v>
          </cell>
        </row>
        <row r="1099">
          <cell r="A1099" t="str">
            <v>95701</v>
          </cell>
          <cell r="B1099" t="str">
            <v>PERFURATRIZ MANUAL, TORQUE MAXIMO 55 KGF.M, POTENCIA 5 CV, COM DIAMETRO MAXIMO 8 1/2" - MATERIAIS NA OPERAÇÃO. AF_11/2016</v>
          </cell>
          <cell r="C1099" t="str">
            <v>H</v>
          </cell>
          <cell r="D1099" t="str">
            <v>2,62</v>
          </cell>
        </row>
        <row r="1100">
          <cell r="A1100" t="str">
            <v>95704</v>
          </cell>
          <cell r="B1100" t="str">
            <v>PERFURATRIZ SOBRE ESTEIRA, TORQUE MÁXIMO 600 KGF, POTÊNCIA ENTRE 50 E 60 HP, DIÂMETRO MÁXIMO 10 - DEPRECIAÇÃO. AF_11/2016</v>
          </cell>
          <cell r="C1100" t="str">
            <v>H</v>
          </cell>
          <cell r="D1100" t="str">
            <v>22,94</v>
          </cell>
        </row>
        <row r="1101">
          <cell r="A1101" t="str">
            <v>95705</v>
          </cell>
          <cell r="B1101" t="str">
            <v>PERFURATRIZ SOBRE ESTEIRA, TORQUE MÁXIMO 600 KGF, POTÊNCIA ENTRE 50 E 60 HP, DIÂMETRO MÁXIMO 10 - JUROS. AF_11/2016</v>
          </cell>
          <cell r="C1101" t="str">
            <v>H</v>
          </cell>
          <cell r="D1101" t="str">
            <v>6,02</v>
          </cell>
        </row>
        <row r="1102">
          <cell r="A1102" t="str">
            <v>95706</v>
          </cell>
          <cell r="B1102" t="str">
            <v>PERFURATRIZ SOBRE ESTEIRA, TORQUE MÁXIMO 600 KGF, POTÊNCIA ENTRE 50 E 60 HP, DIÂMETRO MÁXIMO 10 - MANUTENÇÃO. AF_11/2016</v>
          </cell>
          <cell r="C1102" t="str">
            <v>H</v>
          </cell>
          <cell r="D1102" t="str">
            <v>28,71</v>
          </cell>
        </row>
        <row r="1103">
          <cell r="A1103" t="str">
            <v>95707</v>
          </cell>
          <cell r="B1103" t="str">
            <v>PERFURATRIZ SOBRE ESTEIRA, TORQUE MÁXIMO 600 KGF, POTÊNCIA ENTRE 50 E 60 HP, DIÂMETRO MÁXIMO 10 - MATERIAIS NA OPERAÇÃO. AF_11/2016</v>
          </cell>
          <cell r="C1103" t="str">
            <v>H</v>
          </cell>
          <cell r="D1103" t="str">
            <v>29,29</v>
          </cell>
        </row>
        <row r="1104">
          <cell r="A1104" t="str">
            <v>95710</v>
          </cell>
          <cell r="B1104" t="str">
            <v>ESCAVADEIRA HIDRAULICA SOBRE ESTEIRA, COM GARRA GIRATORIA DE MANDIBULAS, PESO OPERACIONAL ENTRE 22,00 E 25,50 TON, POTENCIA LIQUIDA ENTRE 150 E 160 HP - DEPRECIAÇÃO. AF_11/2016</v>
          </cell>
          <cell r="C1104" t="str">
            <v>H</v>
          </cell>
          <cell r="D1104" t="str">
            <v>27,57</v>
          </cell>
        </row>
        <row r="1105">
          <cell r="A1105" t="str">
            <v>95711</v>
          </cell>
          <cell r="B1105" t="str">
            <v>ESCAVADEIRA HIDRAULICA SOBRE ESTEIRA, COM GARRA GIRATORIA DE MANDIBULAS, PESO OPERACIONAL ENTRE 22,00 E 25,50 TON, POTENCIA LIQUIDA ENTRE 150 E 160 HP - JUROS. AF_11/2016</v>
          </cell>
          <cell r="C1105" t="str">
            <v>H</v>
          </cell>
          <cell r="D1105" t="str">
            <v>7,09</v>
          </cell>
        </row>
        <row r="1106">
          <cell r="A1106" t="str">
            <v>95712</v>
          </cell>
          <cell r="B1106" t="str">
            <v>ESCAVADEIRA HIDRAULICA SOBRE ESTEIRA, COM GARRA GIRATORIA DE MANDIBULAS, PESO OPERACIONAL ENTRE 22,00 E 25,50 TON, POTENCIA LIQUIDA ENTRE 150 E 160 HP - MANUTENÇÃO. AF_11/2016</v>
          </cell>
          <cell r="C1106" t="str">
            <v>H</v>
          </cell>
          <cell r="D1106" t="str">
            <v>34,47</v>
          </cell>
        </row>
        <row r="1107">
          <cell r="A1107" t="str">
            <v>95713</v>
          </cell>
          <cell r="B1107" t="str">
            <v>ESCAVADEIRA HIDRAULICA SOBRE ESTEIRA, COM GARRA GIRATORIA DE MANDIBULAS, PESO OPERACIONAL ENTRE 22,00 E 25,50 TON, POTENCIA LIQUIDA ENTRE 150 E 160 HP - MATERIAIS NA OPERAÇÃO. AF_11/2016</v>
          </cell>
          <cell r="C1107" t="str">
            <v>H</v>
          </cell>
          <cell r="D1107" t="str">
            <v>73,66</v>
          </cell>
        </row>
        <row r="1108">
          <cell r="A1108" t="str">
            <v>95716</v>
          </cell>
          <cell r="B1108" t="str">
            <v>ESCAVADEIRA HIDRAULICA SOBRE ESTEIRA, EQUIPADA COM CLAMSHELL, COM CAPACIDADE DA CAÇAMBA ENTRE 1,20 E 1,50 M3, PESO OPERACIONAL ENTRE 20,00 E 22,00 TON, POTENCIA LIQUIDA ENTRE 150 E 160 HP - DEPRECIAÇÃO. AF_11/2016</v>
          </cell>
          <cell r="C1108" t="str">
            <v>H</v>
          </cell>
          <cell r="D1108" t="str">
            <v>26,54</v>
          </cell>
        </row>
        <row r="1109">
          <cell r="A1109" t="str">
            <v>95717</v>
          </cell>
          <cell r="B1109" t="str">
            <v>ESCAVADEIRA HIDRAULICA SOBRE ESTEIRA, EQUIPADA COM CLAMSHELL, COM CAPACIDADE DA CAÇAMBA ENTRE 1,20 E 1,50 M3, PESO OPERACIONAL ENTRE 20,00 E 22,00 TON, POTENCIA LIQUIDA ENTRE 150 E 160 HP - JUROS. AF_11/2016</v>
          </cell>
          <cell r="C1109" t="str">
            <v>H</v>
          </cell>
          <cell r="D1109" t="str">
            <v>6,82</v>
          </cell>
        </row>
        <row r="1110">
          <cell r="A1110" t="str">
            <v>95718</v>
          </cell>
          <cell r="B1110" t="str">
            <v>ESCAVADEIRA HIDRAULICA SOBRE ESTEIRA, EQUIPADA COM CLAMSHELL, COM CAPACIDADE DA CAÇAMBA ENTRE 1,20 E 1,50 M3, PESO OPERACIONAL ENTRE 20,00 E 22,00 TON, POTENCIA LIQUIDA ENTRE 150 E 160 HP - MANUTENÇÃO. AF_11/2016</v>
          </cell>
          <cell r="C1110" t="str">
            <v>H</v>
          </cell>
          <cell r="D1110" t="str">
            <v>33,18</v>
          </cell>
        </row>
        <row r="1111">
          <cell r="A1111" t="str">
            <v>95719</v>
          </cell>
          <cell r="B1111" t="str">
            <v>ESCAVADEIRA HIDRAULICA SOBRE ESTEIRA, EQUIPADA COM CLAMSHELL, COM CAPACIDADE DA CAÇAMBA ENTRE 1,20 E 1,50 M3, PESO OPERACIONAL ENTRE 20,00 E 22,00 TON, POTENCIA LIQUIDA ENTRE 150 E 160 HP - MATERIAIS NA OPERAÇÃO. AF_11/2016</v>
          </cell>
          <cell r="C1111" t="str">
            <v>H</v>
          </cell>
          <cell r="D1111" t="str">
            <v>73,66</v>
          </cell>
        </row>
        <row r="1112">
          <cell r="A1112" t="str">
            <v>95869</v>
          </cell>
          <cell r="B1112" t="str">
            <v>GRUPO GERADOR COM CARENAGEM, MOTOR DIESEL POTÊNCIA STANDART ENTRE 250 E 260 KVA - JUROS. AF_12/2016</v>
          </cell>
          <cell r="C1112" t="str">
            <v>H</v>
          </cell>
          <cell r="D1112" t="str">
            <v>1,99</v>
          </cell>
        </row>
        <row r="1113">
          <cell r="A1113" t="str">
            <v>95870</v>
          </cell>
          <cell r="B1113" t="str">
            <v>GRUPO GERADOR COM CARENAGEM, MOTOR DIESEL POTÊNCIA STANDART ENTRE 250 E 260 KVA - MANUTENÇÃO. AF_12/2016</v>
          </cell>
          <cell r="C1113" t="str">
            <v>H</v>
          </cell>
          <cell r="D1113" t="str">
            <v>5,19</v>
          </cell>
        </row>
        <row r="1114">
          <cell r="A1114" t="str">
            <v>95871</v>
          </cell>
          <cell r="B1114" t="str">
            <v>GRUPO GERADOR COM CARENAGEM, MOTOR DIESEL POTÊNCIA STANDART ENTRE 250 E 260 KVA - MATERIAIS NA OPERAÇÃO. AF_12/2016</v>
          </cell>
          <cell r="C1114" t="str">
            <v>H</v>
          </cell>
          <cell r="D1114" t="str">
            <v>153,06</v>
          </cell>
        </row>
        <row r="1115">
          <cell r="A1115" t="str">
            <v>95874</v>
          </cell>
          <cell r="B1115" t="str">
            <v>GRUPO GERADOR COM CARENAGEM, MOTOR DIESEL POTÊNCIA STANDART ENTRE 250 E 260 KVA - DEPRECIAÇÃO. AF_12/2016</v>
          </cell>
          <cell r="C1115" t="str">
            <v>H</v>
          </cell>
          <cell r="D1115" t="str">
            <v>5,82</v>
          </cell>
        </row>
        <row r="1116">
          <cell r="A1116" t="str">
            <v>96008</v>
          </cell>
          <cell r="B1116" t="str">
            <v>TRATOR DE PNEUS COM POTÊNCIA DE 122 CV, TRAÇÃO 4X4, COM VASSOURA MECÂNICA ACOPLADA - DEPRECIAÇÃO. AF_02/2017</v>
          </cell>
          <cell r="C1116" t="str">
            <v>H</v>
          </cell>
          <cell r="D1116" t="str">
            <v>11,50</v>
          </cell>
        </row>
        <row r="1117">
          <cell r="A1117" t="str">
            <v>96009</v>
          </cell>
          <cell r="B1117" t="str">
            <v>TRATOR DE PNEUS COM POTÊNCIA DE 122 CV, TRAÇÃO 4X4, COM VASSOURA MECÂNICA ACOPLADA - JUROS. AF_02/2017</v>
          </cell>
          <cell r="C1117" t="str">
            <v>H</v>
          </cell>
          <cell r="D1117" t="str">
            <v>3,02</v>
          </cell>
        </row>
        <row r="1118">
          <cell r="A1118" t="str">
            <v>96011</v>
          </cell>
          <cell r="B1118" t="str">
            <v>TRATOR DE PNEUS COM POTÊNCIA DE 122 CV, TRAÇÃO 4X4, COM VASSOURA MECÂNICA ACOPLADA - MANUTENÇÃO. AF_02/2017</v>
          </cell>
          <cell r="C1118" t="str">
            <v>H</v>
          </cell>
          <cell r="D1118" t="str">
            <v>12,59</v>
          </cell>
        </row>
        <row r="1119">
          <cell r="A1119" t="str">
            <v>96012</v>
          </cell>
          <cell r="B1119" t="str">
            <v>TRATOR DE PNEUS COM POTÊNCIA DE 122 CV, TRAÇÃO 4X4, COM VASSOURA MECÂNICA ACOPLADA - MATERIAIS NA OPERAÇÃO. AF_02/2017</v>
          </cell>
          <cell r="C1119" t="str">
            <v>H</v>
          </cell>
          <cell r="D1119" t="str">
            <v>57,20</v>
          </cell>
        </row>
        <row r="1120">
          <cell r="A1120" t="str">
            <v>96015</v>
          </cell>
          <cell r="B1120" t="str">
            <v>TRATOR DE PNEUS COM POTÊNCIA DE 122 CV, TRAÇÃO 4X4, COM GRADE DE DISCOS ACOPLADA - DEPRECIAÇÃO. AF_02/2017</v>
          </cell>
          <cell r="C1120" t="str">
            <v>H</v>
          </cell>
          <cell r="D1120" t="str">
            <v>11,40</v>
          </cell>
        </row>
        <row r="1121">
          <cell r="A1121" t="str">
            <v>96016</v>
          </cell>
          <cell r="B1121" t="str">
            <v>TRATOR DE PNEUS COM POTÊNCIA DE 122 CV, TRAÇÃO 4X4, COM GRADE DE DISCOS ACOPLADA - JUROS. AF_02/2017</v>
          </cell>
          <cell r="C1121" t="str">
            <v>H</v>
          </cell>
          <cell r="D1121" t="str">
            <v>2,99</v>
          </cell>
        </row>
        <row r="1122">
          <cell r="A1122" t="str">
            <v>96018</v>
          </cell>
          <cell r="B1122" t="str">
            <v>TRATOR DE PNEUS COM POTÊNCIA DE 122 CV, TRAÇÃO 4X4, COM GRADE DE DISCOS ACOPLADA - MANUTENÇÃO. AF_02/2017</v>
          </cell>
          <cell r="C1122" t="str">
            <v>H</v>
          </cell>
          <cell r="D1122" t="str">
            <v>12,47</v>
          </cell>
        </row>
        <row r="1123">
          <cell r="A1123" t="str">
            <v>96019</v>
          </cell>
          <cell r="B1123" t="str">
            <v>TRATOR DE PNEUS COM POTÊNCIA DE 122 CV, TRAÇÃO 4X4, COM GRADE DE DISCOS ACOPLADA - MATERIAIS NA OPERAÇÃO. AF_02/2017</v>
          </cell>
          <cell r="C1123" t="str">
            <v>H</v>
          </cell>
          <cell r="D1123" t="str">
            <v>57,20</v>
          </cell>
        </row>
        <row r="1124">
          <cell r="A1124" t="str">
            <v>96023</v>
          </cell>
          <cell r="B1124" t="str">
            <v>TRATOR DE PNEUS COM POTÊNCIA DE 85 CV, TRAÇÃO 4X4, COM GRADE DE DISCOS ACOPLADA - DEPRECIAÇÃO. AF_02/2017</v>
          </cell>
          <cell r="C1124" t="str">
            <v>H</v>
          </cell>
          <cell r="D1124" t="str">
            <v>8,83</v>
          </cell>
        </row>
        <row r="1125">
          <cell r="A1125" t="str">
            <v>96024</v>
          </cell>
          <cell r="B1125" t="str">
            <v>TRATOR DE PNEUS COM POTÊNCIA DE 85 CV, TRAÇÃO 4X4, COM GRADE DE DISCOS ACOPLADA - JUROS. AF_02/2017</v>
          </cell>
          <cell r="C1125" t="str">
            <v>H</v>
          </cell>
          <cell r="D1125" t="str">
            <v>2,31</v>
          </cell>
        </row>
        <row r="1126">
          <cell r="A1126" t="str">
            <v>96026</v>
          </cell>
          <cell r="B1126" t="str">
            <v>TRATOR DE PNEUS COM POTÊNCIA DE 85 CV, TRAÇÃO 4X4, COM GRADE DE DISCOS ACOPLADA - MANUTENÇÃO. AF_02/2017</v>
          </cell>
          <cell r="C1126" t="str">
            <v>H</v>
          </cell>
          <cell r="D1126" t="str">
            <v>9,65</v>
          </cell>
        </row>
        <row r="1127">
          <cell r="A1127" t="str">
            <v>96027</v>
          </cell>
          <cell r="B1127" t="str">
            <v>TRATOR DE PNEUS COM POTÊNCIA DE 85 CV, TRAÇÃO 4X4, COM GRADE DE DISCOS ACOPLADA - MATERIAIS NA OPERAÇÃO. AF_02/2017</v>
          </cell>
          <cell r="C1127" t="str">
            <v>H</v>
          </cell>
          <cell r="D1127" t="str">
            <v>39,86</v>
          </cell>
        </row>
        <row r="1128">
          <cell r="A1128" t="str">
            <v>96030</v>
          </cell>
          <cell r="B1128" t="str">
            <v>CAMINHÃO BASCULANTE 10 M3, TRUCADO, POTÊNCIA 230 CV, INCLUSIVE CAÇAMBA METÁLICA, COM DISTRIBUIDOR DE AGREGADOS ACOPLADO - DEPRECIAÇÃO. AF_02/2017</v>
          </cell>
          <cell r="C1128" t="str">
            <v>H</v>
          </cell>
          <cell r="D1128" t="str">
            <v>15,35</v>
          </cell>
        </row>
        <row r="1129">
          <cell r="A1129" t="str">
            <v>96031</v>
          </cell>
          <cell r="B1129" t="str">
            <v>CAMINHÃO BASCULANTE 10 M3, TRUCADO, POTÊNCIA 230 CV, INCLUSIVE CAÇAMBA METÁLICA, COM DISTRIBUIDOR DE AGREGADOS ACOPLADO - JUROS. AF_02/2017</v>
          </cell>
          <cell r="C1129" t="str">
            <v>H</v>
          </cell>
          <cell r="D1129" t="str">
            <v>5,36</v>
          </cell>
        </row>
        <row r="1130">
          <cell r="A1130" t="str">
            <v>96032</v>
          </cell>
          <cell r="B1130" t="str">
            <v>CAMINHÃO BASCULANTE 10 M3, TRUCADO, POTÊNCIA 230 CV, INCLUSIVE CAÇAMBA METÁLICA, COM DISTRIBUIDOR DE AGREGADOS ACOPLADO - IMPOSTOS E SEGUROS. AF_02/2017</v>
          </cell>
          <cell r="C1130" t="str">
            <v>H</v>
          </cell>
          <cell r="D1130" t="str">
            <v>1,10</v>
          </cell>
        </row>
        <row r="1131">
          <cell r="A1131" t="str">
            <v>96033</v>
          </cell>
          <cell r="B1131" t="str">
            <v>CAMINHÃO BASCULANTE 10 M3, TRUCADO, POTÊNCIA 230 CV, INCLUSIVE CAÇAMBA METÁLICA, COM DISTRIBUIDOR DE AGREGADOS ACOPLADO - MANUTENÇÃO. AF_02/2017</v>
          </cell>
          <cell r="C1131" t="str">
            <v>H</v>
          </cell>
          <cell r="D1131" t="str">
            <v>28,79</v>
          </cell>
        </row>
        <row r="1132">
          <cell r="A1132" t="str">
            <v>96034</v>
          </cell>
          <cell r="B1132" t="str">
            <v>CAMINHÃO BASCULANTE 10 M3, TRUCADO, POTÊNCIA 230 CV, INCLUSIVE CAÇAMBA METÁLICA, COM DISTRIBUIDOR DE AGREGADOS ACOPLADO - MATERIAIS NA OPERAÇÃO. AF_02/2017</v>
          </cell>
          <cell r="C1132" t="str">
            <v>H</v>
          </cell>
          <cell r="D1132" t="str">
            <v>107,86</v>
          </cell>
        </row>
        <row r="1133">
          <cell r="A1133" t="str">
            <v>96053</v>
          </cell>
          <cell r="B1133" t="str">
            <v>TRATOR DE PNEUS COM POTÊNCIA DE 85 CV, TRAÇÃO 4X4, COM VASSOURA MECÂNICA ACOPLADA - DEPRECIAÇÃO. AF_03/2017</v>
          </cell>
          <cell r="C1133" t="str">
            <v>H</v>
          </cell>
          <cell r="D1133" t="str">
            <v>8,93</v>
          </cell>
        </row>
        <row r="1134">
          <cell r="A1134" t="str">
            <v>96054</v>
          </cell>
          <cell r="B1134" t="str">
            <v>MINICARREGADEIRA SOBRE RODAS POTENCIA 47HP CAPACIDADE OPERACAO 646 KG, COM VASSOURA MECÂNICA ACOPLADA - DEPRECIAÇÃO. AF_03/2017</v>
          </cell>
          <cell r="C1134" t="str">
            <v>H</v>
          </cell>
          <cell r="D1134" t="str">
            <v>15,53</v>
          </cell>
        </row>
        <row r="1135">
          <cell r="A1135" t="str">
            <v>96055</v>
          </cell>
          <cell r="B1135" t="str">
            <v>TRATOR DE PNEUS COM POTÊNCIA DE 85 CV, TRAÇÃO 4X4, COM VASSOURA MECÂNICA ACOPLADA - JUROS. AF_03/2017</v>
          </cell>
          <cell r="C1135" t="str">
            <v>H</v>
          </cell>
          <cell r="D1135" t="str">
            <v>2,34</v>
          </cell>
        </row>
        <row r="1136">
          <cell r="A1136" t="str">
            <v>96056</v>
          </cell>
          <cell r="B1136" t="str">
            <v>TRATOR DE PNEUS COM POTÊNCIA DE 85 CV, TRAÇÃO 4X4, COM VASSOURA MECÂNICA ACOPLADA - MANUTENÇÃO. AF_03/2017</v>
          </cell>
          <cell r="C1136" t="str">
            <v>H</v>
          </cell>
          <cell r="D1136" t="str">
            <v>9,77</v>
          </cell>
        </row>
        <row r="1137">
          <cell r="A1137" t="str">
            <v>96057</v>
          </cell>
          <cell r="B1137" t="str">
            <v>TRATOR DE PNEUS COM POTÊNCIA DE 85 CV, TRAÇÃO 4X4, COM VASSOURA MECÂNICA ACOPLADA - MATERIAIS NA OPERAÇÃO. AF_03/2017</v>
          </cell>
          <cell r="C1137" t="str">
            <v>H</v>
          </cell>
          <cell r="D1137" t="str">
            <v>39,86</v>
          </cell>
        </row>
        <row r="1138">
          <cell r="A1138" t="str">
            <v>96060</v>
          </cell>
          <cell r="B1138" t="str">
            <v>MINICARREGADEIRA SOBRE RODAS POTENCIA 47HP CAPACIDADE OPERACAO 646 KG, COM VASSOURA MECÂNICA ACOPLADA - JUROS. AF_03/2017</v>
          </cell>
          <cell r="C1138" t="str">
            <v>H</v>
          </cell>
          <cell r="D1138" t="str">
            <v>2,98</v>
          </cell>
        </row>
        <row r="1139">
          <cell r="A1139" t="str">
            <v>96061</v>
          </cell>
          <cell r="B1139" t="str">
            <v>MINICARREGADEIRA SOBRE RODAS POTENCIA 47HP CAPACIDADE OPERACAO 646 KG, COM VASSOURA MECÂNICA ACOPLADA - MANUTENÇÃO. AF_03/2017</v>
          </cell>
          <cell r="C1139" t="str">
            <v>H</v>
          </cell>
          <cell r="D1139" t="str">
            <v>19,40</v>
          </cell>
        </row>
        <row r="1140">
          <cell r="A1140" t="str">
            <v>96062</v>
          </cell>
          <cell r="B1140" t="str">
            <v>MINICARREGADEIRA SOBRE RODAS POTENCIA 47HP CAPACIDADE OPERACAO 646 KG, COM VASSOURA MECÂNICA ACOPLADA - MATERIAIS NA OPERAÇÃO. AF_03/2017</v>
          </cell>
          <cell r="C1140" t="str">
            <v>H</v>
          </cell>
          <cell r="D1140" t="str">
            <v>22,33</v>
          </cell>
        </row>
        <row r="1141">
          <cell r="A1141" t="str">
            <v>96241</v>
          </cell>
          <cell r="B1141" t="str">
            <v>MINIESCAVADEIRA SOBRE ESTEIRAS, POTENCIA LIQUIDA DE *30* HP, PESO OPERACIONAL DE *3.500* KG - DEPRECIACAO. AF_04/2017</v>
          </cell>
          <cell r="C1141" t="str">
            <v>H</v>
          </cell>
          <cell r="D1141" t="str">
            <v>13,50</v>
          </cell>
        </row>
        <row r="1142">
          <cell r="A1142" t="str">
            <v>96242</v>
          </cell>
          <cell r="B1142" t="str">
            <v>MINIESCAVADEIRA SOBRE ESTEIRAS, POTENCIA LIQUIDA DE *30* HP, PESO OPERACIONAL DE *3.500* KG - JUROS. AF_04/2017</v>
          </cell>
          <cell r="C1142" t="str">
            <v>H</v>
          </cell>
          <cell r="D1142" t="str">
            <v>3,47</v>
          </cell>
        </row>
        <row r="1143">
          <cell r="A1143" t="str">
            <v>96243</v>
          </cell>
          <cell r="B1143" t="str">
            <v>MINIESCAVADEIRA SOBRE ESTEIRAS, POTENCIA LIQUIDA DE *30* HP, PESO OPERACIONAL DE *3.500* KG - MANUTENCAO. AF_04/2017</v>
          </cell>
          <cell r="C1143" t="str">
            <v>H</v>
          </cell>
          <cell r="D1143" t="str">
            <v>16,88</v>
          </cell>
        </row>
        <row r="1144">
          <cell r="A1144" t="str">
            <v>96244</v>
          </cell>
          <cell r="B1144" t="str">
            <v>MINIESCAVADEIRA SOBRE ESTEIRAS, POTENCIA LIQUIDA DE *30* HP, PESO OPERACIONAL DE *3.500* KG - MATERIAIS NA OPERACAO. AF_04/2017</v>
          </cell>
          <cell r="C1144" t="str">
            <v>H</v>
          </cell>
          <cell r="D1144" t="str">
            <v>14,26</v>
          </cell>
        </row>
        <row r="1145">
          <cell r="A1145" t="str">
            <v>96298</v>
          </cell>
          <cell r="B1145" t="str">
            <v>PERFURATRIZ ROTATIVA SOBRE ESTEIRA, TORQUE MAXIMO 2500 KGM, POTENCIA 110 HP, MOTOR DIESEL - DEPRECIAÇÃO. AF_05/2017</v>
          </cell>
          <cell r="C1145" t="str">
            <v>H</v>
          </cell>
          <cell r="D1145" t="str">
            <v>35,82</v>
          </cell>
        </row>
        <row r="1146">
          <cell r="A1146" t="str">
            <v>96299</v>
          </cell>
          <cell r="B1146" t="str">
            <v>PERFURATRIZ ROTATIVA SOBRE ESTEIRA, TORQUE MAXIMO 2500 KGM, POTENCIA 110 HP, MOTOR DIESEL - JUROS. AF_05/2017</v>
          </cell>
          <cell r="C1146" t="str">
            <v>H</v>
          </cell>
          <cell r="D1146" t="str">
            <v>9,40</v>
          </cell>
        </row>
        <row r="1147">
          <cell r="A1147" t="str">
            <v>96300</v>
          </cell>
          <cell r="B1147" t="str">
            <v>PERFURATRIZ ROTATIVA SOBRE ESTEIRA, TORQUE MAXIMO 2500 KGM, POTENCIA 110 HP, MOTOR DIESEL - MANUTENÇÃO. AF_05/2017</v>
          </cell>
          <cell r="C1147" t="str">
            <v>H</v>
          </cell>
          <cell r="D1147" t="str">
            <v>44,82</v>
          </cell>
        </row>
        <row r="1148">
          <cell r="A1148" t="str">
            <v>96301</v>
          </cell>
          <cell r="B1148" t="str">
            <v>PERFURATRIZ ROTATIVA SOBRE ESTEIRA, TORQUE MAXIMO 2500 KGM, POTENCIA 110 HP, MOTOR DIESEL - MATERIAIS NA OPERAÇÃO. AF_05/2017</v>
          </cell>
          <cell r="C1148" t="str">
            <v>H</v>
          </cell>
          <cell r="D1148" t="str">
            <v>52,28</v>
          </cell>
        </row>
        <row r="1149">
          <cell r="A1149" t="str">
            <v>96304</v>
          </cell>
          <cell r="B1149" t="str">
            <v>COMPRESSOR DE AR, VAZAO DE 10 PCM, RESERVATORIO 100 L, PRESSAO DE TRABALHO ENTRE 6,9 E 9,7 BAR,  POTENCIA 2 HP, TENSAO 110/220 V - DEPRECIAÇÃO. AF_05/2017</v>
          </cell>
          <cell r="C1149" t="str">
            <v>H</v>
          </cell>
          <cell r="D1149" t="str">
            <v>0,11</v>
          </cell>
        </row>
        <row r="1150">
          <cell r="A1150" t="str">
            <v>96305</v>
          </cell>
          <cell r="B1150" t="str">
            <v>COMPRESSOR DE AR, VAZAO DE 10 PCM, RESERVATORIO 100 L, PRESSAO DE TRABALHO ENTRE 6,9 E 9,7 BAR,  POTENCIA 2 HP, TENSAO 110/220 V - JUROS. AF_05/2017</v>
          </cell>
          <cell r="C1150" t="str">
            <v>H</v>
          </cell>
          <cell r="D1150" t="str">
            <v>0,03</v>
          </cell>
        </row>
        <row r="1151">
          <cell r="A1151" t="str">
            <v>96306</v>
          </cell>
          <cell r="B1151" t="str">
            <v>COMPRESSOR DE AR, VAZAO DE 10 PCM, RESERVATORIO 100 L, PRESSAO DE TRABALHO ENTRE 6,9 E 9,7 BAR,  POTENCIA 2 HP, TENSAO 110/220 V - MANUTENÇÃO. AF_05/2017</v>
          </cell>
          <cell r="C1151" t="str">
            <v>H</v>
          </cell>
          <cell r="D1151" t="str">
            <v>0,14</v>
          </cell>
        </row>
        <row r="1152">
          <cell r="A1152" t="str">
            <v>96307</v>
          </cell>
          <cell r="B1152" t="str">
            <v>COMPRESSOR DE AR, VAZAO DE 10 PCM, RESERVATORIO 100 L, PRESSAO DE TRABALHO ENTRE 6,9 E 9,7 BAR, POTENCIA 2 HP, TENSAO 110/220 V - MATERIAIS NA OPERAÇÃO. AF_05/2017</v>
          </cell>
          <cell r="C1152" t="str">
            <v>H</v>
          </cell>
          <cell r="D1152" t="str">
            <v>1,06</v>
          </cell>
        </row>
        <row r="1153">
          <cell r="A1153" t="str">
            <v>96457</v>
          </cell>
          <cell r="B1153" t="str">
            <v>ROLO COMPACTADOR DE PNEUS, ESTATICO, PRESSAO VARIAVEL, POTENCIA 110 HP, PESO SEM/COM LASTRO 10,8/27 T, LARGURA DE ROLAGEM 2,30 M - MATERIAIS NA OPERACAO. AF_06/2017</v>
          </cell>
          <cell r="C1153" t="str">
            <v>H</v>
          </cell>
          <cell r="D1153" t="str">
            <v>52,28</v>
          </cell>
        </row>
        <row r="1154">
          <cell r="A1154" t="str">
            <v>96458</v>
          </cell>
          <cell r="B1154" t="str">
            <v>ROLO COMPACTADOR DE PNEUS, ESTATICO, PRESSAO VARIAVEL, POTENCIA 110 HP, PESO SEM/COM LASTRO 10,8/27 T, LARGURA DE ROLAGEM 2,30 M - MANUTENCAO. AF_06/2017</v>
          </cell>
          <cell r="C1154" t="str">
            <v>H</v>
          </cell>
          <cell r="D1154" t="str">
            <v>30,26</v>
          </cell>
        </row>
        <row r="1155">
          <cell r="A1155" t="str">
            <v>96459</v>
          </cell>
          <cell r="B1155" t="str">
            <v>ROLO COMPACTADOR DE PNEUS, ESTATICO, PRESSAO VARIAVEL, POTENCIA 110 HP, PESO SEM/COM LASTRO 10,8/27 T, LARGURA DE ROLAGEM 2,30 M - JUROS. AF_06/2017</v>
          </cell>
          <cell r="C1155" t="str">
            <v>H</v>
          </cell>
          <cell r="D1155" t="str">
            <v>6,35</v>
          </cell>
        </row>
        <row r="1156">
          <cell r="A1156" t="str">
            <v>96460</v>
          </cell>
          <cell r="B1156" t="str">
            <v>ROLO COMPACTADOR DE PNEUS, ESTATICO, PRESSAO VARIAVEL, POTENCIA 110 HP, PESO SEM/COM LASTRO 10,8/27 T, LARGURA DE ROLAGEM 2,30 M - DEPRECIAÇÃO. AF_06/2017</v>
          </cell>
          <cell r="C1156" t="str">
            <v>H</v>
          </cell>
          <cell r="D1156" t="str">
            <v>24,18</v>
          </cell>
        </row>
        <row r="1157">
          <cell r="A1157" t="str">
            <v>98760</v>
          </cell>
          <cell r="B1157" t="str">
            <v>INVERSOR DE SOLDA MONOFÁSICO DE 160 A, POTÊNCIA DE 5400 W, TENSÃO DE 220 V, PARA SOLDA COM ELETRODOS DE 2,0 A 4,0 MM E PROCESSO TIG - DEPRECIAÇÃO. AF_06/2018</v>
          </cell>
          <cell r="C1157" t="str">
            <v>H</v>
          </cell>
          <cell r="D1157" t="str">
            <v>0,07</v>
          </cell>
        </row>
        <row r="1158">
          <cell r="A1158" t="str">
            <v>98761</v>
          </cell>
          <cell r="B1158" t="str">
            <v>INVERSOR DE SOLDA MONOFÁSICO DE 160 A, POTÊNCIA DE 5400 W, TENSÃO DE 220 V, PARA SOLDA COM ELETRODOS DE 2,0 A 4,0 MM E PROCESSO TIG - JUROS. AF_06/2018</v>
          </cell>
          <cell r="C1158" t="str">
            <v>H</v>
          </cell>
          <cell r="D1158" t="str">
            <v>0,01</v>
          </cell>
        </row>
        <row r="1159">
          <cell r="A1159" t="str">
            <v>98762</v>
          </cell>
          <cell r="B1159" t="str">
            <v>INVERSOR DE SOLDA MONOFÁSICO DE 160 A, POTÊNCIA DE 5400 W, TENSÃO DE 220 V, PARA SOLDA COM ELETRODOS DE 2,0 A 4,0 MM E PROCESSO TIG - MANUTENÇÃO. AF_06/2018</v>
          </cell>
          <cell r="C1159" t="str">
            <v>H</v>
          </cell>
          <cell r="D1159" t="str">
            <v>0,09</v>
          </cell>
        </row>
        <row r="1160">
          <cell r="A1160" t="str">
            <v>98763</v>
          </cell>
          <cell r="B1160" t="str">
            <v>INVERSOR DE SOLDA MONOFÁSICO DE 160 A, POTÊNCIA DE 5400 W, TENSÃO DE 220 V, PARA SOLDA COM ELETRODOS DE 2,0 A 4,0 MM E PROCESSO TIG - MATERIAIS NA OPERAÇÃO. AF_06/2018</v>
          </cell>
          <cell r="C1160" t="str">
            <v>H</v>
          </cell>
          <cell r="D1160" t="str">
            <v>3,85</v>
          </cell>
        </row>
        <row r="1161">
          <cell r="A1161" t="str">
            <v>99829</v>
          </cell>
          <cell r="B1161" t="str">
            <v>LAVADORA DE ALTA PRESSAO (LAVA-JATO) PARA AGUA FRIA, PRESSAO DE OPERACAO ENTRE 1400 E 1900 LIB/POL2, VAZAO MAXIMA ENTRE 400 E 700 L/H - DEPRECIAÇÃO. AF_04/2019</v>
          </cell>
          <cell r="C1161" t="str">
            <v>H</v>
          </cell>
          <cell r="D1161" t="str">
            <v>0,12</v>
          </cell>
        </row>
        <row r="1162">
          <cell r="A1162" t="str">
            <v>99830</v>
          </cell>
          <cell r="B1162" t="str">
            <v>LAVADORA DE ALTA PRESSAO (LAVA-JATO) PARA AGUA FRIA, PRESSAO DE OPERACAO ENTRE 1400 E 1900 LIB/POL2, VAZAO MAXIMA ENTRE 400 E 700 L/H - JUROS. AF_04/2019</v>
          </cell>
          <cell r="C1162" t="str">
            <v>H</v>
          </cell>
          <cell r="D1162" t="str">
            <v>0,02</v>
          </cell>
        </row>
        <row r="1163">
          <cell r="A1163" t="str">
            <v>99831</v>
          </cell>
          <cell r="B1163" t="str">
            <v>LAVADORA DE ALTA PRESSAO (LAVA-JATO) PARA AGUA FRIA, PRESSAO DE OPERACAO ENTRE 1400 E 1900 LIB/POL2, VAZAO MAXIMA ENTRE 400 E 700 L/H - MANUTENÇÃO. AF_04/2019</v>
          </cell>
          <cell r="C1163" t="str">
            <v>H</v>
          </cell>
          <cell r="D1163" t="str">
            <v>0,17</v>
          </cell>
        </row>
        <row r="1164">
          <cell r="A1164" t="str">
            <v>99832</v>
          </cell>
          <cell r="B1164" t="str">
            <v>LAVADORA DE ALTA PRESSAO (LAVA-JATO) PARA AGUA FRIA, PRESSAO DE OPERACAO ENTRE 1400 E 1900 LIB/POL2, VAZAO MAXIMA ENTRE 400 E 700 L/H - MATERIAIS NA OPERAÇÃO. AF_04/2019</v>
          </cell>
          <cell r="C1164" t="str">
            <v>H</v>
          </cell>
          <cell r="D1164" t="str">
            <v>0,99</v>
          </cell>
        </row>
        <row r="1165">
          <cell r="A1165" t="str">
            <v>55960</v>
          </cell>
          <cell r="B1165" t="str">
            <v>IMUNIZACAO DE MADEIRAMENTO PARA COBERTURA UTILIZANDO CUPINICIDA INCOLOR</v>
          </cell>
          <cell r="C1165" t="str">
            <v>M2</v>
          </cell>
          <cell r="D1165" t="str">
            <v>4,57</v>
          </cell>
        </row>
        <row r="1166">
          <cell r="A1166" t="str">
            <v>92259</v>
          </cell>
          <cell r="B1166" t="str">
            <v>INSTALAÇÃO DE TESOURA (INTEIRA OU MEIA), BIAPOIADA, EM MADEIRA NÃO APARELHADA, PARA VÃOS MAIORES OU IGUAIS A 3,0 M E MENORES QUE 6,0 M, INCLUSO IÇAMENTO. AF_07/2019</v>
          </cell>
          <cell r="C1166" t="str">
            <v>UN</v>
          </cell>
          <cell r="D1166" t="str">
            <v>321,31</v>
          </cell>
        </row>
        <row r="1167">
          <cell r="A1167" t="str">
            <v>92260</v>
          </cell>
          <cell r="B1167" t="str">
            <v>INSTALAÇÃO DE TESOURA (INTEIRA OU MEIA), BIAPOIADA, EM MADEIRA NÃO APARELHADA, PARA VÃOS MAIORES OU IGUAIS A 6,0 M E MENORES QUE 8,0 M, INCLUSO IÇAMENTO. AF_07/2019</v>
          </cell>
          <cell r="C1167" t="str">
            <v>UN</v>
          </cell>
          <cell r="D1167" t="str">
            <v>374,14</v>
          </cell>
        </row>
        <row r="1168">
          <cell r="A1168" t="str">
            <v>92261</v>
          </cell>
          <cell r="B1168" t="str">
            <v>INSTALAÇÃO DE TESOURA (INTEIRA OU MEIA), BIAPOIADA, EM MADEIRA NÃO APARELHADA, PARA VÃOS MAIORES OU IGUAIS A 8,0 M E MENORES QUE 10,0 M, INCLUSO IÇAMENTO. AF_07/2019</v>
          </cell>
          <cell r="C1168" t="str">
            <v>UN</v>
          </cell>
          <cell r="D1168" t="str">
            <v>425,35</v>
          </cell>
        </row>
        <row r="1169">
          <cell r="A1169" t="str">
            <v>92262</v>
          </cell>
          <cell r="B1169" t="str">
            <v>INSTALAÇÃO DE TESOURA (INTEIRA OU MEIA), BIAPOIADA, EM MADEIRA NÃO APARELHADA, PARA VÃOS MAIORES OU IGUAIS A 10,0 M E MENORES QUE 12,0 M, INCLUSO IÇAMENTO. AF_07/2019</v>
          </cell>
          <cell r="C1169" t="str">
            <v>UN</v>
          </cell>
          <cell r="D1169" t="str">
            <v>507,82</v>
          </cell>
        </row>
        <row r="1170">
          <cell r="A1170" t="str">
            <v>92539</v>
          </cell>
          <cell r="B1170" t="str">
            <v>TRAMA DE MADEIRA COMPOSTA POR RIPAS, CAIBROS E TERÇAS PARA TELHADOS DE ATÉ 2 ÁGUAS PARA TELHA DE ENCAIXE DE CERÂMICA OU DE CONCRETO, INCLUSO TRANSPORTE VERTICAL. AF_07/2019</v>
          </cell>
          <cell r="C1170" t="str">
            <v>M2</v>
          </cell>
          <cell r="D1170" t="str">
            <v>52,77</v>
          </cell>
        </row>
        <row r="1171">
          <cell r="A1171" t="str">
            <v>92540</v>
          </cell>
          <cell r="B1171" t="str">
            <v>TRAMA DE MADEIRA COMPOSTA POR RIPAS, CAIBROS E TERÇAS PARA TELHADOS DE MAIS QUE 2 ÁGUAS PARA TELHA DE ENCAIXE DE CERÂMICA OU DE CONCRETO, INCLUSO TRANSPORTE VERTICAL. AF_07/2019</v>
          </cell>
          <cell r="C1171" t="str">
            <v>M2</v>
          </cell>
          <cell r="D1171" t="str">
            <v>60,55</v>
          </cell>
        </row>
        <row r="1172">
          <cell r="A1172" t="str">
            <v>92541</v>
          </cell>
          <cell r="B1172" t="str">
            <v>TRAMA DE MADEIRA COMPOSTA POR RIPAS, CAIBROS E TERÇAS PARA TELHADOS DE ATÉ 2 ÁGUAS PARA TELHA CERÂMICA CAPA-CANAL, INCLUSO TRANSPORTE VERTICAL. AF_07/2019</v>
          </cell>
          <cell r="C1172" t="str">
            <v>M2</v>
          </cell>
          <cell r="D1172" t="str">
            <v>56,40</v>
          </cell>
        </row>
        <row r="1173">
          <cell r="A1173" t="str">
            <v>92542</v>
          </cell>
          <cell r="B1173" t="str">
            <v>TRAMA DE MADEIRA COMPOSTA POR RIPAS, CAIBROS E TERÇAS PARA TELHADOS DE MAIS QUE 2 ÁGUAS PARA TELHA CERÂMICA CAPA-CANAL, INCLUSO TRANSPORTE VERTICAL. AF_07/2019</v>
          </cell>
          <cell r="C1173" t="str">
            <v>M2</v>
          </cell>
          <cell r="D1173" t="str">
            <v>69,13</v>
          </cell>
        </row>
        <row r="1174">
          <cell r="A1174" t="str">
            <v>92543</v>
          </cell>
          <cell r="B1174" t="str">
            <v>TRAMA DE MADEIRA COMPOSTA POR TERÇAS PARA TELHADOS DE ATÉ 2 ÁGUAS PARA TELHA ONDULADA DE FIBROCIMENTO, METÁLICA, PLÁSTICA OU TERMOACÚSTICA, INCLUSO TRANSPORTE VERTICAL. AF_07/2019</v>
          </cell>
          <cell r="C1174" t="str">
            <v>M2</v>
          </cell>
          <cell r="D1174" t="str">
            <v>14,62</v>
          </cell>
        </row>
        <row r="1175">
          <cell r="A1175" t="str">
            <v>92544</v>
          </cell>
          <cell r="B1175" t="str">
            <v>TRAMA DE MADEIRA COMPOSTA POR TERÇAS PARA TELHADOS DE ATÉ 2 ÁGUAS PARA TELHA ESTRUTURAL DE FIBROCIMENTO, INCLUSO TRANSPORTE VERTICAL. AF_07/2019</v>
          </cell>
          <cell r="C1175" t="str">
            <v>M2</v>
          </cell>
          <cell r="D1175" t="str">
            <v>12,37</v>
          </cell>
        </row>
        <row r="1176">
          <cell r="A1176" t="str">
            <v>92545</v>
          </cell>
          <cell r="B1176" t="str">
            <v>FABRICAÇÃO E INSTALAÇÃO DE TESOURA INTEIRA EM MADEIRA NÃO APARELHADA, VÃO DE 3 M, PARA TELHA CERÂMICA OU DE CONCRETO, INCLUSO IÇAMENTO. AF_07/2019</v>
          </cell>
          <cell r="C1176" t="str">
            <v>UN</v>
          </cell>
          <cell r="D1176" t="str">
            <v>697,24</v>
          </cell>
        </row>
        <row r="1177">
          <cell r="A1177" t="str">
            <v>92546</v>
          </cell>
          <cell r="B1177" t="str">
            <v>FABRICAÇÃO E INSTALAÇÃO DE TESOURA INTEIRA EM MADEIRA NÃO APARELHADA, VÃO DE 4 M, PARA TELHA CERÂMICA OU DE CONCRETO, INCLUSO IÇAMENTO. AF_07/2019</v>
          </cell>
          <cell r="C1177" t="str">
            <v>UN</v>
          </cell>
          <cell r="D1177" t="str">
            <v>858,06</v>
          </cell>
        </row>
        <row r="1178">
          <cell r="A1178" t="str">
            <v>92547</v>
          </cell>
          <cell r="B1178" t="str">
            <v>FABRICAÇÃO E INSTALAÇÃO DE TESOURA INTEIRA EM MADEIRA NÃO APARELHADA, VÃO DE 5 M, PARA TELHA CERÂMICA OU DE CONCRETO, INCLUSO IÇAMENTO. AF_07/2019</v>
          </cell>
          <cell r="C1178" t="str">
            <v>UN</v>
          </cell>
          <cell r="D1178" t="str">
            <v>898,79</v>
          </cell>
        </row>
        <row r="1179">
          <cell r="A1179" t="str">
            <v>92548</v>
          </cell>
          <cell r="B1179" t="str">
            <v>FABRICAÇÃO E INSTALAÇÃO DE TESOURA INTEIRA EM MADEIRA NÃO APARELHADA, VÃO DE 6 M, PARA TELHA CERÂMICA OU DE CONCRETO, INCLUSO IÇAMENTO. AF_07/2019</v>
          </cell>
          <cell r="C1179" t="str">
            <v>UN</v>
          </cell>
          <cell r="D1179" t="str">
            <v>1.000,42</v>
          </cell>
        </row>
        <row r="1180">
          <cell r="A1180" t="str">
            <v>92549</v>
          </cell>
          <cell r="B1180" t="str">
            <v>FABRICAÇÃO E INSTALAÇÃO DE TESOURA INTEIRA EM MADEIRA NÃO APARELHADA, VÃO DE 7 M, PARA TELHA CERÂMICA OU DE CONCRETO, INCLUSO IÇAMENTO. AF_07/2019</v>
          </cell>
          <cell r="C1180" t="str">
            <v>UN</v>
          </cell>
          <cell r="D1180" t="str">
            <v>1.273,14</v>
          </cell>
        </row>
        <row r="1181">
          <cell r="A1181" t="str">
            <v>92550</v>
          </cell>
          <cell r="B1181" t="str">
            <v>FABRICAÇÃO E INSTALAÇÃO DE TESOURA INTEIRA EM MADEIRA NÃO APARELHADA, VÃO DE 8 M, PARA TELHA CERÂMICA OU DE CONCRETO, INCLUSO IÇAMENTO. AF_07/2019</v>
          </cell>
          <cell r="C1181" t="str">
            <v>UN</v>
          </cell>
          <cell r="D1181" t="str">
            <v>1.512,70</v>
          </cell>
        </row>
        <row r="1182">
          <cell r="A1182" t="str">
            <v>92551</v>
          </cell>
          <cell r="B1182" t="str">
            <v>FABRICAÇÃO E INSTALAÇÃO DE TESOURA INTEIRA EM MADEIRA NÃO APARELHADA, VÃO DE 9 M, PARA TELHA CERÂMICA OU DE CONCRETO, INCLUSO IÇAMENTO. AF_07/2019</v>
          </cell>
          <cell r="C1182" t="str">
            <v>UN</v>
          </cell>
          <cell r="D1182" t="str">
            <v>1.566,65</v>
          </cell>
        </row>
        <row r="1183">
          <cell r="A1183" t="str">
            <v>92552</v>
          </cell>
          <cell r="B1183" t="str">
            <v>FABRICAÇÃO E INSTALAÇÃO DE TESOURA INTEIRA EM MADEIRA NÃO APARELHADA, VÃO DE 10 M, PARA TELHA CERÂMICA OU DE CONCRETO, INCLUSO IÇAMENTO. AF_07/2019</v>
          </cell>
          <cell r="C1183" t="str">
            <v>UN</v>
          </cell>
          <cell r="D1183" t="str">
            <v>1.711,15</v>
          </cell>
        </row>
        <row r="1184">
          <cell r="A1184" t="str">
            <v>92553</v>
          </cell>
          <cell r="B1184" t="str">
            <v>FABRICAÇÃO E INSTALAÇÃO DE TESOURA INTEIRA EM MADEIRA NÃO APARELHADA, VÃO DE 11 M, PARA TELHA CERÂMICA OU DE CONCRETO, INCLUSO IÇAMENTO. AF_07/2019</v>
          </cell>
          <cell r="C1184" t="str">
            <v>UN</v>
          </cell>
          <cell r="D1184" t="str">
            <v>1.993,45</v>
          </cell>
        </row>
        <row r="1185">
          <cell r="A1185" t="str">
            <v>92554</v>
          </cell>
          <cell r="B1185" t="str">
            <v>FABRICAÇÃO E INSTALAÇÃO DE TESOURA INTEIRA EM MADEIRA NÃO APARELHADA, VÃO DE 12 M, PARA TELHA CERÂMICA OU DE CONCRETO, INCLUSO IÇAMENTO. AF_07/2019</v>
          </cell>
          <cell r="C1185" t="str">
            <v>UN</v>
          </cell>
          <cell r="D1185" t="str">
            <v>2.054,79</v>
          </cell>
        </row>
        <row r="1186">
          <cell r="A1186" t="str">
            <v>92555</v>
          </cell>
          <cell r="B1186" t="str">
            <v>FABRICAÇÃO E INSTALAÇÃO DE TESOURA INTEIRA EM MADEIRA NÃO APARELHADA, VÃO DE 3 M, PARA TELHA ONDULADA DE FIBROCIMENTO, METÁLICA, PLÁSTICA OU TERMOACÚSTICA, INCLUSO IÇAMENTO. AF_07/2019</v>
          </cell>
          <cell r="C1186" t="str">
            <v>UN</v>
          </cell>
          <cell r="D1186" t="str">
            <v>689,17</v>
          </cell>
        </row>
        <row r="1187">
          <cell r="A1187" t="str">
            <v>92556</v>
          </cell>
          <cell r="B1187" t="str">
            <v>FABRICAÇÃO E INSTALAÇÃO DE TESOURA INTEIRA EM MADEIRA NÃO APARELHADA, VÃO DE 4 M, PARA TELHA ONDULADA DE FIBROCIMENTO, METÁLICA, PLÁSTICA OU TERMOACÚSTICA, INCLUSO IÇAMENTO. AF_07/2019</v>
          </cell>
          <cell r="C1187" t="str">
            <v>UN</v>
          </cell>
          <cell r="D1187" t="str">
            <v>844,73</v>
          </cell>
        </row>
        <row r="1188">
          <cell r="A1188" t="str">
            <v>92557</v>
          </cell>
          <cell r="B1188" t="str">
            <v>FABRICAÇÃO E INSTALAÇÃO DE TESOURA INTEIRA EM MADEIRA NÃO APARELHADA, VÃO DE 5 M, PARA TELHA ONDULADA DE FIBROCIMENTO, METÁLICA, PLÁSTICA OU TERMOACÚSTICA, INCLUSO IÇAMENTO. AF_07/2019</v>
          </cell>
          <cell r="C1188" t="str">
            <v>UN</v>
          </cell>
          <cell r="D1188" t="str">
            <v>885,45</v>
          </cell>
        </row>
        <row r="1189">
          <cell r="A1189" t="str">
            <v>92558</v>
          </cell>
          <cell r="B1189" t="str">
            <v>FABRICAÇÃO E INSTALAÇÃO DE TESOURA INTEIRA EM MADEIRA NÃO APARELHADA, VÃO DE 6 M, PARA TELHA ONDULADA DE FIBROCIMENTO, METÁLICA, PLÁSTICA OU TERMOACÚSTICA, INCLUSO IÇAMENTO. AF_07/2019</v>
          </cell>
          <cell r="C1189" t="str">
            <v>UN</v>
          </cell>
          <cell r="D1189" t="str">
            <v>992,34</v>
          </cell>
        </row>
        <row r="1190">
          <cell r="A1190" t="str">
            <v>92559</v>
          </cell>
          <cell r="B1190" t="str">
            <v>FABRICAÇÃO E INSTALAÇÃO DE TESOURA INTEIRA EM MADEIRA NÃO APARELHADA, VÃO DE 7 M, PARA TELHA ONDULADA DE FIBROCIMENTO, METÁLICA, PLÁSTICA OU TERMOACÚSTICA, INCLUSO IÇAMENTO. AF_07/2019</v>
          </cell>
          <cell r="C1190" t="str">
            <v>UN</v>
          </cell>
          <cell r="D1190" t="str">
            <v>1.258,93</v>
          </cell>
        </row>
        <row r="1191">
          <cell r="A1191" t="str">
            <v>92560</v>
          </cell>
          <cell r="B1191" t="str">
            <v>FABRICAÇÃO E INSTALAÇÃO DE TESOURA INTEIRA EM MADEIRA NÃO APARELHADA, VÃO DE 8 M, PARA TELHA ONDULADA DE FIBROCIMENTO, METÁLICA, PLÁSTICA OU TERMOACÚSTICA, INCLUSO IÇAMENTO. AF_07/2019</v>
          </cell>
          <cell r="C1191" t="str">
            <v>UN</v>
          </cell>
          <cell r="D1191" t="str">
            <v>1.491,03</v>
          </cell>
        </row>
        <row r="1192">
          <cell r="A1192" t="str">
            <v>92561</v>
          </cell>
          <cell r="B1192" t="str">
            <v>FABRICAÇÃO E INSTALAÇÃO DE TESOURA INTEIRA EM MADEIRA NÃO APARELHADA, VÃO DE 9 M, PARA TELHA ONDULADA DE FIBROCIMENTO, METÁLICA, PLÁSTICA OU TERMOACÚSTICA, INCLUSO IÇAMENTO. AF_07/2019</v>
          </cell>
          <cell r="C1192" t="str">
            <v>UN</v>
          </cell>
          <cell r="D1192" t="str">
            <v>1.545,94</v>
          </cell>
        </row>
        <row r="1193">
          <cell r="A1193" t="str">
            <v>92562</v>
          </cell>
          <cell r="B1193" t="str">
            <v>FABRICAÇÃO E INSTALAÇÃO DE TESOURA INTEIRA EM MADEIRA NÃO APARELHADA, VÃO DE 10 M, PARA TELHA ONDULADA DE FIBROCIMENTO, METÁLICA, PLÁSTICA OU TERMOACÚSTICA, INCLUSO IÇAMENTO. AF_07/2019</v>
          </cell>
          <cell r="C1193" t="str">
            <v>UN</v>
          </cell>
          <cell r="D1193" t="str">
            <v>1.677,11</v>
          </cell>
        </row>
        <row r="1194">
          <cell r="A1194" t="str">
            <v>92563</v>
          </cell>
          <cell r="B1194" t="str">
            <v>FABRICAÇÃO E INSTALAÇÃO DE TESOURA INTEIRA EM MADEIRA NÃO APARELHADA, VÃO DE 11 M, PARA TELHA ONDULADA DE FIBROCIMENTO, METÁLICA, PLÁSTICA OU TERMOACÚSTICA, INCLUSO IÇAMENTO. AF_07/2019</v>
          </cell>
          <cell r="C1194" t="str">
            <v>UN</v>
          </cell>
          <cell r="D1194" t="str">
            <v>1.952,05</v>
          </cell>
        </row>
        <row r="1195">
          <cell r="A1195" t="str">
            <v>92564</v>
          </cell>
          <cell r="B1195" t="str">
            <v>FABRICAÇÃO E INSTALAÇÃO DE TESOURA INTEIRA EM MADEIRA NÃO APARELHADA, VÃO DE 12 M, PARA TELHA ONDULADA DE FIBROCIMENTO, METÁLICA, PLÁSTICA OU TERMOACÚSTICA, INCLUSO IÇAMENTO. AF_07/2019</v>
          </cell>
          <cell r="C1195" t="str">
            <v>UN</v>
          </cell>
          <cell r="D1195" t="str">
            <v>2.004,45</v>
          </cell>
        </row>
        <row r="1196">
          <cell r="A1196" t="str">
            <v>92565</v>
          </cell>
          <cell r="B1196" t="str">
            <v>FABRICAÇÃO E INSTALAÇÃO DE ESTRUTURA PONTALETADA DE MADEIRA NÃO APARELHADA PARA TELHADOS COM ATÉ 2 ÁGUAS E PARA TELHA CERÂMICA OU DE CONCRETO, INCLUSO TRANSPORTE VERTICAL. AF_12/2015</v>
          </cell>
          <cell r="C1196" t="str">
            <v>M2</v>
          </cell>
          <cell r="D1196" t="str">
            <v>26,21</v>
          </cell>
        </row>
        <row r="1197">
          <cell r="A1197" t="str">
            <v>92566</v>
          </cell>
          <cell r="B1197" t="str">
            <v>FABRICAÇÃO E INSTALAÇÃO DE ESTRUTURA PONTALETADA DE MADEIRA NÃO APARELHADA PARA TELHADOS COM ATÉ 2 ÁGUAS E PARA TELHA ONDULADA DE FIBROCIMENTO, METÁLICA, PLÁSTICA OU TERMOACÚSTICA, INCLUSO TRANSPORTE VERTICAL. AF_12/2015</v>
          </cell>
          <cell r="C1197" t="str">
            <v>M2</v>
          </cell>
          <cell r="D1197" t="str">
            <v>15,46</v>
          </cell>
        </row>
        <row r="1198">
          <cell r="A1198" t="str">
            <v>92567</v>
          </cell>
          <cell r="B1198" t="str">
            <v>FABRICAÇÃO E INSTALAÇÃO DE ESTRUTURA PONTALETADA DE MADEIRA NÃO APARELHADA PARA TELHADOS COM MAIS QUE 2 ÁGUAS E PARA TELHA CERÂMICA OU DE CONCRETO, INCLUSO TRANSPORTE VERTICAL. AF_12/2015</v>
          </cell>
          <cell r="C1198" t="str">
            <v>M2</v>
          </cell>
          <cell r="D1198" t="str">
            <v>23,12</v>
          </cell>
        </row>
        <row r="1199">
          <cell r="A1199" t="str">
            <v>100379</v>
          </cell>
          <cell r="B1199" t="str">
            <v>FABRICAÇÃO E INSTALAÇÃO DE PONTALETES DE MADEIRA NÃO APARELHADA PARA TELHADOS COM ATÉ 2 ÁGUAS E COM TELHA CERÂMICA OU DE CONCRETO EM EDIFÍCIO RESIDENCIAL TÉRREO, INCLUSO TRANSPORTE VERTICAL. AF_07/2019</v>
          </cell>
          <cell r="C1199" t="str">
            <v>M2</v>
          </cell>
          <cell r="D1199" t="str">
            <v>26,21</v>
          </cell>
        </row>
        <row r="1200">
          <cell r="A1200" t="str">
            <v>100380</v>
          </cell>
          <cell r="B1200" t="str">
            <v>FABRICAÇÃO E INSTALAÇÃO DE PONTALETES DE MADEIRA NÃO APARELHADA PARA TELHADOS COM ATÉ 2 ÁGUAS E COM TELHA CERÂMICA OU DE CONCRETO EM EDIFÍCIO RESIDENCIAL DE MÚLTIPLOS PAVIMENTOS, INCLUSO TRANSPORTE VERTICAL. AF_07/2019</v>
          </cell>
          <cell r="C1200" t="str">
            <v>M2</v>
          </cell>
          <cell r="D1200" t="str">
            <v>35,61</v>
          </cell>
        </row>
        <row r="1201">
          <cell r="A1201" t="str">
            <v>100381</v>
          </cell>
          <cell r="B1201" t="str">
            <v>FABRICAÇÃO E INSTALAÇÃO DE PONTALETES DE MADEIRA NÃO APARELHADA PARA TELHADOS COM ATÉ 2 ÁGUAS E COM TELHA CERÂMICA OU DE CONCRETO EM EDIFÍCIO INSTITUCIONAL TÉRREO, INCLUSO TRANSPORTE VERTICAL. AF_07/2019</v>
          </cell>
          <cell r="C1201" t="str">
            <v>M2</v>
          </cell>
          <cell r="D1201" t="str">
            <v>40,41</v>
          </cell>
        </row>
        <row r="1202">
          <cell r="A1202" t="str">
            <v>100383</v>
          </cell>
          <cell r="B1202" t="str">
            <v>FABRICAÇÃO E INSTALAÇÃO DE PONTALETES DE MADEIRA NÃO APARELHADA PARA TELHADOS COM ATÉ 2 ÁGUAS E COM TELHA ONDULADA DE FIBROCIMENTO, ALUMÍNIO OU PLÁSTICA EM EDIFÍCIO RESIDENCIAL DE MÚLTIPLOS PAVIMENTOS, INCLUSO TRANSPORTE VERTICAL. AF_07/2019</v>
          </cell>
          <cell r="C1202" t="str">
            <v>M2</v>
          </cell>
          <cell r="D1202" t="str">
            <v>16,95</v>
          </cell>
        </row>
        <row r="1203">
          <cell r="A1203" t="str">
            <v>100384</v>
          </cell>
          <cell r="B1203" t="str">
            <v>FABRICAÇÃO E INSTALAÇÃO DE PONTALETES DE MADEIRA NÃO APARELHADA PARA TELHADOS COM ATÉ 2 ÁGUAS E COM TELHA ONDULADA DE FIBROCIMENTO, ALUMÍNIO OU PLÁSTICA EM EDIFÍCIO INSTITUCIONAL TÉRREO, INCLUSO TRANSPORTE VERTICAL. AF_07/2019</v>
          </cell>
          <cell r="C1203" t="str">
            <v>M2</v>
          </cell>
          <cell r="D1203" t="str">
            <v>18,01</v>
          </cell>
        </row>
        <row r="1204">
          <cell r="A1204" t="str">
            <v>100385</v>
          </cell>
          <cell r="B1204" t="str">
            <v>FABRICAÇÃO E INSTALAÇÃO DE PONTALETES DE MADEIRA NÃO APARELHADA PARA TELHADOS COM MAIS QUE 2 ÁGUAS E COM TELHA CERÂMICA OU DE CONCRETO EM EDIFÍCIO RESIDENCIAL TÉRREO, INCLUSO TRANSPORTE VERTICAL. AF_07/2019</v>
          </cell>
          <cell r="C1204" t="str">
            <v>M2</v>
          </cell>
          <cell r="D1204" t="str">
            <v>23,12</v>
          </cell>
        </row>
        <row r="1205">
          <cell r="A1205" t="str">
            <v>100386</v>
          </cell>
          <cell r="B1205" t="str">
            <v>FABRICAÇÃO E INSTALAÇÃO DE PONTALETES DE MADEIRA NÃO APARELHADA PARA TELHADOS COM MAIS QUE 2 ÁGUAS E COM TELHA CERÂMICA OU DE CONCRETO EM EDIFÍCIO RESIDENCIAL DE MÚLTIPLOS PAVIMENTOS. AF_07/2019</v>
          </cell>
          <cell r="C1205" t="str">
            <v>M2</v>
          </cell>
          <cell r="D1205" t="str">
            <v>30,34</v>
          </cell>
        </row>
        <row r="1206">
          <cell r="A1206" t="str">
            <v>100387</v>
          </cell>
          <cell r="B1206" t="str">
            <v>FABRICAÇÃO E INSTALAÇÃO DE PONTALETES DE MADEIRA NÃO APARELHADA PARA TELHADOS COM MAIS QUE 2 ÁGUAS E COM TELHA CERÂMICA OU DE CONCRETO EM EDIFÍCIO INSTITUCIONAL TÉRREO, INCLUSO TRANSPORTE VERTICAL. AF_07/2019</v>
          </cell>
          <cell r="C1206" t="str">
            <v>M2</v>
          </cell>
          <cell r="D1206" t="str">
            <v>37,17</v>
          </cell>
        </row>
        <row r="1207">
          <cell r="A1207" t="str">
            <v>100388</v>
          </cell>
          <cell r="B1207" t="str">
            <v>RETIRADA E RECOLOCAÇÃO DE RIPA EM TELHADOS DE ATÉ 2 ÁGUAS COM TELHA CERÂMICA OU DE CONCRETO DE ENCAIXE, INCLUSO TRANSPORTE VERTICAL. AF_07/2019</v>
          </cell>
          <cell r="C1207" t="str">
            <v>M2</v>
          </cell>
          <cell r="D1207" t="str">
            <v>15,23</v>
          </cell>
        </row>
        <row r="1208">
          <cell r="A1208" t="str">
            <v>100389</v>
          </cell>
          <cell r="B1208" t="str">
            <v>RETIRADA E RECOLOCAÇÃO DE CAIBRO EM TELHADOS DE ATÉ 2 ÁGUAS COM TELHA CERÂMICA OU DE CONCRETO DE ENCAIXE, INCLUSO TRANSPORTE VERTICAL. AF_07/2019</v>
          </cell>
          <cell r="C1208" t="str">
            <v>M2</v>
          </cell>
          <cell r="D1208" t="str">
            <v>13,18</v>
          </cell>
        </row>
        <row r="1209">
          <cell r="A1209" t="str">
            <v>100390</v>
          </cell>
          <cell r="B1209" t="str">
            <v>RETIRADA E RECOLOCAÇÃO DE RIPA EM TELHADOS DE MAIS DE 2 ÁGUAS COM TELHA CERÂMICA OU DE CONCRETO DE ENCAIXE, INCLUSO TRANSPORTE VERTICAL. AF_07/2019</v>
          </cell>
          <cell r="C1209" t="str">
            <v>M2</v>
          </cell>
          <cell r="D1209" t="str">
            <v>18,35</v>
          </cell>
        </row>
        <row r="1210">
          <cell r="A1210" t="str">
            <v>100391</v>
          </cell>
          <cell r="B1210" t="str">
            <v>RETIRADA E RECOLOCAÇÃO DE CAIBRO EM TELHADOS DE MAIS DE 2 ÁGUAS COM TELHA CERÂMICA OU DE CONCRETO DE ENCAIXE, INCLUSO TRANSPORTE VERTICAL. AF_07/2019</v>
          </cell>
          <cell r="C1210" t="str">
            <v>M2</v>
          </cell>
          <cell r="D1210" t="str">
            <v>15,18</v>
          </cell>
        </row>
        <row r="1211">
          <cell r="A1211" t="str">
            <v>100392</v>
          </cell>
          <cell r="B1211" t="str">
            <v>RETIRADA E RECOLOCAÇÃO DE RIPA EM TELHADOS DE ATÉ 2 ÁGUAS COM TELHA CERÂMICA CAPA-CANAL, INCLUSO TRANSPORTE VERTICAL. AF_07/2019</v>
          </cell>
          <cell r="C1211" t="str">
            <v>M2</v>
          </cell>
          <cell r="D1211" t="str">
            <v>11,98</v>
          </cell>
        </row>
        <row r="1212">
          <cell r="A1212" t="str">
            <v>100393</v>
          </cell>
          <cell r="B1212" t="str">
            <v>RETIRADA E RECOLOCAÇÃO DE CAIBRO EM TELHADOS DE ATÉ 2 ÁGUAS COM TELHA CERÂMICA CAPA-CANAL, INCLUSO TRANSPORTE VERTICAL. AF_07/2019</v>
          </cell>
          <cell r="C1212" t="str">
            <v>M2</v>
          </cell>
          <cell r="D1212" t="str">
            <v>15,01</v>
          </cell>
        </row>
        <row r="1213">
          <cell r="A1213" t="str">
            <v>100394</v>
          </cell>
          <cell r="B1213" t="str">
            <v>RETIRADA E RECOLOCAÇÃO DE RIPA EM TELHADOS DE MAIS DE 2 ÁGUAS COM TELHA CERÂMICA CAPA-CANAL, INCLUSO TRANSPORTE VERTICAL. AF_07/2019</v>
          </cell>
          <cell r="C1213" t="str">
            <v>M2</v>
          </cell>
          <cell r="D1213" t="str">
            <v>14,42</v>
          </cell>
        </row>
        <row r="1214">
          <cell r="A1214" t="str">
            <v>100395</v>
          </cell>
          <cell r="B1214" t="str">
            <v>RETIRADA E RECOLOCAÇÃO DE CAIBRO EM TELHADOS DE MAIS DE 2 ÁGUAS COM TELHA CERÂMICA CAPA-CANAL, INCLUSO TRANSPORTE VERTICAL. AF_07/2019</v>
          </cell>
          <cell r="C1214" t="str">
            <v>M2</v>
          </cell>
          <cell r="D1214" t="str">
            <v>18,13</v>
          </cell>
        </row>
        <row r="1215">
          <cell r="A1215" t="str">
            <v>94189</v>
          </cell>
          <cell r="B1215" t="str">
            <v>TELHAMENTO COM TELHA DE CONCRETO DE ENCAIXE, COM ATÉ 2 ÁGUAS, INCLUSO TRANSPORTE VERTICAL. AF_07/2019</v>
          </cell>
          <cell r="C1215" t="str">
            <v>M2</v>
          </cell>
          <cell r="D1215" t="str">
            <v>22,33</v>
          </cell>
        </row>
        <row r="1216">
          <cell r="A1216" t="str">
            <v>94192</v>
          </cell>
          <cell r="B1216" t="str">
            <v>TELHAMENTO COM TELHA DE CONCRETO DE ENCAIXE, COM MAIS DE 2 ÁGUAS, INCLUSO TRANSPORTE VERTICAL. AF_07/2019</v>
          </cell>
          <cell r="C1216" t="str">
            <v>M2</v>
          </cell>
          <cell r="D1216" t="str">
            <v>24,26</v>
          </cell>
        </row>
        <row r="1217">
          <cell r="A1217" t="str">
            <v>94195</v>
          </cell>
          <cell r="B1217" t="str">
            <v>TELHAMENTO COM TELHA CERÂMICA DE ENCAIXE, TIPO PORTUGUESA, COM ATÉ 2 ÁGUAS, INCLUSO TRANSPORTE VERTICAL. AF_07/2019</v>
          </cell>
          <cell r="C1217" t="str">
            <v>M2</v>
          </cell>
          <cell r="D1217" t="str">
            <v>21,79</v>
          </cell>
        </row>
        <row r="1218">
          <cell r="A1218" t="str">
            <v>94198</v>
          </cell>
          <cell r="B1218" t="str">
            <v>TELHAMENTO COM TELHA CERÂMICA DE ENCAIXE, TIPO PORTUGUESA, COM MAIS DE 2 ÁGUAS, INCLUSO TRANSPORTE VERTICAL. AF_07/2019</v>
          </cell>
          <cell r="C1218" t="str">
            <v>M2</v>
          </cell>
          <cell r="D1218" t="str">
            <v>24,35</v>
          </cell>
        </row>
        <row r="1219">
          <cell r="A1219" t="str">
            <v>94201</v>
          </cell>
          <cell r="B1219" t="str">
            <v>TELHAMENTO COM TELHA CERÂMICA CAPA-CANAL, TIPO COLONIAL, COM ATÉ 2 ÁGUAS, INCLUSO TRANSPORTE VERTICAL. AF_07/2019</v>
          </cell>
          <cell r="C1219" t="str">
            <v>M2</v>
          </cell>
          <cell r="D1219" t="str">
            <v>31,56</v>
          </cell>
        </row>
        <row r="1220">
          <cell r="A1220" t="str">
            <v>94204</v>
          </cell>
          <cell r="B1220" t="str">
            <v>TELHAMENTO COM TELHA CERÂMICA CAPA-CANAL, TIPO COLONIAL, COM MAIS DE 2 ÁGUAS, INCLUSO TRANSPORTE VERTICAL. AF_07/2019</v>
          </cell>
          <cell r="C1220" t="str">
            <v>M2</v>
          </cell>
          <cell r="D1220" t="str">
            <v>35,90</v>
          </cell>
        </row>
        <row r="1221">
          <cell r="A1221" t="str">
            <v>94224</v>
          </cell>
          <cell r="B1221" t="str">
            <v>EMBOÇAMENTO COM ARGAMASSA TRAÇO 1:2:9 (CIMENTO, CAL E AREIA). AF_07/2019</v>
          </cell>
          <cell r="C1221" t="str">
            <v>M</v>
          </cell>
          <cell r="D1221" t="str">
            <v>18,80</v>
          </cell>
        </row>
        <row r="1222">
          <cell r="A1222" t="str">
            <v>94225</v>
          </cell>
          <cell r="B1222" t="str">
            <v>ISOLAMENTO TERMOACÚSTICO COM LÃ MINERAL NA SUBCOBERTURA, INCLUSO TRANSPORTE VERTICAL. AF_07/2019</v>
          </cell>
          <cell r="C1222" t="str">
            <v>M2</v>
          </cell>
          <cell r="D1222" t="str">
            <v>14,18</v>
          </cell>
        </row>
        <row r="1223">
          <cell r="A1223" t="str">
            <v>94226</v>
          </cell>
          <cell r="B1223" t="str">
            <v>SUBCOBERTURA COM MANTA PLÁSTICA REVESTIDA POR PELÍCULA DE ALUMÍNO, INCLUSO TRANSPORTE VERTICAL. AF_07/2019</v>
          </cell>
          <cell r="C1223" t="str">
            <v>M2</v>
          </cell>
          <cell r="D1223" t="str">
            <v>12,31</v>
          </cell>
        </row>
        <row r="1224">
          <cell r="A1224" t="str">
            <v>94232</v>
          </cell>
          <cell r="B1224" t="str">
            <v>AMARRAÇÃO DE TELHAS CERÂMICAS OU DE CONCRETO. AF_07/2019</v>
          </cell>
          <cell r="C1224" t="str">
            <v>UN</v>
          </cell>
          <cell r="D1224" t="str">
            <v>2,14</v>
          </cell>
        </row>
        <row r="1225">
          <cell r="A1225" t="str">
            <v>94440</v>
          </cell>
          <cell r="B1225" t="str">
            <v>TELHAMENTO COM TELHA CERÂMICA DE ENCAIXE, TIPO FRANCESA, COM ATÉ 2 ÁGUAS, INCLUSO TRANSPORTE VERTICAL. AF_07/2019</v>
          </cell>
          <cell r="C1225" t="str">
            <v>M2</v>
          </cell>
          <cell r="D1225" t="str">
            <v>21,79</v>
          </cell>
        </row>
        <row r="1226">
          <cell r="A1226" t="str">
            <v>94441</v>
          </cell>
          <cell r="B1226" t="str">
            <v>TELHAMENTO COM TELHA CERÂMICA DE ENCAIXE, TIPO FRANCESA, COM MAIS DE 2 ÁGUAS, INCLUSO TRANSPORTE VERTICAL. AF_07/2019</v>
          </cell>
          <cell r="C1226" t="str">
            <v>M2</v>
          </cell>
          <cell r="D1226" t="str">
            <v>24,35</v>
          </cell>
        </row>
        <row r="1227">
          <cell r="A1227" t="str">
            <v>94442</v>
          </cell>
          <cell r="B1227" t="str">
            <v>TELHAMENTO COM TELHA CERÂMICA DE ENCAIXE, TIPO ROMANA, COM ATÉ 2 ÁGUAS, INCLUSO TRANSPORTE VERTICAL. AF_07/2019</v>
          </cell>
          <cell r="C1227" t="str">
            <v>M2</v>
          </cell>
          <cell r="D1227" t="str">
            <v>21,79</v>
          </cell>
        </row>
        <row r="1228">
          <cell r="A1228" t="str">
            <v>94443</v>
          </cell>
          <cell r="B1228" t="str">
            <v>TELHAMENTO COM TELHA CERÂMICA DE ENCAIXE, TIPO ROMANA, COM MAIS DE 2 ÁGUAS, INCLUSO TRANSPORTE VERTICAL. AF_07/2019</v>
          </cell>
          <cell r="C1228" t="str">
            <v>M2</v>
          </cell>
          <cell r="D1228" t="str">
            <v>24,35</v>
          </cell>
        </row>
        <row r="1229">
          <cell r="A1229" t="str">
            <v>94445</v>
          </cell>
          <cell r="B1229" t="str">
            <v>TELHAMENTO COM TELHA CERÂMICA CAPA-CANAL, TIPO PLAN, COM ATÉ 2 ÁGUAS, INCLUSO TRANSPORTE VERTICAL. AF_07/2019</v>
          </cell>
          <cell r="C1229" t="str">
            <v>M2</v>
          </cell>
          <cell r="D1229" t="str">
            <v>31,56</v>
          </cell>
        </row>
        <row r="1230">
          <cell r="A1230" t="str">
            <v>94446</v>
          </cell>
          <cell r="B1230" t="str">
            <v>TELHAMENTO COM TELHA CERÂMICA CAPA-CANAL, TIPO PLAN, COM MAIS DE 2 ÁGUAS, INCLUSO TRANSPORTE VERTICAL. AF_07/2019</v>
          </cell>
          <cell r="C1230" t="str">
            <v>M2</v>
          </cell>
          <cell r="D1230" t="str">
            <v>35,90</v>
          </cell>
        </row>
        <row r="1231">
          <cell r="A1231" t="str">
            <v>94447</v>
          </cell>
          <cell r="B1231" t="str">
            <v>TELHAMENTO COM TELHA CERÂMICA CAPA-CANAL, TIPO PAULISTA, COM ATÉ 2 ÁGUAS, INCLUSO TRANSPORTE VERTICAL. AF_07/2019</v>
          </cell>
          <cell r="C1231" t="str">
            <v>M2</v>
          </cell>
          <cell r="D1231" t="str">
            <v>31,56</v>
          </cell>
        </row>
        <row r="1232">
          <cell r="A1232" t="str">
            <v>94448</v>
          </cell>
          <cell r="B1232" t="str">
            <v>TELHAMENTO COM TELHA CERÂMICA CAPA-CANAL, TIPO PAULISTA, COM MAIS DE 2 ÁGUAS, INCLUSO TRANSPORTE VERTICAL. AF_07/2019</v>
          </cell>
          <cell r="C1232" t="str">
            <v>M2</v>
          </cell>
          <cell r="D1232" t="str">
            <v>35,90</v>
          </cell>
        </row>
        <row r="1233">
          <cell r="A1233" t="str">
            <v>94207</v>
          </cell>
          <cell r="B1233" t="str">
            <v>TELHAMENTO COM TELHA ONDULADA DE FIBROCIMENTO E = 6 MM, COM RECOBRIMENTO LATERAL DE 1/4 DE ONDA PARA TELHADO COM INCLINAÇÃO MAIOR QUE 10°, COM ATÉ 2 ÁGUAS, INCLUSO IÇAMENTO. AF_07/2019</v>
          </cell>
          <cell r="C1233" t="str">
            <v>M2</v>
          </cell>
          <cell r="D1233" t="str">
            <v>35,52</v>
          </cell>
        </row>
        <row r="1234">
          <cell r="A1234" t="str">
            <v>94210</v>
          </cell>
          <cell r="B1234" t="str">
            <v>TELHAMENTO COM TELHA ONDULADA DE FIBROCIMENTO E = 6 MM, COM RECOBRIMENTO LATERAL DE 1 1/4 DE ONDA PARA TELHADO COM INCLINAÇÃO MÁXIMA DE 10°, COM ATÉ 2 ÁGUAS, INCLUSO IÇAMENTO. AF_07/2019</v>
          </cell>
          <cell r="C1234" t="str">
            <v>M2</v>
          </cell>
          <cell r="D1234" t="str">
            <v>37,76</v>
          </cell>
        </row>
        <row r="1235">
          <cell r="A1235" t="str">
            <v>94218</v>
          </cell>
          <cell r="B1235" t="str">
            <v>TELHAMENTO COM TELHA ESTRUTURAL DE FIBROCIMENTO E= 6 MM, COM ATÉ 2 ÁGUAS, INCLUSO IÇAMENTO. AF_07/2019</v>
          </cell>
          <cell r="C1235" t="str">
            <v>M2</v>
          </cell>
          <cell r="D1235" t="str">
            <v>77,96</v>
          </cell>
        </row>
        <row r="1236">
          <cell r="A1236" t="str">
            <v>73866/4</v>
          </cell>
          <cell r="B1236" t="str">
            <v>ESTRUTURA PARA COBERTURA EM ARCO, EM ALUMINIO ANODIZADO, VAO DE 20M, ESPACAMENTO DE 5M ATE 6,5M</v>
          </cell>
          <cell r="C1236" t="str">
            <v>M2</v>
          </cell>
          <cell r="D1236" t="str">
            <v>417,09</v>
          </cell>
        </row>
        <row r="1237">
          <cell r="A1237" t="str">
            <v>73866/5</v>
          </cell>
          <cell r="B1237" t="str">
            <v>ESTRUTURA PARA COBERTURA EM ARCO, EM ALUMINIO ANODIZADO, VAO DE 30M, ESPACAMENTO DE 5M ATE 6,5M</v>
          </cell>
          <cell r="C1237" t="str">
            <v>M2</v>
          </cell>
          <cell r="D1237" t="str">
            <v>443,62</v>
          </cell>
        </row>
        <row r="1238">
          <cell r="A1238" t="str">
            <v>73866/6</v>
          </cell>
          <cell r="B1238" t="str">
            <v>ESTRUTURA PARA COBERTURA EM ARCO, EM ALUMINIO ANODIZADO, VAO DE 40M, ESPACAMENTO DE 5M ATE 6,5M</v>
          </cell>
          <cell r="C1238" t="str">
            <v>M2</v>
          </cell>
          <cell r="D1238" t="str">
            <v>464,95</v>
          </cell>
        </row>
        <row r="1239">
          <cell r="A1239" t="str">
            <v>73866/7</v>
          </cell>
          <cell r="B1239" t="str">
            <v>ESTRUTURA PARA COBERTURA TIPO SHED, EM ALUMINIO ANODIZADO, VAO DE 20M, ESPACAMENTO DAS TESOURAS DE 5M ATE 6,5M</v>
          </cell>
          <cell r="C1239" t="str">
            <v>M2</v>
          </cell>
          <cell r="D1239" t="str">
            <v>503,66</v>
          </cell>
        </row>
        <row r="1240">
          <cell r="A1240" t="str">
            <v>73866/8</v>
          </cell>
          <cell r="B1240" t="str">
            <v>ESTRUTURA PARA COBERTURA TIPO SHED, EM ALUMINIO ANODIZADO, VAO DE 30M, ESPACAMENTO DAS TESOURAS DE 5M ATE 6,5M</v>
          </cell>
          <cell r="C1240" t="str">
            <v>M2</v>
          </cell>
          <cell r="D1240" t="str">
            <v>602,13</v>
          </cell>
        </row>
        <row r="1241">
          <cell r="A1241" t="str">
            <v>73866/9</v>
          </cell>
          <cell r="B1241" t="str">
            <v>ESTRUTURA PARA COBERTURA TIPO SHED, EM ALUMINIO ANODIZADO, VAO DE 40M, ESPACAMENTO DAS TESOURAS DE 5M ATE 6,5M</v>
          </cell>
          <cell r="C1241" t="str">
            <v>M2</v>
          </cell>
          <cell r="D1241" t="str">
            <v>624,39</v>
          </cell>
        </row>
        <row r="1242">
          <cell r="A1242" t="str">
            <v>73867/1</v>
          </cell>
          <cell r="B1242" t="str">
            <v>ESTRUTURA TIPO ESPACIAL EM ALUMINIO ANODIZADO, VAO DE 20M</v>
          </cell>
          <cell r="C1242" t="str">
            <v>M2</v>
          </cell>
          <cell r="D1242" t="str">
            <v>214,59</v>
          </cell>
        </row>
        <row r="1243">
          <cell r="A1243" t="str">
            <v>73867/2</v>
          </cell>
          <cell r="B1243" t="str">
            <v>ESTRUTURA TIPO ESPACIAL EM ALUMINIO ANODIZADO, VAO DE 30M</v>
          </cell>
          <cell r="C1243" t="str">
            <v>M2</v>
          </cell>
          <cell r="D1243" t="str">
            <v>237,36</v>
          </cell>
        </row>
        <row r="1244">
          <cell r="A1244" t="str">
            <v>73867/3</v>
          </cell>
          <cell r="B1244" t="str">
            <v>ESTRUTURA TIPO ESPACIAL EM ALUMINIO ANODIZADO, VAO DE 40M</v>
          </cell>
          <cell r="C1244" t="str">
            <v>M2</v>
          </cell>
          <cell r="D1244" t="str">
            <v>287,96</v>
          </cell>
        </row>
        <row r="1245">
          <cell r="A1245" t="str">
            <v>73867/4</v>
          </cell>
          <cell r="B1245" t="str">
            <v>ESTRUTURA TIPO ESPACIAL EM ALUMINIO ANODIZADO, VAO DE 50M</v>
          </cell>
          <cell r="C1245" t="str">
            <v>M2</v>
          </cell>
          <cell r="D1245" t="str">
            <v>298,08</v>
          </cell>
        </row>
        <row r="1246">
          <cell r="A1246" t="str">
            <v>94213</v>
          </cell>
          <cell r="B1246" t="str">
            <v>TELHAMENTO COM TELHA DE AÇO/ALUMÍNIO E = 0,5 MM, COM ATÉ 2 ÁGUAS, INCLUSO IÇAMENTO. AF_07/2019</v>
          </cell>
          <cell r="C1246" t="str">
            <v>M2</v>
          </cell>
          <cell r="D1246" t="str">
            <v>36,72</v>
          </cell>
        </row>
        <row r="1247">
          <cell r="A1247" t="str">
            <v>94216</v>
          </cell>
          <cell r="B1247" t="str">
            <v>TELHAMENTO COM TELHA METÁLICA TERMOACÚSTICA E = 30 MM, COM ATÉ 2 ÁGUAS, INCLUSO IÇAMENTO. AF_07/2019</v>
          </cell>
          <cell r="C1247" t="str">
            <v>M2</v>
          </cell>
          <cell r="D1247" t="str">
            <v>228,68</v>
          </cell>
        </row>
        <row r="1248">
          <cell r="A1248" t="str">
            <v>94219</v>
          </cell>
          <cell r="B1248" t="str">
            <v>CUMEEIRA E ESPIGÃO PARA TELHA CERÂMICA EMBOÇADA COM ARGAMASSA TRAÇO 1:2:9 (CIMENTO, CAL E AREIA), PARA TELHADOS COM MAIS DE 2 ÁGUAS, INCLUSO TRANSPORTE VERTICAL. AF_07/2019</v>
          </cell>
          <cell r="C1248" t="str">
            <v>M</v>
          </cell>
          <cell r="D1248" t="str">
            <v>21,84</v>
          </cell>
        </row>
        <row r="1249">
          <cell r="A1249" t="str">
            <v>94220</v>
          </cell>
          <cell r="B1249" t="str">
            <v>CUMEEIRA E ESPIGÃO PARA TELHA DE CONCRETO EMBOÇADA COM ARGAMASSA TRAÇO 1:2:9 (CIMENTO, CAL E AREIA), PARA TELHADOS COM MAIS DE 2 ÁGUAS, INCLUSO TRANSPORTE VERTICAL. AF_07/2019</v>
          </cell>
          <cell r="C1249" t="str">
            <v>M</v>
          </cell>
          <cell r="D1249" t="str">
            <v>33,69</v>
          </cell>
        </row>
        <row r="1250">
          <cell r="A1250" t="str">
            <v>94221</v>
          </cell>
          <cell r="B1250" t="str">
            <v>CUMEEIRA PARA TELHA CERÂMICA EMBOÇADA COM ARGAMASSA TRAÇO 1:2:9 (CIMENTO, CAL E AREIA) PARA TELHADOS COM ATÉ 2 ÁGUAS, INCLUSO TRANSPORTE VERTICAL. AF_07/2019</v>
          </cell>
          <cell r="C1250" t="str">
            <v>M</v>
          </cell>
          <cell r="D1250" t="str">
            <v>16,78</v>
          </cell>
        </row>
        <row r="1251">
          <cell r="A1251" t="str">
            <v>94222</v>
          </cell>
          <cell r="B1251" t="str">
            <v>CUMEEIRA PARA TELHA DE CONCRETO EMBOÇADA COM ARGAMASSA TRAÇO 1:2:9 (CIMENTO, CAL E AREIA) PARA TELHADOS COM ATÉ 2 ÁGUAS, INCLUSO TRANSPORTE VERTICAL. AF_07/2019</v>
          </cell>
          <cell r="C1251" t="str">
            <v>M</v>
          </cell>
          <cell r="D1251" t="str">
            <v>28,63</v>
          </cell>
        </row>
        <row r="1252">
          <cell r="A1252" t="str">
            <v>94223</v>
          </cell>
          <cell r="B1252" t="str">
            <v>CUMEEIRA PARA TELHA DE FIBROCIMENTO ONDULADA E = 6 MM, INCLUSO ACESSÓRIOS DE FIXAÇÃO E IÇAMENTO. AF_07/2019</v>
          </cell>
          <cell r="C1252" t="str">
            <v>M</v>
          </cell>
          <cell r="D1252" t="str">
            <v>45,03</v>
          </cell>
        </row>
        <row r="1253">
          <cell r="A1253" t="str">
            <v>94451</v>
          </cell>
          <cell r="B1253" t="str">
            <v>CUMEEIRA PARA TELHA DE FIBROCIMENTO ESTRUTURAL E = 6 MM, INCLUSO ACESSÓRIOS DE FIXAÇÃO E IÇAMENTO. AF_07/2019</v>
          </cell>
          <cell r="C1253" t="str">
            <v>M</v>
          </cell>
          <cell r="D1253" t="str">
            <v>101,71</v>
          </cell>
        </row>
        <row r="1254">
          <cell r="A1254" t="str">
            <v>100325</v>
          </cell>
          <cell r="B1254" t="str">
            <v>CUMEEIRA SHED PARA TELHA ONDULADA DE FIBROCIMENTO, E = 6 MM, INCLUSO ACESSÓRIOS DE FIXAÇÃO E IÇAMENTO. AF_07/2019</v>
          </cell>
          <cell r="C1254" t="str">
            <v>M</v>
          </cell>
          <cell r="D1254" t="str">
            <v>43,32</v>
          </cell>
        </row>
        <row r="1255">
          <cell r="A1255" t="str">
            <v>100327</v>
          </cell>
          <cell r="B1255" t="str">
            <v>RUFO EXTERNO/INTERNO EM CHAPA DE AÇO GALVANIZADO NÚMERO 26, CORTE DE 33 CM, INCLUSO IÇAMENTO. AF_07/2019</v>
          </cell>
          <cell r="C1255" t="str">
            <v>M</v>
          </cell>
          <cell r="D1255" t="str">
            <v>40,38</v>
          </cell>
        </row>
        <row r="1256">
          <cell r="A1256" t="str">
            <v>100328</v>
          </cell>
          <cell r="B1256" t="str">
            <v>RETIRADA E RECOLOCAÇÃO DE  TELHA CERÂMICA DE ENCAIXE, COM ATÉ DUAS ÁGUAS, INCLUSO IÇAMENTO. AF_07/2019</v>
          </cell>
          <cell r="C1256" t="str">
            <v>M2</v>
          </cell>
          <cell r="D1256" t="str">
            <v>9,32</v>
          </cell>
        </row>
        <row r="1257">
          <cell r="A1257" t="str">
            <v>100329</v>
          </cell>
          <cell r="B1257" t="str">
            <v>RETIRADA E RECOLOCAÇÃO DE  TELHA CERÂMICA DE ENCAIXE, COM MAIS DE DUAS ÁGUAS, INCLUSO IÇAMENTO. AF_07/2019</v>
          </cell>
          <cell r="C1257" t="str">
            <v>M2</v>
          </cell>
          <cell r="D1257" t="str">
            <v>11,88</v>
          </cell>
        </row>
        <row r="1258">
          <cell r="A1258" t="str">
            <v>100330</v>
          </cell>
          <cell r="B1258" t="str">
            <v>RETIRADA E RECOLOCAÇÃO DE  TELHA CERÂMICA CAPA-CANAL, COM ATÉ DUAS ÁGUAS, INCLUSO IÇAMENTO. AF_07/2019</v>
          </cell>
          <cell r="C1258" t="str">
            <v>M2</v>
          </cell>
          <cell r="D1258" t="str">
            <v>12,66</v>
          </cell>
        </row>
        <row r="1259">
          <cell r="A1259" t="str">
            <v>100331</v>
          </cell>
          <cell r="B1259" t="str">
            <v>RETIRADA E RECOLOCAÇÃO DE  TELHA CERÂMICA CAPA-CANAL, COM MAIS DE DUAS ÁGUAS, INCLUSO IÇAMENTO. AF_07/2019</v>
          </cell>
          <cell r="C1259" t="str">
            <v>M2</v>
          </cell>
          <cell r="D1259" t="str">
            <v>17,02</v>
          </cell>
        </row>
        <row r="1260">
          <cell r="A1260" t="str">
            <v>94227</v>
          </cell>
          <cell r="B1260" t="str">
            <v>CALHA EM CHAPA DE AÇO GALVANIZADO NÚMERO 24, DESENVOLVIMENTO DE 33 CM, INCLUSO TRANSPORTE VERTICAL. AF_07/2019</v>
          </cell>
          <cell r="C1260" t="str">
            <v>M</v>
          </cell>
          <cell r="D1260" t="str">
            <v>39,75</v>
          </cell>
        </row>
        <row r="1261">
          <cell r="A1261" t="str">
            <v>94228</v>
          </cell>
          <cell r="B1261" t="str">
            <v>CALHA EM CHAPA DE AÇO GALVANIZADO NÚMERO 24, DESENVOLVIMENTO DE 50 CM, INCLUSO TRANSPORTE VERTICAL. AF_07/2019</v>
          </cell>
          <cell r="C1261" t="str">
            <v>M</v>
          </cell>
          <cell r="D1261" t="str">
            <v>59,22</v>
          </cell>
        </row>
        <row r="1262">
          <cell r="A1262" t="str">
            <v>94229</v>
          </cell>
          <cell r="B1262" t="str">
            <v>CALHA EM CHAPA DE AÇO GALVANIZADO NÚMERO 24, DESENVOLVIMENTO DE 100 CM, INCLUSO TRANSPORTE VERTICAL. AF_07/2019</v>
          </cell>
          <cell r="C1262" t="str">
            <v>M</v>
          </cell>
          <cell r="D1262" t="str">
            <v>115,49</v>
          </cell>
        </row>
        <row r="1263">
          <cell r="A1263" t="str">
            <v>94231</v>
          </cell>
          <cell r="B1263" t="str">
            <v>RUFO EM CHAPA DE AÇO GALVANIZADO NÚMERO 24, CORTE DE 25 CM, INCLUSO TRANSPORTE VERTICAL. AF_07/2019</v>
          </cell>
          <cell r="C1263" t="str">
            <v>M</v>
          </cell>
          <cell r="D1263" t="str">
            <v>34,40</v>
          </cell>
        </row>
        <row r="1264">
          <cell r="A1264" t="str">
            <v>94449</v>
          </cell>
          <cell r="B1264" t="str">
            <v>TELHAMENTO COM TELHA ONDULADA DE FIBRA DE VIDRO E = 0,6 MM, PARA TELHADO COM INCLINAÇÃO MAIOR QUE 10°, COM ATÉ 2 ÁGUAS, INCLUSO IÇAMENTO. AF_07/2019</v>
          </cell>
          <cell r="C1264" t="str">
            <v>M2</v>
          </cell>
          <cell r="D1264" t="str">
            <v>56,04</v>
          </cell>
        </row>
        <row r="1265">
          <cell r="A1265" t="str">
            <v>73970/1</v>
          </cell>
          <cell r="B1265" t="str">
            <v>ESTRUTURA METALICA EM ACO ESTRUTURAL PERFIL I 12 X 5 1/4</v>
          </cell>
          <cell r="C1265" t="str">
            <v>KG</v>
          </cell>
          <cell r="D1265" t="str">
            <v>11,23</v>
          </cell>
        </row>
        <row r="1266">
          <cell r="A1266" t="str">
            <v>73970/2</v>
          </cell>
          <cell r="B1266" t="str">
            <v>ESTRUTURA METALICA EM ACO ESTRUTURAL PERFIL I 6 X 3 3/8</v>
          </cell>
          <cell r="C1266" t="str">
            <v>KG</v>
          </cell>
          <cell r="D1266" t="str">
            <v>8,20</v>
          </cell>
        </row>
        <row r="1267">
          <cell r="A1267" t="str">
            <v>92255</v>
          </cell>
          <cell r="B1267" t="str">
            <v>INSTALAÇÃO DE TESOURA (INTEIRA OU MEIA), EM AÇO, PARA VÃOS MAIORES OU IGUAIS A 3,0 M E MENORES QUE 6,0 M, INCLUSO IÇAMENTO. AF_07/2019</v>
          </cell>
          <cell r="C1267" t="str">
            <v>UN</v>
          </cell>
          <cell r="D1267" t="str">
            <v>158,16</v>
          </cell>
        </row>
        <row r="1268">
          <cell r="A1268" t="str">
            <v>92256</v>
          </cell>
          <cell r="B1268" t="str">
            <v>INSTALAÇÃO DE TESOURA (INTEIRA OU MEIA), EM AÇO, PARA VÃOS MAIORES OU IGUAIS A 6,0 M E MENORES QUE 8,0 M, INCLUSO IÇAMENTO. AF_07/2019</v>
          </cell>
          <cell r="C1268" t="str">
            <v>UN</v>
          </cell>
          <cell r="D1268" t="str">
            <v>198,85</v>
          </cell>
        </row>
        <row r="1269">
          <cell r="A1269" t="str">
            <v>92257</v>
          </cell>
          <cell r="B1269" t="str">
            <v>INSTALAÇÃO DE TESOURA (INTEIRA OU MEIA), EM AÇO, PARA VÃOS MAIORES OU IGUAIS A 8,0 M E MENORES QUE 10,0 M, INCLUSO IÇAMENTO. AF_07/2019</v>
          </cell>
          <cell r="C1269" t="str">
            <v>UN</v>
          </cell>
          <cell r="D1269" t="str">
            <v>238,94</v>
          </cell>
        </row>
        <row r="1270">
          <cell r="A1270" t="str">
            <v>92258</v>
          </cell>
          <cell r="B1270" t="str">
            <v>INSTALAÇÃO DE TESOURA (INTEIRA OU MEIA), EM AÇO, PARA VÃOS MAIORES OU IGUAIS A 10,0 M E MENORES QUE 12,0 M, INCLUSO IÇAMENTO. AF_07/2019</v>
          </cell>
          <cell r="C1270" t="str">
            <v>UN</v>
          </cell>
          <cell r="D1270" t="str">
            <v>303,41</v>
          </cell>
        </row>
        <row r="1271">
          <cell r="A1271" t="str">
            <v>92568</v>
          </cell>
          <cell r="B1271" t="str">
            <v>TRAMA DE AÇO COMPOSTA POR RIPAS, CAIBROS E TERÇAS PARA TELHADOS DE ATÉ 2 ÁGUAS PARA TELHA DE ENCAIXE DE CERÂMICA OU DE CONCRETO, INCLUSO TRANSPORTE VERTICAL. AF_07/2019</v>
          </cell>
          <cell r="C1271" t="str">
            <v>M2</v>
          </cell>
          <cell r="D1271" t="str">
            <v>77,91</v>
          </cell>
        </row>
        <row r="1272">
          <cell r="A1272" t="str">
            <v>92569</v>
          </cell>
          <cell r="B1272" t="str">
            <v>TRAMA DE AÇO COMPOSTA POR RIPAS E CAIBROS PARA TELHADOS DE ATÉ 2 ÁGUAS PARA TELHA DE ENCAIXE DE CERÂMICA OU DE CONCRETO, INCLUSO TRANSPORTE VERTICAL. AF_07/2019</v>
          </cell>
          <cell r="C1272" t="str">
            <v>M2</v>
          </cell>
          <cell r="D1272" t="str">
            <v>35,43</v>
          </cell>
        </row>
        <row r="1273">
          <cell r="A1273" t="str">
            <v>92570</v>
          </cell>
          <cell r="B1273" t="str">
            <v>TRAMA DE AÇO COMPOSTA POR RIPAS PARA TELHADOS DE ATÉ 2 ÁGUAS PARA TELHA DE ENCAIXE DE CERÂMICA OU DE CONCRETO, INCLUSO TRANSPORTE VERTICAL. AF_07/2019</v>
          </cell>
          <cell r="C1273" t="str">
            <v>M2</v>
          </cell>
          <cell r="D1273" t="str">
            <v>16,09</v>
          </cell>
        </row>
        <row r="1274">
          <cell r="A1274" t="str">
            <v>92571</v>
          </cell>
          <cell r="B1274" t="str">
            <v>TRAMA DE AÇO COMPOSTA POR RIPAS, CAIBROS E TERÇAS PARA TELHADOS DE MAIS DE 2 ÁGUAS PARA TELHA DE ENCAIXE DE CERÂMICA OU DE CONCRETO, INCLUSO TRANSPORTE VERTICAL. AF_07/2019</v>
          </cell>
          <cell r="C1274" t="str">
            <v>M2</v>
          </cell>
          <cell r="D1274" t="str">
            <v>85,46</v>
          </cell>
        </row>
        <row r="1275">
          <cell r="A1275" t="str">
            <v>92572</v>
          </cell>
          <cell r="B1275" t="str">
            <v>TRAMA DE AÇO COMPOSTA POR RIPAS E CAIBROS PARA TELHADOS DE MAIS DE 2 ÁGUAS PARA TELHA DE ENCAIXE DE CERÂMICA OU DE CONCRETO, INCLUSO TRANSPORTE VERTICAL. AF_07/2019</v>
          </cell>
          <cell r="C1275" t="str">
            <v>M2</v>
          </cell>
          <cell r="D1275" t="str">
            <v>44,03</v>
          </cell>
        </row>
        <row r="1276">
          <cell r="A1276" t="str">
            <v>92573</v>
          </cell>
          <cell r="B1276" t="str">
            <v>TRAMA DE AÇO COMPOSTA POR RIPAS PARA TELHADOS DE MAIS DE 2 ÁGUAS PARA TELHA DE ENCAIXE DE CERÂMICA OU DE CONCRETO, INCLUSO TRANSPORTE VERTICAL, INCLUSO TRANSPORTE VERTICAL. AF_07/2019</v>
          </cell>
          <cell r="C1276" t="str">
            <v>M2</v>
          </cell>
          <cell r="D1276" t="str">
            <v>19,27</v>
          </cell>
        </row>
        <row r="1277">
          <cell r="A1277" t="str">
            <v>92574</v>
          </cell>
          <cell r="B1277" t="str">
            <v>TRAMA DE AÇO COMPOSTA POR RIPAS, CAIBROS E TERÇAS PARA TELHADOS DE ATÉ 2 ÁGUAS PARA TELHA CERÂMICA CAPA-CANAL, INCLUSO TRANSPORTE VERTICAL. AF_07/2019</v>
          </cell>
          <cell r="C1277" t="str">
            <v>M2</v>
          </cell>
          <cell r="D1277" t="str">
            <v>83,58</v>
          </cell>
        </row>
        <row r="1278">
          <cell r="A1278" t="str">
            <v>92575</v>
          </cell>
          <cell r="B1278" t="str">
            <v>TRAMA DE AÇO COMPOSTA POR RIPAS E CAIBROS PARA TELHADOS DE ATÉ 2 ÁGUAS PARA TELHA CERÂMICA CAPA-CANAL, INCLUSO TRANSPORTE VERTICAL. AF_07/2019</v>
          </cell>
          <cell r="C1278" t="str">
            <v>M2</v>
          </cell>
          <cell r="D1278" t="str">
            <v>34,79</v>
          </cell>
        </row>
        <row r="1279">
          <cell r="A1279" t="str">
            <v>92576</v>
          </cell>
          <cell r="B1279" t="str">
            <v>TRAMA DE AÇO COMPOSTA POR RIPAS PARA TELHADOS DE ATÉ 2 ÁGUAS PARA TELHA CERÂMICA CAPA-CANAL, INCLUSO TRANSPORTE VERTICAL. AF_07/2019</v>
          </cell>
          <cell r="C1279" t="str">
            <v>M2</v>
          </cell>
          <cell r="D1279" t="str">
            <v>12,82</v>
          </cell>
        </row>
        <row r="1280">
          <cell r="A1280" t="str">
            <v>92577</v>
          </cell>
          <cell r="B1280" t="str">
            <v>TRAMA DE AÇO COMPOSTA POR RIPAS, CAIBROS E TERÇAS PARA TELHADOS DE MAIS DE 2 ÁGUAS PARA TELHA CERÂMICA CAPA-CANAL, INCLUSO TRANSPORTE VERTICAL. AF_07/2019</v>
          </cell>
          <cell r="C1280" t="str">
            <v>M2</v>
          </cell>
          <cell r="D1280" t="str">
            <v>91,42</v>
          </cell>
        </row>
        <row r="1281">
          <cell r="A1281" t="str">
            <v>92578</v>
          </cell>
          <cell r="B1281" t="str">
            <v>TRAMA DE AÇO COMPOSTA POR RIPAS E CAIBROS PARA TELHADOS DE MAIS DE 2 ÁGUAS PARA TELHA CERÂMICA CAPA-CANAL, INCLUSO TRANSPORTE VERTICAL. AF_07/2019</v>
          </cell>
          <cell r="C1281" t="str">
            <v>M2</v>
          </cell>
          <cell r="D1281" t="str">
            <v>39,17</v>
          </cell>
        </row>
        <row r="1282">
          <cell r="A1282" t="str">
            <v>92579</v>
          </cell>
          <cell r="B1282" t="str">
            <v>TRAMA DE AÇO COMPOSTA POR RIPAS PARA TELHADOS DE MAIS DE 2 ÁGUAS PARA TELHA CERÂMICA CAPA-CANAL, INCLUSO TRANSPORTE VERTICAL. AF_07/2019</v>
          </cell>
          <cell r="C1282" t="str">
            <v>M2</v>
          </cell>
          <cell r="D1282" t="str">
            <v>15,36</v>
          </cell>
        </row>
        <row r="1283">
          <cell r="A1283" t="str">
            <v>92580</v>
          </cell>
          <cell r="B1283" t="str">
            <v>TRAMA DE AÇO COMPOSTA POR TERÇAS PARA TELHADOS DE ATÉ 2 ÁGUAS PARA TELHA ONDULADA DE FIBROCIMENTO, METÁLICA, PLÁSTICA OU TERMOACÚSTICA, INCLUSO TRANSPORTE VERTICAL. AF_07/2019</v>
          </cell>
          <cell r="C1283" t="str">
            <v>M2</v>
          </cell>
          <cell r="D1283" t="str">
            <v>36,93</v>
          </cell>
        </row>
        <row r="1284">
          <cell r="A1284" t="str">
            <v>92581</v>
          </cell>
          <cell r="B1284" t="str">
            <v>TRAMA DE AÇO COMPOSTA POR TERÇAS PARA TELHADOS DE ATÉ 2 ÁGUAS PARA TELHA ESTRUTURAL DE FIBROCIMENTO, INCLUSO TRANSPORTE VERTICAL. AF_07/2019</v>
          </cell>
          <cell r="C1284" t="str">
            <v>M2</v>
          </cell>
          <cell r="D1284" t="str">
            <v>38,33</v>
          </cell>
        </row>
        <row r="1285">
          <cell r="A1285" t="str">
            <v>92582</v>
          </cell>
          <cell r="B1285" t="str">
            <v>FABRICAÇÃO E INSTALAÇÃO DE TESOURA INTEIRA EM AÇO, VÃO DE 3 M, PARA TELHA CERÂMICA OU DE CONCRETO, INCLUSO IÇAMENTO. AF_12/2015</v>
          </cell>
          <cell r="C1285" t="str">
            <v>UN</v>
          </cell>
          <cell r="D1285" t="str">
            <v>536,58</v>
          </cell>
        </row>
        <row r="1286">
          <cell r="A1286" t="str">
            <v>92584</v>
          </cell>
          <cell r="B1286" t="str">
            <v>FABRICAÇÃO E INSTALAÇÃO DE TESOURA INTEIRA EM AÇO, VÃO DE 4 M, PARA TELHA CERÂMICA OU DE CONCRETO, INCLUSO IÇAMENTO. AF_12/2015</v>
          </cell>
          <cell r="C1286" t="str">
            <v>UN</v>
          </cell>
          <cell r="D1286" t="str">
            <v>622,32</v>
          </cell>
        </row>
        <row r="1287">
          <cell r="A1287" t="str">
            <v>92586</v>
          </cell>
          <cell r="B1287" t="str">
            <v>FABRICAÇÃO E INSTALAÇÃO DE TESOURA INTEIRA EM AÇO, VÃO DE 5 M, PARA TELHA CERÂMICA OU DE CONCRETO, INCLUSO IÇAMENTO. AF_12/2015</v>
          </cell>
          <cell r="C1287" t="str">
            <v>UN</v>
          </cell>
          <cell r="D1287" t="str">
            <v>708,06</v>
          </cell>
        </row>
        <row r="1288">
          <cell r="A1288" t="str">
            <v>92588</v>
          </cell>
          <cell r="B1288" t="str">
            <v>FABRICAÇÃO E INSTALAÇÃO DE TESOURA INTEIRA EM AÇO, VÃO DE 6 M, PARA TELHA CERÂMICA OU DE CONCRETO, INCLUSO IÇAMENTO. AF_12/2015</v>
          </cell>
          <cell r="C1288" t="str">
            <v>UN</v>
          </cell>
          <cell r="D1288" t="str">
            <v>889,92</v>
          </cell>
        </row>
        <row r="1289">
          <cell r="A1289" t="str">
            <v>92590</v>
          </cell>
          <cell r="B1289" t="str">
            <v>FABRICAÇÃO E INSTALAÇÃO DE TESOURA INTEIRA EM AÇO, VÃO DE 7 M, PARA TELHA CERÂMICA OU DE CONCRETO, INCLUSO IÇAMENTO. AF_12/2015</v>
          </cell>
          <cell r="C1289" t="str">
            <v>UN</v>
          </cell>
          <cell r="D1289" t="str">
            <v>975,66</v>
          </cell>
        </row>
        <row r="1290">
          <cell r="A1290" t="str">
            <v>92592</v>
          </cell>
          <cell r="B1290" t="str">
            <v>FABRICAÇÃO E INSTALAÇÃO DE TESOURA INTEIRA EM AÇO, VÃO DE 8 M, PARA TELHA CERÂMICA OU DE CONCRETO, INCLUSO IÇAMENTO. AF_12/2015</v>
          </cell>
          <cell r="C1290" t="str">
            <v>UN</v>
          </cell>
          <cell r="D1290" t="str">
            <v>1.101,49</v>
          </cell>
        </row>
        <row r="1291">
          <cell r="A1291" t="str">
            <v>92593</v>
          </cell>
          <cell r="B1291" t="str">
            <v>(COMPOSIÇÃO REPRESENTATIVA) FABRICAÇÃO E INSTALAÇÃO DE TESOURA INTEIRA EM AÇO, PARA VÃOS DE 3 A 12 M E PARA QUALQUER TIPO DE TELHA, INCLUSO IÇAMENTO. AF_12/2015</v>
          </cell>
          <cell r="C1291" t="str">
            <v>KG</v>
          </cell>
          <cell r="D1291" t="str">
            <v>8,33</v>
          </cell>
        </row>
        <row r="1292">
          <cell r="A1292" t="str">
            <v>92594</v>
          </cell>
          <cell r="B1292" t="str">
            <v>FABRICAÇÃO E INSTALAÇÃO DE TESOURA INTEIRA EM AÇO, VÃO DE 9 M, PARA TELHA CERÂMICA OU DE CONCRETO, INCLUSO IÇAMENTO. AF_12/2015</v>
          </cell>
          <cell r="C1292" t="str">
            <v>UN</v>
          </cell>
          <cell r="D1292" t="str">
            <v>1.259,36</v>
          </cell>
        </row>
        <row r="1293">
          <cell r="A1293" t="str">
            <v>92596</v>
          </cell>
          <cell r="B1293" t="str">
            <v>FABRICAÇÃO E INSTALAÇÃO DE TESOURA INTEIRA EM AÇO, VÃO DE 10 M, PARA TELHA CERÂMICA OU DE CONCRETO, INCLUSO IÇAMENTO. AF_12/2015</v>
          </cell>
          <cell r="C1293" t="str">
            <v>UN</v>
          </cell>
          <cell r="D1293" t="str">
            <v>1.412,40</v>
          </cell>
        </row>
        <row r="1294">
          <cell r="A1294" t="str">
            <v>92598</v>
          </cell>
          <cell r="B1294" t="str">
            <v>FABRICAÇÃO E INSTALAÇÃO DE TESOURA INTEIRA EM AÇO, VÃO DE 11 M, PARA TELHA CERÂMICA OU DE CONCRETO, INCLUSO IÇAMENTO. AF_12/2015</v>
          </cell>
          <cell r="C1294" t="str">
            <v>UN</v>
          </cell>
          <cell r="D1294" t="str">
            <v>1.498,14</v>
          </cell>
        </row>
        <row r="1295">
          <cell r="A1295" t="str">
            <v>92600</v>
          </cell>
          <cell r="B1295" t="str">
            <v>FABRICAÇÃO E INSTALAÇÃO DE TESOURA INTEIRA EM AÇO, VÃO DE 12 M, PARA TELHA CERÂMICA OU DE CONCRETO, INCLUSO IÇAMENTO. AF_12/2015</v>
          </cell>
          <cell r="C1295" t="str">
            <v>UN</v>
          </cell>
          <cell r="D1295" t="str">
            <v>1.600,57</v>
          </cell>
        </row>
        <row r="1296">
          <cell r="A1296" t="str">
            <v>92602</v>
          </cell>
          <cell r="B1296" t="str">
            <v>FABRICAÇÃO E INSTALAÇÃO DE TESOURA INTEIRA EM AÇO, VÃO DE 3 M, PARA TELHA ONDULADA DE FIBROCIMENTO, METÁLICA, PLÁSTICA OU TERMOACÚSTICA, INCLUSO IÇAMENTO.. AF_12/2015</v>
          </cell>
          <cell r="C1296" t="str">
            <v>UN</v>
          </cell>
          <cell r="D1296" t="str">
            <v>536,58</v>
          </cell>
        </row>
        <row r="1297">
          <cell r="A1297" t="str">
            <v>92604</v>
          </cell>
          <cell r="B1297" t="str">
            <v>FABRICAÇÃO E INSTALAÇÃO DE TESOURA INTEIRA EM AÇO, VÃO DE 4 M, PARA TELHA ONDULADA DE FIBROCIMENTO, METÁLICA, PLÁSTICA OU TERMOACÚSTICA, INCLUSO IÇAMENTO. AF_12/2015</v>
          </cell>
          <cell r="C1297" t="str">
            <v>UN</v>
          </cell>
          <cell r="D1297" t="str">
            <v>605,63</v>
          </cell>
        </row>
        <row r="1298">
          <cell r="A1298" t="str">
            <v>92606</v>
          </cell>
          <cell r="B1298" t="str">
            <v>FABRICAÇÃO E INSTALAÇÃO DE TESOURA INTEIRA EM AÇO, VÃO DE 5 M, PARA TELHA ONDULADA DE FIBROCIMENTO, METÁLICA, PLÁSTICA OU TERMOACÚSTICA, INCLUSO IÇAMENTO. AF_12/2015</v>
          </cell>
          <cell r="C1298" t="str">
            <v>UN</v>
          </cell>
          <cell r="D1298" t="str">
            <v>691,37</v>
          </cell>
        </row>
        <row r="1299">
          <cell r="A1299" t="str">
            <v>92608</v>
          </cell>
          <cell r="B1299" t="str">
            <v>FABRICAÇÃO E INSTALAÇÃO DE TESOURA INTEIRA EM AÇO, VÃO DE 6 M, PARA TELHA ONDULADA DE FIBROCIMENTO, METÁLICA, PLÁSTICA OU TERMOACÚSTICA, INCLUSO IÇAMENTO. AF_12/2015</v>
          </cell>
          <cell r="C1299" t="str">
            <v>UN</v>
          </cell>
          <cell r="D1299" t="str">
            <v>856,54</v>
          </cell>
        </row>
        <row r="1300">
          <cell r="A1300" t="str">
            <v>92610</v>
          </cell>
          <cell r="B1300" t="str">
            <v>FABRICAÇÃO E INSTALAÇÃO DE TESOURA INTEIRA EM AÇO, VÃO DE 7 M, PARA TELHA ONDULADA DE FIBROCIMENTO, METÁLICA, PLÁSTICA OU TERMOACÚSTICA, INCLUSO IÇAMENTO. AF_12/2015</v>
          </cell>
          <cell r="C1300" t="str">
            <v>UN</v>
          </cell>
          <cell r="D1300" t="str">
            <v>942,28</v>
          </cell>
        </row>
        <row r="1301">
          <cell r="A1301" t="str">
            <v>92612</v>
          </cell>
          <cell r="B1301" t="str">
            <v>FABRICAÇÃO E INSTALAÇÃO DE TESOURA INTEIRA EM AÇO, VÃO DE 8 M, PARA TELHA ONDULADA DE FIBROCIMENTO, METÁLICA, PLÁSTICA OU TERMOACÚSTICA, INCLUSO IÇAMENTO, INCLUSO IÇAMENTO. AF_12/2015</v>
          </cell>
          <cell r="C1301" t="str">
            <v>UN</v>
          </cell>
          <cell r="D1301" t="str">
            <v>1.068,11</v>
          </cell>
        </row>
        <row r="1302">
          <cell r="A1302" t="str">
            <v>92614</v>
          </cell>
          <cell r="B1302" t="str">
            <v>FABRICAÇÃO E INSTALAÇÃO DE TESOURA INTEIRA EM AÇO, VÃO DE 9 M, PARA TELHA ONDULADA DE FIBROCIMENTO, METÁLICA, PLÁSTICA OU TERMOACÚSTICA, INCLUSO IÇAMENTO. AF_12/2015</v>
          </cell>
          <cell r="C1302" t="str">
            <v>UN</v>
          </cell>
          <cell r="D1302" t="str">
            <v>1.192,60</v>
          </cell>
        </row>
        <row r="1303">
          <cell r="A1303" t="str">
            <v>92616</v>
          </cell>
          <cell r="B1303" t="str">
            <v>FABRICAÇÃO E INSTALAÇÃO DE TESOURA INTEIRA EM AÇO, VÃO DE 10 M, PARA TELHA ONDULADA DE FIBROCIMENTO, METÁLICA, PLÁSTICA OU TERMOACÚSTICA, INCLUSO IÇAMENTO. AF_12/2015</v>
          </cell>
          <cell r="C1303" t="str">
            <v>UN</v>
          </cell>
          <cell r="D1303" t="str">
            <v>1.362,33</v>
          </cell>
        </row>
        <row r="1304">
          <cell r="A1304" t="str">
            <v>92618</v>
          </cell>
          <cell r="B1304" t="str">
            <v>FABRICAÇÃO E INSTALAÇÃO DE TESOURA INTEIRA EM AÇO, VÃO DE 11 M, PARA TELHA ONDULADA DE FIBROCIMENTO, METÁLICA, PLÁSTICA OU TERMOACÚSTICA, INCLUSO IÇAMENTO. AF_12/2015</v>
          </cell>
          <cell r="C1304" t="str">
            <v>UN</v>
          </cell>
          <cell r="D1304" t="str">
            <v>1.448,07</v>
          </cell>
        </row>
        <row r="1305">
          <cell r="A1305" t="str">
            <v>92620</v>
          </cell>
          <cell r="B1305" t="str">
            <v>FABRICAÇÃO E INSTALAÇÃO DE TESOURA INTEIRA EM AÇO, VÃO DE 12 M, PARA TELHA ONDULADA DE FIBROCIMENTO, METÁLICA, PLÁSTICA OU TERMOACÚSTICA, INCLUSO IÇAMENTO. AF_12/2015</v>
          </cell>
          <cell r="C1305" t="str">
            <v>UN</v>
          </cell>
          <cell r="D1305" t="str">
            <v>1.533,81</v>
          </cell>
        </row>
        <row r="1306">
          <cell r="A1306" t="str">
            <v>100357</v>
          </cell>
          <cell r="B1306" t="str">
            <v>FABRICAÇÃO E INSTALAÇÃO DE MEIA TESOURA DE MADEIRA NÃO APARELHADA, COM VÃO DE 3 M, PARA TELHA CERÂMICA OU DE CONCRETO, INCLUSO IÇAMENTO. AF_07/2019</v>
          </cell>
          <cell r="C1306" t="str">
            <v>UN</v>
          </cell>
          <cell r="D1306" t="str">
            <v>716,57</v>
          </cell>
        </row>
        <row r="1307">
          <cell r="A1307" t="str">
            <v>100358</v>
          </cell>
          <cell r="B1307" t="str">
            <v>FABRICAÇÃO E INSTALAÇÃO DE MEIA TESOURA DE MADEIRA NÃO APARELHADA, COM VÃO DE 4 M, PARA TELHA CERÂMICA OU DE CONCRETO, INCLUSO IÇAMENTO. AF_07/2019</v>
          </cell>
          <cell r="C1307" t="str">
            <v>UN</v>
          </cell>
          <cell r="D1307" t="str">
            <v>993,41</v>
          </cell>
        </row>
        <row r="1308">
          <cell r="A1308" t="str">
            <v>100359</v>
          </cell>
          <cell r="B1308" t="str">
            <v>FABRICAÇÃO E INSTALAÇÃO DE MEIA TESOURA DE MADEIRA NÃO APARELHADA, COM VÃO DE 5 M, PARA TELHA CERÂMICA OU DE CONCRETO, INCLUSO IÇAMENTO. AF_07/2019</v>
          </cell>
          <cell r="C1308" t="str">
            <v>UN</v>
          </cell>
          <cell r="D1308" t="str">
            <v>1.035,39</v>
          </cell>
        </row>
        <row r="1309">
          <cell r="A1309" t="str">
            <v>100360</v>
          </cell>
          <cell r="B1309" t="str">
            <v>FABRICAÇÃO E INSTALAÇÃO DE MEIA TESOURA DE MADEIRA NÃO APARELHADA, COM VÃO DE 6 M, PARA TELHA CERÂMICA OU DE CONCRETO, INCLUSO IÇAMENTO. AF_07/2019</v>
          </cell>
          <cell r="C1309" t="str">
            <v>UN</v>
          </cell>
          <cell r="D1309" t="str">
            <v>1.145,38</v>
          </cell>
        </row>
        <row r="1310">
          <cell r="A1310" t="str">
            <v>100361</v>
          </cell>
          <cell r="B1310" t="str">
            <v>FABRICAÇÃO E INSTALAÇÃO DE MEIA TESOURA DE MADEIRA NÃO APARELHADA, COM VÃO DE 7 M, PARA TELHA CERÂMICA OU DE CONCRETO, INCLUSO IÇAMENTO. AF_07/2019</v>
          </cell>
          <cell r="C1310" t="str">
            <v>UN</v>
          </cell>
          <cell r="D1310" t="str">
            <v>1.440,09</v>
          </cell>
        </row>
        <row r="1311">
          <cell r="A1311" t="str">
            <v>100362</v>
          </cell>
          <cell r="B1311" t="str">
            <v>FABRICAÇÃO E INSTALAÇÃO DE MEIA TESOURA DE MADEIRA NÃO APARELHADA, COM VÃO DE 8 M, PARA TELHA CERÂMICA OU DE CONCRETO, INCLUSO IÇAMENTO. AF_07/2019</v>
          </cell>
          <cell r="C1311" t="str">
            <v>UN</v>
          </cell>
          <cell r="D1311" t="str">
            <v>1.788,65</v>
          </cell>
        </row>
        <row r="1312">
          <cell r="A1312" t="str">
            <v>100363</v>
          </cell>
          <cell r="B1312" t="str">
            <v>FABRICAÇÃO E INSTALAÇÃO DE MEIA TESOURA DE MADEIRA NÃO APARELHADA, COM VÃO DE 9 M, PARA TELHA CERÂMICA OU DE CONCRETO, INCLUSO IÇAMENTO. AF_07/2019</v>
          </cell>
          <cell r="C1312" t="str">
            <v>UN</v>
          </cell>
          <cell r="D1312" t="str">
            <v>1.850,55</v>
          </cell>
        </row>
        <row r="1313">
          <cell r="A1313" t="str">
            <v>100364</v>
          </cell>
          <cell r="B1313" t="str">
            <v>FABRICAÇÃO E INSTALAÇÃO DE MEIA TESOURA DE MADEIRA NÃO APARELHADA, COM VÃO DE 10 M, PARA TELHA CERÂMICA OU DE CONCRETO, INCLUSO IÇAMENTO. AF_07/2019</v>
          </cell>
          <cell r="C1313" t="str">
            <v>UN</v>
          </cell>
          <cell r="D1313" t="str">
            <v>2.022,37</v>
          </cell>
        </row>
        <row r="1314">
          <cell r="A1314" t="str">
            <v>100365</v>
          </cell>
          <cell r="B1314" t="str">
            <v>FABRICAÇÃO E INSTALAÇÃO DE MEIA TESOURA DE MADEIRA NÃO APARELHADA, COM VÃO DE 11 M, PARA TELHA CERÂMICA OU DE CONCRETO, INCLUSO IÇAMENTO. AF_07/2019</v>
          </cell>
          <cell r="C1314" t="str">
            <v>UN</v>
          </cell>
          <cell r="D1314" t="str">
            <v>2.352,04</v>
          </cell>
        </row>
        <row r="1315">
          <cell r="A1315" t="str">
            <v>100366</v>
          </cell>
          <cell r="B1315" t="str">
            <v>FABRICAÇÃO E INSTALAÇÃO DE MEIA TESOURA DE MADEIRA NÃO APARELHADA, COM VÃO DE 12 M, PARA TELHA CERÂMICA OU DE CONCRETO, INCLUSO IÇAMENTO. AF_07/2019</v>
          </cell>
          <cell r="C1315" t="str">
            <v>UN</v>
          </cell>
          <cell r="D1315" t="str">
            <v>2.498,86</v>
          </cell>
        </row>
        <row r="1316">
          <cell r="A1316" t="str">
            <v>100367</v>
          </cell>
          <cell r="B1316" t="str">
            <v>FABRICAÇÃO E INSTALAÇÃO DE MEIA TESOURA DE MADEIRA NÃO APARELHADA, COM VÃO DE 3 M, PARA TELHA ONDULADA DE FIBROCIMENTO, ALUMÍNIO, PLÁSTICA OU TERMOACÚSTICA, INCLUSO IÇAMENTO. AF_07/2019</v>
          </cell>
          <cell r="C1316" t="str">
            <v>UN</v>
          </cell>
          <cell r="D1316" t="str">
            <v>700,42</v>
          </cell>
        </row>
        <row r="1317">
          <cell r="A1317" t="str">
            <v>100368</v>
          </cell>
          <cell r="B1317" t="str">
            <v>FABRICAÇÃO E INSTALAÇÃO DE MEIA TESOURA DE MADEIRA NÃO APARELHADA, COM VÃO DE 4 M, PARA TELHA ONDULADA DE FIBROCIMENTO, ALUMÍNIO, PLÁSTICA OU TERMOACÚSTICA, INCLUSO IÇAMENTO. AF_07/2019</v>
          </cell>
          <cell r="C1317" t="str">
            <v>UN</v>
          </cell>
          <cell r="D1317" t="str">
            <v>972,70</v>
          </cell>
        </row>
        <row r="1318">
          <cell r="A1318" t="str">
            <v>100369</v>
          </cell>
          <cell r="B1318" t="str">
            <v>FABRICAÇÃO E INSTALAÇÃO DE MEIA TESOURA DE MADEIRA NÃO APARELHADA, COM VÃO DE 5 M, PARA TELHA ONDULADA DE FIBROCIMENTO, ALUMÍNIO, PLÁSTICA OU TERMOACÚSTICA, INCLUSO IÇAMENTO. AF_07/2019</v>
          </cell>
          <cell r="C1318" t="str">
            <v>UN</v>
          </cell>
          <cell r="D1318" t="str">
            <v>1.014,69</v>
          </cell>
        </row>
        <row r="1319">
          <cell r="A1319" t="str">
            <v>100370</v>
          </cell>
          <cell r="B1319" t="str">
            <v>FABRICAÇÃO E INSTALAÇÃO DE MEIA TESOURA DE MADEIRA NÃO APARELHADA, COM VÃO DE 6 M, PARA TELHA ONDULADA DE FIBROCIMENTO, ALUMÍNIO, PLÁSTICA OU TERMOACÚSTICA, INCLUSO IÇAMENTO. AF_07/2019</v>
          </cell>
          <cell r="C1319" t="str">
            <v>UN</v>
          </cell>
          <cell r="D1319" t="str">
            <v>1.185,61</v>
          </cell>
        </row>
        <row r="1320">
          <cell r="A1320" t="str">
            <v>100371</v>
          </cell>
          <cell r="B1320" t="str">
            <v>FABRICAÇÃO E INSTALAÇÃO DE MEIA TESOURA DE MADEIRA NÃO APARELHADA, COM VÃO DE 7 M, PARA TELHA ONDULADA DE FIBROCIMENTO, ALUMÍNIO, PLÁSTICA OU TERMOACÚSTICA, INCLUSO IÇAMENTO. AF_07/2019</v>
          </cell>
          <cell r="C1320" t="str">
            <v>UN</v>
          </cell>
          <cell r="D1320" t="str">
            <v>1.384,23</v>
          </cell>
        </row>
        <row r="1321">
          <cell r="A1321" t="str">
            <v>100372</v>
          </cell>
          <cell r="B1321" t="str">
            <v>FABRICAÇÃO E INSTALAÇÃO DE MEIA TESOURA DE MADEIRA NÃO APARELHADA, COM VÃO DE 8 M, PARA TELHA ONDULADA DE FIBROCIMENTO, ALUMÍNIO, PLÁSTICA OU TERMOACÚSTICA, INCLUSO IÇAMENTO. AF_07/2019</v>
          </cell>
          <cell r="C1321" t="str">
            <v>UN</v>
          </cell>
          <cell r="D1321" t="str">
            <v>1.699,35</v>
          </cell>
        </row>
        <row r="1322">
          <cell r="A1322" t="str">
            <v>100373</v>
          </cell>
          <cell r="B1322" t="str">
            <v>FABRICAÇÃO E INSTALAÇÃO DE MEIA TESOURA DE MADEIRA NÃO APARELHADA, COM VÃO DE 9 M, PARA TELHA ONDULADA DE FIBROCIMENTO, ALUMÍNIO, PLÁSTICA OU TERMOACÚSTICA, INCLUSO IÇAMENTO. AF_07/2019</v>
          </cell>
          <cell r="C1322" t="str">
            <v>UN</v>
          </cell>
          <cell r="D1322" t="str">
            <v>1.750,89</v>
          </cell>
        </row>
        <row r="1323">
          <cell r="A1323" t="str">
            <v>100374</v>
          </cell>
          <cell r="B1323" t="str">
            <v>FABRICAÇÃO E INSTALAÇÃO DE MEIA TESOURA DE MADEIRA NÃO APARELHADA, COM VÃO DE 10 M, PARA TELHA ONDULADA DE FIBROCIMENTO, ALUMÍNIO, PLÁSTICA OU TERMOACÚSTICA, INCLUSO IÇAMENTO. AF_07/2019</v>
          </cell>
          <cell r="C1323" t="str">
            <v>UN</v>
          </cell>
          <cell r="D1323" t="str">
            <v>1.888,58</v>
          </cell>
        </row>
        <row r="1324">
          <cell r="A1324" t="str">
            <v>100375</v>
          </cell>
          <cell r="B1324" t="str">
            <v>FABRICAÇÃO E INSTALAÇÃO DE MEIA TESOURA DE MADEIRA NÃO APARELHADA, COM VÃO DE 11 M, PARA TELHA ONDULADA DE FIBROCIMENTO, ALUMÍNIO, PLÁSTICA OU TERMOACÚSTICA, INCLUSO IÇAMENTO. AF_07/2019</v>
          </cell>
          <cell r="C1324" t="str">
            <v>UN</v>
          </cell>
          <cell r="D1324" t="str">
            <v>2.157,67</v>
          </cell>
        </row>
        <row r="1325">
          <cell r="A1325" t="str">
            <v>100376</v>
          </cell>
          <cell r="B1325" t="str">
            <v>FABRICAÇÃO E INSTALAÇÃO DE MEIA TESOURA DE MADEIRA NÃO APARELHADA, COM VÃO DE 12 M, PARA TELHA ONDULADA DE FIBROCIMENTO, ALUMÍNIO, PLÁSTICA OU TERMOACÚSTICA, INCLUSO IÇAMENTO. AF_07/2019</v>
          </cell>
          <cell r="C1325" t="str">
            <v>UN</v>
          </cell>
          <cell r="D1325" t="str">
            <v>2.102,62</v>
          </cell>
        </row>
        <row r="1326">
          <cell r="A1326" t="str">
            <v>100377</v>
          </cell>
          <cell r="B1326" t="str">
            <v>FABRICAÇÃO E INSTALAÇÃO DE TESOURA EM AÇO, VÃOS MAIORES OU IGUAIS A 3,0 M E MENORES OU IGUAL A 6,0 M, INCLUSO IÇAMENTO. AF_07/2019</v>
          </cell>
          <cell r="C1326" t="str">
            <v>KG</v>
          </cell>
          <cell r="D1326" t="str">
            <v>8,84</v>
          </cell>
        </row>
        <row r="1327">
          <cell r="A1327" t="str">
            <v>100378</v>
          </cell>
          <cell r="B1327" t="str">
            <v>FABRICAÇÃO E INSTALAÇÃO DE TESOURA EM AÇO, VÃOS MAIORES QUE 6,0 M E MENORES QUE 12,0 M, INCLUSO IÇAMENTO. AF_07/2019</v>
          </cell>
          <cell r="C1327" t="str">
            <v>KG</v>
          </cell>
          <cell r="D1327" t="str">
            <v>7,92</v>
          </cell>
        </row>
        <row r="1328">
          <cell r="A1328" t="str">
            <v>100382</v>
          </cell>
          <cell r="B1328" t="str">
            <v>FABRICAÇÃO E INSTALAÇÃO DE PONTALETES DE MADEIRA NÃO APARELHADA PARA TELHADOS COM ATÉ 2 ÁGUAS E COM TELHA ONDULADA DE FIBROCIMENTO, ALUMÍNIO OU PLÁSTICA EM EDIFÍCIO RESIDENCIAL TÉRREO, INCLUSO TRANSPORTE VERTICAL. AF_07/2019</v>
          </cell>
          <cell r="C1328" t="str">
            <v>M2</v>
          </cell>
          <cell r="D1328" t="str">
            <v>15,46</v>
          </cell>
        </row>
        <row r="1329">
          <cell r="A1329" t="str">
            <v>94444</v>
          </cell>
          <cell r="B1329" t="str">
            <v>TELHAMENTO COM TELHA DE ENCAIXE, TIPO FRANCESA DE VIDRO, COM ATÉ 2 ÁGUAS, INCLUSO TRANSPORTE VERTICAL. AF_07/2019</v>
          </cell>
          <cell r="C1329" t="str">
            <v>M2</v>
          </cell>
          <cell r="D1329" t="str">
            <v>567,40</v>
          </cell>
        </row>
        <row r="1330">
          <cell r="A1330" t="str">
            <v>73882/1</v>
          </cell>
          <cell r="B1330" t="str">
            <v>CALHA EM CONCRETO SIMPLES, EM MEIA CANA, DIAMETRO 200 MM</v>
          </cell>
          <cell r="C1330" t="str">
            <v>M</v>
          </cell>
          <cell r="D1330" t="str">
            <v>27,89</v>
          </cell>
        </row>
        <row r="1331">
          <cell r="A1331" t="str">
            <v>73882/5</v>
          </cell>
          <cell r="B1331" t="str">
            <v>CALHA EM CONCRETO SIMPLES, EM MEIA CANA DE CONCRETO, DIAMETRO 600 MM</v>
          </cell>
          <cell r="C1331" t="str">
            <v>M</v>
          </cell>
          <cell r="D1331" t="str">
            <v>78,40</v>
          </cell>
        </row>
        <row r="1332">
          <cell r="A1332" t="str">
            <v>73816/1</v>
          </cell>
          <cell r="B1332" t="str">
            <v>EXECUCAO DE DRENO COM TUBOS DE PVC CORRUGADO FLEXIVEL PERFURADO - DN 100</v>
          </cell>
          <cell r="C1332" t="str">
            <v>M</v>
          </cell>
          <cell r="D1332" t="str">
            <v>28,73</v>
          </cell>
        </row>
        <row r="1333">
          <cell r="A1333" t="str">
            <v>73816/2</v>
          </cell>
          <cell r="B1333" t="str">
            <v>EXECUCAO DE DRENO VERTICAL COM PEDRISCO, DIAMETRO 200MM</v>
          </cell>
          <cell r="C1333" t="str">
            <v>M</v>
          </cell>
          <cell r="D1333" t="str">
            <v>25,45</v>
          </cell>
        </row>
        <row r="1334">
          <cell r="A1334" t="str">
            <v>73881/1</v>
          </cell>
          <cell r="B1334" t="str">
            <v>EXECUCAO DE DRENO COM MANTA GEOTEXTIL 200 G/M2</v>
          </cell>
          <cell r="C1334" t="str">
            <v>M2</v>
          </cell>
          <cell r="D1334" t="str">
            <v>6,09</v>
          </cell>
        </row>
        <row r="1335">
          <cell r="A1335" t="str">
            <v>73881/3</v>
          </cell>
          <cell r="B1335" t="str">
            <v>EXECUCAO DE DRENO COM MANTA GEOTEXTIL 400 G/M2</v>
          </cell>
          <cell r="C1335" t="str">
            <v>M2</v>
          </cell>
          <cell r="D1335" t="str">
            <v>11,92</v>
          </cell>
        </row>
        <row r="1336">
          <cell r="A1336" t="str">
            <v>73883/1</v>
          </cell>
          <cell r="B1336" t="str">
            <v>EXECUCAO DE DRENO FRANCES COM AREIA MEDIA</v>
          </cell>
          <cell r="C1336" t="str">
            <v>M3</v>
          </cell>
          <cell r="D1336" t="str">
            <v>62,39</v>
          </cell>
        </row>
        <row r="1337">
          <cell r="A1337" t="str">
            <v>73883/2</v>
          </cell>
          <cell r="B1337" t="str">
            <v>EXECUCAO DE DRENO FRANCES COM BRITA NUM 2</v>
          </cell>
          <cell r="C1337" t="str">
            <v>M3</v>
          </cell>
          <cell r="D1337" t="str">
            <v>105,95</v>
          </cell>
        </row>
        <row r="1338">
          <cell r="A1338" t="str">
            <v>73883/3</v>
          </cell>
          <cell r="B1338" t="str">
            <v>EXECUCAO DE DRENO FRANCES COM CASCALHO</v>
          </cell>
          <cell r="C1338" t="str">
            <v>M3</v>
          </cell>
          <cell r="D1338" t="str">
            <v>65,58</v>
          </cell>
        </row>
        <row r="1339">
          <cell r="A1339" t="str">
            <v>73969/1</v>
          </cell>
          <cell r="B1339" t="str">
            <v>EXECUCAO DE DRENOS DE CHORUME EM TUBOS DRENANTES DE CONCRETO, DIAM=200MM, ENVOLTOS EM BRITA E GEOTEXTIL</v>
          </cell>
          <cell r="C1339" t="str">
            <v>M</v>
          </cell>
          <cell r="D1339" t="str">
            <v>68,51</v>
          </cell>
        </row>
        <row r="1340">
          <cell r="A1340" t="str">
            <v>74017/1</v>
          </cell>
          <cell r="B1340" t="str">
            <v>EXECUCAO DE DRENOS DE CHORUME EM TUBOS DRENANTES, PVC, DIAM=100 MM, ENVOLTOS EM BRITA E GEOTEXTIL</v>
          </cell>
          <cell r="C1340" t="str">
            <v>M</v>
          </cell>
          <cell r="D1340" t="str">
            <v>47,77</v>
          </cell>
        </row>
        <row r="1341">
          <cell r="A1341" t="str">
            <v>74017/2</v>
          </cell>
          <cell r="B1341" t="str">
            <v>EXECUCAO DE DRENOS DE CHORUME EM TUBOS DRENANTES, PVC, DIAM=150 MM, ENVOLTOS EM BRITA E GEOTEXTIL</v>
          </cell>
          <cell r="C1341" t="str">
            <v>M</v>
          </cell>
          <cell r="D1341" t="str">
            <v>65,50</v>
          </cell>
        </row>
        <row r="1342">
          <cell r="A1342" t="str">
            <v>75029/1</v>
          </cell>
          <cell r="B1342" t="str">
            <v>TUBO PVC CORRUGADO RIGIDO PERFURADO DN 150 PARA DRENAGEM - FORNECIMENTO E INSTALACAO</v>
          </cell>
          <cell r="C1342" t="str">
            <v>M</v>
          </cell>
          <cell r="D1342" t="str">
            <v>44,33</v>
          </cell>
        </row>
        <row r="1343">
          <cell r="A1343" t="str">
            <v>83651</v>
          </cell>
          <cell r="B1343" t="str">
            <v>TUBO PVC CORRUGADO PERFURADO 100 MM C/ JUNTA ELASTICA PARA DRENAGEM.</v>
          </cell>
          <cell r="C1343" t="str">
            <v>M</v>
          </cell>
          <cell r="D1343" t="str">
            <v>32,46</v>
          </cell>
        </row>
        <row r="1344">
          <cell r="A1344" t="str">
            <v>83658</v>
          </cell>
          <cell r="B1344" t="str">
            <v>EXECUCAO DRENO PROFUNDO, COM CORTE TRAPEZOIDAL EM SOLO, DE 70X80X150CM EXCL TUBO INCL MATERIAL EXECUCAO, COM SELO ENCHIMENTO MATERIAL DRENANTE E ESCAVACAO</v>
          </cell>
          <cell r="C1344" t="str">
            <v>M</v>
          </cell>
          <cell r="D1344" t="str">
            <v>147,69</v>
          </cell>
        </row>
        <row r="1345">
          <cell r="A1345" t="str">
            <v>83661</v>
          </cell>
          <cell r="B1345" t="str">
            <v>EXECUCAO DE DRENO PROFUNDO, CORTE EM SOLO, COM TUBO POROSO D=0,20M</v>
          </cell>
          <cell r="C1345" t="str">
            <v>M</v>
          </cell>
          <cell r="D1345" t="str">
            <v>97,22</v>
          </cell>
        </row>
        <row r="1346">
          <cell r="A1346" t="str">
            <v>83662</v>
          </cell>
          <cell r="B1346" t="str">
            <v>EXECUCAO DE DRENO CEGO</v>
          </cell>
          <cell r="C1346" t="str">
            <v>M3</v>
          </cell>
          <cell r="D1346" t="str">
            <v>99,48</v>
          </cell>
        </row>
        <row r="1347">
          <cell r="A1347" t="str">
            <v>83664</v>
          </cell>
          <cell r="B1347" t="str">
            <v>EXECUCAO DE DRENO DE TUBO DE CONRETO SIMPLES POROSO D=0,20 M (0,5MX0,5M) PARA GALERIAS DE AGUAS PLUVIAIS</v>
          </cell>
          <cell r="C1347" t="str">
            <v>M</v>
          </cell>
          <cell r="D1347" t="str">
            <v>60,31</v>
          </cell>
        </row>
        <row r="1348">
          <cell r="A1348" t="str">
            <v>83665</v>
          </cell>
          <cell r="B1348" t="str">
            <v>FORNECIMENTO E INSTALACAO DE MANTA BIDIM RT - 14</v>
          </cell>
          <cell r="C1348" t="str">
            <v>M2</v>
          </cell>
          <cell r="D1348" t="str">
            <v>7,88</v>
          </cell>
        </row>
        <row r="1349">
          <cell r="A1349" t="str">
            <v>83669</v>
          </cell>
          <cell r="B1349" t="str">
            <v>FORNECIMENTO/INSTALACAO MANTA BIDIM RT-16</v>
          </cell>
          <cell r="C1349" t="str">
            <v>M2</v>
          </cell>
          <cell r="D1349" t="str">
            <v>9,38</v>
          </cell>
        </row>
        <row r="1350">
          <cell r="A1350" t="str">
            <v>83670</v>
          </cell>
          <cell r="B1350" t="str">
            <v>TUBO PVC DN 75 MM PARA DRENAGEM - FORNECIMENTO E INSTALACAO</v>
          </cell>
          <cell r="C1350" t="str">
            <v>M</v>
          </cell>
          <cell r="D1350" t="str">
            <v>50,41</v>
          </cell>
        </row>
        <row r="1351">
          <cell r="A1351" t="str">
            <v>83671</v>
          </cell>
          <cell r="B1351" t="str">
            <v>TUBO PVC DN 100 MM PARA DRENAGEM - FORNECIMENTO E INSTALACAO</v>
          </cell>
          <cell r="C1351" t="str">
            <v>M</v>
          </cell>
          <cell r="D1351" t="str">
            <v>54,24</v>
          </cell>
        </row>
        <row r="1352">
          <cell r="A1352" t="str">
            <v>83679</v>
          </cell>
          <cell r="B1352" t="str">
            <v>TUBO PVC D=2 COM MATERIAL DRENANTE PARA DRENO/BARBACA - FORNECIMENTO E INSTALACAO</v>
          </cell>
          <cell r="C1352" t="str">
            <v>M</v>
          </cell>
          <cell r="D1352" t="str">
            <v>16,03</v>
          </cell>
        </row>
        <row r="1353">
          <cell r="A1353" t="str">
            <v>83680</v>
          </cell>
          <cell r="B1353" t="str">
            <v>TUBO PVC D=3" COM MATERIAL DRENANTE PARA DRENO/BARBACA - FORNECIMENTO E INSTALACAO</v>
          </cell>
          <cell r="C1353" t="str">
            <v>M</v>
          </cell>
          <cell r="D1353" t="str">
            <v>19,71</v>
          </cell>
        </row>
        <row r="1354">
          <cell r="A1354" t="str">
            <v>83681</v>
          </cell>
          <cell r="B1354" t="str">
            <v>TUBO PVC D=4" COM MATERIAL DRENANTE PARA DRENO/BARBACA - FORNECIMENTO E INSTALACAO</v>
          </cell>
          <cell r="C1354" t="str">
            <v>M</v>
          </cell>
          <cell r="D1354" t="str">
            <v>21,34</v>
          </cell>
        </row>
        <row r="1355">
          <cell r="A1355" t="str">
            <v>83682</v>
          </cell>
          <cell r="B1355" t="str">
            <v>CAMADA VERTICAL DRENANTE C/ PEDRA BRITADA NUMS 1 E 2</v>
          </cell>
          <cell r="C1355" t="str">
            <v>M3</v>
          </cell>
          <cell r="D1355" t="str">
            <v>110,54</v>
          </cell>
        </row>
        <row r="1356">
          <cell r="A1356" t="str">
            <v>83729</v>
          </cell>
          <cell r="B1356" t="str">
            <v>FORNECIMENTO/INSTALACAO DE MANTA BIDIM RT-31</v>
          </cell>
          <cell r="C1356" t="str">
            <v>M2</v>
          </cell>
          <cell r="D1356" t="str">
            <v>18,38</v>
          </cell>
        </row>
        <row r="1357">
          <cell r="A1357" t="str">
            <v>83739</v>
          </cell>
          <cell r="B1357" t="str">
            <v>FORNECIMENTO/INSTALACAO DE MANTA BIDIM RT-10</v>
          </cell>
          <cell r="C1357" t="str">
            <v>M2</v>
          </cell>
          <cell r="D1357" t="str">
            <v>6,42</v>
          </cell>
        </row>
        <row r="1358">
          <cell r="A1358" t="str">
            <v>6454</v>
          </cell>
          <cell r="B1358" t="str">
            <v>FORNECIMENTO E LANCAMENTO DE PEDRA DE MAO</v>
          </cell>
          <cell r="C1358" t="str">
            <v>M3</v>
          </cell>
          <cell r="D1358" t="str">
            <v>168,72</v>
          </cell>
        </row>
        <row r="1359">
          <cell r="A1359" t="str">
            <v>73611</v>
          </cell>
          <cell r="B1359" t="str">
            <v>ENROCAMENTO COM PEDRA ARGAMASSADA TRAÇO 1:4 COM PEDRA DE MÃO</v>
          </cell>
          <cell r="C1359" t="str">
            <v>M3</v>
          </cell>
          <cell r="D1359" t="str">
            <v>360,47</v>
          </cell>
        </row>
        <row r="1360">
          <cell r="A1360" t="str">
            <v>73697</v>
          </cell>
          <cell r="B1360" t="str">
            <v>ENROCAMENTO MANUAL, SEM ARRUMACAO DO MATERIAL</v>
          </cell>
          <cell r="C1360" t="str">
            <v>M3</v>
          </cell>
          <cell r="D1360" t="str">
            <v>170,69</v>
          </cell>
        </row>
        <row r="1361">
          <cell r="A1361" t="str">
            <v>73698</v>
          </cell>
          <cell r="B1361" t="str">
            <v>ENROCAMENTO MANUAL, COM ARRUMACAO DO MATERIAL</v>
          </cell>
          <cell r="C1361" t="str">
            <v>M3</v>
          </cell>
          <cell r="D1361" t="str">
            <v>227,63</v>
          </cell>
        </row>
        <row r="1362">
          <cell r="A1362" t="str">
            <v>73890/1</v>
          </cell>
          <cell r="B1362" t="str">
            <v>ENSECADEIRA DE MADEIRA COM PAREDE SIMPLES</v>
          </cell>
          <cell r="C1362" t="str">
            <v>M2</v>
          </cell>
          <cell r="D1362" t="str">
            <v>132,22</v>
          </cell>
        </row>
        <row r="1363">
          <cell r="A1363" t="str">
            <v>73890/2</v>
          </cell>
          <cell r="B1363" t="str">
            <v>ENSECADEIRA DE MADEIRA COM PAREDE DUPLA</v>
          </cell>
          <cell r="C1363" t="str">
            <v>M2</v>
          </cell>
          <cell r="D1363" t="str">
            <v>333,58</v>
          </cell>
        </row>
        <row r="1364">
          <cell r="A1364" t="str">
            <v>92743</v>
          </cell>
          <cell r="B1364" t="str">
            <v>MURO DE GABIÃO, ENCHIMENTO COM PEDRA DE MÃO TIPO RACHÃO, DE GRAVIDADE, COM GAIOLAS DE COMPRIMENTO IGUAL A 2 M, PARA MUROS COM ALTURA MENOR OU IGUAL A 4 M  FORNECIMENTO E EXECUÇÃO. AF_12/2015</v>
          </cell>
          <cell r="C1364" t="str">
            <v>M3</v>
          </cell>
          <cell r="D1364" t="str">
            <v>506,58</v>
          </cell>
        </row>
        <row r="1365">
          <cell r="A1365" t="str">
            <v>92744</v>
          </cell>
          <cell r="B1365" t="str">
            <v>MURO DE GABIÃO, ENCHIMENTO COM PEDRA DE MÃO TIPO RACHÃO, DE GRAVIDADE, COM GAIOLAS DE COMPRIMENTO IGUAL A 5 M, PARA MUROS COM ALTURA MENOR OU IGUAL A 4 M  FORNECIMENTO E EXECUÇÃO. AF_12/2015</v>
          </cell>
          <cell r="C1365" t="str">
            <v>M3</v>
          </cell>
          <cell r="D1365" t="str">
            <v>485,73</v>
          </cell>
        </row>
        <row r="1366">
          <cell r="A1366" t="str">
            <v>92745</v>
          </cell>
          <cell r="B1366" t="str">
            <v>MURO DE GABIÃO, ENCHIMENTO COM PEDRA DE MÃO TIPO RACHÃO, DE GRAVIDADE, COM GAIOLAS DE COMPRIMENTO IGUAL A 2 M, PARA MUROS COM ALTURA MAIOR QUE 4 M E MENOR OU IGUAL A 6 M  FORNECIMENTO E EXECUÇÃO. AF_12/2015</v>
          </cell>
          <cell r="C1366" t="str">
            <v>M3</v>
          </cell>
          <cell r="D1366" t="str">
            <v>630,06</v>
          </cell>
        </row>
        <row r="1367">
          <cell r="A1367" t="str">
            <v>92746</v>
          </cell>
          <cell r="B1367" t="str">
            <v>MURO DE GABIÃO, ENCHIMENTO COM PEDRA DE MÃO TIPO RACHÃO, DE GRAVIDADE, COM GAIOLAS DE COMPRIMENTO IGUAL A 5 M, PARA MUROS COM ALTURA MAIOR QUE 4 M E MENOR OU IGUAL A 6 M   FORNECIMENTO E EXECUÇÃO. AF_12/2015</v>
          </cell>
          <cell r="C1367" t="str">
            <v>M3</v>
          </cell>
          <cell r="D1367" t="str">
            <v>576,94</v>
          </cell>
        </row>
        <row r="1368">
          <cell r="A1368" t="str">
            <v>92747</v>
          </cell>
          <cell r="B1368" t="str">
            <v>MURO DE GABIÃO, ENCHIMENTO COM PEDRA DE MÃO TIPO RACHÃO, DE GRAVIDADE, COM GAIOLAS DE COMPRIMENTO IGUAL A 2 M, PARA MUROS COM ALTURA MAIOR QUE 6 M E MENOR OU IGUAL A 10 M   FORNECIMENTO E EXECUÇÃO. AF_12/2015</v>
          </cell>
          <cell r="C1368" t="str">
            <v>M3</v>
          </cell>
          <cell r="D1368" t="str">
            <v>700,26</v>
          </cell>
        </row>
        <row r="1369">
          <cell r="A1369" t="str">
            <v>92748</v>
          </cell>
          <cell r="B1369" t="str">
            <v>MURO DE GABIÃO, ENCHIMENTO COM PEDRA DE MÃO TIPO RACHÃO, DE GRAVIDADE, COM GAIOLAS DE COMPRIMENTO IGUAL A 5 M, PARA MUROS COM ALTURA MAIOR QUE 6 M E MENOR OU IGUAL A 10 M FORNECIMENTO E EXECUÇÃO. AF_12/2015</v>
          </cell>
          <cell r="C1369" t="str">
            <v>M3</v>
          </cell>
          <cell r="D1369" t="str">
            <v>629,07</v>
          </cell>
        </row>
        <row r="1370">
          <cell r="A1370" t="str">
            <v>92749</v>
          </cell>
          <cell r="B1370" t="str">
            <v>MURO DE GABIÃO, ENCHIMENTO COM PEDRA DE MÃO TIPO RACHÃO, COM SOLO REFORÇADO, PARA MUROS COM ALTURA MENOR OU IGUAL A 4 M   FORNECIMENTO E EXECUÇÃO. AF_12/2015</v>
          </cell>
          <cell r="C1370" t="str">
            <v>M3</v>
          </cell>
          <cell r="D1370" t="str">
            <v>726,68</v>
          </cell>
        </row>
        <row r="1371">
          <cell r="A1371" t="str">
            <v>92750</v>
          </cell>
          <cell r="B1371" t="str">
            <v>MURO DE GABIÃO, ENCHIMENTO COM PEDRA DE MÃO TIPO RACHÃO, COM SOLO REFORÇADO, PARA MUROS COM ALTURA MAIOR QUE 4 M E MENOR OU IGUAL A 12 M   FORNECIMENTO E EXECUÇÃO. AF_12/2015</v>
          </cell>
          <cell r="C1371" t="str">
            <v>M3</v>
          </cell>
          <cell r="D1371" t="str">
            <v>1.254,39</v>
          </cell>
        </row>
        <row r="1372">
          <cell r="A1372" t="str">
            <v>92751</v>
          </cell>
          <cell r="B1372" t="str">
            <v>MURO DE GABIÃO, ENCHIMENTO COM PEDRA DE MÃO TIPO RACHÃO, COM SOLO REFORÇADO, PARA MUROS COM ALTURA MAIOR QUE 12 M E MENOR OU IGUAL A 20 M    FORNECIMENTO E EXECUÇÃO. AF_12/2015</v>
          </cell>
          <cell r="C1372" t="str">
            <v>M3</v>
          </cell>
          <cell r="D1372" t="str">
            <v>1.561,02</v>
          </cell>
        </row>
        <row r="1373">
          <cell r="A1373" t="str">
            <v>92752</v>
          </cell>
          <cell r="B1373" t="str">
            <v>MURO DE GABIÃO, ENCHIMENTO COM PEDRA DE MÃO TIPO RACHÃO, COM SOLO REFORÇADO, PARA MUROS COM ALTURA MAIOR QUE 20 M E MENOR OU IGUAL A 28 M   FORNECIMENTO E EXECUÇÃO. AF_12/2015</v>
          </cell>
          <cell r="C1373" t="str">
            <v>M3</v>
          </cell>
          <cell r="D1373" t="str">
            <v>1.866,46</v>
          </cell>
        </row>
        <row r="1374">
          <cell r="A1374" t="str">
            <v>92753</v>
          </cell>
          <cell r="B1374" t="str">
            <v>MURO DE GABIÃO, ENCHIMENTO COM RESÍDUO DE CONSTRUÇÃO E DEMOLIÇÃO, DE GRAVIDADE, COM GAIOLA TRAPEZOIDAL DE COMPRIMENTO IGUAL A 2 M, PARA MUROS COM ALTURA MENOR OU IGUAL A 2 M   FORNECIMENTO E EXECUÇÃO. AF_12/2015</v>
          </cell>
          <cell r="C1374" t="str">
            <v>M3</v>
          </cell>
          <cell r="D1374" t="str">
            <v>462,20</v>
          </cell>
        </row>
        <row r="1375">
          <cell r="A1375" t="str">
            <v>92754</v>
          </cell>
          <cell r="B1375" t="str">
            <v>MURO DE GABIÃO, ENCHIMENTO COM RESÍDUO DE CONSTRUÇÃO E DEMOLIÇÃO, DE GRAVIDADE, COM GAIOLA TRAPEZOIDAL DE COMPRIMENTO IGUAL A 2 M, PARA MUROS COM ALTURA MAIOR QUE 2 M E MENOR OU IGUAL A 4 M    FORNECIMENTO E EXECUÇÃO. AF_12/2015</v>
          </cell>
          <cell r="C1375" t="str">
            <v>M3</v>
          </cell>
          <cell r="D1375" t="str">
            <v>420,73</v>
          </cell>
        </row>
        <row r="1376">
          <cell r="A1376" t="str">
            <v>92755</v>
          </cell>
          <cell r="B1376" t="str">
            <v>PROTEÇÃO SUPERFICIAL DE CANAL EM GABIÃO TIPO COLCHÃO, ALTURA DE 17 CENTÍMETROS, ENCHIMENTO COM PEDRA DE MÃO TIPO RACHÃO - FORNECIMENTO E EXECUÇÃO. AF_12/2015</v>
          </cell>
          <cell r="C1376" t="str">
            <v>M2</v>
          </cell>
          <cell r="D1376" t="str">
            <v>186,11</v>
          </cell>
        </row>
        <row r="1377">
          <cell r="A1377" t="str">
            <v>92756</v>
          </cell>
          <cell r="B1377" t="str">
            <v>PROTEÇÃO SUPERFICIAL DE CANAL EM GABIÃO TIPO COLCHÃO, ALTURA DE 23 CENTÍMETROS, ENCHIMENTO COM PEDRA DE MÃO TIPO RACHÃO - FORNECIMENTO E EXECUÇÃO. AF_12/2015</v>
          </cell>
          <cell r="C1377" t="str">
            <v>M2</v>
          </cell>
          <cell r="D1377" t="str">
            <v>211,02</v>
          </cell>
        </row>
        <row r="1378">
          <cell r="A1378" t="str">
            <v>92757</v>
          </cell>
          <cell r="B1378" t="str">
            <v>PROTEÇÃO SUPERFICIAL DE CANAL EM GABIÃO TIPO COLCHÃO, ALTURA DE 30 CENTÍMETROS, ENCHIMENTO COM PEDRA DE MÃO TIPO RACHÃO - FORNECIMENTO E EXECUÇÃO. AF_12/2015</v>
          </cell>
          <cell r="C1378" t="str">
            <v>M2</v>
          </cell>
          <cell r="D1378" t="str">
            <v>241,28</v>
          </cell>
        </row>
        <row r="1379">
          <cell r="A1379" t="str">
            <v>92758</v>
          </cell>
          <cell r="B1379" t="str">
            <v>PROTEÇÃO SUPERFICIAL DE CANAL EM GABIÃO TIPO SACO, DIÂMETRO DE 65 CENTÍMETROS, ENCHIMENTO MANUAL COM PEDRA DE MÃO TIPO RACHÃO - FORNECIMENTO E EXECUÇÃO. AF_12/2015</v>
          </cell>
          <cell r="C1379" t="str">
            <v>M3</v>
          </cell>
          <cell r="D1379" t="str">
            <v>579,23</v>
          </cell>
        </row>
        <row r="1380">
          <cell r="A1380" t="str">
            <v>91069</v>
          </cell>
          <cell r="B1380" t="str">
            <v>EXECUÇÃO DE REVESTIMENTO DE CONCRETO PROJETADO COM ESPESSURA DE 7 CM, ARMADO COM TELA, INCLINAÇÃO MENOR QUE 90°, APLICAÇÃO CONTÍNUA, UTILIZANDO EQUIPAMENTO DE PROJEÇÃO COM 6 M³/H DE CAPACIDADE. AF_01/2016</v>
          </cell>
          <cell r="C1380" t="str">
            <v>M2</v>
          </cell>
          <cell r="D1380" t="str">
            <v>78,54</v>
          </cell>
        </row>
        <row r="1381">
          <cell r="A1381" t="str">
            <v>91070</v>
          </cell>
          <cell r="B1381" t="str">
            <v>EXECUÇÃO DE REVESTIMENTO DE CONCRETO PROJETADO COM ESPESSURA DE 10 CM, ARMADO COM TELA, INCLINAÇÃO MENOR QUE 90°, APLICAÇÃO CONTÍNUA, UTILIZANDO EQUIPAMENTO DE PROJEÇÃO COM 6 M³/H DE CAPACIDADE. AF_01/2016</v>
          </cell>
          <cell r="C1381" t="str">
            <v>M2</v>
          </cell>
          <cell r="D1381" t="str">
            <v>86,07</v>
          </cell>
        </row>
        <row r="1382">
          <cell r="A1382" t="str">
            <v>91071</v>
          </cell>
          <cell r="B1382" t="str">
            <v>EXECUÇÃO DE REVESTIMENTO DE CONCRETO PROJETADO COM ESPESSURA DE 7 CM, ARMADO COM TELA, INCLINAÇÃO DE 90°, APLICAÇÃO CONTÍNUA, UTILIZANDO EQUIPAMENTO DE PROJEÇÃO COM 6 M³/H DE CAPACIDADE. AF_01/2016</v>
          </cell>
          <cell r="C1382" t="str">
            <v>M2</v>
          </cell>
          <cell r="D1382" t="str">
            <v>115,22</v>
          </cell>
        </row>
        <row r="1383">
          <cell r="A1383" t="str">
            <v>91072</v>
          </cell>
          <cell r="B1383" t="str">
            <v>EXECUÇÃO DE REVESTIMENTO DE CONCRETO PROJETADO COM ESPESSURA DE 10 CM, ARMADO COM TELA, INCLINAÇÃO DE 90°, APLICAÇÃO CONTÍNUA, UTILIZANDO EQUIPAMENTO DE PROJEÇÃO COM 6 M³/H DE CAPACIDADE. AF_01/2016</v>
          </cell>
          <cell r="C1383" t="str">
            <v>M2</v>
          </cell>
          <cell r="D1383" t="str">
            <v>122,73</v>
          </cell>
        </row>
        <row r="1384">
          <cell r="A1384" t="str">
            <v>91073</v>
          </cell>
          <cell r="B1384" t="str">
            <v>EXECUÇÃO DE REVESTIMENTO DE CONCRETO PROJETADO COM ESPESSURA DE 7 CM, ARMADO COM TELA, INCLINAÇÃO MENOR QUE 90°, APLICAÇÃO CONTÍNUA, UTILIZANDO EQUIPAMENTO DE PROJEÇÃO COM 3 M³/H DE CAPACIDADE. AF_01/2016</v>
          </cell>
          <cell r="C1384" t="str">
            <v>M2</v>
          </cell>
          <cell r="D1384" t="str">
            <v>91,89</v>
          </cell>
        </row>
        <row r="1385">
          <cell r="A1385" t="str">
            <v>91074</v>
          </cell>
          <cell r="B1385" t="str">
            <v>EXECUÇÃO DE REVESTIMENTO DE CONCRETO PROJETADO COM ESPESSURA DE 10 CM, ARMADO COM TELA, INCLINAÇÃO MENOR QUE 90°, APLICAÇÃO CONTÍNUA, UTILIZANDO EQUIPAMENTO DE PROJEÇÃO COM 3 M³/H DE CAPACIDADE. AF_01/2016</v>
          </cell>
          <cell r="C1385" t="str">
            <v>M2</v>
          </cell>
          <cell r="D1385" t="str">
            <v>100,81</v>
          </cell>
        </row>
        <row r="1386">
          <cell r="A1386" t="str">
            <v>91075</v>
          </cell>
          <cell r="B1386" t="str">
            <v>EXECUÇÃO DE REVESTIMENTO DE CONCRETO PROJETADO COM ESPESSURA DE 7 CM, ARMADO COM TELA, INCLINAÇÃO DE 90°, APLICAÇÃO CONTÍNUA, UTILIZANDO EQUIPAMENTO DE PROJEÇÃO COM 3 M³/H DE CAPACIDADE. AF_01/2016</v>
          </cell>
          <cell r="C1386" t="str">
            <v>M2</v>
          </cell>
          <cell r="D1386" t="str">
            <v>131,09</v>
          </cell>
        </row>
        <row r="1387">
          <cell r="A1387" t="str">
            <v>91076</v>
          </cell>
          <cell r="B1387" t="str">
            <v>EXECUÇÃO DE REVESTIMENTO DE CONCRETO PROJETADO COM ESPESSURA DE 10 CM, ARMADO COM TELA, INCLINAÇÃO DE 90°, APLICAÇÃO CONTÍNUA, UTILIZANDO EQUIPAMENTO DE PROJEÇÃO COM 3 M³/H DE CAPACIDADE. AF_01/2016</v>
          </cell>
          <cell r="C1387" t="str">
            <v>M2</v>
          </cell>
          <cell r="D1387" t="str">
            <v>140,04</v>
          </cell>
        </row>
        <row r="1388">
          <cell r="A1388" t="str">
            <v>91077</v>
          </cell>
          <cell r="B1388" t="str">
            <v>EXECUÇÃO DE REVESTIMENTO DE CONCRETO PROJETADO COM ESPESSURA DE 7 CM, ARMADO COM FIBRAS DE AÇO, INCLINAÇÃO MENOR QUE 90°, APLICAÇÃO CONTÍNUA, UTILIZANDO EQUIPAMENTO DE PROJEÇÃO COM 6 M³/H DE CAPACIDADE. AF_01/2016</v>
          </cell>
          <cell r="C1388" t="str">
            <v>M2</v>
          </cell>
          <cell r="D1388" t="str">
            <v>105,08</v>
          </cell>
        </row>
        <row r="1389">
          <cell r="A1389" t="str">
            <v>91078</v>
          </cell>
          <cell r="B1389" t="str">
            <v>EXECUÇÃO DE REVESTIMENTO DE CONCRETO PROJETADO COM ESPESSURA DE 10 CM, ARMADO COM FIBRAS DE AÇO, INCLINAÇÃO MENOR QUE 90°, APLICAÇÃO CONTÍNUA, UTILIZANDO EQUIPAMENTO DE PROJEÇÃO COM 6 M³/H DE CAPACIDADE. AF_01/2016</v>
          </cell>
          <cell r="C1389" t="str">
            <v>M2</v>
          </cell>
          <cell r="D1389" t="str">
            <v>123,35</v>
          </cell>
        </row>
        <row r="1390">
          <cell r="A1390" t="str">
            <v>91079</v>
          </cell>
          <cell r="B1390" t="str">
            <v>EXECUÇÃO DE REVESTIMENTO DE CONCRETO PROJETADO COM ESPESSURA DE 7 CM, ARMADO COM FIBRAS DE AÇO, INCLINAÇÃO DE 90°, APLICAÇÃO CONTÍNUA, UTILIZANDO EQUIPAMENTO DE PROJEÇÃO COM 6 M³/H DE CAPACIDADE. AF_01/2016</v>
          </cell>
          <cell r="C1390" t="str">
            <v>M2</v>
          </cell>
          <cell r="D1390" t="str">
            <v>110,21</v>
          </cell>
        </row>
        <row r="1391">
          <cell r="A1391" t="str">
            <v>91080</v>
          </cell>
          <cell r="B1391" t="str">
            <v>EXECUÇÃO DE REVESTIMENTO DE CONCRETO PROJETADO COM ESPESSURA DE 10 CM, ARMADO COM FIBRAS DE AÇO, INCLINAÇÃO DE 90°, APLICAÇÃO CONTÍNUA, UTILIZANDO EQUIPAMENTO DE PROJEÇÃO COM 6 M³/H DE CAPACIDADE. AF_01/2016</v>
          </cell>
          <cell r="C1391" t="str">
            <v>M2</v>
          </cell>
          <cell r="D1391" t="str">
            <v>128,30</v>
          </cell>
        </row>
        <row r="1392">
          <cell r="A1392" t="str">
            <v>91081</v>
          </cell>
          <cell r="B1392" t="str">
            <v>EXECUÇÃO DE REVESTIMENTO DE CONCRETO PROJETADO COM ESPESSURA DE 7 CM, ARMADO COM FIBRAS DE AÇO, INCLINAÇÃO MENOR QUE 90°, APLICAÇÃO CONTÍNUA, UTILIZANDO EQUIPAMENTO DE PROJEÇÃO COM 3 M³/H DE CAPACIDADE. AF_01/2016</v>
          </cell>
          <cell r="C1392" t="str">
            <v>M2</v>
          </cell>
          <cell r="D1392" t="str">
            <v>119,85</v>
          </cell>
        </row>
        <row r="1393">
          <cell r="A1393" t="str">
            <v>91082</v>
          </cell>
          <cell r="B1393" t="str">
            <v>EXECUÇÃO DE REVESTIMENTO DE CONCRETO PROJETADO COM ESPESSURA DE 10 CM, ARMADO COM FIBRAS DE AÇO, INCLINAÇÃO MENOR QUE 90°, APLICAÇÃO CONTÍNUA, UTILIZANDO EQUIPAMENTO DE PROJEÇÃO COM 3 M³/H DE CAPACIDADE. AF_01/2016</v>
          </cell>
          <cell r="C1393" t="str">
            <v>M2</v>
          </cell>
          <cell r="D1393" t="str">
            <v>139,32</v>
          </cell>
        </row>
        <row r="1394">
          <cell r="A1394" t="str">
            <v>91083</v>
          </cell>
          <cell r="B1394" t="str">
            <v>EXECUÇÃO DE REVESTIMENTO DE CONCRETO PROJETADO COM ESPESSURA DE 7 CM, ARMADO COM FIBRAS DE AÇO, INCLINAÇÃO DE 90°, APLICAÇÃO CONTÍNUA, UTILIZANDO EQUIPAMENTO DE PROJEÇÃO COM 3 M³/H DE CAPACIDADE. AF_01/2016</v>
          </cell>
          <cell r="C1394" t="str">
            <v>M2</v>
          </cell>
          <cell r="D1394" t="str">
            <v>128,98</v>
          </cell>
        </row>
        <row r="1395">
          <cell r="A1395" t="str">
            <v>91084</v>
          </cell>
          <cell r="B1395" t="str">
            <v>EXECUÇÃO DE REVESTIMENTO DE CONCRETO PROJETADO COM ESPESSURA DE 10 CM, ARMADO COM FIBRAS DE AÇO, INCLINAÇÃO DE 90°, APLICAÇÃO CONTÍNUA, UTILIZANDO EQUIPAMENTO DE PROJEÇÃO COM 3 M³/H DE CAPACIDADE. AF_01/2016</v>
          </cell>
          <cell r="C1395" t="str">
            <v>M2</v>
          </cell>
          <cell r="D1395" t="str">
            <v>148,23</v>
          </cell>
        </row>
        <row r="1396">
          <cell r="A1396" t="str">
            <v>91086</v>
          </cell>
          <cell r="B1396" t="str">
            <v>EXECUÇÃO DE REVESTIMENTO DE CONCRETO PROJETADO COM ESPESSURA DE 7 CM, ARMADO COM TELA, INCLINAÇÃO MENOR QUE 90°, APLICAÇÃO DESCONTÍNUA, UTILIZANDO EQUIPAMENTO DE PROJEÇÃO COM 6 M³/H DE CAPACIDADE. AF_01/2016</v>
          </cell>
          <cell r="C1396" t="str">
            <v>M2</v>
          </cell>
          <cell r="D1396" t="str">
            <v>88,11</v>
          </cell>
        </row>
        <row r="1397">
          <cell r="A1397" t="str">
            <v>91087</v>
          </cell>
          <cell r="B1397" t="str">
            <v>EXECUÇÃO DE REVESTIMENTO DE CONCRETO PROJETADO COM ESPESSURA DE 10 CM, ARMADO COM TELA, INCLINAÇÃO MENOR QUE 90°, APLICAÇÃO DESCONTÍNUA, UTILIZANDO EQUIPAMENTO DE PROJEÇÃO COM 6 M³/H DE CAPACIDADE. AF_01/2016</v>
          </cell>
          <cell r="C1397" t="str">
            <v>M2</v>
          </cell>
          <cell r="D1397" t="str">
            <v>95,95</v>
          </cell>
        </row>
        <row r="1398">
          <cell r="A1398" t="str">
            <v>91088</v>
          </cell>
          <cell r="B1398" t="str">
            <v>EXECUÇÃO DE REVESTIMENTO DE CONCRETO PROJETADO COM ESPESSURA DE 7 CM, ARMADO COM TELA, INCLINAÇÃO DE 90°, APLICAÇÃO DESCONTÍNUA, UTILIZANDO EQUIPAMENTO DE PROJEÇÃO COM 6 M³/H DE CAPACIDADE. AF_01/2016</v>
          </cell>
          <cell r="C1398" t="str">
            <v>M2</v>
          </cell>
          <cell r="D1398" t="str">
            <v>126,09</v>
          </cell>
        </row>
        <row r="1399">
          <cell r="A1399" t="str">
            <v>91089</v>
          </cell>
          <cell r="B1399" t="str">
            <v>EXECUÇÃO DE REVESTIMENTO DE CONCRETO PROJETADO COM ESPESSURA DE 10 CM, ARMADO COM TELA, INCLINAÇÃO DE 90°, APLICAÇÃO DESCONTÍNUA, UTILIZANDO EQUIPAMENTO DE PROJEÇÃO COM 6 M³/H DE CAPACIDADE. AF_01/2016</v>
          </cell>
          <cell r="C1399" t="str">
            <v>M2</v>
          </cell>
          <cell r="D1399" t="str">
            <v>134,07</v>
          </cell>
        </row>
        <row r="1400">
          <cell r="A1400" t="str">
            <v>91090</v>
          </cell>
          <cell r="B1400" t="str">
            <v>EXECUÇÃO DE REVESTIMENTO DE CONCRETO PROJETADO COM ESPESSURA DE 7 CM, ARMADO COM TELA, INCLINAÇÃO MENOR QUE 90°, APLICAÇÃO DESCONTÍNUA, UTILIZANDO EQUIPAMENTO DE PROJEÇÃO COM 3 M³/H DE CAPACIDADE. AF_01/2016</v>
          </cell>
          <cell r="C1400" t="str">
            <v>M2</v>
          </cell>
          <cell r="D1400" t="str">
            <v>99,75</v>
          </cell>
        </row>
        <row r="1401">
          <cell r="A1401" t="str">
            <v>91091</v>
          </cell>
          <cell r="B1401" t="str">
            <v>EXECUÇÃO DE REVESTIMENTO DE CONCRETO PROJETADO COM ESPESSURA DE 10 CM, ARMADO COM TELA, INCLINAÇÃO MENOR QUE 90°, APLICAÇÃO DESCONTÍNUA, UTILIZANDO EQUIPAMENTO DE PROJEÇÃO COM 3 M³/H DE CAPACIDADE. AF_01/2016</v>
          </cell>
          <cell r="C1401" t="str">
            <v>M2</v>
          </cell>
          <cell r="D1401" t="str">
            <v>109,13</v>
          </cell>
        </row>
        <row r="1402">
          <cell r="A1402" t="str">
            <v>91092</v>
          </cell>
          <cell r="B1402" t="str">
            <v>EXECUÇÃO DE REVESTIMENTO DE CONCRETO PROJETADO COM ESPESSURA DE 7 CM, ARMADO COM TELA, INCLINAÇÃO DE 90°, APLICAÇÃO DESCONTÍNUA, UTILIZANDO EQUIPAMENTO DE PROJEÇÃO COM 3 M³/H DE CAPACIDADE. AF_01/2016</v>
          </cell>
          <cell r="C1402" t="str">
            <v>M2</v>
          </cell>
          <cell r="D1402" t="str">
            <v>139,82</v>
          </cell>
        </row>
        <row r="1403">
          <cell r="A1403" t="str">
            <v>91093</v>
          </cell>
          <cell r="B1403" t="str">
            <v>EXECUÇÃO DE REVESTIMENTO DE CONCRETO PROJETADO COM ESPESSURA DE 10 CM, ARMADO COM TELA, INCLINAÇÃO DE 90°, APLICAÇÃO DESCONTÍNUA, UTILIZANDO EQUIPAMENTO DE PROJEÇÃO COM 3 M³/H DE CAPACIDADE. AF_01/2016</v>
          </cell>
          <cell r="C1403" t="str">
            <v>M2</v>
          </cell>
          <cell r="D1403" t="str">
            <v>149,47</v>
          </cell>
        </row>
        <row r="1404">
          <cell r="A1404" t="str">
            <v>91094</v>
          </cell>
          <cell r="B1404" t="str">
            <v>EXECUÇÃO DE REVESTIMENTO DE CONCRETO PROJETADO COM ESPESSURA DE 7 CM, ARMADO COM FIBRAS DE AÇO, INCLINAÇÃO MENOR QUE 90°, APLICAÇÃO DESCONTÍNUA, UTILIZANDO EQUIPAMENTO DE PROJEÇÃO COM 6 M³/H DE CAPACIDADE. AF_01/2016</v>
          </cell>
          <cell r="C1404" t="str">
            <v>M2</v>
          </cell>
          <cell r="D1404" t="str">
            <v>110,98</v>
          </cell>
        </row>
        <row r="1405">
          <cell r="A1405" t="str">
            <v>91095</v>
          </cell>
          <cell r="B1405" t="str">
            <v>EXECUÇÃO DE REVESTIMENTO DE CONCRETO PROJETADO COM ESPESSURA DE 10 CM, ARMADO COM FIBRAS DE AÇO, INCLINAÇÃO MENOR QUE 90°, APLICAÇÃO DESCONTÍNUA, UTILIZANDO EQUIPAMENTO DE PROJEÇÃO COM 6 M³/H DE CAPACIDADE. AF_01/2016</v>
          </cell>
          <cell r="C1405" t="str">
            <v>M2</v>
          </cell>
          <cell r="D1405" t="str">
            <v>129,59</v>
          </cell>
        </row>
        <row r="1406">
          <cell r="A1406" t="str">
            <v>91096</v>
          </cell>
          <cell r="B1406" t="str">
            <v>EXECUÇÃO DE REVESTIMENTO DE CONCRETO PROJETADO COM ESPESSURA DE 7 CM, ARMADO COM FIBRAS DE AÇO, INCLINAÇÃO DE 90°, APLICAÇÃO DESCONTÍNUA, UTILIZANDO EQUIPAMENTO DE PROJEÇÃO COM 6 M³/H DE CAPACIDADE. AF_01/2016</v>
          </cell>
          <cell r="C1406" t="str">
            <v>M2</v>
          </cell>
          <cell r="D1406" t="str">
            <v>113,50</v>
          </cell>
        </row>
        <row r="1407">
          <cell r="A1407" t="str">
            <v>91097</v>
          </cell>
          <cell r="B1407" t="str">
            <v>EXECUÇÃO DE REVESTIMENTO DE CONCRETO PROJETADO COM ESPESSURA DE 10 CM, ARMADO COM FIBRAS DE AÇO, INCLINAÇÃO DE 90°, APLICAÇÃO DESCONTÍNUA, UTILIZANDO EQUIPAMENTO DE PROJEÇÃO COM 6 M³/H DE CAPACIDADE. AF_01/2016</v>
          </cell>
          <cell r="C1407" t="str">
            <v>M2</v>
          </cell>
          <cell r="D1407" t="str">
            <v>131,95</v>
          </cell>
        </row>
        <row r="1408">
          <cell r="A1408" t="str">
            <v>91098</v>
          </cell>
          <cell r="B1408" t="str">
            <v>EXECUÇÃO DE REVESTIMENTO DE CONCRETO PROJETADO COM ESPESSURA DE 7 CM, ARMADO COM FIBRAS DE AÇO, INCLINAÇÃO MENOR QUE 90°, APLICAÇÃO DESCONTÍNUA, UTILIZANDO EQUIPAMENTO DE PROJEÇÃO COM 3 M³/H DE CAPACIDADE. AF_01/2016</v>
          </cell>
          <cell r="C1408" t="str">
            <v>M2</v>
          </cell>
          <cell r="D1408" t="str">
            <v>125,68</v>
          </cell>
        </row>
        <row r="1409">
          <cell r="A1409" t="str">
            <v>91099</v>
          </cell>
          <cell r="B1409" t="str">
            <v>EXECUÇÃO DE REVESTIMENTO DE CONCRETO PROJETADO COM ESPESSURA DE 10 CM, ARMADO COM FIBRAS DE AÇO, INCLINAÇÃO MENOR QUE 90°, APLICAÇÃO DESCONTÍNUA, UTILIZANDO EQUIPAMENTO DE PROJEÇÃO COM 3 M³/H DE CAPACIDADE. AF_01/2016</v>
          </cell>
          <cell r="C1409" t="str">
            <v>M2</v>
          </cell>
          <cell r="D1409" t="str">
            <v>145,59</v>
          </cell>
        </row>
        <row r="1410">
          <cell r="A1410" t="str">
            <v>91100</v>
          </cell>
          <cell r="B1410" t="str">
            <v>EXECUÇÃO DE REVESTIMENTO DE CONCRETO PROJETADO COM ESPESSURA DE 7 CM, ARMADO COM FIBRAS DE AÇO, INCLINAÇÃO DE 90°, APLICAÇÃO DESCONTÍNUA, UTILIZANDO EQUIPAMENTO DE PROJEÇÃO COM 3 M³/H DE CAPACIDADE. AF_01/2016</v>
          </cell>
          <cell r="C1410" t="str">
            <v>M2</v>
          </cell>
          <cell r="D1410" t="str">
            <v>132,85</v>
          </cell>
        </row>
        <row r="1411">
          <cell r="A1411" t="str">
            <v>91101</v>
          </cell>
          <cell r="B1411" t="str">
            <v>EXECUÇÃO DE REVESTIMENTO DE CONCRETO PROJETADO COM ESPESSURA DE 10 CM, ARMADO COM FIBRAS DE AÇO, INCLINAÇÃO DE 90°, APLICAÇÃO DESCONTÍNUA, UTILIZANDO EQUIPAMENTO DE PROJEÇÃO COM 3 M³/H DE CAPACIDADE. AF_01/2016</v>
          </cell>
          <cell r="C1411" t="str">
            <v>M2</v>
          </cell>
          <cell r="D1411" t="str">
            <v>152,68</v>
          </cell>
        </row>
        <row r="1412">
          <cell r="A1412" t="str">
            <v>93952</v>
          </cell>
          <cell r="B1412" t="str">
            <v>EXECUÇÃO DE GRAMPO PARA SOLO GRAMPEADO COM COMPRIMENTO MENOR OU IGUAL A 4 M, DIÂMETRO DE 10 CM, PERFURAÇÃO COM EQUIPAMENTO MANUAL E ARMADURA COM DIÂMETRO DE 16 MM. AF_05/2016</v>
          </cell>
          <cell r="C1412" t="str">
            <v>M</v>
          </cell>
          <cell r="D1412" t="str">
            <v>169,25</v>
          </cell>
        </row>
        <row r="1413">
          <cell r="A1413" t="str">
            <v>93953</v>
          </cell>
          <cell r="B1413" t="str">
            <v>EXECUÇÃO DE GRAMPO PARA SOLO GRAMPEADO COM COMPRIMENTO MAIOR QUE 4 M E MENOR OU IGUAL A 6 M, DIÂMETRO DE 10 CM, PERFURAÇÃO COM EQUIPAMENTO MANUAL E ARMADURA COM DIÂMETRO DE 16 MM. AF_05/2016</v>
          </cell>
          <cell r="C1413" t="str">
            <v>M</v>
          </cell>
          <cell r="D1413" t="str">
            <v>156,48</v>
          </cell>
        </row>
        <row r="1414">
          <cell r="A1414" t="str">
            <v>93954</v>
          </cell>
          <cell r="B1414" t="str">
            <v>EXECUÇÃO DE GRAMPO PARA SOLO GRAMPEADO COM COMPRIMENTO MAIOR QUE 6 M E MENOR OU IGUAL A 8 M, DIÂMETRO DE 10 CM, PERFURAÇÃO COM EQUIPAMENTO MANUAL E ARMADURA COM DIÂMETRO DE 16 MM. AF_05/2016</v>
          </cell>
          <cell r="C1414" t="str">
            <v>M</v>
          </cell>
          <cell r="D1414" t="str">
            <v>148,85</v>
          </cell>
        </row>
        <row r="1415">
          <cell r="A1415" t="str">
            <v>93955</v>
          </cell>
          <cell r="B1415" t="str">
            <v>EXECUÇÃO DE GRAMPO PARA SOLO GRAMPEADO COM COMPRIMENTO MAIOR QUE 8 M E MENOR OU IGUAL A 10 M, DIÂMETRO DE 10 CM, PERFURAÇÃO COM EQUIPAMENTO MANUAL E ARMADURA COM DIÂMETRO DE 16 MM. AF_05/2016</v>
          </cell>
          <cell r="C1415" t="str">
            <v>M</v>
          </cell>
          <cell r="D1415" t="str">
            <v>143,47</v>
          </cell>
        </row>
        <row r="1416">
          <cell r="A1416" t="str">
            <v>93956</v>
          </cell>
          <cell r="B1416" t="str">
            <v>EXECUÇÃO DE GRAMPO PARA SOLO GRAMPEADO COM COMPRIMENTO MAIOR QUE 10 M, DIÂMETRO DE 10 CM, PERFURAÇÃO COM EQUIPAMENTO MANUAL E ARMADURA COM DIÂMETRO DE 16 MM. AF_05/2016</v>
          </cell>
          <cell r="C1416" t="str">
            <v>M</v>
          </cell>
          <cell r="D1416" t="str">
            <v>139,23</v>
          </cell>
        </row>
        <row r="1417">
          <cell r="A1417" t="str">
            <v>93957</v>
          </cell>
          <cell r="B1417" t="str">
            <v>EXECUÇÃO DE GRAMPO PARA SOLO GRAMPEADO COM COMPRIMENTO MENOR OU IGUAL A 4 M, DIÂMETRO DE 10 CM, PERFURAÇÃO COM EQUIPAMENTO MANUAL E ARMADURA COM DIÂMETRO DE 20 MM. AF_05/2016</v>
          </cell>
          <cell r="C1417" t="str">
            <v>M</v>
          </cell>
          <cell r="D1417" t="str">
            <v>175,10</v>
          </cell>
        </row>
        <row r="1418">
          <cell r="A1418" t="str">
            <v>93958</v>
          </cell>
          <cell r="B1418" t="str">
            <v>EXECUÇÃO DE GRAMPO PARA SOLO GRAMPEADO COM COMPRIMENTO MAIOR QUE 4 M E MENOR OU IGUAL A 6 M, DIÂMETRO DE 10 CM, PERFURAÇÃO COM EQUIPAMENTO MANUAL E ARMADURA COM DIÂMETRO DE 20 MM. AF_05/2016</v>
          </cell>
          <cell r="C1418" t="str">
            <v>M</v>
          </cell>
          <cell r="D1418" t="str">
            <v>161,60</v>
          </cell>
        </row>
        <row r="1419">
          <cell r="A1419" t="str">
            <v>93959</v>
          </cell>
          <cell r="B1419" t="str">
            <v>EXECUÇÃO DE GRAMPO PARA SOLO GRAMPEADO COM COMPRIMENTO MAIOR QUE 6 M E MENOR OU IGUAL A 8 M, DIÂMETRO DE 10 CM, PERFURAÇÃO COM EQUIPAMENTO MANUAL E ARMADURA COM DIÂMETRO DE 20 MM. AF_05/2016</v>
          </cell>
          <cell r="C1419" t="str">
            <v>M</v>
          </cell>
          <cell r="D1419" t="str">
            <v>153,65</v>
          </cell>
        </row>
        <row r="1420">
          <cell r="A1420" t="str">
            <v>93960</v>
          </cell>
          <cell r="B1420" t="str">
            <v>EXECUÇÃO DE GRAMPO PARA SOLO GRAMPEADO COM COMPRIMENTO MAIOR QUE 8 M E MENOR OU IGUAL A 10 M, DIÂMETRO DE 10 CM, PERFURAÇÃO COM EQUIPAMENTO MANUAL E ARMADURA COM DIÂMETRO DE 20 MM. AF_05/2016</v>
          </cell>
          <cell r="C1420" t="str">
            <v>M</v>
          </cell>
          <cell r="D1420" t="str">
            <v>148,05</v>
          </cell>
        </row>
        <row r="1421">
          <cell r="A1421" t="str">
            <v>93961</v>
          </cell>
          <cell r="B1421" t="str">
            <v>EXECUÇÃO DE GRAMPO PARA SOLO GRAMPEADO COM COMPRIMENTO MAIOR QUE 10 M, DIÂMETRO DE 10 CM, PERFURAÇÃO COM EQUIPAMENTO MANUAL E ARMADURA COM DIÂMETRO DE 20 MM. AF_05/2016</v>
          </cell>
          <cell r="C1421" t="str">
            <v>M</v>
          </cell>
          <cell r="D1421" t="str">
            <v>143,68</v>
          </cell>
        </row>
        <row r="1422">
          <cell r="A1422" t="str">
            <v>93962</v>
          </cell>
          <cell r="B1422" t="str">
            <v>EXECUÇÃO DE GRAMPO PARA SOLO GRAMPEADO COM COMPRIMENTO MENOR OU IGUAL A 4 M, DIÂMETRO DE 7 CM, PERFURAÇÃO COM EQUIPAMENTO MANUAL E ARMADURA COM DIÂMETRO DE 16 MM. AF_05/2016</v>
          </cell>
          <cell r="C1422" t="str">
            <v>M</v>
          </cell>
          <cell r="D1422" t="str">
            <v>160,66</v>
          </cell>
        </row>
        <row r="1423">
          <cell r="A1423" t="str">
            <v>93963</v>
          </cell>
          <cell r="B1423" t="str">
            <v>EXECUÇÃO DE GRAMPO PARA SOLO GRAMPEADO COM COMPRIMENTO MAIOR QUE 4 E MENOR OU IGUAL A 6 M, DIÂMETRO DE 7 CM, PERFURAÇÃO COM EQUIPAMENTO MANUAL E ARMADURA COM DIÂMETRO DE 16 MM. AF_05/2016</v>
          </cell>
          <cell r="C1423" t="str">
            <v>M</v>
          </cell>
          <cell r="D1423" t="str">
            <v>147,90</v>
          </cell>
        </row>
        <row r="1424">
          <cell r="A1424" t="str">
            <v>93964</v>
          </cell>
          <cell r="B1424" t="str">
            <v>EXECUÇÃO DE GRAMPO PARA SOLO GRAMPEADO COM COMPRIMENTO MAIOR QUE 6 M E MENOR OU IGUAL A 8 M, DIÂMETRO DE 7 CM, PERFURAÇÃO COM EQUIPAMENTO MANUAL E ARMADURA COM DIÂMETRO DE 16 MM. AF_05/2016</v>
          </cell>
          <cell r="C1424" t="str">
            <v>M</v>
          </cell>
          <cell r="D1424" t="str">
            <v>140,32</v>
          </cell>
        </row>
        <row r="1425">
          <cell r="A1425" t="str">
            <v>93965</v>
          </cell>
          <cell r="B1425" t="str">
            <v>EXECUÇÃO DE GRAMPO PARA SOLO GRAMPEADO COM COMPRIMENTO MAIOR QUE 8 M E MENOR OU IGUAL A 10 M, DIÂMETRO DE 7 CM, PERFURAÇÃO COM EQUIPAMENTO MANUAL E ARMADURA COM DIÂMETRO DE 16 MM. AF_05/2016</v>
          </cell>
          <cell r="C1425" t="str">
            <v>M</v>
          </cell>
          <cell r="D1425" t="str">
            <v>132,39</v>
          </cell>
        </row>
        <row r="1426">
          <cell r="A1426" t="str">
            <v>93966</v>
          </cell>
          <cell r="B1426" t="str">
            <v>EXECUÇÃO DE GRAMPO PARA SOLO GRAMPEADO COM COMPRIMENTO MAIOR QUE 10 M, DIÂMETRO DE 7 CM, PERFURAÇÃO COM EQUIPAMENTO MANUAL E ARMADURA COM DIÂMETRO DE 16 MM. AF_05/2016</v>
          </cell>
          <cell r="C1426" t="str">
            <v>M</v>
          </cell>
          <cell r="D1426" t="str">
            <v>130,75</v>
          </cell>
        </row>
        <row r="1427">
          <cell r="A1427" t="str">
            <v>93967</v>
          </cell>
          <cell r="B1427" t="str">
            <v>EXECUÇÃO DE GRAMPO PARA SOLO GRAMPEADO COM COMPRIMENTO MENOR OU IGUAL A 4 M, DIÂMETRO DE 7 CM, PERFURAÇÃO COM EQUIPAMENTO MANUAL E ARMADURA COM DIÂMETRO DE 20 MM. AF_05/2016</v>
          </cell>
          <cell r="C1427" t="str">
            <v>M</v>
          </cell>
          <cell r="D1427" t="str">
            <v>166,49</v>
          </cell>
        </row>
        <row r="1428">
          <cell r="A1428" t="str">
            <v>93968</v>
          </cell>
          <cell r="B1428" t="str">
            <v>EXECUÇÃO DE GRAMPO PARA SOLO GRAMPEADO COM COMPRIMENTO MAIOR QUE 4 E MENOR OU IGUAL A 6 M, DIÂMETRO DE 7 CM, PERFURAÇÃO COM EQUIPAMENTO MANUAL E ARMADURA COM DIÂMETRO DE 20 MM. AF_05/2016</v>
          </cell>
          <cell r="C1428" t="str">
            <v>M</v>
          </cell>
          <cell r="D1428" t="str">
            <v>153,06</v>
          </cell>
        </row>
        <row r="1429">
          <cell r="A1429" t="str">
            <v>93969</v>
          </cell>
          <cell r="B1429" t="str">
            <v>EXECUÇÃO DE GRAMPO PARA SOLO GRAMPEADO COM COMPRIMENTO MAIOR QUE 6 M E MENOR OU IGUAL A 8 M, DIÂMETRO DE 7 CM, PERFURAÇÃO COM EQUIPAMENTO MANUAL E ARMADURA COM DIÂMETRO DE 20 MM. AF_05/2016</v>
          </cell>
          <cell r="C1429" t="str">
            <v>M</v>
          </cell>
          <cell r="D1429" t="str">
            <v>145,10</v>
          </cell>
        </row>
        <row r="1430">
          <cell r="A1430" t="str">
            <v>93970</v>
          </cell>
          <cell r="B1430" t="str">
            <v>EXECUÇÃO DE GRAMPO PARA SOLO GRAMPEADO COM COMPRIMENTO MAIOR QUE 8 MENOR OU IGUAL A 10 M, DIÂMETRO DE 7 CM, PERFURAÇÃO COM EQUIPAMENTO MANUAL E ARMADURA COM DIÂMETRO DE 20 MM. AF_05/2016</v>
          </cell>
          <cell r="C1430" t="str">
            <v>M</v>
          </cell>
          <cell r="D1430" t="str">
            <v>139,55</v>
          </cell>
        </row>
        <row r="1431">
          <cell r="A1431" t="str">
            <v>93971</v>
          </cell>
          <cell r="B1431" t="str">
            <v>EXECUÇÃO DE GRAMPO PARA SOLO GRAMPEADO COM COMPRIMENTO MAIOR QUE 10 M, DIÂMETRO DE 7 CM, PERFURAÇÃO COM EQUIPAMENTO MANUAL E ARMADURA COM DIÂMETRO DE 20 MM. AF_05/2016</v>
          </cell>
          <cell r="C1431" t="str">
            <v>M</v>
          </cell>
          <cell r="D1431" t="str">
            <v>131,24</v>
          </cell>
        </row>
        <row r="1432">
          <cell r="A1432" t="str">
            <v>95108</v>
          </cell>
          <cell r="B1432" t="str">
            <v>EXECUÇÃO DE PROTEÇÃO DA CABEÇA DO TIRANTE COM USO DE FÔRMAS EM CHAPA COMPENSADA PLASTIFICADA DE MADEIRA E CONCRETO FCK =15 MPA. AF_07/2016</v>
          </cell>
          <cell r="C1432" t="str">
            <v>UN</v>
          </cell>
          <cell r="D1432" t="str">
            <v>22,85</v>
          </cell>
        </row>
        <row r="1433">
          <cell r="A1433" t="str">
            <v>100332</v>
          </cell>
          <cell r="B1433" t="str">
            <v>CONTENÇÃO EM PERFIL PRANCHADO COM PRANCHÃO DE MADEIRA, PERFIS ESPAÇADOS A 1,5 M PARA 1 SUBSOLO. AF_07/2019</v>
          </cell>
          <cell r="C1433" t="str">
            <v>M2</v>
          </cell>
          <cell r="D1433" t="str">
            <v>511,56</v>
          </cell>
        </row>
        <row r="1434">
          <cell r="A1434" t="str">
            <v>100333</v>
          </cell>
          <cell r="B1434" t="str">
            <v>CONTENÇÃO EM PERFIL PRANCHADO COM PRANCHÃO DE MADEIRA, PERFIS ESPAÇADOS A 1,5 M PARA 2 OU MAIS SUBSOLOS. AF_07/2019</v>
          </cell>
          <cell r="C1434" t="str">
            <v>M2</v>
          </cell>
          <cell r="D1434" t="str">
            <v>317,00</v>
          </cell>
        </row>
        <row r="1435">
          <cell r="A1435" t="str">
            <v>100334</v>
          </cell>
          <cell r="B1435" t="str">
            <v>CONTENÇÃO EM PERFIL PRANCHADO COM PRANCHÃO DE MADEIRA, PERFIS ESPAÇADOS A 2 M PARA 1 SUBSOLO. AF_07/2019</v>
          </cell>
          <cell r="C1435" t="str">
            <v>M2</v>
          </cell>
          <cell r="D1435" t="str">
            <v>405,57</v>
          </cell>
        </row>
        <row r="1436">
          <cell r="A1436" t="str">
            <v>100335</v>
          </cell>
          <cell r="B1436" t="str">
            <v>CONTENÇÃO EM PERFIL PRANCHADO COM PRANCHÃO DE MADEIRA, PERFIS ESPAÇADOS A 2 M PARA 2 OU MAIS SUBSOLOS. AF_07/2019</v>
          </cell>
          <cell r="C1436" t="str">
            <v>M2</v>
          </cell>
          <cell r="D1436" t="str">
            <v>259,65</v>
          </cell>
        </row>
        <row r="1437">
          <cell r="A1437" t="str">
            <v>100341</v>
          </cell>
          <cell r="B1437" t="str">
            <v>FABRICAÇÃO, MONTAGEM E DESMONTAGEM DE FÔRMA PARA CORTINA DE CONTENÇÃO, EM CHAPA DE MADEIRA COMPENSADA PLASTIFICADA, E = 18 MM, 10 UTILIZAÇÕES. AF_07/2019</v>
          </cell>
          <cell r="C1437" t="str">
            <v>M2</v>
          </cell>
          <cell r="D1437" t="str">
            <v>24,25</v>
          </cell>
        </row>
        <row r="1438">
          <cell r="A1438" t="str">
            <v>100342</v>
          </cell>
          <cell r="B1438" t="str">
            <v>ARMAÇÃO DE CORTINA DE CONTENÇÃO EM CONCRETO ARMADO, COM AÇO CA-50 DE 6,3 MM - MONTAGEM. AF_07/2019</v>
          </cell>
          <cell r="C1438" t="str">
            <v>KG</v>
          </cell>
          <cell r="D1438" t="str">
            <v>8,99</v>
          </cell>
        </row>
        <row r="1439">
          <cell r="A1439" t="str">
            <v>100343</v>
          </cell>
          <cell r="B1439" t="str">
            <v>ARMAÇÃO DE CORTINA DE CONTENÇÃO EM CONCRETO ARMADO, COM AÇO CA-50 DE 8 MM - MONTAGEM. AF_07/2019</v>
          </cell>
          <cell r="C1439" t="str">
            <v>KG</v>
          </cell>
          <cell r="D1439" t="str">
            <v>8,61</v>
          </cell>
        </row>
        <row r="1440">
          <cell r="A1440" t="str">
            <v>100344</v>
          </cell>
          <cell r="B1440" t="str">
            <v>ARMAÇÃO DE CORTINA DE CONTENÇÃO EM CONCRETO ARMADO, COM AÇO CA-50 DE 10 MM - MONTAGEM. AF_07/2019</v>
          </cell>
          <cell r="C1440" t="str">
            <v>KG</v>
          </cell>
          <cell r="D1440" t="str">
            <v>6,98</v>
          </cell>
        </row>
        <row r="1441">
          <cell r="A1441" t="str">
            <v>100345</v>
          </cell>
          <cell r="B1441" t="str">
            <v>ARMAÇÃO DE CORTINA DE CONTENÇÃO EM CONCRETO ARMADO, COM AÇO CA-50 DE 12,5 MM - MONTAGEM. AF_07/2019</v>
          </cell>
          <cell r="C1441" t="str">
            <v>KG</v>
          </cell>
          <cell r="D1441" t="str">
            <v>6,20</v>
          </cell>
        </row>
        <row r="1442">
          <cell r="A1442" t="str">
            <v>100346</v>
          </cell>
          <cell r="B1442" t="str">
            <v>ARMAÇÃO DE CORTINA DE CONTENÇÃO EM CONCRETO ARMADO, COM AÇO CA-50 DE 16 MM - MONTAGEM. AF_07/2019</v>
          </cell>
          <cell r="C1442" t="str">
            <v>KG</v>
          </cell>
          <cell r="D1442" t="str">
            <v>5,74</v>
          </cell>
        </row>
        <row r="1443">
          <cell r="A1443" t="str">
            <v>100347</v>
          </cell>
          <cell r="B1443" t="str">
            <v>ARMAÇÃO DE CORTINA DE CONTENÇÃO EM CONCRETO ARMADO, COM AÇO CA-50 DE 20 MM - MONTAGEM. AF_07/2019</v>
          </cell>
          <cell r="C1443" t="str">
            <v>KG</v>
          </cell>
          <cell r="D1443" t="str">
            <v>5,25</v>
          </cell>
        </row>
        <row r="1444">
          <cell r="A1444" t="str">
            <v>100348</v>
          </cell>
          <cell r="B1444" t="str">
            <v>ARMAÇÃO DE CORTINA DE CONTENÇÃO EM CONCRETO ARMADO, COM AÇO CA-50 DE 25 MM - MONTAGEM. AF_07/2019</v>
          </cell>
          <cell r="C1444" t="str">
            <v>KG</v>
          </cell>
          <cell r="D1444" t="str">
            <v>5,70</v>
          </cell>
        </row>
        <row r="1445">
          <cell r="A1445" t="str">
            <v>100349</v>
          </cell>
          <cell r="B1445" t="str">
            <v>CONCRETAGEM DE CORTINA DE CONTENÇÃO, ATRAVÉS DE BOMBA   LANÇAMENTO, ADENSAMENTO E ACABAMENTO. AF_07/2019</v>
          </cell>
          <cell r="C1445" t="str">
            <v>M3</v>
          </cell>
          <cell r="D1445" t="str">
            <v>362,97</v>
          </cell>
        </row>
        <row r="1446">
          <cell r="A1446" t="str">
            <v>73799/1</v>
          </cell>
          <cell r="B1446" t="str">
            <v>GRELHA EM FERRO FUNDIDO SIMPLES COM REQUADRO, CARGA MÁXIMA 12,5 T,  300 X 1000 MM, E = 15 MM, FORNECIDA E ASSENTADA COM ARGAMASSA 1:4 CIMENTO:AREIA.</v>
          </cell>
          <cell r="C1446" t="str">
            <v>UN</v>
          </cell>
          <cell r="D1446" t="str">
            <v>297,34</v>
          </cell>
        </row>
        <row r="1447">
          <cell r="A1447" t="str">
            <v>73856/1</v>
          </cell>
          <cell r="B1447" t="str">
            <v>BOCA P/BUEIRO SIMPLES TUBULAR D=0,40M EM CONCRETO CICLOPICO, INCLINDO FORMAS, ESCAVACAO, REATERRO E MATERIAIS, EXCLUINDO MATERIAL REATERRO JAZIDA E TRANSPORTE</v>
          </cell>
          <cell r="C1447" t="str">
            <v>UN</v>
          </cell>
          <cell r="D1447" t="str">
            <v>581,08</v>
          </cell>
        </row>
        <row r="1448">
          <cell r="A1448" t="str">
            <v>73856/2</v>
          </cell>
          <cell r="B1448" t="str">
            <v>BOCA PARA BUEIRO SIMPLES TUBULAR, DIAMETRO =0,60M, EM CONCRETO CICLOPICO, INCLUINDO FORMAS, ESCAVACAO, REATERRO E MATERIAIS, EXCLUINDO MATERIAL REATERRO JAZIDA E TRANSPORTE.</v>
          </cell>
          <cell r="C1448" t="str">
            <v>UN</v>
          </cell>
          <cell r="D1448" t="str">
            <v>945,95</v>
          </cell>
        </row>
        <row r="1449">
          <cell r="A1449" t="str">
            <v>73856/3</v>
          </cell>
          <cell r="B1449" t="str">
            <v>BOCA PARA BUEIRO SIMPLES TUBULAR, DIAMETRO =0,80M, EM CONCRETO CICLOPICO, INCLUINDO FORMAS, ESCAVACAO, REATERRO E MATERIAIS, EXCLUINDO MATERIAL REATERRO JAZIDA E TRANSPORTE.</v>
          </cell>
          <cell r="C1449" t="str">
            <v>UN</v>
          </cell>
          <cell r="D1449" t="str">
            <v>1.410,03</v>
          </cell>
        </row>
        <row r="1450">
          <cell r="A1450" t="str">
            <v>73856/4</v>
          </cell>
          <cell r="B1450" t="str">
            <v>BOCA PARA BUEIRO SIMPLES TUBULAR, DIAMETRO =1,00M, EM CONCRETO CICLOPICO, INCLUINDO FORMAS, ESCAVACAO, REATERRO E MATERIAIS, EXCLUINDO MATERIAL REATERRO JAZIDA E TRANSPORTE.</v>
          </cell>
          <cell r="C1450" t="str">
            <v>UN</v>
          </cell>
          <cell r="D1450" t="str">
            <v>1.979,36</v>
          </cell>
        </row>
        <row r="1451">
          <cell r="A1451" t="str">
            <v>73856/5</v>
          </cell>
          <cell r="B1451" t="str">
            <v>BOCA PARA BUEIRO SIMPLES TUBULAR, DIAMETRO =1,20M, EM CONCRETO CICLOPICO, INCLUINDO FORMAS, ESCAVACAO, REATERRO E MATERIAIS, EXCLUINDO MATERIAL REATERRO JAZIDA E TRANSPORTE.</v>
          </cell>
          <cell r="C1451" t="str">
            <v>UN</v>
          </cell>
          <cell r="D1451" t="str">
            <v>2.658,72</v>
          </cell>
        </row>
        <row r="1452">
          <cell r="A1452" t="str">
            <v>73856/6</v>
          </cell>
          <cell r="B1452" t="str">
            <v>BOCA PARA BUEIRO DUPLO TUBULAR, DIAMETRO =0,40M, EM CONCRETO CICLOPICO, INCLUINDO FORMAS, ESCAVACAO, REATERRO E MATERIAIS, EXCLUINDO MATERIAL REATERRO JAZIDA E TRANSPORTE.</v>
          </cell>
          <cell r="C1452" t="str">
            <v>UN</v>
          </cell>
          <cell r="D1452" t="str">
            <v>816,88</v>
          </cell>
        </row>
        <row r="1453">
          <cell r="A1453" t="str">
            <v>73856/7</v>
          </cell>
          <cell r="B1453" t="str">
            <v>BOCA PARA BUEIRO DUPLO TUBULAR, DIAMETRO =0,60M, EM CONCRETO CICLOPICO, INCLUINDO FORMAS, ESCAVACAO, REATERRO E MATERIAIS, EXCLUINDO MATERIAL REATERRO JAZIDA E TRANSPORTE.</v>
          </cell>
          <cell r="C1453" t="str">
            <v>UN</v>
          </cell>
          <cell r="D1453" t="str">
            <v>1.338,22</v>
          </cell>
        </row>
        <row r="1454">
          <cell r="A1454" t="str">
            <v>73856/8</v>
          </cell>
          <cell r="B1454" t="str">
            <v>BOCA PARA BUEIRO DUPLO TUBULAR, DIAMETRO =0,80M, EM CONCRETO CICLOPICO, INCLUINDO FORMAS, ESCAVACAO, REATERRO E MATERIAIS, EXCLUINDO MATERIAL REATERRO JAZIDA E TRANSPORTE.</v>
          </cell>
          <cell r="C1454" t="str">
            <v>UN</v>
          </cell>
          <cell r="D1454" t="str">
            <v>1.999,28</v>
          </cell>
        </row>
        <row r="1455">
          <cell r="A1455" t="str">
            <v>73856/9</v>
          </cell>
          <cell r="B1455" t="str">
            <v>BOCA PARA BUEIRO DUPLO TUBULAR, DIAMETRO =1,00M, EM CONCRETO CICLOPICO, INCLUINDO FORMAS, ESCAVACAO, REATERRO E MATERIAIS, EXCLUINDO MATERIAL REATERRO JAZIDA E TRANSPORTE.</v>
          </cell>
          <cell r="C1455" t="str">
            <v>UN</v>
          </cell>
          <cell r="D1455" t="str">
            <v>2.523,08</v>
          </cell>
        </row>
        <row r="1456">
          <cell r="A1456" t="str">
            <v>73856/10</v>
          </cell>
          <cell r="B1456" t="str">
            <v>BOCA PARA BUEIRO DUPLOTUBULAR, DIAMETRO =1,20M, EM CONCRETO CICLOPICO, INCLUINDO FORMAS, ESCAVACAO, REATERRO E MATERIAIS, EXCLUINDO MATERIAL REATERRO JAZIDA E TRANSPORTE.</v>
          </cell>
          <cell r="C1456" t="str">
            <v>UN</v>
          </cell>
          <cell r="D1456" t="str">
            <v>3.766,96</v>
          </cell>
        </row>
        <row r="1457">
          <cell r="A1457" t="str">
            <v>73856/11</v>
          </cell>
          <cell r="B1457" t="str">
            <v>BOCA PARA BUEIRO TRIPLO TUBULAR, DIAMETRO =0,40M, EM CONCRETO CICLOPICO, INCLUINDO FORMAS, ESCAVACAO, REATERRO E MATERIAIS, EXCLUINDO MATERIAL REATERRO JAZIDA E TRANSPORTE.</v>
          </cell>
          <cell r="C1457" t="str">
            <v>UN</v>
          </cell>
          <cell r="D1457" t="str">
            <v>1.052,29</v>
          </cell>
        </row>
        <row r="1458">
          <cell r="A1458" t="str">
            <v>73856/12</v>
          </cell>
          <cell r="B1458" t="str">
            <v>BOCA PARA BUEIRO TRIPLO TUBULAR, DIAMETRO =0,60M, EM CONCRETO CICLOPICO, INCLUINDO FORMAS, ESCAVACAO, REATERRO E MATERIAIS, EXCLUINDO MATERIAL REATERRO JAZIDA E TRANSPORTE.</v>
          </cell>
          <cell r="C1458" t="str">
            <v>UN</v>
          </cell>
          <cell r="D1458" t="str">
            <v>1.730,08</v>
          </cell>
        </row>
        <row r="1459">
          <cell r="A1459" t="str">
            <v>73856/13</v>
          </cell>
          <cell r="B1459" t="str">
            <v>BOCA PARA BUEIRO TRIPLO TUBULAR, DIAMETRO =0,80M, EM CONCRETO CICLOPICO, INCLUINDO FORMAS, ESCAVACAO, REATERRO E MATERIAIS, EXCLUINDO MATERIAL REATERRO JAZIDA E TRANSPORTE.</v>
          </cell>
          <cell r="C1459" t="str">
            <v>UN</v>
          </cell>
          <cell r="D1459" t="str">
            <v>2.588,20</v>
          </cell>
        </row>
        <row r="1460">
          <cell r="A1460" t="str">
            <v>73856/14</v>
          </cell>
          <cell r="B1460" t="str">
            <v>BOCA PARA BUEIRO TRIPLO TUBULAR, DIAMETRO =1,00M, EM CONCRETO CICLOPICO, INCLUINDO FORMAS, ESCAVACAO, REATERRO E MATERIAIS, EXCLUINDO MATERIAL REATERRO JAZIDA E TRANSPORTE.</v>
          </cell>
          <cell r="C1460" t="str">
            <v>UN</v>
          </cell>
          <cell r="D1460" t="str">
            <v>3.634,18</v>
          </cell>
        </row>
        <row r="1461">
          <cell r="A1461" t="str">
            <v>73856/15</v>
          </cell>
          <cell r="B1461" t="str">
            <v>BOCA PARA BUEIRO TRIPLO TUBULAR, DIAMETRO =1,20M, EM CONCRETO CICLOPICO, INCLUINDO FORMAS, ESCAVACAO, REATERRO E MATERIAIS, EXCLUINDO MATERIAL REATERRO JAZIDA E TRANSPORTE.</v>
          </cell>
          <cell r="C1461" t="str">
            <v>UN</v>
          </cell>
          <cell r="D1461" t="str">
            <v>4.875,28</v>
          </cell>
        </row>
        <row r="1462">
          <cell r="A1462" t="str">
            <v>74224/1</v>
          </cell>
          <cell r="B1462" t="str">
            <v>POCO DE VISITA PARA DRENAGEM PLUVIAL, EM CONCRETO ESTRUTURAL, DIMENSOES INTERNAS DE 90X150X80CM (LARGXCOMPXALT), PARA REDE DE 600 MM, EXCLUSOS TAMPAO E CHAMINE.</v>
          </cell>
          <cell r="C1462" t="str">
            <v>UN</v>
          </cell>
          <cell r="D1462" t="str">
            <v>1.304,14</v>
          </cell>
        </row>
        <row r="1463">
          <cell r="A1463" t="str">
            <v>83659</v>
          </cell>
          <cell r="B1463" t="str">
            <v>BOCA DE LOBO EM ALVENARIA TIJOLO MACICO, REVESTIDA C/ ARGAMASSA DE CIMENTO E AREIA 1:3, SOBRE LASTRO DE CONCRETO 10CM E TAMPA DE CONCRETO ARMADO</v>
          </cell>
          <cell r="C1463" t="str">
            <v>UN</v>
          </cell>
          <cell r="D1463" t="str">
            <v>750,35</v>
          </cell>
        </row>
        <row r="1464">
          <cell r="A1464" t="str">
            <v>83716</v>
          </cell>
          <cell r="B1464" t="str">
            <v>GRELHA FF 30X90CM, 135KG, P/ CX RALO COM ASSENTAMENTO DE ARGAMASSA CIMENTO/AREIA 1:4 - FORNECIMENTO E INSTALAÇÃO</v>
          </cell>
          <cell r="C1464" t="str">
            <v>UN</v>
          </cell>
          <cell r="D1464" t="str">
            <v>296,54</v>
          </cell>
        </row>
        <row r="1465">
          <cell r="A1465" t="str">
            <v>97976</v>
          </cell>
          <cell r="B1465" t="str">
            <v>POÇO DE INSPEÇÃO CIRCULAR PARA ESGOTO, EM ALVENARIA COM TIJOLOS CERÂMICOS MACIÇOS, DIÂMETRO INTERNO = 0,6 M, PROFUNDIDADE = 1 M, EXCLUINDO TAMPÃO. AF_05/2018</v>
          </cell>
          <cell r="C1465" t="str">
            <v>UN</v>
          </cell>
          <cell r="D1465" t="str">
            <v>815,25</v>
          </cell>
        </row>
        <row r="1466">
          <cell r="A1466" t="str">
            <v>97977</v>
          </cell>
          <cell r="B1466" t="str">
            <v>POÇO DE INSPEÇÃO CIRCULAR PARA ESGOTO, EM ALVENARIA COM TIJOLOS CERÂMICOS MACIÇOS, DIÂMETRO INTERNO = 0,6 M, PROFUNDIDADE = 1,5 M, EXCLUINDO TAMPÃO. AF_05/2018</v>
          </cell>
          <cell r="C1466" t="str">
            <v>UN</v>
          </cell>
          <cell r="D1466" t="str">
            <v>1.187,24</v>
          </cell>
        </row>
        <row r="1467">
          <cell r="A1467" t="str">
            <v>97980</v>
          </cell>
          <cell r="B1467" t="str">
            <v>BASE PARA POÇO DE VISITA CIRCULAR PARA  ESGOTO, EM ALVENARIA COM TIJOLOS CERÂMICOS MACIÇOS, DIÂMETRO INTERNO = 0,8 M, PROFUNDIDADE = 1,45 M, EXCLUINDO TAMPÃO. AF_05/2018</v>
          </cell>
          <cell r="C1467" t="str">
            <v>UN</v>
          </cell>
          <cell r="D1467" t="str">
            <v>1.515,65</v>
          </cell>
        </row>
        <row r="1468">
          <cell r="A1468" t="str">
            <v>97981</v>
          </cell>
          <cell r="B1468" t="str">
            <v>ACRÉSCIMO PARA POÇO DE VISITA CIRCULAR PARA ESGOTO, EM ALVENARIA COM TIJOLOS CERÂMICOS MACIÇOS, DIÂMETRO INTERNO = 0,8 M. AF_05/2018</v>
          </cell>
          <cell r="C1468" t="str">
            <v>M</v>
          </cell>
          <cell r="D1468" t="str">
            <v>915,89</v>
          </cell>
        </row>
        <row r="1469">
          <cell r="A1469" t="str">
            <v>97983</v>
          </cell>
          <cell r="B1469" t="str">
            <v>ACRÉSCIMO PARA POÇO DE VISITA CIRCULAR PARA ESGOTO, EM CONCRETO PRÉ-MOLDADO, DIÂMETRO INTERNO = 1 M. AF_05/2018</v>
          </cell>
          <cell r="C1469" t="str">
            <v>M</v>
          </cell>
          <cell r="D1469" t="str">
            <v>316,41</v>
          </cell>
        </row>
        <row r="1470">
          <cell r="A1470" t="str">
            <v>97985</v>
          </cell>
          <cell r="B1470" t="str">
            <v>ACRÉSCIMO PARA POÇO DE VISITA CIRCULAR PARA  ESGOTO, EM ALVENARIA COM TIJOLOS CERÂMICOS MACIÇOS, DIÂMETRO INTERNO = 1 M. AF_05/2018</v>
          </cell>
          <cell r="C1470" t="str">
            <v>M</v>
          </cell>
          <cell r="D1470" t="str">
            <v>1.111,97</v>
          </cell>
        </row>
        <row r="1471">
          <cell r="A1471" t="str">
            <v>97987</v>
          </cell>
          <cell r="B1471" t="str">
            <v>ACRÉSCIMO PARA POÇO DE VISITA CIRCULAR PARA ESGOTO, EM CONCRETO PRÉ-MOLDADO, DIÂMETRO INTERNO = 1,2 M. AF_05/2018</v>
          </cell>
          <cell r="C1471" t="str">
            <v>M</v>
          </cell>
          <cell r="D1471" t="str">
            <v>355,44</v>
          </cell>
        </row>
        <row r="1472">
          <cell r="A1472" t="str">
            <v>97988</v>
          </cell>
          <cell r="B1472" t="str">
            <v>BASE PARA POÇO DE VISITA CIRCULAR PARA  ESGOTO, EM ALVENARIA COM TIJOLOS CERÂMICOS MACIÇOS, DIÂMETRO INTERNO = 1,2 M, PROFUNDIDADE = 1,45 M, EXCLUINDO TAMPÃO. AF_05/2018</v>
          </cell>
          <cell r="C1472" t="str">
            <v>UN</v>
          </cell>
          <cell r="D1472" t="str">
            <v>2.185,80</v>
          </cell>
        </row>
        <row r="1473">
          <cell r="A1473" t="str">
            <v>97989</v>
          </cell>
          <cell r="B1473" t="str">
            <v>ACRÉSCIMO PARA POÇO DE VISITA CIRCULAR PARA ESGOTO, EM ALVENARIA COM TIJOLOS CERÂMICOS MACIÇOS, DIÂMETRO INTERNO = 1,2 M. AF_05/2018</v>
          </cell>
          <cell r="C1473" t="str">
            <v>M</v>
          </cell>
          <cell r="D1473" t="str">
            <v>1.308,04</v>
          </cell>
        </row>
        <row r="1474">
          <cell r="A1474" t="str">
            <v>97991</v>
          </cell>
          <cell r="B1474" t="str">
            <v>ACRÉSCIMO PARA POÇO DE VISITA CIRCULAR PARA  ESGOTO, EM CONCRETO PRÉ-MOLDADO, DIÂMETRO INTERNO = 1,5 M. AF_05/2018</v>
          </cell>
          <cell r="C1474" t="str">
            <v>M</v>
          </cell>
          <cell r="D1474" t="str">
            <v>550,82</v>
          </cell>
        </row>
        <row r="1475">
          <cell r="A1475" t="str">
            <v>97992</v>
          </cell>
          <cell r="B1475" t="str">
            <v>BASE PARA POÇO DE VISITA CIRCULAR PARA  ESGOTO, EM ALVENARIA COM TIJOLOS CERÂMICOS MACIÇOS, DIÂMETRO INTERNO = 1,5 M, PROFUNDIDADE = 1,45 M, EXCLUINDO TAMPÃO. AF_05/2018</v>
          </cell>
          <cell r="C1475" t="str">
            <v>UN</v>
          </cell>
          <cell r="D1475" t="str">
            <v>2.765,00</v>
          </cell>
        </row>
        <row r="1476">
          <cell r="A1476" t="str">
            <v>97993</v>
          </cell>
          <cell r="B1476" t="str">
            <v>ACRÉSCIMO PARA POÇO DE VISITA CIRCULAR PARA  ESGOTO, EM ALVENARIA COM TIJOLOS CERÂMICOS MACIÇOS, DIÂMETRO INTERNO = 1,5 M. AF_05/2018</v>
          </cell>
          <cell r="C1476" t="str">
            <v>M</v>
          </cell>
          <cell r="D1476" t="str">
            <v>1.602,15</v>
          </cell>
        </row>
        <row r="1477">
          <cell r="A1477" t="str">
            <v>97994</v>
          </cell>
          <cell r="B1477" t="str">
            <v>BASE PARA POÇO DE VISITA RETANGULAR PARA  ESGOTO, EM ALVENARIA COM BLOCOS DE CONCRETO, DIMENSÕES INTERNAS = 1X1 M, PROFUNDIDADE = 1,45 M, EXCLUINDO TAMPÃO. AF_05/2018</v>
          </cell>
          <cell r="C1477" t="str">
            <v>UN</v>
          </cell>
          <cell r="D1477" t="str">
            <v>1.888,01</v>
          </cell>
        </row>
        <row r="1478">
          <cell r="A1478" t="str">
            <v>97995</v>
          </cell>
          <cell r="B1478" t="str">
            <v>ACRÉSCIMO PARA POÇO DE VISITA RETANGULAR PARA ESGOTO, EM ALVENARIA COM BLOCOS DE CONCRETO, DIMENSÕES INTERNAS = 1X1 M. AF_05/2018</v>
          </cell>
          <cell r="C1478" t="str">
            <v>M</v>
          </cell>
          <cell r="D1478" t="str">
            <v>975,82</v>
          </cell>
        </row>
        <row r="1479">
          <cell r="A1479" t="str">
            <v>97996</v>
          </cell>
          <cell r="B1479" t="str">
            <v>BASE PARA POÇO DE VISITA RETANGULAR PARA ESGOTO, EM ALVENARIA COM BLOCOS DE CONCRETO, DIMENSÕES INTERNAS = 1X1,5 M, PROFUNDIDADE = 1,45 M, EXCLUINDO TAMPÃO. AF_05/2018</v>
          </cell>
          <cell r="C1479" t="str">
            <v>UN</v>
          </cell>
          <cell r="D1479" t="str">
            <v>2.380,94</v>
          </cell>
        </row>
        <row r="1480">
          <cell r="A1480" t="str">
            <v>97997</v>
          </cell>
          <cell r="B1480" t="str">
            <v>ACRÉSCIMO PARA POÇO DE VISITA RETANGULAR PARA ESGOTO, EM ALVENARIA COM BLOCOS DE CONCRETO, DIMENSÕES INTERNAS = 1X1,5 M. AF_05/2018</v>
          </cell>
          <cell r="C1480" t="str">
            <v>M</v>
          </cell>
          <cell r="D1480" t="str">
            <v>1.168,88</v>
          </cell>
        </row>
        <row r="1481">
          <cell r="A1481" t="str">
            <v>97999</v>
          </cell>
          <cell r="B1481" t="str">
            <v>ACRÉSCIMO PARA POÇO DE VISITA RETANGULAR PARA ESGOTO, EM ALVENARIA COM BLOCOS DE CONCRETO, DIMENSÕES INTERNAS = 1X2 M. AF_05/2018</v>
          </cell>
          <cell r="C1481" t="str">
            <v>M</v>
          </cell>
          <cell r="D1481" t="str">
            <v>1.361,94</v>
          </cell>
        </row>
        <row r="1482">
          <cell r="A1482" t="str">
            <v>98001</v>
          </cell>
          <cell r="B1482" t="str">
            <v>ACRÉSCIMO PARA POÇO DE VISITA RETANGULAR PARA ESGOTO, EM ALVENARIA COM BLOCOS DE CONCRETO, DIMENSÕES INTERNAS = 1X2,5 M. AF_05/2018</v>
          </cell>
          <cell r="C1482" t="str">
            <v>M</v>
          </cell>
          <cell r="D1482" t="str">
            <v>1.554,98</v>
          </cell>
        </row>
        <row r="1483">
          <cell r="A1483" t="str">
            <v>98002</v>
          </cell>
          <cell r="B1483" t="str">
            <v>BASE PARA POÇO DE VISITA RETANGULAR PARA ESGOTO, EM ALVENARIA COM BLOCOS DE CONCRETO, DIMENSÕES INTERNAS = 1X3 M, PROFUNDIDADE = 1,45 M, EXCLUINDO TAMPÃO. AF_05/2018</v>
          </cell>
          <cell r="C1483" t="str">
            <v>UN</v>
          </cell>
          <cell r="D1483" t="str">
            <v>3.882,93</v>
          </cell>
        </row>
        <row r="1484">
          <cell r="A1484" t="str">
            <v>98003</v>
          </cell>
          <cell r="B1484" t="str">
            <v>ACRÉSCIMO PARA POÇO DE VISITA RETANGULAR PARA ESGOTO, EM ALVENARIA COM BLOCOS DE CONCRETO, DIMENSÕES INTERNAS = 1X3 M. AF_05/2018</v>
          </cell>
          <cell r="C1484" t="str">
            <v>M</v>
          </cell>
          <cell r="D1484" t="str">
            <v>1.748,06</v>
          </cell>
        </row>
        <row r="1485">
          <cell r="A1485" t="str">
            <v>98005</v>
          </cell>
          <cell r="B1485" t="str">
            <v>ACRÉSCIMO PARA POÇO DE VISITA RETANGULAR PARA ESGOTO, EM ALVENARIA COM BLOCOS DE CONCRETO, DIMENSÕES INTERNAS = 1X3,5 M. AF_05/2018</v>
          </cell>
          <cell r="C1485" t="str">
            <v>M</v>
          </cell>
          <cell r="D1485" t="str">
            <v>1.941,12</v>
          </cell>
        </row>
        <row r="1486">
          <cell r="A1486" t="str">
            <v>98006</v>
          </cell>
          <cell r="B1486" t="str">
            <v>BASE PARA POÇO DE VISITA RETANGULAR PARA ESGOTO, EM ALVENARIA COM BLOCOS DE CONCRETO, DIMENSÕES INTERNAS = 1X4 M, PROFUNDIDADE = 1,45 M, EXCLUINDO TAMPÃO. AF_05/2018</v>
          </cell>
          <cell r="C1486" t="str">
            <v>UN</v>
          </cell>
          <cell r="D1486" t="str">
            <v>4.874,59</v>
          </cell>
        </row>
        <row r="1487">
          <cell r="A1487" t="str">
            <v>98007</v>
          </cell>
          <cell r="B1487" t="str">
            <v>ACRÉSCIMO PARA POÇO DE VISITA RETANGULAR PARA ESGOTO, EM ALVENARIA COM BLOCOS DE CONCRETO, DIMENSÕES INTERNAS = 1X4 M. AF_05/2018</v>
          </cell>
          <cell r="C1487" t="str">
            <v>M</v>
          </cell>
          <cell r="D1487" t="str">
            <v>2.134,16</v>
          </cell>
        </row>
        <row r="1488">
          <cell r="A1488" t="str">
            <v>98008</v>
          </cell>
          <cell r="B1488" t="str">
            <v>BASE PARA POÇO DE VISITA RETANGULAR PARA ESGOTO, EM ALVENARIA COM BLOCOS DE CONCRETO, DIMENSÕES INTERNAS = 1,5X1,5 M, PROFUNDIDADE = 1,45 M, EXCLUINDO TAMPÃO . AF_05/2018</v>
          </cell>
          <cell r="C1488" t="str">
            <v>UN</v>
          </cell>
          <cell r="D1488" t="str">
            <v>2.934,98</v>
          </cell>
        </row>
        <row r="1489">
          <cell r="A1489" t="str">
            <v>98009</v>
          </cell>
          <cell r="B1489" t="str">
            <v>ACRÉSCIMO PARA POÇO DE VISITA RETANGULAR PARA ESGOTO, EM ALVENARIA COM BLOCOS DE CONCRETO, DIMENSÕES INTERNAS = 1,5X1,5 M. AF_05/2018</v>
          </cell>
          <cell r="C1489" t="str">
            <v>M</v>
          </cell>
          <cell r="D1489" t="str">
            <v>1.361,94</v>
          </cell>
        </row>
        <row r="1490">
          <cell r="A1490" t="str">
            <v>98010</v>
          </cell>
          <cell r="B1490" t="str">
            <v>BASE PARA POÇO DE VISITA RETANGULAR PARA ESGOTO, EM ALVENARIA COM BLOCOS DE CONCRETO, DIMENSÕES INTERNAS = 1,5X2 M, PROFUNDIDADE = 1,45 M, EXCLUINDO TAMPÃO. AF_05/2018</v>
          </cell>
          <cell r="C1490" t="str">
            <v>UN</v>
          </cell>
          <cell r="D1490" t="str">
            <v>3.568,05</v>
          </cell>
        </row>
        <row r="1491">
          <cell r="A1491" t="str">
            <v>98011</v>
          </cell>
          <cell r="B1491" t="str">
            <v>ACRÉSCIMO PARA POÇO DE VISITA RETANGULAR PARA ESGOTO, EM ALVENARIA COM BLOCOS DE CONCRETO, DIMENSÕES INTERNAS = 1,5X2 M. AF_05/2018</v>
          </cell>
          <cell r="C1491" t="str">
            <v>M</v>
          </cell>
          <cell r="D1491" t="str">
            <v>1.554,98</v>
          </cell>
        </row>
        <row r="1492">
          <cell r="A1492" t="str">
            <v>98012</v>
          </cell>
          <cell r="B1492" t="str">
            <v>BASE PARA POÇO DE VISITA RETANGULAR PARA ESGOTO, EM ALVENARIA COM BLOCOS DE CONCRETO, DIMENSÕES INTERNAS = 1,5X2,5 M, PROFUNDIDADE = 1,45 M, EXCLUINDO TAMPÃO. AF_05/2018</v>
          </cell>
          <cell r="C1492" t="str">
            <v>UN</v>
          </cell>
          <cell r="D1492" t="str">
            <v>4.182,79</v>
          </cell>
        </row>
        <row r="1493">
          <cell r="A1493" t="str">
            <v>98013</v>
          </cell>
          <cell r="B1493" t="str">
            <v>ACRÉSCIMO PARA POÇO DE VISITA RETANGULAR PARA ESGOTO, EM ALVENARIA COM BLOCOS DE CONCRETO, DIMENSÕES INTERNAS = 1,5X2,5 M. AF_05/2018</v>
          </cell>
          <cell r="C1493" t="str">
            <v>M</v>
          </cell>
          <cell r="D1493" t="str">
            <v>1.748,06</v>
          </cell>
        </row>
        <row r="1494">
          <cell r="A1494" t="str">
            <v>98014</v>
          </cell>
          <cell r="B1494" t="str">
            <v>BASE PARA POÇO DE VISITA RETANGULAR PARA ESGOTO, EM ALVENARIA COM BLOCOS DE CONCRETO, DIMENSÕES INTERNAS = 1,5X3 M, PROFUNDIDADE = 1,45 M, EXCLUINDO TAMPÃO. AF_05/2018</v>
          </cell>
          <cell r="C1494" t="str">
            <v>UN</v>
          </cell>
          <cell r="D1494" t="str">
            <v>4.797,42</v>
          </cell>
        </row>
        <row r="1495">
          <cell r="A1495" t="str">
            <v>98015</v>
          </cell>
          <cell r="B1495" t="str">
            <v>ACRÉSCIMO PARA POÇO DE VISITA RETANGULAR PARA ESGOTO, EM ALVENARIA COM BLOCOS DE CONCRETO, DIMENSÕES INTERNAS = 1,5X3 M. AF_05/2018</v>
          </cell>
          <cell r="C1495" t="str">
            <v>M</v>
          </cell>
          <cell r="D1495" t="str">
            <v>1.941,12</v>
          </cell>
        </row>
        <row r="1496">
          <cell r="A1496" t="str">
            <v>98016</v>
          </cell>
          <cell r="B1496" t="str">
            <v>BASE PARA POÇO DE VISITA RETANGULAR PARA ESGOTO, EM ALVENARIA COM BLOCOS DE CONCRETO, DIMENSÕES INTERNAS = 1,5X3,5 M, PROFUNDIDADE = 1,45 M, EXCLUINDO TAMPÃO. AF_05/2018</v>
          </cell>
          <cell r="C1496" t="str">
            <v>UN</v>
          </cell>
          <cell r="D1496" t="str">
            <v>5.412,17</v>
          </cell>
        </row>
        <row r="1497">
          <cell r="A1497" t="str">
            <v>98017</v>
          </cell>
          <cell r="B1497" t="str">
            <v>ACRÉSCIMO PARA POÇO DE VISITA RETANGULAR PARA ESGOTO, EM ALVENARIA COM BLOCOS DE CONCRETO, DIMENSÕES INTERNAS = 1,5X3,5 M. AF_05/2018</v>
          </cell>
          <cell r="C1497" t="str">
            <v>M</v>
          </cell>
          <cell r="D1497" t="str">
            <v>2.134,16</v>
          </cell>
        </row>
        <row r="1498">
          <cell r="A1498" t="str">
            <v>98018</v>
          </cell>
          <cell r="B1498" t="str">
            <v>BASE PARA POÇO DE VISITA RETANGULAR PARA ESGOTO, EM ALVENARIA COM BLOCOS DE CONCRETO, DIMENSÕES INTERNAS = 1,5X4 M, PROFUNDIDADE = 1,45 M, EXCLUINDO TAMPÃO. AF_05/2018</v>
          </cell>
          <cell r="C1498" t="str">
            <v>UN</v>
          </cell>
          <cell r="D1498" t="str">
            <v>6.026,89</v>
          </cell>
        </row>
        <row r="1499">
          <cell r="A1499" t="str">
            <v>98019</v>
          </cell>
          <cell r="B1499" t="str">
            <v>ACRÉSCIMO PARA POÇO DE VISITA RETANGULAR PARA ESGOTO, EM ALVENARIA COM BLOCOS DE CONCRETO, DIMENSÕES INTERNAS = 1,5X4 M. AF_05/2018</v>
          </cell>
          <cell r="C1499" t="str">
            <v>M</v>
          </cell>
          <cell r="D1499" t="str">
            <v>2.351,75</v>
          </cell>
        </row>
        <row r="1500">
          <cell r="A1500" t="str">
            <v>98020</v>
          </cell>
          <cell r="B1500" t="str">
            <v>BASE PARA POÇO DE VISITA RETANGULAR PARA ESGOTO, EM ALVENARIA COM BLOCOS DE CONCRETO, DIMENSÕES INTERNAS = 2X2 M, PROFUNDIDADE = 1,45 M, EXCLUINDO TAMPÃO. AF_05/2018</v>
          </cell>
          <cell r="C1500" t="str">
            <v>UN</v>
          </cell>
          <cell r="D1500" t="str">
            <v>4.302,27</v>
          </cell>
        </row>
        <row r="1501">
          <cell r="A1501" t="str">
            <v>98021</v>
          </cell>
          <cell r="B1501" t="str">
            <v>ACRÉSCIMO PARA POÇO DE VISITA RETANGULAR PARA ESGOTO, EM ALVENARIA COM BLOCOS DE CONCRETO, DIMENSÕES INTERNAS = 2X2 M. AF_05/2018</v>
          </cell>
          <cell r="C1501" t="str">
            <v>M</v>
          </cell>
          <cell r="D1501" t="str">
            <v>1.772,60</v>
          </cell>
        </row>
        <row r="1502">
          <cell r="A1502" t="str">
            <v>98022</v>
          </cell>
          <cell r="B1502" t="str">
            <v>BASE PARA POÇO DE VISITA RETANGULAR PARA ESGOTO, EM ALVENARIA COM BLOCOS DE CONCRETO, DIMENSÕES INTERNAS = 2X2,5 M, PROFUNDIDADE = 1,45 M, EXCLUINDO TAMPÃO. AF_05/2018</v>
          </cell>
          <cell r="C1502" t="str">
            <v>UN</v>
          </cell>
          <cell r="D1502" t="str">
            <v>5.029,08</v>
          </cell>
        </row>
        <row r="1503">
          <cell r="A1503" t="str">
            <v>98023</v>
          </cell>
          <cell r="B1503" t="str">
            <v>ACRÉSCIMO PARA POÇO DE VISITA RETANGULAR PARA ESGOTO, EM ALVENARIA COM BLOCOS DE CONCRETO, DIMENSÕES INTERNAS = 2X2,5 M. AF_05/2018</v>
          </cell>
          <cell r="C1503" t="str">
            <v>M</v>
          </cell>
          <cell r="D1503" t="str">
            <v>1.965,64</v>
          </cell>
        </row>
        <row r="1504">
          <cell r="A1504" t="str">
            <v>98024</v>
          </cell>
          <cell r="B1504" t="str">
            <v>BASE PARA POÇO DE VISITA RETANGULAR PARA ESGOTO, EM ALVENARIA COM BLOCOS DE CONCRETO, DIMENSÕES INTERNAS = 2X3 M, PROFUNDIDADE = 1,45 M, EXCLUINDO TAMPÃO. AF_05/2018</v>
          </cell>
          <cell r="C1504" t="str">
            <v>UN</v>
          </cell>
          <cell r="D1504" t="str">
            <v>5.797,84</v>
          </cell>
        </row>
        <row r="1505">
          <cell r="A1505" t="str">
            <v>98025</v>
          </cell>
          <cell r="B1505" t="str">
            <v>ACRÉSCIMO PARA POÇO DE VISITA RETANGULAR PARA ESGOTO, EM ALVENARIA COM BLOCOS DE CONCRETO, DIMENSÕES INTERNAS = 2X3 M. AF_05/2018</v>
          </cell>
          <cell r="C1505" t="str">
            <v>M</v>
          </cell>
          <cell r="D1505" t="str">
            <v>2.158,70</v>
          </cell>
        </row>
        <row r="1506">
          <cell r="A1506" t="str">
            <v>98026</v>
          </cell>
          <cell r="B1506" t="str">
            <v>BASE PARA POÇO DE VISITA RETANGULAR PARA ESGOTO, EM ALVENARIA COM BLOCOS DE CONCRETO, DIMENSÕES INTERNAS = 2X3,5 M, PROFUNDIDADE = 1,45 M, EXCLUINDO TAMPÃO. AF_05/2018</v>
          </cell>
          <cell r="C1506" t="str">
            <v>UN</v>
          </cell>
          <cell r="D1506" t="str">
            <v>6.529,84</v>
          </cell>
        </row>
        <row r="1507">
          <cell r="A1507" t="str">
            <v>98027</v>
          </cell>
          <cell r="B1507" t="str">
            <v>ACRÉSCIMO PARA POÇO DE VISITA RETANGULAR PARA ESGOTO, EM ALVENARIA COM BLOCOS DE CONCRETO, DIMENSÕES INTERNAS = 2X3,5 M. AF_05/2018</v>
          </cell>
          <cell r="C1507" t="str">
            <v>M</v>
          </cell>
          <cell r="D1507" t="str">
            <v>2.351,75</v>
          </cell>
        </row>
        <row r="1508">
          <cell r="A1508" t="str">
            <v>98028</v>
          </cell>
          <cell r="B1508" t="str">
            <v>BASE PARA POÇO DE VISITA RETANGULAR PARA ESGOTO, EM ALVENARIA COM BLOCOS DE CONCRETO, DIMENSÕES INTERNAS = 2X4 M, PROFUNDIDADE = 1,45 M, EXCLUINDO TAMPÃO. AF_05/2018</v>
          </cell>
          <cell r="C1508" t="str">
            <v>UN</v>
          </cell>
          <cell r="D1508" t="str">
            <v>7.261,82</v>
          </cell>
        </row>
        <row r="1509">
          <cell r="A1509" t="str">
            <v>98029</v>
          </cell>
          <cell r="B1509" t="str">
            <v>ACRÉSCIMO PARA POÇO DE VISITA RETANGULAR PARA ESGOTO, EM ALVENARIA COM BLOCOS DE CONCRETO, DIMENSÕES INTERNAS = 2X4 M. AF_05/2018</v>
          </cell>
          <cell r="C1509" t="str">
            <v>M</v>
          </cell>
          <cell r="D1509" t="str">
            <v>2.549,86</v>
          </cell>
        </row>
        <row r="1510">
          <cell r="A1510" t="str">
            <v>98030</v>
          </cell>
          <cell r="B1510" t="str">
            <v>BASE PARA POÇO DE VISITA RETANGULAR PARA ESGOTO, EM ALVENARIA COM BLOCOS DE CONCRETO, DIMENSÕES INTERNAS = 2,5X2,5 M, PROFUNDIDADE = 1,45 M, EXCLUINDO TAMPÃO. AF_05/2018</v>
          </cell>
          <cell r="C1510" t="str">
            <v>UN</v>
          </cell>
          <cell r="D1510" t="str">
            <v>5.914,07</v>
          </cell>
        </row>
        <row r="1511">
          <cell r="A1511" t="str">
            <v>98031</v>
          </cell>
          <cell r="B1511" t="str">
            <v>ACRÉSCIMO PARA POÇO DE VISITA RETANGULAR PARA ESGOTO, EM ALVENARIA COM BLOCOS DE CONCRETO, DIMENSÕES INTERNAS = 2,5X2,5 M. AF_05/2018</v>
          </cell>
          <cell r="C1511" t="str">
            <v>M</v>
          </cell>
          <cell r="D1511" t="str">
            <v>2.163,81</v>
          </cell>
        </row>
        <row r="1512">
          <cell r="A1512" t="str">
            <v>98032</v>
          </cell>
          <cell r="B1512" t="str">
            <v>BASE PARA POÇO DE VISITA RETANGULAR PARA ESGOTO, EM ALVENARIA COM BLOCOS DE CONCRETO, DIMENSÕES INTERNAS = 2,5X3 M, PROFUNDIDADE = 1,45 M, EXCLUINDO TAMPÃO. AF_05/2018</v>
          </cell>
          <cell r="C1512" t="str">
            <v>UN</v>
          </cell>
          <cell r="D1512" t="str">
            <v>6.787,45</v>
          </cell>
        </row>
        <row r="1513">
          <cell r="A1513" t="str">
            <v>98033</v>
          </cell>
          <cell r="B1513" t="str">
            <v>ACRÉSCIMO PARA POÇO DE VISITA RETANGULAR PARA ESGOTO, EM ALVENARIA COM BLOCOS DE CONCRETO, DIMENSÕES INTERNAS = 2,5X3 M. AF_05/2018</v>
          </cell>
          <cell r="C1513" t="str">
            <v>M</v>
          </cell>
          <cell r="D1513" t="str">
            <v>2.356,87</v>
          </cell>
        </row>
        <row r="1514">
          <cell r="A1514" t="str">
            <v>98034</v>
          </cell>
          <cell r="B1514" t="str">
            <v>BASE PARA POÇO DE VISITA RETANGULAR PARA ESGOTO, EM ALVENARIA COM BLOCOS DE CONCRETO, DIMENSÕES INTERNAS = 2,5X3,5 M, PROFUNDIDADE = 1,45 M, EXCLUINDO TAMPÃO. AF_05/2018</v>
          </cell>
          <cell r="C1514" t="str">
            <v>UN</v>
          </cell>
          <cell r="D1514" t="str">
            <v>7.660,84</v>
          </cell>
        </row>
        <row r="1515">
          <cell r="A1515" t="str">
            <v>98035</v>
          </cell>
          <cell r="B1515" t="str">
            <v>ACRÉSCIMO PARA POÇO DE VISITA RETANGULAR PARA ESGOTO, EM ALVENARIA COM BLOCOS DE CONCRETO, DIMENSÕES INTERNAS = 2,5X3,5 M. AF_05/2018</v>
          </cell>
          <cell r="C1515" t="str">
            <v>M</v>
          </cell>
          <cell r="D1515" t="str">
            <v>2.549,86</v>
          </cell>
        </row>
        <row r="1516">
          <cell r="A1516" t="str">
            <v>98036</v>
          </cell>
          <cell r="B1516" t="str">
            <v>BASE PARA POÇO DE VISITA RETANGULAR PARA ESGOTO, EM ALVENARIA COM BLOCOS DE CONCRETO, DIMENSÕES INTERNAS = 2,5X4 M, PROFUNDIDADE = 1,45 M, EXCLUINDO TAMPÃO. AF_05/2018</v>
          </cell>
          <cell r="C1516" t="str">
            <v>UN</v>
          </cell>
          <cell r="D1516" t="str">
            <v>8.534,26</v>
          </cell>
        </row>
        <row r="1517">
          <cell r="A1517" t="str">
            <v>98037</v>
          </cell>
          <cell r="B1517" t="str">
            <v>ACRÉSCIMO PARA POÇO DE VISITA RETANGULAR PARA ESGOTO, EM ALVENARIA COM BLOCOS DE CONCRETO, DIMENSÕES INTERNAS = 2,5X4 M. AF_05/2018</v>
          </cell>
          <cell r="C1517" t="str">
            <v>M</v>
          </cell>
          <cell r="D1517" t="str">
            <v>2.748,03</v>
          </cell>
        </row>
        <row r="1518">
          <cell r="A1518" t="str">
            <v>98038</v>
          </cell>
          <cell r="B1518" t="str">
            <v>BASE PARA POÇO DE VISITA RETANGULAR PARA ESGOTO, EM ALVENARIA COM BLOCOS DE CONCRETO, DIMENSÕES INTERNAS = 3X3 M, PROFUNDIDADE = 1,45 M, EXCLUINDO TAMPÃO. AF_05/2018</v>
          </cell>
          <cell r="C1518" t="str">
            <v>UN</v>
          </cell>
          <cell r="D1518" t="str">
            <v>7.824,93</v>
          </cell>
        </row>
        <row r="1519">
          <cell r="A1519" t="str">
            <v>98039</v>
          </cell>
          <cell r="B1519" t="str">
            <v>ACRÉSCIMO PARA POÇO DE VISITA RETANGULAR PARA ESGOTO, EM ALVENARIA COM BLOCOS DE CONCRETO, DIMENSÕES INTERNAS = 3X3 M. AF_05/2018</v>
          </cell>
          <cell r="C1519" t="str">
            <v>M</v>
          </cell>
          <cell r="D1519" t="str">
            <v>2.554,98</v>
          </cell>
        </row>
        <row r="1520">
          <cell r="A1520" t="str">
            <v>98040</v>
          </cell>
          <cell r="B1520" t="str">
            <v>BASE PARA POÇO DE VISITA RETANGULAR PARA ESGOTO, EM ALVENARIA COM BLOCOS DE CONCRETO, DIMENSÕES INTERNAS = 3X3,5 M, PROFUNDIDADE = 1,45 M, EXCLUINDO TAMPÃO. AF_05/2018</v>
          </cell>
          <cell r="C1520" t="str">
            <v>UN</v>
          </cell>
          <cell r="D1520" t="str">
            <v>8.826,62</v>
          </cell>
        </row>
        <row r="1521">
          <cell r="A1521" t="str">
            <v>98041</v>
          </cell>
          <cell r="B1521" t="str">
            <v>ACRÉSCIMO PARA POÇO DE VISITA RETANGULAR PARA ESGOTO, EM ALVENARIA COM BLOCOS DE CONCRETO, DIMENSÕES INTERNAS = 3X3,5 M. AF_05/2018</v>
          </cell>
          <cell r="C1521" t="str">
            <v>M</v>
          </cell>
          <cell r="D1521" t="str">
            <v>2.748,03</v>
          </cell>
        </row>
        <row r="1522">
          <cell r="A1522" t="str">
            <v>98042</v>
          </cell>
          <cell r="B1522" t="str">
            <v>BASE PARA POÇO DE VISITA RETANGULAR PARA ESGOTO, EM ALVENARIA COM BLOCOS DE CONCRETO, DIMENSÕES INTERNAS = 3X4 M, PROFUNDIDADE = 1,45 M, EXCLUINDO TAMPÃO. AF_05/2018</v>
          </cell>
          <cell r="C1522" t="str">
            <v>UN</v>
          </cell>
          <cell r="D1522" t="str">
            <v>9.828,30</v>
          </cell>
        </row>
        <row r="1523">
          <cell r="A1523" t="str">
            <v>98043</v>
          </cell>
          <cell r="B1523" t="str">
            <v>ACRÉSCIMO PARA POÇO DE VISITA RETANGULAR PARA ESGOTO, EM ALVENARIA COM BLOCOS DE CONCRETO, DIMENSÕES INTERNAS = 3X4 M. AF_05/2018</v>
          </cell>
          <cell r="C1523" t="str">
            <v>M</v>
          </cell>
          <cell r="D1523" t="str">
            <v>2.946,20</v>
          </cell>
        </row>
        <row r="1524">
          <cell r="A1524" t="str">
            <v>98044</v>
          </cell>
          <cell r="B1524" t="str">
            <v>BASE PARA POÇO DE VISITA RETANGULAR PARA ESGOTO, EM ALVENARIA COM BLOCOS DE CONCRETO, DIMENSÕES INTERNAS = 3,5X3,5 M, PROFUNDIDADE = 1,45 M, EXCLUINDO TAMPÃO. AF_05/2018</v>
          </cell>
          <cell r="C1524" t="str">
            <v>UN</v>
          </cell>
          <cell r="D1524" t="str">
            <v>9.998,83</v>
          </cell>
        </row>
        <row r="1525">
          <cell r="A1525" t="str">
            <v>98045</v>
          </cell>
          <cell r="B1525" t="str">
            <v>ACRÉSCIMO PARA POÇO DE VISITA RETANGULAR PARA ESGOTO, EM ALVENARIA COM BLOCOS DE CONCRETO, DIMENSÕES INTERNAS = 3,5X3,5 M. AF_05/2018</v>
          </cell>
          <cell r="C1525" t="str">
            <v>M</v>
          </cell>
          <cell r="D1525" t="str">
            <v>2.946,20</v>
          </cell>
        </row>
        <row r="1526">
          <cell r="A1526" t="str">
            <v>98046</v>
          </cell>
          <cell r="B1526" t="str">
            <v>BASE PARA POÇO DE VISITA RETANGULAR PARA ESGOTO, EM ALVENARIA COM BLOCOS DE CONCRETO, DIMENSÕES INTERNAS = 3,5X4 M, PROFUNDIDADE = 1,45 M, EXCLUINDO TAMPÃO. AF_05/2018</v>
          </cell>
          <cell r="C1526" t="str">
            <v>UN</v>
          </cell>
          <cell r="D1526" t="str">
            <v>11.129,74</v>
          </cell>
        </row>
        <row r="1527">
          <cell r="A1527" t="str">
            <v>98047</v>
          </cell>
          <cell r="B1527" t="str">
            <v>ACRÉSCIMO PARA POÇO DE VISITA RETANGULAR PARA ESGOTO, EM ALVENARIA COM BLOCOS DE CONCRETO, DIMENSÕES INTERNAS = 3,5X4 M. AF_05/2018</v>
          </cell>
          <cell r="C1527" t="str">
            <v>M</v>
          </cell>
          <cell r="D1527" t="str">
            <v>3.144,38</v>
          </cell>
        </row>
        <row r="1528">
          <cell r="A1528" t="str">
            <v>98048</v>
          </cell>
          <cell r="B1528" t="str">
            <v>BASE PARA POÇO DE VISITA RETANGULAR PARA ESGOTO, EM ALVENARIA COM BLOCOS DE CONCRETO, DIMENSÕES INTERNAS = 4X4 M, PROFUNDIDADE = 1,45 M, EXCLUINDO TAMPÃO. AF_05/2018</v>
          </cell>
          <cell r="C1528" t="str">
            <v>UN</v>
          </cell>
          <cell r="D1528" t="str">
            <v>12.438,70</v>
          </cell>
        </row>
        <row r="1529">
          <cell r="A1529" t="str">
            <v>98049</v>
          </cell>
          <cell r="B1529" t="str">
            <v>ACRÉSCIMO PARA POÇO DE VISITA RETANGULAR PARA ESGOTO, EM ALVENARIA COM BLOCOS DE CONCRETO, DIMENSÕES INTERNAS = 4X4 M. AF_05/2018</v>
          </cell>
          <cell r="C1529" t="str">
            <v>M</v>
          </cell>
          <cell r="D1529" t="str">
            <v>3.292,46</v>
          </cell>
        </row>
        <row r="1530">
          <cell r="A1530" t="str">
            <v>98050</v>
          </cell>
          <cell r="B1530" t="str">
            <v>CHAMINÉ CIRCULAR PARA POÇO DE VISITA PARA ESGOTO, EM CONCRETO PRÉ-MOLDADO, DIÂMETRO INTERNO = 0,6 M. AF_05/2018</v>
          </cell>
          <cell r="C1530" t="str">
            <v>M</v>
          </cell>
          <cell r="D1530" t="str">
            <v>170,74</v>
          </cell>
        </row>
        <row r="1531">
          <cell r="A1531" t="str">
            <v>98051</v>
          </cell>
          <cell r="B1531" t="str">
            <v>CHAMINÉ CIRCULAR PARA POÇO DE VISITA PARA ESGOTO, EM ALVENARIA COM TIJOLOS CERÂMICOS MACIÇOS, DIÂMETRO INTERNO = 0,6 M. AF_05/2018</v>
          </cell>
          <cell r="C1531" t="str">
            <v>M</v>
          </cell>
          <cell r="D1531" t="str">
            <v>719,48</v>
          </cell>
        </row>
        <row r="1532">
          <cell r="A1532" t="str">
            <v>98405</v>
          </cell>
          <cell r="B1532" t="str">
            <v>BASE PARA POÇO DE VISITA CIRCULAR PARA  ESGOTO, EM ALVENARIA COM TIJOLOS CERÂMICOS MACIÇOS, DIÂMETRO INTERNO = 1 M, PROFUNDIDADE = 1,45 M, EXCLUINDO TAMPÃO. AF_05/2018</v>
          </cell>
          <cell r="C1532" t="str">
            <v>UN</v>
          </cell>
          <cell r="D1532" t="str">
            <v>1.854,82</v>
          </cell>
        </row>
        <row r="1533">
          <cell r="A1533" t="str">
            <v>98406</v>
          </cell>
          <cell r="B1533" t="str">
            <v>BASE PARA POÇO DE VISITA RETANGULAR PARA ESGOTO, EM ALVENARIA COM BLOCOS DE CONCRETO, DIMENSÕES INTERNAS = 1X3,5 M, PROFUNDIDADE = 1,45 M, EXCLUINDO TAMPÃO. AF_05/2018</v>
          </cell>
          <cell r="C1533" t="str">
            <v>UN</v>
          </cell>
          <cell r="D1533" t="str">
            <v>4.378,70</v>
          </cell>
        </row>
        <row r="1534">
          <cell r="A1534" t="str">
            <v>98407</v>
          </cell>
          <cell r="B1534" t="str">
            <v>BASE PARA POÇO DE VISITA RETANGULAR PARA ESGOTO, EM ALVENARIA COM BLOCOS DE CONCRETO, DIMENSÕES INTERNAS = 1X2 M, PROFUNDIDADE = 1,45 M, EXCLUINDO TAMPÃO. AF_05/2018</v>
          </cell>
          <cell r="C1534" t="str">
            <v>UN</v>
          </cell>
          <cell r="D1534" t="str">
            <v>2.873,82</v>
          </cell>
        </row>
        <row r="1535">
          <cell r="A1535" t="str">
            <v>98408</v>
          </cell>
          <cell r="B1535" t="str">
            <v>BASE PARA POÇO DE VISITA RETANGULAR PARA ESGOTO, EM ALVENARIA COM BLOCOS DE CONCRETO, DIMENSÕES INTERNAS = 1X2,5 M, PROFUNDIDADE = 1,45 M, EXCLUINDO TAMPÃO. AF_05/2018</v>
          </cell>
          <cell r="C1535" t="str">
            <v>UN</v>
          </cell>
          <cell r="D1535" t="str">
            <v>3.366,68</v>
          </cell>
        </row>
        <row r="1536">
          <cell r="A1536" t="str">
            <v>98409</v>
          </cell>
          <cell r="B1536" t="str">
            <v>ACRÉSCIMO PARA POÇO DE VISITA CIRCULAR PARA ESGOTO, EM CONCRETO PRÉ-MOLDADO, DIÂMETRO INTERNO = 0,8 M. AF_05/2018</v>
          </cell>
          <cell r="C1536" t="str">
            <v>M</v>
          </cell>
          <cell r="D1536" t="str">
            <v>261,80</v>
          </cell>
        </row>
        <row r="1537">
          <cell r="A1537" t="str">
            <v>98414</v>
          </cell>
          <cell r="B1537" t="str">
            <v>BASE PARA POÇO DE VISITA CIRCULAR PARA  ESGOTO, EM CONCRETO PRÉ-MOLDADO, DIÂMETRO INTERNO = 1 M, PROFUNDIDADE = 1,45 M, EXCLUINDO TAMPÃO. AF_05/2018_P</v>
          </cell>
          <cell r="C1537" t="str">
            <v>UN</v>
          </cell>
          <cell r="D1537" t="str">
            <v>837,20</v>
          </cell>
        </row>
        <row r="1538">
          <cell r="A1538" t="str">
            <v>98415</v>
          </cell>
          <cell r="B1538" t="str">
            <v>(COMPOSIÇÃO REPRESENTATIVA) POÇO DE VISITA CIRCULAR PARA ESGOTO, EM CONCRETO PRÉ-MOLDADO, DIÂMETRO INTERNO = 1,0 M, PROFUNDIDADE ATÉ 1,50 M, EXCLUINDO TAMPÃO. AF_04/2018</v>
          </cell>
          <cell r="C1538" t="str">
            <v>UN</v>
          </cell>
          <cell r="D1538" t="str">
            <v>837,20</v>
          </cell>
        </row>
        <row r="1539">
          <cell r="A1539" t="str">
            <v>98416</v>
          </cell>
          <cell r="B1539" t="str">
            <v>(COMPOSIÇÃO REPRESENTATIVA) POÇO DE VISITA CIRCULAR PARA ESGOTO, EM CONCRETO PRÉ-MOLDADO, DIÂMETRO INTERNO = 1,0 M, PROFUNDIDADE DE 1,50 A 2,00 M, EXCLUINDO TAMPÃO. AF_04/2018</v>
          </cell>
          <cell r="C1539" t="str">
            <v>UN</v>
          </cell>
          <cell r="D1539" t="str">
            <v>995,40</v>
          </cell>
        </row>
        <row r="1540">
          <cell r="A1540" t="str">
            <v>98417</v>
          </cell>
          <cell r="B1540" t="str">
            <v>(COMPOSIÇÃO REPRESENTATIVA) POÇO DE VISITA CIRCULAR PARA ESGOTO, EM CONCRETO PRÉ-MOLDADO, DIÂMETRO INTERNO = 1,0 M, PROFUNDIDADE DE 2,00 A 2,50 M, EXCLUINDO TAMPÃO. AF_04/2018</v>
          </cell>
          <cell r="C1540" t="str">
            <v>UN</v>
          </cell>
          <cell r="D1540" t="str">
            <v>1.153,61</v>
          </cell>
        </row>
        <row r="1541">
          <cell r="A1541" t="str">
            <v>98418</v>
          </cell>
          <cell r="B1541" t="str">
            <v>(COMPOSIÇÃO REPRESENTATIVA) POÇO DE VISITA CIRCULAR PARA ESGOTO, EM CONCRETO PRÉ-MOLDADO, DIÂMETRO INTERNO = 1,0 M, PROFUNDIDADE DE 2,50 A 3,00 M, EXCLUINDO TAMPÃO. AF_04/2018</v>
          </cell>
          <cell r="C1541" t="str">
            <v>UN</v>
          </cell>
          <cell r="D1541" t="str">
            <v>1.238,98</v>
          </cell>
        </row>
        <row r="1542">
          <cell r="A1542" t="str">
            <v>98419</v>
          </cell>
          <cell r="B1542" t="str">
            <v>(COMPOSIÇÃO REPRESENTATIVA) POÇO DE VISITA CIRCULAR PARA ESGOTO, EM CONCRETO PRÉ-MOLDADO, DIÂMETRO INTERNO = 1,0 M, PROFUNDIDADE DE 3,00 A 3,50 M, EXCLUINDO TAMPÃO. AF_04/2018</v>
          </cell>
          <cell r="C1542" t="str">
            <v>UN</v>
          </cell>
          <cell r="D1542" t="str">
            <v>1.324,35</v>
          </cell>
        </row>
        <row r="1543">
          <cell r="A1543" t="str">
            <v>98420</v>
          </cell>
          <cell r="B1543" t="str">
            <v>(COMPOSIÇÃO REPRESENTATIVA) POÇO DE VISITA CIRCULAR PARA ESGOTO, EM CONCRETO PRÉ-MOLDADO, DIÂMETRO INTERNO = 1,0 M, PROFUNDIDADE ATÉ 1,50 M, INCLUINDO TAMPÃO DE FERRO FUNDIDO, DIÂMETRO DE 60 CM. AF_04/2018</v>
          </cell>
          <cell r="C1543" t="str">
            <v>UN</v>
          </cell>
          <cell r="D1543" t="str">
            <v>1.216,84</v>
          </cell>
        </row>
        <row r="1544">
          <cell r="A1544" t="str">
            <v>98421</v>
          </cell>
          <cell r="B1544" t="str">
            <v>(COMPOSIÇÃO REPRESENTATIVA) POÇO DE VISITA CIRCULAR PARA ESGOTO, EM CONCRETO PRÉ-MOLDADO, DIÂMETRO INTERNO = 1,0 M, PROFUNDIDADE DE 1,50 A 2,00 M, INCLUINDO TAMPÃO DE FERRO FUNDIDO, DIÂMETRO DE 60 CM. AF_04/2018</v>
          </cell>
          <cell r="C1544" t="str">
            <v>UN</v>
          </cell>
          <cell r="D1544" t="str">
            <v>1.375,04</v>
          </cell>
        </row>
        <row r="1545">
          <cell r="A1545" t="str">
            <v>98422</v>
          </cell>
          <cell r="B1545" t="str">
            <v>(COMPOSIÇÃO REPRESENTATIVA) POÇO DE VISITA CIRCULAR PARA ESGOTO, EM CONCRETO PRÉ-MOLDADO, DIÂMETRO INTERNO = 1,0 M, PROFUNDIDADE DE 2,00 A 2,50 M, INCLUINDO TAMPÃO DE FERRO FUNDIDO, DIÂMETRO DE 60 CM. AF_04/2018</v>
          </cell>
          <cell r="C1545" t="str">
            <v>UN</v>
          </cell>
          <cell r="D1545" t="str">
            <v>1.533,25</v>
          </cell>
        </row>
        <row r="1546">
          <cell r="A1546" t="str">
            <v>98423</v>
          </cell>
          <cell r="B1546" t="str">
            <v>(COMPOSIÇÃO REPRESENTATIVA) POÇO DE VISITA CIRCULAR PARA ESGOTO, EM CONCRETO PRÉ-MOLDADO, DIÂMETRO INTERNO = 1,0 M, PROFUNDIDADE DE 2,50 A 3,00 M, INCLUINDO TAMPÃO DE FERRO FUNDIDO, DIÂMETRO DE 60 CM. AF_04/2018</v>
          </cell>
          <cell r="C1546" t="str">
            <v>UN</v>
          </cell>
          <cell r="D1546" t="str">
            <v>1.618,62</v>
          </cell>
        </row>
        <row r="1547">
          <cell r="A1547" t="str">
            <v>98424</v>
          </cell>
          <cell r="B1547" t="str">
            <v>(COMPOSIÇÃO REPRESENTATIVA) POÇO DE VISITA CIRCULAR PARA ESGOTO, EM CONCRETO PRÉ-MOLDADO, DIÂMETRO INTERNO = 1,0 M, PROFUNDIDADE DE 3,00 A 3,50 M, INCLUINDO TAMPÃO DE FERRO FUNDIDO, DIÂMETRO DE 60 CM. AF_04/2018</v>
          </cell>
          <cell r="C1547" t="str">
            <v>UN</v>
          </cell>
          <cell r="D1547" t="str">
            <v>1.703,99</v>
          </cell>
        </row>
        <row r="1548">
          <cell r="A1548" t="str">
            <v>98425</v>
          </cell>
          <cell r="B1548" t="str">
            <v>(COMPOSIÇÃO REPRESENTATIVA) POÇO DE VISITA CIRCULAR PARA ESGOTO, EM ALVENARIA COM TIJOLOS CERÂMICOS MACIÇOS, DIÂMETRO INTERNO = 1,2 M, PROFUNDIDADE ATÉ 1,50 M, EXCLUINDO TAMPÃO. AF_04/2018</v>
          </cell>
          <cell r="C1548" t="str">
            <v>UN</v>
          </cell>
          <cell r="D1548" t="str">
            <v>2.185,80</v>
          </cell>
        </row>
        <row r="1549">
          <cell r="A1549" t="str">
            <v>98426</v>
          </cell>
          <cell r="B1549" t="str">
            <v>(COMPOSIÇÃO REPRESENTATIVA) POÇO DE VISITA CIRCULAR PARA ESGOTO, EM ALVENARIA COM TIJOLOS CERÂMICOS MACIÇOS, DIÂMETRO INTERNO = 1,2 M, PROFUNDIDADE DE 1,50 A 2,00 M, EXCLUINDO TAMPÃO. AF_04/2018</v>
          </cell>
          <cell r="C1549" t="str">
            <v>UN</v>
          </cell>
          <cell r="D1549" t="str">
            <v>2.839,82</v>
          </cell>
        </row>
        <row r="1550">
          <cell r="A1550" t="str">
            <v>98427</v>
          </cell>
          <cell r="B1550" t="str">
            <v>(COMPOSIÇÃO REPRESENTATIVA) POÇO DE VISITA CIRCULAR PARA ESGOTO, EM ALVENARIA COM TIJOLOS CERÂMICOS MACIÇOS, DIÂMETRO INTERNO = 1,2 M, PROFUNDIDADE DE 2,00 A 2,50 M, EXCLUINDO TAMPÃO. AF_04/2018</v>
          </cell>
          <cell r="C1550" t="str">
            <v>UN</v>
          </cell>
          <cell r="D1550" t="str">
            <v>3.493,84</v>
          </cell>
        </row>
        <row r="1551">
          <cell r="A1551" t="str">
            <v>98428</v>
          </cell>
          <cell r="B1551" t="str">
            <v>(COMPOSIÇÃO REPRESENTATIVA) POÇO DE VISITA CIRCULAR PARA ESGOTO, EM ALVENARIA COM TIJOLOS CERÂMICOS MACIÇOS, DIÂMETRO INTERNO = 1,2 M, PROFUNDIDADE DE 2,50 A 3,00 M, EXCLUINDO TAMPÃO. AF_04/2018</v>
          </cell>
          <cell r="C1551" t="str">
            <v>UN</v>
          </cell>
          <cell r="D1551" t="str">
            <v>3.853,58</v>
          </cell>
        </row>
        <row r="1552">
          <cell r="A1552" t="str">
            <v>98429</v>
          </cell>
          <cell r="B1552" t="str">
            <v>(COMPOSIÇÃO REPRESENTATIVA) POÇO DE VISITA CIRCULAR PARA ESGOTO, EM ALVENARIA COM TIJOLOS CERÂMICOS MACIÇOS, DIÂMETRO INTERNO = 1,2 M, PROFUNDIDADE DE 3,00 A 3,50 M, EXCLUINDO TAMPÃO. AF_04/2018</v>
          </cell>
          <cell r="C1552" t="str">
            <v>UN</v>
          </cell>
          <cell r="D1552" t="str">
            <v>4.213,32</v>
          </cell>
        </row>
        <row r="1553">
          <cell r="A1553" t="str">
            <v>98430</v>
          </cell>
          <cell r="B1553" t="str">
            <v>(COMPOSIÇÃO REPRESENTATIVA) POÇO DE VISITA CIRCULAR PARA ESGOTO, EM ALVENARIA COM TIJOLOS CERÂMICOS MACIÇOS, DIÂMETRO INTERNO = 1,2 M, PROFUNDIDADE ATÉ 1,50 M, INCLUINDO TAMPÃO DE FERRO FUNDIDO, DIÂMETRO DE 60 CM. AF_04/2018</v>
          </cell>
          <cell r="C1553" t="str">
            <v>UN</v>
          </cell>
          <cell r="D1553" t="str">
            <v>2.565,44</v>
          </cell>
        </row>
        <row r="1554">
          <cell r="A1554" t="str">
            <v>98431</v>
          </cell>
          <cell r="B1554" t="str">
            <v>(COMPOSIÇÃO REPRESENTATIVA) POÇO DE VISITA CIRCULAR PARA ESGOTO, EM ALVENARIA COM TIJOLOS CERÂMICOS MACIÇOS, DIÂMETRO INTERNO = 1,2 M, PROFUNDIDADE DE 1,50 A 2,00 M, INCLUINDO TAMPÃO DE FERRO FUNDIDO, DIÂMETRO DE 60 CM. AF_04/2018</v>
          </cell>
          <cell r="C1554" t="str">
            <v>UN</v>
          </cell>
          <cell r="D1554" t="str">
            <v>3.219,46</v>
          </cell>
        </row>
        <row r="1555">
          <cell r="A1555" t="str">
            <v>98432</v>
          </cell>
          <cell r="B1555" t="str">
            <v>(COMPOSIÇÃO REPRESENTATIVA) POÇO DE VISITA CIRCULAR PARA ESGOTO, EM ALVENARIA COM TIJOLOS CERÂMICOS MACIÇOS, DIÂMETRO INTERNO = 1,2 M, PROFUNDIDADE DE 2,00 A 2,50 M, INCLUINDO TAMPÃO DE FERRO FUNDIDO, DIÂMETRO DE 60 CM. AF_04/2018</v>
          </cell>
          <cell r="C1555" t="str">
            <v>UN</v>
          </cell>
          <cell r="D1555" t="str">
            <v>3.873,48</v>
          </cell>
        </row>
        <row r="1556">
          <cell r="A1556" t="str">
            <v>98433</v>
          </cell>
          <cell r="B1556" t="str">
            <v>(COMPOSIÇÃO REPRESENTATIVA) POÇO DE VISITA CIRCULAR PARA ESGOTO, EM ALVENARIA COM TIJOLOS CERÂMICOS MACIÇOS, DIÂMETRO INTERNO = 1,2 M, PROFUNDIDADE DE 2,50 A 3,00 M, INCLUINDO TAMPÃO DE FERRO FUNDIDO, DIÂMETRO DE 60 CM. AF_04/2018</v>
          </cell>
          <cell r="C1556" t="str">
            <v>UN</v>
          </cell>
          <cell r="D1556" t="str">
            <v>4.233,22</v>
          </cell>
        </row>
        <row r="1557">
          <cell r="A1557" t="str">
            <v>98434</v>
          </cell>
          <cell r="B1557" t="str">
            <v>(COMPOSIÇÃO REPRESENTATIVA) POÇO DE VISITA CIRCULAR PARA ESGOTO, EM ALVENARIA COM TIJOLOS CERÂMICOS MACIÇOS, DIÂMETRO INTERNO = 1,2 M, PROFUNDIDADE DE 3,00 A 3,50 M, INCLUINDO TAMPÃO DE FERRO FUNDIDO, DIÂMETRO DE 60 CM. AF_04/2018</v>
          </cell>
          <cell r="C1557" t="str">
            <v>UN</v>
          </cell>
          <cell r="D1557" t="str">
            <v>4.592,96</v>
          </cell>
        </row>
        <row r="1558">
          <cell r="A1558" t="str">
            <v>99240</v>
          </cell>
          <cell r="B1558" t="str">
            <v>ACRÉSCIMO PARA POÇO DE VISITA CIRCULAR PARA DRENAGEM, EM CONCRETO PRÉ-MOLDADO, DIÂMETRO INTERNO = 1,2 M. AF_05/2018</v>
          </cell>
          <cell r="C1558" t="str">
            <v>M</v>
          </cell>
          <cell r="D1558" t="str">
            <v>347,84</v>
          </cell>
        </row>
        <row r="1559">
          <cell r="A1559" t="str">
            <v>99241</v>
          </cell>
          <cell r="B1559" t="str">
            <v>ACRÉSCIMO PARA POÇO DE VISITA RETANGULAR PARA DRENAGEM, EM ALVENARIA COM BLOCOS DE CONCRETO, DIMENSÕES INTERNAS = 1,5X1,5 M. AF_05/2018</v>
          </cell>
          <cell r="C1559" t="str">
            <v>M</v>
          </cell>
          <cell r="D1559" t="str">
            <v>1.322,06</v>
          </cell>
        </row>
        <row r="1560">
          <cell r="A1560" t="str">
            <v>99242</v>
          </cell>
          <cell r="B1560" t="str">
            <v>BASE PARA POÇO DE VISITA CIRCULAR PARA DRENAGEM, EM ALVENARIA COM TIJOLOS CERÂMICOS MACIÇOS, DIÂMETRO INTERNO = 1,2 M, PROFUNDIDADE = 1,45 M, EXCLUINDO TAMPÃO. AF_05/2018</v>
          </cell>
          <cell r="C1560" t="str">
            <v>UN</v>
          </cell>
          <cell r="D1560" t="str">
            <v>2.121,72</v>
          </cell>
        </row>
        <row r="1561">
          <cell r="A1561" t="str">
            <v>99243</v>
          </cell>
          <cell r="B1561" t="str">
            <v>ACRÉSCIMO PARA POÇO DE VISITA CIRCULAR PARA DRENAGEM, EM ALVENARIA COM TIJOLOS CERÂMICOS MACIÇOS, DIÂMETRO INTERNO = 1,2 M. AF_05/2018</v>
          </cell>
          <cell r="C1561" t="str">
            <v>M</v>
          </cell>
          <cell r="D1561" t="str">
            <v>1.256,69</v>
          </cell>
        </row>
        <row r="1562">
          <cell r="A1562" t="str">
            <v>99244</v>
          </cell>
          <cell r="B1562" t="str">
            <v>BASE PARA POÇO DE VISITA RETANGULAR PARA DRENAGEM, EM ALVENARIA COM BLOCOS DE CONCRETO, DIMENSÕES INTERNAS = 1,5X2 M, PROFUNDIDADE = 1,45 M, EXCLUINDO TAMPÃO. AF_05/2018</v>
          </cell>
          <cell r="C1562" t="str">
            <v>UN</v>
          </cell>
          <cell r="D1562" t="str">
            <v>3.485,99</v>
          </cell>
        </row>
        <row r="1563">
          <cell r="A1563" t="str">
            <v>99246</v>
          </cell>
          <cell r="B1563" t="str">
            <v>ACRÉSCIMO PARA POÇO DE VISITA CIRCULAR PARA DRENAGEM, EM CONCRETO PRÉ-MOLDADO, DIÂMETRO INTERNO = 1,5 M. AF_05/2018</v>
          </cell>
          <cell r="C1563" t="str">
            <v>M</v>
          </cell>
          <cell r="D1563" t="str">
            <v>540,44</v>
          </cell>
        </row>
        <row r="1564">
          <cell r="A1564" t="str">
            <v>99247</v>
          </cell>
          <cell r="B1564" t="str">
            <v>ACRÉSCIMO PARA POÇO DE VISITA RETANGULAR PARA DRENAGEM, EM ALVENARIA COM BLOCOS DE CONCRETO, DIMENSÕES INTERNAS = 1,5X2 M. AF_05/2018</v>
          </cell>
          <cell r="C1564" t="str">
            <v>M</v>
          </cell>
          <cell r="D1564" t="str">
            <v>1.509,25</v>
          </cell>
        </row>
        <row r="1565">
          <cell r="A1565" t="str">
            <v>99248</v>
          </cell>
          <cell r="B1565" t="str">
            <v>BASE PARA POÇO DE VISITA CIRCULAR PARA DRENAGEM, EM ALVENARIA COM TIJOLOS CERÂMICOS MACIÇOS, DIÂMETRO INTERNO = 1,5 M, PROFUNDIDADE = 1,45 M, EXCLUINDO TAMPÃO. AF_05/2018</v>
          </cell>
          <cell r="C1565" t="str">
            <v>UN</v>
          </cell>
          <cell r="D1565" t="str">
            <v>2.685,45</v>
          </cell>
        </row>
        <row r="1566">
          <cell r="A1566" t="str">
            <v>99249</v>
          </cell>
          <cell r="B1566" t="str">
            <v>ACRÉSCIMO PARA POÇO DE VISITA CIRCULAR PARA DRENAGEM, EM ALVENARIA COM TIJOLOS CERÂMICOS MACIÇOS, DIÂMETRO INTERNO = 1,5 M. AF_05/2018</v>
          </cell>
          <cell r="C1566" t="str">
            <v>M</v>
          </cell>
          <cell r="D1566" t="str">
            <v>1.542,81</v>
          </cell>
        </row>
        <row r="1567">
          <cell r="A1567" t="str">
            <v>99252</v>
          </cell>
          <cell r="B1567" t="str">
            <v>BASE PARA POÇO DE VISITA RETANGULAR PARA DRENAGEM, EM ALVENARIA COM BLOCOS DE CONCRETO, DIMENSÕES INTERNAS = 1X1 M, PROFUNDIDADE = 1,45 M, EXCLUINDO TAMPÃO. AF_05/2018</v>
          </cell>
          <cell r="C1567" t="str">
            <v>UN</v>
          </cell>
          <cell r="D1567" t="str">
            <v>1.845,95</v>
          </cell>
        </row>
        <row r="1568">
          <cell r="A1568" t="str">
            <v>99254</v>
          </cell>
          <cell r="B1568" t="str">
            <v>ACRÉSCIMO PARA POÇO DE VISITA RETANGULAR PARA DRENAGEM, EM ALVENARIA COM BLOCOS DE CONCRETO, DIMENSÕES INTERNAS = 1X1 M. AF_05/2018</v>
          </cell>
          <cell r="C1568" t="str">
            <v>M</v>
          </cell>
          <cell r="D1568" t="str">
            <v>947,67</v>
          </cell>
        </row>
        <row r="1569">
          <cell r="A1569" t="str">
            <v>99256</v>
          </cell>
          <cell r="B1569" t="str">
            <v>BASE PARA POÇO DE VISITA RETANGULAR PARA DRENAGEM, EM ALVENARIA COM BLOCOS DE CONCRETO, DIMENSÕES INTERNAS = 1,5X2,5 M, PROFUNDIDADE = 1,45 M, EXCLUINDO TAMPÃO. AF_05/2018</v>
          </cell>
          <cell r="C1569" t="str">
            <v>UN</v>
          </cell>
          <cell r="D1569" t="str">
            <v>4.085,89</v>
          </cell>
        </row>
        <row r="1570">
          <cell r="A1570" t="str">
            <v>99259</v>
          </cell>
          <cell r="B1570" t="str">
            <v>BASE PARA POÇO DE VISITA RETANGULAR PARA DRENAGEM, EM ALVENARIA COM BLOCOS DE CONCRETO, DIMENSÕES INTERNAS = 1X1,5 M, PROFUNDIDADE = 1,45 M, EXCLUINDO TAMPÃO. AF_05/2018</v>
          </cell>
          <cell r="C1570" t="str">
            <v>UN</v>
          </cell>
          <cell r="D1570" t="str">
            <v>2.327,56</v>
          </cell>
        </row>
        <row r="1571">
          <cell r="A1571" t="str">
            <v>99261</v>
          </cell>
          <cell r="B1571" t="str">
            <v>ACRÉSCIMO PARA POÇO DE VISITA RETANGULAR PARA DRENAGEM, EM ALVENARIA COM BLOCOS DE CONCRETO, DIMENSÕES INTERNAS = 1X1,5 M. AF_05/2018</v>
          </cell>
          <cell r="C1571" t="str">
            <v>M</v>
          </cell>
          <cell r="D1571" t="str">
            <v>1.134,88</v>
          </cell>
        </row>
        <row r="1572">
          <cell r="A1572" t="str">
            <v>99263</v>
          </cell>
          <cell r="B1572" t="str">
            <v>ACRÉSCIMO PARA POÇO DE VISITA RETANGULAR PARA DRENAGEM, EM ALVENARIA COM BLOCOS DE CONCRETO, DIMENSÕES INTERNAS = 1,5X2,5 M. AF_05/2018</v>
          </cell>
          <cell r="C1572" t="str">
            <v>M</v>
          </cell>
          <cell r="D1572" t="str">
            <v>1.696,46</v>
          </cell>
        </row>
        <row r="1573">
          <cell r="A1573" t="str">
            <v>99265</v>
          </cell>
          <cell r="B1573" t="str">
            <v>BASE PARA POÇO DE VISITA RETANGULAR PARA DRENAGEM, EM ALVENARIA COM BLOCOS DE CONCRETO, DIMENSÕES INTERNAS = 1X2 M, PROFUNDIDADE = 1,45 M, EXCLUINDO TAMPÃO. AF_05/2018</v>
          </cell>
          <cell r="C1573" t="str">
            <v>UN</v>
          </cell>
          <cell r="D1573" t="str">
            <v>2.809,13</v>
          </cell>
        </row>
        <row r="1574">
          <cell r="A1574" t="str">
            <v>99266</v>
          </cell>
          <cell r="B1574" t="str">
            <v>ACRÉSCIMO PARA POÇO DE VISITA RETANGULAR PARA DRENAGEM, EM ALVENARIA COM BLOCOS DE CONCRETO, DIMENSÕES INTERNAS = 1X2 M. AF_05/2018</v>
          </cell>
          <cell r="C1574" t="str">
            <v>M</v>
          </cell>
          <cell r="D1574" t="str">
            <v>1.322,06</v>
          </cell>
        </row>
        <row r="1575">
          <cell r="A1575" t="str">
            <v>99267</v>
          </cell>
          <cell r="B1575" t="str">
            <v>BASE PARA POÇO DE VISITA RETANGULAR PARA DRENAGEM, EM ALVENARIA COM BLOCOS DE CONCRETO, DIMENSÕES INTERNAS = 1X2,5 M, PROFUNDIDADE = 1,45 M, EXCLUINDO TAMPÃO. AF_05/2018</v>
          </cell>
          <cell r="C1575" t="str">
            <v>UN</v>
          </cell>
          <cell r="D1575" t="str">
            <v>3.290,68</v>
          </cell>
        </row>
        <row r="1576">
          <cell r="A1576" t="str">
            <v>99269</v>
          </cell>
          <cell r="B1576" t="str">
            <v>ACRÉSCIMO PARA POÇO DE VISITA RETANGULAR PARA DRENAGEM, EM ALVENARIA COM BLOCOS DE CONCRETO, DIMENSÕES INTERNAS = 1X2,5 M. AF_05/2018</v>
          </cell>
          <cell r="C1576" t="str">
            <v>M</v>
          </cell>
          <cell r="D1576" t="str">
            <v>1.509,25</v>
          </cell>
        </row>
        <row r="1577">
          <cell r="A1577" t="str">
            <v>99271</v>
          </cell>
          <cell r="B1577" t="str">
            <v>BASE PARA POÇO DE VISITA RETANGULAR PARA DRENAGEM, EM ALVENARIA COM BLOCOS DE CONCRETO, DIMENSÕES INTERNAS = 1,5X3 M, PROFUNDIDADE = 1,45 M, EXCLUINDO TAMPÃO. AF_05/2018</v>
          </cell>
          <cell r="C1577" t="str">
            <v>UN</v>
          </cell>
          <cell r="D1577" t="str">
            <v>4.685,68</v>
          </cell>
        </row>
        <row r="1578">
          <cell r="A1578" t="str">
            <v>99272</v>
          </cell>
          <cell r="B1578" t="str">
            <v>POÇO DE INSPEÇÃO CIRCULAR PARA DRENAGEM, EM ALVENARIA COM TIJOLOS CERÂMICOS MACIÇOS, DIÂMETRO INTERNO = 0,6 M, PROFUNDIDADE = 1 M, EXCLUINDO TAMPÃO. AF_05/2018</v>
          </cell>
          <cell r="C1578" t="str">
            <v>UN</v>
          </cell>
          <cell r="D1578" t="str">
            <v>788,17</v>
          </cell>
        </row>
        <row r="1579">
          <cell r="A1579" t="str">
            <v>99273</v>
          </cell>
          <cell r="B1579" t="str">
            <v>POÇO DE INSPEÇÃO CIRCULAR PARA DRENAGEM, EM ALVENARIA COM TIJOLOS CERÂMICOS MACIÇOS, DIÂMETRO INTERNO = 0,6 M, PROFUNDIDADE = 1,5 M, EXCLUINDO TAMPÃO. AF_05/2018</v>
          </cell>
          <cell r="C1579" t="str">
            <v>UN</v>
          </cell>
          <cell r="D1579" t="str">
            <v>1.141,30</v>
          </cell>
        </row>
        <row r="1580">
          <cell r="A1580" t="str">
            <v>99274</v>
          </cell>
          <cell r="B1580" t="str">
            <v>BASE PARA POÇO DE VISITA RETANGULAR PARA DRENAGEM, EM ALVENARIA COM BLOCOS DE CONCRETO, DIMENSÕES INTERNAS = 1X3 M, PROFUNDIDADE = 1,45 M, EXCLUINDO TAMPÃO. AF_05/2018</v>
          </cell>
          <cell r="C1580" t="str">
            <v>UN</v>
          </cell>
          <cell r="D1580" t="str">
            <v>3.795,62</v>
          </cell>
        </row>
        <row r="1581">
          <cell r="A1581" t="str">
            <v>99276</v>
          </cell>
          <cell r="B1581" t="str">
            <v>ACRÉSCIMO PARA POÇO DE VISITA RETANGULAR PARA DRENAGEM, EM ALVENARIA COM BLOCOS DE CONCRETO, DIMENSÕES INTERNAS = 1,5X3 M. AF_05/2018</v>
          </cell>
          <cell r="C1581" t="str">
            <v>M</v>
          </cell>
          <cell r="D1581" t="str">
            <v>1.883,65</v>
          </cell>
        </row>
        <row r="1582">
          <cell r="A1582" t="str">
            <v>99277</v>
          </cell>
          <cell r="B1582" t="str">
            <v>ACRÉSCIMO PARA POÇO DE VISITA RETANGULAR PARA DRENAGEM, EM ALVENARIA COM BLOCOS DE CONCRETO, DIMENSÕES INTERNAS = 1X3 M. AF_05/2018</v>
          </cell>
          <cell r="C1582" t="str">
            <v>M</v>
          </cell>
          <cell r="D1582" t="str">
            <v>1.696,46</v>
          </cell>
        </row>
        <row r="1583">
          <cell r="A1583" t="str">
            <v>99278</v>
          </cell>
          <cell r="B1583" t="str">
            <v>ACRÉSCIMO PARA POÇO DE VISITA CIRCULAR PARA DRENAGEM, EM CONCRETO PRÉ-MOLDADO, DIÂMETRO INTERNO = 0,8 M. AF_05/2018</v>
          </cell>
          <cell r="C1583" t="str">
            <v>M</v>
          </cell>
          <cell r="D1583" t="str">
            <v>257,19</v>
          </cell>
        </row>
        <row r="1584">
          <cell r="A1584" t="str">
            <v>99279</v>
          </cell>
          <cell r="B1584" t="str">
            <v>BASE PARA POÇO DE VISITA RETANGULAR PARA DRENAGEM, EM ALVENARIA COM BLOCOS DE CONCRETO, DIMENSÕES INTERNAS = 1X3,5 M, PROFUNDIDADE = 1,45 M, EXCLUINDO TAMPÃO. AF_05/2018</v>
          </cell>
          <cell r="C1584" t="str">
            <v>UN</v>
          </cell>
          <cell r="D1584" t="str">
            <v>4.280,07</v>
          </cell>
        </row>
        <row r="1585">
          <cell r="A1585" t="str">
            <v>99280</v>
          </cell>
          <cell r="B1585" t="str">
            <v>BASE PARA POÇO DE VISITA CIRCULAR PARA DRENAGEM, EM ALVENARIA COM TIJOLOS CERÂMICOS MACIÇOS, DIÂMETRO INTERNO = 0,8 M, PROFUNDIDADE = 1,45 M, EXCLUINDO TAMPÃO. AF_05/2018</v>
          </cell>
          <cell r="C1585" t="str">
            <v>UN</v>
          </cell>
          <cell r="D1585" t="str">
            <v>1.466,93</v>
          </cell>
        </row>
        <row r="1586">
          <cell r="A1586" t="str">
            <v>99281</v>
          </cell>
          <cell r="B1586" t="str">
            <v>ACRÉSCIMO PARA POÇO DE VISITA RETANGULAR PARA DRENAGEM, EM ALVENARIA COM BLOCOS DE CONCRETO, DIMENSÕES INTERNAS = 1X3,5 M. AF_05/2018</v>
          </cell>
          <cell r="C1586" t="str">
            <v>M</v>
          </cell>
          <cell r="D1586" t="str">
            <v>1.883,65</v>
          </cell>
        </row>
        <row r="1587">
          <cell r="A1587" t="str">
            <v>99282</v>
          </cell>
          <cell r="B1587" t="str">
            <v>ACRÉSCIMO PARA POÇO DE VISITA RETANGULAR PARA DRENAGEM, EM ALVENARIA COM BLOCOS DE CONCRETO, DIMENSÕES INTERNAS = 2,5X2,5 M. AF_05/2018</v>
          </cell>
          <cell r="C1587" t="str">
            <v>M</v>
          </cell>
          <cell r="D1587" t="str">
            <v>2.096,23</v>
          </cell>
        </row>
        <row r="1588">
          <cell r="A1588" t="str">
            <v>99283</v>
          </cell>
          <cell r="B1588" t="str">
            <v>ACRÉSCIMO PARA POÇO DE VISITA CIRCULAR PARA DRENAGEM, EM ALVENARIA COM TIJOLOS CERÂMICOS MACIÇOS, DIÂMETRO INTERNO = 0,8 M. AF_05/2018</v>
          </cell>
          <cell r="C1588" t="str">
            <v>M</v>
          </cell>
          <cell r="D1588" t="str">
            <v>875,18</v>
          </cell>
        </row>
        <row r="1589">
          <cell r="A1589" t="str">
            <v>99284</v>
          </cell>
          <cell r="B1589" t="str">
            <v>BASE PARA POÇO DE VISITA RETANGULAR PARA DRENAGEM, EM ALVENARIA COM BLOCOS DE CONCRETO, DIMENSÕES INTERNAS = 1,5X3,5 M, PROFUNDIDADE = 1,45 M, EXCLUINDO TAMPÃO. AF_05/2018</v>
          </cell>
          <cell r="C1589" t="str">
            <v>UN</v>
          </cell>
          <cell r="D1589" t="str">
            <v>5.285,59</v>
          </cell>
        </row>
        <row r="1590">
          <cell r="A1590" t="str">
            <v>99286</v>
          </cell>
          <cell r="B1590" t="str">
            <v>BASE PARA POÇO DE VISITA RETANGULAR PARA DRENAGEM, EM ALVENARIA COM BLOCOS DE CONCRETO, DIMENSÕES INTERNAS = 1X4 M, PROFUNDIDADE = 1,45 M, EXCLUINDO TAMPÃO. AF_05/2018</v>
          </cell>
          <cell r="C1590" t="str">
            <v>UN</v>
          </cell>
          <cell r="D1590" t="str">
            <v>4.764,66</v>
          </cell>
        </row>
        <row r="1591">
          <cell r="A1591" t="str">
            <v>99287</v>
          </cell>
          <cell r="B1591" t="str">
            <v>BASE PARA POÇO DE VISITA RETANGULAR PARA DRENAGEM, EM ALVENARIA COM BLOCOS DE CONCRETO, DIMENSÕES INTERNAS = 2,5X3 M, PROFUNDIDADE = 1,45 M, EXCLUINDO TAMPÃO. AF_05/2018</v>
          </cell>
          <cell r="C1591" t="str">
            <v>UN</v>
          </cell>
          <cell r="D1591" t="str">
            <v>6.617,73</v>
          </cell>
        </row>
        <row r="1592">
          <cell r="A1592" t="str">
            <v>99288</v>
          </cell>
          <cell r="B1592" t="str">
            <v>ACRÉSCIMO PARA POÇO DE VISITA CIRCULAR PARA DRENAGEM, EM CONCRETO PRÉ-MOLDADO, DIÂMETRO INTERNO = 1 M. AF_05/2018</v>
          </cell>
          <cell r="C1592" t="str">
            <v>M</v>
          </cell>
          <cell r="D1592" t="str">
            <v>310,36</v>
          </cell>
        </row>
        <row r="1593">
          <cell r="A1593" t="str">
            <v>99289</v>
          </cell>
          <cell r="B1593" t="str">
            <v>ACRÉSCIMO PARA POÇO DE VISITA RETANGULAR PARA DRENAGEM, EM ALVENARIA COM BLOCOS DE CONCRETO, DIMENSÕES INTERNAS = 1X4 M. AF_05/2018</v>
          </cell>
          <cell r="C1593" t="str">
            <v>M</v>
          </cell>
          <cell r="D1593" t="str">
            <v>2.070,83</v>
          </cell>
        </row>
        <row r="1594">
          <cell r="A1594" t="str">
            <v>99290</v>
          </cell>
          <cell r="B1594" t="str">
            <v>BASE PARA POÇO DE VISITA RETANGULAR PARA DRENAGEM, EM ALVENARIA COM BLOCOS DE CONCRETO, DIMENSÕES INTERNAS = 1,5X1,5 M, PROFUNDIDADE = 1,45 M, EXCLUINDO TAMPÃO. AF_05/2018</v>
          </cell>
          <cell r="C1594" t="str">
            <v>UN</v>
          </cell>
          <cell r="D1594" t="str">
            <v>2.867,75</v>
          </cell>
        </row>
        <row r="1595">
          <cell r="A1595" t="str">
            <v>99291</v>
          </cell>
          <cell r="B1595" t="str">
            <v>ACRÉSCIMO PARA POÇO DE VISITA RETANGULAR PARA DRENAGEM, EM ALVENARIA COM BLOCOS DE CONCRETO, DIMENSÕES INTERNAS = 1,5X3,5 M. AF_05/2018</v>
          </cell>
          <cell r="C1595" t="str">
            <v>M</v>
          </cell>
          <cell r="D1595" t="str">
            <v>2.070,83</v>
          </cell>
        </row>
        <row r="1596">
          <cell r="A1596" t="str">
            <v>99292</v>
          </cell>
          <cell r="B1596" t="str">
            <v>BASE PARA POÇO DE VISITA CIRCULAR PARA DRENAGEM, EM ALVENARIA COM TIJOLOS CERÂMICOS MACIÇOS, DIÂMETRO INTERNO = 1 M, PROFUNDIDADE = 1,45 M, EXCLUINDO TAMPÃO. AF_05/2018</v>
          </cell>
          <cell r="C1596" t="str">
            <v>UN</v>
          </cell>
          <cell r="D1596" t="str">
            <v>1.798,30</v>
          </cell>
        </row>
        <row r="1597">
          <cell r="A1597" t="str">
            <v>99293</v>
          </cell>
          <cell r="B1597" t="str">
            <v>ACRÉSCIMO PARA POÇO DE VISITA CIRCULAR PARA DRENAGEM, EM ALVENARIA COM TIJOLOS CERÂMICOS MACIÇOS, DIÂMETRO INTERNO = 1 M. AF_05/2018</v>
          </cell>
          <cell r="C1597" t="str">
            <v>M</v>
          </cell>
          <cell r="D1597" t="str">
            <v>1.065,94</v>
          </cell>
        </row>
        <row r="1598">
          <cell r="A1598" t="str">
            <v>99294</v>
          </cell>
          <cell r="B1598" t="str">
            <v>BASE PARA POÇO DE VISITA RETANGULAR PARA DRENAGEM, EM ALVENARIA COM BLOCOS DE CONCRETO, DIMENSÕES INTERNAS = 1,5X4 M, PROFUNDIDADE = 1,45 M, EXCLUINDO TAMPÃO. AF_05/2018</v>
          </cell>
          <cell r="C1598" t="str">
            <v>UN</v>
          </cell>
          <cell r="D1598" t="str">
            <v>5.885,47</v>
          </cell>
        </row>
        <row r="1599">
          <cell r="A1599" t="str">
            <v>99296</v>
          </cell>
          <cell r="B1599" t="str">
            <v>ACRÉSCIMO PARA POÇO DE VISITA RETANGULAR PARA DRENAGEM, EM ALVENARIA COM BLOCOS DE CONCRETO, DIMENSÕES INTERNAS = 2,5X3 M. AF_05/2018</v>
          </cell>
          <cell r="C1599" t="str">
            <v>M</v>
          </cell>
          <cell r="D1599" t="str">
            <v>2.283,41</v>
          </cell>
        </row>
        <row r="1600">
          <cell r="A1600" t="str">
            <v>99297</v>
          </cell>
          <cell r="B1600" t="str">
            <v>ACRÉSCIMO PARA POÇO DE VISITA RETANGULAR PARA DRENAGEM, EM ALVENARIA COM BLOCOS DE CONCRETO, DIMENSÕES INTERNAS = 1,5X4 M. AF_05/2018</v>
          </cell>
          <cell r="C1600" t="str">
            <v>M</v>
          </cell>
          <cell r="D1600" t="str">
            <v>2.279,03</v>
          </cell>
        </row>
        <row r="1601">
          <cell r="A1601" t="str">
            <v>99298</v>
          </cell>
          <cell r="B1601" t="str">
            <v>BASE PARA POÇO DE VISITA RETANGULAR PARA DRENAGEM, EM ALVENARIA COM BLOCOS DE CONCRETO, DIMENSÕES INTERNAS = 2,5X3,5 M, PROFUNDIDADE = 1,45 M, EXCLUINDO TAMPÃO. AF_05/2018</v>
          </cell>
          <cell r="C1601" t="str">
            <v>UN</v>
          </cell>
          <cell r="D1601" t="str">
            <v>7.467,64</v>
          </cell>
        </row>
        <row r="1602">
          <cell r="A1602" t="str">
            <v>99299</v>
          </cell>
          <cell r="B1602" t="str">
            <v>ACRÉSCIMO PARA POÇO DE VISITA RETANGULAR PARA DRENAGEM, EM ALVENARIA COM BLOCOS DE CONCRETO, DIMENSÕES INTERNAS = 2,5X3,5 M. AF_05/2018</v>
          </cell>
          <cell r="C1602" t="str">
            <v>M</v>
          </cell>
          <cell r="D1602" t="str">
            <v>2.470,55</v>
          </cell>
        </row>
        <row r="1603">
          <cell r="A1603" t="str">
            <v>99300</v>
          </cell>
          <cell r="B1603" t="str">
            <v>BASE PARA POÇO DE VISITA RETANGULAR PARA DRENAGEM, EM ALVENARIA COM BLOCOS DE CONCRETO, DIMENSÕES INTERNAS = 2,5X4 M, PROFUNDIDADE = 1,45 M, EXCLUINDO TAMPÃO. AF_05/2018</v>
          </cell>
          <cell r="C1603" t="str">
            <v>UN</v>
          </cell>
          <cell r="D1603" t="str">
            <v>8.317,59</v>
          </cell>
        </row>
        <row r="1604">
          <cell r="A1604" t="str">
            <v>99301</v>
          </cell>
          <cell r="B1604" t="str">
            <v>BASE PARA POÇO DE VISITA RETANGULAR PARA DRENAGEM, EM ALVENARIA COM BLOCOS DE CONCRETO, DIMENSÕES INTERNAS = 2X2 M, PROFUNDIDADE = 1,45 M, EXCLUINDO TAMPÃO. AF_05/2018</v>
          </cell>
          <cell r="C1604" t="str">
            <v>UN</v>
          </cell>
          <cell r="D1604" t="str">
            <v>4.200,83</v>
          </cell>
        </row>
        <row r="1605">
          <cell r="A1605" t="str">
            <v>99302</v>
          </cell>
          <cell r="B1605" t="str">
            <v>ACRÉSCIMO PARA POÇO DE VISITA RETANGULAR PARA DRENAGEM, EM ALVENARIA COM BLOCOS DE CONCRETO, DIMENSÕES INTERNAS = 2,5X4 M. AF_05/2018</v>
          </cell>
          <cell r="C1605" t="str">
            <v>M</v>
          </cell>
          <cell r="D1605" t="str">
            <v>2.662,12</v>
          </cell>
        </row>
        <row r="1606">
          <cell r="A1606" t="str">
            <v>99303</v>
          </cell>
          <cell r="B1606" t="str">
            <v>BASE PARA POÇO DE VISITA RETANGULAR PARA DRENAGEM, EM ALVENARIA COM BLOCOS DE CONCRETO, DIMENSÕES INTERNAS = 3X3 M, PROFUNDIDADE = 1,45 M, EXCLUINDO TAMPÃO. AF_05/2018</v>
          </cell>
          <cell r="C1606" t="str">
            <v>UN</v>
          </cell>
          <cell r="D1606" t="str">
            <v>7.624,90</v>
          </cell>
        </row>
        <row r="1607">
          <cell r="A1607" t="str">
            <v>99304</v>
          </cell>
          <cell r="B1607" t="str">
            <v>ACRÉSCIMO PARA POÇO DE VISITA RETANGULAR PARA DRENAGEM, EM ALVENARIA COM BLOCOS DE CONCRETO, DIMENSÕES INTERNAS = 3X3 M. AF_05/2018</v>
          </cell>
          <cell r="C1607" t="str">
            <v>M</v>
          </cell>
          <cell r="D1607" t="str">
            <v>2.474,93</v>
          </cell>
        </row>
        <row r="1608">
          <cell r="A1608" t="str">
            <v>99305</v>
          </cell>
          <cell r="B1608" t="str">
            <v>BASE PARA POÇO DE VISITA RETANGULAR PARA DRENAGEM, EM ALVENARIA COM BLOCOS DE CONCRETO, DIMENSÕES INTERNAS = 3X3,5 M, PROFUNDIDADE = 1,45 M, EXCLUINDO TAMPÃO. AF_05/2018</v>
          </cell>
          <cell r="C1608" t="str">
            <v>UN</v>
          </cell>
          <cell r="D1608" t="str">
            <v>8.598,95</v>
          </cell>
        </row>
        <row r="1609">
          <cell r="A1609" t="str">
            <v>99306</v>
          </cell>
          <cell r="B1609" t="str">
            <v>ACRÉSCIMO PARA POÇO DE VISITA RETANGULAR PARA DRENAGEM, EM ALVENARIA COM BLOCOS DE CONCRETO, DIMENSÕES INTERNAS = 3X3,5 M. AF_05/2018</v>
          </cell>
          <cell r="C1609" t="str">
            <v>M</v>
          </cell>
          <cell r="D1609" t="str">
            <v>2.662,12</v>
          </cell>
        </row>
        <row r="1610">
          <cell r="A1610" t="str">
            <v>99307</v>
          </cell>
          <cell r="B1610" t="str">
            <v>ACRÉSCIMO PARA POÇO DE VISITA RETANGULAR PARA DRENAGEM, EM ALVENARIA COM BLOCOS DE CONCRETO, DIMENSÕES INTERNAS = 2X2 M. AF_05/2018</v>
          </cell>
          <cell r="C1610" t="str">
            <v>M</v>
          </cell>
          <cell r="D1610" t="str">
            <v>1.717,48</v>
          </cell>
        </row>
        <row r="1611">
          <cell r="A1611" t="str">
            <v>99308</v>
          </cell>
          <cell r="B1611" t="str">
            <v>BASE PARA POÇO DE VISITA RETANGULAR PARA DRENAGEM, EM ALVENARIA COM BLOCOS DE CONCRETO, DIMENSÕES INTERNAS = 3X4 M, PROFUNDIDADE = 1,45 M, EXCLUINDO TAMPÃO. AF_05/2018</v>
          </cell>
          <cell r="C1611" t="str">
            <v>UN</v>
          </cell>
          <cell r="D1611" t="str">
            <v>9.572,99</v>
          </cell>
        </row>
        <row r="1612">
          <cell r="A1612" t="str">
            <v>99309</v>
          </cell>
          <cell r="B1612" t="str">
            <v>ACRÉSCIMO PARA POÇO DE VISITA RETANGULAR PARA DRENAGEM, EM ALVENARIA COM BLOCOS DE CONCRETO, DIMENSÕES INTERNAS = 3X4 M. AF_05/2018</v>
          </cell>
          <cell r="C1612" t="str">
            <v>M</v>
          </cell>
          <cell r="D1612" t="str">
            <v>2.853,69</v>
          </cell>
        </row>
        <row r="1613">
          <cell r="A1613" t="str">
            <v>99310</v>
          </cell>
          <cell r="B1613" t="str">
            <v>BASE PARA POÇO DE VISITA RETANGULAR PARA DRENAGEM, EM ALVENARIA COM BLOCOS DE CONCRETO, DIMENSÕES INTERNAS = 3,5X3,5 M, PROFUNDIDADE = 1,45 M, EXCLUINDO TAMPÃO. AF_05/2018</v>
          </cell>
          <cell r="C1613" t="str">
            <v>UN</v>
          </cell>
          <cell r="D1613" t="str">
            <v>9.736,16</v>
          </cell>
        </row>
        <row r="1614">
          <cell r="A1614" t="str">
            <v>99311</v>
          </cell>
          <cell r="B1614" t="str">
            <v>ACRÉSCIMO PARA POÇO DE VISITA RETANGULAR PARA DRENAGEM, EM ALVENARIA COM BLOCOS DE CONCRETO, DIMENSÕES INTERNAS = 3,5X3,5 M. AF_05/2018</v>
          </cell>
          <cell r="C1614" t="str">
            <v>M</v>
          </cell>
          <cell r="D1614" t="str">
            <v>2.853,69</v>
          </cell>
        </row>
        <row r="1615">
          <cell r="A1615" t="str">
            <v>99312</v>
          </cell>
          <cell r="B1615" t="str">
            <v>BASE PARA POÇO DE VISITA RETANGULAR PARA DRENAGEM, EM ALVENARIA COM BLOCOS DE CONCRETO, DIMENSÕES INTERNAS = 2X2,5 M, PROFUNDIDADE = 1,45 M, EXCLUINDO TAMPÃO. AF_05/2018</v>
          </cell>
          <cell r="C1615" t="str">
            <v>UN</v>
          </cell>
          <cell r="D1615" t="str">
            <v>4.909,52</v>
          </cell>
        </row>
        <row r="1616">
          <cell r="A1616" t="str">
            <v>99313</v>
          </cell>
          <cell r="B1616" t="str">
            <v>BASE PARA POÇO DE VISITA RETANGULAR PARA DRENAGEM, EM ALVENARIA COM BLOCOS DE CONCRETO, DIMENSÕES INTERNAS = 3,5X4 M, PROFUNDIDADE = 1,45 M, EXCLUINDO TAMPÃO. AF_05/2018</v>
          </cell>
          <cell r="C1616" t="str">
            <v>UN</v>
          </cell>
          <cell r="D1616" t="str">
            <v>10.835,17</v>
          </cell>
        </row>
        <row r="1617">
          <cell r="A1617" t="str">
            <v>99314</v>
          </cell>
          <cell r="B1617" t="str">
            <v>ACRÉSCIMO PARA POÇO DE VISITA RETANGULAR PARA DRENAGEM, EM ALVENARIA COM BLOCOS DE CONCRETO, DIMENSÕES INTERNAS = 3,5X4 M. AF_05/2018</v>
          </cell>
          <cell r="C1617" t="str">
            <v>M</v>
          </cell>
          <cell r="D1617" t="str">
            <v>3.045,27</v>
          </cell>
        </row>
        <row r="1618">
          <cell r="A1618" t="str">
            <v>99315</v>
          </cell>
          <cell r="B1618" t="str">
            <v>BASE PARA POÇO DE VISITA RETANGULAR PARA DRENAGEM, EM ALVENARIA COM BLOCOS DE CONCRETO, DIMENSÕES INTERNAS = 4X4 M, PROFUNDIDADE = 1,45 M, EXCLUINDO TAMPÃO. AF_05/2018</v>
          </cell>
          <cell r="C1618" t="str">
            <v>UN</v>
          </cell>
          <cell r="D1618" t="str">
            <v>12.104,27</v>
          </cell>
        </row>
        <row r="1619">
          <cell r="A1619" t="str">
            <v>99317</v>
          </cell>
          <cell r="B1619" t="str">
            <v>ACRÉSCIMO PARA POÇO DE VISITA RETANGULAR PARA DRENAGEM, EM ALVENARIA COM BLOCOS DE CONCRETO, DIMENSÕES INTERNAS = 2X2,5 M. AF_05/2018</v>
          </cell>
          <cell r="C1619" t="str">
            <v>M</v>
          </cell>
          <cell r="D1619" t="str">
            <v>1.904,65</v>
          </cell>
        </row>
        <row r="1620">
          <cell r="A1620" t="str">
            <v>99318</v>
          </cell>
          <cell r="B1620" t="str">
            <v>CHAMINÉ CIRCULAR PARA POÇO DE VISITA PARA DRENAGEM, EM CONCRETO PRÉ-MOLDADO, DIÂMETRO INTERNO = 0,6 M. AF_05/2018</v>
          </cell>
          <cell r="C1620" t="str">
            <v>M</v>
          </cell>
          <cell r="D1620" t="str">
            <v>168,66</v>
          </cell>
        </row>
        <row r="1621">
          <cell r="A1621" t="str">
            <v>99319</v>
          </cell>
          <cell r="B1621" t="str">
            <v>CHAMINÉ CIRCULAR PARA POÇO DE VISITA PARA DRENAGEM, EM ALVENARIA COM TIJOLOS CERÂMICOS MACIÇOS, DIÂMETRO INTERNO = 0,6 M. AF_05/2018</v>
          </cell>
          <cell r="C1621" t="str">
            <v>M</v>
          </cell>
          <cell r="D1621" t="str">
            <v>685,43</v>
          </cell>
        </row>
        <row r="1622">
          <cell r="A1622" t="str">
            <v>99320</v>
          </cell>
          <cell r="B1622" t="str">
            <v>BASE PARA POÇO DE VISITA RETANGULAR PARA DRENAGEM, EM ALVENARIA COM BLOCOS DE CONCRETO, DIMENSÕES INTERNAS = 2X3 M, PROFUNDIDADE = 1,45 M, EXCLUINDO TAMPÃO. AF_05/2018</v>
          </cell>
          <cell r="C1622" t="str">
            <v>UN</v>
          </cell>
          <cell r="D1622" t="str">
            <v>5.660,16</v>
          </cell>
        </row>
        <row r="1623">
          <cell r="A1623" t="str">
            <v>99321</v>
          </cell>
          <cell r="B1623" t="str">
            <v>ACRÉSCIMO PARA POÇO DE VISITA RETANGULAR PARA DRENAGEM, EM ALVENARIA COM BLOCOS DE CONCRETO, DIMENSÕES INTERNAS = 2X3 M. AF_05/2018</v>
          </cell>
          <cell r="C1623" t="str">
            <v>M</v>
          </cell>
          <cell r="D1623" t="str">
            <v>2.091,85</v>
          </cell>
        </row>
        <row r="1624">
          <cell r="A1624" t="str">
            <v>99322</v>
          </cell>
          <cell r="B1624" t="str">
            <v>BASE PARA POÇO DE VISITA RETANGULAR PARA DRENAGEM, EM ALVENARIA COM BLOCOS DE CONCRETO, DIMENSÕES INTERNAS = 2X3,5 M, PROFUNDIDADE = 1,45 M, EXCLUINDO TAMPÃO. AF_05/2018</v>
          </cell>
          <cell r="C1624" t="str">
            <v>UN</v>
          </cell>
          <cell r="D1624" t="str">
            <v>6.374,05</v>
          </cell>
        </row>
        <row r="1625">
          <cell r="A1625" t="str">
            <v>99323</v>
          </cell>
          <cell r="B1625" t="str">
            <v>ACRÉSCIMO PARA POÇO DE VISITA RETANGULAR PARA DRENAGEM, EM ALVENARIA COM BLOCOS DE CONCRETO, DIMENSÕES INTERNAS = 2X3,5 M. AF_05/2018</v>
          </cell>
          <cell r="C1625" t="str">
            <v>M</v>
          </cell>
          <cell r="D1625" t="str">
            <v>2.279,03</v>
          </cell>
        </row>
        <row r="1626">
          <cell r="A1626" t="str">
            <v>99324</v>
          </cell>
          <cell r="B1626" t="str">
            <v>BASE PARA POÇO DE VISITA RETANGULAR PARA DRENAGEM, EM ALVENARIA COM BLOCOS DE CONCRETO, DIMENSÕES INTERNAS = 2X4 M, PROFUNDIDADE = 1,45 M, EXCLUINDO TAMPÃO. AF_05/2018</v>
          </cell>
          <cell r="C1626" t="str">
            <v>UN</v>
          </cell>
          <cell r="D1626" t="str">
            <v>7.087,92</v>
          </cell>
        </row>
        <row r="1627">
          <cell r="A1627" t="str">
            <v>99325</v>
          </cell>
          <cell r="B1627" t="str">
            <v>ACRÉSCIMO PARA POÇO DE VISITA RETANGULAR PARA DRENAGEM, EM ALVENARIA COM BLOCOS DE CONCRETO, DIMENSÕES INTERNAS = 2X4 M. AF_05/2018</v>
          </cell>
          <cell r="C1627" t="str">
            <v>M</v>
          </cell>
          <cell r="D1627" t="str">
            <v>2.470,55</v>
          </cell>
        </row>
        <row r="1628">
          <cell r="A1628" t="str">
            <v>99326</v>
          </cell>
          <cell r="B1628" t="str">
            <v>BASE PARA POÇO DE VISITA RETANGULAR PARA DRENAGEM, EM ALVENARIA COM BLOCOS DE CONCRETO, DIMENSÕES INTERNAS = 2,5X2,5 M, PROFUNDIDADE = 1,45 M, EXCLUINDO TAMPÃO. AF_05/2018</v>
          </cell>
          <cell r="C1628" t="str">
            <v>UN</v>
          </cell>
          <cell r="D1628" t="str">
            <v>5.767,82</v>
          </cell>
        </row>
        <row r="1629">
          <cell r="A1629" t="str">
            <v>99327</v>
          </cell>
          <cell r="B1629" t="str">
            <v>ACRÉSCIMO PARA POÇO DE VISITA RETANGULAR PARA DRENAGEM, EM ALVENARIA COM BLOCOS DE CONCRETO, DIMENSÕES INTERNAS = 4X4 M. AF_05/2018</v>
          </cell>
          <cell r="C1629" t="str">
            <v>M</v>
          </cell>
          <cell r="D1629" t="str">
            <v>3.193,95</v>
          </cell>
        </row>
        <row r="1630">
          <cell r="A1630" t="str">
            <v>94263</v>
          </cell>
          <cell r="B1630" t="str">
            <v>GUIA (MEIO-FIO) CONCRETO, MOLDADA  IN LOCO  EM TRECHO RETO COM EXTRUSORA, 13 CM BASE X 22 CM ALTURA. AF_06/2016</v>
          </cell>
          <cell r="C1630" t="str">
            <v>M</v>
          </cell>
          <cell r="D1630" t="str">
            <v>22,38</v>
          </cell>
        </row>
        <row r="1631">
          <cell r="A1631" t="str">
            <v>94264</v>
          </cell>
          <cell r="B1631" t="str">
            <v>GUIA (MEIO-FIO) CONCRETO, MOLDADA  IN LOCO  EM TRECHO CURVO COM EXTRUSORA, 13 CM BASE X 22 CM ALTURA. AF_06/2016</v>
          </cell>
          <cell r="C1631" t="str">
            <v>M</v>
          </cell>
          <cell r="D1631" t="str">
            <v>25,39</v>
          </cell>
        </row>
        <row r="1632">
          <cell r="A1632" t="str">
            <v>94265</v>
          </cell>
          <cell r="B1632" t="str">
            <v>GUIA (MEIO-FIO) CONCRETO, MOLDADA  IN LOCO  EM TRECHO RETO COM EXTRUSORA, 15 CM BASE X 30 CM ALTURA. AF_06/2016</v>
          </cell>
          <cell r="C1632" t="str">
            <v>M</v>
          </cell>
          <cell r="D1632" t="str">
            <v>28,30</v>
          </cell>
        </row>
        <row r="1633">
          <cell r="A1633" t="str">
            <v>94266</v>
          </cell>
          <cell r="B1633" t="str">
            <v>GUIA (MEIO-FIO) CONCRETO, MOLDADA  IN LOCO  EM TRECHO CURVO COM EXTRUSORA, 15 CM BASE X 30 CM ALTURA. AF_06/2016</v>
          </cell>
          <cell r="C1633" t="str">
            <v>M</v>
          </cell>
          <cell r="D1633" t="str">
            <v>31,74</v>
          </cell>
        </row>
        <row r="1634">
          <cell r="A1634" t="str">
            <v>94267</v>
          </cell>
          <cell r="B1634" t="str">
            <v>GUIA (MEIO-FIO) E SARJETA CONJUGADOS DE CONCRETO, MOLDADA  IN LOCO  EM TRECHO RETO COM EXTRUSORA, 45 CM BASE (15 CM BASE DA GUIA + 30 CM BASE DA SARJETA) X 22 CM ALTURA. AF_06/2016</v>
          </cell>
          <cell r="C1634" t="str">
            <v>M</v>
          </cell>
          <cell r="D1634" t="str">
            <v>32,88</v>
          </cell>
        </row>
        <row r="1635">
          <cell r="A1635" t="str">
            <v>94268</v>
          </cell>
          <cell r="B1635" t="str">
            <v>GUIA (MEIO-FIO) E SARJETA CONJUGADOS DE CONCRETO, MOLDADA  IN LOCO  EM TRECHO CURVO COM EXTRUSORA, 45 CM BASE (15 CM BASE DA GUIA + 30 CM BASE DA SARJETA) X 22 CM ALTURA. AF_06/2016</v>
          </cell>
          <cell r="C1635" t="str">
            <v>M</v>
          </cell>
          <cell r="D1635" t="str">
            <v>36,65</v>
          </cell>
        </row>
        <row r="1636">
          <cell r="A1636" t="str">
            <v>94269</v>
          </cell>
          <cell r="B1636" t="str">
            <v>GUIA (MEIO-FIO) E SARJETA CONJUGADOS DE CONCRETO, MOLDADA  IN LOCO  EM TRECHO RETO COM EXTRUSORA, 60 CM BASE (15 CM BASE DA GUIA + 45 CM BASE DA SARJETA) X 26 CM ALTURA. AF_06/2016</v>
          </cell>
          <cell r="C1636" t="str">
            <v>M</v>
          </cell>
          <cell r="D1636" t="str">
            <v>45,88</v>
          </cell>
        </row>
        <row r="1637">
          <cell r="A1637" t="str">
            <v>94270</v>
          </cell>
          <cell r="B1637" t="str">
            <v>GUIA (MEIO-FIO) E SARJETA CONJUGADOS DE CONCRETO, MOLDADA IN LOCO  EM TRECHO CURVO COM EXTRUSORA, 60 CM BASE (15 CM BASE DA GUIA + 45 CM BASE DA SARJETA) X 26 CM ALTURA. AF_06/2016</v>
          </cell>
          <cell r="C1637" t="str">
            <v>M</v>
          </cell>
          <cell r="D1637" t="str">
            <v>51,15</v>
          </cell>
        </row>
        <row r="1638">
          <cell r="A1638" t="str">
            <v>94271</v>
          </cell>
          <cell r="B1638" t="str">
            <v>GUIA (MEIO-FIO) E SARJETA CONJUGADOS DE CONCRETO, MOLDADA  IN LOCO  EM TRECHO RETO COM EXTRUSORA, 65 CM BASE (15 CM BASE DA GUIA + 50 CM BASE DA SARJETA) X 26 CM ALTURA. AF_06/2016</v>
          </cell>
          <cell r="C1638" t="str">
            <v>M</v>
          </cell>
          <cell r="D1638" t="str">
            <v>55,99</v>
          </cell>
        </row>
        <row r="1639">
          <cell r="A1639" t="str">
            <v>94272</v>
          </cell>
          <cell r="B1639" t="str">
            <v>GUIA (MEIO-FIO) E SARJETA CONJUGADOS DE CONCRETO, MOLDADA  IN LOCO  EM TRECHO CURVO COM EXTRUSORA, 65 CM BASE (15 CM BASE DA GUIA + 50 CM BASE DA SARJETA) X 26 CM ALTURA. AF_06/2016</v>
          </cell>
          <cell r="C1639" t="str">
            <v>M</v>
          </cell>
          <cell r="D1639" t="str">
            <v>63,01</v>
          </cell>
        </row>
        <row r="1640">
          <cell r="A1640" t="str">
            <v>94273</v>
          </cell>
          <cell r="B1640" t="str">
            <v>ASSENTAMENTO DE GUIA (MEIO-FIO) EM TRECHO RETO, CONFECCIONADA EM CONCRETO PRÉ-FABRICADO, DIMENSÕES 100X15X13X30 CM (COMPRIMENTO X BASE INFERIOR X BASE SUPERIOR X ALTURA), PARA VIAS URBANAS (USO VIÁRIO). AF_06/2016</v>
          </cell>
          <cell r="C1640" t="str">
            <v>M</v>
          </cell>
          <cell r="D1640" t="str">
            <v>33,21</v>
          </cell>
        </row>
        <row r="1641">
          <cell r="A1641" t="str">
            <v>94274</v>
          </cell>
          <cell r="B1641" t="str">
            <v>ASSENTAMENTO DE GUIA (MEIO-FIO) EM TRECHO CURVO, CONFECCIONADA EM CONCRETO PRÉ-FABRICADO, DIMENSÕES 100X15X13X30 CM (COMPRIMENTO X BASE INFERIOR X BASE SUPERIOR X ALTURA), PARA VIAS URBANAS (USO VIÁRIO). AF_06/2016</v>
          </cell>
          <cell r="C1641" t="str">
            <v>M</v>
          </cell>
          <cell r="D1641" t="str">
            <v>36,58</v>
          </cell>
        </row>
        <row r="1642">
          <cell r="A1642" t="str">
            <v>94275</v>
          </cell>
          <cell r="B1642" t="str">
            <v>ASSENTAMENTO DE GUIA (MEIO-FIO) EM TRECHO RETO, CONFECCIONADA EM CONCRETO PRÉ-FABRICADO, DIMENSÕES 100X15X13X20 CM (COMPRIMENTO X BASE INFERIOR X BASE SUPERIOR X ALTURA), PARA URBANIZAÇÃO INTERNA DE EMPREENDIMENTOS. AF_06/2016_P</v>
          </cell>
          <cell r="C1642" t="str">
            <v>M</v>
          </cell>
          <cell r="D1642" t="str">
            <v>31,56</v>
          </cell>
        </row>
        <row r="1643">
          <cell r="A1643" t="str">
            <v>94276</v>
          </cell>
          <cell r="B1643" t="str">
            <v>ASSENTAMENTO DE GUIA (MEIO-FIO) EM TRECHO CURVO, CONFECCIONADA EM CONCRETO PRÉ-FABRICADO, DIMENSÕES 100X15X13X20 CM (COMPRIMENTO X BASE INFERIOR X BASE SUPERIOR X ALTURA), PARA URBANIZAÇÃO INTERNA DE EMPREENDIMENTOS. AF_06/2016_P</v>
          </cell>
          <cell r="C1643" t="str">
            <v>M</v>
          </cell>
          <cell r="D1643" t="str">
            <v>34,94</v>
          </cell>
        </row>
        <row r="1644">
          <cell r="A1644" t="str">
            <v>94281</v>
          </cell>
          <cell r="B1644" t="str">
            <v>EXECUÇÃO DE SARJETA DE CONCRETO USINADO, MOLDADA  IN LOCO  EM TRECHO RETO, 30 CM BASE X 15 CM ALTURA. AF_06/2016</v>
          </cell>
          <cell r="C1644" t="str">
            <v>M</v>
          </cell>
          <cell r="D1644" t="str">
            <v>34,78</v>
          </cell>
        </row>
        <row r="1645">
          <cell r="A1645" t="str">
            <v>94282</v>
          </cell>
          <cell r="B1645" t="str">
            <v>EXECUÇÃO DE SARJETA DE CONCRETO USINADO, MOLDADA  IN LOCO  EM TRECHO CURVO, 30 CM BASE X 15 CM ALTURA. AF_06/2016</v>
          </cell>
          <cell r="C1645" t="str">
            <v>M</v>
          </cell>
          <cell r="D1645" t="str">
            <v>45,07</v>
          </cell>
        </row>
        <row r="1646">
          <cell r="A1646" t="str">
            <v>94283</v>
          </cell>
          <cell r="B1646" t="str">
            <v>EXECUÇÃO DE SARJETA DE CONCRETO USINADO, MOLDADA  IN LOCO  EM TRECHO RETO, 45 CM BASE X 15 CM ALTURA. AF_06/2016</v>
          </cell>
          <cell r="C1646" t="str">
            <v>M</v>
          </cell>
          <cell r="D1646" t="str">
            <v>43,51</v>
          </cell>
        </row>
        <row r="1647">
          <cell r="A1647" t="str">
            <v>94284</v>
          </cell>
          <cell r="B1647" t="str">
            <v>EXECUÇÃO DE SARJETA DE CONCRETO USINADO, MOLDADA  IN LOCO  EM TRECHO CURVO, 45 CM BASE X 15 CM ALTURA. AF_06/2016</v>
          </cell>
          <cell r="C1647" t="str">
            <v>M</v>
          </cell>
          <cell r="D1647" t="str">
            <v>53,81</v>
          </cell>
        </row>
        <row r="1648">
          <cell r="A1648" t="str">
            <v>94285</v>
          </cell>
          <cell r="B1648" t="str">
            <v>EXECUÇÃO DE SARJETA DE CONCRETO USINADO, MOLDADA  IN LOCO  EM TRECHO RETO, 60 CM BASE X 15 CM ALTURA. AF_06/2016</v>
          </cell>
          <cell r="C1648" t="str">
            <v>M</v>
          </cell>
          <cell r="D1648" t="str">
            <v>51,77</v>
          </cell>
        </row>
        <row r="1649">
          <cell r="A1649" t="str">
            <v>94286</v>
          </cell>
          <cell r="B1649" t="str">
            <v>EXECUÇÃO DE SARJETA DE CONCRETO USINADO, MOLDADA  IN LOCO  EM TRECHO CURVO, 60 CM BASE X 15 CM ALTURA. AF_06/2016</v>
          </cell>
          <cell r="C1649" t="str">
            <v>M</v>
          </cell>
          <cell r="D1649" t="str">
            <v>62,06</v>
          </cell>
        </row>
        <row r="1650">
          <cell r="A1650" t="str">
            <v>94287</v>
          </cell>
          <cell r="B1650" t="str">
            <v>EXECUÇÃO DE SARJETA DE CONCRETO USINADO, MOLDADA  IN LOCO  EM TRECHO RETO, 30 CM BASE X 10 CM ALTURA. AF_06/2016</v>
          </cell>
          <cell r="C1650" t="str">
            <v>M</v>
          </cell>
          <cell r="D1650" t="str">
            <v>27,92</v>
          </cell>
        </row>
        <row r="1651">
          <cell r="A1651" t="str">
            <v>94288</v>
          </cell>
          <cell r="B1651" t="str">
            <v>EXECUÇÃO DE SARJETA DE CONCRETO USINADO, MOLDADA  IN LOCO  EM TRECHO CURVO, 30 CM BASE X 10 CM ALTURA. AF_06/2016</v>
          </cell>
          <cell r="C1651" t="str">
            <v>M</v>
          </cell>
          <cell r="D1651" t="str">
            <v>36,93</v>
          </cell>
        </row>
        <row r="1652">
          <cell r="A1652" t="str">
            <v>94289</v>
          </cell>
          <cell r="B1652" t="str">
            <v>EXECUÇÃO DE SARJETA DE CONCRETO USINADO, MOLDADA  IN LOCO  EM TRECHO RETO, 45 CM BASE X 10 CM ALTURA. AF_06/2016</v>
          </cell>
          <cell r="C1652" t="str">
            <v>M</v>
          </cell>
          <cell r="D1652" t="str">
            <v>34,27</v>
          </cell>
        </row>
        <row r="1653">
          <cell r="A1653" t="str">
            <v>94290</v>
          </cell>
          <cell r="B1653" t="str">
            <v>EXECUÇÃO DE SARJETA DE CONCRETO USINADO, MOLDADA  IN LOCO  EM TRECHO CURVO, 45 CM BASE X 10 CM ALTURA. AF_06/2016</v>
          </cell>
          <cell r="C1653" t="str">
            <v>M</v>
          </cell>
          <cell r="D1653" t="str">
            <v>43,26</v>
          </cell>
        </row>
        <row r="1654">
          <cell r="A1654" t="str">
            <v>94291</v>
          </cell>
          <cell r="B1654" t="str">
            <v>EXECUÇÃO DE SARJETA DE CONCRETO USINADO, MOLDADA  IN LOCO  EM TRECHO RETO, 60 CM BASE X 10 CM ALTURA. AF_06/2016</v>
          </cell>
          <cell r="C1654" t="str">
            <v>M</v>
          </cell>
          <cell r="D1654" t="str">
            <v>40,17</v>
          </cell>
        </row>
        <row r="1655">
          <cell r="A1655" t="str">
            <v>94292</v>
          </cell>
          <cell r="B1655" t="str">
            <v>EXECUÇÃO DE SARJETA DE CONCRETO USINADO, MOLDADA  IN LOCO  EM TRECHO CURVO, 60 CM BASE X 10 CM ALTURA. AF_06/2016</v>
          </cell>
          <cell r="C1655" t="str">
            <v>M</v>
          </cell>
          <cell r="D1655" t="str">
            <v>49,16</v>
          </cell>
        </row>
        <row r="1656">
          <cell r="A1656" t="str">
            <v>94293</v>
          </cell>
          <cell r="B1656" t="str">
            <v>EXECUÇÃO DE SARJETÃO DE CONCRETO USINADO, MOLDADA  IN LOCO  EM TRECHO RETO, 100 CM BASE X 20 CM ALTURA. AF_06/2016</v>
          </cell>
          <cell r="C1656" t="str">
            <v>M</v>
          </cell>
          <cell r="D1656" t="str">
            <v>98,71</v>
          </cell>
        </row>
        <row r="1657">
          <cell r="A1657" t="str">
            <v>94294</v>
          </cell>
          <cell r="B1657" t="str">
            <v>EXECUÇÃO DE ESCORAS DE CONCRETO PARA CONTENÇÃO DE GUIAS PRÉ-FABRICADAS. AF_06/2016</v>
          </cell>
          <cell r="C1657" t="str">
            <v>M</v>
          </cell>
          <cell r="D1657" t="str">
            <v>5,54</v>
          </cell>
        </row>
        <row r="1658">
          <cell r="A1658" t="str">
            <v>94037</v>
          </cell>
          <cell r="B1658" t="str">
            <v>ESCORAMENTO DE VALA, TIPO PONTALETEAMENTO, COM PROFUNDIDADE DE 0 A 1,5 M, LARGURA MENOR QUE 1,5 M, EM LOCAL COM NÍVEL ALTO DE INTERFERÊNCIA. AF_06/2016</v>
          </cell>
          <cell r="C1658" t="str">
            <v>M2</v>
          </cell>
          <cell r="D1658" t="str">
            <v>17,40</v>
          </cell>
        </row>
        <row r="1659">
          <cell r="A1659" t="str">
            <v>94038</v>
          </cell>
          <cell r="B1659" t="str">
            <v>ESCORAMENTO DE VALA, TIPO PONTALETEAMENTO, COM PROFUNDIDADE DE 0 A 1,5 M, LARGURA MAIOR OU IGUAL A 1,5 M E MENOR QUE 2,5 M, EM LOCAL COM NÍVEL ALTO DE INTERFERÊNCIA. AF_06/2016</v>
          </cell>
          <cell r="C1659" t="str">
            <v>M2</v>
          </cell>
          <cell r="D1659" t="str">
            <v>24,02</v>
          </cell>
        </row>
        <row r="1660">
          <cell r="A1660" t="str">
            <v>94039</v>
          </cell>
          <cell r="B1660" t="str">
            <v>ESCORAMENTO DE VALA, TIPO PONTALETEAMENTO, COM PROFUNDIDADE DE 1,5 A 3,0 M, LARGURA MENOR QUE 1,5 M, EM LOCAL COM NÍVEL ALTO DE INTERFERÊNCIA. AF_06/2016</v>
          </cell>
          <cell r="C1660" t="str">
            <v>M2</v>
          </cell>
          <cell r="D1660" t="str">
            <v>13,64</v>
          </cell>
        </row>
        <row r="1661">
          <cell r="A1661" t="str">
            <v>94040</v>
          </cell>
          <cell r="B1661" t="str">
            <v>ESCORAMENTO DE VALA, TIPO PONTALETEAMENTO, COM PROFUNDIDADE DE 1,5 A 3,0 M, LARGURA MAIOR OU IGUAL A 1,5 M E MENOR QUE 2,5 M, EM LOCAL COM NÍVEL ALTO DE INTERFERÊNCIA. AF_06/2016</v>
          </cell>
          <cell r="C1661" t="str">
            <v>M2</v>
          </cell>
          <cell r="D1661" t="str">
            <v>20,31</v>
          </cell>
        </row>
        <row r="1662">
          <cell r="A1662" t="str">
            <v>94041</v>
          </cell>
          <cell r="B1662" t="str">
            <v>ESCORAMENTO DE VALA, TIPO PONTALETEAMENTO, COM PROFUNDIDADE DE 3,0 A 4,5 M, LARGURA MENOR QUE 1,5 M EM LOCAL COM NÍVEL ALTO DE INTERFERÊNCIA. AF_06/2016</v>
          </cell>
          <cell r="C1662" t="str">
            <v>M2</v>
          </cell>
          <cell r="D1662" t="str">
            <v>10,28</v>
          </cell>
        </row>
        <row r="1663">
          <cell r="A1663" t="str">
            <v>94042</v>
          </cell>
          <cell r="B1663" t="str">
            <v>ESCORAMENTO DE VALA, TIPO PONTALETEAMENTO, COM PROFUNDIDADE DE 3,0 A 4,5 M, LARGURA MAIOR OU IGUAL A 1,5 M E MENOR QUE 2,5 M, EM LOCAL COM NÍVEL ALTO DE INTERFERÊNCIA. AF_06/2016</v>
          </cell>
          <cell r="C1663" t="str">
            <v>M2</v>
          </cell>
          <cell r="D1663" t="str">
            <v>17,06</v>
          </cell>
        </row>
        <row r="1664">
          <cell r="A1664" t="str">
            <v>94043</v>
          </cell>
          <cell r="B1664" t="str">
            <v>ESCORAMENTO DE VALA, TIPO PONTALETEAMENTO, COM PROFUNDIDADE DE 0 A 1,5 M, LARGURA MENOR QUE 1,5 M, EM LOCAL COM NÍVEL BAIXO DE INTERFERÊNCIA. AF_06/2016</v>
          </cell>
          <cell r="C1664" t="str">
            <v>M2</v>
          </cell>
          <cell r="D1664" t="str">
            <v>16,32</v>
          </cell>
        </row>
        <row r="1665">
          <cell r="A1665" t="str">
            <v>94044</v>
          </cell>
          <cell r="B1665" t="str">
            <v>ESCORAMENTO DE VALA, TIPO PONTALETEAMENTO, COM PROFUNDIDADE DE 0 A 1,5 M, LARGURA MAIOR OU IGUAL A 1,5 M E MENOR QUE 2,5 M, EM LOCAL COM NÍVEL BAIXO DE INTERFERÊNCIA. AF_06/2016</v>
          </cell>
          <cell r="C1665" t="str">
            <v>M2</v>
          </cell>
          <cell r="D1665" t="str">
            <v>22,99</v>
          </cell>
        </row>
        <row r="1666">
          <cell r="A1666" t="str">
            <v>94045</v>
          </cell>
          <cell r="B1666" t="str">
            <v>ESCORAMENTO DE VALA, TIPO PONTALETEAMENTO, COM PROFUNDIDADE DE 1,5 A 3,0 M, LARGURA MENOR QUE 1,5 M, EM LOCAL COM NÍVEL BAIXO DE INTERFERÊNCIA. AF_06/2016</v>
          </cell>
          <cell r="C1666" t="str">
            <v>M2</v>
          </cell>
          <cell r="D1666" t="str">
            <v>12,61</v>
          </cell>
        </row>
        <row r="1667">
          <cell r="A1667" t="str">
            <v>94046</v>
          </cell>
          <cell r="B1667" t="str">
            <v>ESCORAMENTO DE VALA, TIPO PONTALETEAMENTO, COM PROFUNDIDADE DE 1,5 A 3,0 M, LARGURA MAIOR OU IGUAL A 1,5 M E MENOR QUE 2,5 M, EM LOCAL COM NÍVEL BAIXO DE INTERFERÊNCIA. AF_06/2016</v>
          </cell>
          <cell r="C1667" t="str">
            <v>M2</v>
          </cell>
          <cell r="D1667" t="str">
            <v>19,24</v>
          </cell>
        </row>
        <row r="1668">
          <cell r="A1668" t="str">
            <v>94047</v>
          </cell>
          <cell r="B1668" t="str">
            <v>ESCORAMENTO DE VALA, TIPO PONTALETEAMENTO, COM PROFUNDIDADE DE 3,0 A 4,5 M, LARGURA MENOR QUE 1,5 M EM LOCAL COM NÍVEL BAIXO DE INTERFERÊNCIA. AF_06/2016</v>
          </cell>
          <cell r="C1668" t="str">
            <v>M2</v>
          </cell>
          <cell r="D1668" t="str">
            <v>9,25</v>
          </cell>
        </row>
        <row r="1669">
          <cell r="A1669" t="str">
            <v>94048</v>
          </cell>
          <cell r="B1669" t="str">
            <v>ESCORAMENTO DE VALA, TIPO PONTALETEAMENTO, COM PROFUNDIDADE DE 3,0 A 4,5 M, LARGURA MAIOR OU IGUAL A 1,5 M E MENOR QUE 2,5 M, EM LOCAL COM NÍVEL BAIXO DE INTERFERÊNCIA. AF_06/2016</v>
          </cell>
          <cell r="C1669" t="str">
            <v>M2</v>
          </cell>
          <cell r="D1669" t="str">
            <v>15,98</v>
          </cell>
        </row>
        <row r="1670">
          <cell r="A1670" t="str">
            <v>94049</v>
          </cell>
          <cell r="B1670" t="str">
            <v>ESCORAMENTO DE VALA, TIPO DESCONTÍNUO, COM PROFUNDIDADE DE 0 A 1,5 M, LARGURA MENOR QUE 1,5 M, EM LOCAL COM NÍVEL ALTO DE INTERFERÊNCIA. AF_06/2016</v>
          </cell>
          <cell r="C1670" t="str">
            <v>M2</v>
          </cell>
          <cell r="D1670" t="str">
            <v>28,48</v>
          </cell>
        </row>
        <row r="1671">
          <cell r="A1671" t="str">
            <v>94050</v>
          </cell>
          <cell r="B1671" t="str">
            <v>ESCORAMENTO DE VALA, TIPO DESCONTÍNUO, COM PROFUNDIDADE DE 0 A 1,5 M, LARGURA MAIOR OU IGUAL A 1,5 M E MENOR QUE 2,5 M, EM LOCAL COM NÍVEL ALTO DE INTERFERÊNCIA. AF_06/2016</v>
          </cell>
          <cell r="C1671" t="str">
            <v>M2</v>
          </cell>
          <cell r="D1671" t="str">
            <v>37,14</v>
          </cell>
        </row>
        <row r="1672">
          <cell r="A1672" t="str">
            <v>94051</v>
          </cell>
          <cell r="B1672" t="str">
            <v>ESCORAMENTO DE VALA, TIPO DESCONTÍNUO, COM PROFUNDIDADE DE 1,5 M A 3,0 M, LARGURA MENOR QUE 1,5 M, EM LOCAL COM NÍVEL ALTO DE INTERFERÊNCIA. AF_06/2016</v>
          </cell>
          <cell r="C1672" t="str">
            <v>M2</v>
          </cell>
          <cell r="D1672" t="str">
            <v>23,29</v>
          </cell>
        </row>
        <row r="1673">
          <cell r="A1673" t="str">
            <v>94052</v>
          </cell>
          <cell r="B1673" t="str">
            <v>ESCORAMENTO DE VALA, TIPO DESCONTÍNUO, COM PROFUNDIDADE DE 1,5 A 3,0 M, LARGURA MAIOR OU IGUAL A 1,5 M E MENOR QUE 2,5 M, EM LOCAL COM NÍVEL ALTO DE INTERFERÊNCIA. AF_06/2016</v>
          </cell>
          <cell r="C1673" t="str">
            <v>M2</v>
          </cell>
          <cell r="D1673" t="str">
            <v>31,82</v>
          </cell>
        </row>
        <row r="1674">
          <cell r="A1674" t="str">
            <v>94053</v>
          </cell>
          <cell r="B1674" t="str">
            <v>ESCORAMENTO DE VALA, TIPO DESCONTÍNUO, COM PROFUNDIDADE DE 3,0 A 4,5 M, LARGURA MENOR QUE 1,5 M, EM LOCAL COM NÍVEL ALTO DE INTERFERÊNCIA. AF_06/2016</v>
          </cell>
          <cell r="C1674" t="str">
            <v>M2</v>
          </cell>
          <cell r="D1674" t="str">
            <v>19,80</v>
          </cell>
        </row>
        <row r="1675">
          <cell r="A1675" t="str">
            <v>94054</v>
          </cell>
          <cell r="B1675" t="str">
            <v>ESCORAMENTO DE VALA, TIPO DESCONTÍNUO, COM PROFUNDIDADE DE 3,0 A 4,5 M, LARGURA MAIOR OU IGUAL A 1,5 E MENOR QUE 2,5 M, EM LOCAL COM NÍVEL ALTO DE INTERFERÊNCIA. AF_06/2016</v>
          </cell>
          <cell r="C1675" t="str">
            <v>M2</v>
          </cell>
          <cell r="D1675" t="str">
            <v>28,43</v>
          </cell>
        </row>
        <row r="1676">
          <cell r="A1676" t="str">
            <v>94055</v>
          </cell>
          <cell r="B1676" t="str">
            <v>ESCORAMENTO DE VALA, TIPO DESCONTÍNUO, COM PROFUNDIDADE DE 0 A 1,5 M, LARGURA MENOR QUE 1,5 M, EM LOCAL COM NÍVEL BAIXO DE INTERFERÊNCIA. AF_06/2016</v>
          </cell>
          <cell r="C1676" t="str">
            <v>M2</v>
          </cell>
          <cell r="D1676" t="str">
            <v>27,10</v>
          </cell>
        </row>
        <row r="1677">
          <cell r="A1677" t="str">
            <v>94056</v>
          </cell>
          <cell r="B1677" t="str">
            <v>ESCORAMENTO DE VALA, TIPO DESCONTÍNUO, COM PROFUNDIDADE DE 0 A 1,5 M, LARGURA MAIOR OU IGUAL A 1,5 M E MENOR QUE 2,5 M, EM LOCAL COM NÍVEL BAIXO DE INTERFERÊNCIA. AF_06/2016</v>
          </cell>
          <cell r="C1677" t="str">
            <v>M2</v>
          </cell>
          <cell r="D1677" t="str">
            <v>35,79</v>
          </cell>
        </row>
        <row r="1678">
          <cell r="A1678" t="str">
            <v>94057</v>
          </cell>
          <cell r="B1678" t="str">
            <v>ESCORAMENTO DE VALA, TIPO DESCONTÍNUO, COM PROFUNDIDADE DE 1,5 M A 3,0 M, LARGURA MENOR QUE 1,5 M, EM LOCAL COM NÍVEL BAIXO DE INTERFERÊNCIA. AF_06/2016</v>
          </cell>
          <cell r="C1678" t="str">
            <v>M2</v>
          </cell>
          <cell r="D1678" t="str">
            <v>21,93</v>
          </cell>
        </row>
        <row r="1679">
          <cell r="A1679" t="str">
            <v>94058</v>
          </cell>
          <cell r="B1679" t="str">
            <v>ESCORAMENTO DE VALA, TIPO DESCONTÍNUO, COM PROFUNDIDADE DE 1,5 A 3,0 M, LARGURA MAIOR OU IGUAL A 1,5 M E MENOR QUE 2,5 M, EM LOCAL COM NÍVEL BAIXO DE INTERFERÊNCIA. AF_06/2016</v>
          </cell>
          <cell r="C1679" t="str">
            <v>M2</v>
          </cell>
          <cell r="D1679" t="str">
            <v>30,44</v>
          </cell>
        </row>
        <row r="1680">
          <cell r="A1680" t="str">
            <v>94059</v>
          </cell>
          <cell r="B1680" t="str">
            <v>ESCORAMENTO DE VALA, TIPO DESCONTÍNUO, COM PROFUNDIDADE DE 3,0 A 4,5 M, LARGURA MENOR QUE 1,5 M, EM LOCAL COM NÍVEL BAIXO DE INTERFERÊNCIA. AF_06/2016</v>
          </cell>
          <cell r="C1680" t="str">
            <v>M2</v>
          </cell>
          <cell r="D1680" t="str">
            <v>18,43</v>
          </cell>
        </row>
        <row r="1681">
          <cell r="A1681" t="str">
            <v>94060</v>
          </cell>
          <cell r="B1681" t="str">
            <v>ESCORAMENTO DE VALA, TIPO DESCONTÍNUO, COM PROFUNDIDADE DE 3,0 A 4,5 M, LARGURA MAIOR OU IGUAL A 1,5 E MENOR QUE 2,5 M, EM LOCAL COM NÍVEL BAIXO DE INTERFERÊNCIA. AF_06/2016</v>
          </cell>
          <cell r="C1681" t="str">
            <v>M2</v>
          </cell>
          <cell r="D1681" t="str">
            <v>27,06</v>
          </cell>
        </row>
        <row r="1682">
          <cell r="A1682" t="str">
            <v>83770</v>
          </cell>
          <cell r="B1682" t="str">
            <v>ESCORAMENTO CONTINUO DE VALAS, MISTO, COM PERFIL I DE 8"</v>
          </cell>
          <cell r="C1682" t="str">
            <v>M2</v>
          </cell>
          <cell r="D1682" t="str">
            <v>146,53</v>
          </cell>
        </row>
        <row r="1683">
          <cell r="A1683" t="str">
            <v>73301</v>
          </cell>
          <cell r="B1683" t="str">
            <v>ESCORAMENTO FORMAS ATE H = 3,30M, COM MADEIRA DE 3A QUALIDADE, NAO APARELHADA, APROVEITAMENTO TABUAS 3X E PRUMOS 4X.</v>
          </cell>
          <cell r="C1683" t="str">
            <v>M3</v>
          </cell>
          <cell r="D1683" t="str">
            <v>9,08</v>
          </cell>
        </row>
        <row r="1684">
          <cell r="A1684" t="str">
            <v>83515</v>
          </cell>
          <cell r="B1684" t="str">
            <v>ESCORAMENTO FORMAS DE H=3,30 A 3,50 M, COM MADEIRA 3A QUALIDADE, NAO APARELHADA, APROVEITAMENTO TABUAS 3X E PRUMOS 4X</v>
          </cell>
          <cell r="C1684" t="str">
            <v>M3</v>
          </cell>
          <cell r="D1684" t="str">
            <v>16,06</v>
          </cell>
        </row>
        <row r="1685">
          <cell r="A1685" t="str">
            <v>83516</v>
          </cell>
          <cell r="B1685" t="str">
            <v>ESCORAMENTO FORMAS H=3,50 A 4,00 M, COM MADEIRA DE 3A QUALIDADE, NAO APARELHADA, APROVEITAMENTO TABUAS 3X E PRUMOS 4X.</v>
          </cell>
          <cell r="C1685" t="str">
            <v>M3</v>
          </cell>
          <cell r="D1685" t="str">
            <v>18,54</v>
          </cell>
        </row>
        <row r="1686">
          <cell r="A1686" t="str">
            <v>72144</v>
          </cell>
          <cell r="B1686" t="str">
            <v>RECOLOCACAO DE FOLHAS DE PORTA DE PASSAGEM OU JANELA, CONSIDERANDO REAPROVEITAMENTO DO MATERIAL</v>
          </cell>
          <cell r="C1686" t="str">
            <v>UN</v>
          </cell>
          <cell r="D1686" t="str">
            <v>77,21</v>
          </cell>
        </row>
        <row r="1687">
          <cell r="A1687" t="str">
            <v>73910/8</v>
          </cell>
          <cell r="B1687" t="str">
            <v>PORTA DE MADEIRA COMPENSADA LISA PARA PINTURA, 120X210X3,5CM, 2 FOLHAS, INCLUSO ADUELA 2A, ALIZAR 2A E DOBRADICAS</v>
          </cell>
          <cell r="C1687" t="str">
            <v>UN</v>
          </cell>
          <cell r="D1687" t="str">
            <v>616,30</v>
          </cell>
        </row>
        <row r="1688">
          <cell r="A1688" t="str">
            <v>84876</v>
          </cell>
          <cell r="B1688" t="str">
            <v>PORTA MADEIRA 1A CORRER P/VIDRO 30MM/ GUARNICAO 15CM/ALIZAR</v>
          </cell>
          <cell r="C1688" t="str">
            <v>M2</v>
          </cell>
          <cell r="D1688" t="str">
            <v>619,98</v>
          </cell>
        </row>
        <row r="1689">
          <cell r="A1689" t="str">
            <v>90788</v>
          </cell>
          <cell r="B1689" t="str">
            <v>PORTA-PRONTA DE MADEIRA, FOLHA LEVE OU MÉDIA, 60X210CM, FIXAÇÃO COM PREENCHIMENTO PARCIAL DE ESPUMA EXPANSIVA - FORNECIMENTO E INSTALAÇÃO. AF_08/2015</v>
          </cell>
          <cell r="C1689" t="str">
            <v>UN</v>
          </cell>
          <cell r="D1689" t="str">
            <v>345,35</v>
          </cell>
        </row>
        <row r="1690">
          <cell r="A1690" t="str">
            <v>90789</v>
          </cell>
          <cell r="B1690" t="str">
            <v>PORTA-PRONTA DE MADEIRA, FOLHA LEVE OU MÉDIA, 70X210CM, FIXAÇÃO COM PREENCHIMENTO PARCIAL DE ESPUMA EXPANSIVA - FORNECIMENTO E INSTALAÇÃO. AF_08/2015</v>
          </cell>
          <cell r="C1690" t="str">
            <v>UN</v>
          </cell>
          <cell r="D1690" t="str">
            <v>357,06</v>
          </cell>
        </row>
        <row r="1691">
          <cell r="A1691" t="str">
            <v>90790</v>
          </cell>
          <cell r="B1691" t="str">
            <v>PORTA-PRONTA DE MADEIRA, FOLHA LEVE OU MÉDIA, 80X210CM, FIXAÇÃO COM PREENCHIMENTO PARCIAL DE ESPUMA EXPANSIVA - FORNECIMENTO E INSTALAÇÃO. AF_08/2015</v>
          </cell>
          <cell r="C1691" t="str">
            <v>UN</v>
          </cell>
          <cell r="D1691" t="str">
            <v>360,40</v>
          </cell>
        </row>
        <row r="1692">
          <cell r="A1692" t="str">
            <v>90791</v>
          </cell>
          <cell r="B1692" t="str">
            <v>PORTA-PRONTA DE MADEIRA, FOLHA PESADA OU SUPERPESADA, 80X210CM, FIXAÇÃO COM PREENCHIMENTO PARCIAL DE ESPUMA EXPANSIVA - FORNECIMENTO E INSTALAÇÃO. AF_08/2015</v>
          </cell>
          <cell r="C1692" t="str">
            <v>UN</v>
          </cell>
          <cell r="D1692" t="str">
            <v>386,47</v>
          </cell>
        </row>
        <row r="1693">
          <cell r="A1693" t="str">
            <v>90792</v>
          </cell>
          <cell r="B1693" t="str">
            <v>PORTA-PRONTA DE MADEIRA, FOLHA PESADA OU SUPERPESADA, 80X210CM, FIXAÇÃO COM PREENCHIMENTO TOTAL DE ESPUMA EXPANSIVA - FORNECIMENTO E INSTALAÇÃO. AF_08/2015</v>
          </cell>
          <cell r="C1693" t="str">
            <v>UN</v>
          </cell>
          <cell r="D1693" t="str">
            <v>404,70</v>
          </cell>
        </row>
        <row r="1694">
          <cell r="A1694" t="str">
            <v>90793</v>
          </cell>
          <cell r="B1694" t="str">
            <v>PORTA-PRONTA DE MADEIRA, FOLHA PESADA OU SUPERPESADA, 90X210CM, FIXAÇÃO COM PREENCHIMENTO TOTAL DE ESPUMA EXPANSIVA - FORNECIMENTO E INSTALAÇÃO. AF_08/2015</v>
          </cell>
          <cell r="C1694" t="str">
            <v>UN</v>
          </cell>
          <cell r="D1694" t="str">
            <v>416,47</v>
          </cell>
        </row>
        <row r="1695">
          <cell r="A1695" t="str">
            <v>90800</v>
          </cell>
          <cell r="B1695" t="str">
            <v>ADUELA / MARCO / BATENTE PARA PORTA DE 60X210CM, PADRÃO MÉDIO - FORNECIMENTO E MONTAGEM. AF_08/2015</v>
          </cell>
          <cell r="C1695" t="str">
            <v>UN</v>
          </cell>
          <cell r="D1695" t="str">
            <v>152,98</v>
          </cell>
        </row>
        <row r="1696">
          <cell r="A1696" t="str">
            <v>90801</v>
          </cell>
          <cell r="B1696" t="str">
            <v>ADUELA / MARCO / BATENTE PARA PORTA DE 70X210CM, PADRÃO MÉDIO - FORNECIMENTO E MONTAGEM. AF_08/2015</v>
          </cell>
          <cell r="C1696" t="str">
            <v>UN</v>
          </cell>
          <cell r="D1696" t="str">
            <v>159,89</v>
          </cell>
        </row>
        <row r="1697">
          <cell r="A1697" t="str">
            <v>90802</v>
          </cell>
          <cell r="B1697" t="str">
            <v>ADUELA / MARCO / BATENTE PARA PORTA DE 80X210CM, PADRÃO MÉDIO - FORNECIMENTO E MONTAGEM. AF_08/2015</v>
          </cell>
          <cell r="C1697" t="str">
            <v>UN</v>
          </cell>
          <cell r="D1697" t="str">
            <v>166,81</v>
          </cell>
        </row>
        <row r="1698">
          <cell r="A1698" t="str">
            <v>90803</v>
          </cell>
          <cell r="B1698" t="str">
            <v>ADUELA / MARCO / BATENTE PARA PORTA DE 90X210CM, PADRÃO MÉDIO - FORNECIMENTO E MONTAGEM. AF_08/2015</v>
          </cell>
          <cell r="C1698" t="str">
            <v>UN</v>
          </cell>
          <cell r="D1698" t="str">
            <v>173,71</v>
          </cell>
        </row>
        <row r="1699">
          <cell r="A1699" t="str">
            <v>90804</v>
          </cell>
          <cell r="B1699" t="str">
            <v>ADUELA / MARCO / BATENTE PARA PORTA DE 60X210CM, FIXAÇÃO COM ARGAMASSA, PADRÃO MÉDIO - FORNECIMENTO E INSTALAÇÃO. AF_08/2015_P</v>
          </cell>
          <cell r="C1699" t="str">
            <v>UN</v>
          </cell>
          <cell r="D1699" t="str">
            <v>214,66</v>
          </cell>
        </row>
        <row r="1700">
          <cell r="A1700" t="str">
            <v>90805</v>
          </cell>
          <cell r="B1700" t="str">
            <v>ADUELA / MARCO / BATENTE PARA PORTA DE 60X210CM, FIXAÇÃO COM ARGAMASSA - SOMENTE INSTALAÇÃO. AF_08/2015_P</v>
          </cell>
          <cell r="C1700" t="str">
            <v>UN</v>
          </cell>
          <cell r="D1700" t="str">
            <v>61,68</v>
          </cell>
        </row>
        <row r="1701">
          <cell r="A1701" t="str">
            <v>90806</v>
          </cell>
          <cell r="B1701" t="str">
            <v>ADUELA / MARCO / BATENTE PARA PORTA DE 70X210CM, FIXAÇÃO COM ARGAMASSA, PADRÃO MÉDIO - FORNECIMENTO E INSTALAÇÃO. AF_08/2015_P</v>
          </cell>
          <cell r="C1701" t="str">
            <v>UN</v>
          </cell>
          <cell r="D1701" t="str">
            <v>226,93</v>
          </cell>
        </row>
        <row r="1702">
          <cell r="A1702" t="str">
            <v>90807</v>
          </cell>
          <cell r="B1702" t="str">
            <v>ADUELA / MARCO / BATENTE PARA PORTA DE 70X210CM, FIXAÇÃO COM ARGAMASSA - SOMENTE INSTALAÇÃO. AF_08/2015_P</v>
          </cell>
          <cell r="C1702" t="str">
            <v>UN</v>
          </cell>
          <cell r="D1702" t="str">
            <v>67,04</v>
          </cell>
        </row>
        <row r="1703">
          <cell r="A1703" t="str">
            <v>90816</v>
          </cell>
          <cell r="B1703" t="str">
            <v>ADUELA / MARCO / BATENTE PARA PORTA DE 80X210CM, FIXAÇÃO COM ARGAMASSA, PADRÃO MÉDIO - FORNECIMENTO E INSTALAÇÃO. AF_08/2015_P</v>
          </cell>
          <cell r="C1703" t="str">
            <v>UN</v>
          </cell>
          <cell r="D1703" t="str">
            <v>239,19</v>
          </cell>
        </row>
        <row r="1704">
          <cell r="A1704" t="str">
            <v>90817</v>
          </cell>
          <cell r="B1704" t="str">
            <v>ADUELA / MARCO / BATENTE PARA PORTA DE 80X210CM, FIXAÇÃO COM ARGAMASSA - SOMENTE INSTALAÇÃO. AF_08/2015_P</v>
          </cell>
          <cell r="C1704" t="str">
            <v>UN</v>
          </cell>
          <cell r="D1704" t="str">
            <v>72,38</v>
          </cell>
        </row>
        <row r="1705">
          <cell r="A1705" t="str">
            <v>90818</v>
          </cell>
          <cell r="B1705" t="str">
            <v>ADUELA / MARCO / BATENTE PARA PORTA DE 90X210CM, FIXAÇÃO COM ARGAMASSA, PADRÃO MÉDIO - FORNECIMENTO E INSTALAÇÃO. AF_08/2015_P</v>
          </cell>
          <cell r="C1705" t="str">
            <v>UN</v>
          </cell>
          <cell r="D1705" t="str">
            <v>251,50</v>
          </cell>
        </row>
        <row r="1706">
          <cell r="A1706" t="str">
            <v>90819</v>
          </cell>
          <cell r="B1706" t="str">
            <v>ADUELA / MARCO / BATENTE PARA PORTA DE 90X210CM, FIXAÇÃO COM ARGAMASSA - SOMENTE INSTALAÇÃO. AF_08/2015_P</v>
          </cell>
          <cell r="C1706" t="str">
            <v>UN</v>
          </cell>
          <cell r="D1706" t="str">
            <v>77,79</v>
          </cell>
        </row>
        <row r="1707">
          <cell r="A1707" t="str">
            <v>90820</v>
          </cell>
          <cell r="B1707" t="str">
            <v>PORTA DE MADEIRA PARA PINTURA, SEMI-OCA (LEVE OU MÉDIA), 60X210CM, ESPESSURA DE 3,5CM, INCLUSO DOBRADIÇAS - FORNECIMENTO E INSTALAÇÃO. AF_08/2015</v>
          </cell>
          <cell r="C1707" t="str">
            <v>UN</v>
          </cell>
          <cell r="D1707" t="str">
            <v>301,57</v>
          </cell>
        </row>
        <row r="1708">
          <cell r="A1708" t="str">
            <v>90821</v>
          </cell>
          <cell r="B1708" t="str">
            <v>PORTA DE MADEIRA PARA PINTURA, SEMI-OCA (LEVE OU MÉDIA), 70X210CM, ESPESSURA DE 3,5CM, INCLUSO DOBRADIÇAS - FORNECIMENTO E INSTALAÇÃO. AF_08/2015</v>
          </cell>
          <cell r="C1708" t="str">
            <v>UN</v>
          </cell>
          <cell r="D1708" t="str">
            <v>322,80</v>
          </cell>
        </row>
        <row r="1709">
          <cell r="A1709" t="str">
            <v>90822</v>
          </cell>
          <cell r="B1709" t="str">
            <v>PORTA DE MADEIRA PARA PINTURA, SEMI-OCA (LEVE OU MÉDIA), 80X210CM, ESPESSURA DE 3,5CM, INCLUSO DOBRADIÇAS - FORNECIMENTO E INSTALAÇÃO. AF_08/2015</v>
          </cell>
          <cell r="C1709" t="str">
            <v>UN</v>
          </cell>
          <cell r="D1709" t="str">
            <v>320,55</v>
          </cell>
        </row>
        <row r="1710">
          <cell r="A1710" t="str">
            <v>90823</v>
          </cell>
          <cell r="B1710" t="str">
            <v>PORTA DE MADEIRA PARA PINTURA, SEMI-OCA (LEVE OU MÉDIA), 90X210CM, ESPESSURA DE 3,5CM, INCLUSO DOBRADIÇAS - FORNECIMENTO E INSTALAÇÃO. AF_08/2015</v>
          </cell>
          <cell r="C1710" t="str">
            <v>UN</v>
          </cell>
          <cell r="D1710" t="str">
            <v>334,23</v>
          </cell>
        </row>
        <row r="1711">
          <cell r="A1711" t="str">
            <v>90826</v>
          </cell>
          <cell r="B1711" t="str">
            <v>ALIZAR / GUARNIÇÃO DE 5X1,5CM PARA PORTA DE 60X210CM FIXADO COM PREGOS, PADRÃO MÉDIO - FORNECIMENTO E INSTALAÇÃO. AF_08/2015</v>
          </cell>
          <cell r="C1711" t="str">
            <v>UN</v>
          </cell>
          <cell r="D1711" t="str">
            <v>22,82</v>
          </cell>
        </row>
        <row r="1712">
          <cell r="A1712" t="str">
            <v>90827</v>
          </cell>
          <cell r="B1712" t="str">
            <v>ALIZAR / GUARNIÇÃO DE 5X1,5CM PARA PORTA DE 70X210CM FIXADO COM PREGOS, PADRÃO MÉDIO - FORNECIMENTO E INSTALAÇÃO. AF_08/2015</v>
          </cell>
          <cell r="C1712" t="str">
            <v>UN</v>
          </cell>
          <cell r="D1712" t="str">
            <v>24,11</v>
          </cell>
        </row>
        <row r="1713">
          <cell r="A1713" t="str">
            <v>90828</v>
          </cell>
          <cell r="B1713" t="str">
            <v>ALIZAR / GUARNIÇÃO DE 5X1,5CM PARA PORTA DE 80X210CM FIXADO COM PREGOS, PADRÃO MÉDIO - FORNECIMENTO E INSTALAÇÃO. AF_08/2015</v>
          </cell>
          <cell r="C1713" t="str">
            <v>UN</v>
          </cell>
          <cell r="D1713" t="str">
            <v>25,41</v>
          </cell>
        </row>
        <row r="1714">
          <cell r="A1714" t="str">
            <v>90829</v>
          </cell>
          <cell r="B1714" t="str">
            <v>ALIZAR / GUARNIÇÃO DE 5X1,5CM PARA PORTA DE 90X210CM FIXADO COM PREGOS, PADRÃO MÉDIO - FORNECIMENTO E INSTALAÇÃO. AF_08/2015</v>
          </cell>
          <cell r="C1714" t="str">
            <v>UN</v>
          </cell>
          <cell r="D1714" t="str">
            <v>26,73</v>
          </cell>
        </row>
        <row r="1715">
          <cell r="A1715" t="str">
            <v>90830</v>
          </cell>
          <cell r="B1715" t="str">
            <v>FECHADURA DE EMBUTIR COM CILINDRO, EXTERNA, COMPLETA, ACABAMENTO PADRÃO MÉDIO, INCLUSO EXECUÇÃO DE FURO - FORNECIMENTO E INSTALAÇÃO. AF_08/2015</v>
          </cell>
          <cell r="C1715" t="str">
            <v>UN</v>
          </cell>
          <cell r="D1715" t="str">
            <v>91,24</v>
          </cell>
        </row>
        <row r="1716">
          <cell r="A1716" t="str">
            <v>90831</v>
          </cell>
          <cell r="B1716" t="str">
            <v>FECHADURA DE EMBUTIR PARA PORTA DE BANHEIRO, COMPLETA, ACABAMENTO PADRÃO MÉDIO, INCLUSO EXECUÇÃO DE FURO - FORNECIMENTO E INSTALAÇÃO. AF_08/2015</v>
          </cell>
          <cell r="C1716" t="str">
            <v>UN</v>
          </cell>
          <cell r="D1716" t="str">
            <v>71,47</v>
          </cell>
        </row>
        <row r="1717">
          <cell r="A1717" t="str">
            <v>90841</v>
          </cell>
          <cell r="B1717" t="str">
            <v>KIT DE PORTA DE MADEIRA PARA PINTURA, SEMI-OCA (LEVE OU MÉDIA), PADRÃO MÉDIO, 60X210CM, ESPESSURA DE 3,5CM, ITENS INCLUSOS: DOBRADIÇAS, MONTAGEM E INSTALAÇÃO DO BATENTE, FECHADURA COM EXECUÇÃO DO FURO - FORNECIMENTO E INSTALAÇÃO. AF_08/2015</v>
          </cell>
          <cell r="C1717" t="str">
            <v>UN</v>
          </cell>
          <cell r="D1717" t="str">
            <v>633,34</v>
          </cell>
        </row>
        <row r="1718">
          <cell r="A1718" t="str">
            <v>90842</v>
          </cell>
          <cell r="B1718" t="str">
            <v>KIT DE PORTA DE MADEIRA PARA PINTURA, SEMI-OCA (LEVE OU MÉDIA), PADRÃO MÉDIO, 70X210CM, ESPESSURA DE 3,5CM, ITENS INCLUSOS: DOBRADIÇAS, MONTAGEM E INSTALAÇÃO DO BATENTE, FECHADURA COM EXECUÇÃO DO FURO - FORNECIMENTO E INSTALAÇÃO. AF_08/2015</v>
          </cell>
          <cell r="C1718" t="str">
            <v>UN</v>
          </cell>
          <cell r="D1718" t="str">
            <v>675,62</v>
          </cell>
        </row>
        <row r="1719">
          <cell r="A1719" t="str">
            <v>90843</v>
          </cell>
          <cell r="B1719" t="str">
            <v>KIT DE PORTA DE MADEIRA PARA PINTURA, SEMI-OCA (LEVE OU MÉDIA), PADRÃO MÉDIO, 80X210CM, ESPESSURA DE 3,5CM, ITENS INCLUSOS: DOBRADIÇAS, MONTAGEM E INSTALAÇÃO DO BATENTE, FECHADURA COM EXECUÇÃO DO FURO - FORNECIMENTO E INSTALAÇÃO. AF_08/2015</v>
          </cell>
          <cell r="C1719" t="str">
            <v>UN</v>
          </cell>
          <cell r="D1719" t="str">
            <v>701,80</v>
          </cell>
        </row>
        <row r="1720">
          <cell r="A1720" t="str">
            <v>90844</v>
          </cell>
          <cell r="B1720" t="str">
            <v>KIT DE PORTA DE MADEIRA PARA PINTURA, SEMI-OCA (LEVE OU MÉDIA), PADRÃO MÉDIO, 90X210CM, ESPESSURA DE 3,5CM, ITENS INCLUSOS: DOBRADIÇAS, MONTAGEM E INSTALAÇÃO DO BATENTE, FECHADURA COM EXECUÇÃO DO FURO - FORNECIMENTO E INSTALAÇÃO. AF_08/2015</v>
          </cell>
          <cell r="C1720" t="str">
            <v>UN</v>
          </cell>
          <cell r="D1720" t="str">
            <v>730,43</v>
          </cell>
        </row>
        <row r="1721">
          <cell r="A1721" t="str">
            <v>90847</v>
          </cell>
          <cell r="B1721" t="str">
            <v>KIT DE PORTA DE MADEIRA PARA PINTURA, SEMI-OCA (LEVE OU MÉDIA), PADRÃO MÉDIO, 60X210CM, ESPESSURA DE 3,5CM, ITENS INCLUSOS: DOBRADIÇAS, MONTAGEM E INSTALAÇÃO DO BATENTE, SEM FECHADURA - FORNECIMENTO E INSTALAÇÃO. AF_08/2015</v>
          </cell>
          <cell r="C1721" t="str">
            <v>UN</v>
          </cell>
          <cell r="D1721" t="str">
            <v>561,87</v>
          </cell>
        </row>
        <row r="1722">
          <cell r="A1722" t="str">
            <v>90848</v>
          </cell>
          <cell r="B1722" t="str">
            <v>KIT DE PORTA DE MADEIRA PARA PINTURA, SEMI-OCA (LEVE OU MÉDIA), PADRÃO MÉDIO, 70X210CM, ESPESSURA DE 3,5CM, ITENS INCLUSOS: DOBRADIÇAS, MONTAGEM E INSTALAÇÃO DO BATENTE, SEM FECHADURA - FORNECIMENTO E INSTALAÇÃO. AF_08/2015</v>
          </cell>
          <cell r="C1722" t="str">
            <v>UN</v>
          </cell>
          <cell r="D1722" t="str">
            <v>597,95</v>
          </cell>
        </row>
        <row r="1723">
          <cell r="A1723" t="str">
            <v>90849</v>
          </cell>
          <cell r="B1723" t="str">
            <v>KIT DE PORTA DE MADEIRA PARA PINTURA, SEMI-OCA (LEVE OU MÉDIA), PADRÃO MÉDIO, 80X210CM, ESPESSURA DE 3,5CM, ITENS INCLUSOS: DOBRADIÇAS, MONTAGEM E INSTALAÇÃO DO BATENTE, SEM FECHADURA - FORNECIMENTO E INSTALAÇÃO. AF_08/2015</v>
          </cell>
          <cell r="C1723" t="str">
            <v>UN</v>
          </cell>
          <cell r="D1723" t="str">
            <v>610,56</v>
          </cell>
        </row>
        <row r="1724">
          <cell r="A1724" t="str">
            <v>90850</v>
          </cell>
          <cell r="B1724" t="str">
            <v>KIT DE PORTA DE MADEIRA PARA PINTURA, SEMI-OCA (LEVE OU MÉDIA), PADRÃO MÉDIO, 90X210CM, ESPESSURA DE 3,5CM, ITENS INCLUSOS: DOBRADIÇAS, MONTAGEM E INSTALAÇÃO DO BATENTE, SEM FECHADURA - FORNECIMENTO E INSTALAÇÃO. AF_08/2015</v>
          </cell>
          <cell r="C1724" t="str">
            <v>UN</v>
          </cell>
          <cell r="D1724" t="str">
            <v>639,19</v>
          </cell>
        </row>
        <row r="1725">
          <cell r="A1725" t="str">
            <v>91009</v>
          </cell>
          <cell r="B1725" t="str">
            <v>PORTA DE MADEIRA PARA VERNIZ, SEMI-OCA (LEVE OU MÉDIA), 60X210CM, ESPESSURA DE 3,5CM, INCLUSO DOBRADIÇAS - FORNECIMENTO E INSTALAÇÃO. AF_08/2015</v>
          </cell>
          <cell r="C1725" t="str">
            <v>UN</v>
          </cell>
          <cell r="D1725" t="str">
            <v>307,08</v>
          </cell>
        </row>
        <row r="1726">
          <cell r="A1726" t="str">
            <v>91010</v>
          </cell>
          <cell r="B1726" t="str">
            <v>PORTA DE MADEIRA PARA VERNIZ, SEMI-OCA (LEVE OU MÉDIA), 70X210CM, ESPESSURA DE 3,5CM, INCLUSO DOBRADIÇAS - FORNECIMENTO E INSTALAÇÃO. AF_08/2015</v>
          </cell>
          <cell r="C1726" t="str">
            <v>UN</v>
          </cell>
          <cell r="D1726" t="str">
            <v>262,33</v>
          </cell>
        </row>
        <row r="1727">
          <cell r="A1727" t="str">
            <v>91011</v>
          </cell>
          <cell r="B1727" t="str">
            <v>PORTA DE MADEIRA PARA VERNIZ, SEMI-OCA (LEVE OU MÉDIA), 80X210CM, ESPESSURA DE 3,5CM, INCLUSO DOBRADIÇAS - FORNECIMENTO E INSTALAÇÃO. AF_08/2015</v>
          </cell>
          <cell r="C1727" t="str">
            <v>UN</v>
          </cell>
          <cell r="D1727" t="str">
            <v>341,21</v>
          </cell>
        </row>
        <row r="1728">
          <cell r="A1728" t="str">
            <v>91012</v>
          </cell>
          <cell r="B1728" t="str">
            <v>PORTA DE MADEIRA PARA VERNIZ, SEMI-OCA (LEVE OU MÉDIA), 90X210CM, ESPESSURA DE 3,5CM, INCLUSO DOBRADIÇAS - FORNECIMENTO E INSTALAÇÃO. AF_08/2015</v>
          </cell>
          <cell r="C1728" t="str">
            <v>UN</v>
          </cell>
          <cell r="D1728" t="str">
            <v>329,99</v>
          </cell>
        </row>
        <row r="1729">
          <cell r="A1729" t="str">
            <v>91013</v>
          </cell>
          <cell r="B1729" t="str">
            <v>KIT DE PORTA DE MADEIRA PARA VERNIZ, SEMI-OCA (LEVE OU MÉDIA), PADRÃO MÉDIO, 60X210CM, ESPESSURA DE 3,5CM, ITENS INCLUSOS: DOBRADIÇAS, MONTAGEM E INSTALAÇÃO DO BATENTE, SEM FECHADURA - FORNECIMENTO E INSTALAÇÃO. AF_08/2015</v>
          </cell>
          <cell r="C1729" t="str">
            <v>UN</v>
          </cell>
          <cell r="D1729" t="str">
            <v>567,38</v>
          </cell>
        </row>
        <row r="1730">
          <cell r="A1730" t="str">
            <v>91014</v>
          </cell>
          <cell r="B1730" t="str">
            <v>KIT DE PORTA DE MADEIRA PARA VERNIZ, SEMI-OCA (LEVE OU MÉDIA), PADRÃO MÉDIO, 70X210CM, ESPESSURA DE 3,5CM, ITENS INCLUSOS: DOBRADIÇAS, MONTAGEM E INSTALAÇÃO DO BATENTE, SEM FECHADURA - FORNECIMENTO E INSTALAÇÃO. AF_08/2015</v>
          </cell>
          <cell r="C1730" t="str">
            <v>UN</v>
          </cell>
          <cell r="D1730" t="str">
            <v>537,48</v>
          </cell>
        </row>
        <row r="1731">
          <cell r="A1731" t="str">
            <v>91015</v>
          </cell>
          <cell r="B1731" t="str">
            <v>KIT DE PORTA DE MADEIRA PARA VERNIZ, SEMI-OCA (LEVE OU MÉDIA), PADRÃO MÉDIO, 80X210CM, ESPESSURA DE 3,5CM, ITENS INCLUSOS: DOBRADIÇAS, MONTAGEM E INSTALAÇÃO DO BATENTE, SEM FECHADURA - FORNECIMENTO E INSTALAÇÃO. AF_08/2015</v>
          </cell>
          <cell r="C1731" t="str">
            <v>UN</v>
          </cell>
          <cell r="D1731" t="str">
            <v>631,22</v>
          </cell>
        </row>
        <row r="1732">
          <cell r="A1732" t="str">
            <v>91016</v>
          </cell>
          <cell r="B1732" t="str">
            <v>KIT DE PORTA DE MADEIRA PARA VERNIZ, SEMI-OCA (LEVE OU MÉDIA), PADRÃO MÉDIO, 90X210CM, ESPESSURA DE 3,5CM, ITENS INCLUSOS: DOBRADIÇAS, MONTAGEM E INSTALAÇÃO DO BATENTE, SEM FECHADURA - FORNECIMENTO E INSTALAÇÃO. AF_08/2015</v>
          </cell>
          <cell r="C1732" t="str">
            <v>UN</v>
          </cell>
          <cell r="D1732" t="str">
            <v>634,95</v>
          </cell>
        </row>
        <row r="1733">
          <cell r="A1733" t="str">
            <v>91286</v>
          </cell>
          <cell r="B1733" t="str">
            <v>ADUELA / MARCO / BATENTE PARA PORTA DE 60X210CM, PADRÃO POPULAR - FORNECIMENTO E MONTAGEM. AF_08/2015</v>
          </cell>
          <cell r="C1733" t="str">
            <v>UN</v>
          </cell>
          <cell r="D1733" t="str">
            <v>123,99</v>
          </cell>
        </row>
        <row r="1734">
          <cell r="A1734" t="str">
            <v>91287</v>
          </cell>
          <cell r="B1734" t="str">
            <v>ADUELA / MARCO / BATENTE PARA PORTA DE 70X210CM, PADRÃO POPULAR - FORNECIMENTO E MONTAGEM. AF_08/2015</v>
          </cell>
          <cell r="C1734" t="str">
            <v>UN</v>
          </cell>
          <cell r="D1734" t="str">
            <v>130,90</v>
          </cell>
        </row>
        <row r="1735">
          <cell r="A1735" t="str">
            <v>91288</v>
          </cell>
          <cell r="B1735" t="str">
            <v>ADUELA / MARCO / BATENTE PARA PORTA DE 80X210CM, PADRÃO POPULAR - FORNECIMENTO E MONTAGEM. AF_08/2015</v>
          </cell>
          <cell r="C1735" t="str">
            <v>UN</v>
          </cell>
          <cell r="D1735" t="str">
            <v>137,82</v>
          </cell>
        </row>
        <row r="1736">
          <cell r="A1736" t="str">
            <v>91290</v>
          </cell>
          <cell r="B1736" t="str">
            <v>ADUELA / MARCO / BATENTE PARA PORTA DE 90X210CM, PADRÃO POPULAR - FORNECIMENTO E MONTAGEM. AF_08/2015</v>
          </cell>
          <cell r="C1736" t="str">
            <v>UN</v>
          </cell>
          <cell r="D1736" t="str">
            <v>144,72</v>
          </cell>
        </row>
        <row r="1737">
          <cell r="A1737" t="str">
            <v>91291</v>
          </cell>
          <cell r="B1737" t="str">
            <v>ADUELA / MARCO / BATENTE PARA PORTA DE 60X210CM, FIXAÇÃO COM ARGAMASSA, PADRÃO POPULAR - FORNECIMENTO E INSTALAÇÃO. AF_08/2015_P</v>
          </cell>
          <cell r="C1737" t="str">
            <v>UN</v>
          </cell>
          <cell r="D1737" t="str">
            <v>185,67</v>
          </cell>
        </row>
        <row r="1738">
          <cell r="A1738" t="str">
            <v>91292</v>
          </cell>
          <cell r="B1738" t="str">
            <v>ADUELA / MARCO / BATENTE PARA PORTA DE 70X210CM, FIXAÇÃO COM ARGAMASSA, PADRÃO POPULAR - FORNECIMENTO E INSTALAÇÃO. AF_08/2015_P</v>
          </cell>
          <cell r="C1738" t="str">
            <v>UN</v>
          </cell>
          <cell r="D1738" t="str">
            <v>197,94</v>
          </cell>
        </row>
        <row r="1739">
          <cell r="A1739" t="str">
            <v>91293</v>
          </cell>
          <cell r="B1739" t="str">
            <v>ADUELA / MARCO / BATENTE PARA PORTA DE 80X210CM, FIXAÇÃO COM ARGAMASSA, PADRÃO POPULAR - FORNECIMENTO E INSTALAÇÃO. AF_08/2015_P</v>
          </cell>
          <cell r="C1739" t="str">
            <v>UN</v>
          </cell>
          <cell r="D1739" t="str">
            <v>210,20</v>
          </cell>
        </row>
        <row r="1740">
          <cell r="A1740" t="str">
            <v>91294</v>
          </cell>
          <cell r="B1740" t="str">
            <v>ADUELA / MARCO / BATENTE PARA PORTA DE 90X210CM, FIXAÇÃO COM ARGAMASSA, PADRÃO POPULAR - FORNECIMENTO E INSTALAÇÃO. AF_08/2015_P</v>
          </cell>
          <cell r="C1740" t="str">
            <v>UN</v>
          </cell>
          <cell r="D1740" t="str">
            <v>222,51</v>
          </cell>
        </row>
        <row r="1741">
          <cell r="A1741" t="str">
            <v>91295</v>
          </cell>
          <cell r="B1741" t="str">
            <v>PORTA DE MADEIRA FRISADA, SEMI-OCA (LEVE OU MÉDIA), 60X210CM, ESPESSURA DE 3CM, INCLUSO DOBRADIÇAS - FORNECIMENTO E INSTALAÇÃO. AF_08/2015</v>
          </cell>
          <cell r="C1741" t="str">
            <v>UN</v>
          </cell>
          <cell r="D1741" t="str">
            <v>292,26</v>
          </cell>
        </row>
        <row r="1742">
          <cell r="A1742" t="str">
            <v>91296</v>
          </cell>
          <cell r="B1742" t="str">
            <v>PORTA DE MADEIRA FRISADA, SEMI-OCA (LEVE OU MÉDIA), 70X210CM, ESPESSURA DE 3CM, INCLUSO DOBRADIÇAS - FORNECIMENTO E INSTALAÇÃO. AF_08/2015</v>
          </cell>
          <cell r="C1742" t="str">
            <v>UN</v>
          </cell>
          <cell r="D1742" t="str">
            <v>306,68</v>
          </cell>
        </row>
        <row r="1743">
          <cell r="A1743" t="str">
            <v>91297</v>
          </cell>
          <cell r="B1743" t="str">
            <v>PORTA DE MADEIRA FRISADA, SEMI-OCA (LEVE OU MÉDIA), 80X210CM, ESPESSURA DE 3,5CM, INCLUSO DOBRADIÇAS - FORNECIMENTO E INSTALAÇÃO. AF_08/2015</v>
          </cell>
          <cell r="C1743" t="str">
            <v>UN</v>
          </cell>
          <cell r="D1743" t="str">
            <v>342,72</v>
          </cell>
        </row>
        <row r="1744">
          <cell r="A1744" t="str">
            <v>91298</v>
          </cell>
          <cell r="B1744" t="str">
            <v>PORTA DE MADEIRA TIPO VENEZIANA, 80X210CM, ESPESSURA DE 3CM, INCLUSO DOBRADIÇAS - FORNECIMENTO E INSTALAÇÃO. AF_08/2015</v>
          </cell>
          <cell r="C1744" t="str">
            <v>UN</v>
          </cell>
          <cell r="D1744" t="str">
            <v>604,55</v>
          </cell>
        </row>
        <row r="1745">
          <cell r="A1745" t="str">
            <v>91299</v>
          </cell>
          <cell r="B1745" t="str">
            <v>PORTA DE MADEIRA, TIPO MEXICANA, MACIÇA (PESADA OU SUPERPESADA), 80X210CM, ESPESSURA DE 3,5CM, INCLUSO DOBRADIÇAS - FORNECIMENTO E INSTALAÇÃO. AF_08/2015</v>
          </cell>
          <cell r="C1745" t="str">
            <v>UN</v>
          </cell>
          <cell r="D1745" t="str">
            <v>815,62</v>
          </cell>
        </row>
        <row r="1746">
          <cell r="A1746" t="str">
            <v>91300</v>
          </cell>
          <cell r="B1746" t="str">
            <v>ALIZAR / GUARNIÇÃO DE 5X1,5CM PARA PORTA DE 60X210CM FIXADO COM PREGOS, PADRÃO POPULAR - FORNECIMENTO E INSTALAÇÃO. AF_08/2015</v>
          </cell>
          <cell r="C1746" t="str">
            <v>UN</v>
          </cell>
          <cell r="D1746" t="str">
            <v>19,46</v>
          </cell>
        </row>
        <row r="1747">
          <cell r="A1747" t="str">
            <v>91301</v>
          </cell>
          <cell r="B1747" t="str">
            <v>ALIZAR / GUARNIÇÃO DE 5X1,5CM PARA PORTA DE 70X210CM FIXADO COM PREGOS, PADRÃO POPULAR - FORNECIMENTO E INSTALAÇÃO. AF_08/2015</v>
          </cell>
          <cell r="C1747" t="str">
            <v>UN</v>
          </cell>
          <cell r="D1747" t="str">
            <v>20,69</v>
          </cell>
        </row>
        <row r="1748">
          <cell r="A1748" t="str">
            <v>91302</v>
          </cell>
          <cell r="B1748" t="str">
            <v>ALIZAR / GUARNIÇÃO DE 5X1,5CM PARA PORTA DE 80X210CM FIXADO COM PREGOS, PADRÃO POPULAR - FORNECIMENTO E INSTALAÇÃO. AF_08/2015</v>
          </cell>
          <cell r="C1748" t="str">
            <v>UN</v>
          </cell>
          <cell r="D1748" t="str">
            <v>21,93</v>
          </cell>
        </row>
        <row r="1749">
          <cell r="A1749" t="str">
            <v>91303</v>
          </cell>
          <cell r="B1749" t="str">
            <v>ALIZAR / GUARNIÇÃO DE 5X1,5CM PARA PORTA DE 90X210CM FIXADO COM PREGOS, PADRÃO POPULAR - FORNECIMENTO E INSTALAÇÃO. AF_08/2015</v>
          </cell>
          <cell r="C1749" t="str">
            <v>UN</v>
          </cell>
          <cell r="D1749" t="str">
            <v>23,19</v>
          </cell>
        </row>
        <row r="1750">
          <cell r="A1750" t="str">
            <v>91304</v>
          </cell>
          <cell r="B1750" t="str">
            <v>FECHADURA DE EMBUTIR COM CILINDRO, EXTERNA, COMPLETA, ACABAMENTO PADRÃO POPULAR, INCLUSO EXECUÇÃO DE FURO - FORNECIMENTO E INSTALAÇÃO. AF_08/2015</v>
          </cell>
          <cell r="C1750" t="str">
            <v>UN</v>
          </cell>
          <cell r="D1750" t="str">
            <v>69,55</v>
          </cell>
        </row>
        <row r="1751">
          <cell r="A1751" t="str">
            <v>91305</v>
          </cell>
          <cell r="B1751" t="str">
            <v>FECHADURA DE EMBUTIR PARA PORTA DE BANHEIRO, COMPLETA, ACABAMENTO PADRÃO POPULAR, INCLUSO EXECUÇÃO DE FURO - FORNECIMENTO E INSTALAÇÃO. AF_08/2015</v>
          </cell>
          <cell r="C1751" t="str">
            <v>UN</v>
          </cell>
          <cell r="D1751" t="str">
            <v>52,51</v>
          </cell>
        </row>
        <row r="1752">
          <cell r="A1752" t="str">
            <v>91306</v>
          </cell>
          <cell r="B1752" t="str">
            <v>FECHADURA DE EMBUTIR PARA PORTAS INTERNAS, COMPLETA, ACABAMENTO PADRÃO MÉDIO, COM EXECUÇÃO DE FURO - FORNECIMENTO E INSTALAÇÃO. AF_08/2015</v>
          </cell>
          <cell r="C1752" t="str">
            <v>UN</v>
          </cell>
          <cell r="D1752" t="str">
            <v>77,67</v>
          </cell>
        </row>
        <row r="1753">
          <cell r="A1753" t="str">
            <v>91307</v>
          </cell>
          <cell r="B1753" t="str">
            <v>FECHADURA DE EMBUTIR PARA PORTAS INTERNAS, COMPLETA, ACABAMENTO PADRÃO POPULAR, COM EXECUÇÃO DE FURO - FORNECIMENTO E INSTALAÇÃO. AF_08/2015</v>
          </cell>
          <cell r="C1753" t="str">
            <v>UN</v>
          </cell>
          <cell r="D1753" t="str">
            <v>55,06</v>
          </cell>
        </row>
        <row r="1754">
          <cell r="A1754" t="str">
            <v>91312</v>
          </cell>
          <cell r="B1754" t="str">
            <v>KIT DE PORTA DE MADEIRA PARA PINTURA, SEMI-OCA (LEVE OU MÉDIA), PADRÃO POPULAR, 60X210CM, ESPESSURA DE 3,5CM, ITENS INCLUSOS: DOBRADIÇAS, MONTAGEM E INSTALAÇÃO DO BATENTE, FECHADURA COM EXECUÇÃO DO FURO - FORNECIMENTO E INSTALAÇÃO. AF_08/2015</v>
          </cell>
          <cell r="C1754" t="str">
            <v>UN</v>
          </cell>
          <cell r="D1754" t="str">
            <v>578,67</v>
          </cell>
        </row>
        <row r="1755">
          <cell r="A1755" t="str">
            <v>91313</v>
          </cell>
          <cell r="B1755" t="str">
            <v>KIT DE PORTA DE MADEIRA PARA PINTURA, SEMI-OCA (LEVE OU MÉDIA), PADRÃO POPULAR, 70X210CM, ESPESSURA DE 3,5CM, ITENS INCLUSOS: DOBRADIÇAS, MONTAGEM E INSTALAÇÃO DO BATENTE, FECHADURA COM EXECUÇÃO DO FURO - FORNECIMENTO E INSTALAÇÃO. AF_08/2015</v>
          </cell>
          <cell r="C1755" t="str">
            <v>UN</v>
          </cell>
          <cell r="D1755" t="str">
            <v>617,18</v>
          </cell>
        </row>
        <row r="1756">
          <cell r="A1756" t="str">
            <v>91314</v>
          </cell>
          <cell r="B1756" t="str">
            <v>KIT DE PORTA DE MADEIRA PARA PINTURA, SEMI-OCA (LEVE OU MÉDIA), PADRÃO POPULAR, 80X210CM, ESPESSURA DE 3,5CM, ITENS INCLUSOS: DOBRADIÇAS, MONTAGEM E INSTALAÇÃO DO BATENTE, FECHADURA COM EXECUÇÃO DO FURO - FORNECIMENTO E INSTALAÇÃO. AF_08/2015</v>
          </cell>
          <cell r="C1756" t="str">
            <v>UN</v>
          </cell>
          <cell r="D1756" t="str">
            <v>644,16</v>
          </cell>
        </row>
        <row r="1757">
          <cell r="A1757" t="str">
            <v>91315</v>
          </cell>
          <cell r="B1757" t="str">
            <v>KIT DE PORTA DE MADEIRA PARA PINTURA, SEMI-OCA (LEVE OU MÉDIA), PADRÃO POPULAR, 90X210CM, ESPESSURA DE 3,5CM, ITENS INCLUSOS: DOBRADIÇAS, MONTAGEM E INSTALAÇÃO DO BATENTE, FECHADURA COM EXECUÇÃO DO FURO - FORNECIMENTO E INSTALAÇÃO. AF_08/2015</v>
          </cell>
          <cell r="C1757" t="str">
            <v>UN</v>
          </cell>
          <cell r="D1757" t="str">
            <v>672,67</v>
          </cell>
        </row>
        <row r="1758">
          <cell r="A1758" t="str">
            <v>91318</v>
          </cell>
          <cell r="B1758" t="str">
            <v>KIT DE PORTA DE MADEIRA PARA PINTURA, SEMI-OCA (LEVE OU MÉDIA), PADRÃO POPULAR, 60X210CM, ESPESSURA DE 3,5CM, ITENS INCLUSOS: DOBRADIÇAS, MONTAGEM E INSTALAÇÃO DO BATENTE, SEM FECHADURA - FORNECIMENTO E INSTALAÇÃO. AF_08/2015</v>
          </cell>
          <cell r="C1758" t="str">
            <v>UN</v>
          </cell>
          <cell r="D1758" t="str">
            <v>526,16</v>
          </cell>
        </row>
        <row r="1759">
          <cell r="A1759" t="str">
            <v>91319</v>
          </cell>
          <cell r="B1759" t="str">
            <v>KIT DE PORTA DE MADEIRA PARA PINTURA, SEMI-OCA (LEVE OU MÉDIA), PADRÃO POPULAR, 70X210CM, ESPESSURA DE 3,5CM, ITENS INCLUSOS: DOBRADIÇAS, MONTAGEM E INSTALAÇÃO DO BATENTE, SEM FECHADURA - FORNECIMENTO E INSTALAÇÃO. AF_08/2015</v>
          </cell>
          <cell r="C1759" t="str">
            <v>UN</v>
          </cell>
          <cell r="D1759" t="str">
            <v>562,12</v>
          </cell>
        </row>
        <row r="1760">
          <cell r="A1760" t="str">
            <v>91320</v>
          </cell>
          <cell r="B1760" t="str">
            <v>KIT DE PORTA DE MADEIRA PARA PINTURA, SEMI-OCA (LEVE OU MÉDIA), PADRÃO POPULAR, 80X210CM, ESPESSURA DE 3,5CM, ITENS INCLUSOS: DOBRADIÇAS, MONTAGEM E INSTALAÇÃO DO BATENTE, SEM FECHADURA - FORNECIMENTO E INSTALAÇÃO. AF_08/2015</v>
          </cell>
          <cell r="C1760" t="str">
            <v>UN</v>
          </cell>
          <cell r="D1760" t="str">
            <v>574,61</v>
          </cell>
        </row>
        <row r="1761">
          <cell r="A1761" t="str">
            <v>91321</v>
          </cell>
          <cell r="B1761" t="str">
            <v>KIT DE PORTA DE MADEIRA PARA PINTURA, SEMI-OCA (LEVE OU MÉDIA), PADRÃO POPULAR, 90X210CM, ESPESSURA DE 3,5CM, ITENS INCLUSOS: DOBRADIÇAS, MONTAGEM E INSTALAÇÃO DO BATENTE, SEM FECHADURA - FORNECIMENTO E INSTALAÇÃO. AF_08/2015</v>
          </cell>
          <cell r="C1761" t="str">
            <v>UN</v>
          </cell>
          <cell r="D1761" t="str">
            <v>603,12</v>
          </cell>
        </row>
        <row r="1762">
          <cell r="A1762" t="str">
            <v>91324</v>
          </cell>
          <cell r="B1762" t="str">
            <v>KIT DE PORTA DE MADEIRA PARA VERNIZ, SEMI-OCA (LEVE OU MÉDIA), PADRÃO POPULAR, 60X210CM, ESPESSURA DE 3,5CM, ITENS INCLUSOS: DOBRADIÇAS, MONTAGEM E INSTALAÇÃO DO BATENTE, SEM FECHADURA - FORNECIMENTO E INSTALAÇÃO. AF_08/2015</v>
          </cell>
          <cell r="C1762" t="str">
            <v>UN</v>
          </cell>
          <cell r="D1762" t="str">
            <v>531,67</v>
          </cell>
        </row>
        <row r="1763">
          <cell r="A1763" t="str">
            <v>91325</v>
          </cell>
          <cell r="B1763" t="str">
            <v>KIT DE PORTA DE MADEIRA PARA VERNIZ, SEMI-OCA (LEVE OU MÉDIA), PADRÃO POPULAR, 70X210CM, ESPESSURA DE 3,5CM, ITENS INCLUSOS: DOBRADIÇAS, MONTAGEM E INSTALAÇÃO DO BATENTE, SEM FECHADURA - FORNECIMENTO E INSTALAÇÃO. AF_08/2015</v>
          </cell>
          <cell r="C1763" t="str">
            <v>UN</v>
          </cell>
          <cell r="D1763" t="str">
            <v>501,65</v>
          </cell>
        </row>
        <row r="1764">
          <cell r="A1764" t="str">
            <v>91326</v>
          </cell>
          <cell r="B1764" t="str">
            <v>KIT DE PORTA DE MADEIRA PARA VERNIZ, SEMI-OCA (LEVE OU MÉDIA), PADRÃO POPULAR, 80X210CM, ESPESSURA DE 3,5CM, ITENS INCLUSOS: DOBRADIÇAS, MONTAGEM E INSTALAÇÃO DO BATENTE, SEM FECHADURA - FORNECIMENTO E INSTALAÇÃO. AF_08/2015</v>
          </cell>
          <cell r="C1764" t="str">
            <v>UN</v>
          </cell>
          <cell r="D1764" t="str">
            <v>595,27</v>
          </cell>
        </row>
        <row r="1765">
          <cell r="A1765" t="str">
            <v>91327</v>
          </cell>
          <cell r="B1765" t="str">
            <v>KIT DE PORTA DE MADEIRA PARA VERNIZ, SEMI-OCA (LEVE OU MÉDIA), PADRÃO POPULAR, 90X210CM, ESPESSURA DE 3,5CM, ITENS INCLUSOS: DOBRADIÇAS, MONTAGEM E INSTALAÇÃO DO BATENTE, SEM FECHADURA - FORNECIMENTO E INSTALAÇÃO. AF_08/2015</v>
          </cell>
          <cell r="C1765" t="str">
            <v>UN</v>
          </cell>
          <cell r="D1765" t="str">
            <v>598,88</v>
          </cell>
        </row>
        <row r="1766">
          <cell r="A1766" t="str">
            <v>91328</v>
          </cell>
          <cell r="B1766" t="str">
            <v>KIT DE PORTA DE MADEIRA FRISADA, SEMI-OCA (LEVE OU MÉDIA), PADRÃO MÉDIO 60X210CM, ESPESSURA DE 3CM, ITENS INCLUSOS: DOBRADIÇAS, MONTAGEM E INSTALAÇÃO DO BATENTE, SEM FECHADURA - FORNECIMENTO E INSTALAÇÃO. AF_08/2015</v>
          </cell>
          <cell r="C1766" t="str">
            <v>UN</v>
          </cell>
          <cell r="D1766" t="str">
            <v>552,56</v>
          </cell>
        </row>
        <row r="1767">
          <cell r="A1767" t="str">
            <v>91329</v>
          </cell>
          <cell r="B1767" t="str">
            <v>KIT DE PORTA DE MADEIRA FRISADA, SEMI-OCA (LEVE OU MÉDIA), PADRÃO POPULAR, 60X210CM, ESPESSURA DE 3CM, ITENS INCLUSOS: DOBRADIÇAS, MONTAGEM E INSTALAÇÃO DO BATENTE, SEM FECHADURA - FORNECIMENTO E INSTALAÇÃO. AF_08/2015</v>
          </cell>
          <cell r="C1767" t="str">
            <v>UN</v>
          </cell>
          <cell r="D1767" t="str">
            <v>516,85</v>
          </cell>
        </row>
        <row r="1768">
          <cell r="A1768" t="str">
            <v>91330</v>
          </cell>
          <cell r="B1768" t="str">
            <v>KIT DE PORTA DE MADEIRA FRISADA, SEMI-OCA (LEVE OU MÉDIA), PADRÃO MÉDIO, 70X210CM, ESPESSURA DE 3CM, ITENS INCLUSOS: DOBRADIÇAS, MONTAGEM E INSTALAÇÃO DO BATENTE, SEM FECHADURA - FORNECIMENTO E INSTALAÇÃO. AF_08/2015</v>
          </cell>
          <cell r="C1768" t="str">
            <v>UN</v>
          </cell>
          <cell r="D1768" t="str">
            <v>581,83</v>
          </cell>
        </row>
        <row r="1769">
          <cell r="A1769" t="str">
            <v>91331</v>
          </cell>
          <cell r="B1769" t="str">
            <v>KIT DE PORTA DE MADEIRA FRISADA, SEMI-OCA (LEVE OU MÉDIA), PADRÃO POPULAR, 70X210CM, ESPESSURA DE 3CM, ITENS INCLUSOS: DOBRADIÇAS, MONTAGEM E INSTALAÇÃO DO BATENTE, SEM FECHADURA - FORNECIMENTO E INSTALAÇÃO. AF_08/2015</v>
          </cell>
          <cell r="C1769" t="str">
            <v>UN</v>
          </cell>
          <cell r="D1769" t="str">
            <v>546,00</v>
          </cell>
        </row>
        <row r="1770">
          <cell r="A1770" t="str">
            <v>91332</v>
          </cell>
          <cell r="B1770" t="str">
            <v>KIT DE PORTA DE MADEIRA FRISADA, SEMI-OCA (LEVE OU MÉDIA), PADRÃO MÉDIO, 80X210CM, ESPESSURA DE 3,5CM, ITENS INCLUSOS: DOBRADIÇAS, MONTAGEM E INSTALAÇÃO DO BATENTE, SEM FECHADURA - FORNECIMENTO E INSTALAÇÃO. AF_08/2015</v>
          </cell>
          <cell r="C1770" t="str">
            <v>UN</v>
          </cell>
          <cell r="D1770" t="str">
            <v>632,73</v>
          </cell>
        </row>
        <row r="1771">
          <cell r="A1771" t="str">
            <v>91333</v>
          </cell>
          <cell r="B1771" t="str">
            <v>KIT DE PORTA DE MADEIRA FRISADA, SEMI-OCA (LEVE OU MÉDIA), PADRÃO POPULAR, 80X210CM, ESPESSURA DE 3,5CM, ITENS INCLUSOS: DOBRADIÇAS, MONTAGEM E INSTALAÇÃO DO BATENTE, SEM FECHADURA - FORNECIMENTO E INSTALAÇÃO. AF_08/2015</v>
          </cell>
          <cell r="C1771" t="str">
            <v>UN</v>
          </cell>
          <cell r="D1771" t="str">
            <v>596,78</v>
          </cell>
        </row>
        <row r="1772">
          <cell r="A1772" t="str">
            <v>91334</v>
          </cell>
          <cell r="B1772" t="str">
            <v>KIT DE PORTA DE MADEIRA TIPO VENEZIANA, PADRÃO MÉDIO, 80X210CM, ESPESSURA DE 3CM, ITENS INCLUSOS: DOBRADIÇAS, MONTAGEM E INSTALAÇÃO DO BATENTE, SEM FECHADURA - FORNECIMENTO E INSTALAÇÃO. AF_08/2015</v>
          </cell>
          <cell r="C1772" t="str">
            <v>UN</v>
          </cell>
          <cell r="D1772" t="str">
            <v>894,56</v>
          </cell>
        </row>
        <row r="1773">
          <cell r="A1773" t="str">
            <v>91335</v>
          </cell>
          <cell r="B1773" t="str">
            <v>KIT DE PORTA DE MADEIRA TIPO VENEZIANA, PADRÃO POPULAR, 80X210CM, ESPESSURA DE 3CM, ITENS INCLUSOS: DOBRADIÇAS, MONTAGEM E INSTALAÇÃO DO BATENTE, SEM FECHADURA - FORNECIMENTO E INSTALAÇÃO. AF_08/2015</v>
          </cell>
          <cell r="C1773" t="str">
            <v>UN</v>
          </cell>
          <cell r="D1773" t="str">
            <v>858,61</v>
          </cell>
        </row>
        <row r="1774">
          <cell r="A1774" t="str">
            <v>91336</v>
          </cell>
          <cell r="B1774" t="str">
            <v>KIT DE PORTA DE MADEIRA TIPO MEXICANA, MACIÇA (PESADA OU SUPERPESADA), PADRÃO MÉDIO, 80X210CM, ESPESSURA DE 3CM, ITENS INCLUSOS: DOBRADIÇAS, MONTAGEM E INSTALAÇÃO DO BATENTE, SEM FECHADURA - FORNECIMENTO E INSTALAÇÃO. AF_08/2015</v>
          </cell>
          <cell r="C1774" t="str">
            <v>UN</v>
          </cell>
          <cell r="D1774" t="str">
            <v>1.105,63</v>
          </cell>
        </row>
        <row r="1775">
          <cell r="A1775" t="str">
            <v>91337</v>
          </cell>
          <cell r="B1775" t="str">
            <v>KIT DE PORTA DE MADEIRA TIPO MEXICANA, MACIÇA (PESADA OU SUPERPESADA), PADRÃO POPULAR, 80X210CM, ESPESSURA DE 3CM, ITENS INCLUSOS: DOBRADIÇAS, MONTAGEM E INSTALAÇÃO DO BATENTE, SEM FECHADURA - FORNECIMENTO E INSTALAÇÃO. AF_08/2015</v>
          </cell>
          <cell r="C1775" t="str">
            <v>UN</v>
          </cell>
          <cell r="D1775" t="str">
            <v>1.069,68</v>
          </cell>
        </row>
        <row r="1776">
          <cell r="A1776" t="str">
            <v>73813/1</v>
          </cell>
          <cell r="B1776" t="str">
            <v>JANELA DE MADEIRA ALMOFADADA 1A, 1,5X1,5M, DE ABRIR, INCLUSO GUARNICOES E DOBRADICAS</v>
          </cell>
          <cell r="C1776" t="str">
            <v>UN</v>
          </cell>
          <cell r="D1776" t="str">
            <v>2.167,10</v>
          </cell>
        </row>
        <row r="1777">
          <cell r="A1777" t="str">
            <v>84844</v>
          </cell>
          <cell r="B1777" t="str">
            <v>JANELA DE MADEIRA TIPO GUILHOTINA, DE ABRIR , INCLUSAS GUARNICOES SEM FERRAGENS</v>
          </cell>
          <cell r="C1777" t="str">
            <v>M2</v>
          </cell>
          <cell r="D1777" t="str">
            <v>584,63</v>
          </cell>
        </row>
        <row r="1778">
          <cell r="A1778" t="str">
            <v>84845</v>
          </cell>
          <cell r="B1778" t="str">
            <v>JANELA DE MADEIRA TIPO VENEZIANA. DE ABRIR, INCLUSAS GUARNICOES E FERRAGENS</v>
          </cell>
          <cell r="C1778" t="str">
            <v>M2</v>
          </cell>
          <cell r="D1778" t="str">
            <v>924,49</v>
          </cell>
        </row>
        <row r="1779">
          <cell r="A1779" t="str">
            <v>84846</v>
          </cell>
          <cell r="B1779" t="str">
            <v>JANELA DE MADEIRA TIPO VENEZIANA/VIDRO, DE ABRIR, INCLUSAS GUARNICOES SEM FERRAGENS</v>
          </cell>
          <cell r="C1779" t="str">
            <v>M2</v>
          </cell>
          <cell r="D1779" t="str">
            <v>933,08</v>
          </cell>
        </row>
        <row r="1780">
          <cell r="A1780" t="str">
            <v>84847</v>
          </cell>
          <cell r="B1780" t="str">
            <v>JANELA DE MADEIRA ALMOFADADA, DE ABRIR, INCLUSAS GUARNICOES SEM FERRAGENS</v>
          </cell>
          <cell r="C1780" t="str">
            <v>M2</v>
          </cell>
          <cell r="D1780" t="str">
            <v>933,08</v>
          </cell>
        </row>
        <row r="1781">
          <cell r="A1781" t="str">
            <v>84848</v>
          </cell>
          <cell r="B1781" t="str">
            <v>JANELA DE MADEIRA TIPO VENEZIANA/GUILHOTINA, DE ABRIR, INCLUSAS GUARNICOES SEM FERRAGENS</v>
          </cell>
          <cell r="C1781" t="str">
            <v>M2</v>
          </cell>
          <cell r="D1781" t="str">
            <v>728,99</v>
          </cell>
        </row>
        <row r="1782">
          <cell r="A1782" t="str">
            <v>73933/1</v>
          </cell>
          <cell r="B1782" t="str">
            <v>PORTA DE FERRO, DE ABRIR, TIPO GRADE COM CHAPA, 87X210CM, COM GUARNICOES</v>
          </cell>
          <cell r="C1782" t="str">
            <v>M2</v>
          </cell>
          <cell r="D1782" t="str">
            <v>480,87</v>
          </cell>
        </row>
        <row r="1783">
          <cell r="A1783" t="str">
            <v>73933/4</v>
          </cell>
          <cell r="B1783" t="str">
            <v>PORTA DE FERRO DE ABRIR TIPO BARRA CHATA, COM REQUADRO E GUARNICAO COMPLETA</v>
          </cell>
          <cell r="C1783" t="str">
            <v>M2</v>
          </cell>
          <cell r="D1783" t="str">
            <v>447,35</v>
          </cell>
        </row>
        <row r="1784">
          <cell r="A1784" t="str">
            <v>74073/1</v>
          </cell>
          <cell r="B1784" t="str">
            <v>ALCAPAO EM FERRO 60X60CM, INCLUSO FERRAGENS</v>
          </cell>
          <cell r="C1784" t="str">
            <v>UN</v>
          </cell>
          <cell r="D1784" t="str">
            <v>131,09</v>
          </cell>
        </row>
        <row r="1785">
          <cell r="A1785" t="str">
            <v>74073/2</v>
          </cell>
          <cell r="B1785" t="str">
            <v>ALCAPAO EM FERRO 70X70CM, INCLUSO FERRAGENS</v>
          </cell>
          <cell r="C1785" t="str">
            <v>UN</v>
          </cell>
          <cell r="D1785" t="str">
            <v>143,73</v>
          </cell>
        </row>
        <row r="1786">
          <cell r="A1786" t="str">
            <v>74136/1</v>
          </cell>
          <cell r="B1786" t="str">
            <v>PORTA DE ACO DE ENROLAR TIPO GRADE, CHAPA 16</v>
          </cell>
          <cell r="C1786" t="str">
            <v>M2</v>
          </cell>
          <cell r="D1786" t="str">
            <v>380,11</v>
          </cell>
        </row>
        <row r="1787">
          <cell r="A1787" t="str">
            <v>74136/2</v>
          </cell>
          <cell r="B1787" t="str">
            <v>PORTA DE ACO CHAPA 24, DE ENROLAR, VAZADA TIJOLINHO OU EQUIVALENTE COM RETANGULO OU CIRCULO, ACABAMENTO GALVANIZADO NATURAL</v>
          </cell>
          <cell r="C1787" t="str">
            <v>M2</v>
          </cell>
          <cell r="D1787" t="str">
            <v>329,69</v>
          </cell>
        </row>
        <row r="1788">
          <cell r="A1788" t="str">
            <v>74136/3</v>
          </cell>
          <cell r="B1788" t="str">
            <v>PORTA DE ACO CHAPA 24, DE ENROLAR, RAIADA, LARGA COM ACABAMENTO GALVANIZADO NATURAL</v>
          </cell>
          <cell r="C1788" t="str">
            <v>M2</v>
          </cell>
          <cell r="D1788" t="str">
            <v>247,28</v>
          </cell>
        </row>
        <row r="1789">
          <cell r="A1789" t="str">
            <v>84854</v>
          </cell>
          <cell r="B1789" t="str">
            <v>BATENTE FERRO 1X1/8"</v>
          </cell>
          <cell r="C1789" t="str">
            <v>M</v>
          </cell>
          <cell r="D1789" t="str">
            <v>34,49</v>
          </cell>
        </row>
        <row r="1790">
          <cell r="A1790" t="str">
            <v>94559</v>
          </cell>
          <cell r="B1790" t="str">
            <v>JANELA DE AÇO BASCULANTE, FIXAÇÃO COM ARGAMASSA, SEM VIDROS, PADRONIZADA. AF_07/2016</v>
          </cell>
          <cell r="C1790" t="str">
            <v>M2</v>
          </cell>
          <cell r="D1790" t="str">
            <v>587,00</v>
          </cell>
        </row>
        <row r="1791">
          <cell r="A1791" t="str">
            <v>94560</v>
          </cell>
          <cell r="B1791" t="str">
            <v>JANELA DE AÇO DE CORRER, 2 FOLHAS, FIXAÇÃO COM ARGAMASSA, COM VIDROS, PADRONIZADA. AF_07/2016</v>
          </cell>
          <cell r="C1791" t="str">
            <v>M2</v>
          </cell>
          <cell r="D1791" t="str">
            <v>526,43</v>
          </cell>
        </row>
        <row r="1792">
          <cell r="A1792" t="str">
            <v>94562</v>
          </cell>
          <cell r="B1792" t="str">
            <v>JANELA DE AÇO DE CORRER, 4 FOLHAS, FIXAÇÃO COM ARGAMASSA, SEM VIDROS, PADRONIZADA. AF_07/2016</v>
          </cell>
          <cell r="C1792" t="str">
            <v>M2</v>
          </cell>
          <cell r="D1792" t="str">
            <v>554,05</v>
          </cell>
        </row>
        <row r="1793">
          <cell r="A1793" t="str">
            <v>94563</v>
          </cell>
          <cell r="B1793" t="str">
            <v>JANELA DE AÇO DE CORRER, 6 FOLHAS, FIXAÇÃO COM ARGAMASSA, COM VIDROS, PADRONIZADA. AF_07/2016</v>
          </cell>
          <cell r="C1793" t="str">
            <v>M2</v>
          </cell>
          <cell r="D1793" t="str">
            <v>695,83</v>
          </cell>
        </row>
        <row r="1794">
          <cell r="A1794" t="str">
            <v>94564</v>
          </cell>
          <cell r="B1794" t="str">
            <v>JANELA DE AÇO BASCULANTE, FIXAÇÃO COM PARAFUSO SOBRE CONTRAMARCO (EXCLUSIVE CONTRAMARCO), SEM VIDROS, PADRONIZADA. AF_07/2016</v>
          </cell>
          <cell r="C1794" t="str">
            <v>M2</v>
          </cell>
          <cell r="D1794" t="str">
            <v>530,25</v>
          </cell>
        </row>
        <row r="1795">
          <cell r="A1795" t="str">
            <v>94565</v>
          </cell>
          <cell r="B1795" t="str">
            <v>JANELA DE AÇO DE CORRER, 2 FOLHAS, FIXAÇÃO COM PARAFUSO SOBRE CONTRAMARCO (EXCLUSIVE CONTRAMARCO), COM VIDROS, PADRONIZADA. AF_07/2016</v>
          </cell>
          <cell r="C1795" t="str">
            <v>M2</v>
          </cell>
          <cell r="D1795" t="str">
            <v>507,22</v>
          </cell>
        </row>
        <row r="1796">
          <cell r="A1796" t="str">
            <v>94567</v>
          </cell>
          <cell r="B1796" t="str">
            <v>JANELA DE AÇO DE CORRER, 4 FOLHAS, FIXAÇÃO COM PARAFUSO SOBRE CONTRAMARCO (EXCLUSIVE CONTRAMARCO), SEM VIDROS, PADRONIZADA. AF_07/2016</v>
          </cell>
          <cell r="C1796" t="str">
            <v>M2</v>
          </cell>
          <cell r="D1796" t="str">
            <v>528,89</v>
          </cell>
        </row>
        <row r="1797">
          <cell r="A1797" t="str">
            <v>94568</v>
          </cell>
          <cell r="B1797" t="str">
            <v>JANELA DE AÇO DE CORRER, 6 FOLHAS, FIXAÇÃO COM PARAFUSO SOBRE CONTRAMARCO (EXCLUSIVE CONTRAMARCO), COM VIDROS, PADRONIZADA. AF_07/2016</v>
          </cell>
          <cell r="C1797" t="str">
            <v>M2</v>
          </cell>
          <cell r="D1797" t="str">
            <v>666,38</v>
          </cell>
        </row>
        <row r="1798">
          <cell r="A1798" t="str">
            <v>99837</v>
          </cell>
          <cell r="B1798" t="str">
            <v>GUARDA-CORPO DE AÇO GALVANIZADO DE 1,10M, MONTANTES TUBULARES DE 1.1/4" ESPAÇADOS DE 1,20M, TRAVESSA SUPERIOR DE 1.1/2", GRADIL FORMADO POR TUBOS HORIZONTAIS DE 1" E VERTICAIS DE 3/4", FIXADO COM CHUMBADOR MECÂNICO. AF_04/2019_P</v>
          </cell>
          <cell r="C1798" t="str">
            <v>M</v>
          </cell>
          <cell r="D1798" t="str">
            <v>439,84</v>
          </cell>
        </row>
        <row r="1799">
          <cell r="A1799" t="str">
            <v>99839</v>
          </cell>
          <cell r="B1799" t="str">
            <v>GUARDA-CORPO DE AÇO GALVANIZADO DE 1,10M DE ALTURA, MONTANTES TUBULARES DE 1.1/2 ESPAÇADOS DE 1,20M, TRAVESSA SUPERIOR DE 2, GRADIL FORMADO POR BARRAS CHATAS EM FERRO DE 32X4,8MM, FIXADO COM CHUMBADOR MECÂNICO. AF_04/2019_P</v>
          </cell>
          <cell r="C1799" t="str">
            <v>M</v>
          </cell>
          <cell r="D1799" t="str">
            <v>352,73</v>
          </cell>
        </row>
        <row r="1800">
          <cell r="A1800" t="str">
            <v>99841</v>
          </cell>
          <cell r="B1800" t="str">
            <v>GUARDA-CORPO PANORÂMICO COM PERFIS DE ALUMÍNIO E VIDRO LAMINADO 8 MM, FIXADO COM CHUMBADOR MECÂNICO. AF_04/2019_P</v>
          </cell>
          <cell r="C1800" t="str">
            <v>M</v>
          </cell>
          <cell r="D1800" t="str">
            <v>954,46</v>
          </cell>
        </row>
        <row r="1801">
          <cell r="A1801" t="str">
            <v>99855</v>
          </cell>
          <cell r="B1801" t="str">
            <v>CORRIMÃO SIMPLES, DIÂMETRO EXTERNO = 1 1/2", EM AÇO GALVANIZADO. AF_04/2019_P</v>
          </cell>
          <cell r="C1801" t="str">
            <v>M</v>
          </cell>
          <cell r="D1801" t="str">
            <v>80,12</v>
          </cell>
        </row>
        <row r="1802">
          <cell r="A1802" t="str">
            <v>99857</v>
          </cell>
          <cell r="B1802" t="str">
            <v>CORRIMÃO SIMPLES, DIÂMETRO EXTERNO = 1 1/2", EM ALUMÍNIO. AF_04/2019_P</v>
          </cell>
          <cell r="C1802" t="str">
            <v>M</v>
          </cell>
          <cell r="D1802" t="str">
            <v>67,28</v>
          </cell>
        </row>
        <row r="1803">
          <cell r="A1803" t="str">
            <v>99861</v>
          </cell>
          <cell r="B1803" t="str">
            <v>GRADIL EM FERRO FIXADO EM VÃOS DE JANELAS, FORMADO POR BARRAS CHATAS DE 25X4,8 MM. AF_04/2019</v>
          </cell>
          <cell r="C1803" t="str">
            <v>M2</v>
          </cell>
          <cell r="D1803" t="str">
            <v>429,45</v>
          </cell>
        </row>
        <row r="1804">
          <cell r="A1804" t="str">
            <v>99862</v>
          </cell>
          <cell r="B1804" t="str">
            <v>GRADIL EM ALUMÍNIO FIXADO EM VÃOS DE JANELAS, FORMADO POR TUBOS DE 3/4". AF_04/2019</v>
          </cell>
          <cell r="C1804" t="str">
            <v>M2</v>
          </cell>
          <cell r="D1804" t="str">
            <v>440,47</v>
          </cell>
        </row>
        <row r="1805">
          <cell r="A1805" t="str">
            <v>73665</v>
          </cell>
          <cell r="B1805" t="str">
            <v>ESCADA TIPO MARINHEIRO EM ACO CA-50 9,52MM INCLUSO PINTURA COM FUNDO ANTICORROSIVO TIPO ZARCAO</v>
          </cell>
          <cell r="C1805" t="str">
            <v>M</v>
          </cell>
          <cell r="D1805" t="str">
            <v>63,95</v>
          </cell>
        </row>
        <row r="1806">
          <cell r="A1806" t="str">
            <v>74194/1</v>
          </cell>
          <cell r="B1806" t="str">
            <v>ESCADA TIPO MARINHEIRO EM TUBO ACO GALVANIZADO 1 1/2" 5 DEGRAUS</v>
          </cell>
          <cell r="C1806" t="str">
            <v>M</v>
          </cell>
          <cell r="D1806" t="str">
            <v>280,78</v>
          </cell>
        </row>
        <row r="1807">
          <cell r="A1807" t="str">
            <v>68050</v>
          </cell>
          <cell r="B1807" t="str">
            <v>PORTA DE CORRER EM ALUMINIO, COM DUAS FOLHAS PARA VIDRO, INCLUSO VIDRO LISO INCOLOR, FECHADURA E PUXADOR, SEM GUARNICAO/ALIZAR/VISTA</v>
          </cell>
          <cell r="C1807" t="str">
            <v>M2</v>
          </cell>
          <cell r="D1807" t="str">
            <v>345,33</v>
          </cell>
        </row>
        <row r="1808">
          <cell r="A1808" t="str">
            <v>90838</v>
          </cell>
          <cell r="B1808" t="str">
            <v>PORTA CORTA-FOGO 90X210X4CM - FORNECIMENTO E INSTALAÇÃO. AF_08/2015</v>
          </cell>
          <cell r="C1808" t="str">
            <v>UN</v>
          </cell>
          <cell r="D1808" t="str">
            <v>908,14</v>
          </cell>
        </row>
        <row r="1809">
          <cell r="A1809" t="str">
            <v>91338</v>
          </cell>
          <cell r="B1809" t="str">
            <v>PORTA DE ALUMÍNIO DE ABRIR COM LAMBRI, COM GUARNIÇÃO, FIXAÇÃO COM PARAFUSOS - FORNECIMENTO E INSTALAÇÃO. AF_08/2015</v>
          </cell>
          <cell r="C1809" t="str">
            <v>M2</v>
          </cell>
          <cell r="D1809" t="str">
            <v>551,28</v>
          </cell>
        </row>
        <row r="1810">
          <cell r="A1810" t="str">
            <v>91341</v>
          </cell>
          <cell r="B1810" t="str">
            <v>PORTA EM ALUMÍNIO DE ABRIR TIPO VENEZIANA COM GUARNIÇÃO, FIXAÇÃO COM PARAFUSOS - FORNECIMENTO E INSTALAÇÃO. AF_08/2015</v>
          </cell>
          <cell r="C1810" t="str">
            <v>M2</v>
          </cell>
          <cell r="D1810" t="str">
            <v>410,29</v>
          </cell>
        </row>
        <row r="1811">
          <cell r="A1811" t="str">
            <v>94805</v>
          </cell>
          <cell r="B1811" t="str">
            <v>PORTA DE ALUMÍNIO DE ABRIR PARA VIDRO SEM GUARNIÇÃO, 87X210CM, FIXAÇÃO COM PARAFUSOS, INCLUSIVE VIDROS - FORNECIMENTO E INSTALAÇÃO. AF_08/2015</v>
          </cell>
          <cell r="C1811" t="str">
            <v>UN</v>
          </cell>
          <cell r="D1811" t="str">
            <v>638,69</v>
          </cell>
        </row>
        <row r="1812">
          <cell r="A1812" t="str">
            <v>94806</v>
          </cell>
          <cell r="B1812" t="str">
            <v>PORTA EM AÇO DE ABRIR PARA VIDRO SEM GUARNIÇÃO, 87X210CM, FIXAÇÃO COM PARAFUSOS, EXCLUSIVE VIDROS - FORNECIMENTO E INSTALAÇÃO. AF_08/2015</v>
          </cell>
          <cell r="C1812" t="str">
            <v>UN</v>
          </cell>
          <cell r="D1812" t="str">
            <v>433,82</v>
          </cell>
        </row>
        <row r="1813">
          <cell r="A1813" t="str">
            <v>94807</v>
          </cell>
          <cell r="B1813" t="str">
            <v>PORTA EM AÇO DE ABRIR TIPO VENEZIANA SEM GUARNIÇÃO, 87X210CM, FIXAÇÃO COM PARAFUSOS - FORNECIMENTO E INSTALAÇÃO. AF_08/2015</v>
          </cell>
          <cell r="C1813" t="str">
            <v>UN</v>
          </cell>
          <cell r="D1813" t="str">
            <v>519,32</v>
          </cell>
        </row>
        <row r="1814">
          <cell r="A1814" t="str">
            <v>73736/1</v>
          </cell>
          <cell r="B1814" t="str">
            <v>DOBRADICA TIPO VAI E VEM EM LATAO POLIDO 3"</v>
          </cell>
          <cell r="C1814" t="str">
            <v>UN</v>
          </cell>
          <cell r="D1814" t="str">
            <v>130,25</v>
          </cell>
        </row>
        <row r="1815">
          <cell r="A1815" t="str">
            <v>84885</v>
          </cell>
          <cell r="B1815" t="str">
            <v>JOGO DE FERRAGENS CROMADAS PARA PORTA DE VIDRO TEMPERADO, UMA FOLHA COMPOSTO DE DOBRADICAS SUPERIOR E INFERIOR, TRINCO, FECHADURA, CONTRA FECHADURA COM CAPUCHINHO SEM MOLA E PUXADOR</v>
          </cell>
          <cell r="C1815" t="str">
            <v>UN</v>
          </cell>
          <cell r="D1815" t="str">
            <v>626,98</v>
          </cell>
        </row>
        <row r="1816">
          <cell r="A1816" t="str">
            <v>84886</v>
          </cell>
          <cell r="B1816" t="str">
            <v>MOLA HIDRAULICA DE PISO PARA PORTA DE VIDRO TEMPERADO</v>
          </cell>
          <cell r="C1816" t="str">
            <v>UN</v>
          </cell>
          <cell r="D1816" t="str">
            <v>1.086,45</v>
          </cell>
        </row>
        <row r="1817">
          <cell r="A1817" t="str">
            <v>84889</v>
          </cell>
          <cell r="B1817" t="str">
            <v>PUXADOR CENTRAL PARA ESQUADRIA DE ALUMINIO</v>
          </cell>
          <cell r="C1817" t="str">
            <v>UN</v>
          </cell>
          <cell r="D1817" t="str">
            <v>16,91</v>
          </cell>
        </row>
        <row r="1818">
          <cell r="A1818" t="str">
            <v>84891</v>
          </cell>
          <cell r="B1818" t="str">
            <v>CREMONA EM LATAO CROMADO OU POLIDO, COMPLETA, COM VARA H=1,50M</v>
          </cell>
          <cell r="C1818" t="str">
            <v>UN</v>
          </cell>
          <cell r="D1818" t="str">
            <v>186,33</v>
          </cell>
        </row>
        <row r="1819">
          <cell r="A1819" t="str">
            <v>74046/2</v>
          </cell>
          <cell r="B1819" t="str">
            <v>TARJETA TIPO LIVRE/OCUPADO PARA PORTA DE BANHEIRO</v>
          </cell>
          <cell r="C1819" t="str">
            <v>UN</v>
          </cell>
          <cell r="D1819" t="str">
            <v>32,12</v>
          </cell>
        </row>
        <row r="1820">
          <cell r="A1820" t="str">
            <v>74047/2</v>
          </cell>
          <cell r="B1820" t="str">
            <v>DOBRADICA EM ACO/FERRO, 3" X 21/2", E=1,9 A 2 MM, SEM ANEL, CROMADO OU ZINCADO, TAMPA BOLA, COM PARAFUSOS</v>
          </cell>
          <cell r="C1820" t="str">
            <v>UN</v>
          </cell>
          <cell r="D1820" t="str">
            <v>33,81</v>
          </cell>
        </row>
        <row r="1821">
          <cell r="A1821" t="str">
            <v>74084/1</v>
          </cell>
          <cell r="B1821" t="str">
            <v>PORTA CADEADO ZINCADO OXIDADO PRETO COM CADEADO DE ACO INOX, LARGURA DE *50* MM</v>
          </cell>
          <cell r="C1821" t="str">
            <v>UN</v>
          </cell>
          <cell r="D1821" t="str">
            <v>134,60</v>
          </cell>
        </row>
        <row r="1822">
          <cell r="A1822" t="str">
            <v>84950</v>
          </cell>
          <cell r="B1822" t="str">
            <v>FECHO EMBUTIR TIPO UNHA 40CM C/COLOCACAO</v>
          </cell>
          <cell r="C1822" t="str">
            <v>UN</v>
          </cell>
          <cell r="D1822" t="str">
            <v>45,33</v>
          </cell>
        </row>
        <row r="1823">
          <cell r="A1823" t="str">
            <v>84952</v>
          </cell>
          <cell r="B1823" t="str">
            <v>FECHO EMBUTIR TIPO UNHA 22CM C/COLOCACAO</v>
          </cell>
          <cell r="C1823" t="str">
            <v>UN</v>
          </cell>
          <cell r="D1823" t="str">
            <v>34,61</v>
          </cell>
        </row>
        <row r="1824">
          <cell r="A1824" t="str">
            <v>72116</v>
          </cell>
          <cell r="B1824" t="str">
            <v>VIDRO LISO COMUM TRANSPARENTE, ESPESSURA 3MM</v>
          </cell>
          <cell r="C1824" t="str">
            <v>M2</v>
          </cell>
          <cell r="D1824" t="str">
            <v>137,68</v>
          </cell>
        </row>
        <row r="1825">
          <cell r="A1825" t="str">
            <v>72117</v>
          </cell>
          <cell r="B1825" t="str">
            <v>VIDRO LISO COMUM TRANSPARENTE, ESPESSURA 4MM</v>
          </cell>
          <cell r="C1825" t="str">
            <v>M2</v>
          </cell>
          <cell r="D1825" t="str">
            <v>176,79</v>
          </cell>
        </row>
        <row r="1826">
          <cell r="A1826" t="str">
            <v>72118</v>
          </cell>
          <cell r="B1826" t="str">
            <v>VIDRO TEMPERADO INCOLOR, ESPESSURA 6MM, FORNECIMENTO E INSTALACAO, INCLUSIVE MASSA PARA VEDACAO</v>
          </cell>
          <cell r="C1826" t="str">
            <v>M2</v>
          </cell>
          <cell r="D1826" t="str">
            <v>226,60</v>
          </cell>
        </row>
        <row r="1827">
          <cell r="A1827" t="str">
            <v>72119</v>
          </cell>
          <cell r="B1827" t="str">
            <v>VIDRO TEMPERADO INCOLOR, ESPESSURA 8MM, FORNECIMENTO E INSTALACAO, INCLUSIVE MASSA PARA VEDACAO</v>
          </cell>
          <cell r="C1827" t="str">
            <v>M2</v>
          </cell>
          <cell r="D1827" t="str">
            <v>285,92</v>
          </cell>
        </row>
        <row r="1828">
          <cell r="A1828" t="str">
            <v>72120</v>
          </cell>
          <cell r="B1828" t="str">
            <v>VIDRO TEMPERADO INCOLOR, ESPESSURA 10MM, FORNECIMENTO E INSTALACAO, INCLUSIVE MASSA PARA VEDACAO</v>
          </cell>
          <cell r="C1828" t="str">
            <v>M2</v>
          </cell>
          <cell r="D1828" t="str">
            <v>361,53</v>
          </cell>
        </row>
        <row r="1829">
          <cell r="A1829" t="str">
            <v>72122</v>
          </cell>
          <cell r="B1829" t="str">
            <v>VIDRO FANTASIA TIPO CANELADO, ESPESSURA 4MM</v>
          </cell>
          <cell r="C1829" t="str">
            <v>M2</v>
          </cell>
          <cell r="D1829" t="str">
            <v>151,65</v>
          </cell>
        </row>
        <row r="1830">
          <cell r="A1830" t="str">
            <v>72123</v>
          </cell>
          <cell r="B1830" t="str">
            <v>VIDRO ARAMADO, ESPESSURA 7MM</v>
          </cell>
          <cell r="C1830" t="str">
            <v>M2</v>
          </cell>
          <cell r="D1830" t="str">
            <v>405,98</v>
          </cell>
        </row>
        <row r="1831">
          <cell r="A1831" t="str">
            <v>73838/1</v>
          </cell>
          <cell r="B1831" t="str">
            <v>PORTA DE VIDRO TEMPERADO, 0,9X2,10M, ESPESSURA 10MM, INCLUSIVE ACESSORIOS</v>
          </cell>
          <cell r="C1831" t="str">
            <v>UN</v>
          </cell>
          <cell r="D1831" t="str">
            <v>2.062,90</v>
          </cell>
        </row>
        <row r="1832">
          <cell r="A1832" t="str">
            <v>74125/1</v>
          </cell>
          <cell r="B1832" t="str">
            <v>ESPELHO CRISTAL ESPESSURA 4MM, COM MOLDURA DE MADEIRA</v>
          </cell>
          <cell r="C1832" t="str">
            <v>M2</v>
          </cell>
          <cell r="D1832" t="str">
            <v>505,61</v>
          </cell>
        </row>
        <row r="1833">
          <cell r="A1833" t="str">
            <v>74125/2</v>
          </cell>
          <cell r="B1833" t="str">
            <v>ESPELHO CRISTAL ESPESSURA 4MM, COM MOLDURA EM ALUMINIO E COMPENSADO 6MM PLASTIFICADO COLADO</v>
          </cell>
          <cell r="C1833" t="str">
            <v>M2</v>
          </cell>
          <cell r="D1833" t="str">
            <v>543,99</v>
          </cell>
        </row>
        <row r="1834">
          <cell r="A1834" t="str">
            <v>84957</v>
          </cell>
          <cell r="B1834" t="str">
            <v>VIDRO LISO COMUM TRANSPARENTE, ESPESSURA 5MM</v>
          </cell>
          <cell r="C1834" t="str">
            <v>M2</v>
          </cell>
          <cell r="D1834" t="str">
            <v>212,55</v>
          </cell>
        </row>
        <row r="1835">
          <cell r="A1835" t="str">
            <v>84959</v>
          </cell>
          <cell r="B1835" t="str">
            <v>VIDRO LISO COMUM TRANSPARENTE, ESPESSURA 6MM</v>
          </cell>
          <cell r="C1835" t="str">
            <v>M2</v>
          </cell>
          <cell r="D1835" t="str">
            <v>248,88</v>
          </cell>
        </row>
        <row r="1836">
          <cell r="A1836" t="str">
            <v>85001</v>
          </cell>
          <cell r="B1836" t="str">
            <v>VIDRO LISO FUME, ESPESSURA 4MM</v>
          </cell>
          <cell r="C1836" t="str">
            <v>M2</v>
          </cell>
          <cell r="D1836" t="str">
            <v>236,77</v>
          </cell>
        </row>
        <row r="1837">
          <cell r="A1837" t="str">
            <v>85002</v>
          </cell>
          <cell r="B1837" t="str">
            <v>VIDRO LISO FUME, ESPESSURA 6MM</v>
          </cell>
          <cell r="C1837" t="str">
            <v>M2</v>
          </cell>
          <cell r="D1837" t="str">
            <v>333,66</v>
          </cell>
        </row>
        <row r="1838">
          <cell r="A1838" t="str">
            <v>85004</v>
          </cell>
          <cell r="B1838" t="str">
            <v>VIDRO FANTASIA MARTELADO 4MM</v>
          </cell>
          <cell r="C1838" t="str">
            <v>M2</v>
          </cell>
          <cell r="D1838" t="str">
            <v>164,11</v>
          </cell>
        </row>
        <row r="1839">
          <cell r="A1839" t="str">
            <v>85005</v>
          </cell>
          <cell r="B1839" t="str">
            <v>ESPELHO CRISTAL, ESPESSURA 4MM, COM PARAFUSOS DE FIXACAO, SEM MOLDURA</v>
          </cell>
          <cell r="C1839" t="str">
            <v>M2</v>
          </cell>
          <cell r="D1839" t="str">
            <v>480,23</v>
          </cell>
        </row>
        <row r="1840">
          <cell r="A1840" t="str">
            <v>68054</v>
          </cell>
          <cell r="B1840" t="str">
            <v>PORTAO DE FERRO EM CHAPA GALVANIZADA PLANA 14 GSG</v>
          </cell>
          <cell r="C1840" t="str">
            <v>M2</v>
          </cell>
          <cell r="D1840" t="str">
            <v>234,25</v>
          </cell>
        </row>
        <row r="1841">
          <cell r="A1841" t="str">
            <v>74100/1</v>
          </cell>
          <cell r="B1841" t="str">
            <v>PORTAO DE FERRO COM VARA 1/2", COM REQUADRO</v>
          </cell>
          <cell r="C1841" t="str">
            <v>M2</v>
          </cell>
          <cell r="D1841" t="str">
            <v>403,52</v>
          </cell>
        </row>
        <row r="1842">
          <cell r="A1842" t="str">
            <v>74238/2</v>
          </cell>
          <cell r="B1842" t="str">
            <v>PORTAO EM TELA ARAME GALVANIZADO N.12 MALHA 2" E MOLDURA EM TUBOS DE ACO COM DUAS FOLHAS DE ABRIR, INCLUSO FERRAGENS</v>
          </cell>
          <cell r="C1842" t="str">
            <v>M2</v>
          </cell>
          <cell r="D1842" t="str">
            <v>750,82</v>
          </cell>
        </row>
        <row r="1843">
          <cell r="A1843" t="str">
            <v>85188</v>
          </cell>
          <cell r="B1843" t="str">
            <v>PORTAO EM TUBO DE ACO GALVANIZADO DIN 2440/NBR 5580, PAINEL UNICO, DIMENSOES 1,0X1,6M, INCLUSIVE CADEADO</v>
          </cell>
          <cell r="C1843" t="str">
            <v>UN</v>
          </cell>
          <cell r="D1843" t="str">
            <v>697,28</v>
          </cell>
        </row>
        <row r="1844">
          <cell r="A1844" t="str">
            <v>85189</v>
          </cell>
          <cell r="B1844" t="str">
            <v>PORTAO EM TUBO DE ACO GALVANIZADO DIN 2440/NBR 5580, PAINEL UNICO, DIMENSOES 4,0X1,2M, INCLUSIVE CADEADO</v>
          </cell>
          <cell r="C1844" t="str">
            <v>UN</v>
          </cell>
          <cell r="D1844" t="str">
            <v>1.467,79</v>
          </cell>
        </row>
        <row r="1845">
          <cell r="A1845" t="str">
            <v>85010</v>
          </cell>
          <cell r="B1845" t="str">
            <v>CAIXILHO FIXO, DE ALUMINIO, PARA VIDRO</v>
          </cell>
          <cell r="C1845" t="str">
            <v>M2</v>
          </cell>
          <cell r="D1845" t="str">
            <v>305,47</v>
          </cell>
        </row>
        <row r="1846">
          <cell r="A1846" t="str">
            <v>94569</v>
          </cell>
          <cell r="B1846" t="str">
            <v>JANELA DE ALUMÍNIO MAXIM-AR, FIXAÇÃO COM PARAFUSO SOBRE CONTRAMARCO (EXCLUSIVE CONTRAMARCO), COM VIDROS, PADRONIZADA. AF_07/2016</v>
          </cell>
          <cell r="C1846" t="str">
            <v>M2</v>
          </cell>
          <cell r="D1846" t="str">
            <v>418,08</v>
          </cell>
        </row>
        <row r="1847">
          <cell r="A1847" t="str">
            <v>94570</v>
          </cell>
          <cell r="B1847" t="str">
            <v>JANELA DE ALUMÍNIO DE CORRER, 2 FOLHAS, FIXAÇÃO COM PARAFUSO SOBRE CONTRAMARCO (EXCLUSIVE CONTRAMARCO), COM VIDROS PADRONIZADA. AF_07/2016</v>
          </cell>
          <cell r="C1847" t="str">
            <v>M2</v>
          </cell>
          <cell r="D1847" t="str">
            <v>260,18</v>
          </cell>
        </row>
        <row r="1848">
          <cell r="A1848" t="str">
            <v>94572</v>
          </cell>
          <cell r="B1848" t="str">
            <v>JANELA DE ALUMÍNIO DE CORRER, 3 FOLHAS, FIXAÇÃO COM PARAFUSO SOBRE CONTRAMARCO (EXCLUSIVE CONTRAMARCO), COM VIDROS, PADRONIZADA. AF_07/2016</v>
          </cell>
          <cell r="C1848" t="str">
            <v>M2</v>
          </cell>
          <cell r="D1848" t="str">
            <v>391,28</v>
          </cell>
        </row>
        <row r="1849">
          <cell r="A1849" t="str">
            <v>94573</v>
          </cell>
          <cell r="B1849" t="str">
            <v>JANELA DE ALUMÍNIO DE CORRER, 4 FOLHAS, FIXAÇÃO COM PARAFUSO SOBRE CONTRAMARCO (EXCLUSIVE CONTRAMARCO), COM VIDROS, PADRONIZADA. AF_07/2016</v>
          </cell>
          <cell r="C1849" t="str">
            <v>M2</v>
          </cell>
          <cell r="D1849" t="str">
            <v>303,27</v>
          </cell>
        </row>
        <row r="1850">
          <cell r="A1850" t="str">
            <v>94574</v>
          </cell>
          <cell r="B1850" t="str">
            <v>JANELA DE ALUMÍNIO DE CORRER, 6 FOLHAS, FIXAÇÃO COM PARAFUSO SOBRE CONTRAMARCO (EXCLUSIVE CONTRAMARCO), COM VIDROS, PADRONIZADA. AF_07/2016</v>
          </cell>
          <cell r="C1850" t="str">
            <v>M2</v>
          </cell>
          <cell r="D1850" t="str">
            <v>444,70</v>
          </cell>
        </row>
        <row r="1851">
          <cell r="A1851" t="str">
            <v>94575</v>
          </cell>
          <cell r="B1851" t="str">
            <v>JANELA DE ALUMÍNIO MAXIM-AR, FIXAÇÃO COM PARAFUSO, VEDAÇÃO COM ESPUMA EXPANSIVA PU, COM VIDROS, PADRONIZADA. AF_07/2016</v>
          </cell>
          <cell r="C1851" t="str">
            <v>M2</v>
          </cell>
          <cell r="D1851" t="str">
            <v>460,47</v>
          </cell>
        </row>
        <row r="1852">
          <cell r="A1852" t="str">
            <v>94576</v>
          </cell>
          <cell r="B1852" t="str">
            <v>JANELA DE ALUMÍNIO DE CORRER, 2 FOLHAS, FIXAÇÃO COM PARAFUSO, VEDAÇÃO COM ESPUMA EXPANSIVA PU, COM VIDROS, PADRONIZADA. AF_07/2016</v>
          </cell>
          <cell r="C1852" t="str">
            <v>M2</v>
          </cell>
          <cell r="D1852" t="str">
            <v>271,79</v>
          </cell>
        </row>
        <row r="1853">
          <cell r="A1853" t="str">
            <v>94578</v>
          </cell>
          <cell r="B1853" t="str">
            <v>JANELA DE ALUMÍNIO DE CORRER, 3 FOLHAS, FIXAÇÃO COM PARAFUSO, VEDAÇÃO COM ESPUMA EXPANSIVA PU, COM VIDROS, PADRONIZADA. AF_07/2016</v>
          </cell>
          <cell r="C1853" t="str">
            <v>M2</v>
          </cell>
          <cell r="D1853" t="str">
            <v>403,08</v>
          </cell>
        </row>
        <row r="1854">
          <cell r="A1854" t="str">
            <v>94579</v>
          </cell>
          <cell r="B1854" t="str">
            <v>JANELA DE ALUMÍNIO DE CORRER, 4 FOLHAS, FIXAÇÃO COM PARAFUSO, VEDAÇÃO COM ESPUMA EXPANSIVA PU, COM VIDROS, PADRONIZADA. AF_07/2016</v>
          </cell>
          <cell r="C1854" t="str">
            <v>M2</v>
          </cell>
          <cell r="D1854" t="str">
            <v>316,05</v>
          </cell>
        </row>
        <row r="1855">
          <cell r="A1855" t="str">
            <v>94580</v>
          </cell>
          <cell r="B1855" t="str">
            <v>JANELA DE ALUMÍNIO DE CORRER, 6 FOLHAS, FIXAÇÃO COM PARAFUSO, VEDAÇÃO COM ESPUMA EXPANSIVA PU, COM VIDROS, PADRONIZADA. AF_07/2016</v>
          </cell>
          <cell r="C1855" t="str">
            <v>M2</v>
          </cell>
          <cell r="D1855" t="str">
            <v>457,04</v>
          </cell>
        </row>
        <row r="1856">
          <cell r="A1856" t="str">
            <v>94581</v>
          </cell>
          <cell r="B1856" t="str">
            <v>JANELA DE ALUMÍNIO MAXIM-AR, FIXAÇÃO COM ARGAMASSA, COM VIDROS, PADRONIZADA. AF_07/2016</v>
          </cell>
          <cell r="C1856" t="str">
            <v>M2</v>
          </cell>
          <cell r="D1856" t="str">
            <v>460,48</v>
          </cell>
        </row>
        <row r="1857">
          <cell r="A1857" t="str">
            <v>94582</v>
          </cell>
          <cell r="B1857" t="str">
            <v>JANELA DE ALUMÍNIO DE CORRER, 2 FOLHAS, FIXAÇÃO COM ARGAMASSA, COM VIDROS, PADRONIZADA. AF_07/2016</v>
          </cell>
          <cell r="C1857" t="str">
            <v>M2</v>
          </cell>
          <cell r="D1857" t="str">
            <v>272,76</v>
          </cell>
        </row>
        <row r="1858">
          <cell r="A1858" t="str">
            <v>94584</v>
          </cell>
          <cell r="B1858" t="str">
            <v>JANELA DE ALUMÍNIO DE CORRER, 3 FOLHAS, FIXAÇÃO COM ARGAMASSA, COM VIDROS, PADRONIZADA. AF_07/2016</v>
          </cell>
          <cell r="C1858" t="str">
            <v>M2</v>
          </cell>
          <cell r="D1858" t="str">
            <v>410,76</v>
          </cell>
        </row>
        <row r="1859">
          <cell r="A1859" t="str">
            <v>94585</v>
          </cell>
          <cell r="B1859" t="str">
            <v>JANELA DE ALUMÍNIO DE CORRER, 4 FOLHAS, FIXAÇÃO COM ARGAMASSA, COM VIDROS, PADRONIZADA. AF_07/2016</v>
          </cell>
          <cell r="C1859" t="str">
            <v>M2</v>
          </cell>
          <cell r="D1859" t="str">
            <v>316,17</v>
          </cell>
        </row>
        <row r="1860">
          <cell r="A1860" t="str">
            <v>94586</v>
          </cell>
          <cell r="B1860" t="str">
            <v>JANELA DE ALUMÍNIO 6 FOLHAS, FIXAÇÃO COM ARGAMASSA, COM VIDROS, PADRONIZADA. AF_07/2016</v>
          </cell>
          <cell r="C1860" t="str">
            <v>M2</v>
          </cell>
          <cell r="D1860" t="str">
            <v>465,78</v>
          </cell>
        </row>
        <row r="1861">
          <cell r="A1861" t="str">
            <v>73908/1</v>
          </cell>
          <cell r="B1861" t="str">
            <v>CANTONEIRA DE ALUMINIO 2"X2", PARA PROTECAO DE QUINA DE PAREDE</v>
          </cell>
          <cell r="C1861" t="str">
            <v>M</v>
          </cell>
          <cell r="D1861" t="str">
            <v>41,96</v>
          </cell>
        </row>
        <row r="1862">
          <cell r="A1862" t="str">
            <v>73908/2</v>
          </cell>
          <cell r="B1862" t="str">
            <v>CANTONEIRA DE ALUMINIO 1"X1, PARA PROTECAO DE QUINA DE PAREDE</v>
          </cell>
          <cell r="C1862" t="str">
            <v>M</v>
          </cell>
          <cell r="D1862" t="str">
            <v>33,04</v>
          </cell>
        </row>
        <row r="1863">
          <cell r="A1863" t="str">
            <v>85015</v>
          </cell>
          <cell r="B1863" t="str">
            <v>CANTONEIRA DE MADEIRA 3,0X3,0X1,0CM</v>
          </cell>
          <cell r="C1863" t="str">
            <v>M</v>
          </cell>
          <cell r="D1863" t="str">
            <v>22,67</v>
          </cell>
        </row>
        <row r="1864">
          <cell r="A1864" t="str">
            <v>85016</v>
          </cell>
          <cell r="B1864" t="str">
            <v>CANTONEIRA DE MADEIRA COM LAMINADO MELAMINICO FOSCO 3,0X3,0X1,0CM</v>
          </cell>
          <cell r="C1864" t="str">
            <v>M</v>
          </cell>
          <cell r="D1864" t="str">
            <v>27,53</v>
          </cell>
        </row>
        <row r="1865">
          <cell r="A1865" t="str">
            <v>97751</v>
          </cell>
          <cell r="B1865" t="str">
            <v>TUBULÃO A CÉU ABERTO, DIÂMETRO DO FUSTE DE 70 CM, PROFUNDIDADE MENOR OU IGUAL A 5 M, ESCAVAÇÃO MANUAL, SEM ALARGAMENTO DE BASE, CONCRETO FEITO EM OBRA E LANÇADO COM JERICA. AF_01/2018</v>
          </cell>
          <cell r="C1865" t="str">
            <v>M3</v>
          </cell>
          <cell r="D1865" t="str">
            <v>601,33</v>
          </cell>
        </row>
        <row r="1866">
          <cell r="A1866" t="str">
            <v>97752</v>
          </cell>
          <cell r="B1866" t="str">
            <v>TUBULÃO A CÉU ABERTO, DIÂMETRO DO FUSTE DE 80 CM, PROFUNDIDADE MENOR OU IGUAL A 5 M, ESCAVAÇÃO MANUAL, SEM ALARGAMENTO DE BASE, CONCRETO FEITO EM OBRA E LANÇADO COM JERICA. AF_01/2018</v>
          </cell>
          <cell r="C1866" t="str">
            <v>M3</v>
          </cell>
          <cell r="D1866" t="str">
            <v>565,27</v>
          </cell>
        </row>
        <row r="1867">
          <cell r="A1867" t="str">
            <v>97753</v>
          </cell>
          <cell r="B1867" t="str">
            <v>TUBULÃO A CÉU ABERTO, DIÂMETRO DO FUSTE DE 100 CM, PROFUNDIDADE MENOR OU IGUAL A 5 M, ESCAVAÇÃO MANUAL, SEM ALARGAMENTO DE BASE, CONCRETO FEITO EM OBRA E LANÇADO COM JERICA. AF_01/2018</v>
          </cell>
          <cell r="C1867" t="str">
            <v>M3</v>
          </cell>
          <cell r="D1867" t="str">
            <v>515,12</v>
          </cell>
        </row>
        <row r="1868">
          <cell r="A1868" t="str">
            <v>97754</v>
          </cell>
          <cell r="B1868" t="str">
            <v>TUBULÃO A CÉU ABERTO, DIÂMETRO DO FUSTE DE 120 CM, PROFUNDIDADE MENOR OU IGUAL A 5 M, ESCAVAÇÃO MANUAL, SEM ALARGAMENTO DE BASE, CONCRETO FEITO EM OBRA E LANÇADO COM JERICA. AF_01/2018</v>
          </cell>
          <cell r="C1868" t="str">
            <v>M3</v>
          </cell>
          <cell r="D1868" t="str">
            <v>482,22</v>
          </cell>
        </row>
        <row r="1869">
          <cell r="A1869" t="str">
            <v>97755</v>
          </cell>
          <cell r="B1869" t="str">
            <v>TUBULÃO A CÉU ABERTO, DIÂMETRO DO FUSTE DE 70 CM, PROFUNDIDADE MAIOR QUE 5 M E MENOR OU IGUAL A 10 M, ESCAVAÇÃO MANUAL, SEM ALARGAMENTO DE BASE, CONCRETO FEITO EM OBRA E LANÇADO COM JERICA. AF_01/2018</v>
          </cell>
          <cell r="C1869" t="str">
            <v>M3</v>
          </cell>
          <cell r="D1869" t="str">
            <v>587,61</v>
          </cell>
        </row>
        <row r="1870">
          <cell r="A1870" t="str">
            <v>97756</v>
          </cell>
          <cell r="B1870" t="str">
            <v>TUBULÃO A CÉU ABERTO, DIÂMETRO DO FUSTE DE 80 CM, PROFUNDIDADE MAIOR QUE 5 M E MENOR OU IGUAL A 10 M, ESCAVAÇÃO MANUAL, SEM ALARGAMENTO DE BASE, CONCRETO FEITO EM OBRA E LANÇADO COM JERICA. AF_01/2018</v>
          </cell>
          <cell r="C1870" t="str">
            <v>M3</v>
          </cell>
          <cell r="D1870" t="str">
            <v>553,41</v>
          </cell>
        </row>
        <row r="1871">
          <cell r="A1871" t="str">
            <v>97757</v>
          </cell>
          <cell r="B1871" t="str">
            <v>TUBULÃO A CÉU ABERTO, DIÂMETRO DO FUSTE DE 100 CM, PROFUNDIDADE MAIOR QUE 5 M E MENOR OU IGUAL A 10 M, ESCAVAÇÃO MANUAL, SEM ALARGAMENTO DE BASE, CONCRETO FEITO EM OBRA E LANÇADO COM JERICA. AF_01/2018</v>
          </cell>
          <cell r="C1871" t="str">
            <v>M3</v>
          </cell>
          <cell r="D1871" t="str">
            <v>500,17</v>
          </cell>
        </row>
        <row r="1872">
          <cell r="A1872" t="str">
            <v>97758</v>
          </cell>
          <cell r="B1872" t="str">
            <v>TUBULÃO A CÉU ABERTO, DIÂMETRO DO FUSTE DE 120 CM, PROFUNDIDADE MAIOR QUE 5 M E MENOR OU IGUAL A 10 M, ESCAVAÇÃO MANUAL, SEM ALARGAMENTO DE BASE, CONCRETO FEITO EM OBRA E LANÇADO COM JERICA. AF_01/2018</v>
          </cell>
          <cell r="C1872" t="str">
            <v>M3</v>
          </cell>
          <cell r="D1872" t="str">
            <v>462,02</v>
          </cell>
        </row>
        <row r="1873">
          <cell r="A1873" t="str">
            <v>97759</v>
          </cell>
          <cell r="B1873" t="str">
            <v>TUBULÃO A CÉU ABERTO, DIÂMETRO DO FUSTE DE 70 CM, PROFUNDIDADE MAIOR QUE 10 M, ESCAVAÇÃO MANUAL, SEM ALARGAMENTO DE BASE, CONCRETO FEITO EM OBRA E LANÇADO COM JERICA. AF_01/2018</v>
          </cell>
          <cell r="C1873" t="str">
            <v>M3</v>
          </cell>
          <cell r="D1873" t="str">
            <v>589,85</v>
          </cell>
        </row>
        <row r="1874">
          <cell r="A1874" t="str">
            <v>97760</v>
          </cell>
          <cell r="B1874" t="str">
            <v>TUBULÃO A CÉU ABERTO, DIÂMETRO DO FUSTE DE 80 CM, PROFUNDIDADE MAIOR QUE 10 M, ESCAVAÇÃO MANUAL, SEM ALARGAMENTO DE BASE, CONCRETO FEITO EM OBRA E LANÇADO COM JERICA. AF_01/2018</v>
          </cell>
          <cell r="C1874" t="str">
            <v>M3</v>
          </cell>
          <cell r="D1874" t="str">
            <v>548,22</v>
          </cell>
        </row>
        <row r="1875">
          <cell r="A1875" t="str">
            <v>97761</v>
          </cell>
          <cell r="B1875" t="str">
            <v>TUBULÃO A CÉU ABERTO, DIÂMETRO DO FUSTE DE 100 CM, PROFUNDIDADE MAIOR QUE 10 M, ESCAVAÇÃO MANUAL, SEM ALARGAMENTO DE BASE, CONCRETO FEITO EM OBRA E LANÇADO COM JERICA. AF_01/2018</v>
          </cell>
          <cell r="C1875" t="str">
            <v>M3</v>
          </cell>
          <cell r="D1875" t="str">
            <v>489,91</v>
          </cell>
        </row>
        <row r="1876">
          <cell r="A1876" t="str">
            <v>97762</v>
          </cell>
          <cell r="B1876" t="str">
            <v>TUBULÃO A CÉU ABERTO, DIÂMETRO DO FUSTE DE 120 CM, PROFUNDIDADE MAIOR QUE 10 M, ESCAVAÇÃO MANUAL, SEM ALARGAMENTO DE BASE, CONCRETO FEITO EM OBRA E LANÇADO COM JERICA. AF_01/2018</v>
          </cell>
          <cell r="C1876" t="str">
            <v>M3</v>
          </cell>
          <cell r="D1876" t="str">
            <v>447,99</v>
          </cell>
        </row>
        <row r="1877">
          <cell r="A1877" t="str">
            <v>97763</v>
          </cell>
          <cell r="B1877" t="str">
            <v>TUBULÃO A CÉU ABERTO, DIÂMETRO DO FUSTE DE 70 CM, PROFUNDIDADE MENOR OU IGUAL A 5 M, ESCAVAÇÃO MECÂNICA, SEM ALARGAMENTO DE BASE, CONCRETO FEITO EM OBRA E LANÇADO COM JERICA. AF_01/2018</v>
          </cell>
          <cell r="C1877" t="str">
            <v>M3</v>
          </cell>
          <cell r="D1877" t="str">
            <v>572,28</v>
          </cell>
        </row>
        <row r="1878">
          <cell r="A1878" t="str">
            <v>97764</v>
          </cell>
          <cell r="B1878" t="str">
            <v>TUBULÃO A CÉU ABERTO, DIÂMETRO DO FUSTE DE 80 CM, PROFUNDIDADE MENOR OU IGUAL A 5 M, ESCAVAÇÃO MECÂNICA, SEM ALARGAMENTO DE BASE, CONCRETO FEITO EM OBRA E LANÇADO COM JERICA. AF_01/2018</v>
          </cell>
          <cell r="C1878" t="str">
            <v>M3</v>
          </cell>
          <cell r="D1878" t="str">
            <v>457,80</v>
          </cell>
        </row>
        <row r="1879">
          <cell r="A1879" t="str">
            <v>97765</v>
          </cell>
          <cell r="B1879" t="str">
            <v>TUBULÃO A CÉU ABERTO, DIÂMETRO DO FUSTE DE 100 CM, PROFUNDIDADE MENOR OU IGUAL A 5 M, ESCAVAÇÃO MECÂNICA, SEM ALARGAMENTO DE BASE, CONCRETO FEITO EM OBRA E LANÇADO COM JERICA. AF_01/2018</v>
          </cell>
          <cell r="C1879" t="str">
            <v>M3</v>
          </cell>
          <cell r="D1879" t="str">
            <v>430,17</v>
          </cell>
        </row>
        <row r="1880">
          <cell r="A1880" t="str">
            <v>97766</v>
          </cell>
          <cell r="B1880" t="str">
            <v>TUBULÃO A CÉU ABERTO, DIÂMETRO DO FUSTE DE 120 CM, PROFUNDIDADE MENOR OU IGUAL A 5 M, ESCAVAÇÃO MECÂNICA, SEM ALARGAMENTO DE BASE, CONCRETO FEITO EM OBRA E LANÇADO COM JERICA. AF_01/2018</v>
          </cell>
          <cell r="C1880" t="str">
            <v>M3</v>
          </cell>
          <cell r="D1880" t="str">
            <v>412,89</v>
          </cell>
        </row>
        <row r="1881">
          <cell r="A1881" t="str">
            <v>97767</v>
          </cell>
          <cell r="B1881" t="str">
            <v>TUBULÃO A CÉU ABERTO, DIÂMETRO DO FUSTE DE 70 CM, PROFUNDIDADE MAIOR QUE 5 M E MENOR OU IGUAL A 10 M, ESCAVAÇÃO MECÂNICA, SEM ALARGAMENTO DE BASE, CONCRETO FEITO EM OBRA E LANÇADO COM JERICA. AF_01/2018</v>
          </cell>
          <cell r="C1881" t="str">
            <v>M3</v>
          </cell>
          <cell r="D1881" t="str">
            <v>430,94</v>
          </cell>
        </row>
        <row r="1882">
          <cell r="A1882" t="str">
            <v>97768</v>
          </cell>
          <cell r="B1882" t="str">
            <v>TUBULÃO A CÉU ABERTO, DIÂMETRO DO FUSTE DE 80 CM, PROFUNDIDADE MAIOR QUE 5 M E MENOR OU IGUAL A 10 M, ESCAVAÇÃO MECÂNICA, SEM ALARGAMENTO DE BASE, CONCRETO FEITO EM OBRA E LANÇADO COM JERICA. AF_01/2018</v>
          </cell>
          <cell r="C1882" t="str">
            <v>M3</v>
          </cell>
          <cell r="D1882" t="str">
            <v>419,06</v>
          </cell>
        </row>
        <row r="1883">
          <cell r="A1883" t="str">
            <v>97769</v>
          </cell>
          <cell r="B1883" t="str">
            <v>TUBULÃO A CÉU ABERTO, DIÂMETRO DO FUSTE DE 100 CM, PROFUNDIDADE MAIOR QUE 5 M E MENOR OU IGUAL A 10 M, ESCAVAÇÃO MECÂNICA, SEM ALARGAMENTO DE BASE, CONCRETO FEITO EM OBRA E LANÇADO COM JERICA. AF_01/2018</v>
          </cell>
          <cell r="C1883" t="str">
            <v>M3</v>
          </cell>
          <cell r="D1883" t="str">
            <v>396,27</v>
          </cell>
        </row>
        <row r="1884">
          <cell r="A1884" t="str">
            <v>97770</v>
          </cell>
          <cell r="B1884" t="str">
            <v>TUBULÃO A CÉU ABERTO, DIÂMETRO DO FUSTE DE 120 CM, PROFUNDIDADE MAIOR QUE 5 M E MENOR OU IGUAL A 10 M, ESCAVAÇÃO MECÂNICA, SEM ALARGAMENTO DE BASE, CONCRETO FEITO EM OBRA E LANÇADO COM JERICA. AF_01/2018</v>
          </cell>
          <cell r="C1884" t="str">
            <v>M3</v>
          </cell>
          <cell r="D1884" t="str">
            <v>377,81</v>
          </cell>
        </row>
        <row r="1885">
          <cell r="A1885" t="str">
            <v>97771</v>
          </cell>
          <cell r="B1885" t="str">
            <v>TUBULÃO A CÉU ABERTO, DIÂMETRO DO FUSTE DE 70 CM, PROFUNDIDADE MAIOR QUE 10 M, ESCAVAÇÃO MECÂNICA, SEM ALARGAMENTO DE BASE, CONCRETO FEITO EM OBRA E LANÇADO COM JERICA. AF_01/2018</v>
          </cell>
          <cell r="C1885" t="str">
            <v>M3</v>
          </cell>
          <cell r="D1885" t="str">
            <v>411,98</v>
          </cell>
        </row>
        <row r="1886">
          <cell r="A1886" t="str">
            <v>97772</v>
          </cell>
          <cell r="B1886" t="str">
            <v>TUBULÃO A CÉU ABERTO, DIÂMETRO DO FUSTE DE 80 CM, PROFUNDIDADE MAIOR QUE 10 M, ESCAVAÇÃO MECÂNICA, SEM ALARGAMENTO DE BASE, CONCRETO FEITO EM OBRA E LANÇADO COM JERICA. AF_01/2018</v>
          </cell>
          <cell r="C1886" t="str">
            <v>M3</v>
          </cell>
          <cell r="D1886" t="str">
            <v>397,21</v>
          </cell>
        </row>
        <row r="1887">
          <cell r="A1887" t="str">
            <v>97773</v>
          </cell>
          <cell r="B1887" t="str">
            <v>TUBULÃO A CÉU ABERTO, DIÂMETRO DO FUSTE DE 100 CM, PROFUNDIDADE MAIOR QUE 10 M, ESCAVAÇÃO MECÂNICA, SEM ALARGAMENTO DE BASE, CONCRETO FEITO EM OBRA E LANÇADO COM JERICA. AF_01/2018</v>
          </cell>
          <cell r="C1887" t="str">
            <v>M3</v>
          </cell>
          <cell r="D1887" t="str">
            <v>374,40</v>
          </cell>
        </row>
        <row r="1888">
          <cell r="A1888" t="str">
            <v>97774</v>
          </cell>
          <cell r="B1888" t="str">
            <v>TUBULÃO A CÉU ABERTO, DIÂMETRO DO FUSTE DE 120 CM, PROFUNDIDADE MAIOR QUE 10 M, ESCAVAÇÃO MECÂNICA, SEM ALARGAMENTO DE BASE, CONCRETO FEITO EM OBRA E LANÇADO COM JERICA. AF_01/2018</v>
          </cell>
          <cell r="C1888" t="str">
            <v>M3</v>
          </cell>
          <cell r="D1888" t="str">
            <v>355,17</v>
          </cell>
        </row>
        <row r="1889">
          <cell r="A1889" t="str">
            <v>97775</v>
          </cell>
          <cell r="B1889" t="str">
            <v>TUBULÃO A CÉU ABERTO, DIÂMETRO DO FUSTE DE 70 CM, PROFUNDIDADE MENOR OU IGUAL A 5 M, ESCAVAÇÃO MANUAL, SEM ALARGAMENTO DE BASE, CONCRETO USINADO E LANÇADO COM BOMBA OU DIRETAMENTE DO CAMINHÃO. AF_01/2018</v>
          </cell>
          <cell r="C1889" t="str">
            <v>M3</v>
          </cell>
          <cell r="D1889" t="str">
            <v>618,63</v>
          </cell>
        </row>
        <row r="1890">
          <cell r="A1890" t="str">
            <v>97776</v>
          </cell>
          <cell r="B1890" t="str">
            <v>TUBULÃO A CÉU ABERTO, DIÂMETRO DO FUSTE DE 80 CM, PROFUNDIDADE MENOR OU IGUAL A 5 M, ESCAVAÇÃO MANUAL, SEM ALARGAMENTO DE BASE, CONCRETO USINADO E LANÇADO COM BOMBA OU DIRETAMENTE DO CAMINHÃO. AF_01/2018</v>
          </cell>
          <cell r="C1890" t="str">
            <v>M3</v>
          </cell>
          <cell r="D1890" t="str">
            <v>581,69</v>
          </cell>
        </row>
        <row r="1891">
          <cell r="A1891" t="str">
            <v>97777</v>
          </cell>
          <cell r="B1891" t="str">
            <v>TUBULÃO A CÉU ABERTO, DIÂMETRO DO FUSTE DE 100 CM, PROFUNDIDADE MENOR OU IGUAL A 5 M, ESCAVAÇÃO MANUAL, SEM ALARGAMENTO DE BASE, CONCRETO USINADO E LANÇADO COM BOMBA OU DIRETAMENTE DO CAMINHÃO. AF_01/2018</v>
          </cell>
          <cell r="C1891" t="str">
            <v>M3</v>
          </cell>
          <cell r="D1891" t="str">
            <v>530,90</v>
          </cell>
        </row>
        <row r="1892">
          <cell r="A1892" t="str">
            <v>97778</v>
          </cell>
          <cell r="B1892" t="str">
            <v>TUBULÃO A CÉU ABERTO, DIÂMETRO DO FUSTE DE 120 CM, PROFUNDIDADE MENOR OU IGUAL A 5 M, ESCAVAÇÃO MANUAL, SEM ALARGAMENTO DE BASE, CONCRETO USINADO E LANÇADO COM BOMBA OU DIRETAMENTE DO CAMINHÃO. AF_01/2018</v>
          </cell>
          <cell r="C1892" t="str">
            <v>M3</v>
          </cell>
          <cell r="D1892" t="str">
            <v>498,06</v>
          </cell>
        </row>
        <row r="1893">
          <cell r="A1893" t="str">
            <v>97779</v>
          </cell>
          <cell r="B1893" t="str">
            <v>TUBULÃO A CÉU ABERTO, DIÂMETRO DO FUSTE DE 70 CM, PROFUNDIDADE MAIOR QUE 5 M E MENOR OU IGUAL A 10 M, ESCAVAÇÃO MANUAL, SEM ALARGAMENTO DE BASE, CONCRETO USINADO E LANÇADO COM BOMBA OU DIRETAMENTE DO CAMINHÃO. AF_01/2018</v>
          </cell>
          <cell r="C1893" t="str">
            <v>M3</v>
          </cell>
          <cell r="D1893" t="str">
            <v>597,23</v>
          </cell>
        </row>
        <row r="1894">
          <cell r="A1894" t="str">
            <v>97780</v>
          </cell>
          <cell r="B1894" t="str">
            <v>TUBULÃO A CÉU ABERTO, DIÂMETRO DO FUSTE DE 80 CM, PROFUNDIDADE MAIOR QUE 5 M E MENOR OU IGUAL A 10 M, ESCAVAÇÃO MANUAL, SEM ALARGAMENTO DE BASE, CONCRETO USINADO E LANÇADO COM BOMBA OU DIRETAMENTE DO CAMINHÃO. AF_01/2018</v>
          </cell>
          <cell r="C1894" t="str">
            <v>M3</v>
          </cell>
          <cell r="D1894" t="str">
            <v>563,24</v>
          </cell>
        </row>
        <row r="1895">
          <cell r="A1895" t="str">
            <v>97781</v>
          </cell>
          <cell r="B1895" t="str">
            <v>TUBULÃO A CÉU ABERTO, DIÂMETRO DO FUSTE DE 100 CM, PROFUNDIDADE MAIOR QUE 5 M E MENOR OU IGUAL A 10 M, ESCAVAÇÃO MANUAL, SEM ALARGAMENTO DE BASE, CONCRETO USINADO E LANÇADO COM BOMBA OU DIRETAMENTE DO CAMINHÃO. AF_01/2018</v>
          </cell>
          <cell r="C1895" t="str">
            <v>M3</v>
          </cell>
          <cell r="D1895" t="str">
            <v>510,02</v>
          </cell>
        </row>
        <row r="1896">
          <cell r="A1896" t="str">
            <v>97782</v>
          </cell>
          <cell r="B1896" t="str">
            <v>TUBULÃO A CÉU ABERTO, DIÂMETRO DO FUSTE DE 120 CM, PROFUNDIDADE MAIOR QUE 5 M E MENOR OU IGUAL A 10 M, ESCAVAÇÃO MANUAL, SEM ALARGAMENTO DE BASE, CONCRETO USINADO E LANÇADO COM BOMBA OU DIRETAMENTE DO CAMINHÃO. AF_01/2018</v>
          </cell>
          <cell r="C1896" t="str">
            <v>M3</v>
          </cell>
          <cell r="D1896" t="str">
            <v>471,84</v>
          </cell>
        </row>
        <row r="1897">
          <cell r="A1897" t="str">
            <v>97783</v>
          </cell>
          <cell r="B1897" t="str">
            <v>TUBULÃO A CÉU ABERTO, DIÂMETRO DO FUSTE DE 70 CM, PROFUNDIDADE MAIOR QUE 10 M, ESCAVAÇÃO MANUAL, SEM ALARGAMENTO DE BASE, CONCRETO USINADO E LANÇADO COM BOMBA OU DIRETAMENTE DO CAMINHÃO. AF_01/2018</v>
          </cell>
          <cell r="C1897" t="str">
            <v>M3</v>
          </cell>
          <cell r="D1897" t="str">
            <v>599,66</v>
          </cell>
        </row>
        <row r="1898">
          <cell r="A1898" t="str">
            <v>97784</v>
          </cell>
          <cell r="B1898" t="str">
            <v>TUBULÃO A CÉU ABERTO, DIÂMETRO DO FUSTE DE 80 CM, PROFUNDIDADE MAIOR QUE 10 M, ESCAVAÇÃO MANUAL, SEM ALARGAMENTO DE BASE, CONCRETO USINADO E LANÇADO COM BOMBA OU DIRETAMENTE DO CAMINHÃO. AF_01/2018</v>
          </cell>
          <cell r="C1898" t="str">
            <v>M3</v>
          </cell>
          <cell r="D1898" t="str">
            <v>557,93</v>
          </cell>
        </row>
        <row r="1899">
          <cell r="A1899" t="str">
            <v>97785</v>
          </cell>
          <cell r="B1899" t="str">
            <v>TUBULÃO A CÉU ABERTO, DIÂMETRO DO FUSTE DE 100 CM, PROFUNDIDADE MAIOR QUE 10 M, ESCAVAÇÃO MANUAL, SEM ALARGAMENTO DE BASE, CONCRETO USINADO E LANÇADO COM BOMBA OU DIRETAMENTE DO CAMINHÃO. AF_01/2018</v>
          </cell>
          <cell r="C1899" t="str">
            <v>M3</v>
          </cell>
          <cell r="D1899" t="str">
            <v>499,54</v>
          </cell>
        </row>
        <row r="1900">
          <cell r="A1900" t="str">
            <v>97786</v>
          </cell>
          <cell r="B1900" t="str">
            <v>TUBULÃO A CÉU ABERTO, DIÂMETRO DO FUSTE DE 120 CM, PROFUNDIDADE MAIOR QUE 10 M, ESCAVAÇÃO MANUAL, SEM ALARGAMENTO DE BASE, CONCRETO USINADO E LANÇADO COM BOMBA OU DIRETAMENTE DO CAMINHÃO. AF_01/2018</v>
          </cell>
          <cell r="C1900" t="str">
            <v>M3</v>
          </cell>
          <cell r="D1900" t="str">
            <v>457,37</v>
          </cell>
        </row>
        <row r="1901">
          <cell r="A1901" t="str">
            <v>97787</v>
          </cell>
          <cell r="B1901" t="str">
            <v>TUBULÃO A CÉU ABERTO, DIÂMETRO DO FUSTE DE 70 CM, PROFUNDIDADE MENOR OU IGUAL A 5 M, ESCAVAÇÃO MECÂNICA, SEM ALARGAMENTO DE BASE, CONCRETO USINADO E LANÇADO COM BOMBA OU DIRETAMENTE DO CAMINHÃO. AF_01/2018</v>
          </cell>
          <cell r="C1901" t="str">
            <v>M3</v>
          </cell>
          <cell r="D1901" t="str">
            <v>495,76</v>
          </cell>
        </row>
        <row r="1902">
          <cell r="A1902" t="str">
            <v>97788</v>
          </cell>
          <cell r="B1902" t="str">
            <v>TUBULÃO A CÉU ABERTO, DIÂMETRO DO FUSTE DE 80 CM, PROFUNDIDADE MENOR OU IGUAL A 5 M, ESCAVAÇÃO MECÂNICA, SEM ALARGAMENTO DE BASE, CONCRETO USINADO E LANÇADO COM BOMBA OU DIRETAMENTE DO CAMINHÃO. AF_01/2018</v>
          </cell>
          <cell r="C1902" t="str">
            <v>M3</v>
          </cell>
          <cell r="D1902" t="str">
            <v>474,22</v>
          </cell>
        </row>
        <row r="1903">
          <cell r="A1903" t="str">
            <v>97789</v>
          </cell>
          <cell r="B1903" t="str">
            <v>TUBULÃO A CÉU ABERTO, DIÂMETRO DO FUSTE DE 100 CM, PROFUNDIDADE MENOR OU IGUAL A 5 M, ESCAVAÇÃO MECÂNICA, SEM ALARGAMENTO DE BASE, CONCRETO USINADO E LANÇADO COM BOMBA OU DIRETAMENTE DO CAMINHÃO. AF_01/2018</v>
          </cell>
          <cell r="C1903" t="str">
            <v>M3</v>
          </cell>
          <cell r="D1903" t="str">
            <v>445,95</v>
          </cell>
        </row>
        <row r="1904">
          <cell r="A1904" t="str">
            <v>97790</v>
          </cell>
          <cell r="B1904" t="str">
            <v>TUBULÃO A CÉU ABERTO, DIÂMETRO DO FUSTE DE 120 CM, PROFUNDIDADE MENOR OU IGUAL A 5 M, ESCAVAÇÃO MECÂNICA, SEM ALARGAMENTO DE BASE, CONCRETO USINADO E LANÇADO COM BOMBA OU DIRETAMENTE DO CAMINHÃO. AF_01/2018</v>
          </cell>
          <cell r="C1904" t="str">
            <v>M3</v>
          </cell>
          <cell r="D1904" t="str">
            <v>428,73</v>
          </cell>
        </row>
        <row r="1905">
          <cell r="A1905" t="str">
            <v>97791</v>
          </cell>
          <cell r="B1905" t="str">
            <v>TUBULÃO A CÉU ABERTO, DIÂMETRO DO FUSTE DE 70 CM, PROFUNDIDADE MAIOR QUE 5 M E MENOR OU IGUAL A 10M, ESCAVAÇÃO MECÂNICA, SEM ALARGAMENTO DE BASE, CONCRETO USINADO E LANÇADO COM BOMBA OU DIRETAMENTE DO CAMINHÃO. AF_01/2018</v>
          </cell>
          <cell r="C1905" t="str">
            <v>M3</v>
          </cell>
          <cell r="D1905" t="str">
            <v>440,56</v>
          </cell>
        </row>
        <row r="1906">
          <cell r="A1906" t="str">
            <v>97792</v>
          </cell>
          <cell r="B1906" t="str">
            <v>TUBULÃO A CÉU ABERTO, DIÂMETRO DO FUSTE DE 80 CM, PROFUNDIDADE MAIOR QUE 5 M E MENOR OU IGUAL A 10M, ESCAVAÇÃO MECÂNICA, SEM ALARGAMENTO DE BASE, CONCRETO USINADO E LANÇADO COM BOMBA OU DIRETAMENTE DO CAMINHÃO. AF_01/2018</v>
          </cell>
          <cell r="C1906" t="str">
            <v>M3</v>
          </cell>
          <cell r="D1906" t="str">
            <v>428,89</v>
          </cell>
        </row>
        <row r="1907">
          <cell r="A1907" t="str">
            <v>97793</v>
          </cell>
          <cell r="B1907" t="str">
            <v>TUBULÃO A CÉU ABERTO, DIÂMETRO DO FUSTE DE 100 CM, PROFUNDIDADE MAIOR QUE 5 M E MENOR OU IGUAL A 10M, ESCAVAÇÃO MECÂNICA, SEM ALARGAMENTO DE BASE, CONCRETO USINADO E LANÇADO COM BOMBA OU DIRETAMENTE DO CAMINHÃO. AF_01/2018</v>
          </cell>
          <cell r="C1907" t="str">
            <v>M3</v>
          </cell>
          <cell r="D1907" t="str">
            <v>406,12</v>
          </cell>
        </row>
        <row r="1908">
          <cell r="A1908" t="str">
            <v>97794</v>
          </cell>
          <cell r="B1908" t="str">
            <v>TUBULÃO A CÉU ABERTO, DIÂMETRO DO FUSTE DE 120 CM, PROFUNDIDADE MAIOR QUE 5 M E MENOR OU IGUAL A 10M, ESCAVAÇÃO MECÂNICA, SEM ALARGAMENTO DE BASE, CONCRETO USINADO E LANÇADO COM BOMBA OU DIRETAMENTE DO CAMINHÃO. AF_01/2018</v>
          </cell>
          <cell r="C1908" t="str">
            <v>M3</v>
          </cell>
          <cell r="D1908" t="str">
            <v>387,63</v>
          </cell>
        </row>
        <row r="1909">
          <cell r="A1909" t="str">
            <v>97795</v>
          </cell>
          <cell r="B1909" t="str">
            <v>TUBULÃO A CÉU ABERTO, DIÂMETRO DO FUSTE DE 70 CM, PROFUNDIDADE MAIOR QUE 10M, ESCAVAÇÃO MECÂNICA, SEM ALARGAMENTO DE BASE, CONCRETO USINADO E LANÇADO COM BOMBA OU DIRETAMENTE DO CAMINHÃO. AF_01/2018</v>
          </cell>
          <cell r="C1909" t="str">
            <v>M3</v>
          </cell>
          <cell r="D1909" t="str">
            <v>421,79</v>
          </cell>
        </row>
        <row r="1910">
          <cell r="A1910" t="str">
            <v>97796</v>
          </cell>
          <cell r="B1910" t="str">
            <v>TUBULÃO A CÉU ABERTO, DIÂMETRO DO FUSTE DE 80 CM, PROFUNDIDADE MAIOR QUE 10M, ESCAVAÇÃO MECÂNICA, SEM ALARGAMENTO DE BASE, CONCRETO USINADO E LANÇADO COM BOMBA OU DIRETAMENTE DO CAMINHÃO. AF_01/2018</v>
          </cell>
          <cell r="C1910" t="str">
            <v>M3</v>
          </cell>
          <cell r="D1910" t="str">
            <v>406,92</v>
          </cell>
        </row>
        <row r="1911">
          <cell r="A1911" t="str">
            <v>97797</v>
          </cell>
          <cell r="B1911" t="str">
            <v>TUBULÃO A CÉU ABERTO, DIÂMETRO DO FUSTE DE 100 CM, PROFUNDIDADE MAIOR QUE 10M, ESCAVAÇÃO MECÂNICA, SEM ALARGAMENTO DE BASE, CONCRETO USINADO E LANÇADO COM BOMBA OU DIRETAMENTE DO CAMINHÃO. AF_01/2018</v>
          </cell>
          <cell r="C1911" t="str">
            <v>M3</v>
          </cell>
          <cell r="D1911" t="str">
            <v>384,03</v>
          </cell>
        </row>
        <row r="1912">
          <cell r="A1912" t="str">
            <v>97798</v>
          </cell>
          <cell r="B1912" t="str">
            <v>TUBULÃO A CÉU ABERTO, DIÂMETRO DO FUSTE DE 120 CM, PROFUNDIDADE MAIOR QUE 10M, ESCAVAÇÃO MECÂNICA, SEM ALARGAMENTO DE BASE, CONCRETO USINADO E LANÇADO COM BOMBA OU DIRETAMENTE DO CAMINHÃO. AF_01/2018</v>
          </cell>
          <cell r="C1912" t="str">
            <v>M3</v>
          </cell>
          <cell r="D1912" t="str">
            <v>364,55</v>
          </cell>
        </row>
        <row r="1913">
          <cell r="A1913" t="str">
            <v>97799</v>
          </cell>
          <cell r="B1913" t="str">
            <v>ALARGAMENTO DE BASE DE TUBULÃO A CÉU ABERTO, ESCAVAÇÃO MANUAL, CONCRETO FEITO EM OBRA E LANÇADO COM JERICA. AF_01/2018</v>
          </cell>
          <cell r="C1913" t="str">
            <v>M3</v>
          </cell>
          <cell r="D1913" t="str">
            <v>502,34</v>
          </cell>
        </row>
        <row r="1914">
          <cell r="A1914" t="str">
            <v>97800</v>
          </cell>
          <cell r="B1914" t="str">
            <v>ALARGAMENTO DE BASE DE TUBULÃO A CÉU ABERTO, ESCAVAÇÃO MANUAL, CONCRETO USINADO E LANÇADO COM BOMBA OU DIRETAMENTE DO CAMINHÃO. AF_01/2018</v>
          </cell>
          <cell r="C1914" t="str">
            <v>M3</v>
          </cell>
          <cell r="D1914" t="str">
            <v>521,98</v>
          </cell>
        </row>
        <row r="1915">
          <cell r="A1915" t="str">
            <v>89198</v>
          </cell>
          <cell r="B1915" t="str">
            <v>ESTACA PRÉ-MOLDADA DE CONCRETO, SEÇÃO QUADRADA, CAPACIDADE DE 25 TONELADAS, COMPRIMENTO TOTAL CRAVADO ATÉ 5M, BATE-ESTACAS POR GRAVIDADE SOBRE ROLOS (EXCLUSIVE MOBILIZAÇÃO E DESMOBILIZAÇÃO). AF_03/2016</v>
          </cell>
          <cell r="C1915" t="str">
            <v>M</v>
          </cell>
          <cell r="D1915" t="str">
            <v>77,37</v>
          </cell>
        </row>
        <row r="1916">
          <cell r="A1916" t="str">
            <v>89199</v>
          </cell>
          <cell r="B1916" t="str">
            <v>ESTACA PRÉ-MOLDADA DE CONCRETO, SEÇÃO QUADRADA, CAPACIDADE DE 50 TONELADAS, COMPRIMENTO TOTAL CRAVADO ATÉ 5M, BATE-ESTACAS POR GRAVIDADE SOBRE ROLOS (EXCLUSIVE MOBILIZAÇÃO E DESMOBILIZAÇÃO). AF_03/2016</v>
          </cell>
          <cell r="C1916" t="str">
            <v>M</v>
          </cell>
          <cell r="D1916" t="str">
            <v>101,44</v>
          </cell>
        </row>
        <row r="1917">
          <cell r="A1917" t="str">
            <v>89200</v>
          </cell>
          <cell r="B1917" t="str">
            <v>ESTACA PRÉ-MOLDADA DE CONCRETO CENTRIFUGADO, SEÇÃO CIRCULAR, CAPACIDADE DE 100 TONELADAS, COMPRIMENTO TOTAL CRAVADO ATÉ 5M, BATE-ESTACAS POR GRAVIDADE SOBRE ROLOS (EXCLUSIVE MOBILIZAÇÃO E DESMOBILIZAÇÃO). AF_03/2016</v>
          </cell>
          <cell r="C1917" t="str">
            <v>M</v>
          </cell>
          <cell r="D1917" t="str">
            <v>236,04</v>
          </cell>
        </row>
        <row r="1918">
          <cell r="A1918" t="str">
            <v>89201</v>
          </cell>
          <cell r="B1918" t="str">
            <v>ESTACA PRÉ-MOLDADA DE CONCRETO, SEÇÃO QUADRADA, CAPACIDADE DE 25 TONELADAS, COMPRIMENTO TOTAL CRAVADO ACIMA DE 5M ATÉ 12M, BATE-ESTACAS POR GRAVIDADE SOBRE ROLOS (EXCLUSIVE MOBILIZAÇÃO E DESMOBILIZAÇÃO). AF_03/2016</v>
          </cell>
          <cell r="C1918" t="str">
            <v>M</v>
          </cell>
          <cell r="D1918" t="str">
            <v>61,07</v>
          </cell>
        </row>
        <row r="1919">
          <cell r="A1919" t="str">
            <v>89202</v>
          </cell>
          <cell r="B1919" t="str">
            <v>ESTACA PRÉ-MOLDADA DE CONCRETO, SEÇÃO QUADRADA, CAPACIDADE DE 50 TONELADAS, COMPRIMENTO TOTAL CRAVADO ACIMA DE 5M ATÉ 12M, BATE-ESTACAS POR GRAVIDADE SOBRE ROLOS (EXCLUSIVE MOBILIZAÇÃO E DESMOBILIZAÇÃO). AF_03/2016</v>
          </cell>
          <cell r="C1919" t="str">
            <v>M</v>
          </cell>
          <cell r="D1919" t="str">
            <v>78,65</v>
          </cell>
        </row>
        <row r="1920">
          <cell r="A1920" t="str">
            <v>89203</v>
          </cell>
          <cell r="B1920" t="str">
            <v>ESTACA PRÉ-MOLDADA DE CONCRETO CENTRIFUGADO, SEÇÃO CIRCULAR, CAPACIDADE DE 100 TONELADAS, COMPRIMENTO TOTAL CRAVADO ACIMA DE 5M ATÉ 12M, BATE-ESTACAS POR GRAVIDADE SOBRE ROLOS (EXCLUSIVE MOBILIZAÇÃO E DESMOBILIZAÇÃO). AF_03/2016</v>
          </cell>
          <cell r="C1920" t="str">
            <v>M</v>
          </cell>
          <cell r="D1920" t="str">
            <v>181,25</v>
          </cell>
        </row>
        <row r="1921">
          <cell r="A1921" t="str">
            <v>89204</v>
          </cell>
          <cell r="B1921" t="str">
            <v>ESTACA PRÉ-MOLDADA DE CONCRETO, SEÇÃO QUADRADA, CAPACIDADE DE 25 TONELADAS COMPRIMENTO TOTAL CRAVADO ACIMA DE 12M, BATE-ESTACAS POR GRAVIDADE SOBRE ROLOS (EXCLUSIVE MOBILIZAÇÃO E DESMOBILIZAÇÃO). AF_03/2016</v>
          </cell>
          <cell r="C1921" t="str">
            <v>M</v>
          </cell>
          <cell r="D1921" t="str">
            <v>55,02</v>
          </cell>
        </row>
        <row r="1922">
          <cell r="A1922" t="str">
            <v>89205</v>
          </cell>
          <cell r="B1922" t="str">
            <v>ESTACA PRÉ-MOLDADA DE CONCRETO, SEÇÃO QUADRADA, CAPACIDADE DE 50 TONELADAS, COMPRIMENTO TOTAL CRAVADO ACIMA DE 12M, BATE-ESTACAS POR GRAVIDADE SOBRE ROLOS (EXCLUSIVE MOBILIZAÇÃO E DESMOBILIZAÇÃO). AF_03/2016</v>
          </cell>
          <cell r="C1922" t="str">
            <v>M</v>
          </cell>
          <cell r="D1922" t="str">
            <v>71,58</v>
          </cell>
        </row>
        <row r="1923">
          <cell r="A1923" t="str">
            <v>89206</v>
          </cell>
          <cell r="B1923" t="str">
            <v>ESTACA PRÉ-MOLDADA DE CONCRETO CENTRIFUGADO, SEÇÃO CIRCULAR, CAPACIDADE DE 100 TONELADAS, COMPRIMENTO TOTAL CRAVADO ACIMA DE 12M, BATE-ESTACAS POR GRAVIDADE SOBRE ROLOS (EXCLUSIVE MOBILIZAÇÃO E DESMOBILIZAÇÃO). AF_03/2016</v>
          </cell>
          <cell r="C1923" t="str">
            <v>M</v>
          </cell>
          <cell r="D1923" t="str">
            <v>167,95</v>
          </cell>
        </row>
        <row r="1924">
          <cell r="A1924" t="str">
            <v>90808</v>
          </cell>
          <cell r="B1924" t="str">
            <v>ESTACA HÉLICE CONTÍNUA, DIÂMETRO DE 30 CM, COMPRIMENTO TOTAL ATÉ 15 M, PERFURATRIZ COM TORQUE DE 170 KN.M (EXCLUSIVE MOBILIZAÇÃO E DESMOBILIZAÇÃO). AF_02/2015</v>
          </cell>
          <cell r="C1924" t="str">
            <v>M</v>
          </cell>
          <cell r="D1924" t="str">
            <v>60,79</v>
          </cell>
        </row>
        <row r="1925">
          <cell r="A1925" t="str">
            <v>90809</v>
          </cell>
          <cell r="B1925" t="str">
            <v>ESTACA HÉLICE CONTÍNUA, DIÂMETRO DE 30 CM, COMPRIMENTO TOTAL ACIMA DE 15 M ATÉ 20 M, PERFURATRIZ COM TORQUE DE 170 KN.M (EXCLUSIVE MOBILIZAÇÃO E DESMOBILIZAÇÃO). AF_02/2015</v>
          </cell>
          <cell r="C1925" t="str">
            <v>M</v>
          </cell>
          <cell r="D1925" t="str">
            <v>58,51</v>
          </cell>
        </row>
        <row r="1926">
          <cell r="A1926" t="str">
            <v>90810</v>
          </cell>
          <cell r="B1926" t="str">
            <v>ESTACA HÉLICE CONTÍNUA, DIÂMETRO DE 50 CM, COMPRIMENTO TOTAL ATÉ 15 M, PERFURATRIZ COM TORQUE DE 170 KN.M (EXCLUSIVE MOBILIZAÇÃO E DESMOBILIZAÇÃO). AF_02/2015</v>
          </cell>
          <cell r="C1926" t="str">
            <v>M</v>
          </cell>
          <cell r="D1926" t="str">
            <v>127,18</v>
          </cell>
        </row>
        <row r="1927">
          <cell r="A1927" t="str">
            <v>90811</v>
          </cell>
          <cell r="B1927" t="str">
            <v>ESTACA HÉLICE CONTÍNUA, DIÂMETRO DE 50 CM, COMPRIMENTO TOTAL ACIMA DE 15 M ATÉ 30 M, PERFURATRIZ COM TORQUE DE 170 KN.M (EXCLUSIVE MOBILIZAÇÃO E DESMOBILIZAÇÃO). AF_02/2015</v>
          </cell>
          <cell r="C1927" t="str">
            <v>M</v>
          </cell>
          <cell r="D1927" t="str">
            <v>120,21</v>
          </cell>
        </row>
        <row r="1928">
          <cell r="A1928" t="str">
            <v>90812</v>
          </cell>
          <cell r="B1928" t="str">
            <v>ESTACA HÉLICE CONTÍNUA, DIÂMETRO DE 70 CM, COMPRIMENTO TOTAL ATÉ 15 M, PERFURATRIZ COM TORQUE DE 170 KN.M (EXCLUSIVE MOBILIZAÇÃO E DESMOBILIZAÇÃO). AF_02/2015</v>
          </cell>
          <cell r="C1928" t="str">
            <v>M</v>
          </cell>
          <cell r="D1928" t="str">
            <v>216,14</v>
          </cell>
        </row>
        <row r="1929">
          <cell r="A1929" t="str">
            <v>90813</v>
          </cell>
          <cell r="B1929" t="str">
            <v>ESTACA HÉLICE CONTÍNUA, DIÂMETRO DE 70 CM, COMPRIMENTO TOTAL ACIMA DE 15 M ATÉ 30 M, PERFURATRIZ COM TORQUE DE 170 KN.M (EXCLUSIVE MOBILIZAÇÃO E DESMOBILIZAÇÃO). AF_02/2015</v>
          </cell>
          <cell r="C1929" t="str">
            <v>M</v>
          </cell>
          <cell r="D1929" t="str">
            <v>206,56</v>
          </cell>
        </row>
        <row r="1930">
          <cell r="A1930" t="str">
            <v>90814</v>
          </cell>
          <cell r="B1930" t="str">
            <v>ESTACA HÉLICE CONTÍNUA, DIÂMETRO DE 80 CM, COMPRIMENTO TOTAL ATÉ 30 M, PERFURATRIZ COM TORQUE DE 170 KN.M (EXCLUSIVE MOBILIZAÇÃO E DESMOBILIZAÇÃO). AF_02/2015</v>
          </cell>
          <cell r="C1930" t="str">
            <v>M</v>
          </cell>
          <cell r="D1930" t="str">
            <v>259,87</v>
          </cell>
        </row>
        <row r="1931">
          <cell r="A1931" t="str">
            <v>90815</v>
          </cell>
          <cell r="B1931" t="str">
            <v>ESTACA HÉLICE CONTÍNUA, DIÂMETRO DE 90 CM, COMPRIMENTO TOTAL ATÉ 30 M, PERFURATRIZ COM TORQUE DE 263 KN.M (EXCLUSIVE MOBILIZAÇÃO E DESMOBILIZAÇÃO). AF_02/2015</v>
          </cell>
          <cell r="C1931" t="str">
            <v>M</v>
          </cell>
          <cell r="D1931" t="str">
            <v>314,20</v>
          </cell>
        </row>
        <row r="1932">
          <cell r="A1932" t="str">
            <v>90877</v>
          </cell>
          <cell r="B1932" t="str">
            <v>ESTACA ESCAVADA MECANICAMENTE, SEM FLUIDO ESTABILIZANTE, COM 25 CM DE DIÂMETRO, ATÉ 9 M DE COMPRIMENTO, CONCRETO LANÇADO POR CAMINHÃO BETONEIRA (EXCLUSIVE MOBILIZAÇÃO E DESMOBILIZAÇÃO). AF_02/2015</v>
          </cell>
          <cell r="C1932" t="str">
            <v>M</v>
          </cell>
          <cell r="D1932" t="str">
            <v>39,98</v>
          </cell>
        </row>
        <row r="1933">
          <cell r="A1933" t="str">
            <v>90878</v>
          </cell>
          <cell r="B1933" t="str">
            <v>ESTACA ESCAVADA MECANICAMENTE, SEM FLUIDO ESTABILIZANTE, COM 25 CM DE DIÂMETRO, ACIMA DE 9 M DE COMPRIMENTO, CONCRETO LANÇADO POR CAMINHÃO BETONEIRA (EXCLUSIVE MOBILIZAÇÃO E DESMOBILIZAÇÃO). AF_02/2015</v>
          </cell>
          <cell r="C1933" t="str">
            <v>M</v>
          </cell>
          <cell r="D1933" t="str">
            <v>38,17</v>
          </cell>
        </row>
        <row r="1934">
          <cell r="A1934" t="str">
            <v>90880</v>
          </cell>
          <cell r="B1934" t="str">
            <v>ESTACA ESCAVADA MECANICAMENTE, SEM FLUIDO ESTABILIZANTE, COM 25 CM DE DIÂMETRO, ATÉ 9 M DE COMPRIMENTO, CONCRETO LANÇADO MANUALMENTE (EXCLUSIVE MOBILIZAÇÃO E DESMOBILIZAÇÃO). AF_02/2015</v>
          </cell>
          <cell r="C1934" t="str">
            <v>M</v>
          </cell>
          <cell r="D1934" t="str">
            <v>53,26</v>
          </cell>
        </row>
        <row r="1935">
          <cell r="A1935" t="str">
            <v>90881</v>
          </cell>
          <cell r="B1935" t="str">
            <v>ESTACA ESCAVADA MECANICAMENTE, SEM FLUIDO ESTABILIZANTE, COM 25 CM DE DIÂMETRO, ACIMA DE 9 M DE COMPRIMENTO, CONCRETO LANÇADO MANUALMENTE (EXCLUSIVE MOBILIZAÇÃO E DESMOBILIZAÇÃO). AF_02/2015</v>
          </cell>
          <cell r="C1935" t="str">
            <v>M</v>
          </cell>
          <cell r="D1935" t="str">
            <v>48,89</v>
          </cell>
        </row>
        <row r="1936">
          <cell r="A1936" t="str">
            <v>90883</v>
          </cell>
          <cell r="B1936" t="str">
            <v>ESTACA ESCAVADA MECANICAMENTE, SEM FLUIDO ESTABILIZANTE, COM 40 CM DE DIÂMETRO, ATÉ 9 M DE COMPRIMENTO, CONCRETO LANÇADO POR CAMINHÃO BETONEIRA (EXCLUSIVE MOBILIZAÇÃO E DESMOBILIZAÇÃO). AF_02/2015</v>
          </cell>
          <cell r="C1936" t="str">
            <v>M</v>
          </cell>
          <cell r="D1936" t="str">
            <v>65,20</v>
          </cell>
        </row>
        <row r="1937">
          <cell r="A1937" t="str">
            <v>90884</v>
          </cell>
          <cell r="B1937" t="str">
            <v>ESTACA ESCAVADA MECANICAMENTE, SEM FLUIDO ESTABILIZANTE, COM 40 CM DE DIÂMETRO, ACIMA DE 9 M ATÉ 15 M DE COMPRIMENTO, CONCRETO LANÇADO POR CAMINHÃO BETONEIRA (EXCLUSIVE MOBILIZAÇÃO E DESMOBILIZAÇÃO). AF_02/2015</v>
          </cell>
          <cell r="C1937" t="str">
            <v>M</v>
          </cell>
          <cell r="D1937" t="str">
            <v>63,14</v>
          </cell>
        </row>
        <row r="1938">
          <cell r="A1938" t="str">
            <v>90885</v>
          </cell>
          <cell r="B1938" t="str">
            <v>ESTACA ESCAVADA MECANICAMENTE, SEM FLUIDO ESTABILIZANTE, COM 40 CM DE DIÂMETRO, ACIMA DE 15 M DE COMPRIMENTO, CONCRETO LANÇADO POR CAMINHÃO BETONEIRA (EXCLUSIVE MOBILIZAÇÃO E DESMOBILIZAÇÃO). AF_02/2015</v>
          </cell>
          <cell r="C1938" t="str">
            <v>M</v>
          </cell>
          <cell r="D1938" t="str">
            <v>62,21</v>
          </cell>
        </row>
        <row r="1939">
          <cell r="A1939" t="str">
            <v>90886</v>
          </cell>
          <cell r="B1939" t="str">
            <v>ESTACA ESCAVADA MECANICAMENTE, SEM FLUIDO ESTABILIZANTE, COM 60 CM DE DIÂMETRO, ATÉ 9 M DE COMPRIMENTO, CONCRETO LANÇADO POR CAMINHÃO BETONEIRA (EXCLUSIVE MOBILIZAÇÃO E DESMOBILIZAÇÃO). AF_02/2015</v>
          </cell>
          <cell r="C1939" t="str">
            <v>M</v>
          </cell>
          <cell r="D1939" t="str">
            <v>123,82</v>
          </cell>
        </row>
        <row r="1940">
          <cell r="A1940" t="str">
            <v>90887</v>
          </cell>
          <cell r="B1940" t="str">
            <v>ESTACA ESCAVADA MECANICAMENTE, SEM FLUIDO ESTABILIZANTE, COM 60 CM DE DIÂMETRO, ACIMA DE 9 M ATÉ 15 M DE COMPRIMENTO, CONCRETO LANÇADO POR CAMINHÃO BETONEIRA (EXCLUSIVE MOBILIZAÇÃO E DESMOBILIZAÇÃO). AF_02/2015</v>
          </cell>
          <cell r="C1940" t="str">
            <v>M</v>
          </cell>
          <cell r="D1940" t="str">
            <v>121,55</v>
          </cell>
        </row>
        <row r="1941">
          <cell r="A1941" t="str">
            <v>90888</v>
          </cell>
          <cell r="B1941" t="str">
            <v>ESTACA ESCAVADA MECANICAMENTE, SEM FLUIDO ESTABILIZANTE, COM 60 CM DE DIÂMETRO, ACIMA DE 15 M DE COMPRIMENTO, CONCRETO LANÇADO POR CAMINHÃO BETONEIRA (EXCLUSIVE MOBILIZAÇÃO E DESMOBILIZAÇÃO). AF_02/2015</v>
          </cell>
          <cell r="C1941" t="str">
            <v>M</v>
          </cell>
          <cell r="D1941" t="str">
            <v>120,59</v>
          </cell>
        </row>
        <row r="1942">
          <cell r="A1942" t="str">
            <v>90889</v>
          </cell>
          <cell r="B1942" t="str">
            <v>ESTACA ESCAVADA MECANICAMENTE, SEM FLUIDO ESTABILIZANTE, COM 60 CM DE DIÂMETRO, ATÉ 9 M DE COMPRIMENTO, CONCRETO LANÇADO POR BOMBA LANÇA (EXCLUSIVE MOBILIZAÇÃO E DESMOBILIZAÇÃO). AF_02/2015</v>
          </cell>
          <cell r="C1942" t="str">
            <v>M</v>
          </cell>
          <cell r="D1942" t="str">
            <v>145,47</v>
          </cell>
        </row>
        <row r="1943">
          <cell r="A1943" t="str">
            <v>90890</v>
          </cell>
          <cell r="B1943" t="str">
            <v>ESTACA ESCAVADA MECANICAMENTE, SEM FLUIDO ESTABILIZANTE, COM 60 CM DE DIÂMETRO, ACIMA DE 9 M ATÉ 15 M DE COMPRIMENTO, CONCRETO LANÇADO POR BOMBA LANÇA (EXCLUSIVE MOBILIZAÇÃO E DESMOBILIZAÇÃO). AF_02/2015</v>
          </cell>
          <cell r="C1943" t="str">
            <v>M</v>
          </cell>
          <cell r="D1943" t="str">
            <v>142,11</v>
          </cell>
        </row>
        <row r="1944">
          <cell r="A1944" t="str">
            <v>90891</v>
          </cell>
          <cell r="B1944" t="str">
            <v>ESTACA ESCAVADA MECANICAMENTE, SEM FLUIDO ESTABILIZANTE, COM 60 CM DE DIÂMETRO, ACIMA DE 15 M DE COMPRIMENTO, CONCRETO LANÇADO POR BOMBA LANÇA (EXCLUSIVE MOBILIZAÇÃO E DESMOBILIZAÇÃO). AF_02/2015</v>
          </cell>
          <cell r="C1944" t="str">
            <v>M</v>
          </cell>
          <cell r="D1944" t="str">
            <v>140,62</v>
          </cell>
        </row>
        <row r="1945">
          <cell r="A1945" t="str">
            <v>95601</v>
          </cell>
          <cell r="B1945" t="str">
            <v>ARRASAMENTO MECANICO DE ESTACA DE CONCRETO ARMADO, DIAMETROS DE ATÉ 40 CM. AF_11/2016</v>
          </cell>
          <cell r="C1945" t="str">
            <v>UN</v>
          </cell>
          <cell r="D1945" t="str">
            <v>14,97</v>
          </cell>
        </row>
        <row r="1946">
          <cell r="A1946" t="str">
            <v>95602</v>
          </cell>
          <cell r="B1946" t="str">
            <v>ARRASAMENTO MECANICO DE ESTACA DE CONCRETO ARMADO, DIAMETROS DE 41 CM A 60 CM. AF_11/2016</v>
          </cell>
          <cell r="C1946" t="str">
            <v>UN</v>
          </cell>
          <cell r="D1946" t="str">
            <v>19,07</v>
          </cell>
        </row>
        <row r="1947">
          <cell r="A1947" t="str">
            <v>95603</v>
          </cell>
          <cell r="B1947" t="str">
            <v>ARRASAMENTO MECANICO DE ESTACA DE CONCRETO ARMADO, DIAMETROS DE 61 CM A 80 CM. AF_11/2016</v>
          </cell>
          <cell r="C1947" t="str">
            <v>UN</v>
          </cell>
          <cell r="D1947" t="str">
            <v>25,02</v>
          </cell>
        </row>
        <row r="1948">
          <cell r="A1948" t="str">
            <v>95604</v>
          </cell>
          <cell r="B1948" t="str">
            <v>ARRASAMENTO MECANICO DE ESTACA DE CONCRETO ARMADO, DIAMETROS DE 81 CM A 100 CM. AF_11/2016</v>
          </cell>
          <cell r="C1948" t="str">
            <v>UN</v>
          </cell>
          <cell r="D1948" t="str">
            <v>32,95</v>
          </cell>
        </row>
        <row r="1949">
          <cell r="A1949" t="str">
            <v>95605</v>
          </cell>
          <cell r="B1949" t="str">
            <v>ARRASAMENTO MECANICO DE ESTACA DE CONCRETO ARMADO, DIAMETROS DE 101 CM A 150 CM. AF_11/2016</v>
          </cell>
          <cell r="C1949" t="str">
            <v>UN</v>
          </cell>
          <cell r="D1949" t="str">
            <v>51,66</v>
          </cell>
        </row>
        <row r="1950">
          <cell r="A1950" t="str">
            <v>95607</v>
          </cell>
          <cell r="B1950" t="str">
            <v>ARRASAMENTO DE ESTACA METÁLICA, PERFIL LAMINADO TIPO I FAMÍLIA 250. AF_11/2016</v>
          </cell>
          <cell r="C1950" t="str">
            <v>UN</v>
          </cell>
          <cell r="D1950" t="str">
            <v>5,56</v>
          </cell>
        </row>
        <row r="1951">
          <cell r="A1951" t="str">
            <v>95608</v>
          </cell>
          <cell r="B1951" t="str">
            <v>ARRASAMENTO DE ESTACA METÁLICA, PERFIL LAMINADO TIPO H FAMÍLIA 250. AF_11/2016</v>
          </cell>
          <cell r="C1951" t="str">
            <v>UN</v>
          </cell>
          <cell r="D1951" t="str">
            <v>6,40</v>
          </cell>
        </row>
        <row r="1952">
          <cell r="A1952" t="str">
            <v>95609</v>
          </cell>
          <cell r="B1952" t="str">
            <v>ARRASAMENTO DE ESTACA METÁLICA, PERFIL LAMINADO TIPO H FAMÍLIA 310. AF_11/2016</v>
          </cell>
          <cell r="C1952" t="str">
            <v>UN</v>
          </cell>
          <cell r="D1952" t="str">
            <v>7,13</v>
          </cell>
        </row>
        <row r="1953">
          <cell r="A1953" t="str">
            <v>96160</v>
          </cell>
          <cell r="B1953" t="str">
            <v>ESTACA RAIZ, DIÂMETRO DE 20 CM, COMPRIMENTO DE ATÉ 10 M, SEM PRESENÇA DE ROCHA. AF_04/2017</v>
          </cell>
          <cell r="C1953" t="str">
            <v>M</v>
          </cell>
          <cell r="D1953" t="str">
            <v>168,89</v>
          </cell>
        </row>
        <row r="1954">
          <cell r="A1954" t="str">
            <v>96161</v>
          </cell>
          <cell r="B1954" t="str">
            <v>ESTACA RAIZ, DIÂMETRO DE 31 CM, COMPRIMENTO DE ATÉ 10 M, SEM PRESENÇA DE ROCHA. AF_05/2017</v>
          </cell>
          <cell r="C1954" t="str">
            <v>M</v>
          </cell>
          <cell r="D1954" t="str">
            <v>246,99</v>
          </cell>
        </row>
        <row r="1955">
          <cell r="A1955" t="str">
            <v>96162</v>
          </cell>
          <cell r="B1955" t="str">
            <v>ESTACA RAIZ, DIÂMETRO DE 40 CM, COMPRIMENTO DE ATÉ 10 M, SEM PRESENÇA DE ROCHA. AF_05/2017</v>
          </cell>
          <cell r="C1955" t="str">
            <v>M</v>
          </cell>
          <cell r="D1955" t="str">
            <v>320,18</v>
          </cell>
        </row>
        <row r="1956">
          <cell r="A1956" t="str">
            <v>96163</v>
          </cell>
          <cell r="B1956" t="str">
            <v>ESTACA RAIZ, DIÂMETRO DE 45 CM, COMPRIMENTO DE ATÉ 10 M, SEM PRESENÇA DE ROCHA. AF_05/2017</v>
          </cell>
          <cell r="C1956" t="str">
            <v>M</v>
          </cell>
          <cell r="D1956" t="str">
            <v>363,88</v>
          </cell>
        </row>
        <row r="1957">
          <cell r="A1957" t="str">
            <v>96164</v>
          </cell>
          <cell r="B1957" t="str">
            <v>ESTACA RAIZ, DIÂMETRO DE 20 CM, COMPRIMENTO DE 11 A 20 M, SEM PRESENÇA DE ROCHA. AF_05/2017</v>
          </cell>
          <cell r="C1957" t="str">
            <v>M</v>
          </cell>
          <cell r="D1957" t="str">
            <v>151,81</v>
          </cell>
        </row>
        <row r="1958">
          <cell r="A1958" t="str">
            <v>96165</v>
          </cell>
          <cell r="B1958" t="str">
            <v>ESTACA RAIZ, DIÂMETRO DE 31 CM, COMPRIMENTO DE 11 A 20 M, SEM PRESENÇA DE ROCHA. AF_05/2017</v>
          </cell>
          <cell r="C1958" t="str">
            <v>M</v>
          </cell>
          <cell r="D1958" t="str">
            <v>223,68</v>
          </cell>
        </row>
        <row r="1959">
          <cell r="A1959" t="str">
            <v>96166</v>
          </cell>
          <cell r="B1959" t="str">
            <v>ESTACA RAIZ, DIÂMETRO DE 40 CM, COMPRIMENTO DE 11 A 20 M, SEM PRESENÇA DE ROCHA. AF_05/2017</v>
          </cell>
          <cell r="C1959" t="str">
            <v>M</v>
          </cell>
          <cell r="D1959" t="str">
            <v>284,79</v>
          </cell>
        </row>
        <row r="1960">
          <cell r="A1960" t="str">
            <v>96167</v>
          </cell>
          <cell r="B1960" t="str">
            <v>ESTACA RAIZ, DIÂMETRO DE 45 CM, COMPRIMENTO DE 11 A 20 M, SEM PRESENÇA DE ROCHA. AF_05/2017</v>
          </cell>
          <cell r="C1960" t="str">
            <v>M</v>
          </cell>
          <cell r="D1960" t="str">
            <v>314,15</v>
          </cell>
        </row>
        <row r="1961">
          <cell r="A1961" t="str">
            <v>96168</v>
          </cell>
          <cell r="B1961" t="str">
            <v>ESTACA RAIZ, DIÂMETRO DE 20 CM, COMPRIMENTO DE 21 A 30 M, SEM PRESENÇA DE ROCHA. AF_05/2017</v>
          </cell>
          <cell r="C1961" t="str">
            <v>M</v>
          </cell>
          <cell r="D1961" t="str">
            <v>143,66</v>
          </cell>
        </row>
        <row r="1962">
          <cell r="A1962" t="str">
            <v>96169</v>
          </cell>
          <cell r="B1962" t="str">
            <v>ESTACA RAIZ, DIÂMETRO DE 31 CM, COMPRIMENTO DE 21 A 30 M, SEM PRESENÇA DE ROCHA. AF_05/2017</v>
          </cell>
          <cell r="C1962" t="str">
            <v>M</v>
          </cell>
          <cell r="D1962" t="str">
            <v>213,22</v>
          </cell>
        </row>
        <row r="1963">
          <cell r="A1963" t="str">
            <v>96170</v>
          </cell>
          <cell r="B1963" t="str">
            <v>ESTACA RAIZ, DIÂMETRO DE 40 CM, COMPRIMENTO DE 21 A 30 M, SEM PRESENÇA DE ROCHA. AF_05/2017</v>
          </cell>
          <cell r="C1963" t="str">
            <v>M</v>
          </cell>
          <cell r="D1963" t="str">
            <v>272,04</v>
          </cell>
        </row>
        <row r="1964">
          <cell r="A1964" t="str">
            <v>96171</v>
          </cell>
          <cell r="B1964" t="str">
            <v>ESTACA RAIZ, DIÂMETRO DE 45 CM, COMPRIMENTO DE 21 A 30 M, SEM PRESENÇA DE ROCHA. AF_05/2017</v>
          </cell>
          <cell r="C1964" t="str">
            <v>M</v>
          </cell>
          <cell r="D1964" t="str">
            <v>297,08</v>
          </cell>
        </row>
        <row r="1965">
          <cell r="A1965" t="str">
            <v>96172</v>
          </cell>
          <cell r="B1965" t="str">
            <v>ESTACA RAIZ, DIÂMETRO DE 20 CM, COMPRIMENTO DE ATÉ 10 M, COM PRESENÇA DE ROCHA. AF_05/2017</v>
          </cell>
          <cell r="C1965" t="str">
            <v>M</v>
          </cell>
          <cell r="D1965" t="str">
            <v>180,32</v>
          </cell>
        </row>
        <row r="1966">
          <cell r="A1966" t="str">
            <v>96173</v>
          </cell>
          <cell r="B1966" t="str">
            <v>ESTACA RAIZ, DIÂMETRO DE 31 CM, COMPRIMENTO DE ATÉ 10 M, COM PRESENÇA DE ROCHA. AF_05/2017</v>
          </cell>
          <cell r="C1966" t="str">
            <v>M</v>
          </cell>
          <cell r="D1966" t="str">
            <v>261,30</v>
          </cell>
        </row>
        <row r="1967">
          <cell r="A1967" t="str">
            <v>96174</v>
          </cell>
          <cell r="B1967" t="str">
            <v>ESTACA RAIZ, DIÂMETRO DE 40 CM, COMPRIMENTO DE ATÉ 10 M, COM PRESENÇA DE ROCHA. AF_05/2017</v>
          </cell>
          <cell r="C1967" t="str">
            <v>M</v>
          </cell>
          <cell r="D1967" t="str">
            <v>338,44</v>
          </cell>
        </row>
        <row r="1968">
          <cell r="A1968" t="str">
            <v>96175</v>
          </cell>
          <cell r="B1968" t="str">
            <v>ESTACA RAIZ, DIÂMETRO DE 45 CM, COMPRIMENTO DE ATÉ 10 M, COM PRESENÇA DE ROCHA. AF_05/2017</v>
          </cell>
          <cell r="C1968" t="str">
            <v>M</v>
          </cell>
          <cell r="D1968" t="str">
            <v>385,11</v>
          </cell>
        </row>
        <row r="1969">
          <cell r="A1969" t="str">
            <v>96176</v>
          </cell>
          <cell r="B1969" t="str">
            <v>ESTACA RAIZ, DIÂMETRO DE 20 CM, COMPRIMENTO DE 11 A 20 M, COM PRESENÇA DE ROCHA. AF_05/2017</v>
          </cell>
          <cell r="C1969" t="str">
            <v>M</v>
          </cell>
          <cell r="D1969" t="str">
            <v>159,43</v>
          </cell>
        </row>
        <row r="1970">
          <cell r="A1970" t="str">
            <v>96177</v>
          </cell>
          <cell r="B1970" t="str">
            <v>ESTACA RAIZ, DIÂMETRO DE 31 CM, COMPRIMENTO DE 11 A 20 M, COM PRESENÇA DE ROCHA. AF_05/2017</v>
          </cell>
          <cell r="C1970" t="str">
            <v>M</v>
          </cell>
          <cell r="D1970" t="str">
            <v>232,46</v>
          </cell>
        </row>
        <row r="1971">
          <cell r="A1971" t="str">
            <v>96178</v>
          </cell>
          <cell r="B1971" t="str">
            <v>ESTACA RAIZ, DIÂMETRO DE 40 CM, COMPRIMENTO DE 11 A 20 M, COM PRESENÇA DE ROCHA. AF_05/2017</v>
          </cell>
          <cell r="C1971" t="str">
            <v>M</v>
          </cell>
          <cell r="D1971" t="str">
            <v>295,15</v>
          </cell>
        </row>
        <row r="1972">
          <cell r="A1972" t="str">
            <v>96179</v>
          </cell>
          <cell r="B1972" t="str">
            <v>ESTACA RAIZ, DIÂMETRO DE 45 CM, COMPRIMENTO DE 11 A 20 M, COM PRESENÇA DE ROCHA. AF_05/2017</v>
          </cell>
          <cell r="C1972" t="str">
            <v>M</v>
          </cell>
          <cell r="D1972" t="str">
            <v>325,39</v>
          </cell>
        </row>
        <row r="1973">
          <cell r="A1973" t="str">
            <v>96180</v>
          </cell>
          <cell r="B1973" t="str">
            <v>ESTACA RAIZ, DIÂMETRO DE 20 CM, COMPRIMENTO DE 21 A 30 M, COM PRESENÇA DE ROCHA. AF_05/2017</v>
          </cell>
          <cell r="C1973" t="str">
            <v>M</v>
          </cell>
          <cell r="D1973" t="str">
            <v>149,24</v>
          </cell>
        </row>
        <row r="1974">
          <cell r="A1974" t="str">
            <v>96181</v>
          </cell>
          <cell r="B1974" t="str">
            <v>ESTACA RAIZ, DIÂMETRO DE 31 CM, COMPRIMENTO DE 21 A 30 M, COM PRESENÇA DE ROCHA. AF_05/2017</v>
          </cell>
          <cell r="C1974" t="str">
            <v>M</v>
          </cell>
          <cell r="D1974" t="str">
            <v>219,73</v>
          </cell>
        </row>
        <row r="1975">
          <cell r="A1975" t="str">
            <v>96182</v>
          </cell>
          <cell r="B1975" t="str">
            <v>ESTACA RAIZ, DIÂMETRO DE 40 CM, COMPRIMENTO DE 21 A 30 M, COM PRESENÇA DE ROCHA. AF_05/2017</v>
          </cell>
          <cell r="C1975" t="str">
            <v>M</v>
          </cell>
          <cell r="D1975" t="str">
            <v>278,28</v>
          </cell>
        </row>
        <row r="1976">
          <cell r="A1976" t="str">
            <v>96183</v>
          </cell>
          <cell r="B1976" t="str">
            <v>ESTACA RAIZ, DIÂMETRO DE 45 CM, COMPRIMENTO DE 21 A 30 M, COM PRESENÇA DE ROCHA. AF_05/2017</v>
          </cell>
          <cell r="C1976" t="str">
            <v>M</v>
          </cell>
          <cell r="D1976" t="str">
            <v>304,74</v>
          </cell>
        </row>
        <row r="1977">
          <cell r="A1977" t="str">
            <v>98228</v>
          </cell>
          <cell r="B1977" t="str">
            <v>ESTACA BROCA DE CONCRETO, DIÃMETRO DE 20 CM, PROFUNDIDADE DE ATÉ 3 M, ESCAVAÇÃO MANUAL COM TRADO CONCHA, NÃO ARMADA. AF_03/2018</v>
          </cell>
          <cell r="C1977" t="str">
            <v>M</v>
          </cell>
          <cell r="D1977" t="str">
            <v>46,90</v>
          </cell>
        </row>
        <row r="1978">
          <cell r="A1978" t="str">
            <v>98229</v>
          </cell>
          <cell r="B1978" t="str">
            <v>ESTACA BROCA DE CONCRETO, DIÃMETRO DE 25 CM, PROFUNDIDADE DE ATÉ 3 M, ESCAVAÇÃO MANUAL COM TRADO CONCHA, NÃO ARMADA. AF_03/2018</v>
          </cell>
          <cell r="C1978" t="str">
            <v>M</v>
          </cell>
          <cell r="D1978" t="str">
            <v>63,80</v>
          </cell>
        </row>
        <row r="1979">
          <cell r="A1979" t="str">
            <v>98230</v>
          </cell>
          <cell r="B1979" t="str">
            <v>ESTACA BROCA DE CONCRETO, DIÂMETRO DE 30 CM, PROFUNDIDADE DE ATÉ 3 M, ESCAVAÇÃO MANUAL COM TRADO CONCHA, NÃO ARMADA. AF_03/2018</v>
          </cell>
          <cell r="C1979" t="str">
            <v>M</v>
          </cell>
          <cell r="D1979" t="str">
            <v>86,20</v>
          </cell>
        </row>
        <row r="1980">
          <cell r="A1980" t="str">
            <v>100035</v>
          </cell>
          <cell r="B1980" t="str">
            <v>ESTACA METÁLICA PARA CONTENÇÃO, COMPRIMENTO TOTAL CRAVADO DE ATÉ 10 M (EXCLUSIVE MOBILIZAÇÃO E DESMOBILIZAÇÃO). AF_07/2019</v>
          </cell>
          <cell r="C1980" t="str">
            <v>KG</v>
          </cell>
          <cell r="D1980" t="str">
            <v>7,65</v>
          </cell>
        </row>
        <row r="1981">
          <cell r="A1981" t="str">
            <v>100036</v>
          </cell>
          <cell r="B1981" t="str">
            <v>ESTACA METÁLICA PARA CONTENÇÃO, COMPRIMENTO TOTAL CRAVADO MAIOR DO QUE 10 M E MENOR OU IGUAL A 20 M (EXCLUSIVE MOBILIZAÇÃO E DESMOBILIZAÇÃO). AF_07/2019</v>
          </cell>
          <cell r="C1981" t="str">
            <v>KG</v>
          </cell>
          <cell r="D1981" t="str">
            <v>7,50</v>
          </cell>
        </row>
        <row r="1982">
          <cell r="A1982" t="str">
            <v>100037</v>
          </cell>
          <cell r="B1982" t="str">
            <v>ESTACA METÁLICA PARA CONTENÇÃO, COMPRIMENTO TOTAL CRAVADO MAIOR DO QUE 20 M E MENOR OU IGUAL A 30 M (EXCLUSIVE MOBILIZAÇÃO E DESMOBILIZAÇÃO). AF_07/2019</v>
          </cell>
          <cell r="C1982" t="str">
            <v>KG</v>
          </cell>
          <cell r="D1982" t="str">
            <v>7,26</v>
          </cell>
        </row>
        <row r="1983">
          <cell r="A1983" t="str">
            <v>83534</v>
          </cell>
          <cell r="B1983" t="str">
            <v>LASTRO DE CONCRETO, PREPARO MECÂNICO, INCLUSOS ADITIVO IMPERMEABILIZANTE, LANÇAMENTO E ADENSAMENTO</v>
          </cell>
          <cell r="C1983" t="str">
            <v>M3</v>
          </cell>
          <cell r="D1983" t="str">
            <v>452,44</v>
          </cell>
        </row>
        <row r="1984">
          <cell r="A1984" t="str">
            <v>95240</v>
          </cell>
          <cell r="B1984" t="str">
            <v>LASTRO DE CONCRETO MAGRO, APLICADO EM PISOS OU RADIERS, ESPESSURA DE 3 CM. AF_07/2016</v>
          </cell>
          <cell r="C1984" t="str">
            <v>M2</v>
          </cell>
          <cell r="D1984" t="str">
            <v>11,54</v>
          </cell>
        </row>
        <row r="1985">
          <cell r="A1985" t="str">
            <v>95241</v>
          </cell>
          <cell r="B1985" t="str">
            <v>LASTRO DE CONCRETO MAGRO, APLICADO EM PISOS OU RADIERS, ESPESSURA DE 5 CM. AF_07/2016</v>
          </cell>
          <cell r="C1985" t="str">
            <v>M2</v>
          </cell>
          <cell r="D1985" t="str">
            <v>19,25</v>
          </cell>
        </row>
        <row r="1986">
          <cell r="A1986" t="str">
            <v>96616</v>
          </cell>
          <cell r="B1986" t="str">
            <v>LASTRO DE CONCRETO MAGRO, APLICADO EM BLOCOS DE COROAMENTO OU SAPATAS. AF_08/2017</v>
          </cell>
          <cell r="C1986" t="str">
            <v>M3</v>
          </cell>
          <cell r="D1986" t="str">
            <v>405,97</v>
          </cell>
        </row>
        <row r="1987">
          <cell r="A1987" t="str">
            <v>96617</v>
          </cell>
          <cell r="B1987" t="str">
            <v>LASTRO DE CONCRETO MAGRO, APLICADO EM BLOCOS DE COROAMENTO OU SAPATAS, ESPESSURA DE 3 CM. AF_08/2017</v>
          </cell>
          <cell r="C1987" t="str">
            <v>M2</v>
          </cell>
          <cell r="D1987" t="str">
            <v>12,16</v>
          </cell>
        </row>
        <row r="1988">
          <cell r="A1988" t="str">
            <v>96619</v>
          </cell>
          <cell r="B1988" t="str">
            <v>LASTRO DE CONCRETO MAGRO, APLICADO EM BLOCOS DE COROAMENTO OU SAPATAS, ESPESSURA DE 5 CM. AF_08/2017</v>
          </cell>
          <cell r="C1988" t="str">
            <v>M2</v>
          </cell>
          <cell r="D1988" t="str">
            <v>20,28</v>
          </cell>
        </row>
        <row r="1989">
          <cell r="A1989" t="str">
            <v>96620</v>
          </cell>
          <cell r="B1989" t="str">
            <v>LASTRO DE CONCRETO MAGRO, APLICADO EM PISOS OU RADIERS. AF_08/2017</v>
          </cell>
          <cell r="C1989" t="str">
            <v>M3</v>
          </cell>
          <cell r="D1989" t="str">
            <v>385,39</v>
          </cell>
        </row>
        <row r="1990">
          <cell r="A1990" t="str">
            <v>96621</v>
          </cell>
          <cell r="B1990" t="str">
            <v>LASTRO COM MATERIAL GRANULAR, APLICAÇÃO EM BLOCOS DE COROAMENTO, ESPESSURA DE *5 CM*. AF_08/2017</v>
          </cell>
          <cell r="C1990" t="str">
            <v>M3</v>
          </cell>
          <cell r="D1990" t="str">
            <v>167,06</v>
          </cell>
        </row>
        <row r="1991">
          <cell r="A1991" t="str">
            <v>96622</v>
          </cell>
          <cell r="B1991" t="str">
            <v>LASTRO COM MATERIAL GRANULAR, APLICAÇÃO EM PISOS OU RADIERS, ESPESSURA DE *5 CM*. AF_08/2017</v>
          </cell>
          <cell r="C1991" t="str">
            <v>M3</v>
          </cell>
          <cell r="D1991" t="str">
            <v>106,74</v>
          </cell>
        </row>
        <row r="1992">
          <cell r="A1992" t="str">
            <v>96623</v>
          </cell>
          <cell r="B1992" t="str">
            <v>LASTRO COM MATERIAL GRANULAR, APLICADO EM BLOCOS DE COROAMENTO, ESPESSURA DE *10 CM*. AF_08/2017</v>
          </cell>
          <cell r="C1992" t="str">
            <v>M3</v>
          </cell>
          <cell r="D1992" t="str">
            <v>152,96</v>
          </cell>
        </row>
        <row r="1993">
          <cell r="A1993" t="str">
            <v>96624</v>
          </cell>
          <cell r="B1993" t="str">
            <v>LASTRO COM MATERIAL GRANULAR (PEDRA BRITADA N.2), APLICADO EM PISOS OU RADIERS, ESPESSURA DE *10 CM*. AF_08/2017</v>
          </cell>
          <cell r="C1993" t="str">
            <v>M3</v>
          </cell>
          <cell r="D1993" t="str">
            <v>101,77</v>
          </cell>
        </row>
        <row r="1994">
          <cell r="A1994" t="str">
            <v>97082</v>
          </cell>
          <cell r="B1994" t="str">
            <v>ESCAVAÇÃO MANUAL DE VIGA DE BORDA PARA RADIER. AF_09/2017</v>
          </cell>
          <cell r="C1994" t="str">
            <v>M3</v>
          </cell>
          <cell r="D1994" t="str">
            <v>45,56</v>
          </cell>
        </row>
        <row r="1995">
          <cell r="A1995" t="str">
            <v>97083</v>
          </cell>
          <cell r="B1995" t="str">
            <v>COMPACTAÇÃO MECÂNICA DE SOLO PARA EXECUÇÃO DE RADIER, COM COMPACTADOR DE SOLOS A PERCUSSÃO. AF_09/2017</v>
          </cell>
          <cell r="C1995" t="str">
            <v>M2</v>
          </cell>
          <cell r="D1995" t="str">
            <v>2,50</v>
          </cell>
        </row>
        <row r="1996">
          <cell r="A1996" t="str">
            <v>97084</v>
          </cell>
          <cell r="B1996" t="str">
            <v>COMPACTAÇÃO MECÂNICA DE SOLO PARA EXECUÇÃO DE RADIER, COM COMPACTADOR DE SOLOS TIPO PLACA VIBRATÓRIA. AF_09/2017</v>
          </cell>
          <cell r="C1996" t="str">
            <v>M2</v>
          </cell>
          <cell r="D1996" t="str">
            <v>0,51</v>
          </cell>
        </row>
        <row r="1997">
          <cell r="A1997" t="str">
            <v>97086</v>
          </cell>
          <cell r="B1997" t="str">
            <v>FABRICAÇÃO, MONTAGEM E DESMONTAGEM DE FORMA PARA RADIER, EM MADEIRA SERRADA, 4 UTILIZAÇÕES. AF_09/2017</v>
          </cell>
          <cell r="C1997" t="str">
            <v>M2</v>
          </cell>
          <cell r="D1997" t="str">
            <v>93,19</v>
          </cell>
        </row>
        <row r="1998">
          <cell r="A1998" t="str">
            <v>97094</v>
          </cell>
          <cell r="B1998" t="str">
            <v>CONCRETAGEM DE RADIER, PISO OU LAJE SOBRE SOLO, FCK 30 MPA, PARA ESPESSURA DE 10 CM - LANÇAMENTO, ADENSAMENTO E ACABAMENTO. AF_09/2017</v>
          </cell>
          <cell r="C1998" t="str">
            <v>M3</v>
          </cell>
          <cell r="D1998" t="str">
            <v>376,25</v>
          </cell>
        </row>
        <row r="1999">
          <cell r="A1999" t="str">
            <v>97095</v>
          </cell>
          <cell r="B1999" t="str">
            <v>CONCRETAGEM DE RADIER, PISO OU LAJE SOBRE SOLO, FCK 30 MPA, PARA ESPESSURA DE 15 CM - LANÇAMENTO, ADENSAMENTO E ACABAMENTO. AF_09/2017</v>
          </cell>
          <cell r="C1999" t="str">
            <v>M3</v>
          </cell>
          <cell r="D1999" t="str">
            <v>353,02</v>
          </cell>
        </row>
        <row r="2000">
          <cell r="A2000" t="str">
            <v>97096</v>
          </cell>
          <cell r="B2000" t="str">
            <v>CONCRETAGEM DE RADIER, PISO OU LAJE SOBRE SOLO, FCK 30 MPA, PARA ESPESSURA DE 20 CM - LANÇAMENTO, ADENSAMENTO E ACABAMENTO. AF_09/2017</v>
          </cell>
          <cell r="C2000" t="str">
            <v>M3</v>
          </cell>
          <cell r="D2000" t="str">
            <v>341,08</v>
          </cell>
        </row>
        <row r="2001">
          <cell r="A2001" t="str">
            <v>100322</v>
          </cell>
          <cell r="B2001" t="str">
            <v>LASTRO COM MATERIAL GRANULAR (PEDRA BRITADA N.3), APLICADO EM PISOS OU RADIERS, ESPESSURA DE *10 CM*. AF_07/2019</v>
          </cell>
          <cell r="C2001" t="str">
            <v>M3</v>
          </cell>
          <cell r="D2001" t="str">
            <v>101,77</v>
          </cell>
        </row>
        <row r="2002">
          <cell r="A2002" t="str">
            <v>100323</v>
          </cell>
          <cell r="B2002" t="str">
            <v>LASTRO COM MATERIAL GRANULAR (AREIA MÉDIA), APLICADO EM PISOS OU RADIERS, ESPESSURA DE *10 CM*. AF_07/2019</v>
          </cell>
          <cell r="C2002" t="str">
            <v>M3</v>
          </cell>
          <cell r="D2002" t="str">
            <v>68,04</v>
          </cell>
        </row>
        <row r="2003">
          <cell r="A2003" t="str">
            <v>100324</v>
          </cell>
          <cell r="B2003" t="str">
            <v>LASTRO COM MATERIAL GRANULAR (PEDRA BRITADA N.1 E PEDRA BRITADA N.2), APLICADO EM PISOS OU RADIERS, ESPESSURA DE *10 CM*. AF_07/2019</v>
          </cell>
          <cell r="C2003" t="str">
            <v>M3</v>
          </cell>
          <cell r="D2003" t="str">
            <v>101,77</v>
          </cell>
        </row>
        <row r="2004">
          <cell r="A2004" t="str">
            <v>90996</v>
          </cell>
          <cell r="B2004" t="str">
            <v>FORMAS MANUSEÁVEIS PARA PAREDES DE CONCRETO MOLDADAS IN LOCO, DE EDIFICAÇÕES DE MULTIPLOS PAVIMENTO, EM PLATIBANDA. AF_06/2015</v>
          </cell>
          <cell r="C2004" t="str">
            <v>M2</v>
          </cell>
          <cell r="D2004" t="str">
            <v>12,59</v>
          </cell>
        </row>
        <row r="2005">
          <cell r="A2005" t="str">
            <v>90997</v>
          </cell>
          <cell r="B2005" t="str">
            <v>FORMAS MANUSEÁVEIS PARA PAREDES DE CONCRETO MOLDADAS IN LOCO, DE EDIFICAÇÕES DE MULTIPLOS PAVIMENTOS, EM FACES INTERNAS DE PAREDES. AF_06/2015</v>
          </cell>
          <cell r="C2005" t="str">
            <v>M2</v>
          </cell>
          <cell r="D2005" t="str">
            <v>17,33</v>
          </cell>
        </row>
        <row r="2006">
          <cell r="A2006" t="str">
            <v>90998</v>
          </cell>
          <cell r="B2006" t="str">
            <v>FORMAS MANUSEÁVEIS PARA PAREDES DE CONCRETO MOLDADAS IN LOCO, DE EDIFICAÇÕES DE MULTIPLOS PAVIMENTOS, EM LAJES. AF_06/2015</v>
          </cell>
          <cell r="C2006" t="str">
            <v>M2</v>
          </cell>
          <cell r="D2006" t="str">
            <v>21,05</v>
          </cell>
        </row>
        <row r="2007">
          <cell r="A2007" t="str">
            <v>91000</v>
          </cell>
          <cell r="B2007" t="str">
            <v>FORMAS MANUSEÁVEIS PARA PAREDES DE CONCRETO MOLDADAS IN LOCO, DE EDIFICAÇÕES DE MULTIPLOS PAVIMENTOS, EM PANOS DE FACHADA COM VÃOS. AF_06/2015</v>
          </cell>
          <cell r="C2007" t="str">
            <v>M2</v>
          </cell>
          <cell r="D2007" t="str">
            <v>15,92</v>
          </cell>
        </row>
        <row r="2008">
          <cell r="A2008" t="str">
            <v>91002</v>
          </cell>
          <cell r="B2008" t="str">
            <v>FORMAS MANUSEÁVEIS PARA PAREDES DE CONCRETO MOLDADAS IN LOCO, DE EDIFICAÇÕES DE MULTIPLOS PAVIMENTOS, EM PANOS DE FACHADA SEM VÃOS. AF_06/2015</v>
          </cell>
          <cell r="C2008" t="str">
            <v>M2</v>
          </cell>
          <cell r="D2008" t="str">
            <v>14,59</v>
          </cell>
        </row>
        <row r="2009">
          <cell r="A2009" t="str">
            <v>91003</v>
          </cell>
          <cell r="B2009" t="str">
            <v>FORMAS MANUSEÁVEIS PARA PAREDES DE CONCRETO MOLDADAS IN LOCO, DE EDIFICAÇÕES DE MULTIPLOS PAVIMENTOS, EM PANOS DE FACHADA COM VARANDAS. AF_06/2015</v>
          </cell>
          <cell r="C2009" t="str">
            <v>M2</v>
          </cell>
          <cell r="D2009" t="str">
            <v>16,99</v>
          </cell>
        </row>
        <row r="2010">
          <cell r="A2010" t="str">
            <v>91004</v>
          </cell>
          <cell r="B2010" t="str">
            <v>FORMAS MANUSEÁVEIS PARA PAREDES DE CONCRETO MOLDADAS IN LOCO, DE EDIFICAÇÕES DE PAVIMENTO ÚNICO, EM FACES INTERNAS DE PAREDES. AF_06/2015</v>
          </cell>
          <cell r="C2010" t="str">
            <v>M2</v>
          </cell>
          <cell r="D2010" t="str">
            <v>13,41</v>
          </cell>
        </row>
        <row r="2011">
          <cell r="A2011" t="str">
            <v>91005</v>
          </cell>
          <cell r="B2011" t="str">
            <v>FORMAS MANUSEÁVEIS PARA PAREDES DE CONCRETO MOLDADAS IN LOCO, DE EDIFICAÇÕES DE PAVIMENTO ÚNICO, EM LAJES. AF_06/2015</v>
          </cell>
          <cell r="C2011" t="str">
            <v>M2</v>
          </cell>
          <cell r="D2011" t="str">
            <v>16,19</v>
          </cell>
        </row>
        <row r="2012">
          <cell r="A2012" t="str">
            <v>91006</v>
          </cell>
          <cell r="B2012" t="str">
            <v>FORMAS MANUSEÁVEIS PARA PAREDES DE CONCRETO MOLDADAS IN LOCO, DE EDIFICAÇÕES DE PAVIMENTO ÚNICO, EM PANOS DE FACHADA COM VÃOS. AF_06/2015</v>
          </cell>
          <cell r="C2012" t="str">
            <v>M2</v>
          </cell>
          <cell r="D2012" t="str">
            <v>12,36</v>
          </cell>
        </row>
        <row r="2013">
          <cell r="A2013" t="str">
            <v>91007</v>
          </cell>
          <cell r="B2013" t="str">
            <v>FORMAS MANUSEÁVEIS PARA PAREDES DE CONCRETO MOLDADAS IN LOCO, DE EDIFICAÇÕES DE PAVIMENTO ÚNICO, EM PANOS DE FACHADA SEM VÃOS. AF_06/2015</v>
          </cell>
          <cell r="C2013" t="str">
            <v>M2</v>
          </cell>
          <cell r="D2013" t="str">
            <v>11,04</v>
          </cell>
        </row>
        <row r="2014">
          <cell r="A2014" t="str">
            <v>91008</v>
          </cell>
          <cell r="B2014" t="str">
            <v>FORMAS MANUSEÁVEIS PARA PAREDES DE CONCRETO MOLDADAS IN LOCO, DE EDIFICAÇÕES DE PAVIMENTO ÚNICO, EM PANOS DE FACHADA COM VARANDA. AF_06/2015</v>
          </cell>
          <cell r="C2014" t="str">
            <v>M2</v>
          </cell>
          <cell r="D2014" t="str">
            <v>13,44</v>
          </cell>
        </row>
        <row r="2015">
          <cell r="A2015" t="str">
            <v>92263</v>
          </cell>
          <cell r="B2015" t="str">
            <v>FABRICAÇÃO DE FÔRMA PARA PILARES E ESTRUTURAS SIMILARES, EM CHAPA DE MADEIRA COMPENSADA RESINADA, E = 17 MM. AF_12/2015</v>
          </cell>
          <cell r="C2015" t="str">
            <v>M2</v>
          </cell>
          <cell r="D2015" t="str">
            <v>95,23</v>
          </cell>
        </row>
        <row r="2016">
          <cell r="A2016" t="str">
            <v>92264</v>
          </cell>
          <cell r="B2016" t="str">
            <v>FABRICAÇÃO DE FÔRMA PARA PILARES E ESTRUTURAS SIMILARES, EM CHAPA DE MADEIRA COMPENSADA PLASTIFICADA, E = 18 MM. AF_12/2015</v>
          </cell>
          <cell r="C2016" t="str">
            <v>M2</v>
          </cell>
          <cell r="D2016" t="str">
            <v>120,75</v>
          </cell>
        </row>
        <row r="2017">
          <cell r="A2017" t="str">
            <v>92265</v>
          </cell>
          <cell r="B2017" t="str">
            <v>FABRICAÇÃO DE FÔRMA PARA VIGAS, EM CHAPA DE MADEIRA COMPENSADA RESINADA, E = 17 MM. AF_12/2015</v>
          </cell>
          <cell r="C2017" t="str">
            <v>M2</v>
          </cell>
          <cell r="D2017" t="str">
            <v>74,97</v>
          </cell>
        </row>
        <row r="2018">
          <cell r="A2018" t="str">
            <v>92266</v>
          </cell>
          <cell r="B2018" t="str">
            <v>FABRICAÇÃO DE FÔRMA PARA VIGAS, EM CHAPA DE MADEIRA COMPENSADA PLASTIFICADA, E = 18 MM. AF_12/2015</v>
          </cell>
          <cell r="C2018" t="str">
            <v>M2</v>
          </cell>
          <cell r="D2018" t="str">
            <v>97,72</v>
          </cell>
        </row>
        <row r="2019">
          <cell r="A2019" t="str">
            <v>92267</v>
          </cell>
          <cell r="B2019" t="str">
            <v>FABRICAÇÃO DE FÔRMA PARA LAJES, EM CHAPA DE MADEIRA COMPENSADA RESINADA, E = 17 MM. AF_12/2015</v>
          </cell>
          <cell r="C2019" t="str">
            <v>M2</v>
          </cell>
          <cell r="D2019" t="str">
            <v>26,56</v>
          </cell>
        </row>
        <row r="2020">
          <cell r="A2020" t="str">
            <v>92268</v>
          </cell>
          <cell r="B2020" t="str">
            <v>FABRICAÇÃO DE FÔRMA PARA LAJES, EM CHAPA DE MADEIRA COMPENSADA PLASTIFICADA, E = 18 MM. AF_12/2015</v>
          </cell>
          <cell r="C2020" t="str">
            <v>M2</v>
          </cell>
          <cell r="D2020" t="str">
            <v>46,63</v>
          </cell>
        </row>
        <row r="2021">
          <cell r="A2021" t="str">
            <v>92269</v>
          </cell>
          <cell r="B2021" t="str">
            <v>FABRICAÇÃO DE FÔRMA PARA PILARES E ESTRUTURAS SIMILARES, EM MADEIRA SERRADA, E=25 MM. AF_12/2015</v>
          </cell>
          <cell r="C2021" t="str">
            <v>M2</v>
          </cell>
          <cell r="D2021" t="str">
            <v>81,00</v>
          </cell>
        </row>
        <row r="2022">
          <cell r="A2022" t="str">
            <v>92270</v>
          </cell>
          <cell r="B2022" t="str">
            <v>FABRICAÇÃO DE FÔRMA PARA VIGAS, COM MADEIRA SERRADA, E = 25 MM. AF_12/2015</v>
          </cell>
          <cell r="C2022" t="str">
            <v>M2</v>
          </cell>
          <cell r="D2022" t="str">
            <v>65,91</v>
          </cell>
        </row>
        <row r="2023">
          <cell r="A2023" t="str">
            <v>92271</v>
          </cell>
          <cell r="B2023" t="str">
            <v>FABRICAÇÃO DE FÔRMA PARA LAJES, EM MADEIRA SERRADA, E=25 MM. AF_12/2015</v>
          </cell>
          <cell r="C2023" t="str">
            <v>M2</v>
          </cell>
          <cell r="D2023" t="str">
            <v>46,98</v>
          </cell>
        </row>
        <row r="2024">
          <cell r="A2024" t="str">
            <v>92272</v>
          </cell>
          <cell r="B2024" t="str">
            <v>FABRICAÇÃO DE ESCORAS DE VIGA DO TIPO GARFO, EM MADEIRA. AF_12/2015</v>
          </cell>
          <cell r="C2024" t="str">
            <v>M</v>
          </cell>
          <cell r="D2024" t="str">
            <v>18,45</v>
          </cell>
        </row>
        <row r="2025">
          <cell r="A2025" t="str">
            <v>92273</v>
          </cell>
          <cell r="B2025" t="str">
            <v>FABRICAÇÃO DE ESCORAS DO TIPO PONTALETE, EM MADEIRA. AF_12/2015</v>
          </cell>
          <cell r="C2025" t="str">
            <v>M</v>
          </cell>
          <cell r="D2025" t="str">
            <v>7,01</v>
          </cell>
        </row>
        <row r="2026">
          <cell r="A2026" t="str">
            <v>92408</v>
          </cell>
          <cell r="B2026" t="str">
            <v>MONTAGEM E DESMONTAGEM DE FÔRMA DE PILARES RETANGULARES E ESTRUTURAS SIMILARES COM ÁREA MÉDIA DAS SEÇÕES MENOR OU IGUAL A 0,25 M², PÉ-DIREITO SIMPLES, EM MADEIRA SERRADA, 1 UTILIZAÇÃO. AF_12/2015</v>
          </cell>
          <cell r="C2026" t="str">
            <v>M2</v>
          </cell>
          <cell r="D2026" t="str">
            <v>170,54</v>
          </cell>
        </row>
        <row r="2027">
          <cell r="A2027" t="str">
            <v>92409</v>
          </cell>
          <cell r="B2027" t="str">
            <v>MONTAGEM E DESMONTAGEM DE FÔRMA DE PILARES RETANGULARES E ESTRUTURAS SIMILARES COM ÁREA MÉDIA DAS SEÇÕES MAIOR QUE 0,25 M², PÉ-DIREITO SIMPLES, EM MADEIRA SERRADA, 1 UTILIZAÇÃO. AF_12/2015</v>
          </cell>
          <cell r="C2027" t="str">
            <v>M2</v>
          </cell>
          <cell r="D2027" t="str">
            <v>160,32</v>
          </cell>
        </row>
        <row r="2028">
          <cell r="A2028" t="str">
            <v>92410</v>
          </cell>
          <cell r="B2028" t="str">
            <v>MONTAGEM E DESMONTAGEM DE FÔRMA DE PILARES RETANGULARES E ESTRUTURAS SIMILARES COM ÁREA MÉDIA DAS SEÇÕES MENOR OU IGUAL A 0,25 M², PÉ-DIREITO SIMPLES, EM MADEIRA SERRADA, 2 UTILIZAÇÕES. AF_12/2015</v>
          </cell>
          <cell r="C2028" t="str">
            <v>M2</v>
          </cell>
          <cell r="D2028" t="str">
            <v>120,59</v>
          </cell>
        </row>
        <row r="2029">
          <cell r="A2029" t="str">
            <v>92411</v>
          </cell>
          <cell r="B2029" t="str">
            <v>MONTAGEM E DESMONTAGEM DE FÔRMA DE PILARES RETANGULARES E ESTRUTURAS SIMILARES COM ÁREA MÉDIA DAS SEÇÕES MAIOR QUE 0,25 M², PÉ-DIREITO SIMPLES, EM MADEIRA SERRADA, 2 UTILIZAÇÕES. AF_12/2015</v>
          </cell>
          <cell r="C2029" t="str">
            <v>M2</v>
          </cell>
          <cell r="D2029" t="str">
            <v>111,57</v>
          </cell>
        </row>
        <row r="2030">
          <cell r="A2030" t="str">
            <v>92412</v>
          </cell>
          <cell r="B2030" t="str">
            <v>MONTAGEM E DESMONTAGEM DE FÔRMA DE PILARES RETANGULARES E ESTRUTURAS SIMILARES COM ÁREA MÉDIA DAS SEÇÕES MENOR OU IGUAL A 0,25 M², PÉ-DIREITO SIMPLES, EM MADEIRA SERRADA, 4 UTILIZAÇÕES. AF_12/2015</v>
          </cell>
          <cell r="C2030" t="str">
            <v>M2</v>
          </cell>
          <cell r="D2030" t="str">
            <v>82,11</v>
          </cell>
        </row>
        <row r="2031">
          <cell r="A2031" t="str">
            <v>92413</v>
          </cell>
          <cell r="B2031" t="str">
            <v>MONTAGEM E DESMONTAGEM DE FÔRMA DE PILARES RETANGULARES E ESTRUTURAS SIMILARES COM ÁREA MÉDIA DAS SEÇÕES MAIOR QUE 0,25 M², PÉ-DIREITO SIMPLES, EM MADEIRA SERRADA, 4 UTILIZAÇÕES. AF_12/2015</v>
          </cell>
          <cell r="C2031" t="str">
            <v>M2</v>
          </cell>
          <cell r="D2031" t="str">
            <v>75,16</v>
          </cell>
        </row>
        <row r="2032">
          <cell r="A2032" t="str">
            <v>92414</v>
          </cell>
          <cell r="B2032" t="str">
            <v>MONTAGEM E DESMONTAGEM DE FÔRMA DE PILARES RETANGULARES E ESTRUTURAS SIMILARES COM ÁREA MÉDIA DAS SEÇÕES MENOR OU IGUAL A 0,25 M², PÉ-DIREITO SIMPLES, EM CHAPA DE MADEIRA COMPENSADA RESINADA, 2 UTILIZAÇÕES. AF_12/2015</v>
          </cell>
          <cell r="C2032" t="str">
            <v>M2</v>
          </cell>
          <cell r="D2032" t="str">
            <v>95,22</v>
          </cell>
        </row>
        <row r="2033">
          <cell r="A2033" t="str">
            <v>92415</v>
          </cell>
          <cell r="B2033" t="str">
            <v>MONTAGEM E DESMONTAGEM DE FÔRMA DE PILARES RETANGULARES E ESTRUTURAS SIMILARES COM ÁREA MÉDIA DAS SEÇÕES MAIOR QUE 0,25 M², PÉ-DIREITO SIMPLES, EM CHAPA DE MADEIRA COMPENSADA RESINADA, 2 UTILIZAÇÕES. AF_12/2015</v>
          </cell>
          <cell r="C2033" t="str">
            <v>M2</v>
          </cell>
          <cell r="D2033" t="str">
            <v>86,20</v>
          </cell>
        </row>
        <row r="2034">
          <cell r="A2034" t="str">
            <v>92416</v>
          </cell>
          <cell r="B2034" t="str">
            <v>MONTAGEM E DESMONTAGEM DE FÔRMA DE PILARES RETANGULARES E ESTRUTURAS SIMILARES COM ÁREA MÉDIA DAS SEÇÕES MENOR OU IGUAL A 0,25 M², PÉ-DIREITO DUPLO, EM CHAPA DE MADEIRA COMPENSADA RESINADA, 2 UTILIZAÇÕES. AF_12/2015</v>
          </cell>
          <cell r="C2034" t="str">
            <v>M2</v>
          </cell>
          <cell r="D2034" t="str">
            <v>113,77</v>
          </cell>
        </row>
        <row r="2035">
          <cell r="A2035" t="str">
            <v>92417</v>
          </cell>
          <cell r="B2035" t="str">
            <v>MONTAGEM E DESMONTAGEM DE FÔRMA DE PILARES RETANGULARES E ESTRUTURAS SIMILARES COM ÁREA MÉDIA DAS SEÇÕES MAIOR QUE 0,25 M², PÉ-DIREITO DUPLO, EM CHAPA DE MADEIRA COMPENSADA RESINADA, 2 UTILIZAÇÕES. AF_12/2015</v>
          </cell>
          <cell r="C2035" t="str">
            <v>M2</v>
          </cell>
          <cell r="D2035" t="str">
            <v>104,79</v>
          </cell>
        </row>
        <row r="2036">
          <cell r="A2036" t="str">
            <v>92418</v>
          </cell>
          <cell r="B2036" t="str">
            <v>MONTAGEM E DESMONTAGEM DE FÔRMA DE PILARES RETANGULARES E ESTRUTURAS SIMILARES COM ÁREA MÉDIA DAS SEÇÕES MENOR OU IGUAL A 0,25 M², PÉ-DIREITO SIMPLES, EM CHAPA DE MADEIRA COMPENSADA RESINADA, 4 UTILIZAÇÕES. AF_12/2015</v>
          </cell>
          <cell r="C2036" t="str">
            <v>M2</v>
          </cell>
          <cell r="D2036" t="str">
            <v>61,55</v>
          </cell>
        </row>
        <row r="2037">
          <cell r="A2037" t="str">
            <v>92419</v>
          </cell>
          <cell r="B2037" t="str">
            <v>MONTAGEM E DESMONTAGEM DE FÔRMA DE PILARES RETANGULARES E ESTRUTURAS SIMILARES COM ÁREA MÉDIA DAS SEÇÕES MAIOR QUE 0,25 M², PÉ-DIREITO SIMPLES, EM CHAPA DE MADEIRA COMPENSADA RESINADA, 4 UTILIZAÇÕES. AF_12/2015</v>
          </cell>
          <cell r="C2037" t="str">
            <v>M2</v>
          </cell>
          <cell r="D2037" t="str">
            <v>54,64</v>
          </cell>
        </row>
        <row r="2038">
          <cell r="A2038" t="str">
            <v>92420</v>
          </cell>
          <cell r="B2038" t="str">
            <v>MONTAGEM E DESMONTAGEM DE FÔRMA DE PILARES RETANGULARES E ESTRUTURAS SIMILARES COM ÁREA MÉDIA DAS SEÇÕES MENOR OU IGUAL A 0,25 M², PÉ-DIREITO DUPLO, EM CHAPA DE MADEIRA COMPENSADA RESINADA, 4 UTILIZAÇÕES. AF_12/2015</v>
          </cell>
          <cell r="C2038" t="str">
            <v>M2</v>
          </cell>
          <cell r="D2038" t="str">
            <v>75,82</v>
          </cell>
        </row>
        <row r="2039">
          <cell r="A2039" t="str">
            <v>92421</v>
          </cell>
          <cell r="B2039" t="str">
            <v>MONTAGEM E DESMONTAGEM DE FÔRMA DE PILARES RETANGULARES E ESTRUTURAS SIMILARES COM ÁREA MÉDIA DAS SEÇÕES MAIOR QUE 0,25 M², PÉ-DIREITO DUPLO, EM CHAPA DE MADEIRA COMPENSADA RESINADA, 4 UTILIZAÇÕES. AF_12/2015</v>
          </cell>
          <cell r="C2039" t="str">
            <v>M2</v>
          </cell>
          <cell r="D2039" t="str">
            <v>68,89</v>
          </cell>
        </row>
        <row r="2040">
          <cell r="A2040" t="str">
            <v>92422</v>
          </cell>
          <cell r="B2040" t="str">
            <v>MONTAGEM E DESMONTAGEM DE FÔRMA DE PILARES RETANGULARES E ESTRUTURAS SIMILARES COM ÁREA MÉDIA DAS SEÇÕES MENOR OU IGUAL A 0,25 M², PÉ-DIREITO SIMPLES, EM CHAPA DE MADEIRA COMPENSADA RESINADA, 6 UTILIZAÇÕES. AF_12/2015</v>
          </cell>
          <cell r="C2040" t="str">
            <v>M2</v>
          </cell>
          <cell r="D2040" t="str">
            <v>50,59</v>
          </cell>
        </row>
        <row r="2041">
          <cell r="A2041" t="str">
            <v>92423</v>
          </cell>
          <cell r="B2041" t="str">
            <v>MONTAGEM E DESMONTAGEM DE FÔRMA DE PILARES RETANGULARES E ESTRUTURAS SIMILARES COM ÁREA MÉDIA DAS SEÇÕES MAIOR QUE 0,25 M², PÉ-DIREITO SIMPLES, EM CHAPA DE MADEIRA COMPENSADA RESINADA, 6 UTILIZAÇÕES. AF_12/2015</v>
          </cell>
          <cell r="C2041" t="str">
            <v>M2</v>
          </cell>
          <cell r="D2041" t="str">
            <v>44,58</v>
          </cell>
        </row>
        <row r="2042">
          <cell r="A2042" t="str">
            <v>92424</v>
          </cell>
          <cell r="B2042" t="str">
            <v>MONTAGEM E DESMONTAGEM DE FÔRMA DE PILARES RETANGULARES E ESTRUTURAS SIMILARES COM ÁREA MÉDIA DAS SEÇÕES MENOR OU IGUAL A 0,25 M², PÉ-DIREITO DUPLO, EM CHAPA DE MADEIRA COMPENSADA RESINADA, 6 UTILIZAÇÕES. AF_12/2015</v>
          </cell>
          <cell r="C2042" t="str">
            <v>M2</v>
          </cell>
          <cell r="D2042" t="str">
            <v>63,00</v>
          </cell>
        </row>
        <row r="2043">
          <cell r="A2043" t="str">
            <v>92425</v>
          </cell>
          <cell r="B2043" t="str">
            <v>MONTAGEM E DESMONTAGEM DE FÔRMA DE PILARES RETANGULARES E ESTRUTURAS SIMILARES COM ÁREA MÉDIA DAS SEÇÕES MAIOR QUE 0,25 M², PÉ-DIREITO DUPLO, EM CHAPA DE MADEIRA COMPENSADA RESINADA, 6 UTILIZAÇÕES. AF_12/2015</v>
          </cell>
          <cell r="C2043" t="str">
            <v>M2</v>
          </cell>
          <cell r="D2043" t="str">
            <v>56,98</v>
          </cell>
        </row>
        <row r="2044">
          <cell r="A2044" t="str">
            <v>92426</v>
          </cell>
          <cell r="B2044" t="str">
            <v>MONTAGEM E DESMONTAGEM DE FÔRMA DE PILARES RETANGULARES E ESTRUTURAS SIMILARES COM ÁREA MÉDIA DAS SEÇÕES MENOR OU IGUAL A 0,25 M², PÉ-DIREITO SIMPLES, EM CHAPA DE MADEIRA COMPENSADA RESINADA, 8 UTILIZAÇÕES. AF_12/2015</v>
          </cell>
          <cell r="C2044" t="str">
            <v>M2</v>
          </cell>
          <cell r="D2044" t="str">
            <v>45,07</v>
          </cell>
        </row>
        <row r="2045">
          <cell r="A2045" t="str">
            <v>92427</v>
          </cell>
          <cell r="B2045" t="str">
            <v>MONTAGEM E DESMONTAGEM DE FÔRMA DE PILARES RETANGULARES E ESTRUTURAS SIMILARES COM ÁREA MÉDIA DAS SEÇÕES MAIOR QUE 0,25 M², PÉ-DIREITO SIMPLES, EM CHAPA DE MADEIRA COMPENSADA RESINADA, 8 UTILIZAÇÕES. AF_12/2015</v>
          </cell>
          <cell r="C2045" t="str">
            <v>M2</v>
          </cell>
          <cell r="D2045" t="str">
            <v>39,50</v>
          </cell>
        </row>
        <row r="2046">
          <cell r="A2046" t="str">
            <v>92428</v>
          </cell>
          <cell r="B2046" t="str">
            <v>MONTAGEM E DESMONTAGEM DE FÔRMA DE PILARES RETANGULARES E ESTRUTURAS SIMILARES COM ÁREA MÉDIA DAS SEÇÕES MENOR OU IGUAL A 0,25 M², PÉ-DIREITO DUPLO, EM CHAPA DE MADEIRA COMPENSADA RESINADA, 8 UTILIZAÇÕES. AF_12/2015</v>
          </cell>
          <cell r="C2046" t="str">
            <v>M2</v>
          </cell>
          <cell r="D2046" t="str">
            <v>56,55</v>
          </cell>
        </row>
        <row r="2047">
          <cell r="A2047" t="str">
            <v>92429</v>
          </cell>
          <cell r="B2047" t="str">
            <v>MONTAGEM E DESMONTAGEM DE FÔRMA DE PILARES RETANGULARES E ESTRUTURAS SIMILARES COM ÁREA MÉDIA DAS SEÇÕES MAIOR QUE 0,25 M², PÉ-DIREITO DUPLO, EM CHAPA DE MADEIRA COMPENSADA RESINADA, 8 UTILIZAÇÕES. AF_12/2015</v>
          </cell>
          <cell r="C2047" t="str">
            <v>M2</v>
          </cell>
          <cell r="D2047" t="str">
            <v>50,98</v>
          </cell>
        </row>
        <row r="2048">
          <cell r="A2048" t="str">
            <v>92430</v>
          </cell>
          <cell r="B2048" t="str">
            <v>MONTAGEM E DESMONTAGEM DE FÔRMA DE PILARES RETANGULARES E ESTRUTURAS SIMILARES COM ÁREA MÉDIA DAS SEÇÕES MENOR OU IGUAL A 0,25 M², PÉ-DIREITO SIMPLES, EM CHAPA DE MADEIRA COMPENSADA PLASTIFICADA, 10 UTILIZAÇÕES. AF_12/2015</v>
          </cell>
          <cell r="C2048" t="str">
            <v>M2</v>
          </cell>
          <cell r="D2048" t="str">
            <v>42,28</v>
          </cell>
        </row>
        <row r="2049">
          <cell r="A2049" t="str">
            <v>92431</v>
          </cell>
          <cell r="B2049" t="str">
            <v>MONTAGEM E DESMONTAGEM DE FÔRMA DE PILARES RETANGULARES E ESTRUTURAS SIMILARES COM ÁREA MÉDIA DAS SEÇÕES MAIOR QUE 0,25 M², PÉ-DIREITO SIMPLES, EM CHAPA DE MADEIRA COMPENSADA PLASTIFICADA, 10 UTILIZAÇÕES. AF_12/2015</v>
          </cell>
          <cell r="C2049" t="str">
            <v>M2</v>
          </cell>
          <cell r="D2049" t="str">
            <v>36,98</v>
          </cell>
        </row>
        <row r="2050">
          <cell r="A2050" t="str">
            <v>92432</v>
          </cell>
          <cell r="B2050" t="str">
            <v>MONTAGEM E DESMONTAGEM DE FÔRMA DE PILARES RETANGULARES E ESTRUTURAS SIMILARES COM ÁREA MÉDIA DAS SEÇÕES MENOR OU IGUAL A 0,25 M², PÉ-DIREITO DUPLO, EM CHAPA DE MADEIRA COMPENSADA PLASTIFICADA, 10 UTILIZAÇÕES. AF_12/2015</v>
          </cell>
          <cell r="C2050" t="str">
            <v>M2</v>
          </cell>
          <cell r="D2050" t="str">
            <v>53,18</v>
          </cell>
        </row>
        <row r="2051">
          <cell r="A2051" t="str">
            <v>92433</v>
          </cell>
          <cell r="B2051" t="str">
            <v>MONTAGEM E DESMONTAGEM DE FÔRMA DE PILARES RETANGULARES E ESTRUTURAS SIMILARES COM ÁREA MÉDIA DAS SEÇÕES MAIOR QUE 0,25 M², PÉ-DIREITO DUPLO, EM CHAPA DE MADEIRA COMPENSADA PLASTIFICADA, 10 UTILIZAÇÕES. AF_12/2015</v>
          </cell>
          <cell r="C2051" t="str">
            <v>M2</v>
          </cell>
          <cell r="D2051" t="str">
            <v>47,90</v>
          </cell>
        </row>
        <row r="2052">
          <cell r="A2052" t="str">
            <v>92434</v>
          </cell>
          <cell r="B2052" t="str">
            <v>MONTAGEM E DESMONTAGEM DE FÔRMA DE PILARES RETANGULARES E ESTRUTURAS SIMILARES COM ÁREA MÉDIA DAS SEÇÕES MENOR OU IGUAL A 0,25 M², PÉ-DIREITO SIMPLES, EM CHAPA DE MADEIRA COMPENSADA PLASTIFICADA, 12 UTILIZAÇÕES. AF_12/2015</v>
          </cell>
          <cell r="C2052" t="str">
            <v>M2</v>
          </cell>
          <cell r="D2052" t="str">
            <v>40,21</v>
          </cell>
        </row>
        <row r="2053">
          <cell r="A2053" t="str">
            <v>92435</v>
          </cell>
          <cell r="B2053" t="str">
            <v>MONTAGEM E DESMONTAGEM DE FÔRMA DE PILARES RETANGULARES E ESTRUTURAS SIMILARES COM ÁREA MÉDIA DAS SEÇÕES MAIOR QUE 0,25 M², PÉ-DIREITO SIMPLES, EM CHAPA DE MADEIRA COMPENSADA PLASTIFICADA, 12 UTILIZAÇÕES. AF_12/2015</v>
          </cell>
          <cell r="C2053" t="str">
            <v>M2</v>
          </cell>
          <cell r="D2053" t="str">
            <v>35,08</v>
          </cell>
        </row>
        <row r="2054">
          <cell r="A2054" t="str">
            <v>92436</v>
          </cell>
          <cell r="B2054" t="str">
            <v>MONTAGEM E DESMONTAGEM DE FÔRMA DE PILARES RETANGULARES E ESTRUTURAS SIMILARES COM ÁREA MÉDIA DAS SEÇÕES MENOR OU IGUAL A 0,25 M², PÉ-DIREITO DUPLO, EM CHAPA DE MADEIRA COMPENSADA PLASTIFICADA, 12 UTILIZAÇÕES. AF_12/2015</v>
          </cell>
          <cell r="C2054" t="str">
            <v>M2</v>
          </cell>
          <cell r="D2054" t="str">
            <v>50,72</v>
          </cell>
        </row>
        <row r="2055">
          <cell r="A2055" t="str">
            <v>92437</v>
          </cell>
          <cell r="B2055" t="str">
            <v>MONTAGEM E DESMONTAGEM DE FÔRMA DE PILARES RETANGULARES E ESTRUTURAS SIMILARES COM ÁREA MÉDIA DAS SEÇÕES MAIOR QUE 0,25 M², PÉ-DIREITO DUPLO, EM CHAPA DE MADEIRA COMPENSADA PLASTIFICADA, 12 UTILIZAÇÕES. AF_12/2015</v>
          </cell>
          <cell r="C2055" t="str">
            <v>M2</v>
          </cell>
          <cell r="D2055" t="str">
            <v>45,62</v>
          </cell>
        </row>
        <row r="2056">
          <cell r="A2056" t="str">
            <v>92438</v>
          </cell>
          <cell r="B2056" t="str">
            <v>MONTAGEM E DESMONTAGEM DE FÔRMA DE PILARES RETANGULARES E ESTRUTURAS SIMILARES COM ÁREA MÉDIA DAS SEÇÕES MENOR OU IGUAL A 0,25 M², PÉ-DIREITO SIMPLES, EM CHAPA DE MADEIRA COMPENSADA PLASTIFICADA, 14 UTILIZAÇÕES. AF_12/2015</v>
          </cell>
          <cell r="C2056" t="str">
            <v>M2</v>
          </cell>
          <cell r="D2056" t="str">
            <v>38,69</v>
          </cell>
        </row>
        <row r="2057">
          <cell r="A2057" t="str">
            <v>92439</v>
          </cell>
          <cell r="B2057" t="str">
            <v>MONTAGEM E DESMONTAGEM DE FÔRMA DE PILARES RETANGULARES E ESTRUTURAS SIMILARES COM ÁREA MÉDIA DAS SEÇÕES MAIOR QUE 0,25 M², PÉ-DIREITO SIMPLES, EM CHAPA DE MADEIRA COMPENSADA PLASTIFICADA, 14 UTILIZAÇÕES. AF_12/2015</v>
          </cell>
          <cell r="C2057" t="str">
            <v>M2</v>
          </cell>
          <cell r="D2057" t="str">
            <v>33,71</v>
          </cell>
        </row>
        <row r="2058">
          <cell r="A2058" t="str">
            <v>92440</v>
          </cell>
          <cell r="B2058" t="str">
            <v>MONTAGEM E DESMONTAGEM DE FÔRMA DE PILARES RETANGULARES E ESTRUTURAS SIMILARES COM ÁREA MÉDIA DAS SEÇÕES MENOR OU IGUAL A 0,25 M², PÉ-DIREITO DUPLO, EM CHAPA DE MADEIRA COMPENSADA PLASTIFICADA, 14 UTILIZAÇÕES. AF_12/2015</v>
          </cell>
          <cell r="C2058" t="str">
            <v>M2</v>
          </cell>
          <cell r="D2058" t="str">
            <v>48,93</v>
          </cell>
        </row>
        <row r="2059">
          <cell r="A2059" t="str">
            <v>92441</v>
          </cell>
          <cell r="B2059" t="str">
            <v>MONTAGEM E DESMONTAGEM DE FÔRMA DE PILARES RETANGULARES E ESTRUTURAS SIMILARES COM ÁREA MÉDIA DAS SEÇÕES MAIOR QUE 0,25 M², PÉ-DIREITO DUPLO, EM CHAPA DE MADEIRA COMPENSADA PLASTIFICADA, 14 UTILIZAÇÕES. AF_12/2015</v>
          </cell>
          <cell r="C2059" t="str">
            <v>M2</v>
          </cell>
          <cell r="D2059" t="str">
            <v>43,98</v>
          </cell>
        </row>
        <row r="2060">
          <cell r="A2060" t="str">
            <v>92442</v>
          </cell>
          <cell r="B2060" t="str">
            <v>MONTAGEM E DESMONTAGEM DE FÔRMA DE PILARES RETANGULARES E ESTRUTURAS SIMILARES COM ÁREA MÉDIA DAS SEÇÕES MENOR OU IGUAL A 0,25 M², PÉ-DIREITO SIMPLES, EM CHAPA DE MADEIRA COMPENSADA PLASTIFICADA, 18 UTILIZAÇÕES. AF_12/2015</v>
          </cell>
          <cell r="C2060" t="str">
            <v>M2</v>
          </cell>
          <cell r="D2060" t="str">
            <v>35,67</v>
          </cell>
        </row>
        <row r="2061">
          <cell r="A2061" t="str">
            <v>92443</v>
          </cell>
          <cell r="B2061" t="str">
            <v>MONTAGEM E DESMONTAGEM DE FÔRMA DE PILARES RETANGULARES E ESTRUTURAS SIMILARES COM ÁREA MÉDIA DAS SEÇÕES MAIOR QUE 0,25 M², PÉ-DIREITO SIMPLES, EM CHAPA DE MADEIRA COMPENSADA PLASTIFICADA, 18 UTILIZAÇÕES. AF_12/2015</v>
          </cell>
          <cell r="C2061" t="str">
            <v>M2</v>
          </cell>
          <cell r="D2061" t="str">
            <v>30,85</v>
          </cell>
        </row>
        <row r="2062">
          <cell r="A2062" t="str">
            <v>92444</v>
          </cell>
          <cell r="B2062" t="str">
            <v>MONTAGEM E DESMONTAGEM DE FÔRMA DE PILARES RETANGULARES E ESTRUTURAS SIMILARES COM ÁREA MÉDIA DAS SEÇÕES MENOR OU IGUAL A 0,25 M², PÉ-DIREITO DUPLO, EM CHAPA DE MADEIRA COMPENSADA PLASTIFICADA, 18 UTILIZAÇÕES. AF_12/2015</v>
          </cell>
          <cell r="C2062" t="str">
            <v>M2</v>
          </cell>
          <cell r="D2062" t="str">
            <v>45,58</v>
          </cell>
        </row>
        <row r="2063">
          <cell r="A2063" t="str">
            <v>92445</v>
          </cell>
          <cell r="B2063" t="str">
            <v>MONTAGEM E DESMONTAGEM DE FÔRMA DE PILARES RETANGULARES E ESTRUTURAS SIMILARES COM ÁREA MÉDIA DAS SEÇÕES MAIOR QUE 0,25 M², PÉ-DIREITO DUPLO, EM CHAPA DE MADEIRA COMPENSADA PLASTIFICADA, 18 UTILIZAÇÕES. AF_12/2015</v>
          </cell>
          <cell r="C2063" t="str">
            <v>M2</v>
          </cell>
          <cell r="D2063" t="str">
            <v>40,77</v>
          </cell>
        </row>
        <row r="2064">
          <cell r="A2064" t="str">
            <v>92446</v>
          </cell>
          <cell r="B2064" t="str">
            <v>MONTAGEM E DESMONTAGEM DE FÔRMA DE VIGA, ESCORAMENTO COM PONTALETE DE MADEIRA, PÉ-DIREITO SIMPLES, EM MADEIRA SERRADA, 1 UTILIZAÇÃO. AF_12/2015</v>
          </cell>
          <cell r="C2064" t="str">
            <v>M2</v>
          </cell>
          <cell r="D2064" t="str">
            <v>151,36</v>
          </cell>
        </row>
        <row r="2065">
          <cell r="A2065" t="str">
            <v>92447</v>
          </cell>
          <cell r="B2065" t="str">
            <v>MONTAGEM E DESMONTAGEM DE FÔRMA DE VIGA, ESCORAMENTO COM PONTALETE DE MADEIRA, PÉ-DIREITO SIMPLES, EM MADEIRA SERRADA, 2 UTILIZAÇÕES. AF_12/2015</v>
          </cell>
          <cell r="C2065" t="str">
            <v>M2</v>
          </cell>
          <cell r="D2065" t="str">
            <v>109,76</v>
          </cell>
        </row>
        <row r="2066">
          <cell r="A2066" t="str">
            <v>92448</v>
          </cell>
          <cell r="B2066" t="str">
            <v>MONTAGEM E DESMONTAGEM DE FÔRMA DE VIGA, ESCORAMENTO COM PONTALETE DE MADEIRA, PÉ-DIREITO SIMPLES, EM MADEIRA SERRADA, 4 UTILIZAÇÕES. AF_12/2015</v>
          </cell>
          <cell r="C2066" t="str">
            <v>M2</v>
          </cell>
          <cell r="D2066" t="str">
            <v>87,72</v>
          </cell>
        </row>
        <row r="2067">
          <cell r="A2067" t="str">
            <v>92449</v>
          </cell>
          <cell r="B2067" t="str">
            <v>MONTAGEM E DESMONTAGEM DE FÔRMA DE VIGA, ESCORAMENTO COM GARFO DE MADEIRA, PÉ-DIREITO DUPLO, EM CHAPA DE MADEIRA RESINADA, 2 UTILIZAÇÕES. AF_12/2015</v>
          </cell>
          <cell r="C2067" t="str">
            <v>M2</v>
          </cell>
          <cell r="D2067" t="str">
            <v>162,68</v>
          </cell>
        </row>
        <row r="2068">
          <cell r="A2068" t="str">
            <v>92450</v>
          </cell>
          <cell r="B2068" t="str">
            <v>MONTAGEM E DESMONTAGEM DE FÔRMA DE VIGA, ESCORAMENTO METÁLICO, PÉ-DIREITO DUPLO, EM CHAPA DE MADEIRA RESINADA, 2 UTILIZAÇÕES. AF_12/2015</v>
          </cell>
          <cell r="C2068" t="str">
            <v>M2</v>
          </cell>
          <cell r="D2068" t="str">
            <v>169,83</v>
          </cell>
        </row>
        <row r="2069">
          <cell r="A2069" t="str">
            <v>92451</v>
          </cell>
          <cell r="B2069" t="str">
            <v>MONTAGEM E DESMONTAGEM DE FÔRMA DE VIGA, ESCORAMENTO COM GARFO DE MADEIRA, PÉ-DIREITO SIMPLES, EM CHAPA DE MADEIRA RESINADA, 2 UTILIZAÇÕES. AF_12/2015</v>
          </cell>
          <cell r="C2069" t="str">
            <v>M2</v>
          </cell>
          <cell r="D2069" t="str">
            <v>113,50</v>
          </cell>
        </row>
        <row r="2070">
          <cell r="A2070" t="str">
            <v>92452</v>
          </cell>
          <cell r="B2070" t="str">
            <v>MONTAGEM E DESMONTAGEM DE FÔRMA DE VIGA, ESCORAMENTO METÁLICO, PÉ-DIREITO SIMPLES, EM CHAPA DE MADEIRA RESINADA, 2 UTILIZAÇÕES. AF_12/2015</v>
          </cell>
          <cell r="C2070" t="str">
            <v>M2</v>
          </cell>
          <cell r="D2070" t="str">
            <v>105,24</v>
          </cell>
        </row>
        <row r="2071">
          <cell r="A2071" t="str">
            <v>92453</v>
          </cell>
          <cell r="B2071" t="str">
            <v>MONTAGEM E DESMONTAGEM DE FÔRMA DE VIGA, ESCORAMENTO COM GARFO DE MADEIRA, PÉ-DIREITO DUPLO, EM CHAPA DE MADEIRA RESINADA, 4 UTILIZAÇÕES. AF_12/2015</v>
          </cell>
          <cell r="C2071" t="str">
            <v>M2</v>
          </cell>
          <cell r="D2071" t="str">
            <v>138,90</v>
          </cell>
        </row>
        <row r="2072">
          <cell r="A2072" t="str">
            <v>92454</v>
          </cell>
          <cell r="B2072" t="str">
            <v>MONTAGEM E DESMONTAGEM DE FÔRMA DE VIGA, ESCORAMENTO METÁLICO, PÉ-DIREITO DUPLO, EM CHAPA DE MADEIRA RESINADA, 4 UTILIZAÇÕES. AF_12/2015</v>
          </cell>
          <cell r="C2072" t="str">
            <v>M2</v>
          </cell>
          <cell r="D2072" t="str">
            <v>174,86</v>
          </cell>
        </row>
        <row r="2073">
          <cell r="A2073" t="str">
            <v>92455</v>
          </cell>
          <cell r="B2073" t="str">
            <v>MONTAGEM E DESMONTAGEM DE FÔRMA DE VIGA, ESCORAMENTO COM GARFO DE MADEIRA, PÉ-DIREITO SIMPLES, EM CHAPA DE MADEIRA RESINADA, 4 UTILIZAÇÕES. AF_12/2015</v>
          </cell>
          <cell r="C2073" t="str">
            <v>M2</v>
          </cell>
          <cell r="D2073" t="str">
            <v>92,96</v>
          </cell>
        </row>
        <row r="2074">
          <cell r="A2074" t="str">
            <v>92456</v>
          </cell>
          <cell r="B2074" t="str">
            <v>MONTAGEM E DESMONTAGEM DE FÔRMA DE VIGA, ESCORAMENTO METÁLICO, PÉ-DIREITO SIMPLES, EM CHAPA DE MADEIRA RESINADA, 4 UTILIZAÇÕES. AF_12/2015</v>
          </cell>
          <cell r="C2074" t="str">
            <v>M2</v>
          </cell>
          <cell r="D2074" t="str">
            <v>88,15</v>
          </cell>
        </row>
        <row r="2075">
          <cell r="A2075" t="str">
            <v>92457</v>
          </cell>
          <cell r="B2075" t="str">
            <v>MONTAGEM E DESMONTAGEM DE FÔRMA DE VIGA, ESCORAMENTO COM GARFO DE MADEIRA, PÉ-DIREITO DUPLO, EM CHAPA DE MADEIRA RESINADA, 6 UTILIZAÇÕES. AF_12/2015</v>
          </cell>
          <cell r="C2075" t="str">
            <v>M2</v>
          </cell>
          <cell r="D2075" t="str">
            <v>120,58</v>
          </cell>
        </row>
        <row r="2076">
          <cell r="A2076" t="str">
            <v>92458</v>
          </cell>
          <cell r="B2076" t="str">
            <v>MONTAGEM E DESMONTAGEM DE FÔRMA DE VIGA, ESCORAMENTO METÁLICO, PÉ-DIREITO DUPLO, EM CHAPA DE MADEIRA RESINADA, 6 UTILIZAÇÕES. AF_12/2015</v>
          </cell>
          <cell r="C2076" t="str">
            <v>M2</v>
          </cell>
          <cell r="D2076" t="str">
            <v>161,87</v>
          </cell>
        </row>
        <row r="2077">
          <cell r="A2077" t="str">
            <v>92459</v>
          </cell>
          <cell r="B2077" t="str">
            <v>MONTAGEM E DESMONTAGEM DE FÔRMA DE VIGA, ESCORAMENTO COM GARFO DE MADEIRA, PÉ-DIREITO SIMPLES, EM CHAPA DE MADEIRA RESINADA, 6 UTILIZAÇÕES. AF_12/2015</v>
          </cell>
          <cell r="C2077" t="str">
            <v>M2</v>
          </cell>
          <cell r="D2077" t="str">
            <v>78,89</v>
          </cell>
        </row>
        <row r="2078">
          <cell r="A2078" t="str">
            <v>92460</v>
          </cell>
          <cell r="B2078" t="str">
            <v>MONTAGEM E DESMONTAGEM DE FÔRMA DE VIGA, ESCORAMENTO METÁLICO, PÉ-DIREITO SIMPLES, EM CHAPA DE MADEIRA RESINADA, 6 UTILIZAÇÕES. AF_12/2015</v>
          </cell>
          <cell r="C2078" t="str">
            <v>M2</v>
          </cell>
          <cell r="D2078" t="str">
            <v>73,06</v>
          </cell>
        </row>
        <row r="2079">
          <cell r="A2079" t="str">
            <v>92461</v>
          </cell>
          <cell r="B2079" t="str">
            <v>MONTAGEM E DESMONTAGEM DE FÔRMA DE VIGA, ESCORAMENTO COM GARFO DE MADEIRA, PÉ-DIREITO DUPLO, EM CHAPA DE MADEIRA RESINADA, 8 UTILIZAÇÕES. AF_12/2015</v>
          </cell>
          <cell r="C2079" t="str">
            <v>M2</v>
          </cell>
          <cell r="D2079" t="str">
            <v>110,74</v>
          </cell>
        </row>
        <row r="2080">
          <cell r="A2080" t="str">
            <v>92462</v>
          </cell>
          <cell r="B2080" t="str">
            <v>MONTAGEM E DESMONTAGEM DE FÔRMA DE VIGA, ESCORAMENTO METÁLICO, PÉ-DIREITO DUPLO, EM CHAPA DE MADEIRA RESINADA, 8 UTILIZAÇÕES. AF_12/2015</v>
          </cell>
          <cell r="C2080" t="str">
            <v>M2</v>
          </cell>
          <cell r="D2080" t="str">
            <v>153,38</v>
          </cell>
        </row>
        <row r="2081">
          <cell r="A2081" t="str">
            <v>92463</v>
          </cell>
          <cell r="B2081" t="str">
            <v>MONTAGEM E DESMONTAGEM DE FÔRMA DE VIGA, ESCORAMENTO COM GARFO DE MADEIRA, PÉ-DIREITO SIMPLES, EM CHAPA DE MADEIRA RESINADA, 8 UTILIZAÇÕES. AF_12/2015</v>
          </cell>
          <cell r="C2081" t="str">
            <v>M2</v>
          </cell>
          <cell r="D2081" t="str">
            <v>71,19</v>
          </cell>
        </row>
        <row r="2082">
          <cell r="A2082" t="str">
            <v>92464</v>
          </cell>
          <cell r="B2082" t="str">
            <v>MONTAGEM E DESMONTAGEM DE FÔRMA DE VIGA, ESCORAMENTO METÁLICO, PÉ-DIREITO SIMPLES, EM CHAPA DE MADEIRA RESINADA, 8 UTILIZAÇÕES. AF_12/2015</v>
          </cell>
          <cell r="C2082" t="str">
            <v>M2</v>
          </cell>
          <cell r="D2082" t="str">
            <v>67,98</v>
          </cell>
        </row>
        <row r="2083">
          <cell r="A2083" t="str">
            <v>92465</v>
          </cell>
          <cell r="B2083" t="str">
            <v>MONTAGEM E DESMONTAGEM DE FÔRMA DE VIGA, ESCORAMENTO COM GARFO DE MADEIRA, PÉ-DIREITO DUPLO, EM CHAPA DE MADEIRA PLASTIFICADA, 10 UTILIZAÇÕES. AF_12/2015</v>
          </cell>
          <cell r="C2083" t="str">
            <v>M2</v>
          </cell>
          <cell r="D2083" t="str">
            <v>90,21</v>
          </cell>
        </row>
        <row r="2084">
          <cell r="A2084" t="str">
            <v>92466</v>
          </cell>
          <cell r="B2084" t="str">
            <v>MONTAGEM E DESMONTAGEM DE FÔRMA DE VIGA, ESCORAMENTO METÁLICO, PÉ-DIREITO DUPLO, EM CHAPA DE MADEIRA PLASTIFICADA, 10 UTILIZAÇÕES. AF_12/2015</v>
          </cell>
          <cell r="C2084" t="str">
            <v>M2</v>
          </cell>
          <cell r="D2084" t="str">
            <v>148,19</v>
          </cell>
        </row>
        <row r="2085">
          <cell r="A2085" t="str">
            <v>92467</v>
          </cell>
          <cell r="B2085" t="str">
            <v>MONTAGEM E DESMONTAGEM DE FÔRMA DE VIGA, ESCORAMENTO COM GARFO DE MADEIRA, PÉ-DIREITO SIMPLES, EM CHAPA DE MADEIRA PLASTIFICADA, 10 UTILIZAÇÕES. AF_12/2015</v>
          </cell>
          <cell r="C2085" t="str">
            <v>M2</v>
          </cell>
          <cell r="D2085" t="str">
            <v>59,70</v>
          </cell>
        </row>
        <row r="2086">
          <cell r="A2086" t="str">
            <v>92468</v>
          </cell>
          <cell r="B2086" t="str">
            <v>MONTAGEM E DESMONTAGEM DE FÔRMA DE VIGA, ESCORAMENTO METÁLICO, PÉ-DIREITO SIMPLES, EM CHAPA DE MADEIRA PLASTIFICADA, 10 UTILIZAÇÕES. AF_12/2015</v>
          </cell>
          <cell r="C2086" t="str">
            <v>M2</v>
          </cell>
          <cell r="D2086" t="str">
            <v>63,39</v>
          </cell>
        </row>
        <row r="2087">
          <cell r="A2087" t="str">
            <v>92469</v>
          </cell>
          <cell r="B2087" t="str">
            <v>MONTAGEM E DESMONTAGEM DE FÔRMA DE VIGA, ESCORAMENTO COM GARFO DE MADEIRA, PÉ-DIREITO DUPLO, EM CHAPA DE MADEIRA PLASTIFICADA, 12 UTILIZAÇÕES. AF_12/2015</v>
          </cell>
          <cell r="C2087" t="str">
            <v>M2</v>
          </cell>
          <cell r="D2087" t="str">
            <v>82,25</v>
          </cell>
        </row>
        <row r="2088">
          <cell r="A2088" t="str">
            <v>92470</v>
          </cell>
          <cell r="B2088" t="str">
            <v>MONTAGEM E DESMONTAGEM DE FÔRMA DE VIGA, ESCORAMENTO METÁLICO, PÉ-DIREITO DUPLO, EM CHAPA DE MADEIRA PLASTIFICADA, 12 UTILIZAÇÕES. AF_12/2015</v>
          </cell>
          <cell r="C2088" t="str">
            <v>M2</v>
          </cell>
          <cell r="D2088" t="str">
            <v>143,21</v>
          </cell>
        </row>
        <row r="2089">
          <cell r="A2089" t="str">
            <v>92471</v>
          </cell>
          <cell r="B2089" t="str">
            <v>MONTAGEM E DESMONTAGEM DE FÔRMA DE VIGA, ESCORAMENTO COM GARFO DE MADEIRA, PÉ-DIREITO SIMPLES, EM CHAPA DE MADEIRA PLASTIFICADA, 12 UTILIZAÇÕES. AF_12/2015</v>
          </cell>
          <cell r="C2089" t="str">
            <v>M2</v>
          </cell>
          <cell r="D2089" t="str">
            <v>54,49</v>
          </cell>
        </row>
        <row r="2090">
          <cell r="A2090" t="str">
            <v>92472</v>
          </cell>
          <cell r="B2090" t="str">
            <v>MONTAGEM E DESMONTAGEM DE FÔRMA DE VIGA, ESCORAMENTO METÁLICO, PÉ-DIREITO SIMPLES, EM CHAPA DE MADEIRA PLASTIFICADA, 12 UTILIZAÇÕES. AF_12/2015</v>
          </cell>
          <cell r="C2090" t="str">
            <v>M2</v>
          </cell>
          <cell r="D2090" t="str">
            <v>59,16</v>
          </cell>
        </row>
        <row r="2091">
          <cell r="A2091" t="str">
            <v>92473</v>
          </cell>
          <cell r="B2091" t="str">
            <v>MONTAGEM E DESMONTAGEM DE FÔRMA DE VIGA, ESCORAMENTO COM GARFO DE MADEIRA, PÉ-DIREITO DUPLO, EM CHAPA DE MADEIRA PLASTIFICADA, 14 UTILIZAÇÕES. AF_12/2015</v>
          </cell>
          <cell r="C2091" t="str">
            <v>M2</v>
          </cell>
          <cell r="D2091" t="str">
            <v>75,71</v>
          </cell>
        </row>
        <row r="2092">
          <cell r="A2092" t="str">
            <v>92474</v>
          </cell>
          <cell r="B2092" t="str">
            <v>MONTAGEM E DESMONTAGEM DE FÔRMA DE VIGA, ESCORAMENTO METÁLICO, PÉ-DIREITO DUPLO, EM CHAPA DE MADEIRA PLASTIFICADA, 14 UTILIZAÇÕES. AF_12/2015</v>
          </cell>
          <cell r="C2092" t="str">
            <v>M2</v>
          </cell>
          <cell r="D2092" t="str">
            <v>138,87</v>
          </cell>
        </row>
        <row r="2093">
          <cell r="A2093" t="str">
            <v>92475</v>
          </cell>
          <cell r="B2093" t="str">
            <v>MONTAGEM E DESMONTAGEM DE FÔRMA DE VIGA, ESCORAMENTO COM GARFO DE MADEIRA, PÉ-DIREITO SIMPLES, EM CHAPA DE MADEIRA PLASTIFICADA, 14 UTILIZAÇÕES. AF_12/2015</v>
          </cell>
          <cell r="C2093" t="str">
            <v>M2</v>
          </cell>
          <cell r="D2093" t="str">
            <v>50,19</v>
          </cell>
        </row>
        <row r="2094">
          <cell r="A2094" t="str">
            <v>92476</v>
          </cell>
          <cell r="B2094" t="str">
            <v>MONTAGEM E DESMONTAGEM DE FÔRMA DE VIGA, ESCORAMENTO METÁLICO, PÉ-DIREITO SIMPLES, EM CHAPA DE MADEIRA PLASTIFICADA, 14 UTILIZAÇÕES. AF_12/2015</v>
          </cell>
          <cell r="C2094" t="str">
            <v>M2</v>
          </cell>
          <cell r="D2094" t="str">
            <v>55,52</v>
          </cell>
        </row>
        <row r="2095">
          <cell r="A2095" t="str">
            <v>92477</v>
          </cell>
          <cell r="B2095" t="str">
            <v>MONTAGEM E DESMONTAGEM DE FÔRMA DE VIGA, ESCORAMENTO COM GARFO DE MADEIRA, PÉ-DIREITO DUPLO, EM CHAPA DE MADEIRA PLASTIFICADA, 18 UTILIZAÇÕES. AF_12/2015</v>
          </cell>
          <cell r="C2095" t="str">
            <v>M2</v>
          </cell>
          <cell r="D2095" t="str">
            <v>62,02</v>
          </cell>
        </row>
        <row r="2096">
          <cell r="A2096" t="str">
            <v>92478</v>
          </cell>
          <cell r="B2096" t="str">
            <v>MONTAGEM E DESMONTAGEM DE FÔRMA DE VIGA, ESCORAMENTO METÁLICO, PÉ-DIREITO DUPLO, EM CHAPA DE MADEIRA PLASTIFICADA, 18 UTILIZAÇÕES. AF_12/2015</v>
          </cell>
          <cell r="C2096" t="str">
            <v>M2</v>
          </cell>
          <cell r="D2096" t="str">
            <v>130,44</v>
          </cell>
        </row>
        <row r="2097">
          <cell r="A2097" t="str">
            <v>92479</v>
          </cell>
          <cell r="B2097" t="str">
            <v>MONTAGEM E DESMONTAGEM DE FÔRMA DE VIGA, ESCORAMENTO COM GARFO DE MADEIRA, PÉ-DIREITO SIMPLES, EM CHAPA DE MADEIRA PLASTIFICADA, 18 UTILIZAÇÕES. AF_12/2015</v>
          </cell>
          <cell r="C2097" t="str">
            <v>M2</v>
          </cell>
          <cell r="D2097" t="str">
            <v>41,18</v>
          </cell>
        </row>
        <row r="2098">
          <cell r="A2098" t="str">
            <v>92480</v>
          </cell>
          <cell r="B2098" t="str">
            <v>MONTAGEM E DESMONTAGEM DE FÔRMA DE VIGA, ESCORAMENTO METÁLICO, PÉ-DIREITO SIMPLES, EM CHAPA DE MADEIRA PLASTIFICADA, 18 UTILIZAÇÕES. AF_12/2015</v>
          </cell>
          <cell r="C2098" t="str">
            <v>M2</v>
          </cell>
          <cell r="D2098" t="str">
            <v>48,37</v>
          </cell>
        </row>
        <row r="2099">
          <cell r="A2099" t="str">
            <v>92481</v>
          </cell>
          <cell r="B2099" t="str">
            <v>MONTAGEM E DESMONTAGEM DE FÔRMA DE LAJE MACIÇA COM ÁREA MÉDIA MENOR OU IGUAL A 20 M², PÉ-DIREITO SIMPLES, EM MADEIRA SERRADA, 1 UTILIZAÇÃO. AF_12/2015</v>
          </cell>
          <cell r="C2099" t="str">
            <v>M2</v>
          </cell>
          <cell r="D2099" t="str">
            <v>198,98</v>
          </cell>
        </row>
        <row r="2100">
          <cell r="A2100" t="str">
            <v>92482</v>
          </cell>
          <cell r="B2100" t="str">
            <v>MONTAGEM E DESMONTAGEM DE FÔRMA DE LAJE MACIÇA COM ÁREA MÉDIA MAIOR QUE 20 M², PÉ-DIREITO SIMPLES, EM MADEIRA SERRADA, 1 UTILIZAÇÃO. AF_12/2015</v>
          </cell>
          <cell r="C2100" t="str">
            <v>M2</v>
          </cell>
          <cell r="D2100" t="str">
            <v>187,08</v>
          </cell>
        </row>
        <row r="2101">
          <cell r="A2101" t="str">
            <v>92483</v>
          </cell>
          <cell r="B2101" t="str">
            <v>MONTAGEM E DESMONTAGEM DE FÔRMA DE LAJE MACIÇA COM ÁREA MÉDIA MENOR OU IGUAL A 20 M², PÉ-DIREITO SIMPLES, EM MADEIRA SERRADA, 2 UTILIZAÇÕES. AF_12/2015</v>
          </cell>
          <cell r="C2101" t="str">
            <v>M2</v>
          </cell>
          <cell r="D2101" t="str">
            <v>152,95</v>
          </cell>
        </row>
        <row r="2102">
          <cell r="A2102" t="str">
            <v>92484</v>
          </cell>
          <cell r="B2102" t="str">
            <v>MONTAGEM E DESMONTAGEM DE FÔRMA DE LAJE MACIÇA COM ÁREA MÉDIA MAIOR QUE 20 M², PÉ-DIREITO SIMPLES, EM MADEIRA SERRADA, 2 UTILIZAÇÕES. AF_12/2015</v>
          </cell>
          <cell r="C2102" t="str">
            <v>M2</v>
          </cell>
          <cell r="D2102" t="str">
            <v>142,44</v>
          </cell>
        </row>
        <row r="2103">
          <cell r="A2103" t="str">
            <v>92485</v>
          </cell>
          <cell r="B2103" t="str">
            <v>MONTAGEM E DESMONTAGEM DE FÔRMA DE LAJE MACIÇA COM ÁREA MÉDIA MENOR OU IGUAL A 20 M², PÉ-DIREITO SIMPLES, EM MADEIRA SERRADA, 4 UTILIZAÇÕES. AF_12/2015</v>
          </cell>
          <cell r="C2103" t="str">
            <v>M2</v>
          </cell>
          <cell r="D2103" t="str">
            <v>110,25</v>
          </cell>
        </row>
        <row r="2104">
          <cell r="A2104" t="str">
            <v>92486</v>
          </cell>
          <cell r="B2104" t="str">
            <v>MONTAGEM E DESMONTAGEM DE FÔRMA DE LAJE MACIÇA COM ÁREA MÉDIA MAIOR QUE 20 M², PÉ-DIREITO SIMPLES, EM MADEIRA SERRADA, 4 UTILIZAÇÕES. AF_12/2015</v>
          </cell>
          <cell r="C2104" t="str">
            <v>M2</v>
          </cell>
          <cell r="D2104" t="str">
            <v>102,18</v>
          </cell>
        </row>
        <row r="2105">
          <cell r="A2105" t="str">
            <v>92487</v>
          </cell>
          <cell r="B2105" t="str">
            <v>MONTAGEM E DESMONTAGEM DE FÔRMA DE LAJE NERVURADA COM CUBETA E ASSOALHO COM ÁREA MÉDIA MENOR OU IGUAL A 20 M², PÉ-DIREITO DUPLO, EM CHAPA DE MADEIRA COMPENSADA RESINADA, 8 UTILIZAÇÕES. AF_12/2015</v>
          </cell>
          <cell r="C2105" t="str">
            <v>M2</v>
          </cell>
          <cell r="D2105" t="str">
            <v>64,00</v>
          </cell>
        </row>
        <row r="2106">
          <cell r="A2106" t="str">
            <v>92488</v>
          </cell>
          <cell r="B2106" t="str">
            <v>MONTAGEM E DESMONTAGEM DE FÔRMA DE LAJE NERVURADA COM CUBETA E ASSOALHO COM ÁREA MÉDIA MAIOR QUE 20 M², PÉ-DIREITO DUPLO, EM CHAPA DE MADEIRA COMPENSADA RESINADA, 8 UTILIZAÇÕES. AF_12/2015</v>
          </cell>
          <cell r="C2106" t="str">
            <v>M2</v>
          </cell>
          <cell r="D2106" t="str">
            <v>61,22</v>
          </cell>
        </row>
        <row r="2107">
          <cell r="A2107" t="str">
            <v>92489</v>
          </cell>
          <cell r="B2107" t="str">
            <v>MONTAGEM E DESMONTAGEM DE FÔRMA DE LAJE NERVURADA COM CUBETA E ASSOALHO COM ÁREA MÉDIA MENOR OU IGUAL A 20 M², PÉ-DIREITO SIMPLES, EM CHAPA DE MADEIRA COMPENSADA RESINADA, 8 UTILIZAÇÕES. AF_12/2015</v>
          </cell>
          <cell r="C2107" t="str">
            <v>M2</v>
          </cell>
          <cell r="D2107" t="str">
            <v>39,34</v>
          </cell>
        </row>
        <row r="2108">
          <cell r="A2108" t="str">
            <v>92490</v>
          </cell>
          <cell r="B2108" t="str">
            <v>MONTAGEM E DESMONTAGEM DE FÔRMA DE LAJE NERVURADA COM CUBETA E ASSOALHO COM ÁREA MÉDIA MAIOR QUE 20 M², PÉ-DIREITO SIMPLES, EM CHAPA DE MADEIRA COMPENSADA RESINADA, 8 UTILIZAÇÕES. AF_12/2015</v>
          </cell>
          <cell r="C2108" t="str">
            <v>M2</v>
          </cell>
          <cell r="D2108" t="str">
            <v>36,79</v>
          </cell>
        </row>
        <row r="2109">
          <cell r="A2109" t="str">
            <v>92491</v>
          </cell>
          <cell r="B2109" t="str">
            <v>MONTAGEM E DESMONTAGEM DE FÔRMA DE LAJE NERVURADA COM CUBETA E ASSOALHO COM ÁREA MÉDIA MENOR OU IGUAL A 20 M², PÉ-DIREITO DUPLO, EM CHAPA DE MADEIRA COMPENSADA RESINADA, 10 UTILIZAÇÕES. AF_12/2015</v>
          </cell>
          <cell r="C2109" t="str">
            <v>M2</v>
          </cell>
          <cell r="D2109" t="str">
            <v>61,40</v>
          </cell>
        </row>
        <row r="2110">
          <cell r="A2110" t="str">
            <v>92492</v>
          </cell>
          <cell r="B2110" t="str">
            <v>MONTAGEM E DESMONTAGEM DE FÔRMA DE LAJE NERVURADA COM CUBETA E ASSOALHO COM ÁREA MÉDIA MAIOR QUE 20 M², PÉ-DIREITO DUPLO, EM CHAPA DE MADEIRA COMPENSADA RESINADA, 10 UTILIZAÇÕES. AF_12/2015</v>
          </cell>
          <cell r="C2110" t="str">
            <v>M2</v>
          </cell>
          <cell r="D2110" t="str">
            <v>58,74</v>
          </cell>
        </row>
        <row r="2111">
          <cell r="A2111" t="str">
            <v>92493</v>
          </cell>
          <cell r="B2111" t="str">
            <v>MONTAGEM E DESMONTAGEM DE FÔRMA DE LAJE NERVURADA COM CUBETA E ASSOALHO COM ÁREA MÉDIA MENOR OU IGUAL A 20 M², PÉ-DIREITO SIMPLES, EM CHAPA DE MADEIRA COMPENSADA RESINADA, 10 UTILIZAÇÕES. AF_12/2015</v>
          </cell>
          <cell r="C2111" t="str">
            <v>M2</v>
          </cell>
          <cell r="D2111" t="str">
            <v>35,60</v>
          </cell>
        </row>
        <row r="2112">
          <cell r="A2112" t="str">
            <v>92494</v>
          </cell>
          <cell r="B2112" t="str">
            <v>MONTAGEM E DESMONTAGEM DE FÔRMA DE LAJE NERVURADA COM CUBETA E ASSOALHO COM ÁREA MÉDIA MAIOR QUE 20 M², PÉ-DIREITO SIMPLES, EM CHAPA DE MADEIRA COMPENSADA RESINADA, 10 UTILIZAÇÕES. AF_12/2015</v>
          </cell>
          <cell r="C2112" t="str">
            <v>M2</v>
          </cell>
          <cell r="D2112" t="str">
            <v>34,73</v>
          </cell>
        </row>
        <row r="2113">
          <cell r="A2113" t="str">
            <v>92495</v>
          </cell>
          <cell r="B2113" t="str">
            <v>MONTAGEM E DESMONTAGEM DE FÔRMA DE LAJE NERVURADA COM CUBETA E ASSOALHO COM ÁREA MÉDIA MENOR OU IGUAL A 20 M², PÉ-DIREITO DUPLO, EM CHAPA DE MADEIRA COMPENSADA RESINADA, 12 UTILIZAÇÕES. AF_12/2015</v>
          </cell>
          <cell r="C2113" t="str">
            <v>M2</v>
          </cell>
          <cell r="D2113" t="str">
            <v>59,64</v>
          </cell>
        </row>
        <row r="2114">
          <cell r="A2114" t="str">
            <v>92496</v>
          </cell>
          <cell r="B2114" t="str">
            <v>MONTAGEM E DESMONTAGEM DE FÔRMA DE LAJE NERVURADA COM CUBETA E ASSOALHO COM ÁREA MÉDIA MAIOR QUE 20 M², PÉ-DIREITO DUPLO, EM CHAPA DE MADEIRA COMPENSADA RESINADA, 12 UTILIZAÇÕES. AF_12/2015</v>
          </cell>
          <cell r="C2114" t="str">
            <v>M2</v>
          </cell>
          <cell r="D2114" t="str">
            <v>57,09</v>
          </cell>
        </row>
        <row r="2115">
          <cell r="A2115" t="str">
            <v>92497</v>
          </cell>
          <cell r="B2115" t="str">
            <v>MONTAGEM E DESMONTAGEM DE FÔRMA DE LAJE NERVURADA COM CUBETA E ASSOALHO COM ÁREA MÉDIA MENOR OU IGUAL A 20 M², PÉ-DIREITO SIMPLES, EM CHAPA DE MADEIRA COMPENSADA RESINADA, 12 UTILIZAÇÕES. AF_12/2015</v>
          </cell>
          <cell r="C2115" t="str">
            <v>M2</v>
          </cell>
          <cell r="D2115" t="str">
            <v>35,73</v>
          </cell>
        </row>
        <row r="2116">
          <cell r="A2116" t="str">
            <v>92498</v>
          </cell>
          <cell r="B2116" t="str">
            <v>MONTAGEM E DESMONTAGEM DE FÔRMA DE LAJE NERVURADA COM CUBETA E ASSOALHO COM ÁREA MÉDIA MAIOR QUE 20 M², PÉ-DIREITO SIMPLES, EM CHAPA DE MADEIRA COMPENSADA RESINADA, 12 UTILIZAÇÕES. AF_12/2015</v>
          </cell>
          <cell r="C2116" t="str">
            <v>M2</v>
          </cell>
          <cell r="D2116" t="str">
            <v>33,36</v>
          </cell>
        </row>
        <row r="2117">
          <cell r="A2117" t="str">
            <v>92499</v>
          </cell>
          <cell r="B2117" t="str">
            <v>MONTAGEM E DESMONTAGEM DE FÔRMA DE LAJE NERVURADA COM CUBETA E ASSOALHO COM ÁREA MÉDIA MENOR OU IGUAL A 20 M², PÉ-DIREITO DUPLO, EM CHAPA DE MADEIRA COMPENSADA RESINADA, 14 UTILIZAÇÕES. AF_12/2015</v>
          </cell>
          <cell r="C2117" t="str">
            <v>M2</v>
          </cell>
          <cell r="D2117" t="str">
            <v>58,56</v>
          </cell>
        </row>
        <row r="2118">
          <cell r="A2118" t="str">
            <v>92500</v>
          </cell>
          <cell r="B2118" t="str">
            <v>MONTAGEM E DESMONTAGEM DE FÔRMA DE LAJE NERVURADA COM CUBETA E ASSOALHO COM ÁREA MÉDIA MAIOR QUE 20 M², PÉ-DIREITO DUPLO, EM CHAPA DE MADEIRA COMPENSADA RESINADA, 14 UTILIZAÇÕES. AF_12/2015</v>
          </cell>
          <cell r="C2118" t="str">
            <v>M2</v>
          </cell>
          <cell r="D2118" t="str">
            <v>56,08</v>
          </cell>
        </row>
        <row r="2119">
          <cell r="A2119" t="str">
            <v>92501</v>
          </cell>
          <cell r="B2119" t="str">
            <v>MONTAGEM E DESMONTAGEM DE FÔRMA DE LAJE NERVURADA COM CUBETA E ASSOALHO COM ÁREA MÉDIA MENOR OU IGUAL A 20 M², PÉ-DIREITO SIMPLES, EM CHAPA DE MADEIRA COMPENSADA RESINADA, 14 UTILIZAÇÕES. AF_12/2015</v>
          </cell>
          <cell r="C2119" t="str">
            <v>M2</v>
          </cell>
          <cell r="D2119" t="str">
            <v>34,85</v>
          </cell>
        </row>
        <row r="2120">
          <cell r="A2120" t="str">
            <v>92502</v>
          </cell>
          <cell r="B2120" t="str">
            <v>MONTAGEM E DESMONTAGEM DE FÔRMA DE LAJE NERVURADA COM CUBETA E ASSOALHO COM ÁREA MÉDIA MAIOR QUE 20 M², PÉ-DIREITO SIMPLES, EM CHAPA DE MADEIRA COMPENSADA RESINADA, 14 UTILIZAÇÕES. AF_12/2015</v>
          </cell>
          <cell r="C2120" t="str">
            <v>M2</v>
          </cell>
          <cell r="D2120" t="str">
            <v>32,54</v>
          </cell>
        </row>
        <row r="2121">
          <cell r="A2121" t="str">
            <v>92503</v>
          </cell>
          <cell r="B2121" t="str">
            <v>MONTAGEM E DESMONTAGEM DE FÔRMA DE LAJE NERVURADA COM CUBETA E ASSOALHO COM ÁREA MÉDIA MENOR OU IGUAL A 20 M², PÉ-DIREITO DUPLO, EM CHAPA DE MADEIRA COMPENSADA RESINADA, 18 UTILIZAÇÕES. AF_12/2015</v>
          </cell>
          <cell r="C2121" t="str">
            <v>M2</v>
          </cell>
          <cell r="D2121" t="str">
            <v>56,88</v>
          </cell>
        </row>
        <row r="2122">
          <cell r="A2122" t="str">
            <v>92504</v>
          </cell>
          <cell r="B2122" t="str">
            <v>MONTAGEM E DESMONTAGEM DE FÔRMA DE LAJE NERVURADA COM CUBETA E ASSOALHO COM ÁREA MÉDIA MAIOR QUE 20 M², PÉ-DIREITO DUPLO, EM CHAPA DE MADEIRA COMPENSADA RESINADA, 18 UTILIZAÇÕES. AF_12/2015</v>
          </cell>
          <cell r="C2122" t="str">
            <v>M2</v>
          </cell>
          <cell r="D2122" t="str">
            <v>38,77</v>
          </cell>
        </row>
        <row r="2123">
          <cell r="A2123" t="str">
            <v>92505</v>
          </cell>
          <cell r="B2123" t="str">
            <v>MONTAGEM E DESMONTAGEM DE FÔRMA DE LAJE NERVURADA COM CUBETA E ASSOALHO COM ÁREA MÉDIA MENOR OU IGUAL A 20 M², PÉ-DIREITO SIMPLES, EM CHAPA DE MADEIRA COMPENSADA RESINADA, 18 UTILIZAÇÕES. AF_12/2015</v>
          </cell>
          <cell r="C2123" t="str">
            <v>M2</v>
          </cell>
          <cell r="D2123" t="str">
            <v>33,45</v>
          </cell>
        </row>
        <row r="2124">
          <cell r="A2124" t="str">
            <v>92506</v>
          </cell>
          <cell r="B2124" t="str">
            <v>MONTAGEM E DESMONTAGEM DE FÔRMA DE LAJE NERVURADA COM CUBETA E ASSOALHO COM ÁREA MÉDIA MAIOR QUE 20 M², PÉ-DIREITO SIMPLES, EM CHAPA DE MADEIRA COMPENSADA RESINADA, 18 UTILIZAÇÕES. AF_12/2015</v>
          </cell>
          <cell r="C2124" t="str">
            <v>M2</v>
          </cell>
          <cell r="D2124" t="str">
            <v>31,22</v>
          </cell>
        </row>
        <row r="2125">
          <cell r="A2125" t="str">
            <v>92507</v>
          </cell>
          <cell r="B2125" t="str">
            <v>MONTAGEM E DESMONTAGEM DE FÔRMA DE LAJE MACIÇA COM ÁREA MÉDIA MENOR OU IGUAL A 20 M², PÉ-DIREITO DUPLO, EM CHAPA DE MADEIRA COMPENSADA RESINADA, 2 UTILIZAÇÕES. AF_12/2015</v>
          </cell>
          <cell r="C2125" t="str">
            <v>M2</v>
          </cell>
          <cell r="D2125" t="str">
            <v>61,06</v>
          </cell>
        </row>
        <row r="2126">
          <cell r="A2126" t="str">
            <v>92508</v>
          </cell>
          <cell r="B2126" t="str">
            <v>MONTAGEM E DESMONTAGEM DE FÔRMA DE LAJE MACIÇA COM ÁREA MÉDIA MAIOR QUE 20 M², PÉ-DIREITO DUPLO, EM CHAPA DE MADEIRA COMPENSADA RESINADA, 2 UTILIZAÇÕES. AF_12/2015</v>
          </cell>
          <cell r="C2126" t="str">
            <v>M2</v>
          </cell>
          <cell r="D2126" t="str">
            <v>58,83</v>
          </cell>
        </row>
        <row r="2127">
          <cell r="A2127" t="str">
            <v>92509</v>
          </cell>
          <cell r="B2127" t="str">
            <v>MONTAGEM E DESMONTAGEM DE FÔRMA DE LAJE MACIÇA COM ÁREA MÉDIA MENOR OU IGUAL A 20 M², PÉ-DIREITO SIMPLES, EM CHAPA DE MADEIRA COMPENSADA RESINADA, 2 UTILIZAÇÕES. AF_12/2015</v>
          </cell>
          <cell r="C2127" t="str">
            <v>M2</v>
          </cell>
          <cell r="D2127" t="str">
            <v>37,14</v>
          </cell>
        </row>
        <row r="2128">
          <cell r="A2128" t="str">
            <v>92510</v>
          </cell>
          <cell r="B2128" t="str">
            <v>MONTAGEM E DESMONTAGEM DE FÔRMA DE LAJE MACIÇA COM ÁREA MÉDIA MAIOR QUE 20 M², PÉ-DIREITO SIMPLES, EM CHAPA DE MADEIRA COMPENSADA RESINADA, 2 UTILIZAÇÕES. AF_12/2015</v>
          </cell>
          <cell r="C2128" t="str">
            <v>M2</v>
          </cell>
          <cell r="D2128" t="str">
            <v>35,10</v>
          </cell>
        </row>
        <row r="2129">
          <cell r="A2129" t="str">
            <v>92511</v>
          </cell>
          <cell r="B2129" t="str">
            <v>MONTAGEM E DESMONTAGEM DE FÔRMA DE LAJE MACIÇA COM ÁREA MÉDIA MENOR OU IGUAL A 20 M², PÉ-DIREITO DUPLO, EM CHAPA DE MADEIRA COMPENSADA RESINADA, 4 UTILIZAÇÕES. AF_12/2015</v>
          </cell>
          <cell r="C2129" t="str">
            <v>M2</v>
          </cell>
          <cell r="D2129" t="str">
            <v>52,90</v>
          </cell>
        </row>
        <row r="2130">
          <cell r="A2130" t="str">
            <v>92512</v>
          </cell>
          <cell r="B2130" t="str">
            <v>MONTAGEM E DESMONTAGEM DE FÔRMA DE LAJE MACIÇA COM ÁREA MÉDIA MAIOR QUE 20 M², PÉ-DIREITO DUPLO, EM CHAPA DE MADEIRA COMPENSADA RESINADA, 4 UTILIZAÇÕES. AF_12/2015</v>
          </cell>
          <cell r="C2130" t="str">
            <v>M2</v>
          </cell>
          <cell r="D2130" t="str">
            <v>51,19</v>
          </cell>
        </row>
        <row r="2131">
          <cell r="A2131" t="str">
            <v>92513</v>
          </cell>
          <cell r="B2131" t="str">
            <v>MONTAGEM E DESMONTAGEM DE FÔRMA DE LAJE MACIÇA COM ÁREA MÉDIA MENOR OU IGUAL A 20 M², PÉ-DIREITO SIMPLES, EM CHAPA DE MADEIRA COMPENSADA RESINADA, 4 UTILIZAÇÕES. AF_12/2015</v>
          </cell>
          <cell r="C2131" t="str">
            <v>M2</v>
          </cell>
          <cell r="D2131" t="str">
            <v>27,27</v>
          </cell>
        </row>
        <row r="2132">
          <cell r="A2132" t="str">
            <v>92514</v>
          </cell>
          <cell r="B2132" t="str">
            <v>MONTAGEM E DESMONTAGEM DE FÔRMA DE LAJE MACIÇA COM ÁREA MÉDIA MAIOR QUE 20 M², PÉ-DIREITO SIMPLES, EM CHAPA DE MADEIRA COMPENSADA RESINADA, 4 UTILIZAÇÕES. AF_12/2015</v>
          </cell>
          <cell r="C2132" t="str">
            <v>M2</v>
          </cell>
          <cell r="D2132" t="str">
            <v>25,70</v>
          </cell>
        </row>
        <row r="2133">
          <cell r="A2133" t="str">
            <v>92515</v>
          </cell>
          <cell r="B2133" t="str">
            <v>MONTAGEM E DESMONTAGEM DE FÔRMA DE LAJE MACIÇA COM ÁREA MÉDIA MAIOR QUE 20 M², PÉ-DIREITO DUPLO, EM CHAPA DE MADEIRA COMPENSADA RESINADA, 6 UTILIZAÇÕES. AF_12/2015</v>
          </cell>
          <cell r="C2133" t="str">
            <v>M2</v>
          </cell>
          <cell r="D2133" t="str">
            <v>47,05</v>
          </cell>
        </row>
        <row r="2134">
          <cell r="A2134" t="str">
            <v>92516</v>
          </cell>
          <cell r="B2134" t="str">
            <v>MONTAGEM E DESMONTAGEM DE FÔRMA DE LAJE MACIÇA COM ÁREA MÉDIA MENOR OU IGUAL A 20 M², PÉ-DIREITO DUPLO, EM CHAPA DE MADEIRA COMPENSADA RESINADA, 6 UTILIZAÇÕES. AF_12/2015</v>
          </cell>
          <cell r="C2134" t="str">
            <v>M2</v>
          </cell>
          <cell r="D2134" t="str">
            <v>45,58</v>
          </cell>
        </row>
        <row r="2135">
          <cell r="A2135" t="str">
            <v>92517</v>
          </cell>
          <cell r="B2135" t="str">
            <v>MONTAGEM E DESMONTAGEM DE FÔRMA DE LAJE MACIÇA COM ÁREA MÉDIA MENOR OU IGUAL A 20 M², PÉ-DIREITO SIMPLES, EM CHAPA DE MADEIRA COMPENSADA RESINADA, 6 UTILIZAÇÕES. AF_12/2015</v>
          </cell>
          <cell r="C2135" t="str">
            <v>M2</v>
          </cell>
          <cell r="D2135" t="str">
            <v>22,75</v>
          </cell>
        </row>
        <row r="2136">
          <cell r="A2136" t="str">
            <v>92518</v>
          </cell>
          <cell r="B2136" t="str">
            <v>MONTAGEM E DESMONTAGEM DE FÔRMA DE LAJE MACIÇA COM ÁREA MÉDIA MAIOR QUE 20 M², PÉ-DIREITO SIMPLES, EM CHAPA DE MADEIRA COMPENSADA RESINADA, 6 UTILIZAÇÕES. AF_12/2015</v>
          </cell>
          <cell r="C2136" t="str">
            <v>M2</v>
          </cell>
          <cell r="D2136" t="str">
            <v>21,38</v>
          </cell>
        </row>
        <row r="2137">
          <cell r="A2137" t="str">
            <v>92519</v>
          </cell>
          <cell r="B2137" t="str">
            <v>MONTAGEM E DESMONTAGEM DE FÔRMA DE LAJE MACIÇA COM ÁREA MÉDIA MENOR OU IGUAL A 20 M², PÉ-DIREITO DUPLO, EM CHAPA DE MADEIRA COMPENSADA RESINADA, 8 UTILIZAÇÕES. AF_12/2015</v>
          </cell>
          <cell r="C2137" t="str">
            <v>M2</v>
          </cell>
          <cell r="D2137" t="str">
            <v>44,08</v>
          </cell>
        </row>
        <row r="2138">
          <cell r="A2138" t="str">
            <v>92520</v>
          </cell>
          <cell r="B2138" t="str">
            <v>MONTAGEM E DESMONTAGEM DE FÔRMA DE LAJE MACIÇA COM ÁREA MÉDIA MAIOR QUE 20 M², PÉ-DIREITO DUPLO, EM CHAPA DE MADEIRA COMPENSADA RESINADA, 8 UTILIZAÇÕES. AF_12/2015</v>
          </cell>
          <cell r="C2138" t="str">
            <v>M2</v>
          </cell>
          <cell r="D2138" t="str">
            <v>42,71</v>
          </cell>
        </row>
        <row r="2139">
          <cell r="A2139" t="str">
            <v>92521</v>
          </cell>
          <cell r="B2139" t="str">
            <v>MONTAGEM E DESMONTAGEM DE FÔRMA DE LAJE MACIÇA COM ÁREA MÉDIA MENOR OU IGUAL A 20 M², PÉ-DIREITO SIMPLES, EM CHAPA DE MADEIRA COMPENSADA RESINADA, 8 UTILIZAÇÕES. AF_12/2015</v>
          </cell>
          <cell r="C2139" t="str">
            <v>M2</v>
          </cell>
          <cell r="D2139" t="str">
            <v>20,44</v>
          </cell>
        </row>
        <row r="2140">
          <cell r="A2140" t="str">
            <v>92522</v>
          </cell>
          <cell r="B2140" t="str">
            <v>MONTAGEM E DESMONTAGEM DE FÔRMA DE LAJE MACIÇA COM ÁREA MÉDIA MAIOR QUE 20 M², PÉ-DIREITO SIMPLES, EM CHAPA DE MADEIRA COMPENSADA RESINADA, 8 UTILIZAÇÕES. AF_12/2015</v>
          </cell>
          <cell r="C2140" t="str">
            <v>M2</v>
          </cell>
          <cell r="D2140" t="str">
            <v>19,16</v>
          </cell>
        </row>
        <row r="2141">
          <cell r="A2141" t="str">
            <v>92523</v>
          </cell>
          <cell r="B2141" t="str">
            <v>MONTAGEM E DESMONTAGEM DE FÔRMA DE LAJE MACIÇA COM ÁREA MÉDIA MENOR OU IGUAL A 20 M², PÉ-DIREITO DUPLO, EM CHAPA DE MADEIRA COMPENSADA PLASTIFICADA, 10 UTILIZAÇÕES. AF_12/2015</v>
          </cell>
          <cell r="C2141" t="str">
            <v>M2</v>
          </cell>
          <cell r="D2141" t="str">
            <v>44,22</v>
          </cell>
        </row>
        <row r="2142">
          <cell r="A2142" t="str">
            <v>92524</v>
          </cell>
          <cell r="B2142" t="str">
            <v>MONTAGEM E DESMONTAGEM DE FÔRMA DE LAJE MACIÇA COM ÁREA MÉDIA MAIOR QUE 20 M², PÉ-DIREITO DUPLO, EM CHAPA DE MADEIRA COMPENSADA PLASTIFICADA, 10 UTILIZAÇÕES. AF_12/2015</v>
          </cell>
          <cell r="C2142" t="str">
            <v>M2</v>
          </cell>
          <cell r="D2142" t="str">
            <v>42,92</v>
          </cell>
        </row>
        <row r="2143">
          <cell r="A2143" t="str">
            <v>92525</v>
          </cell>
          <cell r="B2143" t="str">
            <v>MONTAGEM E DESMONTAGEM DE FÔRMA DE LAJE MACIÇA COM ÁREA MÉDIA MENOR OU IGUAL A 20 M², PÉ-DIREITO SIMPLES, EM CHAPA DE MADEIRA COMPENSADA PLASTIFICADA, 10 UTILIZAÇÕES. AF_12/2015</v>
          </cell>
          <cell r="C2143" t="str">
            <v>M2</v>
          </cell>
          <cell r="D2143" t="str">
            <v>20,99</v>
          </cell>
        </row>
        <row r="2144">
          <cell r="A2144" t="str">
            <v>92526</v>
          </cell>
          <cell r="B2144" t="str">
            <v>MONTAGEM E DESMONTAGEM DE FÔRMA DE LAJE MACIÇA COM ÁREA MÉDIA MAIOR QUE 20 M², PÉ-DIREITO SIMPLES, EM CHAPA DE MADEIRA COMPENSADA PLASTIFICADA, 10 UTILIZAÇÕES. AF_12/2015</v>
          </cell>
          <cell r="C2144" t="str">
            <v>M2</v>
          </cell>
          <cell r="D2144" t="str">
            <v>19,76</v>
          </cell>
        </row>
        <row r="2145">
          <cell r="A2145" t="str">
            <v>92527</v>
          </cell>
          <cell r="B2145" t="str">
            <v>MONTAGEM E DESMONTAGEM DE FÔRMA DE LAJE MACIÇA COM ÁREA MÉDIA MENOR OU IGUAL A 20 M², PÉ-DIREITO DUPLO, EM CHAPA DE MADEIRA COMPENSADA PLASTIFICADA, 12 UTILIZAÇÕES. AF_12/2015</v>
          </cell>
          <cell r="C2145" t="str">
            <v>M2</v>
          </cell>
          <cell r="D2145" t="str">
            <v>42,92</v>
          </cell>
        </row>
        <row r="2146">
          <cell r="A2146" t="str">
            <v>92528</v>
          </cell>
          <cell r="B2146" t="str">
            <v>MONTAGEM E DESMONTAGEM DE FÔRMA DE LAJE MACIÇA COM ÁREA MÉDIA MAIOR QUE 20 M², PÉ-DIREITO DUPLO, EM CHAPA DE MADEIRA COMPENSADA PLASTIFICADA, 12 UTILIZAÇÕES. AF_12/2015</v>
          </cell>
          <cell r="C2146" t="str">
            <v>M2</v>
          </cell>
          <cell r="D2146" t="str">
            <v>41,66</v>
          </cell>
        </row>
        <row r="2147">
          <cell r="A2147" t="str">
            <v>92529</v>
          </cell>
          <cell r="B2147" t="str">
            <v>MONTAGEM E DESMONTAGEM DE FÔRMA DE LAJE MACIÇA COM ÁREA MÉDIA MENOR OU IGUAL A 20 M², PÉ-DIREITO SIMPLES, EM CHAPA DE MADEIRA COMPENSADA PLASTIFICADA, 12 UTILIZAÇÕES. AF_12/2015</v>
          </cell>
          <cell r="C2147" t="str">
            <v>M2</v>
          </cell>
          <cell r="D2147" t="str">
            <v>19,92</v>
          </cell>
        </row>
        <row r="2148">
          <cell r="A2148" t="str">
            <v>92530</v>
          </cell>
          <cell r="B2148" t="str">
            <v>MONTAGEM E DESMONTAGEM DE FÔRMA DE LAJE MACIÇA COM ÁREA MÉDIA MAIOR QUE 20 M², PÉ-DIREITO SIMPLES, EM CHAPA DE MADEIRA COMPENSADA PLASTIFICADA, 12 UTILIZAÇÕES. AF_12/2015</v>
          </cell>
          <cell r="C2148" t="str">
            <v>M2</v>
          </cell>
          <cell r="D2148" t="str">
            <v>18,74</v>
          </cell>
        </row>
        <row r="2149">
          <cell r="A2149" t="str">
            <v>92531</v>
          </cell>
          <cell r="B2149" t="str">
            <v>MONTAGEM E DESMONTAGEM DE FÔRMA DE LAJE MACIÇA COM ÁREA MÉDIA MENOR OU IGUAL A 20 M², PÉ-DIREITO DUPLO, EM CHAPA DE MADEIRA COMPENSADA PLASTIFICADA, 14 UTILIZAÇÕES. AF_12/2015</v>
          </cell>
          <cell r="C2149" t="str">
            <v>M2</v>
          </cell>
          <cell r="D2149" t="str">
            <v>41,93</v>
          </cell>
        </row>
        <row r="2150">
          <cell r="A2150" t="str">
            <v>92532</v>
          </cell>
          <cell r="B2150" t="str">
            <v>MONTAGEM E DESMONTAGEM DE FÔRMA DE LAJE MACIÇA COM ÁREA MÉDIA MAIOR QUE 20 M², PÉ-DIREITO DUPLO, EM CHAPA DE MADEIRA COMPENSADA PLASTIFICADA, 14 UTILIZAÇÕES. AF_12/2015</v>
          </cell>
          <cell r="C2150" t="str">
            <v>M2</v>
          </cell>
          <cell r="D2150" t="str">
            <v>40,70</v>
          </cell>
        </row>
        <row r="2151">
          <cell r="A2151" t="str">
            <v>92533</v>
          </cell>
          <cell r="B2151" t="str">
            <v>MONTAGEM E DESMONTAGEM DE FÔRMA DE LAJE MACIÇA COM ÁREA MÉDIA MENOR OU IGUAL A 20 M², PÉ-DIREITO SIMPLES, EM CHAPA DE MADEIRA COMPENSADA PLASTIFICADA, 14 UTILIZAÇÕES. AF_12/2015</v>
          </cell>
          <cell r="C2151" t="str">
            <v>M2</v>
          </cell>
          <cell r="D2151" t="str">
            <v>19,13</v>
          </cell>
        </row>
        <row r="2152">
          <cell r="A2152" t="str">
            <v>92534</v>
          </cell>
          <cell r="B2152" t="str">
            <v>MONTAGEM E DESMONTAGEM DE FÔRMA DE LAJE MACIÇA COM ÁREA MÉDIA MAIOR QUE 20 M², PÉ-DIREITO SIMPLES, EM CHAPA DE MADEIRA COMPENSADA PLASTIFICADA, 14 UTILIZAÇÕES. AF_12/2015</v>
          </cell>
          <cell r="C2152" t="str">
            <v>M2</v>
          </cell>
          <cell r="D2152" t="str">
            <v>18,01</v>
          </cell>
        </row>
        <row r="2153">
          <cell r="A2153" t="str">
            <v>92535</v>
          </cell>
          <cell r="B2153" t="str">
            <v>MONTAGEM E DESMONTAGEM DE FÔRMA DE LAJE MACIÇA COM ÁREA MÉDIA MENOR OU IGUAL A 20 M², PÉ-DIREITO DUPLO, EM CHAPA DE MADEIRA COMPENSADA PLASTIFICADA, 18 UTILIZAÇÕES. AF_12/2015</v>
          </cell>
          <cell r="C2153" t="str">
            <v>M2</v>
          </cell>
          <cell r="D2153" t="str">
            <v>40,18</v>
          </cell>
        </row>
        <row r="2154">
          <cell r="A2154" t="str">
            <v>92536</v>
          </cell>
          <cell r="B2154" t="str">
            <v>MONTAGEM E DESMONTAGEM DE FÔRMA DE LAJE MACIÇA COM ÁREA MÉDIA MAIOR QUE 20 M², PÉ-DIREITO DUPLO, EM CHAPA DE MADEIRA COMPENSADA PLASTIFICADA, 18 UTILIZAÇÕES. AF_12/2015</v>
          </cell>
          <cell r="C2154" t="str">
            <v>M2</v>
          </cell>
          <cell r="D2154" t="str">
            <v>38,99</v>
          </cell>
        </row>
        <row r="2155">
          <cell r="A2155" t="str">
            <v>92537</v>
          </cell>
          <cell r="B2155" t="str">
            <v>MONTAGEM E DESMONTAGEM DE FÔRMA DE LAJE MACIÇA COM ÁREA MÉDIA MENOR OU IGUAL A 20 M², PÉ-DIREITO SIMPLES, EM CHAPA DE MADEIRA COMPENSADA PLASTIFICADA, 18 UTILIZAÇÕES. AF_12/2015</v>
          </cell>
          <cell r="C2155" t="str">
            <v>M2</v>
          </cell>
          <cell r="D2155" t="str">
            <v>17,62</v>
          </cell>
        </row>
        <row r="2156">
          <cell r="A2156" t="str">
            <v>92538</v>
          </cell>
          <cell r="B2156" t="str">
            <v>MONTAGEM E DESMONTAGEM DE FÔRMA DE LAJE MACIÇA COM ÁREA MÉDIA MAIOR QUE 20 M², PÉ-DIREITO SIMPLES, EM CHAPA DE MADEIRA COMPENSADA PLASTIFICADA, 18 UTILIZAÇÕES. AF_12/2015</v>
          </cell>
          <cell r="C2156" t="str">
            <v>M2</v>
          </cell>
          <cell r="D2156" t="str">
            <v>16,53</v>
          </cell>
        </row>
        <row r="2157">
          <cell r="A2157" t="str">
            <v>95934</v>
          </cell>
          <cell r="B2157" t="str">
            <v>FABRICAÇÃO DE FÔRMA PARA ESCADAS, COM 2 LANCES, EM CHAPA DE MADEIRA COMPENSADA PLASTIFICADA, E=18 MM. AF_01/2017</v>
          </cell>
          <cell r="C2157" t="str">
            <v>M2</v>
          </cell>
          <cell r="D2157" t="str">
            <v>113,73</v>
          </cell>
        </row>
        <row r="2158">
          <cell r="A2158" t="str">
            <v>95935</v>
          </cell>
          <cell r="B2158" t="str">
            <v>FABRICAÇÃO DE FÔRMA PARA ESCADAS, COM 2 LANCES, EM CHAPA DE MADEIRA COMPENSADA RESINADA, E= 17 MM. AF_01/2017</v>
          </cell>
          <cell r="C2158" t="str">
            <v>M2</v>
          </cell>
          <cell r="D2158" t="str">
            <v>88,01</v>
          </cell>
        </row>
        <row r="2159">
          <cell r="A2159" t="str">
            <v>95936</v>
          </cell>
          <cell r="B2159" t="str">
            <v>FABRICAÇÃO DE FÔRMA PARA ESCADAS, COM 2 LANCES, EM MADEIRA SERRADA, E=25 MM. AF_01/2017</v>
          </cell>
          <cell r="C2159" t="str">
            <v>M2</v>
          </cell>
          <cell r="D2159" t="str">
            <v>112,95</v>
          </cell>
        </row>
        <row r="2160">
          <cell r="A2160" t="str">
            <v>95937</v>
          </cell>
          <cell r="B2160" t="str">
            <v>MONTAGEM E DESMONTAGEM DE FÔRMA PARA ESCADAS, COM 2 LANCES, EM MADEIRA SERRADA, 1 UTILIZAÇÃO. AF_01/2017</v>
          </cell>
          <cell r="C2160" t="str">
            <v>M2</v>
          </cell>
          <cell r="D2160" t="str">
            <v>268,95</v>
          </cell>
        </row>
        <row r="2161">
          <cell r="A2161" t="str">
            <v>95938</v>
          </cell>
          <cell r="B2161" t="str">
            <v>MONTAGEM E DESMONTAGEM DE FÔRMA PARA ESCADAS, COM 2 LANCES, EM MADEIRA SERRADA, 2 UTILIZAÇÕES. AF_01/2017</v>
          </cell>
          <cell r="C2161" t="str">
            <v>M2</v>
          </cell>
          <cell r="D2161" t="str">
            <v>222,92</v>
          </cell>
        </row>
        <row r="2162">
          <cell r="A2162" t="str">
            <v>95939</v>
          </cell>
          <cell r="B2162" t="str">
            <v>MONTAGEM E DESMONTAGEM DE FÔRMA PARA ESCADAS, COM 2 LANCES, EM CHAPA DE MADEIRA COMPENSADA RESINADA, 4 UTILIZAÇÕES. AF_01/2017</v>
          </cell>
          <cell r="C2162" t="str">
            <v>M2</v>
          </cell>
          <cell r="D2162" t="str">
            <v>148,03</v>
          </cell>
        </row>
        <row r="2163">
          <cell r="A2163" t="str">
            <v>95940</v>
          </cell>
          <cell r="B2163" t="str">
            <v>MONTAGEM E DESMONTAGEM DE FÔRMA PARA ESCADAS, COM 2 LANCES, EM CHAPA DE MADEIRA COMPENSADA PLASTIFICADA, 6 UTILIZAÇÕES. AF_01/2017</v>
          </cell>
          <cell r="C2163" t="str">
            <v>M2</v>
          </cell>
          <cell r="D2163" t="str">
            <v>126,44</v>
          </cell>
        </row>
        <row r="2164">
          <cell r="A2164" t="str">
            <v>95941</v>
          </cell>
          <cell r="B2164" t="str">
            <v>MONTAGEM E DESMONTAGEM DE FÔRMA PARA ESCADAS, COM 2 LANCES, EM CHAPA DE MADEIRA COMPENSADA PLASTIFICADA, 8 UTILIZAÇÕES. AF_01/2017</v>
          </cell>
          <cell r="C2164" t="str">
            <v>M2</v>
          </cell>
          <cell r="D2164" t="str">
            <v>111,56</v>
          </cell>
        </row>
        <row r="2165">
          <cell r="A2165" t="str">
            <v>95942</v>
          </cell>
          <cell r="B2165" t="str">
            <v>MONTAGEM E DESMONTAGEM DE FÔRMA PARA ESCADAS, COM 2 LANCES, EM CHAPA DE MADEIRA COMPENSADA PLASTIFICADA, 10 UTILIZAÇÕES. AF_01/2017</v>
          </cell>
          <cell r="C2165" t="str">
            <v>M2</v>
          </cell>
          <cell r="D2165" t="str">
            <v>102,31</v>
          </cell>
        </row>
        <row r="2166">
          <cell r="A2166" t="str">
            <v>96252</v>
          </cell>
          <cell r="B2166" t="str">
            <v>FABRICAÇÃO DE FÔRMA PARA PILARES CIRCULARES, EM CHAPA DE MADEIRA COMPENSADA RESINADA. AF_06/2017</v>
          </cell>
          <cell r="C2166" t="str">
            <v>M2</v>
          </cell>
          <cell r="D2166" t="str">
            <v>151,74</v>
          </cell>
        </row>
        <row r="2167">
          <cell r="A2167" t="str">
            <v>96257</v>
          </cell>
          <cell r="B2167" t="str">
            <v>MONTAGEM E DESMONTAGEM DE FÔRMA DE PILARES CIRCULARES, COM ÁREA MÉDIA DAS SEÇÕES MENOR OU IGUAL A 0,28 M², PÉ-DIREITO SIMPLES, EM MADEIRA, 2 UTILIZAÇÕES. AF_06/2017</v>
          </cell>
          <cell r="C2167" t="str">
            <v>M2</v>
          </cell>
          <cell r="D2167" t="str">
            <v>136,36</v>
          </cell>
        </row>
        <row r="2168">
          <cell r="A2168" t="str">
            <v>96258</v>
          </cell>
          <cell r="B2168" t="str">
            <v>MONTAGEM E DESMONTAGEM DE FÔRMA DE PILARES CIRCULARES, COM ÁREA MÉDIA DAS SEÇÕES MAIOR QUE 0,28 M², PÉ-DIREITO SIMPLES, EM MADEIRA, 2 UTILIZAÇÕES. AF_06/2017</v>
          </cell>
          <cell r="C2168" t="str">
            <v>M2</v>
          </cell>
          <cell r="D2168" t="str">
            <v>127,02</v>
          </cell>
        </row>
        <row r="2169">
          <cell r="A2169" t="str">
            <v>96259</v>
          </cell>
          <cell r="B2169" t="str">
            <v>MONTAGEM E DESMONTAGEM DE FÔRMA DE PILARES CIRCULARES, COM ÁREA MÉDIA DAS SEÇÕES MENOR OU IGUAL A 0,28 M², PÉ-DIREITO DUPLO, EM MADEIRA, 2 UTILIZAÇÕES. AF_06/2017</v>
          </cell>
          <cell r="C2169" t="str">
            <v>M2</v>
          </cell>
          <cell r="D2169" t="str">
            <v>156,86</v>
          </cell>
        </row>
        <row r="2170">
          <cell r="A2170" t="str">
            <v>96529</v>
          </cell>
          <cell r="B2170" t="str">
            <v>FABRICAÇÃO, MONTAGEM E DESMONTAGEM DE FÔRMA PARA SAPATA, EM MADEIRA SERRADA, E=25 MM, 1 UTILIZAÇÃO. AF_06/2017</v>
          </cell>
          <cell r="C2170" t="str">
            <v>M2</v>
          </cell>
          <cell r="D2170" t="str">
            <v>218,11</v>
          </cell>
        </row>
        <row r="2171">
          <cell r="A2171" t="str">
            <v>96530</v>
          </cell>
          <cell r="B2171" t="str">
            <v>FABRICAÇÃO, MONTAGEM E DESMONTAGEM DE FÔRMA PARA VIGA BALDRAME, EM MADEIRA SERRADA, E=25 MM, 1 UTILIZAÇÃO. AF_06/2017</v>
          </cell>
          <cell r="C2171" t="str">
            <v>M2</v>
          </cell>
          <cell r="D2171" t="str">
            <v>107,04</v>
          </cell>
        </row>
        <row r="2172">
          <cell r="A2172" t="str">
            <v>96531</v>
          </cell>
          <cell r="B2172" t="str">
            <v>FABRICAÇÃO, MONTAGEM E DESMONTAGEM DE FÔRMA PARA BLOCO DE COROAMENTO, EM MADEIRA SERRADA, E=25 MM, 2 UTILIZAÇÕES. AF_06/2017</v>
          </cell>
          <cell r="C2172" t="str">
            <v>M2</v>
          </cell>
          <cell r="D2172" t="str">
            <v>80,71</v>
          </cell>
        </row>
        <row r="2173">
          <cell r="A2173" t="str">
            <v>96532</v>
          </cell>
          <cell r="B2173" t="str">
            <v>FABRICAÇÃO, MONTAGEM E DESMONTAGEM DE FÔRMA PARA SAPATA, EM MADEIRA SERRADA, E=25 MM, 2 UTILIZAÇÕES. AF_06/2017</v>
          </cell>
          <cell r="C2173" t="str">
            <v>M2</v>
          </cell>
          <cell r="D2173" t="str">
            <v>145,21</v>
          </cell>
        </row>
        <row r="2174">
          <cell r="A2174" t="str">
            <v>96533</v>
          </cell>
          <cell r="B2174" t="str">
            <v>FABRICAÇÃO, MONTAGEM E DESMONTAGEM DE FÔRMA PARA VIGA BALDRAME, EM MADEIRA SERRADA, E=25 MM, 2 UTILIZAÇÕES. AF_06/2017</v>
          </cell>
          <cell r="C2174" t="str">
            <v>M2</v>
          </cell>
          <cell r="D2174" t="str">
            <v>70,32</v>
          </cell>
        </row>
        <row r="2175">
          <cell r="A2175" t="str">
            <v>96534</v>
          </cell>
          <cell r="B2175" t="str">
            <v>FABRICAÇÃO, MONTAGEM E DESMONTAGEM DE FÔRMA PARA BLOCO DE COROAMENTO, EM MADEIRA SERRADA, E=25 MM, 4 UTILIZAÇÕES. AF_06/2017</v>
          </cell>
          <cell r="C2175" t="str">
            <v>M2</v>
          </cell>
          <cell r="D2175" t="str">
            <v>60,48</v>
          </cell>
        </row>
        <row r="2176">
          <cell r="A2176" t="str">
            <v>96535</v>
          </cell>
          <cell r="B2176" t="str">
            <v>FABRICAÇÃO, MONTAGEM E DESMONTAGEM DE FÔRMA PARA SAPATA, EM MADEIRA SERRADA, E=25 MM, 4 UTILIZAÇÕES. AF_06/2017</v>
          </cell>
          <cell r="C2176" t="str">
            <v>M2</v>
          </cell>
          <cell r="D2176" t="str">
            <v>107,27</v>
          </cell>
        </row>
        <row r="2177">
          <cell r="A2177" t="str">
            <v>96536</v>
          </cell>
          <cell r="B2177" t="str">
            <v>FABRICAÇÃO, MONTAGEM E DESMONTAGEM DE FÔRMA PARA VIGA BALDRAME, EM MADEIRA SERRADA, E=25 MM, 4 UTILIZAÇÕES. AF_06/2017</v>
          </cell>
          <cell r="C2177" t="str">
            <v>M2</v>
          </cell>
          <cell r="D2177" t="str">
            <v>51,21</v>
          </cell>
        </row>
        <row r="2178">
          <cell r="A2178" t="str">
            <v>96537</v>
          </cell>
          <cell r="B2178" t="str">
            <v>FABRICAÇÃO, MONTAGEM E DESMONTAGEM DE FÔRMA PARA BLOCO DE COROAMENTO, EM CHAPA DE MADEIRA COMPENSADA RESINADA, E=17 MM, 2 UTILIZAÇÕES. AF_06/2017</v>
          </cell>
          <cell r="C2178" t="str">
            <v>M2</v>
          </cell>
          <cell r="D2178" t="str">
            <v>123,32</v>
          </cell>
        </row>
        <row r="2179">
          <cell r="A2179" t="str">
            <v>96538</v>
          </cell>
          <cell r="B2179" t="str">
            <v>FABRICAÇÃO, MONTAGEM E DESMONTAGEM DE FÔRMA PARA SAPATA, EM CHAPA DE MADEIRA COMPENSADA RESINADA, E=17 MM, 2 UTILIZAÇÕES. AF_06/2017</v>
          </cell>
          <cell r="C2179" t="str">
            <v>M2</v>
          </cell>
          <cell r="D2179" t="str">
            <v>189,51</v>
          </cell>
        </row>
        <row r="2180">
          <cell r="A2180" t="str">
            <v>96539</v>
          </cell>
          <cell r="B2180" t="str">
            <v>FABRICAÇÃO, MONTAGEM E DESMONTAGEM DE FÔRMA PARA VIGA BALDRAME, EM CHAPA DE MADEIRA COMPENSADA RESINADA, E=17 MM, 2 UTILIZAÇÕES. AF_06/2017</v>
          </cell>
          <cell r="C2180" t="str">
            <v>M2</v>
          </cell>
          <cell r="D2180" t="str">
            <v>83,46</v>
          </cell>
        </row>
        <row r="2181">
          <cell r="A2181" t="str">
            <v>96540</v>
          </cell>
          <cell r="B2181" t="str">
            <v>FABRICAÇÃO, MONTAGEM E DESMONTAGEM DE FÔRMA PARA BLOCO DE COROAMENTO, EM CHAPA DE MADEIRA COMPENSADA RESINADA, E=17 MM, 4 UTILIZAÇÕES. AF_06/2017</v>
          </cell>
          <cell r="C2181" t="str">
            <v>M2</v>
          </cell>
          <cell r="D2181" t="str">
            <v>91,24</v>
          </cell>
        </row>
        <row r="2182">
          <cell r="A2182" t="str">
            <v>96541</v>
          </cell>
          <cell r="B2182" t="str">
            <v>FABRICAÇÃO, MONTAGEM E DESMONTAGEM DE FÔRMA PARA SAPATA, EM CHAPA DE MADEIRA COMPENSADA RESINADA, E=17 MM, 4 UTILIZAÇÕES. AF_06/2017</v>
          </cell>
          <cell r="C2182" t="str">
            <v>M2</v>
          </cell>
          <cell r="D2182" t="str">
            <v>139,58</v>
          </cell>
        </row>
        <row r="2183">
          <cell r="A2183" t="str">
            <v>96542</v>
          </cell>
          <cell r="B2183" t="str">
            <v>FABRICAÇÃO, MONTAGEM E DESMONTAGEM DE FÔRMA PARA VIGA BALDRAME, EM CHAPA DE MADEIRA COMPENSADA RESINADA, E=17 MM, 4 UTILIZAÇÕES. AF_06/2017</v>
          </cell>
          <cell r="C2183" t="str">
            <v>M2</v>
          </cell>
          <cell r="D2183" t="str">
            <v>66,27</v>
          </cell>
        </row>
        <row r="2184">
          <cell r="A2184" t="str">
            <v>96543</v>
          </cell>
          <cell r="B2184" t="str">
            <v>ARMAÇÃO DE BLOCO, VIGA BALDRAME E SAPATA UTILIZANDO AÇO CA-60 DE 5 MM - MONTAGEM. AF_06/2017</v>
          </cell>
          <cell r="C2184" t="str">
            <v>KG</v>
          </cell>
          <cell r="D2184" t="str">
            <v>12,40</v>
          </cell>
        </row>
        <row r="2185">
          <cell r="A2185" t="str">
            <v>97747</v>
          </cell>
          <cell r="B2185" t="str">
            <v>MONTAGEM E DESMONTAGEM DE FÔRMA DE PILARES CIRCULARES, COM ÁREA MÉDIA DAS SEÇÕES MAIOR QUE 0,28 M², PÉ-DIREITO DUPLO, EM MADEIRA, 2 UTILIZAÇÕES.  AF_06/2017</v>
          </cell>
          <cell r="C2185" t="str">
            <v>M2</v>
          </cell>
          <cell r="D2185" t="str">
            <v>144,47</v>
          </cell>
        </row>
        <row r="2186">
          <cell r="A2186" t="str">
            <v>73771/1</v>
          </cell>
          <cell r="B2186" t="str">
            <v>PROTENSAO DE TIRANTES DE BARRA DE ACO CA-50 EXCL MATERIAIS</v>
          </cell>
          <cell r="C2186" t="str">
            <v>UN</v>
          </cell>
          <cell r="D2186" t="str">
            <v>22,48</v>
          </cell>
        </row>
        <row r="2187">
          <cell r="A2187" t="str">
            <v>73990/1</v>
          </cell>
          <cell r="B2187" t="str">
            <v>ARMACAO ACO CA-50 P/1,0M3 DE CONCRETO</v>
          </cell>
          <cell r="C2187" t="str">
            <v>UN</v>
          </cell>
          <cell r="D2187" t="str">
            <v>524,59</v>
          </cell>
        </row>
        <row r="2188">
          <cell r="A2188" t="str">
            <v>85662</v>
          </cell>
          <cell r="B2188" t="str">
            <v>ARMACAO EM TELA DE ACO SOLDADA NERVURADA Q-92, ACO CA-60, 4,2MM, MALHA 15X15CM</v>
          </cell>
          <cell r="C2188" t="str">
            <v>M2</v>
          </cell>
          <cell r="D2188" t="str">
            <v>12,29</v>
          </cell>
        </row>
        <row r="2189">
          <cell r="A2189" t="str">
            <v>89996</v>
          </cell>
          <cell r="B2189" t="str">
            <v>ARMAÇÃO VERTICAL DE ALVENARIA ESTRUTURAL; DIÂMETRO DE 10,0 MM. AF_01/2015</v>
          </cell>
          <cell r="C2189" t="str">
            <v>KG</v>
          </cell>
          <cell r="D2189" t="str">
            <v>6,44</v>
          </cell>
        </row>
        <row r="2190">
          <cell r="A2190" t="str">
            <v>89997</v>
          </cell>
          <cell r="B2190" t="str">
            <v>ARMAÇÃO VERTICAL DE ALVENARIA ESTRUTURAL; DIÂMETRO DE 12,5 MM. AF_01/2015</v>
          </cell>
          <cell r="C2190" t="str">
            <v>KG</v>
          </cell>
          <cell r="D2190" t="str">
            <v>5,49</v>
          </cell>
        </row>
        <row r="2191">
          <cell r="A2191" t="str">
            <v>89998</v>
          </cell>
          <cell r="B2191" t="str">
            <v>ARMAÇÃO DE CINTA DE ALVENARIA ESTRUTURAL; DIÂMETRO DE 10,0 MM. AF_01/2015</v>
          </cell>
          <cell r="C2191" t="str">
            <v>KG</v>
          </cell>
          <cell r="D2191" t="str">
            <v>5,99</v>
          </cell>
        </row>
        <row r="2192">
          <cell r="A2192" t="str">
            <v>89999</v>
          </cell>
          <cell r="B2192" t="str">
            <v>ARMAÇÃO DE VERGA E CONTRAVERGA DE ALVENARIA ESTRUTURAL; DIÂMETRO DE 8,0 MM. AF_01/2015</v>
          </cell>
          <cell r="C2192" t="str">
            <v>KG</v>
          </cell>
          <cell r="D2192" t="str">
            <v>10,19</v>
          </cell>
        </row>
        <row r="2193">
          <cell r="A2193" t="str">
            <v>90000</v>
          </cell>
          <cell r="B2193" t="str">
            <v>ARMAÇÃO DE VERGA E CONTRAVERGA DE ALVENARIA ESTRUTURAL; DIÂMETRO DE 10,0 MM. AF_01/2015</v>
          </cell>
          <cell r="C2193" t="str">
            <v>KG</v>
          </cell>
          <cell r="D2193" t="str">
            <v>7,59</v>
          </cell>
        </row>
        <row r="2194">
          <cell r="A2194" t="str">
            <v>91593</v>
          </cell>
          <cell r="B2194" t="str">
            <v>ARMAÇÃO DO SISTEMA DE PAREDES DE CONCRETO, EXECUTADA EM PAREDES DE EDIFICAÇÕES DE MÚLTIPLOS PAVIMENTOS, TELA Q-138. AF_06/2019</v>
          </cell>
          <cell r="C2194" t="str">
            <v>KG</v>
          </cell>
          <cell r="D2194" t="str">
            <v>8,16</v>
          </cell>
        </row>
        <row r="2195">
          <cell r="A2195" t="str">
            <v>91594</v>
          </cell>
          <cell r="B2195" t="str">
            <v>ARMAÇÃO DO SISTEMA DE PAREDES DE CONCRETO, EXECUTADA EM PAREDES DE EDIFICAÇÕES TÉRREAS OU DE MÚLTIPLOS PAVIMENTOS, TELA Q-92. AF_06/2019</v>
          </cell>
          <cell r="C2195" t="str">
            <v>KG</v>
          </cell>
          <cell r="D2195" t="str">
            <v>8,50</v>
          </cell>
        </row>
        <row r="2196">
          <cell r="A2196" t="str">
            <v>91595</v>
          </cell>
          <cell r="B2196" t="str">
            <v>ARMAÇÃO DO SISTEMA DE PAREDES DE CONCRETO, EXECUTADA EM PAREDES DE EDIFICAÇÕES TÉRREAS, TELA Q-61. AF_06/2019</v>
          </cell>
          <cell r="C2196" t="str">
            <v>KG</v>
          </cell>
          <cell r="D2196" t="str">
            <v>9,38</v>
          </cell>
        </row>
        <row r="2197">
          <cell r="A2197" t="str">
            <v>91596</v>
          </cell>
          <cell r="B2197" t="str">
            <v>ARMAÇÃO DO SISTEMA DE PAREDES DE CONCRETO, EXECUTADA COMO ARMADURA POSITIVA DE LAJES, TELA Q-138. AF_06/2019</v>
          </cell>
          <cell r="C2197" t="str">
            <v>KG</v>
          </cell>
          <cell r="D2197" t="str">
            <v>8,42</v>
          </cell>
        </row>
        <row r="2198">
          <cell r="A2198" t="str">
            <v>91597</v>
          </cell>
          <cell r="B2198" t="str">
            <v>ARMAÇÃO DO SISTEMA DE PAREDES DE CONCRETO, EXECUTADA COMO ARMADURA NEGATIVA DE LAJES, TELA T-196. AF_06/2019</v>
          </cell>
          <cell r="C2198" t="str">
            <v>KG</v>
          </cell>
          <cell r="D2198" t="str">
            <v>5,90</v>
          </cell>
        </row>
        <row r="2199">
          <cell r="A2199" t="str">
            <v>91598</v>
          </cell>
          <cell r="B2199" t="str">
            <v>ARMAÇÃO DO SISTEMA DE PAREDES DE CONCRETO, EXECUTADA COMO ARMADURA POSITIVA DE LAJES, TELA Q-113. AF_06/2019</v>
          </cell>
          <cell r="C2199" t="str">
            <v>KG</v>
          </cell>
          <cell r="D2199" t="str">
            <v>8,30</v>
          </cell>
        </row>
        <row r="2200">
          <cell r="A2200" t="str">
            <v>91599</v>
          </cell>
          <cell r="B2200" t="str">
            <v>ARMAÇÃO DO SISTEMA DE PAREDES DE CONCRETO, EXECUTADA COMO ARMADURA NEGATIVA DE LAJES, TELA L-159. AF_06/2019</v>
          </cell>
          <cell r="C2200" t="str">
            <v>KG</v>
          </cell>
          <cell r="D2200" t="str">
            <v>8,94</v>
          </cell>
        </row>
        <row r="2201">
          <cell r="A2201" t="str">
            <v>91600</v>
          </cell>
          <cell r="B2201" t="str">
            <v>ARMAÇÃO DO SISTEMA DE PAREDES DE CONCRETO, EXECUTADA EM PLATIBANDAS, TELA Q-92. AF_06/2019</v>
          </cell>
          <cell r="C2201" t="str">
            <v>KG</v>
          </cell>
          <cell r="D2201" t="str">
            <v>10,49</v>
          </cell>
        </row>
        <row r="2202">
          <cell r="A2202" t="str">
            <v>91601</v>
          </cell>
          <cell r="B2202" t="str">
            <v>ARMAÇÃO DO SISTEMA DE PAREDES DE CONCRETO, EXECUTADA COMO REFORÇO, VERGALHÃO DE 6,3 MM DE DIÂMETRO. AF_06/2019</v>
          </cell>
          <cell r="C2202" t="str">
            <v>KG</v>
          </cell>
          <cell r="D2202" t="str">
            <v>7,33</v>
          </cell>
        </row>
        <row r="2203">
          <cell r="A2203" t="str">
            <v>91602</v>
          </cell>
          <cell r="B2203" t="str">
            <v>ARMAÇÃO DO SISTEMA DE PAREDES DE CONCRETO, EXECUTADA COMO REFORÇO, VERGALHÃO DE 8,0 MM DE DIÂMETRO. AF_06/2019</v>
          </cell>
          <cell r="C2203" t="str">
            <v>KG</v>
          </cell>
          <cell r="D2203" t="str">
            <v>7,10</v>
          </cell>
        </row>
        <row r="2204">
          <cell r="A2204" t="str">
            <v>91603</v>
          </cell>
          <cell r="B2204" t="str">
            <v>ARMAÇÃO DO SISTEMA DE PAREDES DE CONCRETO, EXECUTADA COMO REFORÇO, VERGALHÃO DE 10,0 MM DE DIÂMETRO. AF_06/2019</v>
          </cell>
          <cell r="C2204" t="str">
            <v>KG</v>
          </cell>
          <cell r="D2204" t="str">
            <v>6,17</v>
          </cell>
        </row>
        <row r="2205">
          <cell r="A2205" t="str">
            <v>92759</v>
          </cell>
          <cell r="B2205" t="str">
            <v>ARMAÇÃO DE PILAR OU VIGA DE UMA ESTRUTURA CONVENCIONAL DE CONCRETO ARMADO EM UM EDIFÍCIO DE MÚLTIPLOS PAVIMENTOS UTILIZANDO AÇO CA-60 DE 5,0 MM - MONTAGEM. AF_12/2015</v>
          </cell>
          <cell r="C2205" t="str">
            <v>KG</v>
          </cell>
          <cell r="D2205" t="str">
            <v>10,02</v>
          </cell>
        </row>
        <row r="2206">
          <cell r="A2206" t="str">
            <v>92760</v>
          </cell>
          <cell r="B2206" t="str">
            <v>ARMAÇÃO DE PILAR OU VIGA DE UMA ESTRUTURA CONVENCIONAL DE CONCRETO ARMADO EM UM EDIFÍCIO DE MÚLTIPLOS PAVIMENTOS UTILIZANDO AÇO CA-50 DE 6,3 MM - MONTAGEM. AF_12/2015</v>
          </cell>
          <cell r="C2206" t="str">
            <v>KG</v>
          </cell>
          <cell r="D2206" t="str">
            <v>8,66</v>
          </cell>
        </row>
        <row r="2207">
          <cell r="A2207" t="str">
            <v>92761</v>
          </cell>
          <cell r="B2207" t="str">
            <v>ARMAÇÃO DE PILAR OU VIGA DE UMA ESTRUTURA CONVENCIONAL DE CONCRETO ARMADO EM UM EDIFÍCIO DE MÚLTIPLOS PAVIMENTOS UTILIZANDO AÇO CA-50 DE 8,0 MM - MONTAGEM. AF_12/2015</v>
          </cell>
          <cell r="C2207" t="str">
            <v>KG</v>
          </cell>
          <cell r="D2207" t="str">
            <v>8,36</v>
          </cell>
        </row>
        <row r="2208">
          <cell r="A2208" t="str">
            <v>92762</v>
          </cell>
          <cell r="B2208" t="str">
            <v>ARMAÇÃO DE PILAR OU VIGA DE UMA ESTRUTURA CONVENCIONAL DE CONCRETO ARMADO EM UM EDIFÍCIO DE MÚLTIPLOS PAVIMENTOS UTILIZANDO AÇO CA-50 DE 10,0 MM - MONTAGEM. AF_12/2015</v>
          </cell>
          <cell r="C2208" t="str">
            <v>KG</v>
          </cell>
          <cell r="D2208" t="str">
            <v>6,80</v>
          </cell>
        </row>
        <row r="2209">
          <cell r="A2209" t="str">
            <v>92763</v>
          </cell>
          <cell r="B2209" t="str">
            <v>ARMAÇÃO DE PILAR OU VIGA DE UMA ESTRUTURA CONVENCIONAL DE CONCRETO ARMADO EM UM EDIFÍCIO DE MÚLTIPLOS PAVIMENTOS UTILIZANDO AÇO CA-50 DE 12,5 MM - MONTAGEM. AF_12/2015</v>
          </cell>
          <cell r="C2209" t="str">
            <v>KG</v>
          </cell>
          <cell r="D2209" t="str">
            <v>6,05</v>
          </cell>
        </row>
        <row r="2210">
          <cell r="A2210" t="str">
            <v>92764</v>
          </cell>
          <cell r="B2210" t="str">
            <v>ARMAÇÃO DE PILAR OU VIGA DE UMA ESTRUTURA CONVENCIONAL DE CONCRETO ARMADO EM UM EDIFÍCIO DE MÚLTIPLOS PAVIMENTOS UTILIZANDO AÇO CA-50 DE 16,0 MM - MONTAGEM. AF_12/2015</v>
          </cell>
          <cell r="C2210" t="str">
            <v>KG</v>
          </cell>
          <cell r="D2210" t="str">
            <v>5,64</v>
          </cell>
        </row>
        <row r="2211">
          <cell r="A2211" t="str">
            <v>92765</v>
          </cell>
          <cell r="B2211" t="str">
            <v>ARMAÇÃO DE PILAR OU VIGA DE UMA ESTRUTURA CONVENCIONAL DE CONCRETO ARMADO EM UM EDIFÍCIO DE MÚLTIPLOS PAVIMENTOS UTILIZANDO AÇO CA-50 DE 20,0 MM - MONTAGEM. AF_12/2015</v>
          </cell>
          <cell r="C2211" t="str">
            <v>KG</v>
          </cell>
          <cell r="D2211" t="str">
            <v>5,19</v>
          </cell>
        </row>
        <row r="2212">
          <cell r="A2212" t="str">
            <v>92766</v>
          </cell>
          <cell r="B2212" t="str">
            <v>ARMAÇÃO DE PILAR OU VIGA DE UMA ESTRUTURA CONVENCIONAL DE CONCRETO ARMADO EM UM EDIFÍCIO DE MÚLTIPLOS PAVIMENTOS UTILIZANDO AÇO CA-50 DE 25,0 MM - MONTAGEM. AF_12/2015</v>
          </cell>
          <cell r="C2212" t="str">
            <v>KG</v>
          </cell>
          <cell r="D2212" t="str">
            <v>5,66</v>
          </cell>
        </row>
        <row r="2213">
          <cell r="A2213" t="str">
            <v>92767</v>
          </cell>
          <cell r="B2213" t="str">
            <v>ARMAÇÃO DE LAJE DE UMA ESTRUTURA CONVENCIONAL DE CONCRETO ARMADO EM UM EDIFÍCIO DE MÚLTIPLOS PAVIMENTOS UTILIZANDO AÇO CA-60 DE 4,2 MM - MONTAGEM. AF_12/2015</v>
          </cell>
          <cell r="C2213" t="str">
            <v>KG</v>
          </cell>
          <cell r="D2213" t="str">
            <v>10,13</v>
          </cell>
        </row>
        <row r="2214">
          <cell r="A2214" t="str">
            <v>92768</v>
          </cell>
          <cell r="B2214" t="str">
            <v>ARMAÇÃO DE LAJE DE UMA ESTRUTURA CONVENCIONAL DE CONCRETO ARMADO EM UM EDIFÍCIO DE MÚLTIPLOS PAVIMENTOS UTILIZANDO AÇO CA-60 DE 5,0 MM - MONTAGEM. AF_12/2015</v>
          </cell>
          <cell r="C2214" t="str">
            <v>KG</v>
          </cell>
          <cell r="D2214" t="str">
            <v>8,70</v>
          </cell>
        </row>
        <row r="2215">
          <cell r="A2215" t="str">
            <v>92769</v>
          </cell>
          <cell r="B2215" t="str">
            <v>ARMAÇÃO DE LAJE DE UMA ESTRUTURA CONVENCIONAL DE CONCRETO ARMADO EM UM EDIFÍCIO DE MÚLTIPLOS PAVIMENTOS UTILIZANDO AÇO CA-50 DE 6,3 MM - MONTAGEM. AF_12/2015</v>
          </cell>
          <cell r="C2215" t="str">
            <v>KG</v>
          </cell>
          <cell r="D2215" t="str">
            <v>7,68</v>
          </cell>
        </row>
        <row r="2216">
          <cell r="A2216" t="str">
            <v>92770</v>
          </cell>
          <cell r="B2216" t="str">
            <v>ARMAÇÃO DE LAJE DE UMA ESTRUTURA CONVENCIONAL DE CONCRETO ARMADO EM UM EDIFÍCIO DE MÚLTIPLOS PAVIMENTOS UTILIZANDO AÇO CA-50 DE 8,0 MM - MONTAGEM. AF_12/2015</v>
          </cell>
          <cell r="C2216" t="str">
            <v>KG</v>
          </cell>
          <cell r="D2216" t="str">
            <v>7,63</v>
          </cell>
        </row>
        <row r="2217">
          <cell r="A2217" t="str">
            <v>92771</v>
          </cell>
          <cell r="B2217" t="str">
            <v>ARMAÇÃO DE LAJE DE UMA ESTRUTURA CONVENCIONAL DE CONCRETO ARMADO EM UM EDIFÍCIO DE MÚLTIPLOS PAVIMENTOS UTILIZANDO AÇO CA-50 DE 10,0 MM - MONTAGEM. AF_12/2015</v>
          </cell>
          <cell r="C2217" t="str">
            <v>KG</v>
          </cell>
          <cell r="D2217" t="str">
            <v>6,24</v>
          </cell>
        </row>
        <row r="2218">
          <cell r="A2218" t="str">
            <v>92772</v>
          </cell>
          <cell r="B2218" t="str">
            <v>ARMAÇÃO DE LAJE DE UMA ESTRUTURA CONVENCIONAL DE CONCRETO ARMADO EM UM EDIFÍCIO DE MÚLTIPLOS PAVIMENTOS UTILIZANDO AÇO CA-50 DE 12,5 MM - MONTAGEM. AF_12/2015</v>
          </cell>
          <cell r="C2218" t="str">
            <v>KG</v>
          </cell>
          <cell r="D2218" t="str">
            <v>5,62</v>
          </cell>
        </row>
        <row r="2219">
          <cell r="A2219" t="str">
            <v>92773</v>
          </cell>
          <cell r="B2219" t="str">
            <v>ARMAÇÃO DE LAJE DE UMA ESTRUTURA CONVENCIONAL DE CONCRETO ARMADO EM UM EDIFÍCIO DE MÚLTIPLOS PAVIMENTOS UTILIZANDO AÇO CA-50 DE 16,0 MM - MONTAGEM. AF_12/2015</v>
          </cell>
          <cell r="C2219" t="str">
            <v>KG</v>
          </cell>
          <cell r="D2219" t="str">
            <v>5,33</v>
          </cell>
        </row>
        <row r="2220">
          <cell r="A2220" t="str">
            <v>92774</v>
          </cell>
          <cell r="B2220" t="str">
            <v>ARMAÇÃO DE LAJE DE UMA ESTRUTURA CONVENCIONAL DE CONCRETO ARMADO EM UM EDIFÍCIO DE MÚLTIPLOS PAVIMENTOS UTILIZANDO AÇO CA-50 DE 20,0 MM - MONTAGEM. AF_12/2015</v>
          </cell>
          <cell r="C2220" t="str">
            <v>KG</v>
          </cell>
          <cell r="D2220" t="str">
            <v>4,96</v>
          </cell>
        </row>
        <row r="2221">
          <cell r="A2221" t="str">
            <v>92775</v>
          </cell>
          <cell r="B2221" t="str">
            <v>ARMAÇÃO DE PILAR OU VIGA DE UMA ESTRUTURA CONVENCIONAL DE CONCRETO ARMADO EM UMA EDIFICAÇÃO TÉRREA OU SOBRADO UTILIZANDO AÇO CA-60 DE 5,0 MM - MONTAGEM. AF_12/2015</v>
          </cell>
          <cell r="C2221" t="str">
            <v>KG</v>
          </cell>
          <cell r="D2221" t="str">
            <v>12,53</v>
          </cell>
        </row>
        <row r="2222">
          <cell r="A2222" t="str">
            <v>92776</v>
          </cell>
          <cell r="B2222" t="str">
            <v>ARMAÇÃO DE PILAR OU VIGA DE UMA ESTRUTURA CONVENCIONAL DE CONCRETO ARMADO EM UMA EDIFICAÇÃO TÉRREA OU SOBRADO UTILIZANDO AÇO CA-50 DE 6,3 MM - MONTAGEM. AF_12/2015</v>
          </cell>
          <cell r="C2222" t="str">
            <v>KG</v>
          </cell>
          <cell r="D2222" t="str">
            <v>10,57</v>
          </cell>
        </row>
        <row r="2223">
          <cell r="A2223" t="str">
            <v>92777</v>
          </cell>
          <cell r="B2223" t="str">
            <v>ARMAÇÃO DE PILAR OU VIGA DE UMA ESTRUTURA CONVENCIONAL DE CONCRETO ARMADO EM UMA EDIFICAÇÃO TÉRREA OU SOBRADO UTILIZANDO AÇO CA-50 DE 8,0 MM - MONTAGEM. AF_12/2015</v>
          </cell>
          <cell r="C2223" t="str">
            <v>KG</v>
          </cell>
          <cell r="D2223" t="str">
            <v>9,79</v>
          </cell>
        </row>
        <row r="2224">
          <cell r="A2224" t="str">
            <v>92778</v>
          </cell>
          <cell r="B2224" t="str">
            <v>ARMAÇÃO DE PILAR OU VIGA DE UMA ESTRUTURA CONVENCIONAL DE CONCRETO ARMADO EM UMA EDIFICAÇÃO TÉRREA OU SOBRADO UTILIZANDO AÇO CA-50 DE 10,0 MM - MONTAGEM. AF_12/2015</v>
          </cell>
          <cell r="C2224" t="str">
            <v>KG</v>
          </cell>
          <cell r="D2224" t="str">
            <v>7,86</v>
          </cell>
        </row>
        <row r="2225">
          <cell r="A2225" t="str">
            <v>92779</v>
          </cell>
          <cell r="B2225" t="str">
            <v>ARMAÇÃO DE PILAR OU VIGA DE UMA ESTRUTURA CONVENCIONAL DE CONCRETO ARMADO EM UMA EDIFICAÇÃO TÉRREA OU SOBRADO UTILIZANDO AÇO CA-50 DE 12,5 MM - MONTAGEM. AF_12/2015</v>
          </cell>
          <cell r="C2225" t="str">
            <v>KG</v>
          </cell>
          <cell r="D2225" t="str">
            <v>6,83</v>
          </cell>
        </row>
        <row r="2226">
          <cell r="A2226" t="str">
            <v>92780</v>
          </cell>
          <cell r="B2226" t="str">
            <v>ARMAÇÃO DE PILAR OU VIGA DE UMA ESTRUTURA CONVENCIONAL DE CONCRETO ARMADO EM UMA EDIFICAÇÃO TÉRREA OU SOBRADO UTILIZANDO AÇO CA-50 DE 16,0 MM - MONTAGEM. AF_12/2015</v>
          </cell>
          <cell r="C2226" t="str">
            <v>KG</v>
          </cell>
          <cell r="D2226" t="str">
            <v>6,17</v>
          </cell>
        </row>
        <row r="2227">
          <cell r="A2227" t="str">
            <v>92781</v>
          </cell>
          <cell r="B2227" t="str">
            <v>ARMAÇÃO DE PILAR OU VIGA DE UMA ESTRUTURA CONVENCIONAL DE CONCRETO ARMADO EM UMA EDIFICAÇÃO TÉRREA OU SOBRADO UTILIZANDO AÇO CA-50 DE 20,0 MM - MONTAGEM. AF_12/2015</v>
          </cell>
          <cell r="C2227" t="str">
            <v>KG</v>
          </cell>
          <cell r="D2227" t="str">
            <v>5,54</v>
          </cell>
        </row>
        <row r="2228">
          <cell r="A2228" t="str">
            <v>92782</v>
          </cell>
          <cell r="B2228" t="str">
            <v>ARMAÇÃO DE PILAR OU VIGA DE UMA ESTRUTURA CONVENCIONAL DE CONCRETO ARMADO EM UMA EDIFICAÇÃO TÉRREA OU SOBRADO UTILIZANDO AÇO CA-50 DE 25,0 MM - MONTAGEM. AF_12/2015</v>
          </cell>
          <cell r="C2228" t="str">
            <v>KG</v>
          </cell>
          <cell r="D2228" t="str">
            <v>5,87</v>
          </cell>
        </row>
        <row r="2229">
          <cell r="A2229" t="str">
            <v>92783</v>
          </cell>
          <cell r="B2229" t="str">
            <v>ARMAÇÃO DE LAJE DE UMA ESTRUTURA CONVENCIONAL DE CONCRETO ARMADO EM UMA EDIFICAÇÃO TÉRREA OU SOBRADO UTILIZANDO AÇO CA-60 DE 4,2 MM - MONTAGEM. AF_12/2015</v>
          </cell>
          <cell r="C2229" t="str">
            <v>KG</v>
          </cell>
          <cell r="D2229" t="str">
            <v>12,24</v>
          </cell>
        </row>
        <row r="2230">
          <cell r="A2230" t="str">
            <v>92784</v>
          </cell>
          <cell r="B2230" t="str">
            <v>ARMAÇÃO DE LAJE DE UMA ESTRUTURA CONVENCIONAL DE CONCRETO ARMADO EM UMA EDIFICAÇÃO TÉRREA OU SOBRADO UTILIZANDO AÇO CA-60 DE 5,0 MM - MONTAGEM. AF_12/2015</v>
          </cell>
          <cell r="C2230" t="str">
            <v>KG</v>
          </cell>
          <cell r="D2230" t="str">
            <v>10,42</v>
          </cell>
        </row>
        <row r="2231">
          <cell r="A2231" t="str">
            <v>92785</v>
          </cell>
          <cell r="B2231" t="str">
            <v>ARMAÇÃO DE LAJE DE UMA ESTRUTURA CONVENCIONAL DE CONCRETO ARMADO EM UMA EDIFICAÇÃO TÉRREA OU SOBRADO UTILIZANDO AÇO CA-50 DE 6,3 MM - MONTAGEM. AF_12/2015</v>
          </cell>
          <cell r="C2231" t="str">
            <v>KG</v>
          </cell>
          <cell r="D2231" t="str">
            <v>8,98</v>
          </cell>
        </row>
        <row r="2232">
          <cell r="A2232" t="str">
            <v>92786</v>
          </cell>
          <cell r="B2232" t="str">
            <v>ARMAÇÃO DE LAJE DE UMA ESTRUTURA CONVENCIONAL DE CONCRETO ARMADO EM UMA EDIFICAÇÃO TÉRREA OU SOBRADO UTILIZANDO AÇO CA-50 DE 8,0 MM - MONTAGEM. AF_12/2015</v>
          </cell>
          <cell r="C2232" t="str">
            <v>KG</v>
          </cell>
          <cell r="D2232" t="str">
            <v>8,58</v>
          </cell>
        </row>
        <row r="2233">
          <cell r="A2233" t="str">
            <v>92787</v>
          </cell>
          <cell r="B2233" t="str">
            <v>ARMAÇÃO DE LAJE DE UMA ESTRUTURA CONVENCIONAL DE CONCRETO ARMADO EM UMA EDIFICAÇÃO TÉRREA OU SOBRADO UTILIZANDO AÇO CA-50 DE 10,0 MM - MONTAGEM. AF_12/2015</v>
          </cell>
          <cell r="C2233" t="str">
            <v>KG</v>
          </cell>
          <cell r="D2233" t="str">
            <v>6,94</v>
          </cell>
        </row>
        <row r="2234">
          <cell r="A2234" t="str">
            <v>92788</v>
          </cell>
          <cell r="B2234" t="str">
            <v>ARMAÇÃO DE LAJE DE UMA ESTRUTURA CONVENCIONAL DE CONCRETO ARMADO EM UMA EDIFICAÇÃO TÉRREA OU SOBRADO UTILIZANDO AÇO CA-50 DE 12,5 MM - MONTAGEM. AF_12/2015</v>
          </cell>
          <cell r="C2234" t="str">
            <v>KG</v>
          </cell>
          <cell r="D2234" t="str">
            <v>6,12</v>
          </cell>
        </row>
        <row r="2235">
          <cell r="A2235" t="str">
            <v>92789</v>
          </cell>
          <cell r="B2235" t="str">
            <v>ARMAÇÃO DE LAJE DE UMA ESTRUTURA CONVENCIONAL DE CONCRETO ARMADO EM UMA EDIFICAÇÃO TÉRREA OU SOBRADO UTILIZANDO AÇO CA-50 DE 16,0 MM - MONTAGEM. AF_12/2015</v>
          </cell>
          <cell r="C2235" t="str">
            <v>KG</v>
          </cell>
          <cell r="D2235" t="str">
            <v>5,65</v>
          </cell>
        </row>
        <row r="2236">
          <cell r="A2236" t="str">
            <v>92790</v>
          </cell>
          <cell r="B2236" t="str">
            <v>ARMAÇÃO DE LAJE DE UMA ESTRUTURA CONVENCIONAL DE CONCRETO ARMADO EM UMA EDIFICAÇÃO TÉRREA OU SOBRADO UTILIZANDO AÇO CA-50 DE 20,0 MM - MONTAGEM. AF_12/2015</v>
          </cell>
          <cell r="C2236" t="str">
            <v>KG</v>
          </cell>
          <cell r="D2236" t="str">
            <v>5,15</v>
          </cell>
        </row>
        <row r="2237">
          <cell r="A2237" t="str">
            <v>92791</v>
          </cell>
          <cell r="B2237" t="str">
            <v>CORTE E DOBRA DE AÇO CA-60, DIÂMETRO DE 5,0 MM, UTILIZADO EM ESTRUTURAS DIVERSAS, EXCETO LAJES. AF_12/2015</v>
          </cell>
          <cell r="C2237" t="str">
            <v>KG</v>
          </cell>
          <cell r="D2237" t="str">
            <v>6,50</v>
          </cell>
        </row>
        <row r="2238">
          <cell r="A2238" t="str">
            <v>92792</v>
          </cell>
          <cell r="B2238" t="str">
            <v>CORTE E DOBRA DE AÇO CA-50, DIÂMETRO DE 6,3 MM, UTILIZADO EM ESTRUTURAS DIVERSAS, EXCETO LAJES. AF_12/2015</v>
          </cell>
          <cell r="C2238" t="str">
            <v>KG</v>
          </cell>
          <cell r="D2238" t="str">
            <v>5,90</v>
          </cell>
        </row>
        <row r="2239">
          <cell r="A2239" t="str">
            <v>92793</v>
          </cell>
          <cell r="B2239" t="str">
            <v>CORTE E DOBRA DE AÇO CA-50, DIÂMETRO DE 8,0 MM, UTILIZADO EM ESTRUTURAS DIVERSAS, EXCETO LAJES. AF_12/2015</v>
          </cell>
          <cell r="C2239" t="str">
            <v>KG</v>
          </cell>
          <cell r="D2239" t="str">
            <v>6,23</v>
          </cell>
        </row>
        <row r="2240">
          <cell r="A2240" t="str">
            <v>92794</v>
          </cell>
          <cell r="B2240" t="str">
            <v>CORTE E DOBRA DE AÇO CA-50, DIÂMETRO DE 10,0 MM, UTILIZADO EM ESTRUTURAS DIVERSAS, EXCETO LAJES. AF_12/2015</v>
          </cell>
          <cell r="C2240" t="str">
            <v>KG</v>
          </cell>
          <cell r="D2240" t="str">
            <v>5,13</v>
          </cell>
        </row>
        <row r="2241">
          <cell r="A2241" t="str">
            <v>92795</v>
          </cell>
          <cell r="B2241" t="str">
            <v>CORTE E DOBRA DE AÇO CA-50, DIÂMETRO DE 12,5 MM, UTILIZADO EM ESTRUTURAS DIVERSAS, EXCETO LAJES. AF_12/2015</v>
          </cell>
          <cell r="C2241" t="str">
            <v>KG</v>
          </cell>
          <cell r="D2241" t="str">
            <v>4,76</v>
          </cell>
        </row>
        <row r="2242">
          <cell r="A2242" t="str">
            <v>92796</v>
          </cell>
          <cell r="B2242" t="str">
            <v>CORTE E DOBRA DE AÇO CA-50, DIÂMETRO DE 16,0 MM, UTILIZADO EM ESTRUTURAS DIVERSAS, EXCETO LAJES. AF_12/2015</v>
          </cell>
          <cell r="C2242" t="str">
            <v>KG</v>
          </cell>
          <cell r="D2242" t="str">
            <v>4,68</v>
          </cell>
        </row>
        <row r="2243">
          <cell r="A2243" t="str">
            <v>92797</v>
          </cell>
          <cell r="B2243" t="str">
            <v>CORTE E DOBRA DE AÇO CA-50, DIÂMETRO DE 20,0 MM, UTILIZADO EM ESTRUTURAS DIVERSAS, EXCETO LAJES. AF_12/2015</v>
          </cell>
          <cell r="C2243" t="str">
            <v>KG</v>
          </cell>
          <cell r="D2243" t="str">
            <v>4,46</v>
          </cell>
        </row>
        <row r="2244">
          <cell r="A2244" t="str">
            <v>92798</v>
          </cell>
          <cell r="B2244" t="str">
            <v>CORTE E DOBRA DE AÇO CA-50, DIÂMETRO DE 25,0 MM, UTILIZADO EM ESTRUTURAS DIVERSAS, EXCETO LAJES. AF_12/2015</v>
          </cell>
          <cell r="C2244" t="str">
            <v>KG</v>
          </cell>
          <cell r="D2244" t="str">
            <v>5,12</v>
          </cell>
        </row>
        <row r="2245">
          <cell r="A2245" t="str">
            <v>92799</v>
          </cell>
          <cell r="B2245" t="str">
            <v>CORTE E DOBRA DE AÇO CA-60, DIÂMETRO DE 4,2 MM, UTILIZADO EM LAJE. AF_12/2015</v>
          </cell>
          <cell r="C2245" t="str">
            <v>KG</v>
          </cell>
          <cell r="D2245" t="str">
            <v>6,90</v>
          </cell>
        </row>
        <row r="2246">
          <cell r="A2246" t="str">
            <v>92800</v>
          </cell>
          <cell r="B2246" t="str">
            <v>CORTE E DOBRA DE AÇO CA-60, DIÂMETRO DE 5,0 MM, UTILIZADO EM LAJE. AF_12/2015</v>
          </cell>
          <cell r="C2246" t="str">
            <v>KG</v>
          </cell>
          <cell r="D2246" t="str">
            <v>6,03</v>
          </cell>
        </row>
        <row r="2247">
          <cell r="A2247" t="str">
            <v>92801</v>
          </cell>
          <cell r="B2247" t="str">
            <v>CORTE E DOBRA DE AÇO CA-50, DIÂMETRO DE 6,3 MM, UTILIZADO EM LAJE. AF_12/2015</v>
          </cell>
          <cell r="C2247" t="str">
            <v>KG</v>
          </cell>
          <cell r="D2247" t="str">
            <v>5,63</v>
          </cell>
        </row>
        <row r="2248">
          <cell r="A2248" t="str">
            <v>92802</v>
          </cell>
          <cell r="B2248" t="str">
            <v>CORTE E DOBRA DE AÇO CA-50, DIÂMETRO DE 8,0 MM, UTILIZADO EM LAJE. AF_12/2015</v>
          </cell>
          <cell r="C2248" t="str">
            <v>KG</v>
          </cell>
          <cell r="D2248" t="str">
            <v>6,07</v>
          </cell>
        </row>
        <row r="2249">
          <cell r="A2249" t="str">
            <v>92803</v>
          </cell>
          <cell r="B2249" t="str">
            <v>CORTE E DOBRA DE AÇO CA-50, DIÂMETRO DE 10,0 MM, UTILIZADO EM LAJE. AF_12/2015</v>
          </cell>
          <cell r="C2249" t="str">
            <v>KG</v>
          </cell>
          <cell r="D2249" t="str">
            <v>5,04</v>
          </cell>
        </row>
        <row r="2250">
          <cell r="A2250" t="str">
            <v>92804</v>
          </cell>
          <cell r="B2250" t="str">
            <v>CORTE E DOBRA DE AÇO CA-50, DIÂMETRO DE 12,5 MM, UTILIZADO EM LAJE. AF_12/2015</v>
          </cell>
          <cell r="C2250" t="str">
            <v>KG</v>
          </cell>
          <cell r="D2250" t="str">
            <v>4,71</v>
          </cell>
        </row>
        <row r="2251">
          <cell r="A2251" t="str">
            <v>92805</v>
          </cell>
          <cell r="B2251" t="str">
            <v>CORTE E DOBRA DE AÇO CA-50, DIÂMETRO DE 16,0 MM, UTILIZADO EM LAJE. AF_12/2015</v>
          </cell>
          <cell r="C2251" t="str">
            <v>KG</v>
          </cell>
          <cell r="D2251" t="str">
            <v>4,65</v>
          </cell>
        </row>
        <row r="2252">
          <cell r="A2252" t="str">
            <v>92806</v>
          </cell>
          <cell r="B2252" t="str">
            <v>CORTE E DOBRA DE AÇO CA-50, DIÂMETRO DE 20,0 MM, UTILIZADO EM LAJE. AF_12/2015</v>
          </cell>
          <cell r="C2252" t="str">
            <v>KG</v>
          </cell>
          <cell r="D2252" t="str">
            <v>4,44</v>
          </cell>
        </row>
        <row r="2253">
          <cell r="A2253" t="str">
            <v>92875</v>
          </cell>
          <cell r="B2253" t="str">
            <v>CORTE E DOBRA DE AÇO CA-25, DIÂMETRO DE 6,3 MM. AF_12/2015</v>
          </cell>
          <cell r="C2253" t="str">
            <v>KG</v>
          </cell>
          <cell r="D2253" t="str">
            <v>6,61</v>
          </cell>
        </row>
        <row r="2254">
          <cell r="A2254" t="str">
            <v>92876</v>
          </cell>
          <cell r="B2254" t="str">
            <v>CORTE E DOBRA DE AÇO CA-25, DIÂMETRO DE 8,0 MM. AF_12/2015</v>
          </cell>
          <cell r="C2254" t="str">
            <v>KG</v>
          </cell>
          <cell r="D2254" t="str">
            <v>6,30</v>
          </cell>
        </row>
        <row r="2255">
          <cell r="A2255" t="str">
            <v>92877</v>
          </cell>
          <cell r="B2255" t="str">
            <v>CORTE E DOBRA DE AÇO CA-25, DIÂMETRO DE 10,0 MM. AF_12/2015</v>
          </cell>
          <cell r="C2255" t="str">
            <v>KG</v>
          </cell>
          <cell r="D2255" t="str">
            <v>5,69</v>
          </cell>
        </row>
        <row r="2256">
          <cell r="A2256" t="str">
            <v>92878</v>
          </cell>
          <cell r="B2256" t="str">
            <v>CORTE E DOBRA DE AÇO CA-25, DIÂMETRO DE 12,5 MM. AF_12/2015</v>
          </cell>
          <cell r="C2256" t="str">
            <v>KG</v>
          </cell>
          <cell r="D2256" t="str">
            <v>5,58</v>
          </cell>
        </row>
        <row r="2257">
          <cell r="A2257" t="str">
            <v>92879</v>
          </cell>
          <cell r="B2257" t="str">
            <v>CORTE E DOBRA DE AÇO CA-25, DIÂMETRO DE 16,0 MM. AF_12/2015</v>
          </cell>
          <cell r="C2257" t="str">
            <v>KG</v>
          </cell>
          <cell r="D2257" t="str">
            <v>5,50</v>
          </cell>
        </row>
        <row r="2258">
          <cell r="A2258" t="str">
            <v>92880</v>
          </cell>
          <cell r="B2258" t="str">
            <v>CORTE E DOBRA DE AÇO CA-25, DIÂMETRO DE 20,0 MM. AF_12/2015</v>
          </cell>
          <cell r="C2258" t="str">
            <v>KG</v>
          </cell>
          <cell r="D2258" t="str">
            <v>5,61</v>
          </cell>
        </row>
        <row r="2259">
          <cell r="A2259" t="str">
            <v>92881</v>
          </cell>
          <cell r="B2259" t="str">
            <v>CORTE E DOBRA DE AÇO CA-25, DIÂMETRO DE 25,0 MM. AF_12/2015</v>
          </cell>
          <cell r="C2259" t="str">
            <v>KG</v>
          </cell>
          <cell r="D2259" t="str">
            <v>5,59</v>
          </cell>
        </row>
        <row r="2260">
          <cell r="A2260" t="str">
            <v>92882</v>
          </cell>
          <cell r="B2260" t="str">
            <v>ARMAÇÃO UTILIZANDO AÇO CA-25 DE 6,3 MM - MONTAGEM. AF_12/2015</v>
          </cell>
          <cell r="C2260" t="str">
            <v>KG</v>
          </cell>
          <cell r="D2260" t="str">
            <v>9,37</v>
          </cell>
        </row>
        <row r="2261">
          <cell r="A2261" t="str">
            <v>92883</v>
          </cell>
          <cell r="B2261" t="str">
            <v>ARMAÇÃO UTILIZANDO AÇO CA-25 DE 8,0 MM - MONTAGEM. AF_12/2015</v>
          </cell>
          <cell r="C2261" t="str">
            <v>KG</v>
          </cell>
          <cell r="D2261" t="str">
            <v>8,43</v>
          </cell>
        </row>
        <row r="2262">
          <cell r="A2262" t="str">
            <v>92884</v>
          </cell>
          <cell r="B2262" t="str">
            <v>ARMAÇÃO UTILIZANDO AÇO CA-25 DE 10,0 MM - MONTAGEM. AF_12/2015</v>
          </cell>
          <cell r="C2262" t="str">
            <v>KG</v>
          </cell>
          <cell r="D2262" t="str">
            <v>7,36</v>
          </cell>
        </row>
        <row r="2263">
          <cell r="A2263" t="str">
            <v>92885</v>
          </cell>
          <cell r="B2263" t="str">
            <v>ARMAÇÃO UTILIZANDO AÇO CA-25 DE 12,5 MM - MONTAGEM. AF_12/2015</v>
          </cell>
          <cell r="C2263" t="str">
            <v>KG</v>
          </cell>
          <cell r="D2263" t="str">
            <v>6,87</v>
          </cell>
        </row>
        <row r="2264">
          <cell r="A2264" t="str">
            <v>92886</v>
          </cell>
          <cell r="B2264" t="str">
            <v>ARMAÇÃO UTILIZANDO AÇO CA-25 DE 16,0 MM - MONTAGEM. AF_12/2015</v>
          </cell>
          <cell r="C2264" t="str">
            <v>KG</v>
          </cell>
          <cell r="D2264" t="str">
            <v>6,46</v>
          </cell>
        </row>
        <row r="2265">
          <cell r="A2265" t="str">
            <v>92887</v>
          </cell>
          <cell r="B2265" t="str">
            <v>ARMAÇÃO UTILIZANDO AÇO CA-25 DE 20,0 MM - MONTAGEM. AF_12/2015</v>
          </cell>
          <cell r="C2265" t="str">
            <v>KG</v>
          </cell>
          <cell r="D2265" t="str">
            <v>6,34</v>
          </cell>
        </row>
        <row r="2266">
          <cell r="A2266" t="str">
            <v>92888</v>
          </cell>
          <cell r="B2266" t="str">
            <v>ARMAÇÃO UTILIZANDO AÇO CA-25 DE 25,0 MM - MONTAGEM. AF_12/2015</v>
          </cell>
          <cell r="C2266" t="str">
            <v>KG</v>
          </cell>
          <cell r="D2266" t="str">
            <v>6,13</v>
          </cell>
        </row>
        <row r="2267">
          <cell r="A2267" t="str">
            <v>92915</v>
          </cell>
          <cell r="B2267" t="str">
            <v>ARMAÇÃO DE ESTRUTURAS DE CONCRETO ARMADO, EXCETO VIGAS, PILARES, LAJES E FUNDAÇÕES, UTILIZANDO AÇO CA-60 DE 5,0 MM - MONTAGEM. AF_12/2015</v>
          </cell>
          <cell r="C2267" t="str">
            <v>KG</v>
          </cell>
          <cell r="D2267" t="str">
            <v>11,28</v>
          </cell>
        </row>
        <row r="2268">
          <cell r="A2268" t="str">
            <v>92916</v>
          </cell>
          <cell r="B2268" t="str">
            <v>ARMAÇÃO DE ESTRUTURAS DE CONCRETO ARMADO, EXCETO VIGAS, PILARES, LAJES E FUNDAÇÕES, UTILIZANDO AÇO CA-50 DE 6,3 MM - MONTAGEM. AF_12/2015</v>
          </cell>
          <cell r="C2268" t="str">
            <v>KG</v>
          </cell>
          <cell r="D2268" t="str">
            <v>9,61</v>
          </cell>
        </row>
        <row r="2269">
          <cell r="A2269" t="str">
            <v>92917</v>
          </cell>
          <cell r="B2269" t="str">
            <v>ARMAÇÃO DE ESTRUTURAS DE CONCRETO ARMADO, EXCETO VIGAS, PILARES, LAJES E FUNDAÇÕES, UTILIZANDO AÇO CA-50 DE 8,0 MM - MONTAGEM. AF_12/2015</v>
          </cell>
          <cell r="C2269" t="str">
            <v>KG</v>
          </cell>
          <cell r="D2269" t="str">
            <v>9,07</v>
          </cell>
        </row>
        <row r="2270">
          <cell r="A2270" t="str">
            <v>92919</v>
          </cell>
          <cell r="B2270" t="str">
            <v>ARMAÇÃO DE ESTRUTURAS DE CONCRETO ARMADO, EXCETO VIGAS, PILARES, LAJES E FUNDAÇÕES, UTILIZANDO AÇO CA-50 DE 10,0 MM - MONTAGEM. AF_12/2015</v>
          </cell>
          <cell r="C2270" t="str">
            <v>KG</v>
          </cell>
          <cell r="D2270" t="str">
            <v>7,33</v>
          </cell>
        </row>
        <row r="2271">
          <cell r="A2271" t="str">
            <v>92921</v>
          </cell>
          <cell r="B2271" t="str">
            <v>ARMAÇÃO DE ESTRUTURAS DE CONCRETO ARMADO, EXCETO VIGAS, PILARES, LAJES E FUNDAÇÕES, UTILIZANDO AÇO CA-50 DE 12,5 MM - MONTAGEM. AF_12/2015</v>
          </cell>
          <cell r="C2271" t="str">
            <v>KG</v>
          </cell>
          <cell r="D2271" t="str">
            <v>6,45</v>
          </cell>
        </row>
        <row r="2272">
          <cell r="A2272" t="str">
            <v>92922</v>
          </cell>
          <cell r="B2272" t="str">
            <v>ARMAÇÃO DE ESTRUTURAS DE CONCRETO ARMADO, EXCETO VIGAS, PILARES, LAJES E FUNDAÇÕES, UTILIZANDO AÇO CA-50 DE 16,0 MM - MONTAGEM. AF_12/2015</v>
          </cell>
          <cell r="C2272" t="str">
            <v>KG</v>
          </cell>
          <cell r="D2272" t="str">
            <v>5,91</v>
          </cell>
        </row>
        <row r="2273">
          <cell r="A2273" t="str">
            <v>92923</v>
          </cell>
          <cell r="B2273" t="str">
            <v>ARMAÇÃO DE ESTRUTURAS DE CONCRETO ARMADO, EXCETO VIGAS, PILARES, LAJES E FUNDAÇÕES, UTILIZANDO AÇO CA-50 DE 20,0 MM - MONTAGEM. AF_12/2015</v>
          </cell>
          <cell r="C2273" t="str">
            <v>KG</v>
          </cell>
          <cell r="D2273" t="str">
            <v>5,36</v>
          </cell>
        </row>
        <row r="2274">
          <cell r="A2274" t="str">
            <v>92924</v>
          </cell>
          <cell r="B2274" t="str">
            <v>ARMAÇÃO DE ESTRUTURAS DE CONCRETO ARMADO, EXCETO VIGAS, PILARES, LAJES E FUNDAÇÕES, UTILIZANDO AÇO CA-50 DE 25,0 MM - MONTAGEM. AF_12/2015</v>
          </cell>
          <cell r="C2274" t="str">
            <v>KG</v>
          </cell>
          <cell r="D2274" t="str">
            <v>5,76</v>
          </cell>
        </row>
        <row r="2275">
          <cell r="A2275" t="str">
            <v>95445</v>
          </cell>
          <cell r="B2275" t="str">
            <v>CORTE E DOBRA DE AÇO CA-60, DIÂMETRO DE 5,0 MM, UTILIZADO EM ESTRIBO CONTÍNUO HELICOIDAL. AF_10/2016</v>
          </cell>
          <cell r="C2275" t="str">
            <v>KG</v>
          </cell>
          <cell r="D2275" t="str">
            <v>4,94</v>
          </cell>
        </row>
        <row r="2276">
          <cell r="A2276" t="str">
            <v>95446</v>
          </cell>
          <cell r="B2276" t="str">
            <v>CORTE E DOBRA DE AÇO CA-50, DIÂMETRO DE 6,3 MM, UTILIZADO EM ESTRIBO CONTÍNUO HELICOIDAL. AF_10/2016</v>
          </cell>
          <cell r="C2276" t="str">
            <v>KG</v>
          </cell>
          <cell r="D2276" t="str">
            <v>5,03</v>
          </cell>
        </row>
        <row r="2277">
          <cell r="A2277" t="str">
            <v>95576</v>
          </cell>
          <cell r="B2277" t="str">
            <v>MONTAGEM DE ARMADURA LONGITUDINAL/TRANSVERSAL DE ESTACAS DE SEÇÃO CIRCULAR, DIÂMETRO = 8,0 MM. AF_11/2016</v>
          </cell>
          <cell r="C2277" t="str">
            <v>KG</v>
          </cell>
          <cell r="D2277" t="str">
            <v>8,55</v>
          </cell>
        </row>
        <row r="2278">
          <cell r="A2278" t="str">
            <v>95577</v>
          </cell>
          <cell r="B2278" t="str">
            <v>MONTAGEM DE ARMADURA LONGITUDINAL DE ESTACAS DE SEÇÃO CIRCULAR, DIÂMETRO = 10,0 MM. AF_11/2016</v>
          </cell>
          <cell r="C2278" t="str">
            <v>KG</v>
          </cell>
          <cell r="D2278" t="str">
            <v>7,05</v>
          </cell>
        </row>
        <row r="2279">
          <cell r="A2279" t="str">
            <v>95578</v>
          </cell>
          <cell r="B2279" t="str">
            <v>MONTAGEM DE ARMADURA LONGITUDINAL/TRANSVERSAL DE ESTACAS DE SEÇÃO CIRCULAR, DIÂMETRO = 12,5 MM. AF_11/2016</v>
          </cell>
          <cell r="C2279" t="str">
            <v>KG</v>
          </cell>
          <cell r="D2279" t="str">
            <v>6,36</v>
          </cell>
        </row>
        <row r="2280">
          <cell r="A2280" t="str">
            <v>95579</v>
          </cell>
          <cell r="B2280" t="str">
            <v>MONTAGEM DE ARMADURA LONGITUDINAL DE ESTACAS DE SEÇÃO CIRCULAR, DIÂMETRO = 16,0 MM. AF_11/2016</v>
          </cell>
          <cell r="C2280" t="str">
            <v>KG</v>
          </cell>
          <cell r="D2280" t="str">
            <v>5,97</v>
          </cell>
        </row>
        <row r="2281">
          <cell r="A2281" t="str">
            <v>95580</v>
          </cell>
          <cell r="B2281" t="str">
            <v>MONTAGEM DE ARMADURA LONGITUDINAL DE ESTACAS DE SEÇÃO CIRCULAR, DIÂMETRO = 20,0 MM. AF_11/2016</v>
          </cell>
          <cell r="C2281" t="str">
            <v>KG</v>
          </cell>
          <cell r="D2281" t="str">
            <v>5,55</v>
          </cell>
        </row>
        <row r="2282">
          <cell r="A2282" t="str">
            <v>95581</v>
          </cell>
          <cell r="B2282" t="str">
            <v>MONTAGEM DE ARMADURA LONGITUDINAL DE ESTACAS DE SEÇÃO CIRCULAR, DIÂMETRO = 25,0 MM. AF_11/2016</v>
          </cell>
          <cell r="C2282" t="str">
            <v>KG</v>
          </cell>
          <cell r="D2282" t="str">
            <v>6,05</v>
          </cell>
        </row>
        <row r="2283">
          <cell r="A2283" t="str">
            <v>95583</v>
          </cell>
          <cell r="B2283" t="str">
            <v>MONTAGEM DE ARMADURA TRANSVERSAL DE ESTACAS DE SEÇÃO CIRCULAR, DIÂMETRO = 5,0 MM. AF_11/2016</v>
          </cell>
          <cell r="C2283" t="str">
            <v>KG</v>
          </cell>
          <cell r="D2283" t="str">
            <v>11,87</v>
          </cell>
        </row>
        <row r="2284">
          <cell r="A2284" t="str">
            <v>95584</v>
          </cell>
          <cell r="B2284" t="str">
            <v>MONTAGEM DE ARMADURA TRANSVERSAL DE ESTACAS DE SEÇÃO CIRCULAR, DIÂMETRO = 6,3 MM. AF_11/2016</v>
          </cell>
          <cell r="C2284" t="str">
            <v>KG</v>
          </cell>
          <cell r="D2284" t="str">
            <v>9,44</v>
          </cell>
        </row>
        <row r="2285">
          <cell r="A2285" t="str">
            <v>95585</v>
          </cell>
          <cell r="B2285" t="str">
            <v>MONTAGEM DE ARMADURA LONGITUDINAL/TRANSVERSAL DE ESTACAS DE SEÇÃO RETANGULAR (BARRETE), DIÂMETRO = 8,0 MM. AF_11/2016</v>
          </cell>
          <cell r="C2285" t="str">
            <v>KG</v>
          </cell>
          <cell r="D2285" t="str">
            <v>8,99</v>
          </cell>
        </row>
        <row r="2286">
          <cell r="A2286" t="str">
            <v>95586</v>
          </cell>
          <cell r="B2286" t="str">
            <v>MONTAGEM DE ARMADURA LONGITUDINAL DE ESTACAS DE SEÇÃO RETANGULAR (BARRETE), DIÂMETRO = 10,0 MM. AF_11/2016</v>
          </cell>
          <cell r="C2286" t="str">
            <v>KG</v>
          </cell>
          <cell r="D2286" t="str">
            <v>7,38</v>
          </cell>
        </row>
        <row r="2287">
          <cell r="A2287" t="str">
            <v>95587</v>
          </cell>
          <cell r="B2287" t="str">
            <v>MONTAGEM DE ARMADURA LONGITUDINAL/TRANSVERSAL DE ESTACAS DE SEÇÃO RETANGULAR (BARRETE), DIÂMETRO = 12,5 MM. AF_11/2016</v>
          </cell>
          <cell r="C2287" t="str">
            <v>KG</v>
          </cell>
          <cell r="D2287" t="str">
            <v>6,63</v>
          </cell>
        </row>
        <row r="2288">
          <cell r="A2288" t="str">
            <v>95588</v>
          </cell>
          <cell r="B2288" t="str">
            <v>MONTAGEM DE ARMADURA LONGITUDINAL DE ESTACAS DE SEÇÃO RETANGULAR (BARRETE), DIÂMETRO = 16,0 MM. AF_11/2016</v>
          </cell>
          <cell r="C2288" t="str">
            <v>KG</v>
          </cell>
          <cell r="D2288" t="str">
            <v>6,19</v>
          </cell>
        </row>
        <row r="2289">
          <cell r="A2289" t="str">
            <v>95589</v>
          </cell>
          <cell r="B2289" t="str">
            <v>MONTAGEM DE ARMADURA LONGITUDINAL DE ESTACAS DE SEÇÃO RETANGULAR (BARRETE), DIÂMETRO = 20,0 MM. AF_11/2016</v>
          </cell>
          <cell r="C2289" t="str">
            <v>KG</v>
          </cell>
          <cell r="D2289" t="str">
            <v>5,73</v>
          </cell>
        </row>
        <row r="2290">
          <cell r="A2290" t="str">
            <v>95590</v>
          </cell>
          <cell r="B2290" t="str">
            <v>MONTAGEM DE ARMADURA LONGITUDINAL DE ESTACAS DE SEÇÃO RETANGULAR (BARRETE), DIÂMETRO = 25,0 MM. AF_11/2016</v>
          </cell>
          <cell r="C2290" t="str">
            <v>KG</v>
          </cell>
          <cell r="D2290" t="str">
            <v>6,19</v>
          </cell>
        </row>
        <row r="2291">
          <cell r="A2291" t="str">
            <v>95592</v>
          </cell>
          <cell r="B2291" t="str">
            <v>MONTAGEM DE ARMADURA TRANSVERSAL DE ESTACAS DE SEÇÃO RETANGULAR (BARRETE), DIÂMETRO = 5,0 MM. AF_11/2016</v>
          </cell>
          <cell r="C2291" t="str">
            <v>KG</v>
          </cell>
          <cell r="D2291" t="str">
            <v>14,78</v>
          </cell>
        </row>
        <row r="2292">
          <cell r="A2292" t="str">
            <v>95593</v>
          </cell>
          <cell r="B2292" t="str">
            <v>MONTAGEM DE ARMADURA TRANSVERSAL DE ESTACAS DE SEÇÃO RETANGULAR (BARRETE), DIÂMETRO = 6,3 MM. AF_11/2016</v>
          </cell>
          <cell r="C2292" t="str">
            <v>KG</v>
          </cell>
          <cell r="D2292" t="str">
            <v>11,12</v>
          </cell>
        </row>
        <row r="2293">
          <cell r="A2293" t="str">
            <v>95943</v>
          </cell>
          <cell r="B2293" t="str">
            <v>ARMAÇÃO DE ESCADA, COM 2 LANCES, DE UMA ESTRUTURA CONVENCIONAL DE CONCRETO ARMADO UTILIZANDO AÇO CA-60 DE 5,0 MM - MONTAGEM. AF_01/2017</v>
          </cell>
          <cell r="C2293" t="str">
            <v>KG</v>
          </cell>
          <cell r="D2293" t="str">
            <v>15,53</v>
          </cell>
        </row>
        <row r="2294">
          <cell r="A2294" t="str">
            <v>95944</v>
          </cell>
          <cell r="B2294" t="str">
            <v>ARMAÇÃO DE ESCADA, COM 2 LANCES, DE UMA ESTRUTURA CONVENCIONAL DE CONCRETO ARMADO UTILIZANDO AÇO CA-50 DE 6,3 MM - MONTAGEM. AF_01/2017</v>
          </cell>
          <cell r="C2294" t="str">
            <v>KG</v>
          </cell>
          <cell r="D2294" t="str">
            <v>13,38</v>
          </cell>
        </row>
        <row r="2295">
          <cell r="A2295" t="str">
            <v>95945</v>
          </cell>
          <cell r="B2295" t="str">
            <v>ARMAÇÃO DE ESCADA, COM 2 LANCES, DE UMA ESTRUTURA CONVENCIONAL DE CONCRETO ARMADO UTILIZANDO AÇO CA-50 DE 8,0 MM - MONTAGEM. AF_01/2017</v>
          </cell>
          <cell r="C2295" t="str">
            <v>KG</v>
          </cell>
          <cell r="D2295" t="str">
            <v>10,78</v>
          </cell>
        </row>
        <row r="2296">
          <cell r="A2296" t="str">
            <v>95946</v>
          </cell>
          <cell r="B2296" t="str">
            <v>ARMAÇÃO DE ESCADA, COM 2 LANCES, DE UMA ESTRUTURA CONVENCIONAL DE CONCRETO ARMADO UTILIZANDO AÇO CA-50 DE 10,0 MM - MONTAGEM. AF_01/2017</v>
          </cell>
          <cell r="C2296" t="str">
            <v>KG</v>
          </cell>
          <cell r="D2296" t="str">
            <v>7,72</v>
          </cell>
        </row>
        <row r="2297">
          <cell r="A2297" t="str">
            <v>95947</v>
          </cell>
          <cell r="B2297" t="str">
            <v>ARMAÇÃO DE ESCADA, COM 2 LANCES, DE UMA ESTRUTURA CONVENCIONAL DE CONCRETO ARMADO UTILIZANDO AÇO CA-50 DE 12,5 MM - MONTAGEM. AF_01/2017</v>
          </cell>
          <cell r="C2297" t="str">
            <v>KG</v>
          </cell>
          <cell r="D2297" t="str">
            <v>6,08</v>
          </cell>
        </row>
        <row r="2298">
          <cell r="A2298" t="str">
            <v>95948</v>
          </cell>
          <cell r="B2298" t="str">
            <v>ARMAÇÃO DE ESCADA, COM 2 LANCES, DE UMA ESTRUTURA CONVENCIONAL DE CONCRETO ARMADO UTILIZANDO AÇO CA-50 DE 16,0 MM - MONTAGEM. AF_01/2017</v>
          </cell>
          <cell r="C2298" t="str">
            <v>KG</v>
          </cell>
          <cell r="D2298" t="str">
            <v>5,12</v>
          </cell>
        </row>
        <row r="2299">
          <cell r="A2299" t="str">
            <v>96544</v>
          </cell>
          <cell r="B2299" t="str">
            <v>ARMAÇÃO DE BLOCO, VIGA BALDRAME OU SAPATA UTILIZANDO AÇO CA-50 DE 6,3 MM - MONTAGEM. AF_06/2017</v>
          </cell>
          <cell r="C2299" t="str">
            <v>KG</v>
          </cell>
          <cell r="D2299" t="str">
            <v>10,51</v>
          </cell>
        </row>
        <row r="2300">
          <cell r="A2300" t="str">
            <v>96545</v>
          </cell>
          <cell r="B2300" t="str">
            <v>ARMAÇÃO DE BLOCO, VIGA BALDRAME OU SAPATA UTILIZANDO AÇO CA-50 DE 8 MM - MONTAGEM. AF_06/2017</v>
          </cell>
          <cell r="C2300" t="str">
            <v>KG</v>
          </cell>
          <cell r="D2300" t="str">
            <v>9,79</v>
          </cell>
        </row>
        <row r="2301">
          <cell r="A2301" t="str">
            <v>96546</v>
          </cell>
          <cell r="B2301" t="str">
            <v>ARMAÇÃO DE BLOCO, VIGA BALDRAME OU SAPATA UTILIZANDO AÇO CA-50 DE 10 MM - MONTAGEM. AF_06/2017</v>
          </cell>
          <cell r="C2301" t="str">
            <v>KG</v>
          </cell>
          <cell r="D2301" t="str">
            <v>7,94</v>
          </cell>
        </row>
        <row r="2302">
          <cell r="A2302" t="str">
            <v>96547</v>
          </cell>
          <cell r="B2302" t="str">
            <v>ARMAÇÃO DE BLOCO, VIGA BALDRAME OU SAPATA UTILIZANDO AÇO CA-50 DE 12,5 MM - MONTAGEM. AF_06/2017</v>
          </cell>
          <cell r="C2302" t="str">
            <v>KG</v>
          </cell>
          <cell r="D2302" t="str">
            <v>6,96</v>
          </cell>
        </row>
        <row r="2303">
          <cell r="A2303" t="str">
            <v>96548</v>
          </cell>
          <cell r="B2303" t="str">
            <v>ARMAÇÃO DE BLOCO, VIGA BALDRAME OU SAPATA UTILIZANDO AÇO CA-50 DE 16 MM - MONTAGEM. AF_06/2017</v>
          </cell>
          <cell r="C2303" t="str">
            <v>KG</v>
          </cell>
          <cell r="D2303" t="str">
            <v>6,36</v>
          </cell>
        </row>
        <row r="2304">
          <cell r="A2304" t="str">
            <v>96549</v>
          </cell>
          <cell r="B2304" t="str">
            <v>ARMAÇÃO DE BLOCO, VIGA BALDRAME OU SAPATA UTILIZANDO AÇO CA-50 DE 20 MM - MONTAGEM. AF_06/2017</v>
          </cell>
          <cell r="C2304" t="str">
            <v>KG</v>
          </cell>
          <cell r="D2304" t="str">
            <v>5,77</v>
          </cell>
        </row>
        <row r="2305">
          <cell r="A2305" t="str">
            <v>96550</v>
          </cell>
          <cell r="B2305" t="str">
            <v>ARMAÇÃO DE BLOCO, VIGA BALDRAME OU SAPATA UTILIZANDO AÇO CA-50 DE 25 MM - MONTAGEM. AF_06/2017</v>
          </cell>
          <cell r="C2305" t="str">
            <v>KG</v>
          </cell>
          <cell r="D2305" t="str">
            <v>6,14</v>
          </cell>
        </row>
        <row r="2306">
          <cell r="A2306" t="str">
            <v>100066</v>
          </cell>
          <cell r="B2306" t="str">
            <v>ARMAÇÃO DO SISTEMA DE PAREDES DE CONCRETO, EXECUTADA COMO ARMADURA POSITIVA DE LAJES, TELA Q-196. AF_06/2019</v>
          </cell>
          <cell r="C2306" t="str">
            <v>KG</v>
          </cell>
          <cell r="D2306" t="str">
            <v>7,86</v>
          </cell>
        </row>
        <row r="2307">
          <cell r="A2307" t="str">
            <v>100067</v>
          </cell>
          <cell r="B2307" t="str">
            <v>ARMAÇÃO DO SISTEMA DE PAREDES DE CONCRETO, EXECUTADA COMO REFORÇO, VERGALHÃO DE 5,0 MM DE DIÂMETRO. AF_06/2019</v>
          </cell>
          <cell r="C2307" t="str">
            <v>KG</v>
          </cell>
          <cell r="D2307" t="str">
            <v>7,59</v>
          </cell>
        </row>
        <row r="2308">
          <cell r="A2308" t="str">
            <v>100068</v>
          </cell>
          <cell r="B2308" t="str">
            <v>ARMAÇÃO DO SISTEMA DE PAREDES DE CONCRETO, EXECUTADA COMO REFORÇO, VERGALHÃO DE 12,5 MM DE DIÂMETRO. AF_06/2019</v>
          </cell>
          <cell r="C2308" t="str">
            <v>KG</v>
          </cell>
          <cell r="D2308" t="str">
            <v>5,67</v>
          </cell>
        </row>
        <row r="2309">
          <cell r="A2309" t="str">
            <v>40780</v>
          </cell>
          <cell r="B2309" t="str">
            <v>REGULARIZAÇÃO DE SUPERFICIE DE CONCRETO APARENTE</v>
          </cell>
          <cell r="C2309" t="str">
            <v>M2</v>
          </cell>
          <cell r="D2309" t="str">
            <v>10,08</v>
          </cell>
        </row>
        <row r="2310">
          <cell r="A2310" t="str">
            <v>74157/4</v>
          </cell>
          <cell r="B2310" t="str">
            <v>LANCAMENTO/APLICACAO MANUAL DE CONCRETO EM FUNDACOES</v>
          </cell>
          <cell r="C2310" t="str">
            <v>M3</v>
          </cell>
          <cell r="D2310" t="str">
            <v>107,79</v>
          </cell>
        </row>
        <row r="2311">
          <cell r="A2311" t="str">
            <v>89993</v>
          </cell>
          <cell r="B2311" t="str">
            <v>GRAUTEAMENTO VERTICAL EM ALVENARIA ESTRUTURAL. AF_01/2015</v>
          </cell>
          <cell r="C2311" t="str">
            <v>M3</v>
          </cell>
          <cell r="D2311" t="str">
            <v>610,63</v>
          </cell>
        </row>
        <row r="2312">
          <cell r="A2312" t="str">
            <v>89994</v>
          </cell>
          <cell r="B2312" t="str">
            <v>GRAUTEAMENTO DE CINTA INTERMEDIÁRIA OU DE CONTRAVERGA EM ALVENARIA ESTRUTURAL. AF_01/2015</v>
          </cell>
          <cell r="C2312" t="str">
            <v>M3</v>
          </cell>
          <cell r="D2312" t="str">
            <v>498,16</v>
          </cell>
        </row>
        <row r="2313">
          <cell r="A2313" t="str">
            <v>89995</v>
          </cell>
          <cell r="B2313" t="str">
            <v>GRAUTEAMENTO DE CINTA SUPERIOR OU DE VERGA EM ALVENARIA ESTRUTURAL. AF_01/2015</v>
          </cell>
          <cell r="C2313" t="str">
            <v>M3</v>
          </cell>
          <cell r="D2313" t="str">
            <v>581,86</v>
          </cell>
        </row>
        <row r="2314">
          <cell r="A2314" t="str">
            <v>90278</v>
          </cell>
          <cell r="B2314" t="str">
            <v>GRAUTE FGK=15 MPA; TRAÇO 1:0,04:2,0:2,4 (CIMENTO/ CAL/ AREIA GROSSA/ BRITA 0) - PREPARO MECÂNICO COM BETONEIRA 400 L. AF_02/2015</v>
          </cell>
          <cell r="C2314" t="str">
            <v>M3</v>
          </cell>
          <cell r="D2314" t="str">
            <v>271,01</v>
          </cell>
        </row>
        <row r="2315">
          <cell r="A2315" t="str">
            <v>90279</v>
          </cell>
          <cell r="B2315" t="str">
            <v>GRAUTE FGK=20 MPA; TRAÇO 1:0,04:1,6:1,9 (CIMENTO/ CAL/ AREIA GROSSA/ BRITA 0) - PREPARO MECÂNICO COM BETONEIRA 400 L. AF_02/2015</v>
          </cell>
          <cell r="C2315" t="str">
            <v>M3</v>
          </cell>
          <cell r="D2315" t="str">
            <v>282,80</v>
          </cell>
        </row>
        <row r="2316">
          <cell r="A2316" t="str">
            <v>90280</v>
          </cell>
          <cell r="B2316" t="str">
            <v>GRAUTE FGK=25 MPA; TRAÇO 1:0,02:1,2:1,5 (CIMENTO/ CAL/ AREIA GROSSA/ BRITA 0) - PREPARO MECÂNICO COM BETONEIRA 400 L. AF_02/2015</v>
          </cell>
          <cell r="C2316" t="str">
            <v>M3</v>
          </cell>
          <cell r="D2316" t="str">
            <v>311,51</v>
          </cell>
        </row>
        <row r="2317">
          <cell r="A2317" t="str">
            <v>90281</v>
          </cell>
          <cell r="B2317" t="str">
            <v>GRAUTE FGK=30 MPA; TRAÇO 1:0,02:0,8:1,1 (CIMENTO/ CAL/ AREIA GROSSA/ BRITA 0) - PREPARO MECÂNICO COM BETONEIRA 400 L. AF_02/2015</v>
          </cell>
          <cell r="C2317" t="str">
            <v>M3</v>
          </cell>
          <cell r="D2317" t="str">
            <v>348,70</v>
          </cell>
        </row>
        <row r="2318">
          <cell r="A2318" t="str">
            <v>90282</v>
          </cell>
          <cell r="B2318" t="str">
            <v>GRAUTE FGK=15 MPA; TRAÇO 1:2,0:2,4 (CIMENTO/ AREIA GROSSA/ BRITA 0/ ADITIVO) - PREPARO MECÂNICO COM BETONEIRA 400 L. AF_02/2015</v>
          </cell>
          <cell r="C2318" t="str">
            <v>M3</v>
          </cell>
          <cell r="D2318" t="str">
            <v>273,44</v>
          </cell>
        </row>
        <row r="2319">
          <cell r="A2319" t="str">
            <v>90283</v>
          </cell>
          <cell r="B2319" t="str">
            <v>GRAUTE FGK=20 MPA; TRAÇO 1:1,6:1,9 (CIMENTO/ AREIA GROSSA/ BRITA 0/ ADITIVO) - PREPARO MECÂNICO COM BETONEIRA 400 L. AF_02/2015</v>
          </cell>
          <cell r="C2319" t="str">
            <v>M3</v>
          </cell>
          <cell r="D2319" t="str">
            <v>285,76</v>
          </cell>
        </row>
        <row r="2320">
          <cell r="A2320" t="str">
            <v>90284</v>
          </cell>
          <cell r="B2320" t="str">
            <v>GRAUTE FGK=25 MPA; TRAÇO 1:1,2:1,5 (CIMENTO/ AREIA GROSSA/ BRITA 0/ ADITIVO) - PREPARO MECÂNICO COM BETONEIRA 400 L. AF_02/2015</v>
          </cell>
          <cell r="C2320" t="str">
            <v>M3</v>
          </cell>
          <cell r="D2320" t="str">
            <v>316,13</v>
          </cell>
        </row>
        <row r="2321">
          <cell r="A2321" t="str">
            <v>90285</v>
          </cell>
          <cell r="B2321" t="str">
            <v>GRAUTE FGK=30 MPA; TRAÇO 1:0,8:1,1 (CIMENTO/ AREIA GROSSA/ BRITA 0/ ADITIVO) - PREPARO MECÂNICO COM BETONEIRA 400 L. AF_02/2015</v>
          </cell>
          <cell r="C2321" t="str">
            <v>M3</v>
          </cell>
          <cell r="D2321" t="str">
            <v>355,05</v>
          </cell>
        </row>
        <row r="2322">
          <cell r="A2322" t="str">
            <v>90853</v>
          </cell>
          <cell r="B2322" t="str">
            <v>CONCRETAGEM DE LAJES EM EDIFICAÇÕES UNIFAMILIARES FEITAS COM SISTEMA DE FÔRMAS MANUSEÁVEIS, COM CONCRETO USINADO BOMBEÁVEL FCK 20 MPA - LANÇAMENTO, ADENSAMENTO E ACABAMENTO. AF_06/2015</v>
          </cell>
          <cell r="C2322" t="str">
            <v>M3</v>
          </cell>
          <cell r="D2322" t="str">
            <v>362,41</v>
          </cell>
        </row>
        <row r="2323">
          <cell r="A2323" t="str">
            <v>90854</v>
          </cell>
          <cell r="B2323" t="str">
            <v>CONCRETAGEM DE PAREDES EM EDIFICAÇÕES UNIFAMILIARES FEITAS COM SISTEMA DE FÔRMAS MANUSEÁVEIS, COM CONCRETO USINADO BOMBEÁVEL FCK 20 MPA - LANÇAMENTO, ADENSAMENTO E ACABAMENTO. AF_06/2015</v>
          </cell>
          <cell r="C2323" t="str">
            <v>M3</v>
          </cell>
          <cell r="D2323" t="str">
            <v>350,99</v>
          </cell>
        </row>
        <row r="2324">
          <cell r="A2324" t="str">
            <v>90855</v>
          </cell>
          <cell r="B2324" t="str">
            <v>CONCRETAGEM DE PLATIBANDA EM EDIFICAÇÕES UNIFAMILIARES FEITAS COM SISTEMA DE FÔRMAS MANUSEÁVEIS, COM CONCRETO USINADO BOMBEÁVEL FCK 20 MPA - LANÇAMENTO, ADENSAMENTO E ACABAMENTO. AF_06/2015</v>
          </cell>
          <cell r="C2324" t="str">
            <v>M3</v>
          </cell>
          <cell r="D2324" t="str">
            <v>386,97</v>
          </cell>
        </row>
        <row r="2325">
          <cell r="A2325" t="str">
            <v>90856</v>
          </cell>
          <cell r="B2325" t="str">
            <v>CONCRETAGEM DE LAJES EM EDIFICAÇÕES MULTIFAMILIARES FEITAS COM SISTEMA DE FÔRMAS MANUSEÁVEIS, COM CONCRETO USINADO BOMBEÁVEL FCK 20 MPA - LANÇAMENTO, ADENSAMENTO E ACABAMENTO. AF_06/2015</v>
          </cell>
          <cell r="C2325" t="str">
            <v>M3</v>
          </cell>
          <cell r="D2325" t="str">
            <v>366,25</v>
          </cell>
        </row>
        <row r="2326">
          <cell r="A2326" t="str">
            <v>90857</v>
          </cell>
          <cell r="B2326" t="str">
            <v>CONCRETAGEM DE PAREDES EM EDIFICAÇÕES MULTIFAMILIARES FEITAS COM SISTEMA DE FÔRMAS MANUSEÁVEIS, COM CONCRETO USINADO BOMBEÁVEL FCK 20 MPA - LANÇAMENTO, ADENSAMENTO E ACABAMENTO. AF_06/2015</v>
          </cell>
          <cell r="C2326" t="str">
            <v>M3</v>
          </cell>
          <cell r="D2326" t="str">
            <v>353,53</v>
          </cell>
        </row>
        <row r="2327">
          <cell r="A2327" t="str">
            <v>90858</v>
          </cell>
          <cell r="B2327" t="str">
            <v>CONCRETAGEM DE PLATIBANDA EM EDIFICAÇÕES MULTIFAMILIARES FEITAS COM SISTEMA DE FÔRMAS MANUSEÁVEIS, COM CONCRETO USINADO BOMBEÁVEL FCK 20 MPA - LANÇAMENTO, ADENSAMENTO E ACABAMENTO. AF_06/2015</v>
          </cell>
          <cell r="C2327" t="str">
            <v>M3</v>
          </cell>
          <cell r="D2327" t="str">
            <v>404,51</v>
          </cell>
        </row>
        <row r="2328">
          <cell r="A2328" t="str">
            <v>90859</v>
          </cell>
          <cell r="B2328" t="str">
            <v>CONCRETAGEM DE PLATIBANDA EM EDIFICAÇÕES UNIFAMILIARES FEITAS COM SISTEMA DE FÔRMAS MANUSEÁVEIS, COM CONCRETO USINADO AUTOADENSÁVEL FCK 20 MPA - LANÇAMENTO E ACABAMENTO. AF_06/2015</v>
          </cell>
          <cell r="C2328" t="str">
            <v>M3</v>
          </cell>
          <cell r="D2328" t="str">
            <v>343,83</v>
          </cell>
        </row>
        <row r="2329">
          <cell r="A2329" t="str">
            <v>90860</v>
          </cell>
          <cell r="B2329" t="str">
            <v>CONCRETAGEM DE PLATIBANDA EM EDIFICAÇÕES MULTIFAMILIARES FEITAS COM SISTEMA DE FÔRMAS MANUSEÁVEIS, COM CONCRETO USINADO AUTOADENSÁVEL FCK 20 MPA - LANÇAMENTO E ACABAMENTO. AF_06/2015</v>
          </cell>
          <cell r="C2329" t="str">
            <v>M3</v>
          </cell>
          <cell r="D2329" t="str">
            <v>349,13</v>
          </cell>
        </row>
        <row r="2330">
          <cell r="A2330" t="str">
            <v>90861</v>
          </cell>
          <cell r="B2330" t="str">
            <v>CONCRETAGEM DE EDIFICAÇÕES (PAREDES E LAJES) FEITAS COM SISTEMA DE FÔRMAS MANUSEÁVEIS, COM CONCRETO USINADO BOMBEÁVEL FCK 20 MPA - LANÇAMENTO, ADENSAMENTO E ACABAMENTO. AF_06/2015</v>
          </cell>
          <cell r="C2330" t="str">
            <v>M3</v>
          </cell>
          <cell r="D2330" t="str">
            <v>356,94</v>
          </cell>
        </row>
        <row r="2331">
          <cell r="A2331" t="str">
            <v>90862</v>
          </cell>
          <cell r="B2331" t="str">
            <v>CONCRETAGEM DE EDIFICAÇÕES (PAREDES E LAJES) FEITAS COM SISTEMA DE FÔRMAS MANUSEÁVEIS, COM CONCRETO USINADO AUTOADENSÁVEL FCK 20 MPA - LANÇAMENTO E ACABAMENTO. AF_06/2015</v>
          </cell>
          <cell r="C2331" t="str">
            <v>M3</v>
          </cell>
          <cell r="D2331" t="str">
            <v>322,31</v>
          </cell>
        </row>
        <row r="2332">
          <cell r="A2332" t="str">
            <v>92718</v>
          </cell>
          <cell r="B2332" t="str">
            <v>CONCRETAGEM DE PILARES, FCK = 25 MPA,  COM USO DE BALDES EM EDIFICAÇÃO COM SEÇÃO MÉDIA DE PILARES MENOR OU IGUAL A 0,25 M² - LANÇAMENTO, ADENSAMENTO E ACABAMENTO. AF_12/2015</v>
          </cell>
          <cell r="C2332" t="str">
            <v>M3</v>
          </cell>
          <cell r="D2332" t="str">
            <v>450,86</v>
          </cell>
        </row>
        <row r="2333">
          <cell r="A2333" t="str">
            <v>92719</v>
          </cell>
          <cell r="B2333" t="str">
            <v>CONCRETAGEM DE PILARES, FCK = 25 MPA, COM USO DE GRUA EM EDIFICAÇÃO COM SEÇÃO MÉDIA DE PILARES MENOR OU IGUAL A 0,25 M² - LANÇAMENTO, ADENSAMENTO E ACABAMENTO. AF_12/2015</v>
          </cell>
          <cell r="C2333" t="str">
            <v>M3</v>
          </cell>
          <cell r="D2333" t="str">
            <v>313,23</v>
          </cell>
        </row>
        <row r="2334">
          <cell r="A2334" t="str">
            <v>92720</v>
          </cell>
          <cell r="B2334" t="str">
            <v>CONCRETAGEM DE PILARES, FCK = 25 MPA, COM USO DE BOMBA EM EDIFICAÇÃO COM SEÇÃO MÉDIA DE PILARES MENOR OU IGUAL A 0,25 M² - LANÇAMENTO, ADENSAMENTO E ACABAMENTO. AF_12/2015</v>
          </cell>
          <cell r="C2334" t="str">
            <v>M3</v>
          </cell>
          <cell r="D2334" t="str">
            <v>355,22</v>
          </cell>
        </row>
        <row r="2335">
          <cell r="A2335" t="str">
            <v>92721</v>
          </cell>
          <cell r="B2335" t="str">
            <v>CONCRETAGEM DE PILARES, FCK = 25 MPA, COM USO DE GRUA EM EDIFICAÇÃO COM SEÇÃO MÉDIA DE PILARES MAIOR QUE 0,25 M² - LANÇAMENTO, ADENSAMENTO E ACABAMENTO. AF_12/2015</v>
          </cell>
          <cell r="C2335" t="str">
            <v>M3</v>
          </cell>
          <cell r="D2335" t="str">
            <v>304,81</v>
          </cell>
        </row>
        <row r="2336">
          <cell r="A2336" t="str">
            <v>92722</v>
          </cell>
          <cell r="B2336" t="str">
            <v>CONCRETAGEM DE PILARES, FCK = 25 MPA, COM USO DE BOMBA EM EDIFICAÇÃO COM SEÇÃO MÉDIA DE PILARES MAIOR QUE 0,25 M² - LANÇAMENTO, ADENSAMENTO E ACABAMENTO. AF_12/2015</v>
          </cell>
          <cell r="C2336" t="str">
            <v>M3</v>
          </cell>
          <cell r="D2336" t="str">
            <v>351,78</v>
          </cell>
        </row>
        <row r="2337">
          <cell r="A2337" t="str">
            <v>92723</v>
          </cell>
          <cell r="B2337" t="str">
            <v>CONCRETAGEM DE VIGAS E LAJES, FCK=20 MPA, PARA LAJES PREMOLDADAS COM USO DE BOMBA EM EDIFICAÇÃO COM ÁREA MÉDIA DE LAJES MENOR OU IGUAL A 20 M² - LANÇAMENTO, ADENSAMENTO E ACABAMENTO. AF_12/2015</v>
          </cell>
          <cell r="C2337" t="str">
            <v>M3</v>
          </cell>
          <cell r="D2337" t="str">
            <v>343,57</v>
          </cell>
        </row>
        <row r="2338">
          <cell r="A2338" t="str">
            <v>92724</v>
          </cell>
          <cell r="B2338" t="str">
            <v>CONCRETAGEM DE VIGAS E LAJES, FCK=20 MPA, PARA LAJES PREMOLDADAS COM USO DE BOMBA EM EDIFICAÇÃO COM ÁREA MÉDIA DE LAJES MAIOR QUE 20 M² - LANÇAMENTO, ADENSAMENTO E ACABAMENTO. AF_12/2015</v>
          </cell>
          <cell r="C2338" t="str">
            <v>M3</v>
          </cell>
          <cell r="D2338" t="str">
            <v>340,45</v>
          </cell>
        </row>
        <row r="2339">
          <cell r="A2339" t="str">
            <v>92725</v>
          </cell>
          <cell r="B2339" t="str">
            <v>CONCRETAGEM DE VIGAS E LAJES, FCK=20 MPA, PARA LAJES MACIÇAS OU NERVURADAS COM USO DE BOMBA EM EDIFICAÇÃO COM ÁREA MÉDIA DE LAJES MENOR OU IGUAL A 20 M² - LANÇAMENTO, ADENSAMENTO E ACABAMENTO. AF_12/2015</v>
          </cell>
          <cell r="C2339" t="str">
            <v>M3</v>
          </cell>
          <cell r="D2339" t="str">
            <v>339,14</v>
          </cell>
        </row>
        <row r="2340">
          <cell r="A2340" t="str">
            <v>92726</v>
          </cell>
          <cell r="B2340" t="str">
            <v>CONCRETAGEM DE VIGAS E LAJES, FCK=20 MPA, PARA LAJES MACIÇAS OU NERVURADAS COM USO DE BOMBA EM EDIFICAÇÃO COM ÁREA MÉDIA DE LAJES MAIOR QUE 20 M² - LANÇAMENTO, ADENSAMENTO E ACABAMENTO. AF_12/2015</v>
          </cell>
          <cell r="C2340" t="str">
            <v>M3</v>
          </cell>
          <cell r="D2340" t="str">
            <v>336,91</v>
          </cell>
        </row>
        <row r="2341">
          <cell r="A2341" t="str">
            <v>92727</v>
          </cell>
          <cell r="B2341" t="str">
            <v>CONCRETAGEM DE VIGAS E LAJES, FCK=20 MPA, PARA LAJES PREMOLDADAS COM JERICAS EM ELEVADOR DE CABO EM EDIFICAÇÃO DE MULTIPAVIMENTOS ATÉ 16 ANDARES, COM ÁREA MÉDIA DE LAJES MENOR OU IGUAL A 20 M² - LANÇAMENTO, ADENSAMENTO E ACABAMENTO. AF_12/2015</v>
          </cell>
          <cell r="C2341" t="str">
            <v>M3</v>
          </cell>
          <cell r="D2341" t="str">
            <v>388,36</v>
          </cell>
        </row>
        <row r="2342">
          <cell r="A2342" t="str">
            <v>92728</v>
          </cell>
          <cell r="B2342" t="str">
            <v>CONCRETAGEM DE VIGAS E LAJES, FCK=20 MPA, PARA LAJES PREMOLDADAS COM JERICAS EM ELEVADOR DE CABO EM EDIFICAÇÃO DE MULTIPAVIMENTOS ATÉ 16 ANDARES, COM ÁREA MÉDIA DE LAJES MAIOR QUE 20 M² - LANÇAMENTO, ADENSAMENTO E ACABAMENTO. AF_12/2015</v>
          </cell>
          <cell r="C2342" t="str">
            <v>M3</v>
          </cell>
          <cell r="D2342" t="str">
            <v>366,67</v>
          </cell>
        </row>
        <row r="2343">
          <cell r="A2343" t="str">
            <v>92729</v>
          </cell>
          <cell r="B2343" t="str">
            <v>CONCRETAGEM DE VIGAS E LAJES, FCK=20 MPA, PARA LAJES MACIÇAS OU NERVURADAS COM JERICAS EM ELEVADOR DE CABO EM EDIFICAÇÃO DE ATÉ 16 ANDARES, COM ÁREA MÉDIA DE LAJES MENOR OU IGUAL A 20 M² - LANÇAMENTO, ADENSAMENTO E ACABAMENTO. AF_12/2015</v>
          </cell>
          <cell r="C2343" t="str">
            <v>M3</v>
          </cell>
          <cell r="D2343" t="str">
            <v>357,48</v>
          </cell>
        </row>
        <row r="2344">
          <cell r="A2344" t="str">
            <v>92730</v>
          </cell>
          <cell r="B2344" t="str">
            <v>CONCRETAGEM DE VIGAS E LAJES, FCK=20 MPA, PARA LAJES MACIÇAS OU NERVURADAS COM JERICAS EM ELEVADOR DE CABO EM EDIFICAÇÃO DE MULTIPAVIMENTOS ATÉ 16 ANDARES, COM ÁREA MÉDIA DE LAJES MAIOR QUE 20 M² - LANÇAMENTO, ADENSAMENTO E ACABAMENTO. AF_12/2015</v>
          </cell>
          <cell r="C2344" t="str">
            <v>M3</v>
          </cell>
          <cell r="D2344" t="str">
            <v>342,16</v>
          </cell>
        </row>
        <row r="2345">
          <cell r="A2345" t="str">
            <v>92731</v>
          </cell>
          <cell r="B2345" t="str">
            <v>CONCRETAGEM DE VIGAS E LAJES, FCK=20 MPA, PARA LAJES PREMOLDADAS COM JERICAS EM CREMALHEIRA EM EDIFICAÇÃO DE MULTIPAVIMENTOS ATÉ 16 ANDARES, COM ÁREA MÉDIA DE LAJES MENOR OU IGUAL A 20 M² - LANÇAMENTO, ADENSAMENTO E ACABAMENTO. AF_12/2015</v>
          </cell>
          <cell r="C2345" t="str">
            <v>M3</v>
          </cell>
          <cell r="D2345" t="str">
            <v>359,58</v>
          </cell>
        </row>
        <row r="2346">
          <cell r="A2346" t="str">
            <v>92732</v>
          </cell>
          <cell r="B2346" t="str">
            <v>CONCRETAGEM DE VIGAS E LAJES, FCK=20 MPA, PARA LAJES PREMOLDADAS COM JERICAS EM CREMALHEIRA EM EDIFICAÇÃO DE MULTIPAVIMENTOS ATÉ 16 ANDARES, COM ÁREA MÉDIA DE LAJES MAIOR QUE 20 M² - LANÇAMENTO, ADENSAMENTO E ACABAMENTO. AF_12/2015</v>
          </cell>
          <cell r="C2346" t="str">
            <v>M3</v>
          </cell>
          <cell r="D2346" t="str">
            <v>344,76</v>
          </cell>
        </row>
        <row r="2347">
          <cell r="A2347" t="str">
            <v>92733</v>
          </cell>
          <cell r="B2347" t="str">
            <v>CONCRETAGEM DE VIGAS E LAJES, FCK=20 MPA, PARA LAJES MACIÇAS OU NERVURADAS COM JERICAS EM CREMALHEIRA EM EDIFICAÇÃO DE MULTIPAVIMENTOS ATÉ 16 ANDARES, COM ÁREA MÉDIA DE LAJES MENOR OU IGUAL A 20 M² - LANÇAMENTO, ADENSAMENTO E ACABAMENTO. AF_12/2015</v>
          </cell>
          <cell r="C2347" t="str">
            <v>M3</v>
          </cell>
          <cell r="D2347" t="str">
            <v>338,44</v>
          </cell>
        </row>
        <row r="2348">
          <cell r="A2348" t="str">
            <v>92734</v>
          </cell>
          <cell r="B2348" t="str">
            <v>CONCRETAGEM DE VIGAS E LAJES, FCK=20 MPA, PARA LAJES MACIÇAS OU NERVURADAS COM JERICAS EM CREMALHEIRA EM EDIFICAÇÃO DE MULTIPAVIMENTOS ATÉ 16 ANDARES, COM ÁREA MÉDIA DE LAJES MAIOR QUE 20 M² - LANÇAMENTO, ADENSAMENTO E ACABAMENTO. AF_12/2015</v>
          </cell>
          <cell r="C2348" t="str">
            <v>M3</v>
          </cell>
          <cell r="D2348" t="str">
            <v>328,00</v>
          </cell>
        </row>
        <row r="2349">
          <cell r="A2349" t="str">
            <v>92735</v>
          </cell>
          <cell r="B2349" t="str">
            <v>CONCRETAGEM DE VIGAS E LAJES, FCK=20 MPA, PARA LAJES PREMOLDADAS COM GRUA DE CAÇAMBA DE 350 L EM EDIFICAÇÃO DE MULTIPAVIMENTOS ATÉ 16 ANDARES, COM ÁREA MÉDIA DE LAJES MENOR OU IGUAL A 20 M² - LANÇAMENTO, ADENSAMENTO E ACABAMENTO. AF_12/2015</v>
          </cell>
          <cell r="C2349" t="str">
            <v>M3</v>
          </cell>
          <cell r="D2349" t="str">
            <v>336,65</v>
          </cell>
        </row>
        <row r="2350">
          <cell r="A2350" t="str">
            <v>92736</v>
          </cell>
          <cell r="B2350" t="str">
            <v>CONCRETAGEM DE VIGAS E LAJES, FCK=20 MPA, PARA LAJES PREMOLDADAS COM GRUA DE CAÇAMBA DE 350 L EM EDIFICAÇÃO DE MULTIPAVIMENTOS ATÉ 16 ANDARES, COM ÁREA MÉDIA DE LAJES MAIOR QUE 20 M² - LANÇAMENTO, ADENSAMENTO E ACABAMENTO. AF_12/2015</v>
          </cell>
          <cell r="C2350" t="str">
            <v>M3</v>
          </cell>
          <cell r="D2350" t="str">
            <v>324,87</v>
          </cell>
        </row>
        <row r="2351">
          <cell r="A2351" t="str">
            <v>92739</v>
          </cell>
          <cell r="B2351" t="str">
            <v>CONCRETAGEM DE VIGAS E LAJES, FCK=20 MPA, PARA LAJES MACIÇAS OU NERVURADAS COM GRUA DE CAÇAMBA DE 500 L EM EDIFICAÇÃO DE MULTIPAVIMENTOS ATÉ 16 ANDARES, COM ÁREA MÉDIA DE LAJES MENOR OU IGUAL A 20 M² - LANÇAMENTO, ADENSAMENTO E ACABAMENTO. AF_12/2015</v>
          </cell>
          <cell r="C2351" t="str">
            <v>M3</v>
          </cell>
          <cell r="D2351" t="str">
            <v>307,78</v>
          </cell>
        </row>
        <row r="2352">
          <cell r="A2352" t="str">
            <v>92740</v>
          </cell>
          <cell r="B2352" t="str">
            <v>CONCRETAGEM DE VIGAS E LAJES, FCK=20 MPA, PARA LAJES MACIÇAS OU NERVURADAS COM GRUA DE CAÇAMBA DE 500 L EM EDIFICAÇÃO DE MULTIPAVIMENTOS ATÉ 16 ANDARES, COM ÁREA MÉDIA DE LAJES MAIOR QUE 20 M² - LANÇAMENTO, ADENSAMENTO E ACABAMENTO. AF_12/2015</v>
          </cell>
          <cell r="C2352" t="str">
            <v>M3</v>
          </cell>
          <cell r="D2352" t="str">
            <v>301,95</v>
          </cell>
        </row>
        <row r="2353">
          <cell r="A2353" t="str">
            <v>92741</v>
          </cell>
          <cell r="B2353" t="str">
            <v>CONCRETAGEM DE VIGAS E LAJES, FCK=20 MPA, PARA QUALQUER TIPO DE LAJE COM BALDES EM EDIFICAÇÃO TÉRREA, COM ÁREA MÉDIA DE LAJES MENOR OU IGUAL A 20 M² - LANÇAMENTO, ADENSAMENTO E ACABAMENTO. AF_12/2015</v>
          </cell>
          <cell r="C2353" t="str">
            <v>M3</v>
          </cell>
          <cell r="D2353" t="str">
            <v>509,08</v>
          </cell>
        </row>
        <row r="2354">
          <cell r="A2354" t="str">
            <v>92742</v>
          </cell>
          <cell r="B2354" t="str">
            <v>CONCRETAGEM DE VIGAS E LAJES, FCK=20 MPA, PARA QUALQUER TIPO DE LAJE COM BALDES EM EDIFICAÇÃO DE MULTIPAVIMENTOS ATÉ 04 ANDARES, COM ÁREA MÉDIA DE LAJES MENOR OU IGUAL A 20 M² - LANÇAMENTO, ADENSAMENTO E ACABAMENTO. AF_12/2015</v>
          </cell>
          <cell r="C2354" t="str">
            <v>M3</v>
          </cell>
          <cell r="D2354" t="str">
            <v>727,84</v>
          </cell>
        </row>
        <row r="2355">
          <cell r="A2355" t="str">
            <v>92873</v>
          </cell>
          <cell r="B2355" t="str">
            <v>LANÇAMENTO COM USO DE BALDES, ADENSAMENTO E ACABAMENTO DE CONCRETO EM ESTRUTURAS. AF_12/2015</v>
          </cell>
          <cell r="C2355" t="str">
            <v>M3</v>
          </cell>
          <cell r="D2355" t="str">
            <v>170,16</v>
          </cell>
        </row>
        <row r="2356">
          <cell r="A2356" t="str">
            <v>92874</v>
          </cell>
          <cell r="B2356" t="str">
            <v>LANÇAMENTO COM USO DE BOMBA, ADENSAMENTO E ACABAMENTO DE CONCRETO EM ESTRUTURAS. AF_12/2015</v>
          </cell>
          <cell r="C2356" t="str">
            <v>M3</v>
          </cell>
          <cell r="D2356" t="str">
            <v>27,65</v>
          </cell>
        </row>
        <row r="2357">
          <cell r="A2357" t="str">
            <v>94962</v>
          </cell>
          <cell r="B2357" t="str">
            <v>CONCRETO MAGRO PARA LASTRO, TRAÇO 1:4,5:4,5 (CIMENTO/ AREIA MÉDIA/ BRITA 1)  - PREPARO MECÂNICO COM BETONEIRA 400 L. AF_07/2016</v>
          </cell>
          <cell r="C2357" t="str">
            <v>M3</v>
          </cell>
          <cell r="D2357" t="str">
            <v>216,92</v>
          </cell>
        </row>
        <row r="2358">
          <cell r="A2358" t="str">
            <v>94963</v>
          </cell>
          <cell r="B2358" t="str">
            <v>CONCRETO FCK = 15MPA, TRAÇO 1:3,4:3,5 (CIMENTO/ AREIA MÉDIA/ BRITA 1)  - PREPARO MECÂNICO COM BETONEIRA 400 L. AF_07/2016</v>
          </cell>
          <cell r="C2358" t="str">
            <v>M3</v>
          </cell>
          <cell r="D2358" t="str">
            <v>239,65</v>
          </cell>
        </row>
        <row r="2359">
          <cell r="A2359" t="str">
            <v>94964</v>
          </cell>
          <cell r="B2359" t="str">
            <v>CONCRETO FCK = 20MPA, TRAÇO 1:2,7:3 (CIMENTO/ AREIA MÉDIA/ BRITA 1)  - PREPARO MECÂNICO COM BETONEIRA 400 L. AF_07/2016</v>
          </cell>
          <cell r="C2359" t="str">
            <v>M3</v>
          </cell>
          <cell r="D2359" t="str">
            <v>263,81</v>
          </cell>
        </row>
        <row r="2360">
          <cell r="A2360" t="str">
            <v>94965</v>
          </cell>
          <cell r="B2360" t="str">
            <v>CONCRETO FCK = 25MPA, TRAÇO 1:2,3:2,7 (CIMENTO/ AREIA MÉDIA/ BRITA 1)  - PREPARO MECÂNICO COM BETONEIRA 400 L. AF_07/2016</v>
          </cell>
          <cell r="C2360" t="str">
            <v>M3</v>
          </cell>
          <cell r="D2360" t="str">
            <v>272,11</v>
          </cell>
        </row>
        <row r="2361">
          <cell r="A2361" t="str">
            <v>94966</v>
          </cell>
          <cell r="B2361" t="str">
            <v>CONCRETO FCK = 30MPA, TRAÇO 1:2,1:2,5 (CIMENTO/ AREIA MÉDIA/ BRITA 1)  - PREPARO MECÂNICO COM BETONEIRA 400 L. AF_07/2016</v>
          </cell>
          <cell r="C2361" t="str">
            <v>M3</v>
          </cell>
          <cell r="D2361" t="str">
            <v>281,20</v>
          </cell>
        </row>
        <row r="2362">
          <cell r="A2362" t="str">
            <v>94967</v>
          </cell>
          <cell r="B2362" t="str">
            <v>CONCRETO FCK = 40MPA, TRAÇO 1:1,6:1,9 (CIMENTO/ AREIA MÉDIA/ BRITA 1)  - PREPARO MECÂNICO COM BETONEIRA 400 L. AF_07/2016</v>
          </cell>
          <cell r="C2362" t="str">
            <v>M3</v>
          </cell>
          <cell r="D2362" t="str">
            <v>320,53</v>
          </cell>
        </row>
        <row r="2363">
          <cell r="A2363" t="str">
            <v>94968</v>
          </cell>
          <cell r="B2363" t="str">
            <v>CONCRETO MAGRO PARA LASTRO, TRAÇO 1:4,5:4,5 (CIMENTO/ AREIA MÉDIA/ BRITA 1)  - PREPARO MECÂNICO COM BETONEIRA 600 L. AF_07/2016</v>
          </cell>
          <cell r="C2363" t="str">
            <v>M3</v>
          </cell>
          <cell r="D2363" t="str">
            <v>213,23</v>
          </cell>
        </row>
        <row r="2364">
          <cell r="A2364" t="str">
            <v>94969</v>
          </cell>
          <cell r="B2364" t="str">
            <v>CONCRETO FCK = 15MPA, TRAÇO 1:3,4:3,5 (CIMENTO/ AREIA MÉDIA/ BRITA 1)  - PREPARO MECÂNICO COM BETONEIRA 600 L. AF_07/2016</v>
          </cell>
          <cell r="C2364" t="str">
            <v>M3</v>
          </cell>
          <cell r="D2364" t="str">
            <v>233,56</v>
          </cell>
        </row>
        <row r="2365">
          <cell r="A2365" t="str">
            <v>94970</v>
          </cell>
          <cell r="B2365" t="str">
            <v>CONCRETO FCK = 20MPA, TRAÇO 1:2,7:3 (CIMENTO/ AREIA MÉDIA/ BRITA 1)  - PREPARO MECÂNICO COM BETONEIRA 600 L. AF_07/2016</v>
          </cell>
          <cell r="C2365" t="str">
            <v>M3</v>
          </cell>
          <cell r="D2365" t="str">
            <v>252,49</v>
          </cell>
        </row>
        <row r="2366">
          <cell r="A2366" t="str">
            <v>94971</v>
          </cell>
          <cell r="B2366" t="str">
            <v>CONCRETO FCK = 25MPA, TRAÇO 1:2,3:2,7 (CIMENTO/ AREIA MÉDIA/ BRITA 1)  - PREPARO MECÂNICO COM BETONEIRA 600 L. AF_07/2016</v>
          </cell>
          <cell r="C2366" t="str">
            <v>M3</v>
          </cell>
          <cell r="D2366" t="str">
            <v>265,72</v>
          </cell>
        </row>
        <row r="2367">
          <cell r="A2367" t="str">
            <v>94972</v>
          </cell>
          <cell r="B2367" t="str">
            <v>CONCRETO FCK = 30MPA, TRAÇO 1:2,1:2,5 (CIMENTO/ AREIA MÉDIA/ BRITA 1)  - PREPARO MECÂNICO COM BETONEIRA 600 L. AF_07/2016</v>
          </cell>
          <cell r="C2367" t="str">
            <v>M3</v>
          </cell>
          <cell r="D2367" t="str">
            <v>274,64</v>
          </cell>
        </row>
        <row r="2368">
          <cell r="A2368" t="str">
            <v>94973</v>
          </cell>
          <cell r="B2368" t="str">
            <v>CONCRETO FCK = 40MPA, TRAÇO 1:1,6:1,9 (CIMENTO/ AREIA MÉDIA/ BRITA 1)  - PREPARO MECÂNICO COM BETONEIRA 600 L. AF_07/2016</v>
          </cell>
          <cell r="C2368" t="str">
            <v>M3</v>
          </cell>
          <cell r="D2368" t="str">
            <v>312,40</v>
          </cell>
        </row>
        <row r="2369">
          <cell r="A2369" t="str">
            <v>94974</v>
          </cell>
          <cell r="B2369" t="str">
            <v>CONCRETO MAGRO PARA LASTRO, TRAÇO 1:4,5:4,5 (CIMENTO/ AREIA MÉDIA/ BRITA 1)  - PREPARO MANUAL. AF_07/2016</v>
          </cell>
          <cell r="C2369" t="str">
            <v>M3</v>
          </cell>
          <cell r="D2369" t="str">
            <v>310,67</v>
          </cell>
        </row>
        <row r="2370">
          <cell r="A2370" t="str">
            <v>94975</v>
          </cell>
          <cell r="B2370" t="str">
            <v>CONCRETO FCK = 15MPA, TRAÇO 1:3,4:3,5 (CIMENTO/ AREIA MÉDIA/ BRITA 1)  - PREPARO MANUAL. AF_07/2016</v>
          </cell>
          <cell r="C2370" t="str">
            <v>M3</v>
          </cell>
          <cell r="D2370" t="str">
            <v>332,34</v>
          </cell>
        </row>
        <row r="2371">
          <cell r="A2371" t="str">
            <v>96555</v>
          </cell>
          <cell r="B2371" t="str">
            <v>CONCRETAGEM DE BLOCOS DE COROAMENTO E VIGAS BALDRAME, FCK 30 MPA, COM USO DE JERICA  LANÇAMENTO, ADENSAMENTO E ACABAMENTO. AF_06/2017</v>
          </cell>
          <cell r="C2371" t="str">
            <v>M3</v>
          </cell>
          <cell r="D2371" t="str">
            <v>408,09</v>
          </cell>
        </row>
        <row r="2372">
          <cell r="A2372" t="str">
            <v>96556</v>
          </cell>
          <cell r="B2372" t="str">
            <v>CONCRETAGEM DE SAPATAS, FCK 30 MPA, COM USO DE JERICA  LANÇAMENTO, ADENSAMENTO E ACABAMENTO. AF_06/2017</v>
          </cell>
          <cell r="C2372" t="str">
            <v>M3</v>
          </cell>
          <cell r="D2372" t="str">
            <v>477,77</v>
          </cell>
        </row>
        <row r="2373">
          <cell r="A2373" t="str">
            <v>96557</v>
          </cell>
          <cell r="B2373" t="str">
            <v>CONCRETAGEM DE BLOCOS DE COROAMENTO E VIGAS BALDRAMES, FCK 30 MPA, COM USO DE BOMBA  LANÇAMENTO, ADENSAMENTO E ACABAMENTO. AF_06/2017</v>
          </cell>
          <cell r="C2373" t="str">
            <v>M3</v>
          </cell>
          <cell r="D2373" t="str">
            <v>369,79</v>
          </cell>
        </row>
        <row r="2374">
          <cell r="A2374" t="str">
            <v>96558</v>
          </cell>
          <cell r="B2374" t="str">
            <v>CONCRETAGEM DE SAPATAS, FCK 30 MPA, COM USO DE BOMBA  LANÇAMENTO, ADENSAMENTO E ACABAMENTO. AF_11/2016</v>
          </cell>
          <cell r="C2374" t="str">
            <v>M3</v>
          </cell>
          <cell r="D2374" t="str">
            <v>375,81</v>
          </cell>
        </row>
        <row r="2375">
          <cell r="A2375" t="str">
            <v>99235</v>
          </cell>
          <cell r="B2375" t="str">
            <v>CONCRETAGEM DE EDIFICAÇÕES (PAREDES E LAJES) FEITAS COM SISTEMA DE FÔRMAS MANUSEÁVEIS, COM CONCRETO USINADO AUTOADENSÁVEL FCK 25 MPA - LANÇAMENTO E ACABAMENTO. AF_06/2015</v>
          </cell>
          <cell r="C2375" t="str">
            <v>M3</v>
          </cell>
          <cell r="D2375" t="str">
            <v>333,21</v>
          </cell>
        </row>
        <row r="2376">
          <cell r="A2376" t="str">
            <v>99431</v>
          </cell>
          <cell r="B2376" t="str">
            <v>CONCRETAGEM DE LAJES EM EDIFICAÇÕES UNIFAMILIARES FEITAS COM SISTEMA DE FÔRMAS MANUSEÁVEIS, COM CONCRETO USINADO BOMBEÁVEL FCK 25 MPA - LANÇAMENTO, ADENSAMENTO E ACABAMENTO (EXCLUSIVE BOMBA LANÇA). AF_06/2015</v>
          </cell>
          <cell r="C2376" t="str">
            <v>M3</v>
          </cell>
          <cell r="D2376" t="str">
            <v>397,27</v>
          </cell>
        </row>
        <row r="2377">
          <cell r="A2377" t="str">
            <v>99432</v>
          </cell>
          <cell r="B2377" t="str">
            <v>CONCRETAGEM DE PAREDES EM EDIFICAÇÕES UNIFAMILIARES FEITAS COM SISTEMA DE FÔRMAS MANUSEÁVEIS, COM CONCRETO USINADO BOMBEÁVEL FCK 25 MPA - LANÇAMENTO, ADENSAMENTO E ACABAMENTO (EXCLUSIVE BOMBA LANÇA). AF_06/2015</v>
          </cell>
          <cell r="C2377" t="str">
            <v>M3</v>
          </cell>
          <cell r="D2377" t="str">
            <v>374,52</v>
          </cell>
        </row>
        <row r="2378">
          <cell r="A2378" t="str">
            <v>99433</v>
          </cell>
          <cell r="B2378" t="str">
            <v>CONCRETAGEM DE PLATIBANDA EM EDIFICAÇÕES UNIFAMILIARES FEITAS COM SISTEMA DE FÔRMAS MANUSEÁVEIS, COM CONCRETO USINADO BOMBEÁVEL FCK 25 MPA, - LANÇAMENTO, ADENSAMENTO E ACABAMENTO (EXCLUSIVE BOMBA LANÇA). AF_06/2015</v>
          </cell>
          <cell r="C2378" t="str">
            <v>M3</v>
          </cell>
          <cell r="D2378" t="str">
            <v>423,08</v>
          </cell>
        </row>
        <row r="2379">
          <cell r="A2379" t="str">
            <v>99434</v>
          </cell>
          <cell r="B2379" t="str">
            <v>CONCRETAGEM DE LAJES EM EDIFICAÇÕES MULTIFAMILIARES FEITAS COM SISTEMA DE FÔRMAS MANUSEÁVEIS, COM CONCRETO USINADO BOMBEÁVEL FCK 25 MPA - LANÇAMENTO, ADENSAMENTO E ACABAMENTO (EXCLUSIVE BOMBA LANÇA). AF_06/2015</v>
          </cell>
          <cell r="C2379" t="str">
            <v>M3</v>
          </cell>
          <cell r="D2379" t="str">
            <v>401,11</v>
          </cell>
        </row>
        <row r="2380">
          <cell r="A2380" t="str">
            <v>99435</v>
          </cell>
          <cell r="B2380" t="str">
            <v>CONCRETAGEM DE PAREDES EM EDIFICAÇÕES MULTIFAMILIARES FEITAS COM SISTEMA DE FÔRMAS MANUSEÁVEIS, COM CONCRETO USINADO BOMBEÁVEL FCK 25 MPA - LANÇAMENTO, ADENSAMENTO E ACABAMENTO (EXCLUSIVE BOMBA LANÇA). AF_06/2015</v>
          </cell>
          <cell r="C2380" t="str">
            <v>M3</v>
          </cell>
          <cell r="D2380" t="str">
            <v>387,44</v>
          </cell>
        </row>
        <row r="2381">
          <cell r="A2381" t="str">
            <v>99436</v>
          </cell>
          <cell r="B2381" t="str">
            <v>CONCRETAGEM DE PLATIBANDA EM EDIFICAÇÕES MULTIFAMILIARES FEITAS COM SISTEMA DE FÔRMAS MANUSEÁVEIS, COM CONCRETO USINADO BOMBEÁVEL FCK 25 MPA - LANÇAMENTO, ADENSAMENTO E ACABAMENTO (EXCLUSIVE BOMBA LANÇA). AF_06/2015</v>
          </cell>
          <cell r="C2381" t="str">
            <v>M3</v>
          </cell>
          <cell r="D2381" t="str">
            <v>440,62</v>
          </cell>
        </row>
        <row r="2382">
          <cell r="A2382" t="str">
            <v>99437</v>
          </cell>
          <cell r="B2382" t="str">
            <v>CONCRETAGEM DE PLATIBANDA EM EDIFICAÇÕES UNIFAMILIARES FEITAS COM SISTEMA DE FÔRMAS MANUSEÁVEIS, COM CONCRETO USINADO AUTOADENSÁVEL FCK 25 MPA - LANÇAMENTO E ACABAMENTO. AF_06/2015</v>
          </cell>
          <cell r="C2382" t="str">
            <v>M3</v>
          </cell>
          <cell r="D2382" t="str">
            <v>355,33</v>
          </cell>
        </row>
        <row r="2383">
          <cell r="A2383" t="str">
            <v>99438</v>
          </cell>
          <cell r="B2383" t="str">
            <v>CONCRETAGEM DE PLATIBANDA EM EDIFICAÇÕES MULTIFAMILIARES FEITAS COM SISTEMA DE FÔRMAS MANUSEÁVEIS, COM CONCRETO USINADO AUTOADENSÁVEL FCK 25 MPA - LANÇAMENTO E ACABAMENTO. AF_06/2015</v>
          </cell>
          <cell r="C2383" t="str">
            <v>M3</v>
          </cell>
          <cell r="D2383" t="str">
            <v>360,63</v>
          </cell>
        </row>
        <row r="2384">
          <cell r="A2384" t="str">
            <v>99439</v>
          </cell>
          <cell r="B2384" t="str">
            <v>CONCRETAGEM DE EDIFICAÇÕES (PAREDES E LAJES) FEITAS COM SISTEMA DE FÔRMAS MANUSEÁVEIS, COM CONCRETO USINADO BOMBEÁVEL FCK 25 MPA - LANÇAMENTO, ADENSAMENTO E ACABAMENTO (EXCLUSIVE BOMBA LANÇA). AF_06/2015</v>
          </cell>
          <cell r="C2384" t="str">
            <v>M3</v>
          </cell>
          <cell r="D2384" t="str">
            <v>391,17</v>
          </cell>
        </row>
        <row r="2385">
          <cell r="A2385" t="str">
            <v>74141/1</v>
          </cell>
          <cell r="B2385" t="str">
            <v>LAJE PRE-MOLD BETA 11 P/1KN/M2 VAOS 4,40M/INCL VIGOTAS TIJOLOS ARMADURA NEGATIVA CAPEAMENTO 3CM CONCRETO 20MPA ESCORAMENTO MATERIAL E MAO  DE OBRA.</v>
          </cell>
          <cell r="C2385" t="str">
            <v>M2</v>
          </cell>
          <cell r="D2385" t="str">
            <v>64,16</v>
          </cell>
        </row>
        <row r="2386">
          <cell r="A2386" t="str">
            <v>74141/2</v>
          </cell>
          <cell r="B2386" t="str">
            <v>LAJE PRE-MOLD BETA 12 P/3,5KN/M2 VAO 4,1M INCL VIGOTAS TIJOLOS ARMADU-RA NEGATIVA CAPEAMENTO 3CM CONCRETO 15MPA ESCORAMENTO MATERIAIS E MAO DE OBRA.</v>
          </cell>
          <cell r="C2386" t="str">
            <v>M2</v>
          </cell>
          <cell r="D2386" t="str">
            <v>71,01</v>
          </cell>
        </row>
        <row r="2387">
          <cell r="A2387" t="str">
            <v>74141/3</v>
          </cell>
          <cell r="B2387" t="str">
            <v>LAJE PRE-MOLD BETA 16 P/3,5KN/M2 VAO 5,2M INCL VIGOTAS TIJOLOS ARMADU-RA NEGATIVA CAPEAMENTO 3CM CONCRETO 15MPA ESCORAMENTO MATERIAL E MAO  DE OBRA.</v>
          </cell>
          <cell r="C2387" t="str">
            <v>M2</v>
          </cell>
          <cell r="D2387" t="str">
            <v>83,99</v>
          </cell>
        </row>
        <row r="2388">
          <cell r="A2388" t="str">
            <v>74141/4</v>
          </cell>
          <cell r="B2388" t="str">
            <v>LAJE PRE-MOLD BETA 20 P/3,5KN/M2 VAO 6,2M INCL VIGOTAS TIJOLOS ARMADU-RA NEGATIVA CAPEAMENTO 3CM CONCRETO 15MPA ESCORAMENTO MATERIAL E MAO  DE OBRA.</v>
          </cell>
          <cell r="C2388" t="str">
            <v>M2</v>
          </cell>
          <cell r="D2388" t="str">
            <v>95,30</v>
          </cell>
        </row>
        <row r="2389">
          <cell r="A2389" t="str">
            <v>74202/1</v>
          </cell>
          <cell r="B2389" t="str">
            <v>LAJE PRE-MOLDADA P/FORRO, SOBRECARGA 100KG/M2, VAOS ATE 3,50M/E=8CM, C/LAJOTAS E CAP.C/CONC FCK=20MPA, 3CM, INTER-EIXO 38CM, C/ESCORAMENTO (REAPR.3X) E FERRAGEM NEGATIVA</v>
          </cell>
          <cell r="C2389" t="str">
            <v>M2</v>
          </cell>
          <cell r="D2389" t="str">
            <v>57,64</v>
          </cell>
        </row>
        <row r="2390">
          <cell r="A2390" t="str">
            <v>74202/2</v>
          </cell>
          <cell r="B2390" t="str">
            <v>LAJE PRE-MOLDADA P/PISO, SOBRECARGA 200KG/M2, VAOS ATE 3,50M/E=8CM, C/LAJOTAS E CAP.C/CONC FCK=20MPA, 4CM, INTER-EIXO 38CM, C/ESCORAMENTO (REAPR.3X) E FERRAGEM NEGATIVA</v>
          </cell>
          <cell r="C2390" t="str">
            <v>M2</v>
          </cell>
          <cell r="D2390" t="str">
            <v>63,69</v>
          </cell>
        </row>
        <row r="2391">
          <cell r="A2391" t="str">
            <v>73817/1</v>
          </cell>
          <cell r="B2391" t="str">
            <v>EMBASAMENTO DE MATERIAL GRANULAR - PO DE PEDRA</v>
          </cell>
          <cell r="C2391" t="str">
            <v>M3</v>
          </cell>
          <cell r="D2391" t="str">
            <v>91,57</v>
          </cell>
        </row>
        <row r="2392">
          <cell r="A2392" t="str">
            <v>73817/2</v>
          </cell>
          <cell r="B2392" t="str">
            <v>EMBASAMENTO DE MATERIAL GRANULAR - RACHAO</v>
          </cell>
          <cell r="C2392" t="str">
            <v>M3</v>
          </cell>
          <cell r="D2392" t="str">
            <v>120,58</v>
          </cell>
        </row>
        <row r="2393">
          <cell r="A2393" t="str">
            <v>74078/1</v>
          </cell>
          <cell r="B2393" t="str">
            <v>AGULHAMENTO FUNDO DE VALAS C/MACO 30KG PEDRA-DE-MAO H=10CM</v>
          </cell>
          <cell r="C2393" t="str">
            <v>M2</v>
          </cell>
          <cell r="D2393" t="str">
            <v>30,31</v>
          </cell>
        </row>
        <row r="2394">
          <cell r="A2394" t="str">
            <v>83518</v>
          </cell>
          <cell r="B2394" t="str">
            <v>ALVENARIA EMBASAMENTO E=20 CM BLOCO CONCRETO</v>
          </cell>
          <cell r="C2394" t="str">
            <v>M3</v>
          </cell>
          <cell r="D2394" t="str">
            <v>303,90</v>
          </cell>
        </row>
        <row r="2395">
          <cell r="A2395" t="str">
            <v>95467</v>
          </cell>
          <cell r="B2395" t="str">
            <v>EMBASAMENTO C/PEDRA ARGAMASSADA UTILIZANDO ARG.CIM/AREIA 1:4</v>
          </cell>
          <cell r="C2395" t="str">
            <v>M3</v>
          </cell>
          <cell r="D2395" t="str">
            <v>385,86</v>
          </cell>
        </row>
        <row r="2396">
          <cell r="A2396" t="str">
            <v>68328</v>
          </cell>
          <cell r="B2396" t="str">
            <v>JUNTA DE DILATACAO COM ISOPOR 10 MM</v>
          </cell>
          <cell r="C2396" t="str">
            <v>M2</v>
          </cell>
          <cell r="D2396" t="str">
            <v>14,69</v>
          </cell>
        </row>
        <row r="2397">
          <cell r="A2397" t="str">
            <v>73898/1</v>
          </cell>
          <cell r="B2397" t="str">
            <v>JUNTA DE DILATACAO ELASTICA (PVC) O-220/6 PRESSAO ATE 30 MCA</v>
          </cell>
          <cell r="C2397" t="str">
            <v>M</v>
          </cell>
          <cell r="D2397" t="str">
            <v>91,53</v>
          </cell>
        </row>
        <row r="2398">
          <cell r="A2398" t="str">
            <v>79471</v>
          </cell>
          <cell r="B2398" t="str">
            <v>PINTURA ADESIVA P/ CONCRETO, A BASE DE RESINA EPOXI ( SIKADUR 32 )</v>
          </cell>
          <cell r="C2398" t="str">
            <v>KG</v>
          </cell>
          <cell r="D2398" t="str">
            <v>59,44</v>
          </cell>
        </row>
        <row r="2399">
          <cell r="A2399" t="str">
            <v>98576</v>
          </cell>
          <cell r="B2399" t="str">
            <v>TRATAMENTO DE JUNTA DE DILATAÇÃO COM MANTA ASFÁLTICA ADERIDA COM MAÇARICO. AF_06/2018</v>
          </cell>
          <cell r="C2399" t="str">
            <v>M</v>
          </cell>
          <cell r="D2399" t="str">
            <v>15,93</v>
          </cell>
        </row>
        <row r="2400">
          <cell r="A2400" t="str">
            <v>93182</v>
          </cell>
          <cell r="B2400" t="str">
            <v>VERGA PRÉ-MOLDADA PARA JANELAS COM ATÉ 1,5 M DE VÃO. AF_03/2016</v>
          </cell>
          <cell r="C2400" t="str">
            <v>M</v>
          </cell>
          <cell r="D2400" t="str">
            <v>23,50</v>
          </cell>
        </row>
        <row r="2401">
          <cell r="A2401" t="str">
            <v>93183</v>
          </cell>
          <cell r="B2401" t="str">
            <v>VERGA PRÉ-MOLDADA PARA JANELAS COM MAIS DE 1,5 M DE VÃO. AF_03/2016</v>
          </cell>
          <cell r="C2401" t="str">
            <v>M</v>
          </cell>
          <cell r="D2401" t="str">
            <v>29,66</v>
          </cell>
        </row>
        <row r="2402">
          <cell r="A2402" t="str">
            <v>93184</v>
          </cell>
          <cell r="B2402" t="str">
            <v>VERGA PRÉ-MOLDADA PARA PORTAS COM ATÉ 1,5 M DE VÃO. AF_03/2016</v>
          </cell>
          <cell r="C2402" t="str">
            <v>M</v>
          </cell>
          <cell r="D2402" t="str">
            <v>18,21</v>
          </cell>
        </row>
        <row r="2403">
          <cell r="A2403" t="str">
            <v>93185</v>
          </cell>
          <cell r="B2403" t="str">
            <v>VERGA PRÉ-MOLDADA PARA PORTAS COM MAIS DE 1,5 M DE VÃO. AF_03/2016</v>
          </cell>
          <cell r="C2403" t="str">
            <v>M</v>
          </cell>
          <cell r="D2403" t="str">
            <v>29,11</v>
          </cell>
        </row>
        <row r="2404">
          <cell r="A2404" t="str">
            <v>93186</v>
          </cell>
          <cell r="B2404" t="str">
            <v>VERGA MOLDADA IN LOCO EM CONCRETO PARA JANELAS COM ATÉ 1,5 M DE VÃO. AF_03/2016</v>
          </cell>
          <cell r="C2404" t="str">
            <v>M</v>
          </cell>
          <cell r="D2404" t="str">
            <v>43,71</v>
          </cell>
        </row>
        <row r="2405">
          <cell r="A2405" t="str">
            <v>93187</v>
          </cell>
          <cell r="B2405" t="str">
            <v>VERGA MOLDADA IN LOCO EM CONCRETO PARA JANELAS COM MAIS DE 1,5 M DE VÃO. AF_03/2016</v>
          </cell>
          <cell r="C2405" t="str">
            <v>M</v>
          </cell>
          <cell r="D2405" t="str">
            <v>49,65</v>
          </cell>
        </row>
        <row r="2406">
          <cell r="A2406" t="str">
            <v>93188</v>
          </cell>
          <cell r="B2406" t="str">
            <v>VERGA MOLDADA IN LOCO EM CONCRETO PARA PORTAS COM ATÉ 1,5 M DE VÃO. AF_03/2016</v>
          </cell>
          <cell r="C2406" t="str">
            <v>M</v>
          </cell>
          <cell r="D2406" t="str">
            <v>41,15</v>
          </cell>
        </row>
        <row r="2407">
          <cell r="A2407" t="str">
            <v>93189</v>
          </cell>
          <cell r="B2407" t="str">
            <v>VERGA MOLDADA IN LOCO EM CONCRETO PARA PORTAS COM MAIS DE 1,5 M DE VÃO. AF_03/2016</v>
          </cell>
          <cell r="C2407" t="str">
            <v>M</v>
          </cell>
          <cell r="D2407" t="str">
            <v>49,87</v>
          </cell>
        </row>
        <row r="2408">
          <cell r="A2408" t="str">
            <v>93190</v>
          </cell>
          <cell r="B2408" t="str">
            <v>VERGA MOLDADA IN LOCO COM UTILIZAÇÃO DE BLOCOS CANALETA PARA JANELAS COM ATÉ 1,5 M DE VÃO. AF_03/2016</v>
          </cell>
          <cell r="C2408" t="str">
            <v>M</v>
          </cell>
          <cell r="D2408" t="str">
            <v>27,22</v>
          </cell>
        </row>
        <row r="2409">
          <cell r="A2409" t="str">
            <v>93191</v>
          </cell>
          <cell r="B2409" t="str">
            <v>VERGA MOLDADA IN LOCO COM UTILIZAÇÃO DE BLOCOS CANALETA PARA JANELAS COM MAIS DE 1,5 M DE VÃO. AF_03/2016</v>
          </cell>
          <cell r="C2409" t="str">
            <v>M</v>
          </cell>
          <cell r="D2409" t="str">
            <v>28,40</v>
          </cell>
        </row>
        <row r="2410">
          <cell r="A2410" t="str">
            <v>93192</v>
          </cell>
          <cell r="B2410" t="str">
            <v>VERGA MOLDADA IN LOCO COM UTILIZAÇÃO DE BLOCOS CANALETA PARA PORTAS COM ATÉ 1,5 M DE VÃO. AF_03/2016</v>
          </cell>
          <cell r="C2410" t="str">
            <v>M</v>
          </cell>
          <cell r="D2410" t="str">
            <v>29,44</v>
          </cell>
        </row>
        <row r="2411">
          <cell r="A2411" t="str">
            <v>93193</v>
          </cell>
          <cell r="B2411" t="str">
            <v>VERGA MOLDADA IN LOCO COM UTILIZAÇÃO DE BLOCOS CANALETA PARA PORTAS COM MAIS DE 1,5 M DE VÃO. AF_03/2016</v>
          </cell>
          <cell r="C2411" t="str">
            <v>M</v>
          </cell>
          <cell r="D2411" t="str">
            <v>28,68</v>
          </cell>
        </row>
        <row r="2412">
          <cell r="A2412" t="str">
            <v>93194</v>
          </cell>
          <cell r="B2412" t="str">
            <v>CONTRAVERGA PRÉ-MOLDADA PARA VÃOS DE ATÉ 1,5 M DE COMPRIMENTO. AF_03/2016</v>
          </cell>
          <cell r="C2412" t="str">
            <v>M</v>
          </cell>
          <cell r="D2412" t="str">
            <v>23,10</v>
          </cell>
        </row>
        <row r="2413">
          <cell r="A2413" t="str">
            <v>93195</v>
          </cell>
          <cell r="B2413" t="str">
            <v>CONTRAVERGA PRÉ-MOLDADA PARA VÃOS DE MAIS DE 1,5 M DE COMPRIMENTO. AF_03/2016</v>
          </cell>
          <cell r="C2413" t="str">
            <v>M</v>
          </cell>
          <cell r="D2413" t="str">
            <v>27,36</v>
          </cell>
        </row>
        <row r="2414">
          <cell r="A2414" t="str">
            <v>93196</v>
          </cell>
          <cell r="B2414" t="str">
            <v>CONTRAVERGA MOLDADA IN LOCO EM CONCRETO PARA VÃOS DE ATÉ 1,5 M DE COMPRIMENTO. AF_03/2016</v>
          </cell>
          <cell r="C2414" t="str">
            <v>M</v>
          </cell>
          <cell r="D2414" t="str">
            <v>42,56</v>
          </cell>
        </row>
        <row r="2415">
          <cell r="A2415" t="str">
            <v>93197</v>
          </cell>
          <cell r="B2415" t="str">
            <v>CONTRAVERGA MOLDADA IN LOCO EM CONCRETO PARA VÃOS DE MAIS DE 1,5 M DE COMPRIMENTO. AF_03/2016</v>
          </cell>
          <cell r="C2415" t="str">
            <v>M</v>
          </cell>
          <cell r="D2415" t="str">
            <v>46,90</v>
          </cell>
        </row>
        <row r="2416">
          <cell r="A2416" t="str">
            <v>93198</v>
          </cell>
          <cell r="B2416" t="str">
            <v>CONTRAVERGA MOLDADA IN LOCO COM UTILIZAÇÃO DE BLOCOS CANALETA PARA VÃOS DE ATÉ 1,5 M DE COMPRIMENTO. AF_03/2016</v>
          </cell>
          <cell r="C2416" t="str">
            <v>M</v>
          </cell>
          <cell r="D2416" t="str">
            <v>24,55</v>
          </cell>
        </row>
        <row r="2417">
          <cell r="A2417" t="str">
            <v>93199</v>
          </cell>
          <cell r="B2417" t="str">
            <v>CONTRAVERGA MOLDADA IN LOCO COM UTILIZAÇÃO DE BLOCOS CANALETA PARA VÃOS DE MAIS DE 1,5 M DE COMPRIMENTO. AF_03/2016</v>
          </cell>
          <cell r="C2417" t="str">
            <v>M</v>
          </cell>
          <cell r="D2417" t="str">
            <v>24,06</v>
          </cell>
        </row>
        <row r="2418">
          <cell r="A2418" t="str">
            <v>93200</v>
          </cell>
          <cell r="B2418" t="str">
            <v>FIXAÇÃO (ENCUNHAMENTO) DE ALVENARIA DE VEDAÇÃO COM ARGAMASSA APLICADA COM BISNAGA. AF_03/2016</v>
          </cell>
          <cell r="C2418" t="str">
            <v>M</v>
          </cell>
          <cell r="D2418" t="str">
            <v>2,30</v>
          </cell>
        </row>
        <row r="2419">
          <cell r="A2419" t="str">
            <v>93201</v>
          </cell>
          <cell r="B2419" t="str">
            <v>FIXAÇÃO (ENCUNHAMENTO) DE ALVENARIA DE VEDAÇÃO COM ARGAMASSA APLICADA COM COLHER. AF_03/2016</v>
          </cell>
          <cell r="C2419" t="str">
            <v>M</v>
          </cell>
          <cell r="D2419" t="str">
            <v>5,02</v>
          </cell>
        </row>
        <row r="2420">
          <cell r="A2420" t="str">
            <v>93202</v>
          </cell>
          <cell r="B2420" t="str">
            <v>FIXAÇÃO (ENCUNHAMENTO) DE ALVENARIA DE VEDAÇÃO COM TIJOLO MACIÇO. AF_03/2016</v>
          </cell>
          <cell r="C2420" t="str">
            <v>M</v>
          </cell>
          <cell r="D2420" t="str">
            <v>18,72</v>
          </cell>
        </row>
        <row r="2421">
          <cell r="A2421" t="str">
            <v>93203</v>
          </cell>
          <cell r="B2421" t="str">
            <v>FIXAÇÃO (ENCUNHAMENTO) DE ALVENARIA DE VEDAÇÃO COM ESPUMA DE POLIURETANO EXPANSIVA. AF_03/2016</v>
          </cell>
          <cell r="C2421" t="str">
            <v>M</v>
          </cell>
          <cell r="D2421" t="str">
            <v>10,35</v>
          </cell>
        </row>
        <row r="2422">
          <cell r="A2422" t="str">
            <v>93204</v>
          </cell>
          <cell r="B2422" t="str">
            <v>CINTA DE AMARRAÇÃO DE ALVENARIA MOLDADA IN LOCO EM CONCRETO. AF_03/2016</v>
          </cell>
          <cell r="C2422" t="str">
            <v>M</v>
          </cell>
          <cell r="D2422" t="str">
            <v>33,56</v>
          </cell>
        </row>
        <row r="2423">
          <cell r="A2423" t="str">
            <v>93205</v>
          </cell>
          <cell r="B2423" t="str">
            <v>CINTA DE AMARRAÇÃO DE ALVENARIA MOLDADA IN LOCO COM UTILIZAÇÃO DE BLOCOS CANALETA. AF_03/2016</v>
          </cell>
          <cell r="C2423" t="str">
            <v>M</v>
          </cell>
          <cell r="D2423" t="str">
            <v>22,36</v>
          </cell>
        </row>
        <row r="2424">
          <cell r="A2424" t="str">
            <v>71623</v>
          </cell>
          <cell r="B2424" t="str">
            <v>CHAPIM DE CONCRETO APARENTE COM ACABAMENTO DESEMPENADO, FORMA DE COMPENSADO PLASTIFICADO (MADEIRIT) DE 14 X 10 CM, FUNDIDO NO LOCAL.</v>
          </cell>
          <cell r="C2424" t="str">
            <v>M</v>
          </cell>
          <cell r="D2424" t="str">
            <v>28,08</v>
          </cell>
        </row>
        <row r="2425">
          <cell r="A2425" t="str">
            <v>74144/2</v>
          </cell>
          <cell r="B2425" t="str">
            <v>SUPORTE APOIO CAIXA D AGUA BARROTES MADEIRA DE 1</v>
          </cell>
          <cell r="C2425" t="str">
            <v>UN</v>
          </cell>
          <cell r="D2425" t="str">
            <v>20,18</v>
          </cell>
        </row>
        <row r="2426">
          <cell r="A2426" t="str">
            <v>83513</v>
          </cell>
          <cell r="B2426" t="str">
            <v>FORNECIMENTO DE PERFIL SIMPLES "I" OU "H" ATE 8" INCLUSIVE PERDAS</v>
          </cell>
          <cell r="C2426" t="str">
            <v>KG</v>
          </cell>
          <cell r="D2426" t="str">
            <v>7,88</v>
          </cell>
        </row>
        <row r="2427">
          <cell r="A2427" t="str">
            <v>83514</v>
          </cell>
          <cell r="B2427" t="str">
            <v>FORNECIMENTO DE PERFIL SIMPLES "I" OU "H" 8 A 12" INCLUSIVE PERDAS</v>
          </cell>
          <cell r="C2427" t="str">
            <v>KG</v>
          </cell>
          <cell r="D2427" t="str">
            <v>6,93</v>
          </cell>
        </row>
        <row r="2428">
          <cell r="A2428" t="str">
            <v>84153</v>
          </cell>
          <cell r="B2428" t="str">
            <v>APARELHO DE APOIO NEOPRENE NAO FRETADO (1,4KG/DM3)</v>
          </cell>
          <cell r="C2428" t="str">
            <v>KG</v>
          </cell>
          <cell r="D2428" t="str">
            <v>56,51</v>
          </cell>
        </row>
        <row r="2429">
          <cell r="A2429" t="str">
            <v>84154</v>
          </cell>
          <cell r="B2429" t="str">
            <v>APARELHO APOIO NEOPRENE FRETADO</v>
          </cell>
          <cell r="C2429" t="str">
            <v>DM3</v>
          </cell>
          <cell r="D2429" t="str">
            <v>115,86</v>
          </cell>
        </row>
        <row r="2430">
          <cell r="A2430" t="str">
            <v>85233</v>
          </cell>
          <cell r="B2430" t="str">
            <v>ESCADA EM CONCRETO ARMADO, FCK = 15 MPA, MOLDADA IN LOCO</v>
          </cell>
          <cell r="C2430" t="str">
            <v>M3</v>
          </cell>
          <cell r="D2430" t="str">
            <v>2.342,19</v>
          </cell>
        </row>
        <row r="2431">
          <cell r="A2431" t="str">
            <v>95952</v>
          </cell>
          <cell r="B2431" t="str">
            <v>(COMPOSIÇÃO REPRESENTATIVA) EXECUÇÃO DE ESTRUTURAS DE CONCRETO ARMADO CONVENCIONAL, PARA EDIFICAÇÃO HABITACIONAL MULTIFAMILIAR (PRÉDIO), FCK = 25 MPA. AF_01/2017</v>
          </cell>
          <cell r="C2431" t="str">
            <v>M3</v>
          </cell>
          <cell r="D2431" t="str">
            <v>1.361,03</v>
          </cell>
        </row>
        <row r="2432">
          <cell r="A2432" t="str">
            <v>95953</v>
          </cell>
          <cell r="B2432" t="str">
            <v>(COMPOSIÇÃO REPRESENTATIVA) EXECUÇÃO DE ESTRUTURAS DE CONCRETO ARMADO, PARA EDIFICAÇÃO HABITACIONAL UNIFAMILIAR COM DOIS PAVIMENTOS (CASA ISOLADA), FCK = 25 MPA. AF_01/2017</v>
          </cell>
          <cell r="C2432" t="str">
            <v>M3</v>
          </cell>
          <cell r="D2432" t="str">
            <v>2.317,74</v>
          </cell>
        </row>
        <row r="2433">
          <cell r="A2433" t="str">
            <v>95954</v>
          </cell>
          <cell r="B2433" t="str">
            <v>(COMPOSIÇÃO REPRESENTATIVA) EXECUÇÃO DE ESTRUTURAS DE CONCRETO ARMADO, PARA EDIFICAÇÃO HABITACIONAL UNIFAMILIAR COM DOIS PAVIMENTOS (CASA EM EMPREENDIMENTOS), FCK = 25 MPA. AF_01/2017</v>
          </cell>
          <cell r="C2433" t="str">
            <v>M3</v>
          </cell>
          <cell r="D2433" t="str">
            <v>1.634,95</v>
          </cell>
        </row>
        <row r="2434">
          <cell r="A2434" t="str">
            <v>95955</v>
          </cell>
          <cell r="B2434" t="str">
            <v>(COMPOSIÇÃO REPRESENTATIVA) EXECUÇÃO DE ESTRUTURAS DE CONCRETO ARMADO, PARA EDIFICAÇÃO HABITACIONAL UNIFAMILIAR TÉRREA (CASA ISOLADA), FCK = 25 MPA. AF_01/2017</v>
          </cell>
          <cell r="C2434" t="str">
            <v>M3</v>
          </cell>
          <cell r="D2434" t="str">
            <v>2.040,78</v>
          </cell>
        </row>
        <row r="2435">
          <cell r="A2435" t="str">
            <v>95956</v>
          </cell>
          <cell r="B2435" t="str">
            <v>(COMPOSIÇÃO REPRESENTATIVA) EXECUÇÃO DE ESTRUTURAS DE CONCRETO ARMADO, PARA EDIFICAÇÃO HABITACIONAL UNIFAMILIAR TÉRREA (CASA EM EMPREENDIMENTOS), FCK = 25 MPA. AF_01/2017</v>
          </cell>
          <cell r="C2435" t="str">
            <v>M3</v>
          </cell>
          <cell r="D2435" t="str">
            <v>1.587,56</v>
          </cell>
        </row>
        <row r="2436">
          <cell r="A2436" t="str">
            <v>95957</v>
          </cell>
          <cell r="B2436" t="str">
            <v>(COMPOSIÇÃO REPRESENTATIVA) EXECUÇÃO DE ESTRUTURAS DE CONCRETO ARMADO, PARA EDIFICAÇÃO INSTITUCIONAL TÉRREA, FCK = 25 MPA. AF_01/2017</v>
          </cell>
          <cell r="C2436" t="str">
            <v>M3</v>
          </cell>
          <cell r="D2436" t="str">
            <v>1.985,00</v>
          </cell>
        </row>
        <row r="2437">
          <cell r="A2437" t="str">
            <v>95969</v>
          </cell>
          <cell r="B2437" t="str">
            <v>(COMPOSIÇÃO REPRESENTATIVA) EXECUÇÃO DE ESCADA EM CONCRETO ARMADO, MOLDADA IN LOCO, FCK = 25 MPA. AF_02/2017</v>
          </cell>
          <cell r="C2437" t="str">
            <v>M3</v>
          </cell>
          <cell r="D2437" t="str">
            <v>1.934,10</v>
          </cell>
        </row>
        <row r="2438">
          <cell r="A2438" t="str">
            <v>97733</v>
          </cell>
          <cell r="B2438" t="str">
            <v>PEÇA RETANGULAR PRÉ-MOLDADA, VOLUME DE CONCRETO DE ATÉ 10 LITROS, TAXA DE AÇO APROXIMADA DE 30KG/M³. AF_01/2018</v>
          </cell>
          <cell r="C2438" t="str">
            <v>M3</v>
          </cell>
          <cell r="D2438" t="str">
            <v>2.416,76</v>
          </cell>
        </row>
        <row r="2439">
          <cell r="A2439" t="str">
            <v>97734</v>
          </cell>
          <cell r="B2439" t="str">
            <v>PEÇA RETANGULAR PRÉ-MOLDADA, VOLUME DE CONCRETO DE 10 A 30 LITROS, TAXA DE AÇO APROXIMADA DE 30KG/M³. AF_01/2018</v>
          </cell>
          <cell r="C2439" t="str">
            <v>M3</v>
          </cell>
          <cell r="D2439" t="str">
            <v>2.101,56</v>
          </cell>
        </row>
        <row r="2440">
          <cell r="A2440" t="str">
            <v>97735</v>
          </cell>
          <cell r="B2440" t="str">
            <v>PEÇA RETANGULAR PRÉ-MOLDADA, VOLUME DE CONCRETO DE 30 A 100 LITROS, TAXA DE AÇO APROXIMADA DE 30KG/M³. AF_01/2018</v>
          </cell>
          <cell r="C2440" t="str">
            <v>M3</v>
          </cell>
          <cell r="D2440" t="str">
            <v>1.708,30</v>
          </cell>
        </row>
        <row r="2441">
          <cell r="A2441" t="str">
            <v>97736</v>
          </cell>
          <cell r="B2441" t="str">
            <v>PEÇA RETANGULAR PRÉ-MOLDADA, VOLUME DE CONCRETO ACIMA DE 100 LITROS, TAXA DE AÇO APROXIMADA DE 30KG/M³. AF_01/2018</v>
          </cell>
          <cell r="C2441" t="str">
            <v>M3</v>
          </cell>
          <cell r="D2441" t="str">
            <v>971,89</v>
          </cell>
        </row>
        <row r="2442">
          <cell r="A2442" t="str">
            <v>97737</v>
          </cell>
          <cell r="B2442" t="str">
            <v>PEÇA RETANGULAR PRÉ-MOLDADA, VOLUME DE CONCRETO DE 30 A 70 LITROS , TAXA DE AÇO APROXIMADA DE 70KG/M³. AF_01/2018</v>
          </cell>
          <cell r="C2442" t="str">
            <v>M3</v>
          </cell>
          <cell r="D2442" t="str">
            <v>2.347,63</v>
          </cell>
        </row>
        <row r="2443">
          <cell r="A2443" t="str">
            <v>97738</v>
          </cell>
          <cell r="B2443" t="str">
            <v>PEÇA CIRCULAR PRÉ-MOLDADA, VOLUME DE CONCRETO DE 10 A 30 LITROS, TAXA DE FIBRA DE POLIPROPILENO APROXIMADA DE 6 KG/M³. AF_01/2018_P</v>
          </cell>
          <cell r="C2443" t="str">
            <v>M3</v>
          </cell>
          <cell r="D2443" t="str">
            <v>3.187,12</v>
          </cell>
        </row>
        <row r="2444">
          <cell r="A2444" t="str">
            <v>97739</v>
          </cell>
          <cell r="B2444" t="str">
            <v>PEÇA CIRCULAR PRÉ-MOLDADA, VOLUME DE CONCRETO DE 30 A 100 LITROS, TAXA DE AÇO APROXIMADA DE 30KG/M³. AF_01/2018</v>
          </cell>
          <cell r="C2444" t="str">
            <v>M3</v>
          </cell>
          <cell r="D2444" t="str">
            <v>1.931,13</v>
          </cell>
        </row>
        <row r="2445">
          <cell r="A2445" t="str">
            <v>97740</v>
          </cell>
          <cell r="B2445" t="str">
            <v>PEÇA CIRCULAR PRÉ-MOLDADA, VOLUME DE CONCRETO ACIMA DE 100 LITROS, TAXA DE AÇO APROXIMADA DE 30KG/M³. AF_01/2018</v>
          </cell>
          <cell r="C2445" t="str">
            <v>M3</v>
          </cell>
          <cell r="D2445" t="str">
            <v>1.296,43</v>
          </cell>
        </row>
        <row r="2446">
          <cell r="A2446" t="str">
            <v>98615</v>
          </cell>
          <cell r="B2446" t="str">
            <v>CONTENÇÃO EM CORTINA COM ESTACAS ESPAÇADAS COM 30 CM DE DIÂMETRO E PROFUNDIDADE MENOR OU IGUAL A 10 M. AF_06/2018</v>
          </cell>
          <cell r="C2446" t="str">
            <v>M2</v>
          </cell>
          <cell r="D2446" t="str">
            <v>82,38</v>
          </cell>
        </row>
        <row r="2447">
          <cell r="A2447" t="str">
            <v>98616</v>
          </cell>
          <cell r="B2447" t="str">
            <v>CONTENÇÃO EM CORTINA COM ESTACAS ESPAÇADAS COM 30 CM DE DIÂMETRO E PROFUNDIDADE MAIOR QUE 10 M E MENOR OU IGUAL A 15 M. AF_06/2018</v>
          </cell>
          <cell r="C2447" t="str">
            <v>M2</v>
          </cell>
          <cell r="D2447" t="str">
            <v>63,09</v>
          </cell>
        </row>
        <row r="2448">
          <cell r="A2448" t="str">
            <v>98617</v>
          </cell>
          <cell r="B2448" t="str">
            <v>CONTENÇÃO EM CORTINA COM ESTACAS ESPAÇADAS COM 30 CM DE DIÂMETRO E PROFUNDIDADE MAIOR QUE 15 M. AF_06/2018</v>
          </cell>
          <cell r="C2448" t="str">
            <v>M2</v>
          </cell>
          <cell r="D2448" t="str">
            <v>57,54</v>
          </cell>
        </row>
        <row r="2449">
          <cell r="A2449" t="str">
            <v>98618</v>
          </cell>
          <cell r="B2449" t="str">
            <v>CONTENÇÃO EM CORTINA COM ESTACAS ESPAÇADAS COM 40 CM DE DIÂMETRO E PROFUNDIDADE MENOR OU IGUAL A 10 M. AF_06/2018</v>
          </cell>
          <cell r="C2449" t="str">
            <v>M2</v>
          </cell>
          <cell r="D2449" t="str">
            <v>79,44</v>
          </cell>
        </row>
        <row r="2450">
          <cell r="A2450" t="str">
            <v>98619</v>
          </cell>
          <cell r="B2450" t="str">
            <v>CONTENÇÃO EM CORTINA COM ESTACAS ESPAÇADAS COM 40 CM DE DIÂMETRO E PROFUNDIDADE MAIOR QUE 10 M E MENOR OU IGUAL A 15 M. AF_06/2018</v>
          </cell>
          <cell r="C2450" t="str">
            <v>M2</v>
          </cell>
          <cell r="D2450" t="str">
            <v>71,04</v>
          </cell>
        </row>
        <row r="2451">
          <cell r="A2451" t="str">
            <v>98620</v>
          </cell>
          <cell r="B2451" t="str">
            <v>CONTENÇÃO EM CORTINA COM ESTACAS ESPAÇADAS COM 40 CM DE DIÂMETRO E PROFUNDIDADE MAIOR QUE 15 M. AF_06/2018</v>
          </cell>
          <cell r="C2451" t="str">
            <v>M2</v>
          </cell>
          <cell r="D2451" t="str">
            <v>66,83</v>
          </cell>
        </row>
        <row r="2452">
          <cell r="A2452" t="str">
            <v>98621</v>
          </cell>
          <cell r="B2452" t="str">
            <v>CONTENÇÃO EM CORTINA COM ESTACAS ESPAÇADAS COM 50 CM DE DIÂMETRO E PROFUNDIDADE MENOR OU IGUAL A 10 M. AF_06/2018</v>
          </cell>
          <cell r="C2452" t="str">
            <v>M2</v>
          </cell>
          <cell r="D2452" t="str">
            <v>88,36</v>
          </cell>
        </row>
        <row r="2453">
          <cell r="A2453" t="str">
            <v>98622</v>
          </cell>
          <cell r="B2453" t="str">
            <v>CONTENÇÃO EM CORTINA COM ESTACAS ESPAÇADAS COM 50 CM DE DIÂMETRO E PROFUNDIDADE MAIOR QUE 10 M E MENOR OU IGUAL A 15 M. AF_06/2018</v>
          </cell>
          <cell r="C2453" t="str">
            <v>M2</v>
          </cell>
          <cell r="D2453" t="str">
            <v>81,62</v>
          </cell>
        </row>
        <row r="2454">
          <cell r="A2454" t="str">
            <v>98623</v>
          </cell>
          <cell r="B2454" t="str">
            <v>CONTENÇÃO EM CORTINA COM ESTACAS ESPAÇADAS COM 50 CM DE DIÂMETRO E PROFUNDIDADE MAIOR QUE 15 M. AF_06/2018</v>
          </cell>
          <cell r="C2454" t="str">
            <v>M2</v>
          </cell>
          <cell r="D2454" t="str">
            <v>78,19</v>
          </cell>
        </row>
        <row r="2455">
          <cell r="A2455" t="str">
            <v>98624</v>
          </cell>
          <cell r="B2455" t="str">
            <v>CONTENÇÃO EM CORTINA COM ESTACAS ESPAÇADAS COM 60 CM DE DIÂMETRO E PROFUNDIDADE MENOR OU IGUAL A 10 M. AF_06/2018</v>
          </cell>
          <cell r="C2455" t="str">
            <v>M2</v>
          </cell>
          <cell r="D2455" t="str">
            <v>98,50</v>
          </cell>
        </row>
        <row r="2456">
          <cell r="A2456" t="str">
            <v>98625</v>
          </cell>
          <cell r="B2456" t="str">
            <v>CONTENÇÃO EM CORTINA COM ESTACAS ESPAÇADAS COM 60 CM DE DIÂMETRO E PROFUNDIDADE MAIOR QUE 10 M E MENOR OU IGUAL A 15 M. AF_06/2018</v>
          </cell>
          <cell r="C2456" t="str">
            <v>M2</v>
          </cell>
          <cell r="D2456" t="str">
            <v>92,84</v>
          </cell>
        </row>
        <row r="2457">
          <cell r="A2457" t="str">
            <v>98626</v>
          </cell>
          <cell r="B2457" t="str">
            <v>CONTENÇÃO EM CORTINA COM ESTACAS ESPAÇADAS COM 60 CM DE DIÂMETRO E PROFUNDIDADE MAIOR QUE 15 M. AF_06/2018</v>
          </cell>
          <cell r="C2457" t="str">
            <v>M2</v>
          </cell>
          <cell r="D2457" t="str">
            <v>89,93</v>
          </cell>
        </row>
        <row r="2458">
          <cell r="A2458" t="str">
            <v>98655</v>
          </cell>
          <cell r="B2458" t="str">
            <v>EXECUÇÃO DE MURETA GUIA PARA CONTENÇÃO/ FUNDAÇÃO COM 30 CM DE ESPESSURA. AF_06/2018</v>
          </cell>
          <cell r="C2458" t="str">
            <v>M</v>
          </cell>
          <cell r="D2458" t="str">
            <v>393,51</v>
          </cell>
        </row>
        <row r="2459">
          <cell r="A2459" t="str">
            <v>98656</v>
          </cell>
          <cell r="B2459" t="str">
            <v>EXECUÇÃO DE MURETA GUIA PARA CONTENÇÃO/ FUNDAÇÃO COM 40 CM DE ESPESSURA. AF_06/2018</v>
          </cell>
          <cell r="C2459" t="str">
            <v>M</v>
          </cell>
          <cell r="D2459" t="str">
            <v>399,49</v>
          </cell>
        </row>
        <row r="2460">
          <cell r="A2460" t="str">
            <v>98657</v>
          </cell>
          <cell r="B2460" t="str">
            <v>EXECUÇÃO DE MURETA GUIA PARA CONTENÇÃO/ FUNDAÇÃO COM 50 CM DE ESPESSURA. AF_06/2018</v>
          </cell>
          <cell r="C2460" t="str">
            <v>M</v>
          </cell>
          <cell r="D2460" t="str">
            <v>405,49</v>
          </cell>
        </row>
        <row r="2461">
          <cell r="A2461" t="str">
            <v>98658</v>
          </cell>
          <cell r="B2461" t="str">
            <v>EXECUÇÃO DE MURETA GUIA PARA CONTENÇÃO/ FUNDAÇÃO COM 60 CM DE ESPESSURA. AF_06/2018</v>
          </cell>
          <cell r="C2461" t="str">
            <v>M</v>
          </cell>
          <cell r="D2461" t="str">
            <v>411,48</v>
          </cell>
        </row>
        <row r="2462">
          <cell r="A2462" t="str">
            <v>98659</v>
          </cell>
          <cell r="B2462" t="str">
            <v>EXECUÇÃO DE MURETA GUIA PARA CONTENÇÃO/ FUNDAÇÃO COM 80 CM DE ESPESSURA. AF_06/2018</v>
          </cell>
          <cell r="C2462" t="str">
            <v>M</v>
          </cell>
          <cell r="D2462" t="str">
            <v>423,48</v>
          </cell>
        </row>
        <row r="2463">
          <cell r="A2463" t="str">
            <v>98746</v>
          </cell>
          <cell r="B2463" t="str">
            <v>SOLDA DE TOPO EM CHAPA/PERFIL/TUBO DE AÇO CHANFRADO, ESPESSURA=1/4''. AF_06/2018</v>
          </cell>
          <cell r="C2463" t="str">
            <v>M</v>
          </cell>
          <cell r="D2463" t="str">
            <v>49,77</v>
          </cell>
        </row>
        <row r="2464">
          <cell r="A2464" t="str">
            <v>98749</v>
          </cell>
          <cell r="B2464" t="str">
            <v>SOLDA DE TOPO EM CHAPA/PERFIL/TUBO DE AÇO CHANFRADO, ESPESSURA=5/16''. AF_06/2018</v>
          </cell>
          <cell r="C2464" t="str">
            <v>M</v>
          </cell>
          <cell r="D2464" t="str">
            <v>57,33</v>
          </cell>
        </row>
        <row r="2465">
          <cell r="A2465" t="str">
            <v>98750</v>
          </cell>
          <cell r="B2465" t="str">
            <v>SOLDA DE TOPO EM CHAPA/PERFIL/TUBO DE AÇO CHANFRADO, ESPESSURA=3/8''. AF_06/2018</v>
          </cell>
          <cell r="C2465" t="str">
            <v>M</v>
          </cell>
          <cell r="D2465" t="str">
            <v>66,29</v>
          </cell>
        </row>
        <row r="2466">
          <cell r="A2466" t="str">
            <v>98751</v>
          </cell>
          <cell r="B2466" t="str">
            <v>SOLDA DE TOPO EM CHAPA/PERFIL/TUBO DE AÇO CHANFRADO, ESPESSURA=1/2''. AF_06/2018</v>
          </cell>
          <cell r="C2466" t="str">
            <v>M</v>
          </cell>
          <cell r="D2466" t="str">
            <v>89,57</v>
          </cell>
        </row>
        <row r="2467">
          <cell r="A2467" t="str">
            <v>98752</v>
          </cell>
          <cell r="B2467" t="str">
            <v>SOLDA DE TOPO EM CHAPA/PERFIL/TUBO DE AÇO CHANFRADO, ESPESSURA=5/8''. AF_06/2018</v>
          </cell>
          <cell r="C2467" t="str">
            <v>M</v>
          </cell>
          <cell r="D2467" t="str">
            <v>117,31</v>
          </cell>
        </row>
        <row r="2468">
          <cell r="A2468" t="str">
            <v>98753</v>
          </cell>
          <cell r="B2468" t="str">
            <v>SOLDA DE TOPO EM CHAPA/PERFIL/TUBO DE AÇO CHANFRADO, ESPESSURA=3/4''. AF_06/2018</v>
          </cell>
          <cell r="C2468" t="str">
            <v>M</v>
          </cell>
          <cell r="D2468" t="str">
            <v>151,55</v>
          </cell>
        </row>
        <row r="2469">
          <cell r="A2469" t="str">
            <v>98560</v>
          </cell>
          <cell r="B2469" t="str">
            <v>IMPERMEABILIZAÇÃO DE PISO COM ARGAMASSA DE CIMENTO E AREIA, COM ADITIVO IMPERMEABILIZANTE, E = 2CM. AF_06/2018</v>
          </cell>
          <cell r="C2469" t="str">
            <v>M2</v>
          </cell>
          <cell r="D2469" t="str">
            <v>35,43</v>
          </cell>
        </row>
        <row r="2470">
          <cell r="A2470" t="str">
            <v>98561</v>
          </cell>
          <cell r="B2470" t="str">
            <v>IMPERMEABILIZAÇÃO DE PAREDES COM ARGAMASSA DE CIMENTO E AREIA, COM ADITIVO IMPERMEABILIZANTE, E = 2CM. AF_06/2018</v>
          </cell>
          <cell r="C2470" t="str">
            <v>M2</v>
          </cell>
          <cell r="D2470" t="str">
            <v>30,70</v>
          </cell>
        </row>
        <row r="2471">
          <cell r="A2471" t="str">
            <v>98562</v>
          </cell>
          <cell r="B2471" t="str">
            <v>IMPERMEABILIZAÇÃO DE FLOREIRA OU VIGA BALDRAME COM ARGAMASSA DE CIMENTO E AREIA, COM ADITIVO IMPERMEABILIZANTE, E = 2 CM. AF_06/2018</v>
          </cell>
          <cell r="C2471" t="str">
            <v>M2</v>
          </cell>
          <cell r="D2471" t="str">
            <v>30,55</v>
          </cell>
        </row>
        <row r="2472">
          <cell r="A2472" t="str">
            <v>83735</v>
          </cell>
          <cell r="B2472" t="str">
            <v>IMPERMEABILIZACAO DE SUPERFICIE COM CIMENTO IMPERMEABILIZANTE DE PEGA ULTRA RAPIDA, TRACO 1:1, E=0,5 CM</v>
          </cell>
          <cell r="C2472" t="str">
            <v>M2</v>
          </cell>
          <cell r="D2472" t="str">
            <v>56,71</v>
          </cell>
        </row>
        <row r="2473">
          <cell r="A2473" t="str">
            <v>98555</v>
          </cell>
          <cell r="B2473" t="str">
            <v>IMPERMEABILIZAÇÃO DE SUPERFÍCIE COM ARGAMASSA POLIMÉRICA / MEMBRANA ACRÍLICA, 3 DEMÃOS. AF_06/2018</v>
          </cell>
          <cell r="C2473" t="str">
            <v>M2</v>
          </cell>
          <cell r="D2473" t="str">
            <v>28,70</v>
          </cell>
        </row>
        <row r="2474">
          <cell r="A2474" t="str">
            <v>98556</v>
          </cell>
          <cell r="B2474" t="str">
            <v>IMPERMEABILIZAÇÃO DE SUPERFÍCIE COM ARGAMASSA POLIMÉRICA / MEMBRANA ACRÍLICA, 4 DEMÃOS, REFORÇADA COM VÉU DE POLIÉSTER (MAV). AF_06/2018</v>
          </cell>
          <cell r="C2474" t="str">
            <v>M2</v>
          </cell>
          <cell r="D2474" t="str">
            <v>49,09</v>
          </cell>
        </row>
        <row r="2475">
          <cell r="A2475" t="str">
            <v>98558</v>
          </cell>
          <cell r="B2475" t="str">
            <v>TRATAMENTO DE RALO OU PONTO EMERGENTE COM ARGAMASSA POLIMÉRICA / MEMBRANA ACRÍLICA REFORÇADO COM VÉU DE POLIÉSTER (MAV). AF_06/2018</v>
          </cell>
          <cell r="C2475" t="str">
            <v>UN</v>
          </cell>
          <cell r="D2475" t="str">
            <v>7,56</v>
          </cell>
        </row>
        <row r="2476">
          <cell r="A2476" t="str">
            <v>98559</v>
          </cell>
          <cell r="B2476" t="str">
            <v>TRATAMENTO DE RODAPÉ COM VÉU DE POLIÉSTER. AF_06/2018</v>
          </cell>
          <cell r="C2476" t="str">
            <v>M</v>
          </cell>
          <cell r="D2476" t="str">
            <v>3,47</v>
          </cell>
        </row>
        <row r="2477">
          <cell r="A2477" t="str">
            <v>68053</v>
          </cell>
          <cell r="B2477" t="str">
            <v>FORNECIMENTO/INSTALACAO LONA PLASTICA PRETA, PARA IMPERMEABILIZACAO, ESPESSURA 150 MICRAS.</v>
          </cell>
          <cell r="C2477" t="str">
            <v>M2</v>
          </cell>
          <cell r="D2477" t="str">
            <v>5,24</v>
          </cell>
        </row>
        <row r="2478">
          <cell r="A2478" t="str">
            <v>74033/1</v>
          </cell>
          <cell r="B2478" t="str">
            <v>IMPERMEABILIZACAO DE SUPERFICIE COM GEOMEMBRANA (MANTA TERMOPLASTICA LISA) TIPO PEAD, E=2MM.</v>
          </cell>
          <cell r="C2478" t="str">
            <v>M2</v>
          </cell>
          <cell r="D2478" t="str">
            <v>43,52</v>
          </cell>
        </row>
        <row r="2479">
          <cell r="A2479" t="str">
            <v>98546</v>
          </cell>
          <cell r="B2479" t="str">
            <v>IMPERMEABILIZAÇÃO DE SUPERFÍCIE COM MANTA ASFÁLTICA, UMA CAMADA, INCLUSIVE APLICAÇÃO DE PRIMER ASFÁLTICO, E=3MM. AF_06/2018</v>
          </cell>
          <cell r="C2479" t="str">
            <v>M2</v>
          </cell>
          <cell r="D2479" t="str">
            <v>77,13</v>
          </cell>
        </row>
        <row r="2480">
          <cell r="A2480" t="str">
            <v>98547</v>
          </cell>
          <cell r="B2480" t="str">
            <v>IMPERMEABILIZAÇÃO DE SUPERFÍCIE COM MANTA ASFÁLTICA, DUAS CAMADAS, INCLUSIVE APLICAÇÃO DE PRIMER ASFÁLTICO, E=3MM E E=4MM. AF_06/2018</v>
          </cell>
          <cell r="C2480" t="str">
            <v>M2</v>
          </cell>
          <cell r="D2480" t="str">
            <v>142,96</v>
          </cell>
        </row>
        <row r="2481">
          <cell r="A2481" t="str">
            <v>73762/4</v>
          </cell>
          <cell r="B2481" t="str">
            <v>IMPERMEABILIZACAO DE SUPERFICIE COM ASFALTO ELASTOMERICO, INCLUSOS PRIMER E VEU DE FIBRA DE VIDRO.</v>
          </cell>
          <cell r="C2481" t="str">
            <v>M2</v>
          </cell>
          <cell r="D2481" t="str">
            <v>130,23</v>
          </cell>
        </row>
        <row r="2482">
          <cell r="A2482" t="str">
            <v>74066/2</v>
          </cell>
          <cell r="B2482" t="str">
            <v>IMPERMEABILIZACAO DE SUPERFICIE, COM IMPERMEABILIZANTE FLEXIVEL A BASE ACRILICA.</v>
          </cell>
          <cell r="C2482" t="str">
            <v>M2</v>
          </cell>
          <cell r="D2482" t="str">
            <v>77,35</v>
          </cell>
        </row>
        <row r="2483">
          <cell r="A2483" t="str">
            <v>74106/1</v>
          </cell>
          <cell r="B2483" t="str">
            <v>IMPERMEABILIZACAO DE ESTRUTURAS ENTERRADAS, COM TINTA ASFALTICA, DUAS DEMAOS.</v>
          </cell>
          <cell r="C2483" t="str">
            <v>M2</v>
          </cell>
          <cell r="D2483" t="str">
            <v>8,70</v>
          </cell>
        </row>
        <row r="2484">
          <cell r="A2484" t="str">
            <v>98557</v>
          </cell>
          <cell r="B2484" t="str">
            <v>IMPERMEABILIZAÇÃO DE SUPERFÍCIE COM EMULSÃO ASFÁLTICA, 2 DEMÃOS AF_06/2018</v>
          </cell>
          <cell r="C2484" t="str">
            <v>M2</v>
          </cell>
          <cell r="D2484" t="str">
            <v>24,78</v>
          </cell>
        </row>
        <row r="2485">
          <cell r="A2485" t="str">
            <v>73872/1</v>
          </cell>
          <cell r="B2485" t="str">
            <v>IMPERMEABILIZACAO COM PINTURA A BASE DE RESINA EPOXI ALCATRAO, UMA DEMAO.</v>
          </cell>
          <cell r="C2485" t="str">
            <v>M2</v>
          </cell>
          <cell r="D2485" t="str">
            <v>28,00</v>
          </cell>
        </row>
        <row r="2486">
          <cell r="A2486" t="str">
            <v>73872/2</v>
          </cell>
          <cell r="B2486" t="str">
            <v>IMPERMEABILIZACAO COM PINTURA A BASE DE RESINA EPOXI ALCATRAO, DUAS DEMAOS.</v>
          </cell>
          <cell r="C2486" t="str">
            <v>M2</v>
          </cell>
          <cell r="D2486" t="str">
            <v>54,44</v>
          </cell>
        </row>
        <row r="2487">
          <cell r="A2487" t="str">
            <v>72124</v>
          </cell>
          <cell r="B2487" t="str">
            <v>IMPERMEABILIZACAO DE SUPERFICIE COM MASTIQUE ELASTICO A BASE DE SILICONE, POR VOLUME.</v>
          </cell>
          <cell r="C2487" t="str">
            <v>DM3</v>
          </cell>
          <cell r="D2487" t="str">
            <v>101,71</v>
          </cell>
        </row>
        <row r="2488">
          <cell r="A2488" t="str">
            <v>74025/1</v>
          </cell>
          <cell r="B2488" t="str">
            <v>IMPERMEABILIZACAO DE SUPERFICIE COM MASTIQUE BETUMINOSO A FRIO, POR METRO.</v>
          </cell>
          <cell r="C2488" t="str">
            <v>M</v>
          </cell>
          <cell r="D2488" t="str">
            <v>43,97</v>
          </cell>
        </row>
        <row r="2489">
          <cell r="A2489" t="str">
            <v>74190/1</v>
          </cell>
          <cell r="B2489" t="str">
            <v>IMPERMEABILIZACAO DE SUPERFICIE COM MASTIQUE BETUMINOSO A FRIO, POR AREA.</v>
          </cell>
          <cell r="C2489" t="str">
            <v>M2</v>
          </cell>
          <cell r="D2489" t="str">
            <v>145,98</v>
          </cell>
        </row>
        <row r="2490">
          <cell r="A2490" t="str">
            <v>98563</v>
          </cell>
          <cell r="B2490" t="str">
            <v>PROTEÇÃO MECÂNICA DE SUPERFÍCIE HORIZONTAL COM ARGAMASSA DE CIMENTO E AREIA, TRAÇO 1:3, E=2CM. AF_06/2018</v>
          </cell>
          <cell r="C2490" t="str">
            <v>M2</v>
          </cell>
          <cell r="D2490" t="str">
            <v>23,25</v>
          </cell>
        </row>
        <row r="2491">
          <cell r="A2491" t="str">
            <v>98564</v>
          </cell>
          <cell r="B2491" t="str">
            <v>PROTEÇÃO MECÂNICA DE SUPERFÍCIE VERTICAL COM ARGAMASSA DE CIMENTO E AREIA, TRAÇO 1:3, E=2CM. AF_06/2018</v>
          </cell>
          <cell r="C2491" t="str">
            <v>M2</v>
          </cell>
          <cell r="D2491" t="str">
            <v>32,01</v>
          </cell>
        </row>
        <row r="2492">
          <cell r="A2492" t="str">
            <v>98565</v>
          </cell>
          <cell r="B2492" t="str">
            <v>PROTEÇÃO MECÂNICA DE SUPERFICIE HORIZONTAL COM ARGAMASSA DE CIMENTO E AREIA, TRAÇO 1:3, E=3CM. AF_06/2018</v>
          </cell>
          <cell r="C2492" t="str">
            <v>M2</v>
          </cell>
          <cell r="D2492" t="str">
            <v>33,76</v>
          </cell>
        </row>
        <row r="2493">
          <cell r="A2493" t="str">
            <v>98566</v>
          </cell>
          <cell r="B2493" t="str">
            <v>PROTEÇÃO MECÂNICA DE SUPERFÍCIE VERTICAL COM ARGAMASSA DE CIMENTO E AREIA, TRAÇO 1:3, E=3CM. AF_06/2018</v>
          </cell>
          <cell r="C2493" t="str">
            <v>M2</v>
          </cell>
          <cell r="D2493" t="str">
            <v>42,52</v>
          </cell>
        </row>
        <row r="2494">
          <cell r="A2494" t="str">
            <v>98567</v>
          </cell>
          <cell r="B2494" t="str">
            <v>PROTEÇÃO MECÂNICA DE SUPERFICIE HORIZONTAL COM ARGAMASSA DE CIMENTO E AREIA, TRAÇO 1:3, E=4CM. AF_06/2018</v>
          </cell>
          <cell r="C2494" t="str">
            <v>M2</v>
          </cell>
          <cell r="D2494" t="str">
            <v>43,85</v>
          </cell>
        </row>
        <row r="2495">
          <cell r="A2495" t="str">
            <v>98568</v>
          </cell>
          <cell r="B2495" t="str">
            <v>PROTEÇÃO MECÂNICA DE SUPERFÍCIE VERTICAL COM ARGAMASSA DE CIMENTO E AREIA, TRAÇO 1:3, E=4CM. AF_06/2018</v>
          </cell>
          <cell r="C2495" t="str">
            <v>M2</v>
          </cell>
          <cell r="D2495" t="str">
            <v>52,59</v>
          </cell>
        </row>
        <row r="2496">
          <cell r="A2496" t="str">
            <v>98569</v>
          </cell>
          <cell r="B2496" t="str">
            <v>PROTEÇÃO MECÂNICA DE SUPERFICIE HORIZONTAL COM ARGAMASSA DE CIMENTO E AREIA, TRAÇO 1:3, E=5CM. AF_06/2018</v>
          </cell>
          <cell r="C2496" t="str">
            <v>M2</v>
          </cell>
          <cell r="D2496" t="str">
            <v>54,34</v>
          </cell>
        </row>
        <row r="2497">
          <cell r="A2497" t="str">
            <v>98570</v>
          </cell>
          <cell r="B2497" t="str">
            <v>PROTEÇÃO MECÂNICA DE SUPERFÍCIE VERTICAL COM ARGAMASSA DE CIMENTO E AREIA, TRAÇO 1:3, E=5CM. AF_06/2018</v>
          </cell>
          <cell r="C2497" t="str">
            <v>M2</v>
          </cell>
          <cell r="D2497" t="str">
            <v>63,12</v>
          </cell>
        </row>
        <row r="2498">
          <cell r="A2498" t="str">
            <v>98571</v>
          </cell>
          <cell r="B2498" t="str">
            <v>PROTEÇÃO MECÂNICA DE SUPERFICIE HORIZONTAL COM CONCRETO 15 MPA, E=4CM. AF_06/2018</v>
          </cell>
          <cell r="C2498" t="str">
            <v>M2</v>
          </cell>
          <cell r="D2498" t="str">
            <v>28,63</v>
          </cell>
        </row>
        <row r="2499">
          <cell r="A2499" t="str">
            <v>98572</v>
          </cell>
          <cell r="B2499" t="str">
            <v>PROTEÇÃO MECÂNICA DE SUPERFICIE HORIZONTAL COM CONCRETO 15 MPA, E=5CM. AF_06/2018</v>
          </cell>
          <cell r="C2499" t="str">
            <v>M2</v>
          </cell>
          <cell r="D2499" t="str">
            <v>35,38</v>
          </cell>
        </row>
        <row r="2500">
          <cell r="A2500" t="str">
            <v>98573</v>
          </cell>
          <cell r="B2500" t="str">
            <v>PROTEÇÃO MECÂNICA DE SUPERFÍCIE VERTICAL COM CONCRETO 15 MPA, E=5CM. AF_06/2018</v>
          </cell>
          <cell r="C2500" t="str">
            <v>M2</v>
          </cell>
          <cell r="D2500" t="str">
            <v>43,80</v>
          </cell>
        </row>
        <row r="2501">
          <cell r="A2501" t="str">
            <v>73798/1</v>
          </cell>
          <cell r="B2501" t="str">
            <v>DUTO ESPIRAL FLEXIVEL SINGELO PEAD D=50MM(2") REVESTIDO COM PVC COM FIO GUIA DE ACO GALVANIZADO, LANCADO DIRETO NO SOLO, INCL CONEXOES</v>
          </cell>
          <cell r="C2501" t="str">
            <v>M</v>
          </cell>
          <cell r="D2501" t="str">
            <v>25,35</v>
          </cell>
        </row>
        <row r="2502">
          <cell r="A2502" t="str">
            <v>73798/3</v>
          </cell>
          <cell r="B2502" t="str">
            <v>DUTO ESPIRAL FLEXIVEL SINGELO PEAD D=75MM(3") REVESTIDO COM PVC COM FIO GUIA DE ACO GALVANIZADO, LANCADO DIRETO NO SOLO, INCL CONEXOES</v>
          </cell>
          <cell r="C2502" t="str">
            <v>M</v>
          </cell>
          <cell r="D2502" t="str">
            <v>39,48</v>
          </cell>
        </row>
        <row r="2503">
          <cell r="A2503" t="str">
            <v>91831</v>
          </cell>
          <cell r="B2503" t="str">
            <v>ELETRODUTO FLEXÍVEL CORRUGADO, PVC, DN 20 MM (1/2"), PARA CIRCUITOS TERMINAIS, INSTALADO EM FORRO - FORNECIMENTO E INSTALAÇÃO. AF_12/2015</v>
          </cell>
          <cell r="C2503" t="str">
            <v>M</v>
          </cell>
          <cell r="D2503" t="str">
            <v>5,48</v>
          </cell>
        </row>
        <row r="2504">
          <cell r="A2504" t="str">
            <v>91833</v>
          </cell>
          <cell r="B2504" t="str">
            <v>ELETRODUTO FLEXÍVEL CORRUGADO REFORÇADO, PVC, DN 20 MM (1/2"), PARA CIRCUITOS TERMINAIS, INSTALADO EM FORRO - FORNECIMENTO E INSTALAÇÃO. AF_12/2015</v>
          </cell>
          <cell r="C2504" t="str">
            <v>M</v>
          </cell>
          <cell r="D2504" t="str">
            <v>5,77</v>
          </cell>
        </row>
        <row r="2505">
          <cell r="A2505" t="str">
            <v>91834</v>
          </cell>
          <cell r="B2505" t="str">
            <v>ELETRODUTO FLEXÍVEL CORRUGADO, PVC, DN 25 MM (3/4"), PARA CIRCUITOS TERMINAIS, INSTALADO EM FORRO - FORNECIMENTO E INSTALAÇÃO. AF_12/2015</v>
          </cell>
          <cell r="C2505" t="str">
            <v>M</v>
          </cell>
          <cell r="D2505" t="str">
            <v>6,19</v>
          </cell>
        </row>
        <row r="2506">
          <cell r="A2506" t="str">
            <v>91835</v>
          </cell>
          <cell r="B2506" t="str">
            <v>ELETRODUTO FLEXÍVEL CORRUGADO REFORÇADO, PVC, DN 25 MM (3/4"), PARA CIRCUITOS TERMINAIS, INSTALADO EM FORRO - FORNECIMENTO E INSTALAÇÃO. AF_12/2015</v>
          </cell>
          <cell r="C2506" t="str">
            <v>M</v>
          </cell>
          <cell r="D2506" t="str">
            <v>6,92</v>
          </cell>
        </row>
        <row r="2507">
          <cell r="A2507" t="str">
            <v>91836</v>
          </cell>
          <cell r="B2507" t="str">
            <v>ELETRODUTO FLEXÍVEL CORRUGADO, PVC, DN 32 MM (1"), PARA CIRCUITOS TERMINAIS, INSTALADO EM FORRO - FORNECIMENTO E INSTALAÇÃO. AF_12/2015</v>
          </cell>
          <cell r="C2507" t="str">
            <v>M</v>
          </cell>
          <cell r="D2507" t="str">
            <v>7,98</v>
          </cell>
        </row>
        <row r="2508">
          <cell r="A2508" t="str">
            <v>91837</v>
          </cell>
          <cell r="B2508" t="str">
            <v>ELETRODUTO FLEXÍVEL CORRUGADO REFORÇADO, PVC, DN 32 MM (1"), PARA CIRCUITOS TERMINAIS, INSTALADO EM FORRO - FORNECIMENTO E INSTALAÇÃO. AF_12/2015</v>
          </cell>
          <cell r="C2508" t="str">
            <v>M</v>
          </cell>
          <cell r="D2508" t="str">
            <v>9,69</v>
          </cell>
        </row>
        <row r="2509">
          <cell r="A2509" t="str">
            <v>91839</v>
          </cell>
          <cell r="B2509" t="str">
            <v>ELETRODUTO FLEXÍVEL LISO, PEAD, DN 32 MM (1"), PARA CIRCUITOS TERMINAIS, INSTALADO EM FORRO - FORNECIMENTO E INSTALAÇÃO. AF_12/2015</v>
          </cell>
          <cell r="C2509" t="str">
            <v>M</v>
          </cell>
          <cell r="D2509" t="str">
            <v>7,96</v>
          </cell>
        </row>
        <row r="2510">
          <cell r="A2510" t="str">
            <v>91840</v>
          </cell>
          <cell r="B2510" t="str">
            <v>ELETRODUTO FLEXÍVEL CORRUGADO, PEAD, DN 40 MM (1 1/4"), PARA CIRCUITOS TERMINAIS, INSTALADO EM FORRO - FORNECIMENTO E INSTALAÇÃO. AF_12/2015</v>
          </cell>
          <cell r="C2510" t="str">
            <v>M</v>
          </cell>
          <cell r="D2510" t="str">
            <v>10,10</v>
          </cell>
        </row>
        <row r="2511">
          <cell r="A2511" t="str">
            <v>91841</v>
          </cell>
          <cell r="B2511" t="str">
            <v>ELETRODUTO FLEXÍVEL LISO, PEAD, DN 40 MM (1 1/4"), PARA CIRCUITOS TERMINAIS, INSTALADO EM FORRO - FORNECIMENTO E INSTALAÇÃO. AF_12/2015</v>
          </cell>
          <cell r="C2511" t="str">
            <v>M</v>
          </cell>
          <cell r="D2511" t="str">
            <v>9,55</v>
          </cell>
        </row>
        <row r="2512">
          <cell r="A2512" t="str">
            <v>91842</v>
          </cell>
          <cell r="B2512" t="str">
            <v>ELETRODUTO FLEXÍVEL CORRUGADO, PVC, DN 20 MM (1/2"), PARA CIRCUITOS TERMINAIS, INSTALADO EM LAJE - FORNECIMENTO E INSTALAÇÃO. AF_12/2015</v>
          </cell>
          <cell r="C2512" t="str">
            <v>M</v>
          </cell>
          <cell r="D2512" t="str">
            <v>4,15</v>
          </cell>
        </row>
        <row r="2513">
          <cell r="A2513" t="str">
            <v>91843</v>
          </cell>
          <cell r="B2513" t="str">
            <v>ELETRODUTO FLEXÍVEL CORRUGADO REFORÇADO, PVC, DN 20 MM (1/2"), PARA CIRCUITOS TERMINAIS, INSTALADO EM LAJE - FORNECIMENTO E INSTALAÇÃO. AF_12/2015</v>
          </cell>
          <cell r="C2513" t="str">
            <v>M</v>
          </cell>
          <cell r="D2513" t="str">
            <v>4,44</v>
          </cell>
        </row>
        <row r="2514">
          <cell r="A2514" t="str">
            <v>91844</v>
          </cell>
          <cell r="B2514" t="str">
            <v>ELETRODUTO FLEXÍVEL CORRUGADO, PVC, DN 25 MM (3/4"), PARA CIRCUITOS TERMINAIS, INSTALADO EM LAJE - FORNECIMENTO E INSTALAÇÃO. AF_12/2015</v>
          </cell>
          <cell r="C2514" t="str">
            <v>M</v>
          </cell>
          <cell r="D2514" t="str">
            <v>4,88</v>
          </cell>
        </row>
        <row r="2515">
          <cell r="A2515" t="str">
            <v>91845</v>
          </cell>
          <cell r="B2515" t="str">
            <v>ELETRODUTO FLEXÍVEL CORRUGADO REFORÇADO, PVC, DN 25 MM (3/4"), PARA CIRCUITOS TERMINAIS, INSTALADO EM LAJE - FORNECIMENTO E INSTALAÇÃO. AF_12/2015</v>
          </cell>
          <cell r="C2515" t="str">
            <v>M</v>
          </cell>
          <cell r="D2515" t="str">
            <v>5,61</v>
          </cell>
        </row>
        <row r="2516">
          <cell r="A2516" t="str">
            <v>91846</v>
          </cell>
          <cell r="B2516" t="str">
            <v>ELETRODUTO FLEXÍVEL CORRUGADO, PVC, DN 32 MM (1"), PARA CIRCUITOS TERMINAIS, INSTALADO EM LAJE - FORNECIMENTO E INSTALAÇÃO. AF_12/2015</v>
          </cell>
          <cell r="C2516" t="str">
            <v>M</v>
          </cell>
          <cell r="D2516" t="str">
            <v>6,66</v>
          </cell>
        </row>
        <row r="2517">
          <cell r="A2517" t="str">
            <v>91847</v>
          </cell>
          <cell r="B2517" t="str">
            <v>ELETRODUTO FLEXÍVEL CORRUGADO REFORÇADO, PVC, DN 32 MM (1"), PARA CIRCUITOS TERMINAIS, INSTALADO EM LAJE - FORNECIMENTO E INSTALAÇÃO. AF_12/2015</v>
          </cell>
          <cell r="C2517" t="str">
            <v>M</v>
          </cell>
          <cell r="D2517" t="str">
            <v>8,37</v>
          </cell>
        </row>
        <row r="2518">
          <cell r="A2518" t="str">
            <v>91849</v>
          </cell>
          <cell r="B2518" t="str">
            <v>ELETRODUTO FLEXÍVEL LISO, PEAD, DN 32 MM (1"), PARA CIRCUITOS TERMINAIS, INSTALADO EM LAJE - FORNECIMENTO E INSTALAÇÃO. AF_12/2015</v>
          </cell>
          <cell r="C2518" t="str">
            <v>M</v>
          </cell>
          <cell r="D2518" t="str">
            <v>6,64</v>
          </cell>
        </row>
        <row r="2519">
          <cell r="A2519" t="str">
            <v>91850</v>
          </cell>
          <cell r="B2519" t="str">
            <v>ELETRODUTO FLEXÍVEL CORRUGADO, PEAD, DN 40 MM (1 1/4"), PARA CIRCUITOS TERMINAIS, INSTALADO EM LAJE - FORNECIMENTO E INSTALAÇÃO. AF_12/2015</v>
          </cell>
          <cell r="C2519" t="str">
            <v>M</v>
          </cell>
          <cell r="D2519" t="str">
            <v>8,83</v>
          </cell>
        </row>
        <row r="2520">
          <cell r="A2520" t="str">
            <v>91851</v>
          </cell>
          <cell r="B2520" t="str">
            <v>ELETRODUTO FLEXÍVEL LISO, PEAD, DN 40 MM (1 1/4"), PARA CIRCUITOS TERMINAIS, INSTALADO EM LAJE - FORNECIMENTO E INSTALAÇÃO. AF_12/2015</v>
          </cell>
          <cell r="C2520" t="str">
            <v>M</v>
          </cell>
          <cell r="D2520" t="str">
            <v>8,28</v>
          </cell>
        </row>
        <row r="2521">
          <cell r="A2521" t="str">
            <v>91852</v>
          </cell>
          <cell r="B2521" t="str">
            <v>ELETRODUTO FLEXÍVEL CORRUGADO, PVC, DN 20 MM (1/2"), PARA CIRCUITOS TERMINAIS, INSTALADO EM PAREDE - FORNECIMENTO E INSTALAÇÃO. AF_12/2015</v>
          </cell>
          <cell r="C2521" t="str">
            <v>M</v>
          </cell>
          <cell r="D2521" t="str">
            <v>6,32</v>
          </cell>
        </row>
        <row r="2522">
          <cell r="A2522" t="str">
            <v>91853</v>
          </cell>
          <cell r="B2522" t="str">
            <v>ELETRODUTO FLEXÍVEL CORRUGADO REFORÇADO, PVC, DN 20 MM (1/2"), PARA CIRCUITOS TERMINAIS, INSTALADO EM PAREDE - FORNECIMENTO E INSTALAÇÃO. AF_12/2015</v>
          </cell>
          <cell r="C2522" t="str">
            <v>M</v>
          </cell>
          <cell r="D2522" t="str">
            <v>6,59</v>
          </cell>
        </row>
        <row r="2523">
          <cell r="A2523" t="str">
            <v>91854</v>
          </cell>
          <cell r="B2523" t="str">
            <v>ELETRODUTO FLEXÍVEL CORRUGADO, PVC, DN 25 MM (3/4"), PARA CIRCUITOS TERMINAIS, INSTALADO EM PAREDE - FORNECIMENTO E INSTALAÇÃO. AF_12/2015</v>
          </cell>
          <cell r="C2523" t="str">
            <v>M</v>
          </cell>
          <cell r="D2523" t="str">
            <v>7,03</v>
          </cell>
        </row>
        <row r="2524">
          <cell r="A2524" t="str">
            <v>91855</v>
          </cell>
          <cell r="B2524" t="str">
            <v>ELETRODUTO FLEXÍVEL CORRUGADO REFORÇADO, PVC, DN 25 MM (3/4"), PARA CIRCUITOS TERMINAIS, INSTALADO EM PAREDE - FORNECIMENTO E INSTALAÇÃO. AF_12/2015</v>
          </cell>
          <cell r="C2524" t="str">
            <v>M</v>
          </cell>
          <cell r="D2524" t="str">
            <v>7,70</v>
          </cell>
        </row>
        <row r="2525">
          <cell r="A2525" t="str">
            <v>91856</v>
          </cell>
          <cell r="B2525" t="str">
            <v>ELETRODUTO FLEXÍVEL CORRUGADO, PVC, DN 32 MM (1"), PARA CIRCUITOS TERMINAIS, INSTALADO EM PAREDE - FORNECIMENTO E INSTALAÇÃO. AF_12/2015</v>
          </cell>
          <cell r="C2525" t="str">
            <v>M</v>
          </cell>
          <cell r="D2525" t="str">
            <v>8,74</v>
          </cell>
        </row>
        <row r="2526">
          <cell r="A2526" t="str">
            <v>91857</v>
          </cell>
          <cell r="B2526" t="str">
            <v>ELETRODUTO FLEXÍVEL CORRUGADO REFORÇADO, PVC, DN 32 MM (1"), PARA CIRCUITOS TERMINAIS, INSTALADO EM PAREDE - FORNECIMENTO E INSTALAÇÃO. AF_12/2015</v>
          </cell>
          <cell r="C2526" t="str">
            <v>M</v>
          </cell>
          <cell r="D2526" t="str">
            <v>10,32</v>
          </cell>
        </row>
        <row r="2527">
          <cell r="A2527" t="str">
            <v>91859</v>
          </cell>
          <cell r="B2527" t="str">
            <v>ELETRODUTO FLEXÍVEL LISO, PEAD, DN 32 MM (1"), PARA CIRCUITOS TERMINAIS, INSTALADO EM PAREDE - FORNECIMENTO E INSTALAÇÃO. AF_12/2015</v>
          </cell>
          <cell r="C2527" t="str">
            <v>M</v>
          </cell>
          <cell r="D2527" t="str">
            <v>8,72</v>
          </cell>
        </row>
        <row r="2528">
          <cell r="A2528" t="str">
            <v>91860</v>
          </cell>
          <cell r="B2528" t="str">
            <v>ELETRODUTO FLEXÍVEL CORRUGADO, PEAD, DN 40 MM (1 1/4"), PARA CIRCUITOS TERMINAIS, INSTALADO EM PAREDE - FORNECIMENTO E INSTALAÇÃO. AF_12/2015</v>
          </cell>
          <cell r="C2528" t="str">
            <v>M</v>
          </cell>
          <cell r="D2528" t="str">
            <v>10,81</v>
          </cell>
        </row>
        <row r="2529">
          <cell r="A2529" t="str">
            <v>91861</v>
          </cell>
          <cell r="B2529" t="str">
            <v>ELETRODUTO FLEXÍVEL LISO, PEAD, DN 40 MM (1 1/4"), PARA CIRCUITOS TERMINAIS, INSTALADO EM PAREDE - FORNECIMENTO E INSTALAÇÃO. AF_12/2015</v>
          </cell>
          <cell r="C2529" t="str">
            <v>M</v>
          </cell>
          <cell r="D2529" t="str">
            <v>10,30</v>
          </cell>
        </row>
        <row r="2530">
          <cell r="A2530" t="str">
            <v>91862</v>
          </cell>
          <cell r="B2530" t="str">
            <v>ELETRODUTO RÍGIDO ROSCÁVEL, PVC, DN 20 MM (1/2"), PARA CIRCUITOS TERMINAIS, INSTALADO EM FORRO - FORNECIMENTO E INSTALAÇÃO. AF_12/2015</v>
          </cell>
          <cell r="C2530" t="str">
            <v>M</v>
          </cell>
          <cell r="D2530" t="str">
            <v>6,56</v>
          </cell>
        </row>
        <row r="2531">
          <cell r="A2531" t="str">
            <v>91863</v>
          </cell>
          <cell r="B2531" t="str">
            <v>ELETRODUTO RÍGIDO ROSCÁVEL, PVC, DN 25 MM (3/4"), PARA CIRCUITOS TERMINAIS, INSTALADO EM FORRO - FORNECIMENTO E INSTALAÇÃO. AF_12/2015</v>
          </cell>
          <cell r="C2531" t="str">
            <v>M</v>
          </cell>
          <cell r="D2531" t="str">
            <v>7,73</v>
          </cell>
        </row>
        <row r="2532">
          <cell r="A2532" t="str">
            <v>91864</v>
          </cell>
          <cell r="B2532" t="str">
            <v>ELETRODUTO RÍGIDO ROSCÁVEL, PVC, DN 32 MM (1"), PARA CIRCUITOS TERMINAIS, INSTALADO EM FORRO - FORNECIMENTO E INSTALAÇÃO. AF_12/2015</v>
          </cell>
          <cell r="C2532" t="str">
            <v>M</v>
          </cell>
          <cell r="D2532" t="str">
            <v>10,07</v>
          </cell>
        </row>
        <row r="2533">
          <cell r="A2533" t="str">
            <v>91865</v>
          </cell>
          <cell r="B2533" t="str">
            <v>ELETRODUTO RÍGIDO ROSCÁVEL, PVC, DN 40 MM (1 1/4"), PARA CIRCUITOS TERMINAIS, INSTALADO EM FORRO - FORNECIMENTO E INSTALAÇÃO. AF_12/2015</v>
          </cell>
          <cell r="C2533" t="str">
            <v>M</v>
          </cell>
          <cell r="D2533" t="str">
            <v>12,45</v>
          </cell>
        </row>
        <row r="2534">
          <cell r="A2534" t="str">
            <v>91866</v>
          </cell>
          <cell r="B2534" t="str">
            <v>ELETRODUTO RÍGIDO ROSCÁVEL, PVC, DN 20 MM (1/2"), PARA CIRCUITOS TERMINAIS, INSTALADO EM LAJE - FORNECIMENTO E INSTALAÇÃO. AF_12/2015</v>
          </cell>
          <cell r="C2534" t="str">
            <v>M</v>
          </cell>
          <cell r="D2534" t="str">
            <v>5,37</v>
          </cell>
        </row>
        <row r="2535">
          <cell r="A2535" t="str">
            <v>91867</v>
          </cell>
          <cell r="B2535" t="str">
            <v>ELETRODUTO RÍGIDO ROSCÁVEL, PVC, DN 25 MM (3/4"), PARA CIRCUITOS TERMINAIS, INSTALADO EM LAJE - FORNECIMENTO E INSTALAÇÃO. AF_12/2015</v>
          </cell>
          <cell r="C2535" t="str">
            <v>M</v>
          </cell>
          <cell r="D2535" t="str">
            <v>6,54</v>
          </cell>
        </row>
        <row r="2536">
          <cell r="A2536" t="str">
            <v>91868</v>
          </cell>
          <cell r="B2536" t="str">
            <v>ELETRODUTO RÍGIDO ROSCÁVEL, PVC, DN 32 MM (1"), PARA CIRCUITOS TERMINAIS, INSTALADO EM LAJE - FORNECIMENTO E INSTALAÇÃO. AF_12/2015</v>
          </cell>
          <cell r="C2536" t="str">
            <v>M</v>
          </cell>
          <cell r="D2536" t="str">
            <v>8,87</v>
          </cell>
        </row>
        <row r="2537">
          <cell r="A2537" t="str">
            <v>91869</v>
          </cell>
          <cell r="B2537" t="str">
            <v>ELETRODUTO RÍGIDO ROSCÁVEL, PVC, DN 40 MM (1 1/4"), PARA CIRCUITOS TERMINAIS, INSTALADO EM LAJE - FORNECIMENTO E INSTALAÇÃO. AF_12/2015</v>
          </cell>
          <cell r="C2537" t="str">
            <v>M</v>
          </cell>
          <cell r="D2537" t="str">
            <v>11,27</v>
          </cell>
        </row>
        <row r="2538">
          <cell r="A2538" t="str">
            <v>91870</v>
          </cell>
          <cell r="B2538" t="str">
            <v>ELETRODUTO RÍGIDO ROSCÁVEL, PVC, DN 20 MM (1/2"), PARA CIRCUITOS TERMINAIS, INSTALADO EM PAREDE - FORNECIMENTO E INSTALAÇÃO. AF_12/2015</v>
          </cell>
          <cell r="C2538" t="str">
            <v>M</v>
          </cell>
          <cell r="D2538" t="str">
            <v>8,03</v>
          </cell>
        </row>
        <row r="2539">
          <cell r="A2539" t="str">
            <v>91871</v>
          </cell>
          <cell r="B2539" t="str">
            <v>ELETRODUTO RÍGIDO ROSCÁVEL, PVC, DN 25 MM (3/4"), PARA CIRCUITOS TERMINAIS, INSTALADO EM PAREDE - FORNECIMENTO E INSTALAÇÃO. AF_12/2015</v>
          </cell>
          <cell r="C2539" t="str">
            <v>M</v>
          </cell>
          <cell r="D2539" t="str">
            <v>9,24</v>
          </cell>
        </row>
        <row r="2540">
          <cell r="A2540" t="str">
            <v>91872</v>
          </cell>
          <cell r="B2540" t="str">
            <v>ELETRODUTO RÍGIDO ROSCÁVEL, PVC, DN 32 MM (1"), PARA CIRCUITOS TERMINAIS, INSTALADO EM PAREDE - FORNECIMENTO E INSTALAÇÃO. AF_12/2015</v>
          </cell>
          <cell r="C2540" t="str">
            <v>M</v>
          </cell>
          <cell r="D2540" t="str">
            <v>11,57</v>
          </cell>
        </row>
        <row r="2541">
          <cell r="A2541" t="str">
            <v>91873</v>
          </cell>
          <cell r="B2541" t="str">
            <v>ELETRODUTO RÍGIDO ROSCÁVEL, PVC, DN 40 MM (1 1/4"), PARA CIRCUITOS TERMINAIS, INSTALADO EM PAREDE - FORNECIMENTO E INSTALAÇÃO. AF_12/2015</v>
          </cell>
          <cell r="C2541" t="str">
            <v>M</v>
          </cell>
          <cell r="D2541" t="str">
            <v>13,92</v>
          </cell>
        </row>
        <row r="2542">
          <cell r="A2542" t="str">
            <v>93008</v>
          </cell>
          <cell r="B2542" t="str">
            <v>ELETRODUTO RÍGIDO ROSCÁVEL, PVC, DN 50 MM (1 1/2") - FORNECIMENTO E INSTALAÇÃO. AF_12/2015</v>
          </cell>
          <cell r="C2542" t="str">
            <v>M</v>
          </cell>
          <cell r="D2542" t="str">
            <v>10,54</v>
          </cell>
        </row>
        <row r="2543">
          <cell r="A2543" t="str">
            <v>93009</v>
          </cell>
          <cell r="B2543" t="str">
            <v>ELETRODUTO RÍGIDO ROSCÁVEL, PVC, DN 60 MM (2") - FORNECIMENTO E INSTALAÇÃO. AF_12/2015</v>
          </cell>
          <cell r="C2543" t="str">
            <v>M</v>
          </cell>
          <cell r="D2543" t="str">
            <v>15,06</v>
          </cell>
        </row>
        <row r="2544">
          <cell r="A2544" t="str">
            <v>93010</v>
          </cell>
          <cell r="B2544" t="str">
            <v>ELETRODUTO RÍGIDO ROSCÁVEL, PVC, DN 75 MM (2 1/2") - FORNECIMENTO E INSTALAÇÃO. AF_12/2015</v>
          </cell>
          <cell r="C2544" t="str">
            <v>M</v>
          </cell>
          <cell r="D2544" t="str">
            <v>20,63</v>
          </cell>
        </row>
        <row r="2545">
          <cell r="A2545" t="str">
            <v>93011</v>
          </cell>
          <cell r="B2545" t="str">
            <v>ELETRODUTO RÍGIDO ROSCÁVEL, PVC, DN 85 MM (3") - FORNECIMENTO E INSTALAÇÃO. AF_12/2015</v>
          </cell>
          <cell r="C2545" t="str">
            <v>M</v>
          </cell>
          <cell r="D2545" t="str">
            <v>24,98</v>
          </cell>
        </row>
        <row r="2546">
          <cell r="A2546" t="str">
            <v>93012</v>
          </cell>
          <cell r="B2546" t="str">
            <v>ELETRODUTO RÍGIDO ROSCÁVEL, PVC, DN 110 MM (4") - FORNECIMENTO E INSTALAÇÃO. AF_12/2015</v>
          </cell>
          <cell r="C2546" t="str">
            <v>M</v>
          </cell>
          <cell r="D2546" t="str">
            <v>37,12</v>
          </cell>
        </row>
        <row r="2547">
          <cell r="A2547" t="str">
            <v>95726</v>
          </cell>
          <cell r="B2547" t="str">
            <v>ELETRODUTO RÍGIDO SOLDÁVEL, PVC, DN 20 MM (½), APARENTE, INSTALADO EM TETO - FORNECIMENTO E INSTALAÇÃO. AF_11/2016_P</v>
          </cell>
          <cell r="C2547" t="str">
            <v>M</v>
          </cell>
          <cell r="D2547" t="str">
            <v>4,40</v>
          </cell>
        </row>
        <row r="2548">
          <cell r="A2548" t="str">
            <v>95727</v>
          </cell>
          <cell r="B2548" t="str">
            <v>ELETRODUTO RÍGIDO SOLDÁVEL, PVC, DN 25 MM (3/4), APARENTE, INSTALADO EM TETO - FORNECIMENTO E INSTALAÇÃO. AF_11/2016_P</v>
          </cell>
          <cell r="C2548" t="str">
            <v>M</v>
          </cell>
          <cell r="D2548" t="str">
            <v>5,03</v>
          </cell>
        </row>
        <row r="2549">
          <cell r="A2549" t="str">
            <v>95728</v>
          </cell>
          <cell r="B2549" t="str">
            <v>ELETRODUTO RÍGIDO SOLDÁVEL, PVC, DN 32 MM (1), APARENTE, INSTALADO EM TETO - FORNECIMENTO E INSTALAÇÃO. AF_11/2016_P</v>
          </cell>
          <cell r="C2549" t="str">
            <v>M</v>
          </cell>
          <cell r="D2549" t="str">
            <v>6,30</v>
          </cell>
        </row>
        <row r="2550">
          <cell r="A2550" t="str">
            <v>95729</v>
          </cell>
          <cell r="B2550" t="str">
            <v>ELETRODUTO RÍGIDO SOLDÁVEL, PVC, DN 20 MM (½), APARENTE, INSTALADO EM PAREDE - FORNECIMENTO E INSTALAÇÃO. AF_11/2016_P</v>
          </cell>
          <cell r="C2550" t="str">
            <v>M</v>
          </cell>
          <cell r="D2550" t="str">
            <v>6,09</v>
          </cell>
        </row>
        <row r="2551">
          <cell r="A2551" t="str">
            <v>95730</v>
          </cell>
          <cell r="B2551" t="str">
            <v>ELETRODUTO RÍGIDO SOLDÁVEL, PVC, DN 25 MM (3/4), APARENTE, INSTALADO EM PAREDE - FORNECIMENTO E INSTALAÇÃO. AF_11/2016_P</v>
          </cell>
          <cell r="C2551" t="str">
            <v>M</v>
          </cell>
          <cell r="D2551" t="str">
            <v>6,72</v>
          </cell>
        </row>
        <row r="2552">
          <cell r="A2552" t="str">
            <v>95731</v>
          </cell>
          <cell r="B2552" t="str">
            <v>ELETRODUTO RÍGIDO SOLDÁVEL, PVC, DN 32 MM (1), APARENTE, INSTALADO EM PAREDE - FORNECIMENTO E INSTALAÇÃO. AF_11/2016_P</v>
          </cell>
          <cell r="C2552" t="str">
            <v>M</v>
          </cell>
          <cell r="D2552" t="str">
            <v>7,99</v>
          </cell>
        </row>
        <row r="2553">
          <cell r="A2553" t="str">
            <v>95732</v>
          </cell>
          <cell r="B2553" t="str">
            <v>LUVA PARA ELETRODUTO, PVC, SOLDÁVEL, DN 20 MM (1/2), APARENTE, INSTALADA EM TETO - FORNECIMENTO E INSTALAÇÃO. AF_11/2016_P</v>
          </cell>
          <cell r="C2553" t="str">
            <v>UN</v>
          </cell>
          <cell r="D2553" t="str">
            <v>3,41</v>
          </cell>
        </row>
        <row r="2554">
          <cell r="A2554" t="str">
            <v>95745</v>
          </cell>
          <cell r="B2554" t="str">
            <v>ELETRODUTO DE AÇO GALVANIZADO, CLASSE LEVE, DN 20 MM (3/4), APARENTE, INSTALADO EM TETO - FORNECIMENTO E INSTALAÇÃO. AF_11/2016_P</v>
          </cell>
          <cell r="C2554" t="str">
            <v>M</v>
          </cell>
          <cell r="D2554" t="str">
            <v>16,87</v>
          </cell>
        </row>
        <row r="2555">
          <cell r="A2555" t="str">
            <v>95746</v>
          </cell>
          <cell r="B2555" t="str">
            <v>ELETRODUTO DE AÇO GALVANIZADO, CLASSE LEVE, DN 25 MM (1), APARENTE, INSTALADO EM TETO - FORNECIMENTO E INSTALAÇÃO. AF_11/2016_P</v>
          </cell>
          <cell r="C2555" t="str">
            <v>M</v>
          </cell>
          <cell r="D2555" t="str">
            <v>21,05</v>
          </cell>
        </row>
        <row r="2556">
          <cell r="A2556" t="str">
            <v>95747</v>
          </cell>
          <cell r="B2556" t="str">
            <v>ELETRODUTO DE AÇO GALVANIZADO, CLASSE SEMI PESADO, DN 32 MM (1 1/4), APARENTE, INSTALADO EM TETO - FORNECIMENTO E INSTALAÇÃO. AF_11/2016_P</v>
          </cell>
          <cell r="C2556" t="str">
            <v>M</v>
          </cell>
          <cell r="D2556" t="str">
            <v>34,81</v>
          </cell>
        </row>
        <row r="2557">
          <cell r="A2557" t="str">
            <v>95748</v>
          </cell>
          <cell r="B2557" t="str">
            <v>ELETRODUTO DE AÇO GALVANIZADO, CLASSE SEMI PESADO, DN 40 MM (1 1/2 ), APARENTE, INSTALADO EM TETO - FORNECIMENTO E INSTALAÇÃO. AF_11/2016_P</v>
          </cell>
          <cell r="C2557" t="str">
            <v>M</v>
          </cell>
          <cell r="D2557" t="str">
            <v>37,74</v>
          </cell>
        </row>
        <row r="2558">
          <cell r="A2558" t="str">
            <v>95749</v>
          </cell>
          <cell r="B2558" t="str">
            <v>ELETRODUTO DE AÇO GALVANIZADO, CLASSE LEVE, DN 20 MM (3/4), APARENTE, INSTALADO EM PAREDE - FORNECIMENTO E INSTALAÇÃO. AF_11/2016_P</v>
          </cell>
          <cell r="C2558" t="str">
            <v>M</v>
          </cell>
          <cell r="D2558" t="str">
            <v>22,37</v>
          </cell>
        </row>
        <row r="2559">
          <cell r="A2559" t="str">
            <v>95750</v>
          </cell>
          <cell r="B2559" t="str">
            <v>ELETRODUTO DE AÇO GALVANIZADO, CLASSE LEVE, DN 25 MM (1), APARENTE, INSTALADO EM PAREDE - FORNECIMENTO E INSTALAÇÃO. AF_11/2016_P</v>
          </cell>
          <cell r="C2559" t="str">
            <v>M</v>
          </cell>
          <cell r="D2559" t="str">
            <v>26,43</v>
          </cell>
        </row>
        <row r="2560">
          <cell r="A2560" t="str">
            <v>95751</v>
          </cell>
          <cell r="B2560" t="str">
            <v>ELETRODUTO DE AÇO GALVANIZADO, CLASSE SEMI PESADO, DN 32 MM (1 1/4), APARENTE, INSTALADO EM PAREDE - FORNECIMENTO E INSTALAÇÃO. AF_11/2016_P</v>
          </cell>
          <cell r="C2560" t="str">
            <v>M</v>
          </cell>
          <cell r="D2560" t="str">
            <v>40,02</v>
          </cell>
        </row>
        <row r="2561">
          <cell r="A2561" t="str">
            <v>95752</v>
          </cell>
          <cell r="B2561" t="str">
            <v>ELETRODUTO DE AÇO GALVANIZADO, CLASSE SEMI PESADO, DN 40 MM (1 1/2  ), APARENTE, INSTALADO EM PAREDE - FORNECIMENTO E INSTALAÇÃO. AF_11/2016_P</v>
          </cell>
          <cell r="C2561" t="str">
            <v>M</v>
          </cell>
          <cell r="D2561" t="str">
            <v>42,76</v>
          </cell>
        </row>
        <row r="2562">
          <cell r="A2562" t="str">
            <v>97667</v>
          </cell>
          <cell r="B2562" t="str">
            <v>ELETRODUTO FLEXÍVEL CORRUGADO, PEAD, DN 50 (1 ½)  - FORNECIMENTO E INSTALAÇÃO. AF_04/2016</v>
          </cell>
          <cell r="C2562" t="str">
            <v>M</v>
          </cell>
          <cell r="D2562" t="str">
            <v>6,58</v>
          </cell>
        </row>
        <row r="2563">
          <cell r="A2563" t="str">
            <v>97668</v>
          </cell>
          <cell r="B2563" t="str">
            <v>ELETRODUTO FLEXÍVEL CORRUGADO, PEAD, DN 63 (2")  - FORNECIMENTO E INSTALAÇÃO. AF_04/2016</v>
          </cell>
          <cell r="C2563" t="str">
            <v>M</v>
          </cell>
          <cell r="D2563" t="str">
            <v>10,09</v>
          </cell>
        </row>
        <row r="2564">
          <cell r="A2564" t="str">
            <v>97669</v>
          </cell>
          <cell r="B2564" t="str">
            <v>ELETRODUTO FLEXÍVEL CORRUGADO, PEAD, DN 90 (3) - FORNECIMENTO E INSTALAÇÃO. AF_04/2016</v>
          </cell>
          <cell r="C2564" t="str">
            <v>M</v>
          </cell>
          <cell r="D2564" t="str">
            <v>16,09</v>
          </cell>
        </row>
        <row r="2565">
          <cell r="A2565" t="str">
            <v>97670</v>
          </cell>
          <cell r="B2565" t="str">
            <v>ELETRODUTO FLEXÍVEL CORRUGADO, PEAD, DN 100 (4) - FORNECIMENTO E INSTALAÇÃO. AF_04/2016</v>
          </cell>
          <cell r="C2565" t="str">
            <v>M</v>
          </cell>
          <cell r="D2565" t="str">
            <v>20,70</v>
          </cell>
        </row>
        <row r="2566">
          <cell r="A2566" t="str">
            <v>72263</v>
          </cell>
          <cell r="B2566" t="str">
            <v>TERMINAL OU CONECTOR DE PRESSAO - PARA CABO 50MM2 - FORNECIMENTO E INSTALACAO</v>
          </cell>
          <cell r="C2566" t="str">
            <v>UN</v>
          </cell>
          <cell r="D2566" t="str">
            <v>20,62</v>
          </cell>
        </row>
        <row r="2567">
          <cell r="A2567" t="str">
            <v>72271</v>
          </cell>
          <cell r="B2567" t="str">
            <v>CONECTOR PARAFUSO FENDIDO SPLIT-BOLT - PARA CABO DE 16MM2 - FORNECIMENTO E INSTALACAO</v>
          </cell>
          <cell r="C2567" t="str">
            <v>UN</v>
          </cell>
          <cell r="D2567" t="str">
            <v>11,75</v>
          </cell>
        </row>
        <row r="2568">
          <cell r="A2568" t="str">
            <v>72272</v>
          </cell>
          <cell r="B2568" t="str">
            <v>CONECTOR PARAFUSO FENDIDO SPLIT-BOLT - PARA CABO DE 35MM2 - FORNECIMENTO E INSTALACAO</v>
          </cell>
          <cell r="C2568" t="str">
            <v>UN</v>
          </cell>
          <cell r="D2568" t="str">
            <v>12,94</v>
          </cell>
        </row>
        <row r="2569">
          <cell r="A2569" t="str">
            <v>73782/2</v>
          </cell>
          <cell r="B2569" t="str">
            <v>TERMINAL METALICO A PRESSAO PARA 1 CABO DE 50 MM2 - FORNECIMENTO E INSTALACAO</v>
          </cell>
          <cell r="C2569" t="str">
            <v>UN</v>
          </cell>
          <cell r="D2569" t="str">
            <v>35,27</v>
          </cell>
        </row>
        <row r="2570">
          <cell r="A2570" t="str">
            <v>73782/3</v>
          </cell>
          <cell r="B2570" t="str">
            <v>TERMINAL METALICO A PRESSAO PARA 1 CABO DE 95 MM2 - FORNECIMENTO E INSTALACAO</v>
          </cell>
          <cell r="C2570" t="str">
            <v>UN</v>
          </cell>
          <cell r="D2570" t="str">
            <v>54,36</v>
          </cell>
        </row>
        <row r="2571">
          <cell r="A2571" t="str">
            <v>73782/4</v>
          </cell>
          <cell r="B2571" t="str">
            <v>TERMINAL A PRESSAO REFORCADO PARA CONEXAO DE CABO DE COBRE A BARRA, CABO 150 E 185MM2 - FORNECIMENTO E INSTALACAO</v>
          </cell>
          <cell r="C2571" t="str">
            <v>UN</v>
          </cell>
          <cell r="D2571" t="str">
            <v>119,06</v>
          </cell>
        </row>
        <row r="2572">
          <cell r="A2572" t="str">
            <v>73782/5</v>
          </cell>
          <cell r="B2572" t="str">
            <v>TERMINAL METALICO A PRESSAO P/ 1 CABO DE COBRE DE 25 MM2 COM 1 FURO DE FIXAÇÃO - FORNECIMENTO E INSTALACAO</v>
          </cell>
          <cell r="C2572" t="str">
            <v>UN</v>
          </cell>
          <cell r="D2572" t="str">
            <v>22,46</v>
          </cell>
        </row>
        <row r="2573">
          <cell r="A2573" t="str">
            <v>83377</v>
          </cell>
          <cell r="B2573" t="str">
            <v>CONECTOR DE PARAFUSO FENDIDO EM LIGA DE COBRE COM SEPARADOR DE CABOS PARA CABO 50 MM2 - FORNECIMENTO E INSTALACAO</v>
          </cell>
          <cell r="C2573" t="str">
            <v>UN</v>
          </cell>
          <cell r="D2573" t="str">
            <v>9,58</v>
          </cell>
        </row>
        <row r="2574">
          <cell r="A2574" t="str">
            <v>91874</v>
          </cell>
          <cell r="B2574" t="str">
            <v>LUVA PARA ELETRODUTO, PVC, ROSCÁVEL, DN 20 MM (1/2"), PARA CIRCUITOS TERMINAIS, INSTALADA EM FORRO - FORNECIMENTO E INSTALAÇÃO. AF_12/2015</v>
          </cell>
          <cell r="C2574" t="str">
            <v>UN</v>
          </cell>
          <cell r="D2574" t="str">
            <v>3,82</v>
          </cell>
        </row>
        <row r="2575">
          <cell r="A2575" t="str">
            <v>91875</v>
          </cell>
          <cell r="B2575" t="str">
            <v>LUVA PARA ELETRODUTO, PVC, ROSCÁVEL, DN 25 MM (3/4"), PARA CIRCUITOS TERMINAIS, INSTALADA EM FORRO - FORNECIMENTO E INSTALAÇÃO. AF_12/2015</v>
          </cell>
          <cell r="C2575" t="str">
            <v>UN</v>
          </cell>
          <cell r="D2575" t="str">
            <v>5,02</v>
          </cell>
        </row>
        <row r="2576">
          <cell r="A2576" t="str">
            <v>91876</v>
          </cell>
          <cell r="B2576" t="str">
            <v>LUVA PARA ELETRODUTO, PVC, ROSCÁVEL, DN 32 MM (1"), PARA CIRCUITOS TERMINAIS, INSTALADA EM FORRO - FORNECIMENTO E INSTALAÇÃO. AF_12/2015</v>
          </cell>
          <cell r="C2576" t="str">
            <v>UN</v>
          </cell>
          <cell r="D2576" t="str">
            <v>6,61</v>
          </cell>
        </row>
        <row r="2577">
          <cell r="A2577" t="str">
            <v>91877</v>
          </cell>
          <cell r="B2577" t="str">
            <v>LUVA PARA ELETRODUTO, PVC, ROSCÁVEL, DN 40 MM (1 1/4"), PARA CIRCUITOS TERMINAIS, INSTALADA EM FORRO - FORNECIMENTO E INSTALAÇÃO. AF_12/2015</v>
          </cell>
          <cell r="C2577" t="str">
            <v>UN</v>
          </cell>
          <cell r="D2577" t="str">
            <v>8,67</v>
          </cell>
        </row>
        <row r="2578">
          <cell r="A2578" t="str">
            <v>91878</v>
          </cell>
          <cell r="B2578" t="str">
            <v>LUVA PARA ELETRODUTO, PVC, ROSCÁVEL, DN 20 MM (1/2"), PARA CIRCUITOS TERMINAIS, INSTALADA EM LAJE - FORNECIMENTO E INSTALAÇÃO. AF_12/2015</v>
          </cell>
          <cell r="C2578" t="str">
            <v>UN</v>
          </cell>
          <cell r="D2578" t="str">
            <v>4,98</v>
          </cell>
        </row>
        <row r="2579">
          <cell r="A2579" t="str">
            <v>91879</v>
          </cell>
          <cell r="B2579" t="str">
            <v>LUVA PARA ELETRODUTO, PVC, ROSCÁVEL, DN 25 MM (3/4"), PARA CIRCUITOS TERMINAIS, INSTALADA EM LAJE - FORNECIMENTO E INSTALAÇÃO. AF_12/2015</v>
          </cell>
          <cell r="C2579" t="str">
            <v>UN</v>
          </cell>
          <cell r="D2579" t="str">
            <v>6,15</v>
          </cell>
        </row>
        <row r="2580">
          <cell r="A2580" t="str">
            <v>91880</v>
          </cell>
          <cell r="B2580" t="str">
            <v>LUVA PARA ELETRODUTO, PVC, ROSCÁVEL, DN 32 MM (1"), PARA CIRCUITOS TERMINAIS, INSTALADA EM LAJE - FORNECIMENTO E INSTALAÇÃO. AF_12/2015</v>
          </cell>
          <cell r="C2580" t="str">
            <v>UN</v>
          </cell>
          <cell r="D2580" t="str">
            <v>7,76</v>
          </cell>
        </row>
        <row r="2581">
          <cell r="A2581" t="str">
            <v>91881</v>
          </cell>
          <cell r="B2581" t="str">
            <v>LUVA PARA ELETRODUTO, PVC, ROSCÁVEL, DN 40 MM (1 1/4"), PARA CIRCUITOS TERMINAIS, INSTALADA EM LAJE - FORNECIMENTO E INSTALAÇÃO. AF_12/2015</v>
          </cell>
          <cell r="C2581" t="str">
            <v>UN</v>
          </cell>
          <cell r="D2581" t="str">
            <v>9,83</v>
          </cell>
        </row>
        <row r="2582">
          <cell r="A2582" t="str">
            <v>91882</v>
          </cell>
          <cell r="B2582" t="str">
            <v>LUVA PARA ELETRODUTO, PVC, ROSCÁVEL, DN 20 MM (1/2"), PARA CIRCUITOS TERMINAIS, INSTALADA EM PAREDE - FORNECIMENTO E INSTALAÇÃO. AF_12/2015</v>
          </cell>
          <cell r="C2582" t="str">
            <v>UN</v>
          </cell>
          <cell r="D2582" t="str">
            <v>6,22</v>
          </cell>
        </row>
        <row r="2583">
          <cell r="A2583" t="str">
            <v>91884</v>
          </cell>
          <cell r="B2583" t="str">
            <v>LUVA PARA ELETRODUTO, PVC, ROSCÁVEL, DN 25 MM (3/4"), PARA CIRCUITOS TERMINAIS, INSTALADA EM PAREDE - FORNECIMENTO E INSTALAÇÃO. AF_12/2015</v>
          </cell>
          <cell r="C2583" t="str">
            <v>UN</v>
          </cell>
          <cell r="D2583" t="str">
            <v>7,11</v>
          </cell>
        </row>
        <row r="2584">
          <cell r="A2584" t="str">
            <v>91885</v>
          </cell>
          <cell r="B2584" t="str">
            <v>LUVA PARA ELETRODUTO, PVC, ROSCÁVEL, DN 32 MM (1"), PARA CIRCUITOS TERMINAIS, INSTALADA EM PAREDE - FORNECIMENTO E INSTALAÇÃO. AF_12/2015</v>
          </cell>
          <cell r="C2584" t="str">
            <v>UN</v>
          </cell>
          <cell r="D2584" t="str">
            <v>8,32</v>
          </cell>
        </row>
        <row r="2585">
          <cell r="A2585" t="str">
            <v>91886</v>
          </cell>
          <cell r="B2585" t="str">
            <v>LUVA PARA ELETRODUTO, PVC, ROSCÁVEL, DN 40 MM (1 1/4"), PARA CIRCUITOS TERMINAIS, INSTALADA EM PAREDE - FORNECIMENTO E INSTALAÇÃO. AF_12/2015</v>
          </cell>
          <cell r="C2585" t="str">
            <v>UN</v>
          </cell>
          <cell r="D2585" t="str">
            <v>9,96</v>
          </cell>
        </row>
        <row r="2586">
          <cell r="A2586" t="str">
            <v>91887</v>
          </cell>
          <cell r="B2586" t="str">
            <v>CURVA 90 GRAUS PARA ELETRODUTO, PVC, ROSCÁVEL, DN 20 MM (1/2"), PARA CIRCUITOS TERMINAIS, INSTALADA EM FORRO - FORNECIMENTO E INSTALAÇÃO. AF_12/2015</v>
          </cell>
          <cell r="C2586" t="str">
            <v>UN</v>
          </cell>
          <cell r="D2586" t="str">
            <v>6,73</v>
          </cell>
        </row>
        <row r="2587">
          <cell r="A2587" t="str">
            <v>91889</v>
          </cell>
          <cell r="B2587" t="str">
            <v>CURVA 180 GRAUS PARA ELETRODUTO, PVC, ROSCÁVEL, DN 20 MM (1/2"), PARA CIRCUITOS TERMINAIS, INSTALADA EM FORRO - FORNECIMENTO E INSTALAÇÃO. AF_12/2015</v>
          </cell>
          <cell r="C2587" t="str">
            <v>UN</v>
          </cell>
          <cell r="D2587" t="str">
            <v>6,54</v>
          </cell>
        </row>
        <row r="2588">
          <cell r="A2588" t="str">
            <v>91890</v>
          </cell>
          <cell r="B2588" t="str">
            <v>CURVA 90 GRAUS PARA ELETRODUTO, PVC, ROSCÁVEL, DN 25 MM (3/4"), PARA CIRCUITOS TERMINAIS, INSTALADA EM FORRO - FORNECIMENTO E INSTALAÇÃO. AF_12/2015</v>
          </cell>
          <cell r="C2588" t="str">
            <v>UN</v>
          </cell>
          <cell r="D2588" t="str">
            <v>8,14</v>
          </cell>
        </row>
        <row r="2589">
          <cell r="A2589" t="str">
            <v>91892</v>
          </cell>
          <cell r="B2589" t="str">
            <v>CURVA 180 GRAUS PARA ELETRODUTO, PVC, ROSCÁVEL, DN 25 MM (3/4"), PARA CIRCUITOS TERMINAIS, INSTALADA EM FORRO - FORNECIMENTO E INSTALAÇÃO. AF_12/2015</v>
          </cell>
          <cell r="C2589" t="str">
            <v>UN</v>
          </cell>
          <cell r="D2589" t="str">
            <v>9,40</v>
          </cell>
        </row>
        <row r="2590">
          <cell r="A2590" t="str">
            <v>91893</v>
          </cell>
          <cell r="B2590" t="str">
            <v>CURVA 90 GRAUS PARA ELETRODUTO, PVC, ROSCÁVEL, DN 32 MM (1"), PARA CIRCUITOS TERMINAIS, INSTALADA EM FORRO - FORNECIMENTO E INSTALAÇÃO. AF_12/2015</v>
          </cell>
          <cell r="C2590" t="str">
            <v>UN</v>
          </cell>
          <cell r="D2590" t="str">
            <v>11,01</v>
          </cell>
        </row>
        <row r="2591">
          <cell r="A2591" t="str">
            <v>91895</v>
          </cell>
          <cell r="B2591" t="str">
            <v>CURVA 180 GRAUS PARA ELETRODUTO, PVC, ROSCÁVEL, DN 32 MM (1"), PARA CIRCUITOS TERMINAIS, INSTALADA EM FORRO - FORNECIMENTO E INSTALAÇÃO. AF_12/2015</v>
          </cell>
          <cell r="C2591" t="str">
            <v>UN</v>
          </cell>
          <cell r="D2591" t="str">
            <v>12,29</v>
          </cell>
        </row>
        <row r="2592">
          <cell r="A2592" t="str">
            <v>91896</v>
          </cell>
          <cell r="B2592" t="str">
            <v>CURVA 90 GRAUS PARA ELETRODUTO, PVC, ROSCÁVEL, DN 40 MM (1 1/4"), PARA CIRCUITOS TERMINAIS, INSTALADA EM FORRO - FORNECIMENTO E INSTALAÇÃO. AF_12/2015</v>
          </cell>
          <cell r="C2592" t="str">
            <v>UN</v>
          </cell>
          <cell r="D2592" t="str">
            <v>13,55</v>
          </cell>
        </row>
        <row r="2593">
          <cell r="A2593" t="str">
            <v>91898</v>
          </cell>
          <cell r="B2593" t="str">
            <v>CURVA 180 GRAUS PARA ELETRODUTO, PVC, ROSCÁVEL, DN 40 MM (1 1/4"), PARA CIRCUITOS TERMINAIS, INSTALADA EM FORRO - FORNECIMENTO E INSTALAÇÃO. AF_12/2015</v>
          </cell>
          <cell r="C2593" t="str">
            <v>UN</v>
          </cell>
          <cell r="D2593" t="str">
            <v>14,92</v>
          </cell>
        </row>
        <row r="2594">
          <cell r="A2594" t="str">
            <v>91899</v>
          </cell>
          <cell r="B2594" t="str">
            <v>CURVA 90 GRAUS PARA ELETRODUTO, PVC, ROSCÁVEL, DN 20 MM (1/2"), PARA CIRCUITOS TERMINAIS, INSTALADA EM LAJE - FORNECIMENTO E INSTALAÇÃO. AF_12/2015</v>
          </cell>
          <cell r="C2594" t="str">
            <v>UN</v>
          </cell>
          <cell r="D2594" t="str">
            <v>8,40</v>
          </cell>
        </row>
        <row r="2595">
          <cell r="A2595" t="str">
            <v>91901</v>
          </cell>
          <cell r="B2595" t="str">
            <v>CURVA 180 GRAUS PARA ELETRODUTO, PVC, ROSCÁVEL, DN 20 MM (1/2"), PARA CIRCUITOS TERMINAIS, INSTALADA EM LAJE - FORNECIMENTO E INSTALAÇÃO. AF_12/2015</v>
          </cell>
          <cell r="C2595" t="str">
            <v>UN</v>
          </cell>
          <cell r="D2595" t="str">
            <v>8,21</v>
          </cell>
        </row>
        <row r="2596">
          <cell r="A2596" t="str">
            <v>91902</v>
          </cell>
          <cell r="B2596" t="str">
            <v>CURVA 90 GRAUS PARA ELETRODUTO, PVC, ROSCÁVEL, DN 25 MM (3/4"), PARA CIRCUITOS TERMINAIS, INSTALADA EM LAJE - FORNECIMENTO E INSTALAÇÃO. AF_12/2015</v>
          </cell>
          <cell r="C2596" t="str">
            <v>UN</v>
          </cell>
          <cell r="D2596" t="str">
            <v>9,82</v>
          </cell>
        </row>
        <row r="2597">
          <cell r="A2597" t="str">
            <v>91904</v>
          </cell>
          <cell r="B2597" t="str">
            <v>CURVA 180 GRAUS PARA ELETRODUTO, PVC, ROSCÁVEL, DN 25 MM (3/4"), PARA CIRCUITOS TERMINAIS, INSTALADA EM LAJE - FORNECIMENTO E INSTALAÇÃO. AF_12/2015</v>
          </cell>
          <cell r="C2597" t="str">
            <v>UN</v>
          </cell>
          <cell r="D2597" t="str">
            <v>11,08</v>
          </cell>
        </row>
        <row r="2598">
          <cell r="A2598" t="str">
            <v>91905</v>
          </cell>
          <cell r="B2598" t="str">
            <v>CURVA 90 GRAUS PARA ELETRODUTO, PVC, ROSCÁVEL, DN 32 MM (1"), PARA CIRCUITOS TERMINAIS, INSTALADA EM LAJE - FORNECIMENTO E INSTALAÇÃO. AF_12/2015</v>
          </cell>
          <cell r="C2598" t="str">
            <v>UN</v>
          </cell>
          <cell r="D2598" t="str">
            <v>12,69</v>
          </cell>
        </row>
        <row r="2599">
          <cell r="A2599" t="str">
            <v>91907</v>
          </cell>
          <cell r="B2599" t="str">
            <v>CURVA 180 GRAUS PARA ELETRODUTO, PVC, ROSCÁVEL, DN 32 MM (1), PARA CIRCUITOS TERMINAIS, INSTALADA EM LAJE - FORNECIMENTO E INSTALAÇÃO. AF_12/2015</v>
          </cell>
          <cell r="C2599" t="str">
            <v>UN</v>
          </cell>
          <cell r="D2599" t="str">
            <v>13,97</v>
          </cell>
        </row>
        <row r="2600">
          <cell r="A2600" t="str">
            <v>91908</v>
          </cell>
          <cell r="B2600" t="str">
            <v>CURVA 90 GRAUS PARA ELETRODUTO, PVC, ROSCÁVEL, DN 40 MM (1 1/4"), PARA CIRCUITOS TERMINAIS, INSTALADA EM LAJE - FORNECIMENTO E INSTALAÇÃO. AF_12/2015</v>
          </cell>
          <cell r="C2600" t="str">
            <v>UN</v>
          </cell>
          <cell r="D2600" t="str">
            <v>15,26</v>
          </cell>
        </row>
        <row r="2601">
          <cell r="A2601" t="str">
            <v>91910</v>
          </cell>
          <cell r="B2601" t="str">
            <v>CURVA 180 GRAUS PARA ELETRODUTO, PVC, ROSCÁVEL, DN 40 MM (1 1/4"), PARA CIRCUITOS TERMINAIS, INSTALADA EM LAJE - FORNECIMENTO E INSTALAÇÃO. AF_12/2015</v>
          </cell>
          <cell r="C2601" t="str">
            <v>UN</v>
          </cell>
          <cell r="D2601" t="str">
            <v>16,63</v>
          </cell>
        </row>
        <row r="2602">
          <cell r="A2602" t="str">
            <v>91911</v>
          </cell>
          <cell r="B2602" t="str">
            <v>CURVA 90 GRAUS PARA ELETRODUTO, PVC, ROSCÁVEL, DN 20 MM (1/2"), PARA CIRCUITOS TERMINAIS, INSTALADA EM PAREDE - FORNECIMENTO E INSTALAÇÃO. AF_12/2015</v>
          </cell>
          <cell r="C2602" t="str">
            <v>UN</v>
          </cell>
          <cell r="D2602" t="str">
            <v>10,32</v>
          </cell>
        </row>
        <row r="2603">
          <cell r="A2603" t="str">
            <v>91913</v>
          </cell>
          <cell r="B2603" t="str">
            <v>CURVA 180 GRAUS PARA ELETRODUTO, PVC, ROSCÁVEL, DN 20 MM (1/2"), PARA CIRCUITOS TERMINAIS, INSTALADA EM PAREDE - FORNECIMENTO E INSTALAÇÃO. AF_12/2015</v>
          </cell>
          <cell r="C2603" t="str">
            <v>UN</v>
          </cell>
          <cell r="D2603" t="str">
            <v>10,13</v>
          </cell>
        </row>
        <row r="2604">
          <cell r="A2604" t="str">
            <v>91914</v>
          </cell>
          <cell r="B2604" t="str">
            <v>CURVA 90 GRAUS PARA ELETRODUTO, PVC, ROSCÁVEL, DN 25 MM (3/4"), PARA CIRCUITOS TERMINAIS, INSTALADA EM PAREDE - FORNECIMENTO E INSTALAÇÃO. AF_12/2015</v>
          </cell>
          <cell r="C2604" t="str">
            <v>UN</v>
          </cell>
          <cell r="D2604" t="str">
            <v>11,30</v>
          </cell>
        </row>
        <row r="2605">
          <cell r="A2605" t="str">
            <v>91916</v>
          </cell>
          <cell r="B2605" t="str">
            <v>CURVA 180 GRAUS PARA ELETRODUTO, PVC, ROSCÁVEL, DN 25 MM (3/4"), PARA CIRCUITOS TERMINAIS, INSTALADA EM PAREDE - FORNECIMENTO E INSTALAÇÃO. AF_12/2015</v>
          </cell>
          <cell r="C2605" t="str">
            <v>UN</v>
          </cell>
          <cell r="D2605" t="str">
            <v>12,56</v>
          </cell>
        </row>
        <row r="2606">
          <cell r="A2606" t="str">
            <v>91917</v>
          </cell>
          <cell r="B2606" t="str">
            <v>CURVA 90 GRAUS PARA ELETRODUTO, PVC, ROSCÁVEL, DN 32 MM (1"), PARA CIRCUITOS TERMINAIS, INSTALADA EM PAREDE - FORNECIMENTO E INSTALAÇÃO. AF_12/2015</v>
          </cell>
          <cell r="C2606" t="str">
            <v>UN</v>
          </cell>
          <cell r="D2606" t="str">
            <v>13,56</v>
          </cell>
        </row>
        <row r="2607">
          <cell r="A2607" t="str">
            <v>91919</v>
          </cell>
          <cell r="B2607" t="str">
            <v>CURVA 180 GRAUS PARA ELETRODUTO, PVC, ROSCÁVEL, DN 32 MM (1), PARA CIRCUITOS TERMINAIS, INSTALADA EM PAREDE - FORNECIMENTO E INSTALAÇÃO. AF_12/2015</v>
          </cell>
          <cell r="C2607" t="str">
            <v>UN</v>
          </cell>
          <cell r="D2607" t="str">
            <v>14,84</v>
          </cell>
        </row>
        <row r="2608">
          <cell r="A2608" t="str">
            <v>91920</v>
          </cell>
          <cell r="B2608" t="str">
            <v>CURVA 90 GRAUS PARA ELETRODUTO, PVC, ROSCÁVEL, DN 40 MM (1 1/4"), PARA CIRCUITOS TERMINAIS, INSTALADA EM PAREDE - FORNECIMENTO E INSTALAÇÃO. AF_12/2015</v>
          </cell>
          <cell r="C2608" t="str">
            <v>UN</v>
          </cell>
          <cell r="D2608" t="str">
            <v>15,47</v>
          </cell>
        </row>
        <row r="2609">
          <cell r="A2609" t="str">
            <v>91922</v>
          </cell>
          <cell r="B2609" t="str">
            <v>CURVA 180 GRAUS PARA ELETRODUTO, PVC, ROSCÁVEL, DN 40 MM (1 1/4"), PARA CIRCUITOS TERMINAIS, INSTALADA EM PAREDE - FORNECIMENTO E INSTALAÇÃO. AF_12/2015</v>
          </cell>
          <cell r="C2609" t="str">
            <v>UN</v>
          </cell>
          <cell r="D2609" t="str">
            <v>16,84</v>
          </cell>
        </row>
        <row r="2610">
          <cell r="A2610" t="str">
            <v>93013</v>
          </cell>
          <cell r="B2610" t="str">
            <v>LUVA PARA ELETRODUTO, PVC, ROSCÁVEL, DN 50 MM (1 1/2") - FORNECIMENTO E INSTALAÇÃO. AF_12/2015</v>
          </cell>
          <cell r="C2610" t="str">
            <v>UN</v>
          </cell>
          <cell r="D2610" t="str">
            <v>11,21</v>
          </cell>
        </row>
        <row r="2611">
          <cell r="A2611" t="str">
            <v>93014</v>
          </cell>
          <cell r="B2611" t="str">
            <v>LUVA PARA ELETRODUTO, PVC, ROSCÁVEL, DN 60 MM (2") - FORNECIMENTO E INSTALAÇÃO. AF_12/2015</v>
          </cell>
          <cell r="C2611" t="str">
            <v>UN</v>
          </cell>
          <cell r="D2611" t="str">
            <v>13,59</v>
          </cell>
        </row>
        <row r="2612">
          <cell r="A2612" t="str">
            <v>93015</v>
          </cell>
          <cell r="B2612" t="str">
            <v>LUVA PARA ELETRODUTO, PVC, ROSCÁVEL, DN 75 MM (2 1/2") - FORNECIMENTO E INSTALAÇÃO. AF_12/2015</v>
          </cell>
          <cell r="C2612" t="str">
            <v>UN</v>
          </cell>
          <cell r="D2612" t="str">
            <v>19,63</v>
          </cell>
        </row>
        <row r="2613">
          <cell r="A2613" t="str">
            <v>93016</v>
          </cell>
          <cell r="B2613" t="str">
            <v>LUVA PARA ELETRODUTO, PVC, ROSCÁVEL, DN 85 MM (3") - FORNECIMENTO E INSTALAÇÃO. AF_12/2015</v>
          </cell>
          <cell r="C2613" t="str">
            <v>UN</v>
          </cell>
          <cell r="D2613" t="str">
            <v>23,49</v>
          </cell>
        </row>
        <row r="2614">
          <cell r="A2614" t="str">
            <v>93017</v>
          </cell>
          <cell r="B2614" t="str">
            <v>LUVA PARA ELETRODUTO, PVC, ROSCÁVEL, DN 110 MM (4") - FORNECIMENTO E INSTALAÇÃO. AF_12/2015</v>
          </cell>
          <cell r="C2614" t="str">
            <v>UN</v>
          </cell>
          <cell r="D2614" t="str">
            <v>34,30</v>
          </cell>
        </row>
        <row r="2615">
          <cell r="A2615" t="str">
            <v>93018</v>
          </cell>
          <cell r="B2615" t="str">
            <v>CURVA 90 GRAUS PARA ELETRODUTO, PVC, ROSCÁVEL, DN 50 MM (1 1/2") - FORNECIMENTO E INSTALAÇÃO. AF_12/2015</v>
          </cell>
          <cell r="C2615" t="str">
            <v>UN</v>
          </cell>
          <cell r="D2615" t="str">
            <v>17,07</v>
          </cell>
        </row>
        <row r="2616">
          <cell r="A2616" t="str">
            <v>93020</v>
          </cell>
          <cell r="B2616" t="str">
            <v>CURVA 90 GRAUS PARA ELETRODUTO, PVC, ROSCÁVEL, DN 60 MM (2") - FORNECIMENTO E INSTALAÇÃO. AF_12/2015</v>
          </cell>
          <cell r="C2616" t="str">
            <v>UN</v>
          </cell>
          <cell r="D2616" t="str">
            <v>21,38</v>
          </cell>
        </row>
        <row r="2617">
          <cell r="A2617" t="str">
            <v>93022</v>
          </cell>
          <cell r="B2617" t="str">
            <v>CURVA 90 GRAUS PARA ELETRODUTO, PVC, ROSCÁVEL, DN 75 MM (2 1/2") - FORNECIMENTO E INSTALAÇÃO. AF_12/2015</v>
          </cell>
          <cell r="C2617" t="str">
            <v>UN</v>
          </cell>
          <cell r="D2617" t="str">
            <v>33,62</v>
          </cell>
        </row>
        <row r="2618">
          <cell r="A2618" t="str">
            <v>93024</v>
          </cell>
          <cell r="B2618" t="str">
            <v>CURVA 90 GRAUS PARA ELETRODUTO, PVC, ROSCÁVEL, DN 85 MM (3") - FORNECIMENTO E INSTALAÇÃO. AF_12/2015</v>
          </cell>
          <cell r="C2618" t="str">
            <v>UN</v>
          </cell>
          <cell r="D2618" t="str">
            <v>35,64</v>
          </cell>
        </row>
        <row r="2619">
          <cell r="A2619" t="str">
            <v>93026</v>
          </cell>
          <cell r="B2619" t="str">
            <v>CURVA 90 GRAUS PARA ELETRODUTO, PVC, ROSCÁVEL, DN 110 MM (4") - FORNECIMENTO E INSTALAÇÃO. AF_12/2015</v>
          </cell>
          <cell r="C2619" t="str">
            <v>UN</v>
          </cell>
          <cell r="D2619" t="str">
            <v>55,96</v>
          </cell>
        </row>
        <row r="2620">
          <cell r="A2620" t="str">
            <v>95733</v>
          </cell>
          <cell r="B2620" t="str">
            <v>LUVA PARA ELETRODUTO, PVC, SOLDÁVEL, DN 25 MM (3/4), APARENTE, INSTALADA EM TETO - FORNECIMENTO E INSTALAÇÃO. AF_11/2016_P</v>
          </cell>
          <cell r="C2620" t="str">
            <v>UN</v>
          </cell>
          <cell r="D2620" t="str">
            <v>4,45</v>
          </cell>
        </row>
        <row r="2621">
          <cell r="A2621" t="str">
            <v>95734</v>
          </cell>
          <cell r="B2621" t="str">
            <v>LUVA PARA ELETRODUTO, PVC, SOLDÁVEL, DN 32 MM (1), APARENTE, INSTALADA EM TETO - FORNECIMENTO E INSTALAÇÃO. AF_11/2016_P</v>
          </cell>
          <cell r="C2621" t="str">
            <v>UN</v>
          </cell>
          <cell r="D2621" t="str">
            <v>5,89</v>
          </cell>
        </row>
        <row r="2622">
          <cell r="A2622" t="str">
            <v>95735</v>
          </cell>
          <cell r="B2622" t="str">
            <v>LUVA PARA ELETRODUTO, PVC, SOLDÁVEL, DN 20 MM (1/2), APARENTE, INSTALADA EM PAREDE - FORNECIMENTO E INSTALAÇÃO. AF_11/2016_P</v>
          </cell>
          <cell r="C2622" t="str">
            <v>UN</v>
          </cell>
          <cell r="D2622" t="str">
            <v>5,18</v>
          </cell>
        </row>
        <row r="2623">
          <cell r="A2623" t="str">
            <v>95736</v>
          </cell>
          <cell r="B2623" t="str">
            <v>LUVA PARA ELETRODUTO, PVC, SOLDÁVEL, DN 25 MM (3/4), APARENTE, INSTALADA EM PAREDE - FORNECIMENTO E INSTALAÇÃO. AF_11/2016_P</v>
          </cell>
          <cell r="C2623" t="str">
            <v>UN</v>
          </cell>
          <cell r="D2623" t="str">
            <v>6,01</v>
          </cell>
        </row>
        <row r="2624">
          <cell r="A2624" t="str">
            <v>95738</v>
          </cell>
          <cell r="B2624" t="str">
            <v>LUVA PARA ELETRODUTO, PVC, SOLDÁVEL, DN 32 MM (1), APARENTE, INSTALADA EM PAREDE - FORNECIMENTO E INSTALAÇÃO. AF_11/2016_P</v>
          </cell>
          <cell r="C2624" t="str">
            <v>UN</v>
          </cell>
          <cell r="D2624" t="str">
            <v>7,15</v>
          </cell>
        </row>
        <row r="2625">
          <cell r="A2625" t="str">
            <v>95753</v>
          </cell>
          <cell r="B2625" t="str">
            <v>LUVA DE EMENDA PARA ELETRODUTO, AÇO GALVANIZADO, DN 20 MM (3/4  ), APARENTE, INSTALADA EM TETO - FORNECIMENTO E INSTALAÇÃO. AF_11/2016_P</v>
          </cell>
          <cell r="C2625" t="str">
            <v>UN</v>
          </cell>
          <cell r="D2625" t="str">
            <v>5,89</v>
          </cell>
        </row>
        <row r="2626">
          <cell r="A2626" t="str">
            <v>95754</v>
          </cell>
          <cell r="B2626" t="str">
            <v>LUVA DE EMENDA PARA ELETRODUTO, AÇO GALVANIZADO, DN 25 MM (1''), APARENTE, INSTALADA EM TETO - FORNECIMENTO E INSTALAÇÃO. AF_11/2016_P</v>
          </cell>
          <cell r="C2626" t="str">
            <v>UN</v>
          </cell>
          <cell r="D2626" t="str">
            <v>7,37</v>
          </cell>
        </row>
        <row r="2627">
          <cell r="A2627" t="str">
            <v>95755</v>
          </cell>
          <cell r="B2627" t="str">
            <v>LUVA DE EMENDA PARA ELETRODUTO, AÇO GALVANIZADO, DN 32 MM (1 1/4''), APARENTE, INSTALADA EM TETO - FORNECIMENTO E INSTALAÇÃO. AF_11/2016_P</v>
          </cell>
          <cell r="C2627" t="str">
            <v>UN</v>
          </cell>
          <cell r="D2627" t="str">
            <v>10,55</v>
          </cell>
        </row>
        <row r="2628">
          <cell r="A2628" t="str">
            <v>95756</v>
          </cell>
          <cell r="B2628" t="str">
            <v>LUVA DE EMENDA PARA ELETRODUTO, AÇO GALVANIZADO, DN 40 MM (1 1/2''), APARENTE, INSTALADA EM TETO - FORNECIMENTO E INSTALAÇÃO. AF_11/2016_P</v>
          </cell>
          <cell r="C2628" t="str">
            <v>UN</v>
          </cell>
          <cell r="D2628" t="str">
            <v>13,99</v>
          </cell>
        </row>
        <row r="2629">
          <cell r="A2629" t="str">
            <v>95757</v>
          </cell>
          <cell r="B2629" t="str">
            <v>LUVA DE EMENDA PARA ELETRODUTO, AÇO GALVANIZADO, DN 20 MM (3/4''), APARENTE, INSTALADA EM PAREDE - FORNECIMENTO E INSTALAÇÃO. AF_11/2016_P</v>
          </cell>
          <cell r="C2629" t="str">
            <v>UN</v>
          </cell>
          <cell r="D2629" t="str">
            <v>8,97</v>
          </cell>
        </row>
        <row r="2630">
          <cell r="A2630" t="str">
            <v>95758</v>
          </cell>
          <cell r="B2630" t="str">
            <v>LUVA DE EMENDA PARA ELETRODUTO, AÇO GALVANIZADO, DN 25 MM (1''), APARENTE, INSTALADA EM PAREDE - FORNECIMENTO E INSTALAÇÃO. AF_11/2016_P</v>
          </cell>
          <cell r="C2630" t="str">
            <v>UN</v>
          </cell>
          <cell r="D2630" t="str">
            <v>10,07</v>
          </cell>
        </row>
        <row r="2631">
          <cell r="A2631" t="str">
            <v>95759</v>
          </cell>
          <cell r="B2631" t="str">
            <v>LUVA DE EMENDA PARA ELETRODUTO, AÇO GALVANIZADO, DN 32 MM (1 1/4''), APARENTE, INSTALADA EM PAREDE - FORNECIMENTO E INSTALAÇÃO. AF_11/2016_P</v>
          </cell>
          <cell r="C2631" t="str">
            <v>UN</v>
          </cell>
          <cell r="D2631" t="str">
            <v>12,75</v>
          </cell>
        </row>
        <row r="2632">
          <cell r="A2632" t="str">
            <v>95760</v>
          </cell>
          <cell r="B2632" t="str">
            <v>LUVA DE EMENDA PARA ELETRODUTO, AÇO GALVANIZADO, DN 40 MM (1 1/2''), APARENTE, INSTALADA EM PAREDE - FORNECIMENTO E INSTALAÇÃO. AF_11/2016_P</v>
          </cell>
          <cell r="C2632" t="str">
            <v>UN</v>
          </cell>
          <cell r="D2632" t="str">
            <v>15,62</v>
          </cell>
        </row>
        <row r="2633">
          <cell r="A2633" t="str">
            <v>97559</v>
          </cell>
          <cell r="B2633" t="str">
            <v>CURVA 135 GRAUS PARA ELETRODUTO, PVC, ROSCÁVEL, DN 25 MM (3/4), PARA CIRCUITOS TERMINAIS, INSTALADA EM FORRO - FORNECIMENTO E INSTALAÇÃO. AF_12/2015</v>
          </cell>
          <cell r="C2633" t="str">
            <v>UN</v>
          </cell>
          <cell r="D2633" t="str">
            <v>8,00</v>
          </cell>
        </row>
        <row r="2634">
          <cell r="A2634" t="str">
            <v>97562</v>
          </cell>
          <cell r="B2634" t="str">
            <v>CURVA 135 GRAUS PARA ELETRODUTO, PVC, ROSCÁVEL, DN 25 MM (3/4), PARA CIRCUITOS TERMINAIS, INSTALADA EM LAJE - FORNECIMENTO E INSTALAÇÃO. AF_12/2015</v>
          </cell>
          <cell r="C2634" t="str">
            <v>UN</v>
          </cell>
          <cell r="D2634" t="str">
            <v>9,68</v>
          </cell>
        </row>
        <row r="2635">
          <cell r="A2635" t="str">
            <v>97564</v>
          </cell>
          <cell r="B2635" t="str">
            <v>CURVA 135 GRAUS PARA ELETRODUTO, PVC, ROSCÁVEL, DN 25 MM (3/4), PARA CIRCUITOS TERMINAIS, INSTALADA EM PAREDE - FORNECIMENTO E INSTALAÇÃO. AF_12/2015</v>
          </cell>
          <cell r="C2635" t="str">
            <v>UN</v>
          </cell>
          <cell r="D2635" t="str">
            <v>11,16</v>
          </cell>
        </row>
        <row r="2636">
          <cell r="A2636" t="str">
            <v>91924</v>
          </cell>
          <cell r="B2636" t="str">
            <v>CABO DE COBRE FLEXÍVEL ISOLADO, 1,5 MM², ANTI-CHAMA 450/750 V, PARA CIRCUITOS TERMINAIS - FORNECIMENTO E INSTALAÇÃO. AF_12/2015</v>
          </cell>
          <cell r="C2636" t="str">
            <v>M</v>
          </cell>
          <cell r="D2636" t="str">
            <v>1,83</v>
          </cell>
        </row>
        <row r="2637">
          <cell r="A2637" t="str">
            <v>91925</v>
          </cell>
          <cell r="B2637" t="str">
            <v>CABO DE COBRE FLEXÍVEL ISOLADO, 1,5 MM², ANTI-CHAMA 0,6/1,0 KV, PARA CIRCUITOS TERMINAIS - FORNECIMENTO E INSTALAÇÃO. AF_12/2015</v>
          </cell>
          <cell r="C2637" t="str">
            <v>M</v>
          </cell>
          <cell r="D2637" t="str">
            <v>2,44</v>
          </cell>
        </row>
        <row r="2638">
          <cell r="A2638" t="str">
            <v>91926</v>
          </cell>
          <cell r="B2638" t="str">
            <v>CABO DE COBRE FLEXÍVEL ISOLADO, 2,5 MM², ANTI-CHAMA 450/750 V, PARA CIRCUITOS TERMINAIS - FORNECIMENTO E INSTALAÇÃO. AF_12/2015</v>
          </cell>
          <cell r="C2638" t="str">
            <v>M</v>
          </cell>
          <cell r="D2638" t="str">
            <v>2,58</v>
          </cell>
        </row>
        <row r="2639">
          <cell r="A2639" t="str">
            <v>91927</v>
          </cell>
          <cell r="B2639" t="str">
            <v>CABO DE COBRE FLEXÍVEL ISOLADO, 2,5 MM², ANTI-CHAMA 0,6/1,0 KV, PARA CIRCUITOS TERMINAIS - FORNECIMENTO E INSTALAÇÃO. AF_12/2015</v>
          </cell>
          <cell r="C2639" t="str">
            <v>M</v>
          </cell>
          <cell r="D2639" t="str">
            <v>3,25</v>
          </cell>
        </row>
        <row r="2640">
          <cell r="A2640" t="str">
            <v>91928</v>
          </cell>
          <cell r="B2640" t="str">
            <v>CABO DE COBRE FLEXÍVEL ISOLADO, 4 MM², ANTI-CHAMA 450/750 V, PARA CIRCUITOS TERMINAIS - FORNECIMENTO E INSTALAÇÃO. AF_12/2015</v>
          </cell>
          <cell r="C2640" t="str">
            <v>M</v>
          </cell>
          <cell r="D2640" t="str">
            <v>4,07</v>
          </cell>
        </row>
        <row r="2641">
          <cell r="A2641" t="str">
            <v>91929</v>
          </cell>
          <cell r="B2641" t="str">
            <v>CABO DE COBRE FLEXÍVEL ISOLADO, 4 MM², ANTI-CHAMA 0,6/1,0 KV, PARA CIRCUITOS TERMINAIS - FORNECIMENTO E INSTALAÇÃO. AF_12/2015</v>
          </cell>
          <cell r="C2641" t="str">
            <v>M</v>
          </cell>
          <cell r="D2641" t="str">
            <v>4,53</v>
          </cell>
        </row>
        <row r="2642">
          <cell r="A2642" t="str">
            <v>91930</v>
          </cell>
          <cell r="B2642" t="str">
            <v>CABO DE COBRE FLEXÍVEL ISOLADO, 6 MM², ANTI-CHAMA 450/750 V, PARA CIRCUITOS TERMINAIS - FORNECIMENTO E INSTALAÇÃO. AF_12/2015</v>
          </cell>
          <cell r="C2642" t="str">
            <v>M</v>
          </cell>
          <cell r="D2642" t="str">
            <v>5,52</v>
          </cell>
        </row>
        <row r="2643">
          <cell r="A2643" t="str">
            <v>91931</v>
          </cell>
          <cell r="B2643" t="str">
            <v>CABO DE COBRE FLEXÍVEL ISOLADO, 6 MM², ANTI-CHAMA 0,6/1,0 KV, PARA CIRCUITOS TERMINAIS - FORNECIMENTO E INSTALAÇÃO. AF_12/2015</v>
          </cell>
          <cell r="C2643" t="str">
            <v>M</v>
          </cell>
          <cell r="D2643" t="str">
            <v>6,08</v>
          </cell>
        </row>
        <row r="2644">
          <cell r="A2644" t="str">
            <v>91932</v>
          </cell>
          <cell r="B2644" t="str">
            <v>CABO DE COBRE FLEXÍVEL ISOLADO, 10 MM², ANTI-CHAMA 450/750 V, PARA CIRCUITOS TERMINAIS - FORNECIMENTO E INSTALAÇÃO. AF_12/2015</v>
          </cell>
          <cell r="C2644" t="str">
            <v>M</v>
          </cell>
          <cell r="D2644" t="str">
            <v>8,96</v>
          </cell>
        </row>
        <row r="2645">
          <cell r="A2645" t="str">
            <v>91933</v>
          </cell>
          <cell r="B2645" t="str">
            <v>CABO DE COBRE FLEXÍVEL ISOLADO, 10 MM², ANTI-CHAMA 0,6/1,0 KV, PARA CIRCUITOS TERMINAIS - FORNECIMENTO E INSTALAÇÃO. AF_12/2015</v>
          </cell>
          <cell r="C2645" t="str">
            <v>M</v>
          </cell>
          <cell r="D2645" t="str">
            <v>9,49</v>
          </cell>
        </row>
        <row r="2646">
          <cell r="A2646" t="str">
            <v>91934</v>
          </cell>
          <cell r="B2646" t="str">
            <v>CABO DE COBRE FLEXÍVEL ISOLADO, 16 MM², ANTI-CHAMA 450/750 V, PARA CIRCUITOS TERMINAIS - FORNECIMENTO E INSTALAÇÃO. AF_12/2015</v>
          </cell>
          <cell r="C2646" t="str">
            <v>M</v>
          </cell>
          <cell r="D2646" t="str">
            <v>13,65</v>
          </cell>
        </row>
        <row r="2647">
          <cell r="A2647" t="str">
            <v>91935</v>
          </cell>
          <cell r="B2647" t="str">
            <v>CABO DE COBRE FLEXÍVEL ISOLADO, 16 MM², ANTI-CHAMA 0,6/1,0 KV, PARA CIRCUITOS TERMINAIS - FORNECIMENTO E INSTALAÇÃO. AF_12/2015</v>
          </cell>
          <cell r="C2647" t="str">
            <v>M</v>
          </cell>
          <cell r="D2647" t="str">
            <v>14,42</v>
          </cell>
        </row>
        <row r="2648">
          <cell r="A2648" t="str">
            <v>92979</v>
          </cell>
          <cell r="B2648" t="str">
            <v>CABO DE COBRE FLEXÍVEL ISOLADO, 10 MM², ANTI-CHAMA 450/750 V, PARA DISTRIBUIÇÃO - FORNECIMENTO E INSTALAÇÃO. AF_12/2015</v>
          </cell>
          <cell r="C2648" t="str">
            <v>M</v>
          </cell>
          <cell r="D2648" t="str">
            <v>5,44</v>
          </cell>
        </row>
        <row r="2649">
          <cell r="A2649" t="str">
            <v>92980</v>
          </cell>
          <cell r="B2649" t="str">
            <v>CABO DE COBRE FLEXÍVEL ISOLADO, 10 MM², ANTI-CHAMA 0,6/1,0 KV, PARA DISTRIBUIÇÃO - FORNECIMENTO E INSTALAÇÃO. AF_12/2015</v>
          </cell>
          <cell r="C2649" t="str">
            <v>M</v>
          </cell>
          <cell r="D2649" t="str">
            <v>5,89</v>
          </cell>
        </row>
        <row r="2650">
          <cell r="A2650" t="str">
            <v>92981</v>
          </cell>
          <cell r="B2650" t="str">
            <v>CABO DE COBRE FLEXÍVEL ISOLADO, 16 MM², ANTI-CHAMA 450/750 V, PARA DISTRIBUIÇÃO - FORNECIMENTO E INSTALAÇÃO. AF_12/2015</v>
          </cell>
          <cell r="C2650" t="str">
            <v>M</v>
          </cell>
          <cell r="D2650" t="str">
            <v>8,34</v>
          </cell>
        </row>
        <row r="2651">
          <cell r="A2651" t="str">
            <v>92982</v>
          </cell>
          <cell r="B2651" t="str">
            <v>CABO DE COBRE FLEXÍVEL ISOLADO, 16 MM², ANTI-CHAMA 0,6/1,0 KV, PARA DISTRIBUIÇÃO - FORNECIMENTO E INSTALAÇÃO. AF_12/2015</v>
          </cell>
          <cell r="C2651" t="str">
            <v>M</v>
          </cell>
          <cell r="D2651" t="str">
            <v>9,01</v>
          </cell>
        </row>
        <row r="2652">
          <cell r="A2652" t="str">
            <v>92983</v>
          </cell>
          <cell r="B2652" t="str">
            <v>CABO DE COBRE FLEXÍVEL ISOLADO, 25 MM², ANTI-CHAMA 450/750 V, PARA DISTRIBUIÇÃO - FORNECIMENTO E INSTALAÇÃO. AF_12/2015</v>
          </cell>
          <cell r="C2652" t="str">
            <v>M</v>
          </cell>
          <cell r="D2652" t="str">
            <v>14,95</v>
          </cell>
        </row>
        <row r="2653">
          <cell r="A2653" t="str">
            <v>92984</v>
          </cell>
          <cell r="B2653" t="str">
            <v>CABO DE COBRE FLEXÍVEL ISOLADO, 25 MM², ANTI-CHAMA 0,6/1,0 KV, PARA DISTRIBUIÇÃO - FORNECIMENTO E INSTALAÇÃO. AF_12/2015</v>
          </cell>
          <cell r="C2653" t="str">
            <v>M</v>
          </cell>
          <cell r="D2653" t="str">
            <v>15,31</v>
          </cell>
        </row>
        <row r="2654">
          <cell r="A2654" t="str">
            <v>92985</v>
          </cell>
          <cell r="B2654" t="str">
            <v>CABO DE COBRE FLEXÍVEL ISOLADO, 35 MM², ANTI-CHAMA 450/750 V, PARA DISTRIBUIÇÃO - FORNECIMENTO E INSTALAÇÃO. AF_12/2015</v>
          </cell>
          <cell r="C2654" t="str">
            <v>M</v>
          </cell>
          <cell r="D2654" t="str">
            <v>19,94</v>
          </cell>
        </row>
        <row r="2655">
          <cell r="A2655" t="str">
            <v>92986</v>
          </cell>
          <cell r="B2655" t="str">
            <v>CABO DE COBRE FLEXÍVEL ISOLADO, 35 MM², ANTI-CHAMA 0,6/1,0 KV, PARA DISTRIBUIÇÃO - FORNECIMENTO E INSTALAÇÃO. AF_12/2015</v>
          </cell>
          <cell r="C2655" t="str">
            <v>M</v>
          </cell>
          <cell r="D2655" t="str">
            <v>20,49</v>
          </cell>
        </row>
        <row r="2656">
          <cell r="A2656" t="str">
            <v>92987</v>
          </cell>
          <cell r="B2656" t="str">
            <v>CABO DE COBRE FLEXÍVEL ISOLADO, 50 MM², ANTI-CHAMA 450/750 V, PARA DISTRIBUIÇÃO - FORNECIMENTO E INSTALAÇÃO. AF_12/2015</v>
          </cell>
          <cell r="C2656" t="str">
            <v>M</v>
          </cell>
          <cell r="D2656" t="str">
            <v>28,46</v>
          </cell>
        </row>
        <row r="2657">
          <cell r="A2657" t="str">
            <v>92988</v>
          </cell>
          <cell r="B2657" t="str">
            <v>CABO DE COBRE FLEXÍVEL ISOLADO, 50 MM², ANTI-CHAMA 0,6/1,0 KV, PARA DISTRIBUIÇÃO - FORNECIMENTO E INSTALAÇÃO. AF_12/2015</v>
          </cell>
          <cell r="C2657" t="str">
            <v>M</v>
          </cell>
          <cell r="D2657" t="str">
            <v>28,52</v>
          </cell>
        </row>
        <row r="2658">
          <cell r="A2658" t="str">
            <v>92989</v>
          </cell>
          <cell r="B2658" t="str">
            <v>CABO DE COBRE FLEXÍVEL ISOLADO, 70 MM², ANTI-CHAMA 450/750 V, PARA DISTRIBUIÇÃO - FORNECIMENTO E INSTALAÇÃO. AF_12/2015</v>
          </cell>
          <cell r="C2658" t="str">
            <v>M</v>
          </cell>
          <cell r="D2658" t="str">
            <v>39,33</v>
          </cell>
        </row>
        <row r="2659">
          <cell r="A2659" t="str">
            <v>92990</v>
          </cell>
          <cell r="B2659" t="str">
            <v>CABO DE COBRE FLEXÍVEL ISOLADO, 70 MM², ANTI-CHAMA 0,6/1,0 KV, PARA DISTRIBUIÇÃO - FORNECIMENTO E INSTALAÇÃO. AF_12/2015</v>
          </cell>
          <cell r="C2659" t="str">
            <v>M</v>
          </cell>
          <cell r="D2659" t="str">
            <v>38,90</v>
          </cell>
        </row>
        <row r="2660">
          <cell r="A2660" t="str">
            <v>92991</v>
          </cell>
          <cell r="B2660" t="str">
            <v>CABO DE COBRE FLEXÍVEL ISOLADO, 95 MM², ANTI-CHAMA 450/750 V, PARA DISTRIBUIÇÃO - FORNECIMENTO E INSTALAÇÃO. AF_12/2015</v>
          </cell>
          <cell r="C2660" t="str">
            <v>M</v>
          </cell>
          <cell r="D2660" t="str">
            <v>51,18</v>
          </cell>
        </row>
        <row r="2661">
          <cell r="A2661" t="str">
            <v>92992</v>
          </cell>
          <cell r="B2661" t="str">
            <v>CABO DE COBRE FLEXÍVEL ISOLADO, 95 MM², ANTI-CHAMA 0,6/1,0 KV, PARA DISTRIBUIÇÃO - FORNECIMENTO E INSTALAÇÃO. AF_12/2015</v>
          </cell>
          <cell r="C2661" t="str">
            <v>M</v>
          </cell>
          <cell r="D2661" t="str">
            <v>51,21</v>
          </cell>
        </row>
        <row r="2662">
          <cell r="A2662" t="str">
            <v>92993</v>
          </cell>
          <cell r="B2662" t="str">
            <v>CABO DE COBRE FLEXÍVEL ISOLADO, 120 MM², ANTI-CHAMA 450/750 V, PARA DISTRIBUIÇÃO - FORNECIMENTO E INSTALAÇÃO. AF_12/2015</v>
          </cell>
          <cell r="C2662" t="str">
            <v>M</v>
          </cell>
          <cell r="D2662" t="str">
            <v>65,43</v>
          </cell>
        </row>
        <row r="2663">
          <cell r="A2663" t="str">
            <v>92994</v>
          </cell>
          <cell r="B2663" t="str">
            <v>CABO DE COBRE FLEXÍVEL ISOLADO, 120 MM², ANTI-CHAMA 0,6/1,0 KV, PARA DISTRIBUIÇÃO - FORNECIMENTO E INSTALAÇÃO. AF_12/2015</v>
          </cell>
          <cell r="C2663" t="str">
            <v>M</v>
          </cell>
          <cell r="D2663" t="str">
            <v>66,06</v>
          </cell>
        </row>
        <row r="2664">
          <cell r="A2664" t="str">
            <v>92995</v>
          </cell>
          <cell r="B2664" t="str">
            <v>CABO DE COBRE FLEXÍVEL ISOLADO, 150 MM², ANTI-CHAMA 450/750 V, PARA DISTRIBUIÇÃO - FORNECIMENTO E INSTALAÇÃO. AF_12/2015</v>
          </cell>
          <cell r="C2664" t="str">
            <v>M</v>
          </cell>
          <cell r="D2664" t="str">
            <v>81,26</v>
          </cell>
        </row>
        <row r="2665">
          <cell r="A2665" t="str">
            <v>92996</v>
          </cell>
          <cell r="B2665" t="str">
            <v>CABO DE COBRE FLEXÍVEL ISOLADO, 150 MM², ANTI-CHAMA 0,6/1,0 KV, PARA DISTRIBUIÇÃO - FORNECIMENTO E INSTALAÇÃO. AF_12/2015</v>
          </cell>
          <cell r="C2665" t="str">
            <v>M</v>
          </cell>
          <cell r="D2665" t="str">
            <v>81,47</v>
          </cell>
        </row>
        <row r="2666">
          <cell r="A2666" t="str">
            <v>92997</v>
          </cell>
          <cell r="B2666" t="str">
            <v>CABO DE COBRE FLEXÍVEL ISOLADO, 185 MM², ANTI-CHAMA 450/750 V, PARA DISTRIBUIÇÃO - FORNECIMENTO E INSTALAÇÃO. AF_12/2015</v>
          </cell>
          <cell r="C2666" t="str">
            <v>M</v>
          </cell>
          <cell r="D2666" t="str">
            <v>98,67</v>
          </cell>
        </row>
        <row r="2667">
          <cell r="A2667" t="str">
            <v>92998</v>
          </cell>
          <cell r="B2667" t="str">
            <v>CABO DE COBRE FLEXÍVEL ISOLADO, 185 MM², ANTI-CHAMA 0,6/1,0 KV, PARA DISTRIBUIÇÃO - FORNECIMENTO E INSTALAÇÃO. AF_12/2015</v>
          </cell>
          <cell r="C2667" t="str">
            <v>M</v>
          </cell>
          <cell r="D2667" t="str">
            <v>99,59</v>
          </cell>
        </row>
        <row r="2668">
          <cell r="A2668" t="str">
            <v>92999</v>
          </cell>
          <cell r="B2668" t="str">
            <v>CABO DE COBRE FLEXÍVEL ISOLADO, 240 MM², ANTI-CHAMA 450/750 V, PARA DISTRIBUIÇÃO - FORNECIMENTO E INSTALAÇÃO. AF_12/2015</v>
          </cell>
          <cell r="C2668" t="str">
            <v>M</v>
          </cell>
          <cell r="D2668" t="str">
            <v>129,71</v>
          </cell>
        </row>
        <row r="2669">
          <cell r="A2669" t="str">
            <v>93000</v>
          </cell>
          <cell r="B2669" t="str">
            <v>CABO DE COBRE FLEXÍVEL ISOLADO, 240 MM², ANTI-CHAMA 0,6/1,0 KV, PARA DISTRIBUIÇÃO - FORNECIMENTO E INSTALAÇÃO. AF_12/2015</v>
          </cell>
          <cell r="C2669" t="str">
            <v>M</v>
          </cell>
          <cell r="D2669" t="str">
            <v>130,48</v>
          </cell>
        </row>
        <row r="2670">
          <cell r="A2670" t="str">
            <v>93001</v>
          </cell>
          <cell r="B2670" t="str">
            <v>CABO DE COBRE RÍGIDO ISOLADO, 300 MM², ANTI-CHAMA 450/750 V, PARA DISTRIBUIÇÃO - FORNECIMENTO E INSTALAÇÃO. AF_12/2015</v>
          </cell>
          <cell r="C2670" t="str">
            <v>M</v>
          </cell>
          <cell r="D2670" t="str">
            <v>158,26</v>
          </cell>
        </row>
        <row r="2671">
          <cell r="A2671" t="str">
            <v>93002</v>
          </cell>
          <cell r="B2671" t="str">
            <v>CABO DE COBRE FLEXÍVEL ISOLADO, 300 MM², ANTI-CHAMA 0,6/1,0 KV, PARA DISTRIBUIÇÃO - FORNECIMENTO E INSTALAÇÃO. AF_12/2015</v>
          </cell>
          <cell r="C2671" t="str">
            <v>M</v>
          </cell>
          <cell r="D2671" t="str">
            <v>162,55</v>
          </cell>
        </row>
        <row r="2672">
          <cell r="A2672" t="str">
            <v>83446</v>
          </cell>
          <cell r="B2672" t="str">
            <v>CAIXA DE PASSAGEM 30X30X40 COM TAMPA E DRENO BRITA</v>
          </cell>
          <cell r="C2672" t="str">
            <v>UN</v>
          </cell>
          <cell r="D2672" t="str">
            <v>151,77</v>
          </cell>
        </row>
        <row r="2673">
          <cell r="A2673" t="str">
            <v>91936</v>
          </cell>
          <cell r="B2673" t="str">
            <v>CAIXA OCTOGONAL 4" X 4", PVC, INSTALADA EM LAJE - FORNECIMENTO E INSTALAÇÃO. AF_12/2015</v>
          </cell>
          <cell r="C2673" t="str">
            <v>UN</v>
          </cell>
          <cell r="D2673" t="str">
            <v>9,64</v>
          </cell>
        </row>
        <row r="2674">
          <cell r="A2674" t="str">
            <v>91937</v>
          </cell>
          <cell r="B2674" t="str">
            <v>CAIXA OCTOGONAL 3" X 3", PVC, INSTALADA EM LAJE - FORNECIMENTO E INSTALAÇÃO. AF_12/2015</v>
          </cell>
          <cell r="C2674" t="str">
            <v>UN</v>
          </cell>
          <cell r="D2674" t="str">
            <v>8,43</v>
          </cell>
        </row>
        <row r="2675">
          <cell r="A2675" t="str">
            <v>91939</v>
          </cell>
          <cell r="B2675" t="str">
            <v>CAIXA RETANGULAR 4" X 2" ALTA (2,00 M DO PISO), PVC, INSTALADA EM PAREDE - FORNECIMENTO E INSTALAÇÃO. AF_12/2015</v>
          </cell>
          <cell r="C2675" t="str">
            <v>UN</v>
          </cell>
          <cell r="D2675" t="str">
            <v>22,55</v>
          </cell>
        </row>
        <row r="2676">
          <cell r="A2676" t="str">
            <v>91940</v>
          </cell>
          <cell r="B2676" t="str">
            <v>CAIXA RETANGULAR 4" X 2" MÉDIA (1,30 M DO PISO), PVC, INSTALADA EM PAREDE - FORNECIMENTO E INSTALAÇÃO. AF_12/2015</v>
          </cell>
          <cell r="C2676" t="str">
            <v>UN</v>
          </cell>
          <cell r="D2676" t="str">
            <v>11,69</v>
          </cell>
        </row>
        <row r="2677">
          <cell r="A2677" t="str">
            <v>91941</v>
          </cell>
          <cell r="B2677" t="str">
            <v>CAIXA RETANGULAR 4" X 2" BAIXA (0,30 M DO PISO), PVC, INSTALADA EM PAREDE - FORNECIMENTO E INSTALAÇÃO. AF_12/2015</v>
          </cell>
          <cell r="C2677" t="str">
            <v>UN</v>
          </cell>
          <cell r="D2677" t="str">
            <v>7,61</v>
          </cell>
        </row>
        <row r="2678">
          <cell r="A2678" t="str">
            <v>91942</v>
          </cell>
          <cell r="B2678" t="str">
            <v>CAIXA RETANGULAR 4" X 4" ALTA (2,00 M DO PISO), PVC, INSTALADA EM PAREDE - FORNECIMENTO E INSTALAÇÃO. AF_12/2015</v>
          </cell>
          <cell r="C2678" t="str">
            <v>UN</v>
          </cell>
          <cell r="D2678" t="str">
            <v>27,23</v>
          </cell>
        </row>
        <row r="2679">
          <cell r="A2679" t="str">
            <v>91943</v>
          </cell>
          <cell r="B2679" t="str">
            <v>CAIXA RETANGULAR 4" X 4" MÉDIA (1,30 M DO PISO), PVC, INSTALADA EM PAREDE - FORNECIMENTO E INSTALAÇÃO. AF_12/2015</v>
          </cell>
          <cell r="C2679" t="str">
            <v>UN</v>
          </cell>
          <cell r="D2679" t="str">
            <v>14,73</v>
          </cell>
        </row>
        <row r="2680">
          <cell r="A2680" t="str">
            <v>91944</v>
          </cell>
          <cell r="B2680" t="str">
            <v>CAIXA RETANGULAR 4" X 4" BAIXA (0,30 M DO PISO), PVC, INSTALADA EM PAREDE - FORNECIMENTO E INSTALAÇÃO. AF_12/2015</v>
          </cell>
          <cell r="C2680" t="str">
            <v>UN</v>
          </cell>
          <cell r="D2680" t="str">
            <v>10,06</v>
          </cell>
        </row>
        <row r="2681">
          <cell r="A2681" t="str">
            <v>92865</v>
          </cell>
          <cell r="B2681" t="str">
            <v>CAIXA OCTOGONAL 4" X 4", METÁLICA, INSTALADA EM LAJE - FORNECIMENTO E INSTALAÇÃO. AF_12/2015</v>
          </cell>
          <cell r="C2681" t="str">
            <v>UN</v>
          </cell>
          <cell r="D2681" t="str">
            <v>7,50</v>
          </cell>
        </row>
        <row r="2682">
          <cell r="A2682" t="str">
            <v>92866</v>
          </cell>
          <cell r="B2682" t="str">
            <v>CAIXA SEXTAVADA 3" X 3", METÁLICA, INSTALADA EM LAJE - FORNECIMENTO E INSTALAÇÃO. AF_12/2015</v>
          </cell>
          <cell r="C2682" t="str">
            <v>UN</v>
          </cell>
          <cell r="D2682" t="str">
            <v>6,63</v>
          </cell>
        </row>
        <row r="2683">
          <cell r="A2683" t="str">
            <v>92867</v>
          </cell>
          <cell r="B2683" t="str">
            <v>CAIXA RETANGULAR 4" X 2" ALTA (2,00 M DO PISO), METÁLICA, INSTALADA EM PAREDE - FORNECIMENTO E INSTALAÇÃO. AF_12/2015</v>
          </cell>
          <cell r="C2683" t="str">
            <v>UN</v>
          </cell>
          <cell r="D2683" t="str">
            <v>21,88</v>
          </cell>
        </row>
        <row r="2684">
          <cell r="A2684" t="str">
            <v>92868</v>
          </cell>
          <cell r="B2684" t="str">
            <v>CAIXA RETANGULAR 4" X 2" MÉDIA (1,30 M DO PISO), METÁLICA, INSTALADA EM PAREDE - FORNECIMENTO E INSTALAÇÃO. AF_12/2015</v>
          </cell>
          <cell r="C2684" t="str">
            <v>UN</v>
          </cell>
          <cell r="D2684" t="str">
            <v>11,02</v>
          </cell>
        </row>
        <row r="2685">
          <cell r="A2685" t="str">
            <v>92869</v>
          </cell>
          <cell r="B2685" t="str">
            <v>CAIXA RETANGULAR 4" X 2" BAIXA (0,30 M DO PISO), METÁLICA, INSTALADA EM PAREDE - FORNECIMENTO E INSTALAÇÃO. AF_12/2015</v>
          </cell>
          <cell r="C2685" t="str">
            <v>UN</v>
          </cell>
          <cell r="D2685" t="str">
            <v>6,94</v>
          </cell>
        </row>
        <row r="2686">
          <cell r="A2686" t="str">
            <v>92870</v>
          </cell>
          <cell r="B2686" t="str">
            <v>CAIXA RETANGULAR 4" X 4" ALTA (2,00 M DO PISO), METÁLICA, INSTALADA EM PAREDE - FORNECIMENTO E INSTALAÇÃO. AF_12/2015</v>
          </cell>
          <cell r="C2686" t="str">
            <v>UN</v>
          </cell>
          <cell r="D2686" t="str">
            <v>26,01</v>
          </cell>
        </row>
        <row r="2687">
          <cell r="A2687" t="str">
            <v>92871</v>
          </cell>
          <cell r="B2687" t="str">
            <v>CAIXA RETANGULAR 4" X 4" MÉDIA (1,30 M DO PISO), METÁLICA, INSTALADA EM PAREDE - FORNECIMENTO E INSTALAÇÃO. AF_12/2015</v>
          </cell>
          <cell r="C2687" t="str">
            <v>UN</v>
          </cell>
          <cell r="D2687" t="str">
            <v>13,51</v>
          </cell>
        </row>
        <row r="2688">
          <cell r="A2688" t="str">
            <v>92872</v>
          </cell>
          <cell r="B2688" t="str">
            <v>CAIXA RETANGULAR 4" X 4" BAIXA (0,30 M DO PISO), METÁLICA, INSTALADA EM PAREDE - FORNECIMENTO E INSTALAÇÃO. AF_12/2015</v>
          </cell>
          <cell r="C2688" t="str">
            <v>UN</v>
          </cell>
          <cell r="D2688" t="str">
            <v>8,84</v>
          </cell>
        </row>
        <row r="2689">
          <cell r="A2689" t="str">
            <v>95777</v>
          </cell>
          <cell r="B2689" t="str">
            <v>CONDULETE DE ALUMÍNIO, TIPO B, PARA ELETRODUTO DE AÇO GALVANIZADO DN 20 MM (3/4''), APARENTE - FORNECIMENTO E INSTALAÇÃO. AF_11/2016_P</v>
          </cell>
          <cell r="C2689" t="str">
            <v>UN</v>
          </cell>
          <cell r="D2689" t="str">
            <v>22,98</v>
          </cell>
        </row>
        <row r="2690">
          <cell r="A2690" t="str">
            <v>95778</v>
          </cell>
          <cell r="B2690" t="str">
            <v>CONDULETE DE ALUMÍNIO, TIPO C, PARA ELETRODUTO DE AÇO GALVANIZADO DN 20 MM (3/4''), APARENTE - FORNECIMENTO E INSTALAÇÃO. AF_11/2016_P</v>
          </cell>
          <cell r="C2690" t="str">
            <v>UN</v>
          </cell>
          <cell r="D2690" t="str">
            <v>23,52</v>
          </cell>
        </row>
        <row r="2691">
          <cell r="A2691" t="str">
            <v>95779</v>
          </cell>
          <cell r="B2691" t="str">
            <v>CONDULETE DE ALUMÍNIO, TIPO E, PARA ELETRODUTO DE AÇO GALVANIZADO DN 20 MM (3/4''), APARENTE - FORNECIMENTO E INSTALAÇÃO. AF_11/2016_P</v>
          </cell>
          <cell r="C2691" t="str">
            <v>UN</v>
          </cell>
          <cell r="D2691" t="str">
            <v>21,71</v>
          </cell>
        </row>
        <row r="2692">
          <cell r="A2692" t="str">
            <v>95780</v>
          </cell>
          <cell r="B2692" t="str">
            <v>CONDULETE DE ALUMÍNIO, TIPO B, PARA ELETRODUTO DE AÇO GALVANIZADO DN 25 MM (1''), APARENTE - FORNECIMENTO E INSTALAÇÃO. AF_11/2016_P</v>
          </cell>
          <cell r="C2692" t="str">
            <v>UN</v>
          </cell>
          <cell r="D2692" t="str">
            <v>26,03</v>
          </cell>
        </row>
        <row r="2693">
          <cell r="A2693" t="str">
            <v>95781</v>
          </cell>
          <cell r="B2693" t="str">
            <v>CONDULETE DE ALUMÍNIO, TIPO C, PARA ELETRODUTO DE AÇO GALVANIZADO DN 25 MM (1''), APARENTE - FORNECIMENTO E INSTALAÇÃO. AF_11/2016_P</v>
          </cell>
          <cell r="C2693" t="str">
            <v>UN</v>
          </cell>
          <cell r="D2693" t="str">
            <v>26,43</v>
          </cell>
        </row>
        <row r="2694">
          <cell r="A2694" t="str">
            <v>95782</v>
          </cell>
          <cell r="B2694" t="str">
            <v>CONDULETE DE ALUMÍNIO, TIPO E, ELETRODUTO DE AÇO GALVANIZADO DN 25 MM (1''), APARENTE - FORNECIMENTO E INSTALAÇÃO. AF_11/2016_P</v>
          </cell>
          <cell r="C2694" t="str">
            <v>UN</v>
          </cell>
          <cell r="D2694" t="str">
            <v>27,48</v>
          </cell>
        </row>
        <row r="2695">
          <cell r="A2695" t="str">
            <v>95785</v>
          </cell>
          <cell r="B2695" t="str">
            <v>CONDULETE DE ALUMÍNIO, TIPO E, PARA ELETRODUTO DE AÇO GALVANIZADO DN 32 MM (1 1/4''), APARENTE - FORNECIMENTO E INSTALAÇÃO. AF_11/2016_P</v>
          </cell>
          <cell r="C2695" t="str">
            <v>UN</v>
          </cell>
          <cell r="D2695" t="str">
            <v>31,19</v>
          </cell>
        </row>
        <row r="2696">
          <cell r="A2696" t="str">
            <v>95787</v>
          </cell>
          <cell r="B2696" t="str">
            <v>CONDULETE DE ALUMÍNIO, TIPO LR, PARA ELETRODUTO DE AÇO GALVANIZADO DN 20 MM (3/4''), APARENTE - FORNECIMENTO E INSTALAÇÃO. AF_11/2016_P</v>
          </cell>
          <cell r="C2696" t="str">
            <v>UN</v>
          </cell>
          <cell r="D2696" t="str">
            <v>23,29</v>
          </cell>
        </row>
        <row r="2697">
          <cell r="A2697" t="str">
            <v>95789</v>
          </cell>
          <cell r="B2697" t="str">
            <v>CONDULETE DE ALUMÍNIO, TIPO LR, PARA ELETRODUTO DE AÇO GALVANIZADO DN 25 MM (1''), APARENTE - FORNECIMENTO E INSTALAÇÃO. AF_11/2016_P</v>
          </cell>
          <cell r="C2697" t="str">
            <v>UN</v>
          </cell>
          <cell r="D2697" t="str">
            <v>28,69</v>
          </cell>
        </row>
        <row r="2698">
          <cell r="A2698" t="str">
            <v>95791</v>
          </cell>
          <cell r="B2698" t="str">
            <v>CONDULETE DE ALUMÍNIO, TIPO LR, PARA ELETRODUTO DE AÇO GALVANIZADO DN 32 MM (1 1/4''), APARENTE - FORNECIMENTO E INSTALAÇÃO. AF_11/2016_P</v>
          </cell>
          <cell r="C2698" t="str">
            <v>UN</v>
          </cell>
          <cell r="D2698" t="str">
            <v>36,73</v>
          </cell>
        </row>
        <row r="2699">
          <cell r="A2699" t="str">
            <v>95795</v>
          </cell>
          <cell r="B2699" t="str">
            <v>CONDULETE DE ALUMÍNIO, TIPO T, PARA ELETRODUTO DE AÇO GALVANIZADO DN 20 MM (3/4''), APARENTE - FORNECIMENTO E INSTALAÇÃO. AF_11/2016_P</v>
          </cell>
          <cell r="C2699" t="str">
            <v>UN</v>
          </cell>
          <cell r="D2699" t="str">
            <v>26,92</v>
          </cell>
        </row>
        <row r="2700">
          <cell r="A2700" t="str">
            <v>95796</v>
          </cell>
          <cell r="B2700" t="str">
            <v>CONDULETE DE ALUMÍNIO, TIPO T, PARA ELETRODUTO DE AÇO GALVANIZADO DN 25 MM (1''), APARENTE - FORNECIMENTO E INSTALAÇÃO. AF_11/2016_P</v>
          </cell>
          <cell r="C2700" t="str">
            <v>UN</v>
          </cell>
          <cell r="D2700" t="str">
            <v>33,78</v>
          </cell>
        </row>
        <row r="2701">
          <cell r="A2701" t="str">
            <v>95797</v>
          </cell>
          <cell r="B2701" t="str">
            <v>CONDULETE DE ALUMÍNIO, TIPO T, PARA ELETRODUTO DE AÇO GALVANIZADO DN 32 MM (1 1/4''), APARENTE - FORNECIMENTO E INSTALAÇÃO. AF_11/2016_P</v>
          </cell>
          <cell r="C2701" t="str">
            <v>UN</v>
          </cell>
          <cell r="D2701" t="str">
            <v>42,72</v>
          </cell>
        </row>
        <row r="2702">
          <cell r="A2702" t="str">
            <v>95801</v>
          </cell>
          <cell r="B2702" t="str">
            <v>CONDULETE DE ALUMÍNIO, TIPO X, PARA ELETRODUTO DE AÇO GALVANIZADO DN 20 MM (3/4''), APARENTE - FORNECIMENTO E INSTALAÇÃO. AF_11/2016_P</v>
          </cell>
          <cell r="C2702" t="str">
            <v>UN</v>
          </cell>
          <cell r="D2702" t="str">
            <v>32,25</v>
          </cell>
        </row>
        <row r="2703">
          <cell r="A2703" t="str">
            <v>95802</v>
          </cell>
          <cell r="B2703" t="str">
            <v>CONDULETE DE ALUMÍNIO, TIPO X, PARA ELETRODUTO DE AÇO GALVANIZADO DN 25 MM (1''), APARENTE - FORNECIMENTO E INSTALAÇÃO. AF_11/2016_P</v>
          </cell>
          <cell r="C2703" t="str">
            <v>UN</v>
          </cell>
          <cell r="D2703" t="str">
            <v>35,95</v>
          </cell>
        </row>
        <row r="2704">
          <cell r="A2704" t="str">
            <v>95803</v>
          </cell>
          <cell r="B2704" t="str">
            <v>CONDULETE DE ALUMÍNIO, TIPO X, PARA ELETRODUTO DE AÇO GALVANIZADO DN 32 MM (1 1/4''), APARENTE - FORNECIMENTO E INSTALAÇÃO. AF_11/2016_P</v>
          </cell>
          <cell r="C2704" t="str">
            <v>UN</v>
          </cell>
          <cell r="D2704" t="str">
            <v>47,38</v>
          </cell>
        </row>
        <row r="2705">
          <cell r="A2705" t="str">
            <v>95804</v>
          </cell>
          <cell r="B2705" t="str">
            <v>CONDULETE DE PVC, TIPO B, PARA ELETRODUTO DE PVC SOLDÁVEL DN 20 MM (1/2''), APARENTE - FORNECIMENTO E INSTALAÇÃO. AF_11/2016</v>
          </cell>
          <cell r="C2705" t="str">
            <v>UN</v>
          </cell>
          <cell r="D2705" t="str">
            <v>18,02</v>
          </cell>
        </row>
        <row r="2706">
          <cell r="A2706" t="str">
            <v>95805</v>
          </cell>
          <cell r="B2706" t="str">
            <v>CONDULETE DE PVC, TIPO B, PARA ELETRODUTO DE PVC SOLDÁVEL DN 25 MM (3/4''), APARENTE - FORNECIMENTO E INSTALAÇÃO. AF_11/2016</v>
          </cell>
          <cell r="C2706" t="str">
            <v>UN</v>
          </cell>
          <cell r="D2706" t="str">
            <v>18,20</v>
          </cell>
        </row>
        <row r="2707">
          <cell r="A2707" t="str">
            <v>95806</v>
          </cell>
          <cell r="B2707" t="str">
            <v>CONDULETE DE PVC, TIPO B, PARA ELETRODUTO DE PVC SOLDÁVEL DN 32 MM (1''), APARENTE - FORNECIMENTO E INSTALAÇÃO. AF_11/2016</v>
          </cell>
          <cell r="C2707" t="str">
            <v>UN</v>
          </cell>
          <cell r="D2707" t="str">
            <v>18,75</v>
          </cell>
        </row>
        <row r="2708">
          <cell r="A2708" t="str">
            <v>95807</v>
          </cell>
          <cell r="B2708" t="str">
            <v>CONDULETE DE PVC, TIPO LL, PARA ELETRODUTO DE PVC SOLDÁVEL DN 20 MM (1/2''), APARENTE - FORNECIMENTO E INSTALAÇÃO. AF_11/2016</v>
          </cell>
          <cell r="C2708" t="str">
            <v>UN</v>
          </cell>
          <cell r="D2708" t="str">
            <v>20,83</v>
          </cell>
        </row>
        <row r="2709">
          <cell r="A2709" t="str">
            <v>95808</v>
          </cell>
          <cell r="B2709" t="str">
            <v>CONDULETE DE PVC, TIPO LL, PARA ELETRODUTO DE PVC SOLDÁVEL DN 25 MM (3/4''), APARENTE - FORNECIMENTO E INSTALAÇÃO. AF_11/2016</v>
          </cell>
          <cell r="C2709" t="str">
            <v>UN</v>
          </cell>
          <cell r="D2709" t="str">
            <v>21,39</v>
          </cell>
        </row>
        <row r="2710">
          <cell r="A2710" t="str">
            <v>95809</v>
          </cell>
          <cell r="B2710" t="str">
            <v>CONDULETE DE PVC, TIPO LL, PARA ELETRODUTO DE PVC SOLDÁVEL DN 32 MM (1''), APARENTE - FORNECIMENTO E INSTALAÇÃO. AF_11/2016</v>
          </cell>
          <cell r="C2710" t="str">
            <v>UN</v>
          </cell>
          <cell r="D2710" t="str">
            <v>23,35</v>
          </cell>
        </row>
        <row r="2711">
          <cell r="A2711" t="str">
            <v>95810</v>
          </cell>
          <cell r="B2711" t="str">
            <v>CONDULETE DE PVC, TIPO LB, PARA ELETRODUTO DE PVC SOLDÁVEL DN 20 MM (1/2''), APARENTE - FORNECIMENTO E INSTALAÇÃO. AF_11/2016</v>
          </cell>
          <cell r="C2711" t="str">
            <v>UN</v>
          </cell>
          <cell r="D2711" t="str">
            <v>10,27</v>
          </cell>
        </row>
        <row r="2712">
          <cell r="A2712" t="str">
            <v>95811</v>
          </cell>
          <cell r="B2712" t="str">
            <v>CONDULETE DE PVC, TIPO LB, PARA ELETRODUTO DE PVC SOLDÁVEL DN 25 MM (3/4''), APARENTE - FORNECIMENTO E INSTALAÇÃO. AF_11/2016</v>
          </cell>
          <cell r="C2712" t="str">
            <v>UN</v>
          </cell>
          <cell r="D2712" t="str">
            <v>10,84</v>
          </cell>
        </row>
        <row r="2713">
          <cell r="A2713" t="str">
            <v>95812</v>
          </cell>
          <cell r="B2713" t="str">
            <v>CONDULETE DE PVC, TIPO LB, PARA ELETRODUTO DE PVC SOLDÁVEL DN 32 MM (1''), APARENTE - FORNECIMENTO E INSTALAÇÃO. AF_11/2016</v>
          </cell>
          <cell r="C2713" t="str">
            <v>UN</v>
          </cell>
          <cell r="D2713" t="str">
            <v>12,78</v>
          </cell>
        </row>
        <row r="2714">
          <cell r="A2714" t="str">
            <v>95813</v>
          </cell>
          <cell r="B2714" t="str">
            <v>CONDULETE DE PVC, TIPO TB, PARA ELETRODUTO DE PVC SOLDÁVEL DN 20 MM (1/2''), APARENTE - FORNECIMENTO E INSTALAÇÃO. AF_11/2016</v>
          </cell>
          <cell r="C2714" t="str">
            <v>UN</v>
          </cell>
          <cell r="D2714" t="str">
            <v>12,62</v>
          </cell>
        </row>
        <row r="2715">
          <cell r="A2715" t="str">
            <v>95814</v>
          </cell>
          <cell r="B2715" t="str">
            <v>CONDULETE DE PVC, TIPO TB, PARA ELETRODUTO DE PVC SOLDÁVEL DN 25 MM (3/4''), APARENTE - FORNECIMENTO E INSTALAÇÃO. AF_11/2016</v>
          </cell>
          <cell r="C2715" t="str">
            <v>UN</v>
          </cell>
          <cell r="D2715" t="str">
            <v>13,46</v>
          </cell>
        </row>
        <row r="2716">
          <cell r="A2716" t="str">
            <v>95815</v>
          </cell>
          <cell r="B2716" t="str">
            <v>CONDULETE DE PVC, TIPO TB, PARA ELETRODUTO DE PVC SOLDÁVEL DN 32 MM (1''), APARENTE - FORNECIMENTO E INSTALAÇÃO. AF_11/2016</v>
          </cell>
          <cell r="C2716" t="str">
            <v>UN</v>
          </cell>
          <cell r="D2716" t="str">
            <v>17,12</v>
          </cell>
        </row>
        <row r="2717">
          <cell r="A2717" t="str">
            <v>95816</v>
          </cell>
          <cell r="B2717" t="str">
            <v>CONDULETE DE PVC, TIPO X, PARA ELETRODUTO DE PVC SOLDÁVEL DN 20 MM (1/2''), APARENTE - FORNECIMENTO E INSTALAÇÃO. AF_11/2016</v>
          </cell>
          <cell r="C2717" t="str">
            <v>UN</v>
          </cell>
          <cell r="D2717" t="str">
            <v>25,67</v>
          </cell>
        </row>
        <row r="2718">
          <cell r="A2718" t="str">
            <v>95817</v>
          </cell>
          <cell r="B2718" t="str">
            <v>CONDULETE DE PVC, TIPO X, PARA ELETRODUTO DE PVC SOLDÁVEL DN 25 MM (3/4''), APARENTE - FORNECIMENTO E INSTALAÇÃO. AF_11/2016</v>
          </cell>
          <cell r="C2718" t="str">
            <v>UN</v>
          </cell>
          <cell r="D2718" t="str">
            <v>26,52</v>
          </cell>
        </row>
        <row r="2719">
          <cell r="A2719" t="str">
            <v>95818</v>
          </cell>
          <cell r="B2719" t="str">
            <v>CONDULETE DE PVC, TIPO X, PARA ELETRODUTO DE PVC SOLDÁVEL DN 32 MM (1''), APARENTE - FORNECIMENTO E INSTALAÇÃO. AF_11/2016</v>
          </cell>
          <cell r="C2719" t="str">
            <v>UN</v>
          </cell>
          <cell r="D2719" t="str">
            <v>31,45</v>
          </cell>
        </row>
        <row r="2720">
          <cell r="A2720" t="str">
            <v>97886</v>
          </cell>
          <cell r="B2720" t="str">
            <v>CAIXA ENTERRADA ELÉTRICA RETANGULAR, EM ALVENARIA COM TIJOLOS CERÂMICOS MACIÇOS, FUNDO COM BRITA, DIMENSÕES INTERNAS: 0,3X0,3X0,3 M. AF_05/2018</v>
          </cell>
          <cell r="C2720" t="str">
            <v>UN</v>
          </cell>
          <cell r="D2720" t="str">
            <v>125,80</v>
          </cell>
        </row>
        <row r="2721">
          <cell r="A2721" t="str">
            <v>97887</v>
          </cell>
          <cell r="B2721" t="str">
            <v>CAIXA ENTERRADA ELÉTRICA RETANGULAR, EM ALVENARIA COM TIJOLOS CERÂMICOS MACIÇOS, FUNDO COM BRITA, DIMENSÕES INTERNAS: 0,4X0,4X0,4 M. AF_05/2018</v>
          </cell>
          <cell r="C2721" t="str">
            <v>UN</v>
          </cell>
          <cell r="D2721" t="str">
            <v>198,49</v>
          </cell>
        </row>
        <row r="2722">
          <cell r="A2722" t="str">
            <v>97888</v>
          </cell>
          <cell r="B2722" t="str">
            <v>CAIXA ENTERRADA ELÉTRICA RETANGULAR, EM ALVENARIA COM TIJOLOS CERÂMICOS MACIÇOS, FUNDO COM BRITA, DIMENSÕES INTERNAS: 0,6X0,6X0,6 M. AF_05/2018</v>
          </cell>
          <cell r="C2722" t="str">
            <v>UN</v>
          </cell>
          <cell r="D2722" t="str">
            <v>381,49</v>
          </cell>
        </row>
        <row r="2723">
          <cell r="A2723" t="str">
            <v>97889</v>
          </cell>
          <cell r="B2723" t="str">
            <v>CAIXA ENTERRADA ELÉTRICA RETANGULAR, EM ALVENARIA COM TIJOLOS CERÂMICOS MACIÇOS, FUNDO COM BRITA, DIMENSÕES INTERNAS: 0,8X0,8X0,6 M. AF_05/2018</v>
          </cell>
          <cell r="C2723" t="str">
            <v>UN</v>
          </cell>
          <cell r="D2723" t="str">
            <v>510,98</v>
          </cell>
        </row>
        <row r="2724">
          <cell r="A2724" t="str">
            <v>97890</v>
          </cell>
          <cell r="B2724" t="str">
            <v>CAIXA ENTERRADA ELÉTRICA RETANGULAR, EM ALVENARIA COM TIJOLOS CERÂMICOS MACIÇOS, FUNDO COM BRITA, DIMENSÕES INTERNAS: 1X1X0,6 M. AF_05/2018</v>
          </cell>
          <cell r="C2724" t="str">
            <v>UN</v>
          </cell>
          <cell r="D2724" t="str">
            <v>578,72</v>
          </cell>
        </row>
        <row r="2725">
          <cell r="A2725" t="str">
            <v>97891</v>
          </cell>
          <cell r="B2725" t="str">
            <v>CAIXA ENTERRADA ELÉTRICA RETANGULAR, EM ALVENARIA COM BLOCOS DE CONCRETO, FUNDO COM BRITA, DIMENSÕES INTERNAS: 0,4X0,4X0,4 M. AF_05/2018</v>
          </cell>
          <cell r="C2725" t="str">
            <v>UN</v>
          </cell>
          <cell r="D2725" t="str">
            <v>149,62</v>
          </cell>
        </row>
        <row r="2726">
          <cell r="A2726" t="str">
            <v>97892</v>
          </cell>
          <cell r="B2726" t="str">
            <v>CAIXA ENTERRADA ELÉTRICA RETANGULAR, EM ALVENARIA COM BLOCOS DE CONCRETO, FUNDO COM BRITA, DIMENSÕES INTERNAS: 0,6X0,6X0,6 M. AF_05/2018</v>
          </cell>
          <cell r="C2726" t="str">
            <v>UN</v>
          </cell>
          <cell r="D2726" t="str">
            <v>278,16</v>
          </cell>
        </row>
        <row r="2727">
          <cell r="A2727" t="str">
            <v>97893</v>
          </cell>
          <cell r="B2727" t="str">
            <v>CAIXA ENTERRADA ELÉTRICA RETANGULAR, EM ALVENARIA COM BLOCOS DE CONCRETO, FUNDO COM BRITA, DIMENSÕES INTERNAS: 0,8X0,8X0,6 M. AF_05/2018</v>
          </cell>
          <cell r="C2727" t="str">
            <v>UN</v>
          </cell>
          <cell r="D2727" t="str">
            <v>379,20</v>
          </cell>
        </row>
        <row r="2728">
          <cell r="A2728" t="str">
            <v>97894</v>
          </cell>
          <cell r="B2728" t="str">
            <v>CAIXA ENTERRADA ELÉTRICA RETANGULAR, EM ALVENARIA COM BLOCOS DE CONCRETO, FUNDO COM BRITA, DIMENSÕES INTERNAS: 1X1X0,6 M. AF_05/2018</v>
          </cell>
          <cell r="C2728" t="str">
            <v>UN</v>
          </cell>
          <cell r="D2728" t="str">
            <v>419,04</v>
          </cell>
        </row>
        <row r="2729">
          <cell r="A2729" t="str">
            <v>68066</v>
          </cell>
          <cell r="B2729" t="str">
            <v>CAIXA DE PROTECAO PARA MEDIDOR MONOFASICO, FORNECIMENTO E INSTALACAO</v>
          </cell>
          <cell r="C2729" t="str">
            <v>UN</v>
          </cell>
          <cell r="D2729" t="str">
            <v>106,02</v>
          </cell>
        </row>
        <row r="2730">
          <cell r="A2730" t="str">
            <v>72319</v>
          </cell>
          <cell r="B2730" t="str">
            <v>DISJUNTOR BAIXA TENSAO TRIPOLAR A SECO  800A/600V, INCLUSIVE ELETROTÉCNICO</v>
          </cell>
          <cell r="C2730" t="str">
            <v>UN</v>
          </cell>
          <cell r="D2730" t="str">
            <v>3.776,29</v>
          </cell>
        </row>
        <row r="2731">
          <cell r="A2731" t="str">
            <v>72341</v>
          </cell>
          <cell r="B2731" t="str">
            <v>CONTATOR TRIPOLAR I NOMINAL 12A - FORNECIMENTO E INSTALACAO INCLUSIVE ELETROTÉCNICO</v>
          </cell>
          <cell r="C2731" t="str">
            <v>UN</v>
          </cell>
          <cell r="D2731" t="str">
            <v>251,29</v>
          </cell>
        </row>
        <row r="2732">
          <cell r="A2732" t="str">
            <v>72343</v>
          </cell>
          <cell r="B2732" t="str">
            <v>CONTATOR TRIPOLAR I NOMINAL 22A - FORNECIMENTO E INSTALACAO INCLUSIVE ELETROTÉCNICO</v>
          </cell>
          <cell r="C2732" t="str">
            <v>UN</v>
          </cell>
          <cell r="D2732" t="str">
            <v>298,05</v>
          </cell>
        </row>
        <row r="2733">
          <cell r="A2733" t="str">
            <v>72344</v>
          </cell>
          <cell r="B2733" t="str">
            <v>CONTATOR TRIPOLAR I NOMINAL 36A - FORNECIMENTO E INSTALACAO INCLUSIVE ELETROTÉCNICO</v>
          </cell>
          <cell r="C2733" t="str">
            <v>UN</v>
          </cell>
          <cell r="D2733" t="str">
            <v>470,69</v>
          </cell>
        </row>
        <row r="2734">
          <cell r="A2734" t="str">
            <v>72345</v>
          </cell>
          <cell r="B2734" t="str">
            <v>CONTATOR TRIPOLAR I NOMIMAL 94A - FORNECIMENTO E INSTALACAO INCLUSIVE ELETROTÉCNICO</v>
          </cell>
          <cell r="C2734" t="str">
            <v>UN</v>
          </cell>
          <cell r="D2734" t="str">
            <v>1.356,22</v>
          </cell>
        </row>
        <row r="2735">
          <cell r="A2735" t="str">
            <v>74130/1</v>
          </cell>
          <cell r="B2735" t="str">
            <v>DISJUNTOR TERMOMAGNETICO MONOPOLAR PADRAO NEMA (AMERICANO) 10 A 30A 240V, FORNECIMENTO E INSTALACAO</v>
          </cell>
          <cell r="C2735" t="str">
            <v>UN</v>
          </cell>
          <cell r="D2735" t="str">
            <v>11,61</v>
          </cell>
        </row>
        <row r="2736">
          <cell r="A2736" t="str">
            <v>74130/2</v>
          </cell>
          <cell r="B2736" t="str">
            <v>DISJUNTOR TERMOMAGNETICO MONOPOLAR PADRAO NEMA (AMERICANO) 35 A 50A 240V, FORNECIMENTO E INSTALACAO</v>
          </cell>
          <cell r="C2736" t="str">
            <v>UN</v>
          </cell>
          <cell r="D2736" t="str">
            <v>17,56</v>
          </cell>
        </row>
        <row r="2737">
          <cell r="A2737" t="str">
            <v>74130/3</v>
          </cell>
          <cell r="B2737" t="str">
            <v>DISJUNTOR TERMOMAGNETICO BIPOLAR PADRAO NEMA (AMERICANO) 10 A 50A 240V, FORNECIMENTO E INSTALACAO</v>
          </cell>
          <cell r="C2737" t="str">
            <v>UN</v>
          </cell>
          <cell r="D2737" t="str">
            <v>50,69</v>
          </cell>
        </row>
        <row r="2738">
          <cell r="A2738" t="str">
            <v>74130/4</v>
          </cell>
          <cell r="B2738" t="str">
            <v>DISJUNTOR TERMOMAGNETICO TRIPOLAR PADRAO NEMA (AMERICANO) 10 A 50A 240V, FORNECIMENTO E INSTALACAO</v>
          </cell>
          <cell r="C2738" t="str">
            <v>UN</v>
          </cell>
          <cell r="D2738" t="str">
            <v>74,98</v>
          </cell>
        </row>
        <row r="2739">
          <cell r="A2739" t="str">
            <v>74130/5</v>
          </cell>
          <cell r="B2739" t="str">
            <v>DISJUNTOR TERMOMAGNETICO TRIPOLAR PADRAO NEMA (AMERICANO) 60 A 100A 240V, FORNECIMENTO E INSTALACAO</v>
          </cell>
          <cell r="C2739" t="str">
            <v>UN</v>
          </cell>
          <cell r="D2739" t="str">
            <v>99,11</v>
          </cell>
        </row>
        <row r="2740">
          <cell r="A2740" t="str">
            <v>74130/6</v>
          </cell>
          <cell r="B2740" t="str">
            <v>DISJUNTOR TERMOMAGNETICO TRIPOLAR PADRAO NEMA (AMERICANO) 125 A 150A 240V, FORNECIMENTO E INSTALACAO</v>
          </cell>
          <cell r="C2740" t="str">
            <v>UN</v>
          </cell>
          <cell r="D2740" t="str">
            <v>275,96</v>
          </cell>
        </row>
        <row r="2741">
          <cell r="A2741" t="str">
            <v>74130/7</v>
          </cell>
          <cell r="B2741" t="str">
            <v>DISJUNTOR TERMOMAGNETICO TRIPOLAR EM CAIXA MOLDADA 250A 600V, FORNECIMENTO E INSTALACAO</v>
          </cell>
          <cell r="C2741" t="str">
            <v>UN</v>
          </cell>
          <cell r="D2741" t="str">
            <v>709,16</v>
          </cell>
        </row>
        <row r="2742">
          <cell r="A2742" t="str">
            <v>74130/8</v>
          </cell>
          <cell r="B2742" t="str">
            <v>DISJUNTOR TERMOMAGNETICO TRIPOLAR EM CAIXA MOLDADA 300 A 400A 600V, FORNECIMENTO E INSTALACAO</v>
          </cell>
          <cell r="C2742" t="str">
            <v>UN</v>
          </cell>
          <cell r="D2742" t="str">
            <v>968,15</v>
          </cell>
        </row>
        <row r="2743">
          <cell r="A2743" t="str">
            <v>74130/9</v>
          </cell>
          <cell r="B2743" t="str">
            <v>DISJUNTOR TERMOMAGNETICO TRIPOLAR EM CAIXA MOLDADA 500 A 600A 600V, FORNECIMENTO E INSTALACAO</v>
          </cell>
          <cell r="C2743" t="str">
            <v>UN</v>
          </cell>
          <cell r="D2743" t="str">
            <v>1.584,20</v>
          </cell>
        </row>
        <row r="2744">
          <cell r="A2744" t="str">
            <v>74130/10</v>
          </cell>
          <cell r="B2744" t="str">
            <v>DISJUNTOR TERMOMAGNETICO TRIPOLAR EM CAIXA MOLDADA 175 A 225A 240V, FORNECIMENTO E INSTALACAO</v>
          </cell>
          <cell r="C2744" t="str">
            <v>UN</v>
          </cell>
          <cell r="D2744" t="str">
            <v>429,91</v>
          </cell>
        </row>
        <row r="2745">
          <cell r="A2745" t="str">
            <v>74131/1</v>
          </cell>
          <cell r="B2745" t="str">
            <v>QUADRO DE DISTRIBUICAO DE ENERGIA DE EMBUTIR, EM CHAPA METALICA, PARA 3 DISJUNTORES TERMOMAGNETICOS MONOPOLARES SEM BARRAMENTO FORNECIMENTO E INSTALACAO</v>
          </cell>
          <cell r="C2745" t="str">
            <v>UN</v>
          </cell>
          <cell r="D2745" t="str">
            <v>56,41</v>
          </cell>
        </row>
        <row r="2746">
          <cell r="A2746" t="str">
            <v>74131/4</v>
          </cell>
          <cell r="B2746" t="str">
            <v>QUADRO DE DISTRIBUICAO DE ENERGIA DE EMBUTIR, EM CHAPA METALICA, PARA 18 DISJUNTORES TERMOMAGNETICOS MONOPOLARES, COM BARRAMENTO TRIFASICO E NEUTRO, FORNECIMENTO E INSTALACAO</v>
          </cell>
          <cell r="C2746" t="str">
            <v>UN</v>
          </cell>
          <cell r="D2746" t="str">
            <v>309,06</v>
          </cell>
        </row>
        <row r="2747">
          <cell r="A2747" t="str">
            <v>74131/5</v>
          </cell>
          <cell r="B2747" t="str">
            <v>QUADRO DE DISTRIBUICAO DE ENERGIA DE EMBUTIR, EM CHAPA METALICA, PARA 24 DISJUNTORES TERMOMAGNETICOS MONOPOLARES, COM BARRAMENTO TRIFASICO E NEUTRO, FORNECIMENTO E INSTALACAO</v>
          </cell>
          <cell r="C2747" t="str">
            <v>UN</v>
          </cell>
          <cell r="D2747" t="str">
            <v>360,12</v>
          </cell>
        </row>
        <row r="2748">
          <cell r="A2748" t="str">
            <v>74131/6</v>
          </cell>
          <cell r="B2748" t="str">
            <v>QUADRO DE DISTRIBUICAO DE ENERGIA DE EMBUTIR, EM CHAPA METALICA, PARA 32 DISJUNTORES TERMOMAGNETICOS MONOPOLARES, COM BARRAMENTO TRIFASICO E NEUTRO, FORNECIMENTO E INSTALACAO</v>
          </cell>
          <cell r="C2748" t="str">
            <v>UN</v>
          </cell>
          <cell r="D2748" t="str">
            <v>665,45</v>
          </cell>
        </row>
        <row r="2749">
          <cell r="A2749" t="str">
            <v>74131/7</v>
          </cell>
          <cell r="B2749" t="str">
            <v>QUADRO DE DISTRIBUICAO DE ENERGIA DE EMBUTIR, EM CHAPA METALICA, PARA 40 DISJUNTORES TERMOMAGNETICOS MONOPOLARES, COM BARRAMENTO TRIFASICO E NEUTRO, FORNECIMENTO E INSTALACAO</v>
          </cell>
          <cell r="C2749" t="str">
            <v>UN</v>
          </cell>
          <cell r="D2749" t="str">
            <v>569,40</v>
          </cell>
        </row>
        <row r="2750">
          <cell r="A2750" t="str">
            <v>74131/8</v>
          </cell>
          <cell r="B2750" t="str">
            <v>QUADRO DE DISTRIBUICAO DE ENERGIA DE EMBUTIR, EM CHAPA METALICA, PARA 50 DISJUNTORES TERMOMAGNETICOS MONOPOLARES, COM BARRAMENTO TRIFASICO E NEUTRO, FORNECIMENTO E INSTALACAO</v>
          </cell>
          <cell r="C2750" t="str">
            <v>UN</v>
          </cell>
          <cell r="D2750" t="str">
            <v>845,81</v>
          </cell>
        </row>
        <row r="2751">
          <cell r="A2751" t="str">
            <v>83463</v>
          </cell>
          <cell r="B2751" t="str">
            <v>QUADRO DE DISTRIBUICAO DE ENERGIA EM CHAPA DE ACO GALVANIZADO, PARA 12 DISJUNTORES TERMOMAGNETICOS MONOPOLARES, COM BARRAMENTO TRIFASICO E NEUTRO - FORNECIMENTO E INSTALACAO</v>
          </cell>
          <cell r="C2751" t="str">
            <v>UN</v>
          </cell>
          <cell r="D2751" t="str">
            <v>229,65</v>
          </cell>
        </row>
        <row r="2752">
          <cell r="A2752" t="str">
            <v>84402</v>
          </cell>
          <cell r="B2752" t="str">
            <v>QUADRO DE DISTRIBUICAO DE ENERGIA P/ 6 DISJUNTORES TERMOMAGNETICOS MONOPOLARES SEM BARRAMENTO, DE EMBUTIR, EM CHAPA METALICA - FORNECIMENTO E INSTALACAO</v>
          </cell>
          <cell r="C2752" t="str">
            <v>UN</v>
          </cell>
          <cell r="D2752" t="str">
            <v>62,58</v>
          </cell>
        </row>
        <row r="2753">
          <cell r="A2753" t="str">
            <v>93653</v>
          </cell>
          <cell r="B2753" t="str">
            <v>DISJUNTOR MONOPOLAR TIPO DIN, CORRENTE NOMINAL DE 10A - FORNECIMENTO E INSTALAÇÃO. AF_04/2016</v>
          </cell>
          <cell r="C2753" t="str">
            <v>UN</v>
          </cell>
          <cell r="D2753" t="str">
            <v>8,65</v>
          </cell>
        </row>
        <row r="2754">
          <cell r="A2754" t="str">
            <v>93654</v>
          </cell>
          <cell r="B2754" t="str">
            <v>DISJUNTOR MONOPOLAR TIPO DIN, CORRENTE NOMINAL DE 16A - FORNECIMENTO E INSTALAÇÃO. AF_04/2016</v>
          </cell>
          <cell r="C2754" t="str">
            <v>UN</v>
          </cell>
          <cell r="D2754" t="str">
            <v>9,17</v>
          </cell>
        </row>
        <row r="2755">
          <cell r="A2755" t="str">
            <v>93655</v>
          </cell>
          <cell r="B2755" t="str">
            <v>DISJUNTOR MONOPOLAR TIPO DIN, CORRENTE NOMINAL DE 20A - FORNECIMENTO E INSTALAÇÃO. AF_04/2016</v>
          </cell>
          <cell r="C2755" t="str">
            <v>UN</v>
          </cell>
          <cell r="D2755" t="str">
            <v>10,04</v>
          </cell>
        </row>
        <row r="2756">
          <cell r="A2756" t="str">
            <v>93656</v>
          </cell>
          <cell r="B2756" t="str">
            <v>DISJUNTOR MONOPOLAR TIPO DIN, CORRENTE NOMINAL DE 25A - FORNECIMENTO E INSTALAÇÃO. AF_04/2016</v>
          </cell>
          <cell r="C2756" t="str">
            <v>UN</v>
          </cell>
          <cell r="D2756" t="str">
            <v>10,04</v>
          </cell>
        </row>
        <row r="2757">
          <cell r="A2757" t="str">
            <v>93657</v>
          </cell>
          <cell r="B2757" t="str">
            <v>DISJUNTOR MONOPOLAR TIPO DIN, CORRENTE NOMINAL DE 32A - FORNECIMENTO E INSTALAÇÃO. AF_04/2016</v>
          </cell>
          <cell r="C2757" t="str">
            <v>UN</v>
          </cell>
          <cell r="D2757" t="str">
            <v>11,15</v>
          </cell>
        </row>
        <row r="2758">
          <cell r="A2758" t="str">
            <v>93658</v>
          </cell>
          <cell r="B2758" t="str">
            <v>DISJUNTOR MONOPOLAR TIPO DIN, CORRENTE NOMINAL DE 40A - FORNECIMENTO E INSTALAÇÃO. AF_04/2016</v>
          </cell>
          <cell r="C2758" t="str">
            <v>UN</v>
          </cell>
          <cell r="D2758" t="str">
            <v>16,26</v>
          </cell>
        </row>
        <row r="2759">
          <cell r="A2759" t="str">
            <v>93659</v>
          </cell>
          <cell r="B2759" t="str">
            <v>DISJUNTOR MONOPOLAR TIPO DIN, CORRENTE NOMINAL DE 50A - FORNECIMENTO E INSTALAÇÃO. AF_04/2016</v>
          </cell>
          <cell r="C2759" t="str">
            <v>UN</v>
          </cell>
          <cell r="D2759" t="str">
            <v>18,58</v>
          </cell>
        </row>
        <row r="2760">
          <cell r="A2760" t="str">
            <v>93660</v>
          </cell>
          <cell r="B2760" t="str">
            <v>DISJUNTOR BIPOLAR TIPO DIN, CORRENTE NOMINAL DE 10A - FORNECIMENTO E INSTALAÇÃO. AF_04/2016</v>
          </cell>
          <cell r="C2760" t="str">
            <v>UN</v>
          </cell>
          <cell r="D2760" t="str">
            <v>42,65</v>
          </cell>
        </row>
        <row r="2761">
          <cell r="A2761" t="str">
            <v>93661</v>
          </cell>
          <cell r="B2761" t="str">
            <v>DISJUNTOR BIPOLAR TIPO DIN, CORRENTE NOMINAL DE 16A - FORNECIMENTO E INSTALAÇÃO. AF_04/2016</v>
          </cell>
          <cell r="C2761" t="str">
            <v>UN</v>
          </cell>
          <cell r="D2761" t="str">
            <v>43,64</v>
          </cell>
        </row>
        <row r="2762">
          <cell r="A2762" t="str">
            <v>93662</v>
          </cell>
          <cell r="B2762" t="str">
            <v>DISJUNTOR BIPOLAR TIPO DIN, CORRENTE NOMINAL DE 20A - FORNECIMENTO E INSTALAÇÃO. AF_04/2016</v>
          </cell>
          <cell r="C2762" t="str">
            <v>UN</v>
          </cell>
          <cell r="D2762" t="str">
            <v>45,46</v>
          </cell>
        </row>
        <row r="2763">
          <cell r="A2763" t="str">
            <v>93663</v>
          </cell>
          <cell r="B2763" t="str">
            <v>DISJUNTOR BIPOLAR TIPO DIN, CORRENTE NOMINAL DE 25A - FORNECIMENTO E INSTALAÇÃO. AF_04/2016</v>
          </cell>
          <cell r="C2763" t="str">
            <v>UN</v>
          </cell>
          <cell r="D2763" t="str">
            <v>45,46</v>
          </cell>
        </row>
        <row r="2764">
          <cell r="A2764" t="str">
            <v>93664</v>
          </cell>
          <cell r="B2764" t="str">
            <v>DISJUNTOR BIPOLAR TIPO DIN, CORRENTE NOMINAL DE 32A - FORNECIMENTO E INSTALAÇÃO. AF_04/2016</v>
          </cell>
          <cell r="C2764" t="str">
            <v>UN</v>
          </cell>
          <cell r="D2764" t="str">
            <v>47,66</v>
          </cell>
        </row>
        <row r="2765">
          <cell r="A2765" t="str">
            <v>93665</v>
          </cell>
          <cell r="B2765" t="str">
            <v>DISJUNTOR BIPOLAR TIPO DIN, CORRENTE NOMINAL DE 40A - FORNECIMENTO E INSTALAÇÃO. AF_04/2016</v>
          </cell>
          <cell r="C2765" t="str">
            <v>UN</v>
          </cell>
          <cell r="D2765" t="str">
            <v>50,70</v>
          </cell>
        </row>
        <row r="2766">
          <cell r="A2766" t="str">
            <v>93666</v>
          </cell>
          <cell r="B2766" t="str">
            <v>DISJUNTOR BIPOLAR TIPO DIN, CORRENTE NOMINAL DE 50A - FORNECIMENTO E INSTALAÇÃO. AF_04/2016</v>
          </cell>
          <cell r="C2766" t="str">
            <v>UN</v>
          </cell>
          <cell r="D2766" t="str">
            <v>55,34</v>
          </cell>
        </row>
        <row r="2767">
          <cell r="A2767" t="str">
            <v>93667</v>
          </cell>
          <cell r="B2767" t="str">
            <v>DISJUNTOR TRIPOLAR TIPO DIN, CORRENTE NOMINAL DE 10A - FORNECIMENTO E INSTALAÇÃO. AF_04/2016</v>
          </cell>
          <cell r="C2767" t="str">
            <v>UN</v>
          </cell>
          <cell r="D2767" t="str">
            <v>53,29</v>
          </cell>
        </row>
        <row r="2768">
          <cell r="A2768" t="str">
            <v>93668</v>
          </cell>
          <cell r="B2768" t="str">
            <v>DISJUNTOR TRIPOLAR TIPO DIN, CORRENTE NOMINAL DE 16A - FORNECIMENTO E INSTALAÇÃO. AF_04/2016</v>
          </cell>
          <cell r="C2768" t="str">
            <v>UN</v>
          </cell>
          <cell r="D2768" t="str">
            <v>54,81</v>
          </cell>
        </row>
        <row r="2769">
          <cell r="A2769" t="str">
            <v>93669</v>
          </cell>
          <cell r="B2769" t="str">
            <v>DISJUNTOR TRIPOLAR TIPO DIN, CORRENTE NOMINAL DE 20A - FORNECIMENTO E INSTALAÇÃO. AF_04/2016</v>
          </cell>
          <cell r="C2769" t="str">
            <v>UN</v>
          </cell>
          <cell r="D2769" t="str">
            <v>57,49</v>
          </cell>
        </row>
        <row r="2770">
          <cell r="A2770" t="str">
            <v>93670</v>
          </cell>
          <cell r="B2770" t="str">
            <v>DISJUNTOR TRIPOLAR TIPO DIN, CORRENTE NOMINAL DE 25A - FORNECIMENTO E INSTALAÇÃO. AF_04/2016</v>
          </cell>
          <cell r="C2770" t="str">
            <v>UN</v>
          </cell>
          <cell r="D2770" t="str">
            <v>57,49</v>
          </cell>
        </row>
        <row r="2771">
          <cell r="A2771" t="str">
            <v>93671</v>
          </cell>
          <cell r="B2771" t="str">
            <v>DISJUNTOR TRIPOLAR TIPO DIN, CORRENTE NOMINAL DE 32A - FORNECIMENTO E INSTALAÇÃO. AF_04/2016</v>
          </cell>
          <cell r="C2771" t="str">
            <v>UN</v>
          </cell>
          <cell r="D2771" t="str">
            <v>60,80</v>
          </cell>
        </row>
        <row r="2772">
          <cell r="A2772" t="str">
            <v>93672</v>
          </cell>
          <cell r="B2772" t="str">
            <v>DISJUNTOR TRIPOLAR TIPO DIN, CORRENTE NOMINAL DE 40A - FORNECIMENTO E INSTALAÇÃO. AF_04/2016</v>
          </cell>
          <cell r="C2772" t="str">
            <v>UN</v>
          </cell>
          <cell r="D2772" t="str">
            <v>66,30</v>
          </cell>
        </row>
        <row r="2773">
          <cell r="A2773" t="str">
            <v>93673</v>
          </cell>
          <cell r="B2773" t="str">
            <v>DISJUNTOR TRIPOLAR TIPO DIN, CORRENTE NOMINAL DE 50A - FORNECIMENTO E INSTALAÇÃO. AF_04/2016</v>
          </cell>
          <cell r="C2773" t="str">
            <v>UN</v>
          </cell>
          <cell r="D2773" t="str">
            <v>73,26</v>
          </cell>
        </row>
        <row r="2774">
          <cell r="A2774" t="str">
            <v>72339</v>
          </cell>
          <cell r="B2774" t="str">
            <v>TOMADA 3P+T 30A/440V SEM PLACA - FORNECIMENTO E INSTALACAO</v>
          </cell>
          <cell r="C2774" t="str">
            <v>UN</v>
          </cell>
          <cell r="D2774" t="str">
            <v>54,17</v>
          </cell>
        </row>
        <row r="2775">
          <cell r="A2775" t="str">
            <v>83403</v>
          </cell>
          <cell r="B2775" t="str">
            <v>INTERRUPTOR PULSADOR DE CAMPAINHA OU MINUTERIA 2A/250V C/ CAIXA - FORNECIMENTO E INSTALACAO</v>
          </cell>
          <cell r="C2775" t="str">
            <v>UN</v>
          </cell>
          <cell r="D2775" t="str">
            <v>17,29</v>
          </cell>
        </row>
        <row r="2776">
          <cell r="A2776" t="str">
            <v>83465</v>
          </cell>
          <cell r="B2776" t="str">
            <v>INTERRUPTOR INTERMEDIARIO (FOUR-WAY) - FORNECIMENTO E INSTALACAO</v>
          </cell>
          <cell r="C2776" t="str">
            <v>UN</v>
          </cell>
          <cell r="D2776" t="str">
            <v>45,14</v>
          </cell>
        </row>
        <row r="2777">
          <cell r="A2777" t="str">
            <v>91945</v>
          </cell>
          <cell r="B2777" t="str">
            <v>SUPORTE PARAFUSADO COM PLACA DE ENCAIXE 4" X 2" ALTO (2,00 M DO PISO) PARA PONTO ELÉTRICO - FORNECIMENTO E INSTALAÇÃO. AF_12/2015</v>
          </cell>
          <cell r="C2777" t="str">
            <v>UN</v>
          </cell>
          <cell r="D2777" t="str">
            <v>7,86</v>
          </cell>
        </row>
        <row r="2778">
          <cell r="A2778" t="str">
            <v>91946</v>
          </cell>
          <cell r="B2778" t="str">
            <v>SUPORTE PARAFUSADO COM PLACA DE ENCAIXE 4" X 2" MÉDIO (1,30 M DO PISO) PARA PONTO ELÉTRICO - FORNECIMENTO E INSTALAÇÃO. AF_12/2015</v>
          </cell>
          <cell r="C2778" t="str">
            <v>UN</v>
          </cell>
          <cell r="D2778" t="str">
            <v>6,55</v>
          </cell>
        </row>
        <row r="2779">
          <cell r="A2779" t="str">
            <v>91947</v>
          </cell>
          <cell r="B2779" t="str">
            <v>SUPORTE PARAFUSADO COM PLACA DE ENCAIXE 4" X 2" BAIXO (0,30 M DO PISO) PARA PONTO ELÉTRICO - FORNECIMENTO E INSTALAÇÃO. AF_12/2015</v>
          </cell>
          <cell r="C2779" t="str">
            <v>UN</v>
          </cell>
          <cell r="D2779" t="str">
            <v>5,73</v>
          </cell>
        </row>
        <row r="2780">
          <cell r="A2780" t="str">
            <v>91949</v>
          </cell>
          <cell r="B2780" t="str">
            <v>SUPORTE PARAFUSADO COM PLACA DE ENCAIXE 4" X 4" ALTO (2,00 M DO PISO) PARA PONTO ELÉTRICO - FORNECIMENTO E INSTALAÇÃO. AF_12/2015</v>
          </cell>
          <cell r="C2780" t="str">
            <v>UN</v>
          </cell>
          <cell r="D2780" t="str">
            <v>12,00</v>
          </cell>
        </row>
        <row r="2781">
          <cell r="A2781" t="str">
            <v>91950</v>
          </cell>
          <cell r="B2781" t="str">
            <v>SUPORTE PARAFUSADO COM PLACA DE ENCAIXE 4" X 4" MÉDIO (1,30 M DO PISO) PARA PONTO ELÉTRICO - FORNECIMENTO E INSTALAÇÃO. AF_12/2015</v>
          </cell>
          <cell r="C2781" t="str">
            <v>UN</v>
          </cell>
          <cell r="D2781" t="str">
            <v>10,41</v>
          </cell>
        </row>
        <row r="2782">
          <cell r="A2782" t="str">
            <v>91951</v>
          </cell>
          <cell r="B2782" t="str">
            <v>SUPORTE PARAFUSADO COM PLACA DE ENCAIXE 4" X 4" BAIXO (0,30 M DO PISO) PARA PONTO ELÉTRICO - FORNECIMENTO E INSTALAÇÃO. AF_12/2015</v>
          </cell>
          <cell r="C2782" t="str">
            <v>UN</v>
          </cell>
          <cell r="D2782" t="str">
            <v>9,47</v>
          </cell>
        </row>
        <row r="2783">
          <cell r="A2783" t="str">
            <v>91952</v>
          </cell>
          <cell r="B2783" t="str">
            <v>INTERRUPTOR SIMPLES (1 MÓDULO), 10A/250V, SEM SUPORTE E SEM PLACA - FORNECIMENTO E INSTALAÇÃO. AF_12/2015</v>
          </cell>
          <cell r="C2783" t="str">
            <v>UN</v>
          </cell>
          <cell r="D2783" t="str">
            <v>14,81</v>
          </cell>
        </row>
        <row r="2784">
          <cell r="A2784" t="str">
            <v>91953</v>
          </cell>
          <cell r="B2784" t="str">
            <v>INTERRUPTOR SIMPLES (1 MÓDULO), 10A/250V, INCLUINDO SUPORTE E PLACA - FORNECIMENTO E INSTALAÇÃO. AF_12/2015</v>
          </cell>
          <cell r="C2784" t="str">
            <v>UN</v>
          </cell>
          <cell r="D2784" t="str">
            <v>21,36</v>
          </cell>
        </row>
        <row r="2785">
          <cell r="A2785" t="str">
            <v>91954</v>
          </cell>
          <cell r="B2785" t="str">
            <v>INTERRUPTOR PARALELO (1 MÓDULO), 10A/250V, SEM SUPORTE E SEM PLACA - FORNECIMENTO E INSTALAÇÃO. AF_12/2015</v>
          </cell>
          <cell r="C2785" t="str">
            <v>UN</v>
          </cell>
          <cell r="D2785" t="str">
            <v>19,90</v>
          </cell>
        </row>
        <row r="2786">
          <cell r="A2786" t="str">
            <v>91955</v>
          </cell>
          <cell r="B2786" t="str">
            <v>INTERRUPTOR PARALELO (1 MÓDULO), 10A/250V, INCLUINDO SUPORTE E PLACA - FORNECIMENTO E INSTALAÇÃO. AF_12/2015</v>
          </cell>
          <cell r="C2786" t="str">
            <v>UN</v>
          </cell>
          <cell r="D2786" t="str">
            <v>26,45</v>
          </cell>
        </row>
        <row r="2787">
          <cell r="A2787" t="str">
            <v>91956</v>
          </cell>
          <cell r="B2787" t="str">
            <v>INTERRUPTOR SIMPLES (1 MÓDULO) COM INTERRUPTOR PARALELO (1 MÓDULO), 10A/250V, SEM SUPORTE E SEM PLACA - FORNECIMENTO E INSTALAÇÃO. AF_12/2015</v>
          </cell>
          <cell r="C2787" t="str">
            <v>UN</v>
          </cell>
          <cell r="D2787" t="str">
            <v>32,28</v>
          </cell>
        </row>
        <row r="2788">
          <cell r="A2788" t="str">
            <v>91957</v>
          </cell>
          <cell r="B2788" t="str">
            <v>INTERRUPTOR SIMPLES (1 MÓDULO) COM INTERRUPTOR PARALELO (1 MÓDULO), 10A/250V, INCLUINDO SUPORTE E PLACA - FORNECIMENTO E INSTALAÇÃO. AF_12/2015</v>
          </cell>
          <cell r="C2788" t="str">
            <v>UN</v>
          </cell>
          <cell r="D2788" t="str">
            <v>38,83</v>
          </cell>
        </row>
        <row r="2789">
          <cell r="A2789" t="str">
            <v>91958</v>
          </cell>
          <cell r="B2789" t="str">
            <v>INTERRUPTOR SIMPLES (2 MÓDULOS), 10A/250V, SEM SUPORTE E SEM PLACA - FORNECIMENTO E INSTALAÇÃO. AF_12/2015</v>
          </cell>
          <cell r="C2789" t="str">
            <v>UN</v>
          </cell>
          <cell r="D2789" t="str">
            <v>27,24</v>
          </cell>
        </row>
        <row r="2790">
          <cell r="A2790" t="str">
            <v>91959</v>
          </cell>
          <cell r="B2790" t="str">
            <v>INTERRUPTOR SIMPLES (2 MÓDULOS), 10A/250V, INCLUINDO SUPORTE E PLACA - FORNECIMENTO E INSTALAÇÃO. AF_12/2015</v>
          </cell>
          <cell r="C2790" t="str">
            <v>UN</v>
          </cell>
          <cell r="D2790" t="str">
            <v>33,79</v>
          </cell>
        </row>
        <row r="2791">
          <cell r="A2791" t="str">
            <v>91960</v>
          </cell>
          <cell r="B2791" t="str">
            <v>INTERRUPTOR PARALELO (2 MÓDULOS), 10A/250V, SEM SUPORTE E SEM PLACA - FORNECIMENTO E INSTALAÇÃO. AF_12/2015</v>
          </cell>
          <cell r="C2791" t="str">
            <v>UN</v>
          </cell>
          <cell r="D2791" t="str">
            <v>37,37</v>
          </cell>
        </row>
        <row r="2792">
          <cell r="A2792" t="str">
            <v>91961</v>
          </cell>
          <cell r="B2792" t="str">
            <v>INTERRUPTOR PARALELO (2 MÓDULOS), 10A/250V, INCLUINDO SUPORTE E PLACA - FORNECIMENTO E INSTALAÇÃO. AF_12/2015</v>
          </cell>
          <cell r="C2792" t="str">
            <v>UN</v>
          </cell>
          <cell r="D2792" t="str">
            <v>43,92</v>
          </cell>
        </row>
        <row r="2793">
          <cell r="A2793" t="str">
            <v>91962</v>
          </cell>
          <cell r="B2793" t="str">
            <v>INTERRUPTOR SIMPLES (1 MÓDULO) COM INTERRUPTOR PARALELO (2 MÓDULOS), 10A/250V, SEM SUPORTE E SEM PLACA - FORNECIMENTO E INSTALAÇÃO. AF_12/2015</v>
          </cell>
          <cell r="C2793" t="str">
            <v>UN</v>
          </cell>
          <cell r="D2793" t="str">
            <v>49,79</v>
          </cell>
        </row>
        <row r="2794">
          <cell r="A2794" t="str">
            <v>91963</v>
          </cell>
          <cell r="B2794" t="str">
            <v>INTERRUPTOR SIMPLES (1 MÓDULO) COM INTERRUPTOR PARALELO (2 MÓDULOS), 10A/250V, INCLUINDO SUPORTE E PLACA - FORNECIMENTO E INSTALAÇÃO. AF_12/2015</v>
          </cell>
          <cell r="C2794" t="str">
            <v>UN</v>
          </cell>
          <cell r="D2794" t="str">
            <v>56,34</v>
          </cell>
        </row>
        <row r="2795">
          <cell r="A2795" t="str">
            <v>91964</v>
          </cell>
          <cell r="B2795" t="str">
            <v>INTERRUPTOR SIMPLES (2 MÓDULOS) COM INTERRUPTOR PARALELO (1 MÓDULO), 10A/250V, SEM SUPORTE E SEM PLACA - FORNECIMENTO E INSTALAÇÃO. AF_12/2015</v>
          </cell>
          <cell r="C2795" t="str">
            <v>UN</v>
          </cell>
          <cell r="D2795" t="str">
            <v>44,70</v>
          </cell>
        </row>
        <row r="2796">
          <cell r="A2796" t="str">
            <v>91965</v>
          </cell>
          <cell r="B2796" t="str">
            <v>INTERRUPTOR SIMPLES (2 MÓDULOS) COM INTERRUPTOR PARALELO (1 MÓDULO), 10A/250V, INCLUINDO SUPORTE E PLACA - FORNECIMENTO E INSTALAÇÃO. AF_12/2015</v>
          </cell>
          <cell r="C2796" t="str">
            <v>UN</v>
          </cell>
          <cell r="D2796" t="str">
            <v>51,25</v>
          </cell>
        </row>
        <row r="2797">
          <cell r="A2797" t="str">
            <v>91966</v>
          </cell>
          <cell r="B2797" t="str">
            <v>INTERRUPTOR SIMPLES (3 MÓDULOS), 10A/250V, SEM SUPORTE E SEM PLACA - FORNECIMENTO E INSTALAÇÃO. AF_12/2015</v>
          </cell>
          <cell r="C2797" t="str">
            <v>UN</v>
          </cell>
          <cell r="D2797" t="str">
            <v>39,66</v>
          </cell>
        </row>
        <row r="2798">
          <cell r="A2798" t="str">
            <v>91967</v>
          </cell>
          <cell r="B2798" t="str">
            <v>INTERRUPTOR SIMPLES (3 MÓDULOS), 10A/250V, INCLUINDO SUPORTE E PLACA - FORNECIMENTO E INSTALAÇÃO. AF_12/2015</v>
          </cell>
          <cell r="C2798" t="str">
            <v>UN</v>
          </cell>
          <cell r="D2798" t="str">
            <v>46,21</v>
          </cell>
        </row>
        <row r="2799">
          <cell r="A2799" t="str">
            <v>91968</v>
          </cell>
          <cell r="B2799" t="str">
            <v>INTERRUPTOR PARALELO (3 MÓDULOS), 10A/250V, SEM SUPORTE E SEM PLACA - FORNECIMENTO E INSTALAÇÃO. AF_12/2015</v>
          </cell>
          <cell r="C2799" t="str">
            <v>UN</v>
          </cell>
          <cell r="D2799" t="str">
            <v>54,84</v>
          </cell>
        </row>
        <row r="2800">
          <cell r="A2800" t="str">
            <v>91969</v>
          </cell>
          <cell r="B2800" t="str">
            <v>INTERRUPTOR PARALELO (3 MÓDULOS), 10A/250V, INCLUINDO SUPORTE E PLACA - FORNECIMENTO E INSTALAÇÃO. AF_12/2015</v>
          </cell>
          <cell r="C2800" t="str">
            <v>UN</v>
          </cell>
          <cell r="D2800" t="str">
            <v>61,39</v>
          </cell>
        </row>
        <row r="2801">
          <cell r="A2801" t="str">
            <v>91970</v>
          </cell>
          <cell r="B2801" t="str">
            <v>INTERRUPTOR SIMPLES (3 MÓDULOS) COM INTERRUPTOR PARALELO (1 MÓDULO), 10A/250V, SEM SUPORTE E SEM PLACA - FORNECIMENTO E INSTALAÇÃO. AF_12/2015</v>
          </cell>
          <cell r="C2801" t="str">
            <v>UN</v>
          </cell>
          <cell r="D2801" t="str">
            <v>57,41</v>
          </cell>
        </row>
        <row r="2802">
          <cell r="A2802" t="str">
            <v>91971</v>
          </cell>
          <cell r="B2802" t="str">
            <v>INTERRUPTOR SIMPLES (3 MÓDULOS) COM INTERRUPTOR PARALELO (1 MÓDULO), 10A/250V, INCLUINDO SUPORTE E PLACA - FORNECIMENTO E INSTALAÇÃO. AF_12/2015</v>
          </cell>
          <cell r="C2802" t="str">
            <v>UN</v>
          </cell>
          <cell r="D2802" t="str">
            <v>67,82</v>
          </cell>
        </row>
        <row r="2803">
          <cell r="A2803" t="str">
            <v>91972</v>
          </cell>
          <cell r="B2803" t="str">
            <v>INTERRUPTOR SIMPLES (2 MÓDULOS) COM INTERRUPTOR PARALELO (2 MÓDULOS), 10A/250V, SEM SUPORTE E SEM PLACA - FORNECIMENTO E INSTALAÇÃO. AF_12/2015</v>
          </cell>
          <cell r="C2803" t="str">
            <v>UN</v>
          </cell>
          <cell r="D2803" t="str">
            <v>62,49</v>
          </cell>
        </row>
        <row r="2804">
          <cell r="A2804" t="str">
            <v>91973</v>
          </cell>
          <cell r="B2804" t="str">
            <v>INTERRUPTOR SIMPLES (2 MÓDULOS) COM INTERRUPTOR PARALELO (2 MÓDULOS), 10A/250V, INCLUINDO SUPORTE E PLACA - FORNECIMENTO E INSTALAÇÃO. AF_12/2015</v>
          </cell>
          <cell r="C2804" t="str">
            <v>UN</v>
          </cell>
          <cell r="D2804" t="str">
            <v>72,90</v>
          </cell>
        </row>
        <row r="2805">
          <cell r="A2805" t="str">
            <v>91974</v>
          </cell>
          <cell r="B2805" t="str">
            <v>INTERRUPTOR SIMPLES (4 MÓDULOS), 10A/250V, SEM SUPORTE E SEM PLACA - FORNECIMENTO E INSTALAÇÃO. AF_12/2015</v>
          </cell>
          <cell r="C2805" t="str">
            <v>UN</v>
          </cell>
          <cell r="D2805" t="str">
            <v>52,32</v>
          </cell>
        </row>
        <row r="2806">
          <cell r="A2806" t="str">
            <v>91975</v>
          </cell>
          <cell r="B2806" t="str">
            <v>INTERRUPTOR SIMPLES (4 MÓDULOS), 10A/250V, INCLUINDO SUPORTE E PLACA - FORNECIMENTO E INSTALAÇÃO. AF_12/2015</v>
          </cell>
          <cell r="C2806" t="str">
            <v>UN</v>
          </cell>
          <cell r="D2806" t="str">
            <v>62,73</v>
          </cell>
        </row>
        <row r="2807">
          <cell r="A2807" t="str">
            <v>91976</v>
          </cell>
          <cell r="B2807" t="str">
            <v>INTERRUPTOR SIMPLES (6 MÓDULOS), 10A/250V, SEM SUPORTE E SEM PLACA - FORNECIMENTO E INSTALAÇÃO. AF_12/2015</v>
          </cell>
          <cell r="C2807" t="str">
            <v>UN</v>
          </cell>
          <cell r="D2807" t="str">
            <v>77,25</v>
          </cell>
        </row>
        <row r="2808">
          <cell r="A2808" t="str">
            <v>91977</v>
          </cell>
          <cell r="B2808" t="str">
            <v>INTERRUPTOR SIMPLES (6 MÓDULOS), 10A/250V, INCLUINDO SUPORTE E PLACA - FORNECIMENTO E INSTALAÇÃO. AF_12/2015</v>
          </cell>
          <cell r="C2808" t="str">
            <v>UN</v>
          </cell>
          <cell r="D2808" t="str">
            <v>87,66</v>
          </cell>
        </row>
        <row r="2809">
          <cell r="A2809" t="str">
            <v>91978</v>
          </cell>
          <cell r="B2809" t="str">
            <v>INTERRUPTOR INTERMEDIÁRIO (1 MÓDULO), 10A/250V, SEM SUPORTE E SEM PLACA - FORNECIMENTO E INSTALAÇÃO. AF_09/2017</v>
          </cell>
          <cell r="C2809" t="str">
            <v>UN</v>
          </cell>
          <cell r="D2809" t="str">
            <v>31,71</v>
          </cell>
        </row>
        <row r="2810">
          <cell r="A2810" t="str">
            <v>91979</v>
          </cell>
          <cell r="B2810" t="str">
            <v>INTERRUPTOR INTERMEDIÁRIO (1 MÓDULO), 10A/250V, INCLUINDO SUPORTE E PLACA - FORNECIMENTO E INSTALAÇÃO. AF_09/2017</v>
          </cell>
          <cell r="C2810" t="str">
            <v>UN</v>
          </cell>
          <cell r="D2810" t="str">
            <v>38,26</v>
          </cell>
        </row>
        <row r="2811">
          <cell r="A2811" t="str">
            <v>91980</v>
          </cell>
          <cell r="B2811" t="str">
            <v>INTERRUPTOR BIPOLAR (1 MÓDULO), 10A/250V, SEM SUPORTE E SEM PLACA - FORNECIMENTO E INSTALAÇÃO. AF_09/2017</v>
          </cell>
          <cell r="C2811" t="str">
            <v>UN</v>
          </cell>
          <cell r="D2811" t="str">
            <v>30,69</v>
          </cell>
        </row>
        <row r="2812">
          <cell r="A2812" t="str">
            <v>91981</v>
          </cell>
          <cell r="B2812" t="str">
            <v>INTERRUPTOR BIPOLAR (1 MÓDULO), 10A/250V, INCLUINDO SUPORTE E PLACA - FORNECIMENTO E INSTALAÇÃO. AF_09/2017</v>
          </cell>
          <cell r="C2812" t="str">
            <v>UN</v>
          </cell>
          <cell r="D2812" t="str">
            <v>37,24</v>
          </cell>
        </row>
        <row r="2813">
          <cell r="A2813" t="str">
            <v>91982</v>
          </cell>
          <cell r="B2813" t="str">
            <v>DIMMER ROTATIVO (1 MÓDULO), 220V/600W, SEM SUPORTE E SEM PLACA - FORNECIMENTO E INSTALAÇÃO. AF_09/2017</v>
          </cell>
          <cell r="C2813" t="str">
            <v>UN</v>
          </cell>
          <cell r="D2813" t="str">
            <v>73,90</v>
          </cell>
        </row>
        <row r="2814">
          <cell r="A2814" t="str">
            <v>91983</v>
          </cell>
          <cell r="B2814" t="str">
            <v>DIMMER ROTATIVO (1 MÓDULO), 220V/600W, INCLUINDO SUPORTE E PLACA - FORNECIMENTO E INSTALAÇÃO. AF_09/2017</v>
          </cell>
          <cell r="C2814" t="str">
            <v>UN</v>
          </cell>
          <cell r="D2814" t="str">
            <v>80,45</v>
          </cell>
        </row>
        <row r="2815">
          <cell r="A2815" t="str">
            <v>91984</v>
          </cell>
          <cell r="B2815" t="str">
            <v>INTERRUPTOR PULSADOR CAMPAINHA (1 MÓDULO), 10A/250V, SEM SUPORTE E SEM PLACA - FORNECIMENTO E INSTALAÇÃO. AF_09/2017</v>
          </cell>
          <cell r="C2815" t="str">
            <v>UN</v>
          </cell>
          <cell r="D2815" t="str">
            <v>13,86</v>
          </cell>
        </row>
        <row r="2816">
          <cell r="A2816" t="str">
            <v>91985</v>
          </cell>
          <cell r="B2816" t="str">
            <v>INTERRUPTOR PULSADOR CAMPAINHA (1 MÓDULO), 10A/250V, INCLUINDO SUPORTE E PLACA - FORNECIMENTO E INSTALAÇÃO. AF_09/2017</v>
          </cell>
          <cell r="C2816" t="str">
            <v>UN</v>
          </cell>
          <cell r="D2816" t="str">
            <v>20,41</v>
          </cell>
        </row>
        <row r="2817">
          <cell r="A2817" t="str">
            <v>91986</v>
          </cell>
          <cell r="B2817" t="str">
            <v>CAMPAINHA CIGARRA (1 MÓDULO), 10A/250V, SEM SUPORTE E SEM PLACA - FORNECIMENTO E INSTALAÇÃO. AF_09/2017</v>
          </cell>
          <cell r="C2817" t="str">
            <v>UN</v>
          </cell>
          <cell r="D2817" t="str">
            <v>29,65</v>
          </cell>
        </row>
        <row r="2818">
          <cell r="A2818" t="str">
            <v>91987</v>
          </cell>
          <cell r="B2818" t="str">
            <v>CAMPAINHA CIGARRA (1 MÓDULO), 10A/250V, INCLUINDO SUPORTE E PLACA - FORNECIMENTO E INSTALAÇÃO. AF_09/2017</v>
          </cell>
          <cell r="C2818" t="str">
            <v>UN</v>
          </cell>
          <cell r="D2818" t="str">
            <v>36,20</v>
          </cell>
        </row>
        <row r="2819">
          <cell r="A2819" t="str">
            <v>91988</v>
          </cell>
          <cell r="B2819" t="str">
            <v>INTERRUPTOR PULSADOR MINUTERIA (1 MÓDULO), 10A/250V, SEM SUPORTE E SEM PLACA - FORNECIMENTO E INSTALAÇÃO. AF_09/2017</v>
          </cell>
          <cell r="C2819" t="str">
            <v>UN</v>
          </cell>
          <cell r="D2819" t="str">
            <v>17,30</v>
          </cell>
        </row>
        <row r="2820">
          <cell r="A2820" t="str">
            <v>91989</v>
          </cell>
          <cell r="B2820" t="str">
            <v>INTERRUPTOR PULSADOR MINUTERIA (1 MÓDULO), 10A/250V, INCLUINDO SUPORTE E PLACA - FORNECIMENTO E INSTALAÇÃO. AF_09/2017</v>
          </cell>
          <cell r="C2820" t="str">
            <v>UN</v>
          </cell>
          <cell r="D2820" t="str">
            <v>23,85</v>
          </cell>
        </row>
        <row r="2821">
          <cell r="A2821" t="str">
            <v>91990</v>
          </cell>
          <cell r="B2821" t="str">
            <v>TOMADA ALTA DE EMBUTIR (1 MÓDULO), 2P+T 10 A, SEM SUPORTE E SEM PLACA - FORNECIMENTO E INSTALAÇÃO. AF_12/2015</v>
          </cell>
          <cell r="C2821" t="str">
            <v>UN</v>
          </cell>
          <cell r="D2821" t="str">
            <v>26,45</v>
          </cell>
        </row>
        <row r="2822">
          <cell r="A2822" t="str">
            <v>91991</v>
          </cell>
          <cell r="B2822" t="str">
            <v>TOMADA ALTA DE EMBUTIR (1 MÓDULO), 2P+T 20 A, SEM SUPORTE E SEM PLACA - FORNECIMENTO E INSTALAÇÃO. AF_12/2015</v>
          </cell>
          <cell r="C2822" t="str">
            <v>UN</v>
          </cell>
          <cell r="D2822" t="str">
            <v>28,30</v>
          </cell>
        </row>
        <row r="2823">
          <cell r="A2823" t="str">
            <v>91992</v>
          </cell>
          <cell r="B2823" t="str">
            <v>TOMADA ALTA DE EMBUTIR (1 MÓDULO), 2P+T 10 A, INCLUINDO SUPORTE E PLACA - FORNECIMENTO E INSTALAÇÃO. AF_12/2015</v>
          </cell>
          <cell r="C2823" t="str">
            <v>UN</v>
          </cell>
          <cell r="D2823" t="str">
            <v>33,00</v>
          </cell>
        </row>
        <row r="2824">
          <cell r="A2824" t="str">
            <v>91993</v>
          </cell>
          <cell r="B2824" t="str">
            <v>TOMADA ALTA DE EMBUTIR (1 MÓDULO), 2P+T 20 A, INCLUINDO SUPORTE E PLACA - FORNECIMENTO E INSTALAÇÃO. AF_12/2015</v>
          </cell>
          <cell r="C2824" t="str">
            <v>UN</v>
          </cell>
          <cell r="D2824" t="str">
            <v>34,85</v>
          </cell>
        </row>
        <row r="2825">
          <cell r="A2825" t="str">
            <v>91994</v>
          </cell>
          <cell r="B2825" t="str">
            <v>TOMADA MÉDIA DE EMBUTIR (1 MÓDULO), 2P+T 10 A, SEM SUPORTE E SEM PLACA - FORNECIMENTO E INSTALAÇÃO. AF_12/2015</v>
          </cell>
          <cell r="C2825" t="str">
            <v>UN</v>
          </cell>
          <cell r="D2825" t="str">
            <v>18,94</v>
          </cell>
        </row>
        <row r="2826">
          <cell r="A2826" t="str">
            <v>91995</v>
          </cell>
          <cell r="B2826" t="str">
            <v>TOMADA MÉDIA DE EMBUTIR (1 MÓDULO), 2P+T 20 A, SEM SUPORTE E SEM PLACA - FORNECIMENTO E INSTALAÇÃO. AF_12/2015</v>
          </cell>
          <cell r="C2826" t="str">
            <v>UN</v>
          </cell>
          <cell r="D2826" t="str">
            <v>20,79</v>
          </cell>
        </row>
        <row r="2827">
          <cell r="A2827" t="str">
            <v>91996</v>
          </cell>
          <cell r="B2827" t="str">
            <v>TOMADA MÉDIA DE EMBUTIR (1 MÓDULO), 2P+T 10 A, INCLUINDO SUPORTE E PLACA - FORNECIMENTO E INSTALAÇÃO. AF_12/2015</v>
          </cell>
          <cell r="C2827" t="str">
            <v>UN</v>
          </cell>
          <cell r="D2827" t="str">
            <v>25,49</v>
          </cell>
        </row>
        <row r="2828">
          <cell r="A2828" t="str">
            <v>91997</v>
          </cell>
          <cell r="B2828" t="str">
            <v>TOMADA MÉDIA DE EMBUTIR (1 MÓDULO), 2P+T 20 A, INCLUINDO SUPORTE E PLACA - FORNECIMENTO E INSTALAÇÃO. AF_12/2015</v>
          </cell>
          <cell r="C2828" t="str">
            <v>UN</v>
          </cell>
          <cell r="D2828" t="str">
            <v>27,34</v>
          </cell>
        </row>
        <row r="2829">
          <cell r="A2829" t="str">
            <v>91998</v>
          </cell>
          <cell r="B2829" t="str">
            <v>TOMADA BAIXA DE EMBUTIR (1 MÓDULO), 2P+T 10 A, SEM SUPORTE E SEM PLACA - FORNECIMENTO E INSTALAÇÃO. AF_12/2015</v>
          </cell>
          <cell r="C2829" t="str">
            <v>UN</v>
          </cell>
          <cell r="D2829" t="str">
            <v>16,02</v>
          </cell>
        </row>
        <row r="2830">
          <cell r="A2830" t="str">
            <v>91999</v>
          </cell>
          <cell r="B2830" t="str">
            <v>TOMADA BAIXA DE EMBUTIR (1 MÓDULO), 2P+T 20 A, SEM SUPORTE E SEM PLACA - FORNECIMENTO E INSTALAÇÃO. AF_12/2015</v>
          </cell>
          <cell r="C2830" t="str">
            <v>UN</v>
          </cell>
          <cell r="D2830" t="str">
            <v>17,87</v>
          </cell>
        </row>
        <row r="2831">
          <cell r="A2831" t="str">
            <v>92000</v>
          </cell>
          <cell r="B2831" t="str">
            <v>TOMADA BAIXA DE EMBUTIR (1 MÓDULO), 2P+T 10 A, INCLUINDO SUPORTE E PLACA - FORNECIMENTO E INSTALAÇÃO. AF_12/2015</v>
          </cell>
          <cell r="C2831" t="str">
            <v>UN</v>
          </cell>
          <cell r="D2831" t="str">
            <v>22,57</v>
          </cell>
        </row>
        <row r="2832">
          <cell r="A2832" t="str">
            <v>92001</v>
          </cell>
          <cell r="B2832" t="str">
            <v>TOMADA BAIXA DE EMBUTIR (1 MÓDULO), 2P+T 20 A, INCLUINDO SUPORTE E PLACA - FORNECIMENTO E INSTALAÇÃO. AF_12/2015</v>
          </cell>
          <cell r="C2832" t="str">
            <v>UN</v>
          </cell>
          <cell r="D2832" t="str">
            <v>24,42</v>
          </cell>
        </row>
        <row r="2833">
          <cell r="A2833" t="str">
            <v>92002</v>
          </cell>
          <cell r="B2833" t="str">
            <v>TOMADA MÉDIA DE EMBUTIR (2 MÓDULOS), 2P+T 10 A, SEM SUPORTE E SEM PLACA - FORNECIMENTO E INSTALAÇÃO. AF_12/2015</v>
          </cell>
          <cell r="C2833" t="str">
            <v>UN</v>
          </cell>
          <cell r="D2833" t="str">
            <v>35,45</v>
          </cell>
        </row>
        <row r="2834">
          <cell r="A2834" t="str">
            <v>92003</v>
          </cell>
          <cell r="B2834" t="str">
            <v>TOMADA MÉDIA DE EMBUTIR (2 MÓDULOS), 2P+T 20 A, SEM SUPORTE E SEM PLACA - FORNECIMENTO E INSTALAÇÃO. AF_12/2015</v>
          </cell>
          <cell r="C2834" t="str">
            <v>UN</v>
          </cell>
          <cell r="D2834" t="str">
            <v>39,15</v>
          </cell>
        </row>
        <row r="2835">
          <cell r="A2835" t="str">
            <v>92004</v>
          </cell>
          <cell r="B2835" t="str">
            <v>TOMADA MÉDIA DE EMBUTIR (2 MÓDULOS), 2P+T 10 A, INCLUINDO SUPORTE E PLACA - FORNECIMENTO E INSTALAÇÃO. AF_12/2015</v>
          </cell>
          <cell r="C2835" t="str">
            <v>UN</v>
          </cell>
          <cell r="D2835" t="str">
            <v>42,00</v>
          </cell>
        </row>
        <row r="2836">
          <cell r="A2836" t="str">
            <v>92005</v>
          </cell>
          <cell r="B2836" t="str">
            <v>TOMADA MÉDIA DE EMBUTIR (2 MÓDULOS), 2P+T 20 A, INCLUINDO SUPORTE E PLACA - FORNECIMENTO E INSTALAÇÃO. AF_12/2015</v>
          </cell>
          <cell r="C2836" t="str">
            <v>UN</v>
          </cell>
          <cell r="D2836" t="str">
            <v>45,70</v>
          </cell>
        </row>
        <row r="2837">
          <cell r="A2837" t="str">
            <v>92006</v>
          </cell>
          <cell r="B2837" t="str">
            <v>TOMADA BAIXA DE EMBUTIR (2 MÓDULOS), 2P+T 10 A, SEM SUPORTE E SEM PLACA - FORNECIMENTO E INSTALAÇÃO. AF_12/2015</v>
          </cell>
          <cell r="C2837" t="str">
            <v>UN</v>
          </cell>
          <cell r="D2837" t="str">
            <v>29,62</v>
          </cell>
        </row>
        <row r="2838">
          <cell r="A2838" t="str">
            <v>92007</v>
          </cell>
          <cell r="B2838" t="str">
            <v>TOMADA BAIXA DE EMBUTIR (2 MÓDULOS), 2P+T 20 A, SEM SUPORTE E SEM PLACA - FORNECIMENTO E INSTALAÇÃO. AF_12/2015</v>
          </cell>
          <cell r="C2838" t="str">
            <v>UN</v>
          </cell>
          <cell r="D2838" t="str">
            <v>33,32</v>
          </cell>
        </row>
        <row r="2839">
          <cell r="A2839" t="str">
            <v>92008</v>
          </cell>
          <cell r="B2839" t="str">
            <v>TOMADA BAIXA DE EMBUTIR (2 MÓDULOS), 2P+T 10 A, INCLUINDO SUPORTE E PLACA - FORNECIMENTO E INSTALAÇÃO. AF_12/2015</v>
          </cell>
          <cell r="C2839" t="str">
            <v>UN</v>
          </cell>
          <cell r="D2839" t="str">
            <v>36,17</v>
          </cell>
        </row>
        <row r="2840">
          <cell r="A2840" t="str">
            <v>92009</v>
          </cell>
          <cell r="B2840" t="str">
            <v>TOMADA BAIXA DE EMBUTIR (2 MÓDULOS), 2P+T 20 A, INCLUINDO SUPORTE E PLACA - FORNECIMENTO E INSTALAÇÃO. AF_12/2015</v>
          </cell>
          <cell r="C2840" t="str">
            <v>UN</v>
          </cell>
          <cell r="D2840" t="str">
            <v>39,87</v>
          </cell>
        </row>
        <row r="2841">
          <cell r="A2841" t="str">
            <v>92010</v>
          </cell>
          <cell r="B2841" t="str">
            <v>TOMADA MÉDIA DE EMBUTIR (3 MÓDULOS), 2P+T 10 A, SEM SUPORTE E SEM PLACA - FORNECIMENTO E INSTALAÇÃO. AF_12/2015</v>
          </cell>
          <cell r="C2841" t="str">
            <v>UN</v>
          </cell>
          <cell r="D2841" t="str">
            <v>51,96</v>
          </cell>
        </row>
        <row r="2842">
          <cell r="A2842" t="str">
            <v>92011</v>
          </cell>
          <cell r="B2842" t="str">
            <v>TOMADA MÉDIA DE EMBUTIR (3 MÓDULOS), 2P+T 20 A, SEM SUPORTE E SEM PLACA - FORNECIMENTO E INSTALAÇÃO. AF_12/2015</v>
          </cell>
          <cell r="C2842" t="str">
            <v>UN</v>
          </cell>
          <cell r="D2842" t="str">
            <v>57,51</v>
          </cell>
        </row>
        <row r="2843">
          <cell r="A2843" t="str">
            <v>92012</v>
          </cell>
          <cell r="B2843" t="str">
            <v>TOMADA MÉDIA DE EMBUTIR (3 MÓDULOS), 2P+T 10 A, INCLUINDO SUPORTE E PLACA - FORNECIMENTO E INSTALAÇÃO. AF_12/2015</v>
          </cell>
          <cell r="C2843" t="str">
            <v>UN</v>
          </cell>
          <cell r="D2843" t="str">
            <v>58,51</v>
          </cell>
        </row>
        <row r="2844">
          <cell r="A2844" t="str">
            <v>92013</v>
          </cell>
          <cell r="B2844" t="str">
            <v>TOMADA MÉDIA DE EMBUTIR (3 MÓDULOS), 2P+T 20 A, INCLUINDO SUPORTE E PLACA - FORNECIMENTO E INSTALAÇÃO. AF_12/2015</v>
          </cell>
          <cell r="C2844" t="str">
            <v>UN</v>
          </cell>
          <cell r="D2844" t="str">
            <v>64,06</v>
          </cell>
        </row>
        <row r="2845">
          <cell r="A2845" t="str">
            <v>92014</v>
          </cell>
          <cell r="B2845" t="str">
            <v>TOMADA BAIXA DE EMBUTIR (3 MÓDULOS), 2P+T 10 A, SEM SUPORTE E SEM PLACA - FORNECIMENTO E INSTALAÇÃO. AF_12/2015</v>
          </cell>
          <cell r="C2845" t="str">
            <v>UN</v>
          </cell>
          <cell r="D2845" t="str">
            <v>43,21</v>
          </cell>
        </row>
        <row r="2846">
          <cell r="A2846" t="str">
            <v>92015</v>
          </cell>
          <cell r="B2846" t="str">
            <v>TOMADA BAIXA DE EMBUTIR (3 MÓDULOS), 2P+T 20 A, SEM SUPORTE E SEM PLACA - FORNECIMENTO E INSTALAÇÃO. AF_12/2015</v>
          </cell>
          <cell r="C2846" t="str">
            <v>UN</v>
          </cell>
          <cell r="D2846" t="str">
            <v>48,76</v>
          </cell>
        </row>
        <row r="2847">
          <cell r="A2847" t="str">
            <v>92016</v>
          </cell>
          <cell r="B2847" t="str">
            <v>TOMADA BAIXA DE EMBUTIR (3 MÓDULOS), 2P+T 10 A, INCLUINDO SUPORTE E PLACA - FORNECIMENTO E INSTALAÇÃO. AF_12/2015</v>
          </cell>
          <cell r="C2847" t="str">
            <v>UN</v>
          </cell>
          <cell r="D2847" t="str">
            <v>49,76</v>
          </cell>
        </row>
        <row r="2848">
          <cell r="A2848" t="str">
            <v>92017</v>
          </cell>
          <cell r="B2848" t="str">
            <v>TOMADA BAIXA DE EMBUTIR (3 MÓDULOS), 2P+T 20 A, INCLUINDO SUPORTE E PLACA - FORNECIMENTO E INSTALAÇÃO. AF_12/2015</v>
          </cell>
          <cell r="C2848" t="str">
            <v>UN</v>
          </cell>
          <cell r="D2848" t="str">
            <v>55,31</v>
          </cell>
        </row>
        <row r="2849">
          <cell r="A2849" t="str">
            <v>92018</v>
          </cell>
          <cell r="B2849" t="str">
            <v>TOMADA BAIXA DE EMBUTIR (4 MÓDULOS), 2P+T 10 A, SEM SUPORTE E SEM PLACA - FORNECIMENTO E INSTALAÇÃO. AF_12/2015</v>
          </cell>
          <cell r="C2849" t="str">
            <v>UN</v>
          </cell>
          <cell r="D2849" t="str">
            <v>57,20</v>
          </cell>
        </row>
        <row r="2850">
          <cell r="A2850" t="str">
            <v>92019</v>
          </cell>
          <cell r="B2850" t="str">
            <v>TOMADA BAIXA DE EMBUTIR (4 MÓDULOS), 2P+T 10 A, INCLUINDO SUPORTE E PLACA - FORNECIMENTO E INSTALAÇÃO. AF_12/2015</v>
          </cell>
          <cell r="C2850" t="str">
            <v>UN</v>
          </cell>
          <cell r="D2850" t="str">
            <v>67,61</v>
          </cell>
        </row>
        <row r="2851">
          <cell r="A2851" t="str">
            <v>92020</v>
          </cell>
          <cell r="B2851" t="str">
            <v>TOMADA BAIXA DE EMBUTIR (6 MÓDULOS), 2P+T 10 A, SEM SUPORTE E SEM PLACA - FORNECIMENTO E INSTALAÇÃO. AF_12/2015</v>
          </cell>
          <cell r="C2851" t="str">
            <v>UN</v>
          </cell>
          <cell r="D2851" t="str">
            <v>84,59</v>
          </cell>
        </row>
        <row r="2852">
          <cell r="A2852" t="str">
            <v>92021</v>
          </cell>
          <cell r="B2852" t="str">
            <v>TOMADA BAIXA DE EMBUTIR (6 MÓDULOS), 2P+T 10 A, INCLUINDO SUPORTE E PLACA - FORNECIMENTO E INSTALAÇÃO. AF_12/2015</v>
          </cell>
          <cell r="C2852" t="str">
            <v>UN</v>
          </cell>
          <cell r="D2852" t="str">
            <v>95,00</v>
          </cell>
        </row>
        <row r="2853">
          <cell r="A2853" t="str">
            <v>92022</v>
          </cell>
          <cell r="B2853" t="str">
            <v>INTERRUPTOR SIMPLES (1 MÓDULO) COM 1 TOMADA DE EMBUTIR 2P+T 10 A,  SEM SUPORTE E SEM PLACA - FORNECIMENTO E INSTALAÇÃO. AF_12/2015</v>
          </cell>
          <cell r="C2853" t="str">
            <v>UN</v>
          </cell>
          <cell r="D2853" t="str">
            <v>31,32</v>
          </cell>
        </row>
        <row r="2854">
          <cell r="A2854" t="str">
            <v>92023</v>
          </cell>
          <cell r="B2854" t="str">
            <v>INTERRUPTOR SIMPLES (1 MÓDULO) COM 1 TOMADA DE EMBUTIR 2P+T 10 A,  INCLUINDO SUPORTE E PLACA - FORNECIMENTO E INSTALAÇÃO. AF_12/2015</v>
          </cell>
          <cell r="C2854" t="str">
            <v>UN</v>
          </cell>
          <cell r="D2854" t="str">
            <v>37,87</v>
          </cell>
        </row>
        <row r="2855">
          <cell r="A2855" t="str">
            <v>92024</v>
          </cell>
          <cell r="B2855" t="str">
            <v>INTERRUPTOR SIMPLES (1 MÓDULO) COM 2 TOMADAS DE EMBUTIR 2P+T 10 A,  SEM SUPORTE E SEM PLACA - FORNECIMENTO E INSTALAÇÃO. AF_12/2015</v>
          </cell>
          <cell r="C2855" t="str">
            <v>UN</v>
          </cell>
          <cell r="D2855" t="str">
            <v>47,87</v>
          </cell>
        </row>
        <row r="2856">
          <cell r="A2856" t="str">
            <v>92025</v>
          </cell>
          <cell r="B2856" t="str">
            <v>INTERRUPTOR SIMPLES (1 MÓDULO) COM 2 TOMADAS DE EMBUTIR 2P+T 10 A,  INCLUINDO SUPORTE E PLACA - FORNECIMENTO E INSTALAÇÃO. AF_12/2015</v>
          </cell>
          <cell r="C2856" t="str">
            <v>UN</v>
          </cell>
          <cell r="D2856" t="str">
            <v>54,42</v>
          </cell>
        </row>
        <row r="2857">
          <cell r="A2857" t="str">
            <v>92026</v>
          </cell>
          <cell r="B2857" t="str">
            <v>INTERRUPTOR SIMPLES (2 MÓDULOS) COM 1 TOMADA DE EMBUTIR 2P+T 10 A,  SEM SUPORTE E SEM PLACA - FORNECIMENTO E INSTALAÇÃO. AF_12/2015</v>
          </cell>
          <cell r="C2857" t="str">
            <v>UN</v>
          </cell>
          <cell r="D2857" t="str">
            <v>43,74</v>
          </cell>
        </row>
        <row r="2858">
          <cell r="A2858" t="str">
            <v>92027</v>
          </cell>
          <cell r="B2858" t="str">
            <v>INTERRUPTOR SIMPLES (2 MÓDULOS) COM 1 TOMADA DE EMBUTIR 2P+T 10 A,  INCLUINDO SUPORTE E PLACA - FORNECIMENTO E INSTALAÇÃO. AF_12/2015</v>
          </cell>
          <cell r="C2858" t="str">
            <v>UN</v>
          </cell>
          <cell r="D2858" t="str">
            <v>50,29</v>
          </cell>
        </row>
        <row r="2859">
          <cell r="A2859" t="str">
            <v>92028</v>
          </cell>
          <cell r="B2859" t="str">
            <v>INTERRUPTOR PARALELO (1 MÓDULO) COM 1 TOMADA DE EMBUTIR 2P+T 10 A,  SEM SUPORTE E SEM PLACA - FORNECIMENTO E INSTALAÇÃO. AF_12/2015</v>
          </cell>
          <cell r="C2859" t="str">
            <v>UN</v>
          </cell>
          <cell r="D2859" t="str">
            <v>36,41</v>
          </cell>
        </row>
        <row r="2860">
          <cell r="A2860" t="str">
            <v>92029</v>
          </cell>
          <cell r="B2860" t="str">
            <v>INTERRUPTOR PARALELO (1 MÓDULO) COM 1 TOMADA DE EMBUTIR 2P+T 10 A,  INCLUINDO SUPORTE E PLACA - FORNECIMENTO E INSTALAÇÃO. AF_12/2015</v>
          </cell>
          <cell r="C2860" t="str">
            <v>UN</v>
          </cell>
          <cell r="D2860" t="str">
            <v>42,96</v>
          </cell>
        </row>
        <row r="2861">
          <cell r="A2861" t="str">
            <v>92030</v>
          </cell>
          <cell r="B2861" t="str">
            <v>INTERRUPTOR PARALELO (1 MÓDULO) COM 2 TOMADAS DE EMBUTIR 2P+T 10 A,  SEM SUPORTE E SEM PLACA - FORNECIMENTO E INSTALAÇÃO. AF_12/2015</v>
          </cell>
          <cell r="C2861" t="str">
            <v>UN</v>
          </cell>
          <cell r="D2861" t="str">
            <v>52,92</v>
          </cell>
        </row>
        <row r="2862">
          <cell r="A2862" t="str">
            <v>92031</v>
          </cell>
          <cell r="B2862" t="str">
            <v>INTERRUPTOR PARALELO (1 MÓDULO) COM 2 TOMADAS DE EMBUTIR 2P+T 10 A,  INCLUINDO SUPORTE E PLACA - FORNECIMENTO E INSTALAÇÃO. AF_12/2015</v>
          </cell>
          <cell r="C2862" t="str">
            <v>UN</v>
          </cell>
          <cell r="D2862" t="str">
            <v>59,47</v>
          </cell>
        </row>
        <row r="2863">
          <cell r="A2863" t="str">
            <v>92032</v>
          </cell>
          <cell r="B2863" t="str">
            <v>INTERRUPTOR PARALELO (2 MÓDULOS) COM 1 TOMADA DE EMBUTIR 2P+T 10 A,  SEM SUPORTE E SEM PLACA - FORNECIMENTO E INSTALAÇÃO. AF_12/2015</v>
          </cell>
          <cell r="C2863" t="str">
            <v>UN</v>
          </cell>
          <cell r="D2863" t="str">
            <v>53,88</v>
          </cell>
        </row>
        <row r="2864">
          <cell r="A2864" t="str">
            <v>92033</v>
          </cell>
          <cell r="B2864" t="str">
            <v>INTERRUPTOR PARALELO (2 MÓDULOS) COM 1 TOMADA DE EMBUTIR 2P+T 10 A,  INCLUINDO SUPORTE E PLACA - FORNECIMENTO E INSTALAÇÃO. AF_12/2015</v>
          </cell>
          <cell r="C2864" t="str">
            <v>UN</v>
          </cell>
          <cell r="D2864" t="str">
            <v>60,43</v>
          </cell>
        </row>
        <row r="2865">
          <cell r="A2865" t="str">
            <v>92034</v>
          </cell>
          <cell r="B2865" t="str">
            <v>INTERRUPTOR SIMPLES (1 MÓDULO), INTERRUPTOR PARALELO (1 MÓDULO) E 1 TOMADA DE EMBUTIR 2P+T 10 A,  SEM SUPORTE E SEM PLACA - FORNECIMENTO E INSTALAÇÃO. AF_12/2015</v>
          </cell>
          <cell r="C2865" t="str">
            <v>UN</v>
          </cell>
          <cell r="D2865" t="str">
            <v>48,83</v>
          </cell>
        </row>
        <row r="2866">
          <cell r="A2866" t="str">
            <v>92035</v>
          </cell>
          <cell r="B2866" t="str">
            <v>INTERRUPTOR SIMPLES (1 MÓDULO), INTERRUPTOR PARALELO (1 MÓDULO) E 1 TOMADA DE EMBUTIR 2P+T 10 A,  INCLUINDO SUPORTE E PLACA - FORNECIMENTO E INSTALAÇÃO. AF_12/2015</v>
          </cell>
          <cell r="C2866" t="str">
            <v>UN</v>
          </cell>
          <cell r="D2866" t="str">
            <v>55,38</v>
          </cell>
        </row>
        <row r="2867">
          <cell r="A2867" t="str">
            <v>72278</v>
          </cell>
          <cell r="B2867" t="str">
            <v>LAMPADA VAPOR METALICO 400W - FORNECIMENTO E INSTALACAO</v>
          </cell>
          <cell r="C2867" t="str">
            <v>UN</v>
          </cell>
          <cell r="D2867" t="str">
            <v>76,14</v>
          </cell>
        </row>
        <row r="2868">
          <cell r="A2868" t="str">
            <v>72280</v>
          </cell>
          <cell r="B2868" t="str">
            <v>IGNITOR PARA PARTIDA LÂMPADA VAPOR SÓDIO ALTA PRESSÃO ATÉ 400W</v>
          </cell>
          <cell r="C2868" t="str">
            <v>UN</v>
          </cell>
          <cell r="D2868" t="str">
            <v>44,98</v>
          </cell>
        </row>
        <row r="2869">
          <cell r="A2869" t="str">
            <v>73953/4</v>
          </cell>
          <cell r="B2869" t="str">
            <v>LUMINÁRIAS TIPO CALHA, DE SOBREPOR, COM REATORES DE PARTIDA RÁPIDA E LÂMPADAS FLUORESCENTES 2X2X18W, COMPLETAS, FORNECIMENTO E INSTALAÇÃO</v>
          </cell>
          <cell r="C2869" t="str">
            <v>UN</v>
          </cell>
          <cell r="D2869" t="str">
            <v>139,88</v>
          </cell>
        </row>
        <row r="2870">
          <cell r="A2870" t="str">
            <v>73953/8</v>
          </cell>
          <cell r="B2870" t="str">
            <v>LUMINÁRIAS TIPO CALHA, DE SOBREPOR, COM REATORES DE PARTIDA RÁPIDA E LÂMPADAS FLUORESCENTES 2X2X36W, COMPLETAS, FORNECIMENTO E INSTALAÇÃO</v>
          </cell>
          <cell r="C2870" t="str">
            <v>UN</v>
          </cell>
          <cell r="D2870" t="str">
            <v>184,55</v>
          </cell>
        </row>
        <row r="2871">
          <cell r="A2871" t="str">
            <v>73953/9</v>
          </cell>
          <cell r="B2871" t="str">
            <v>LUMINARIA SOBREPOR TP CALHA C/REATOR PART CONVENC LAMP 1X20W E STARTERFIX EM LAJE OU FORRO - FORNECIMENTO E COLOCACAO</v>
          </cell>
          <cell r="C2871" t="str">
            <v>UN</v>
          </cell>
          <cell r="D2871" t="str">
            <v>53,03</v>
          </cell>
        </row>
        <row r="2872">
          <cell r="A2872" t="str">
            <v>83391</v>
          </cell>
          <cell r="B2872" t="str">
            <v>REATOR PARA LAMPADA FLUORESCENTE 2X40W PARTIDA RAPIDA FORNECIMENTO E INSTALACAO</v>
          </cell>
          <cell r="C2872" t="str">
            <v>UN</v>
          </cell>
          <cell r="D2872" t="str">
            <v>29,09</v>
          </cell>
        </row>
        <row r="2873">
          <cell r="A2873" t="str">
            <v>83392</v>
          </cell>
          <cell r="B2873" t="str">
            <v>REATOR PARA LAMPADA FLUORESCENTE 1X20W PARTIDA RAPIDA FORNECIMENTO E INSTALACAO</v>
          </cell>
          <cell r="C2873" t="str">
            <v>UN</v>
          </cell>
          <cell r="D2873" t="str">
            <v>21,39</v>
          </cell>
        </row>
        <row r="2874">
          <cell r="A2874" t="str">
            <v>83393</v>
          </cell>
          <cell r="B2874" t="str">
            <v>REATOR PARA LAMPADA FLUORESCENTE 1X40W PARTIDA RAPIDA FORNECIMENTO E INSTALACAO</v>
          </cell>
          <cell r="C2874" t="str">
            <v>UN</v>
          </cell>
          <cell r="D2874" t="str">
            <v>27,58</v>
          </cell>
        </row>
        <row r="2875">
          <cell r="A2875" t="str">
            <v>83470</v>
          </cell>
          <cell r="B2875" t="str">
            <v>LAMPADA FLUORESCENTE TP HO 85W - FORNECIMENTO E INSTALACAO</v>
          </cell>
          <cell r="C2875" t="str">
            <v>UN</v>
          </cell>
          <cell r="D2875" t="str">
            <v>71,52</v>
          </cell>
        </row>
        <row r="2876">
          <cell r="A2876" t="str">
            <v>93040</v>
          </cell>
          <cell r="B2876" t="str">
            <v>LÂMPADA FLUORESCENTE COMPACTA 15 W 2U, BASE E27 - FORNECIMENTO E INSTALAÇÃO</v>
          </cell>
          <cell r="C2876" t="str">
            <v>UN</v>
          </cell>
          <cell r="D2876" t="str">
            <v>11,66</v>
          </cell>
        </row>
        <row r="2877">
          <cell r="A2877" t="str">
            <v>93041</v>
          </cell>
          <cell r="B2877" t="str">
            <v>LÂMPADA FLUORESCENTE ESPIRAL BRANCA 65 W, BASE E27 - FORNECIMENTO E INSTALAÇÃO</v>
          </cell>
          <cell r="C2877" t="str">
            <v>UN</v>
          </cell>
          <cell r="D2877" t="str">
            <v>70,99</v>
          </cell>
        </row>
        <row r="2878">
          <cell r="A2878" t="str">
            <v>93042</v>
          </cell>
          <cell r="B2878" t="str">
            <v>LÂMPADA LED 6 W BIVOLT BRANCA, FORMATO TRADICIONAL (BASE E27) - FORNECIMENTO E INSTALAÇÃO</v>
          </cell>
          <cell r="C2878" t="str">
            <v>UN</v>
          </cell>
          <cell r="D2878" t="str">
            <v>23,25</v>
          </cell>
        </row>
        <row r="2879">
          <cell r="A2879" t="str">
            <v>93043</v>
          </cell>
          <cell r="B2879" t="str">
            <v>LÂMPADA LED 10 W BIVOLT BRANCA, FORMATO TRADICIONAL (BASE E27) - FORNECIMENTO E INSTALAÇÃO</v>
          </cell>
          <cell r="C2879" t="str">
            <v>UN</v>
          </cell>
          <cell r="D2879" t="str">
            <v>30,83</v>
          </cell>
        </row>
        <row r="2880">
          <cell r="A2880" t="str">
            <v>93044</v>
          </cell>
          <cell r="B2880" t="str">
            <v>LÂMPADA FLUORESCENTE COMPACTA 3U BRANCA 20 W, BASE E27 - FORNECIMENTO E INSTALAÇÃO</v>
          </cell>
          <cell r="C2880" t="str">
            <v>UN</v>
          </cell>
          <cell r="D2880" t="str">
            <v>13,07</v>
          </cell>
        </row>
        <row r="2881">
          <cell r="A2881" t="str">
            <v>93045</v>
          </cell>
          <cell r="B2881" t="str">
            <v>LÂMPADA FLUORESCENTE ESPIRAL BRANCA 45 W, BASE E27 - FORNECIMENTO E INSTALAÇÃO</v>
          </cell>
          <cell r="C2881" t="str">
            <v>UN</v>
          </cell>
          <cell r="D2881" t="str">
            <v>40,00</v>
          </cell>
        </row>
        <row r="2882">
          <cell r="A2882" t="str">
            <v>97583</v>
          </cell>
          <cell r="B2882" t="str">
            <v>LUMINÁRIA TIPO CALHA, DE SOBREPOR, COM 1 LÂMPADA TUBULAR DE 18 W - FORNECIMENTO E INSTALAÇÃO. AF_11/2017</v>
          </cell>
          <cell r="C2882" t="str">
            <v>UN</v>
          </cell>
          <cell r="D2882" t="str">
            <v>44,75</v>
          </cell>
        </row>
        <row r="2883">
          <cell r="A2883" t="str">
            <v>97584</v>
          </cell>
          <cell r="B2883" t="str">
            <v>LUMINÁRIA TIPO CALHA, DE SOBREPOR, COM 1 LÂMPADA TUBULAR DE 36 W - FORNECIMENTO E INSTALAÇÃO. AF_11/2017</v>
          </cell>
          <cell r="C2883" t="str">
            <v>UN</v>
          </cell>
          <cell r="D2883" t="str">
            <v>60,87</v>
          </cell>
        </row>
        <row r="2884">
          <cell r="A2884" t="str">
            <v>97585</v>
          </cell>
          <cell r="B2884" t="str">
            <v>LUMINÁRIA TIPO CALHA, DE SOBREPOR, COM 2 LÂMPADAS TUBULARES DE 18 W - FORNECIMENTO E INSTALAÇÃO. AF_11/2017</v>
          </cell>
          <cell r="C2884" t="str">
            <v>UN</v>
          </cell>
          <cell r="D2884" t="str">
            <v>61,01</v>
          </cell>
        </row>
        <row r="2885">
          <cell r="A2885" t="str">
            <v>97586</v>
          </cell>
          <cell r="B2885" t="str">
            <v>LUMINÁRIA TIPO CALHA, DE SOBREPOR, COM 2 LÂMPADAS TUBULARES DE 36 W - FORNECIMENTO E INSTALAÇÃO. AF_11/2017</v>
          </cell>
          <cell r="C2885" t="str">
            <v>UN</v>
          </cell>
          <cell r="D2885" t="str">
            <v>80,47</v>
          </cell>
        </row>
        <row r="2886">
          <cell r="A2886" t="str">
            <v>97587</v>
          </cell>
          <cell r="B2886" t="str">
            <v>LUMINÁRIA TIPO CALHA, DE EMBUTIR, COM 2 LÂMPADAS DE 14 W COM REFLETOR - FORNECIMENTO E INSTALAÇÃO. AF_11/2017</v>
          </cell>
          <cell r="C2886" t="str">
            <v>UN</v>
          </cell>
          <cell r="D2886" t="str">
            <v>137,59</v>
          </cell>
        </row>
        <row r="2887">
          <cell r="A2887" t="str">
            <v>97589</v>
          </cell>
          <cell r="B2887" t="str">
            <v>LUMINÁRIA TIPO PLAFON EM PLÁSTICO, DE SOBREPOR, COM 1 LÂMPADA DE 15 W, - FORNECIMENTO E INSTALAÇÃO. AF_11/2017</v>
          </cell>
          <cell r="C2887" t="str">
            <v>UN</v>
          </cell>
          <cell r="D2887" t="str">
            <v>29,09</v>
          </cell>
        </row>
        <row r="2888">
          <cell r="A2888" t="str">
            <v>97590</v>
          </cell>
          <cell r="B2888" t="str">
            <v>LUMINÁRIA TIPO PLAFON REDONDO COM VIDRO FOSCO, DE SOBREPOR, COM 1 LÂMPADA DE 15 W - FORNECIMENTO E INSTALAÇÃO. AF_11/2017</v>
          </cell>
          <cell r="C2888" t="str">
            <v>UN</v>
          </cell>
          <cell r="D2888" t="str">
            <v>55,97</v>
          </cell>
        </row>
        <row r="2889">
          <cell r="A2889" t="str">
            <v>97591</v>
          </cell>
          <cell r="B2889" t="str">
            <v>LUMINÁRIA TIPO PLAFON REDONDO COM VIDRO FOSCO, DE SOBREPOR, COM 2 LÂMPADAS DE 15 W - FORNECIMENTO E INSTALAÇÃO. AF_11/2017</v>
          </cell>
          <cell r="C2889" t="str">
            <v>UN</v>
          </cell>
          <cell r="D2889" t="str">
            <v>75,31</v>
          </cell>
        </row>
        <row r="2890">
          <cell r="A2890" t="str">
            <v>97592</v>
          </cell>
          <cell r="B2890" t="str">
            <v>LUMINÁRIA TIPO PLAFON, DE SOBREPOR, COM 1 LÂMPADA LED - FORNECIMENTO E INSTALAÇÃO. AF_11/2017</v>
          </cell>
          <cell r="C2890" t="str">
            <v>UN</v>
          </cell>
          <cell r="D2890" t="str">
            <v>99,09</v>
          </cell>
        </row>
        <row r="2891">
          <cell r="A2891" t="str">
            <v>97593</v>
          </cell>
          <cell r="B2891" t="str">
            <v>LUMINÁRIA TIPO SPOT, DE SOBREPOR, COM 1 LÂMPADA DE 15 W - FORNECIMENTO E INSTALAÇÃO. AF_11/2017</v>
          </cell>
          <cell r="C2891" t="str">
            <v>UN</v>
          </cell>
          <cell r="D2891" t="str">
            <v>75,55</v>
          </cell>
        </row>
        <row r="2892">
          <cell r="A2892" t="str">
            <v>97594</v>
          </cell>
          <cell r="B2892" t="str">
            <v>LUMINÁRIA TIPO SPOT, DE SOBREPOR, COM 2 LÂMPADAS DE 15 W - FORNECIMENTO E INSTALAÇÃO. AF_11/2017</v>
          </cell>
          <cell r="C2892" t="str">
            <v>UN</v>
          </cell>
          <cell r="D2892" t="str">
            <v>74,30</v>
          </cell>
        </row>
        <row r="2893">
          <cell r="A2893" t="str">
            <v>97595</v>
          </cell>
          <cell r="B2893" t="str">
            <v>SENSOR DE PRESENÇA COM FOTOCÉLULA, FIXAÇÃO EM PAREDE - FORNECIMENTO E INSTALAÇÃO. AF_11/2017</v>
          </cell>
          <cell r="C2893" t="str">
            <v>UN</v>
          </cell>
          <cell r="D2893" t="str">
            <v>49,27</v>
          </cell>
        </row>
        <row r="2894">
          <cell r="A2894" t="str">
            <v>97596</v>
          </cell>
          <cell r="B2894" t="str">
            <v>SENSOR DE PRESENÇA SEM FOTOCÉLULA, FIXAÇÃO EM PAREDE - FORNECIMENTO E INSTALAÇÃO. AF_11/2017</v>
          </cell>
          <cell r="C2894" t="str">
            <v>UN</v>
          </cell>
          <cell r="D2894" t="str">
            <v>34,74</v>
          </cell>
        </row>
        <row r="2895">
          <cell r="A2895" t="str">
            <v>97597</v>
          </cell>
          <cell r="B2895" t="str">
            <v>SENSOR DE PRESENÇA COM FOTOCÉLULA, FIXAÇÃO EM TETO - FORNECIMENTO E INSTALAÇÃO. AF_11/2017</v>
          </cell>
          <cell r="C2895" t="str">
            <v>UN</v>
          </cell>
          <cell r="D2895" t="str">
            <v>43,33</v>
          </cell>
        </row>
        <row r="2896">
          <cell r="A2896" t="str">
            <v>97598</v>
          </cell>
          <cell r="B2896" t="str">
            <v>SENSOR DE PRESENÇA SEM FOTOCÉLULA, FIXAÇÃO EM TETO - FORNECIMENTO E INSTALAÇÃO. AF_11/2017</v>
          </cell>
          <cell r="C2896" t="str">
            <v>UN</v>
          </cell>
          <cell r="D2896" t="str">
            <v>41,47</v>
          </cell>
        </row>
        <row r="2897">
          <cell r="A2897" t="str">
            <v>97599</v>
          </cell>
          <cell r="B2897" t="str">
            <v>LUMINÁRIA DE EMERGÊNCIA - FORNECIMENTO E INSTALAÇÃO. AF_11/2017</v>
          </cell>
          <cell r="C2897" t="str">
            <v>UN</v>
          </cell>
          <cell r="D2897" t="str">
            <v>37,49</v>
          </cell>
        </row>
        <row r="2898">
          <cell r="A2898" t="str">
            <v>97609</v>
          </cell>
          <cell r="B2898" t="str">
            <v>LÂMPADA COMPACTA DE LED 6 W, BASE E27 - FORNECIMENTO E INSTALAÇÃO. AF_11/2017</v>
          </cell>
          <cell r="C2898" t="str">
            <v>UN</v>
          </cell>
          <cell r="D2898" t="str">
            <v>28,73</v>
          </cell>
        </row>
        <row r="2899">
          <cell r="A2899" t="str">
            <v>97610</v>
          </cell>
          <cell r="B2899" t="str">
            <v>LÂMPADA COMPACTA DE LED 10 W, BASE E27 - FORNECIMENTO E INSTALAÇÃO. AF_11/2017</v>
          </cell>
          <cell r="C2899" t="str">
            <v>UN</v>
          </cell>
          <cell r="D2899" t="str">
            <v>36,31</v>
          </cell>
        </row>
        <row r="2900">
          <cell r="A2900" t="str">
            <v>97611</v>
          </cell>
          <cell r="B2900" t="str">
            <v>LÂMPADA COMPACTA FLUORESCENTE DE 15 W, BASE E27 - FORNECIMENTO E INSTALAÇÃO. AF_11/2017</v>
          </cell>
          <cell r="C2900" t="str">
            <v>UN</v>
          </cell>
          <cell r="D2900" t="str">
            <v>17,14</v>
          </cell>
        </row>
        <row r="2901">
          <cell r="A2901" t="str">
            <v>97612</v>
          </cell>
          <cell r="B2901" t="str">
            <v>LÂMPADA COMPACTA FLUORESCENTE DE 20 W, BASE E27 - FORNECIMENTO E INSTALAÇÃO. AF_11/2017</v>
          </cell>
          <cell r="C2901" t="str">
            <v>UN</v>
          </cell>
          <cell r="D2901" t="str">
            <v>18,55</v>
          </cell>
        </row>
        <row r="2902">
          <cell r="A2902" t="str">
            <v>97613</v>
          </cell>
          <cell r="B2902" t="str">
            <v>LÂMPADA COMPACTA DE VAPOR MERCURIO 125 W, BASE E27 - FORNECIMENTO E INSTALAÇÃO. AF_11/2017</v>
          </cell>
          <cell r="C2902" t="str">
            <v>UN</v>
          </cell>
          <cell r="D2902" t="str">
            <v>23,20</v>
          </cell>
        </row>
        <row r="2903">
          <cell r="A2903" t="str">
            <v>97614</v>
          </cell>
          <cell r="B2903" t="str">
            <v>LÂMPADA COMPACTA DE VAPOR METÁLICO OVOIDE 150 W, BASE E27 - FORNECIMENTO E INSTALAÇÃO. AF_11/2017</v>
          </cell>
          <cell r="C2903" t="str">
            <v>UN</v>
          </cell>
          <cell r="D2903" t="str">
            <v>40,00</v>
          </cell>
        </row>
        <row r="2904">
          <cell r="A2904" t="str">
            <v>97615</v>
          </cell>
          <cell r="B2904" t="str">
            <v>LÂMPADA TUBULAR FLUORESCENTE T8 DE 16/18 W, BASE G13 - FORNECIMENTO E INSTALAÇÃO. AF_11/2017_P</v>
          </cell>
          <cell r="C2904" t="str">
            <v>UN</v>
          </cell>
          <cell r="D2904" t="str">
            <v>31,81</v>
          </cell>
        </row>
        <row r="2905">
          <cell r="A2905" t="str">
            <v>97616</v>
          </cell>
          <cell r="B2905" t="str">
            <v>LÂMPADA TUBULAR FLUORESCENTE T8 DE 32/36 W, BASE G13 - FORNECIMENTO E INSTALAÇÃO. AF_11/2017_P</v>
          </cell>
          <cell r="C2905" t="str">
            <v>UN</v>
          </cell>
          <cell r="D2905" t="str">
            <v>35,64</v>
          </cell>
        </row>
        <row r="2906">
          <cell r="A2906" t="str">
            <v>97617</v>
          </cell>
          <cell r="B2906" t="str">
            <v>LÂMPADA TUBULAR FLUORESCENTE T10 DE 20/40 W, BASE G13 - FORNECIMENTO E INSTALAÇÃO. AF_11/2017_P</v>
          </cell>
          <cell r="C2906" t="str">
            <v>UN</v>
          </cell>
          <cell r="D2906" t="str">
            <v>35,42</v>
          </cell>
        </row>
        <row r="2907">
          <cell r="A2907" t="str">
            <v>97618</v>
          </cell>
          <cell r="B2907" t="str">
            <v>LÂMPADA TUBULAR FLUORESCENTE T5 DE 14 W, BASE G13 - FORNECIMENTO E INSTALAÇÃO. AF_11/2017_P</v>
          </cell>
          <cell r="C2907" t="str">
            <v>UN</v>
          </cell>
          <cell r="D2907" t="str">
            <v>33,78</v>
          </cell>
        </row>
        <row r="2908">
          <cell r="A2908" t="str">
            <v>41598</v>
          </cell>
          <cell r="B2908" t="str">
            <v>ENTRADA PROVISORIA DE ENERGIA ELETRICA AEREA TRIFASICA 40A EM POSTE MADEIRA</v>
          </cell>
          <cell r="C2908" t="str">
            <v>UN</v>
          </cell>
          <cell r="D2908" t="str">
            <v>1.365,32</v>
          </cell>
        </row>
        <row r="2909">
          <cell r="A2909" t="str">
            <v>72941</v>
          </cell>
          <cell r="B2909" t="str">
            <v>APARELHO SINALIZADOR DE SAIDA DE GARAGEM, COM CELULA FOTOELETRICA - FORNECIMENTO E INSTALACAO</v>
          </cell>
          <cell r="C2909" t="str">
            <v>UN</v>
          </cell>
          <cell r="D2909" t="str">
            <v>181,61</v>
          </cell>
        </row>
        <row r="2910">
          <cell r="A2910" t="str">
            <v>73624</v>
          </cell>
          <cell r="B2910" t="str">
            <v>SUPORTE PARA TRANSFORMADOR EM POSTE DE CONCRETO CIRCULAR</v>
          </cell>
          <cell r="C2910" t="str">
            <v>UN</v>
          </cell>
          <cell r="D2910" t="str">
            <v>83,70</v>
          </cell>
        </row>
        <row r="2911">
          <cell r="A2911" t="str">
            <v>73767/1</v>
          </cell>
          <cell r="B2911" t="str">
            <v>GRAMPO PARALELO EM ALUMINIO FUNDIDO OU ESTRUDADO DE 2 PARAFUSOS, PARA CABO DE 6 A 50 MM2, PASTA ANTIOXIDANTE. FORNEC E INSTALAÇÃO.</v>
          </cell>
          <cell r="C2911" t="str">
            <v>UN</v>
          </cell>
          <cell r="D2911" t="str">
            <v>12,71</v>
          </cell>
        </row>
        <row r="2912">
          <cell r="A2912" t="str">
            <v>73767/2</v>
          </cell>
          <cell r="B2912" t="str">
            <v>ALCA PRE-FORMADA DISTRIBUIÇÃO EM  ACO RECOBERTO COM ALUMINIO PARA CABO 25MM2, ENCAPADO. FORNECIMENTO E INSTALAÇÃO.</v>
          </cell>
          <cell r="C2912" t="str">
            <v>UN</v>
          </cell>
          <cell r="D2912" t="str">
            <v>10,18</v>
          </cell>
        </row>
        <row r="2913">
          <cell r="A2913" t="str">
            <v>73767/3</v>
          </cell>
          <cell r="B2913" t="str">
            <v>LACO DE ROLDANA PRE-FORMADO ACO RECOBERTO DE ALUMINIO PARA CABO DE ALUMINIO NU BITOLA 25MM2 - FORNECIMENTO E COLOCACAO</v>
          </cell>
          <cell r="C2913" t="str">
            <v>UN</v>
          </cell>
          <cell r="D2913" t="str">
            <v>7,40</v>
          </cell>
        </row>
        <row r="2914">
          <cell r="A2914" t="str">
            <v>73767/4</v>
          </cell>
          <cell r="B2914" t="str">
            <v>ALCA PRE-FORMADA DISTRIBUICAO EM ACO RECOBERTO COM ALUMINIO NU PARA CABO 25MM2, ENCAPADO. FORNECIMENTO E INSTALACAO.</v>
          </cell>
          <cell r="C2914" t="str">
            <v>UN</v>
          </cell>
          <cell r="D2914" t="str">
            <v>4,86</v>
          </cell>
        </row>
        <row r="2915">
          <cell r="A2915" t="str">
            <v>73767/5</v>
          </cell>
          <cell r="B2915" t="str">
            <v>ALCA PRE-FORMADA SERV DE ACO RECOB C/ALUM NU ENCAPADO 25MM2 (BITOLA)  CONF PROJ A4-148-CP RIOLUZ FORNECIMENTO E COLOCACAO</v>
          </cell>
          <cell r="C2915" t="str">
            <v>UN</v>
          </cell>
          <cell r="D2915" t="str">
            <v>4,45</v>
          </cell>
        </row>
        <row r="2916">
          <cell r="A2916" t="str">
            <v>73781/1</v>
          </cell>
          <cell r="B2916" t="str">
            <v>MUFLA TERMINAL PRIMARIA UNIPOLAR USO INTERNO PARA CABO 35/120MM2, ISOLACAO 15/25KV EM EPR - BORRACHA DE SILICONE. FORNECIMENTO E INSTALACAO.</v>
          </cell>
          <cell r="C2916" t="str">
            <v>UN</v>
          </cell>
          <cell r="D2916" t="str">
            <v>348,60</v>
          </cell>
        </row>
        <row r="2917">
          <cell r="A2917" t="str">
            <v>73781/2</v>
          </cell>
          <cell r="B2917" t="str">
            <v>ISOLADOR DE PINO TP HI-POT CILINDRICO CLASSE 15KV. FORNECIMENTO E INSTALACAO.</v>
          </cell>
          <cell r="C2917" t="str">
            <v>UN</v>
          </cell>
          <cell r="D2917" t="str">
            <v>30,03</v>
          </cell>
        </row>
        <row r="2918">
          <cell r="A2918" t="str">
            <v>73781/3</v>
          </cell>
          <cell r="B2918" t="str">
            <v>ISOLADOR DE SUSPENSAO (DISCO) TP CAVILHA CLASSE 15KV - 6''. FORNECIMENTO E INSTALACAO.</v>
          </cell>
          <cell r="C2918" t="str">
            <v>UN</v>
          </cell>
          <cell r="D2918" t="str">
            <v>92,25</v>
          </cell>
        </row>
        <row r="2919">
          <cell r="A2919" t="str">
            <v>88543</v>
          </cell>
          <cell r="B2919" t="str">
            <v>ARMACAO SECUNDARIA OU REX COMPLETA PARA TRESLINHAS-FORNECIMENTO E INSTALACAO.</v>
          </cell>
          <cell r="C2919" t="str">
            <v>UN</v>
          </cell>
          <cell r="D2919" t="str">
            <v>136,07</v>
          </cell>
        </row>
        <row r="2920">
          <cell r="A2920" t="str">
            <v>88544</v>
          </cell>
          <cell r="B2920" t="str">
            <v>ARMACAO SECUNDARIA OU REX COMPLETA PARA DUAS LINHAS-FORNECIMENTO E INSTALACAO.</v>
          </cell>
          <cell r="C2920" t="str">
            <v>UN</v>
          </cell>
          <cell r="D2920" t="str">
            <v>87,32</v>
          </cell>
        </row>
        <row r="2921">
          <cell r="A2921" t="str">
            <v>88545</v>
          </cell>
          <cell r="B2921" t="str">
            <v>ARMACAO SECUNDARIA OU REX COMPLETA PARA QUATRO LINHAS-FORNECIMENTO E INSTALACAO.</v>
          </cell>
          <cell r="C2921" t="str">
            <v>UN</v>
          </cell>
          <cell r="D2921" t="str">
            <v>158,56</v>
          </cell>
        </row>
        <row r="2922">
          <cell r="A2922" t="str">
            <v>83397</v>
          </cell>
          <cell r="B2922" t="str">
            <v>POSTE DE CONCRETO DUPLO T H=9M CARGA NOMINAL 500KG INCLUSIVE ESCAVACAO, EXCLUSIVE TRANSPORTE - FORNECIMENTO E INSTALACAO</v>
          </cell>
          <cell r="C2922" t="str">
            <v>UN</v>
          </cell>
          <cell r="D2922" t="str">
            <v>1.121,78</v>
          </cell>
        </row>
        <row r="2923">
          <cell r="A2923" t="str">
            <v>73769/1</v>
          </cell>
          <cell r="B2923" t="str">
            <v>POSTE ACO CONICO CONTINUO CURVO SIMPLES SEM BASE C/JANELA 9M (INSPECAO) - FORNECIMENTO E INSTALACAO</v>
          </cell>
          <cell r="C2923" t="str">
            <v>UN</v>
          </cell>
          <cell r="D2923" t="str">
            <v>1.198,04</v>
          </cell>
        </row>
        <row r="2924">
          <cell r="A2924" t="str">
            <v>73769/2</v>
          </cell>
          <cell r="B2924" t="str">
            <v>POSTE DE AÇO CONICO CONTÍNUO CURVO SIMPLES, FLANGEADO, COM JANELA DE INSPEÇÃO H=9M - FORNECIMENTO E INSTALACAO</v>
          </cell>
          <cell r="C2924" t="str">
            <v>UN</v>
          </cell>
          <cell r="D2924" t="str">
            <v>1.199,55</v>
          </cell>
        </row>
        <row r="2925">
          <cell r="A2925" t="str">
            <v>73769/3</v>
          </cell>
          <cell r="B2925" t="str">
            <v>POSTE DE ACO CONICO CONTINUO CURVO DUPLO, FLANGEADO, COM JANELA DE INSPECAO H=9M - FORNECIMENTO E INSTALACAO</v>
          </cell>
          <cell r="C2925" t="str">
            <v>UN</v>
          </cell>
          <cell r="D2925" t="str">
            <v>1.235,50</v>
          </cell>
        </row>
        <row r="2926">
          <cell r="A2926" t="str">
            <v>73769/4</v>
          </cell>
          <cell r="B2926" t="str">
            <v>POSTE DE ACO CONICO CONTINUO RETO, ENGASTADO, H=9M - FORNECIMENTO E INSTALACAO</v>
          </cell>
          <cell r="C2926" t="str">
            <v>UN</v>
          </cell>
          <cell r="D2926" t="str">
            <v>1.246,70</v>
          </cell>
        </row>
        <row r="2927">
          <cell r="A2927" t="str">
            <v>73855/1</v>
          </cell>
          <cell r="B2927" t="str">
            <v>CHUMBADOR DE AÇO PARA FIXAÇÃO DE POSTE DE ACO RETO OU CURVO 7 A 9M COM FLANGE - FORNECIMENTO E INSTALACAO</v>
          </cell>
          <cell r="C2927" t="str">
            <v>UN</v>
          </cell>
          <cell r="D2927" t="str">
            <v>809,20</v>
          </cell>
        </row>
        <row r="2928">
          <cell r="A2928" t="str">
            <v>72281</v>
          </cell>
          <cell r="B2928" t="str">
            <v>REATOR PARA LAMPADA VAPOR DE MERCURIO USO EXTERNO 220V/400W</v>
          </cell>
          <cell r="C2928" t="str">
            <v>UN</v>
          </cell>
          <cell r="D2928" t="str">
            <v>106,87</v>
          </cell>
        </row>
        <row r="2929">
          <cell r="A2929" t="str">
            <v>72282</v>
          </cell>
          <cell r="B2929" t="str">
            <v>REATOR PARA LAMPADA VAPOR DE SODIO ALTA PRESSAO - 220V/250W - USO EXTERNO</v>
          </cell>
          <cell r="C2929" t="str">
            <v>UN</v>
          </cell>
          <cell r="D2929" t="str">
            <v>142,94</v>
          </cell>
        </row>
        <row r="2930">
          <cell r="A2930" t="str">
            <v>73831/2</v>
          </cell>
          <cell r="B2930" t="str">
            <v>LAMPADA DE VAPOR DE MERCURIO DE 250W - FORNECIMENTO E INSTALACAO</v>
          </cell>
          <cell r="C2930" t="str">
            <v>UN</v>
          </cell>
          <cell r="D2930" t="str">
            <v>33,02</v>
          </cell>
        </row>
        <row r="2931">
          <cell r="A2931" t="str">
            <v>73831/3</v>
          </cell>
          <cell r="B2931" t="str">
            <v>LAMPADA DE VAPOR DE MERCURIO DE 400W/250V - FORNECIMENTO E INSTALACAO</v>
          </cell>
          <cell r="C2931" t="str">
            <v>UN</v>
          </cell>
          <cell r="D2931" t="str">
            <v>43,41</v>
          </cell>
        </row>
        <row r="2932">
          <cell r="A2932" t="str">
            <v>73831/4</v>
          </cell>
          <cell r="B2932" t="str">
            <v>LAMPADA MISTA DE 160W - FORNECIMENTO E INSTALACAO</v>
          </cell>
          <cell r="C2932" t="str">
            <v>UN</v>
          </cell>
          <cell r="D2932" t="str">
            <v>21,32</v>
          </cell>
        </row>
        <row r="2933">
          <cell r="A2933" t="str">
            <v>73831/5</v>
          </cell>
          <cell r="B2933" t="str">
            <v>LAMPADA MISTA DE 250W - FORNECIMENTO E INSTALACAO</v>
          </cell>
          <cell r="C2933" t="str">
            <v>UN</v>
          </cell>
          <cell r="D2933" t="str">
            <v>27,50</v>
          </cell>
        </row>
        <row r="2934">
          <cell r="A2934" t="str">
            <v>73831/6</v>
          </cell>
          <cell r="B2934" t="str">
            <v>LAMPADA MISTA DE 500W - FORNECIMENTO E INSTALACAO</v>
          </cell>
          <cell r="C2934" t="str">
            <v>UN</v>
          </cell>
          <cell r="D2934" t="str">
            <v>48,44</v>
          </cell>
        </row>
        <row r="2935">
          <cell r="A2935" t="str">
            <v>73831/7</v>
          </cell>
          <cell r="B2935" t="str">
            <v>LAMPADA DE VAPOR DE SODIO DE 150WX220V - FORNECIMENTO E INSTALACAO</v>
          </cell>
          <cell r="C2935" t="str">
            <v>UN</v>
          </cell>
          <cell r="D2935" t="str">
            <v>39,15</v>
          </cell>
        </row>
        <row r="2936">
          <cell r="A2936" t="str">
            <v>73831/8</v>
          </cell>
          <cell r="B2936" t="str">
            <v>LAMPADA DE VAPOR DE SODIO DE 250WX220V - FORNECIMENTO E INSTALACAO</v>
          </cell>
          <cell r="C2936" t="str">
            <v>UN</v>
          </cell>
          <cell r="D2936" t="str">
            <v>44,57</v>
          </cell>
        </row>
        <row r="2937">
          <cell r="A2937" t="str">
            <v>73831/9</v>
          </cell>
          <cell r="B2937" t="str">
            <v>LAMPADA DE VAPOR DE SODIO DE 400WX220V - FORNECIMENTO E INSTALACAO</v>
          </cell>
          <cell r="C2937" t="str">
            <v>UN</v>
          </cell>
          <cell r="D2937" t="str">
            <v>51,22</v>
          </cell>
        </row>
        <row r="2938">
          <cell r="A2938" t="str">
            <v>74231/1</v>
          </cell>
          <cell r="B2938" t="str">
            <v>LUMINARIA ABERTA PARA ILUMINACAO PUBLICA, PARA LAMPADA A VAPOR DE MERCURIO ATE 400W E MISTA ATE 500W, COM BRACO EM TUBO DE ACO GALV D=50MM PROJ HOR=2.500MM E PROJ VERT= 2.200MM, FORNECIMENTO E INSTALACAO</v>
          </cell>
          <cell r="C2938" t="str">
            <v>UN</v>
          </cell>
          <cell r="D2938" t="str">
            <v>136,15</v>
          </cell>
        </row>
        <row r="2939">
          <cell r="A2939" t="str">
            <v>74246/1</v>
          </cell>
          <cell r="B2939" t="str">
            <v>REFLETOR RETANGULAR FECHADO COM LAMPADA VAPOR METALICO 400 W</v>
          </cell>
          <cell r="C2939" t="str">
            <v>UN</v>
          </cell>
          <cell r="D2939" t="str">
            <v>271,47</v>
          </cell>
        </row>
        <row r="2940">
          <cell r="A2940" t="str">
            <v>83399</v>
          </cell>
          <cell r="B2940" t="str">
            <v>RELE FOTOELETRICO P/ COMANDO DE ILUMINACAO EXTERNA 220V/1000W - FORNECIMENTO E INSTALACAO</v>
          </cell>
          <cell r="C2940" t="str">
            <v>UN</v>
          </cell>
          <cell r="D2940" t="str">
            <v>30,63</v>
          </cell>
        </row>
        <row r="2941">
          <cell r="A2941" t="str">
            <v>83400</v>
          </cell>
          <cell r="B2941" t="str">
            <v>BRACO P/ ILUMINACAO DE RUAS EM TUBO ACO GALV 1" COMP = 1,20M E INCLINACAO 25GRAUS EM RELACAO AO PLANO VERTICAL P/ FIXACAO EM POSTE OU PAREDE - FORNECIMENTO E INSTALACAO</v>
          </cell>
          <cell r="C2941" t="str">
            <v>UN</v>
          </cell>
          <cell r="D2941" t="str">
            <v>96,92</v>
          </cell>
        </row>
        <row r="2942">
          <cell r="A2942" t="str">
            <v>83401</v>
          </cell>
          <cell r="B2942" t="str">
            <v>BRACO P/ LUMINARIA PUBLICA 1 X 1,50 M, EM TUBO ACO GALV 3/4, P/ FIXACAO EM POSTE OU PAREDE - FORNECIMENTO E INSTALACAO</v>
          </cell>
          <cell r="C2942" t="str">
            <v>UN</v>
          </cell>
          <cell r="D2942" t="str">
            <v>96,92</v>
          </cell>
        </row>
        <row r="2943">
          <cell r="A2943" t="str">
            <v>83402</v>
          </cell>
          <cell r="B2943" t="str">
            <v>ABRACADEIRA DE FIXACAO DE BRACOS DE LUMINARIAS DE 4" - FORNECIMENTO E INSTALACAO</v>
          </cell>
          <cell r="C2943" t="str">
            <v>UN</v>
          </cell>
          <cell r="D2943" t="str">
            <v>51,33</v>
          </cell>
        </row>
        <row r="2944">
          <cell r="A2944" t="str">
            <v>83475</v>
          </cell>
          <cell r="B2944" t="str">
            <v>LUMINARIA FECHADA PARA ILUMINACAO PUBLICA COM REATOR DE PARTIDA RAPIDA COM LAMPADA A VAPOR DE MERCURIO 250W - FORNECIMENTO E INSTALACAO</v>
          </cell>
          <cell r="C2944" t="str">
            <v>UN</v>
          </cell>
          <cell r="D2944" t="str">
            <v>365,65</v>
          </cell>
        </row>
        <row r="2945">
          <cell r="A2945" t="str">
            <v>83478</v>
          </cell>
          <cell r="B2945" t="str">
            <v>LUMINARIA FECHADA PARA ILUMINACAO PUBLICA - LAMPADAS DE 250/500W - FORNECIMENTO E INSTALACAO (EXCLUINDO LAMPADAS)</v>
          </cell>
          <cell r="C2945" t="str">
            <v>UN</v>
          </cell>
          <cell r="D2945" t="str">
            <v>268,15</v>
          </cell>
        </row>
        <row r="2946">
          <cell r="A2946" t="str">
            <v>83479</v>
          </cell>
          <cell r="B2946" t="str">
            <v>LUMINARIA ESTANQUE - PROTECAO CONTRA AGUA, POEIRA OU IMPACTOS - TIPO AQUATIC PIAL OU EQUIVALENTE</v>
          </cell>
          <cell r="C2946" t="str">
            <v>UN</v>
          </cell>
          <cell r="D2946" t="str">
            <v>109,11</v>
          </cell>
        </row>
        <row r="2947">
          <cell r="A2947" t="str">
            <v>83480</v>
          </cell>
          <cell r="B2947" t="str">
            <v>REATOR PARA LAMPADA VAPOR DE MERCURIO 125W  USO EXTERNO</v>
          </cell>
          <cell r="C2947" t="str">
            <v>UN</v>
          </cell>
          <cell r="D2947" t="str">
            <v>86,48</v>
          </cell>
        </row>
        <row r="2948">
          <cell r="A2948" t="str">
            <v>83481</v>
          </cell>
          <cell r="B2948" t="str">
            <v>REATOR PARA LAMPADA VAPOR DE MERCURIO 250W USO EXTERNO</v>
          </cell>
          <cell r="C2948" t="str">
            <v>UN</v>
          </cell>
          <cell r="D2948" t="str">
            <v>96,98</v>
          </cell>
        </row>
        <row r="2949">
          <cell r="A2949" t="str">
            <v>97600</v>
          </cell>
          <cell r="B2949" t="str">
            <v>REFLETOR EM ALUMÍNIO COM SUPORTE E ALÇA, LÂMPADA 125 W - FORNECIMENTO E INSTALAÇÃO. AF_11/2017</v>
          </cell>
          <cell r="C2949" t="str">
            <v>UN</v>
          </cell>
          <cell r="D2949" t="str">
            <v>189,22</v>
          </cell>
        </row>
        <row r="2950">
          <cell r="A2950" t="str">
            <v>97601</v>
          </cell>
          <cell r="B2950" t="str">
            <v>REFLETOR EM ALUMÍNIO COM SUPORTE E ALÇA, LÂMPADA 250 W - FORNECIMENTO E INSTALAÇÃO. AF_11/2017</v>
          </cell>
          <cell r="C2950" t="str">
            <v>UN</v>
          </cell>
          <cell r="D2950" t="str">
            <v>201,73</v>
          </cell>
        </row>
        <row r="2951">
          <cell r="A2951" t="str">
            <v>97605</v>
          </cell>
          <cell r="B2951" t="str">
            <v>LUMINÁRIA ARANDELA TIPO MEIA-LUA, PARA 1 LÂMPADA LED - FORNECIMENTO E INSTALAÇÃO. AF_11/2017</v>
          </cell>
          <cell r="C2951" t="str">
            <v>UN</v>
          </cell>
          <cell r="D2951" t="str">
            <v>67,35</v>
          </cell>
        </row>
        <row r="2952">
          <cell r="A2952" t="str">
            <v>97606</v>
          </cell>
          <cell r="B2952" t="str">
            <v>LUMINÁRIA ARANDELA TIPO MEIA-LUA, PARA 1 LÂMPADA DE 15 W - FORNECIMENTO E INSTALAÇÃO. AF_11/2017</v>
          </cell>
          <cell r="C2952" t="str">
            <v>UN</v>
          </cell>
          <cell r="D2952" t="str">
            <v>55,76</v>
          </cell>
        </row>
        <row r="2953">
          <cell r="A2953" t="str">
            <v>97607</v>
          </cell>
          <cell r="B2953" t="str">
            <v>LUMINÁRIA ARANDELA TIPO TARTARUGA PARA 1 LÂMPADA LED - FORNECIMENTO E INSTALAÇÃO. AF_11/2017</v>
          </cell>
          <cell r="C2953" t="str">
            <v>UN</v>
          </cell>
          <cell r="D2953" t="str">
            <v>77,24</v>
          </cell>
        </row>
        <row r="2954">
          <cell r="A2954" t="str">
            <v>97608</v>
          </cell>
          <cell r="B2954" t="str">
            <v>LUMINÁRIA ARANDELA TIPO TARTARUGA, COM GRADE, PARA 1 LÂMPADA DE 15 W - FORNECIMENTO E INSTALAÇÃO. AF_11/2017</v>
          </cell>
          <cell r="C2954" t="str">
            <v>UN</v>
          </cell>
          <cell r="D2954" t="str">
            <v>65,65</v>
          </cell>
        </row>
        <row r="2955">
          <cell r="A2955" t="str">
            <v>73857/1</v>
          </cell>
          <cell r="B2955" t="str">
            <v>TRANSFORMADOR DISTRIBUICAO  75KVA TRIFASICO 60HZ CLASSE 15KV IMERSO EM ÓLEO MINERAL FORNECIMENTO E INSTALACAO</v>
          </cell>
          <cell r="C2955" t="str">
            <v>UN</v>
          </cell>
          <cell r="D2955" t="str">
            <v>6.582,58</v>
          </cell>
        </row>
        <row r="2956">
          <cell r="A2956" t="str">
            <v>73857/2</v>
          </cell>
          <cell r="B2956" t="str">
            <v>TRANSFORMADOR DISTRIBUICAO  112,5KVA TRIFASICO 60HZ CLASSE 15KV IMERSO EM ÓLEO MINERAL FORNECIMENTO E INSTALACAO</v>
          </cell>
          <cell r="C2956" t="str">
            <v>UN</v>
          </cell>
          <cell r="D2956" t="str">
            <v>8.134,71</v>
          </cell>
        </row>
        <row r="2957">
          <cell r="A2957" t="str">
            <v>73857/3</v>
          </cell>
          <cell r="B2957" t="str">
            <v>TRANSFORMADOR DISTRIBUICAO  150KVA TRIFASICO 60HZ CLASSE 15KV IMERSO EM ÓLEO MINERAL FORNECIMENTO E INSTALACAO</v>
          </cell>
          <cell r="C2957" t="str">
            <v>UN</v>
          </cell>
          <cell r="D2957" t="str">
            <v>10.253,95</v>
          </cell>
        </row>
        <row r="2958">
          <cell r="A2958" t="str">
            <v>73857/4</v>
          </cell>
          <cell r="B2958" t="str">
            <v>TRANSFORMADOR DISTRIBUICAO  225KVA TRIFASICO 60HZ CLASSE 15KV IMERSO EM ÓLEO MINERAL FORNECIMENTO E INSTALACAO</v>
          </cell>
          <cell r="C2958" t="str">
            <v>UN</v>
          </cell>
          <cell r="D2958" t="str">
            <v>14.357,65</v>
          </cell>
        </row>
        <row r="2959">
          <cell r="A2959" t="str">
            <v>73857/5</v>
          </cell>
          <cell r="B2959" t="str">
            <v>TRANSFORMADOR DISTRIBUICAO  300KVA TRIFASICO 60HZ CLASSE 15KV IMERSO EM ÓLEO MINERAL FORNECIMENTO E INSTALACAO</v>
          </cell>
          <cell r="C2959" t="str">
            <v>UN</v>
          </cell>
          <cell r="D2959" t="str">
            <v>16.747,41</v>
          </cell>
        </row>
        <row r="2960">
          <cell r="A2960" t="str">
            <v>73857/6</v>
          </cell>
          <cell r="B2960" t="str">
            <v>TRANSFORMADOR DISTRIBUICAO  500KVA TRIFASICO 60HZ CLASSE 15KV IMERSO EM ÓLEO MINERAL FORNECIMENTO E INSTALACAO</v>
          </cell>
          <cell r="C2960" t="str">
            <v>UN</v>
          </cell>
          <cell r="D2960" t="str">
            <v>27.251,48</v>
          </cell>
        </row>
        <row r="2961">
          <cell r="A2961" t="str">
            <v>73857/7</v>
          </cell>
          <cell r="B2961" t="str">
            <v>TRANSFORMADOR DISTRIBUICAO  30KVA TRIFASICO 60HZ CLASSE 15KV IMERSO EM ÓLEO MINERAL FORNECIMENTO E INSTALACAO</v>
          </cell>
          <cell r="C2961" t="str">
            <v>UN</v>
          </cell>
          <cell r="D2961" t="str">
            <v>4.542,44</v>
          </cell>
        </row>
        <row r="2962">
          <cell r="A2962" t="str">
            <v>73857/8</v>
          </cell>
          <cell r="B2962" t="str">
            <v>TRANSFORMADOR DISTRIBUICAO  45KVA TRIFASICO 60HZ CLASSE 15KV IMERSO EM ÓLEO MINERAL FORNECIMENTO E INSTALACAO</v>
          </cell>
          <cell r="C2962" t="str">
            <v>UN</v>
          </cell>
          <cell r="D2962" t="str">
            <v>5.088,38</v>
          </cell>
        </row>
        <row r="2963">
          <cell r="A2963" t="str">
            <v>73857/9</v>
          </cell>
          <cell r="B2963" t="str">
            <v>TRANSFORMADOR DISTRIBUICAO  750KVA TRIFASICO 60HZ CLASSE 15KV IMERSO EM ÓLEO MINERAL FORNECIMENTO E INSTALACAO</v>
          </cell>
          <cell r="C2963" t="str">
            <v>UN</v>
          </cell>
          <cell r="D2963" t="str">
            <v>37.335,17</v>
          </cell>
        </row>
        <row r="2964">
          <cell r="A2964" t="str">
            <v>73857/10</v>
          </cell>
          <cell r="B2964" t="str">
            <v>TRANSFORMADOR DISTRIBUICAO  1000KVA TRIFASICO 60HZ CLASSE 15KV IMERSO EM ÓLEO MINERAL FORNECIMENTO E INSTALACAO</v>
          </cell>
          <cell r="C2964" t="str">
            <v>UN</v>
          </cell>
          <cell r="D2964" t="str">
            <v>52.216,44</v>
          </cell>
        </row>
        <row r="2965">
          <cell r="A2965" t="str">
            <v>93128</v>
          </cell>
          <cell r="B2965" t="str">
            <v>PONTO DE ILUMINAÇÃO RESIDENCIAL INCLUINDO INTERRUPTOR SIMPLES, CAIXA ELÉTRICA, ELETRODUTO, CABO, RASGO, QUEBRA E CHUMBAMENTO (EXCLUINDO LUMINÁRIA E LÂMPADA). AF_01/2016</v>
          </cell>
          <cell r="C2965" t="str">
            <v>UN</v>
          </cell>
          <cell r="D2965" t="str">
            <v>110,99</v>
          </cell>
        </row>
        <row r="2966">
          <cell r="A2966" t="str">
            <v>93137</v>
          </cell>
          <cell r="B2966" t="str">
            <v>PONTO DE ILUMINAÇÃO RESIDENCIAL INCLUINDO INTERRUPTOR SIMPLES (2 MÓDULOS), CAIXA ELÉTRICA, ELETRODUTO, CABO, RASGO, QUEBRA E CHUMBAMENTO (EXCLUINDO LUMINÁRIA E LÂMPADA). AF_01/2016</v>
          </cell>
          <cell r="C2966" t="str">
            <v>UN</v>
          </cell>
          <cell r="D2966" t="str">
            <v>131,10</v>
          </cell>
        </row>
        <row r="2967">
          <cell r="A2967" t="str">
            <v>93138</v>
          </cell>
          <cell r="B2967" t="str">
            <v>PONTO DE ILUMINAÇÃO RESIDENCIAL INCLUINDO INTERRUPTOR PARALELO, CAIXA ELÉTRICA, ELETRODUTO, CABO, RASGO, QUEBRA E CHUMBAMENTO (EXCLUINDO LUMINÁRIA E LÂMPADA). AF_01/2016</v>
          </cell>
          <cell r="C2967" t="str">
            <v>UN</v>
          </cell>
          <cell r="D2967" t="str">
            <v>123,76</v>
          </cell>
        </row>
        <row r="2968">
          <cell r="A2968" t="str">
            <v>93139</v>
          </cell>
          <cell r="B2968" t="str">
            <v>PONTO DE ILUMINAÇÃO RESIDENCIAL INCLUINDO INTERRUPTOR PARALELO (2 MÓDULOS), CAIXA ELÉTRICA, ELETRODUTO, CABO, RASGO, QUEBRA E CHUMBAMENTO (EXCLUINDO LUMINÁRIA E LÂMPADA). AF_01/2016</v>
          </cell>
          <cell r="C2968" t="str">
            <v>UN</v>
          </cell>
          <cell r="D2968" t="str">
            <v>156,61</v>
          </cell>
        </row>
        <row r="2969">
          <cell r="A2969" t="str">
            <v>93140</v>
          </cell>
          <cell r="B2969" t="str">
            <v>PONTO DE ILUMINAÇÃO RESIDENCIAL INCLUINDO INTERRUPTOR SIMPLES CONJUGADO COM PARALELO, CAIXA ELÉTRICA, ELETRODUTO, CABO, RASGO, QUEBRA E CHUMBAMENTO (EXCLUINDO LUMINÁRIA E LÂMPADA). AF_01/2016</v>
          </cell>
          <cell r="C2969" t="str">
            <v>UN</v>
          </cell>
          <cell r="D2969" t="str">
            <v>147,67</v>
          </cell>
        </row>
        <row r="2970">
          <cell r="A2970" t="str">
            <v>93141</v>
          </cell>
          <cell r="B2970" t="str">
            <v>PONTO DE TOMADA RESIDENCIAL INCLUINDO TOMADA 10A/250V, CAIXA ELÉTRICA, ELETRODUTO, CABO, RASGO, QUEBRA E CHUMBAMENTO. AF_01/2016</v>
          </cell>
          <cell r="C2970" t="str">
            <v>UN</v>
          </cell>
          <cell r="D2970" t="str">
            <v>132,25</v>
          </cell>
        </row>
        <row r="2971">
          <cell r="A2971" t="str">
            <v>93142</v>
          </cell>
          <cell r="B2971" t="str">
            <v>PONTO DE TOMADA RESIDENCIAL INCLUINDO TOMADA (2 MÓDULOS) 10A/250V, CAIXA ELÉTRICA, ELETRODUTO, CABO, RASGO, QUEBRA E CHUMBAMENTO. AF_01/2016</v>
          </cell>
          <cell r="C2971" t="str">
            <v>UN</v>
          </cell>
          <cell r="D2971" t="str">
            <v>148,76</v>
          </cell>
        </row>
        <row r="2972">
          <cell r="A2972" t="str">
            <v>93143</v>
          </cell>
          <cell r="B2972" t="str">
            <v>PONTO DE TOMADA RESIDENCIAL INCLUINDO TOMADA 20A/250V, CAIXA ELÉTRICA, ELETRODUTO, CABO, RASGO, QUEBRA E CHUMBAMENTO. AF_01/2016</v>
          </cell>
          <cell r="C2972" t="str">
            <v>UN</v>
          </cell>
          <cell r="D2972" t="str">
            <v>134,10</v>
          </cell>
        </row>
        <row r="2973">
          <cell r="A2973" t="str">
            <v>93144</v>
          </cell>
          <cell r="B2973" t="str">
            <v>PONTO DE UTILIZAÇÃO DE EQUIPAMENTOS ELÉTRICOS, RESIDENCIAL, INCLUINDO SUPORTE E PLACA, CAIXA ELÉTRICA, ELETRODUTO, CABO, RASGO, QUEBRA E CHUMBAMENTO. AF_01/2016</v>
          </cell>
          <cell r="C2973" t="str">
            <v>UN</v>
          </cell>
          <cell r="D2973" t="str">
            <v>163,68</v>
          </cell>
        </row>
        <row r="2974">
          <cell r="A2974" t="str">
            <v>93145</v>
          </cell>
          <cell r="B2974" t="str">
            <v>PONTO DE ILUMINAÇÃO E TOMADA, RESIDENCIAL, INCLUINDO INTERRUPTOR SIMPLES E TOMADA 10A/250V, CAIXA ELÉTRICA, ELETRODUTO, CABO, RASGO, QUEBRA E CHUMBAMENTO (EXCLUINDO LUMINÁRIA E LÂMPADA). AF_01/2016</v>
          </cell>
          <cell r="C2974" t="str">
            <v>UN</v>
          </cell>
          <cell r="D2974" t="str">
            <v>160,00</v>
          </cell>
        </row>
        <row r="2975">
          <cell r="A2975" t="str">
            <v>93146</v>
          </cell>
          <cell r="B2975" t="str">
            <v>PONTO DE ILUMINAÇÃO E TOMADA, RESIDENCIAL, INCLUINDO INTERRUPTOR PARALELO E TOMADA 10A/250V, CAIXA ELÉTRICA, ELETRODUTO, CABO, RASGO, QUEBRA E CHUMBAMENTO (EXCLUINDO LUMINÁRIA E LÂMPADA). AF_01/2016</v>
          </cell>
          <cell r="C2975" t="str">
            <v>UN</v>
          </cell>
          <cell r="D2975" t="str">
            <v>172,77</v>
          </cell>
        </row>
        <row r="2976">
          <cell r="A2976" t="str">
            <v>93147</v>
          </cell>
          <cell r="B2976" t="str">
            <v>PONTO DE ILUMINAÇÃO E TOMADA, RESIDENCIAL, INCLUINDO INTERRUPTOR SIMPLES, INTERRUPTOR PARALELO E TOMADA 10A/250V, CAIXA ELÉTRICA, ELETRODUTO, CABO, RASGO, QUEBRA E CHUMBAMENTO (EXCLUINDO LUMINÁRIA E LÂMPADA). AF_01/2016</v>
          </cell>
          <cell r="C2976" t="str">
            <v>UN</v>
          </cell>
          <cell r="D2976" t="str">
            <v>196,72</v>
          </cell>
        </row>
        <row r="2977">
          <cell r="A2977" t="str">
            <v>8260</v>
          </cell>
          <cell r="B2977" t="str">
            <v>INSTALACAO PARA-RAIOS P/RESERVATORIO</v>
          </cell>
          <cell r="C2977" t="str">
            <v>UN</v>
          </cell>
          <cell r="D2977" t="str">
            <v>2.749,22</v>
          </cell>
        </row>
        <row r="2978">
          <cell r="A2978" t="str">
            <v>72315</v>
          </cell>
          <cell r="B2978" t="str">
            <v>TERMINAL AEREO EM ACO GALVANIZADO COM BASE DE FIXACAO H = 30CM</v>
          </cell>
          <cell r="C2978" t="str">
            <v>UN</v>
          </cell>
          <cell r="D2978" t="str">
            <v>26,09</v>
          </cell>
        </row>
        <row r="2979">
          <cell r="A2979" t="str">
            <v>96971</v>
          </cell>
          <cell r="B2979" t="str">
            <v>CORDOALHA DE COBRE NU 16 MM², NÃO ENTERRADA, COM ISOLADOR - FORNECIMENTO E INSTALAÇÃO. AF_12/2017</v>
          </cell>
          <cell r="C2979" t="str">
            <v>M</v>
          </cell>
          <cell r="D2979" t="str">
            <v>20,08</v>
          </cell>
        </row>
        <row r="2980">
          <cell r="A2980" t="str">
            <v>96972</v>
          </cell>
          <cell r="B2980" t="str">
            <v>CORDOALHA DE COBRE NU 25 MM², NÃO ENTERRADA, COM ISOLADOR - FORNECIMENTO E INSTALAÇÃO. AF_12/2017</v>
          </cell>
          <cell r="C2980" t="str">
            <v>M</v>
          </cell>
          <cell r="D2980" t="str">
            <v>27,64</v>
          </cell>
        </row>
        <row r="2981">
          <cell r="A2981" t="str">
            <v>96973</v>
          </cell>
          <cell r="B2981" t="str">
            <v>CORDOALHA DE COBRE NU 35 MM², NÃO ENTERRADA, COM ISOLADOR - FORNECIMENTO E INSTALAÇÃO. AF_12/2017</v>
          </cell>
          <cell r="C2981" t="str">
            <v>M</v>
          </cell>
          <cell r="D2981" t="str">
            <v>34,65</v>
          </cell>
        </row>
        <row r="2982">
          <cell r="A2982" t="str">
            <v>96974</v>
          </cell>
          <cell r="B2982" t="str">
            <v>CORDOALHA DE COBRE NU 50 MM², NÃO ENTERRADA, COM ISOLADOR - FORNECIMENTO E INSTALAÇÃO. AF_12/2017</v>
          </cell>
          <cell r="C2982" t="str">
            <v>M</v>
          </cell>
          <cell r="D2982" t="str">
            <v>43,63</v>
          </cell>
        </row>
        <row r="2983">
          <cell r="A2983" t="str">
            <v>96975</v>
          </cell>
          <cell r="B2983" t="str">
            <v>CORDOALHA DE COBRE NU 70 MM², NÃO ENTERRADA, COM ISOLADOR - FORNECIMENTO E INSTALAÇÃO. AF_12/2017</v>
          </cell>
          <cell r="C2983" t="str">
            <v>M</v>
          </cell>
          <cell r="D2983" t="str">
            <v>55,19</v>
          </cell>
        </row>
        <row r="2984">
          <cell r="A2984" t="str">
            <v>96976</v>
          </cell>
          <cell r="B2984" t="str">
            <v>CORDOALHA DE COBRE NU 95 MM², NÃO ENTERRADA, COM ISOLADOR - FORNECIMENTO E INSTALAÇÃO. AF_12/2017</v>
          </cell>
          <cell r="C2984" t="str">
            <v>M</v>
          </cell>
          <cell r="D2984" t="str">
            <v>70,13</v>
          </cell>
        </row>
        <row r="2985">
          <cell r="A2985" t="str">
            <v>96977</v>
          </cell>
          <cell r="B2985" t="str">
            <v>CORDOALHA DE COBRE NU 50 MM², ENTERRADA, SEM ISOLADOR - FORNECIMENTO E INSTALAÇÃO. AF_12/2017</v>
          </cell>
          <cell r="C2985" t="str">
            <v>M</v>
          </cell>
          <cell r="D2985" t="str">
            <v>24,05</v>
          </cell>
        </row>
        <row r="2986">
          <cell r="A2986" t="str">
            <v>96978</v>
          </cell>
          <cell r="B2986" t="str">
            <v>CORDOALHA DE COBRE NU 70 MM², ENTERRADA, SEM ISOLADOR - FORNECIMENTO E INSTALAÇÃO. AF_12/2017</v>
          </cell>
          <cell r="C2986" t="str">
            <v>M</v>
          </cell>
          <cell r="D2986" t="str">
            <v>33,60</v>
          </cell>
        </row>
        <row r="2987">
          <cell r="A2987" t="str">
            <v>96979</v>
          </cell>
          <cell r="B2987" t="str">
            <v>CORDOALHA DE COBRE NU 95 MM², ENTERRADA, SEM ISOLADOR - FORNECIMENTO E INSTALAÇÃO. AF_12/2017</v>
          </cell>
          <cell r="C2987" t="str">
            <v>M</v>
          </cell>
          <cell r="D2987" t="str">
            <v>46,94</v>
          </cell>
        </row>
        <row r="2988">
          <cell r="A2988" t="str">
            <v>96984</v>
          </cell>
          <cell r="B2988" t="str">
            <v>ELETRODUTO PVC 40MM (1 ¼ ) PARA SPDA - FORNECIMENTO E INSTALAÇÃO. AF_12/2017</v>
          </cell>
          <cell r="C2988" t="str">
            <v>UN</v>
          </cell>
          <cell r="D2988" t="str">
            <v>42,60</v>
          </cell>
        </row>
        <row r="2989">
          <cell r="A2989" t="str">
            <v>96985</v>
          </cell>
          <cell r="B2989" t="str">
            <v>HASTE DE ATERRAMENTO 5/8  PARA SPDA - FORNECIMENTO E INSTALAÇÃO. AF_12/2017</v>
          </cell>
          <cell r="C2989" t="str">
            <v>UN</v>
          </cell>
          <cell r="D2989" t="str">
            <v>59,15</v>
          </cell>
        </row>
        <row r="2990">
          <cell r="A2990" t="str">
            <v>96986</v>
          </cell>
          <cell r="B2990" t="str">
            <v>HASTE DE ATERRAMENTO 3/4  PARA SPDA - FORNECIMENTO E INSTALAÇÃO. AF_12/2017</v>
          </cell>
          <cell r="C2990" t="str">
            <v>UN</v>
          </cell>
          <cell r="D2990" t="str">
            <v>88,36</v>
          </cell>
        </row>
        <row r="2991">
          <cell r="A2991" t="str">
            <v>96987</v>
          </cell>
          <cell r="B2991" t="str">
            <v>BASE METÁLICA PARA MASTRO 1 ½  PARA SPDA - FORNECIMENTO E INSTALAÇÃO. AF_12/2017</v>
          </cell>
          <cell r="C2991" t="str">
            <v>UN</v>
          </cell>
          <cell r="D2991" t="str">
            <v>84,03</v>
          </cell>
        </row>
        <row r="2992">
          <cell r="A2992" t="str">
            <v>96988</v>
          </cell>
          <cell r="B2992" t="str">
            <v>MASTRO 1 ½  PARA SPDA - FORNECIMENTO E INSTALAÇÃO. AF_12/2017</v>
          </cell>
          <cell r="C2992" t="str">
            <v>UN</v>
          </cell>
          <cell r="D2992" t="str">
            <v>95,16</v>
          </cell>
        </row>
        <row r="2993">
          <cell r="A2993" t="str">
            <v>96989</v>
          </cell>
          <cell r="B2993" t="str">
            <v>CAPTOR TIPO FRANKLIN PARA SPDA - FORNECIMENTO E INSTALAÇÃO. AF_12/2017</v>
          </cell>
          <cell r="C2993" t="str">
            <v>UN</v>
          </cell>
          <cell r="D2993" t="str">
            <v>63,04</v>
          </cell>
        </row>
        <row r="2994">
          <cell r="A2994" t="str">
            <v>98463</v>
          </cell>
          <cell r="B2994" t="str">
            <v>SUPORTE ISOLADOR PARA CORDOALHA DE COBRE - FORNECIMENTO E INSTALAÇÃO. AF_12/2017</v>
          </cell>
          <cell r="C2994" t="str">
            <v>UN</v>
          </cell>
          <cell r="D2994" t="str">
            <v>17,95</v>
          </cell>
        </row>
        <row r="2995">
          <cell r="A2995" t="str">
            <v>9535</v>
          </cell>
          <cell r="B2995" t="str">
            <v>CHUVEIRO ELETRICO COMUM CORPO PLASTICO TIPO DUCHA, FORNECIMENTO E INSTALACAO</v>
          </cell>
          <cell r="C2995" t="str">
            <v>UN</v>
          </cell>
          <cell r="D2995" t="str">
            <v>70,80</v>
          </cell>
        </row>
        <row r="2996">
          <cell r="A2996" t="str">
            <v>72327</v>
          </cell>
          <cell r="B2996" t="str">
            <v>FUSÍVEL TIPO "DIAZED", TIPO RÁPIDO OU RETARDADO - 2/25A - FORNECIMENTO E INSTALACAO</v>
          </cell>
          <cell r="C2996" t="str">
            <v>UN</v>
          </cell>
          <cell r="D2996" t="str">
            <v>7,01</v>
          </cell>
        </row>
        <row r="2997">
          <cell r="A2997" t="str">
            <v>72328</v>
          </cell>
          <cell r="B2997" t="str">
            <v>FUSÍVEL TIPO "DIAZED", TIPO RÁPIDO OU RETARDADO - 35/63A - FORNECIMENTO E INSTALACAO</v>
          </cell>
          <cell r="C2997" t="str">
            <v>UN</v>
          </cell>
          <cell r="D2997" t="str">
            <v>8,38</v>
          </cell>
        </row>
        <row r="2998">
          <cell r="A2998" t="str">
            <v>72330</v>
          </cell>
          <cell r="B2998" t="str">
            <v>FUSÍVEL TIPO NH 200A - TAMANHO 01 - FORNECIMENTO E INSTALACAO</v>
          </cell>
          <cell r="C2998" t="str">
            <v>UN</v>
          </cell>
          <cell r="D2998" t="str">
            <v>38,15</v>
          </cell>
        </row>
        <row r="2999">
          <cell r="A2999" t="str">
            <v>73780/2</v>
          </cell>
          <cell r="B2999" t="str">
            <v>CHAVE BLINDADA TRIPOLAR 250V, 30A - FORNECIMENTO E INSTALACAO</v>
          </cell>
          <cell r="C2999" t="str">
            <v>UN</v>
          </cell>
          <cell r="D2999" t="str">
            <v>230,22</v>
          </cell>
        </row>
        <row r="3000">
          <cell r="A3000" t="str">
            <v>73780/3</v>
          </cell>
          <cell r="B3000" t="str">
            <v>CHAVE BLINDADA TRIPOLAR 250V, 60A - FORNECIMENTO E INSTALACAO</v>
          </cell>
          <cell r="C3000" t="str">
            <v>UN</v>
          </cell>
          <cell r="D3000" t="str">
            <v>353,07</v>
          </cell>
        </row>
        <row r="3001">
          <cell r="A3001" t="str">
            <v>73780/4</v>
          </cell>
          <cell r="B3001" t="str">
            <v>CHAVE BLINDADA TRIPOLAR 250V, 100A - FORNECIMENTO E INSTALACAO</v>
          </cell>
          <cell r="C3001" t="str">
            <v>UN</v>
          </cell>
          <cell r="D3001" t="str">
            <v>650,82</v>
          </cell>
        </row>
        <row r="3002">
          <cell r="A3002" t="str">
            <v>83482</v>
          </cell>
          <cell r="B3002" t="str">
            <v>FUSIVEL TIPO NH 250 A, TAMANHO 1 - FORNECIMENTO E INSTALACAO</v>
          </cell>
          <cell r="C3002" t="str">
            <v>UN</v>
          </cell>
          <cell r="D3002" t="str">
            <v>38,15</v>
          </cell>
        </row>
        <row r="3003">
          <cell r="A3003" t="str">
            <v>83487</v>
          </cell>
          <cell r="B3003" t="str">
            <v>BASE PARA FUSIVEL (PORTA-FUSIVEL) NH 01 250A</v>
          </cell>
          <cell r="C3003" t="str">
            <v>UN</v>
          </cell>
          <cell r="D3003" t="str">
            <v>109,89</v>
          </cell>
        </row>
        <row r="3004">
          <cell r="A3004" t="str">
            <v>83490</v>
          </cell>
          <cell r="B3004" t="str">
            <v>CHAVE FACA TRIPOLAR BLINDADA 250V/30A - FORNECIMENTO E INSTALACAO</v>
          </cell>
          <cell r="C3004" t="str">
            <v>UN</v>
          </cell>
          <cell r="D3004" t="str">
            <v>226,89</v>
          </cell>
        </row>
        <row r="3005">
          <cell r="A3005" t="str">
            <v>83491</v>
          </cell>
          <cell r="B3005" t="str">
            <v>CHAVE GUARDA MOTOR TRIFASICO 5CV/220V C/ CHAVE MAGNETICA - FORNECIMENTO E INSTALACAO</v>
          </cell>
          <cell r="C3005" t="str">
            <v>UN</v>
          </cell>
          <cell r="D3005" t="str">
            <v>321,60</v>
          </cell>
        </row>
        <row r="3006">
          <cell r="A3006" t="str">
            <v>83492</v>
          </cell>
          <cell r="B3006" t="str">
            <v>CHAVE GUARDA MOTOR TRIFISICA 10CV/220V C/ CHAVE MAGNETICA - FORNECIMENTO E INSTALACAO</v>
          </cell>
          <cell r="C3006" t="str">
            <v>UN</v>
          </cell>
          <cell r="D3006" t="str">
            <v>484,24</v>
          </cell>
        </row>
        <row r="3007">
          <cell r="A3007" t="str">
            <v>83493</v>
          </cell>
          <cell r="B3007" t="str">
            <v>FUSIVEL TIPO NH 250A - TAMANHO 01 - FORNECIMENTO E INSTALACAO</v>
          </cell>
          <cell r="C3007" t="str">
            <v>UN</v>
          </cell>
          <cell r="D3007" t="str">
            <v>38,15</v>
          </cell>
        </row>
        <row r="3008">
          <cell r="A3008" t="str">
            <v>85195</v>
          </cell>
          <cell r="B3008" t="str">
            <v>CHAVE DE BOIA AUTOMÁTICA</v>
          </cell>
          <cell r="C3008" t="str">
            <v>UN</v>
          </cell>
          <cell r="D3008" t="str">
            <v>67,11</v>
          </cell>
        </row>
        <row r="3009">
          <cell r="A3009" t="str">
            <v>88547</v>
          </cell>
          <cell r="B3009" t="str">
            <v>CHAVE DE BOIA AUTOMÁTICA SUPERIOR 10A/250V - FORNECIMENTO E INSTALACAO</v>
          </cell>
          <cell r="C3009" t="str">
            <v>UN</v>
          </cell>
          <cell r="D3009" t="str">
            <v>74,57</v>
          </cell>
        </row>
        <row r="3010">
          <cell r="A3010" t="str">
            <v>72283</v>
          </cell>
          <cell r="B3010" t="str">
            <v>ABRIGO PARA HIDRANTE, 75X45X17CM, COM REGISTRO GLOBO ANGULAR 45º 2.1/2", ADAPTADOR STORZ 2.1/2", MANGUEIRA DE INCÊNDIO 15M, REDUÇÃO 2.1/2X1.1/2" E ESGUICHO EM LATÃO 1.1/2" - FORNECIMENTO E INSTALAÇÃO</v>
          </cell>
          <cell r="C3010" t="str">
            <v>UN</v>
          </cell>
          <cell r="D3010" t="str">
            <v>987,19</v>
          </cell>
        </row>
        <row r="3011">
          <cell r="A3011" t="str">
            <v>72287</v>
          </cell>
          <cell r="B3011" t="str">
            <v>CAIXA DE INCÊNDIO 45X75X17CM - FORNECIMENTO E INSTALAÇÃO</v>
          </cell>
          <cell r="C3011" t="str">
            <v>UN</v>
          </cell>
          <cell r="D3011" t="str">
            <v>264,61</v>
          </cell>
        </row>
        <row r="3012">
          <cell r="A3012" t="str">
            <v>72288</v>
          </cell>
          <cell r="B3012" t="str">
            <v>CAIXA DE INCÊNDIO 60X75X17CM - FORNECIMENTO E INSTALAÇÃO</v>
          </cell>
          <cell r="C3012" t="str">
            <v>UN</v>
          </cell>
          <cell r="D3012" t="str">
            <v>330,26</v>
          </cell>
        </row>
        <row r="3013">
          <cell r="A3013" t="str">
            <v>72553</v>
          </cell>
          <cell r="B3013" t="str">
            <v>EXTINTOR DE PQS 4KG - FORNECIMENTO E INSTALACAO</v>
          </cell>
          <cell r="C3013" t="str">
            <v>UN</v>
          </cell>
          <cell r="D3013" t="str">
            <v>138,17</v>
          </cell>
        </row>
        <row r="3014">
          <cell r="A3014" t="str">
            <v>72554</v>
          </cell>
          <cell r="B3014" t="str">
            <v>EXTINTOR DE CO2 6KG - FORNECIMENTO E INSTALACAO</v>
          </cell>
          <cell r="C3014" t="str">
            <v>UN</v>
          </cell>
          <cell r="D3014" t="str">
            <v>461,25</v>
          </cell>
        </row>
        <row r="3015">
          <cell r="A3015" t="str">
            <v>73775/1</v>
          </cell>
          <cell r="B3015" t="str">
            <v>EXTINTOR INCENDIO TP PO QUIMICO 4KG FORNECIMENTO E COLOCACAO</v>
          </cell>
          <cell r="C3015" t="str">
            <v>UN</v>
          </cell>
          <cell r="D3015" t="str">
            <v>145,90</v>
          </cell>
        </row>
        <row r="3016">
          <cell r="A3016" t="str">
            <v>73775/2</v>
          </cell>
          <cell r="B3016" t="str">
            <v>EXTINTOR INCENDIO AGUA-PRESSURIZADA 10L INCL SUPORTE PAREDE CARGA     COMPLETA FORNECIMENTO E COLOCACAO</v>
          </cell>
          <cell r="C3016" t="str">
            <v>UN</v>
          </cell>
          <cell r="D3016" t="str">
            <v>150,23</v>
          </cell>
        </row>
        <row r="3017">
          <cell r="A3017" t="str">
            <v>83633</v>
          </cell>
          <cell r="B3017" t="str">
            <v>HIDRANTE SUBTERRANEO FERRO FUNDIDO C/ CURVA LONGA E CAIXA DN=75MM</v>
          </cell>
          <cell r="C3017" t="str">
            <v>UN</v>
          </cell>
          <cell r="D3017" t="str">
            <v>1.897,31</v>
          </cell>
        </row>
        <row r="3018">
          <cell r="A3018" t="str">
            <v>83634</v>
          </cell>
          <cell r="B3018" t="str">
            <v>EXTINTOR INCENDIO TP GAS CARBONICO 4KG COMPLETO - FORNECIMENTO E INSTALACAO</v>
          </cell>
          <cell r="C3018" t="str">
            <v>UN</v>
          </cell>
          <cell r="D3018" t="str">
            <v>434,36</v>
          </cell>
        </row>
        <row r="3019">
          <cell r="A3019" t="str">
            <v>83635</v>
          </cell>
          <cell r="B3019" t="str">
            <v>EXTINTOR INCENDIO TP PO QUIMICO 6KG - FORNECIMENTO E INSTALACAO</v>
          </cell>
          <cell r="C3019" t="str">
            <v>UN</v>
          </cell>
          <cell r="D3019" t="str">
            <v>168,98</v>
          </cell>
        </row>
        <row r="3020">
          <cell r="A3020" t="str">
            <v>96765</v>
          </cell>
          <cell r="B3020" t="str">
            <v>ABRIGO PARA HIDRANTE, 90X60X17CM, COM REGISTRO GLOBO ANGULAR 45 GRAUS 2 1/2", ADAPTADOR STORZ 2 1/2", MANGUEIRA DE INCÊNDIO 20M, REDUÇÃO 2 1/2 X 1 1/2" E ESGUICHO EM LATÃO 1 1/2" - FORNECIMENTO E INSTALAÇÃO. AF_08/2017</v>
          </cell>
          <cell r="C3020" t="str">
            <v>UN</v>
          </cell>
          <cell r="D3020" t="str">
            <v>1.163,99</v>
          </cell>
        </row>
        <row r="3021">
          <cell r="A3021" t="str">
            <v>72337</v>
          </cell>
          <cell r="B3021" t="str">
            <v>TOMADA PARA TELEFONE DE 4 POLOS PADRAO TELEBRAS - FORNECIMENTO E INSTALACAO</v>
          </cell>
          <cell r="C3021" t="str">
            <v>UN</v>
          </cell>
          <cell r="D3021" t="str">
            <v>23,95</v>
          </cell>
        </row>
        <row r="3022">
          <cell r="A3022" t="str">
            <v>73749/1</v>
          </cell>
          <cell r="B3022" t="str">
            <v>CAIXA ENTERRADA PARA INSTALACOES TELEFONICAS TIPO R1 0,60X0,35X0,50M EM BLOCOS DE CONCRETO ESTRUTURAL</v>
          </cell>
          <cell r="C3022" t="str">
            <v>UN</v>
          </cell>
          <cell r="D3022" t="str">
            <v>175,88</v>
          </cell>
        </row>
        <row r="3023">
          <cell r="A3023" t="str">
            <v>73749/2</v>
          </cell>
          <cell r="B3023" t="str">
            <v>CAIXA ENTERRADA PARA INSTALACOES TELEFONICAS TIPO R2 1,07X0,52X0,50M EM BLOCOS DE CONCRETO ESTRUTURAL</v>
          </cell>
          <cell r="C3023" t="str">
            <v>UN</v>
          </cell>
          <cell r="D3023" t="str">
            <v>317,96</v>
          </cell>
        </row>
        <row r="3024">
          <cell r="A3024" t="str">
            <v>73749/3</v>
          </cell>
          <cell r="B3024" t="str">
            <v>CAIXA ENTERRADA PARA INSTALACOES TELEFONICAS TIPO R3 1,30X1,20X1,20M EM BLOCOS DE CONCRETO ESTRUTURAL</v>
          </cell>
          <cell r="C3024" t="str">
            <v>UN</v>
          </cell>
          <cell r="D3024" t="str">
            <v>1.036,71</v>
          </cell>
        </row>
        <row r="3025">
          <cell r="A3025" t="str">
            <v>83366</v>
          </cell>
          <cell r="B3025" t="str">
            <v>CAIXA DE PASSAGEM PARA TELEFONE 15X15X10CM (SOBREPOR), FORNECIMENTO E INSTALACAO.</v>
          </cell>
          <cell r="C3025" t="str">
            <v>UN</v>
          </cell>
          <cell r="D3025" t="str">
            <v>59,89</v>
          </cell>
        </row>
        <row r="3026">
          <cell r="A3026" t="str">
            <v>83367</v>
          </cell>
          <cell r="B3026" t="str">
            <v>CAIXA DE PASSAGEM PARA TELEFONE 80X80X15CM (SOBREPOR) FORNECIMENTO E INSTALACAO</v>
          </cell>
          <cell r="C3026" t="str">
            <v>UN</v>
          </cell>
          <cell r="D3026" t="str">
            <v>316,94</v>
          </cell>
        </row>
        <row r="3027">
          <cell r="A3027" t="str">
            <v>83368</v>
          </cell>
          <cell r="B3027" t="str">
            <v>CAIXA DE PASSAGEM PARA TELEFONE 150X150X15CM (SOBREPOR) FORNECIMENTO E INSTALACAO</v>
          </cell>
          <cell r="C3027" t="str">
            <v>UN</v>
          </cell>
          <cell r="D3027" t="str">
            <v>896,66</v>
          </cell>
        </row>
        <row r="3028">
          <cell r="A3028" t="str">
            <v>83369</v>
          </cell>
          <cell r="B3028" t="str">
            <v>QUADRO DE DISTRIBUICAO PARA TELEFONE N.4, 60X60X12CM EM CHAPA METALICA, DE EMBUTIR, SEM ACESSORIOS, PADRAO TELEBRAS, FORNECIMENTO E INSTALACAO</v>
          </cell>
          <cell r="C3028" t="str">
            <v>UN</v>
          </cell>
          <cell r="D3028" t="str">
            <v>222,50</v>
          </cell>
        </row>
        <row r="3029">
          <cell r="A3029" t="str">
            <v>83370</v>
          </cell>
          <cell r="B3029" t="str">
            <v>QUADRO DE DISTRIBUICAO PARA TELEFONE N.3, 40X40X12CM EM CHAPA METALICA, DE EMBUTIR, SEM ACESSORIOS, PADRAO TELEBRAS, FORNECIMENTO E INSTALACAO</v>
          </cell>
          <cell r="C3029" t="str">
            <v>UN</v>
          </cell>
          <cell r="D3029" t="str">
            <v>148,57</v>
          </cell>
        </row>
        <row r="3030">
          <cell r="A3030" t="str">
            <v>83371</v>
          </cell>
          <cell r="B3030" t="str">
            <v>QUADRO DE DISTRIBUICAO PARA TELEFONE N.2, 20X20X12CM EM CHAPA METALICA, DE EMBUTIR, SEM ACESSORIOS, PADRAO TELEBRAS, FORNECIMENTO E INSTALACAO</v>
          </cell>
          <cell r="C3030" t="str">
            <v>UN</v>
          </cell>
          <cell r="D3030" t="str">
            <v>95,29</v>
          </cell>
        </row>
        <row r="3031">
          <cell r="A3031" t="str">
            <v>84676</v>
          </cell>
          <cell r="B3031" t="str">
            <v>QUADRO DE DISTRIBUICAO PARA TELEFONE N.5, 80X80X12CM EM CHAPA METALICA, SEM ACESSORIOS, PADRAO TELEBRAS, FORNECIMENTO E INSTALACAO</v>
          </cell>
          <cell r="C3031" t="str">
            <v>UN</v>
          </cell>
          <cell r="D3031" t="str">
            <v>298,96</v>
          </cell>
        </row>
        <row r="3032">
          <cell r="A3032" t="str">
            <v>84796</v>
          </cell>
          <cell r="B3032" t="str">
            <v>TAMPAO FOFO P/ CAIXA R2 PADRAO TELEBRAS COMPLETO - FORNECIMENTO E INSTALACAO</v>
          </cell>
          <cell r="C3032" t="str">
            <v>UN</v>
          </cell>
          <cell r="D3032" t="str">
            <v>480,59</v>
          </cell>
        </row>
        <row r="3033">
          <cell r="A3033" t="str">
            <v>84798</v>
          </cell>
          <cell r="B3033" t="str">
            <v>TAMPAO FOFO P/ CAIXA R1 PADRAO TELEBRAS COMPLETO - FORNECIMENTO E INSTALACAO</v>
          </cell>
          <cell r="C3033" t="str">
            <v>UN</v>
          </cell>
          <cell r="D3033" t="str">
            <v>221,41</v>
          </cell>
        </row>
        <row r="3034">
          <cell r="A3034" t="str">
            <v>98261</v>
          </cell>
          <cell r="B3034" t="str">
            <v>CABO TELEFÔNICO CCI-50 1 PAR, INSTALADO EM ENTRADA DE EDIFICAÇÃO - FORNECIMENTO E INSTALAÇÃO. AF_03/2018</v>
          </cell>
          <cell r="C3034" t="str">
            <v>M</v>
          </cell>
          <cell r="D3034" t="str">
            <v>2,84</v>
          </cell>
        </row>
        <row r="3035">
          <cell r="A3035" t="str">
            <v>98262</v>
          </cell>
          <cell r="B3035" t="str">
            <v>CABO TELEFÔNICO CCI-50 2 PARES, SEM BLINDAGEM, INSTALADO EM ENTRADA DE EDIFICAÇÃO - FORNECIMENTO E INSTALAÇÃO. AF_03/2018</v>
          </cell>
          <cell r="C3035" t="str">
            <v>M</v>
          </cell>
          <cell r="D3035" t="str">
            <v>3,26</v>
          </cell>
        </row>
        <row r="3036">
          <cell r="A3036" t="str">
            <v>98263</v>
          </cell>
          <cell r="B3036" t="str">
            <v>CABO TELEFÔNICO CCI-50 3 PARES, SEM BLINDAGEM, INSTALADO EM ENTRADA DE EDIFICAÇÃO - FORNECIMENTO E INSTALAÇÃO. AF_03/2018</v>
          </cell>
          <cell r="C3036" t="str">
            <v>M</v>
          </cell>
          <cell r="D3036" t="str">
            <v>3,75</v>
          </cell>
        </row>
        <row r="3037">
          <cell r="A3037" t="str">
            <v>98264</v>
          </cell>
          <cell r="B3037" t="str">
            <v>CABO TELEFÔNICO CCI-50 4 PARES, SEM BLINDAGEM, INSTALADO EM ENTRADA DE EDIFICAÇÃO - FORNECIMENTO E INSTALAÇÃO. AF_03/2018</v>
          </cell>
          <cell r="C3037" t="str">
            <v>M</v>
          </cell>
          <cell r="D3037" t="str">
            <v>4,13</v>
          </cell>
        </row>
        <row r="3038">
          <cell r="A3038" t="str">
            <v>98265</v>
          </cell>
          <cell r="B3038" t="str">
            <v>CABO TELEFÔNICO CCI-50 5 PARES, SEM BLINDAGEM, INSTALADO EM ENTRADA DE EDIFICAÇÃO - FORNECIMENTO E INSTALAÇÃO. AF_03/2018</v>
          </cell>
          <cell r="C3038" t="str">
            <v>M</v>
          </cell>
          <cell r="D3038" t="str">
            <v>4,69</v>
          </cell>
        </row>
        <row r="3039">
          <cell r="A3039" t="str">
            <v>98266</v>
          </cell>
          <cell r="B3039" t="str">
            <v>CABO TELEFÔNICO CCI-50 6 PARES, SEM BLINDAGEM, INSTALADO EM ENTRADA DE EDIFICAÇÃO - FORNECIMENTO E INSTALAÇÃO. AF_03/2018</v>
          </cell>
          <cell r="C3039" t="str">
            <v>M</v>
          </cell>
          <cell r="D3039" t="str">
            <v>5,00</v>
          </cell>
        </row>
        <row r="3040">
          <cell r="A3040" t="str">
            <v>98267</v>
          </cell>
          <cell r="B3040" t="str">
            <v>CABO TELEFÔNICO CI-50 10 PARES INSTALADO EM ENTRADA DE EDIFICAÇÃO - FORNECIMENTO E INSTALAÇÃO. AF_03/2018</v>
          </cell>
          <cell r="C3040" t="str">
            <v>M</v>
          </cell>
          <cell r="D3040" t="str">
            <v>7,92</v>
          </cell>
        </row>
        <row r="3041">
          <cell r="A3041" t="str">
            <v>98268</v>
          </cell>
          <cell r="B3041" t="str">
            <v>CABO TELEFÔNICO CI-50 20 PARES INSTALADO EM ENTRADA DE EDIFICAÇÃO - FORNECIMENTO E INSTALAÇÃO. AF_03/2018</v>
          </cell>
          <cell r="C3041" t="str">
            <v>M</v>
          </cell>
          <cell r="D3041" t="str">
            <v>12,41</v>
          </cell>
        </row>
        <row r="3042">
          <cell r="A3042" t="str">
            <v>98269</v>
          </cell>
          <cell r="B3042" t="str">
            <v>CABO TELEFÔNICO CI-50 30 PARES INSTALADO EM ENTRADA DE EDIFICAÇÃO - FORNECIMENTO E INSTALAÇÃO. AF_03/2018</v>
          </cell>
          <cell r="C3042" t="str">
            <v>M</v>
          </cell>
          <cell r="D3042" t="str">
            <v>15,80</v>
          </cell>
        </row>
        <row r="3043">
          <cell r="A3043" t="str">
            <v>98270</v>
          </cell>
          <cell r="B3043" t="str">
            <v>CABO TELEFÔNICO CI-50 50 PARES INSTALADO EM ENTRADA DE EDIFICAÇÃO - FORNECIMENTO E INSTALAÇÃO. AF_03/2018</v>
          </cell>
          <cell r="C3043" t="str">
            <v>M</v>
          </cell>
          <cell r="D3043" t="str">
            <v>25,02</v>
          </cell>
        </row>
        <row r="3044">
          <cell r="A3044" t="str">
            <v>98271</v>
          </cell>
          <cell r="B3044" t="str">
            <v>CABO TELEFÔNICO CI-50 75 PARES INSTALADO EM ENTRADA DE EDIFICAÇÃO - FORNECIMENTO E INSTALAÇÃO. AF_03/2018</v>
          </cell>
          <cell r="C3044" t="str">
            <v>M</v>
          </cell>
          <cell r="D3044" t="str">
            <v>38,15</v>
          </cell>
        </row>
        <row r="3045">
          <cell r="A3045" t="str">
            <v>98272</v>
          </cell>
          <cell r="B3045" t="str">
            <v>CABO TELEFÔNICO CI-50 200 PARES INSTALADO EM ENTRADA DE EDIFICAÇÃO - FORNECIMENTO E INSTALAÇÃO. AF_03/2018</v>
          </cell>
          <cell r="C3045" t="str">
            <v>M</v>
          </cell>
          <cell r="D3045" t="str">
            <v>87,92</v>
          </cell>
        </row>
        <row r="3046">
          <cell r="A3046" t="str">
            <v>98273</v>
          </cell>
          <cell r="B3046" t="str">
            <v>CABO TELEFÔNICO CCI-50 4 PARES, SEM BLINDAGEM, INSTALADO EM PRUMADA - FORNECIMENTO E INSTALAÇÃO. AF_03/2018</v>
          </cell>
          <cell r="C3046" t="str">
            <v>M</v>
          </cell>
          <cell r="D3046" t="str">
            <v>1,71</v>
          </cell>
        </row>
        <row r="3047">
          <cell r="A3047" t="str">
            <v>98274</v>
          </cell>
          <cell r="B3047" t="str">
            <v>CABO TELEFÔNICO CCI-50 5 PARES, SEM BLINDAGEM, INSTALADO EM PRUMADA - FORNECIMENTO E INSTALAÇÃO. AF_03/2018</v>
          </cell>
          <cell r="C3047" t="str">
            <v>M</v>
          </cell>
          <cell r="D3047" t="str">
            <v>2,28</v>
          </cell>
        </row>
        <row r="3048">
          <cell r="A3048" t="str">
            <v>98275</v>
          </cell>
          <cell r="B3048" t="str">
            <v>CABO TELEFÔNICO CCI-50 6 PARES, SEM BLINDAGEM, INSTALADO EM PRUMADA - FORNECIMENTO E INSTALAÇÃO. AF_03/2018</v>
          </cell>
          <cell r="C3048" t="str">
            <v>M</v>
          </cell>
          <cell r="D3048" t="str">
            <v>2,59</v>
          </cell>
        </row>
        <row r="3049">
          <cell r="A3049" t="str">
            <v>98276</v>
          </cell>
          <cell r="B3049" t="str">
            <v>CABO TELEFÔNICO CI-50 10 PARES INSTALADO EM PRUMADA - FORNECIMENTO E INSTALAÇÃO. AF_03/2018</v>
          </cell>
          <cell r="C3049" t="str">
            <v>M</v>
          </cell>
          <cell r="D3049" t="str">
            <v>5,51</v>
          </cell>
        </row>
        <row r="3050">
          <cell r="A3050" t="str">
            <v>98277</v>
          </cell>
          <cell r="B3050" t="str">
            <v>CABO TELEFÔNICO CI-50 20 PARES INSTALADO EM PRUMADA - FORNECIMENTO E INSTALAÇÃO. AF_03/2018</v>
          </cell>
          <cell r="C3050" t="str">
            <v>M</v>
          </cell>
          <cell r="D3050" t="str">
            <v>10,01</v>
          </cell>
        </row>
        <row r="3051">
          <cell r="A3051" t="str">
            <v>98278</v>
          </cell>
          <cell r="B3051" t="str">
            <v>CABO TELEFÔNICO CI-50 30 PARES INSTALADO EM PRUMADA - FORNECIMENTO E INSTALAÇÃO. AF_03/2018</v>
          </cell>
          <cell r="C3051" t="str">
            <v>M</v>
          </cell>
          <cell r="D3051" t="str">
            <v>13,39</v>
          </cell>
        </row>
        <row r="3052">
          <cell r="A3052" t="str">
            <v>98279</v>
          </cell>
          <cell r="B3052" t="str">
            <v>CABO TELEFÔNICO CI-50 50 PARES INSTALADO EM PRUMADA - FORNECIMENTO E INSTALAÇÃO. AF_03/2018</v>
          </cell>
          <cell r="C3052" t="str">
            <v>M</v>
          </cell>
          <cell r="D3052" t="str">
            <v>22,61</v>
          </cell>
        </row>
        <row r="3053">
          <cell r="A3053" t="str">
            <v>98280</v>
          </cell>
          <cell r="B3053" t="str">
            <v>CABO TELEFÔNICO CCI-50 1 PAR, SEM BLINDAGEM, INSTALADO EM DISTRIBUIÇÃO DE EDIFICAÇÃO RESIDENCIAL - FORNECIMENTO E INSTALAÇÃO. AF_03/2018</v>
          </cell>
          <cell r="C3053" t="str">
            <v>M</v>
          </cell>
          <cell r="D3053" t="str">
            <v>5,93</v>
          </cell>
        </row>
        <row r="3054">
          <cell r="A3054" t="str">
            <v>98281</v>
          </cell>
          <cell r="B3054" t="str">
            <v>CABO TELEFÔNICO CCI-50 2 PARES, SEM BLINDAGEM, INSTALADO EM DISTRIBUIÇÃO DE EDIFICAÇÃO RESIDENCIAL - FORNECIMENTO E INSTALAÇÃO. AF_03/2018</v>
          </cell>
          <cell r="C3054" t="str">
            <v>M</v>
          </cell>
          <cell r="D3054" t="str">
            <v>6,36</v>
          </cell>
        </row>
        <row r="3055">
          <cell r="A3055" t="str">
            <v>98282</v>
          </cell>
          <cell r="B3055" t="str">
            <v>CABO TELEFÔNICO CCI-50 3 PARES, SEM BLINDAGEM, INSTALADO EM DISTRIBUIÇÃO DE EDIFICAÇÃO RESIDENCIAL - FORNECIMENTO E INSTALAÇÃO. AF_03/2018</v>
          </cell>
          <cell r="C3055" t="str">
            <v>M</v>
          </cell>
          <cell r="D3055" t="str">
            <v>6,85</v>
          </cell>
        </row>
        <row r="3056">
          <cell r="A3056" t="str">
            <v>98283</v>
          </cell>
          <cell r="B3056" t="str">
            <v>CABO TELEFÔNICO CCI-50 4 PARES, SEM BLINDAGEM, INSTALADO EM DISTRIBUIÇÃO DE EDIFICAÇÃO RESIDENCIAL - FORNECIMENTO E INSTALAÇÃO. AF_03/2018</v>
          </cell>
          <cell r="C3056" t="str">
            <v>M</v>
          </cell>
          <cell r="D3056" t="str">
            <v>7,22</v>
          </cell>
        </row>
        <row r="3057">
          <cell r="A3057" t="str">
            <v>98284</v>
          </cell>
          <cell r="B3057" t="str">
            <v>CABO TELEFÔNICO CCI-50 5 PARES, SEM BLINDAGEM, INSTALADO EM DISTRIBUIÇÃO DE EDIFICAÇÃO RESIDENCIAL - FORNECIMENTO E INSTALAÇÃO. AF_03/2018</v>
          </cell>
          <cell r="C3057" t="str">
            <v>M</v>
          </cell>
          <cell r="D3057" t="str">
            <v>7,78</v>
          </cell>
        </row>
        <row r="3058">
          <cell r="A3058" t="str">
            <v>98285</v>
          </cell>
          <cell r="B3058" t="str">
            <v>CABO TELEFÔNICO CCI-50 6 PARES, SEM BLINDAGEM, INSTALADO EM DISTRIBUIÇÃO DE EDIFICAÇÃO RESIDENCIAL - FORNECIMENTO E INSTALAÇÃO. AF_03/2018</v>
          </cell>
          <cell r="C3058" t="str">
            <v>M</v>
          </cell>
          <cell r="D3058" t="str">
            <v>8,09</v>
          </cell>
        </row>
        <row r="3059">
          <cell r="A3059" t="str">
            <v>98286</v>
          </cell>
          <cell r="B3059" t="str">
            <v>CABO TELEFÔNICO CI-50 10 PARES INSTALADO EM DISTRIBUIÇÃO DE EDIFICAÇÃO RESIDENCIAL - FORNECIMENTO E INSTALAÇÃO. AF_03/2018</v>
          </cell>
          <cell r="C3059" t="str">
            <v>M</v>
          </cell>
          <cell r="D3059" t="str">
            <v>11,02</v>
          </cell>
        </row>
        <row r="3060">
          <cell r="A3060" t="str">
            <v>98287</v>
          </cell>
          <cell r="B3060" t="str">
            <v>CABO TELEFÔNICO CCI-50 1 PAR, SEM BLINDAGEM, INSTALADO EM DISTRIBUIÇÃO DE EDIFICAÇÃO INSTITUCIONAL - FORNECIMENTO E INSTALAÇÃO. AF_03/2018</v>
          </cell>
          <cell r="C3060" t="str">
            <v>M</v>
          </cell>
          <cell r="D3060" t="str">
            <v>0,98</v>
          </cell>
        </row>
        <row r="3061">
          <cell r="A3061" t="str">
            <v>98288</v>
          </cell>
          <cell r="B3061" t="str">
            <v>CABO TELEFÔNICO CCI-50 2 PARES, SEM BLINDAGEM, INSTALADO EM DISTRIBUIÇÃO DE EDIFICAÇÃO INSTITUCIONAL - FORNECIMENTO E INSTALAÇÃO. AF_03/2018</v>
          </cell>
          <cell r="C3061" t="str">
            <v>M</v>
          </cell>
          <cell r="D3061" t="str">
            <v>1,40</v>
          </cell>
        </row>
        <row r="3062">
          <cell r="A3062" t="str">
            <v>98289</v>
          </cell>
          <cell r="B3062" t="str">
            <v>CABO TELEFÔNICO CCI-50 3 PARES, SEM BLINDAGEM, INSTALADO EM DISTRIBUIÇÃO DE EDIFICAÇÃO INSTITUCIONAL - FORNECIMENTO E INSTALAÇÃO. AF_03/2018</v>
          </cell>
          <cell r="C3062" t="str">
            <v>M</v>
          </cell>
          <cell r="D3062" t="str">
            <v>1,89</v>
          </cell>
        </row>
        <row r="3063">
          <cell r="A3063" t="str">
            <v>98290</v>
          </cell>
          <cell r="B3063" t="str">
            <v>CABO TELEFÔNICO CCI-50 4 PARES, SEM BLINDAGEM, INSTALADO EM DISTRIBUIÇÃO DE EDIFICAÇÃO INSTITUCIONAL - FORNECIMENTO E INSTALAÇÃO. AF_03/2018</v>
          </cell>
          <cell r="C3063" t="str">
            <v>M</v>
          </cell>
          <cell r="D3063" t="str">
            <v>2,26</v>
          </cell>
        </row>
        <row r="3064">
          <cell r="A3064" t="str">
            <v>98291</v>
          </cell>
          <cell r="B3064" t="str">
            <v>CABO TELEFÔNICO CCI-50 5 PARES, SEM BLINDAGEM, INSTALADO EM DISTRIBUIÇÃO DE EDIFICAÇÃO INSTITUCIONAL - FORNECIMENTO E INSTALAÇÃO. AF_03/2018</v>
          </cell>
          <cell r="C3064" t="str">
            <v>M</v>
          </cell>
          <cell r="D3064" t="str">
            <v>2,83</v>
          </cell>
        </row>
        <row r="3065">
          <cell r="A3065" t="str">
            <v>98292</v>
          </cell>
          <cell r="B3065" t="str">
            <v>CABO TELEFÔNICO CCI-50 6 PARES, SEM BLINDAGEM, INSTALADO EM DISTRIBUIÇÃO DE EDIFICAÇÃO INSTITUCIONAL - FORNECIMENTO E INSTALAÇÃO. AF_03/2018</v>
          </cell>
          <cell r="C3065" t="str">
            <v>M</v>
          </cell>
          <cell r="D3065" t="str">
            <v>3,14</v>
          </cell>
        </row>
        <row r="3066">
          <cell r="A3066" t="str">
            <v>98293</v>
          </cell>
          <cell r="B3066" t="str">
            <v>CABO TELEFÔNICO CI-50 10 PARES INSTALADO EM DISTRIBUIÇÃO DE EDIFICAÇÃO INSTITUCIONAL - FORNECIMENTO E INSTALAÇÃO. AF_03/2018</v>
          </cell>
          <cell r="C3066" t="str">
            <v>M</v>
          </cell>
          <cell r="D3066" t="str">
            <v>6,06</v>
          </cell>
        </row>
        <row r="3067">
          <cell r="A3067" t="str">
            <v>98400</v>
          </cell>
          <cell r="B3067" t="str">
            <v>CABO TELEFÔNICO CTP-APL-50 10 PARES INSTALADO EM ENTRADA DE EDIFICAÇÃO - FORNECIMENTO E INSTALAÇÃO. AF_04/2018</v>
          </cell>
          <cell r="C3067" t="str">
            <v>M</v>
          </cell>
          <cell r="D3067" t="str">
            <v>9,19</v>
          </cell>
        </row>
        <row r="3068">
          <cell r="A3068" t="str">
            <v>98401</v>
          </cell>
          <cell r="B3068" t="str">
            <v>CABO TELEFÔNICO CTP-APL-50 20 PARES INSTALADO EM ENTRADA DE EDIFICAÇÃO - FORNECIMENTO E INSTALAÇÃO. AF_04/2018</v>
          </cell>
          <cell r="C3068" t="str">
            <v>M</v>
          </cell>
          <cell r="D3068" t="str">
            <v>13,77</v>
          </cell>
        </row>
        <row r="3069">
          <cell r="A3069" t="str">
            <v>98402</v>
          </cell>
          <cell r="B3069" t="str">
            <v>CABO TELEFÔNICO CTP-APL-50 30 PARES INSTALADO EM ENTRADA DE EDIFICAÇÃO - FORNECIMENTO E INSTALAÇÃO. AF_04/2018</v>
          </cell>
          <cell r="C3069" t="str">
            <v>M</v>
          </cell>
          <cell r="D3069" t="str">
            <v>17,63</v>
          </cell>
        </row>
        <row r="3070">
          <cell r="A3070" t="str">
            <v>98397</v>
          </cell>
          <cell r="B3070" t="str">
            <v>PINTURA ANTICORROSIVA DE DUTO METÁLICO. AF_04/2018</v>
          </cell>
          <cell r="C3070" t="str">
            <v>M2</v>
          </cell>
          <cell r="D3070" t="str">
            <v>9,00</v>
          </cell>
        </row>
        <row r="3071">
          <cell r="A3071" t="str">
            <v>74003/1</v>
          </cell>
          <cell r="B3071" t="str">
            <v>INSTALACOES GAS CENTRAL P/ EDIFICIO RESIDENCIAL C/ 4 PAVTOS 16 UNID.  UMA CENTRAL POR BLOCO COM 16 PONTOS</v>
          </cell>
          <cell r="C3071" t="str">
            <v>UN</v>
          </cell>
          <cell r="D3071" t="str">
            <v>5.991,45</v>
          </cell>
        </row>
        <row r="3072">
          <cell r="A3072" t="str">
            <v>85120</v>
          </cell>
          <cell r="B3072" t="str">
            <v>MANOMETRO 0 A 200 PSI (0 A 14 KGF/CM2), D = 50MM - FORNECIMENTO E COLOCACAO</v>
          </cell>
          <cell r="C3072" t="str">
            <v>UN</v>
          </cell>
          <cell r="D3072" t="str">
            <v>124,13</v>
          </cell>
        </row>
        <row r="3073">
          <cell r="A3073" t="str">
            <v>83486</v>
          </cell>
          <cell r="B3073" t="str">
            <v>BOMBA CENTRIFUGA C/ MOTOR ELETRICO TRIFASICO 1CV</v>
          </cell>
          <cell r="C3073" t="str">
            <v>UN</v>
          </cell>
          <cell r="D3073" t="str">
            <v>1.279,54</v>
          </cell>
        </row>
        <row r="3074">
          <cell r="A3074" t="str">
            <v>83643</v>
          </cell>
          <cell r="B3074" t="str">
            <v>BOMBA SUBMERSIVEL ELETRICA, TRIFASICA, POTÊNCIA 3,75 HP, DIAMETRO DO ROTOR 90 MM SEMIABERTO, BOCAL DE SAIDA DIAMETRO DE 2 POLEGADAS, HM/Q = 5 M / 61,2 M3/H A 25,5 M / 3,6 M3/H</v>
          </cell>
          <cell r="C3074" t="str">
            <v>UN</v>
          </cell>
          <cell r="D3074" t="str">
            <v>2.815,16</v>
          </cell>
        </row>
        <row r="3075">
          <cell r="A3075" t="str">
            <v>83644</v>
          </cell>
          <cell r="B3075" t="str">
            <v>BOMBA RECALQUE D'AGUA TRIFASICA 10,0 HP</v>
          </cell>
          <cell r="C3075" t="str">
            <v>UN</v>
          </cell>
          <cell r="D3075" t="str">
            <v>5.511,35</v>
          </cell>
        </row>
        <row r="3076">
          <cell r="A3076" t="str">
            <v>83645</v>
          </cell>
          <cell r="B3076" t="str">
            <v>BOMBA RECALQUE D'AGUA TRIFASICA 3,0 HP</v>
          </cell>
          <cell r="C3076" t="str">
            <v>UN</v>
          </cell>
          <cell r="D3076" t="str">
            <v>1.778,53</v>
          </cell>
        </row>
        <row r="3077">
          <cell r="A3077" t="str">
            <v>83646</v>
          </cell>
          <cell r="B3077" t="str">
            <v>BOMBA RECALQUE D'AGUA DE ESTAGIOS TRIFASICA 2,0 HP</v>
          </cell>
          <cell r="C3077" t="str">
            <v>UN</v>
          </cell>
          <cell r="D3077" t="str">
            <v>2.058,20</v>
          </cell>
        </row>
        <row r="3078">
          <cell r="A3078" t="str">
            <v>83647</v>
          </cell>
          <cell r="B3078" t="str">
            <v>BOMBA RECALQUE D'AGUA TRIFASICA 1,5HP</v>
          </cell>
          <cell r="C3078" t="str">
            <v>UN</v>
          </cell>
          <cell r="D3078" t="str">
            <v>1.360,00</v>
          </cell>
        </row>
        <row r="3079">
          <cell r="A3079" t="str">
            <v>83648</v>
          </cell>
          <cell r="B3079" t="str">
            <v>BOMBA RECALQUE D'AGUA TRIFASICA 0,5 HP</v>
          </cell>
          <cell r="C3079" t="str">
            <v>UN</v>
          </cell>
          <cell r="D3079" t="str">
            <v>887,16</v>
          </cell>
        </row>
        <row r="3080">
          <cell r="A3080" t="str">
            <v>83649</v>
          </cell>
          <cell r="B3080" t="str">
            <v>BOMBA RECALQUE D'AGUA PREDIO 6 A 10 PAVTOS - 2UD</v>
          </cell>
          <cell r="C3080" t="str">
            <v>UN</v>
          </cell>
          <cell r="D3080" t="str">
            <v>5.136,46</v>
          </cell>
        </row>
        <row r="3081">
          <cell r="A3081" t="str">
            <v>83650</v>
          </cell>
          <cell r="B3081" t="str">
            <v>BOMBA RECALQUE D'AGUA PREDIO 3 A 5 PAVTOS - 2UD</v>
          </cell>
          <cell r="C3081" t="str">
            <v>UN</v>
          </cell>
          <cell r="D3081" t="str">
            <v>4.299,40</v>
          </cell>
        </row>
        <row r="3082">
          <cell r="A3082" t="str">
            <v>98294</v>
          </cell>
          <cell r="B3082" t="str">
            <v>CABO ELETRÔNICO CATEGORIA 5E, INSTALADO EM EDIFICAÇÃO RESIDENCIAL - FORNECIMENTO E INSTALAÇÃO. AF_03/2018</v>
          </cell>
          <cell r="C3082" t="str">
            <v>M</v>
          </cell>
          <cell r="D3082" t="str">
            <v>1,75</v>
          </cell>
        </row>
        <row r="3083">
          <cell r="A3083" t="str">
            <v>98295</v>
          </cell>
          <cell r="B3083" t="str">
            <v>CABO ELETRÔNICO CATEGORIA 5E, INSTALADO EM EDIFICAÇÃO INSTITUCIONAL - FORNECIMENTO E INSTALAÇÃO. AF_03/2018</v>
          </cell>
          <cell r="C3083" t="str">
            <v>M</v>
          </cell>
          <cell r="D3083" t="str">
            <v>1,18</v>
          </cell>
        </row>
        <row r="3084">
          <cell r="A3084" t="str">
            <v>98296</v>
          </cell>
          <cell r="B3084" t="str">
            <v>CABO ELETRÔNICO CATEGORIA 6, INSTALADO EM EDIFICAÇÃO RESIDENCIAL - FORNECIMENTO E INSTALAÇÃO. AF_03/2018</v>
          </cell>
          <cell r="C3084" t="str">
            <v>M</v>
          </cell>
          <cell r="D3084" t="str">
            <v>2,68</v>
          </cell>
        </row>
        <row r="3085">
          <cell r="A3085" t="str">
            <v>98297</v>
          </cell>
          <cell r="B3085" t="str">
            <v>CABO ELETRÔNICO CATEGORIA 6, INSTALADO EM EDIFICAÇÃO INSTITUCIONAL - FORNECIMENTO E INSTALAÇÃO. AF_03/2018</v>
          </cell>
          <cell r="C3085" t="str">
            <v>M</v>
          </cell>
          <cell r="D3085" t="str">
            <v>1,79</v>
          </cell>
        </row>
        <row r="3086">
          <cell r="A3086" t="str">
            <v>98301</v>
          </cell>
          <cell r="B3086" t="str">
            <v>PATCH PANEL 24 PORTAS, CATEGORIA 5E - FORNECIMENTO E INSTALAÇÃO. AF_03/2018</v>
          </cell>
          <cell r="C3086" t="str">
            <v>UN</v>
          </cell>
          <cell r="D3086" t="str">
            <v>413,77</v>
          </cell>
        </row>
        <row r="3087">
          <cell r="A3087" t="str">
            <v>98302</v>
          </cell>
          <cell r="B3087" t="str">
            <v>PATCH PANEL 24 PORTAS, CATEGORIA 6 - FORNECIMENTO E INSTALAÇÃO. AF_03/2018</v>
          </cell>
          <cell r="C3087" t="str">
            <v>UN</v>
          </cell>
          <cell r="D3087" t="str">
            <v>537,10</v>
          </cell>
        </row>
        <row r="3088">
          <cell r="A3088" t="str">
            <v>98304</v>
          </cell>
          <cell r="B3088" t="str">
            <v>PATCH PANEL 48 PORTAS, CATEGORIA 6 - FORNECIMENTO E INSTALAÇÃO. AF_03/2018</v>
          </cell>
          <cell r="C3088" t="str">
            <v>UN</v>
          </cell>
          <cell r="D3088" t="str">
            <v>882,61</v>
          </cell>
        </row>
        <row r="3089">
          <cell r="A3089" t="str">
            <v>98307</v>
          </cell>
          <cell r="B3089" t="str">
            <v>TOMADA DE REDE RJ45 - FORNECIMENTO E INSTALAÇÃO. AF_03/2018</v>
          </cell>
          <cell r="C3089" t="str">
            <v>UN</v>
          </cell>
          <cell r="D3089" t="str">
            <v>38,57</v>
          </cell>
        </row>
        <row r="3090">
          <cell r="A3090" t="str">
            <v>98308</v>
          </cell>
          <cell r="B3090" t="str">
            <v>TOMADA PARA TELEFONE RJ11 - FORNECIMENTO E INSTALAÇÃO. AF_03/2018</v>
          </cell>
          <cell r="C3090" t="str">
            <v>UN</v>
          </cell>
          <cell r="D3090" t="str">
            <v>25,42</v>
          </cell>
        </row>
        <row r="3091">
          <cell r="A3091" t="str">
            <v>98593</v>
          </cell>
          <cell r="B3091" t="str">
            <v>PATCH PANEL 48 PORTAS, CATEGORIA 5E - FORNECIMENTO E INSTALAÇÃO. AF_04/2018</v>
          </cell>
          <cell r="C3091" t="str">
            <v>UN</v>
          </cell>
          <cell r="D3091" t="str">
            <v>735,31</v>
          </cell>
        </row>
        <row r="3092">
          <cell r="A3092" t="str">
            <v>89355</v>
          </cell>
          <cell r="B3092" t="str">
            <v>TUBO, PVC, SOLDÁVEL, DN 20MM, INSTALADO EM RAMAL OU SUB-RAMAL DE ÁGUA - FORNECIMENTO E INSTALAÇÃO. AF_12/2014</v>
          </cell>
          <cell r="C3092" t="str">
            <v>M</v>
          </cell>
          <cell r="D3092" t="str">
            <v>14,22</v>
          </cell>
        </row>
        <row r="3093">
          <cell r="A3093" t="str">
            <v>89356</v>
          </cell>
          <cell r="B3093" t="str">
            <v>TUBO, PVC, SOLDÁVEL, DN 25MM, INSTALADO EM RAMAL OU SUB-RAMAL DE ÁGUA - FORNECIMENTO E INSTALAÇÃO. AF_12/2014</v>
          </cell>
          <cell r="C3093" t="str">
            <v>M</v>
          </cell>
          <cell r="D3093" t="str">
            <v>16,76</v>
          </cell>
        </row>
        <row r="3094">
          <cell r="A3094" t="str">
            <v>89357</v>
          </cell>
          <cell r="B3094" t="str">
            <v>TUBO, PVC, SOLDÁVEL, DN 32MM, INSTALADO EM RAMAL OU SUB-RAMAL DE ÁGUA - FORNECIMENTO E INSTALAÇÃO. AF_12/2014</v>
          </cell>
          <cell r="C3094" t="str">
            <v>M</v>
          </cell>
          <cell r="D3094" t="str">
            <v>23,28</v>
          </cell>
        </row>
        <row r="3095">
          <cell r="A3095" t="str">
            <v>89401</v>
          </cell>
          <cell r="B3095" t="str">
            <v>TUBO, PVC, SOLDÁVEL, DN 20MM, INSTALADO EM RAMAL DE DISTRIBUIÇÃO DE ÁGUA - FORNECIMENTO E INSTALAÇÃO. AF_12/2014</v>
          </cell>
          <cell r="C3095" t="str">
            <v>M</v>
          </cell>
          <cell r="D3095" t="str">
            <v>6,01</v>
          </cell>
        </row>
        <row r="3096">
          <cell r="A3096" t="str">
            <v>89402</v>
          </cell>
          <cell r="B3096" t="str">
            <v>TUBO, PVC, SOLDÁVEL, DN 25MM, INSTALADO EM RAMAL DE DISTRIBUIÇÃO DE ÁGUA - FORNECIMENTO E INSTALAÇÃO. AF_12/2014</v>
          </cell>
          <cell r="C3096" t="str">
            <v>M</v>
          </cell>
          <cell r="D3096" t="str">
            <v>7,28</v>
          </cell>
        </row>
        <row r="3097">
          <cell r="A3097" t="str">
            <v>89403</v>
          </cell>
          <cell r="B3097" t="str">
            <v>TUBO, PVC, SOLDÁVEL, DN 32MM, INSTALADO EM RAMAL DE DISTRIBUIÇÃO DE ÁGUA - FORNECIMENTO E INSTALAÇÃO. AF_12/2014</v>
          </cell>
          <cell r="C3097" t="str">
            <v>M</v>
          </cell>
          <cell r="D3097" t="str">
            <v>11,96</v>
          </cell>
        </row>
        <row r="3098">
          <cell r="A3098" t="str">
            <v>89446</v>
          </cell>
          <cell r="B3098" t="str">
            <v>TUBO, PVC, SOLDÁVEL, DN 25MM, INSTALADO EM PRUMADA DE ÁGUA - FORNECIMENTO E INSTALAÇÃO. AF_12/2014</v>
          </cell>
          <cell r="C3098" t="str">
            <v>M</v>
          </cell>
          <cell r="D3098" t="str">
            <v>3,69</v>
          </cell>
        </row>
        <row r="3099">
          <cell r="A3099" t="str">
            <v>89447</v>
          </cell>
          <cell r="B3099" t="str">
            <v>TUBO, PVC, SOLDÁVEL, DN 32MM, INSTALADO EM PRUMADA DE ÁGUA - FORNECIMENTO E INSTALAÇÃO. AF_12/2014</v>
          </cell>
          <cell r="C3099" t="str">
            <v>M</v>
          </cell>
          <cell r="D3099" t="str">
            <v>7,74</v>
          </cell>
        </row>
        <row r="3100">
          <cell r="A3100" t="str">
            <v>89448</v>
          </cell>
          <cell r="B3100" t="str">
            <v>TUBO, PVC, SOLDÁVEL, DN 40MM, INSTALADO EM PRUMADA DE ÁGUA - FORNECIMENTO E INSTALAÇÃO. AF_12/2014</v>
          </cell>
          <cell r="C3100" t="str">
            <v>M</v>
          </cell>
          <cell r="D3100" t="str">
            <v>11,10</v>
          </cell>
        </row>
        <row r="3101">
          <cell r="A3101" t="str">
            <v>89449</v>
          </cell>
          <cell r="B3101" t="str">
            <v>TUBO, PVC, SOLDÁVEL, DN 50MM, INSTALADO EM PRUMADA DE ÁGUA - FORNECIMENTO E INSTALAÇÃO. AF_12/2014</v>
          </cell>
          <cell r="C3101" t="str">
            <v>M</v>
          </cell>
          <cell r="D3101" t="str">
            <v>12,77</v>
          </cell>
        </row>
        <row r="3102">
          <cell r="A3102" t="str">
            <v>89450</v>
          </cell>
          <cell r="B3102" t="str">
            <v>TUBO, PVC, SOLDÁVEL, DN 60MM, INSTALADO EM PRUMADA DE ÁGUA - FORNECIMENTO E INSTALAÇÃO. AF_12/2014</v>
          </cell>
          <cell r="C3102" t="str">
            <v>M</v>
          </cell>
          <cell r="D3102" t="str">
            <v>21,01</v>
          </cell>
        </row>
        <row r="3103">
          <cell r="A3103" t="str">
            <v>89451</v>
          </cell>
          <cell r="B3103" t="str">
            <v>TUBO, PVC, SOLDÁVEL, DN 75MM, INSTALADO EM PRUMADA DE ÁGUA - FORNECIMENTO E INSTALAÇÃO. AF_12/2014</v>
          </cell>
          <cell r="C3103" t="str">
            <v>M</v>
          </cell>
          <cell r="D3103" t="str">
            <v>34,66</v>
          </cell>
        </row>
        <row r="3104">
          <cell r="A3104" t="str">
            <v>89452</v>
          </cell>
          <cell r="B3104" t="str">
            <v>TUBO, PVC, SOLDÁVEL, DN 85MM, INSTALADO EM PRUMADA DE ÁGUA - FORNECIMENTO E INSTALAÇÃO. AF_12/2014</v>
          </cell>
          <cell r="C3104" t="str">
            <v>M</v>
          </cell>
          <cell r="D3104" t="str">
            <v>43,10</v>
          </cell>
        </row>
        <row r="3105">
          <cell r="A3105" t="str">
            <v>89508</v>
          </cell>
          <cell r="B3105" t="str">
            <v>TUBO PVC, SÉRIE R, ÁGUA PLUVIAL, DN 40 MM, FORNECIDO E INSTALADO EM RAMAL DE ENCAMINHAMENTO. AF_12/2014</v>
          </cell>
          <cell r="C3105" t="str">
            <v>M</v>
          </cell>
          <cell r="D3105" t="str">
            <v>17,37</v>
          </cell>
        </row>
        <row r="3106">
          <cell r="A3106" t="str">
            <v>89509</v>
          </cell>
          <cell r="B3106" t="str">
            <v>TUBO PVC, SÉRIE R, ÁGUA PLUVIAL, DN 50 MM, FORNECIDO E INSTALADO EM RAMAL DE ENCAMINHAMENTO. AF_12/2014</v>
          </cell>
          <cell r="C3106" t="str">
            <v>M</v>
          </cell>
          <cell r="D3106" t="str">
            <v>23,38</v>
          </cell>
        </row>
        <row r="3107">
          <cell r="A3107" t="str">
            <v>89511</v>
          </cell>
          <cell r="B3107" t="str">
            <v>TUBO PVC, SÉRIE R, ÁGUA PLUVIAL, DN 75 MM, FORNECIDO E INSTALADO EM RAMAL DE ENCAMINHAMENTO. AF_12/2014</v>
          </cell>
          <cell r="C3107" t="str">
            <v>M</v>
          </cell>
          <cell r="D3107" t="str">
            <v>34,16</v>
          </cell>
        </row>
        <row r="3108">
          <cell r="A3108" t="str">
            <v>89512</v>
          </cell>
          <cell r="B3108" t="str">
            <v>TUBO PVC, SÉRIE R, ÁGUA PLUVIAL, DN 100 MM, FORNECIDO E INSTALADO EM RAMAL DE ENCAMINHAMENTO. AF_12/2014</v>
          </cell>
          <cell r="C3108" t="str">
            <v>M</v>
          </cell>
          <cell r="D3108" t="str">
            <v>54,34</v>
          </cell>
        </row>
        <row r="3109">
          <cell r="A3109" t="str">
            <v>89576</v>
          </cell>
          <cell r="B3109" t="str">
            <v>TUBO PVC, SÉRIE R, ÁGUA PLUVIAL, DN 75 MM, FORNECIDO E INSTALADO EM CONDUTORES VERTICAIS DE ÁGUAS PLUVIAIS. AF_12/2014</v>
          </cell>
          <cell r="C3109" t="str">
            <v>M</v>
          </cell>
          <cell r="D3109" t="str">
            <v>21,47</v>
          </cell>
        </row>
        <row r="3110">
          <cell r="A3110" t="str">
            <v>89578</v>
          </cell>
          <cell r="B3110" t="str">
            <v>TUBO PVC, SÉRIE R, ÁGUA PLUVIAL, DN 100 MM, FORNECIDO E INSTALADO EM CONDUTORES VERTICAIS DE ÁGUAS PLUVIAIS. AF_12/2014</v>
          </cell>
          <cell r="C3110" t="str">
            <v>M</v>
          </cell>
          <cell r="D3110" t="str">
            <v>37,05</v>
          </cell>
        </row>
        <row r="3111">
          <cell r="A3111" t="str">
            <v>89580</v>
          </cell>
          <cell r="B3111" t="str">
            <v>TUBO PVC, SÉRIE R, ÁGUA PLUVIAL, DN 150 MM, FORNECIDO E INSTALADO EM CONDUTORES VERTICAIS DE ÁGUAS PLUVIAIS. AF_12/2014</v>
          </cell>
          <cell r="C3111" t="str">
            <v>M</v>
          </cell>
          <cell r="D3111" t="str">
            <v>73,24</v>
          </cell>
        </row>
        <row r="3112">
          <cell r="A3112" t="str">
            <v>89633</v>
          </cell>
          <cell r="B3112" t="str">
            <v>TUBO, CPVC, SOLDÁVEL, DN 15MM, INSTALADO EM RAMAL OU SUB-RAMAL DE ÁGUA - FORNECIMENTO E INSTALAÇÃO. AF_12/2014</v>
          </cell>
          <cell r="C3112" t="str">
            <v>M</v>
          </cell>
          <cell r="D3112" t="str">
            <v>16,24</v>
          </cell>
        </row>
        <row r="3113">
          <cell r="A3113" t="str">
            <v>89634</v>
          </cell>
          <cell r="B3113" t="str">
            <v>TUBO, CPVC, SOLDÁVEL, DN 22MM, INSTALADO EM RAMAL OU SUB-RAMAL DE ÁGUA - FORNECIMENTO E INSTALAÇÃO. AF_12/2014</v>
          </cell>
          <cell r="C3113" t="str">
            <v>M</v>
          </cell>
          <cell r="D3113" t="str">
            <v>23,82</v>
          </cell>
        </row>
        <row r="3114">
          <cell r="A3114" t="str">
            <v>89635</v>
          </cell>
          <cell r="B3114" t="str">
            <v>TUBO, CPVC, SOLDÁVEL, DN 28MM, INSTALADO EM RAMAL OU SUB-RAMAL DE ÁGUA - FORNECIMENTO E INSTALAÇÃO. AF_12/2014</v>
          </cell>
          <cell r="C3114" t="str">
            <v>M</v>
          </cell>
          <cell r="D3114" t="str">
            <v>33,00</v>
          </cell>
        </row>
        <row r="3115">
          <cell r="A3115" t="str">
            <v>89636</v>
          </cell>
          <cell r="B3115" t="str">
            <v>TUBO, CPVC, SOLDÁVEL, DN 35MM, INSTALADO EM RAMAL OU SUB-RAMAL DE ÁGUA  FORNECIMENTO E INSTALAÇÃO. AF_12/2014</v>
          </cell>
          <cell r="C3115" t="str">
            <v>M</v>
          </cell>
          <cell r="D3115" t="str">
            <v>39,98</v>
          </cell>
        </row>
        <row r="3116">
          <cell r="A3116" t="str">
            <v>89711</v>
          </cell>
          <cell r="B3116" t="str">
            <v>TUBO PVC, SERIE NORMAL, ESGOTO PREDIAL, DN 40 MM, FORNECIDO E INSTALADO EM RAMAL DE DESCARGA OU RAMAL DE ESGOTO SANITÁRIO. AF_12/2014</v>
          </cell>
          <cell r="C3116" t="str">
            <v>M</v>
          </cell>
          <cell r="D3116" t="str">
            <v>15,85</v>
          </cell>
        </row>
        <row r="3117">
          <cell r="A3117" t="str">
            <v>89712</v>
          </cell>
          <cell r="B3117" t="str">
            <v>TUBO PVC, SERIE NORMAL, ESGOTO PREDIAL, DN 50 MM, FORNECIDO E INSTALADO EM RAMAL DE DESCARGA OU RAMAL DE ESGOTO SANITÁRIO. AF_12/2014</v>
          </cell>
          <cell r="C3117" t="str">
            <v>M</v>
          </cell>
          <cell r="D3117" t="str">
            <v>23,49</v>
          </cell>
        </row>
        <row r="3118">
          <cell r="A3118" t="str">
            <v>89713</v>
          </cell>
          <cell r="B3118" t="str">
            <v>TUBO PVC, SERIE NORMAL, ESGOTO PREDIAL, DN 75 MM, FORNECIDO E INSTALADO EM RAMAL DE DESCARGA OU RAMAL DE ESGOTO SANITÁRIO. AF_12/2014</v>
          </cell>
          <cell r="C3118" t="str">
            <v>M</v>
          </cell>
          <cell r="D3118" t="str">
            <v>35,51</v>
          </cell>
        </row>
        <row r="3119">
          <cell r="A3119" t="str">
            <v>89714</v>
          </cell>
          <cell r="B3119" t="str">
            <v>TUBO PVC, SERIE NORMAL, ESGOTO PREDIAL, DN 100 MM, FORNECIDO E INSTALADO EM RAMAL DE DESCARGA OU RAMAL DE ESGOTO SANITÁRIO. AF_12/2014</v>
          </cell>
          <cell r="C3119" t="str">
            <v>M</v>
          </cell>
          <cell r="D3119" t="str">
            <v>45,27</v>
          </cell>
        </row>
        <row r="3120">
          <cell r="A3120" t="str">
            <v>89716</v>
          </cell>
          <cell r="B3120" t="str">
            <v>TUBO, CPVC, SOLDÁVEL, DN 22MM, INSTALADO EM RAMAL DE DISTRIBUIÇÃO DE ÁGUA - FORNECIMENTO E INSTALAÇÃO. AF_12/2014</v>
          </cell>
          <cell r="C3120" t="str">
            <v>M</v>
          </cell>
          <cell r="D3120" t="str">
            <v>15,20</v>
          </cell>
        </row>
        <row r="3121">
          <cell r="A3121" t="str">
            <v>89717</v>
          </cell>
          <cell r="B3121" t="str">
            <v>TUBO, CPVC, SOLDÁVEL, DN 28MM, INSTALADO EM RAMAL DE DISTRIBUIÇÃO DE ÁGUA - FORNECIMENTO E INSTALAÇÃO. AF_12/2014</v>
          </cell>
          <cell r="C3121" t="str">
            <v>M</v>
          </cell>
          <cell r="D3121" t="str">
            <v>22,86</v>
          </cell>
        </row>
        <row r="3122">
          <cell r="A3122" t="str">
            <v>89770</v>
          </cell>
          <cell r="B3122" t="str">
            <v>TUBO, CPVC, SOLDÁVEL, DN 35MM, INSTALADO EM PRUMADA DE ÁGUA  FORNECIMENTO E INSTALAÇÃO. AF_12/2014</v>
          </cell>
          <cell r="C3122" t="str">
            <v>M</v>
          </cell>
          <cell r="D3122" t="str">
            <v>23,56</v>
          </cell>
        </row>
        <row r="3123">
          <cell r="A3123" t="str">
            <v>89771</v>
          </cell>
          <cell r="B3123" t="str">
            <v>TUBO, CPVC, SOLDÁVEL, DN 42MM, INSTALADO EM PRUMADA DE ÁGUA  FORNECIMENTO E INSTALAÇÃO. AF_12/2014</v>
          </cell>
          <cell r="C3123" t="str">
            <v>M</v>
          </cell>
          <cell r="D3123" t="str">
            <v>32,14</v>
          </cell>
        </row>
        <row r="3124">
          <cell r="A3124" t="str">
            <v>89773</v>
          </cell>
          <cell r="B3124" t="str">
            <v>TUBO, CPVC, SOLDÁVEL, DN 73MM, INSTALADO EM PRUMADA DE ÁGUA  FORNECIMENTO E INSTALAÇÃO. AF_12/2014</v>
          </cell>
          <cell r="C3124" t="str">
            <v>M</v>
          </cell>
          <cell r="D3124" t="str">
            <v>74,66</v>
          </cell>
        </row>
        <row r="3125">
          <cell r="A3125" t="str">
            <v>89775</v>
          </cell>
          <cell r="B3125" t="str">
            <v>TUBO, CPVC, SOLDÁVEL, DN 89MM, INSTALADO EM PRUMADA DE ÁGUA  FORNECIMENTO E INSTALAÇÃO. AF_12/2014</v>
          </cell>
          <cell r="C3125" t="str">
            <v>M</v>
          </cell>
          <cell r="D3125" t="str">
            <v>117,73</v>
          </cell>
        </row>
        <row r="3126">
          <cell r="A3126" t="str">
            <v>89798</v>
          </cell>
          <cell r="B3126" t="str">
            <v>TUBO PVC, SERIE NORMAL, ESGOTO PREDIAL, DN 50 MM, FORNECIDO E INSTALADO EM PRUMADA DE ESGOTO SANITÁRIO OU VENTILAÇÃO. AF_12/2014</v>
          </cell>
          <cell r="C3126" t="str">
            <v>M</v>
          </cell>
          <cell r="D3126" t="str">
            <v>10,36</v>
          </cell>
        </row>
        <row r="3127">
          <cell r="A3127" t="str">
            <v>89799</v>
          </cell>
          <cell r="B3127" t="str">
            <v>TUBO PVC, SERIE NORMAL, ESGOTO PREDIAL, DN 75 MM, FORNECIDO E INSTALADO EM PRUMADA DE ESGOTO SANITÁRIO OU VENTILAÇÃO. AF_12/2014</v>
          </cell>
          <cell r="C3127" t="str">
            <v>M</v>
          </cell>
          <cell r="D3127" t="str">
            <v>16,78</v>
          </cell>
        </row>
        <row r="3128">
          <cell r="A3128" t="str">
            <v>89800</v>
          </cell>
          <cell r="B3128" t="str">
            <v>TUBO PVC, SERIE NORMAL, ESGOTO PREDIAL, DN 100 MM, FORNECIDO E INSTALADO EM PRUMADA DE ESGOTO SANITÁRIO OU VENTILAÇÃO. AF_12/2014</v>
          </cell>
          <cell r="C3128" t="str">
            <v>M</v>
          </cell>
          <cell r="D3128" t="str">
            <v>20,65</v>
          </cell>
        </row>
        <row r="3129">
          <cell r="A3129" t="str">
            <v>89848</v>
          </cell>
          <cell r="B3129" t="str">
            <v>TUBO PVC, SERIE NORMAL, ESGOTO PREDIAL, DN 100 MM, FORNECIDO E INSTALADO EM SUBCOLETOR AÉREO DE ESGOTO SANITÁRIO. AF_12/2014</v>
          </cell>
          <cell r="C3129" t="str">
            <v>M</v>
          </cell>
          <cell r="D3129" t="str">
            <v>24,99</v>
          </cell>
        </row>
        <row r="3130">
          <cell r="A3130" t="str">
            <v>89849</v>
          </cell>
          <cell r="B3130" t="str">
            <v>TUBO PVC, SERIE NORMAL, ESGOTO PREDIAL, DN 150 MM, FORNECIDO E INSTALADO EM SUBCOLETOR AÉREO DE ESGOTO SANITÁRIO. AF_12/2014</v>
          </cell>
          <cell r="C3130" t="str">
            <v>M</v>
          </cell>
          <cell r="D3130" t="str">
            <v>49,77</v>
          </cell>
        </row>
        <row r="3131">
          <cell r="A3131" t="str">
            <v>89865</v>
          </cell>
          <cell r="B3131" t="str">
            <v>TUBO, PVC, SOLDÁVEL, DN 25MM, INSTALADO EM DRENO DE AR-CONDICIONADO - FORNECIMENTO E INSTALAÇÃO. AF_12/2014</v>
          </cell>
          <cell r="C3131" t="str">
            <v>M</v>
          </cell>
          <cell r="D3131" t="str">
            <v>10,11</v>
          </cell>
        </row>
        <row r="3132">
          <cell r="A3132" t="str">
            <v>91784</v>
          </cell>
          <cell r="B3132" t="str">
            <v>(COMPOSIÇÃO REPRESENTATIVA) DO SERVIÇO DE INSTALAÇÃO DE TUBOS DE PVC, SOLDÁVEL, ÁGUA FRIA, DN 20 MM (INSTALADO EM RAMAL, SUB-RAMAL OU RAMAL DE DISTRIBUIÇÃO), INCLUSIVE CONEXÕES, CORTES E FIXAÇÕES, PARA PRÉDIOS. AF_10/2015</v>
          </cell>
          <cell r="C3132" t="str">
            <v>M</v>
          </cell>
          <cell r="D3132" t="str">
            <v>33,49</v>
          </cell>
        </row>
        <row r="3133">
          <cell r="A3133" t="str">
            <v>91785</v>
          </cell>
          <cell r="B3133" t="str">
            <v>(COMPOSIÇÃO REPRESENTATIVA) DO SERVIÇO DE INSTALAÇÃO DE TUBOS DE PVC, SOLDÁVEL, ÁGUA FRIA, DN 25 MM (INSTALADO EM RAMAL, SUB-RAMAL, RAMAL DE DISTRIBUIÇÃO OU PRUMADA), INCLUSIVE CONEXÕES, CORTES E FIXAÇÕES, PARA PRÉDIOS. AF_10/2015</v>
          </cell>
          <cell r="C3133" t="str">
            <v>M</v>
          </cell>
          <cell r="D3133" t="str">
            <v>33,15</v>
          </cell>
        </row>
        <row r="3134">
          <cell r="A3134" t="str">
            <v>91786</v>
          </cell>
          <cell r="B3134" t="str">
            <v>(COMPOSIÇÃO REPRESENTATIVA) DO SERVIÇO DE INSTALAÇÃO TUBOS DE PVC, SOLDÁVEL, ÁGUA FRIA, DN 32 MM (INSTALADO EM RAMAL, SUB-RAMAL, RAMAL DE DISTRIBUIÇÃO OU PRUMADA), INCLUSIVE CONEXÕES, CORTES E FIXAÇÕES, PARA PRÉDIOS. AF_10/2015</v>
          </cell>
          <cell r="C3134" t="str">
            <v>M</v>
          </cell>
          <cell r="D3134" t="str">
            <v>21,92</v>
          </cell>
        </row>
        <row r="3135">
          <cell r="A3135" t="str">
            <v>91787</v>
          </cell>
          <cell r="B3135" t="str">
            <v>(COMPOSIÇÃO REPRESENTATIVA) DO SERVIÇO DE INSTALAÇÃO DE TUBOS DE PVC, SOLDÁVEL, ÁGUA FRIA, DN 40 MM (INSTALADO EM PRUMADA), INCLUSIVE CONEXÕES, CORTES E FIXAÇÕES, PARA PRÉDIOS. AF_10/2015</v>
          </cell>
          <cell r="C3135" t="str">
            <v>M</v>
          </cell>
          <cell r="D3135" t="str">
            <v>23,92</v>
          </cell>
        </row>
        <row r="3136">
          <cell r="A3136" t="str">
            <v>91788</v>
          </cell>
          <cell r="B3136" t="str">
            <v>(COMPOSIÇÃO REPRESENTATIVA) DO SERVIÇO DE INSTALAÇÃO DE TUBOS DE PVC, SOLDÁVEL, ÁGUA FRIA, DN 50 MM (INSTALADO EM PRUMADA), INCLUSIVE CONEXÕES, CORTES E FIXAÇÕES, PARA PRÉDIOS. AF_10/2015</v>
          </cell>
          <cell r="C3136" t="str">
            <v>M</v>
          </cell>
          <cell r="D3136" t="str">
            <v>30,77</v>
          </cell>
        </row>
        <row r="3137">
          <cell r="A3137" t="str">
            <v>91789</v>
          </cell>
          <cell r="B3137" t="str">
            <v>(COMPOSIÇÃO REPRESENTATIVA) DO SERVIÇO DE INSTALAÇÃO DE TUBOS DE PVC, SÉRIE R, ÁGUA PLUVIAL, DN 75 MM (INSTALADO EM RAMAL DE ENCAMINHAMENTO, OU CONDUTORES VERTICAIS), INCLUSIVE CONEXÕES, CORTE E FIXAÇÕES, PARA PRÉDIOS. AF_10/2015</v>
          </cell>
          <cell r="C3137" t="str">
            <v>M</v>
          </cell>
          <cell r="D3137" t="str">
            <v>37,63</v>
          </cell>
        </row>
        <row r="3138">
          <cell r="A3138" t="str">
            <v>91790</v>
          </cell>
          <cell r="B3138" t="str">
            <v>(COMPOSIÇÃO REPRESENTATIVA) DO SERVIÇO DE INSTALAÇÃO DE TUBOS DE PVC, SÉRIE R, ÁGUA PLUVIAL, DN 100 MM (INSTALADO EM RAMAL DE ENCAMINHAMENTO, OU CONDUTORES VERTICAIS), INCLUSIVE CONEXÕES, CORTES E FIXAÇÕES, PARA PRÉDIOS. AF_10/2015</v>
          </cell>
          <cell r="C3138" t="str">
            <v>M</v>
          </cell>
          <cell r="D3138" t="str">
            <v>57,20</v>
          </cell>
        </row>
        <row r="3139">
          <cell r="A3139" t="str">
            <v>91791</v>
          </cell>
          <cell r="B3139" t="str">
            <v>(COMPOSIÇÃO REPRESENTATIVA) DO SERVIÇO DE INSTALAÇÃO DE TUBOS DE PVC, SÉRIE R, ÁGUA PLUVIAL, DN 150 MM (INSTALADO EM CONDUTORES VERTICAIS), INCLUSIVE CONEXÕES, CORTES E FIXAÇÕES, PARA PRÉDIOS. AF_10/2015</v>
          </cell>
          <cell r="C3139" t="str">
            <v>M</v>
          </cell>
          <cell r="D3139" t="str">
            <v>77,66</v>
          </cell>
        </row>
        <row r="3140">
          <cell r="A3140" t="str">
            <v>91792</v>
          </cell>
          <cell r="B3140" t="str">
            <v>(COMPOSIÇÃO REPRESENTATIVA) DO SERVIÇO DE INSTALAÇÃO DE TUBO DE PVC, SÉRIE NORMAL, ESGOTO PREDIAL, DN 40 MM (INSTALADO EM RAMAL DE DESCARGA OU RAMAL DE ESGOTO SANITÁRIO), INCLUSIVE CONEXÕES, CORTES E FIXAÇÕES, PARA PRÉDIOS. AF_10/2015</v>
          </cell>
          <cell r="C3140" t="str">
            <v>M</v>
          </cell>
          <cell r="D3140" t="str">
            <v>45,77</v>
          </cell>
        </row>
        <row r="3141">
          <cell r="A3141" t="str">
            <v>91793</v>
          </cell>
          <cell r="B3141" t="str">
            <v>(COMPOSIÇÃO REPRESENTATIVA) DO SERVIÇO DE INSTALAÇÃO DE TUBO DE PVC, SÉRIE NORMAL, ESGOTO PREDIAL, DN 50 MM (INSTALADO EM RAMAL DE DESCARGA OU RAMAL DE ESGOTO SANITÁRIO), INCLUSIVE CONEXÕES, CORTES E FIXAÇÕES PARA, PRÉDIOS. AF_10/2015</v>
          </cell>
          <cell r="C3141" t="str">
            <v>M</v>
          </cell>
          <cell r="D3141" t="str">
            <v>68,27</v>
          </cell>
        </row>
        <row r="3142">
          <cell r="A3142" t="str">
            <v>91794</v>
          </cell>
          <cell r="B3142" t="str">
            <v>(COMPOSIÇÃO REPRESENTATIVA) DO SERVIÇO DE INST. TUBO PVC, SÉRIE N, ESGOTO PREDIAL, DN 75 MM, (INST. EM RAMAL DE DESCARGA, RAMAL DE ESG. SANITÁRIO, PRUMADA DE ESG. SANITÁRIO OU VENTILAÇÃO), INCL. CONEXÕES, CORTES E FIXAÇÕES, P/ PRÉDIOS. AF_10/2015</v>
          </cell>
          <cell r="C3142" t="str">
            <v>M</v>
          </cell>
          <cell r="D3142" t="str">
            <v>32,96</v>
          </cell>
        </row>
        <row r="3143">
          <cell r="A3143" t="str">
            <v>91795</v>
          </cell>
          <cell r="B3143" t="str">
            <v>(COMPOSIÇÃO REPRESENTATIVA) DO SERVIÇO DE INST. TUBO PVC, SÉRIE N, ESGOTO PREDIAL, 100 MM (INST. RAMAL DESCARGA, RAMAL DE ESG. SANIT., PRUMADA ESG. SANIT., VENTILAÇÃO OU SUB-COLETOR AÉREO), INCL. CONEXÕES E CORTES, FIXAÇÕES, P/ PRÉDIOS. AF_10/2015</v>
          </cell>
          <cell r="C3143" t="str">
            <v>M</v>
          </cell>
          <cell r="D3143" t="str">
            <v>54,97</v>
          </cell>
        </row>
        <row r="3144">
          <cell r="A3144" t="str">
            <v>91796</v>
          </cell>
          <cell r="B3144" t="str">
            <v>(COMPOSIÇÃO REPRESENTATIVA) DO SERVIÇO DE INSTALAÇÃO DE TUBO DE PVC, SÉRIE NORMAL, ESGOTO PREDIAL, DN 150 MM (INSTALADO EM SUB-COLETOR AÉREO), INCLUSIVE CONEXÕES, CORTES E FIXAÇÕES, PARA PRÉDIOS. AF_10/2015</v>
          </cell>
          <cell r="C3144" t="str">
            <v>M</v>
          </cell>
          <cell r="D3144" t="str">
            <v>60,02</v>
          </cell>
        </row>
        <row r="3145">
          <cell r="A3145" t="str">
            <v>92275</v>
          </cell>
          <cell r="B3145" t="str">
            <v>TUBO EM COBRE RÍGIDO, DN 22 MM, CLASSE E, SEM ISOLAMENTO, INSTALADO EM PRUMADA  FORNECIMENTO E INSTALAÇÃO. AF_12/2015</v>
          </cell>
          <cell r="C3145" t="str">
            <v>M</v>
          </cell>
          <cell r="D3145" t="str">
            <v>32,87</v>
          </cell>
        </row>
        <row r="3146">
          <cell r="A3146" t="str">
            <v>92276</v>
          </cell>
          <cell r="B3146" t="str">
            <v>TUBO EM COBRE RÍGIDO, DN 28 MM, CLASSE E, SEM ISOLAMENTO, INSTALADO EM PRUMADA  FORNECIMENTO E INSTALAÇÃO. AF_12/2015</v>
          </cell>
          <cell r="C3146" t="str">
            <v>M</v>
          </cell>
          <cell r="D3146" t="str">
            <v>41,60</v>
          </cell>
        </row>
        <row r="3147">
          <cell r="A3147" t="str">
            <v>92277</v>
          </cell>
          <cell r="B3147" t="str">
            <v>TUBO EM COBRE RÍGIDO, DN 35 MM, CLASSE E, SEM ISOLAMENTO, INSTALADO EM PRUMADA  FORNECIMENTO E INSTALAÇÃO. AF_12/2015</v>
          </cell>
          <cell r="C3147" t="str">
            <v>M</v>
          </cell>
          <cell r="D3147" t="str">
            <v>59,85</v>
          </cell>
        </row>
        <row r="3148">
          <cell r="A3148" t="str">
            <v>92278</v>
          </cell>
          <cell r="B3148" t="str">
            <v>TUBO EM COBRE RÍGIDO, DN 42 MM, CLASSE E, SEM ISOLAMENTO, INSTALADO EM PRUMADA  FORNECIMENTO E INSTALAÇÃO. AF_12/2015</v>
          </cell>
          <cell r="C3148" t="str">
            <v>M</v>
          </cell>
          <cell r="D3148" t="str">
            <v>80,35</v>
          </cell>
        </row>
        <row r="3149">
          <cell r="A3149" t="str">
            <v>92279</v>
          </cell>
          <cell r="B3149" t="str">
            <v>TUBO EM COBRE RÍGIDO, DN 54 MM, CLASSE E, SEM ISOLAMENTO, INSTALADO EM PRUMADA  FORNECIMENTO E INSTALAÇÃO. AF_12/2015</v>
          </cell>
          <cell r="C3149" t="str">
            <v>M</v>
          </cell>
          <cell r="D3149" t="str">
            <v>115,94</v>
          </cell>
        </row>
        <row r="3150">
          <cell r="A3150" t="str">
            <v>92280</v>
          </cell>
          <cell r="B3150" t="str">
            <v>TUBO EM COBRE RÍGIDO, DN 66 MM, CLASSE E, SEM ISOLAMENTO, INSTALADO EM PRUMADA  FORNECIMENTO E INSTALAÇÃO. AF_12/2015</v>
          </cell>
          <cell r="C3150" t="str">
            <v>M</v>
          </cell>
          <cell r="D3150" t="str">
            <v>162,57</v>
          </cell>
        </row>
        <row r="3151">
          <cell r="A3151" t="str">
            <v>92281</v>
          </cell>
          <cell r="B3151" t="str">
            <v>TUBO EM COBRE RÍGIDO, DN 22 MM, CLASSE E, COM ISOLAMENTO, INSTALADO EM PRUMADA  FORNECIMENTO E INSTALAÇÃO. AF_12/2015</v>
          </cell>
          <cell r="C3151" t="str">
            <v>M</v>
          </cell>
          <cell r="D3151" t="str">
            <v>91,66</v>
          </cell>
        </row>
        <row r="3152">
          <cell r="A3152" t="str">
            <v>92282</v>
          </cell>
          <cell r="B3152" t="str">
            <v>TUBO EM COBRE RÍGIDO, DN 28 MM, CLASSE E, COM ISOLAMENTO, INSTALADO EM PRUMADA  FORNECIMENTO E INSTALAÇÃO. AF_12/2015</v>
          </cell>
          <cell r="C3152" t="str">
            <v>M</v>
          </cell>
          <cell r="D3152" t="str">
            <v>102,74</v>
          </cell>
        </row>
        <row r="3153">
          <cell r="A3153" t="str">
            <v>92283</v>
          </cell>
          <cell r="B3153" t="str">
            <v>TUBO EM COBRE RÍGIDO, DN 35 MM, CLASSE E, COM ISOLAMENTO, INSTALADO EM PRUMADA  FORNECIMENTO E INSTALAÇÃO. AF_12/2015</v>
          </cell>
          <cell r="C3153" t="str">
            <v>M</v>
          </cell>
          <cell r="D3153" t="str">
            <v>137,13</v>
          </cell>
        </row>
        <row r="3154">
          <cell r="A3154" t="str">
            <v>92284</v>
          </cell>
          <cell r="B3154" t="str">
            <v>TUBO EM COBRE RÍGIDO, DN 42 MM, CLASSE E, COM ISOLAMENTO, INSTALADO EM PRUMADA  FORNECIMENTO E INSTALAÇÃO. AF_12/2015</v>
          </cell>
          <cell r="C3154" t="str">
            <v>M</v>
          </cell>
          <cell r="D3154" t="str">
            <v>168,47</v>
          </cell>
        </row>
        <row r="3155">
          <cell r="A3155" t="str">
            <v>92285</v>
          </cell>
          <cell r="B3155" t="str">
            <v>TUBO EM COBRE RÍGIDO, DN 54 MM, CLASSE E, COM ISOLAMENTO, INSTALADO EM PRUMADA  FORNECIMENTO E INSTALAÇÃO. AF_12/2015</v>
          </cell>
          <cell r="C3155" t="str">
            <v>M</v>
          </cell>
          <cell r="D3155" t="str">
            <v>221,19</v>
          </cell>
        </row>
        <row r="3156">
          <cell r="A3156" t="str">
            <v>92286</v>
          </cell>
          <cell r="B3156" t="str">
            <v>TUBO EM COBRE RÍGIDO, DN 66 MM, CLASSE E, COM ISOLAMENTO, INSTALADO EM PRUMADA  FORNECIMENTO E INSTALAÇÃO. AF_12/2015</v>
          </cell>
          <cell r="C3156" t="str">
            <v>M</v>
          </cell>
          <cell r="D3156" t="str">
            <v>269,31</v>
          </cell>
        </row>
        <row r="3157">
          <cell r="A3157" t="str">
            <v>92305</v>
          </cell>
          <cell r="B3157" t="str">
            <v>TUBO EM COBRE RÍGIDO, DN 15 MM, CLASSE E, SEM ISOLAMENTO, INSTALADO EM RAMAL DE DISTRIBUIÇÃO  FORNECIMENTO E INSTALAÇÃO. AF_12/2015</v>
          </cell>
          <cell r="C3157" t="str">
            <v>M</v>
          </cell>
          <cell r="D3157" t="str">
            <v>22,67</v>
          </cell>
        </row>
        <row r="3158">
          <cell r="A3158" t="str">
            <v>92306</v>
          </cell>
          <cell r="B3158" t="str">
            <v>TUBO EM COBRE RÍGIDO, DN 22 MM, CLASSE E, SEM ISOLAMENTO, INSTALADO EM RAMAL DE DISTRIBUIÇÃO  FORNECIMENTO E INSTALAÇÃO. AF_12/2015</v>
          </cell>
          <cell r="C3158" t="str">
            <v>M</v>
          </cell>
          <cell r="D3158" t="str">
            <v>36,42</v>
          </cell>
        </row>
        <row r="3159">
          <cell r="A3159" t="str">
            <v>92307</v>
          </cell>
          <cell r="B3159" t="str">
            <v>TUBO EM COBRE RÍGIDO, DN 28 MM, CLASSE E, SEM ISOLAMENTO, INSTALADO EM RAMAL DE DISTRIBUIÇÃO  FORNECIMENTO E INSTALAÇÃO. AF_12/2015</v>
          </cell>
          <cell r="C3159" t="str">
            <v>M</v>
          </cell>
          <cell r="D3159" t="str">
            <v>45,39</v>
          </cell>
        </row>
        <row r="3160">
          <cell r="A3160" t="str">
            <v>92308</v>
          </cell>
          <cell r="B3160" t="str">
            <v>TUBO EM COBRE RÍGIDO, DN 15 MM, CLASSE E, COM ISOLAMENTO, INSTALADO EM RAMAL DE DISTRIBUIÇÃO  FORNECIMENTO E INSTALAÇÃO. AF_12/2015</v>
          </cell>
          <cell r="C3160" t="str">
            <v>M</v>
          </cell>
          <cell r="D3160" t="str">
            <v>36,97</v>
          </cell>
        </row>
        <row r="3161">
          <cell r="A3161" t="str">
            <v>92309</v>
          </cell>
          <cell r="B3161" t="str">
            <v>TUBO EM COBRE RÍGIDO, DN 22 MM, CLASSE E, COM ISOLAMENTO, INSTALADO EM RAMAL DE DISTRIBUIÇÃO  FORNECIMENTO E INSTALAÇÃO. AF_12/2015</v>
          </cell>
          <cell r="C3161" t="str">
            <v>M</v>
          </cell>
          <cell r="D3161" t="str">
            <v>96,99</v>
          </cell>
        </row>
        <row r="3162">
          <cell r="A3162" t="str">
            <v>92310</v>
          </cell>
          <cell r="B3162" t="str">
            <v>TUBO EM COBRE RÍGIDO, DN 28 MM, CLASSE E, COM ISOLAMENTO, INSTALADO EM RAMAL DE DISTRIBUIÇÃO  FORNECIMENTO E INSTALAÇÃO. AF_12/2015</v>
          </cell>
          <cell r="C3162" t="str">
            <v>M</v>
          </cell>
          <cell r="D3162" t="str">
            <v>108,36</v>
          </cell>
        </row>
        <row r="3163">
          <cell r="A3163" t="str">
            <v>92320</v>
          </cell>
          <cell r="B3163" t="str">
            <v>TUBO EM COBRE RÍGIDO, DN 15 MM, CLASSE E, SEM ISOLAMENTO, INSTALADO EM RAMAL E SUB-RAMAL  FORNECIMENTO E INSTALAÇÃO. AF_12/2015</v>
          </cell>
          <cell r="C3163" t="str">
            <v>M</v>
          </cell>
          <cell r="D3163" t="str">
            <v>30,44</v>
          </cell>
        </row>
        <row r="3164">
          <cell r="A3164" t="str">
            <v>92321</v>
          </cell>
          <cell r="B3164" t="str">
            <v>TUBO EM COBRE RÍGIDO, DN 22 MM, CLASSE E, SEM ISOLAMENTO, INSTALADO EM RAMAL E SUB-RAMAL  FORNECIMENTO E INSTALAÇÃO. AF_12/2015</v>
          </cell>
          <cell r="C3164" t="str">
            <v>M</v>
          </cell>
          <cell r="D3164" t="str">
            <v>49,77</v>
          </cell>
        </row>
        <row r="3165">
          <cell r="A3165" t="str">
            <v>92322</v>
          </cell>
          <cell r="B3165" t="str">
            <v>TUBO EM COBRE RÍGIDO, DN 28 MM, CLASSE E, SEM ISOLAMENTO, INSTALADO EM RAMAL E SUB-RAMAL  FORNECIMENTO E INSTALAÇÃO. AF_12/2015</v>
          </cell>
          <cell r="C3165" t="str">
            <v>M</v>
          </cell>
          <cell r="D3165" t="str">
            <v>63,60</v>
          </cell>
        </row>
        <row r="3166">
          <cell r="A3166" t="str">
            <v>92323</v>
          </cell>
          <cell r="B3166" t="str">
            <v>TUBO EM COBRE RÍGIDO, DN 15 MM, CLASSE E, COM ISOLAMENTO, INSTALADO EM RAMAL E SUB-RAMAL  FORNECIMENTO E INSTALAÇÃO. AF_12/2015</v>
          </cell>
          <cell r="C3166" t="str">
            <v>M</v>
          </cell>
          <cell r="D3166" t="str">
            <v>42,87</v>
          </cell>
        </row>
        <row r="3167">
          <cell r="A3167" t="str">
            <v>92324</v>
          </cell>
          <cell r="B3167" t="str">
            <v>TUBO EM COBRE RÍGIDO, DN 22 MM, CLASSE E, COM ISOLAMENTO, INSTALADO EM RAMAL E SUB-RAMAL  FORNECIMENTO E INSTALAÇÃO. AF_12/2015</v>
          </cell>
          <cell r="C3167" t="str">
            <v>M</v>
          </cell>
          <cell r="D3167" t="str">
            <v>108,48</v>
          </cell>
        </row>
        <row r="3168">
          <cell r="A3168" t="str">
            <v>92325</v>
          </cell>
          <cell r="B3168" t="str">
            <v>TUBO EM COBRE RÍGIDO, DN 28 MM, CLASSE E, COM ISOLAMENTO, INSTALADO EM RAMAL E SUB-RAMAL  FORNECIMENTO E INSTALAÇÃO. AF_12/2015</v>
          </cell>
          <cell r="C3168" t="str">
            <v>M</v>
          </cell>
          <cell r="D3168" t="str">
            <v>124,67</v>
          </cell>
        </row>
        <row r="3169">
          <cell r="A3169" t="str">
            <v>92335</v>
          </cell>
          <cell r="B3169" t="str">
            <v>TUBO DE AÇO GALVANIZADO COM COSTURA, CLASSE MÉDIA, CONEXÃO RANHURADA, DN 50 (2"), INSTALADO EM PRUMADAS - FORNECIMENTO E INSTALAÇÃO. AF_12/2015</v>
          </cell>
          <cell r="C3169" t="str">
            <v>M</v>
          </cell>
          <cell r="D3169" t="str">
            <v>66,03</v>
          </cell>
        </row>
        <row r="3170">
          <cell r="A3170" t="str">
            <v>92336</v>
          </cell>
          <cell r="B3170" t="str">
            <v>TUBO DE AÇO GALVANIZADO COM COSTURA, CLASSE MÉDIA, CONEXÃO RANHURADA, DN 65 (2 1/2"), INSTALADO EM PRUMADAS - FORNECIMENTO E INSTALAÇÃO. AF_12/2015</v>
          </cell>
          <cell r="C3170" t="str">
            <v>M</v>
          </cell>
          <cell r="D3170" t="str">
            <v>81,11</v>
          </cell>
        </row>
        <row r="3171">
          <cell r="A3171" t="str">
            <v>92337</v>
          </cell>
          <cell r="B3171" t="str">
            <v>TUBO DE AÇO GALVANIZADO COM COSTURA, CLASSE MÉDIA, CONEXÃO RANHURADA, DN 80 (3"), INSTALADO EM PRUMADAS - FORNECIMENTO E INSTALAÇÃO. AF_12/2015</v>
          </cell>
          <cell r="C3171" t="str">
            <v>M</v>
          </cell>
          <cell r="D3171" t="str">
            <v>106,77</v>
          </cell>
        </row>
        <row r="3172">
          <cell r="A3172" t="str">
            <v>92338</v>
          </cell>
          <cell r="B3172" t="str">
            <v>TUBO DE AÇO PRETO SEM COSTURA, CONEXÃO SOLDADA, DN 50 (2"), INSTALADO EM PRUMADAS - FORNECIMENTO E INSTALAÇÃO. AF_12/2015</v>
          </cell>
          <cell r="C3172" t="str">
            <v>M</v>
          </cell>
          <cell r="D3172" t="str">
            <v>77,41</v>
          </cell>
        </row>
        <row r="3173">
          <cell r="A3173" t="str">
            <v>92339</v>
          </cell>
          <cell r="B3173" t="str">
            <v>TUBO DE AÇO PRETO SEM COSTURA, CONEXÃO SOLDADA, DN 65 (2 1/2"), INSTALADO EM PRUMADAS - FORNECIMENTO E INSTALAÇÃO. AF_12/2015</v>
          </cell>
          <cell r="C3173" t="str">
            <v>M</v>
          </cell>
          <cell r="D3173" t="str">
            <v>113,70</v>
          </cell>
        </row>
        <row r="3174">
          <cell r="A3174" t="str">
            <v>92341</v>
          </cell>
          <cell r="B3174" t="str">
            <v>TUBO DE AÇO GALVANIZADO COM COSTURA, CLASSE MÉDIA, DN 50 (2"), CONEXÃO ROSQUEADA, INSTALADO EM PRUMADAS - FORNECIMENTO E INSTALAÇÃO. AF_12/2015</v>
          </cell>
          <cell r="C3174" t="str">
            <v>M</v>
          </cell>
          <cell r="D3174" t="str">
            <v>73,80</v>
          </cell>
        </row>
        <row r="3175">
          <cell r="A3175" t="str">
            <v>92342</v>
          </cell>
          <cell r="B3175" t="str">
            <v>TUBO DE AÇO GALVANIZADO COM COSTURA, CLASSE MÉDIA, DN 65 (2 1/2"), CONEXÃO ROSQUEADA, INSTALADO EM PRUMADAS - FORNECIMENTO E INSTALAÇÃO. AF_12/2015</v>
          </cell>
          <cell r="C3175" t="str">
            <v>M</v>
          </cell>
          <cell r="D3175" t="str">
            <v>88,93</v>
          </cell>
        </row>
        <row r="3176">
          <cell r="A3176" t="str">
            <v>92343</v>
          </cell>
          <cell r="B3176" t="str">
            <v>TUBO DE AÇO GALVANIZADO COM COSTURA, CLASSE MÉDIA, DN 80 (3"), CONEXÃO ROSQUEADA, INSTALADO EM PRUMADAS - FORNECIMENTO E INSTALAÇÃO. AF_12/2015</v>
          </cell>
          <cell r="C3176" t="str">
            <v>M</v>
          </cell>
          <cell r="D3176" t="str">
            <v>114,65</v>
          </cell>
        </row>
        <row r="3177">
          <cell r="A3177" t="str">
            <v>92361</v>
          </cell>
          <cell r="B3177" t="str">
            <v>TUBO DE AÇO PRETO SEM COSTURA, CONEXÃO SOLDADA, DN 50 (2"), INSTALADO EM REDE DE ALIMENTAÇÃO PARA HIDRANTE - FORNECIMENTO E INSTALAÇÃO. AF_12/2015</v>
          </cell>
          <cell r="C3177" t="str">
            <v>M</v>
          </cell>
          <cell r="D3177" t="str">
            <v>60,55</v>
          </cell>
        </row>
        <row r="3178">
          <cell r="A3178" t="str">
            <v>92362</v>
          </cell>
          <cell r="B3178" t="str">
            <v>TUBO DE AÇO PRETO SEM COSTURA, CONEXÃO SOLDADA, DN 65 (2 1/2"), INSTALADO EM REDE DE ALIMENTAÇÃO PARA HIDRANTE - FORNECIMENTO E INSTALAÇÃO. AF_12/2015</v>
          </cell>
          <cell r="C3178" t="str">
            <v>M</v>
          </cell>
          <cell r="D3178" t="str">
            <v>96,16</v>
          </cell>
        </row>
        <row r="3179">
          <cell r="A3179" t="str">
            <v>92364</v>
          </cell>
          <cell r="B3179" t="str">
            <v>TUBO DE AÇO GALVANIZADO COM COSTURA, CLASSE MÉDIA, DN 32 (1 1/4"), CONEXÃO ROSQUEADA, INSTALADO EM REDE DE ALIMENTAÇÃO PARA HIDRANTE - FORNECIMENTO E INSTALAÇÃO. AF_12/2015</v>
          </cell>
          <cell r="C3179" t="str">
            <v>M</v>
          </cell>
          <cell r="D3179" t="str">
            <v>40,14</v>
          </cell>
        </row>
        <row r="3180">
          <cell r="A3180" t="str">
            <v>92365</v>
          </cell>
          <cell r="B3180" t="str">
            <v>TUBO DE AÇO GALVANIZADO COM COSTURA, CLASSE MÉDIA, DN 40 (1 1/2"), CONEXÃO ROSQUEADA, INSTALADO EM REDE DE ALIMENTAÇÃO PARA HIDRANTE - FORNECIMENTO E INSTALAÇÃO. AF_12/2015</v>
          </cell>
          <cell r="C3180" t="str">
            <v>M</v>
          </cell>
          <cell r="D3180" t="str">
            <v>46,16</v>
          </cell>
        </row>
        <row r="3181">
          <cell r="A3181" t="str">
            <v>92366</v>
          </cell>
          <cell r="B3181" t="str">
            <v>TUBO DE AÇO GALVANIZADO COM COSTURA, CLASSE MÉDIA, DN 50 (2"), CONEXÃO ROSQUEADA, INSTALADO EM REDE DE ALIMENTAÇÃO PARA HIDRANTE - FORNECIMENTO E INSTALAÇÃO. AF_12/2015</v>
          </cell>
          <cell r="C3181" t="str">
            <v>M</v>
          </cell>
          <cell r="D3181" t="str">
            <v>64,21</v>
          </cell>
        </row>
        <row r="3182">
          <cell r="A3182" t="str">
            <v>92367</v>
          </cell>
          <cell r="B3182" t="str">
            <v>TUBO DE AÇO GALVANIZADO COM COSTURA, CLASSE MÉDIA, DN 65 (2 1/2"), CONEXÃO ROSQUEADA, INSTALADO EM REDE DE ALIMENTAÇÃO PARA HIDRANTE - FORNECIMENTO E INSTALAÇÃO. AF_12/2015</v>
          </cell>
          <cell r="C3182" t="str">
            <v>M</v>
          </cell>
          <cell r="D3182" t="str">
            <v>78,89</v>
          </cell>
        </row>
        <row r="3183">
          <cell r="A3183" t="str">
            <v>92368</v>
          </cell>
          <cell r="B3183" t="str">
            <v>TUBO DE AÇO GALVANIZADO COM COSTURA, CLASSE MÉDIA, DN 80 (3"), CONEXÃO ROSQUEADA, INSTALADO EM REDE DE ALIMENTAÇÃO PARA HIDRANTE - FORNECIMENTO E INSTALAÇÃO. AF_12/2015</v>
          </cell>
          <cell r="C3183" t="str">
            <v>M</v>
          </cell>
          <cell r="D3183" t="str">
            <v>104,22</v>
          </cell>
        </row>
        <row r="3184">
          <cell r="A3184" t="str">
            <v>92648</v>
          </cell>
          <cell r="B3184" t="str">
            <v>TUBO DE AÇO PRETO SEM COSTURA, CONEXÃO SOLDADA, DN 40 (1 1/2"), INSTALADO EM REDE DE ALIMENTAÇÃO PARA SPRINKLER - FORNECIMENTO E INSTALAÇÃO. AF_12/2015</v>
          </cell>
          <cell r="C3184" t="str">
            <v>M</v>
          </cell>
          <cell r="D3184" t="str">
            <v>52,27</v>
          </cell>
        </row>
        <row r="3185">
          <cell r="A3185" t="str">
            <v>92649</v>
          </cell>
          <cell r="B3185" t="str">
            <v>TUBO DE AÇO PRETO SEM COSTURA, CONEXÃO SOLDADA, DN 50 (2"), INSTALADO EM REDE DE ALIMENTAÇÃO PARA SPRINKLER - FORNECIMENTO E INSTALAÇÃO. AF_12/2015</v>
          </cell>
          <cell r="C3185" t="str">
            <v>M</v>
          </cell>
          <cell r="D3185" t="str">
            <v>63,58</v>
          </cell>
        </row>
        <row r="3186">
          <cell r="A3186" t="str">
            <v>92650</v>
          </cell>
          <cell r="B3186" t="str">
            <v>TUBO DE AÇO PRETO SEM COSTURA, CONEXÃO SOLDADA, DN 65 (2 1/2"), INSTALADO EM REDE DE ALIMENTAÇÃO PARA SPRINKLER - FORNECIMENTO E INSTALAÇÃO. AF_12/2015</v>
          </cell>
          <cell r="C3186" t="str">
            <v>M</v>
          </cell>
          <cell r="D3186" t="str">
            <v>99,20</v>
          </cell>
        </row>
        <row r="3187">
          <cell r="A3187" t="str">
            <v>92652</v>
          </cell>
          <cell r="B3187" t="str">
            <v>TUBO DE AÇO GALVANIZADO COM COSTURA, CLASSE MÉDIA, CONEXÃO ROSQUEADA, DN 32 (1 1/4"), INSTALADO EM REDE DE ALIMENTAÇÃO PARA SPRINKLER - FORNECIMENTO E INSTALAÇÃO. AF_12/2015</v>
          </cell>
          <cell r="C3187" t="str">
            <v>M</v>
          </cell>
          <cell r="D3187" t="str">
            <v>43,67</v>
          </cell>
        </row>
        <row r="3188">
          <cell r="A3188" t="str">
            <v>92653</v>
          </cell>
          <cell r="B3188" t="str">
            <v>TUBO DE AÇO GALVANIZADO COM COSTURA, CLASSE MÉDIA, CONEXÃO ROSQUEADA, DN 40 (1 1/2"), INSTALADO EM REDE DE ALIMENTAÇÃO PARA SPRINKLER - FORNECIMENTO E INSTALAÇÃO. AF_12/2015</v>
          </cell>
          <cell r="C3188" t="str">
            <v>M</v>
          </cell>
          <cell r="D3188" t="str">
            <v>49,73</v>
          </cell>
        </row>
        <row r="3189">
          <cell r="A3189" t="str">
            <v>92654</v>
          </cell>
          <cell r="B3189" t="str">
            <v>TUBO DE AÇO GALVANIZADO COM COSTURA, CLASSE MÉDIA, CONEXÃO ROSQUEADA, DN 50 (2"), INSTALADO EM REDE DE ALIMENTAÇÃO PARA SPRINKLER - FORNECIMENTO E INSTALAÇÃO. AF_12/2015</v>
          </cell>
          <cell r="C3189" t="str">
            <v>M</v>
          </cell>
          <cell r="D3189" t="str">
            <v>67,78</v>
          </cell>
        </row>
        <row r="3190">
          <cell r="A3190" t="str">
            <v>92655</v>
          </cell>
          <cell r="B3190" t="str">
            <v>TUBO DE AÇO GALVANIZADO COM COSTURA, CLASSE MÉDIA, CONEXÃO ROSQUEADA, DN 65 (2 1/2"), INSTALADO EM REDE DE ALIMENTAÇÃO PARA SPRINKLER - FORNECIMENTO E INSTALAÇÃO. AF_12/2015</v>
          </cell>
          <cell r="C3190" t="str">
            <v>M</v>
          </cell>
          <cell r="D3190" t="str">
            <v>82,54</v>
          </cell>
        </row>
        <row r="3191">
          <cell r="A3191" t="str">
            <v>92656</v>
          </cell>
          <cell r="B3191" t="str">
            <v>TUBO DE AÇO GALVANIZADO COM COSTURA, CLASSE MÉDIA, CONEXÃO ROSQUEADA, DN 80 (3"), INSTALADO EM REDE DE ALIMENTAÇÃO PARA SPRINKLER - FORNECIMENTO E INSTALAÇÃO. AF_12/2015</v>
          </cell>
          <cell r="C3191" t="str">
            <v>M</v>
          </cell>
          <cell r="D3191" t="str">
            <v>107,86</v>
          </cell>
        </row>
        <row r="3192">
          <cell r="A3192" t="str">
            <v>92687</v>
          </cell>
          <cell r="B3192" t="str">
            <v>TUBO DE AÇO GALVANIZADO COM COSTURA, CLASSE MÉDIA, CONEXÃO ROSQUEADA, DN 15 (1/2"), INSTALADO EM RAMAIS E SUB-RAMAIS DE GÁS - FORNECIMENTO E INSTALAÇÃO. AF_12/2015</v>
          </cell>
          <cell r="C3192" t="str">
            <v>M</v>
          </cell>
          <cell r="D3192" t="str">
            <v>20,52</v>
          </cell>
        </row>
        <row r="3193">
          <cell r="A3193" t="str">
            <v>92688</v>
          </cell>
          <cell r="B3193" t="str">
            <v>TUBO DE AÇO GALVANIZADO COM COSTURA, CLASSE MÉDIA, CONEXÃO ROSQUEADA, DN 20 (3/4"), INSTALADO EM RAMAIS E SUB-RAMAIS DE GÁS - FORNECIMENTO E INSTALAÇÃO. AF_12/2015</v>
          </cell>
          <cell r="C3193" t="str">
            <v>M</v>
          </cell>
          <cell r="D3193" t="str">
            <v>28,81</v>
          </cell>
        </row>
        <row r="3194">
          <cell r="A3194" t="str">
            <v>92689</v>
          </cell>
          <cell r="B3194" t="str">
            <v>TUBO DE AÇO PRETO SEM COSTURA, CLASSE MÉDIA, CONEXÃO SOLDADA, DN 15 (1/2"), INSTALADO EM RAMAIS E SUB-RAMAIS DE GÁS - FORNECIMENTO E INSTALAÇÃO. AF_12/2015</v>
          </cell>
          <cell r="C3194" t="str">
            <v>M</v>
          </cell>
          <cell r="D3194" t="str">
            <v>26,70</v>
          </cell>
        </row>
        <row r="3195">
          <cell r="A3195" t="str">
            <v>92690</v>
          </cell>
          <cell r="B3195" t="str">
            <v>TUBO DE AÇO PRETO SEM COSTURA, CLASSE MÉDIA, CONEXÃO SOLDADA, DN 20 (3/4"), INSTALADO EM RAMAIS E SUB-RAMAIS DE GÁS - FORNECIMENTO E INSTALAÇÃO. AF_12/2015</v>
          </cell>
          <cell r="C3195" t="str">
            <v>M</v>
          </cell>
          <cell r="D3195" t="str">
            <v>38,89</v>
          </cell>
        </row>
        <row r="3196">
          <cell r="A3196" t="str">
            <v>94462</v>
          </cell>
          <cell r="B3196" t="str">
            <v>TUBO DE AÇO GALVANIZADO COM COSTURA, CLASSE MÉDIA, DN 50 (2), CONEXÃO ROSQUEADA, INSTALADO EM RESERVAÇÃO DE ÁGUA DE EDIFICAÇÃO QUE POSSUA RESERVATÓRIO DE FIBRA/FIBROCIMENTO  FORNECIMENTO E INSTALAÇÃO. AF_06/2016</v>
          </cell>
          <cell r="C3196" t="str">
            <v>M</v>
          </cell>
          <cell r="D3196" t="str">
            <v>73,13</v>
          </cell>
        </row>
        <row r="3197">
          <cell r="A3197" t="str">
            <v>94463</v>
          </cell>
          <cell r="B3197" t="str">
            <v>TUBO DE AÇO GALVANIZADO COM COSTURA, CLASSE MÉDIA, DN 65 (2 1/2), CONEXÃO ROSQUEADA, INSTALADO EM RESERVAÇÃO DE ÁGUA DE EDIFICAÇÃO QUE POSSUA RESERVATÓRIO DE FIBRA/FIBROCIMENTO  FORNECIMENTO E INSTALAÇÃO. AF_06/2016</v>
          </cell>
          <cell r="C3197" t="str">
            <v>M</v>
          </cell>
          <cell r="D3197" t="str">
            <v>85,66</v>
          </cell>
        </row>
        <row r="3198">
          <cell r="A3198" t="str">
            <v>94464</v>
          </cell>
          <cell r="B3198" t="str">
            <v>TUBO DE AÇO GALVANIZADO COM COSTURA, CLASSE MÉDIA, DN 80 (3), CONEXÃO ROSQUEADA, INSTALADO EM RESERVAÇÃO DE ÁGUA DE EDIFICAÇÃO QUE POSSUA RESERVATÓRIO DE FIBRA/FIBROCIMENTO  FORNECIMENTO E INSTALAÇÃO. AF_06/2016</v>
          </cell>
          <cell r="C3198" t="str">
            <v>M</v>
          </cell>
          <cell r="D3198" t="str">
            <v>120,60</v>
          </cell>
        </row>
        <row r="3199">
          <cell r="A3199" t="str">
            <v>94602</v>
          </cell>
          <cell r="B3199" t="str">
            <v>TUBO EM COBRE RÍGIDO, DN 54 MM, CLASSE E, SEM ISOLAMENTO, INSTALADO EM RESERVAÇÃO DE ÁGUA DE EDIFICAÇÃO QUE POSSUA RESERVATÓRIO DE FIBRA/FIBROCIMENTO  FORNECIMENTO E INSTALAÇÃO. AF_06/2016</v>
          </cell>
          <cell r="C3199" t="str">
            <v>M</v>
          </cell>
          <cell r="D3199" t="str">
            <v>129,79</v>
          </cell>
        </row>
        <row r="3200">
          <cell r="A3200" t="str">
            <v>94603</v>
          </cell>
          <cell r="B3200" t="str">
            <v>TUBO EM COBRE RÍGIDO, DN 66 MM, CLASSE E, SEM ISOLAMENTO, INSTALADO EM RESERVAÇÃO DE ÁGUA DE EDIFICAÇÃO QUE POSSUA RESERVATÓRIO DE FIBRA/FIBROCIMENTO  FORNECIMENTO E INSTALAÇÃO. AF_06/2016</v>
          </cell>
          <cell r="C3200" t="str">
            <v>M</v>
          </cell>
          <cell r="D3200" t="str">
            <v>172,68</v>
          </cell>
        </row>
        <row r="3201">
          <cell r="A3201" t="str">
            <v>94604</v>
          </cell>
          <cell r="B3201" t="str">
            <v>TUBO EM COBRE RÍGIDO, DN 79 MM, CLASSE E, SEM ISOLAMENTO, INSTALADO EM RESERVAÇÃO DE ÁGUA DE EDIFICAÇÃO QUE POSSUA RESERVATÓRIO DE FIBRA/FIBROCIMENTO  FORNECIMENTO E INSTALAÇÃO. AF_06/2016</v>
          </cell>
          <cell r="C3201" t="str">
            <v>M</v>
          </cell>
          <cell r="D3201" t="str">
            <v>234,56</v>
          </cell>
        </row>
        <row r="3202">
          <cell r="A3202" t="str">
            <v>94605</v>
          </cell>
          <cell r="B3202" t="str">
            <v>TUBO EM COBRE RÍGIDO, DN 104 MM, CLASSE E, SEM ISOLAMENTO, INSTALADO EM RESERVAÇÃO DE ÁGUA DE EDIFICAÇÃO QUE POSSUA RESERVATÓRIO DE FIBRA/FIBROCIMENTO  FORNECIMENTO E INSTALAÇÃO. AF_06/2016</v>
          </cell>
          <cell r="C3202" t="str">
            <v>M</v>
          </cell>
          <cell r="D3202" t="str">
            <v>332,99</v>
          </cell>
        </row>
        <row r="3203">
          <cell r="A3203" t="str">
            <v>94648</v>
          </cell>
          <cell r="B3203" t="str">
            <v>TUBO, PVC, SOLDÁVEL, DN  25 MM, INSTALADO EM RESERVAÇÃO DE ÁGUA DE EDIFICAÇÃO QUE POSSUA RESERVATÓRIO DE FIBRA/FIBROCIMENTO   FORNECIMENTO E INSTALAÇÃO. AF_06/2016</v>
          </cell>
          <cell r="C3203" t="str">
            <v>M</v>
          </cell>
          <cell r="D3203" t="str">
            <v>7,91</v>
          </cell>
        </row>
        <row r="3204">
          <cell r="A3204" t="str">
            <v>94649</v>
          </cell>
          <cell r="B3204" t="str">
            <v>TUBO, PVC, SOLDÁVEL, DN 32 MM, INSTALADO EM RESERVAÇÃO DE ÁGUA DE EDIFICAÇÃO QUE POSSUA RESERVATÓRIO DE FIBRA/FIBROCIMENTO   FORNECIMENTO E INSTALAÇÃO. AF_06/2016</v>
          </cell>
          <cell r="C3204" t="str">
            <v>M</v>
          </cell>
          <cell r="D3204" t="str">
            <v>11,74</v>
          </cell>
        </row>
        <row r="3205">
          <cell r="A3205" t="str">
            <v>94650</v>
          </cell>
          <cell r="B3205" t="str">
            <v>TUBO, PVC, SOLDÁVEL, DN 40 MM, INSTALADO EM RESERVAÇÃO DE ÁGUA DE EDIFICAÇÃO QUE POSSUA RESERVATÓRIO DE FIBRA/FIBROCIMENTO   FORNECIMENTO E INSTALAÇÃO. AF_06/2016</v>
          </cell>
          <cell r="C3205" t="str">
            <v>M</v>
          </cell>
          <cell r="D3205" t="str">
            <v>16,79</v>
          </cell>
        </row>
        <row r="3206">
          <cell r="A3206" t="str">
            <v>94651</v>
          </cell>
          <cell r="B3206" t="str">
            <v>TUBO, PVC, SOLDÁVEL, DN 50 MM, INSTALADO EM RESERVAÇÃO DE ÁGUA DE EDIFICAÇÃO QUE POSSUA RESERVATÓRIO DE FIBRA/FIBROCIMENTO   FORNECIMENTO E INSTALAÇÃO. AF_06/2016</v>
          </cell>
          <cell r="C3206" t="str">
            <v>M</v>
          </cell>
          <cell r="D3206" t="str">
            <v>18,22</v>
          </cell>
        </row>
        <row r="3207">
          <cell r="A3207" t="str">
            <v>94652</v>
          </cell>
          <cell r="B3207" t="str">
            <v>TUBO, PVC, SOLDÁVEL, DN 60 MM, INSTALADO EM RESERVAÇÃO DE ÁGUA DE EDIFICAÇÃO QUE POSSUA RESERVATÓRIO DE FIBRA/FIBROCIMENTO   FORNECIMENTO E INSTALAÇÃO. AF_06/2016</v>
          </cell>
          <cell r="C3207" t="str">
            <v>M</v>
          </cell>
          <cell r="D3207" t="str">
            <v>29,68</v>
          </cell>
        </row>
        <row r="3208">
          <cell r="A3208" t="str">
            <v>94653</v>
          </cell>
          <cell r="B3208" t="str">
            <v>TUBO, PVC, SOLDÁVEL, DN 75 MM, INSTALADO EM RESERVAÇÃO DE ÁGUA DE EDIFICAÇÃO QUE POSSUA RESERVATÓRIO DE FIBRA/FIBROCIMENTO   FORNECIMENTO E INSTALAÇÃO. AF_06/2016</v>
          </cell>
          <cell r="C3208" t="str">
            <v>M</v>
          </cell>
          <cell r="D3208" t="str">
            <v>42,14</v>
          </cell>
        </row>
        <row r="3209">
          <cell r="A3209" t="str">
            <v>94654</v>
          </cell>
          <cell r="B3209" t="str">
            <v>TUBO, PVC, SOLDÁVEL, DN 85 MM, INSTALADO EM RESERVAÇÃO DE ÁGUA DE EDIFICAÇÃO QUE POSSUA RESERVATÓRIO DE FIBRA/FIBROCIMENTO   FORNECIMENTO E INSTALAÇÃO. AF_06/2016</v>
          </cell>
          <cell r="C3209" t="str">
            <v>M</v>
          </cell>
          <cell r="D3209" t="str">
            <v>56,40</v>
          </cell>
        </row>
        <row r="3210">
          <cell r="A3210" t="str">
            <v>94655</v>
          </cell>
          <cell r="B3210" t="str">
            <v>TUBO, PVC, SOLDÁVEL, DN 110 MM, INSTALADO EM RESERVAÇÃO DE ÁGUA DE EDIFICAÇÃO QUE POSSUA RESERVATÓRIO DE FIBRA/FIBROCIMENTO   FORNECIMENTO E INSTALAÇÃO. AF_06/2016</v>
          </cell>
          <cell r="C3210" t="str">
            <v>M</v>
          </cell>
          <cell r="D3210" t="str">
            <v>78,61</v>
          </cell>
        </row>
        <row r="3211">
          <cell r="A3211" t="str">
            <v>94716</v>
          </cell>
          <cell r="B3211" t="str">
            <v>TUBO, CPVC, SOLDÁVEL, DN 22 MM, INSTALADO EM RESERVAÇÃO DE ÁGUA DE EDIFICAÇÃO QUE POSSUA RESERVATÓRIO DE FIBRA/FIBROCIMENTO  FORNECIMENTO E INSTALAÇÃO. AF_06/2016</v>
          </cell>
          <cell r="C3211" t="str">
            <v>M</v>
          </cell>
          <cell r="D3211" t="str">
            <v>15,62</v>
          </cell>
        </row>
        <row r="3212">
          <cell r="A3212" t="str">
            <v>94717</v>
          </cell>
          <cell r="B3212" t="str">
            <v>TUBO, CPVC, SOLDÁVEL, DN 28 MM, INSTALADO EM RESERVAÇÃO DE ÁGUA DE EDIFICAÇÃO QUE POSSUA RESERVATÓRIO DE FIBRA/FIBROCIMENTO  FORNECIMENTO E INSTALAÇÃO. AF_06/2016</v>
          </cell>
          <cell r="C3212" t="str">
            <v>M</v>
          </cell>
          <cell r="D3212" t="str">
            <v>22,34</v>
          </cell>
        </row>
        <row r="3213">
          <cell r="A3213" t="str">
            <v>94718</v>
          </cell>
          <cell r="B3213" t="str">
            <v>TUBO, CPVC, SOLDÁVEL, DN 35 MM, INSTALADO EM RESERVAÇÃO DE ÁGUA DE EDIFICAÇÃO QUE POSSUA RESERVATÓRIO DE FIBRA/FIBROCIMENTO  FORNECIMENTO E INSTALAÇÃO. AF_06/2016</v>
          </cell>
          <cell r="C3213" t="str">
            <v>M</v>
          </cell>
          <cell r="D3213" t="str">
            <v>27,73</v>
          </cell>
        </row>
        <row r="3214">
          <cell r="A3214" t="str">
            <v>94719</v>
          </cell>
          <cell r="B3214" t="str">
            <v>TUBO, CPVC, SOLDÁVEL, DN 42 MM, INSTALADO EM RESERVAÇÃO DE ÁGUA DE EDIFICAÇÃO QUE POSSUA RESERVATÓRIO DE FIBRA/FIBROCIMENTO  FORNECIMENTO E INSTALAÇÃO. AF_06/2016</v>
          </cell>
          <cell r="C3214" t="str">
            <v>M</v>
          </cell>
          <cell r="D3214" t="str">
            <v>35,80</v>
          </cell>
        </row>
        <row r="3215">
          <cell r="A3215" t="str">
            <v>94720</v>
          </cell>
          <cell r="B3215" t="str">
            <v>TUBO, CPVC, SOLDÁVEL, DN 54 MM, INSTALADO EM RESERVAÇÃO DE ÁGUA DE EDIFICAÇÃO QUE POSSUA RESERVATÓRIO DE FIBRA/FIBROCIMENTO  FORNECIMENTO E INSTALAÇÃO. AF_06/2016</v>
          </cell>
          <cell r="C3215" t="str">
            <v>M</v>
          </cell>
          <cell r="D3215" t="str">
            <v>54,44</v>
          </cell>
        </row>
        <row r="3216">
          <cell r="A3216" t="str">
            <v>94721</v>
          </cell>
          <cell r="B3216" t="str">
            <v>TUBO, CPVC, SOLDÁVEL, DN 73 MM, INSTALADO EM RESERVAÇÃO DE ÁGUA DE EDIFICAÇÃO QUE POSSUA RESERVATÓRIO DE FIBRA/FIBROCIMENTO  FORNECIMENTO E INSTALAÇÃO. AF_06/2016</v>
          </cell>
          <cell r="C3216" t="str">
            <v>M</v>
          </cell>
          <cell r="D3216" t="str">
            <v>78,07</v>
          </cell>
        </row>
        <row r="3217">
          <cell r="A3217" t="str">
            <v>94722</v>
          </cell>
          <cell r="B3217" t="str">
            <v>TUBO, CPVC, SOLDÁVEL, DN 89 MM, INSTALADO EM RESERVAÇÃO DE ÁGUA DE EDIFICAÇÃO QUE POSSUA RESERVATÓRIO DE FIBRA/FIBROCIMENTO  FORNECIMENTO E INSTALAÇÃO. AF_06/2016</v>
          </cell>
          <cell r="C3217" t="str">
            <v>M</v>
          </cell>
          <cell r="D3217" t="str">
            <v>136,93</v>
          </cell>
        </row>
        <row r="3218">
          <cell r="A3218" t="str">
            <v>95697</v>
          </cell>
          <cell r="B3218" t="str">
            <v>TUBO DE AÇO PRETO SEM COSTURA, CONEXÃO SOLDADA, DN 40 (1 1/2"), INSTALADO EM REDE DE ALIMENTAÇÃO PARA HIDRANTE - FORNECIMENTO E INSTALAÇÃO. AF_12/2015</v>
          </cell>
          <cell r="C3218" t="str">
            <v>M</v>
          </cell>
          <cell r="D3218" t="str">
            <v>49,24</v>
          </cell>
        </row>
        <row r="3219">
          <cell r="A3219" t="str">
            <v>96635</v>
          </cell>
          <cell r="B3219" t="str">
            <v>TUBO, PPR, DN 25, CLASSE PN 20,  INSTALADO EM RAMAL OU SUB-RAMAL DE ÁGUA  FORNECIMENTO E INSTALAÇÃO. AF_06/2015</v>
          </cell>
          <cell r="C3219" t="str">
            <v>M</v>
          </cell>
          <cell r="D3219" t="str">
            <v>22,05</v>
          </cell>
        </row>
        <row r="3220">
          <cell r="A3220" t="str">
            <v>96636</v>
          </cell>
          <cell r="B3220" t="str">
            <v>TUBO, PPR, DN 25, CLASSE PN 25 INSTALADO EM RAMAL OU SUB-RAMAL DE ÁGUA  FORNECIMENTO E INSTALAÇÃO. AF_06/2015</v>
          </cell>
          <cell r="C3220" t="str">
            <v>M</v>
          </cell>
          <cell r="D3220" t="str">
            <v>23,37</v>
          </cell>
        </row>
        <row r="3221">
          <cell r="A3221" t="str">
            <v>96644</v>
          </cell>
          <cell r="B3221" t="str">
            <v>TUBO, PPR, DN 25, CLASSE PN 20,  INSTALADO EM RAMAL DE DISTRIBUIÇÃO DE ÁGUA  FORNECIMENTO E INSTALAÇÃO. AF_06/2015</v>
          </cell>
          <cell r="C3221" t="str">
            <v>M</v>
          </cell>
          <cell r="D3221" t="str">
            <v>13,99</v>
          </cell>
        </row>
        <row r="3222">
          <cell r="A3222" t="str">
            <v>96645</v>
          </cell>
          <cell r="B3222" t="str">
            <v>TUBO, PPR, DN 32, CLASSE PN 12,  INSTALADO EM RAMAL DE DISTRIBUIÇÃO DE ÁGUA  FORNECIMENTO E INSTALAÇÃO. AF_06/2015</v>
          </cell>
          <cell r="C3222" t="str">
            <v>M</v>
          </cell>
          <cell r="D3222" t="str">
            <v>18,16</v>
          </cell>
        </row>
        <row r="3223">
          <cell r="A3223" t="str">
            <v>96646</v>
          </cell>
          <cell r="B3223" t="str">
            <v>TUBO, PPR, DN 40, CLASSE PN 12,  INSTALADO EM RAMAL DE DISTRIBUIÇÃO DE ÁGUA  FORNECIMENTO E INSTALAÇÃO. AF_06/2015</v>
          </cell>
          <cell r="C3223" t="str">
            <v>M</v>
          </cell>
          <cell r="D3223" t="str">
            <v>28,20</v>
          </cell>
        </row>
        <row r="3224">
          <cell r="A3224" t="str">
            <v>96647</v>
          </cell>
          <cell r="B3224" t="str">
            <v>TUBO, PPR, DN 25, CLASSE PN 25,  INSTALADO EM RAMAL DE DISTRIBUIÇÃO DE ÁGUA  FORNECIMENTO E INSTALAÇÃO. AF_06/2015</v>
          </cell>
          <cell r="C3224" t="str">
            <v>M</v>
          </cell>
          <cell r="D3224" t="str">
            <v>12,53</v>
          </cell>
        </row>
        <row r="3225">
          <cell r="A3225" t="str">
            <v>96648</v>
          </cell>
          <cell r="B3225" t="str">
            <v>TUBO, PPR, DN 32, CLASSE PN 25,  INSTALADO EM RAMAL DE DISTRIBUIÇÃO DE ÁGUA  FORNECIMENTO E INSTALAÇÃO. AF_06/2015</v>
          </cell>
          <cell r="C3225" t="str">
            <v>M</v>
          </cell>
          <cell r="D3225" t="str">
            <v>22,98</v>
          </cell>
        </row>
        <row r="3226">
          <cell r="A3226" t="str">
            <v>96649</v>
          </cell>
          <cell r="B3226" t="str">
            <v>TUBO, PPR, DN 40, CLASSE PN 25,  INSTALADO EM RAMAL DE DISTRIBUIÇÃO DE ÁGUA  FORNECIMENTO E INSTALAÇÃO. AF_06/2015</v>
          </cell>
          <cell r="C3226" t="str">
            <v>M</v>
          </cell>
          <cell r="D3226" t="str">
            <v>34,03</v>
          </cell>
        </row>
        <row r="3227">
          <cell r="A3227" t="str">
            <v>96668</v>
          </cell>
          <cell r="B3227" t="str">
            <v>TUBO, PPR, DN 25, CLASSE PN 20,  INSTALADO EM PRUMADA DE ÁGUA  FORNECIMENTO E INSTALAÇÃO. AF_06/2015</v>
          </cell>
          <cell r="C3227" t="str">
            <v>M</v>
          </cell>
          <cell r="D3227" t="str">
            <v>8,37</v>
          </cell>
        </row>
        <row r="3228">
          <cell r="A3228" t="str">
            <v>96669</v>
          </cell>
          <cell r="B3228" t="str">
            <v>TUBO, PPR, DN 32, CLASSE PN 12,  INSTALADO EM PRUMADA DE ÁGUA  FORNECIMENTO E INSTALAÇÃO. AF_06/2015</v>
          </cell>
          <cell r="C3228" t="str">
            <v>M</v>
          </cell>
          <cell r="D3228" t="str">
            <v>10,39</v>
          </cell>
        </row>
        <row r="3229">
          <cell r="A3229" t="str">
            <v>96670</v>
          </cell>
          <cell r="B3229" t="str">
            <v>TUBO, PPR, DN 40, CLASSE PN 12,  INSTALADO EM PRUMADA DE ÁGUA  FORNECIMENTO E INSTALAÇÃO. AF_06/2015</v>
          </cell>
          <cell r="C3229" t="str">
            <v>M</v>
          </cell>
          <cell r="D3229" t="str">
            <v>15,77</v>
          </cell>
        </row>
        <row r="3230">
          <cell r="A3230" t="str">
            <v>96671</v>
          </cell>
          <cell r="B3230" t="str">
            <v>TUBO, PPR, DN 50, CLASSE PN 12,  INSTALADO EM PRUMADA DE ÁGUA  FORNECIMENTO E INSTALAÇÃO. AF_06/2015</v>
          </cell>
          <cell r="C3230" t="str">
            <v>M</v>
          </cell>
          <cell r="D3230" t="str">
            <v>21,15</v>
          </cell>
        </row>
        <row r="3231">
          <cell r="A3231" t="str">
            <v>96672</v>
          </cell>
          <cell r="B3231" t="str">
            <v>TUBO, PPR, DN 63, CLASSE PN 12,  INSTALADO EM PRUMADA DE ÁGUA  FORNECIMENTO E INSTALAÇÃO. AF_06/2015</v>
          </cell>
          <cell r="C3231" t="str">
            <v>M</v>
          </cell>
          <cell r="D3231" t="str">
            <v>31,07</v>
          </cell>
        </row>
        <row r="3232">
          <cell r="A3232" t="str">
            <v>96673</v>
          </cell>
          <cell r="B3232" t="str">
            <v>TUBO, PPR, DN 75, CLASSE PN 12,  INSTALADO EM PRUMADA DE ÁGUA  FORNECIMENTO E INSTALAÇÃO. AF_06/2015</v>
          </cell>
          <cell r="C3232" t="str">
            <v>M</v>
          </cell>
          <cell r="D3232" t="str">
            <v>50,59</v>
          </cell>
        </row>
        <row r="3233">
          <cell r="A3233" t="str">
            <v>96674</v>
          </cell>
          <cell r="B3233" t="str">
            <v>TUBO, PPR, DN 90, CLASSE PN 12,  INSTALADO EM PRUMADA DE ÁGUA  FORNECIMENTO E INSTALAÇÃO. AF_06/2015</v>
          </cell>
          <cell r="C3233" t="str">
            <v>M</v>
          </cell>
          <cell r="D3233" t="str">
            <v>71,10</v>
          </cell>
        </row>
        <row r="3234">
          <cell r="A3234" t="str">
            <v>96675</v>
          </cell>
          <cell r="B3234" t="str">
            <v>TUBO, PPR, DN 110, CLASSE PN 12,  INSTALADO EM PRUMADA DE ÁGUA  FORNECIMENTO E INSTALAÇÃO. AF_06/2015</v>
          </cell>
          <cell r="C3234" t="str">
            <v>M</v>
          </cell>
          <cell r="D3234" t="str">
            <v>123,20</v>
          </cell>
        </row>
        <row r="3235">
          <cell r="A3235" t="str">
            <v>96676</v>
          </cell>
          <cell r="B3235" t="str">
            <v>TUBO, PPR, DN 25, CLASSE PN 25,  INSTALADO EM PRUMADA DE ÁGUA  FORNECIMENTO E INSTALAÇÃO. AF_06/2015</v>
          </cell>
          <cell r="C3235" t="str">
            <v>M</v>
          </cell>
          <cell r="D3235" t="str">
            <v>8,33</v>
          </cell>
        </row>
        <row r="3236">
          <cell r="A3236" t="str">
            <v>96677</v>
          </cell>
          <cell r="B3236" t="str">
            <v>TUBO, PPR, DN 32, CLASSE PN 25,  INSTALADO EM PRUMADA DE ÁGUA  FORNECIMENTO E INSTALAÇÃO. AF_06/2015</v>
          </cell>
          <cell r="C3236" t="str">
            <v>M</v>
          </cell>
          <cell r="D3236" t="str">
            <v>13,71</v>
          </cell>
        </row>
        <row r="3237">
          <cell r="A3237" t="str">
            <v>96678</v>
          </cell>
          <cell r="B3237" t="str">
            <v>TUBO, PPR, DN 40, CLASSE PN 25,  INSTALADO EM PRUMADA DE ÁGUA  FORNECIMENTO E INSTALAÇÃO. AF_06/2015</v>
          </cell>
          <cell r="C3237" t="str">
            <v>M</v>
          </cell>
          <cell r="D3237" t="str">
            <v>19,07</v>
          </cell>
        </row>
        <row r="3238">
          <cell r="A3238" t="str">
            <v>96679</v>
          </cell>
          <cell r="B3238" t="str">
            <v>TUBO, PPR, DN 50, CLASSE PN 25,  INSTALADO EM PRUMADA DE ÁGUA  FORNECIMENTO E INSTALAÇÃO. AF_06/2015</v>
          </cell>
          <cell r="C3238" t="str">
            <v>M</v>
          </cell>
          <cell r="D3238" t="str">
            <v>27,85</v>
          </cell>
        </row>
        <row r="3239">
          <cell r="A3239" t="str">
            <v>96680</v>
          </cell>
          <cell r="B3239" t="str">
            <v>TUBO, PPR, DN 63, CLASSE PN 25,  INSTALADO EM PRUMADA DE ÁGUA  FORNECIMENTO E INSTALAÇÃO. AF_06/2015</v>
          </cell>
          <cell r="C3239" t="str">
            <v>M</v>
          </cell>
          <cell r="D3239" t="str">
            <v>37,63</v>
          </cell>
        </row>
        <row r="3240">
          <cell r="A3240" t="str">
            <v>96681</v>
          </cell>
          <cell r="B3240" t="str">
            <v>TUBO, PPR, DN 75, CLASSE PN 25,  INSTALADO EM PRUMADA DE ÁGUA  FORNECIMENTO E INSTALAÇÃO. AF_06/2015</v>
          </cell>
          <cell r="C3240" t="str">
            <v>M</v>
          </cell>
          <cell r="D3240" t="str">
            <v>69,79</v>
          </cell>
        </row>
        <row r="3241">
          <cell r="A3241" t="str">
            <v>96682</v>
          </cell>
          <cell r="B3241" t="str">
            <v>TUBO, PPR, DN 90, CLASSE PN 25,  INSTALADO EM PRUMADA DE ÁGUA  FORNECIMENTO E INSTALAÇÃO. AF_06/2015</v>
          </cell>
          <cell r="C3241" t="str">
            <v>M</v>
          </cell>
          <cell r="D3241" t="str">
            <v>102,87</v>
          </cell>
        </row>
        <row r="3242">
          <cell r="A3242" t="str">
            <v>96683</v>
          </cell>
          <cell r="B3242" t="str">
            <v>TUBO, PPR, DN 110, CLASSE PN 25,  INSTALADO EM PRUMADA DE ÁGUA  FORNECIMENTO E INSTALAÇÃO. AF_06/2015</v>
          </cell>
          <cell r="C3242" t="str">
            <v>M</v>
          </cell>
          <cell r="D3242" t="str">
            <v>141,02</v>
          </cell>
        </row>
        <row r="3243">
          <cell r="A3243" t="str">
            <v>96718</v>
          </cell>
          <cell r="B3243" t="str">
            <v>TUBO, PPR, DN 20, CLASSE PN 20,  INSTALADO EM RESERVAÇÃO DE ÁGUA DE EDIFICAÇÃO QUE POSSUA RESERVATÓRIO DE FIBRA/FIBROCIMENTO  FORNECIMENTO E INSTALAÇÃO. AF_06/2016</v>
          </cell>
          <cell r="C3243" t="str">
            <v>M</v>
          </cell>
          <cell r="D3243" t="str">
            <v>5,41</v>
          </cell>
        </row>
        <row r="3244">
          <cell r="A3244" t="str">
            <v>96719</v>
          </cell>
          <cell r="B3244" t="str">
            <v>TUBO, PPR, DN 25, CLASSE PN 20,  INSTALADO EM RESERVAÇÃO DE ÁGUA DE EDIFICAÇÃO QUE POSSUA RESERVATÓRIO DE FIBRA/FIBROCIMENTO  FORNECIMENTO E INSTALAÇÃO. AF_06/2016</v>
          </cell>
          <cell r="C3244" t="str">
            <v>M</v>
          </cell>
          <cell r="D3244" t="str">
            <v>11,77</v>
          </cell>
        </row>
        <row r="3245">
          <cell r="A3245" t="str">
            <v>96720</v>
          </cell>
          <cell r="B3245" t="str">
            <v>TUBO, PPR, DN 32, CLASSE PN 12,  INSTALADO EM RESERVAÇÃO DE ÁGUA DE EDIFICAÇÃO QUE POSSUA RESERVATÓRIO DE FIBRA/FIBROCIMENTO  FORNECIMENTO E INSTALAÇÃO. AF_06/2016</v>
          </cell>
          <cell r="C3245" t="str">
            <v>M</v>
          </cell>
          <cell r="D3245" t="str">
            <v>14,25</v>
          </cell>
        </row>
        <row r="3246">
          <cell r="A3246" t="str">
            <v>96721</v>
          </cell>
          <cell r="B3246" t="str">
            <v>TUBO, PPR, DN 40, CLASSE PN 12,  INSTALADO EM RESERVAÇÃO DE ÁGUA DE EDIFICAÇÃO QUE POSSUA RESERVATÓRIO DE FIBRA/FIBROCIMENTO  FORNECIMENTO E INSTALAÇÃO. AF_06/2016</v>
          </cell>
          <cell r="C3246" t="str">
            <v>M</v>
          </cell>
          <cell r="D3246" t="str">
            <v>18,80</v>
          </cell>
        </row>
        <row r="3247">
          <cell r="A3247" t="str">
            <v>96722</v>
          </cell>
          <cell r="B3247" t="str">
            <v>TUBO, PPR, DN 50, CLASSE PN 12,  INSTALADO EM RESERVAÇÃO DE ÁGUA DE EDIFICAÇÃO QUE POSSUA RESERVATÓRIO DE FIBRA/FIBROCIMENTO  FORNECIMENTO E INSTALAÇÃO. AF_06/2016</v>
          </cell>
          <cell r="C3247" t="str">
            <v>M</v>
          </cell>
          <cell r="D3247" t="str">
            <v>25,84</v>
          </cell>
        </row>
        <row r="3248">
          <cell r="A3248" t="str">
            <v>96723</v>
          </cell>
          <cell r="B3248" t="str">
            <v>TUBO, PPR, DN 63, CLASSE PN 12,  INSTALADO EM RESERVAÇÃO DE ÁGUA DE EDIFICAÇÃO QUE POSSUA RESERVATÓRIO DE FIBRA/FIBROCIMENTO  FORNECIMENTO E INSTALAÇÃO. AF_06/2016</v>
          </cell>
          <cell r="C3248" t="str">
            <v>M</v>
          </cell>
          <cell r="D3248" t="str">
            <v>33,79</v>
          </cell>
        </row>
        <row r="3249">
          <cell r="A3249" t="str">
            <v>96724</v>
          </cell>
          <cell r="B3249" t="str">
            <v>TUBO, PPR, DN 75, CLASSE PN 12,  INSTALADO EM RESERVAÇÃO DE ÁGUA DE EDIFICAÇÃO QUE POSSUA RESERVATÓRIO DE FIBRA/FIBROCIMENTO  FORNECIMENTO E INSTALAÇÃO. AF_06/2016</v>
          </cell>
          <cell r="C3249" t="str">
            <v>M</v>
          </cell>
          <cell r="D3249" t="str">
            <v>55,21</v>
          </cell>
        </row>
        <row r="3250">
          <cell r="A3250" t="str">
            <v>96725</v>
          </cell>
          <cell r="B3250" t="str">
            <v>TUBO, PPR, DN 90, CLASSE PN 12,  INSTALADO EM RESERVAÇÃO DE ÁGUA DE EDIFICAÇÃO QUE POSSUA RESERVATÓRIO DE FIBRA/FIBROCIMENTO  FORNECIMENTO E INSTALAÇÃO. AF_06/2016</v>
          </cell>
          <cell r="C3250" t="str">
            <v>M</v>
          </cell>
          <cell r="D3250" t="str">
            <v>71,79</v>
          </cell>
        </row>
        <row r="3251">
          <cell r="A3251" t="str">
            <v>96726</v>
          </cell>
          <cell r="B3251" t="str">
            <v>TUBO, PPR, DN 110, CLASSE PN 12,  INSTALADO EM RESERVAÇÃO DE ÁGUA DE EDIFICAÇÃO QUE POSSUA RESERVATÓRIO DE FIBRA/FIBROCIMENTO  FORNECIMENTO E INSTALAÇÃO. AF_06/2016</v>
          </cell>
          <cell r="C3251" t="str">
            <v>M</v>
          </cell>
          <cell r="D3251" t="str">
            <v>116,91</v>
          </cell>
        </row>
        <row r="3252">
          <cell r="A3252" t="str">
            <v>96727</v>
          </cell>
          <cell r="B3252" t="str">
            <v>TUBO, PPR, DN 20, CLASSE PN 25,  INSTALADO EM RESERVAÇÃO DE ÁGUA DE EDIFICAÇÃO QUE POSSUA RESERVATÓRIO DE FIBRA/FIBROCIMENTO  FORNECIMENTO E INSTALAÇÃO. AF_06/2016</v>
          </cell>
          <cell r="C3252" t="str">
            <v>M</v>
          </cell>
          <cell r="D3252" t="str">
            <v>10,37</v>
          </cell>
        </row>
        <row r="3253">
          <cell r="A3253" t="str">
            <v>96728</v>
          </cell>
          <cell r="B3253" t="str">
            <v>TUBO, PPR, DN 25, CLASSE PN 25,  INSTALADO EM RESERVAÇÃO DE ÁGUA DE EDIFICAÇÃO QUE POSSUA RESERVATÓRIO DE FIBRA/FIBROCIMENTO  FORNECIMENTO E INSTALAÇÃO. AF_06/2016</v>
          </cell>
          <cell r="C3253" t="str">
            <v>M</v>
          </cell>
          <cell r="D3253" t="str">
            <v>12,21</v>
          </cell>
        </row>
        <row r="3254">
          <cell r="A3254" t="str">
            <v>96729</v>
          </cell>
          <cell r="B3254" t="str">
            <v>TUBO, PPR, DN 32, CLASSE PN 25,  INSTALADO EM RESERVAÇÃO DE ÁGUA DE EDIFICAÇÃO QUE POSSUA RESERVATÓRIO DE FIBRA/FIBROCIMENTO  FORNECIMENTO E INSTALAÇÃO. AF_06/2016</v>
          </cell>
          <cell r="C3254" t="str">
            <v>M</v>
          </cell>
          <cell r="D3254" t="str">
            <v>18,25</v>
          </cell>
        </row>
        <row r="3255">
          <cell r="A3255" t="str">
            <v>96730</v>
          </cell>
          <cell r="B3255" t="str">
            <v>TUBO, PPR, DN 40, CLASSE PN 25,  INSTALADO EM RESERVAÇÃO DE ÁGUA DE EDIFICAÇÃO QUE POSSUA RESERVATÓRIO DE FIBRA/FIBROCIMENTO  FORNECIMENTO E INSTALAÇÃO. AF_06/2016</v>
          </cell>
          <cell r="C3255" t="str">
            <v>M</v>
          </cell>
          <cell r="D3255" t="str">
            <v>22,71</v>
          </cell>
        </row>
        <row r="3256">
          <cell r="A3256" t="str">
            <v>96731</v>
          </cell>
          <cell r="B3256" t="str">
            <v>TUBO, PPR, DN 50, CLASSE PN 25,  INSTALADO EM RESERVAÇÃO DE ÁGUA DE EDIFICAÇÃO QUE POSSUA RESERVATÓRIO DE FIBRA/FIBROCIMENTO  FORNECIMENTO E INSTALAÇÃO. AF_06/2016</v>
          </cell>
          <cell r="C3256" t="str">
            <v>M</v>
          </cell>
          <cell r="D3256" t="str">
            <v>33,31</v>
          </cell>
        </row>
        <row r="3257">
          <cell r="A3257" t="str">
            <v>96732</v>
          </cell>
          <cell r="B3257" t="str">
            <v>TUBO, PPR, DN 63, CLASSE PN 25,  INSTALADO EM RESERVAÇÃO DE ÁGUA DE EDIFICAÇÃO QUE POSSUA RESERVATÓRIO DE FIBRA/FIBROCIMENTO  FORNECIMENTO E INSTALAÇÃO. AF_06/2016</v>
          </cell>
          <cell r="C3257" t="str">
            <v>M</v>
          </cell>
          <cell r="D3257" t="str">
            <v>40,85</v>
          </cell>
        </row>
        <row r="3258">
          <cell r="A3258" t="str">
            <v>96733</v>
          </cell>
          <cell r="B3258" t="str">
            <v>TUBO, PPR, DN 75, CLASSE PN 25,  INSTALADO EM RESERVAÇÃO DE ÁGUA DE EDIFICAÇÃO QUE POSSUA RESERVATÓRIO DE FIBRA/FIBROCIMENTO  FORNECIMENTO E INSTALAÇÃO. AF_06/2016</v>
          </cell>
          <cell r="C3258" t="str">
            <v>M</v>
          </cell>
          <cell r="D3258" t="str">
            <v>74,64</v>
          </cell>
        </row>
        <row r="3259">
          <cell r="A3259" t="str">
            <v>96734</v>
          </cell>
          <cell r="B3259" t="str">
            <v>TUBO, PPR, DN 90, CLASSE PN 25,  INSTALADO EM RESERVAÇÃO DE ÁGUA DE EDIFICAÇÃO QUE POSSUA RESERVATÓRIO DE FIBRA/FIBROCIMENTO  FORNECIMENTO E INSTALAÇÃO. AF_06/2016</v>
          </cell>
          <cell r="C3259" t="str">
            <v>M</v>
          </cell>
          <cell r="D3259" t="str">
            <v>102,43</v>
          </cell>
        </row>
        <row r="3260">
          <cell r="A3260" t="str">
            <v>96735</v>
          </cell>
          <cell r="B3260" t="str">
            <v>TUBO, PPR, DN 110, CLASSE PN 25,  INSTALADO EM RESERVAÇÃO DE ÁGUA DE EDIFICAÇÃO QUE POSSUA RESERVATÓRIO DE FIBRA/FIBROCIMENTO  FORNECIMENTO E INSTALAÇÃO. AF_06/2016</v>
          </cell>
          <cell r="C3260" t="str">
            <v>M</v>
          </cell>
          <cell r="D3260" t="str">
            <v>134,43</v>
          </cell>
        </row>
        <row r="3261">
          <cell r="A3261" t="str">
            <v>96794</v>
          </cell>
          <cell r="B3261" t="str">
            <v>TUBO, PEX, MONOCAMADA, DN 16, INSTALADO EM RAMAL OU SUB-RAMAL DE ÁGUA  FORNECIMENTO E INSTALAÇÃO. AF_06/2015</v>
          </cell>
          <cell r="C3261" t="str">
            <v>M</v>
          </cell>
          <cell r="D3261" t="str">
            <v>6,69</v>
          </cell>
        </row>
        <row r="3262">
          <cell r="A3262" t="str">
            <v>96795</v>
          </cell>
          <cell r="B3262" t="str">
            <v>TUBO, PEX, MONOCAMADA, DN 20, INSTALADO EM RAMAL OU SUB-RAMAL DE ÁGUA  FORNECIMENTO E INSTALAÇÃO. AF_06/2015</v>
          </cell>
          <cell r="C3262" t="str">
            <v>M</v>
          </cell>
          <cell r="D3262" t="str">
            <v>8,47</v>
          </cell>
        </row>
        <row r="3263">
          <cell r="A3263" t="str">
            <v>96796</v>
          </cell>
          <cell r="B3263" t="str">
            <v>TUBO, PEX, MONOCAMADA, DN 25, INSTALADO EM RAMAL OU SUB-RAMAL DE ÁGUA  FORNECIMENTO E INSTALAÇÃO. AF_06/2015</v>
          </cell>
          <cell r="C3263" t="str">
            <v>M</v>
          </cell>
          <cell r="D3263" t="str">
            <v>11,80</v>
          </cell>
        </row>
        <row r="3264">
          <cell r="A3264" t="str">
            <v>96797</v>
          </cell>
          <cell r="B3264" t="str">
            <v>TUBO, PEX, MONOCAMADA, DN 32, INSTALADO EM RAMAL OU SUB-RAMAL DE ÁGUA  FORNECIMENTO E INSTALAÇÃO. AF_06/2015</v>
          </cell>
          <cell r="C3264" t="str">
            <v>M</v>
          </cell>
          <cell r="D3264" t="str">
            <v>17,73</v>
          </cell>
        </row>
        <row r="3265">
          <cell r="A3265" t="str">
            <v>96798</v>
          </cell>
          <cell r="B3265" t="str">
            <v>TUBO, PEX, MONOCAMADA, DN 16, INSTALADO EM RAMAL DE DISTRIBUIÇÃO DE ÁGUA  FORNECIMENTO E INSTALAÇÃO. AF_06/2015</v>
          </cell>
          <cell r="C3265" t="str">
            <v>M</v>
          </cell>
          <cell r="D3265" t="str">
            <v>6,80</v>
          </cell>
        </row>
        <row r="3266">
          <cell r="A3266" t="str">
            <v>96799</v>
          </cell>
          <cell r="B3266" t="str">
            <v>TUBO, PEX, MONOCAMADA, DN 20, INSTALADO EM RAMAL DE DISTRIBUIÇÃO DE ÁGUA  FORNECIMENTO E INSTALAÇÃO. AF_06/2015</v>
          </cell>
          <cell r="C3266" t="str">
            <v>M</v>
          </cell>
          <cell r="D3266" t="str">
            <v>9,11</v>
          </cell>
        </row>
        <row r="3267">
          <cell r="A3267" t="str">
            <v>96800</v>
          </cell>
          <cell r="B3267" t="str">
            <v>TUBO, PEX, MONOCAMADA, DN 25, INSTALADO EM RAMAL DE DISTRIBUIÇÃO DE ÁGUA  FORNECIMENTO E INSTALAÇÃO. AF_06/2015</v>
          </cell>
          <cell r="C3267" t="str">
            <v>M</v>
          </cell>
          <cell r="D3267" t="str">
            <v>13,12</v>
          </cell>
        </row>
        <row r="3268">
          <cell r="A3268" t="str">
            <v>96801</v>
          </cell>
          <cell r="B3268" t="str">
            <v>TUBO, PEX, MONOCAMADA, DN 32, INSTALADO EM RAMAL DE DISTRIBUIÇÃO DE ÁGUA  FORNECIMENTO E INSTALAÇÃO. AF_06/2015</v>
          </cell>
          <cell r="C3268" t="str">
            <v>M</v>
          </cell>
          <cell r="D3268" t="str">
            <v>20,00</v>
          </cell>
        </row>
        <row r="3269">
          <cell r="A3269" t="str">
            <v>97327</v>
          </cell>
          <cell r="B3269" t="str">
            <v>TUBO EM COBRE FLEXÍVEL, DN 1/4, COM ISOLAMENTO, INSTALADO EM RAMAL DE ALIMENTAÇÃO DE AR CONDICIONADO COM CONDENSADORA INDIVIDUAL   FORNECIMENTO E INSTALAÇÃO. AF_12/2015</v>
          </cell>
          <cell r="C3269" t="str">
            <v>M</v>
          </cell>
          <cell r="D3269" t="str">
            <v>17,57</v>
          </cell>
        </row>
        <row r="3270">
          <cell r="A3270" t="str">
            <v>97328</v>
          </cell>
          <cell r="B3270" t="str">
            <v>TUBO EM COBRE FLEXÍVEL, DN 3/8", COM ISOLAMENTO, INSTALADO EM RAMAL DE ALIMENTAÇÃO DE AR CONDICIONADO COM CONDENSADORA INDIVIDUAL  FORNECIMENTO E INSTALAÇÃO. AF_12/2015</v>
          </cell>
          <cell r="C3270" t="str">
            <v>M</v>
          </cell>
          <cell r="D3270" t="str">
            <v>30,35</v>
          </cell>
        </row>
        <row r="3271">
          <cell r="A3271" t="str">
            <v>97329</v>
          </cell>
          <cell r="B3271" t="str">
            <v>TUBO EM COBRE FLEXÍVEL, DN 1/2", COM ISOLAMENTO, INSTALADO EM RAMAL DE ALIMENTAÇÃO DE AR CONDICIONADO COM CONDENSADORA INDIVIDUAL  FORNECIMENTO E INSTALAÇÃO. AF_12/2015</v>
          </cell>
          <cell r="C3271" t="str">
            <v>M</v>
          </cell>
          <cell r="D3271" t="str">
            <v>37,83</v>
          </cell>
        </row>
        <row r="3272">
          <cell r="A3272" t="str">
            <v>97330</v>
          </cell>
          <cell r="B3272" t="str">
            <v>TUBO EM COBRE FLEXÍVEL, DN 5/8", COM ISOLAMENTO, INSTALADO EM RAMAL DE ALIMENTAÇÃO DE AR CONDICIONADO COM CONDENSADORA INDIVIDUAL  FORNECIMENTO E INSTALAÇÃO. AF_12/2015</v>
          </cell>
          <cell r="C3272" t="str">
            <v>M</v>
          </cell>
          <cell r="D3272" t="str">
            <v>46,04</v>
          </cell>
        </row>
        <row r="3273">
          <cell r="A3273" t="str">
            <v>97331</v>
          </cell>
          <cell r="B3273" t="str">
            <v>TUBO EM COBRE FLEXÍVEL, DN 1/4", COM ISOLAMENTO, INSTALADO EM RAMAL DE ALIMENTAÇÃO DE AR CONDICIONADO COM CONDENSADORA CENTRAL  FORNECIMENTO E INSTALAÇÃO. AF_12/2015</v>
          </cell>
          <cell r="C3273" t="str">
            <v>M</v>
          </cell>
          <cell r="D3273" t="str">
            <v>17,82</v>
          </cell>
        </row>
        <row r="3274">
          <cell r="A3274" t="str">
            <v>97332</v>
          </cell>
          <cell r="B3274" t="str">
            <v>TUBO EM COBRE FLEXÍVEL, DN 3/8", COM ISOLAMENTO, INSTALADO EM RAMAL DE ALIMENTAÇÃO DE AR CONDICIONADO COM CONDENSADORA CENTRAL  FORNECIMENTO E INSTALAÇÃO. AF_12/2015</v>
          </cell>
          <cell r="C3274" t="str">
            <v>M</v>
          </cell>
          <cell r="D3274" t="str">
            <v>30,64</v>
          </cell>
        </row>
        <row r="3275">
          <cell r="A3275" t="str">
            <v>97333</v>
          </cell>
          <cell r="B3275" t="str">
            <v>TUBO EM COBRE FLEXÍVEL, DN 1/2", COM ISOLAMENTO, INSTALADO EM RAMAL DE ALIMENTAÇÃO DE AR CONDICIONADO COM CONDENSADORA CENTRAL  FORNECIMENTO E INSTALAÇÃO. AF_12/2015</v>
          </cell>
          <cell r="C3275" t="str">
            <v>M</v>
          </cell>
          <cell r="D3275" t="str">
            <v>38,19</v>
          </cell>
        </row>
        <row r="3276">
          <cell r="A3276" t="str">
            <v>97334</v>
          </cell>
          <cell r="B3276" t="str">
            <v>TUBO EM COBRE FLEXÍVEL, DN 5/8, COM ISOLAMENTO, INSTALADO EM RAMAL DE ALIMENTAÇÃO DE AR CONDICIONADO COM CONDENSADORA CENTRAL   FORNECIMENTO E INSTALAÇÃO. AF_12/2015</v>
          </cell>
          <cell r="C3276" t="str">
            <v>M</v>
          </cell>
          <cell r="D3276" t="str">
            <v>46,45</v>
          </cell>
        </row>
        <row r="3277">
          <cell r="A3277" t="str">
            <v>97335</v>
          </cell>
          <cell r="B3277" t="str">
            <v>TUBO EM COBRE RÍGIDO, DN 22 MM, CLASSE A, SEM ISOLAMENTO, INSTALADO EM PRUMADA  FORNECIMENTO E INSTALAÇÃO. AF_12/2015</v>
          </cell>
          <cell r="C3277" t="str">
            <v>M</v>
          </cell>
          <cell r="D3277" t="str">
            <v>47,09</v>
          </cell>
        </row>
        <row r="3278">
          <cell r="A3278" t="str">
            <v>97336</v>
          </cell>
          <cell r="B3278" t="str">
            <v>TUBO EM COBRE RÍGIDO, DN 28 MM, CLASSE A, SEM ISOLAMENTO, INSTALADO EM PRUMADA  FORNECIMENTO E INSTALAÇÃO. AF_12/2015</v>
          </cell>
          <cell r="C3278" t="str">
            <v>M</v>
          </cell>
          <cell r="D3278" t="str">
            <v>59,79</v>
          </cell>
        </row>
        <row r="3279">
          <cell r="A3279" t="str">
            <v>97337</v>
          </cell>
          <cell r="B3279" t="str">
            <v>TUBO EM COBRE RÍGIDO, DN 35 MM, CLASSE A, SEM ISOLAMENTO, INSTALADO EM PRUMADA  FORNECIMENTO E INSTALAÇÃO. AF_12/2015</v>
          </cell>
          <cell r="C3279" t="str">
            <v>M</v>
          </cell>
          <cell r="D3279" t="str">
            <v>89,63</v>
          </cell>
        </row>
        <row r="3280">
          <cell r="A3280" t="str">
            <v>97338</v>
          </cell>
          <cell r="B3280" t="str">
            <v>TUBO EM COBRE RÍGIDO, DN 42 MM, CLASSE A, SEM ISOLAMENTO, INSTALADO EM PRUMADA  FORNECIMENTO E INSTALAÇÃO. AF_12/2015</v>
          </cell>
          <cell r="C3280" t="str">
            <v>M</v>
          </cell>
          <cell r="D3280" t="str">
            <v>107,71</v>
          </cell>
        </row>
        <row r="3281">
          <cell r="A3281" t="str">
            <v>97339</v>
          </cell>
          <cell r="B3281" t="str">
            <v>TUBO EM COBRE RÍGIDO, DN 54 MM, CLASSE A, SEM ISOLAMENTO, INSTALADO EM PRUMADA  FORNECIMENTO E INSTALAÇÃO. AF_12/2015</v>
          </cell>
          <cell r="C3281" t="str">
            <v>M</v>
          </cell>
          <cell r="D3281" t="str">
            <v>115,94</v>
          </cell>
        </row>
        <row r="3282">
          <cell r="A3282" t="str">
            <v>97340</v>
          </cell>
          <cell r="B3282" t="str">
            <v>TUBO EM COBRE RÍGIDO, DN 66 MM, CLASSE A, SEM ISOLAMENTO, INSTALADO EM PRUMADA  FORNECIMENTO E INSTALAÇÃO. AF_12/2015</v>
          </cell>
          <cell r="C3282" t="str">
            <v>M</v>
          </cell>
          <cell r="D3282" t="str">
            <v>116,56</v>
          </cell>
        </row>
        <row r="3283">
          <cell r="A3283" t="str">
            <v>97341</v>
          </cell>
          <cell r="B3283" t="str">
            <v>TUBO EM COBRE RÍGIDO, DN 15 MM, CLASSE A, SEM ISOLAMENTO, INSTALADO EM RAMAL DE DISTRIBUIÇÃO  FORNECIMENTO E INSTALAÇÃO. AF_12/2015</v>
          </cell>
          <cell r="C3283" t="str">
            <v>M</v>
          </cell>
          <cell r="D3283" t="str">
            <v>32,60</v>
          </cell>
        </row>
        <row r="3284">
          <cell r="A3284" t="str">
            <v>97342</v>
          </cell>
          <cell r="B3284" t="str">
            <v>TUBO EM COBRE RÍGIDO, DN 22 MM, CLASSE A, SEM ISOLAMENTO, INSTALADO EM RAMAL DE DISTRIBUIÇÃO FORNECIMENTO E INSTALAÇÃO. AF_12/2015</v>
          </cell>
          <cell r="C3284" t="str">
            <v>M</v>
          </cell>
          <cell r="D3284" t="str">
            <v>50,64</v>
          </cell>
        </row>
        <row r="3285">
          <cell r="A3285" t="str">
            <v>97343</v>
          </cell>
          <cell r="B3285" t="str">
            <v>TUBO EM COBRE RÍGIDO, DN 28 MM, CLASSE A, SEM ISOLAMENTO, INSTALADO EM RAMAL DE DISTRIBUIÇÃO FORNECIMENTO E INSTALAÇÃO. AF_12/2015</v>
          </cell>
          <cell r="C3285" t="str">
            <v>M</v>
          </cell>
          <cell r="D3285" t="str">
            <v>63,58</v>
          </cell>
        </row>
        <row r="3286">
          <cell r="A3286" t="str">
            <v>97344</v>
          </cell>
          <cell r="B3286" t="str">
            <v>TUBO EM COBRE RÍGIDO, DN 15 MM, CLASSE A, SEM ISOLAMENTO, INSTALADO EM RAMAL E SUB-RAMAL  FORNECIMENTO E INSTALAÇÃO. AF_12/2015</v>
          </cell>
          <cell r="C3286" t="str">
            <v>M</v>
          </cell>
          <cell r="D3286" t="str">
            <v>40,37</v>
          </cell>
        </row>
        <row r="3287">
          <cell r="A3287" t="str">
            <v>97345</v>
          </cell>
          <cell r="B3287" t="str">
            <v>TUBO EM COBRE RÍGIDO, DN 22 MM, CLASSE A, SEM ISOLAMENTO, INSTALADO EM RAMAL E SUB-RAMAL  FORNECIMENTO E INSTALAÇÃO. AF_12/2015</v>
          </cell>
          <cell r="C3287" t="str">
            <v>M</v>
          </cell>
          <cell r="D3287" t="str">
            <v>63,99</v>
          </cell>
        </row>
        <row r="3288">
          <cell r="A3288" t="str">
            <v>97346</v>
          </cell>
          <cell r="B3288" t="str">
            <v>TUBO EM COBRE RÍGIDO, DN 28 MM, CLASSE A, SEM ISOLAMENTO, INSTALADO EM RAMAL E SUB-RAMAL  FORNECIMENTO E INSTALAÇÃO. AF_12/2015</v>
          </cell>
          <cell r="C3288" t="str">
            <v>M</v>
          </cell>
          <cell r="D3288" t="str">
            <v>81,79</v>
          </cell>
        </row>
        <row r="3289">
          <cell r="A3289" t="str">
            <v>97347</v>
          </cell>
          <cell r="B3289" t="str">
            <v>TUBO EM COBRE RÍGIDO, DN 22 MM, CLASSE I, SEM ISOLAMENTO, INSTALADO EM PRUMADA  FORNECIMENTO E INSTALAÇÃO. AF_12/2015</v>
          </cell>
          <cell r="C3289" t="str">
            <v>M</v>
          </cell>
          <cell r="D3289" t="str">
            <v>56,63</v>
          </cell>
        </row>
        <row r="3290">
          <cell r="A3290" t="str">
            <v>97348</v>
          </cell>
          <cell r="B3290" t="str">
            <v>TUBO EM COBRE RÍGIDO, DN 28 MM, CLASSE I, SEM ISOLAMENTO, INSTALADO EM PRUMADA  FORNECIMENTO E INSTALAÇÃO. AF_12/2015</v>
          </cell>
          <cell r="C3290" t="str">
            <v>M</v>
          </cell>
          <cell r="D3290" t="str">
            <v>78,16</v>
          </cell>
        </row>
        <row r="3291">
          <cell r="A3291" t="str">
            <v>97349</v>
          </cell>
          <cell r="B3291" t="str">
            <v>TUBO EM COBRE RÍGIDO, DN 35 MM, CLASSE I, SEM ISOLAMENTO, INSTALADO EM PRUMADA  FORNECIMENTO E INSTALAÇÃO. AF_12/2015</v>
          </cell>
          <cell r="C3291" t="str">
            <v>M</v>
          </cell>
          <cell r="D3291" t="str">
            <v>112,49</v>
          </cell>
        </row>
        <row r="3292">
          <cell r="A3292" t="str">
            <v>97350</v>
          </cell>
          <cell r="B3292" t="str">
            <v>TUBO EM COBRE RÍGIDO, DN 42 MM, CLASSE I, SEM ISOLAMENTO, INSTALADO EM PRUMADA  FORNECIMENTO E INSTALAÇÃO. AF_12/2015</v>
          </cell>
          <cell r="C3292" t="str">
            <v>M</v>
          </cell>
          <cell r="D3292" t="str">
            <v>136,54</v>
          </cell>
        </row>
        <row r="3293">
          <cell r="A3293" t="str">
            <v>97351</v>
          </cell>
          <cell r="B3293" t="str">
            <v>TUBO EM COBRE RÍGIDO, DN 54 MM, CLASSE I, SEM ISOLAMENTO, INSTALADO EM PRUMADA  FORNECIMENTO E INSTALAÇÃO. AF_12/2015</v>
          </cell>
          <cell r="C3293" t="str">
            <v>M</v>
          </cell>
          <cell r="D3293" t="str">
            <v>188,68</v>
          </cell>
        </row>
        <row r="3294">
          <cell r="A3294" t="str">
            <v>97352</v>
          </cell>
          <cell r="B3294" t="str">
            <v>TUBO EM COBRE RÍGIDO, DN 66 MM, CLASSE I, SEM ISOLAMENTO, INSTALADO EM PRUMADA  FORNECIMENTO E INSTALAÇÃO. AF_12/2015</v>
          </cell>
          <cell r="C3294" t="str">
            <v>M</v>
          </cell>
          <cell r="D3294" t="str">
            <v>244,41</v>
          </cell>
        </row>
        <row r="3295">
          <cell r="A3295" t="str">
            <v>97353</v>
          </cell>
          <cell r="B3295" t="str">
            <v>TUBO EM COBRE RÍGIDO, DN 15 MM, CLASSE I, SEM ISOLAMENTO, INSTALADO EM RAMAL DE DISTRIBUIÇÃO  FORNECIMENTO E INSTALAÇÃO. AF_12/2015</v>
          </cell>
          <cell r="C3295" t="str">
            <v>M</v>
          </cell>
          <cell r="D3295" t="str">
            <v>38,25</v>
          </cell>
        </row>
        <row r="3296">
          <cell r="A3296" t="str">
            <v>97354</v>
          </cell>
          <cell r="B3296" t="str">
            <v>TUBO EM COBRE RÍGIDO, DN 22 MM, CLASSE I, SEM ISOLAMENTO, INSTALADO EM RAMAL DE DISTRIBUIÇÃO FORNECIMENTO E INSTALAÇÃO. AF_12/2015</v>
          </cell>
          <cell r="C3296" t="str">
            <v>M</v>
          </cell>
          <cell r="D3296" t="str">
            <v>60,18</v>
          </cell>
        </row>
        <row r="3297">
          <cell r="A3297" t="str">
            <v>97355</v>
          </cell>
          <cell r="B3297" t="str">
            <v>TUBO EM COBRE RÍGIDO, DN 28 MM, CLASSE I, SEM ISOLAMENTO, INSTALADO EM RAMAL DE DISTRIBUIÇÃO FORNECIMENTO E INSTALAÇÃO. AF_12/2015</v>
          </cell>
          <cell r="C3297" t="str">
            <v>M</v>
          </cell>
          <cell r="D3297" t="str">
            <v>81,95</v>
          </cell>
        </row>
        <row r="3298">
          <cell r="A3298" t="str">
            <v>97356</v>
          </cell>
          <cell r="B3298" t="str">
            <v>TUBO EM COBRE RÍGIDO, DN 15 MM, CLASSE I, SEM ISOLAMENTO, INSTALADO EM RAMAL E SUB-RAMAL  FORNECIMENTO E INSTALAÇÃO. AF_12/2015</v>
          </cell>
          <cell r="C3298" t="str">
            <v>M</v>
          </cell>
          <cell r="D3298" t="str">
            <v>46,02</v>
          </cell>
        </row>
        <row r="3299">
          <cell r="A3299" t="str">
            <v>97357</v>
          </cell>
          <cell r="B3299" t="str">
            <v>TUBO EM COBRE RÍGIDO, DN 22 MM, CLASSE I, SEM ISOLAMENTO, INSTALADO EM RAMAL E SUB-RAMAL  FORNECIMENTO E INSTALAÇÃO. AF_12/2015</v>
          </cell>
          <cell r="C3299" t="str">
            <v>M</v>
          </cell>
          <cell r="D3299" t="str">
            <v>73,53</v>
          </cell>
        </row>
        <row r="3300">
          <cell r="A3300" t="str">
            <v>97358</v>
          </cell>
          <cell r="B3300" t="str">
            <v>TUBO EM COBRE RÍGIDO, DN 28 MM, CLASSE I, SEM ISOLAMENTO, INSTALADO EM RAMAL E SUB-RAMAL  FORNECIMENTO E INSTALAÇÃO. AF_12/2015</v>
          </cell>
          <cell r="C3300" t="str">
            <v>M</v>
          </cell>
          <cell r="D3300" t="str">
            <v>100,16</v>
          </cell>
        </row>
        <row r="3301">
          <cell r="A3301" t="str">
            <v>97498</v>
          </cell>
          <cell r="B3301" t="str">
            <v>TUBO DE AÇO GALVANIZADO COM COSTURA, CLASSE MÉDIA, DN 25 (1"), CONEXÃO ROSQUEADA, INSTALADO EM REDE DE ALIMENTAÇÃO PARA HIDRANTE - FORNECIMENTO E INSTALAÇÃO. AF_12/2015</v>
          </cell>
          <cell r="C3301" t="str">
            <v>M</v>
          </cell>
          <cell r="D3301" t="str">
            <v>32,62</v>
          </cell>
        </row>
        <row r="3302">
          <cell r="A3302" t="str">
            <v>97535</v>
          </cell>
          <cell r="B3302" t="str">
            <v>TUBO DE AÇO GALVANIZADO COM COSTURA, CLASSE MÉDIA, CONEXÃO ROSQUEADA, DN 25 (1"), INSTALADO EM REDE DE ALIMENTAÇÃO PARA SPRINKLER - FORNECIMENTO E INSTALAÇÃO. AF_12/2015</v>
          </cell>
          <cell r="C3302" t="str">
            <v>M</v>
          </cell>
          <cell r="D3302" t="str">
            <v>36,16</v>
          </cell>
        </row>
        <row r="3303">
          <cell r="A3303" t="str">
            <v>97536</v>
          </cell>
          <cell r="B3303" t="str">
            <v>TUBO DE AÇO GALVANIZADO COM COSTURA, CLASSE MÉDIA, CONEXÃO ROSQUEADA, DN 25 (1"), INSTALADO EM RAMAIS  E SUB-RAMAIS DE GÁS - FORNECIMENTO E INSTALAÇÃO. AF_12/2015</v>
          </cell>
          <cell r="C3303" t="str">
            <v>M</v>
          </cell>
          <cell r="D3303" t="str">
            <v>44,30</v>
          </cell>
        </row>
        <row r="3304">
          <cell r="A3304" t="str">
            <v>72293</v>
          </cell>
          <cell r="B3304" t="str">
            <v>CAP PVC ESGOTO 50MM (TAMPÃO) - FORNECIMENTO E INSTALAÇÃO</v>
          </cell>
          <cell r="C3304" t="str">
            <v>UN</v>
          </cell>
          <cell r="D3304" t="str">
            <v>6,48</v>
          </cell>
        </row>
        <row r="3305">
          <cell r="A3305" t="str">
            <v>72294</v>
          </cell>
          <cell r="B3305" t="str">
            <v>CAP PVC ESGOTO 75MM (TAMPÃO) - FORNECIMENTO E INSTALAÇÃO</v>
          </cell>
          <cell r="C3305" t="str">
            <v>UN</v>
          </cell>
          <cell r="D3305" t="str">
            <v>9,88</v>
          </cell>
        </row>
        <row r="3306">
          <cell r="A3306" t="str">
            <v>72295</v>
          </cell>
          <cell r="B3306" t="str">
            <v>CAP PVC ESGOTO 100MM (TAMPÃO) - FORNECIMENTO E INSTALAÇÃO</v>
          </cell>
          <cell r="C3306" t="str">
            <v>UN</v>
          </cell>
          <cell r="D3306" t="str">
            <v>13,53</v>
          </cell>
        </row>
        <row r="3307">
          <cell r="A3307" t="str">
            <v>72306</v>
          </cell>
          <cell r="B3307" t="str">
            <v>COTOVELO DE AÇO GALVANIZADO 4" - FORNECIMENTO E INSTALAÇÃO</v>
          </cell>
          <cell r="C3307" t="str">
            <v>UN</v>
          </cell>
          <cell r="D3307" t="str">
            <v>192,68</v>
          </cell>
        </row>
        <row r="3308">
          <cell r="A3308" t="str">
            <v>72307</v>
          </cell>
          <cell r="B3308" t="str">
            <v>COTOVELO DE AÇO GALVANIZADO 5" - FORNECIMENTO E INSTALAÇÃO</v>
          </cell>
          <cell r="C3308" t="str">
            <v>UN</v>
          </cell>
          <cell r="D3308" t="str">
            <v>270,76</v>
          </cell>
        </row>
        <row r="3309">
          <cell r="A3309" t="str">
            <v>72313</v>
          </cell>
          <cell r="B3309" t="str">
            <v>COTOVELO DE AÇO GALVANIZADO 6" - FORNECIMENTO E INSTALAÇÃO</v>
          </cell>
          <cell r="C3309" t="str">
            <v>UN</v>
          </cell>
          <cell r="D3309" t="str">
            <v>635,46</v>
          </cell>
        </row>
        <row r="3310">
          <cell r="A3310" t="str">
            <v>72482</v>
          </cell>
          <cell r="B3310" t="str">
            <v>UNIAO DE ACO GALVANIZADO 4" - FORNECIMENTO E INSTALACAO</v>
          </cell>
          <cell r="C3310" t="str">
            <v>UN</v>
          </cell>
          <cell r="D3310" t="str">
            <v>271,67</v>
          </cell>
        </row>
        <row r="3311">
          <cell r="A3311" t="str">
            <v>72619</v>
          </cell>
          <cell r="B3311" t="str">
            <v>LUVA DE ACO GALVANIZADO 4" - FORNECIMENTO E INSTALACAO</v>
          </cell>
          <cell r="C3311" t="str">
            <v>UN</v>
          </cell>
          <cell r="D3311" t="str">
            <v>113,52</v>
          </cell>
        </row>
        <row r="3312">
          <cell r="A3312" t="str">
            <v>72620</v>
          </cell>
          <cell r="B3312" t="str">
            <v>LUVA DE ACO GALVANIZADO 5" - FORNECIMENTO E INSTALACAO</v>
          </cell>
          <cell r="C3312" t="str">
            <v>UN</v>
          </cell>
          <cell r="D3312" t="str">
            <v>198,53</v>
          </cell>
        </row>
        <row r="3313">
          <cell r="A3313" t="str">
            <v>72621</v>
          </cell>
          <cell r="B3313" t="str">
            <v>LUVA DE ACO GALVANIZADO 6" - FORNECIMENTO E INSTALACAO</v>
          </cell>
          <cell r="C3313" t="str">
            <v>UN</v>
          </cell>
          <cell r="D3313" t="str">
            <v>319,30</v>
          </cell>
        </row>
        <row r="3314">
          <cell r="A3314" t="str">
            <v>72667</v>
          </cell>
          <cell r="B3314" t="str">
            <v>LUVA REDUCAO ACO GALVANIZADO 4X2.1/2" - FORNECIMENTO E INSTALACAO</v>
          </cell>
          <cell r="C3314" t="str">
            <v>UN</v>
          </cell>
          <cell r="D3314" t="str">
            <v>154,51</v>
          </cell>
        </row>
        <row r="3315">
          <cell r="A3315" t="str">
            <v>72668</v>
          </cell>
          <cell r="B3315" t="str">
            <v>LUVA REDUCAO ACO GALVANIZADO 4X2" - FORNECIMENTO E INSTALACAO</v>
          </cell>
          <cell r="C3315" t="str">
            <v>UN</v>
          </cell>
          <cell r="D3315" t="str">
            <v>153,73</v>
          </cell>
        </row>
        <row r="3316">
          <cell r="A3316" t="str">
            <v>72669</v>
          </cell>
          <cell r="B3316" t="str">
            <v>LUVA REDUCAO ACO GALVANIZADO 4X3" - FORNECIMENTO E INSTALACAO</v>
          </cell>
          <cell r="C3316" t="str">
            <v>UN</v>
          </cell>
          <cell r="D3316" t="str">
            <v>158,18</v>
          </cell>
        </row>
        <row r="3317">
          <cell r="A3317" t="str">
            <v>72681</v>
          </cell>
          <cell r="B3317" t="str">
            <v>NIPLE DE ACO GALVANIZADO 4" - FORNECIMENTO E INSTALACAO</v>
          </cell>
          <cell r="C3317" t="str">
            <v>UN</v>
          </cell>
          <cell r="D3317" t="str">
            <v>109,66</v>
          </cell>
        </row>
        <row r="3318">
          <cell r="A3318" t="str">
            <v>72682</v>
          </cell>
          <cell r="B3318" t="str">
            <v>NIPLE DE ACO GALVANIZADO 5" - FORNECIMENTO E INSTALACAO</v>
          </cell>
          <cell r="C3318" t="str">
            <v>UN</v>
          </cell>
          <cell r="D3318" t="str">
            <v>221,98</v>
          </cell>
        </row>
        <row r="3319">
          <cell r="A3319" t="str">
            <v>72683</v>
          </cell>
          <cell r="B3319" t="str">
            <v>NIPLE DE ACO GALVANIZADO 6" - FORNECIMENTO E INSTALACAO</v>
          </cell>
          <cell r="C3319" t="str">
            <v>UN</v>
          </cell>
          <cell r="D3319" t="str">
            <v>357,46</v>
          </cell>
        </row>
        <row r="3320">
          <cell r="A3320" t="str">
            <v>72719</v>
          </cell>
          <cell r="B3320" t="str">
            <v>TE DE ACO GALVANIZADO 4" - FORNECIMENTO E INSTALACAO</v>
          </cell>
          <cell r="C3320" t="str">
            <v>UN</v>
          </cell>
          <cell r="D3320" t="str">
            <v>241,93</v>
          </cell>
        </row>
        <row r="3321">
          <cell r="A3321" t="str">
            <v>72720</v>
          </cell>
          <cell r="B3321" t="str">
            <v>TE DE ACO GALVANIZADO 5" - FORNECIMENTO E INSTALACAO</v>
          </cell>
          <cell r="C3321" t="str">
            <v>UN</v>
          </cell>
          <cell r="D3321" t="str">
            <v>333,95</v>
          </cell>
        </row>
        <row r="3322">
          <cell r="A3322" t="str">
            <v>72721</v>
          </cell>
          <cell r="B3322" t="str">
            <v>TE DE ACO GALVANIZADO 6" - FORNECIMENTO E INSTALACAO</v>
          </cell>
          <cell r="C3322" t="str">
            <v>UN</v>
          </cell>
          <cell r="D3322" t="str">
            <v>727,27</v>
          </cell>
        </row>
        <row r="3323">
          <cell r="A3323" t="str">
            <v>89358</v>
          </cell>
          <cell r="B3323" t="str">
            <v>JOELHO 90 GRAUS, PVC, SOLDÁVEL, DN 20MM, INSTALADO EM RAMAL OU SUB-RAMAL DE ÁGUA - FORNECIMENTO E INSTALAÇÃO. AF_12/2014</v>
          </cell>
          <cell r="C3323" t="str">
            <v>UN</v>
          </cell>
          <cell r="D3323" t="str">
            <v>5,76</v>
          </cell>
        </row>
        <row r="3324">
          <cell r="A3324" t="str">
            <v>89359</v>
          </cell>
          <cell r="B3324" t="str">
            <v>JOELHO 45 GRAUS, PVC, SOLDÁVEL, DN 20MM, INSTALADO EM RAMAL OU SUB-RAMAL DE ÁGUA - FORNECIMENTO E INSTALAÇÃO. AF_12/2014</v>
          </cell>
          <cell r="C3324" t="str">
            <v>UN</v>
          </cell>
          <cell r="D3324" t="str">
            <v>6,04</v>
          </cell>
        </row>
        <row r="3325">
          <cell r="A3325" t="str">
            <v>89360</v>
          </cell>
          <cell r="B3325" t="str">
            <v>CURVA 90 GRAUS, PVC, SOLDÁVEL, DN 20MM, INSTALADO EM RAMAL OU SUB-RAMAL DE ÁGUA - FORNECIMENTO E INSTALAÇÃO. AF_12/2014</v>
          </cell>
          <cell r="C3325" t="str">
            <v>UN</v>
          </cell>
          <cell r="D3325" t="str">
            <v>7,23</v>
          </cell>
        </row>
        <row r="3326">
          <cell r="A3326" t="str">
            <v>89361</v>
          </cell>
          <cell r="B3326" t="str">
            <v>CURVA 45 GRAUS, PVC, SOLDÁVEL, DN 20MM, INSTALADO EM RAMAL OU SUB-RAMAL DE ÁGUA - FORNECIMENTO E INSTALAÇÃO. AF_12/2014</v>
          </cell>
          <cell r="C3326" t="str">
            <v>UN</v>
          </cell>
          <cell r="D3326" t="str">
            <v>6,77</v>
          </cell>
        </row>
        <row r="3327">
          <cell r="A3327" t="str">
            <v>89362</v>
          </cell>
          <cell r="B3327" t="str">
            <v>JOELHO 90 GRAUS, PVC, SOLDÁVEL, DN 25MM, INSTALADO EM RAMAL OU SUB-RAMAL DE ÁGUA - FORNECIMENTO E INSTALAÇÃO. AF_12/2014</v>
          </cell>
          <cell r="C3327" t="str">
            <v>UN</v>
          </cell>
          <cell r="D3327" t="str">
            <v>6,85</v>
          </cell>
        </row>
        <row r="3328">
          <cell r="A3328" t="str">
            <v>89363</v>
          </cell>
          <cell r="B3328" t="str">
            <v>JOELHO 45 GRAUS, PVC, SOLDÁVEL, DN 25MM, INSTALADO EM RAMAL OU SUB-RAMAL DE ÁGUA - FORNECIMENTO E INSTALAÇÃO. AF_12/2014</v>
          </cell>
          <cell r="C3328" t="str">
            <v>UN</v>
          </cell>
          <cell r="D3328" t="str">
            <v>7,46</v>
          </cell>
        </row>
        <row r="3329">
          <cell r="A3329" t="str">
            <v>89364</v>
          </cell>
          <cell r="B3329" t="str">
            <v>CURVA 90 GRAUS, PVC, SOLDÁVEL, DN 25MM, INSTALADO EM RAMAL OU SUB-RAMAL DE ÁGUA - FORNECIMENTO E INSTALAÇÃO. AF_12/2014</v>
          </cell>
          <cell r="C3329" t="str">
            <v>UN</v>
          </cell>
          <cell r="D3329" t="str">
            <v>8,71</v>
          </cell>
        </row>
        <row r="3330">
          <cell r="A3330" t="str">
            <v>89365</v>
          </cell>
          <cell r="B3330" t="str">
            <v>CURVA 45 GRAUS, PVC, SOLDÁVEL, DN 25MM, INSTALADO EM RAMAL OU SUB-RAMAL DE ÁGUA - FORNECIMENTO E INSTALAÇÃO. AF_12/2014</v>
          </cell>
          <cell r="C3330" t="str">
            <v>UN</v>
          </cell>
          <cell r="D3330" t="str">
            <v>8,15</v>
          </cell>
        </row>
        <row r="3331">
          <cell r="A3331" t="str">
            <v>89366</v>
          </cell>
          <cell r="B3331" t="str">
            <v>JOELHO 90 GRAUS COM BUCHA DE LATÃO, PVC, SOLDÁVEL, DN 25MM, X 3/4 INSTALADO EM RAMAL OU SUB-RAMAL DE ÁGUA - FORNECIMENTO E INSTALAÇÃO. AF_12/2014</v>
          </cell>
          <cell r="C3331" t="str">
            <v>UN</v>
          </cell>
          <cell r="D3331" t="str">
            <v>12,03</v>
          </cell>
        </row>
        <row r="3332">
          <cell r="A3332" t="str">
            <v>89367</v>
          </cell>
          <cell r="B3332" t="str">
            <v>JOELHO 90 GRAUS, PVC, SOLDÁVEL, DN 32MM, INSTALADO EM RAMAL OU SUB-RAMAL DE ÁGUA - FORNECIMENTO E INSTALAÇÃO. AF_12/2014</v>
          </cell>
          <cell r="C3332" t="str">
            <v>UN</v>
          </cell>
          <cell r="D3332" t="str">
            <v>9,30</v>
          </cell>
        </row>
        <row r="3333">
          <cell r="A3333" t="str">
            <v>89368</v>
          </cell>
          <cell r="B3333" t="str">
            <v>JOELHO 45 GRAUS, PVC, SOLDÁVEL, DN 32MM, INSTALADO EM RAMAL OU SUB-RAMAL DE ÁGUA - FORNECIMENTO E INSTALAÇÃO. AF_12/2014</v>
          </cell>
          <cell r="C3333" t="str">
            <v>UN</v>
          </cell>
          <cell r="D3333" t="str">
            <v>11,01</v>
          </cell>
        </row>
        <row r="3334">
          <cell r="A3334" t="str">
            <v>89369</v>
          </cell>
          <cell r="B3334" t="str">
            <v>CURVA 90 GRAUS, PVC, SOLDÁVEL, DN 32MM, INSTALADO EM RAMAL OU SUB-RAMAL DE ÁGUA - FORNECIMENTO E INSTALAÇÃO. AF_12/2014</v>
          </cell>
          <cell r="C3334" t="str">
            <v>UN</v>
          </cell>
          <cell r="D3334" t="str">
            <v>13,12</v>
          </cell>
        </row>
        <row r="3335">
          <cell r="A3335" t="str">
            <v>89370</v>
          </cell>
          <cell r="B3335" t="str">
            <v>CURVA 45 GRAUS, PVC, SOLDÁVEL, DN 32MM, INSTALADO EM RAMAL OU SUB-RAMAL DE ÁGUA - FORNECIMENTO E INSTALAÇÃO. AF_12/2014</v>
          </cell>
          <cell r="C3335" t="str">
            <v>UN</v>
          </cell>
          <cell r="D3335" t="str">
            <v>10,65</v>
          </cell>
        </row>
        <row r="3336">
          <cell r="A3336" t="str">
            <v>89371</v>
          </cell>
          <cell r="B3336" t="str">
            <v>LUVA, PVC, SOLDÁVEL, DN 20MM, INSTALADO EM RAMAL OU SUB-RAMAL DE ÁGUA - FORNECIMENTO E INSTALAÇÃO. AF_12/2014</v>
          </cell>
          <cell r="C3336" t="str">
            <v>UN</v>
          </cell>
          <cell r="D3336" t="str">
            <v>4,27</v>
          </cell>
        </row>
        <row r="3337">
          <cell r="A3337" t="str">
            <v>89372</v>
          </cell>
          <cell r="B3337" t="str">
            <v>LUVA DE CORRER, PVC, SOLDÁVEL, DN 20MM, INSTALADO EM RAMAL OU SUB-RAMAL DE ÁGUA - FORNECIMENTO E INSTALAÇÃO. AF_12/2014</v>
          </cell>
          <cell r="C3337" t="str">
            <v>UN</v>
          </cell>
          <cell r="D3337" t="str">
            <v>9,89</v>
          </cell>
        </row>
        <row r="3338">
          <cell r="A3338" t="str">
            <v>89373</v>
          </cell>
          <cell r="B3338" t="str">
            <v>LUVA DE REDUÇÃO, PVC, SOLDÁVEL, DN 25MM X 20MM, INSTALADO EM RAMAL OU SUB-RAMAL DE ÁGUA - FORNECIMENTO E INSTALAÇÃO. AF_12/2014</v>
          </cell>
          <cell r="C3338" t="str">
            <v>UN</v>
          </cell>
          <cell r="D3338" t="str">
            <v>4,78</v>
          </cell>
        </row>
        <row r="3339">
          <cell r="A3339" t="str">
            <v>89374</v>
          </cell>
          <cell r="B3339" t="str">
            <v>LUVA COM BUCHA DE LATÃO, PVC, SOLDÁVEL, DN 20MM X 1/2, INSTALADO EM RAMAL OU SUB-RAMAL DE ÁGUA - FORNECIMENTO E INSTALAÇÃO. AF_12/2014</v>
          </cell>
          <cell r="C3339" t="str">
            <v>UN</v>
          </cell>
          <cell r="D3339" t="str">
            <v>7,82</v>
          </cell>
        </row>
        <row r="3340">
          <cell r="A3340" t="str">
            <v>89375</v>
          </cell>
          <cell r="B3340" t="str">
            <v>UNIÃO, PVC, SOLDÁVEL, DN 20MM, INSTALADO EM RAMAL OU SUB-RAMAL DE ÁGUA - FORNECIMENTO E INSTALAÇÃO. AF_12/2014</v>
          </cell>
          <cell r="C3340" t="str">
            <v>UN</v>
          </cell>
          <cell r="D3340" t="str">
            <v>9,66</v>
          </cell>
        </row>
        <row r="3341">
          <cell r="A3341" t="str">
            <v>89376</v>
          </cell>
          <cell r="B3341" t="str">
            <v>ADAPTADOR CURTO COM BOLSA E ROSCA PARA REGISTRO, PVC, SOLDÁVEL, DN 20MM X 1/2, INSTALADO EM RAMAL OU SUB-RAMAL DE ÁGUA - FORNECIMENTO E INSTALAÇÃO. AF_12/2014</v>
          </cell>
          <cell r="C3341" t="str">
            <v>UN</v>
          </cell>
          <cell r="D3341" t="str">
            <v>4,32</v>
          </cell>
        </row>
        <row r="3342">
          <cell r="A3342" t="str">
            <v>89377</v>
          </cell>
          <cell r="B3342" t="str">
            <v>CURVA DE TRANSPOSIÇÃO, PVC, SOLDÁVEL, DN 20MM, INSTALADO EM RAMAL OU SUB-RAMAL DE ÁGUA - FORNECIMENTO E INSTALAÇÃO. AF_12/2014</v>
          </cell>
          <cell r="C3342" t="str">
            <v>UN</v>
          </cell>
          <cell r="D3342" t="str">
            <v>7,04</v>
          </cell>
        </row>
        <row r="3343">
          <cell r="A3343" t="str">
            <v>89378</v>
          </cell>
          <cell r="B3343" t="str">
            <v>LUVA, PVC, SOLDÁVEL, DN 25MM, INSTALADO EM RAMAL OU SUB-RAMAL DE ÁGUA - FORNECIMENTO E INSTALAÇÃO. AF_12/2014</v>
          </cell>
          <cell r="C3343" t="str">
            <v>UN</v>
          </cell>
          <cell r="D3343" t="str">
            <v>5,07</v>
          </cell>
        </row>
        <row r="3344">
          <cell r="A3344" t="str">
            <v>89379</v>
          </cell>
          <cell r="B3344" t="str">
            <v>LUVA DE CORRER, PVC, SOLDÁVEL, DN 25MM, INSTALADO EM RAMAL OU SUB-RAMAL DE ÁGUA - FORNECIMENTO E INSTALAÇÃO. AF_12/2014</v>
          </cell>
          <cell r="C3344" t="str">
            <v>UN</v>
          </cell>
          <cell r="D3344" t="str">
            <v>12,56</v>
          </cell>
        </row>
        <row r="3345">
          <cell r="A3345" t="str">
            <v>89380</v>
          </cell>
          <cell r="B3345" t="str">
            <v>LUVA DE REDUÇÃO, PVC, SOLDÁVEL, DN 32MM X 25MM, INSTALADO EM RAMAL OU SUB-RAMAL DE ÁGUA - FORNECIMENTO E INSTALAÇÃO. AF_12/2014</v>
          </cell>
          <cell r="C3345" t="str">
            <v>UN</v>
          </cell>
          <cell r="D3345" t="str">
            <v>7,37</v>
          </cell>
        </row>
        <row r="3346">
          <cell r="A3346" t="str">
            <v>89381</v>
          </cell>
          <cell r="B3346" t="str">
            <v>LUVA COM BUCHA DE LATÃO, PVC, SOLDÁVEL, DN 25MM X 3/4, INSTALADO EM RAMAL OU SUB-RAMAL DE ÁGUA - FORNECIMENTO E INSTALAÇÃO. AF_12/2014</v>
          </cell>
          <cell r="C3346" t="str">
            <v>UN</v>
          </cell>
          <cell r="D3346" t="str">
            <v>9,81</v>
          </cell>
        </row>
        <row r="3347">
          <cell r="A3347" t="str">
            <v>89382</v>
          </cell>
          <cell r="B3347" t="str">
            <v>UNIÃO, PVC, SOLDÁVEL, DN 25MM, INSTALADO EM RAMAL OU SUB-RAMAL DE ÁGUA - FORNECIMENTO E INSTALAÇÃO. AF_12/2014</v>
          </cell>
          <cell r="C3347" t="str">
            <v>UN</v>
          </cell>
          <cell r="D3347" t="str">
            <v>11,52</v>
          </cell>
        </row>
        <row r="3348">
          <cell r="A3348" t="str">
            <v>89383</v>
          </cell>
          <cell r="B3348" t="str">
            <v>ADAPTADOR CURTO COM BOLSA E ROSCA PARA REGISTRO, PVC, SOLDÁVEL, DN 25MM X 3/4, INSTALADO EM RAMAL OU SUB-RAMAL DE ÁGUA - FORNECIMENTO E INSTALAÇÃO. AF_12/2014</v>
          </cell>
          <cell r="C3348" t="str">
            <v>UN</v>
          </cell>
          <cell r="D3348" t="str">
            <v>5,15</v>
          </cell>
        </row>
        <row r="3349">
          <cell r="A3349" t="str">
            <v>89384</v>
          </cell>
          <cell r="B3349" t="str">
            <v>CURVA DE TRANSPOSIÇÃO, PVC, SOLDÁVEL, DN 25MM, INSTALADO EM RAMAL OU SUB-RAMAL DE ÁGUA   FORNECIMENTO E INSTALAÇÃO. AF_12/2014</v>
          </cell>
          <cell r="C3349" t="str">
            <v>UN</v>
          </cell>
          <cell r="D3349" t="str">
            <v>9,93</v>
          </cell>
        </row>
        <row r="3350">
          <cell r="A3350" t="str">
            <v>89385</v>
          </cell>
          <cell r="B3350" t="str">
            <v>LUVA SOLDÁVEL E COM ROSCA, PVC, SOLDÁVEL, DN 25MM X 3/4, INSTALADO EM RAMAL OU SUB-RAMAL DE ÁGUA - FORNECIMENTO E INSTALAÇÃO. AF_12/2014</v>
          </cell>
          <cell r="C3350" t="str">
            <v>UN</v>
          </cell>
          <cell r="D3350" t="str">
            <v>5,74</v>
          </cell>
        </row>
        <row r="3351">
          <cell r="A3351" t="str">
            <v>89386</v>
          </cell>
          <cell r="B3351" t="str">
            <v>LUVA, PVC, SOLDÁVEL, DN 32MM, INSTALADO EM RAMAL OU SUB-RAMAL DE ÁGUA - FORNECIMENTO E INSTALAÇÃO. AF_12/2014</v>
          </cell>
          <cell r="C3351" t="str">
            <v>UN</v>
          </cell>
          <cell r="D3351" t="str">
            <v>6,91</v>
          </cell>
        </row>
        <row r="3352">
          <cell r="A3352" t="str">
            <v>89387</v>
          </cell>
          <cell r="B3352" t="str">
            <v>LUVA DE CORRER, PVC, SOLDÁVEL, DN 32MM, INSTALADO EM RAMAL OU SUB-RAMAL DE ÁGUA   FORNECIMENTO E INSTALAÇÃO. AF_12/2014</v>
          </cell>
          <cell r="C3352" t="str">
            <v>UN</v>
          </cell>
          <cell r="D3352" t="str">
            <v>24,78</v>
          </cell>
        </row>
        <row r="3353">
          <cell r="A3353" t="str">
            <v>89388</v>
          </cell>
          <cell r="B3353" t="str">
            <v>LUVA DE REDUÇÃO, PVC, SOLDÁVEL, DN 40MM X 32MM, INSTALADO EM RAMAL OU SUB-RAMAL DE ÁGUA - FORNECIMENTO E INSTALAÇÃO. AF_12/2014</v>
          </cell>
          <cell r="C3353" t="str">
            <v>UN</v>
          </cell>
          <cell r="D3353" t="str">
            <v>8,93</v>
          </cell>
        </row>
        <row r="3354">
          <cell r="A3354" t="str">
            <v>89389</v>
          </cell>
          <cell r="B3354" t="str">
            <v>LUVA SOLDÁVEL E COM ROSCA, PVC, SOLDÁVEL, DN 32MM X 1, INSTALADO EM RAMAL OU SUB-RAMAL DE ÁGUA - FORNECIMENTO E INSTALAÇÃO. AF_12/2014</v>
          </cell>
          <cell r="C3354" t="str">
            <v>UN</v>
          </cell>
          <cell r="D3354" t="str">
            <v>9,62</v>
          </cell>
        </row>
        <row r="3355">
          <cell r="A3355" t="str">
            <v>89390</v>
          </cell>
          <cell r="B3355" t="str">
            <v>UNIÃO, PVC, SOLDÁVEL, DN 32MM, INSTALADO EM RAMAL OU SUB-RAMAL DE ÁGUA - FORNECIMENTO E INSTALAÇÃO. AF_12/2014</v>
          </cell>
          <cell r="C3355" t="str">
            <v>UN</v>
          </cell>
          <cell r="D3355" t="str">
            <v>16,99</v>
          </cell>
        </row>
        <row r="3356">
          <cell r="A3356" t="str">
            <v>89391</v>
          </cell>
          <cell r="B3356" t="str">
            <v>ADAPTADOR CURTO COM BOLSA E ROSCA PARA REGISTRO, PVC, SOLDÁVEL, DN 32MM X 1, INSTALADO EM RAMAL OU SUB-RAMAL DE ÁGUA - FORNECIMENTO E INSTALAÇÃO. AF_12/2014</v>
          </cell>
          <cell r="C3356" t="str">
            <v>UN</v>
          </cell>
          <cell r="D3356" t="str">
            <v>6,82</v>
          </cell>
        </row>
        <row r="3357">
          <cell r="A3357" t="str">
            <v>89392</v>
          </cell>
          <cell r="B3357" t="str">
            <v>CURVA DE TRANSPOSIÇÃO, PVC, SOLDÁVEL, DN 32MM, INSTALADO EM RAMAL OU SUB-RAMAL DE ÁGUA   FORNECIMENTO E INSTALAÇÃO. AF_12/2014</v>
          </cell>
          <cell r="C3357" t="str">
            <v>UN</v>
          </cell>
          <cell r="D3357" t="str">
            <v>20,06</v>
          </cell>
        </row>
        <row r="3358">
          <cell r="A3358" t="str">
            <v>89393</v>
          </cell>
          <cell r="B3358" t="str">
            <v>TE, PVC, SOLDÁVEL, DN 20MM, INSTALADO EM RAMAL OU SUB-RAMAL DE ÁGUA - FORNECIMENTO E INSTALAÇÃO. AF_12/2014</v>
          </cell>
          <cell r="C3358" t="str">
            <v>UN</v>
          </cell>
          <cell r="D3358" t="str">
            <v>7,98</v>
          </cell>
        </row>
        <row r="3359">
          <cell r="A3359" t="str">
            <v>89394</v>
          </cell>
          <cell r="B3359" t="str">
            <v>TÊ COM BUCHA DE LATÃO NA BOLSA CENTRAL, PVC, SOLDÁVEL, DN 20MM X 1/2, INSTALADO EM RAMAL OU SUB-RAMAL DE ÁGUA - FORNECIMENTO E INSTALAÇÃO. AF_12/2014</v>
          </cell>
          <cell r="C3359" t="str">
            <v>UN</v>
          </cell>
          <cell r="D3359" t="str">
            <v>14,99</v>
          </cell>
        </row>
        <row r="3360">
          <cell r="A3360" t="str">
            <v>89395</v>
          </cell>
          <cell r="B3360" t="str">
            <v>TE, PVC, SOLDÁVEL, DN 25MM, INSTALADO EM RAMAL OU SUB-RAMAL DE ÁGUA - FORNECIMENTO E INSTALAÇÃO. AF_12/2014</v>
          </cell>
          <cell r="C3360" t="str">
            <v>UN</v>
          </cell>
          <cell r="D3360" t="str">
            <v>9,51</v>
          </cell>
        </row>
        <row r="3361">
          <cell r="A3361" t="str">
            <v>89396</v>
          </cell>
          <cell r="B3361" t="str">
            <v>TÊ COM BUCHA DE LATÃO NA BOLSA CENTRAL, PVC, SOLDÁVEL, DN 25MM X 1/2, INSTALADO EM RAMAL OU SUB-RAMAL DE ÁGUA - FORNECIMENTO E INSTALAÇÃO. AF_12/2014</v>
          </cell>
          <cell r="C3361" t="str">
            <v>UN</v>
          </cell>
          <cell r="D3361" t="str">
            <v>15,52</v>
          </cell>
        </row>
        <row r="3362">
          <cell r="A3362" t="str">
            <v>89397</v>
          </cell>
          <cell r="B3362" t="str">
            <v>TÊ DE REDUÇÃO, PVC, SOLDÁVEL, DN 25MM X 20MM, INSTALADO EM RAMAL OU SUB-RAMAL DE ÁGUA - FORNECIMENTO E INSTALAÇÃO. AF_12/2014</v>
          </cell>
          <cell r="C3362" t="str">
            <v>UN</v>
          </cell>
          <cell r="D3362" t="str">
            <v>11,12</v>
          </cell>
        </row>
        <row r="3363">
          <cell r="A3363" t="str">
            <v>89398</v>
          </cell>
          <cell r="B3363" t="str">
            <v>TE, PVC, SOLDÁVEL, DN 32MM, INSTALADO EM RAMAL OU SUB-RAMAL DE ÁGUA - FORNECIMENTO E INSTALAÇÃO. AF_12/2014</v>
          </cell>
          <cell r="C3363" t="str">
            <v>UN</v>
          </cell>
          <cell r="D3363" t="str">
            <v>13,60</v>
          </cell>
        </row>
        <row r="3364">
          <cell r="A3364" t="str">
            <v>89399</v>
          </cell>
          <cell r="B3364" t="str">
            <v>TÊ COM BUCHA DE LATÃO NA BOLSA CENTRAL, PVC, SOLDÁVEL, DN 32MM X 3/4, INSTALADO EM RAMAL OU SUB-RAMAL DE ÁGUA - FORNECIMENTO E INSTALAÇÃO. AF_12/2014</v>
          </cell>
          <cell r="C3364" t="str">
            <v>UN</v>
          </cell>
          <cell r="D3364" t="str">
            <v>23,78</v>
          </cell>
        </row>
        <row r="3365">
          <cell r="A3365" t="str">
            <v>89400</v>
          </cell>
          <cell r="B3365" t="str">
            <v>TÊ DE REDUÇÃO, PVC, SOLDÁVEL, DN 32MM X 25MM, INSTALADO EM RAMAL OU SUB-RAMAL DE ÁGUA - FORNECIMENTO E INSTALAÇÃO. AF_12/2014</v>
          </cell>
          <cell r="C3365" t="str">
            <v>UN</v>
          </cell>
          <cell r="D3365" t="str">
            <v>15,19</v>
          </cell>
        </row>
        <row r="3366">
          <cell r="A3366" t="str">
            <v>89404</v>
          </cell>
          <cell r="B3366" t="str">
            <v>JOELHO 90 GRAUS, PVC, SOLDÁVEL, DN 20MM, INSTALADO EM RAMAL DE DISTRIBUIÇÃO DE ÁGUA - FORNECIMENTO E INSTALAÇÃO. AF_12/2014</v>
          </cell>
          <cell r="C3366" t="str">
            <v>UN</v>
          </cell>
          <cell r="D3366" t="str">
            <v>3,83</v>
          </cell>
        </row>
        <row r="3367">
          <cell r="A3367" t="str">
            <v>89405</v>
          </cell>
          <cell r="B3367" t="str">
            <v>JOELHO 45 GRAUS, PVC, SOLDÁVEL, DN 20MM, INSTALADO EM RAMAL DE DISTRIBUIÇÃO DE ÁGUA - FORNECIMENTO E INSTALAÇÃO. AF_12/2014</v>
          </cell>
          <cell r="C3367" t="str">
            <v>UN</v>
          </cell>
          <cell r="D3367" t="str">
            <v>4,11</v>
          </cell>
        </row>
        <row r="3368">
          <cell r="A3368" t="str">
            <v>89406</v>
          </cell>
          <cell r="B3368" t="str">
            <v>CURVA 90 GRAUS, PVC, SOLDÁVEL, DN 20MM, INSTALADO EM RAMAL DE DISTRIBUIÇÃO DE ÁGUA - FORNECIMENTO E INSTALAÇÃO. AF_12/2014</v>
          </cell>
          <cell r="C3368" t="str">
            <v>UN</v>
          </cell>
          <cell r="D3368" t="str">
            <v>5,30</v>
          </cell>
        </row>
        <row r="3369">
          <cell r="A3369" t="str">
            <v>89407</v>
          </cell>
          <cell r="B3369" t="str">
            <v>CURVA 45 GRAUS, PVC, SOLDÁVEL, DN 20MM, INSTALADO EM RAMAL DE DISTRIBUIÇÃO DE ÁGUA - FORNECIMENTO E INSTALAÇÃO. AF_12/2014</v>
          </cell>
          <cell r="C3369" t="str">
            <v>UN</v>
          </cell>
          <cell r="D3369" t="str">
            <v>4,84</v>
          </cell>
        </row>
        <row r="3370">
          <cell r="A3370" t="str">
            <v>89408</v>
          </cell>
          <cell r="B3370" t="str">
            <v>JOELHO 90 GRAUS, PVC, SOLDÁVEL, DN 25MM, INSTALADO EM RAMAL DE DISTRIBUIÇÃO DE ÁGUA - FORNECIMENTO E INSTALAÇÃO. AF_12/2014</v>
          </cell>
          <cell r="C3370" t="str">
            <v>UN</v>
          </cell>
          <cell r="D3370" t="str">
            <v>4,64</v>
          </cell>
        </row>
        <row r="3371">
          <cell r="A3371" t="str">
            <v>89409</v>
          </cell>
          <cell r="B3371" t="str">
            <v>JOELHO 45 GRAUS, PVC, SOLDÁVEL, DN 25MM, INSTALADO EM RAMAL DE DISTRIBUIÇÃO DE ÁGUA - FORNECIMENTO E INSTALAÇÃO. AF_12/2014</v>
          </cell>
          <cell r="C3371" t="str">
            <v>UN</v>
          </cell>
          <cell r="D3371" t="str">
            <v>5,25</v>
          </cell>
        </row>
        <row r="3372">
          <cell r="A3372" t="str">
            <v>89410</v>
          </cell>
          <cell r="B3372" t="str">
            <v>CURVA 90 GRAUS, PVC, SOLDÁVEL, DN 25MM, INSTALADO EM RAMAL DE DISTRIBUIÇÃO DE ÁGUA - FORNECIMENTO E INSTALAÇÃO. AF_12/2014</v>
          </cell>
          <cell r="C3372" t="str">
            <v>UN</v>
          </cell>
          <cell r="D3372" t="str">
            <v>6,50</v>
          </cell>
        </row>
        <row r="3373">
          <cell r="A3373" t="str">
            <v>89411</v>
          </cell>
          <cell r="B3373" t="str">
            <v>CURVA 45 GRAUS, PVC, SOLDÁVEL, DN 25MM, INSTALADO EM RAMAL DE DISTRIBUIÇÃO DE ÁGUA - FORNECIMENTO E INSTALAÇÃO. AF_12/2014</v>
          </cell>
          <cell r="C3373" t="str">
            <v>UN</v>
          </cell>
          <cell r="D3373" t="str">
            <v>5,94</v>
          </cell>
        </row>
        <row r="3374">
          <cell r="A3374" t="str">
            <v>89412</v>
          </cell>
          <cell r="B3374" t="str">
            <v>JOELHO 90 GRAUS, PVC, SOLDÁVEL, DN 25MM, X 3/4 INSTALADO EM RAMAL DE DISTRIBUIÇÃO DE ÁGUA - FORNECIMENTO E INSTALAÇÃO. AF_12/2014</v>
          </cell>
          <cell r="C3374" t="str">
            <v>UN</v>
          </cell>
          <cell r="D3374" t="str">
            <v>6,71</v>
          </cell>
        </row>
        <row r="3375">
          <cell r="A3375" t="str">
            <v>89413</v>
          </cell>
          <cell r="B3375" t="str">
            <v>JOELHO 90 GRAUS, PVC, SOLDÁVEL, DN 32MM, INSTALADO EM RAMAL DE DISTRIBUIÇÃO DE ÁGUA - FORNECIMENTO E INSTALAÇÃO. AF_12/2014</v>
          </cell>
          <cell r="C3375" t="str">
            <v>UN</v>
          </cell>
          <cell r="D3375" t="str">
            <v>6,65</v>
          </cell>
        </row>
        <row r="3376">
          <cell r="A3376" t="str">
            <v>89414</v>
          </cell>
          <cell r="B3376" t="str">
            <v>JOELHO 45 GRAUS, PVC, SOLDÁVEL, DN 32MM, INSTALADO EM RAMAL DE DISTRIBUIÇÃO DE ÁGUA - FORNECIMENTO E INSTALAÇÃO. AF_12/2014</v>
          </cell>
          <cell r="C3376" t="str">
            <v>UN</v>
          </cell>
          <cell r="D3376" t="str">
            <v>8,36</v>
          </cell>
        </row>
        <row r="3377">
          <cell r="A3377" t="str">
            <v>89415</v>
          </cell>
          <cell r="B3377" t="str">
            <v>CURVA 90 GRAUS, PVC, SOLDÁVEL, DN 32MM, INSTALADO EM RAMAL DE DISTRIBUIÇÃO DE ÁGUA - FORNECIMENTO E INSTALAÇÃO. AF_12/2014</v>
          </cell>
          <cell r="C3377" t="str">
            <v>UN</v>
          </cell>
          <cell r="D3377" t="str">
            <v>10,47</v>
          </cell>
        </row>
        <row r="3378">
          <cell r="A3378" t="str">
            <v>89416</v>
          </cell>
          <cell r="B3378" t="str">
            <v>CURVA 45 GRAUS, PVC, SOLDÁVEL, DN 32MM, INSTALADO EM RAMAL DE DISTRIBUIÇÃO DE ÁGUA - FORNECIMENTO E INSTALAÇÃO. AF_12/2014</v>
          </cell>
          <cell r="C3378" t="str">
            <v>UN</v>
          </cell>
          <cell r="D3378" t="str">
            <v>8,00</v>
          </cell>
        </row>
        <row r="3379">
          <cell r="A3379" t="str">
            <v>89417</v>
          </cell>
          <cell r="B3379" t="str">
            <v>LUVA, PVC, SOLDÁVEL, DN 20MM, INSTALADO EM RAMAL DE DISTRIBUIÇÃO DE ÁGUA - FORNECIMENTO E INSTALAÇÃO. AF_12/2014</v>
          </cell>
          <cell r="C3379" t="str">
            <v>UN</v>
          </cell>
          <cell r="D3379" t="str">
            <v>3,01</v>
          </cell>
        </row>
        <row r="3380">
          <cell r="A3380" t="str">
            <v>89418</v>
          </cell>
          <cell r="B3380" t="str">
            <v>LUVA DE CORRER, PVC, SOLDÁVEL, DN 20MM, INSTALADO EM RAMAL DE DISTRIBUIÇÃO DE ÁGUA - FORNECIMENTO E INSTALAÇÃO. AF_12/2014</v>
          </cell>
          <cell r="C3380" t="str">
            <v>UN</v>
          </cell>
          <cell r="D3380" t="str">
            <v>8,63</v>
          </cell>
        </row>
        <row r="3381">
          <cell r="A3381" t="str">
            <v>89419</v>
          </cell>
          <cell r="B3381" t="str">
            <v>LUVA DE REDUÇÃO, PVC, SOLDÁVEL, DN 25MM X 20MM, INSTALADO EM RAMAL DE DISTRIBUIÇÃO DE ÁGUA - FORNECIMENTO E INSTALAÇÃO. AF_12/2014</v>
          </cell>
          <cell r="C3381" t="str">
            <v>UN</v>
          </cell>
          <cell r="D3381" t="str">
            <v>3,52</v>
          </cell>
        </row>
        <row r="3382">
          <cell r="A3382" t="str">
            <v>89420</v>
          </cell>
          <cell r="B3382" t="str">
            <v>LUVA COM BUCHA DE LATÃO, PVC, SOLDÁVEL, DN 20MM X 1/2, INSTALADO EM RAMAL DE DISTRIBUIÇÃO DE ÁGUA - FORNECIMENTO E INSTALAÇÃO. AF_12/2014</v>
          </cell>
          <cell r="C3382" t="str">
            <v>UN</v>
          </cell>
          <cell r="D3382" t="str">
            <v>6,56</v>
          </cell>
        </row>
        <row r="3383">
          <cell r="A3383" t="str">
            <v>89421</v>
          </cell>
          <cell r="B3383" t="str">
            <v>UNIÃO, PVC, SOLDÁVEL, DN 20MM, INSTALADO EM RAMAL DE DISTRIBUIÇÃO DE ÁGUA - FORNECIMENTO E INSTALAÇÃO. AF_12/2014</v>
          </cell>
          <cell r="C3383" t="str">
            <v>UN</v>
          </cell>
          <cell r="D3383" t="str">
            <v>8,40</v>
          </cell>
        </row>
        <row r="3384">
          <cell r="A3384" t="str">
            <v>89422</v>
          </cell>
          <cell r="B3384" t="str">
            <v>ADAPTADOR CURTO COM BOLSA E ROSCA PARA REGISTRO, PVC, SOLDÁVEL, DN 20MM X 1/2, INSTALADO EM RAMAL DE DISTRIBUIÇÃO DE ÁGUA - FORNECIMENTO E INSTALAÇÃO. AF_12/2014</v>
          </cell>
          <cell r="C3384" t="str">
            <v>UN</v>
          </cell>
          <cell r="D3384" t="str">
            <v>3,06</v>
          </cell>
        </row>
        <row r="3385">
          <cell r="A3385" t="str">
            <v>89423</v>
          </cell>
          <cell r="B3385" t="str">
            <v>CURVA DE TRANSPOSIÇÃO, PVC, SOLDÁVEL, DN 20MM, INSTALADO EM RAMAL DE DISTRIBUIÇÃO DE ÁGUA   FORNECIMENTO E INSTALAÇÃO. AF_12/2014</v>
          </cell>
          <cell r="C3385" t="str">
            <v>UN</v>
          </cell>
          <cell r="D3385" t="str">
            <v>6,13</v>
          </cell>
        </row>
        <row r="3386">
          <cell r="A3386" t="str">
            <v>89424</v>
          </cell>
          <cell r="B3386" t="str">
            <v>LUVA, PVC, SOLDÁVEL, DN 25MM, INSTALADO EM RAMAL DE DISTRIBUIÇÃO DE ÁGUA - FORNECIMENTO E INSTALAÇÃO. AF_12/2014</v>
          </cell>
          <cell r="C3386" t="str">
            <v>UN</v>
          </cell>
          <cell r="D3386" t="str">
            <v>3,58</v>
          </cell>
        </row>
        <row r="3387">
          <cell r="A3387" t="str">
            <v>89425</v>
          </cell>
          <cell r="B3387" t="str">
            <v>LUVA DE CORRER, PVC, SOLDÁVEL, DN 25MM, INSTALADO EM RAMAL DE DISTRIBUIÇÃO DE ÁGUA - FORNECIMENTO E INSTALAÇÃO. AF_12/2014</v>
          </cell>
          <cell r="C3387" t="str">
            <v>UN</v>
          </cell>
          <cell r="D3387" t="str">
            <v>11,07</v>
          </cell>
        </row>
        <row r="3388">
          <cell r="A3388" t="str">
            <v>89426</v>
          </cell>
          <cell r="B3388" t="str">
            <v>LUVA DE REDUÇÃO, PVC, SOLDÁVEL, DN 32MM X 25MM, INSTALADO EM RAMAL DE DISTRIBUIÇÃO DE ÁGUA - FORNECIMENTO E INSTALAÇÃO. AF_12/2014</v>
          </cell>
          <cell r="C3388" t="str">
            <v>UN</v>
          </cell>
          <cell r="D3388" t="str">
            <v>5,88</v>
          </cell>
        </row>
        <row r="3389">
          <cell r="A3389" t="str">
            <v>89427</v>
          </cell>
          <cell r="B3389" t="str">
            <v>LUVA COM BUCHA DE LATÃO, PVC, SOLDÁVEL, DN 25MM X 3/4, INSTALADO EM RAMAL DE DISTRIBUIÇÃO DE ÁGUA - FORNECIMENTO E INSTALAÇÃO. AF_12/2014</v>
          </cell>
          <cell r="C3389" t="str">
            <v>UN</v>
          </cell>
          <cell r="D3389" t="str">
            <v>8,32</v>
          </cell>
        </row>
        <row r="3390">
          <cell r="A3390" t="str">
            <v>89428</v>
          </cell>
          <cell r="B3390" t="str">
            <v>UNIÃO, PVC, SOLDÁVEL, DN 25MM, INSTALADO EM RAMAL DE DISTRIBUIÇÃO DE ÁGUA - FORNECIMENTO E INSTALAÇÃO. AF_12/2014</v>
          </cell>
          <cell r="C3390" t="str">
            <v>UN</v>
          </cell>
          <cell r="D3390" t="str">
            <v>10,03</v>
          </cell>
        </row>
        <row r="3391">
          <cell r="A3391" t="str">
            <v>89429</v>
          </cell>
          <cell r="B3391" t="str">
            <v>ADAPTADOR CURTO COM BOLSA E ROSCA PARA REGISTRO, PVC, SOLDÁVEL, DN 25MM X 3/4, INSTALADO EM RAMAL DE DISTRIBUIÇÃO DE ÁGUA - FORNECIMENTO E INSTALAÇÃO. AF_12/2014</v>
          </cell>
          <cell r="C3391" t="str">
            <v>UN</v>
          </cell>
          <cell r="D3391" t="str">
            <v>3,66</v>
          </cell>
        </row>
        <row r="3392">
          <cell r="A3392" t="str">
            <v>89430</v>
          </cell>
          <cell r="B3392" t="str">
            <v>CURVA DE TRANSPOSIÇÃO, PVC, SOLDÁVEL, DN 25MM, INSTALADO EM RAMAL DE DISTRIBUIÇÃO DE ÁGUA   FORNECIMENTO E INSTALAÇÃO. AF_12/2014</v>
          </cell>
          <cell r="C3392" t="str">
            <v>UN</v>
          </cell>
          <cell r="D3392" t="str">
            <v>8,44</v>
          </cell>
        </row>
        <row r="3393">
          <cell r="A3393" t="str">
            <v>89431</v>
          </cell>
          <cell r="B3393" t="str">
            <v>LUVA, PVC, SOLDÁVEL, DN 32MM, INSTALADO EM RAMAL DE DISTRIBUIÇÃO DE ÁGUA - FORNECIMENTO E INSTALAÇÃO. AF_12/2014</v>
          </cell>
          <cell r="C3393" t="str">
            <v>UN</v>
          </cell>
          <cell r="D3393" t="str">
            <v>5,13</v>
          </cell>
        </row>
        <row r="3394">
          <cell r="A3394" t="str">
            <v>89432</v>
          </cell>
          <cell r="B3394" t="str">
            <v>LUVA DE CORRER, PVC, SOLDÁVEL, DN 32MM, INSTALADO EM RAMAL DE DISTRIBUIÇÃO DE ÁGUA   FORNECIMENTO E INSTALAÇÃO. AF_12/2014</v>
          </cell>
          <cell r="C3394" t="str">
            <v>UN</v>
          </cell>
          <cell r="D3394" t="str">
            <v>23,00</v>
          </cell>
        </row>
        <row r="3395">
          <cell r="A3395" t="str">
            <v>89433</v>
          </cell>
          <cell r="B3395" t="str">
            <v>LUVA DE REDUÇÃO, PVC, SOLDÁVEL, DN 40MM X 32MM, INSTALADO EM RAMAL DE DISTRIBUIÇÃO DE ÁGUA - FORNECIMENTO E INSTALAÇÃO. AF_12/2014</v>
          </cell>
          <cell r="C3395" t="str">
            <v>UN</v>
          </cell>
          <cell r="D3395" t="str">
            <v>7,15</v>
          </cell>
        </row>
        <row r="3396">
          <cell r="A3396" t="str">
            <v>89434</v>
          </cell>
          <cell r="B3396" t="str">
            <v>LUVA SOLDÁVEL E COM ROSCA, PVC, SOLDÁVEL, DN 32MM X 1, INSTALADO EM RAMAL DE DISTRIBUIÇÃO DE ÁGUA - FORNECIMENTO E INSTALAÇÃO. AF_12/2014</v>
          </cell>
          <cell r="C3396" t="str">
            <v>UN</v>
          </cell>
          <cell r="D3396" t="str">
            <v>7,84</v>
          </cell>
        </row>
        <row r="3397">
          <cell r="A3397" t="str">
            <v>89435</v>
          </cell>
          <cell r="B3397" t="str">
            <v>UNIÃO, PVC, SOLDÁVEL, DN 32MM, INSTALADO EM RAMAL DE DISTRIBUIÇÃO DE ÁGUA - FORNECIMENTO E INSTALAÇÃO. AF_12/2014</v>
          </cell>
          <cell r="C3397" t="str">
            <v>UN</v>
          </cell>
          <cell r="D3397" t="str">
            <v>15,21</v>
          </cell>
        </row>
        <row r="3398">
          <cell r="A3398" t="str">
            <v>89436</v>
          </cell>
          <cell r="B3398" t="str">
            <v>ADAPTADOR CURTO COM BOLSA E ROSCA PARA REGISTRO, PVC, SOLDÁVEL, DN 32MM X 1, INSTALADO EM RAMAL DE DISTRIBUIÇÃO DE ÁGUA - FORNECIMENTO E INSTALAÇÃO. AF_12/2014</v>
          </cell>
          <cell r="C3398" t="str">
            <v>UN</v>
          </cell>
          <cell r="D3398" t="str">
            <v>5,04</v>
          </cell>
        </row>
        <row r="3399">
          <cell r="A3399" t="str">
            <v>89437</v>
          </cell>
          <cell r="B3399" t="str">
            <v>CURVA DE TRANSPOSIÇÃO, PVC, SOLDÁVEL, DN 32MM, INSTALADO EM RAMAL DE DISTRIBUIÇÃO DE ÁGUA   FORNECIMENTO E INSTALAÇÃO. AF_12/2014</v>
          </cell>
          <cell r="C3399" t="str">
            <v>UN</v>
          </cell>
          <cell r="D3399" t="str">
            <v>18,28</v>
          </cell>
        </row>
        <row r="3400">
          <cell r="A3400" t="str">
            <v>89438</v>
          </cell>
          <cell r="B3400" t="str">
            <v>TE, PVC, SOLDÁVEL, DN 20MM, INSTALADO EM RAMAL DE DISTRIBUIÇÃO DE ÁGUA - FORNECIMENTO E INSTALAÇÃO. AF_12/2014</v>
          </cell>
          <cell r="C3400" t="str">
            <v>UN</v>
          </cell>
          <cell r="D3400" t="str">
            <v>5,42</v>
          </cell>
        </row>
        <row r="3401">
          <cell r="A3401" t="str">
            <v>89439</v>
          </cell>
          <cell r="B3401" t="str">
            <v>TÊ SOLDÁVEL E COM ROSCA NA BOLSA CENTRAL, PVC, SOLDÁVEL, DN 20MM X 1/2, INSTALADO EM RAMAL DE DISTRIBUIÇÃO DE ÁGUA - FORNECIMENTO E INSTALAÇÃO. AF_12/2014</v>
          </cell>
          <cell r="C3401" t="str">
            <v>UN</v>
          </cell>
          <cell r="D3401" t="str">
            <v>7,03</v>
          </cell>
        </row>
        <row r="3402">
          <cell r="A3402" t="str">
            <v>89440</v>
          </cell>
          <cell r="B3402" t="str">
            <v>TE, PVC, SOLDÁVEL, DN 25MM, INSTALADO EM RAMAL DE DISTRIBUIÇÃO DE ÁGUA - FORNECIMENTO E INSTALAÇÃO. AF_12/2014</v>
          </cell>
          <cell r="C3402" t="str">
            <v>UN</v>
          </cell>
          <cell r="D3402" t="str">
            <v>6,53</v>
          </cell>
        </row>
        <row r="3403">
          <cell r="A3403" t="str">
            <v>89441</v>
          </cell>
          <cell r="B3403" t="str">
            <v>TÊ COM BUCHA DE LATÃO NA BOLSA CENTRAL, PVC, SOLDÁVEL, DN 25MM X 1/2, INSTALADO EM RAMAL DE DISTRIBUIÇÃO DE ÁGUA - FORNECIMENTO E INSTALAÇÃO. AF_12/2014</v>
          </cell>
          <cell r="C3403" t="str">
            <v>UN</v>
          </cell>
          <cell r="D3403" t="str">
            <v>12,54</v>
          </cell>
        </row>
        <row r="3404">
          <cell r="A3404" t="str">
            <v>89442</v>
          </cell>
          <cell r="B3404" t="str">
            <v>TÊ DE REDUÇÃO, PVC, SOLDÁVEL, DN 25MM X 20MM, INSTALADO EM RAMAL DE DISTRIBUIÇÃO DE ÁGUA - FORNECIMENTO E INSTALAÇÃO. AF_12/2014</v>
          </cell>
          <cell r="C3404" t="str">
            <v>UN</v>
          </cell>
          <cell r="D3404" t="str">
            <v>8,14</v>
          </cell>
        </row>
        <row r="3405">
          <cell r="A3405" t="str">
            <v>89443</v>
          </cell>
          <cell r="B3405" t="str">
            <v>TE, PVC, SOLDÁVEL, DN 32MM, INSTALADO EM RAMAL DE DISTRIBUIÇÃO DE ÁGUA - FORNECIMENTO E INSTALAÇÃO. AF_12/2014</v>
          </cell>
          <cell r="C3405" t="str">
            <v>UN</v>
          </cell>
          <cell r="D3405" t="str">
            <v>10,08</v>
          </cell>
        </row>
        <row r="3406">
          <cell r="A3406" t="str">
            <v>89444</v>
          </cell>
          <cell r="B3406" t="str">
            <v>TÊ COM BUCHA DE LATÃO NA BOLSA CENTRAL, PVC, SOLDÁVEL, DN 32MM X 3/4, INSTALADO EM RAMAL DE DISTRIBUIÇÃO DE ÁGUA - FORNECIMENTO E INSTALAÇÃO. AF_12/2014</v>
          </cell>
          <cell r="C3406" t="str">
            <v>UN</v>
          </cell>
          <cell r="D3406" t="str">
            <v>20,26</v>
          </cell>
        </row>
        <row r="3407">
          <cell r="A3407" t="str">
            <v>89445</v>
          </cell>
          <cell r="B3407" t="str">
            <v>TÊ DE REDUÇÃO, PVC, SOLDÁVEL, DN 32MM X 25MM, INSTALADO EM RAMAL DE DISTRIBUIÇÃO DE ÁGUA - FORNECIMENTO E INSTALAÇÃO. AF_12/2014</v>
          </cell>
          <cell r="C3407" t="str">
            <v>UN</v>
          </cell>
          <cell r="D3407" t="str">
            <v>11,67</v>
          </cell>
        </row>
        <row r="3408">
          <cell r="A3408" t="str">
            <v>89481</v>
          </cell>
          <cell r="B3408" t="str">
            <v>JOELHO 90 GRAUS, PVC, SOLDÁVEL, DN 25MM, INSTALADO EM PRUMADA DE ÁGUA - FORNECIMENTO E INSTALAÇÃO. AF_12/2014</v>
          </cell>
          <cell r="C3408" t="str">
            <v>UN</v>
          </cell>
          <cell r="D3408" t="str">
            <v>3,51</v>
          </cell>
        </row>
        <row r="3409">
          <cell r="A3409" t="str">
            <v>89485</v>
          </cell>
          <cell r="B3409" t="str">
            <v>JOELHO 45 GRAUS, PVC, SOLDÁVEL, DN 25MM, INSTALADO EM PRUMADA DE ÁGUA - FORNECIMENTO E INSTALAÇÃO. AF_12/2014</v>
          </cell>
          <cell r="C3409" t="str">
            <v>UN</v>
          </cell>
          <cell r="D3409" t="str">
            <v>4,12</v>
          </cell>
        </row>
        <row r="3410">
          <cell r="A3410" t="str">
            <v>89489</v>
          </cell>
          <cell r="B3410" t="str">
            <v>CURVA 90 GRAUS, PVC, SOLDÁVEL, DN 25MM, INSTALADO EM PRUMADA DE ÁGUA - FORNECIMENTO E INSTALAÇÃO. AF_12/2014</v>
          </cell>
          <cell r="C3410" t="str">
            <v>UN</v>
          </cell>
          <cell r="D3410" t="str">
            <v>5,37</v>
          </cell>
        </row>
        <row r="3411">
          <cell r="A3411" t="str">
            <v>89490</v>
          </cell>
          <cell r="B3411" t="str">
            <v>CURVA 45 GRAUS, PVC, SOLDÁVEL, DN 25MM, INSTALADO EM PRUMADA DE ÁGUA - FORNECIMENTO E INSTALAÇÃO. AF_12/2014</v>
          </cell>
          <cell r="C3411" t="str">
            <v>UN</v>
          </cell>
          <cell r="D3411" t="str">
            <v>4,81</v>
          </cell>
        </row>
        <row r="3412">
          <cell r="A3412" t="str">
            <v>89492</v>
          </cell>
          <cell r="B3412" t="str">
            <v>JOELHO 90 GRAUS, PVC, SOLDÁVEL, DN 32MM, INSTALADO EM PRUMADA DE ÁGUA - FORNECIMENTO E INSTALAÇÃO. AF_12/2014</v>
          </cell>
          <cell r="C3412" t="str">
            <v>UN</v>
          </cell>
          <cell r="D3412" t="str">
            <v>5,38</v>
          </cell>
        </row>
        <row r="3413">
          <cell r="A3413" t="str">
            <v>89493</v>
          </cell>
          <cell r="B3413" t="str">
            <v>JOELHO 45 GRAUS, PVC, SOLDÁVEL, DN 32MM, INSTALADO EM PRUMADA DE ÁGUA - FORNECIMENTO E INSTALAÇÃO. AF_12/2014</v>
          </cell>
          <cell r="C3413" t="str">
            <v>UN</v>
          </cell>
          <cell r="D3413" t="str">
            <v>7,09</v>
          </cell>
        </row>
        <row r="3414">
          <cell r="A3414" t="str">
            <v>89494</v>
          </cell>
          <cell r="B3414" t="str">
            <v>CURVA 90 GRAUS, PVC, SOLDÁVEL, DN 32MM, INSTALADO EM PRUMADA DE ÁGUA - FORNECIMENTO E INSTALAÇÃO. AF_12/2014</v>
          </cell>
          <cell r="C3414" t="str">
            <v>UN</v>
          </cell>
          <cell r="D3414" t="str">
            <v>9,20</v>
          </cell>
        </row>
        <row r="3415">
          <cell r="A3415" t="str">
            <v>89496</v>
          </cell>
          <cell r="B3415" t="str">
            <v>CURVA 45 GRAUS, PVC, SOLDÁVEL, DN 32MM, INSTALADO EM PRUMADA DE ÁGUA - FORNECIMENTO E INSTALAÇÃO. AF_12/2014</v>
          </cell>
          <cell r="C3415" t="str">
            <v>UN</v>
          </cell>
          <cell r="D3415" t="str">
            <v>6,73</v>
          </cell>
        </row>
        <row r="3416">
          <cell r="A3416" t="str">
            <v>89497</v>
          </cell>
          <cell r="B3416" t="str">
            <v>JOELHO 90 GRAUS, PVC, SOLDÁVEL, DN 40MM, INSTALADO EM PRUMADA DE ÁGUA - FORNECIMENTO E INSTALAÇÃO. AF_12/2014</v>
          </cell>
          <cell r="C3416" t="str">
            <v>UN</v>
          </cell>
          <cell r="D3416" t="str">
            <v>8,65</v>
          </cell>
        </row>
        <row r="3417">
          <cell r="A3417" t="str">
            <v>89498</v>
          </cell>
          <cell r="B3417" t="str">
            <v>JOELHO 45 GRAUS, PVC, SOLDÁVEL, DN 40MM, INSTALADO EM PRUMADA DE ÁGUA - FORNECIMENTO E INSTALAÇÃO. AF_12/2014</v>
          </cell>
          <cell r="C3417" t="str">
            <v>UN</v>
          </cell>
          <cell r="D3417" t="str">
            <v>9,42</v>
          </cell>
        </row>
        <row r="3418">
          <cell r="A3418" t="str">
            <v>89499</v>
          </cell>
          <cell r="B3418" t="str">
            <v>CURVA 90 GRAUS, PVC, SOLDÁVEL, DN 40MM, INSTALADO EM PRUMADA DE ÁGUA - FORNECIMENTO E INSTALAÇÃO. AF_12/2014</v>
          </cell>
          <cell r="C3418" t="str">
            <v>UN</v>
          </cell>
          <cell r="D3418" t="str">
            <v>14,38</v>
          </cell>
        </row>
        <row r="3419">
          <cell r="A3419" t="str">
            <v>89500</v>
          </cell>
          <cell r="B3419" t="str">
            <v>CURVA 45 GRAUS, PVC, SOLDÁVEL, DN 40MM, INSTALADO EM PRUMADA DE ÁGUA - FORNECIMENTO E INSTALAÇÃO. AF_12/2014</v>
          </cell>
          <cell r="C3419" t="str">
            <v>UN</v>
          </cell>
          <cell r="D3419" t="str">
            <v>9,58</v>
          </cell>
        </row>
        <row r="3420">
          <cell r="A3420" t="str">
            <v>89501</v>
          </cell>
          <cell r="B3420" t="str">
            <v>JOELHO 90 GRAUS, PVC, SOLDÁVEL, DN 50MM, INSTALADO EM PRUMADA DE ÁGUA - FORNECIMENTO E INSTALAÇÃO. AF_12/2014</v>
          </cell>
          <cell r="C3420" t="str">
            <v>UN</v>
          </cell>
          <cell r="D3420" t="str">
            <v>10,38</v>
          </cell>
        </row>
        <row r="3421">
          <cell r="A3421" t="str">
            <v>89502</v>
          </cell>
          <cell r="B3421" t="str">
            <v>JOELHO 45 GRAUS, PVC, SOLDÁVEL, DN 50MM, INSTALADO EM PRUMADA DE ÁGUA - FORNECIMENTO E INSTALAÇÃO. AF_12/2014</v>
          </cell>
          <cell r="C3421" t="str">
            <v>UN</v>
          </cell>
          <cell r="D3421" t="str">
            <v>11,78</v>
          </cell>
        </row>
        <row r="3422">
          <cell r="A3422" t="str">
            <v>89503</v>
          </cell>
          <cell r="B3422" t="str">
            <v>CURVA 90 GRAUS, PVC, SOLDÁVEL, DN 50MM, INSTALADO EM PRUMADA DE ÁGUA - FORNECIMENTO E INSTALAÇÃO. AF_12/2014</v>
          </cell>
          <cell r="C3422" t="str">
            <v>UN</v>
          </cell>
          <cell r="D3422" t="str">
            <v>17,93</v>
          </cell>
        </row>
        <row r="3423">
          <cell r="A3423" t="str">
            <v>89504</v>
          </cell>
          <cell r="B3423" t="str">
            <v>CURVA 45 GRAUS, PVC, SOLDÁVEL, DN 50MM, INSTALADO EM PRUMADA DE ÁGUA - FORNECIMENTO E INSTALAÇÃO. AF_12/2014</v>
          </cell>
          <cell r="C3423" t="str">
            <v>UN</v>
          </cell>
          <cell r="D3423" t="str">
            <v>15,70</v>
          </cell>
        </row>
        <row r="3424">
          <cell r="A3424" t="str">
            <v>89505</v>
          </cell>
          <cell r="B3424" t="str">
            <v>JOELHO 90 GRAUS, PVC, SOLDÁVEL, DN 60MM, INSTALADO EM PRUMADA DE ÁGUA - FORNECIMENTO E INSTALAÇÃO. AF_12/2014</v>
          </cell>
          <cell r="C3424" t="str">
            <v>UN</v>
          </cell>
          <cell r="D3424" t="str">
            <v>26,70</v>
          </cell>
        </row>
        <row r="3425">
          <cell r="A3425" t="str">
            <v>89506</v>
          </cell>
          <cell r="B3425" t="str">
            <v>JOELHO 45 GRAUS, PVC, SOLDÁVEL, DN 60MM, INSTALADO EM PRUMADA DE ÁGUA - FORNECIMENTO E INSTALAÇÃO. AF_12/2014</v>
          </cell>
          <cell r="C3425" t="str">
            <v>UN</v>
          </cell>
          <cell r="D3425" t="str">
            <v>30,05</v>
          </cell>
        </row>
        <row r="3426">
          <cell r="A3426" t="str">
            <v>89507</v>
          </cell>
          <cell r="B3426" t="str">
            <v>CURVA 90 GRAUS, PVC, SOLDÁVEL, DN 60MM, INSTALADO EM PRUMADA DE ÁGUA - FORNECIMENTO E INSTALAÇÃO. AF_12/2014</v>
          </cell>
          <cell r="C3426" t="str">
            <v>UN</v>
          </cell>
          <cell r="D3426" t="str">
            <v>37,05</v>
          </cell>
        </row>
        <row r="3427">
          <cell r="A3427" t="str">
            <v>89510</v>
          </cell>
          <cell r="B3427" t="str">
            <v>CURVA 45 GRAUS, PVC, SOLDÁVEL, DN 60MM, INSTALADO EM PRUMADA DE ÁGUA - FORNECIMENTO E INSTALAÇÃO. AF_12/2014</v>
          </cell>
          <cell r="C3427" t="str">
            <v>UN</v>
          </cell>
          <cell r="D3427" t="str">
            <v>24,22</v>
          </cell>
        </row>
        <row r="3428">
          <cell r="A3428" t="str">
            <v>89513</v>
          </cell>
          <cell r="B3428" t="str">
            <v>JOELHO 90 GRAUS, PVC, SOLDÁVEL, DN 75MM, INSTALADO EM PRUMADA DE ÁGUA - FORNECIMENTO E INSTALAÇÃO. AF_12/2014</v>
          </cell>
          <cell r="C3428" t="str">
            <v>UN</v>
          </cell>
          <cell r="D3428" t="str">
            <v>82,93</v>
          </cell>
        </row>
        <row r="3429">
          <cell r="A3429" t="str">
            <v>89514</v>
          </cell>
          <cell r="B3429" t="str">
            <v>JOELHO 90 GRAUS, PVC, SERIE R, ÁGUA PLUVIAL, DN 40 MM, JUNTA SOLDÁVEL, FORNECIDO E INSTALADO EM RAMAL DE ENCAMINHAMENTO. AF_12/2014</v>
          </cell>
          <cell r="C3429" t="str">
            <v>UN</v>
          </cell>
          <cell r="D3429" t="str">
            <v>8,14</v>
          </cell>
        </row>
        <row r="3430">
          <cell r="A3430" t="str">
            <v>89515</v>
          </cell>
          <cell r="B3430" t="str">
            <v>JOELHO 45 GRAUS, PVC, SOLDÁVEL, DN 75MM, INSTALADO EM PRUMADA DE ÁGUA - FORNECIMENTO E INSTALAÇÃO. AF_12/2014</v>
          </cell>
          <cell r="C3430" t="str">
            <v>UN</v>
          </cell>
          <cell r="D3430" t="str">
            <v>62,47</v>
          </cell>
        </row>
        <row r="3431">
          <cell r="A3431" t="str">
            <v>89516</v>
          </cell>
          <cell r="B3431" t="str">
            <v>JOELHO 45 GRAUS, PVC, SERIE R, ÁGUA PLUVIAL, DN 40 MM, JUNTA SOLDÁVEL, FORNECIDO E INSTALADO EM RAMAL DE ENCAMINHAMENTO. AF_12/2014</v>
          </cell>
          <cell r="C3431" t="str">
            <v>UN</v>
          </cell>
          <cell r="D3431" t="str">
            <v>7,01</v>
          </cell>
        </row>
        <row r="3432">
          <cell r="A3432" t="str">
            <v>89517</v>
          </cell>
          <cell r="B3432" t="str">
            <v>CURVA 90 GRAUS, PVC, SOLDÁVEL, DN 75MM, INSTALADO EM PRUMADA DE ÁGUA - FORNECIMENTO E INSTALAÇÃO. AF_12/2014</v>
          </cell>
          <cell r="C3432" t="str">
            <v>UN</v>
          </cell>
          <cell r="D3432" t="str">
            <v>52,52</v>
          </cell>
        </row>
        <row r="3433">
          <cell r="A3433" t="str">
            <v>89518</v>
          </cell>
          <cell r="B3433" t="str">
            <v>JOELHO 90 GRAUS, PVC, SERIE R, ÁGUA PLUVIAL, DN 50 MM, JUNTA ELÁSTICA, FORNECIDO E INSTALADO EM RAMAL DE ENCAMINHAMENTO. AF_12/2014</v>
          </cell>
          <cell r="C3433" t="str">
            <v>UN</v>
          </cell>
          <cell r="D3433" t="str">
            <v>11,50</v>
          </cell>
        </row>
        <row r="3434">
          <cell r="A3434" t="str">
            <v>89519</v>
          </cell>
          <cell r="B3434" t="str">
            <v>CURVA 45 GRAUS, PVC, SOLDÁVEL, DN 75MM, INSTALADO EM PRUMADA DE ÁGUA - FORNECIMENTO E INSTALAÇÃO. AF_12/2014</v>
          </cell>
          <cell r="C3434" t="str">
            <v>UN</v>
          </cell>
          <cell r="D3434" t="str">
            <v>35,35</v>
          </cell>
        </row>
        <row r="3435">
          <cell r="A3435" t="str">
            <v>89520</v>
          </cell>
          <cell r="B3435" t="str">
            <v>JOELHO 45 GRAUS, PVC, SERIE R, ÁGUA PLUVIAL, DN 50 MM, JUNTA ELÁSTICA, FORNECIDO E INSTALADO EM RAMAL DE ENCAMINHAMENTO. AF_12/2014</v>
          </cell>
          <cell r="C3435" t="str">
            <v>UN</v>
          </cell>
          <cell r="D3435" t="str">
            <v>10,01</v>
          </cell>
        </row>
        <row r="3436">
          <cell r="A3436" t="str">
            <v>89521</v>
          </cell>
          <cell r="B3436" t="str">
            <v>JOELHO 90 GRAUS, PVC, SOLDÁVEL, DN 85MM, INSTALADO EM PRUMADA DE ÁGUA - FORNECIMENTO E INSTALAÇÃO. AF_12/2014</v>
          </cell>
          <cell r="C3436" t="str">
            <v>UN</v>
          </cell>
          <cell r="D3436" t="str">
            <v>97,72</v>
          </cell>
        </row>
        <row r="3437">
          <cell r="A3437" t="str">
            <v>89522</v>
          </cell>
          <cell r="B3437" t="str">
            <v>JOELHO 90 GRAUS, PVC, SERIE R, ÁGUA PLUVIAL, DN 75 MM, JUNTA ELÁSTICA, FORNECIDO E INSTALADO EM RAMAL DE ENCAMINHAMENTO. AF_12/2014</v>
          </cell>
          <cell r="C3437" t="str">
            <v>UN</v>
          </cell>
          <cell r="D3437" t="str">
            <v>23,42</v>
          </cell>
        </row>
        <row r="3438">
          <cell r="A3438" t="str">
            <v>89523</v>
          </cell>
          <cell r="B3438" t="str">
            <v>JOELHO 45 GRAUS, PVC, SOLDÁVEL, DN 85MM, INSTALADO EM PRUMADA DE ÁGUA - FORNECIMENTO E INSTALAÇÃO. AF_12/2014</v>
          </cell>
          <cell r="C3438" t="str">
            <v>UN</v>
          </cell>
          <cell r="D3438" t="str">
            <v>73,64</v>
          </cell>
        </row>
        <row r="3439">
          <cell r="A3439" t="str">
            <v>89524</v>
          </cell>
          <cell r="B3439" t="str">
            <v>JOELHO 45 GRAUS, PVC, SERIE R, ÁGUA PLUVIAL, DN 75 MM, JUNTA ELÁSTICA, FORNECIDO E INSTALADO EM RAMAL DE ENCAMINHAMENTO. AF_12/2014</v>
          </cell>
          <cell r="C3439" t="str">
            <v>UN</v>
          </cell>
          <cell r="D3439" t="str">
            <v>20,56</v>
          </cell>
        </row>
        <row r="3440">
          <cell r="A3440" t="str">
            <v>89525</v>
          </cell>
          <cell r="B3440" t="str">
            <v>CURVA 90 GRAUS, PVC, SOLDÁVEL, DN 85MM, INSTALADO EM PRUMADA DE ÁGUA - FORNECIMENTO E INSTALAÇÃO. AF_12/2014</v>
          </cell>
          <cell r="C3440" t="str">
            <v>UN</v>
          </cell>
          <cell r="D3440" t="str">
            <v>72,42</v>
          </cell>
        </row>
        <row r="3441">
          <cell r="A3441" t="str">
            <v>89526</v>
          </cell>
          <cell r="B3441" t="str">
            <v>CURVA 87 GRAUS E 30 MINUTOS, PVC, SERIE R, ÁGUA PLUVIAL, DN 75 MM, JUNTA ELÁSTICA, FORNECIDO E INSTALADO EM RAMAL DE ENCAMINHAMENTO. AF_12/2014</v>
          </cell>
          <cell r="C3441" t="str">
            <v>UN</v>
          </cell>
          <cell r="D3441" t="str">
            <v>30,97</v>
          </cell>
        </row>
        <row r="3442">
          <cell r="A3442" t="str">
            <v>89527</v>
          </cell>
          <cell r="B3442" t="str">
            <v>CURVA 45 GRAUS, PVC, SOLDÁVEL, DN 85MM, INSTALADO EM PRUMADA DE ÁGUA - FORNECIMENTO E INSTALAÇÃO. AF_12/2014</v>
          </cell>
          <cell r="C3442" t="str">
            <v>UN</v>
          </cell>
          <cell r="D3442" t="str">
            <v>55,52</v>
          </cell>
        </row>
        <row r="3443">
          <cell r="A3443" t="str">
            <v>89528</v>
          </cell>
          <cell r="B3443" t="str">
            <v>LUVA, PVC, SOLDÁVEL, DN 25MM, INSTALADO EM PRUMADA DE ÁGUA - FORNECIMENTO E INSTALAÇÃO. AF_12/2014</v>
          </cell>
          <cell r="C3443" t="str">
            <v>UN</v>
          </cell>
          <cell r="D3443" t="str">
            <v>2,82</v>
          </cell>
        </row>
        <row r="3444">
          <cell r="A3444" t="str">
            <v>89529</v>
          </cell>
          <cell r="B3444" t="str">
            <v>JOELHO 90 GRAUS, PVC, SERIE R, ÁGUA PLUVIAL, DN 100 MM, JUNTA ELÁSTICA, FORNECIDO E INSTALADO EM RAMAL DE ENCAMINHAMENTO. AF_12/2014</v>
          </cell>
          <cell r="C3444" t="str">
            <v>UN</v>
          </cell>
          <cell r="D3444" t="str">
            <v>35,10</v>
          </cell>
        </row>
        <row r="3445">
          <cell r="A3445" t="str">
            <v>89530</v>
          </cell>
          <cell r="B3445" t="str">
            <v>LUVA DE CORRER, PVC, SOLDÁVEL, DN 25MM, INSTALADO EM PRUMADA DE ÁGUA - FORNECIMENTO E INSTALAÇÃO. AF_12/2014</v>
          </cell>
          <cell r="C3445" t="str">
            <v>UN</v>
          </cell>
          <cell r="D3445" t="str">
            <v>10,31</v>
          </cell>
        </row>
        <row r="3446">
          <cell r="A3446" t="str">
            <v>89531</v>
          </cell>
          <cell r="B3446" t="str">
            <v>JOELHO 45 GRAUS, PVC, SERIE R, ÁGUA PLUVIAL, DN 100 MM, JUNTA ELÁSTICA, FORNECIDO E INSTALADO EM RAMAL DE ENCAMINHAMENTO. AF_12/2014</v>
          </cell>
          <cell r="C3446" t="str">
            <v>UN</v>
          </cell>
          <cell r="D3446" t="str">
            <v>28,15</v>
          </cell>
        </row>
        <row r="3447">
          <cell r="A3447" t="str">
            <v>89532</v>
          </cell>
          <cell r="B3447" t="str">
            <v>LUVA DE REDUÇÃO, PVC, SOLDÁVEL, DN 32MM X 25MM, INSTALADO EM PRUMADA DE ÁGUA - FORNECIMENTO E INSTALAÇÃO. AF_12/2014</v>
          </cell>
          <cell r="C3447" t="str">
            <v>UN</v>
          </cell>
          <cell r="D3447" t="str">
            <v>5,12</v>
          </cell>
        </row>
        <row r="3448">
          <cell r="A3448" t="str">
            <v>89533</v>
          </cell>
          <cell r="B3448" t="str">
            <v>JOELHO 45 GRAUS PARA PÉ DE COLUNA, PVC, SERIE R, ÁGUA PLUVIAL, DN 100 MM, JUNTA ELÁSTICA, FORNECIDO E INSTALADO EM RAMAL DE ENCAMINHAMENTO. AF_12/2014</v>
          </cell>
          <cell r="C3448" t="str">
            <v>UN</v>
          </cell>
          <cell r="D3448" t="str">
            <v>28,15</v>
          </cell>
        </row>
        <row r="3449">
          <cell r="A3449" t="str">
            <v>89534</v>
          </cell>
          <cell r="B3449" t="str">
            <v>LUVA SOLDÁVEL E COM ROSCA, PVC, SOLDÁVEL, DN 25MM X 3/4, INSTALADO EM PRUMADA DE ÁGUA - FORNECIMENTO E INSTALAÇÃO. AF_12/2014</v>
          </cell>
          <cell r="C3449" t="str">
            <v>UN</v>
          </cell>
          <cell r="D3449" t="str">
            <v>3,49</v>
          </cell>
        </row>
        <row r="3450">
          <cell r="A3450" t="str">
            <v>89535</v>
          </cell>
          <cell r="B3450" t="str">
            <v>CURVA 87 GRAUS E 30 MINUTOS, PVC, SERIE R, ÁGUA PLUVIAL, DN 100 MM, JUNTA ELÁSTICA, FORNECIDO E INSTALADO EM RAMAL DE ENCAMINHAMENTO. AF_12/2014</v>
          </cell>
          <cell r="C3450" t="str">
            <v>UN</v>
          </cell>
          <cell r="D3450" t="str">
            <v>46,00</v>
          </cell>
        </row>
        <row r="3451">
          <cell r="A3451" t="str">
            <v>89536</v>
          </cell>
          <cell r="B3451" t="str">
            <v>UNIÃO, PVC, SOLDÁVEL, DN 25MM, INSTALADO EM PRUMADA DE ÁGUA - FORNECIMENTO E INSTALAÇÃO. AF_12/2014</v>
          </cell>
          <cell r="C3451" t="str">
            <v>UN</v>
          </cell>
          <cell r="D3451" t="str">
            <v>9,27</v>
          </cell>
        </row>
        <row r="3452">
          <cell r="A3452" t="str">
            <v>89538</v>
          </cell>
          <cell r="B3452" t="str">
            <v>ADAPTADOR CURTO COM BOLSA E ROSCA PARA REGISTRO, PVC, SOLDÁVEL, DN 25MM X 3/4, INSTALADO EM PRUMADA DE ÁGUA - FORNECIMENTO E INSTALAÇÃO. AF_12/2014</v>
          </cell>
          <cell r="C3452" t="str">
            <v>UN</v>
          </cell>
          <cell r="D3452" t="str">
            <v>2,90</v>
          </cell>
        </row>
        <row r="3453">
          <cell r="A3453" t="str">
            <v>89540</v>
          </cell>
          <cell r="B3453" t="str">
            <v>CURVA DE TRANSPOSIÇÃO, PVC, SOLDÁVEL, DN 25MM, INSTALADO EM PRUMADA DE ÁGUA  - FORNECIMENTO E INSTALAÇÃO. AF_12/2014</v>
          </cell>
          <cell r="C3453" t="str">
            <v>UN</v>
          </cell>
          <cell r="D3453" t="str">
            <v>7,68</v>
          </cell>
        </row>
        <row r="3454">
          <cell r="A3454" t="str">
            <v>89541</v>
          </cell>
          <cell r="B3454" t="str">
            <v>LUVA, PVC, SOLDÁVEL, DN 32MM, INSTALADO EM PRUMADA DE ÁGUA - FORNECIMENTO E INSTALAÇÃO. AF_12/2014</v>
          </cell>
          <cell r="C3454" t="str">
            <v>UN</v>
          </cell>
          <cell r="D3454" t="str">
            <v>4,29</v>
          </cell>
        </row>
        <row r="3455">
          <cell r="A3455" t="str">
            <v>89542</v>
          </cell>
          <cell r="B3455" t="str">
            <v>LUVA DE CORRER, PVC, SOLDÁVEL, DN 32MM, INSTALADO EM PRUMADA DE ÁGUA - FORNECIMENTO E INSTALAÇÃO. AF_12/2014</v>
          </cell>
          <cell r="C3455" t="str">
            <v>UN</v>
          </cell>
          <cell r="D3455" t="str">
            <v>22,16</v>
          </cell>
        </row>
        <row r="3456">
          <cell r="A3456" t="str">
            <v>89544</v>
          </cell>
          <cell r="B3456" t="str">
            <v>LUVA SIMPLES, PVC, SERIE R, ÁGUA PLUVIAL, DN 40 MM, JUNTA SOLDÁVEL, FORNECIDO E INSTALADO EM RAMAL DE ENCAMINHAMENTO. AF_12/2014</v>
          </cell>
          <cell r="C3456" t="str">
            <v>UN</v>
          </cell>
          <cell r="D3456" t="str">
            <v>7,16</v>
          </cell>
        </row>
        <row r="3457">
          <cell r="A3457" t="str">
            <v>89545</v>
          </cell>
          <cell r="B3457" t="str">
            <v>LUVA SIMPLES, PVC, SERIE R, ÁGUA PLUVIAL, DN 50 MM, JUNTA ELÁSTICA, FORNECIDO E INSTALADO EM RAMAL DE ENCAMINHAMENTO. AF_12/2014</v>
          </cell>
          <cell r="C3457" t="str">
            <v>UN</v>
          </cell>
          <cell r="D3457" t="str">
            <v>10,44</v>
          </cell>
        </row>
        <row r="3458">
          <cell r="A3458" t="str">
            <v>89546</v>
          </cell>
          <cell r="B3458" t="str">
            <v>BUCHA DE REDUÇÃO LONGA, PVC, SERIE R, ÁGUA PLUVIAL, DN 50 X 40 MM, JUNTA ELÁSTICA, FORNECIDO E INSTALADO EM RAMAL DE ENCAMINHAMENTO. AF_12/2014</v>
          </cell>
          <cell r="C3458" t="str">
            <v>UN</v>
          </cell>
          <cell r="D3458" t="str">
            <v>8,94</v>
          </cell>
        </row>
        <row r="3459">
          <cell r="A3459" t="str">
            <v>89547</v>
          </cell>
          <cell r="B3459" t="str">
            <v>LUVA SIMPLES, PVC, SERIE R, ÁGUA PLUVIAL, DN 75 MM, JUNTA ELÁSTICA, FORNECIDO E INSTALADO EM RAMAL DE ENCAMINHAMENTO. AF_12/2014</v>
          </cell>
          <cell r="C3459" t="str">
            <v>UN</v>
          </cell>
          <cell r="D3459" t="str">
            <v>15,51</v>
          </cell>
        </row>
        <row r="3460">
          <cell r="A3460" t="str">
            <v>89548</v>
          </cell>
          <cell r="B3460" t="str">
            <v>LUVA DE CORRER, PVC, SERIE R, ÁGUA PLUVIAL, DN 75 MM, JUNTA ELÁSTICA, FORNECIDO E INSTALADO EM RAMAL DE ENCAMINHAMENTO. AF_12/2014</v>
          </cell>
          <cell r="C3460" t="str">
            <v>UN</v>
          </cell>
          <cell r="D3460" t="str">
            <v>16,93</v>
          </cell>
        </row>
        <row r="3461">
          <cell r="A3461" t="str">
            <v>89549</v>
          </cell>
          <cell r="B3461" t="str">
            <v>REDUÇÃO EXCÊNTRICA, PVC, SERIE R, ÁGUA PLUVIAL, DN 75 X 50 MM, JUNTA ELÁSTICA, FORNECIDO E INSTALADO EM RAMAL DE ENCAMINHAMENTO. AF_12/2014</v>
          </cell>
          <cell r="C3461" t="str">
            <v>UN</v>
          </cell>
          <cell r="D3461" t="str">
            <v>11,70</v>
          </cell>
        </row>
        <row r="3462">
          <cell r="A3462" t="str">
            <v>89550</v>
          </cell>
          <cell r="B3462" t="str">
            <v>TÊ DE INSPEÇÃO, PVC, SERIE R, ÁGUA PLUVIAL, DN 75 MM, JUNTA ELÁSTICA, FORNECIDO E INSTALADO EM RAMAL DE ENCAMINHAMENTO. AF_12/2014</v>
          </cell>
          <cell r="C3462" t="str">
            <v>UN</v>
          </cell>
          <cell r="D3462" t="str">
            <v>31,11</v>
          </cell>
        </row>
        <row r="3463">
          <cell r="A3463" t="str">
            <v>89551</v>
          </cell>
          <cell r="B3463" t="str">
            <v>LUVA SOLDÁVEL E COM ROSCA, PVC, SOLDÁVEL, DN 32MM X 1, INSTALADO EM PRUMADA DE ÁGUA - FORNECIMENTO E INSTALAÇÃO. AF_12/2014</v>
          </cell>
          <cell r="C3463" t="str">
            <v>UN</v>
          </cell>
          <cell r="D3463" t="str">
            <v>7,00</v>
          </cell>
        </row>
        <row r="3464">
          <cell r="A3464" t="str">
            <v>89552</v>
          </cell>
          <cell r="B3464" t="str">
            <v>UNIÃO, PVC, SOLDÁVEL, DN 32MM, INSTALADO EM PRUMADA DE ÁGUA - FORNECIMENTO E INSTALAÇÃO. AF_12/2014</v>
          </cell>
          <cell r="C3464" t="str">
            <v>UN</v>
          </cell>
          <cell r="D3464" t="str">
            <v>14,37</v>
          </cell>
        </row>
        <row r="3465">
          <cell r="A3465" t="str">
            <v>89553</v>
          </cell>
          <cell r="B3465" t="str">
            <v>ADAPTADOR CURTO COM BOLSA E ROSCA PARA REGISTRO, PVC, SOLDÁVEL, DN 32MM X 1, INSTALADO EM PRUMADA DE ÁGUA - FORNECIMENTO E INSTALAÇÃO. AF_12/2014</v>
          </cell>
          <cell r="C3465" t="str">
            <v>UN</v>
          </cell>
          <cell r="D3465" t="str">
            <v>4,20</v>
          </cell>
        </row>
        <row r="3466">
          <cell r="A3466" t="str">
            <v>89554</v>
          </cell>
          <cell r="B3466" t="str">
            <v>LUVA SIMPLES, PVC, SERIE R, ÁGUA PLUVIAL, DN 100 MM, JUNTA ELÁSTICA, FORNECIDO E INSTALADO EM RAMAL DE ENCAMINHAMENTO. AF_12/2014</v>
          </cell>
          <cell r="C3466" t="str">
            <v>UN</v>
          </cell>
          <cell r="D3466" t="str">
            <v>19,12</v>
          </cell>
        </row>
        <row r="3467">
          <cell r="A3467" t="str">
            <v>89555</v>
          </cell>
          <cell r="B3467" t="str">
            <v>CURVA DE TRANSPOSIÇÃO, PVC, SOLDÁVEL, DN 32MM, INSTALADO EM PRUMADA DE ÁGUA   FORNECIMENTO E INSTALAÇÃO. AF_12/2014</v>
          </cell>
          <cell r="C3467" t="str">
            <v>UN</v>
          </cell>
          <cell r="D3467" t="str">
            <v>17,44</v>
          </cell>
        </row>
        <row r="3468">
          <cell r="A3468" t="str">
            <v>89556</v>
          </cell>
          <cell r="B3468" t="str">
            <v>LUVA DE CORRER, PVC, SERIE R, ÁGUA PLUVIAL, DN 100 MM, JUNTA ELÁSTICA, FORNECIDO E INSTALADO EM RAMAL DE ENCAMINHAMENTO. AF_12/2014</v>
          </cell>
          <cell r="C3468" t="str">
            <v>UN</v>
          </cell>
          <cell r="D3468" t="str">
            <v>28,85</v>
          </cell>
        </row>
        <row r="3469">
          <cell r="A3469" t="str">
            <v>89557</v>
          </cell>
          <cell r="B3469" t="str">
            <v>REDUÇÃO EXCÊNTRICA, PVC, SERIE R, ÁGUA PLUVIAL, DN 100 X 75 MM, JUNTA ELÁSTICA, FORNECIDO E INSTALADO EM RAMAL DE ENCAMINHAMENTO. AF_12/2014</v>
          </cell>
          <cell r="C3469" t="str">
            <v>UN</v>
          </cell>
          <cell r="D3469" t="str">
            <v>22,46</v>
          </cell>
        </row>
        <row r="3470">
          <cell r="A3470" t="str">
            <v>89558</v>
          </cell>
          <cell r="B3470" t="str">
            <v>LUVA, PVC, SOLDÁVEL, DN 40MM, INSTALADO EM PRUMADA DE ÁGUA - FORNECIMENTO E INSTALAÇÃO. AF_12/2014</v>
          </cell>
          <cell r="C3470" t="str">
            <v>UN</v>
          </cell>
          <cell r="D3470" t="str">
            <v>6,54</v>
          </cell>
        </row>
        <row r="3471">
          <cell r="A3471" t="str">
            <v>89559</v>
          </cell>
          <cell r="B3471" t="str">
            <v>TÊ DE INSPEÇÃO, PVC, SERIE R, ÁGUA PLUVIAL, DN 100 MM, JUNTA ELÁSTICA, FORNECIDO E INSTALADO EM RAMAL DE ENCAMINHAMENTO. AF_12/2014</v>
          </cell>
          <cell r="C3471" t="str">
            <v>UN</v>
          </cell>
          <cell r="D3471" t="str">
            <v>52,03</v>
          </cell>
        </row>
        <row r="3472">
          <cell r="A3472" t="str">
            <v>89561</v>
          </cell>
          <cell r="B3472" t="str">
            <v>JUNÇÃO SIMPLES, PVC, SERIE R, ÁGUA PLUVIAL, DN 40 MM, JUNTA SOLDÁVEL, FORNECIDO E INSTALADO EM RAMAL DE ENCAMINHAMENTO. AF_12/2014</v>
          </cell>
          <cell r="C3472" t="str">
            <v>UN</v>
          </cell>
          <cell r="D3472" t="str">
            <v>10,44</v>
          </cell>
        </row>
        <row r="3473">
          <cell r="A3473" t="str">
            <v>89562</v>
          </cell>
          <cell r="B3473" t="str">
            <v>LUVA DE REDUÇÃO, PVC, SOLDÁVEL, DN 40MM X 32MM, INSTALADO EM PRUMADA DE ÁGUA - FORNECIMENTO E INSTALAÇÃO. AF_12/2014</v>
          </cell>
          <cell r="C3473" t="str">
            <v>UN</v>
          </cell>
          <cell r="D3473" t="str">
            <v>6,98</v>
          </cell>
        </row>
        <row r="3474">
          <cell r="A3474" t="str">
            <v>89563</v>
          </cell>
          <cell r="B3474" t="str">
            <v>JUNÇÃO SIMPLES, PVC, SERIE R, ÁGUA PLUVIAL, DN 50 MM, JUNTA ELÁSTICA, FORNECIDO E INSTALADO EM RAMAL DE ENCAMINHAMENTO. AF_12/2014</v>
          </cell>
          <cell r="C3474" t="str">
            <v>UN</v>
          </cell>
          <cell r="D3474" t="str">
            <v>16,89</v>
          </cell>
        </row>
        <row r="3475">
          <cell r="A3475" t="str">
            <v>89564</v>
          </cell>
          <cell r="B3475" t="str">
            <v>LUVA COM ROSCA, PVC, SOLDÁVEL, DN 40MM X 1.1/4, INSTALADO EM PRUMADA DE ÁGUA - FORNECIMENTO E INSTALAÇÃO. AF_12/2014</v>
          </cell>
          <cell r="C3475" t="str">
            <v>UN</v>
          </cell>
          <cell r="D3475" t="str">
            <v>12,81</v>
          </cell>
        </row>
        <row r="3476">
          <cell r="A3476" t="str">
            <v>89565</v>
          </cell>
          <cell r="B3476" t="str">
            <v>JUNÇÃO SIMPLES, PVC, SERIE R, ÁGUA PLUVIAL, DN 75 X 75 MM, JUNTA ELÁSTICA, FORNECIDO E INSTALADO EM RAMAL DE ENCAMINHAMENTO. AF_12/2014</v>
          </cell>
          <cell r="C3476" t="str">
            <v>UN</v>
          </cell>
          <cell r="D3476" t="str">
            <v>42,52</v>
          </cell>
        </row>
        <row r="3477">
          <cell r="A3477" t="str">
            <v>89566</v>
          </cell>
          <cell r="B3477" t="str">
            <v>TÊ, PVC, SERIE R, ÁGUA PLUVIAL, DN 75 MM, JUNTA ELÁSTICA, FORNECIDO E INSTALADO EM RAMAL DE ENCAMINHAMENTO. AF_12/2014</v>
          </cell>
          <cell r="C3477" t="str">
            <v>UN</v>
          </cell>
          <cell r="D3477" t="str">
            <v>36,36</v>
          </cell>
        </row>
        <row r="3478">
          <cell r="A3478" t="str">
            <v>89567</v>
          </cell>
          <cell r="B3478" t="str">
            <v>JUNÇÃO SIMPLES, PVC, SERIE R, ÁGUA PLUVIAL, DN 100 X 100 MM, JUNTA ELÁSTICA, FORNECIDO E INSTALADO EM RAMAL DE ENCAMINHAMENTO. AF_12/2014</v>
          </cell>
          <cell r="C3478" t="str">
            <v>UN</v>
          </cell>
          <cell r="D3478" t="str">
            <v>63,64</v>
          </cell>
        </row>
        <row r="3479">
          <cell r="A3479" t="str">
            <v>89568</v>
          </cell>
          <cell r="B3479" t="str">
            <v>UNIÃO, PVC, SOLDÁVEL, DN 40MM, INSTALADO EM PRUMADA DE ÁGUA - FORNECIMENTO E INSTALAÇÃO. AF_12/2014</v>
          </cell>
          <cell r="C3479" t="str">
            <v>UN</v>
          </cell>
          <cell r="D3479" t="str">
            <v>26,04</v>
          </cell>
        </row>
        <row r="3480">
          <cell r="A3480" t="str">
            <v>89569</v>
          </cell>
          <cell r="B3480" t="str">
            <v>JUNÇÃO SIMPLES, PVC, SERIE R, ÁGUA PLUVIAL, DN 100 X 75 MM, JUNTA ELÁSTICA, FORNECIDO E INSTALADO EM RAMAL DE ENCAMINHAMENTO. AF_12/2014</v>
          </cell>
          <cell r="C3480" t="str">
            <v>UN</v>
          </cell>
          <cell r="D3480" t="str">
            <v>60,09</v>
          </cell>
        </row>
        <row r="3481">
          <cell r="A3481" t="str">
            <v>89570</v>
          </cell>
          <cell r="B3481" t="str">
            <v>ADAPTADOR CURTO COM BOLSA E ROSCA PARA REGISTRO, PVC, SOLDÁVEL, DN 40MM X 1.1/2, INSTALADO EM PRUMADA DE ÁGUA - FORNECIMENTO E INSTALAÇÃO. AF_12/2014</v>
          </cell>
          <cell r="C3481" t="str">
            <v>UN</v>
          </cell>
          <cell r="D3481" t="str">
            <v>9,02</v>
          </cell>
        </row>
        <row r="3482">
          <cell r="A3482" t="str">
            <v>89571</v>
          </cell>
          <cell r="B3482" t="str">
            <v>TÊ, PVC, SERIE R, ÁGUA PLUVIAL, DN 100 X 100 MM, JUNTA ELÁSTICA, FORNECIDO E INSTALADO EM RAMAL DE ENCAMINHAMENTO. AF_12/2014</v>
          </cell>
          <cell r="C3482" t="str">
            <v>UN</v>
          </cell>
          <cell r="D3482" t="str">
            <v>58,23</v>
          </cell>
        </row>
        <row r="3483">
          <cell r="A3483" t="str">
            <v>89572</v>
          </cell>
          <cell r="B3483" t="str">
            <v>ADAPTADOR CURTO COM BOLSA E ROSCA PARA REGISTRO, PVC, SOLDÁVEL, DN 40MM X 1.1/4, INSTALADO EM PRUMADA DE ÁGUA - FORNECIMENTO E INSTALAÇÃO. AF_12/2014</v>
          </cell>
          <cell r="C3483" t="str">
            <v>UN</v>
          </cell>
          <cell r="D3483" t="str">
            <v>6,18</v>
          </cell>
        </row>
        <row r="3484">
          <cell r="A3484" t="str">
            <v>89573</v>
          </cell>
          <cell r="B3484" t="str">
            <v>TÊ, PVC, SERIE R, ÁGUA PLUVIAL, DN 100 X 75 MM, JUNTA ELÁSTICA, FORNECIDO E INSTALADO EM RAMAL DE ENCAMINHAMENTO. AF_12/2014</v>
          </cell>
          <cell r="C3484" t="str">
            <v>UN</v>
          </cell>
          <cell r="D3484" t="str">
            <v>52,77</v>
          </cell>
        </row>
        <row r="3485">
          <cell r="A3485" t="str">
            <v>89574</v>
          </cell>
          <cell r="B3485" t="str">
            <v>JUNÇÃO DUPLA, PVC, SERIE R, ÁGUA PLUVIAL, DN 100 X 100 X 100 MM, JUNTA ELÁSTICA, FORNECIDO E INSTALADO EM RAMAL DE ENCAMINHAMENTO. AF_12/2014</v>
          </cell>
          <cell r="C3485" t="str">
            <v>UN</v>
          </cell>
          <cell r="D3485" t="str">
            <v>104,70</v>
          </cell>
        </row>
        <row r="3486">
          <cell r="A3486" t="str">
            <v>89575</v>
          </cell>
          <cell r="B3486" t="str">
            <v>LUVA, PVC, SOLDÁVEL, DN 50MM, INSTALADO EM PRUMADA DE ÁGUA - FORNECIMENTO E INSTALAÇÃO. AF_12/2014</v>
          </cell>
          <cell r="C3486" t="str">
            <v>UN</v>
          </cell>
          <cell r="D3486" t="str">
            <v>8,26</v>
          </cell>
        </row>
        <row r="3487">
          <cell r="A3487" t="str">
            <v>89577</v>
          </cell>
          <cell r="B3487" t="str">
            <v>LUVA DE CORRER, PVC, SOLDÁVEL, DN 50MM, INSTALADO EM PRUMADA DE ÁGUA - FORNECIMENTO E INSTALAÇÃO. AF_12/2014</v>
          </cell>
          <cell r="C3487" t="str">
            <v>UN</v>
          </cell>
          <cell r="D3487" t="str">
            <v>26,63</v>
          </cell>
        </row>
        <row r="3488">
          <cell r="A3488" t="str">
            <v>89579</v>
          </cell>
          <cell r="B3488" t="str">
            <v>LUVA DE REDUÇÃO, PVC, SOLDÁVEL, DN 50MM X 25MM, INSTALADO EM PRUMADA DE ÁGUA   FORNECIMENTO E INSTALAÇÃO. AF_12/2014</v>
          </cell>
          <cell r="C3488" t="str">
            <v>UN</v>
          </cell>
          <cell r="D3488" t="str">
            <v>8,47</v>
          </cell>
        </row>
        <row r="3489">
          <cell r="A3489" t="str">
            <v>89581</v>
          </cell>
          <cell r="B3489" t="str">
            <v>JOELHO 90 GRAUS, PVC, SERIE R, ÁGUA PLUVIAL, DN 75 MM, JUNTA ELÁSTICA, FORNECIDO E INSTALADO EM CONDUTORES VERTICAIS DE ÁGUAS PLUVIAIS. AF_12/2014</v>
          </cell>
          <cell r="C3489" t="str">
            <v>UN</v>
          </cell>
          <cell r="D3489" t="str">
            <v>21,96</v>
          </cell>
        </row>
        <row r="3490">
          <cell r="A3490" t="str">
            <v>89582</v>
          </cell>
          <cell r="B3490" t="str">
            <v>JOELHO 45 GRAUS, PVC, SERIE R, ÁGUA PLUVIAL, DN 75 MM, JUNTA ELÁSTICA, FORNECIDO E INSTALADO EM CONDUTORES VERTICAIS DE ÁGUAS PLUVIAIS. AF_12/2014</v>
          </cell>
          <cell r="C3490" t="str">
            <v>UN</v>
          </cell>
          <cell r="D3490" t="str">
            <v>19,10</v>
          </cell>
        </row>
        <row r="3491">
          <cell r="A3491" t="str">
            <v>89583</v>
          </cell>
          <cell r="B3491" t="str">
            <v>CURVA 87 GRAUS E 30 MINUTOS, PVC, SERIE R, ÁGUA PLUVIAL, DN 75 MM, JUNTA ELÁSTICA, FORNECIDO E INSTALADO EM CONDUTORES VERTICAIS DE ÁGUAS PLUVIAIS. AF_12/2014</v>
          </cell>
          <cell r="C3491" t="str">
            <v>UN</v>
          </cell>
          <cell r="D3491" t="str">
            <v>29,51</v>
          </cell>
        </row>
        <row r="3492">
          <cell r="A3492" t="str">
            <v>89584</v>
          </cell>
          <cell r="B3492" t="str">
            <v>JOELHO 90 GRAUS, PVC, SERIE R, ÁGUA PLUVIAL, DN 100 MM, JUNTA ELÁSTICA, FORNECIDO E INSTALADO EM CONDUTORES VERTICAIS DE ÁGUAS PLUVIAIS. AF_12/2014</v>
          </cell>
          <cell r="C3492" t="str">
            <v>UN</v>
          </cell>
          <cell r="D3492" t="str">
            <v>33,64</v>
          </cell>
        </row>
        <row r="3493">
          <cell r="A3493" t="str">
            <v>89585</v>
          </cell>
          <cell r="B3493" t="str">
            <v>JOELHO 45 GRAUS, PVC, SERIE R, ÁGUA PLUVIAL, DN 100 MM, JUNTA ELÁSTICA, FORNECIDO E INSTALADO EM CONDUTORES VERTICAIS DE ÁGUAS PLUVIAIS. AF_12/2014</v>
          </cell>
          <cell r="C3493" t="str">
            <v>UN</v>
          </cell>
          <cell r="D3493" t="str">
            <v>26,69</v>
          </cell>
        </row>
        <row r="3494">
          <cell r="A3494" t="str">
            <v>89586</v>
          </cell>
          <cell r="B3494" t="str">
            <v>JOELHO 45 GRAUS PARA PÉ DE COLUNA, PVC, SERIE R, ÁGUA PLUVIAL, DN 100 MM, JUNTA ELÁSTICA, FORNECIDO E INSTALADO EM CONDUTORES VERTICAIS DE ÁGUAS PLUVIAIS. AF_12/2014</v>
          </cell>
          <cell r="C3494" t="str">
            <v>UN</v>
          </cell>
          <cell r="D3494" t="str">
            <v>26,69</v>
          </cell>
        </row>
        <row r="3495">
          <cell r="A3495" t="str">
            <v>89587</v>
          </cell>
          <cell r="B3495" t="str">
            <v>CURVA 87 GRAUS E 30 MINUTOS, PVC, SERIE R, ÁGUA PLUVIAL, DN 100 MM, JUNTA ELÁSTICA, FORNECIDO E INSTALADO EM CONDUTORES VERTICAIS DE ÁGUAS PLUVIAIS. AF_12/2014</v>
          </cell>
          <cell r="C3495" t="str">
            <v>UN</v>
          </cell>
          <cell r="D3495" t="str">
            <v>44,54</v>
          </cell>
        </row>
        <row r="3496">
          <cell r="A3496" t="str">
            <v>89590</v>
          </cell>
          <cell r="B3496" t="str">
            <v>JOELHO 90 GRAUS, PVC, SERIE R, ÁGUA PLUVIAL, DN 150 MM, JUNTA ELÁSTICA, FORNECIDO E INSTALADO EM CONDUTORES VERTICAIS DE ÁGUAS PLUVIAIS. AF_12/2014</v>
          </cell>
          <cell r="C3496" t="str">
            <v>UN</v>
          </cell>
          <cell r="D3496" t="str">
            <v>106,23</v>
          </cell>
        </row>
        <row r="3497">
          <cell r="A3497" t="str">
            <v>89591</v>
          </cell>
          <cell r="B3497" t="str">
            <v>JOELHO 45 GRAUS, PVC, SERIE R, ÁGUA PLUVIAL, DN 150 MM, JUNTA ELÁSTICA, FORNECIDO E INSTALADO EM CONDUTORES VERTICAIS DE ÁGUAS PLUVIAIS. AF_12/2014</v>
          </cell>
          <cell r="C3497" t="str">
            <v>UN</v>
          </cell>
          <cell r="D3497" t="str">
            <v>86,27</v>
          </cell>
        </row>
        <row r="3498">
          <cell r="A3498" t="str">
            <v>89592</v>
          </cell>
          <cell r="B3498" t="str">
            <v>CURVA 87 GRAUS E 30 MINUTOS, PVC, SERIE R, ÁGUA PLUVIAL, DN 150 MM, JUNTA ELÁSTICA, FORNECIDO E INSTALADO EM CONDUTORES VERTICAIS DE ÁGUAS PLUVIAIS. AF_12/2014</v>
          </cell>
          <cell r="C3498" t="str">
            <v>UN</v>
          </cell>
          <cell r="D3498" t="str">
            <v>144,31</v>
          </cell>
        </row>
        <row r="3499">
          <cell r="A3499" t="str">
            <v>89593</v>
          </cell>
          <cell r="B3499" t="str">
            <v>LUVA COM ROSCA, PVC, SOLDÁVEL, DN 50MM X 1.1/2, INSTALADO EM PRUMADA DE ÁGUA - FORNECIMENTO E INSTALAÇÃO. AF_12/2014</v>
          </cell>
          <cell r="C3499" t="str">
            <v>UN</v>
          </cell>
          <cell r="D3499" t="str">
            <v>24,09</v>
          </cell>
        </row>
        <row r="3500">
          <cell r="A3500" t="str">
            <v>89594</v>
          </cell>
          <cell r="B3500" t="str">
            <v>UNIÃO, PVC, SOLDÁVEL, DN 50MM, INSTALADO EM PRUMADA DE ÁGUA - FORNECIMENTO E INSTALAÇÃO. AF_12/2014</v>
          </cell>
          <cell r="C3500" t="str">
            <v>UN</v>
          </cell>
          <cell r="D3500" t="str">
            <v>29,09</v>
          </cell>
        </row>
        <row r="3501">
          <cell r="A3501" t="str">
            <v>89595</v>
          </cell>
          <cell r="B3501" t="str">
            <v>ADAPTADOR CURTO COM BOLSA E ROSCA PARA REGISTRO, PVC, SOLDÁVEL, DN 50MM X 1.1/4, INSTALADO EM PRUMADA DE ÁGUA - FORNECIMENTO E INSTALAÇÃO. AF_12/2014</v>
          </cell>
          <cell r="C3501" t="str">
            <v>UN</v>
          </cell>
          <cell r="D3501" t="str">
            <v>11,06</v>
          </cell>
        </row>
        <row r="3502">
          <cell r="A3502" t="str">
            <v>89596</v>
          </cell>
          <cell r="B3502" t="str">
            <v>ADAPTADOR CURTO COM BOLSA E ROSCA PARA REGISTRO, PVC, SOLDÁVEL, DN 50MM X 1.1/2, INSTALADO EM PRUMADA DE ÁGUA - FORNECIMENTO E INSTALAÇÃO. AF_12/2014</v>
          </cell>
          <cell r="C3502" t="str">
            <v>UN</v>
          </cell>
          <cell r="D3502" t="str">
            <v>8,12</v>
          </cell>
        </row>
        <row r="3503">
          <cell r="A3503" t="str">
            <v>89597</v>
          </cell>
          <cell r="B3503" t="str">
            <v>LUVA, PVC, SOLDÁVEL, DN 60MM, INSTALADO EM PRUMADA DE ÁGUA - FORNECIMENTO E INSTALAÇÃO. AF_12/2014</v>
          </cell>
          <cell r="C3503" t="str">
            <v>UN</v>
          </cell>
          <cell r="D3503" t="str">
            <v>15,29</v>
          </cell>
        </row>
        <row r="3504">
          <cell r="A3504" t="str">
            <v>89598</v>
          </cell>
          <cell r="B3504" t="str">
            <v>LUVA DE CORRER, PVC, SOLDÁVEL, DN 60MM, INSTALADO EM PRUMADA DE ÁGUA   FORNECIMENTO E INSTALAÇÃO. AF_12/2014</v>
          </cell>
          <cell r="C3504" t="str">
            <v>UN</v>
          </cell>
          <cell r="D3504" t="str">
            <v>40,18</v>
          </cell>
        </row>
        <row r="3505">
          <cell r="A3505" t="str">
            <v>89599</v>
          </cell>
          <cell r="B3505" t="str">
            <v>LUVA SIMPLES, PVC, SERIE R, ÁGUA PLUVIAL, DN 75 MM, JUNTA ELÁSTICA, FORNECIDO E INSTALADO EM CONDUTORES VERTICAIS DE ÁGUAS PLUVIAIS. AF_12/2014</v>
          </cell>
          <cell r="C3505" t="str">
            <v>UN</v>
          </cell>
          <cell r="D3505" t="str">
            <v>14,41</v>
          </cell>
        </row>
        <row r="3506">
          <cell r="A3506" t="str">
            <v>89600</v>
          </cell>
          <cell r="B3506" t="str">
            <v>LUVA DE CORRER, PVC, SERIE R, ÁGUA PLUVIAL, DN 75 MM, JUNTA ELÁSTICA, FORNECIDO E INSTALADO EM CONDUTORES VERTICAIS DE ÁGUAS PLUVIAIS. AF_12/2014</v>
          </cell>
          <cell r="C3506" t="str">
            <v>UN</v>
          </cell>
          <cell r="D3506" t="str">
            <v>15,83</v>
          </cell>
        </row>
        <row r="3507">
          <cell r="A3507" t="str">
            <v>89605</v>
          </cell>
          <cell r="B3507" t="str">
            <v>LUVA DE REDUÇÃO, PVC, SOLDÁVEL, DN 60MM X 50MM, INSTALADO EM PRUMADA DE ÁGUA - FORNECIMENTO E INSTALAÇÃO. AF_12/2014</v>
          </cell>
          <cell r="C3507" t="str">
            <v>UN</v>
          </cell>
          <cell r="D3507" t="str">
            <v>14,93</v>
          </cell>
        </row>
        <row r="3508">
          <cell r="A3508" t="str">
            <v>89609</v>
          </cell>
          <cell r="B3508" t="str">
            <v>UNIÃO, PVC, SOLDÁVEL, DN 60MM, INSTALADO EM PRUMADA DE ÁGUA - FORNECIMENTO E INSTALAÇÃO. AF_12/2014</v>
          </cell>
          <cell r="C3508" t="str">
            <v>UN</v>
          </cell>
          <cell r="D3508" t="str">
            <v>67,41</v>
          </cell>
        </row>
        <row r="3509">
          <cell r="A3509" t="str">
            <v>89610</v>
          </cell>
          <cell r="B3509" t="str">
            <v>ADAPTADOR CURTO COM BOLSA E ROSCA PARA REGISTRO, PVC, SOLDÁVEL, DN 60MM X 2, INSTALADO EM PRUMADA DE ÁGUA - FORNECIMENTO E INSTALAÇÃO. AF_12/2014</v>
          </cell>
          <cell r="C3509" t="str">
            <v>UN</v>
          </cell>
          <cell r="D3509" t="str">
            <v>15,30</v>
          </cell>
        </row>
        <row r="3510">
          <cell r="A3510" t="str">
            <v>89611</v>
          </cell>
          <cell r="B3510" t="str">
            <v>LUVA, PVC, SOLDÁVEL, DN 75MM, INSTALADO EM PRUMADA DE ÁGUA - FORNECIMENTO E INSTALAÇÃO. AF_12/2014</v>
          </cell>
          <cell r="C3510" t="str">
            <v>UN</v>
          </cell>
          <cell r="D3510" t="str">
            <v>24,92</v>
          </cell>
        </row>
        <row r="3511">
          <cell r="A3511" t="str">
            <v>89612</v>
          </cell>
          <cell r="B3511" t="str">
            <v>UNIÃO, PVC, SOLDÁVEL, DN 75MM, INSTALADO EM PRUMADA DE ÁGUA - FORNECIMENTO E INSTALAÇÃO. AF_12/2014</v>
          </cell>
          <cell r="C3511" t="str">
            <v>UN</v>
          </cell>
          <cell r="D3511" t="str">
            <v>132,74</v>
          </cell>
        </row>
        <row r="3512">
          <cell r="A3512" t="str">
            <v>89613</v>
          </cell>
          <cell r="B3512" t="str">
            <v>ADAPTADOR CURTO COM BOLSA E ROSCA PARA REGISTRO, PVC, SOLDÁVEL, DN 75MM X 2.1/2, INSTALADO EM PRUMADA DE ÁGUA - FORNECIMENTO E INSTALAÇÃO. AF_12/2014</v>
          </cell>
          <cell r="C3512" t="str">
            <v>UN</v>
          </cell>
          <cell r="D3512" t="str">
            <v>22,22</v>
          </cell>
        </row>
        <row r="3513">
          <cell r="A3513" t="str">
            <v>89614</v>
          </cell>
          <cell r="B3513" t="str">
            <v>LUVA, PVC, SOLDÁVEL, DN 85MM, INSTALADO EM PRUMADA DE ÁGUA - FORNECIMENTO E INSTALAÇÃO. AF_12/2014</v>
          </cell>
          <cell r="C3513" t="str">
            <v>UN</v>
          </cell>
          <cell r="D3513" t="str">
            <v>47,46</v>
          </cell>
        </row>
        <row r="3514">
          <cell r="A3514" t="str">
            <v>89615</v>
          </cell>
          <cell r="B3514" t="str">
            <v>UNIÃO, PVC, SOLDÁVEL, DN 85MM, INSTALADO EM PRUMADA DE ÁGUA - FORNECIMENTO E INSTALAÇÃO. AF_12/2014</v>
          </cell>
          <cell r="C3514" t="str">
            <v>UN</v>
          </cell>
          <cell r="D3514" t="str">
            <v>200,82</v>
          </cell>
        </row>
        <row r="3515">
          <cell r="A3515" t="str">
            <v>89616</v>
          </cell>
          <cell r="B3515" t="str">
            <v>ADAPTADOR CURTO COM BOLSA E ROSCA PARA REGISTRO, PVC, SOLDÁVEL, DN 85MM X 3, INSTALADO EM PRUMADA DE ÁGUA - FORNECIMENTO E INSTALAÇÃO. AF_12/2014</v>
          </cell>
          <cell r="C3515" t="str">
            <v>UN</v>
          </cell>
          <cell r="D3515" t="str">
            <v>32,33</v>
          </cell>
        </row>
        <row r="3516">
          <cell r="A3516" t="str">
            <v>89617</v>
          </cell>
          <cell r="B3516" t="str">
            <v>TE, PVC, SOLDÁVEL, DN 25MM, INSTALADO EM PRUMADA DE ÁGUA - FORNECIMENTO E INSTALAÇÃO. AF_12/2014</v>
          </cell>
          <cell r="C3516" t="str">
            <v>UN</v>
          </cell>
          <cell r="D3516" t="str">
            <v>5,04</v>
          </cell>
        </row>
        <row r="3517">
          <cell r="A3517" t="str">
            <v>89618</v>
          </cell>
          <cell r="B3517" t="str">
            <v>TÊ COM BUCHA DE LATÃO NA BOLSA CENTRAL, PVC, SOLDÁVEL, DN 25MM X 1/2, INSTALADO EM PRUMADA DE ÁGUA - FORNECIMENTO E INSTALAÇÃO. AF_12/2014</v>
          </cell>
          <cell r="C3517" t="str">
            <v>UN</v>
          </cell>
          <cell r="D3517" t="str">
            <v>11,05</v>
          </cell>
        </row>
        <row r="3518">
          <cell r="A3518" t="str">
            <v>89619</v>
          </cell>
          <cell r="B3518" t="str">
            <v>TÊ DE REDUÇÃO, PVC, SOLDÁVEL, DN 25MM X 20MM, INSTALADO EM PRUMADA DE ÁGUA - FORNECIMENTO E INSTALAÇÃO. AF_12/2014</v>
          </cell>
          <cell r="C3518" t="str">
            <v>UN</v>
          </cell>
          <cell r="D3518" t="str">
            <v>6,65</v>
          </cell>
        </row>
        <row r="3519">
          <cell r="A3519" t="str">
            <v>89620</v>
          </cell>
          <cell r="B3519" t="str">
            <v>TE, PVC, SOLDÁVEL, DN 32MM, INSTALADO EM PRUMADA DE ÁGUA - FORNECIMENTO E INSTALAÇÃO. AF_12/2014</v>
          </cell>
          <cell r="C3519" t="str">
            <v>UN</v>
          </cell>
          <cell r="D3519" t="str">
            <v>8,39</v>
          </cell>
        </row>
        <row r="3520">
          <cell r="A3520" t="str">
            <v>89621</v>
          </cell>
          <cell r="B3520" t="str">
            <v>TÊ COM BUCHA DE LATÃO NA BOLSA CENTRAL, PVC, SOLDÁVEL, DN 32MM X 3/4, INSTALADO EM PRUMADA DE ÁGUA - FORNECIMENTO E INSTALAÇÃO. AF_12/2014</v>
          </cell>
          <cell r="C3520" t="str">
            <v>UN</v>
          </cell>
          <cell r="D3520" t="str">
            <v>18,57</v>
          </cell>
        </row>
        <row r="3521">
          <cell r="A3521" t="str">
            <v>89622</v>
          </cell>
          <cell r="B3521" t="str">
            <v>TÊ DE REDUÇÃO, PVC, SOLDÁVEL, DN 32MM X 25MM, INSTALADO EM PRUMADA DE ÁGUA - FORNECIMENTO E INSTALAÇÃO. AF_12/2014</v>
          </cell>
          <cell r="C3521" t="str">
            <v>UN</v>
          </cell>
          <cell r="D3521" t="str">
            <v>9,98</v>
          </cell>
        </row>
        <row r="3522">
          <cell r="A3522" t="str">
            <v>89623</v>
          </cell>
          <cell r="B3522" t="str">
            <v>TE, PVC, SOLDÁVEL, DN 40MM, INSTALADO EM PRUMADA DE ÁGUA - FORNECIMENTO E INSTALAÇÃO. AF_12/2014</v>
          </cell>
          <cell r="C3522" t="str">
            <v>UN</v>
          </cell>
          <cell r="D3522" t="str">
            <v>13,47</v>
          </cell>
        </row>
        <row r="3523">
          <cell r="A3523" t="str">
            <v>89624</v>
          </cell>
          <cell r="B3523" t="str">
            <v>TÊ DE REDUÇÃO, PVC, SOLDÁVEL, DN 40MM X 32MM, INSTALADO EM PRUMADA DE ÁGUA - FORNECIMENTO E INSTALAÇÃO. AF_12/2014</v>
          </cell>
          <cell r="C3523" t="str">
            <v>UN</v>
          </cell>
          <cell r="D3523" t="str">
            <v>14,27</v>
          </cell>
        </row>
        <row r="3524">
          <cell r="A3524" t="str">
            <v>89625</v>
          </cell>
          <cell r="B3524" t="str">
            <v>TE, PVC, SOLDÁVEL, DN 50MM, INSTALADO EM PRUMADA DE ÁGUA - FORNECIMENTO E INSTALAÇÃO. AF_12/2014</v>
          </cell>
          <cell r="C3524" t="str">
            <v>UN</v>
          </cell>
          <cell r="D3524" t="str">
            <v>16,22</v>
          </cell>
        </row>
        <row r="3525">
          <cell r="A3525" t="str">
            <v>89626</v>
          </cell>
          <cell r="B3525" t="str">
            <v>TÊ DE REDUÇÃO, PVC, SOLDÁVEL, DN 50MM X 40MM, INSTALADO EM PRUMADA DE ÁGUA - FORNECIMENTO E INSTALAÇÃO. AF_12/2014</v>
          </cell>
          <cell r="C3525" t="str">
            <v>UN</v>
          </cell>
          <cell r="D3525" t="str">
            <v>22,40</v>
          </cell>
        </row>
        <row r="3526">
          <cell r="A3526" t="str">
            <v>89627</v>
          </cell>
          <cell r="B3526" t="str">
            <v>TÊ DE REDUÇÃO, PVC, SOLDÁVEL, DN 50MM X 25MM, INSTALADO EM PRUMADA DE ÁGUA - FORNECIMENTO E INSTALAÇÃO. AF_12/2014</v>
          </cell>
          <cell r="C3526" t="str">
            <v>UN</v>
          </cell>
          <cell r="D3526" t="str">
            <v>15,30</v>
          </cell>
        </row>
        <row r="3527">
          <cell r="A3527" t="str">
            <v>89628</v>
          </cell>
          <cell r="B3527" t="str">
            <v>TE, PVC, SOLDÁVEL, DN 60MM, INSTALADO EM PRUMADA DE ÁGUA - FORNECIMENTO E INSTALAÇÃO. AF_12/2014</v>
          </cell>
          <cell r="C3527" t="str">
            <v>UN</v>
          </cell>
          <cell r="D3527" t="str">
            <v>34,11</v>
          </cell>
        </row>
        <row r="3528">
          <cell r="A3528" t="str">
            <v>89629</v>
          </cell>
          <cell r="B3528" t="str">
            <v>TE, PVC, SOLDÁVEL, DN 75MM, INSTALADO EM PRUMADA DE ÁGUA - FORNECIMENTO E INSTALAÇÃO. AF_12/2014</v>
          </cell>
          <cell r="C3528" t="str">
            <v>UN</v>
          </cell>
          <cell r="D3528" t="str">
            <v>62,33</v>
          </cell>
        </row>
        <row r="3529">
          <cell r="A3529" t="str">
            <v>89630</v>
          </cell>
          <cell r="B3529" t="str">
            <v>TE DE REDUÇÃO, PVC, SOLDÁVEL, DN 75MM X 50MM, INSTALADO EM PRUMADA DE ÁGUA - FORNECIMENTO E INSTALAÇÃO. AF_12/2014</v>
          </cell>
          <cell r="C3529" t="str">
            <v>UN</v>
          </cell>
          <cell r="D3529" t="str">
            <v>53,91</v>
          </cell>
        </row>
        <row r="3530">
          <cell r="A3530" t="str">
            <v>89631</v>
          </cell>
          <cell r="B3530" t="str">
            <v>TE, PVC, SOLDÁVEL, DN 85MM, INSTALADO EM PRUMADA DE ÁGUA - FORNECIMENTO E INSTALAÇÃO. AF_12/2014</v>
          </cell>
          <cell r="C3530" t="str">
            <v>UN</v>
          </cell>
          <cell r="D3530" t="str">
            <v>95,05</v>
          </cell>
        </row>
        <row r="3531">
          <cell r="A3531" t="str">
            <v>89632</v>
          </cell>
          <cell r="B3531" t="str">
            <v>TE DE REDUÇÃO, PVC, SOLDÁVEL, DN 85MM X 60MM, INSTALADO EM PRUMADA DE ÁGUA - FORNECIMENTO E INSTALAÇÃO. AF_12/2014</v>
          </cell>
          <cell r="C3531" t="str">
            <v>UN</v>
          </cell>
          <cell r="D3531" t="str">
            <v>77,83</v>
          </cell>
        </row>
        <row r="3532">
          <cell r="A3532" t="str">
            <v>89637</v>
          </cell>
          <cell r="B3532" t="str">
            <v>JOELHO 90 GRAUS, CPVC, SOLDÁVEL, DN 15MM, INSTALADO EM RAMAL OU SUB-RAMAL DE ÁGUA - FORNECIMENTO E INSTALAÇÃO. AF_12/2014</v>
          </cell>
          <cell r="C3532" t="str">
            <v>UN</v>
          </cell>
          <cell r="D3532" t="str">
            <v>6,20</v>
          </cell>
        </row>
        <row r="3533">
          <cell r="A3533" t="str">
            <v>89638</v>
          </cell>
          <cell r="B3533" t="str">
            <v>JOELHO 45 GRAUS, CPVC, SOLDÁVEL, DN 15MM, INSTALADO EM RAMAL OU SUB-RAMAL DE ÁGUA - FORNECIMENTO E INSTALAÇÃO. AF_12/2014</v>
          </cell>
          <cell r="C3533" t="str">
            <v>UN</v>
          </cell>
          <cell r="D3533" t="str">
            <v>6,66</v>
          </cell>
        </row>
        <row r="3534">
          <cell r="A3534" t="str">
            <v>89639</v>
          </cell>
          <cell r="B3534" t="str">
            <v>CURVA 90 GRAUS, CPVC, SOLDÁVEL, DN 15MM, INSTALADO EM RAMAL OU SUB-RAMAL DE ÁGUA - FORNECIMENTO E INSTALAÇÃO. AF_12/2014</v>
          </cell>
          <cell r="C3534" t="str">
            <v>UN</v>
          </cell>
          <cell r="D3534" t="str">
            <v>6,84</v>
          </cell>
        </row>
        <row r="3535">
          <cell r="A3535" t="str">
            <v>89640</v>
          </cell>
          <cell r="B3535" t="str">
            <v>JOELHO DE TRANSIÇÃO, 90 GRAUS, CPVC, SOLDÁVEL, DN 15MM X 1/2", INSTALADO EM RAMAL OU SUB-RAMAL DE ÁGUA - FORNECIMENTO E INSTALAÇÃO. AF_12/2014</v>
          </cell>
          <cell r="C3535" t="str">
            <v>UN</v>
          </cell>
          <cell r="D3535" t="str">
            <v>9,62</v>
          </cell>
        </row>
        <row r="3536">
          <cell r="A3536" t="str">
            <v>89641</v>
          </cell>
          <cell r="B3536" t="str">
            <v>JOELHO 90 GRAUS, CPVC, SOLDÁVEL, DN 22MM, INSTALADO EM RAMAL OU SUB-RAMAL DE ÁGUA - FORNECIMENTO E INSTALAÇÃO. AF_12/2014</v>
          </cell>
          <cell r="C3536" t="str">
            <v>UN</v>
          </cell>
          <cell r="D3536" t="str">
            <v>8,50</v>
          </cell>
        </row>
        <row r="3537">
          <cell r="A3537" t="str">
            <v>89642</v>
          </cell>
          <cell r="B3537" t="str">
            <v>JOELHO 45 GRAUS, CPVC, SOLDÁVEL, DN 22MM, INSTALADO EM RAMAL OU SUB-RAMAL DE ÁGUA - FORNECIMENTO E INSTALAÇÃO. AF_12/2014</v>
          </cell>
          <cell r="C3537" t="str">
            <v>UN</v>
          </cell>
          <cell r="D3537" t="str">
            <v>9,39</v>
          </cell>
        </row>
        <row r="3538">
          <cell r="A3538" t="str">
            <v>89643</v>
          </cell>
          <cell r="B3538" t="str">
            <v>CURVA 90 GRAUS, CPVC, SOLDÁVEL, DN 22MM, INSTALADO EM RAMAL OU SUB-RAMAL DE ÁGUA - FORNECIMENTO E INSTALAÇÃO. AF_12/2014</v>
          </cell>
          <cell r="C3538" t="str">
            <v>UN</v>
          </cell>
          <cell r="D3538" t="str">
            <v>9,69</v>
          </cell>
        </row>
        <row r="3539">
          <cell r="A3539" t="str">
            <v>89644</v>
          </cell>
          <cell r="B3539" t="str">
            <v>JOELHO DE TRANSIÇÃO, 90 GRAUS, CPVC, SOLDÁVEL, DN 22MM X 1/2", INSTALADO EM RAMAL OU SUB-RAMAL DE ÁGUA - FORNECIMENTO E INSTALAÇÃO. AF_12/2014</v>
          </cell>
          <cell r="C3539" t="str">
            <v>UN</v>
          </cell>
          <cell r="D3539" t="str">
            <v>13,92</v>
          </cell>
        </row>
        <row r="3540">
          <cell r="A3540" t="str">
            <v>89645</v>
          </cell>
          <cell r="B3540" t="str">
            <v>JOELHO DE TRANSIÇÃO, 90 GRAUS, CPVC, SOLDÁVEL, DN 22MM X 3/4", INSTALADO EM RAMAL OU SUB-RAMAL DE ÁGUA - FORNECIMENTO E INSTALAÇÃO. AF_12/2014</v>
          </cell>
          <cell r="C3540" t="str">
            <v>UN</v>
          </cell>
          <cell r="D3540" t="str">
            <v>14,60</v>
          </cell>
        </row>
        <row r="3541">
          <cell r="A3541" t="str">
            <v>89646</v>
          </cell>
          <cell r="B3541" t="str">
            <v>JOELHO 90 GRAUS, CPVC, SOLDÁVEL, DN 28MM, INSTALADO EM RAMAL OU SUB-RAMAL DE ÁGUA - FORNECIMENTO E INSTALAÇÃO. AF_12/2014</v>
          </cell>
          <cell r="C3541" t="str">
            <v>UN</v>
          </cell>
          <cell r="D3541" t="str">
            <v>12,30</v>
          </cell>
        </row>
        <row r="3542">
          <cell r="A3542" t="str">
            <v>89647</v>
          </cell>
          <cell r="B3542" t="str">
            <v>JOELHO 45 GRAUS, CPVC, SOLDÁVEL, DN 28MM, INSTALADO EM RAMAL OU SUB-RAMAL DE ÁGUA  FORNECIMENTO E INSTALAÇÃO. AF_12/2014</v>
          </cell>
          <cell r="C3542" t="str">
            <v>UN</v>
          </cell>
          <cell r="D3542" t="str">
            <v>12,09</v>
          </cell>
        </row>
        <row r="3543">
          <cell r="A3543" t="str">
            <v>89648</v>
          </cell>
          <cell r="B3543" t="str">
            <v>CURVA 90 GRAUS, CPVC, SOLDÁVEL, DN 28MM, INSTALADO EM RAMAL OU SUB-RAMAL DE ÁGUA  FORNECIMENTO E INSTALAÇÃO. AF_12/2014</v>
          </cell>
          <cell r="C3543" t="str">
            <v>UN</v>
          </cell>
          <cell r="D3543" t="str">
            <v>13,05</v>
          </cell>
        </row>
        <row r="3544">
          <cell r="A3544" t="str">
            <v>89649</v>
          </cell>
          <cell r="B3544" t="str">
            <v>JOELHO 90 GRAUS, CPVC, SOLDÁVEL, DN 35MM, INSTALADO EM RAMAL OU SUB-RAMAL DE ÁGUA  FORNECIMENTO E INSTALAÇÃO. AF_12/2014</v>
          </cell>
          <cell r="C3544" t="str">
            <v>UN</v>
          </cell>
          <cell r="D3544" t="str">
            <v>17,28</v>
          </cell>
        </row>
        <row r="3545">
          <cell r="A3545" t="str">
            <v>89650</v>
          </cell>
          <cell r="B3545" t="str">
            <v>JOELHO 45 GRAUS, CPVC, SOLDÁVEL, DN 35MM, INSTALADO EM RAMAL OU SUB-RAMAL DE ÁGUA  FORNECIMENTO E INSTALAÇÃO. AF_12/2014</v>
          </cell>
          <cell r="C3545" t="str">
            <v>UN</v>
          </cell>
          <cell r="D3545" t="str">
            <v>17,28</v>
          </cell>
        </row>
        <row r="3546">
          <cell r="A3546" t="str">
            <v>89651</v>
          </cell>
          <cell r="B3546" t="str">
            <v>LUVA, CPVC, SOLDÁVEL, DN 15MM, INSTALADO EM RAMAL OU SUB-RAMAL DE ÁGUA - FORNECIMENTO E INSTALAÇÃO. AF_12/2014</v>
          </cell>
          <cell r="C3546" t="str">
            <v>UN</v>
          </cell>
          <cell r="D3546" t="str">
            <v>4,30</v>
          </cell>
        </row>
        <row r="3547">
          <cell r="A3547" t="str">
            <v>89652</v>
          </cell>
          <cell r="B3547" t="str">
            <v>LUVA DE CORRER, CPVC, SOLDÁVEL, DN 15MM, INSTALADO EM RAMAL OU SUB-RAMAL DE ÁGUA  FORNECIMENTO E INSTALAÇÃO. AF_12/2014</v>
          </cell>
          <cell r="C3547" t="str">
            <v>UN</v>
          </cell>
          <cell r="D3547" t="str">
            <v>6,35</v>
          </cell>
        </row>
        <row r="3548">
          <cell r="A3548" t="str">
            <v>89653</v>
          </cell>
          <cell r="B3548" t="str">
            <v>LUVA DE TRANSIÇÃO, CPVC, SOLDÁVEL, DN15MM X 1/2", INSTALADO EM RAMAL OU SUB-RAMAL DE ÁGUA - FORNECIMENTO E INSTALAÇÃO. AF_12/2014</v>
          </cell>
          <cell r="C3548" t="str">
            <v>UN</v>
          </cell>
          <cell r="D3548" t="str">
            <v>9,50</v>
          </cell>
        </row>
        <row r="3549">
          <cell r="A3549" t="str">
            <v>89654</v>
          </cell>
          <cell r="B3549" t="str">
            <v>UNIÃO, CPVC, SOLDÁVEL, DN15MM, INSTALADO EM RAMAL OU SUB-RAMAL DE ÁGUA  FORNECIMENTO E INSTALAÇÃO. AF_12/2014</v>
          </cell>
          <cell r="C3549" t="str">
            <v>UN</v>
          </cell>
          <cell r="D3549" t="str">
            <v>9,30</v>
          </cell>
        </row>
        <row r="3550">
          <cell r="A3550" t="str">
            <v>89655</v>
          </cell>
          <cell r="B3550" t="str">
            <v>CONECTOR, CPVC, SOLDÁVEL, DN 15MM X 1/2, INSTALADO EM RAMAL OU SUB-RAMAL DE ÁGUA  FORNECIMENTO E INSTALAÇÃO. AF_12/2014</v>
          </cell>
          <cell r="C3550" t="str">
            <v>UN</v>
          </cell>
          <cell r="D3550" t="str">
            <v>13,15</v>
          </cell>
        </row>
        <row r="3551">
          <cell r="A3551" t="str">
            <v>89656</v>
          </cell>
          <cell r="B3551" t="str">
            <v>ADAPTADOR, CPVC, SOLDÁVEL, DN15MM, INSTALADO EM RAMAL OU SUB-RAMAL DE ÁGUA  FORNECIMENTO E INSTALAÇÃO. AF_12/2014</v>
          </cell>
          <cell r="C3551" t="str">
            <v>UN</v>
          </cell>
          <cell r="D3551" t="str">
            <v>6,68</v>
          </cell>
        </row>
        <row r="3552">
          <cell r="A3552" t="str">
            <v>89657</v>
          </cell>
          <cell r="B3552" t="str">
            <v>CURVA DE TRANSPOSIÇÃO, CPVC, SOLDÁVEL, DN15MM, INSTALADO EM RAMAL OU SUB-RAMAL DE ÁGUA  FORNECIMENTO E INSTALAÇÃO. AF_12/2014</v>
          </cell>
          <cell r="C3552" t="str">
            <v>UN</v>
          </cell>
          <cell r="D3552" t="str">
            <v>6,78</v>
          </cell>
        </row>
        <row r="3553">
          <cell r="A3553" t="str">
            <v>89658</v>
          </cell>
          <cell r="B3553" t="str">
            <v>LUVA, CPVC, SOLDÁVEL, DN 22MM, INSTALADO EM RAMAL OU SUB-RAMAL DE ÁGUA  FORNECIMENTO E INSTALAÇÃO. AF_12/2014</v>
          </cell>
          <cell r="C3553" t="str">
            <v>UN</v>
          </cell>
          <cell r="D3553" t="str">
            <v>5,81</v>
          </cell>
        </row>
        <row r="3554">
          <cell r="A3554" t="str">
            <v>89659</v>
          </cell>
          <cell r="B3554" t="str">
            <v>LUVA DE CORRER, CPVC, SOLDÁVEL, DN 22MM, INSTALADO EM RAMAL OU SUB-RAMAL DE ÁGUA  FORNECIMENTO E INSTALAÇÃO. AF_12/2014</v>
          </cell>
          <cell r="C3554" t="str">
            <v>UN</v>
          </cell>
          <cell r="D3554" t="str">
            <v>8,95</v>
          </cell>
        </row>
        <row r="3555">
          <cell r="A3555" t="str">
            <v>89660</v>
          </cell>
          <cell r="B3555" t="str">
            <v>LUVA DE TRANSIÇÃO, CPVC, SOLDÁVEL, DN22MM X 25MM, INSTALADO EM RAMAL OU SUB-RAMAL DE ÁGUA - FORNECIMENTO E INSTALAÇÃO. AF_12/2014</v>
          </cell>
          <cell r="C3555" t="str">
            <v>UN</v>
          </cell>
          <cell r="D3555" t="str">
            <v>5,53</v>
          </cell>
        </row>
        <row r="3556">
          <cell r="A3556" t="str">
            <v>89661</v>
          </cell>
          <cell r="B3556" t="str">
            <v>UNIÃO, CPVC, SOLDÁVEL, DN22MM, INSTALADO EM RAMAL OU SUB-RAMAL DE ÁGUA  FORNECIMENTO E INSTALAÇÃO. AF_12/2014</v>
          </cell>
          <cell r="C3556" t="str">
            <v>UN</v>
          </cell>
          <cell r="D3556" t="str">
            <v>11,33</v>
          </cell>
        </row>
        <row r="3557">
          <cell r="A3557" t="str">
            <v>89662</v>
          </cell>
          <cell r="B3557" t="str">
            <v>CONECTOR, CPVC, SOLDÁVEL, DN 22MM X 1/2, INSTALADO EM RAMAL OU SUB-RAMAL DE ÁGUA  FORNECIMENTO E INSTALAÇÃO. AF_12/2014</v>
          </cell>
          <cell r="C3557" t="str">
            <v>UN</v>
          </cell>
          <cell r="D3557" t="str">
            <v>16,44</v>
          </cell>
        </row>
        <row r="3558">
          <cell r="A3558" t="str">
            <v>89663</v>
          </cell>
          <cell r="B3558" t="str">
            <v>ADAPTADOR, CPVC, SOLDÁVEL, DN22MM, INSTALADO EM RAMAL OU SUB-RAMAL DE ÁGUA  FORNECIMENTO E INSTALAÇÃO. AF_12/2014</v>
          </cell>
          <cell r="C3558" t="str">
            <v>UN</v>
          </cell>
          <cell r="D3558" t="str">
            <v>7,88</v>
          </cell>
        </row>
        <row r="3559">
          <cell r="A3559" t="str">
            <v>89664</v>
          </cell>
          <cell r="B3559" t="str">
            <v>CURVA DE TRANSPOSIÇÃO, CPVC, SOLDÁVEL, DN22MM, INSTALADO EM RAMAL OU SUB-RAMAL DE ÁGUA  FORNECIMENTO E INSTALAÇÃO. AF_12/2014</v>
          </cell>
          <cell r="C3559" t="str">
            <v>UN</v>
          </cell>
          <cell r="D3559" t="str">
            <v>8,95</v>
          </cell>
        </row>
        <row r="3560">
          <cell r="A3560" t="str">
            <v>89665</v>
          </cell>
          <cell r="B3560" t="str">
            <v>REDUÇÃO EXCÊNTRICA, PVC, SERIE R, ÁGUA PLUVIAL, DN 75 X 50 MM, JUNTA ELÁSTICA, FORNECIDO E INSTALADO EM CONDUTORES VERTICAIS DE ÁGUAS PLUVIAIS. AF_12/2014</v>
          </cell>
          <cell r="C3560" t="str">
            <v>UN</v>
          </cell>
          <cell r="D3560" t="str">
            <v>10,60</v>
          </cell>
        </row>
        <row r="3561">
          <cell r="A3561" t="str">
            <v>89666</v>
          </cell>
          <cell r="B3561" t="str">
            <v>BUCHA DE REDUÇÃO, CPVC, SOLDÁVEL, DN22MM X 15MM, INSTALADO EM RAMAL OU SUB-RAMAL DE ÁGUA  FORNECIMENTO E INSTALAÇÃO. AF_12/2014</v>
          </cell>
          <cell r="C3561" t="str">
            <v>UN</v>
          </cell>
          <cell r="D3561" t="str">
            <v>5,07</v>
          </cell>
        </row>
        <row r="3562">
          <cell r="A3562" t="str">
            <v>89667</v>
          </cell>
          <cell r="B3562" t="str">
            <v>TÊ DE INSPEÇÃO, PVC, SERIE R, ÁGUA PLUVIAL, DN 75 MM, JUNTA ELÁSTICA, FORNECIDO E INSTALADO EM CONDUTORES VERTICAIS DE ÁGUAS PLUVIAIS. AF_12/2014</v>
          </cell>
          <cell r="C3562" t="str">
            <v>UN</v>
          </cell>
          <cell r="D3562" t="str">
            <v>30,01</v>
          </cell>
        </row>
        <row r="3563">
          <cell r="A3563" t="str">
            <v>89668</v>
          </cell>
          <cell r="B3563" t="str">
            <v>CONECTOR, CPVC, SOLDÁVEL, DN22MM X 3/4", INSTALADO EM RAMAL OU SUB-RAMAL DE ÁGUA - FORNECIMENTO E INSTALAÇÃO. AF_12/2014</v>
          </cell>
          <cell r="C3563" t="str">
            <v>UN</v>
          </cell>
          <cell r="D3563" t="str">
            <v>15,69</v>
          </cell>
        </row>
        <row r="3564">
          <cell r="A3564" t="str">
            <v>89669</v>
          </cell>
          <cell r="B3564" t="str">
            <v>LUVA SIMPLES, PVC, SERIE R, ÁGUA PLUVIAL, DN 100 MM, JUNTA ELÁSTICA, FORNECIDO E INSTALADO EM CONDUTORES VERTICAIS DE ÁGUAS PLUVIAIS. AF_12/2014</v>
          </cell>
          <cell r="C3564" t="str">
            <v>UN</v>
          </cell>
          <cell r="D3564" t="str">
            <v>18,21</v>
          </cell>
        </row>
        <row r="3565">
          <cell r="A3565" t="str">
            <v>89670</v>
          </cell>
          <cell r="B3565" t="str">
            <v>LUVA, CPVC, SOLDÁVEL, DN 28MM, INSTALADO EM RAMAL OU SUB-RAMAL DE ÁGUA  FORNECIMENTO E INSTALAÇÃO. AF_12/2014</v>
          </cell>
          <cell r="C3565" t="str">
            <v>UN</v>
          </cell>
          <cell r="D3565" t="str">
            <v>8,10</v>
          </cell>
        </row>
        <row r="3566">
          <cell r="A3566" t="str">
            <v>89671</v>
          </cell>
          <cell r="B3566" t="str">
            <v>LUVA DE CORRER, PVC, SERIE R, ÁGUA PLUVIAL, DN 100 MM, JUNTA ELÁSTICA, FORNECIDO E INSTALADO EM CONDUTORES VERTICAIS DE ÁGUAS PLUVIAIS. AF_12/2014</v>
          </cell>
          <cell r="C3566" t="str">
            <v>UN</v>
          </cell>
          <cell r="D3566" t="str">
            <v>27,94</v>
          </cell>
        </row>
        <row r="3567">
          <cell r="A3567" t="str">
            <v>89672</v>
          </cell>
          <cell r="B3567" t="str">
            <v>LUVA DE CORRER, CPVC, SOLDÁVEL, DN 28MM, INSTALADO EM RAMAL OU SUB-RAMAL DE ÁGUA  FORNECIMENTO E INSTALAÇÃO. AF_12/2014</v>
          </cell>
          <cell r="C3567" t="str">
            <v>UN</v>
          </cell>
          <cell r="D3567" t="str">
            <v>11,69</v>
          </cell>
        </row>
        <row r="3568">
          <cell r="A3568" t="str">
            <v>89673</v>
          </cell>
          <cell r="B3568" t="str">
            <v>REDUÇÃO EXCÊNTRICA, PVC, SERIE R, ÁGUA PLUVIAL, DN 100 X 75 MM, JUNTA ELÁSTICA, FORNECIDO E INSTALADO EM CONDUTORES VERTICAIS DE ÁGUAS PLUVIAIS. AF_12/2014</v>
          </cell>
          <cell r="C3568" t="str">
            <v>UN</v>
          </cell>
          <cell r="D3568" t="str">
            <v>21,55</v>
          </cell>
        </row>
        <row r="3569">
          <cell r="A3569" t="str">
            <v>89674</v>
          </cell>
          <cell r="B3569" t="str">
            <v>UNIÃO, CPVC, SOLDÁVEL, DN28MM, INSTALADO EM RAMAL OU SUB-RAMAL DE ÁGUA  FORNECIMENTO E INSTALAÇÃO. AF_12/2014</v>
          </cell>
          <cell r="C3569" t="str">
            <v>UN</v>
          </cell>
          <cell r="D3569" t="str">
            <v>16,27</v>
          </cell>
        </row>
        <row r="3570">
          <cell r="A3570" t="str">
            <v>89675</v>
          </cell>
          <cell r="B3570" t="str">
            <v>TÊ DE INSPEÇÃO, PVC, SERIE R, ÁGUA PLUVIAL, DN 100 MM, JUNTA ELÁSTICA, FORNECIDO E INSTALADO EM CONDUTORES VERTICAIS DE ÁGUAS PLUVIAIS. AF_12/2014</v>
          </cell>
          <cell r="C3570" t="str">
            <v>UN</v>
          </cell>
          <cell r="D3570" t="str">
            <v>51,12</v>
          </cell>
        </row>
        <row r="3571">
          <cell r="A3571" t="str">
            <v>89676</v>
          </cell>
          <cell r="B3571" t="str">
            <v>CONECTOR, CPVC, SOLDÁVEL, DN 28MM X 1, INSTALADO EM RAMAL OU SUB-RAMAL DE ÁGUA  FORNECIMENTO E INSTALAÇÃO. AF_12/2014</v>
          </cell>
          <cell r="C3571" t="str">
            <v>UN</v>
          </cell>
          <cell r="D3571" t="str">
            <v>23,74</v>
          </cell>
        </row>
        <row r="3572">
          <cell r="A3572" t="str">
            <v>89677</v>
          </cell>
          <cell r="B3572" t="str">
            <v>LUVA SIMPLES, PVC, SERIE R, ÁGUA PLUVIAL, DN 150 MM, JUNTA ELÁSTICA, FORNECIDO E INSTALADO EM CONDUTORES VERTICAIS DE ÁGUAS PLUVIAIS. AF_12/2014</v>
          </cell>
          <cell r="C3572" t="str">
            <v>UN</v>
          </cell>
          <cell r="D3572" t="str">
            <v>52,03</v>
          </cell>
        </row>
        <row r="3573">
          <cell r="A3573" t="str">
            <v>89678</v>
          </cell>
          <cell r="B3573" t="str">
            <v>BUCHA DE REDUÇÃO, CPVC, SOLDÁVEL, DN28MM X 22MM, INSTALADO EM RAMAL OU SUB-RAMAL DE ÁGUA  FORNECIMENTO E INSTALAÇÃO. AF_12/2014</v>
          </cell>
          <cell r="C3573" t="str">
            <v>UN</v>
          </cell>
          <cell r="D3573" t="str">
            <v>6,50</v>
          </cell>
        </row>
        <row r="3574">
          <cell r="A3574" t="str">
            <v>89679</v>
          </cell>
          <cell r="B3574" t="str">
            <v>LUVA DE CORRER, PVC, SERIE R, ÁGUA PLUVIAL, DN 150 MM, JUNTA ELÁSTICA, FORNECIDO E INSTALADO EM CONDUTORES VERTICAIS DE ÁGUAS PLUVIAIS. AF_12/2014</v>
          </cell>
          <cell r="C3574" t="str">
            <v>UN</v>
          </cell>
          <cell r="D3574" t="str">
            <v>86,73</v>
          </cell>
        </row>
        <row r="3575">
          <cell r="A3575" t="str">
            <v>89680</v>
          </cell>
          <cell r="B3575" t="str">
            <v>LUVA, CPVC, SOLDÁVEL, DN 35MM, INSTALADO EM RAMAL OU SUB-RAMAL DE ÁGUA  FORNECIMENTO E INSTALAÇÃO. AF_12/2014</v>
          </cell>
          <cell r="C3575" t="str">
            <v>UN</v>
          </cell>
          <cell r="D3575" t="str">
            <v>11,90</v>
          </cell>
        </row>
        <row r="3576">
          <cell r="A3576" t="str">
            <v>89681</v>
          </cell>
          <cell r="B3576" t="str">
            <v>REDUÇÃO EXCÊNTRICA, PVC, SERIE R, ÁGUA PLUVIAL, DN 150 X 100 MM, JUNTA ELÁSTICA, FORNECIDO E INSTALADO EM CONDUTORES VERTICAIS DE ÁGUAS PLUVIAIS. AF_12/2014</v>
          </cell>
          <cell r="C3576" t="str">
            <v>UN</v>
          </cell>
          <cell r="D3576" t="str">
            <v>58,17</v>
          </cell>
        </row>
        <row r="3577">
          <cell r="A3577" t="str">
            <v>89682</v>
          </cell>
          <cell r="B3577" t="str">
            <v>LUVA DE CORRER, CPVC, SOLDÁVEL, DN 35MM, INSTALADO EM RAMAL OU SUB-RAMAL DE ÁGUA  FORNECIMENTO E INSTALAÇÃO. AF_12/2014</v>
          </cell>
          <cell r="C3577" t="str">
            <v>UN</v>
          </cell>
          <cell r="D3577" t="str">
            <v>17,27</v>
          </cell>
        </row>
        <row r="3578">
          <cell r="A3578" t="str">
            <v>89684</v>
          </cell>
          <cell r="B3578" t="str">
            <v>UNIÃO, CPVC, SOLDÁVEL, DN35MM, INSTALADO EM RAMAL OU SUB-RAMAL DE ÁGUA  FORNECIMENTO E INSTALAÇÃO. AF_12/2014</v>
          </cell>
          <cell r="C3578" t="str">
            <v>UN</v>
          </cell>
          <cell r="D3578" t="str">
            <v>23,03</v>
          </cell>
        </row>
        <row r="3579">
          <cell r="A3579" t="str">
            <v>89685</v>
          </cell>
          <cell r="B3579" t="str">
            <v>JUNÇÃO SIMPLES, PVC, SERIE R, ÁGUA PLUVIAL, DN 75 X 75 MM, JUNTA ELÁSTICA, FORNECIDO E INSTALADO EM CONDUTORES VERTICAIS DE ÁGUAS PLUVIAIS. AF_12/2014</v>
          </cell>
          <cell r="C3579" t="str">
            <v>UN</v>
          </cell>
          <cell r="D3579" t="str">
            <v>40,52</v>
          </cell>
        </row>
        <row r="3580">
          <cell r="A3580" t="str">
            <v>89686</v>
          </cell>
          <cell r="B3580" t="str">
            <v>CONECTOR, CPVC, SOLDÁVEL, DN 35MM X 1 1/4, INSTALADO EM RAMAL OU SUB-RAMAL DE ÁGUA  FORNECIMENTO E INSTALAÇÃO. AF_12/2014</v>
          </cell>
          <cell r="C3580" t="str">
            <v>UN</v>
          </cell>
          <cell r="D3580" t="str">
            <v>80,01</v>
          </cell>
        </row>
        <row r="3581">
          <cell r="A3581" t="str">
            <v>89687</v>
          </cell>
          <cell r="B3581" t="str">
            <v>TÊ, PVC, SERIE R, ÁGUA PLUVIAL, DN 75 X 75 MM, JUNTA ELÁSTICA, FORNECIDO E INSTALADO EM CONDUTORES VERTICAIS DE ÁGUAS PLUVIAIS. AF_12/2014</v>
          </cell>
          <cell r="C3581" t="str">
            <v>UN</v>
          </cell>
          <cell r="D3581" t="str">
            <v>34,36</v>
          </cell>
        </row>
        <row r="3582">
          <cell r="A3582" t="str">
            <v>89689</v>
          </cell>
          <cell r="B3582" t="str">
            <v>BUCHA DE REDUÇÃO, CPVC, SOLDÁVEL, DN35MM X 28MM, INSTALADO EM RAMAL OU SUB-RAMAL DE ÁGUA  FORNECIMENTO E INSTALAÇÃO. AF_12/2014</v>
          </cell>
          <cell r="C3582" t="str">
            <v>UN</v>
          </cell>
          <cell r="D3582" t="str">
            <v>18,42</v>
          </cell>
        </row>
        <row r="3583">
          <cell r="A3583" t="str">
            <v>89690</v>
          </cell>
          <cell r="B3583" t="str">
            <v>JUNÇÃO SIMPLES, PVC, SERIE R, ÁGUA PLUVIAL, DN 100 X 100 MM, JUNTA ELÁSTICA, FORNECIDO E INSTALADO EM CONDUTORES VERTICAIS DE ÁGUAS PLUVIAIS. AF_12/2014</v>
          </cell>
          <cell r="C3583" t="str">
            <v>UN</v>
          </cell>
          <cell r="D3583" t="str">
            <v>61,63</v>
          </cell>
        </row>
        <row r="3584">
          <cell r="A3584" t="str">
            <v>89691</v>
          </cell>
          <cell r="B3584" t="str">
            <v>TE, CPVC, SOLDÁVEL, DN 15MM, INSTALADO EM RAMAL OU SUB-RAMAL DE ÁGUA - FORNECIMENTO E INSTALAÇÃO. AF_12/2014</v>
          </cell>
          <cell r="C3584" t="str">
            <v>UN</v>
          </cell>
          <cell r="D3584" t="str">
            <v>8,10</v>
          </cell>
        </row>
        <row r="3585">
          <cell r="A3585" t="str">
            <v>89692</v>
          </cell>
          <cell r="B3585" t="str">
            <v>JUNÇÃO SIMPLES, PVC, SERIE R, ÁGUA PLUVIAL, DN 100 X 75 MM, JUNTA ELÁSTICA, FORNECIDO E INSTALADO EM CONDUTORES VERTICAIS DE ÁGUAS PLUVIAIS. AF_12/2014</v>
          </cell>
          <cell r="C3585" t="str">
            <v>UN</v>
          </cell>
          <cell r="D3585" t="str">
            <v>58,08</v>
          </cell>
        </row>
        <row r="3586">
          <cell r="A3586" t="str">
            <v>89693</v>
          </cell>
          <cell r="B3586" t="str">
            <v>TÊ, PVC, SERIE R, ÁGUA PLUVIAL, DN 100 X 100 MM, JUNTA ELÁSTICA, FORNECIDO E INSTALADO EM CONDUTORES VERTICAIS DE ÁGUAS PLUVIAIS. AF_12/2014</v>
          </cell>
          <cell r="C3586" t="str">
            <v>UN</v>
          </cell>
          <cell r="D3586" t="str">
            <v>56,22</v>
          </cell>
        </row>
        <row r="3587">
          <cell r="A3587" t="str">
            <v>89694</v>
          </cell>
          <cell r="B3587" t="str">
            <v>TE DE TRANSIÇÃO, CPVC, SOLDÁVEL, DN 15MM X 1/2, INSTALADO EM RAMAL OU SUB-RAMAL DE ÁGUA  FORNECIMENTO E INSTALAÇÃO. AF_12/2014</v>
          </cell>
          <cell r="C3587" t="str">
            <v>UN</v>
          </cell>
          <cell r="D3587" t="str">
            <v>11,62</v>
          </cell>
        </row>
        <row r="3588">
          <cell r="A3588" t="str">
            <v>89695</v>
          </cell>
          <cell r="B3588" t="str">
            <v>TÊ MISTURADOR, CPVC, SOLDÁVEL, DN15MM, INSTALADO EM RAMAL OU SUB-RAMAL DE ÁGUA  FORNECIMENTO E INSTALAÇÃO. AF_12/2014</v>
          </cell>
          <cell r="C3588" t="str">
            <v>UN</v>
          </cell>
          <cell r="D3588" t="str">
            <v>10,95</v>
          </cell>
        </row>
        <row r="3589">
          <cell r="A3589" t="str">
            <v>89696</v>
          </cell>
          <cell r="B3589" t="str">
            <v>TÊ, PVC, SERIE R, ÁGUA PLUVIAL, DN 100 X 75 MM, JUNTA ELÁSTICA, FORNECIDO E INSTALADO EM CONDUTORES VERTICAIS DE ÁGUAS PLUVIAIS. AF_12/2014</v>
          </cell>
          <cell r="C3589" t="str">
            <v>UN</v>
          </cell>
          <cell r="D3589" t="str">
            <v>50,76</v>
          </cell>
        </row>
        <row r="3590">
          <cell r="A3590" t="str">
            <v>89697</v>
          </cell>
          <cell r="B3590" t="str">
            <v>TE, CPVC, SOLDÁVEL, DN 22MM, INSTALADO EM RAMAL OU SUB-RAMAL DE ÁGUA - FORNECIMENTO E INSTALAÇÃO. AF_12/2014</v>
          </cell>
          <cell r="C3590" t="str">
            <v>UN</v>
          </cell>
          <cell r="D3590" t="str">
            <v>9,51</v>
          </cell>
        </row>
        <row r="3591">
          <cell r="A3591" t="str">
            <v>89698</v>
          </cell>
          <cell r="B3591" t="str">
            <v>JUNÇÃO SIMPLES, PVC, SERIE R, ÁGUA PLUVIAL, DN 150 X 150 MM, JUNTA ELÁSTICA, FORNECIDO E INSTALADO EM CONDUTORES VERTICAIS DE ÁGUAS PLUVIAIS. AF_12/2014</v>
          </cell>
          <cell r="C3591" t="str">
            <v>UN</v>
          </cell>
          <cell r="D3591" t="str">
            <v>181,25</v>
          </cell>
        </row>
        <row r="3592">
          <cell r="A3592" t="str">
            <v>89699</v>
          </cell>
          <cell r="B3592" t="str">
            <v>JUNÇÃO SIMPLES, PVC, SERIE R, ÁGUA PLUVIAL, DN 150 X 100 MM, JUNTA ELÁSTICA, FORNECIDO E INSTALADO EM CONDUTORES VERTICAIS DE ÁGUAS PLUVIAIS. AF_12/2014</v>
          </cell>
          <cell r="C3592" t="str">
            <v>UN</v>
          </cell>
          <cell r="D3592" t="str">
            <v>156,93</v>
          </cell>
        </row>
        <row r="3593">
          <cell r="A3593" t="str">
            <v>89700</v>
          </cell>
          <cell r="B3593" t="str">
            <v>TE DE TRANSIÇÃO, CPVC, SOLDÁVEL, DN 22MM X 1/2, INSTALADO EM RAMAL OU SUB-RAMAL DE ÁGUA  FORNECIMENTO E INSTALAÇÃO. AF_12/2014</v>
          </cell>
          <cell r="C3593" t="str">
            <v>UN</v>
          </cell>
          <cell r="D3593" t="str">
            <v>12,52</v>
          </cell>
        </row>
        <row r="3594">
          <cell r="A3594" t="str">
            <v>89701</v>
          </cell>
          <cell r="B3594" t="str">
            <v>TÊ, PVC, SERIE R, ÁGUA PLUVIAL, DN 150 X 150 MM, JUNTA ELÁSTICA, FORNECIDO E INSTALADO EM CONDUTORES VERTICAIS DE ÁGUAS PLUVIAIS. AF_12/2014</v>
          </cell>
          <cell r="C3594" t="str">
            <v>UN</v>
          </cell>
          <cell r="D3594" t="str">
            <v>124,50</v>
          </cell>
        </row>
        <row r="3595">
          <cell r="A3595" t="str">
            <v>89702</v>
          </cell>
          <cell r="B3595" t="str">
            <v>TÊ MISTURADOR, CPVC, SOLDÁVEL, DN22MM, INSTALADO EM RAMAL OU SUB-RAMAL DE ÁGUA  FORNECIMENTO E INSTALAÇÃO. AF_12/2014</v>
          </cell>
          <cell r="C3595" t="str">
            <v>UN</v>
          </cell>
          <cell r="D3595" t="str">
            <v>12,52</v>
          </cell>
        </row>
        <row r="3596">
          <cell r="A3596" t="str">
            <v>89703</v>
          </cell>
          <cell r="B3596" t="str">
            <v>TE MISTURADOR DE TRANSIÇÃO, CPVC, SOLDÁVEL, DN 22MM X 3/4", INSTALADO EM RAMAL OU SUB-RAMAL DE ÁGUA - FORNECIMENTO E INSTALAÇÃO. AF_12/2014</v>
          </cell>
          <cell r="C3596" t="str">
            <v>UN</v>
          </cell>
          <cell r="D3596" t="str">
            <v>24,74</v>
          </cell>
        </row>
        <row r="3597">
          <cell r="A3597" t="str">
            <v>89704</v>
          </cell>
          <cell r="B3597" t="str">
            <v>TÊ, PVC, SERIE R, ÁGUA PLUVIAL, DN 150 X 100 MM, JUNTA ELÁSTICA, FORNECIDO E INSTALADO EM CONDUTORES VERTICAIS DE ÁGUAS PLUVIAIS. AF_12/2014</v>
          </cell>
          <cell r="C3597" t="str">
            <v>UN</v>
          </cell>
          <cell r="D3597" t="str">
            <v>96,21</v>
          </cell>
        </row>
        <row r="3598">
          <cell r="A3598" t="str">
            <v>89705</v>
          </cell>
          <cell r="B3598" t="str">
            <v>TÊ, CPVC, SOLDÁVEL, DN28MM, INSTALADO EM RAMAL OU SUB-RAMAL DE ÁGUA   FORNECIMENTO E INSTALAÇÃO. AF_12/2014</v>
          </cell>
          <cell r="C3598" t="str">
            <v>UN</v>
          </cell>
          <cell r="D3598" t="str">
            <v>15,18</v>
          </cell>
        </row>
        <row r="3599">
          <cell r="A3599" t="str">
            <v>89706</v>
          </cell>
          <cell r="B3599" t="str">
            <v>TÊ, CPVC, SOLDÁVEL, DN35MM, INSTALADO EM RAMAL OU SUB-RAMAL DE ÁGUA  FORNECIMENTO E INSTALAÇÃO. AF_12/2014</v>
          </cell>
          <cell r="C3599" t="str">
            <v>UN</v>
          </cell>
          <cell r="D3599" t="str">
            <v>29,11</v>
          </cell>
        </row>
        <row r="3600">
          <cell r="A3600" t="str">
            <v>89718</v>
          </cell>
          <cell r="B3600" t="str">
            <v>TUBO, CPVC, SOLDÁVEL, DN 35MM, INSTALADO EM RAMAL DE DISTRIBUIÇÃO DE ÁGUA   FORNECIMENTO E INSTALAÇÃO. AF_12/2014</v>
          </cell>
          <cell r="C3600" t="str">
            <v>M</v>
          </cell>
          <cell r="D3600" t="str">
            <v>28,05</v>
          </cell>
        </row>
        <row r="3601">
          <cell r="A3601" t="str">
            <v>89719</v>
          </cell>
          <cell r="B3601" t="str">
            <v>JOELHO 90 GRAUS, CPVC, SOLDÁVEL, DN 22MM, INSTALADO EM RAMAL DE DISTRIBUIÇÃO DE ÁGUA   FORNECIMENTO E INSTALAÇÃO. AF_12/2014</v>
          </cell>
          <cell r="C3601" t="str">
            <v>UN</v>
          </cell>
          <cell r="D3601" t="str">
            <v>6,45</v>
          </cell>
        </row>
        <row r="3602">
          <cell r="A3602" t="str">
            <v>89720</v>
          </cell>
          <cell r="B3602" t="str">
            <v>JOELHO 45 GRAUS, CPVC, SOLDÁVEL, DN 22MM, INSTALADO EM RAMAL DE DISTRIBUIÇÃO DE ÁGUA   FORNECIMENTO E INSTALAÇÃO. AF_12/2014</v>
          </cell>
          <cell r="C3602" t="str">
            <v>UN</v>
          </cell>
          <cell r="D3602" t="str">
            <v>7,34</v>
          </cell>
        </row>
        <row r="3603">
          <cell r="A3603" t="str">
            <v>89721</v>
          </cell>
          <cell r="B3603" t="str">
            <v>CURVA 90 GRAUS, CPVC, SOLDÁVEL, DN 22MM, INSTALADO EM RAMAL DE DISTRIBUIÇÃO DE ÁGUA - FORNECIMENTO E INSTALAÇÃO. AF_12/2014</v>
          </cell>
          <cell r="C3603" t="str">
            <v>UN</v>
          </cell>
          <cell r="D3603" t="str">
            <v>7,64</v>
          </cell>
        </row>
        <row r="3604">
          <cell r="A3604" t="str">
            <v>89722</v>
          </cell>
          <cell r="B3604" t="str">
            <v>JOELHO DE TRANSIÇÃO, 90 GRAUS, CPVC, SOLDÁVEL, DN 22MM X 1/2", INSTALADO EM RAMAL DE ALIMENTAÇAÕ DE ÁGUA - FORNECIMENTO E INSTALAÇÃO. AF_12/2014</v>
          </cell>
          <cell r="C3604" t="str">
            <v>UN</v>
          </cell>
          <cell r="D3604" t="str">
            <v>11,87</v>
          </cell>
        </row>
        <row r="3605">
          <cell r="A3605" t="str">
            <v>89723</v>
          </cell>
          <cell r="B3605" t="str">
            <v>JOELHO 90 GRAUS, CPVC, SOLDÁVEL, DN 28MM, INSTALADO EM RAMAL DE DISTRIBUIÇÃO DE ÁGUA   FORNECIMENTO E INSTALAÇÃO. AF_12/2014</v>
          </cell>
          <cell r="C3605" t="str">
            <v>UN</v>
          </cell>
          <cell r="D3605" t="str">
            <v>9,93</v>
          </cell>
        </row>
        <row r="3606">
          <cell r="A3606" t="str">
            <v>89724</v>
          </cell>
          <cell r="B3606" t="str">
            <v>JOELHO 90 GRAUS, PVC, SERIE NORMAL, ESGOTO PREDIAL, DN 40 MM, JUNTA SOLDÁVEL, FORNECIDO E INSTALADO EM RAMAL DE DESCARGA OU RAMAL DE ESGOTO SANITÁRIO. AF_12/2014</v>
          </cell>
          <cell r="C3606" t="str">
            <v>UN</v>
          </cell>
          <cell r="D3606" t="str">
            <v>8,03</v>
          </cell>
        </row>
        <row r="3607">
          <cell r="A3607" t="str">
            <v>89725</v>
          </cell>
          <cell r="B3607" t="str">
            <v>JOELHO 45 GRAUS, CPVC, SOLDÁVEL, DN 28MM, INSTALADO EM RAMAL DE DISTRIBUIÇÃO DE ÁGUA   FORNECIMENTO E INSTALAÇÃO. AF_12/2014</v>
          </cell>
          <cell r="C3607" t="str">
            <v>UN</v>
          </cell>
          <cell r="D3607" t="str">
            <v>9,72</v>
          </cell>
        </row>
        <row r="3608">
          <cell r="A3608" t="str">
            <v>89726</v>
          </cell>
          <cell r="B3608" t="str">
            <v>JOELHO 45 GRAUS, PVC, SERIE NORMAL, ESGOTO PREDIAL, DN 40 MM, JUNTA SOLDÁVEL, FORNECIDO E INSTALADO EM RAMAL DE DESCARGA OU RAMAL DE ESGOTO SANITÁRIO. AF_12/2014</v>
          </cell>
          <cell r="C3608" t="str">
            <v>UN</v>
          </cell>
          <cell r="D3608" t="str">
            <v>5,78</v>
          </cell>
        </row>
        <row r="3609">
          <cell r="A3609" t="str">
            <v>89727</v>
          </cell>
          <cell r="B3609" t="str">
            <v>CURVA 90 GRAUS, CPVC, SOLDÁVEL, DN 28MM, INSTALADO EM RAMAL DE DISTRIBUIÇÃO DE ÁGUA   FORNECIMENTO E INSTALAÇÃO. AF_12/2014</v>
          </cell>
          <cell r="C3609" t="str">
            <v>UN</v>
          </cell>
          <cell r="D3609" t="str">
            <v>10,68</v>
          </cell>
        </row>
        <row r="3610">
          <cell r="A3610" t="str">
            <v>89728</v>
          </cell>
          <cell r="B3610" t="str">
            <v>CURVA CURTA 90 GRAUS, PVC, SERIE NORMAL, ESGOTO PREDIAL, DN 40 MM, JUNTA SOLDÁVEL, FORNECIDO E INSTALADO EM RAMAL DE DESCARGA OU RAMAL DE ESGOTO SANITÁRIO. AF_12/2014</v>
          </cell>
          <cell r="C3610" t="str">
            <v>UN</v>
          </cell>
          <cell r="D3610" t="str">
            <v>8,59</v>
          </cell>
        </row>
        <row r="3611">
          <cell r="A3611" t="str">
            <v>89729</v>
          </cell>
          <cell r="B3611" t="str">
            <v>JOELHO 90 GRAUS, CPVC, SOLDÁVEL, DN 35MM, INSTALADO EM RAMAL DE DISTRIBUIÇÃO DE ÁGUA   FORNECIMENTO E INSTALAÇÃO. AF_12/2014</v>
          </cell>
          <cell r="C3611" t="str">
            <v>UN</v>
          </cell>
          <cell r="D3611" t="str">
            <v>14,47</v>
          </cell>
        </row>
        <row r="3612">
          <cell r="A3612" t="str">
            <v>89730</v>
          </cell>
          <cell r="B3612" t="str">
            <v>CURVA LONGA 90 GRAUS, PVC, SERIE NORMAL, ESGOTO PREDIAL, DN 40 MM, JUNTA SOLDÁVEL, FORNECIDO E INSTALADO EM RAMAL DE DESCARGA OU RAMAL DE ESGOTO SANITÁRIO. AF_12/2014</v>
          </cell>
          <cell r="C3612" t="str">
            <v>UN</v>
          </cell>
          <cell r="D3612" t="str">
            <v>9,32</v>
          </cell>
        </row>
        <row r="3613">
          <cell r="A3613" t="str">
            <v>89731</v>
          </cell>
          <cell r="B3613" t="str">
            <v>JOELHO 90 GRAUS, PVC, SERIE NORMAL, ESGOTO PREDIAL, DN 50 MM, JUNTA ELÁSTICA, FORNECIDO E INSTALADO EM RAMAL DE DESCARGA OU RAMAL DE ESGOTO SANITÁRIO. AF_12/2014</v>
          </cell>
          <cell r="C3613" t="str">
            <v>UN</v>
          </cell>
          <cell r="D3613" t="str">
            <v>8,56</v>
          </cell>
        </row>
        <row r="3614">
          <cell r="A3614" t="str">
            <v>89732</v>
          </cell>
          <cell r="B3614" t="str">
            <v>JOELHO 45 GRAUS, PVC, SERIE NORMAL, ESGOTO PREDIAL, DN 50 MM, JUNTA ELÁSTICA, FORNECIDO E INSTALADO EM RAMAL DE DESCARGA OU RAMAL DE ESGOTO SANITÁRIO. AF_12/2014</v>
          </cell>
          <cell r="C3614" t="str">
            <v>UN</v>
          </cell>
          <cell r="D3614" t="str">
            <v>9,09</v>
          </cell>
        </row>
        <row r="3615">
          <cell r="A3615" t="str">
            <v>89733</v>
          </cell>
          <cell r="B3615" t="str">
            <v>CURVA CURTA 90 GRAUS, PVC, SERIE NORMAL, ESGOTO PREDIAL, DN 50 MM, JUNTA ELÁSTICA, FORNECIDO E INSTALADO EM RAMAL DE DESCARGA OU RAMAL DE ESGOTO SANITÁRIO. AF_12/2014</v>
          </cell>
          <cell r="C3615" t="str">
            <v>UN</v>
          </cell>
          <cell r="D3615" t="str">
            <v>14,83</v>
          </cell>
        </row>
        <row r="3616">
          <cell r="A3616" t="str">
            <v>89734</v>
          </cell>
          <cell r="B3616" t="str">
            <v>JOELHO 45 GRAUS, CPVC, SOLDÁVEL, DN 35MM, INSTALADO EM RAMAL DE DISTRIBUIÇÃO DE ÁGUA   FORNECIMENTO E INSTALAÇÃO. AF_12/2014</v>
          </cell>
          <cell r="C3616" t="str">
            <v>UN</v>
          </cell>
          <cell r="D3616" t="str">
            <v>14,47</v>
          </cell>
        </row>
        <row r="3617">
          <cell r="A3617" t="str">
            <v>89735</v>
          </cell>
          <cell r="B3617" t="str">
            <v>CURVA LONGA 90 GRAUS, PVC, SERIE NORMAL, ESGOTO PREDIAL, DN 50 MM, JUNTA ELÁSTICA, FORNECIDO E INSTALADO EM RAMAL DE DESCARGA OU RAMAL DE ESGOTO SANITÁRIO. AF_12/2014</v>
          </cell>
          <cell r="C3617" t="str">
            <v>UN</v>
          </cell>
          <cell r="D3617" t="str">
            <v>15,71</v>
          </cell>
        </row>
        <row r="3618">
          <cell r="A3618" t="str">
            <v>89736</v>
          </cell>
          <cell r="B3618" t="str">
            <v>LUVA, CPVC, SOLDÁVEL, DN 22MM, INSTALADO EM RAMAL DE DISTRIBUIÇÃO DE ÁGUA   FORNECIMENTO E INSTALAÇÃO. AF_12/2014</v>
          </cell>
          <cell r="C3618" t="str">
            <v>UN</v>
          </cell>
          <cell r="D3618" t="str">
            <v>4,46</v>
          </cell>
        </row>
        <row r="3619">
          <cell r="A3619" t="str">
            <v>89737</v>
          </cell>
          <cell r="B3619" t="str">
            <v>JOELHO 90 GRAUS, PVC, SERIE NORMAL, ESGOTO PREDIAL, DN 75 MM, JUNTA ELÁSTICA, FORNECIDO E INSTALADO EM RAMAL DE DESCARGA OU RAMAL DE ESGOTO SANITÁRIO. AF_12/2014</v>
          </cell>
          <cell r="C3619" t="str">
            <v>UN</v>
          </cell>
          <cell r="D3619" t="str">
            <v>14,94</v>
          </cell>
        </row>
        <row r="3620">
          <cell r="A3620" t="str">
            <v>89738</v>
          </cell>
          <cell r="B3620" t="str">
            <v>LUVA DE CORRER, CPVC, SOLDÁVEL, DN 22MM, INSTALADO EM RAMAL DE DISTRIBUIÇÃO DE ÁGUA   FORNECIMENTO E INSTALAÇÃO. AF_12/2014</v>
          </cell>
          <cell r="C3620" t="str">
            <v>UN</v>
          </cell>
          <cell r="D3620" t="str">
            <v>7,60</v>
          </cell>
        </row>
        <row r="3621">
          <cell r="A3621" t="str">
            <v>89739</v>
          </cell>
          <cell r="B3621" t="str">
            <v>JOELHO 45 GRAUS, PVC, SERIE NORMAL, ESGOTO PREDIAL, DN 75 MM, JUNTA ELÁSTICA, FORNECIDO E INSTALADO EM RAMAL DE DESCARGA OU RAMAL DE ESGOTO SANITÁRIO. AF_12/2014</v>
          </cell>
          <cell r="C3621" t="str">
            <v>UN</v>
          </cell>
          <cell r="D3621" t="str">
            <v>15,70</v>
          </cell>
        </row>
        <row r="3622">
          <cell r="A3622" t="str">
            <v>89740</v>
          </cell>
          <cell r="B3622" t="str">
            <v>LUVA DE TRANSIÇÃO, CPVC, SOLDÁVEL, DN 22MM X 25MM, INSTALADO EM RAMAL DE DISTRIBUIÇÃO DE ÁGUA   FORNECIMENTO E INSTALAÇÃO. AF_12/2014</v>
          </cell>
          <cell r="C3622" t="str">
            <v>UN</v>
          </cell>
          <cell r="D3622" t="str">
            <v>4,18</v>
          </cell>
        </row>
        <row r="3623">
          <cell r="A3623" t="str">
            <v>89741</v>
          </cell>
          <cell r="B3623" t="str">
            <v>UNIÃO, CPVC, SOLDÁVEL, DN 22MM, INSTALADO EM RAMAL DE DISTRIBUIÇÃO DE ÁGUA   FORNECIMENTO E INSTALAÇÃO. AF_12/2014</v>
          </cell>
          <cell r="C3623" t="str">
            <v>UN</v>
          </cell>
          <cell r="D3623" t="str">
            <v>9,98</v>
          </cell>
        </row>
        <row r="3624">
          <cell r="A3624" t="str">
            <v>89742</v>
          </cell>
          <cell r="B3624" t="str">
            <v>CURVA CURTA 90 GRAUS, PVC, SERIE NORMAL, ESGOTO PREDIAL, DN 75 MM, JUNTA ELÁSTICA, FORNECIDO E INSTALADO EM RAMAL DE DESCARGA OU RAMAL DE ESGOTO SANITÁRIO. AF_12/2014</v>
          </cell>
          <cell r="C3624" t="str">
            <v>UN</v>
          </cell>
          <cell r="D3624" t="str">
            <v>25,81</v>
          </cell>
        </row>
        <row r="3625">
          <cell r="A3625" t="str">
            <v>89743</v>
          </cell>
          <cell r="B3625" t="str">
            <v>CURVA LONGA 90 GRAUS, PVC, SERIE NORMAL, ESGOTO PREDIAL, DN 75 MM, JUNTA ELÁSTICA, FORNECIDO E INSTALADO EM RAMAL DE DESCARGA OU RAMAL DE ESGOTO SANITÁRIO. AF_12/2014</v>
          </cell>
          <cell r="C3625" t="str">
            <v>UN</v>
          </cell>
          <cell r="D3625" t="str">
            <v>36,71</v>
          </cell>
        </row>
        <row r="3626">
          <cell r="A3626" t="str">
            <v>89744</v>
          </cell>
          <cell r="B3626" t="str">
            <v>JOELHO 90 GRAUS, PVC, SERIE NORMAL, ESGOTO PREDIAL, DN 100 MM, JUNTA ELÁSTICA, FORNECIDO E INSTALADO EM RAMAL DE DESCARGA OU RAMAL DE ESGOTO SANITÁRIO. AF_12/2014</v>
          </cell>
          <cell r="C3626" t="str">
            <v>UN</v>
          </cell>
          <cell r="D3626" t="str">
            <v>19,42</v>
          </cell>
        </row>
        <row r="3627">
          <cell r="A3627" t="str">
            <v>89745</v>
          </cell>
          <cell r="B3627" t="str">
            <v>CONECTOR, CPVC, SOLDÁVEL, DN 22MM X 1/2 , INSTALADO EM RAMAL DE DISTRIBUIÇÃO DE ÁGUA   FORNECIMENTO E INSTALAÇÃO. AF_12/2014</v>
          </cell>
          <cell r="C3627" t="str">
            <v>UN</v>
          </cell>
          <cell r="D3627" t="str">
            <v>15,09</v>
          </cell>
        </row>
        <row r="3628">
          <cell r="A3628" t="str">
            <v>89746</v>
          </cell>
          <cell r="B3628" t="str">
            <v>JOELHO 45 GRAUS, PVC, SERIE NORMAL, ESGOTO PREDIAL, DN 100 MM, JUNTA ELÁSTICA, FORNECIDO E INSTALADO EM RAMAL DE DESCARGA OU RAMAL DE ESGOTO SANITÁRIO. AF_12/2014</v>
          </cell>
          <cell r="C3628" t="str">
            <v>UN</v>
          </cell>
          <cell r="D3628" t="str">
            <v>19,37</v>
          </cell>
        </row>
        <row r="3629">
          <cell r="A3629" t="str">
            <v>89747</v>
          </cell>
          <cell r="B3629" t="str">
            <v>ADAPTADOR, CPVC, SOLDÁVEL, DN 22MM, INSTALADO EM RAMAL DE DISTRIBUIÇÃO DE ÁGUA   FORNECIMENTO E INSTALAÇÃO. AF_12/2014</v>
          </cell>
          <cell r="C3629" t="str">
            <v>UN</v>
          </cell>
          <cell r="D3629" t="str">
            <v>6,53</v>
          </cell>
        </row>
        <row r="3630">
          <cell r="A3630" t="str">
            <v>89748</v>
          </cell>
          <cell r="B3630" t="str">
            <v>CURVA CURTA 90 GRAUS, PVC, SERIE NORMAL, ESGOTO PREDIAL, DN 100 MM, JUNTA ELÁSTICA, FORNECIDO E INSTALADO EM RAMAL DE DESCARGA OU RAMAL DE ESGOTO SANITÁRIO. AF_12/2014</v>
          </cell>
          <cell r="C3630" t="str">
            <v>UN</v>
          </cell>
          <cell r="D3630" t="str">
            <v>31,24</v>
          </cell>
        </row>
        <row r="3631">
          <cell r="A3631" t="str">
            <v>89749</v>
          </cell>
          <cell r="B3631" t="str">
            <v>CURVA DE TRANSPOSIÇÃO, CPVC, SOLDÁVEL, DN 22MM, INSTALADO EM RAMAL DE DISTRIBUIÇÃO DE ÁGUA   FORNECIMENTO E INSTALAÇÃO. AF_12/2014</v>
          </cell>
          <cell r="C3631" t="str">
            <v>UN</v>
          </cell>
          <cell r="D3631" t="str">
            <v>7,60</v>
          </cell>
        </row>
        <row r="3632">
          <cell r="A3632" t="str">
            <v>89750</v>
          </cell>
          <cell r="B3632" t="str">
            <v>CURVA LONGA 90 GRAUS, PVC, SERIE NORMAL, ESGOTO PREDIAL, DN 100 MM, JUNTA ELÁSTICA, FORNECIDO E INSTALADO EM RAMAL DE DESCARGA OU RAMAL DE ESGOTO SANITÁRIO. AF_12/2014</v>
          </cell>
          <cell r="C3632" t="str">
            <v>UN</v>
          </cell>
          <cell r="D3632" t="str">
            <v>52,22</v>
          </cell>
        </row>
        <row r="3633">
          <cell r="A3633" t="str">
            <v>89751</v>
          </cell>
          <cell r="B3633" t="str">
            <v>BUCHA DE REDUÇÃO, CPVC, SOLDÁVEL, DN 22MM X 15MM, INSTALADO EM RAMAL DE DISTRIBUIÇÃO DE ÁGUA   FORNECIMENTO E INSTALAÇÃO. AF_12/2014</v>
          </cell>
          <cell r="C3633" t="str">
            <v>UN</v>
          </cell>
          <cell r="D3633" t="str">
            <v>3,72</v>
          </cell>
        </row>
        <row r="3634">
          <cell r="A3634" t="str">
            <v>89752</v>
          </cell>
          <cell r="B3634" t="str">
            <v>LUVA SIMPLES, PVC, SERIE NORMAL, ESGOTO PREDIAL, DN 40 MM, JUNTA SOLDÁVEL, FORNECIDO E INSTALADO EM RAMAL DE DESCARGA OU RAMAL DE ESGOTO SANITÁRIO. AF_12/2014</v>
          </cell>
          <cell r="C3634" t="str">
            <v>UN</v>
          </cell>
          <cell r="D3634" t="str">
            <v>4,91</v>
          </cell>
        </row>
        <row r="3635">
          <cell r="A3635" t="str">
            <v>89753</v>
          </cell>
          <cell r="B3635" t="str">
            <v>LUVA SIMPLES, PVC, SERIE NORMAL, ESGOTO PREDIAL, DN 50 MM, JUNTA ELÁSTICA, FORNECIDO E INSTALADO EM RAMAL DE DESCARGA OU RAMAL DE ESGOTO SANITÁRIO. AF_12/2014</v>
          </cell>
          <cell r="C3635" t="str">
            <v>UN</v>
          </cell>
          <cell r="D3635" t="str">
            <v>7,06</v>
          </cell>
        </row>
        <row r="3636">
          <cell r="A3636" t="str">
            <v>89754</v>
          </cell>
          <cell r="B3636" t="str">
            <v>LUVA DE CORRER, PVC, SERIE NORMAL, ESGOTO PREDIAL, DN 50 MM, JUNTA ELÁSTICA, FORNECIDO E INSTALADO EM RAMAL DE DESCARGA OU RAMAL DE ESGOTO SANITÁRIO. AF_12/2014</v>
          </cell>
          <cell r="C3636" t="str">
            <v>UN</v>
          </cell>
          <cell r="D3636" t="str">
            <v>13,43</v>
          </cell>
        </row>
        <row r="3637">
          <cell r="A3637" t="str">
            <v>89755</v>
          </cell>
          <cell r="B3637" t="str">
            <v>LUVA, CPVC, SOLDÁVEL, DN 28MM, INSTALADO EM RAMAL DE DISTRIBUIÇÃO DE ÁGUA   FORNECIMENTO E INSTALAÇÃO. AF_12/2014</v>
          </cell>
          <cell r="C3637" t="str">
            <v>UN</v>
          </cell>
          <cell r="D3637" t="str">
            <v>6,53</v>
          </cell>
        </row>
        <row r="3638">
          <cell r="A3638" t="str">
            <v>89756</v>
          </cell>
          <cell r="B3638" t="str">
            <v>LUVA DE CORRER, CPVC, SOLDÁVEL, DN 28MM, INSTALADO EM RAMAL DE DISTRIBUIÇÃO DE ÁGUA   FORNECIMENTO E INSTALAÇÃO. AF_12/2014</v>
          </cell>
          <cell r="C3638" t="str">
            <v>UN</v>
          </cell>
          <cell r="D3638" t="str">
            <v>10,12</v>
          </cell>
        </row>
        <row r="3639">
          <cell r="A3639" t="str">
            <v>89757</v>
          </cell>
          <cell r="B3639" t="str">
            <v>UNIÃO, CPVC, SOLDÁVEL, DN 28MM, INSTALADO EM RAMAL DE DISTRIBUIÇÃO DE ÁGUA   FORNECIMENTO E INSTALAÇÃO. AF_12/2014</v>
          </cell>
          <cell r="C3639" t="str">
            <v>UN</v>
          </cell>
          <cell r="D3639" t="str">
            <v>14,70</v>
          </cell>
        </row>
        <row r="3640">
          <cell r="A3640" t="str">
            <v>89758</v>
          </cell>
          <cell r="B3640" t="str">
            <v>CONECTOR, CPVC, SOLDÁVEL, DN 28MM X 1 , INSTALADO EM RAMAL DE DISTRIBUIÇÃO DE ÁGUA   FORNECIMENTO E INSTALAÇÃO. AF_12/2014</v>
          </cell>
          <cell r="C3640" t="str">
            <v>UN</v>
          </cell>
          <cell r="D3640" t="str">
            <v>22,17</v>
          </cell>
        </row>
        <row r="3641">
          <cell r="A3641" t="str">
            <v>89759</v>
          </cell>
          <cell r="B3641" t="str">
            <v>BUCHA DE REDUÇÃO, CPVC, SOLDÁVEL, DN 28MM X 22MM, INSTALADO EM RAMAL DE DISTRIBUIÇÃO DE ÁGUA - FORNECIMENTO E INSTALAÇÃO. AF_12/2014</v>
          </cell>
          <cell r="C3641" t="str">
            <v>UN</v>
          </cell>
          <cell r="D3641" t="str">
            <v>4,93</v>
          </cell>
        </row>
        <row r="3642">
          <cell r="A3642" t="str">
            <v>89760</v>
          </cell>
          <cell r="B3642" t="str">
            <v>LUVA, CPVC, SOLDÁVEL, DN 35MM, INSTALADO EM RAMAL DE DISTRIBUIÇÃO DE ÁGUA - FORNECIMENTO E INSTALAÇÃO. AF_12/2014</v>
          </cell>
          <cell r="C3642" t="str">
            <v>UN</v>
          </cell>
          <cell r="D3642" t="str">
            <v>10,03</v>
          </cell>
        </row>
        <row r="3643">
          <cell r="A3643" t="str">
            <v>89761</v>
          </cell>
          <cell r="B3643" t="str">
            <v>LUVA DE CORRER, CPVC, SOLDÁVEL, DN 35MM, INSTALADO EM RAMAL DE DISTRIBUIÇÃO DE ÁGUA - FORNECIMENTO E INSTALAÇÃO. AF_12/2014</v>
          </cell>
          <cell r="C3643" t="str">
            <v>UN</v>
          </cell>
          <cell r="D3643" t="str">
            <v>15,40</v>
          </cell>
        </row>
        <row r="3644">
          <cell r="A3644" t="str">
            <v>89762</v>
          </cell>
          <cell r="B3644" t="str">
            <v>UNIÃO, CPVC, SOLDÁVEL, DN35MM, INSTALADO EM RAMAL DE DISTRIBUIÇÃO DE ÁGUA - FORNECIMENTO E INSTALAÇÃO. AF_12/2014</v>
          </cell>
          <cell r="C3644" t="str">
            <v>UN</v>
          </cell>
          <cell r="D3644" t="str">
            <v>21,16</v>
          </cell>
        </row>
        <row r="3645">
          <cell r="A3645" t="str">
            <v>89763</v>
          </cell>
          <cell r="B3645" t="str">
            <v>CONECTOR, CPVC, SOLDÁVEL, DN 35MM X 1 1/4 , INSTALADO EM RAMAL DE DISTRIBUIÇÃO DE ÁGUA - FORNECIMENTO E INSTALAÇÃO. AF_12/2014</v>
          </cell>
          <cell r="C3645" t="str">
            <v>UN</v>
          </cell>
          <cell r="D3645" t="str">
            <v>78,14</v>
          </cell>
        </row>
        <row r="3646">
          <cell r="A3646" t="str">
            <v>89764</v>
          </cell>
          <cell r="B3646" t="str">
            <v>BUCHA DE REDUÇÃO, CPVC, SOLDÁVEL, DN35MM X 28MM, INSTALADO EM RAMAL DE DISTRIBUIÇÃO DE ÁGUA - FORNECIMENTO E INSTALAÇÃO. AF_12/2014</v>
          </cell>
          <cell r="C3646" t="str">
            <v>UN</v>
          </cell>
          <cell r="D3646" t="str">
            <v>16,55</v>
          </cell>
        </row>
        <row r="3647">
          <cell r="A3647" t="str">
            <v>89765</v>
          </cell>
          <cell r="B3647" t="str">
            <v>TE, CPVC, SOLDÁVEL, DN 22MM, INSTALADO EM RAMAL DE DISTRIBUIÇÃO DE ÁGUA - FORNECIMENTO E INSTALAÇÃO. AF_12/2014</v>
          </cell>
          <cell r="C3647" t="str">
            <v>UN</v>
          </cell>
          <cell r="D3647" t="str">
            <v>8,47</v>
          </cell>
        </row>
        <row r="3648">
          <cell r="A3648" t="str">
            <v>89766</v>
          </cell>
          <cell r="B3648" t="str">
            <v>TE DE TRANSIÇÃO, CPVC, SOLDÁVEL, DN 22MM X 1/2 , INSTALADO EM RAMAL DE DISTRIBUIÇÃO DE ÁGUA   FORNECIMENTO E INSTALAÇÃO. AF_12/2014</v>
          </cell>
          <cell r="C3648" t="str">
            <v>UN</v>
          </cell>
          <cell r="D3648" t="str">
            <v>11,48</v>
          </cell>
        </row>
        <row r="3649">
          <cell r="A3649" t="str">
            <v>89767</v>
          </cell>
          <cell r="B3649" t="str">
            <v>TÊ MISTURADOR, CPVC, SOLDÁVEL, DN 22MM, INSTALADO EM RAMAL DE DISTRIBUIÇÃO DE ÁGUA - FORNECIMENTO E INSTALAÇÃO. AF_12/2014</v>
          </cell>
          <cell r="C3649" t="str">
            <v>UN</v>
          </cell>
          <cell r="D3649" t="str">
            <v>11,48</v>
          </cell>
        </row>
        <row r="3650">
          <cell r="A3650" t="str">
            <v>89768</v>
          </cell>
          <cell r="B3650" t="str">
            <v>TÊ, CPVC, SOLDÁVEL, DN 28MM, INSTALADO EM RAMAL DE DISTRIBUIÇÃO DE ÁGUA - FORNECIMENTO E INSTALAÇÃO. AF_12/2014</v>
          </cell>
          <cell r="C3650" t="str">
            <v>UN</v>
          </cell>
          <cell r="D3650" t="str">
            <v>12,01</v>
          </cell>
        </row>
        <row r="3651">
          <cell r="A3651" t="str">
            <v>89769</v>
          </cell>
          <cell r="B3651" t="str">
            <v>TÊ, CPVC, SOLDÁVEL, DN35MM, INSTALADO EM RAMAL DE DISTRIBUIÇÃO DE ÁGUA - FORNECIMENTO E INSTALAÇÃO. AF_12/2014</v>
          </cell>
          <cell r="C3651" t="str">
            <v>UN</v>
          </cell>
          <cell r="D3651" t="str">
            <v>25,35</v>
          </cell>
        </row>
        <row r="3652">
          <cell r="A3652" t="str">
            <v>89772</v>
          </cell>
          <cell r="B3652" t="str">
            <v>TUBO, CPVC, SOLDÁVEL, DN 54MM, INSTALADO EM PRUMADA DE ÁGUA  FORNECIMENTO E INSTALAÇÃO. AF_12/2014</v>
          </cell>
          <cell r="C3652" t="str">
            <v>M</v>
          </cell>
          <cell r="D3652" t="str">
            <v>48,75</v>
          </cell>
        </row>
        <row r="3653">
          <cell r="A3653" t="str">
            <v>89774</v>
          </cell>
          <cell r="B3653" t="str">
            <v>LUVA SIMPLES, PVC, SERIE NORMAL, ESGOTO PREDIAL, DN 75 MM, JUNTA ELÁSTICA, FORNECIDO E INSTALADO EM RAMAL DE DESCARGA OU RAMAL DE ESGOTO SANITÁRIO. AF_12/2014</v>
          </cell>
          <cell r="C3653" t="str">
            <v>UN</v>
          </cell>
          <cell r="D3653" t="str">
            <v>11,82</v>
          </cell>
        </row>
        <row r="3654">
          <cell r="A3654" t="str">
            <v>89776</v>
          </cell>
          <cell r="B3654" t="str">
            <v>LUVA DE CORRER, PVC, SERIE NORMAL, ESGOTO PREDIAL, DN 75 MM, JUNTA ELÁSTICA, FORNECIDO E INSTALADO EM RAMAL DE DESCARGA OU RAMAL DE ESGOTO SANITÁRIO. AF_12/2014</v>
          </cell>
          <cell r="C3654" t="str">
            <v>UN</v>
          </cell>
          <cell r="D3654" t="str">
            <v>16,74</v>
          </cell>
        </row>
        <row r="3655">
          <cell r="A3655" t="str">
            <v>89777</v>
          </cell>
          <cell r="B3655" t="str">
            <v>JOELHO 90 GRAUS, CPVC, SOLDÁVEL, DN 35MM, INSTALADO EM PRUMADA DE ÁGUA  FORNECIMENTO E INSTALAÇÃO. AF_12/2014</v>
          </cell>
          <cell r="C3655" t="str">
            <v>UN</v>
          </cell>
          <cell r="D3655" t="str">
            <v>13,19</v>
          </cell>
        </row>
        <row r="3656">
          <cell r="A3656" t="str">
            <v>89778</v>
          </cell>
          <cell r="B3656" t="str">
            <v>LUVA SIMPLES, PVC, SERIE NORMAL, ESGOTO PREDIAL, DN 100 MM, JUNTA ELÁSTICA, FORNECIDO E INSTALADO EM RAMAL DE DESCARGA OU RAMAL DE ESGOTO SANITÁRIO. AF_12/2014</v>
          </cell>
          <cell r="C3656" t="str">
            <v>UN</v>
          </cell>
          <cell r="D3656" t="str">
            <v>14,80</v>
          </cell>
        </row>
        <row r="3657">
          <cell r="A3657" t="str">
            <v>89779</v>
          </cell>
          <cell r="B3657" t="str">
            <v>LUVA DE CORRER, PVC, SERIE NORMAL, ESGOTO PREDIAL, DN 100 MM, JUNTA ELÁSTICA, FORNECIDO E INSTALADO EM RAMAL DE DESCARGA OU RAMAL DE ESGOTO SANITÁRIO. AF_12/2014</v>
          </cell>
          <cell r="C3657" t="str">
            <v>UN</v>
          </cell>
          <cell r="D3657" t="str">
            <v>23,91</v>
          </cell>
        </row>
        <row r="3658">
          <cell r="A3658" t="str">
            <v>89780</v>
          </cell>
          <cell r="B3658" t="str">
            <v>JOELHO 45 GRAUS, CPVC, SOLDÁVEL, DN 35MM, INSTALADO EM PRUMADA DE ÁGUA - FORNECIMENTO E INSTALAÇÃO. AF_12/2014</v>
          </cell>
          <cell r="C3658" t="str">
            <v>UN</v>
          </cell>
          <cell r="D3658" t="str">
            <v>13,19</v>
          </cell>
        </row>
        <row r="3659">
          <cell r="A3659" t="str">
            <v>89781</v>
          </cell>
          <cell r="B3659" t="str">
            <v>JOELHO 90 GRAUS, CPVC, SOLDÁVEL, DN 42MM, INSTALADO EM PRUMADA DE ÁGUA  FORNECIMENTO E INSTALAÇÃO. AF_12/2014</v>
          </cell>
          <cell r="C3659" t="str">
            <v>UN</v>
          </cell>
          <cell r="D3659" t="str">
            <v>19,14</v>
          </cell>
        </row>
        <row r="3660">
          <cell r="A3660" t="str">
            <v>89782</v>
          </cell>
          <cell r="B3660" t="str">
            <v>TE, PVC, SERIE NORMAL, ESGOTO PREDIAL, DN 40 X 40 MM, JUNTA SOLDÁVEL, FORNECIDO E INSTALADO EM RAMAL DE DESCARGA OU RAMAL DE ESGOTO SANITÁRIO. AF_12/2014</v>
          </cell>
          <cell r="C3660" t="str">
            <v>UN</v>
          </cell>
          <cell r="D3660" t="str">
            <v>9,56</v>
          </cell>
        </row>
        <row r="3661">
          <cell r="A3661" t="str">
            <v>89783</v>
          </cell>
          <cell r="B3661" t="str">
            <v>JUNÇÃO SIMPLES, PVC, SERIE NORMAL, ESGOTO PREDIAL, DN 40 MM, JUNTA SOLDÁVEL, FORNECIDO E INSTALADO EM RAMAL DE DESCARGA OU RAMAL DE ESGOTO SANITÁRIO. AF_12/2014</v>
          </cell>
          <cell r="C3661" t="str">
            <v>UN</v>
          </cell>
          <cell r="D3661" t="str">
            <v>9,80</v>
          </cell>
        </row>
        <row r="3662">
          <cell r="A3662" t="str">
            <v>89784</v>
          </cell>
          <cell r="B3662" t="str">
            <v>TE, PVC, SERIE NORMAL, ESGOTO PREDIAL, DN 50 X 50 MM, JUNTA ELÁSTICA, FORNECIDO E INSTALADO EM RAMAL DE DESCARGA OU RAMAL DE ESGOTO SANITÁRIO. AF_12/2014</v>
          </cell>
          <cell r="C3662" t="str">
            <v>UN</v>
          </cell>
          <cell r="D3662" t="str">
            <v>15,63</v>
          </cell>
        </row>
        <row r="3663">
          <cell r="A3663" t="str">
            <v>89785</v>
          </cell>
          <cell r="B3663" t="str">
            <v>JUNÇÃO SIMPLES, PVC, SERIE NORMAL, ESGOTO PREDIAL, DN 50 X 50 MM, JUNTA ELÁSTICA, FORNECIDO E INSTALADO EM RAMAL DE DESCARGA OU RAMAL DE ESGOTO SANITÁRIO. AF_12/2014</v>
          </cell>
          <cell r="C3663" t="str">
            <v>UN</v>
          </cell>
          <cell r="D3663" t="str">
            <v>17,15</v>
          </cell>
        </row>
        <row r="3664">
          <cell r="A3664" t="str">
            <v>89786</v>
          </cell>
          <cell r="B3664" t="str">
            <v>TE, PVC, SERIE NORMAL, ESGOTO PREDIAL, DN 75 X 75 MM, JUNTA ELÁSTICA, FORNECIDO E INSTALADO EM RAMAL DE DESCARGA OU RAMAL DE ESGOTO SANITÁRIO. AF_12/2014</v>
          </cell>
          <cell r="C3664" t="str">
            <v>UN</v>
          </cell>
          <cell r="D3664" t="str">
            <v>26,08</v>
          </cell>
        </row>
        <row r="3665">
          <cell r="A3665" t="str">
            <v>89787</v>
          </cell>
          <cell r="B3665" t="str">
            <v>JOELHO 45 GRAUS, CPVC, SOLDÁVEL, DN 42MM, INSTALADO EM PRUMADA DE ÁGUA  FORNECIMENTO E INSTALAÇÃO. AF_12/2014</v>
          </cell>
          <cell r="C3665" t="str">
            <v>UN</v>
          </cell>
          <cell r="D3665" t="str">
            <v>19,14</v>
          </cell>
        </row>
        <row r="3666">
          <cell r="A3666" t="str">
            <v>89788</v>
          </cell>
          <cell r="B3666" t="str">
            <v>JOELHO 90 GRAUS, CPVC, SOLDÁVEL, DN 54MM, INSTALADO EM PRUMADA DE ÁGUA  FORNECIMENTO E INSTALAÇÃO. AF_12/2014</v>
          </cell>
          <cell r="C3666" t="str">
            <v>UN</v>
          </cell>
          <cell r="D3666" t="str">
            <v>36,01</v>
          </cell>
        </row>
        <row r="3667">
          <cell r="A3667" t="str">
            <v>89789</v>
          </cell>
          <cell r="B3667" t="str">
            <v>JOELHO 45 GRAUS, CPVC, SOLDÁVEL, DN 54MM, INSTALADO EM PRUMADA DE ÁGUA  FORNECIMENTO E INSTALAÇÃO. AF_12/2014</v>
          </cell>
          <cell r="C3667" t="str">
            <v>UN</v>
          </cell>
          <cell r="D3667" t="str">
            <v>36,54</v>
          </cell>
        </row>
        <row r="3668">
          <cell r="A3668" t="str">
            <v>89790</v>
          </cell>
          <cell r="B3668" t="str">
            <v>JOELHO 90 GRAUS, CPVC, SOLDÁVEL, DN 73MM, INSTALADO EM PRUMADA DE ÁGUA  FORNECIMENTO E INSTALAÇÃO. AF_12/2014</v>
          </cell>
          <cell r="C3668" t="str">
            <v>UN</v>
          </cell>
          <cell r="D3668" t="str">
            <v>86,36</v>
          </cell>
        </row>
        <row r="3669">
          <cell r="A3669" t="str">
            <v>89791</v>
          </cell>
          <cell r="B3669" t="str">
            <v>JOELHO 45 GRAUS, CPVC, SOLDÁVEL, DN 73MM, INSTALADO EM PRUMADA DE ÁGUA  FORNECIMENTO E INSTALAÇÃO. AF_12/2014</v>
          </cell>
          <cell r="C3669" t="str">
            <v>UN</v>
          </cell>
          <cell r="D3669" t="str">
            <v>88,30</v>
          </cell>
        </row>
        <row r="3670">
          <cell r="A3670" t="str">
            <v>89792</v>
          </cell>
          <cell r="B3670" t="str">
            <v>JOELHO 90 GRAUS, CPVC, SOLDÁVEL, DN 89MM, INSTALADO EM PRUMADA DE ÁGUA  FORNECIMENTO E INSTALAÇÃO. AF_12/2014</v>
          </cell>
          <cell r="C3670" t="str">
            <v>UN</v>
          </cell>
          <cell r="D3670" t="str">
            <v>101,86</v>
          </cell>
        </row>
        <row r="3671">
          <cell r="A3671" t="str">
            <v>89793</v>
          </cell>
          <cell r="B3671" t="str">
            <v>JOELHO 45 GRAUS, CPVC, SOLDÁVEL, DN 89MM, INSTALADO EM PRUMADA DE ÁGUA  FORNECIMENTO E INSTALAÇÃO. AF_12/2014</v>
          </cell>
          <cell r="C3671" t="str">
            <v>UN</v>
          </cell>
          <cell r="D3671" t="str">
            <v>104,48</v>
          </cell>
        </row>
        <row r="3672">
          <cell r="A3672" t="str">
            <v>89794</v>
          </cell>
          <cell r="B3672" t="str">
            <v>LUVA, CPVC, SOLDÁVEL, DN 35MM, INSTALADO EM PRUMADA DE ÁGUA  FORNECIMENTO E INSTALAÇÃO. AF_12/2014</v>
          </cell>
          <cell r="C3672" t="str">
            <v>UN</v>
          </cell>
          <cell r="D3672" t="str">
            <v>9,20</v>
          </cell>
        </row>
        <row r="3673">
          <cell r="A3673" t="str">
            <v>89795</v>
          </cell>
          <cell r="B3673" t="str">
            <v>JUNÇÃO SIMPLES, PVC, SERIE NORMAL, ESGOTO PREDIAL, DN 75 X 75 MM, JUNTA ELÁSTICA, FORNECIDO E INSTALADO EM RAMAL DE DESCARGA OU RAMAL DE ESGOTO SANITÁRIO. AF_12/2014</v>
          </cell>
          <cell r="C3673" t="str">
            <v>UN</v>
          </cell>
          <cell r="D3673" t="str">
            <v>28,16</v>
          </cell>
        </row>
        <row r="3674">
          <cell r="A3674" t="str">
            <v>89796</v>
          </cell>
          <cell r="B3674" t="str">
            <v>TE, PVC, SERIE NORMAL, ESGOTO PREDIAL, DN 100 X 100 MM, JUNTA ELÁSTICA, FORNECIDO E INSTALADO EM RAMAL DE DESCARGA OU RAMAL DE ESGOTO SANITÁRIO. AF_12/2014</v>
          </cell>
          <cell r="C3674" t="str">
            <v>UN</v>
          </cell>
          <cell r="D3674" t="str">
            <v>32,11</v>
          </cell>
        </row>
        <row r="3675">
          <cell r="A3675" t="str">
            <v>89797</v>
          </cell>
          <cell r="B3675" t="str">
            <v>JUNÇÃO SIMPLES, PVC, SERIE NORMAL, ESGOTO PREDIAL, DN 100 X 100 MM, JUNTA ELÁSTICA, FORNECIDO E INSTALADO EM RAMAL DE DESCARGA OU RAMAL DE ESGOTO SANITÁRIO. AF_12/2014</v>
          </cell>
          <cell r="C3675" t="str">
            <v>UN</v>
          </cell>
          <cell r="D3675" t="str">
            <v>36,99</v>
          </cell>
        </row>
        <row r="3676">
          <cell r="A3676" t="str">
            <v>89801</v>
          </cell>
          <cell r="B3676" t="str">
            <v>JOELHO 90 GRAUS, PVC, SERIE NORMAL, ESGOTO PREDIAL, DN 50 MM, JUNTA ELÁSTICA, FORNECIDO E INSTALADO EM PRUMADA DE ESGOTO SANITÁRIO OU VENTILAÇÃO. AF_12/2014</v>
          </cell>
          <cell r="C3676" t="str">
            <v>UN</v>
          </cell>
          <cell r="D3676" t="str">
            <v>5,28</v>
          </cell>
        </row>
        <row r="3677">
          <cell r="A3677" t="str">
            <v>89802</v>
          </cell>
          <cell r="B3677" t="str">
            <v>JOELHO 45 GRAUS, PVC, SERIE NORMAL, ESGOTO PREDIAL, DN 50 MM, JUNTA ELÁSTICA, FORNECIDO E INSTALADO EM PRUMADA DE ESGOTO SANITÁRIO OU VENTILAÇÃO. AF_12/2014</v>
          </cell>
          <cell r="C3677" t="str">
            <v>UN</v>
          </cell>
          <cell r="D3677" t="str">
            <v>5,81</v>
          </cell>
        </row>
        <row r="3678">
          <cell r="A3678" t="str">
            <v>89803</v>
          </cell>
          <cell r="B3678" t="str">
            <v>CURVA CURTA 90 GRAUS, PVC, SERIE NORMAL, ESGOTO PREDIAL, DN 50 MM, JUNTA ELÁSTICA, FORNECIDO E INSTALADO EM PRUMADA DE ESGOTO SANITÁRIO OU VENTILAÇÃO. AF_12/2014</v>
          </cell>
          <cell r="C3678" t="str">
            <v>UN</v>
          </cell>
          <cell r="D3678" t="str">
            <v>11,55</v>
          </cell>
        </row>
        <row r="3679">
          <cell r="A3679" t="str">
            <v>89804</v>
          </cell>
          <cell r="B3679" t="str">
            <v>CURVA LONGA 90 GRAUS, PVC, SERIE NORMAL, ESGOTO PREDIAL, DN 50 MM, JUNTA ELÁSTICA, FORNECIDO E INSTALADO EM PRUMADA DE ESGOTO SANITÁRIO OU VENTILAÇÃO. AF_12/2014</v>
          </cell>
          <cell r="C3679" t="str">
            <v>UN</v>
          </cell>
          <cell r="D3679" t="str">
            <v>12,43</v>
          </cell>
        </row>
        <row r="3680">
          <cell r="A3680" t="str">
            <v>89805</v>
          </cell>
          <cell r="B3680" t="str">
            <v>JOELHO 90 GRAUS, PVC, SERIE NORMAL, ESGOTO PREDIAL, DN 75 MM, JUNTA ELÁSTICA, FORNECIDO E INSTALADO EM PRUMADA DE ESGOTO SANITÁRIO OU VENTILAÇÃO. AF_12/2014</v>
          </cell>
          <cell r="C3680" t="str">
            <v>UN</v>
          </cell>
          <cell r="D3680" t="str">
            <v>10,92</v>
          </cell>
        </row>
        <row r="3681">
          <cell r="A3681" t="str">
            <v>89806</v>
          </cell>
          <cell r="B3681" t="str">
            <v>JOELHO 45 GRAUS, PVC, SERIE NORMAL, ESGOTO PREDIAL, DN 75 MM, JUNTA ELÁSTICA, FORNECIDO E INSTALADO EM PRUMADA DE ESGOTO SANITÁRIO OU VENTILAÇÃO. AF_12/2014</v>
          </cell>
          <cell r="C3681" t="str">
            <v>UN</v>
          </cell>
          <cell r="D3681" t="str">
            <v>11,68</v>
          </cell>
        </row>
        <row r="3682">
          <cell r="A3682" t="str">
            <v>89807</v>
          </cell>
          <cell r="B3682" t="str">
            <v>CURVA CURTA 90 GRAUS, PVC, SERIE NORMAL, ESGOTO PREDIAL, DN 75 MM, JUNTA ELÁSTICA, FORNECIDO E INSTALADO EM PRUMADA DE ESGOTO SANITÁRIO OU VENTILAÇÃO. AF_12/2014</v>
          </cell>
          <cell r="C3682" t="str">
            <v>UN</v>
          </cell>
          <cell r="D3682" t="str">
            <v>21,79</v>
          </cell>
        </row>
        <row r="3683">
          <cell r="A3683" t="str">
            <v>89808</v>
          </cell>
          <cell r="B3683" t="str">
            <v>CURVA LONGA 90 GRAUS, PVC, SERIE NORMAL, ESGOTO PREDIAL, DN 75 MM, JUNTA ELÁSTICA, FORNECIDO E INSTALADO EM PRUMADA DE ESGOTO SANITÁRIO OU VENTILAÇÃO. AF_12/2014</v>
          </cell>
          <cell r="C3683" t="str">
            <v>UN</v>
          </cell>
          <cell r="D3683" t="str">
            <v>32,69</v>
          </cell>
        </row>
        <row r="3684">
          <cell r="A3684" t="str">
            <v>89809</v>
          </cell>
          <cell r="B3684" t="str">
            <v>JOELHO 90 GRAUS, PVC, SERIE NORMAL, ESGOTO PREDIAL, DN 100 MM, JUNTA ELÁSTICA, FORNECIDO E INSTALADO EM PRUMADA DE ESGOTO SANITÁRIO OU VENTILAÇÃO. AF_12/2014</v>
          </cell>
          <cell r="C3684" t="str">
            <v>UN</v>
          </cell>
          <cell r="D3684" t="str">
            <v>14,67</v>
          </cell>
        </row>
        <row r="3685">
          <cell r="A3685" t="str">
            <v>89810</v>
          </cell>
          <cell r="B3685" t="str">
            <v>JOELHO 45 GRAUS, PVC, SERIE NORMAL, ESGOTO PREDIAL, DN 100 MM, JUNTA ELÁSTICA, FORNECIDO E INSTALADO EM PRUMADA DE ESGOTO SANITÁRIO OU VENTILAÇÃO. AF_12/2014</v>
          </cell>
          <cell r="C3685" t="str">
            <v>UN</v>
          </cell>
          <cell r="D3685" t="str">
            <v>14,62</v>
          </cell>
        </row>
        <row r="3686">
          <cell r="A3686" t="str">
            <v>89811</v>
          </cell>
          <cell r="B3686" t="str">
            <v>CURVA CURTA 90 GRAUS, PVC, SERIE NORMAL, ESGOTO PREDIAL, DN 100 MM, JUNTA ELÁSTICA, FORNECIDO E INSTALADO EM PRUMADA DE ESGOTO SANITÁRIO OU VENTILAÇÃO. AF_12/2014</v>
          </cell>
          <cell r="C3686" t="str">
            <v>UN</v>
          </cell>
          <cell r="D3686" t="str">
            <v>26,49</v>
          </cell>
        </row>
        <row r="3687">
          <cell r="A3687" t="str">
            <v>89812</v>
          </cell>
          <cell r="B3687" t="str">
            <v>CURVA LONGA 90 GRAUS, PVC, SERIE NORMAL, ESGOTO PREDIAL, DN 100 MM, JUNTA ELÁSTICA, FORNECIDO E INSTALADO EM PRUMADA DE ESGOTO SANITÁRIO OU VENTILAÇÃO. AF_12/2014</v>
          </cell>
          <cell r="C3687" t="str">
            <v>UN</v>
          </cell>
          <cell r="D3687" t="str">
            <v>47,47</v>
          </cell>
        </row>
        <row r="3688">
          <cell r="A3688" t="str">
            <v>89813</v>
          </cell>
          <cell r="B3688" t="str">
            <v>LUVA SIMPLES, PVC, SERIE NORMAL, ESGOTO PREDIAL, DN 50 MM, JUNTA ELÁSTICA, FORNECIDO E INSTALADO EM PRUMADA DE ESGOTO SANITÁRIO OU VENTILAÇÃO. AF_12/2014</v>
          </cell>
          <cell r="C3688" t="str">
            <v>UN</v>
          </cell>
          <cell r="D3688" t="str">
            <v>5,23</v>
          </cell>
        </row>
        <row r="3689">
          <cell r="A3689" t="str">
            <v>89814</v>
          </cell>
          <cell r="B3689" t="str">
            <v>LUVA DE CORRER, PVC, SERIE NORMAL, ESGOTO PREDIAL, DN 50 MM, JUNTA ELÁSTICA, FORNECIDO E INSTALADO EM PRUMADA DE ESGOTO SANITÁRIO OU VENTILAÇÃO. AF_12/2014</v>
          </cell>
          <cell r="C3689" t="str">
            <v>UN</v>
          </cell>
          <cell r="D3689" t="str">
            <v>11,60</v>
          </cell>
        </row>
        <row r="3690">
          <cell r="A3690" t="str">
            <v>89815</v>
          </cell>
          <cell r="B3690" t="str">
            <v>LUVA DE CORRER, CPVC, SOLDÁVEL, DN 35MM, INSTALADO EM PRUMADA DE ÁGUA  FORNECIMENTO E INSTALAÇÃO. AF_12/2014</v>
          </cell>
          <cell r="C3690" t="str">
            <v>UN</v>
          </cell>
          <cell r="D3690" t="str">
            <v>14,57</v>
          </cell>
        </row>
        <row r="3691">
          <cell r="A3691" t="str">
            <v>89816</v>
          </cell>
          <cell r="B3691" t="str">
            <v>UNIÃO, CPVC, SOLDÁVEL, DN35MM, INSTALADO EM PRUMADA DE ÁGUA  FORNECIMENTO E INSTALAÇÃO. AF_12/2014</v>
          </cell>
          <cell r="C3691" t="str">
            <v>UN</v>
          </cell>
          <cell r="D3691" t="str">
            <v>20,33</v>
          </cell>
        </row>
        <row r="3692">
          <cell r="A3692" t="str">
            <v>89817</v>
          </cell>
          <cell r="B3692" t="str">
            <v>LUVA SIMPLES, PVC, SERIE NORMAL, ESGOTO PREDIAL, DN 75 MM, JUNTA ELÁSTICA, FORNECIDO E INSTALADO EM PRUMADA DE ESGOTO SANITÁRIO OU VENTILAÇÃO. AF_12/2014</v>
          </cell>
          <cell r="C3692" t="str">
            <v>UN</v>
          </cell>
          <cell r="D3692" t="str">
            <v>9,27</v>
          </cell>
        </row>
        <row r="3693">
          <cell r="A3693" t="str">
            <v>89818</v>
          </cell>
          <cell r="B3693" t="str">
            <v>CONECTOR, CPVC, SOLDÁVEL, DN 35MM X 1 1/4, INSTALADO EM PRUMADA DE ÁGUA  FORNECIMENTO E INSTALAÇÃO. AF_12/2014</v>
          </cell>
          <cell r="C3693" t="str">
            <v>UN</v>
          </cell>
          <cell r="D3693" t="str">
            <v>77,31</v>
          </cell>
        </row>
        <row r="3694">
          <cell r="A3694" t="str">
            <v>89819</v>
          </cell>
          <cell r="B3694" t="str">
            <v>LUVA DE CORRER, PVC, SERIE NORMAL, ESGOTO PREDIAL, DN 75 MM, JUNTA ELÁSTICA, FORNECIDO E INSTALADO EM PRUMADA DE ESGOTO SANITÁRIO OU VENTILAÇÃO. AF_12/2014</v>
          </cell>
          <cell r="C3694" t="str">
            <v>UN</v>
          </cell>
          <cell r="D3694" t="str">
            <v>14,19</v>
          </cell>
        </row>
        <row r="3695">
          <cell r="A3695" t="str">
            <v>89820</v>
          </cell>
          <cell r="B3695" t="str">
            <v>BUCHA DE REDUÇÃO, CPVC, SOLDÁVEL, DN35MM X 28MM, INSTALADO EM PRUMADA DE ÁGUA  FORNECIMENTO E INSTALAÇÃO. AF_12/2014</v>
          </cell>
          <cell r="C3695" t="str">
            <v>UN</v>
          </cell>
          <cell r="D3695" t="str">
            <v>15,72</v>
          </cell>
        </row>
        <row r="3696">
          <cell r="A3696" t="str">
            <v>89821</v>
          </cell>
          <cell r="B3696" t="str">
            <v>LUVA SIMPLES, PVC, SERIE NORMAL, ESGOTO PREDIAL, DN 100 MM, JUNTA ELÁSTICA, FORNECIDO E INSTALADO EM PRUMADA DE ESGOTO SANITÁRIO OU VENTILAÇÃO. AF_12/2014</v>
          </cell>
          <cell r="C3696" t="str">
            <v>UN</v>
          </cell>
          <cell r="D3696" t="str">
            <v>11,52</v>
          </cell>
        </row>
        <row r="3697">
          <cell r="A3697" t="str">
            <v>89822</v>
          </cell>
          <cell r="B3697" t="str">
            <v>LUVA, CPVC, SOLDÁVEL, DN 42MM, INSTALADO EM PRUMADA DE ÁGUA  FORNECIMENTO E INSTALAÇÃO. AF_12/2014</v>
          </cell>
          <cell r="C3697" t="str">
            <v>UN</v>
          </cell>
          <cell r="D3697" t="str">
            <v>11,91</v>
          </cell>
        </row>
        <row r="3698">
          <cell r="A3698" t="str">
            <v>89823</v>
          </cell>
          <cell r="B3698" t="str">
            <v>LUVA DE CORRER, PVC, SERIE NORMAL, ESGOTO PREDIAL, DN 100 MM, JUNTA ELÁSTICA, FORNECIDO E INSTALADO EM PRUMADA DE ESGOTO SANITÁRIO OU VENTILAÇÃO. AF_12/2014</v>
          </cell>
          <cell r="C3698" t="str">
            <v>UN</v>
          </cell>
          <cell r="D3698" t="str">
            <v>20,63</v>
          </cell>
        </row>
        <row r="3699">
          <cell r="A3699" t="str">
            <v>89824</v>
          </cell>
          <cell r="B3699" t="str">
            <v>LUVA DE CORRER, CPVC, SOLDÁVEL, DN 42MM, INSTALADO EM PRUMADA DE ÁGUA  FORNECIMENTO E INSTALAÇÃO. AF_12/2014</v>
          </cell>
          <cell r="C3699" t="str">
            <v>UN</v>
          </cell>
          <cell r="D3699" t="str">
            <v>19,57</v>
          </cell>
        </row>
        <row r="3700">
          <cell r="A3700" t="str">
            <v>89825</v>
          </cell>
          <cell r="B3700" t="str">
            <v>TE, PVC, SERIE NORMAL, ESGOTO PREDIAL, DN 50 X 50 MM, JUNTA ELÁSTICA, FORNECIDO E INSTALADO EM PRUMADA DE ESGOTO SANITÁRIO OU VENTILAÇÃO. AF_12/2014</v>
          </cell>
          <cell r="C3700" t="str">
            <v>UN</v>
          </cell>
          <cell r="D3700" t="str">
            <v>11,62</v>
          </cell>
        </row>
        <row r="3701">
          <cell r="A3701" t="str">
            <v>89826</v>
          </cell>
          <cell r="B3701" t="str">
            <v>LUVA DE TRANSIÇÃO, CPVC, SOLDÁVEL, DN42MM X 1.1/2, INSTALADO EM PRUMADA DE ÁGUA  FORNECIMENTO E INSTALAÇÃO. AF_12/2014</v>
          </cell>
          <cell r="C3701" t="str">
            <v>UN</v>
          </cell>
          <cell r="D3701" t="str">
            <v>79,15</v>
          </cell>
        </row>
        <row r="3702">
          <cell r="A3702" t="str">
            <v>89827</v>
          </cell>
          <cell r="B3702" t="str">
            <v>JUNÇÃO SIMPLES, PVC, SERIE NORMAL, ESGOTO PREDIAL, DN 50 X 50 MM, JUNTA ELÁSTICA, FORNECIDO E INSTALADO EM PRUMADA DE ESGOTO SANITÁRIO OU VENTILAÇÃO. AF_12/2014</v>
          </cell>
          <cell r="C3702" t="str">
            <v>UN</v>
          </cell>
          <cell r="D3702" t="str">
            <v>13,14</v>
          </cell>
        </row>
        <row r="3703">
          <cell r="A3703" t="str">
            <v>89828</v>
          </cell>
          <cell r="B3703" t="str">
            <v>UNIÃO, CPVC, SOLDÁVEL, DN42MM, INSTALADO EM PRUMADA DE ÁGUA  FORNECIMENTO E INSTALAÇÃO. AF_12/2014</v>
          </cell>
          <cell r="C3703" t="str">
            <v>UN</v>
          </cell>
          <cell r="D3703" t="str">
            <v>29,01</v>
          </cell>
        </row>
        <row r="3704">
          <cell r="A3704" t="str">
            <v>89829</v>
          </cell>
          <cell r="B3704" t="str">
            <v>TE, PVC, SERIE NORMAL, ESGOTO PREDIAL, DN 75 X 75 MM, JUNTA ELÁSTICA, FORNECIDO E INSTALADO EM PRUMADA DE ESGOTO SANITÁRIO OU VENTILAÇÃO. AF_12/2014</v>
          </cell>
          <cell r="C3704" t="str">
            <v>UN</v>
          </cell>
          <cell r="D3704" t="str">
            <v>20,98</v>
          </cell>
        </row>
        <row r="3705">
          <cell r="A3705" t="str">
            <v>89830</v>
          </cell>
          <cell r="B3705" t="str">
            <v>JUNÇÃO SIMPLES, PVC, SERIE NORMAL, ESGOTO PREDIAL, DN 75 X 75 MM, JUNTA ELÁSTICA, FORNECIDO E INSTALADO EM PRUMADA DE ESGOTO SANITÁRIO OU VENTILAÇÃO. AF_12/2014</v>
          </cell>
          <cell r="C3705" t="str">
            <v>UN</v>
          </cell>
          <cell r="D3705" t="str">
            <v>23,06</v>
          </cell>
        </row>
        <row r="3706">
          <cell r="A3706" t="str">
            <v>89831</v>
          </cell>
          <cell r="B3706" t="str">
            <v>CONECTOR, CPVC, SOLDÁVEL, DN 42MM X 1.1/2, INSTALADO EM PRUMADA DE ÁGUA  FORNECIMENTO E INSTALAÇÃO. AF_12/2014</v>
          </cell>
          <cell r="C3706" t="str">
            <v>UN</v>
          </cell>
          <cell r="D3706" t="str">
            <v>94,34</v>
          </cell>
        </row>
        <row r="3707">
          <cell r="A3707" t="str">
            <v>89832</v>
          </cell>
          <cell r="B3707" t="str">
            <v>BUCHA DE REDUÇÃO, CPVC, SOLDÁVEL, DN 42MM X 22MM, INSTALADO EM RAMAL DE DISTRIBUIÇÃO DE ÁGUA - FORNECIMENTO E INSTALAÇÃO. AF_12/2014</v>
          </cell>
          <cell r="C3707" t="str">
            <v>UN</v>
          </cell>
          <cell r="D3707" t="str">
            <v>20,44</v>
          </cell>
        </row>
        <row r="3708">
          <cell r="A3708" t="str">
            <v>89833</v>
          </cell>
          <cell r="B3708" t="str">
            <v>TE, PVC, SERIE NORMAL, ESGOTO PREDIAL, DN 100 X 100 MM, JUNTA ELÁSTICA, FORNECIDO E INSTALADO EM PRUMADA DE ESGOTO SANITÁRIO OU VENTILAÇÃO. AF_12/2014</v>
          </cell>
          <cell r="C3708" t="str">
            <v>UN</v>
          </cell>
          <cell r="D3708" t="str">
            <v>25,90</v>
          </cell>
        </row>
        <row r="3709">
          <cell r="A3709" t="str">
            <v>89834</v>
          </cell>
          <cell r="B3709" t="str">
            <v>JUNÇÃO SIMPLES, PVC, SERIE NORMAL, ESGOTO PREDIAL, DN 100 X 100 MM, JUNTA ELÁSTICA, FORNECIDO E INSTALADO EM PRUMADA DE ESGOTO SANITÁRIO OU VENTILAÇÃO. AF_12/2014</v>
          </cell>
          <cell r="C3709" t="str">
            <v>UN</v>
          </cell>
          <cell r="D3709" t="str">
            <v>30,78</v>
          </cell>
        </row>
        <row r="3710">
          <cell r="A3710" t="str">
            <v>89835</v>
          </cell>
          <cell r="B3710" t="str">
            <v>LUVA, CPVC, SOLDÁVEL, DN 54MM, INSTALADO EM PRUMADA DE ÁGUA  FORNECIMENTO E INSTALAÇÃO. AF_12/2014</v>
          </cell>
          <cell r="C3710" t="str">
            <v>UN</v>
          </cell>
          <cell r="D3710" t="str">
            <v>20,54</v>
          </cell>
        </row>
        <row r="3711">
          <cell r="A3711" t="str">
            <v>89836</v>
          </cell>
          <cell r="B3711" t="str">
            <v>LUVA DE TRANSIÇÃO, CPVC, SOLDÁVEL, DN 54MM X 2, INSTALADO EM PRUMADA DE ÁGUA  FORNECIMENTO E INSTALAÇÃO. AF_12/2014</v>
          </cell>
          <cell r="C3711" t="str">
            <v>UN</v>
          </cell>
          <cell r="D3711" t="str">
            <v>127,33</v>
          </cell>
        </row>
        <row r="3712">
          <cell r="A3712" t="str">
            <v>89837</v>
          </cell>
          <cell r="B3712" t="str">
            <v>UNIÃO, CPVC, SOLDÁVEL, DN 54MM, INSTALADO EM PRUMADA DE ÁGUA  FORNECIMENTO E INSTALAÇÃO. AF_12/2014</v>
          </cell>
          <cell r="C3712" t="str">
            <v>UN</v>
          </cell>
          <cell r="D3712" t="str">
            <v>64,36</v>
          </cell>
        </row>
        <row r="3713">
          <cell r="A3713" t="str">
            <v>89838</v>
          </cell>
          <cell r="B3713" t="str">
            <v>LUVA, CPVC, SOLDÁVEL, DN 73MM, INSTALADO EM PRUMADA DE ÁGUA  FORNECIMENTO E INSTALAÇÃO. AF_12/2014</v>
          </cell>
          <cell r="C3713" t="str">
            <v>UN</v>
          </cell>
          <cell r="D3713" t="str">
            <v>70,65</v>
          </cell>
        </row>
        <row r="3714">
          <cell r="A3714" t="str">
            <v>89839</v>
          </cell>
          <cell r="B3714" t="str">
            <v>UNIÃO, CPVC, SOLDÁVEL, DN 73MM, INSTALADO EM PRUMADA DE ÁGUA  FORNECIMENTO E INSTALAÇÃO. AF_12/2014</v>
          </cell>
          <cell r="C3714" t="str">
            <v>UN</v>
          </cell>
          <cell r="D3714" t="str">
            <v>93,10</v>
          </cell>
        </row>
        <row r="3715">
          <cell r="A3715" t="str">
            <v>89840</v>
          </cell>
          <cell r="B3715" t="str">
            <v>LUVA, CPVC, SOLDÁVEL, DN 89MM, INSTALADO EM PRUMADA DE ÁGUA  FORNECIMENTO E INSTALAÇÃO. AF_12/2014</v>
          </cell>
          <cell r="C3715" t="str">
            <v>UN</v>
          </cell>
          <cell r="D3715" t="str">
            <v>82,06</v>
          </cell>
        </row>
        <row r="3716">
          <cell r="A3716" t="str">
            <v>89841</v>
          </cell>
          <cell r="B3716" t="str">
            <v>UNIÃO, CPVC, SOLDÁVEL, DN 89MM, INSTALADO EM PRUMADA DE ÁGUA  FORNECIMENTO E INSTALAÇÃO. AF_12/2014</v>
          </cell>
          <cell r="C3716" t="str">
            <v>UN</v>
          </cell>
          <cell r="D3716" t="str">
            <v>136,20</v>
          </cell>
        </row>
        <row r="3717">
          <cell r="A3717" t="str">
            <v>89842</v>
          </cell>
          <cell r="B3717" t="str">
            <v>TÊ, CPVC, SOLDÁVEL, DN 35MM, INSTALADO EM PRUMADA DE ÁGUA  FORNECIMENTO E INSTALAÇÃO. AF_12/2014</v>
          </cell>
          <cell r="C3717" t="str">
            <v>UN</v>
          </cell>
          <cell r="D3717" t="str">
            <v>23,68</v>
          </cell>
        </row>
        <row r="3718">
          <cell r="A3718" t="str">
            <v>89844</v>
          </cell>
          <cell r="B3718" t="str">
            <v>TE, CPVC, SOLDÁVEL, DN  42MM, INSTALADO EM PRUMADA DE ÁGUA  FORNECIMENTO E INSTALAÇÃO. AF_12/2014</v>
          </cell>
          <cell r="C3718" t="str">
            <v>UN</v>
          </cell>
          <cell r="D3718" t="str">
            <v>29,95</v>
          </cell>
        </row>
        <row r="3719">
          <cell r="A3719" t="str">
            <v>89845</v>
          </cell>
          <cell r="B3719" t="str">
            <v>TÊ, CPVC, SOLDÁVEL, DN 54 MM, INSTALADO EM PRUMADA DE ÁGUA  FORNECIMENTO E INSTALAÇÃO. AF_12/2014</v>
          </cell>
          <cell r="C3719" t="str">
            <v>UN</v>
          </cell>
          <cell r="D3719" t="str">
            <v>45,69</v>
          </cell>
        </row>
        <row r="3720">
          <cell r="A3720" t="str">
            <v>89846</v>
          </cell>
          <cell r="B3720" t="str">
            <v>TÊ, CPVC, SOLDÁVEL, DN 73MM, INSTALADO EM PRUMADA DE ÁGUA  FORNECIMENTO E INSTALAÇÃO. AF_12/2014</v>
          </cell>
          <cell r="C3720" t="str">
            <v>UN</v>
          </cell>
          <cell r="D3720" t="str">
            <v>99,89</v>
          </cell>
        </row>
        <row r="3721">
          <cell r="A3721" t="str">
            <v>89847</v>
          </cell>
          <cell r="B3721" t="str">
            <v>TÊ, CPVC, SOLDÁVEL, DN 89MM, INSTALADO EM PRUMADA DE ÁGUA  FORNECIMENTO E INSTALAÇÃO. AF_12/2014</v>
          </cell>
          <cell r="C3721" t="str">
            <v>UN</v>
          </cell>
          <cell r="D3721" t="str">
            <v>123,00</v>
          </cell>
        </row>
        <row r="3722">
          <cell r="A3722" t="str">
            <v>89850</v>
          </cell>
          <cell r="B3722" t="str">
            <v>JOELHO 90 GRAUS, PVC, SERIE NORMAL, ESGOTO PREDIAL, DN 100 MM, JUNTA ELÁSTICA, FORNECIDO E INSTALADO EM SUBCOLETOR AÉREO DE ESGOTO SANITÁRIO. AF_12/2014</v>
          </cell>
          <cell r="C3722" t="str">
            <v>UN</v>
          </cell>
          <cell r="D3722" t="str">
            <v>19,05</v>
          </cell>
        </row>
        <row r="3723">
          <cell r="A3723" t="str">
            <v>89851</v>
          </cell>
          <cell r="B3723" t="str">
            <v>JOELHO 45 GRAUS, PVC, SERIE NORMAL, ESGOTO PREDIAL, DN 100 MM, JUNTA ELÁSTICA, FORNECIDO E INSTALADO EM SUBCOLETOR AÉREO DE ESGOTO SANITÁRIO. AF_12/2014</v>
          </cell>
          <cell r="C3723" t="str">
            <v>UN</v>
          </cell>
          <cell r="D3723" t="str">
            <v>19,00</v>
          </cell>
        </row>
        <row r="3724">
          <cell r="A3724" t="str">
            <v>89852</v>
          </cell>
          <cell r="B3724" t="str">
            <v>CURVA CURTA 90 GRAUS, PVC, SERIE NORMAL, ESGOTO PREDIAL, DN 100 MM, JUNTA ELÁSTICA, FORNECIDO E INSTALADO EM SUBCOLETOR AÉREO DE ESGOTO SANITÁRIO. AF_12/2014</v>
          </cell>
          <cell r="C3724" t="str">
            <v>UN</v>
          </cell>
          <cell r="D3724" t="str">
            <v>30,87</v>
          </cell>
        </row>
        <row r="3725">
          <cell r="A3725" t="str">
            <v>89853</v>
          </cell>
          <cell r="B3725" t="str">
            <v>CURVA LONGA 90 GRAUS, PVC, SERIE NORMAL, ESGOTO PREDIAL, DN 100 MM, JUNTA ELÁSTICA, FORNECIDO E INSTALADO EM SUBCOLETOR AÉREO DE ESGOTO SANITÁRIO. AF_12/2014</v>
          </cell>
          <cell r="C3725" t="str">
            <v>UN</v>
          </cell>
          <cell r="D3725" t="str">
            <v>51,85</v>
          </cell>
        </row>
        <row r="3726">
          <cell r="A3726" t="str">
            <v>89854</v>
          </cell>
          <cell r="B3726" t="str">
            <v>JOELHO 90 GRAUS, PVC, SERIE NORMAL, ESGOTO PREDIAL, DN 150 MM, JUNTA ELÁSTICA, FORNECIDO E INSTALADO EM SUBCOLETOR AÉREO DE ESGOTO SANITÁRIO. AF_12/2014</v>
          </cell>
          <cell r="C3726" t="str">
            <v>UN</v>
          </cell>
          <cell r="D3726" t="str">
            <v>65,59</v>
          </cell>
        </row>
        <row r="3727">
          <cell r="A3727" t="str">
            <v>89855</v>
          </cell>
          <cell r="B3727" t="str">
            <v>JOELHO 45 GRAUS, PVC, SERIE NORMAL, ESGOTO PREDIAL, DN 150 MM, JUNTA ELÁSTICA, FORNECIDO E INSTALADO EM SUBCOLETOR AÉREO DE ESGOTO SANITÁRIO. AF_12/2014</v>
          </cell>
          <cell r="C3727" t="str">
            <v>UN</v>
          </cell>
          <cell r="D3727" t="str">
            <v>69,82</v>
          </cell>
        </row>
        <row r="3728">
          <cell r="A3728" t="str">
            <v>89856</v>
          </cell>
          <cell r="B3728" t="str">
            <v>LUVA SIMPLES, PVC, SERIE NORMAL, ESGOTO PREDIAL, DN 100 MM, JUNTA ELÁSTICA, FORNECIDO E INSTALADO EM SUBCOLETOR AÉREO DE ESGOTO SANITÁRIO. AF_12/2014</v>
          </cell>
          <cell r="C3728" t="str">
            <v>UN</v>
          </cell>
          <cell r="D3728" t="str">
            <v>14,44</v>
          </cell>
        </row>
        <row r="3729">
          <cell r="A3729" t="str">
            <v>89857</v>
          </cell>
          <cell r="B3729" t="str">
            <v>LUVA DE CORRER, PVC, SERIE NORMAL, ESGOTO PREDIAL, DN 100 MM, JUNTA ELÁSTICA, FORNECIDO E INSTALADO EM SUBCOLETOR AÉREO DE ESGOTO SANITÁRIO. AF_12/2014</v>
          </cell>
          <cell r="C3729" t="str">
            <v>UN</v>
          </cell>
          <cell r="D3729" t="str">
            <v>23,55</v>
          </cell>
        </row>
        <row r="3730">
          <cell r="A3730" t="str">
            <v>89859</v>
          </cell>
          <cell r="B3730" t="str">
            <v>LUVA DE CORRER, PVC, SERIE NORMAL, ESGOTO PREDIAL, DN 150 MM, JUNTA ELÁSTICA, FORNECIDO E INSTALADO EM SUBCOLETOR AÉREO DE ESGOTO SANITÁRIO. AF_12/2014</v>
          </cell>
          <cell r="C3730" t="str">
            <v>UN</v>
          </cell>
          <cell r="D3730" t="str">
            <v>61,31</v>
          </cell>
        </row>
        <row r="3731">
          <cell r="A3731" t="str">
            <v>89860</v>
          </cell>
          <cell r="B3731" t="str">
            <v>TE, PVC, SERIE NORMAL, ESGOTO PREDIAL, DN 100 X 100 MM, JUNTA ELÁSTICA, FORNECIDO E INSTALADO EM SUBCOLETOR AÉREO DE ESGOTO SANITÁRIO. AF_12/2014</v>
          </cell>
          <cell r="C3731" t="str">
            <v>UN</v>
          </cell>
          <cell r="D3731" t="str">
            <v>31,74</v>
          </cell>
        </row>
        <row r="3732">
          <cell r="A3732" t="str">
            <v>89861</v>
          </cell>
          <cell r="B3732" t="str">
            <v>JUNÇÃO SIMPLES, PVC, SERIE NORMAL, ESGOTO PREDIAL, DN 100 X 100 MM, JUNTA ELÁSTICA, FORNECIDO E INSTALADO EM SUBCOLETOR AÉREO DE ESGOTO SANITÁRIO. AF_12/2014</v>
          </cell>
          <cell r="C3732" t="str">
            <v>UN</v>
          </cell>
          <cell r="D3732" t="str">
            <v>36,62</v>
          </cell>
        </row>
        <row r="3733">
          <cell r="A3733" t="str">
            <v>89862</v>
          </cell>
          <cell r="B3733" t="str">
            <v>TE, PVC, SERIE NORMAL, ESGOTO PREDIAL, DN 150 X 150 MM, JUNTA ELÁSTICA, FORNECIDO E INSTALADO EM SUBCOLETOR AÉREO DE ESGOTO SANITÁRIO. AF_12/2014</v>
          </cell>
          <cell r="C3733" t="str">
            <v>UN</v>
          </cell>
          <cell r="D3733" t="str">
            <v>68,34</v>
          </cell>
        </row>
        <row r="3734">
          <cell r="A3734" t="str">
            <v>89863</v>
          </cell>
          <cell r="B3734" t="str">
            <v>JUNÇÃO SIMPLES, PVC, SERIE NORMAL, ESGOTO PREDIAL, DN 150 X 150 MM, JUNTA ELÁSTICA, FORNECIDO E INSTALADO EM SUBCOLETOR AÉREO DE ESGOTO SANITÁRIO. AF_12/2014</v>
          </cell>
          <cell r="C3734" t="str">
            <v>UN</v>
          </cell>
          <cell r="D3734" t="str">
            <v>149,97</v>
          </cell>
        </row>
        <row r="3735">
          <cell r="A3735" t="str">
            <v>89866</v>
          </cell>
          <cell r="B3735" t="str">
            <v>JOELHO 90 GRAUS, PVC, SOLDÁVEL, DN 25MM, INSTALADO EM DRENO DE AR-CONDICIONADO - FORNECIMENTO E INSTALAÇÃO. AF_12/2014</v>
          </cell>
          <cell r="C3735" t="str">
            <v>UN</v>
          </cell>
          <cell r="D3735" t="str">
            <v>3,90</v>
          </cell>
        </row>
        <row r="3736">
          <cell r="A3736" t="str">
            <v>89867</v>
          </cell>
          <cell r="B3736" t="str">
            <v>JOELHO 45 GRAUS, PVC, SOLDÁVEL, DN 25MM, INSTALADO EM DRENO DE AR-CONDICIONADO - FORNECIMENTO E INSTALAÇÃO. AF_12/2014</v>
          </cell>
          <cell r="C3736" t="str">
            <v>UN</v>
          </cell>
          <cell r="D3736" t="str">
            <v>4,51</v>
          </cell>
        </row>
        <row r="3737">
          <cell r="A3737" t="str">
            <v>89868</v>
          </cell>
          <cell r="B3737" t="str">
            <v>LUVA, PVC, SOLDÁVEL, DN 25MM, INSTALADO EM DRENO DE AR-CONDICIONADO - FORNECIMENTO E INSTALAÇÃO. AF_12/2014</v>
          </cell>
          <cell r="C3737" t="str">
            <v>UN</v>
          </cell>
          <cell r="D3737" t="str">
            <v>2,84</v>
          </cell>
        </row>
        <row r="3738">
          <cell r="A3738" t="str">
            <v>89869</v>
          </cell>
          <cell r="B3738" t="str">
            <v>TE, PVC, SOLDÁVEL, DN 25MM, INSTALADO EM DRENO DE AR-CONDICIONADO - FORNECIMENTO E INSTALAÇÃO. AF_12/2014</v>
          </cell>
          <cell r="C3738" t="str">
            <v>UN</v>
          </cell>
          <cell r="D3738" t="str">
            <v>6,12</v>
          </cell>
        </row>
        <row r="3739">
          <cell r="A3739" t="str">
            <v>89979</v>
          </cell>
          <cell r="B3739" t="str">
            <v>LUVA COM BUCHA DE LATÃO, PVC, SOLDÁVEL, DN 32MM X 1 , INSTALADO EM RAMAL OU SUB-RAMAL DE ÁGUA   FORNECIMENTO E INSTALAÇÃO. AF_12/2014</v>
          </cell>
          <cell r="C3739" t="str">
            <v>UN</v>
          </cell>
          <cell r="D3739" t="str">
            <v>19,97</v>
          </cell>
        </row>
        <row r="3740">
          <cell r="A3740" t="str">
            <v>89980</v>
          </cell>
          <cell r="B3740" t="str">
            <v>LUVA COM BUCHA DE LATÃO, PVC, SOLDÁVEL, DN 25MM X 3/4, INSTALADO EM PRUMADA DE ÁGUA - FORNECIMENTO E INSTALAÇÃO. AF_12/2014</v>
          </cell>
          <cell r="C3740" t="str">
            <v>UN</v>
          </cell>
          <cell r="D3740" t="str">
            <v>7,56</v>
          </cell>
        </row>
        <row r="3741">
          <cell r="A3741" t="str">
            <v>89981</v>
          </cell>
          <cell r="B3741" t="str">
            <v>LUVA SOLDÁVEL E COM BUCHA DE LATÃO, PVC, SOLDÁVEL, DN 32MM X 1 , INSTALADO EM PRUMADA DE ÁGUA   FORNECIMENTO E INSTALAÇÃO. AF_12/2014</v>
          </cell>
          <cell r="C3741" t="str">
            <v>UN</v>
          </cell>
          <cell r="D3741" t="str">
            <v>17,35</v>
          </cell>
        </row>
        <row r="3742">
          <cell r="A3742" t="str">
            <v>90373</v>
          </cell>
          <cell r="B3742" t="str">
            <v>JOELHO 90 GRAUS COM BUCHA DE LATÃO, PVC, SOLDÁVEL, DN 25MM, X 1/2 INSTALADO EM RAMAL OU SUB-RAMAL DE ÁGUA - FORNECIMENTO E INSTALAÇÃO. AF_12/2014</v>
          </cell>
          <cell r="C3742" t="str">
            <v>UN</v>
          </cell>
          <cell r="D3742" t="str">
            <v>11,12</v>
          </cell>
        </row>
        <row r="3743">
          <cell r="A3743" t="str">
            <v>90374</v>
          </cell>
          <cell r="B3743" t="str">
            <v>TÊ COM BUCHA DE LATÃO NA BOLSA CENTRAL, PVC, SOLDÁVEL, DN 25MM X 3/4, INSTALADO EM RAMAL OU SUB-RAMAL DE ÁGUA - FORNECIMENTO E INSTALAÇÃO. AF_03/2015</v>
          </cell>
          <cell r="C3743" t="str">
            <v>UN</v>
          </cell>
          <cell r="D3743" t="str">
            <v>17,26</v>
          </cell>
        </row>
        <row r="3744">
          <cell r="A3744" t="str">
            <v>90375</v>
          </cell>
          <cell r="B3744" t="str">
            <v>BUCHA DE REDUÇÃO, PVC, SOLDÁVEL, DN 40MM X 32MM, INSTALADO EM RAMAL OU SUB-RAMAL DE ÁGUA - FORNECIMENTO E INSTALAÇÃO. AF_03/2015</v>
          </cell>
          <cell r="C3744" t="str">
            <v>UN</v>
          </cell>
          <cell r="D3744" t="str">
            <v>6,93</v>
          </cell>
        </row>
        <row r="3745">
          <cell r="A3745" t="str">
            <v>92287</v>
          </cell>
          <cell r="B3745" t="str">
            <v>COTOVELO EM COBRE, DN 22 MM, 90 GRAUS, SEM ANEL DE SOLDA, INSTALADO EM PRUMADA   FORNECIMENTO E INSTALAÇÃO. AF_12/2015</v>
          </cell>
          <cell r="C3745" t="str">
            <v>UN</v>
          </cell>
          <cell r="D3745" t="str">
            <v>11,27</v>
          </cell>
        </row>
        <row r="3746">
          <cell r="A3746" t="str">
            <v>92288</v>
          </cell>
          <cell r="B3746" t="str">
            <v>COTOVELO EM COBRE, DN 28 MM, 90 GRAUS, SEM ANEL DE SOLDA, INSTALADO EM PRUMADA  FORNECIMENTO E INSTALAÇÃO. AF_12/2015</v>
          </cell>
          <cell r="C3746" t="str">
            <v>UN</v>
          </cell>
          <cell r="D3746" t="str">
            <v>17,10</v>
          </cell>
        </row>
        <row r="3747">
          <cell r="A3747" t="str">
            <v>92289</v>
          </cell>
          <cell r="B3747" t="str">
            <v>COTOVELO EM COBRE, DN 35 MM, 90 GRAUS, SEM ANEL DE SOLDA, INSTALADO EM PRUMADA  FORNECIMENTO E INSTALAÇÃO. AF_12/2015</v>
          </cell>
          <cell r="C3747" t="str">
            <v>UN</v>
          </cell>
          <cell r="D3747" t="str">
            <v>29,41</v>
          </cell>
        </row>
        <row r="3748">
          <cell r="A3748" t="str">
            <v>92290</v>
          </cell>
          <cell r="B3748" t="str">
            <v>COTOVELO EM COBRE, DN 42 MM, 90 GRAUS, SEM ANEL DE SOLDA, INSTALADO EM PRUMADA  FORNECIMENTO E INSTALAÇÃO. AF_12/2015</v>
          </cell>
          <cell r="C3748" t="str">
            <v>UN</v>
          </cell>
          <cell r="D3748" t="str">
            <v>44,25</v>
          </cell>
        </row>
        <row r="3749">
          <cell r="A3749" t="str">
            <v>92291</v>
          </cell>
          <cell r="B3749" t="str">
            <v>COTOVELO EM COBRE, DN 54 MM, 90 GRAUS, SEM ANEL DE SOLDA, INSTALADO EM PRUMADA  FORNECIMENTO E INSTALAÇÃO. AF_12/2015</v>
          </cell>
          <cell r="C3749" t="str">
            <v>UN</v>
          </cell>
          <cell r="D3749" t="str">
            <v>67,38</v>
          </cell>
        </row>
        <row r="3750">
          <cell r="A3750" t="str">
            <v>92292</v>
          </cell>
          <cell r="B3750" t="str">
            <v>COTOVELO EM COBRE, DN 66 MM, 90 GRAUS, SEM ANEL DE SOLDA, INSTALADO EM PRUMADA  FORNECIMENTO E INSTALAÇÃO. AF_12/2015</v>
          </cell>
          <cell r="C3750" t="str">
            <v>UN</v>
          </cell>
          <cell r="D3750" t="str">
            <v>207,18</v>
          </cell>
        </row>
        <row r="3751">
          <cell r="A3751" t="str">
            <v>92293</v>
          </cell>
          <cell r="B3751" t="str">
            <v>LUVA EM COBRE, DN 22 MM, SEM ANEL DE SOLDA, INSTALADO EM PRUMADA  FORNECIMENTO E INSTALAÇÃO. AF_12/2015</v>
          </cell>
          <cell r="C3751" t="str">
            <v>UN</v>
          </cell>
          <cell r="D3751" t="str">
            <v>6,55</v>
          </cell>
        </row>
        <row r="3752">
          <cell r="A3752" t="str">
            <v>92294</v>
          </cell>
          <cell r="B3752" t="str">
            <v>LUVA EM COBRE, DN 28 MM, SEM ANEL DE SOLDA, INSTALADO EM PRUMADA  FORNECIMENTO E INSTALAÇÃO. AF_12/2015</v>
          </cell>
          <cell r="C3752" t="str">
            <v>UN</v>
          </cell>
          <cell r="D3752" t="str">
            <v>10,54</v>
          </cell>
        </row>
        <row r="3753">
          <cell r="A3753" t="str">
            <v>92295</v>
          </cell>
          <cell r="B3753" t="str">
            <v>LUVA EM COBRE, DN 35 MM, SEM ANEL DE SOLDA, INSTALADO EM PRUMADA  FORNECIMENTO E INSTALAÇÃO. AF_12/2015</v>
          </cell>
          <cell r="C3753" t="str">
            <v>UN</v>
          </cell>
          <cell r="D3753" t="str">
            <v>19,16</v>
          </cell>
        </row>
        <row r="3754">
          <cell r="A3754" t="str">
            <v>92296</v>
          </cell>
          <cell r="B3754" t="str">
            <v>LUVA EM COBRE, DN 42 MM, SEM ANEL DE SOLDA, INSTALADO EM PRUMADA  FORNECIMENTO E INSTALAÇÃO. AF_12/2015</v>
          </cell>
          <cell r="C3754" t="str">
            <v>UN</v>
          </cell>
          <cell r="D3754" t="str">
            <v>25,39</v>
          </cell>
        </row>
        <row r="3755">
          <cell r="A3755" t="str">
            <v>92297</v>
          </cell>
          <cell r="B3755" t="str">
            <v>LUVA EM COBRE, DN 54 MM, SEM ANEL DE SOLDA, INSTALADO EM PRUMADA  FORNECIMENTO E INSTALAÇÃO. AF_12/2015</v>
          </cell>
          <cell r="C3755" t="str">
            <v>UN</v>
          </cell>
          <cell r="D3755" t="str">
            <v>38,96</v>
          </cell>
        </row>
        <row r="3756">
          <cell r="A3756" t="str">
            <v>92298</v>
          </cell>
          <cell r="B3756" t="str">
            <v>LUVA EM COBRE, DN 66 MM, SEM ANEL DE SOLDA, INSTALADO EM PRUMADA  FORNECIMENTO E INSTALAÇÃO. AF_12/2015</v>
          </cell>
          <cell r="C3756" t="str">
            <v>UN</v>
          </cell>
          <cell r="D3756" t="str">
            <v>107,53</v>
          </cell>
        </row>
        <row r="3757">
          <cell r="A3757" t="str">
            <v>92299</v>
          </cell>
          <cell r="B3757" t="str">
            <v>TE EM COBRE, DN 22 MM, SEM ANEL DE SOLDA, INSTALADO EM PRUMADA  FORNECIMENTO E INSTALAÇÃO. AF_12/2015</v>
          </cell>
          <cell r="C3757" t="str">
            <v>UN</v>
          </cell>
          <cell r="D3757" t="str">
            <v>14,87</v>
          </cell>
        </row>
        <row r="3758">
          <cell r="A3758" t="str">
            <v>92300</v>
          </cell>
          <cell r="B3758" t="str">
            <v>TE EM COBRE, DN 28 MM, SEM ANEL DE SOLDA, INSTALADO EM PRUMADA  FORNECIMENTO E INSTALAÇÃO. AF_12/2015</v>
          </cell>
          <cell r="C3758" t="str">
            <v>UN</v>
          </cell>
          <cell r="D3758" t="str">
            <v>21,84</v>
          </cell>
        </row>
        <row r="3759">
          <cell r="A3759" t="str">
            <v>92301</v>
          </cell>
          <cell r="B3759" t="str">
            <v>TE EM COBRE, DN 35 MM, SEM ANEL DE SOLDA, INSTALADO EM PRUMADA  FORNECIMENTO E INSTALAÇÃO. AF_12/2015</v>
          </cell>
          <cell r="C3759" t="str">
            <v>UN</v>
          </cell>
          <cell r="D3759" t="str">
            <v>41,76</v>
          </cell>
        </row>
        <row r="3760">
          <cell r="A3760" t="str">
            <v>92302</v>
          </cell>
          <cell r="B3760" t="str">
            <v>TE EM COBRE, DN 42 MM, SEM ANEL DE SOLDA, INSTALADO EM PRUMADA  FORNECIMENTO E INSTALAÇÃO. AF_12/2015</v>
          </cell>
          <cell r="C3760" t="str">
            <v>UN</v>
          </cell>
          <cell r="D3760" t="str">
            <v>55,00</v>
          </cell>
        </row>
        <row r="3761">
          <cell r="A3761" t="str">
            <v>92303</v>
          </cell>
          <cell r="B3761" t="str">
            <v>TE EM COBRE, DN 54 MM, SEM ANEL DE SOLDA, INSTALADO EM PRUMADA  FORNECIMENTO E INSTALAÇÃO. AF_12/2015</v>
          </cell>
          <cell r="C3761" t="str">
            <v>UN</v>
          </cell>
          <cell r="D3761" t="str">
            <v>99,63</v>
          </cell>
        </row>
        <row r="3762">
          <cell r="A3762" t="str">
            <v>92304</v>
          </cell>
          <cell r="B3762" t="str">
            <v>TE EM COBRE, DN 66 MM, SEM ANEL DE SOLDA, INSTALADO EM PRUMADA  FORNECIMENTO E INSTALAÇÃO. AF_12/2015</v>
          </cell>
          <cell r="C3762" t="str">
            <v>UN</v>
          </cell>
          <cell r="D3762" t="str">
            <v>255,90</v>
          </cell>
        </row>
        <row r="3763">
          <cell r="A3763" t="str">
            <v>92311</v>
          </cell>
          <cell r="B3763" t="str">
            <v>COTOVELO EM COBRE, DN 15 MM, 90 GRAUS, SEM ANEL DE SOLDA, INSTALADO EM RAMAL DE DISTRIBUIÇÃO  FORNECIMENTO E INSTALAÇÃO. AF_12/2015</v>
          </cell>
          <cell r="C3763" t="str">
            <v>UN</v>
          </cell>
          <cell r="D3763" t="str">
            <v>8,59</v>
          </cell>
        </row>
        <row r="3764">
          <cell r="A3764" t="str">
            <v>92312</v>
          </cell>
          <cell r="B3764" t="str">
            <v>COTOVELO EM COBRE, DN 22 MM, 90 GRAUS, SEM ANEL DE SOLDA, INSTALADO EM RAMAL DE DISTRIBUIÇÃO  FORNECIMENTO E INSTALAÇÃO. AF_12/2015</v>
          </cell>
          <cell r="C3764" t="str">
            <v>UN</v>
          </cell>
          <cell r="D3764" t="str">
            <v>13,55</v>
          </cell>
        </row>
        <row r="3765">
          <cell r="A3765" t="str">
            <v>92313</v>
          </cell>
          <cell r="B3765" t="str">
            <v>COTOVELO EM COBRE, DN 28 MM, 90 GRAUS, SEM ANEL DE SOLDA, INSTALADO EM RAMAL DE DISTRIBUIÇÃO  FORNECIMENTO E INSTALAÇÃO. AF_12/2015</v>
          </cell>
          <cell r="C3765" t="str">
            <v>UN</v>
          </cell>
          <cell r="D3765" t="str">
            <v>19,38</v>
          </cell>
        </row>
        <row r="3766">
          <cell r="A3766" t="str">
            <v>92314</v>
          </cell>
          <cell r="B3766" t="str">
            <v>LUVA EM COBRE, DN 15 MM, SEM ANEL DE SOLDA, INSTALADO EM RAMAL DE DISTRIBUIÇÃO  FORNECIMENTO E INSTALAÇÃO. AF_12/2015</v>
          </cell>
          <cell r="C3766" t="str">
            <v>UN</v>
          </cell>
          <cell r="D3766" t="str">
            <v>5,59</v>
          </cell>
        </row>
        <row r="3767">
          <cell r="A3767" t="str">
            <v>92315</v>
          </cell>
          <cell r="B3767" t="str">
            <v>LUVA EM COBRE, DN 22 MM, SEM ANEL DE SOLDA, INSTALADO EM RAMAL DE DISTRIBUIÇÃO  FORNECIMENTO E INSTALAÇÃO. AF_12/2015</v>
          </cell>
          <cell r="C3767" t="str">
            <v>UN</v>
          </cell>
          <cell r="D3767" t="str">
            <v>8,10</v>
          </cell>
        </row>
        <row r="3768">
          <cell r="A3768" t="str">
            <v>92316</v>
          </cell>
          <cell r="B3768" t="str">
            <v>LUVA EM COBRE, DN 28 MM, SEM ANEL DE SOLDA, INSTALADO EM RAMAL DE DISTRIBUIÇÃO  FORNECIMENTO E INSTALAÇÃO. AF_12/2015</v>
          </cell>
          <cell r="C3768" t="str">
            <v>UN</v>
          </cell>
          <cell r="D3768" t="str">
            <v>12,08</v>
          </cell>
        </row>
        <row r="3769">
          <cell r="A3769" t="str">
            <v>92317</v>
          </cell>
          <cell r="B3769" t="str">
            <v>TE EM COBRE, DN 15 MM, SEM ANEL DE SOLDA, INSTALADO EM RAMAL DE DISTRIBUIÇÃO  FORNECIMENTO E INSTALAÇÃO. AF_12/2015</v>
          </cell>
          <cell r="C3769" t="str">
            <v>UN</v>
          </cell>
          <cell r="D3769" t="str">
            <v>11,69</v>
          </cell>
        </row>
        <row r="3770">
          <cell r="A3770" t="str">
            <v>92318</v>
          </cell>
          <cell r="B3770" t="str">
            <v>TE EM COBRE, DN 22 MM, SEM ANEL DE SOLDA, INSTALADO EM RAMAL DE DISTRIBUIÇÃO  FORNECIMENTO E INSTALAÇÃO. AF_12/2015</v>
          </cell>
          <cell r="C3770" t="str">
            <v>UN</v>
          </cell>
          <cell r="D3770" t="str">
            <v>17,92</v>
          </cell>
        </row>
        <row r="3771">
          <cell r="A3771" t="str">
            <v>92319</v>
          </cell>
          <cell r="B3771" t="str">
            <v>TE EM COBRE, DN 28 MM, SEM ANEL DE SOLDA, INSTALADO EM RAMAL DE DISTRIBUIÇÃO  FORNECIMENTO E INSTALAÇÃO. AF_12/2015</v>
          </cell>
          <cell r="C3771" t="str">
            <v>UN</v>
          </cell>
          <cell r="D3771" t="str">
            <v>24,89</v>
          </cell>
        </row>
        <row r="3772">
          <cell r="A3772" t="str">
            <v>92326</v>
          </cell>
          <cell r="B3772" t="str">
            <v>COTOVELO EM COBRE, DN 15 MM, 90 GRAUS, SEM ANEL DE SOLDA, INSTALADO EM RAMAL E SUB-RAMAL  FORNECIMENTO E INSTALAÇÃO. AF_12/2015</v>
          </cell>
          <cell r="C3772" t="str">
            <v>UN</v>
          </cell>
          <cell r="D3772" t="str">
            <v>9,58</v>
          </cell>
        </row>
        <row r="3773">
          <cell r="A3773" t="str">
            <v>92327</v>
          </cell>
          <cell r="B3773" t="str">
            <v>COTOVELO EM COBRE, DN 22 MM, 90 GRAUS, SEM ANEL DE SOLDA, INSTALADO EM RAMAL E SUB-RAMAL  FORNECIMENTO E INSTALAÇÃO. AF_12/2015</v>
          </cell>
          <cell r="C3773" t="str">
            <v>UN</v>
          </cell>
          <cell r="D3773" t="str">
            <v>15,66</v>
          </cell>
        </row>
        <row r="3774">
          <cell r="A3774" t="str">
            <v>92328</v>
          </cell>
          <cell r="B3774" t="str">
            <v>COTOVELO EM COBRE, DN 28 MM, 90 GRAUS, SEM ANEL DE SOLDA, INSTALADO EM RAMAL E SUB-RAMAL  FORNECIMENTO E INSTALAÇÃO. AF_12/2015</v>
          </cell>
          <cell r="C3774" t="str">
            <v>UN</v>
          </cell>
          <cell r="D3774" t="str">
            <v>23,11</v>
          </cell>
        </row>
        <row r="3775">
          <cell r="A3775" t="str">
            <v>92329</v>
          </cell>
          <cell r="B3775" t="str">
            <v>LUVA EM COBRE, DN 15 MM, SEM ANEL DE SOLDA, INSTALADO EM RAMAL E SUB-RAMAL  FORNECIMENTO E INSTALAÇÃO. AF_12/2015</v>
          </cell>
          <cell r="C3775" t="str">
            <v>UN</v>
          </cell>
          <cell r="D3775" t="str">
            <v>5,75</v>
          </cell>
        </row>
        <row r="3776">
          <cell r="A3776" t="str">
            <v>92330</v>
          </cell>
          <cell r="B3776" t="str">
            <v>LUVA EM COBRE, DN 22 MM, SEM ANEL DE SOLDA, INSTALADO EM RAMAL E SUB-RAMAL  FORNECIMENTO E INSTALAÇÃO. AF_12/2015</v>
          </cell>
          <cell r="C3776" t="str">
            <v>UN</v>
          </cell>
          <cell r="D3776" t="str">
            <v>9,48</v>
          </cell>
        </row>
        <row r="3777">
          <cell r="A3777" t="str">
            <v>92331</v>
          </cell>
          <cell r="B3777" t="str">
            <v>LUVA EM COBRE, DN 28 MM, SEM ANEL DE SOLDA, INSTALADO EM RAMAL E SUB-RAMAL  FORNECIMENTO E INSTALAÇÃO. AF_12/2015</v>
          </cell>
          <cell r="C3777" t="str">
            <v>UN</v>
          </cell>
          <cell r="D3777" t="str">
            <v>14,58</v>
          </cell>
        </row>
        <row r="3778">
          <cell r="A3778" t="str">
            <v>92332</v>
          </cell>
          <cell r="B3778" t="str">
            <v>TE EM COBRE, DN 15 MM, SEM ANEL DE SOLDA, INSTALADO EM RAMAL E SUB-RAMAL  FORNECIMENTO E INSTALAÇÃO. AF_12/2015</v>
          </cell>
          <cell r="C3778" t="str">
            <v>UN</v>
          </cell>
          <cell r="D3778" t="str">
            <v>11,90</v>
          </cell>
        </row>
        <row r="3779">
          <cell r="A3779" t="str">
            <v>92333</v>
          </cell>
          <cell r="B3779" t="str">
            <v>TE EM COBRE, DN 22 MM, SEM ANEL DE SOLDA, INSTALADO EM RAMAL E SUB-RAMAL  FORNECIMENTO E INSTALAÇÃO. AF_12/2015</v>
          </cell>
          <cell r="C3779" t="str">
            <v>UN</v>
          </cell>
          <cell r="D3779" t="str">
            <v>20,70</v>
          </cell>
        </row>
        <row r="3780">
          <cell r="A3780" t="str">
            <v>92334</v>
          </cell>
          <cell r="B3780" t="str">
            <v>TE EM COBRE, DN 28 MM, SEM ANEL DE SOLDA, INSTALADO EM RAMAL E SUB-RAMAL  FORNECIMENTO E INSTALAÇÃO. AF_12/2015</v>
          </cell>
          <cell r="C3780" t="str">
            <v>UN</v>
          </cell>
          <cell r="D3780" t="str">
            <v>29,86</v>
          </cell>
        </row>
        <row r="3781">
          <cell r="A3781" t="str">
            <v>92344</v>
          </cell>
          <cell r="B3781" t="str">
            <v>NIPLE, EM FERRO GALVANIZADO, DN 50 (2"), CONEXÃO ROSQUEADA, INSTALADO EM PRUMADAS - FORNECIMENTO E INSTALAÇÃO. AF_12/2015</v>
          </cell>
          <cell r="C3781" t="str">
            <v>UN</v>
          </cell>
          <cell r="D3781" t="str">
            <v>46,81</v>
          </cell>
        </row>
        <row r="3782">
          <cell r="A3782" t="str">
            <v>92345</v>
          </cell>
          <cell r="B3782" t="str">
            <v>LUVA, EM FERRO GALVANIZADO, DN 50 (2"), CONEXÃO ROSQUEADA, INSTALADO EM PRUMADAS - FORNECIMENTO E INSTALAÇÃO. AF_12/2015</v>
          </cell>
          <cell r="C3782" t="str">
            <v>UN</v>
          </cell>
          <cell r="D3782" t="str">
            <v>46,80</v>
          </cell>
        </row>
        <row r="3783">
          <cell r="A3783" t="str">
            <v>92346</v>
          </cell>
          <cell r="B3783" t="str">
            <v>NIPLE, EM FERRO GALVANIZADO, DN 65 (2 1/2"), CONEXÃO ROSQUEADA, INSTALADO EM PRUMADAS - FORNECIMENTO E INSTALAÇÃO. AF_12/2015</v>
          </cell>
          <cell r="C3783" t="str">
            <v>UN</v>
          </cell>
          <cell r="D3783" t="str">
            <v>61,10</v>
          </cell>
        </row>
        <row r="3784">
          <cell r="A3784" t="str">
            <v>92347</v>
          </cell>
          <cell r="B3784" t="str">
            <v>LUVA, EM FERRO GALVANIZADO, DN 65 (2 1/2"), CONEXÃO ROSQUEADA, INSTALADO EM PRUMADAS - FORNECIMENTO E INSTALAÇÃO. AF_12/2015</v>
          </cell>
          <cell r="C3784" t="str">
            <v>UN</v>
          </cell>
          <cell r="D3784" t="str">
            <v>67,77</v>
          </cell>
        </row>
        <row r="3785">
          <cell r="A3785" t="str">
            <v>92348</v>
          </cell>
          <cell r="B3785" t="str">
            <v>NIPLE, EM FERRO GALVANIZADO, DN 80 (3"), CONEXÃO ROSQUEADA, INSTALADO EM PRUMADAS - FORNECIMENTO E INSTALAÇÃO. AF_12/2015</v>
          </cell>
          <cell r="C3785" t="str">
            <v>UN</v>
          </cell>
          <cell r="D3785" t="str">
            <v>85,13</v>
          </cell>
        </row>
        <row r="3786">
          <cell r="A3786" t="str">
            <v>92349</v>
          </cell>
          <cell r="B3786" t="str">
            <v>LUVA, EM FERRO GALVANIZADO, DN 80 (3"), CONEXÃO ROSQUEADA, INSTALADO EM PRUMADAS - FORNECIMENTO E INSTALAÇÃO. AF_12/2015</v>
          </cell>
          <cell r="C3786" t="str">
            <v>UN</v>
          </cell>
          <cell r="D3786" t="str">
            <v>91,07</v>
          </cell>
        </row>
        <row r="3787">
          <cell r="A3787" t="str">
            <v>92350</v>
          </cell>
          <cell r="B3787" t="str">
            <v>JOELHO 45 GRAUS, EM FERRO GALVANIZADO, DN 50 (2"), CONEXÃO ROSQUEADA, INSTALADO EM PRUMADAS - FORNECIMENTO E INSTALAÇÃO. AF_12/2015</v>
          </cell>
          <cell r="C3787" t="str">
            <v>UN</v>
          </cell>
          <cell r="D3787" t="str">
            <v>69,63</v>
          </cell>
        </row>
        <row r="3788">
          <cell r="A3788" t="str">
            <v>92351</v>
          </cell>
          <cell r="B3788" t="str">
            <v>JOELHO 90 GRAUS, EM FERRO GALVANIZADO, DN 50 (2"), CONEXÃO ROSQUEADA, INSTALADO EM PRUMADAS - FORNECIMENTO E INSTALAÇÃO. AF_12/2015</v>
          </cell>
          <cell r="C3788" t="str">
            <v>UN</v>
          </cell>
          <cell r="D3788" t="str">
            <v>68,14</v>
          </cell>
        </row>
        <row r="3789">
          <cell r="A3789" t="str">
            <v>92352</v>
          </cell>
          <cell r="B3789" t="str">
            <v>JOELHO 45 GRAUS, EM FERRO GALVANIZADO, DN 65 (2 1/2"), CONEXÃO ROSQUEADA, INSTALADO EM PRUMADAS - FORNECIMENTO E INSTALAÇÃO. AF_12/2015</v>
          </cell>
          <cell r="C3789" t="str">
            <v>UN</v>
          </cell>
          <cell r="D3789" t="str">
            <v>104,45</v>
          </cell>
        </row>
        <row r="3790">
          <cell r="A3790" t="str">
            <v>92353</v>
          </cell>
          <cell r="B3790" t="str">
            <v>JOELHO 90 GRAUS, EM FERRO GALVANIZADO, DN 65 (2 1/2"), CONEXÃO ROSQUEADA, INSTALADO EM PRUMADAS - FORNECIMENTO E INSTALAÇÃO. AF_12/2015</v>
          </cell>
          <cell r="C3790" t="str">
            <v>UN</v>
          </cell>
          <cell r="D3790" t="str">
            <v>97,92</v>
          </cell>
        </row>
        <row r="3791">
          <cell r="A3791" t="str">
            <v>92354</v>
          </cell>
          <cell r="B3791" t="str">
            <v>JOELHO 45 GRAUS, EM FERRO GALVANIZADO, DN 80 (3"), CONEXÃO ROSQUEADA, INSTALADO EM PRUMADAS - FORNECIMENTO E INSTALAÇÃO. AF_12/2015</v>
          </cell>
          <cell r="C3791" t="str">
            <v>UN</v>
          </cell>
          <cell r="D3791" t="str">
            <v>137,90</v>
          </cell>
        </row>
        <row r="3792">
          <cell r="A3792" t="str">
            <v>92355</v>
          </cell>
          <cell r="B3792" t="str">
            <v>JOELHO 90 GRAUS, EM FERRO GALVANIZADO, DN 80 (3"), CONEXÃO ROSQUEADA, INSTALADO EM PRUMADAS - FORNECIMENTO E INSTALAÇÃO. AF_12/2015</v>
          </cell>
          <cell r="C3792" t="str">
            <v>UN</v>
          </cell>
          <cell r="D3792" t="str">
            <v>125,31</v>
          </cell>
        </row>
        <row r="3793">
          <cell r="A3793" t="str">
            <v>92356</v>
          </cell>
          <cell r="B3793" t="str">
            <v>TÊ, EM FERRO GALVANIZADO, DN 50 (2"), CONEXÃO ROSQUEADA, INSTALADO EM PRUMADAS - FORNECIMENTO E INSTALAÇÃO. AF_12/2015</v>
          </cell>
          <cell r="C3793" t="str">
            <v>UN</v>
          </cell>
          <cell r="D3793" t="str">
            <v>90,83</v>
          </cell>
        </row>
        <row r="3794">
          <cell r="A3794" t="str">
            <v>92357</v>
          </cell>
          <cell r="B3794" t="str">
            <v>TÊ, EM FERRO GALVANIZADO, DN 65 (2 1/2"), CONEXÃO ROSQUEADA, INSTALADO EM PRUMADAS - FORNECIMENTO E INSTALAÇÃO. AF_12/2015</v>
          </cell>
          <cell r="C3794" t="str">
            <v>UN</v>
          </cell>
          <cell r="D3794" t="str">
            <v>133,85</v>
          </cell>
        </row>
        <row r="3795">
          <cell r="A3795" t="str">
            <v>92358</v>
          </cell>
          <cell r="B3795" t="str">
            <v>TÊ, EM FERRO GALVANIZADO, DN 80 (3"), CONEXÃO ROSQUEADA, INSTALADO EM PRUMADAS - FORNECIMENTO E INSTALAÇÃO. AF_12/2015</v>
          </cell>
          <cell r="C3795" t="str">
            <v>UN</v>
          </cell>
          <cell r="D3795" t="str">
            <v>165,89</v>
          </cell>
        </row>
        <row r="3796">
          <cell r="A3796" t="str">
            <v>92369</v>
          </cell>
          <cell r="B3796" t="str">
            <v>NIPLE, EM FERRO GALVANIZADO, DN 25 (1"), CONEXÃO ROSQUEADA, INSTALADO EM REDE DE ALIMENTAÇÃO PARA HIDRANTE - FORNECIMENTO E INSTALAÇÃO. AF_12/2015</v>
          </cell>
          <cell r="C3796" t="str">
            <v>UN</v>
          </cell>
          <cell r="D3796" t="str">
            <v>25,61</v>
          </cell>
        </row>
        <row r="3797">
          <cell r="A3797" t="str">
            <v>92370</v>
          </cell>
          <cell r="B3797" t="str">
            <v>LUVA, EM FERRO GALVANIZADO, DN 25 (1"), CONEXÃO ROSQUEADA, INSTALADO EM REDE DE ALIMENTAÇÃO PARA HIDRANTE - FORNECIMENTO E INSTALAÇÃO. AF_12/2015</v>
          </cell>
          <cell r="C3797" t="str">
            <v>UN</v>
          </cell>
          <cell r="D3797" t="str">
            <v>26,82</v>
          </cell>
        </row>
        <row r="3798">
          <cell r="A3798" t="str">
            <v>92371</v>
          </cell>
          <cell r="B3798" t="str">
            <v>NIPLE, EM FERRO GALVANIZADO, DN 32 (1 1/4"), CONEXÃO ROSQUEADA, INSTALADO EM REDE DE ALIMENTAÇÃO PARA HIDRANTE - FORNECIMENTO E INSTALAÇÃO. AF_12/2015</v>
          </cell>
          <cell r="C3798" t="str">
            <v>UN</v>
          </cell>
          <cell r="D3798" t="str">
            <v>30,80</v>
          </cell>
        </row>
        <row r="3799">
          <cell r="A3799" t="str">
            <v>92372</v>
          </cell>
          <cell r="B3799" t="str">
            <v>LUVA, EM FERRO GALVANIZADO, DN 32 (1 1/4"), CONEXÃO ROSQUEADA, INSTALADO EM REDE DE ALIMENTAÇÃO PARA HIDRANTE - FORNECIMENTO E INSTALAÇÃO. AF_12/2015</v>
          </cell>
          <cell r="C3799" t="str">
            <v>UN</v>
          </cell>
          <cell r="D3799" t="str">
            <v>31,92</v>
          </cell>
        </row>
        <row r="3800">
          <cell r="A3800" t="str">
            <v>92373</v>
          </cell>
          <cell r="B3800" t="str">
            <v>NIPLE, EM FERRO GALVANIZADO, DN 40 (1 1/2"), CONEXÃO ROSQUEADA, INSTALADO EM REDE DE ALIMENTAÇÃO PARA HIDRANTE - FORNECIMENTO E INSTALAÇÃO. AF_12/2015</v>
          </cell>
          <cell r="C3800" t="str">
            <v>UN</v>
          </cell>
          <cell r="D3800" t="str">
            <v>36,26</v>
          </cell>
        </row>
        <row r="3801">
          <cell r="A3801" t="str">
            <v>92374</v>
          </cell>
          <cell r="B3801" t="str">
            <v>LUVA, EM FERRO GALVANIZADO, DN 40 (1 1/2"), CONEXÃO ROSQUEADA, INSTALADO EM REDE DE ALIMENTAÇÃO PARA HIDRANTE - FORNECIMENTO E INSTALAÇÃO. AF_12/2015</v>
          </cell>
          <cell r="C3801" t="str">
            <v>UN</v>
          </cell>
          <cell r="D3801" t="str">
            <v>36,48</v>
          </cell>
        </row>
        <row r="3802">
          <cell r="A3802" t="str">
            <v>92375</v>
          </cell>
          <cell r="B3802" t="str">
            <v>NIPLE, EM FERRO GALVANIZADO, DN 50 (2"), CONEXÃO ROSQUEADA, INSTALADO EM REDE DE ALIMENTAÇÃO PARA HIDRANTE - FORNECIMENTO E INSTALAÇÃO. AF_12/2015</v>
          </cell>
          <cell r="C3802" t="str">
            <v>UN</v>
          </cell>
          <cell r="D3802" t="str">
            <v>46,77</v>
          </cell>
        </row>
        <row r="3803">
          <cell r="A3803" t="str">
            <v>92376</v>
          </cell>
          <cell r="B3803" t="str">
            <v>LUVA, EM FERRO GALVANIZADO, DN 50 (2"), CONEXÃO ROSQUEADA, INSTALADO EM REDE DE ALIMENTAÇÃO PARA HIDRANTE - FORNECIMENTO E INSTALAÇÃO. AF_12/2015</v>
          </cell>
          <cell r="C3803" t="str">
            <v>UN</v>
          </cell>
          <cell r="D3803" t="str">
            <v>46,76</v>
          </cell>
        </row>
        <row r="3804">
          <cell r="A3804" t="str">
            <v>92377</v>
          </cell>
          <cell r="B3804" t="str">
            <v>NIPLE, EM FERRO GALVANIZADO, DN 65 (2 1/2"), CONEXÃO ROSQUEADA, INSTALADO EM REDE DE ALIMENTAÇÃO PARA HIDRANTE - FORNECIMENTO E INSTALAÇÃO. AF_12/2015</v>
          </cell>
          <cell r="C3804" t="str">
            <v>UN</v>
          </cell>
          <cell r="D3804" t="str">
            <v>62,34</v>
          </cell>
        </row>
        <row r="3805">
          <cell r="A3805" t="str">
            <v>92378</v>
          </cell>
          <cell r="B3805" t="str">
            <v>LUVA, EM FERRO GALVANIZADO, DN 65 (2 1/2"), CONEXÃO ROSQUEADA, INSTALADO EM REDE DE ALIMENTAÇÃO PARA HIDRANTE - FORNECIMENTO E INSTALAÇÃO. AF_12/2015</v>
          </cell>
          <cell r="C3805" t="str">
            <v>UN</v>
          </cell>
          <cell r="D3805" t="str">
            <v>69,01</v>
          </cell>
        </row>
        <row r="3806">
          <cell r="A3806" t="str">
            <v>92379</v>
          </cell>
          <cell r="B3806" t="str">
            <v>NIPLE, EM FERRO GALVANIZADO, DN 80 (3"), CONEXÃO ROSQUEADA, INSTALADO EM REDE DE ALIMENTAÇÃO PARA HIDRANTE - FORNECIMENTO E INSTALAÇÃO. AF_12/2015</v>
          </cell>
          <cell r="C3806" t="str">
            <v>UN</v>
          </cell>
          <cell r="D3806" t="str">
            <v>87,70</v>
          </cell>
        </row>
        <row r="3807">
          <cell r="A3807" t="str">
            <v>92380</v>
          </cell>
          <cell r="B3807" t="str">
            <v>LUVA, EM FERRO GALVANIZADO, DN 80 (3"), CONEXÃO ROSQUEADA, INSTALADO EM REDE DE ALIMENTAÇÃO PARA HIDRANTE - FORNECIMENTO E INSTALAÇÃO. AF_12/2015</v>
          </cell>
          <cell r="C3807" t="str">
            <v>UN</v>
          </cell>
          <cell r="D3807" t="str">
            <v>93,64</v>
          </cell>
        </row>
        <row r="3808">
          <cell r="A3808" t="str">
            <v>92381</v>
          </cell>
          <cell r="B3808" t="str">
            <v>JOELHO 45 GRAUS, EM FERRO GALVANIZADO, DN 25 (1"), CONEXÃO ROSQUEADA, INSTALADO EM REDE DE ALIMENTAÇÃO PARA HIDRANTE - FORNECIMENTO E INSTALAÇÃO. AF_12/2015</v>
          </cell>
          <cell r="C3808" t="str">
            <v>UN</v>
          </cell>
          <cell r="D3808" t="str">
            <v>38,76</v>
          </cell>
        </row>
        <row r="3809">
          <cell r="A3809" t="str">
            <v>92382</v>
          </cell>
          <cell r="B3809" t="str">
            <v>JOELHO 90 GRAUS, EM FERRO GALVANIZADO, DN 25 (1"), CONEXÃO ROSQUEADA, INSTALADO EM REDE DE ALIMENTAÇÃO PARA HIDRANTE - FORNECIMENTO E INSTALAÇÃO. AF_12/2015</v>
          </cell>
          <cell r="C3809" t="str">
            <v>UN</v>
          </cell>
          <cell r="D3809" t="str">
            <v>37,17</v>
          </cell>
        </row>
        <row r="3810">
          <cell r="A3810" t="str">
            <v>92383</v>
          </cell>
          <cell r="B3810" t="str">
            <v>JOELHO 45 GRAUS, EM FERRO GALVANIZADO, DN 32 (1 1/4"), CONEXÃO ROSQUEADA, INSTALADO EM REDE DE ALIMENTAÇÃO PARA HIDRANTE - FORNECIMENTO E INSTALAÇÃO. AF_12/2015</v>
          </cell>
          <cell r="C3810" t="str">
            <v>UN</v>
          </cell>
          <cell r="D3810" t="str">
            <v>48,49</v>
          </cell>
        </row>
        <row r="3811">
          <cell r="A3811" t="str">
            <v>92384</v>
          </cell>
          <cell r="B3811" t="str">
            <v>JOELHO 90 GRAUS, EM FERRO GALVANIZADO, DN 32 (1 1/4"), CONEXÃO ROSQUEADA, INSTALADO EM REDE DE ALIMENTAÇÃO PARA HIDRANTE - FORNECIMENTO E INSTALAÇÃO. AF_12/2015</v>
          </cell>
          <cell r="C3811" t="str">
            <v>UN</v>
          </cell>
          <cell r="D3811" t="str">
            <v>45,32</v>
          </cell>
        </row>
        <row r="3812">
          <cell r="A3812" t="str">
            <v>92385</v>
          </cell>
          <cell r="B3812" t="str">
            <v>JOELHO 45 GRAUS, EM FERRO GALVANIZADO, DN 40 (1 1/2"), CONEXÃO ROSQUEADA, INSTALADO EM REDE DE ALIMENTAÇÃO PARA HIDRANTE - FORNECIMENTO E INSTALAÇÃO. AF_12/2015</v>
          </cell>
          <cell r="C3812" t="str">
            <v>UN</v>
          </cell>
          <cell r="D3812" t="str">
            <v>55,46</v>
          </cell>
        </row>
        <row r="3813">
          <cell r="A3813" t="str">
            <v>92386</v>
          </cell>
          <cell r="B3813" t="str">
            <v>JOELHO 90 GRAUS, EM FERRO GALVANIZADO, DN 40 (1 1/2"), CONEXÃO ROSQUEADA, INSTALADO EM REDE DE ALIMENTAÇÃO PARA HIDRANTE - FORNECIMENTO E INSTALAÇÃO. AF_12/2015</v>
          </cell>
          <cell r="C3813" t="str">
            <v>UN</v>
          </cell>
          <cell r="D3813" t="str">
            <v>53,27</v>
          </cell>
        </row>
        <row r="3814">
          <cell r="A3814" t="str">
            <v>92387</v>
          </cell>
          <cell r="B3814" t="str">
            <v>JOELHO 45 GRAUS, EM FERRO GALVANIZADO, DN 50 (2"), CONEXÃO ROSQUEADA, INSTALADO EM REDE DE ALIMENTAÇÃO PARA HIDRANTE - FORNECIMENTO E INSTALAÇÃO. AF_12/2015</v>
          </cell>
          <cell r="C3814" t="str">
            <v>UN</v>
          </cell>
          <cell r="D3814" t="str">
            <v>69,55</v>
          </cell>
        </row>
        <row r="3815">
          <cell r="A3815" t="str">
            <v>92388</v>
          </cell>
          <cell r="B3815" t="str">
            <v>JOELHO 90 GRAUS, EM FERRO GALVANIZADO, DN 50 (2"), CONEXÃO ROSQUEADA, INSTALADO EM REDE DE ALIMENTAÇÃO PARA HIDRANTE - FORNECIMENTO E INSTALAÇÃO. AF_12/2015</v>
          </cell>
          <cell r="C3815" t="str">
            <v>UN</v>
          </cell>
          <cell r="D3815" t="str">
            <v>68,06</v>
          </cell>
        </row>
        <row r="3816">
          <cell r="A3816" t="str">
            <v>92389</v>
          </cell>
          <cell r="B3816" t="str">
            <v>JOELHO 45 GRAUS, EM FERRO GALVANIZADO, DN 65 (2 1/2"), CONEXÃO ROSQUEADA, INSTALADO EM REDE DE ALIMENTAÇÃO PARA HIDRANTE - FORNECIMENTO E INSTALAÇÃO. AF_12/2015</v>
          </cell>
          <cell r="C3816" t="str">
            <v>UN</v>
          </cell>
          <cell r="D3816" t="str">
            <v>106,35</v>
          </cell>
        </row>
        <row r="3817">
          <cell r="A3817" t="str">
            <v>92390</v>
          </cell>
          <cell r="B3817" t="str">
            <v>JOELHO 90 GRAUS, EM FERRO GALVANIZADO, DN 65 (2 1/2"), CONEXÃO ROSQUEADA, INSTALADO EM REDE DE ALIMENTAÇÃO PARA HIDRANTE - FORNECIMENTO E INSTALAÇÃO. AF_12/2015</v>
          </cell>
          <cell r="C3817" t="str">
            <v>UN</v>
          </cell>
          <cell r="D3817" t="str">
            <v>99,82</v>
          </cell>
        </row>
        <row r="3818">
          <cell r="A3818" t="str">
            <v>92635</v>
          </cell>
          <cell r="B3818" t="str">
            <v>JOELHO 45 GRAUS, EM FERRO GALVANIZADO, CONEXÃO ROSQUEADA, DN 80 (3"), INSTALADO EM REDE DE ALIMENTAÇÃO PARA HIDRANTE - FORNECIMENTO E INSTALAÇÃO. AF_12/2015</v>
          </cell>
          <cell r="C3818" t="str">
            <v>UN</v>
          </cell>
          <cell r="D3818" t="str">
            <v>141,75</v>
          </cell>
        </row>
        <row r="3819">
          <cell r="A3819" t="str">
            <v>92636</v>
          </cell>
          <cell r="B3819" t="str">
            <v>JOELHO 90 GRAUS, EM FERRO GALVANIZADO, CONEXÃO ROSQUEADA, DN 80 (3"), INSTALADO EM REDE DE ALIMENTAÇÃO PARA HIDRANTE - FORNECIMENTO E INSTALAÇÃO. AF_12/2015</v>
          </cell>
          <cell r="C3819" t="str">
            <v>UN</v>
          </cell>
          <cell r="D3819" t="str">
            <v>129,16</v>
          </cell>
        </row>
        <row r="3820">
          <cell r="A3820" t="str">
            <v>92637</v>
          </cell>
          <cell r="B3820" t="str">
            <v>TÊ, EM FERRO GALVANIZADO, CONEXÃO ROSQUEADA, DN 25 (1"), INSTALADO EM REDE DE ALIMENTAÇÃO PARA HIDRANTE - FORNECIMENTO E INSTALAÇÃO. AF_12/2015</v>
          </cell>
          <cell r="C3820" t="str">
            <v>UN</v>
          </cell>
          <cell r="D3820" t="str">
            <v>50,15</v>
          </cell>
        </row>
        <row r="3821">
          <cell r="A3821" t="str">
            <v>92638</v>
          </cell>
          <cell r="B3821" t="str">
            <v>TÊ, EM FERRO GALVANIZADO, CONEXÃO ROSQUEADA, DN 32 (1 1/4"), INSTALADO EM REDE DE ALIMENTAÇÃO PARA HIDRANTE - FORNECIMENTO E INSTALAÇÃO. AF_12/2015</v>
          </cell>
          <cell r="C3821" t="str">
            <v>UN</v>
          </cell>
          <cell r="D3821" t="str">
            <v>60,83</v>
          </cell>
        </row>
        <row r="3822">
          <cell r="A3822" t="str">
            <v>92639</v>
          </cell>
          <cell r="B3822" t="str">
            <v>TÊ, EM FERRO GALVANIZADO, CONEXÃO ROSQUEADA, DN 40 (1 1/2"), INSTALADO EM REDE DE ALIMENTAÇÃO PARA HIDRANTE - FORNECIMENTO E INSTALAÇÃO. AF_12/2015</v>
          </cell>
          <cell r="C3822" t="str">
            <v>UN</v>
          </cell>
          <cell r="D3822" t="str">
            <v>70,20</v>
          </cell>
        </row>
        <row r="3823">
          <cell r="A3823" t="str">
            <v>92640</v>
          </cell>
          <cell r="B3823" t="str">
            <v>TÊ, EM FERRO GALVANIZADO, CONEXÃO ROSQUEADA, DN 50 (2"), INSTALADO EM REDE DE ALIMENTAÇÃO PARA HIDRANTE - FORNECIMENTO E INSTALAÇÃO. AF_12/2015</v>
          </cell>
          <cell r="C3823" t="str">
            <v>UN</v>
          </cell>
          <cell r="D3823" t="str">
            <v>90,72</v>
          </cell>
        </row>
        <row r="3824">
          <cell r="A3824" t="str">
            <v>92642</v>
          </cell>
          <cell r="B3824" t="str">
            <v>TÊ, EM FERRO GALVANIZADO, CONEXÃO ROSQUEADA, DN 65 (2 1/2"), INSTALADO EM REDE DE ALIMENTAÇÃO PARA HIDRANTE - FORNECIMENTO E INSTALAÇÃO. AF_12/2015</v>
          </cell>
          <cell r="C3824" t="str">
            <v>UN</v>
          </cell>
          <cell r="D3824" t="str">
            <v>136,33</v>
          </cell>
        </row>
        <row r="3825">
          <cell r="A3825" t="str">
            <v>92644</v>
          </cell>
          <cell r="B3825" t="str">
            <v>TÊ, EM FERRO GALVANIZADO, CONEXÃO ROSQUEADA, DN 80 (3"), INSTALADO EM REDE DE ALIMENTAÇÃO PARA HIDRANTE - FORNECIMENTO E INSTALAÇÃO. AF_12/2015</v>
          </cell>
          <cell r="C3825" t="str">
            <v>UN</v>
          </cell>
          <cell r="D3825" t="str">
            <v>171,01</v>
          </cell>
        </row>
        <row r="3826">
          <cell r="A3826" t="str">
            <v>92657</v>
          </cell>
          <cell r="B3826" t="str">
            <v>NIPLE, EM FERRO GALVANIZADO, CONEXÃO ROSQUEADA, DN 25 (1"), INSTALADO EM REDE DE ALIMENTAÇÃO PARA SPRINKLER - FORNECIMENTO E INSTALAÇÃO. AF_12/2015</v>
          </cell>
          <cell r="C3826" t="str">
            <v>UN</v>
          </cell>
          <cell r="D3826" t="str">
            <v>18,71</v>
          </cell>
        </row>
        <row r="3827">
          <cell r="A3827" t="str">
            <v>92658</v>
          </cell>
          <cell r="B3827" t="str">
            <v>LUVA, EM FERRO GALVANIZADO, CONEXÃO ROSQUEADA, DN 25 (1"), INSTALADO EM REDE DE ALIMENTAÇÃO PARA SPRINKLER - FORNECIMENTO E INSTALAÇÃO. AF_12/2015</v>
          </cell>
          <cell r="C3827" t="str">
            <v>UN</v>
          </cell>
          <cell r="D3827" t="str">
            <v>19,92</v>
          </cell>
        </row>
        <row r="3828">
          <cell r="A3828" t="str">
            <v>92659</v>
          </cell>
          <cell r="B3828" t="str">
            <v>NIPLE, EM FERRO GALVANIZADO, CONEXÃO ROSQUEADA, DN 32 (1 1/4"), INSTALADO EM REDE DE ALIMENTAÇÃO PARA SPRINKLER - FORNECIMENTO E INSTALAÇÃO. AF_12/2015</v>
          </cell>
          <cell r="C3828" t="str">
            <v>UN</v>
          </cell>
          <cell r="D3828" t="str">
            <v>22,95</v>
          </cell>
        </row>
        <row r="3829">
          <cell r="A3829" t="str">
            <v>92660</v>
          </cell>
          <cell r="B3829" t="str">
            <v>LUVA, EM FERRO GALVANIZADO, CONEXÃO ROSQUEADA, DN 32 (1 1/4"), INSTALADO EM REDE DE ALIMENTAÇÃO PARA SPRINKLER - FORNECIMENTO E INSTALAÇÃO. AF_12/2015</v>
          </cell>
          <cell r="C3829" t="str">
            <v>UN</v>
          </cell>
          <cell r="D3829" t="str">
            <v>24,07</v>
          </cell>
        </row>
        <row r="3830">
          <cell r="A3830" t="str">
            <v>92661</v>
          </cell>
          <cell r="B3830" t="str">
            <v>NIPLE, EM FERRO GALVANIZADO, CONEXÃO ROSQUEADA, DN 40 (1 1/2"), INSTALADO EM REDE DE ALIMENTAÇÃO PARA SPRINKLER - FORNECIMENTO E INSTALAÇÃO. AF_12/2015</v>
          </cell>
          <cell r="C3830" t="str">
            <v>UN</v>
          </cell>
          <cell r="D3830" t="str">
            <v>27,33</v>
          </cell>
        </row>
        <row r="3831">
          <cell r="A3831" t="str">
            <v>92662</v>
          </cell>
          <cell r="B3831" t="str">
            <v>LUVA, EM FERRO GALVANIZADO, CONEXÃO ROSQUEADA, DN 40 (1 1/2"), INSTALADO EM REDE DE ALIMENTAÇÃO PARA SPRINKLER - FORNECIMENTO E INSTALAÇÃO. AF_12/2015</v>
          </cell>
          <cell r="C3831" t="str">
            <v>UN</v>
          </cell>
          <cell r="D3831" t="str">
            <v>27,55</v>
          </cell>
        </row>
        <row r="3832">
          <cell r="A3832" t="str">
            <v>92663</v>
          </cell>
          <cell r="B3832" t="str">
            <v>NIPLE, EM FERRO GALVANIZADO, CONEXÃO ROSQUEADA, DN 50 (2"), INSTALADO EM REDE DE ALIMENTAÇÃO PARA SPRINKLER - FORNECIMENTO E INSTALAÇÃO. AF_12/2015</v>
          </cell>
          <cell r="C3832" t="str">
            <v>UN</v>
          </cell>
          <cell r="D3832" t="str">
            <v>36,47</v>
          </cell>
        </row>
        <row r="3833">
          <cell r="A3833" t="str">
            <v>92664</v>
          </cell>
          <cell r="B3833" t="str">
            <v>LUVA, EM FERRO GALVANIZADO, CONEXÃO ROSQUEADA, DN 50 (2"), INSTALADO EM REDE DE ALIMENTAÇÃO PARA SPRINKLER - FORNECIMENTO E INSTALAÇÃO. AF_12/2015</v>
          </cell>
          <cell r="C3833" t="str">
            <v>UN</v>
          </cell>
          <cell r="D3833" t="str">
            <v>36,46</v>
          </cell>
        </row>
        <row r="3834">
          <cell r="A3834" t="str">
            <v>92665</v>
          </cell>
          <cell r="B3834" t="str">
            <v>NIPLE, EM FERRO GALVANIZADO, CONEXÃO ROSQUEADA, DN 65 (2 1/2"), INSTALADO EM REDE DE ALIMENTAÇÃO PARA SPRINKLER - FORNECIMENTO E INSTALAÇÃO. AF_12/2015</v>
          </cell>
          <cell r="C3834" t="str">
            <v>UN</v>
          </cell>
          <cell r="D3834" t="str">
            <v>50,02</v>
          </cell>
        </row>
        <row r="3835">
          <cell r="A3835" t="str">
            <v>92666</v>
          </cell>
          <cell r="B3835" t="str">
            <v>LUVA, EM FERRO GALVANIZADO, CONEXÃO ROSQUEADA, DN 65 (2 1/2"), INSTALADO EM REDE DE ALIMENTAÇÃO PARA SPRINKLER - FORNECIMENTO E INSTALAÇÃO. AF_12/2015</v>
          </cell>
          <cell r="C3835" t="str">
            <v>UN</v>
          </cell>
          <cell r="D3835" t="str">
            <v>56,69</v>
          </cell>
        </row>
        <row r="3836">
          <cell r="A3836" t="str">
            <v>92667</v>
          </cell>
          <cell r="B3836" t="str">
            <v>NIPLE, EM FERRO GALVANIZADO, CONEXÃO ROSQUEADA, DN 80 (3"), INSTALADO EM REDE DE ALIMENTAÇÃO PARA SPRINKLER - FORNECIMENTO E INSTALAÇÃO. AF_12/2015</v>
          </cell>
          <cell r="C3836" t="str">
            <v>UN</v>
          </cell>
          <cell r="D3836" t="str">
            <v>73,36</v>
          </cell>
        </row>
        <row r="3837">
          <cell r="A3837" t="str">
            <v>92668</v>
          </cell>
          <cell r="B3837" t="str">
            <v>LUVA, EM FERRO GALVANIZADO, CONEXÃO ROSQUEADA, DN 80 (3"), INSTALADO EM REDE DE ALIMENTAÇÃO PARA SPRINKLER - FORNECIMENTO E INSTALAÇÃO. AF_12/2015</v>
          </cell>
          <cell r="C3837" t="str">
            <v>UN</v>
          </cell>
          <cell r="D3837" t="str">
            <v>79,30</v>
          </cell>
        </row>
        <row r="3838">
          <cell r="A3838" t="str">
            <v>92669</v>
          </cell>
          <cell r="B3838" t="str">
            <v>JOELHO 45 GRAUS, EM FERRO GALVANIZADO, CONEXÃO ROSQUEADA, DN 25 (1"), INSTALADO EM REDE DE ALIMENTAÇÃO PARA SPRINKLER - FORNECIMENTO E INSTALAÇÃO. AF_12/2015</v>
          </cell>
          <cell r="C3838" t="str">
            <v>UN</v>
          </cell>
          <cell r="D3838" t="str">
            <v>28,40</v>
          </cell>
        </row>
        <row r="3839">
          <cell r="A3839" t="str">
            <v>92670</v>
          </cell>
          <cell r="B3839" t="str">
            <v>JOELHO 90 GRAUS, EM FERRO GALVANIZADO, CONEXÃO ROSQUEADA, DN 25 (1"), INSTALADO EM REDE DE ALIMENTAÇÃO PARA SPRINKLER - FORNECIMENTO E INSTALAÇÃO. AF_12/2015</v>
          </cell>
          <cell r="C3839" t="str">
            <v>UN</v>
          </cell>
          <cell r="D3839" t="str">
            <v>26,81</v>
          </cell>
        </row>
        <row r="3840">
          <cell r="A3840" t="str">
            <v>92671</v>
          </cell>
          <cell r="B3840" t="str">
            <v>JOELHO 45 GRAUS, EM FERRO GALVANIZADO, CONEXÃO ROSQUEADA, DN 32 (1 1/4"), INSTALADO EM REDE DE ALIMENTAÇÃO PARA SPRINKLER - FORNECIMENTO E INSTALAÇÃO. AF_12/2015</v>
          </cell>
          <cell r="C3840" t="str">
            <v>UN</v>
          </cell>
          <cell r="D3840" t="str">
            <v>36,73</v>
          </cell>
        </row>
        <row r="3841">
          <cell r="A3841" t="str">
            <v>92672</v>
          </cell>
          <cell r="B3841" t="str">
            <v>JOELHO 90 GRAUS, EM FERRO GALVANIZADO, CONEXÃO ROSQUEADA, DN 32 (1 1/4"), INSTALADO EM REDE DE ALIMENTAÇÃO PARA SPRINKLER - FORNECIMENTO E INSTALAÇÃO. AF_12/2015</v>
          </cell>
          <cell r="C3841" t="str">
            <v>UN</v>
          </cell>
          <cell r="D3841" t="str">
            <v>33,56</v>
          </cell>
        </row>
        <row r="3842">
          <cell r="A3842" t="str">
            <v>92673</v>
          </cell>
          <cell r="B3842" t="str">
            <v>JOELHO 45 GRAUS, EM FERRO GALVANIZADO, CONEXÃO ROSQUEADA, DN 40 (1 1/2"), INSTALADO EM REDE DE ALIMENTAÇÃO PARA SPRINKLER - FORNECIMENTO E INSTALAÇÃO. AF_12/2015</v>
          </cell>
          <cell r="C3842" t="str">
            <v>UN</v>
          </cell>
          <cell r="D3842" t="str">
            <v>42,08</v>
          </cell>
        </row>
        <row r="3843">
          <cell r="A3843" t="str">
            <v>92674</v>
          </cell>
          <cell r="B3843" t="str">
            <v>JOELHO 90 GRAUS, EM FERRO GALVANIZADO, CONEXÃO ROSQUEADA, DN 40 (1 1/2"), INSTALADO EM REDE DE ALIMENTAÇÃO PARA SPRINKLER - FORNECIMENTO E INSTALAÇÃO. AF_12/2015</v>
          </cell>
          <cell r="C3843" t="str">
            <v>UN</v>
          </cell>
          <cell r="D3843" t="str">
            <v>39,89</v>
          </cell>
        </row>
        <row r="3844">
          <cell r="A3844" t="str">
            <v>92675</v>
          </cell>
          <cell r="B3844" t="str">
            <v>JOELHO 45 GRAUS, EM FERRO GALVANIZADO, CONEXÃO ROSQUEADA, DN 50 (2"), INSTALADO EM REDE DE ALIMENTAÇÃO PARA SPRINKLER - FORNECIMENTO E INSTALAÇÃO. AF_12/2015</v>
          </cell>
          <cell r="C3844" t="str">
            <v>UN</v>
          </cell>
          <cell r="D3844" t="str">
            <v>54,15</v>
          </cell>
        </row>
        <row r="3845">
          <cell r="A3845" t="str">
            <v>92676</v>
          </cell>
          <cell r="B3845" t="str">
            <v>JOELHO 90 GRAUS, EM FERRO GALVANIZADO, CONEXÃO ROSQUEADA, DN 50 (2"), INSTALADO EM REDE DE ALIMENTAÇÃO PARA SPRINKLER - FORNECIMENTO E INSTALAÇÃO. AF_12/2015</v>
          </cell>
          <cell r="C3845" t="str">
            <v>UN</v>
          </cell>
          <cell r="D3845" t="str">
            <v>52,66</v>
          </cell>
        </row>
        <row r="3846">
          <cell r="A3846" t="str">
            <v>92677</v>
          </cell>
          <cell r="B3846" t="str">
            <v>JOELHO 45 GRAUS, EM FERRO GALVANIZADO, CONEXÃO ROSQUEADA, DN 65 (2 1/2"), INSTALADO EM REDE DE ALIMENTAÇÃO PARA SPRINKLER - FORNECIMENTO E INSTALAÇÃO. AF_12/2015</v>
          </cell>
          <cell r="C3846" t="str">
            <v>UN</v>
          </cell>
          <cell r="D3846" t="str">
            <v>87,88</v>
          </cell>
        </row>
        <row r="3847">
          <cell r="A3847" t="str">
            <v>92678</v>
          </cell>
          <cell r="B3847" t="str">
            <v>JOELHO 90 GRAUS, EM FERRO GALVANIZADO, CONEXÃO ROSQUEADA, DN 65 (2 1/2"), INSTALADO EM REDE DE ALIMENTAÇÃO PARA SPRINKLER - FORNECIMENTO E INSTALAÇÃO. AF_12/2015</v>
          </cell>
          <cell r="C3847" t="str">
            <v>UN</v>
          </cell>
          <cell r="D3847" t="str">
            <v>81,35</v>
          </cell>
        </row>
        <row r="3848">
          <cell r="A3848" t="str">
            <v>92679</v>
          </cell>
          <cell r="B3848" t="str">
            <v>JOELHO 45 GRAUS, EM FERRO GALVANIZADO, CONEXÃO ROSQUEADA, DN 80 (3"), INSTALADO EM REDE DE ALIMENTAÇÃO PARA SPRINKLER - FORNECIMENTO E INSTALAÇÃO. AF_12/2015</v>
          </cell>
          <cell r="C3848" t="str">
            <v>UN</v>
          </cell>
          <cell r="D3848" t="str">
            <v>120,24</v>
          </cell>
        </row>
        <row r="3849">
          <cell r="A3849" t="str">
            <v>92680</v>
          </cell>
          <cell r="B3849" t="str">
            <v>JOELHO 90 GRAUS, EM FERRO GALVANIZADO, CONEXÃO ROSQUEADA, DN 80 (3"), INSTALADO EM REDE DE ALIMENTAÇÃO PARA SPRINKLER - FORNECIMENTO E INSTALAÇÃO. AF_12/2015</v>
          </cell>
          <cell r="C3849" t="str">
            <v>UN</v>
          </cell>
          <cell r="D3849" t="str">
            <v>107,65</v>
          </cell>
        </row>
        <row r="3850">
          <cell r="A3850" t="str">
            <v>92681</v>
          </cell>
          <cell r="B3850" t="str">
            <v>TÊ, EM FERRO GALVANIZADO, CONEXÃO ROSQUEADA, DN 25 (1"), INSTALADO EM REDE DE ALIMENTAÇÃO PARA SPRINKLER - FORNECIMENTO E INSTALAÇÃO. AF_12/2015</v>
          </cell>
          <cell r="C3850" t="str">
            <v>UN</v>
          </cell>
          <cell r="D3850" t="str">
            <v>36,32</v>
          </cell>
        </row>
        <row r="3851">
          <cell r="A3851" t="str">
            <v>92682</v>
          </cell>
          <cell r="B3851" t="str">
            <v>TÊ, EM FERRO GALVANIZADO, CONEXÃO ROSQUEADA, DN 32 (1 1/4"), INSTALADO EM REDE DE ALIMENTAÇÃO PARA SPRINKLER - FORNECIMENTO E INSTALAÇÃO. AF_12/2015</v>
          </cell>
          <cell r="C3851" t="str">
            <v>UN</v>
          </cell>
          <cell r="D3851" t="str">
            <v>45,10</v>
          </cell>
        </row>
        <row r="3852">
          <cell r="A3852" t="str">
            <v>92683</v>
          </cell>
          <cell r="B3852" t="str">
            <v>TÊ, EM FERRO GALVANIZADO, CONEXÃO ROSQUEADA, DN 40 (1 1/2"), INSTALADO EM REDE DE ALIMENTAÇÃO PARA SPRINKLER - FORNECIMENTO E INSTALAÇÃO. AF_12/2015</v>
          </cell>
          <cell r="C3852" t="str">
            <v>UN</v>
          </cell>
          <cell r="D3852" t="str">
            <v>52,36</v>
          </cell>
        </row>
        <row r="3853">
          <cell r="A3853" t="str">
            <v>92684</v>
          </cell>
          <cell r="B3853" t="str">
            <v>TÊ, EM FERRO GALVANIZADO, CONEXÃO ROSQUEADA, DN 50 (2"), INSTALADO EM REDE DE ALIMENTAÇÃO PARA SPRINKLER - FORNECIMENTO E INSTALAÇÃO. AF_12/2015</v>
          </cell>
          <cell r="C3853" t="str">
            <v>UN</v>
          </cell>
          <cell r="D3853" t="str">
            <v>70,17</v>
          </cell>
        </row>
        <row r="3854">
          <cell r="A3854" t="str">
            <v>92685</v>
          </cell>
          <cell r="B3854" t="str">
            <v>TÊ, EM FERRO GALVANIZADO, CONEXÃO ROSQUEADA, DN 65 (2 1/2"), INSTALADO EM REDE DE ALIMENTAÇÃO PARA SPRINKLER - FORNECIMENTO E INSTALAÇÃO. AF_12/2015</v>
          </cell>
          <cell r="C3854" t="str">
            <v>UN</v>
          </cell>
          <cell r="D3854" t="str">
            <v>111,74</v>
          </cell>
        </row>
        <row r="3855">
          <cell r="A3855" t="str">
            <v>92686</v>
          </cell>
          <cell r="B3855" t="str">
            <v>TÊ, EM FERRO GALVANIZADO, CONEXÃO ROSQUEADA, DN 80 (3"), INSTALADO EM REDE DE ALIMENTAÇÃO PARA SPRINKLER - FORNECIMENTO E INSTALAÇÃO. AF_12/2015</v>
          </cell>
          <cell r="C3855" t="str">
            <v>UN</v>
          </cell>
          <cell r="D3855" t="str">
            <v>142,33</v>
          </cell>
        </row>
        <row r="3856">
          <cell r="A3856" t="str">
            <v>92692</v>
          </cell>
          <cell r="B3856" t="str">
            <v>NIPLE, EM FERRO GALVANIZADO, CONEXÃO ROSQUEADA, DN 15 (1/2"), INSTALADO EM RAMAIS E SUB-RAMAIS DE GÁS - FORNECIMENTO E INSTALAÇÃO. AF_12/2015</v>
          </cell>
          <cell r="C3856" t="str">
            <v>UN</v>
          </cell>
          <cell r="D3856" t="str">
            <v>10,12</v>
          </cell>
        </row>
        <row r="3857">
          <cell r="A3857" t="str">
            <v>92693</v>
          </cell>
          <cell r="B3857" t="str">
            <v>LUVA, EM FERRO GALVANIZADO, CONEXÃO ROSQUEADA, DN 15 (1/2"), INSTALADO EM RAMAIS E SUB-RAMAIS DE GÁS - FORNECIMENTO E INSTALAÇÃO. AF_12/2015</v>
          </cell>
          <cell r="C3857" t="str">
            <v>UN</v>
          </cell>
          <cell r="D3857" t="str">
            <v>10,38</v>
          </cell>
        </row>
        <row r="3858">
          <cell r="A3858" t="str">
            <v>92694</v>
          </cell>
          <cell r="B3858" t="str">
            <v>NIPLE, EM FERRO GALVANIZADO, CONEXÃO ROSQUEADA, DN 20 (3/4"), INSTALADO EM RAMAIS E SUB-RAMAIS DE GÁS - FORNECIMENTO E INSTALAÇÃO. AF_12/2015</v>
          </cell>
          <cell r="C3858" t="str">
            <v>UN</v>
          </cell>
          <cell r="D3858" t="str">
            <v>16,12</v>
          </cell>
        </row>
        <row r="3859">
          <cell r="A3859" t="str">
            <v>92695</v>
          </cell>
          <cell r="B3859" t="str">
            <v>LUVA, EM FERRO GALVANIZADO, CONEXÃO ROSQUEADA, DN 20 (3/4"), INSTALADO EM RAMAIS E SUB-RAMAIS DE GÁS - FORNECIMENTO E INSTALAÇÃO. AF_12/2015</v>
          </cell>
          <cell r="C3859" t="str">
            <v>UN</v>
          </cell>
          <cell r="D3859" t="str">
            <v>16,39</v>
          </cell>
        </row>
        <row r="3860">
          <cell r="A3860" t="str">
            <v>92696</v>
          </cell>
          <cell r="B3860" t="str">
            <v>NIPLE, EM FERRO GALVANIZADO, CONEXÃO ROSQUEADA, DN 25 (1"), INSTALADO EM RAMAIS E SUB-RAMAIS DE GÁS - FORNECIMENTO E INSTALAÇÃO. AF_12/2015</v>
          </cell>
          <cell r="C3860" t="str">
            <v>UN</v>
          </cell>
          <cell r="D3860" t="str">
            <v>25,31</v>
          </cell>
        </row>
        <row r="3861">
          <cell r="A3861" t="str">
            <v>92697</v>
          </cell>
          <cell r="B3861" t="str">
            <v>LUVA, EM FERRO GALVANIZADO, CONEXÃO ROSQUEADA, DN 25 (1"), INSTALADO EM RAMAIS E SUB-RAMAIS DE GÁS - FORNECIMENTO E INSTALAÇÃO. AF_12/2015</v>
          </cell>
          <cell r="C3861" t="str">
            <v>UN</v>
          </cell>
          <cell r="D3861" t="str">
            <v>26,52</v>
          </cell>
        </row>
        <row r="3862">
          <cell r="A3862" t="str">
            <v>92698</v>
          </cell>
          <cell r="B3862" t="str">
            <v>JOELHO 45 GRAUS, EM FERRO GALVANIZADO, CONEXÃO ROSQUEADA, DN 15 (1/2"), INSTALADO EM RAMAIS E SUB-RAMAIS DE GÁS - FORNECIMENTO E INSTALAÇÃO. AF_12/2015</v>
          </cell>
          <cell r="C3862" t="str">
            <v>UN</v>
          </cell>
          <cell r="D3862" t="str">
            <v>14,96</v>
          </cell>
        </row>
        <row r="3863">
          <cell r="A3863" t="str">
            <v>92699</v>
          </cell>
          <cell r="B3863" t="str">
            <v>JOELHO 90 GRAUS, EM FERRO GALVANIZADO, CONEXÃO ROSQUEADA, DN 15 (1/2"), INSTALADO EM RAMAIS E SUB-RAMAIS DE GÁS - FORNECIMENTO E INSTALAÇÃO. AF_12/2015</v>
          </cell>
          <cell r="C3863" t="str">
            <v>UN</v>
          </cell>
          <cell r="D3863" t="str">
            <v>14,09</v>
          </cell>
        </row>
        <row r="3864">
          <cell r="A3864" t="str">
            <v>92700</v>
          </cell>
          <cell r="B3864" t="str">
            <v>JOELHO 45 GRAUS, EM FERRO GALVANIZADO, CONEXÃO ROSQUEADA, DN 20 (3/4"), INSTALADO EM RAMAIS E SUB-RAMAIS DE GÁS - FORNECIMENTO E INSTALAÇÃO. AF_12/2015</v>
          </cell>
          <cell r="C3864" t="str">
            <v>UN</v>
          </cell>
          <cell r="D3864" t="str">
            <v>24,46</v>
          </cell>
        </row>
        <row r="3865">
          <cell r="A3865" t="str">
            <v>92701</v>
          </cell>
          <cell r="B3865" t="str">
            <v>JOELHO 90 GRAUS, EM FERRO GALVANIZADO, CONEXÃO ROSQUEADA, DN 20 (3/4"), INSTALADO EM RAMAIS E SUB-RAMAIS DE GÁS - FORNECIMENTO E INSTALAÇÃO. AF_12/2015</v>
          </cell>
          <cell r="C3865" t="str">
            <v>UN</v>
          </cell>
          <cell r="D3865" t="str">
            <v>23,17</v>
          </cell>
        </row>
        <row r="3866">
          <cell r="A3866" t="str">
            <v>92702</v>
          </cell>
          <cell r="B3866" t="str">
            <v>JOELHO 45 GRAUS, EM FERRO GALVANIZADO, CONEXÃO ROSQUEADA, DN 25 (1"), INSTALADO EM RAMAIS E SUB-RAMAIS DE GÁS - FORNECIMENTO E INSTALAÇÃO. AF_12/2015</v>
          </cell>
          <cell r="C3866" t="str">
            <v>UN</v>
          </cell>
          <cell r="D3866" t="str">
            <v>38,35</v>
          </cell>
        </row>
        <row r="3867">
          <cell r="A3867" t="str">
            <v>92703</v>
          </cell>
          <cell r="B3867" t="str">
            <v>JOELHO 90 GRAUS, EM FERRO GALVANIZADO, CONEXÃO ROSQUEADA, DN 25 (1"), INSTALADO EM RAMAIS E SUB-RAMAIS DE GÁS - FORNECIMENTO E INSTALAÇÃO. AF_12/2015</v>
          </cell>
          <cell r="C3867" t="str">
            <v>UN</v>
          </cell>
          <cell r="D3867" t="str">
            <v>36,76</v>
          </cell>
        </row>
        <row r="3868">
          <cell r="A3868" t="str">
            <v>92704</v>
          </cell>
          <cell r="B3868" t="str">
            <v>TÊ, EM FERRO GALVANIZADO, CONEXÃO ROSQUEADA, DN 15 (1/2"), INSTALADO EM RAMAIS E SUB-RAMAIS DE GÁS - FORNECIMENTO E INSTALAÇÃO. AF_12/2015</v>
          </cell>
          <cell r="C3868" t="str">
            <v>UN</v>
          </cell>
          <cell r="D3868" t="str">
            <v>18,98</v>
          </cell>
        </row>
        <row r="3869">
          <cell r="A3869" t="str">
            <v>92705</v>
          </cell>
          <cell r="B3869" t="str">
            <v>TÊ, EM FERRO GALVANIZADO, CONEXÃO ROSQUEADA, DN 20 (3/4"), INSTALADO EM RAMAIS E SUB-RAMAIS DE GÁS - FORNECIMENTO E INSTALAÇÃO. AF_12/2015</v>
          </cell>
          <cell r="C3869" t="str">
            <v>UN</v>
          </cell>
          <cell r="D3869" t="str">
            <v>30,64</v>
          </cell>
        </row>
        <row r="3870">
          <cell r="A3870" t="str">
            <v>92706</v>
          </cell>
          <cell r="B3870" t="str">
            <v>TÊ, EM FERRO GALVANIZADO, CONEXÃO ROSQUEADA, DN 25 (1"), INSTALADO EM RAMAIS E SUB-RAMAIS DE GÁS - FORNECIMENTO E INSTALAÇÃO. AF_12/2015</v>
          </cell>
          <cell r="C3870" t="str">
            <v>UN</v>
          </cell>
          <cell r="D3870" t="str">
            <v>49,60</v>
          </cell>
        </row>
        <row r="3871">
          <cell r="A3871" t="str">
            <v>92889</v>
          </cell>
          <cell r="B3871" t="str">
            <v>UNIÃO, EM FERRO GALVANIZADO, DN 50 (2"), CONEXÃO ROSQUEADA, INSTALADO EM PRUMADAS - FORNECIMENTO E INSTALAÇÃO. AF_12/2015</v>
          </cell>
          <cell r="C3871" t="str">
            <v>UN</v>
          </cell>
          <cell r="D3871" t="str">
            <v>90,14</v>
          </cell>
        </row>
        <row r="3872">
          <cell r="A3872" t="str">
            <v>92890</v>
          </cell>
          <cell r="B3872" t="str">
            <v>UNIÃO, EM FERRO GALVANIZADO, DN 65 (2 1/2"), CONEXÃO ROSQUEADA, INSTALADO EM PRUMADAS - FORNECIMENTO E INSTALAÇÃO. AF_12/2015</v>
          </cell>
          <cell r="C3872" t="str">
            <v>UN</v>
          </cell>
          <cell r="D3872" t="str">
            <v>135,62</v>
          </cell>
        </row>
        <row r="3873">
          <cell r="A3873" t="str">
            <v>92891</v>
          </cell>
          <cell r="B3873" t="str">
            <v>UNIÃO, EM FERRO GALVANIZADO, DN 80 (3"), CONEXÃO ROSQUEADA, INSTALADO EM PRUMADAS - FORNECIMENTO E INSTALAÇÃO. AF_12/2015</v>
          </cell>
          <cell r="C3873" t="str">
            <v>UN</v>
          </cell>
          <cell r="D3873" t="str">
            <v>197,88</v>
          </cell>
        </row>
        <row r="3874">
          <cell r="A3874" t="str">
            <v>92892</v>
          </cell>
          <cell r="B3874" t="str">
            <v>UNIÃO, EM FERRO GALVANIZADO, DN 25 (1"), CONEXÃO ROSQUEADA, INSTALADO EM REDE DE ALIMENTAÇÃO PARA HIDRANTE - FORNECIMENTO E INSTALAÇÃO. AF_12/2015</v>
          </cell>
          <cell r="C3874" t="str">
            <v>UN</v>
          </cell>
          <cell r="D3874" t="str">
            <v>39,72</v>
          </cell>
        </row>
        <row r="3875">
          <cell r="A3875" t="str">
            <v>92893</v>
          </cell>
          <cell r="B3875" t="str">
            <v>UNIÃO, EM FERRO GALVANIZADO, DN 32 (1 1/4"), CONEXÃO ROSQUEADA, INSTALADO EM REDE DE ALIMENTAÇÃO PARA HIDRANTE - FORNECIMENTO E INSTALAÇÃO. AF_12/2015</v>
          </cell>
          <cell r="C3875" t="str">
            <v>UN</v>
          </cell>
          <cell r="D3875" t="str">
            <v>55,90</v>
          </cell>
        </row>
        <row r="3876">
          <cell r="A3876" t="str">
            <v>92894</v>
          </cell>
          <cell r="B3876" t="str">
            <v>UNIÃO, EM FERRO GALVANIZADO, DN 40 (1 1/2"), CONEXÃO ROSQUEADA, INSTALADO EM REDE DE ALIMENTAÇÃO PARA HIDRANTE - FORNECIMENTO E INSTALAÇÃO. AF_12/2015</v>
          </cell>
          <cell r="C3876" t="str">
            <v>UN</v>
          </cell>
          <cell r="D3876" t="str">
            <v>66,57</v>
          </cell>
        </row>
        <row r="3877">
          <cell r="A3877" t="str">
            <v>92895</v>
          </cell>
          <cell r="B3877" t="str">
            <v>UNIÃO, EM FERRO GALVANIZADO, DN 50 (2"), CONEXÃO ROSQUEADA, INSTALADO EM REDE DE ALIMENTAÇÃO PARA HIDRANTE - FORNECIMENTO E INSTALAÇÃO. AF_12/2015</v>
          </cell>
          <cell r="C3877" t="str">
            <v>UN</v>
          </cell>
          <cell r="D3877" t="str">
            <v>90,10</v>
          </cell>
        </row>
        <row r="3878">
          <cell r="A3878" t="str">
            <v>92896</v>
          </cell>
          <cell r="B3878" t="str">
            <v>UNIÃO, EM FERRO GALVANIZADO, DN 65 (2 1/2"), CONEXÃO ROSQUEADA, INSTALADO EM REDE DE ALIMENTAÇÃO PARA HIDRANTE - FORNECIMENTO E INSTALAÇÃO. AF_12/2015</v>
          </cell>
          <cell r="C3878" t="str">
            <v>UN</v>
          </cell>
          <cell r="D3878" t="str">
            <v>136,86</v>
          </cell>
        </row>
        <row r="3879">
          <cell r="A3879" t="str">
            <v>92897</v>
          </cell>
          <cell r="B3879" t="str">
            <v>UNIÃO, EM FERRO GALVANIZADO, DN 80 (3"), CONEXÃO ROSQUEADA, INSTALADO EM REDE DE ALIMENTAÇÃO PARA HIDRANTE - FORNECIMENTO E INSTALAÇÃO. AF_12/2015</v>
          </cell>
          <cell r="C3879" t="str">
            <v>UN</v>
          </cell>
          <cell r="D3879" t="str">
            <v>200,45</v>
          </cell>
        </row>
        <row r="3880">
          <cell r="A3880" t="str">
            <v>92898</v>
          </cell>
          <cell r="B3880" t="str">
            <v>UNIÃO, EM FERRO GALVANIZADO, CONEXÃO ROSQUEADA, DN 25 (1"), INSTALADO EM REDE DE ALIMENTAÇÃO PARA SPRINKLER - FORNECIMENTO E INSTALAÇÃO. AF_12/2015</v>
          </cell>
          <cell r="C3880" t="str">
            <v>UN</v>
          </cell>
          <cell r="D3880" t="str">
            <v>32,82</v>
          </cell>
        </row>
        <row r="3881">
          <cell r="A3881" t="str">
            <v>92899</v>
          </cell>
          <cell r="B3881" t="str">
            <v>UNIÃO, EM FERRO GALVANIZADO, CONEXÃO ROSQUEADA, DN 32 (1 1/4"), INSTALADO EM REDE DE ALIMENTAÇÃO PARA SPRINKLER - FORNECIMENTO E INSTALAÇÃO. AF_12/2015</v>
          </cell>
          <cell r="C3881" t="str">
            <v>UN</v>
          </cell>
          <cell r="D3881" t="str">
            <v>48,05</v>
          </cell>
        </row>
        <row r="3882">
          <cell r="A3882" t="str">
            <v>92900</v>
          </cell>
          <cell r="B3882" t="str">
            <v>UNIÃO, EM FERRO GALVANIZADO, CONEXÃO ROSQUEADA, DN 40 (1 1/2"), INSTALADO EM REDE DE ALIMENTAÇÃO PARA SPRINKLER - FORNECIMENTO E INSTALAÇÃO. AF_12/2015</v>
          </cell>
          <cell r="C3882" t="str">
            <v>UN</v>
          </cell>
          <cell r="D3882" t="str">
            <v>57,64</v>
          </cell>
        </row>
        <row r="3883">
          <cell r="A3883" t="str">
            <v>92901</v>
          </cell>
          <cell r="B3883" t="str">
            <v>UNIÃO, EM FERRO GALVANIZADO, CONEXÃO ROSQUEADA, DN 50 (2"), INSTALADO EM REDE DE ALIMENTAÇÃO PARA SPRINKLER - FORNECIMENTO E INSTALAÇÃO. AF_12/2015</v>
          </cell>
          <cell r="C3883" t="str">
            <v>UN</v>
          </cell>
          <cell r="D3883" t="str">
            <v>79,80</v>
          </cell>
        </row>
        <row r="3884">
          <cell r="A3884" t="str">
            <v>92902</v>
          </cell>
          <cell r="B3884" t="str">
            <v>UNIÃO, EM FERRO GALVANIZADO, CONEXÃO ROSQUEADA, DN 65 (2 1/2"), INSTALADO EM REDE DE ALIMENTAÇÃO PARA SPRINKLER - FORNECIMENTO E INSTALAÇÃO. AF_12/2015</v>
          </cell>
          <cell r="C3884" t="str">
            <v>UN</v>
          </cell>
          <cell r="D3884" t="str">
            <v>124,54</v>
          </cell>
        </row>
        <row r="3885">
          <cell r="A3885" t="str">
            <v>92903</v>
          </cell>
          <cell r="B3885" t="str">
            <v>UNIÃO, EM FERRO GALVANIZADO, CONEXÃO ROSQUEADA, DN 80 (3"), INSTALADO EM REDE DE ALIMENTAÇÃO PARA SPRINKLER - FORNECIMENTO E INSTALAÇÃO. AF_12/2015</v>
          </cell>
          <cell r="C3885" t="str">
            <v>UN</v>
          </cell>
          <cell r="D3885" t="str">
            <v>186,11</v>
          </cell>
        </row>
        <row r="3886">
          <cell r="A3886" t="str">
            <v>92904</v>
          </cell>
          <cell r="B3886" t="str">
            <v>UNIÃO, EM FERRO GALVANIZADO, CONEXÃO ROSQUEADA, DN 15 (1/2"), INSTALADO EM RAMAIS E SUB-RAMAIS DE GÁS - FORNECIMENTO E INSTALAÇÃO. AF_12/2015</v>
          </cell>
          <cell r="C3886" t="str">
            <v>UN</v>
          </cell>
          <cell r="D3886" t="str">
            <v>22,22</v>
          </cell>
        </row>
        <row r="3887">
          <cell r="A3887" t="str">
            <v>92905</v>
          </cell>
          <cell r="B3887" t="str">
            <v>UNIÃO, EM FERRO GALVANIZADO, CONEXÃO ROSQUEADA, DN 20 (3/4"), INSTALADO EM RAMAIS E SUB-RAMAIS DE GÁS - FORNECIMENTO E INSTALAÇÃO. AF_12/2015</v>
          </cell>
          <cell r="C3887" t="str">
            <v>UN</v>
          </cell>
          <cell r="D3887" t="str">
            <v>31,93</v>
          </cell>
        </row>
        <row r="3888">
          <cell r="A3888" t="str">
            <v>92906</v>
          </cell>
          <cell r="B3888" t="str">
            <v>UNIÃO, EM FERRO GALVANIZADO, CONEXÃO ROSQUEADA, DN 25 (1"), INSTALADO EM RAMAIS E SUB-RAMAIS DE GÁS - FORNECIMENTO E INSTALAÇÃO. AF_12/2015</v>
          </cell>
          <cell r="C3888" t="str">
            <v>UN</v>
          </cell>
          <cell r="D3888" t="str">
            <v>39,42</v>
          </cell>
        </row>
        <row r="3889">
          <cell r="A3889" t="str">
            <v>92907</v>
          </cell>
          <cell r="B3889" t="str">
            <v>LUVA DE REDUÇÃO, EM FERRO GALVANIZADO, 2" X 1 1/2", CONEXÃO ROSQUEADA, INSTALADO EM PRUMADAS - FORNECIMENTO E INSTALAÇÃO. AF_12/2015</v>
          </cell>
          <cell r="C3889" t="str">
            <v>UN</v>
          </cell>
          <cell r="D3889" t="str">
            <v>49,32</v>
          </cell>
        </row>
        <row r="3890">
          <cell r="A3890" t="str">
            <v>92908</v>
          </cell>
          <cell r="B3890" t="str">
            <v>LUVA DE REDUÇÃO, EM FERRO GALVANIZADO, 2" X 1 1/4", CONEXÃO ROSQUEADA, INSTALADO EM PRUMADAS - FORNECIMENTO E INSTALAÇÃO. AF_12/2015</v>
          </cell>
          <cell r="C3890" t="str">
            <v>UN</v>
          </cell>
          <cell r="D3890" t="str">
            <v>49,32</v>
          </cell>
        </row>
        <row r="3891">
          <cell r="A3891" t="str">
            <v>92909</v>
          </cell>
          <cell r="B3891" t="str">
            <v>LUVA DE REDUÇÃO, EM FERRO GALVANIZADO, 2" X 1", CONEXÃO ROSQUEADA, INSTALADO EM PRUMADAS - FORNECIMENTO E INSTALAÇÃO. AF_12/2015</v>
          </cell>
          <cell r="C3891" t="str">
            <v>UN</v>
          </cell>
          <cell r="D3891" t="str">
            <v>49,32</v>
          </cell>
        </row>
        <row r="3892">
          <cell r="A3892" t="str">
            <v>92910</v>
          </cell>
          <cell r="B3892" t="str">
            <v>LUVA DE REDUÇÃO, EM FERRO GALVANIZADO, 2 1/2" X 1 1/2", CONEXÃO ROSQUEADA, INSTALADO EM PRUMADAS - FORNECIMENTO E INSTALAÇÃO. AF_12/2015</v>
          </cell>
          <cell r="C3892" t="str">
            <v>UN</v>
          </cell>
          <cell r="D3892" t="str">
            <v>70,59</v>
          </cell>
        </row>
        <row r="3893">
          <cell r="A3893" t="str">
            <v>92911</v>
          </cell>
          <cell r="B3893" t="str">
            <v>LUVA DE REDUÇÃO, EM FERRO GALVANIZADO, 2 1/2" X 2", CONEXÃO ROSQUEADA, INSTALADO EM PRUMADAS - FORNECIMENTO E INSTALAÇÃO. AF_12/2015</v>
          </cell>
          <cell r="C3893" t="str">
            <v>UN</v>
          </cell>
          <cell r="D3893" t="str">
            <v>70,59</v>
          </cell>
        </row>
        <row r="3894">
          <cell r="A3894" t="str">
            <v>92912</v>
          </cell>
          <cell r="B3894" t="str">
            <v>LUVA DE REDUÇÃO, EM FERRO GALVANIZADO, 3" X 1 1/2", CONEXÃO ROSQUEADA, INSTALADO EM PRUMADAS - FORNECIMENTO E INSTALAÇÃO. AF_12/2015</v>
          </cell>
          <cell r="C3894" t="str">
            <v>UN</v>
          </cell>
          <cell r="D3894" t="str">
            <v>93,87</v>
          </cell>
        </row>
        <row r="3895">
          <cell r="A3895" t="str">
            <v>92913</v>
          </cell>
          <cell r="B3895" t="str">
            <v>LUVA DE REDUÇÃO, EM FERRO GALVANIZADO, 3" X 2 1/2", CONEXÃO ROSQUEADA, INSTALADO EM PRUMADAS - FORNECIMENTO E INSTALAÇÃO. AF_12/2015</v>
          </cell>
          <cell r="C3895" t="str">
            <v>UN</v>
          </cell>
          <cell r="D3895" t="str">
            <v>96,00</v>
          </cell>
        </row>
        <row r="3896">
          <cell r="A3896" t="str">
            <v>92914</v>
          </cell>
          <cell r="B3896" t="str">
            <v>LUVA DE REDUÇÃO, EM FERRO GALVANIZADO, 3" X 2", CONEXÃO ROSQUEADA, INSTALADO EM PRUMADAS - FORNECIMENTO E INSTALAÇÃO. AF_12/2015</v>
          </cell>
          <cell r="C3896" t="str">
            <v>UN</v>
          </cell>
          <cell r="D3896" t="str">
            <v>96,00</v>
          </cell>
        </row>
        <row r="3897">
          <cell r="A3897" t="str">
            <v>92918</v>
          </cell>
          <cell r="B3897" t="str">
            <v>LUVA DE REDUÇÃO, EM FERRO GALVANIZADO, 1" X 1/2", CONEXÃO ROSQUEADA, INSTALADO EM REDE DE ALIMENTAÇÃO PARA HIDRANTE - FORNECIMENTO E INSTALAÇÃO. AF_12/2015</v>
          </cell>
          <cell r="C3897" t="str">
            <v>UN</v>
          </cell>
          <cell r="D3897" t="str">
            <v>26,72</v>
          </cell>
        </row>
        <row r="3898">
          <cell r="A3898" t="str">
            <v>92920</v>
          </cell>
          <cell r="B3898" t="str">
            <v>LUVA DE REDUÇÃO, EM FERRO GALVANIZADO, 1" X 3/4", CONEXÃO ROSQUEADA, INSTALADO EM REDE DE ALIMENTAÇÃO PARA HIDRANTE - FORNECIMENTO E INSTALAÇÃO. AF_12/2015</v>
          </cell>
          <cell r="C3898" t="str">
            <v>UN</v>
          </cell>
          <cell r="D3898" t="str">
            <v>26,88</v>
          </cell>
        </row>
        <row r="3899">
          <cell r="A3899" t="str">
            <v>92925</v>
          </cell>
          <cell r="B3899" t="str">
            <v>LUVA DE REDUÇÃO, EM FERRO GALVANIZADO, 1 1/4" X 1", CONEXÃO ROSQUEADA, INSTALADO EM REDE DE ALIMENTAÇÃO PARA HIDRANTE - FORNECIMENTO E INSTALAÇÃO. AF_12/2015</v>
          </cell>
          <cell r="C3899" t="str">
            <v>UN</v>
          </cell>
          <cell r="D3899" t="str">
            <v>32,81</v>
          </cell>
        </row>
        <row r="3900">
          <cell r="A3900" t="str">
            <v>92926</v>
          </cell>
          <cell r="B3900" t="str">
            <v>LUVA DE REDUÇÃO, EM FERRO GALVANIZADO, 1 1/4" X 1/2", CONEXÃO ROSQUEADA, INSTALADO EM REDE DE ALIMENTAÇÃO PARA HIDRANTE - FORNECIMENTO E INSTALAÇÃO. AF_12/2015</v>
          </cell>
          <cell r="C3900" t="str">
            <v>UN</v>
          </cell>
          <cell r="D3900" t="str">
            <v>32,80</v>
          </cell>
        </row>
        <row r="3901">
          <cell r="A3901" t="str">
            <v>92927</v>
          </cell>
          <cell r="B3901" t="str">
            <v>LUVA DE REDUÇÃO, EM FERRO GALVANIZADO, 1 1/4" X 3/4", CONEXÃO ROSQUEADA, INSTALADO EM REDE DE ALIMENTAÇÃO PARA HIDRANTE - FORNECIMENTO E INSTALAÇÃO. AF_12/2015</v>
          </cell>
          <cell r="C3901" t="str">
            <v>UN</v>
          </cell>
          <cell r="D3901" t="str">
            <v>32,80</v>
          </cell>
        </row>
        <row r="3902">
          <cell r="A3902" t="str">
            <v>92928</v>
          </cell>
          <cell r="B3902" t="str">
            <v>LUVA DE REDUÇÃO, EM FERRO GALVANIZADO, 1 1/2" X 1 1/4", CONEXÃO ROSQUEADA, INSTALADO EM REDE DE ALIMENTAÇÃO PARA HIDRANTE - FORNECIMENTO E INSTALAÇÃO. AF_12/2015</v>
          </cell>
          <cell r="C3902" t="str">
            <v>UN</v>
          </cell>
          <cell r="D3902" t="str">
            <v>37,40</v>
          </cell>
        </row>
        <row r="3903">
          <cell r="A3903" t="str">
            <v>92929</v>
          </cell>
          <cell r="B3903" t="str">
            <v>LUVA DE REDUÇÃO, EM FERRO GALVANIZADO, 1 1/2" X 1", CONEXÃO ROSQUEADA, INSTALADO EM REDE DE ALIMENTAÇÃO PARA HIDRANTE - FORNECIMENTO E INSTALAÇÃO. AF_12/2015</v>
          </cell>
          <cell r="C3903" t="str">
            <v>UN</v>
          </cell>
          <cell r="D3903" t="str">
            <v>37,40</v>
          </cell>
        </row>
        <row r="3904">
          <cell r="A3904" t="str">
            <v>92930</v>
          </cell>
          <cell r="B3904" t="str">
            <v>LUVA DE REDUÇÃO, EM FERRO GALVANIZADO, 1 1/2" X 3/4", CONEXÃO ROSQUEADA, INSTALADO EM REDE DE ALIMENTAÇÃO PARA HIDRANTE - FORNECIMENTO E INSTALAÇÃO. AF_12/2015</v>
          </cell>
          <cell r="C3904" t="str">
            <v>UN</v>
          </cell>
          <cell r="D3904" t="str">
            <v>37,40</v>
          </cell>
        </row>
        <row r="3905">
          <cell r="A3905" t="str">
            <v>92931</v>
          </cell>
          <cell r="B3905" t="str">
            <v>LUVA DE REDUÇÃO, EM FERRO GALVANIZADO, 2" X 1 1/2", CONEXÃO ROSQUEADA, INSTALADO EM REDE DE ALIMENTAÇÃO PARA HIDRANTE - FORNECIMENTO E INSTALAÇÃO. AF_12/2015</v>
          </cell>
          <cell r="C3905" t="str">
            <v>UN</v>
          </cell>
          <cell r="D3905" t="str">
            <v>49,28</v>
          </cell>
        </row>
        <row r="3906">
          <cell r="A3906" t="str">
            <v>92932</v>
          </cell>
          <cell r="B3906" t="str">
            <v>LUVA DE REDUÇÃO, EM FERRO GALVANIZADO, 2" X 1 1/4", CONEXÃO ROSQUEADA, INSTALADO EM REDE DE ALIMENTAÇÃO PARA HIDRANTE - FORNECIMENTO E INSTALAÇÃO. AF_12/2015</v>
          </cell>
          <cell r="C3906" t="str">
            <v>UN</v>
          </cell>
          <cell r="D3906" t="str">
            <v>49,28</v>
          </cell>
        </row>
        <row r="3907">
          <cell r="A3907" t="str">
            <v>92933</v>
          </cell>
          <cell r="B3907" t="str">
            <v>LUVA DE REDUÇÃO, EM FERRO GALVANIZADO, 2" X 1", CONEXÃO ROSQUEADA, INSTALADO EM REDE DE ALIMENTAÇÃO PARA HIDRANTE - FORNECIMENTO E INSTALAÇÃO. AF_12/2015</v>
          </cell>
          <cell r="C3907" t="str">
            <v>UN</v>
          </cell>
          <cell r="D3907" t="str">
            <v>49,28</v>
          </cell>
        </row>
        <row r="3908">
          <cell r="A3908" t="str">
            <v>92934</v>
          </cell>
          <cell r="B3908" t="str">
            <v>LUVA DE REDUÇÃO, EM FERRO GALVANIZADO, 2 1/2" X 1 1/2", CONEXÃO ROSQUEADA, INSTALADO EM REDE DE ALIMENTAÇÃO PARA HIDRANTE - FORNECIMENTO E INSTALAÇÃO. AF_12/2015</v>
          </cell>
          <cell r="C3908" t="str">
            <v>UN</v>
          </cell>
          <cell r="D3908" t="str">
            <v>71,83</v>
          </cell>
        </row>
        <row r="3909">
          <cell r="A3909" t="str">
            <v>92935</v>
          </cell>
          <cell r="B3909" t="str">
            <v>LUVA DE REDUÇÃO, EM FERRO GALVANIZADO, 2 1/2" X 2", CONEXÃO ROSQUEADA, INSTALADO EM REDE DE ALIMENTAÇÃO PARA HIDRANTE - FORNECIMENTO E INSTALAÇÃO. AF_12/2015</v>
          </cell>
          <cell r="C3909" t="str">
            <v>UN</v>
          </cell>
          <cell r="D3909" t="str">
            <v>71,83</v>
          </cell>
        </row>
        <row r="3910">
          <cell r="A3910" t="str">
            <v>92936</v>
          </cell>
          <cell r="B3910" t="str">
            <v>LUVA DE REDUÇÃO, EM FERRO GALVANIZADO, 3" X 2 1/2", CONEXÃO ROSQUEADA, INSTALADO EM REDE DE ALIMENTAÇÃO PARA HIDRANTE - FORNECIMENTO E INSTALAÇÃO. AF_12/2015</v>
          </cell>
          <cell r="C3910" t="str">
            <v>UN</v>
          </cell>
          <cell r="D3910" t="str">
            <v>98,57</v>
          </cell>
        </row>
        <row r="3911">
          <cell r="A3911" t="str">
            <v>92937</v>
          </cell>
          <cell r="B3911" t="str">
            <v>LUVA DE REDUÇÃO, EM FERRO GALVANIZADO, 3" X 2", CONEXÃO ROSQUEADA, INSTALADO EM REDE DE ALIMENTAÇÃO PARA HIDRANTE - FORNECIMENTO E INSTALAÇÃO. AF_12/2015</v>
          </cell>
          <cell r="C3911" t="str">
            <v>UN</v>
          </cell>
          <cell r="D3911" t="str">
            <v>98,57</v>
          </cell>
        </row>
        <row r="3912">
          <cell r="A3912" t="str">
            <v>92938</v>
          </cell>
          <cell r="B3912" t="str">
            <v>LUVA DE REDUÇÃO, EM FERRO GALVANIZADO, 1" X 1/2", CONEXÃO ROSQUEADA, INSTALADO EM REDE DE ALIMENTAÇÃO PARA SPRINKLER - FORNECIMENTO E INSTALAÇÃO. AF_12/2015</v>
          </cell>
          <cell r="C3912" t="str">
            <v>UN</v>
          </cell>
          <cell r="D3912" t="str">
            <v>19,82</v>
          </cell>
        </row>
        <row r="3913">
          <cell r="A3913" t="str">
            <v>92939</v>
          </cell>
          <cell r="B3913" t="str">
            <v>LUVA DE REDUÇÃO, EM FERRO GALVANIZADO, 1" X 3/4", CONEXÃO ROSQUEADA, INSTALADO EM REDE DE ALIMENTAÇÃO PARA SPRINKLER - FORNECIMENTO E INSTALAÇÃO. AF_12/2015</v>
          </cell>
          <cell r="C3913" t="str">
            <v>UN</v>
          </cell>
          <cell r="D3913" t="str">
            <v>19,98</v>
          </cell>
        </row>
        <row r="3914">
          <cell r="A3914" t="str">
            <v>92940</v>
          </cell>
          <cell r="B3914" t="str">
            <v>LUVA DE REDUÇÃO, EM FERRO GALVANIZADO, 1 1/4" X 1", CONEXÃO ROSQUEADA, INSTALADO EM REDE DE ALIMENTAÇÃO PARA SPRINKLER - FORNECIMENTO E INSTALAÇÃO. AF_12/2015</v>
          </cell>
          <cell r="C3914" t="str">
            <v>UN</v>
          </cell>
          <cell r="D3914" t="str">
            <v>24,96</v>
          </cell>
        </row>
        <row r="3915">
          <cell r="A3915" t="str">
            <v>92941</v>
          </cell>
          <cell r="B3915" t="str">
            <v>LUVA DE REDUÇÃO, EM FERRO GALVANIZADO, 1 1/4" X 1/2", CONEXÃO ROSQUEADA, INSTALADO EM REDE DE ALIMENTAÇÃO PARA SPRINKLER - FORNECIMENTO E INSTALAÇÃO. AF_12/2015</v>
          </cell>
          <cell r="C3915" t="str">
            <v>UN</v>
          </cell>
          <cell r="D3915" t="str">
            <v>24,95</v>
          </cell>
        </row>
        <row r="3916">
          <cell r="A3916" t="str">
            <v>92942</v>
          </cell>
          <cell r="B3916" t="str">
            <v>LUVA DE REDUÇÃO, EM FERRO GALVANIZADO, 1 1/4" X 3/4", CONEXÃO ROSQUEADA, INSTALADO EM REDE DE ALIMENTAÇÃO PARA SPRINKLER - FORNECIMENTO E INSTALAÇÃO. AF_12/2015</v>
          </cell>
          <cell r="C3916" t="str">
            <v>UN</v>
          </cell>
          <cell r="D3916" t="str">
            <v>24,95</v>
          </cell>
        </row>
        <row r="3917">
          <cell r="A3917" t="str">
            <v>92943</v>
          </cell>
          <cell r="B3917" t="str">
            <v>LUVA DE REDUÇÃO, EM FERRO GALVANIZADO, 1 1/2" X 1 1/4", CONEXÃO ROSQUEADA, INSTALADO EM REDE DE ALIMENTAÇÃO PARA SPRINKLER - FORNECIMENTO E INSTALAÇÃO. AF_12/2015</v>
          </cell>
          <cell r="C3917" t="str">
            <v>UN</v>
          </cell>
          <cell r="D3917" t="str">
            <v>28,47</v>
          </cell>
        </row>
        <row r="3918">
          <cell r="A3918" t="str">
            <v>92944</v>
          </cell>
          <cell r="B3918" t="str">
            <v>LUVA DE REDUÇÃO, EM FERRO GALVANIZADO, 1 1/2" X 1", CONEXÃO ROSQUEADA, INSTALADO EM REDE DE ALIMENTAÇÃO PARA SPRINKLER - FORNECIMENTO E INSTALAÇÃO. AF_12/2015</v>
          </cell>
          <cell r="C3918" t="str">
            <v>UN</v>
          </cell>
          <cell r="D3918" t="str">
            <v>28,47</v>
          </cell>
        </row>
        <row r="3919">
          <cell r="A3919" t="str">
            <v>92945</v>
          </cell>
          <cell r="B3919" t="str">
            <v>LUVA DE REDUÇÃO, EM FERRO GALVANIZADO, 1 1/2" X 3/4", CONEXÃO ROSQUEADA, INSTALADO EM REDE DE ALIMENTAÇÃO PARA SPRINKLER - FORNECIMENTO E INSTALAÇÃO. AF_12/2015</v>
          </cell>
          <cell r="C3919" t="str">
            <v>UN</v>
          </cell>
          <cell r="D3919" t="str">
            <v>28,47</v>
          </cell>
        </row>
        <row r="3920">
          <cell r="A3920" t="str">
            <v>92946</v>
          </cell>
          <cell r="B3920" t="str">
            <v>LUVA DE REDUÇÃO, EM FERRO GALVANIZADO, 2" X 1 1/2", CONEXÃO ROSQUEADA, INSTALADO EM REDE DE ALIMENTAÇÃO PARA SPRINKLER - FORNECIMENTO E INSTALAÇÃO. AF_12/2015</v>
          </cell>
          <cell r="C3920" t="str">
            <v>UN</v>
          </cell>
          <cell r="D3920" t="str">
            <v>38,98</v>
          </cell>
        </row>
        <row r="3921">
          <cell r="A3921" t="str">
            <v>92947</v>
          </cell>
          <cell r="B3921" t="str">
            <v>LUVA DE REDUÇÃO, EM FERRO GALVANIZADO, 2" X 1 1/4", CONEXÃO ROSQUEADA, INSTALADO EM REDE DE ALIMENTAÇÃO PARA SPRINKLER - FORNECIMENTO E INSTALAÇÃO. AF_12/2015</v>
          </cell>
          <cell r="C3921" t="str">
            <v>UN</v>
          </cell>
          <cell r="D3921" t="str">
            <v>38,98</v>
          </cell>
        </row>
        <row r="3922">
          <cell r="A3922" t="str">
            <v>92948</v>
          </cell>
          <cell r="B3922" t="str">
            <v>LUVA DE REDUÇÃO, EM FERRO GALVANIZADO, 2" X 1", CONEXÃO ROSQUEADA, INSTALADO EM REDE DE ALIMENTAÇÃO PARA SPRINKLER - FORNECIMENTO E INSTALAÇÃO. AF_12/2015</v>
          </cell>
          <cell r="C3922" t="str">
            <v>UN</v>
          </cell>
          <cell r="D3922" t="str">
            <v>38,98</v>
          </cell>
        </row>
        <row r="3923">
          <cell r="A3923" t="str">
            <v>92949</v>
          </cell>
          <cell r="B3923" t="str">
            <v>LUVA DE REDUÇÃO, EM FERRO GALVANIZADO, 2 1/2" X 1 1/2", CONEXÃO ROSQUEADA, INSTALADO EM REDE DE ALIMENTAÇÃO PARA SPRINKLER - FORNECIMENTO E INSTALAÇÃO. AF_12/2015</v>
          </cell>
          <cell r="C3923" t="str">
            <v>UN</v>
          </cell>
          <cell r="D3923" t="str">
            <v>59,51</v>
          </cell>
        </row>
        <row r="3924">
          <cell r="A3924" t="str">
            <v>92950</v>
          </cell>
          <cell r="B3924" t="str">
            <v>LUVA DE REDUÇÃO, EM FERRO GALVANIZADO, 2 1/2" X 2", CONEXÃO ROSQUEADA, INSTALADO EM REDE DE ALIMENTAÇÃO PARA SPRINKLER - FORNECIMENTO E INSTALAÇÃO. AF_12/2015</v>
          </cell>
          <cell r="C3924" t="str">
            <v>UN</v>
          </cell>
          <cell r="D3924" t="str">
            <v>59,51</v>
          </cell>
        </row>
        <row r="3925">
          <cell r="A3925" t="str">
            <v>92951</v>
          </cell>
          <cell r="B3925" t="str">
            <v>LUVA DE REDUÇÃO, EM FERRO GALVANIZADO, 3" X 2 1/2", CONEXÃO ROSQUEADA, INSTALADO EM REDE DE ALIMENTAÇÃO PARA SPRINKLER - FORNECIMENTO E INSTALAÇÃO. AF_12/2015</v>
          </cell>
          <cell r="C3925" t="str">
            <v>UN</v>
          </cell>
          <cell r="D3925" t="str">
            <v>84,23</v>
          </cell>
        </row>
        <row r="3926">
          <cell r="A3926" t="str">
            <v>92952</v>
          </cell>
          <cell r="B3926" t="str">
            <v>LUVA DE REDUÇÃO, EM FERRO GALVANIZADO, 3" X 2", CONEXÃO ROSQUEADA, INSTALADO EM REDE DE ALIMENTAÇÃO PARA SPRINKLER - FORNECIMENTO E INSTALAÇÃO. AF_12/2015</v>
          </cell>
          <cell r="C3926" t="str">
            <v>UN</v>
          </cell>
          <cell r="D3926" t="str">
            <v>84,23</v>
          </cell>
        </row>
        <row r="3927">
          <cell r="A3927" t="str">
            <v>92953</v>
          </cell>
          <cell r="B3927" t="str">
            <v>LUVA DE REDUÇÃO, EM FERRO GALVANIZADO, 3/4" X 1/2", CONEXÃO ROSQUEADA, INSTALADO EM RAMAIS E SUB-RAMAIS DE GÁS - FORNECIMENTO E INSTALAÇÃO. AF_12/2015</v>
          </cell>
          <cell r="C3927" t="str">
            <v>UN</v>
          </cell>
          <cell r="D3927" t="str">
            <v>17,26</v>
          </cell>
        </row>
        <row r="3928">
          <cell r="A3928" t="str">
            <v>93050</v>
          </cell>
          <cell r="B3928" t="str">
            <v>LUVA PASSANTE EM COBRE, DN 22 MM, SEM ANEL DE SOLDA, INSTALADO EM PRUMADA  FORNECIMENTO E INSTALAÇÃO. AF_01/2016</v>
          </cell>
          <cell r="C3928" t="str">
            <v>UN</v>
          </cell>
          <cell r="D3928" t="str">
            <v>7,32</v>
          </cell>
        </row>
        <row r="3929">
          <cell r="A3929" t="str">
            <v>93051</v>
          </cell>
          <cell r="B3929" t="str">
            <v>BUCHA DE REDUÇÃO EM COBRE, DN 22 MM X 15 MM, SEM ANEL DE SOLDA, BOLSA X BOLSA, INSTALADO EM PRUMADA  FORNECIMENTO E INSTALAÇÃO. AF_01/2016</v>
          </cell>
          <cell r="C3929" t="str">
            <v>UN</v>
          </cell>
          <cell r="D3929" t="str">
            <v>6,80</v>
          </cell>
        </row>
        <row r="3930">
          <cell r="A3930" t="str">
            <v>93052</v>
          </cell>
          <cell r="B3930" t="str">
            <v>JUNTA DE EXPANSÃO EM COBRE, DN 22 MM, PONTA X PONTA, INSTALADO EM PRUMADA  FORNECIMENTO E INSTALAÇÃO. AF_01/2016</v>
          </cell>
          <cell r="C3930" t="str">
            <v>UN</v>
          </cell>
          <cell r="D3930" t="str">
            <v>301,56</v>
          </cell>
        </row>
        <row r="3931">
          <cell r="A3931" t="str">
            <v>93054</v>
          </cell>
          <cell r="B3931" t="str">
            <v>CONECTOR EM BRONZE/LATÃO, DN 22 MM X 3/4", SEM ANEL DE SOLDA, BOLSA X ROSCA F, INSTALADO EM PRUMADA  FORNECIMENTO E INSTALAÇÃO. AF_01/2016</v>
          </cell>
          <cell r="C3931" t="str">
            <v>UN</v>
          </cell>
          <cell r="D3931" t="str">
            <v>13,45</v>
          </cell>
        </row>
        <row r="3932">
          <cell r="A3932" t="str">
            <v>93055</v>
          </cell>
          <cell r="B3932" t="str">
            <v>CURVA DE TRANSPOSIÇÃO EM BRONZE/LATÃO, DN 22 MM, SEM ANEL DE SOLDA, BOLSA X BOLSA, INSTALADO EM PRUMADA  FORNECIMENTO E INSTALAÇÃO. AF_01/2016</v>
          </cell>
          <cell r="C3932" t="str">
            <v>UN</v>
          </cell>
          <cell r="D3932" t="str">
            <v>26,80</v>
          </cell>
        </row>
        <row r="3933">
          <cell r="A3933" t="str">
            <v>93056</v>
          </cell>
          <cell r="B3933" t="str">
            <v>LUVA PASSANTE EM COBRE, DN 28 MM, SEM ANEL DE SOLDA, INSTALADO EM PRUMADA  FORNECIMENTO E INSTALAÇÃO. AF_01/2016</v>
          </cell>
          <cell r="C3933" t="str">
            <v>UN</v>
          </cell>
          <cell r="D3933" t="str">
            <v>10,54</v>
          </cell>
        </row>
        <row r="3934">
          <cell r="A3934" t="str">
            <v>93057</v>
          </cell>
          <cell r="B3934" t="str">
            <v>BUCHA DE REDUÇÃO EM COBRE, DN 28 MM X 22 MM, SEM ANEL DE SOLDA, PONTA X BOLSA, INSTALADO EM PRUMADA  FORNECIMENTO E INSTALAÇÃO. AF_01/2016</v>
          </cell>
          <cell r="C3934" t="str">
            <v>UN</v>
          </cell>
          <cell r="D3934" t="str">
            <v>9,29</v>
          </cell>
        </row>
        <row r="3935">
          <cell r="A3935" t="str">
            <v>93058</v>
          </cell>
          <cell r="B3935" t="str">
            <v>JUNTA DE EXPANSÃO EM COBRE, DN 28 MM, PONTA X PONTA, INSTALADO EM PRUMADA  FORNECIMENTO E INSTALAÇÃO. AF_01/2016</v>
          </cell>
          <cell r="C3935" t="str">
            <v>UN</v>
          </cell>
          <cell r="D3935" t="str">
            <v>331,67</v>
          </cell>
        </row>
        <row r="3936">
          <cell r="A3936" t="str">
            <v>93059</v>
          </cell>
          <cell r="B3936" t="str">
            <v>CONECTOR EM BRONZE/LATÃO, DN 28 MM X 1/2", SEM ANEL DE SOLDA, BOLSA X ROSCA F, INSTALADO EM PRUMADA  FORNECIMENTO E INSTALAÇÃO. AF_01/2016</v>
          </cell>
          <cell r="C3936" t="str">
            <v>UN</v>
          </cell>
          <cell r="D3936" t="str">
            <v>18,36</v>
          </cell>
        </row>
        <row r="3937">
          <cell r="A3937" t="str">
            <v>93060</v>
          </cell>
          <cell r="B3937" t="str">
            <v>CURVA DE TRANSPOSIÇÃO EM BRONZE/LATÃO, DN 28 MM, SEM ANEL DE SOLDA, BOLSA X BOLSA, INSTALADO EM PRUMADA  FORNECIMENTO E INSTALAÇÃO. AF_01/2016</v>
          </cell>
          <cell r="C3937" t="str">
            <v>UN</v>
          </cell>
          <cell r="D3937" t="str">
            <v>46,37</v>
          </cell>
        </row>
        <row r="3938">
          <cell r="A3938" t="str">
            <v>93061</v>
          </cell>
          <cell r="B3938" t="str">
            <v>LUVA PASSANTE EM COBRE, DN 35 MM, SEM ANEL DE SOLDA, INSTALADO EM PRUMADA  FORNECIMENTO E INSTALAÇÃO. AF_01/2016</v>
          </cell>
          <cell r="C3938" t="str">
            <v>UN</v>
          </cell>
          <cell r="D3938" t="str">
            <v>19,24</v>
          </cell>
        </row>
        <row r="3939">
          <cell r="A3939" t="str">
            <v>93062</v>
          </cell>
          <cell r="B3939" t="str">
            <v>BUCHA DE REDUÇÃO EM COBRE, DN 35 MM X 28 MM, SEM ANEL DE SOLDA, PONTA X BOLSA, INSTALADO EM PRUMADA  FORNECIMENTO E INSTALAÇÃO. AF_01/2016</v>
          </cell>
          <cell r="C3939" t="str">
            <v>UN</v>
          </cell>
          <cell r="D3939" t="str">
            <v>16,81</v>
          </cell>
        </row>
        <row r="3940">
          <cell r="A3940" t="str">
            <v>93063</v>
          </cell>
          <cell r="B3940" t="str">
            <v>JUNTA DE EXPANSÃO EM BRONZE/LATÃO, DN 35 MM, PONTA X PONTA, INSTALADO EM PRUMADA  FORNECIMENTO E INSTALAÇÃO. AF_01/2016</v>
          </cell>
          <cell r="C3940" t="str">
            <v>UN</v>
          </cell>
          <cell r="D3940" t="str">
            <v>379,91</v>
          </cell>
        </row>
        <row r="3941">
          <cell r="A3941" t="str">
            <v>93064</v>
          </cell>
          <cell r="B3941" t="str">
            <v>LUVA PASSANTE EM COBRE, DN 42 MM, SEM ANEL DE SOLDA, INSTALADO EM PRUMADA  FORNECIMENTO E INSTALAÇÃO. AF_01/2016</v>
          </cell>
          <cell r="C3941" t="str">
            <v>UN</v>
          </cell>
          <cell r="D3941" t="str">
            <v>29,36</v>
          </cell>
        </row>
        <row r="3942">
          <cell r="A3942" t="str">
            <v>93065</v>
          </cell>
          <cell r="B3942" t="str">
            <v>BUCHA DE REDUÇÃO EM COBRE, DN 42 MM X 35 MM, SEM ANEL DE SOLDA, PONTA X BOLSA, INSTALADO EM PRUMADA  FORNECIMENTO E INSTALAÇÃO. AF_01/2016</v>
          </cell>
          <cell r="C3942" t="str">
            <v>UN</v>
          </cell>
          <cell r="D3942" t="str">
            <v>27,57</v>
          </cell>
        </row>
        <row r="3943">
          <cell r="A3943" t="str">
            <v>93066</v>
          </cell>
          <cell r="B3943" t="str">
            <v>JUNTA DE EXPANSÃO EM BRONZE/LATÃO, DN 42 MM, PONTA X PONTA, INSTALADO EM PRUMADA  FORNECIMENTO E INSTALAÇÃO. AF_01/2016</v>
          </cell>
          <cell r="C3943" t="str">
            <v>UN</v>
          </cell>
          <cell r="D3943" t="str">
            <v>476,82</v>
          </cell>
        </row>
        <row r="3944">
          <cell r="A3944" t="str">
            <v>93067</v>
          </cell>
          <cell r="B3944" t="str">
            <v>LUVA PASSANTE EM COBRE, DN 54 MM, SEM ANEL DE SOLDA, INSTALADO EM PRUMADA  FORNECIMENTO E INSTALAÇÃO. AF_01/2016</v>
          </cell>
          <cell r="C3944" t="str">
            <v>UN</v>
          </cell>
          <cell r="D3944" t="str">
            <v>43,29</v>
          </cell>
        </row>
        <row r="3945">
          <cell r="A3945" t="str">
            <v>93068</v>
          </cell>
          <cell r="B3945" t="str">
            <v>BUCHA DE REDUÇÃO EM COBRE, DN 54 MM X 42 MM, SEM ANEL DE SOLDA, PONTA X BOLSA, INSTALADO EM PRUMADA  FORNECIMENTO E INSTALAÇÃO. AF_01/2016</v>
          </cell>
          <cell r="C3945" t="str">
            <v>UN</v>
          </cell>
          <cell r="D3945" t="str">
            <v>38,04</v>
          </cell>
        </row>
        <row r="3946">
          <cell r="A3946" t="str">
            <v>93069</v>
          </cell>
          <cell r="B3946" t="str">
            <v>JUNTA DE EXPANSÃO EM BRONZE/LATÃO, DN 54 MM, PONTA X PONTA, INSTALADO EM PRUMADA  FORNECIMENTO E INSTALAÇÃO. AF_01/2016</v>
          </cell>
          <cell r="C3946" t="str">
            <v>UN</v>
          </cell>
          <cell r="D3946" t="str">
            <v>660,67</v>
          </cell>
        </row>
        <row r="3947">
          <cell r="A3947" t="str">
            <v>93070</v>
          </cell>
          <cell r="B3947" t="str">
            <v>LUVA PASSANTE EM COBRE, DN 66 MM, SEM ANEL DE SOLDA, INSTALADO EM PRUMADA  FORNECIMENTO E INSTALAÇÃO. AF_01/2016</v>
          </cell>
          <cell r="C3947" t="str">
            <v>UN</v>
          </cell>
          <cell r="D3947" t="str">
            <v>107,53</v>
          </cell>
        </row>
        <row r="3948">
          <cell r="A3948" t="str">
            <v>93071</v>
          </cell>
          <cell r="B3948" t="str">
            <v>BUCHA DE REDUÇÃO EM COBRE, DN 66 MM X 54 MM, SEM ANEL DE SOLDA, PONTA X BOLSA, INSTALADO EM PRUMADA  FORNECIMENTO E INSTALAÇÃO. AF_01/2016</v>
          </cell>
          <cell r="C3948" t="str">
            <v>UN</v>
          </cell>
          <cell r="D3948" t="str">
            <v>99,96</v>
          </cell>
        </row>
        <row r="3949">
          <cell r="A3949" t="str">
            <v>93072</v>
          </cell>
          <cell r="B3949" t="str">
            <v>JUNTA DE EXPANSÃO EM BRONZE/LATÃO, DN 66 MM, PONTA X PONTA, INSTALADO EM PRUMADA  FORNECIMENTO E INSTALAÇÃO. AF_01/2016</v>
          </cell>
          <cell r="C3949" t="str">
            <v>UN</v>
          </cell>
          <cell r="D3949" t="str">
            <v>871,50</v>
          </cell>
        </row>
        <row r="3950">
          <cell r="A3950" t="str">
            <v>93073</v>
          </cell>
          <cell r="B3950" t="str">
            <v>TE DUPLA CURVA EM BRONZE/LATÃO, DN 3/4" X 22 MM X 3/4", SEM ANEL DE SOLDA, ROSCA F X BOLSA X ROSCA F, INSTALADO EM PRUMADA  FORNECIMENTO E INSTALAÇÃO. AF_01/2016</v>
          </cell>
          <cell r="C3950" t="str">
            <v>UN</v>
          </cell>
          <cell r="D3950" t="str">
            <v>49,13</v>
          </cell>
        </row>
        <row r="3951">
          <cell r="A3951" t="str">
            <v>93074</v>
          </cell>
          <cell r="B3951" t="str">
            <v>CURVA EM COBRE, DN 15 MM, 45 GRAUS, SEM ANEL DE SOLDA, BOLSA X BOLSA, INSTALADO EM RAMAL DE DISTRIBUIÇÃO  FORNECIMENTO E INSTALAÇÃO. AF_01/2016</v>
          </cell>
          <cell r="C3951" t="str">
            <v>UN</v>
          </cell>
          <cell r="D3951" t="str">
            <v>8,57</v>
          </cell>
        </row>
        <row r="3952">
          <cell r="A3952" t="str">
            <v>93075</v>
          </cell>
          <cell r="B3952" t="str">
            <v>COTOVELO EM BRONZE/LATÃO, DN 15 MM X 1/2", 90 GRAUS, SEM ANEL DE SOLDA, BOLSA X ROSCA F, INSTALADO EM RAMAL DE DISTRIBUIÇÃO  FORNECIMENTO E INSTALAÇÃO. AF_01/2016</v>
          </cell>
          <cell r="C3952" t="str">
            <v>UN</v>
          </cell>
          <cell r="D3952" t="str">
            <v>13,57</v>
          </cell>
        </row>
        <row r="3953">
          <cell r="A3953" t="str">
            <v>93076</v>
          </cell>
          <cell r="B3953" t="str">
            <v>CURVA EM COBRE, DN 22 MM, 45 GRAUS, SEM ANEL DE SOLDA, BOLSA X BOLSA, INSTALADO EM RAMAL DE DISTRIBUIÇÃO  FORNECIMENTO E INSTALAÇÃO. AF_01/2016</v>
          </cell>
          <cell r="C3953" t="str">
            <v>UN</v>
          </cell>
          <cell r="D3953" t="str">
            <v>13,38</v>
          </cell>
        </row>
        <row r="3954">
          <cell r="A3954" t="str">
            <v>93077</v>
          </cell>
          <cell r="B3954" t="str">
            <v>COTOVELO EM BRONZE/LATÃO, DN 22 MM X 1/2", 90 GRAUS, SEM ANEL DE SOLDA, BOLSA X ROSCA F, INSTALADO EM RAMAL DE DISTRIBUIÇÃO  FORNECIMENTO E INSTALAÇÃO. AF_01/2016</v>
          </cell>
          <cell r="C3954" t="str">
            <v>UN</v>
          </cell>
          <cell r="D3954" t="str">
            <v>18,99</v>
          </cell>
        </row>
        <row r="3955">
          <cell r="A3955" t="str">
            <v>93078</v>
          </cell>
          <cell r="B3955" t="str">
            <v>COTOVELO EM BRONZE/LATÃO, DN 22 MM X 3/4", 90 GRAUS, SEM ANEL DE SOLDA, BOLSA X ROSCA F, INSTALADO EM RAMAL DE DISTRIBUIÇÃO  FORNECIMENTO E INSTALAÇÃO. AF_01/2016</v>
          </cell>
          <cell r="C3955" t="str">
            <v>UN</v>
          </cell>
          <cell r="D3955" t="str">
            <v>20,46</v>
          </cell>
        </row>
        <row r="3956">
          <cell r="A3956" t="str">
            <v>93079</v>
          </cell>
          <cell r="B3956" t="str">
            <v>CURVA EM COBRE, DN 28 MM, 45 GRAUS, SEM ANEL DE SOLDA, BOLSA X BOLSA, INSTALADO EM RAMAL DE DISTRIBUIÇÃO  FORNECIMENTO E INSTALAÇÃO. AF_01/2016</v>
          </cell>
          <cell r="C3956" t="str">
            <v>UN</v>
          </cell>
          <cell r="D3956" t="str">
            <v>18,35</v>
          </cell>
        </row>
        <row r="3957">
          <cell r="A3957" t="str">
            <v>93080</v>
          </cell>
          <cell r="B3957" t="str">
            <v>LUVA PASSANTE EM COBRE, DN 15 MM, SEM ANEL DE SOLDA, INSTALADO EM RAMAL DE DISTRIBUIÇÃO  FORNECIMENTO E INSTALAÇÃO. AF_01/2016</v>
          </cell>
          <cell r="C3957" t="str">
            <v>UN</v>
          </cell>
          <cell r="D3957" t="str">
            <v>5,61</v>
          </cell>
        </row>
        <row r="3958">
          <cell r="A3958" t="str">
            <v>93081</v>
          </cell>
          <cell r="B3958" t="str">
            <v>CONECTOR EM BRONZE/LATÃO, DN 15 MM X 1/2", SEM ANEL DE SOLDA, BOLSA X ROSCA F, INSTALADO EM RAMAL DE DISTRIBUIÇÃO  FORNECIMENTO E INSTALAÇÃO. AF_01/2016</v>
          </cell>
          <cell r="C3958" t="str">
            <v>UN</v>
          </cell>
          <cell r="D3958" t="str">
            <v>11,95</v>
          </cell>
        </row>
        <row r="3959">
          <cell r="A3959" t="str">
            <v>93082</v>
          </cell>
          <cell r="B3959" t="str">
            <v>CURVA DE TRANSPOSIÇÃO EM BRONZE/LATÃO, DN 15 MM, SEM ANEL DE SOLDA, BOLSA X BOLSA, INSTALADO EM RAMAL DE DISTRIBUIÇÃO  FORNECIMENTO E INSTALAÇÃO. AF_01/2016</v>
          </cell>
          <cell r="C3959" t="str">
            <v>UN</v>
          </cell>
          <cell r="D3959" t="str">
            <v>14,48</v>
          </cell>
        </row>
        <row r="3960">
          <cell r="A3960" t="str">
            <v>93083</v>
          </cell>
          <cell r="B3960" t="str">
            <v>JUNTA DE EXPANSÃO EM COBRE, DN 15 MM, PONTA X PONTA, INSTALADO EM RAMAL DE DISTRIBUIÇÃO  FORNECIMENTO E INSTALAÇÃO. AF_01/2016</v>
          </cell>
          <cell r="C3960" t="str">
            <v>UN</v>
          </cell>
          <cell r="D3960" t="str">
            <v>261,01</v>
          </cell>
        </row>
        <row r="3961">
          <cell r="A3961" t="str">
            <v>93084</v>
          </cell>
          <cell r="B3961" t="str">
            <v>LUVA PASSANTE EM COBRE, DN 22 MM, SEM ANEL DE SOLDA, INSTALADO EM RAMAL DE DISTRIBUIÇÃO  FORNECIMENTO E INSTALAÇÃO. AF_01/2016</v>
          </cell>
          <cell r="C3961" t="str">
            <v>UN</v>
          </cell>
          <cell r="D3961" t="str">
            <v>8,87</v>
          </cell>
        </row>
        <row r="3962">
          <cell r="A3962" t="str">
            <v>93085</v>
          </cell>
          <cell r="B3962" t="str">
            <v>BUCHA DE REDUÇÃO EM COBRE, DN 22 MM X 15 MM, SEM ANEL DE SOLDA, PONTA X BOLSA, INSTALADO EM RAMAL DE DISTRIBUIÇÃO  FORNECIMENTO E INSTALAÇÃO. AF_01/2016</v>
          </cell>
          <cell r="C3962" t="str">
            <v>UN</v>
          </cell>
          <cell r="D3962" t="str">
            <v>8,35</v>
          </cell>
        </row>
        <row r="3963">
          <cell r="A3963" t="str">
            <v>93086</v>
          </cell>
          <cell r="B3963" t="str">
            <v>JUNTA DE EXPANSÃO EM COBRE, DN 22 MM, PONTA X PONTA, INSTALADO EM RAMAL DE DISTRIBUIÇÃO  FORNECIMENTO E INSTALAÇÃO. AF_01/2016</v>
          </cell>
          <cell r="C3963" t="str">
            <v>UN</v>
          </cell>
          <cell r="D3963" t="str">
            <v>303,11</v>
          </cell>
        </row>
        <row r="3964">
          <cell r="A3964" t="str">
            <v>93087</v>
          </cell>
          <cell r="B3964" t="str">
            <v>CONECTOR EM BRONZE/LATÃO, DN 22 MM X 1/2", SEM ANEL DE SOLDA, BOLSA X ROSCA F, INSTALADO EM RAMAL DE DISTRIBUIÇÃO  FORNECIMENTO E INSTALAÇÃO. AF_01/2016</v>
          </cell>
          <cell r="C3964" t="str">
            <v>UN</v>
          </cell>
          <cell r="D3964" t="str">
            <v>13,05</v>
          </cell>
        </row>
        <row r="3965">
          <cell r="A3965" t="str">
            <v>93088</v>
          </cell>
          <cell r="B3965" t="str">
            <v>CONECTOR EM BRONZE/LATÃO, DN 22 MM X 3/4", SEM ANEL DE SOLDA, BOLSA X ROSCA F, INSTALADO EM RAMAL DE DISTRIBUIÇÃO  FORNECIMENTO E INSTALAÇÃO. AF_01/2016</v>
          </cell>
          <cell r="C3965" t="str">
            <v>UN</v>
          </cell>
          <cell r="D3965" t="str">
            <v>15,12</v>
          </cell>
        </row>
        <row r="3966">
          <cell r="A3966" t="str">
            <v>93089</v>
          </cell>
          <cell r="B3966" t="str">
            <v>CURVA DE TRANSPOSIÇÃO EM BRONZE/LATÃO, DN 22 MM, SEM ANEL DE SOLDA, BOLSA X BOLSA, INSTALADO EM RAMAL DE DISTRIBUIÇÃO  FORNECIMENTO E INSTALAÇÃO. AF_01/2016</v>
          </cell>
          <cell r="C3966" t="str">
            <v>UN</v>
          </cell>
          <cell r="D3966" t="str">
            <v>28,35</v>
          </cell>
        </row>
        <row r="3967">
          <cell r="A3967" t="str">
            <v>93090</v>
          </cell>
          <cell r="B3967" t="str">
            <v>LUVA PASSANTE EM COBRE, DN 28 MM, SEM ANEL DE SOLDA, INSTALADO EM RAMAL DE DISTRIBUIÇÃO  FORNECIMENTO E INSTALAÇÃO. AF_01/2016</v>
          </cell>
          <cell r="C3967" t="str">
            <v>UN</v>
          </cell>
          <cell r="D3967" t="str">
            <v>12,08</v>
          </cell>
        </row>
        <row r="3968">
          <cell r="A3968" t="str">
            <v>93091</v>
          </cell>
          <cell r="B3968" t="str">
            <v>BUCHA DE REDUÇÃO EM COBRE, DN 28 MM X 22 MM, SEM ANEL DE SOLDA, INSTALADO EM RAMAL DE DISTRIBUIÇÃO  FORNECIMENTO E INSTALAÇÃO. AF_01/2016</v>
          </cell>
          <cell r="C3968" t="str">
            <v>UN</v>
          </cell>
          <cell r="D3968" t="str">
            <v>10,83</v>
          </cell>
        </row>
        <row r="3969">
          <cell r="A3969" t="str">
            <v>93092</v>
          </cell>
          <cell r="B3969" t="str">
            <v>JUNTA DE EXPANSÃO EM COBRE, DN 28 MM, PONTA X PONTA, INSTALADO EM RAMAL DE DISTRIBUIÇÃO  FORNECIMENTO E INSTALAÇÃO. AF_01/2016</v>
          </cell>
          <cell r="C3969" t="str">
            <v>UN</v>
          </cell>
          <cell r="D3969" t="str">
            <v>333,21</v>
          </cell>
        </row>
        <row r="3970">
          <cell r="A3970" t="str">
            <v>93093</v>
          </cell>
          <cell r="B3970" t="str">
            <v>CONECTOR EM BRONZE/LATÃO, DN 28 MM X 1/2", SEM ANEL DE SOLDA, BOLSA X ROSCA F, INSTALADO EM RAMAL DE DISTRIBUIÇÃO  FORNECIMENTO E INSTALAÇÃO. AF_01/2016</v>
          </cell>
          <cell r="C3970" t="str">
            <v>UN</v>
          </cell>
          <cell r="D3970" t="str">
            <v>19,90</v>
          </cell>
        </row>
        <row r="3971">
          <cell r="A3971" t="str">
            <v>93094</v>
          </cell>
          <cell r="B3971" t="str">
            <v>CURVA DE TRANSPOSIÇÃO EM BRONZE/LATÃO, DN 28 MM, SEM ANEL DE SOLDA, BOLSA X BOLSA, INSTALADO EM RAMAL DE DISTRIBUIÇÃO  FORNECIMENTO E INSTALAÇÃO. AF_01/2016</v>
          </cell>
          <cell r="C3971" t="str">
            <v>UN</v>
          </cell>
          <cell r="D3971" t="str">
            <v>47,91</v>
          </cell>
        </row>
        <row r="3972">
          <cell r="A3972" t="str">
            <v>93095</v>
          </cell>
          <cell r="B3972" t="str">
            <v>TE DUPLA CURVA EM BRONZE/LATÃO, DN 1/2" X 15 MM X 1/2", SEM ANEL DE SOLDA, ROSCA F X BOLSA X ROSCA F, INSTALADO EM RAMAL DE DISTRIBUIÇÃO  FORNECIMENTO E INSTALAÇÃO. AF_01/2016</v>
          </cell>
          <cell r="C3972" t="str">
            <v>UN</v>
          </cell>
          <cell r="D3972" t="str">
            <v>36,91</v>
          </cell>
        </row>
        <row r="3973">
          <cell r="A3973" t="str">
            <v>93096</v>
          </cell>
          <cell r="B3973" t="str">
            <v>TE DUPLA CURVA EM BRONZE/LATÃO, DN 3/4" X 22 MM X 3/4", SEM ANEL DE SOLDA, ROSCA F X BOLSA X ROSCA F, INSTALADO EM RAMAL DE DISTRIBUIÇÃO  FORNECIMENTO E INSTALAÇÃO. AF_01/2016</v>
          </cell>
          <cell r="C3973" t="str">
            <v>UN</v>
          </cell>
          <cell r="D3973" t="str">
            <v>52,18</v>
          </cell>
        </row>
        <row r="3974">
          <cell r="A3974" t="str">
            <v>93097</v>
          </cell>
          <cell r="B3974" t="str">
            <v>CURVA EM COBRE, DN 15 MM, 45 GRAUS, SEM ANEL DE SOLDA, BOLSA X BOLSA, INSTALADO EM RAMAL E SUB-RAMAL  FORNECIMENTO E INSTALAÇÃO. AF_01/2016</v>
          </cell>
          <cell r="C3974" t="str">
            <v>UN</v>
          </cell>
          <cell r="D3974" t="str">
            <v>8,77</v>
          </cell>
        </row>
        <row r="3975">
          <cell r="A3975" t="str">
            <v>93098</v>
          </cell>
          <cell r="B3975" t="str">
            <v>COTOVELO EM BRONZE/LATÃO, DN 15 MM X 1/2", 90 GRAUS, SEM ANEL DE SOLDA, BOLSA X ROSCA F, INSTALADO EM RAMAL E SUB-RAMAL  FORNECIMENTO E INSTALAÇÃO. AF_01/2016</v>
          </cell>
          <cell r="C3975" t="str">
            <v>UN</v>
          </cell>
          <cell r="D3975" t="str">
            <v>13,77</v>
          </cell>
        </row>
        <row r="3976">
          <cell r="A3976" t="str">
            <v>93099</v>
          </cell>
          <cell r="B3976" t="str">
            <v>CURVA EM COBRE, DN 22 MM, 45 GRAUS, SEM ANEL DE SOLDA, BOLSA X BOLSA, INSTALADO EM RAMAL E SUB-RAMAL  FORNECIMENTO E INSTALAÇÃO. AF_01/2016</v>
          </cell>
          <cell r="C3976" t="str">
            <v>UN</v>
          </cell>
          <cell r="D3976" t="str">
            <v>15,49</v>
          </cell>
        </row>
        <row r="3977">
          <cell r="A3977" t="str">
            <v>93100</v>
          </cell>
          <cell r="B3977" t="str">
            <v>COTOVELO EM BRONZE/LATÃO, DN 22 MM X 1/2", 90 GRAUS, SEM ANEL DE SOLDA, BOLSA X ROSCA F, INSTALADO EM RAMAL E SUB-RAMAL  FORNECIMENTO E INSTALAÇÃO. AF_01/2016</v>
          </cell>
          <cell r="C3977" t="str">
            <v>UN</v>
          </cell>
          <cell r="D3977" t="str">
            <v>21,10</v>
          </cell>
        </row>
        <row r="3978">
          <cell r="A3978" t="str">
            <v>93101</v>
          </cell>
          <cell r="B3978" t="str">
            <v>COTOVELO EM BRONZE/LATÃO, DN 22 MM X 3/4", 90 GRAUS, SEM ANEL DE SOLDA, BOLSA X ROSCA F, INSTALADO EM RAMAL E SUB-RAMAL  FORNECIMENTO E INSTALAÇÃO. AF_01/2016</v>
          </cell>
          <cell r="C3978" t="str">
            <v>UN</v>
          </cell>
          <cell r="D3978" t="str">
            <v>22,57</v>
          </cell>
        </row>
        <row r="3979">
          <cell r="A3979" t="str">
            <v>93102</v>
          </cell>
          <cell r="B3979" t="str">
            <v>CURVA EM COBRE, DN 28 MM, 45 GRAUS, SEM ANEL DE SOLDA, BOLSA X BOLSA, INSTALADO EM RAMAL E SUB-RAMAL  FORNECIMENTO E INSTALAÇÃO. AF_01/2016</v>
          </cell>
          <cell r="C3979" t="str">
            <v>UN</v>
          </cell>
          <cell r="D3979" t="str">
            <v>20,26</v>
          </cell>
        </row>
        <row r="3980">
          <cell r="A3980" t="str">
            <v>93103</v>
          </cell>
          <cell r="B3980" t="str">
            <v>LUVA PASSANTE EM COBRE, DN 15 MM, SEM ANEL DE SOLDA, INSTALADO EM RAMAL E SUB-RAMAL  FORNECIMENTO E INSTALAÇÃO. AF_01/2016</v>
          </cell>
          <cell r="C3980" t="str">
            <v>UN</v>
          </cell>
          <cell r="D3980" t="str">
            <v>5,77</v>
          </cell>
        </row>
        <row r="3981">
          <cell r="A3981" t="str">
            <v>93104</v>
          </cell>
          <cell r="B3981" t="str">
            <v>CONECTOR EM BRONZE/LATÃO, DN 15 MM X 1/2", SEM ANEL DE SOLDA, BOLSA X ROSCA F, INSTALADO EM RAMAL E SUB-RAMAL  FORNECIMENTO E INSTALAÇÃO. AF_01/2016</v>
          </cell>
          <cell r="C3981" t="str">
            <v>UN</v>
          </cell>
          <cell r="D3981" t="str">
            <v>12,11</v>
          </cell>
        </row>
        <row r="3982">
          <cell r="A3982" t="str">
            <v>93105</v>
          </cell>
          <cell r="B3982" t="str">
            <v>CURVA DE TRANSPOSIÇÃO EM BRONZE/LATÃO, DN 15 MM, SEM ANEL DE SOLDA, BOLSA X BOLSA, INSTALADO EM RAMAL E SUB-RAMAL  FORNECIMENTO E INSTALAÇÃO. AF_01/2016</v>
          </cell>
          <cell r="C3982" t="str">
            <v>UN</v>
          </cell>
          <cell r="D3982" t="str">
            <v>14,64</v>
          </cell>
        </row>
        <row r="3983">
          <cell r="A3983" t="str">
            <v>93106</v>
          </cell>
          <cell r="B3983" t="str">
            <v>JUNTA DE EXPANSÃO EM COBRE, DN 15 MM, PONTA X PONTA, INSTALADO EM RAMAL E SUB-RAMAL  FORNECIMENTO E INSTALAÇÃO. AF_01/2016</v>
          </cell>
          <cell r="C3983" t="str">
            <v>UN</v>
          </cell>
          <cell r="D3983" t="str">
            <v>261,17</v>
          </cell>
        </row>
        <row r="3984">
          <cell r="A3984" t="str">
            <v>93107</v>
          </cell>
          <cell r="B3984" t="str">
            <v>LUVA PASSANTE EM COBRE, DN 22 MM, SEM ANEL DE SOLDA, INSTALADO EM RAMAL E SUB-RAMAL  FORNECIMENTO E INSTALAÇÃO. AF_01/2016</v>
          </cell>
          <cell r="C3984" t="str">
            <v>UN</v>
          </cell>
          <cell r="D3984" t="str">
            <v>10,25</v>
          </cell>
        </row>
        <row r="3985">
          <cell r="A3985" t="str">
            <v>93108</v>
          </cell>
          <cell r="B3985" t="str">
            <v>BUCHA DE REDUÇÃO EM COBRE, DN 22 MM X 15 MM, SEM ANEL DE SOLDA, PONTA X BOLSA, INSTALADO EM RAMAL E SUB-RAMAL  FORNECIMENTO E INSTALAÇÃO. AF_01/2016</v>
          </cell>
          <cell r="C3985" t="str">
            <v>UN</v>
          </cell>
          <cell r="D3985" t="str">
            <v>9,73</v>
          </cell>
        </row>
        <row r="3986">
          <cell r="A3986" t="str">
            <v>93109</v>
          </cell>
          <cell r="B3986" t="str">
            <v>JUNTA DE EXPANSÃO EM COBRE, DN 22 MM, PONTA X PONTA, INSTALADO EM RAMAL E SUB-RAMAL  FORNECIMENTO E INSTALAÇÃO. AF_01/2016</v>
          </cell>
          <cell r="C3986" t="str">
            <v>UN</v>
          </cell>
          <cell r="D3986" t="str">
            <v>304,49</v>
          </cell>
        </row>
        <row r="3987">
          <cell r="A3987" t="str">
            <v>93110</v>
          </cell>
          <cell r="B3987" t="str">
            <v>CONECTOR EM BRONZE/LATÃO, DN 22 MM X 1/2", SEM ANEL DE SOLDA, BOLSA X ROSCA F, INSTALADO EM RAMAL E SUB-RAMAL  FORNECIMENTO E INSTALAÇÃO. AF_01/2016</v>
          </cell>
          <cell r="C3987" t="str">
            <v>UN</v>
          </cell>
          <cell r="D3987" t="str">
            <v>14,43</v>
          </cell>
        </row>
        <row r="3988">
          <cell r="A3988" t="str">
            <v>93111</v>
          </cell>
          <cell r="B3988" t="str">
            <v>CONECTOR EM BRONZE/LATÃO, DN 22 MM X 3/4", SEM ANEL DE SOLDA, BOLSA X ROSCA F, INSTALADO EM RAMAL E SUB-RAMAL  FORNECIMENTO E INSTALAÇÃO. AF_01/2016</v>
          </cell>
          <cell r="C3988" t="str">
            <v>UN</v>
          </cell>
          <cell r="D3988" t="str">
            <v>16,38</v>
          </cell>
        </row>
        <row r="3989">
          <cell r="A3989" t="str">
            <v>93112</v>
          </cell>
          <cell r="B3989" t="str">
            <v>CURVA DE TRANSPOSIÇÃO EM BRONZE/LATÃO, DN 22 MM, SEM ANEL DE SOLDA, BOLSA X BOLSA, INSTALADO EM RAMAL E SUB-RAMAL  FORNECIMENTO E INSTALAÇÃO. AF_01/2016</v>
          </cell>
          <cell r="C3989" t="str">
            <v>UN</v>
          </cell>
          <cell r="D3989" t="str">
            <v>29,73</v>
          </cell>
        </row>
        <row r="3990">
          <cell r="A3990" t="str">
            <v>93113</v>
          </cell>
          <cell r="B3990" t="str">
            <v>LUVA PASSANTE EM COBRE, DN 28 MM, SEM ANEL DE SOLDA, INSTALADO EM RAMAL E SUB-RAMAL  FORNECIMENTO E INSTALAÇÃO. AF_01/2016</v>
          </cell>
          <cell r="C3990" t="str">
            <v>UN</v>
          </cell>
          <cell r="D3990" t="str">
            <v>14,58</v>
          </cell>
        </row>
        <row r="3991">
          <cell r="A3991" t="str">
            <v>93114</v>
          </cell>
          <cell r="B3991" t="str">
            <v>CONECTOR EM BRONZE/LATÃO, DN 28 MM X 1/2", SEM ANEL DE SOLDA, BOLSA X ROSCA F, INSTALADO EM RAMAL E SUB-RAMAL  FORNECIMENTO E INSTALAÇÃO. AF_01/2016</v>
          </cell>
          <cell r="C3991" t="str">
            <v>UN</v>
          </cell>
          <cell r="D3991" t="str">
            <v>22,40</v>
          </cell>
        </row>
        <row r="3992">
          <cell r="A3992" t="str">
            <v>93115</v>
          </cell>
          <cell r="B3992" t="str">
            <v>CURVA DE TRANSPOSIÇÃO EM BRONZE/LATÃO, DN 28 MM, SEM ANEL DE SOLDA, BOLSA X BOLSA, INSTALADO EM RAMAL E SUB-RAMAL  FORNECIMENTO E INSTALAÇÃO. AF_01/2016</v>
          </cell>
          <cell r="C3992" t="str">
            <v>UN</v>
          </cell>
          <cell r="D3992" t="str">
            <v>50,41</v>
          </cell>
        </row>
        <row r="3993">
          <cell r="A3993" t="str">
            <v>93116</v>
          </cell>
          <cell r="B3993" t="str">
            <v>JUNTA DE EXPANSÃO EM COBRE, DN 28 MM, PONTA X PONTA, INSTALADO EM RAMAL E SUB-RAMAL  FORNECIMENTO E INSTALAÇÃO. AF_01/2016</v>
          </cell>
          <cell r="C3993" t="str">
            <v>UN</v>
          </cell>
          <cell r="D3993" t="str">
            <v>335,71</v>
          </cell>
        </row>
        <row r="3994">
          <cell r="A3994" t="str">
            <v>93117</v>
          </cell>
          <cell r="B3994" t="str">
            <v>TE DUPLA CURVA EM BRONZE/LATÃO, DN 1/2" X 15 MM X 1/2", SEM ANEL DE SOLDA, ROSCA F X BOLSA X ROSCA F, INSTALADO EM RAMAL E SUB-RAMAL  FORNECIMENTO E INSTALAÇÃO. AF_01/2016</v>
          </cell>
          <cell r="C3994" t="str">
            <v>UN</v>
          </cell>
          <cell r="D3994" t="str">
            <v>37,12</v>
          </cell>
        </row>
        <row r="3995">
          <cell r="A3995" t="str">
            <v>93118</v>
          </cell>
          <cell r="B3995" t="str">
            <v>TE DUPLA CURVA EM BRONZE/LATÃO, DN 3/4" X 22 MM X 3/4", SEM ANEL DE SOLDA, ROSCA F X BOLSA X ROSCA F, INSTALADO EM RAMAL E SUB-RAMAL  FORNECIMENTO E INSTALAÇÃO. AF_01/2016</v>
          </cell>
          <cell r="C3995" t="str">
            <v>UN</v>
          </cell>
          <cell r="D3995" t="str">
            <v>54,96</v>
          </cell>
        </row>
        <row r="3996">
          <cell r="A3996" t="str">
            <v>93119</v>
          </cell>
          <cell r="B3996" t="str">
            <v>CURVA EM COBRE, DN 22 MM, 45 GRAUS, SEM ANEL DE SOLDA, BOLSA X BOLSA, INSTALADO EM PRUMADA  FORNECIMENTO E INSTALAÇÃO. AF_01/2016</v>
          </cell>
          <cell r="C3996" t="str">
            <v>UN</v>
          </cell>
          <cell r="D3996" t="str">
            <v>11,10</v>
          </cell>
        </row>
        <row r="3997">
          <cell r="A3997" t="str">
            <v>93120</v>
          </cell>
          <cell r="B3997" t="str">
            <v>COTOVELO EM BRONZE/LATÃO, DN 22 MM X 1/2", 90 GRAUS, SEM ANEL DE SOLDA, BOLSA X ROSCA F, INSTALADO EM PRUMADA  FORNECIMENTO E INSTALAÇÃO. AF_01/2016</v>
          </cell>
          <cell r="C3997" t="str">
            <v>UN</v>
          </cell>
          <cell r="D3997" t="str">
            <v>16,71</v>
          </cell>
        </row>
        <row r="3998">
          <cell r="A3998" t="str">
            <v>93121</v>
          </cell>
          <cell r="B3998" t="str">
            <v>COTOVELO EM BRONZE/LATÃO, DN 22 MM X 3/4", 90 GRAUS, SEM ANEL DE SOLDA, BOLSA X ROSCA F, INSTALADO EM PRUMADA  FORNECIMENTO E INSTALAÇÃO. AF_01/2016</v>
          </cell>
          <cell r="C3998" t="str">
            <v>UN</v>
          </cell>
          <cell r="D3998" t="str">
            <v>18,18</v>
          </cell>
        </row>
        <row r="3999">
          <cell r="A3999" t="str">
            <v>93122</v>
          </cell>
          <cell r="B3999" t="str">
            <v>CURVA EM COBRE, DN 28 MM, 45 GRAUS, SEM ANEL DE SOLDA, BOLSA X BOLSA, INSTALADO EM PRUMADA  FORNECIMENTO E INSTALAÇÃO. AF_01/2016</v>
          </cell>
          <cell r="C3999" t="str">
            <v>UN</v>
          </cell>
          <cell r="D3999" t="str">
            <v>16,07</v>
          </cell>
        </row>
        <row r="4000">
          <cell r="A4000" t="str">
            <v>93123</v>
          </cell>
          <cell r="B4000" t="str">
            <v>CURVA EM COBRE, DN 35 MM, 45 GRAUS, SEM ANEL DE SOLDA, BOLSA X BOLSA, INSTALADO EM PRUMADA  FORNECIMENTO E INSTALAÇÃO. AF_01/2016</v>
          </cell>
          <cell r="C4000" t="str">
            <v>UN</v>
          </cell>
          <cell r="D4000" t="str">
            <v>34,43</v>
          </cell>
        </row>
        <row r="4001">
          <cell r="A4001" t="str">
            <v>93124</v>
          </cell>
          <cell r="B4001" t="str">
            <v>CURVA EM COBRE, DN 42 MM, 45 GRAUS, SEM ANEL DE SOLDA, BOLSA X BOLSA, INSTALADO EM PRUMADA  FORNECIMENTO E INSTALAÇÃO. AF_01/2016</v>
          </cell>
          <cell r="C4001" t="str">
            <v>UN</v>
          </cell>
          <cell r="D4001" t="str">
            <v>53,69</v>
          </cell>
        </row>
        <row r="4002">
          <cell r="A4002" t="str">
            <v>93125</v>
          </cell>
          <cell r="B4002" t="str">
            <v>CURVA EM COBRE, DN 54 MM, 45 GRAUS, SEM ANEL DE SOLDA, BOLSA X BOLSA, INSTALADO EM PRUMADA  FORNECIMENTO E INSTALAÇÃO. AF_01/2016</v>
          </cell>
          <cell r="C4002" t="str">
            <v>UN</v>
          </cell>
          <cell r="D4002" t="str">
            <v>77,83</v>
          </cell>
        </row>
        <row r="4003">
          <cell r="A4003" t="str">
            <v>93126</v>
          </cell>
          <cell r="B4003" t="str">
            <v>CURVA EM COBRE, DN 66 MM, 45 GRAUS, SEM ANEL DE SOLDA, BOLSA X BOLSA, INSTALADO EM PRUMADA  FORNECIMENTO E INSTALAÇÃO. AF_01/2016</v>
          </cell>
          <cell r="C4003" t="str">
            <v>UN</v>
          </cell>
          <cell r="D4003" t="str">
            <v>170,84</v>
          </cell>
        </row>
        <row r="4004">
          <cell r="A4004" t="str">
            <v>93133</v>
          </cell>
          <cell r="B4004" t="str">
            <v>BUCHA DE REDUÇÃO EM COBRE, DN 28 MM X 22 MM, SEM ANEL DE SOLDA, INSTALADO EM RAMAL E SUB-RAMAL  FORNECIMENTO E INSTALAÇÃO. AF_01/2016</v>
          </cell>
          <cell r="C4004" t="str">
            <v>UN</v>
          </cell>
          <cell r="D4004" t="str">
            <v>13,33</v>
          </cell>
        </row>
        <row r="4005">
          <cell r="A4005" t="str">
            <v>94465</v>
          </cell>
          <cell r="B4005" t="str">
            <v>LUVA, EM FERRO GALVANIZADO, CONEXÃO ROSQUEADA, DN 50 (2), INSTALADO EM RESERVAÇÃO DE ÁGUA DE EDIFICAÇÃO QUE POSSUA RESERVATÓRIO DE FIBRA/FIBROCIMENTO  FORNECIMENTO E INSTALAÇÃO. AF_06/2016</v>
          </cell>
          <cell r="C4005" t="str">
            <v>UN</v>
          </cell>
          <cell r="D4005" t="str">
            <v>35,93</v>
          </cell>
        </row>
        <row r="4006">
          <cell r="A4006" t="str">
            <v>94466</v>
          </cell>
          <cell r="B4006" t="str">
            <v>NIPLE, EM FERRO GALVANIZADO, CONEXÃO ROSQUEADA, DN 50 (2), INSTALADO EM RESERVAÇÃO DE ÁGUA DE EDIFICAÇÃO QUE POSSUA RESERVATÓRIO DE FIBRA/FIBROCIMENTO  FORNECIMENTO E INSTALAÇÃO. AF_06/2016</v>
          </cell>
          <cell r="C4006" t="str">
            <v>UN</v>
          </cell>
          <cell r="D4006" t="str">
            <v>35,94</v>
          </cell>
        </row>
        <row r="4007">
          <cell r="A4007" t="str">
            <v>94467</v>
          </cell>
          <cell r="B4007" t="str">
            <v>LUVA, EM FERRO GALVANIZADO, CONEXÃO ROSQUEADA, DN 65 (2 1/2), INSTALADO EM RESERVAÇÃO DE ÁGUA DE EDIFICAÇÃO QUE POSSUA RESERVATÓRIO DE FIBRA/FIBROCIMENTO  FORNECIMENTO E INSTALAÇÃO. AF_06/2016</v>
          </cell>
          <cell r="C4007" t="str">
            <v>UN</v>
          </cell>
          <cell r="D4007" t="str">
            <v>54,73</v>
          </cell>
        </row>
        <row r="4008">
          <cell r="A4008" t="str">
            <v>94468</v>
          </cell>
          <cell r="B4008" t="str">
            <v>NIPLE, EM FERRO GALVANIZADO, CONEXÃO ROSQUEADA, DN 65 (2 1/2), INSTALADO EM RESERVAÇÃO DE ÁGUA DE EDIFICAÇÃO QUE POSSUA RESERVATÓRIO DE FIBRA/FIBROCIMENTO  FORNECIMENTO E INSTALAÇÃO. AF_06/2016</v>
          </cell>
          <cell r="C4008" t="str">
            <v>UN</v>
          </cell>
          <cell r="D4008" t="str">
            <v>48,06</v>
          </cell>
        </row>
        <row r="4009">
          <cell r="A4009" t="str">
            <v>94469</v>
          </cell>
          <cell r="B4009" t="str">
            <v>LUVA, EM FERRO GALVANIZADO, CONEXÃO ROSQUEADA, DN 80 (3), INSTALADO EM RESERVAÇÃO DE ÁGUA DE EDIFICAÇÃO QUE POSSUA RESERVATÓRIO DE FIBRA/FIBROCIMENTO  FORNECIMENTO E INSTALAÇÃO. AF_06/2016</v>
          </cell>
          <cell r="C4009" t="str">
            <v>UN</v>
          </cell>
          <cell r="D4009" t="str">
            <v>79,21</v>
          </cell>
        </row>
        <row r="4010">
          <cell r="A4010" t="str">
            <v>94470</v>
          </cell>
          <cell r="B4010" t="str">
            <v>NIPLE, EM FERRO GALVANIZADO, CONEXÃO ROSQUEADA, DN 80 (3), INSTALADO EM RESERVAÇÃO DE ÁGUA DE EDIFICAÇÃO QUE POSSUA RESERVATÓRIO DE FIBRA/FIBROCIMENTO  FORNECIMENTO E INSTALAÇÃO. AF_06/2016</v>
          </cell>
          <cell r="C4010" t="str">
            <v>UN</v>
          </cell>
          <cell r="D4010" t="str">
            <v>73,27</v>
          </cell>
        </row>
        <row r="4011">
          <cell r="A4011" t="str">
            <v>94471</v>
          </cell>
          <cell r="B4011" t="str">
            <v>COTOVELO 90 GRAUS, EM FERRO GALVANIZADO, CONEXÃO ROSQUEADA, DN 50 (2), INSTALADO EM RESERVAÇÃO DE ÁGUA DE EDIFICAÇÃO QUE POSSUA RESERVATÓRIO DE FIBRA/FIBROCIMENTO  FORNECIMENTO E INSTALAÇÃO. AF_06/2016</v>
          </cell>
          <cell r="C4011" t="str">
            <v>UN</v>
          </cell>
          <cell r="D4011" t="str">
            <v>51,87</v>
          </cell>
        </row>
        <row r="4012">
          <cell r="A4012" t="str">
            <v>94472</v>
          </cell>
          <cell r="B4012" t="str">
            <v>COTOVELO 45 GRAUS, EM FERRO GALVANIZADO, CONEXÃO ROSQUEADA, DN 50 (2), INSTALADO EM RESERVAÇÃO DE ÁGUA DE EDIFICAÇÃO QUE POSSUA RESERVATÓRIO DE FIBRA/FIBROCIMENTO  FORNECIMENTO E INSTALAÇÃO. AF_06/2016</v>
          </cell>
          <cell r="C4012" t="str">
            <v>UN</v>
          </cell>
          <cell r="D4012" t="str">
            <v>53,36</v>
          </cell>
        </row>
        <row r="4013">
          <cell r="A4013" t="str">
            <v>94473</v>
          </cell>
          <cell r="B4013" t="str">
            <v>COTOVELO 90 GRAUS, EM FERRO GALVANIZADO, CONEXÃO ROSQUEADA, DN 65 (2 1/2), INSTALADO EM RESERVAÇÃO DE ÁGUA DE EDIFICAÇÃO QUE POSSUA RESERVATÓRIO DE FIBRA/FIBROCIMENTO  FORNECIMENTO E INSTALAÇÃO. AF_06/2016</v>
          </cell>
          <cell r="C4013" t="str">
            <v>UN</v>
          </cell>
          <cell r="D4013" t="str">
            <v>78,45</v>
          </cell>
        </row>
        <row r="4014">
          <cell r="A4014" t="str">
            <v>94474</v>
          </cell>
          <cell r="B4014" t="str">
            <v>COTOVELO 45 GRAUS, EM FERRO GALVANIZADO, CONEXÃO ROSQUEADA, DN 65 (2 1/2), INSTALADO EM RESERVAÇÃO DE ÁGUA DE EDIFICAÇÃO QUE POSSUA RESERVATÓRIO DE FIBRA/FIBROCIMENTO  FORNECIMENTO E INSTALAÇÃO. AF_06/2016</v>
          </cell>
          <cell r="C4014" t="str">
            <v>UN</v>
          </cell>
          <cell r="D4014" t="str">
            <v>84,98</v>
          </cell>
        </row>
        <row r="4015">
          <cell r="A4015" t="str">
            <v>94475</v>
          </cell>
          <cell r="B4015" t="str">
            <v>COTOVELO 90 GRAUS, EM FERRO GALVANIZADO, CONEXÃO ROSQUEADA, DN 80 (3), INSTALADO EM RESERVAÇÃO DE ÁGUA DE EDIFICAÇÃO QUE POSSUA RESERVATÓRIO DE FIBRA/FIBROCIMENTO  FORNECIMENTO E INSTALAÇÃO. AF_06/2016</v>
          </cell>
          <cell r="C4015" t="str">
            <v>UN</v>
          </cell>
          <cell r="D4015" t="str">
            <v>107,53</v>
          </cell>
        </row>
        <row r="4016">
          <cell r="A4016" t="str">
            <v>94476</v>
          </cell>
          <cell r="B4016" t="str">
            <v>COTOVELO 45 GRAUS, EM FERRO GALVANIZADO, CONEXÃO ROSQUEADA, DN 80 (3), INSTALADO EM RESERVAÇÃO DE ÁGUA DE EDIFICAÇÃO QUE POSSUA RESERVATÓRIO DE FIBRA/FIBROCIMENTO  FORNECIMENTO E INSTALAÇÃO. AF_06/2016</v>
          </cell>
          <cell r="C4016" t="str">
            <v>UN</v>
          </cell>
          <cell r="D4016" t="str">
            <v>120,12</v>
          </cell>
        </row>
        <row r="4017">
          <cell r="A4017" t="str">
            <v>94477</v>
          </cell>
          <cell r="B4017" t="str">
            <v>TÊ, EM FERRO GALVANIZADO, CONEXÃO ROSQUEADA, DN 50 (2), INSTALADO EM RESERVAÇÃO DE ÁGUA DE EDIFICAÇÃO QUE POSSUA RESERVATÓRIO DE FIBRA/FIBROCIMENTO  FORNECIMENTO E INSTALAÇÃO. AF_06/2016</v>
          </cell>
          <cell r="C4017" t="str">
            <v>UN</v>
          </cell>
          <cell r="D4017" t="str">
            <v>69,05</v>
          </cell>
        </row>
        <row r="4018">
          <cell r="A4018" t="str">
            <v>94478</v>
          </cell>
          <cell r="B4018" t="str">
            <v>TÊ, EM FERRO GALVANIZADO, CONEXÃO ROSQUEADA, DN 65 (2 1/2), INSTALADO EM RESERVAÇÃO DE ÁGUA DE EDIFICAÇÃO QUE POSSUA RESERVATÓRIO DE FIBRA/FIBROCIMENTO  FORNECIMENTO E INSTALAÇÃO. AF_06/2016</v>
          </cell>
          <cell r="C4018" t="str">
            <v>UN</v>
          </cell>
          <cell r="D4018" t="str">
            <v>107,78</v>
          </cell>
        </row>
        <row r="4019">
          <cell r="A4019" t="str">
            <v>94479</v>
          </cell>
          <cell r="B4019" t="str">
            <v>TÊ, EM FERRO GALVANIZADO, CONEXÃO ROSQUEADA, DN 80 (3), INSTALADO EM RESERVAÇÃO DE ÁGUA DE EDIFICAÇÃO QUE POSSUA RESERVATÓRIO DE FIBRA/FIBROCIMENTO  FORNECIMENTO E INSTALAÇÃO. AF_06/2016</v>
          </cell>
          <cell r="C4019" t="str">
            <v>UN</v>
          </cell>
          <cell r="D4019" t="str">
            <v>142,08</v>
          </cell>
        </row>
        <row r="4020">
          <cell r="A4020" t="str">
            <v>94606</v>
          </cell>
          <cell r="B4020" t="str">
            <v>LUVA EM COBRE, DN 54 MM, SEM ANEL DE SOLDA, INSTALADO EM RESERVAÇÃO DE ÁGUA DE EDIFICAÇÃO QUE POSSUA RESERVATÓRIO DE FIBRA/FIBROCIMENTO  FORNECIMENTO E INSTALAÇÃO. AF_06/2016</v>
          </cell>
          <cell r="C4020" t="str">
            <v>UN</v>
          </cell>
          <cell r="D4020" t="str">
            <v>49,74</v>
          </cell>
        </row>
        <row r="4021">
          <cell r="A4021" t="str">
            <v>94608</v>
          </cell>
          <cell r="B4021" t="str">
            <v>LUVA EM COBRE, DN 66 MM, SEM ANEL DE SOLDA, INSTALADO EM RESERVAÇÃO DE ÁGUA DE EDIFICAÇÃO QUE POSSUA RESERVATÓRIO DE FIBRA/FIBROCIMENTO  FORNECIMENTO E INSTALAÇÃO. AF_06/2016</v>
          </cell>
          <cell r="C4021" t="str">
            <v>UN</v>
          </cell>
          <cell r="D4021" t="str">
            <v>116,33</v>
          </cell>
        </row>
        <row r="4022">
          <cell r="A4022" t="str">
            <v>94610</v>
          </cell>
          <cell r="B4022" t="str">
            <v>LUVA EM COBRE, DN 79 MM, SEM ANEL DE SOLDA, INSTALADO EM RESERVAÇÃO DE ÁGUA DE EDIFICAÇÃO QUE POSSUA RESERVATÓRIO DE FIBRA/FIBROCIMENTO  FORNECIMENTO E INSTALAÇÃO. AF_06/2016</v>
          </cell>
          <cell r="C4022" t="str">
            <v>UN</v>
          </cell>
          <cell r="D4022" t="str">
            <v>171,20</v>
          </cell>
        </row>
        <row r="4023">
          <cell r="A4023" t="str">
            <v>94612</v>
          </cell>
          <cell r="B4023" t="str">
            <v>LUVA DE COBRE, DN 104 MM, SEM ANEL DE SOLDA, INSTALADO EM RESERVAÇÃO DE ÁGUA DE EDIFICAÇÃO QUE POSSUA RESERVATÓRIO DE FIBRA/FIBROCIMENTO  FORNECIMENTO E INSTALAÇÃO. AF_06/2016</v>
          </cell>
          <cell r="C4023" t="str">
            <v>UN</v>
          </cell>
          <cell r="D4023" t="str">
            <v>238,42</v>
          </cell>
        </row>
        <row r="4024">
          <cell r="A4024" t="str">
            <v>94614</v>
          </cell>
          <cell r="B4024" t="str">
            <v>COTOVELO EM COBRE, DN 54 MM, 90 GRAUS, SEM ANEL DE SOLDA, INSTALADO EM RESERVAÇÃO DE ÁGUA DE EDIFICAÇÃO QUE POSSUA RESERVATÓRIO DE FIBRA/FIBROCIMENTO  FORNECIMENTO E INSTALAÇÃO. AF_06/2016</v>
          </cell>
          <cell r="C4024" t="str">
            <v>UN</v>
          </cell>
          <cell r="D4024" t="str">
            <v>83,37</v>
          </cell>
        </row>
        <row r="4025">
          <cell r="A4025" t="str">
            <v>94615</v>
          </cell>
          <cell r="B4025" t="str">
            <v>CURVA EM COBRE, DN 54 MM, 45 GRAUS, SEM ANEL DE SOLDA, BOLSA X BOLSA, INSTALADO EM RESERVAÇÃO DE ÁGUA DE EDIFICAÇÃO QUE POSSUA RESERVATÓRIO DE FIBRA/FIBROCIMENTO  FORNECIMENTO E INSTALAÇÃO. AF_06/2016</v>
          </cell>
          <cell r="C4025" t="str">
            <v>UN</v>
          </cell>
          <cell r="D4025" t="str">
            <v>93,82</v>
          </cell>
        </row>
        <row r="4026">
          <cell r="A4026" t="str">
            <v>94616</v>
          </cell>
          <cell r="B4026" t="str">
            <v>COTOVELO EM COBRE, DN 66 MM, 90 GRAUS, SEM ANEL DE SOLDA, INSTALADO EM RESERVAÇÃO DE ÁGUA DE EDIFICAÇÃO QUE POSSUA RESERVATÓRIO DE FIBRA/FIBROCIMENTO  FORNECIMENTO E INSTALAÇÃO. AF_06/2016</v>
          </cell>
          <cell r="C4026" t="str">
            <v>UN</v>
          </cell>
          <cell r="D4026" t="str">
            <v>220,75</v>
          </cell>
        </row>
        <row r="4027">
          <cell r="A4027" t="str">
            <v>94617</v>
          </cell>
          <cell r="B4027" t="str">
            <v>CURVA EM COBRE, DN 66 MM, 45 GRAUS, SEM ANEL DE SOLDA, BOLSA X BOLSA, INSTALADO EM RESERVAÇÃO DE ÁGUA DE EDIFICAÇÃO QUE POSSUA RESERVATÓRIO DE FIBRA/FIBROCIMENTO  FORNECIMENTO E INSTALAÇÃO. AF_06/2016</v>
          </cell>
          <cell r="C4027" t="str">
            <v>UN</v>
          </cell>
          <cell r="D4027" t="str">
            <v>184,41</v>
          </cell>
        </row>
        <row r="4028">
          <cell r="A4028" t="str">
            <v>94618</v>
          </cell>
          <cell r="B4028" t="str">
            <v>COTOVELO EM COBRE, DN 79 MM, 90 GRAUS, SEM ANEL DE SOLDA, INSTALADO EM RESERVAÇÃO DE ÁGUA DE EDIFICAÇÃO QUE POSSUA RESERVATÓRIO DE FIBRA/FIBROCIMENTO  FORNECIMENTO E INSTALAÇÃO. AF_06/2016</v>
          </cell>
          <cell r="C4028" t="str">
            <v>UN</v>
          </cell>
          <cell r="D4028" t="str">
            <v>217,43</v>
          </cell>
        </row>
        <row r="4029">
          <cell r="A4029" t="str">
            <v>94620</v>
          </cell>
          <cell r="B4029" t="str">
            <v>COTOVELO EM COBRE, DN 104 MM, 90 GRAUS, SEM ANEL DE SOLDA, INSTALADO EM RESERVAÇÃO DE ÁGUA DE EDIFICAÇÃO QUE POSSUA RESERVATÓRIO DE FIBRA/FIBROCIMENTO  FORNECIMENTO E INSTALAÇÃO. AF_06/2016</v>
          </cell>
          <cell r="C4029" t="str">
            <v>UN</v>
          </cell>
          <cell r="D4029" t="str">
            <v>489,30</v>
          </cell>
        </row>
        <row r="4030">
          <cell r="A4030" t="str">
            <v>94622</v>
          </cell>
          <cell r="B4030" t="str">
            <v>TE EM COBRE, DN 54 MM, SEM ANEL DE SOLDA, INSTALADO EM RESERVAÇÃO DE ÁGUA DE EDIFICAÇÃO QUE POSSUA RESERVATÓRIO DE FIBRA/FIBROCIMENTO  FORNECIMENTO E INSTALAÇÃO. AF_06/2016</v>
          </cell>
          <cell r="C4030" t="str">
            <v>UN</v>
          </cell>
          <cell r="D4030" t="str">
            <v>121,18</v>
          </cell>
        </row>
        <row r="4031">
          <cell r="A4031" t="str">
            <v>94623</v>
          </cell>
          <cell r="B4031" t="str">
            <v>TE EM COBRE, DN 66 MM, SEM ANEL DE SOLDA, INSTALADO EM RESERVAÇÃO DE ÁGUA DE EDIFICAÇÃO QUE POSSUA RESERVATÓRIO DE FIBRA/FIBROCIMENTO  FORNECIMENTO E INSTALAÇÃO. AF_06/2016</v>
          </cell>
          <cell r="C4031" t="str">
            <v>UN</v>
          </cell>
          <cell r="D4031" t="str">
            <v>273,99</v>
          </cell>
        </row>
        <row r="4032">
          <cell r="A4032" t="str">
            <v>94624</v>
          </cell>
          <cell r="B4032" t="str">
            <v>TE EM COBRE, DN 79 MM, SEM ANEL DE SOLDA, INSTALADO EM RESERVAÇÃO DE ÁGUA DE EDIFICAÇÃO QUE POSSUA RESERVATÓRIO DE FIBRA/FIBROCIMENTO  FORNECIMENTO E INSTALAÇÃO. AF_06/2016</v>
          </cell>
          <cell r="C4032" t="str">
            <v>UN</v>
          </cell>
          <cell r="D4032" t="str">
            <v>413,40</v>
          </cell>
        </row>
        <row r="4033">
          <cell r="A4033" t="str">
            <v>94625</v>
          </cell>
          <cell r="B4033" t="str">
            <v>TE EM COBRE, DN 104 MM, SEM ANEL DE SOLDA, INSTALADO EM RESERVAÇÃO DE ÁGUA DE EDIFICAÇÃO QUE POSSUA RESERVATÓRIO DE FIBRA/FIBROCIMENTO  FORNECIMENTO E INSTALAÇÃO. AF_06/2016</v>
          </cell>
          <cell r="C4033" t="str">
            <v>UN</v>
          </cell>
          <cell r="D4033" t="str">
            <v>850,67</v>
          </cell>
        </row>
        <row r="4034">
          <cell r="A4034" t="str">
            <v>94656</v>
          </cell>
          <cell r="B4034" t="str">
            <v>ADAPTADOR CURTO COM BOLSA E ROSCA PARA REGISTRO, PVC, SOLDÁVEL, DN  25 MM X 3/4 , INSTALADO EM RESERVAÇÃO DE ÁGUA DE EDIFICAÇÃO QUE POSSUA RESERVATÓRIO DE FIBRA/FIBROCIMENTO   FORNECIMENTO E INSTALAÇÃO. AF_06/2016</v>
          </cell>
          <cell r="C4034" t="str">
            <v>UN</v>
          </cell>
          <cell r="D4034" t="str">
            <v>4,75</v>
          </cell>
        </row>
        <row r="4035">
          <cell r="A4035" t="str">
            <v>94657</v>
          </cell>
          <cell r="B4035" t="str">
            <v>LUVA PVC, SOLDÁVEL, DN  25 MM, INSTALADA EM RESERVAÇÃO DE ÁGUA DE EDIFICAÇÃO QUE POSSUA RESERVATÓRIO DE FIBRA/FIBROCIMENTO   FORNECIMENTO E INSTALAÇÃO. AF_06/2016</v>
          </cell>
          <cell r="C4035" t="str">
            <v>UN</v>
          </cell>
          <cell r="D4035" t="str">
            <v>4,67</v>
          </cell>
        </row>
        <row r="4036">
          <cell r="A4036" t="str">
            <v>94658</v>
          </cell>
          <cell r="B4036" t="str">
            <v>ADAPTADOR CURTO COM BOLSA E ROSCA PARA REGISTRO, PVC, SOLDÁVEL, DN 32 MM X 1 , INSTALADO EM RESERVAÇÃO DE ÁGUA DE EDIFICAÇÃO QUE POSSUA RESERVATÓRIO DE FIBRA/FIBROCIMENTO   FORNECIMENTO E INSTALAÇÃO. AF_06/2016</v>
          </cell>
          <cell r="C4036" t="str">
            <v>UN</v>
          </cell>
          <cell r="D4036" t="str">
            <v>5,49</v>
          </cell>
        </row>
        <row r="4037">
          <cell r="A4037" t="str">
            <v>94659</v>
          </cell>
          <cell r="B4037" t="str">
            <v>LUVA PVC, SOLDÁVEL, DN 32 MM, INSTALADA EM RESERVAÇÃO DE ÁGUA DE EDIFICAÇÃO QUE POSSUA RESERVATÓRIO DE FIBRA/FIBROCIMENTO   FORNECIMENTO E INSTALAÇÃO. AF_06/2016</v>
          </cell>
          <cell r="C4037" t="str">
            <v>UN</v>
          </cell>
          <cell r="D4037" t="str">
            <v>5,58</v>
          </cell>
        </row>
        <row r="4038">
          <cell r="A4038" t="str">
            <v>94660</v>
          </cell>
          <cell r="B4038" t="str">
            <v>ADAPTADOR CURTO COM BOLSA E ROSCA PARA REGISTRO, PVC, SOLDÁVEL, DN 40 MM X 1 1/4 , INSTALADO EM RESERVAÇÃO DE ÁGUA DE EDIFICAÇÃO QUE POSSUA RESERVATÓRIO DE FIBRA/FIBROCIMENTO   FORNECIMENTO E INSTALAÇÃO. AF_06/2016</v>
          </cell>
          <cell r="C4038" t="str">
            <v>UN</v>
          </cell>
          <cell r="D4038" t="str">
            <v>8,94</v>
          </cell>
        </row>
        <row r="4039">
          <cell r="A4039" t="str">
            <v>94661</v>
          </cell>
          <cell r="B4039" t="str">
            <v>LUVA, PVC, SOLDÁVEL, DN 40 MM, INSTALADO EM RESERVAÇÃO DE ÁGUA DE EDIFICAÇÃO QUE POSSUA RESERVATÓRIO DE FIBRA/FIBROCIMENTO   FORNECIMENTO E INSTALAÇÃO. AF_06/2016</v>
          </cell>
          <cell r="C4039" t="str">
            <v>UN</v>
          </cell>
          <cell r="D4039" t="str">
            <v>9,30</v>
          </cell>
        </row>
        <row r="4040">
          <cell r="A4040" t="str">
            <v>94662</v>
          </cell>
          <cell r="B4040" t="str">
            <v>ADAPTADOR CURTO COM BOLSA E ROSCA PARA REGISTRO, PVC, SOLDÁVEL, DN 50 MM X 1 1/2 , INSTALADO EM RESERVAÇÃO DE ÁGUA DE EDIFICAÇÃO QUE POSSUA RESERVATÓRIO DE FIBRA/FIBROCIMENTO   FORNECIMENTO E INSTALAÇÃO. AF_06/2016</v>
          </cell>
          <cell r="C4040" t="str">
            <v>UN</v>
          </cell>
          <cell r="D4040" t="str">
            <v>9,70</v>
          </cell>
        </row>
        <row r="4041">
          <cell r="A4041" t="str">
            <v>94663</v>
          </cell>
          <cell r="B4041" t="str">
            <v>LUVA, PVC, SOLDÁVEL, DN 50 MM, INSTALADO EM RESERVAÇÃO DE ÁGUA DE EDIFICAÇÃO QUE POSSUA RESERVATÓRIO DE FIBRA/FIBROCIMENTO   FORNECIMENTO E INSTALAÇÃO. AF_06/2016</v>
          </cell>
          <cell r="C4041" t="str">
            <v>UN</v>
          </cell>
          <cell r="D4041" t="str">
            <v>9,84</v>
          </cell>
        </row>
        <row r="4042">
          <cell r="A4042" t="str">
            <v>94664</v>
          </cell>
          <cell r="B4042" t="str">
            <v>ADAPTADOR CURTO COM BOLSA E ROSCA PARA REGISTRO, PVC, SOLDÁVEL, DN 60 MM X 2 , INSTALADO EM RESERVAÇÃO DE ÁGUA DE EDIFICAÇÃO QUE POSSUA RESERVATÓRIO DE FIBRA/FIBROCIMENTO   FORNECIMENTO E INSTALAÇÃO. AF_06/2016</v>
          </cell>
          <cell r="C4042" t="str">
            <v>UN</v>
          </cell>
          <cell r="D4042" t="str">
            <v>20,73</v>
          </cell>
        </row>
        <row r="4043">
          <cell r="A4043" t="str">
            <v>94665</v>
          </cell>
          <cell r="B4043" t="str">
            <v>LUVA, PVC, SOLDÁVEL, DN 60 MM, INSTALADO EM RESERVAÇÃO DE ÁGUA DE EDIFICAÇÃO QUE POSSUA RESERVATÓRIO DE FIBRA/FIBROCIMENTO   FORNECIMENTO E INSTALAÇÃO. AF_06/2016</v>
          </cell>
          <cell r="C4043" t="str">
            <v>UN</v>
          </cell>
          <cell r="D4043" t="str">
            <v>20,72</v>
          </cell>
        </row>
        <row r="4044">
          <cell r="A4044" t="str">
            <v>94666</v>
          </cell>
          <cell r="B4044" t="str">
            <v>ADAPTADOR CURTO COM BOLSA E ROSCA PARA REGISTRO, PVC, SOLDÁVEL, DN 75 MM X 2 1/2 , INSTALADO EM RESERVAÇÃO DE ÁGUA DE EDIFICAÇÃO QUE POSSUA RESERVATÓRIO DE FIBRA/FIBROCIMENTO   FORNECIMENTO E INSTALAÇÃO. AF_06/2016</v>
          </cell>
          <cell r="C4044" t="str">
            <v>UN</v>
          </cell>
          <cell r="D4044" t="str">
            <v>25,06</v>
          </cell>
        </row>
        <row r="4045">
          <cell r="A4045" t="str">
            <v>94667</v>
          </cell>
          <cell r="B4045" t="str">
            <v>LUVA, PVC, SOLDÁVEL, DN 75 MM, INSTALADO EM RESERVAÇÃO DE ÁGUA DE EDIFICAÇÃO QUE POSSUA RESERVATÓRIO DE FIBRA/FIBROCIMENTO   FORNECIMENTO E INSTALAÇÃO. AF_06/2016</v>
          </cell>
          <cell r="C4045" t="str">
            <v>UN</v>
          </cell>
          <cell r="D4045" t="str">
            <v>27,76</v>
          </cell>
        </row>
        <row r="4046">
          <cell r="A4046" t="str">
            <v>94668</v>
          </cell>
          <cell r="B4046" t="str">
            <v>ADAPTADOR CURTO COM BOLSA E ROSCA PARA REGISTRO, PVC, SOLDÁVEL, DN 85 MM X 3 , INSTALADO EM RESERVAÇÃO DE ÁGUA DE EDIFICAÇÃO QUE POSSUA RESERVATÓRIO DE FIBRA/FIBROCIMENTO   FORNECIMENTO E INSTALAÇÃO. AF_06/2016</v>
          </cell>
          <cell r="C4046" t="str">
            <v>UN</v>
          </cell>
          <cell r="D4046" t="str">
            <v>42,95</v>
          </cell>
        </row>
        <row r="4047">
          <cell r="A4047" t="str">
            <v>94669</v>
          </cell>
          <cell r="B4047" t="str">
            <v>LUVA, PVC, SOLDÁVEL, DN 85 MM, INSTALADO EM RESERVAÇÃO DE ÁGUA DE EDIFICAÇÃO QUE POSSUA RESERVATÓRIO DE FIBRA/FIBROCIMENTO   FORNECIMENTO E INSTALAÇÃO. AF_06/2016</v>
          </cell>
          <cell r="C4047" t="str">
            <v>UN</v>
          </cell>
          <cell r="D4047" t="str">
            <v>58,08</v>
          </cell>
        </row>
        <row r="4048">
          <cell r="A4048" t="str">
            <v>94670</v>
          </cell>
          <cell r="B4048" t="str">
            <v>ADAPTADOR CURTO COM BOLSA E ROSCA PARA REGISTRO, PVC, SOLDÁVEL, DN 110 MM X 4 , INSTALADO EM RESERVAÇÃO DE ÁGUA DE EDIFICAÇÃO QUE POSSUA RESERVATÓRIO DE FIBRA/FIBROCIMENTO   FORNECIMENTO E INSTALAÇÃO. AF_06/2016</v>
          </cell>
          <cell r="C4048" t="str">
            <v>UN</v>
          </cell>
          <cell r="D4048" t="str">
            <v>56,42</v>
          </cell>
        </row>
        <row r="4049">
          <cell r="A4049" t="str">
            <v>94671</v>
          </cell>
          <cell r="B4049" t="str">
            <v>LUVA, PVC, SOLDÁVEL, DN 110 MM, INSTALADO EM RESERVAÇÃO DE ÁGUA DE EDIFICAÇÃO QUE POSSUA RESERVATÓRIO DE FIBRA/FIBROCIMENTO   FORNECIMENTO E INSTALAÇÃO. AF_06/2016</v>
          </cell>
          <cell r="C4049" t="str">
            <v>UN</v>
          </cell>
          <cell r="D4049" t="str">
            <v>81,65</v>
          </cell>
        </row>
        <row r="4050">
          <cell r="A4050" t="str">
            <v>94672</v>
          </cell>
          <cell r="B4050" t="str">
            <v>JOELHO 90 GRAUS COM BUCHA DE LATÃO, PVC, SOLDÁVEL, DN  25 MM, X 3/4 INSTALADO EM RESERVAÇÃO DE ÁGUA DE EDIFICAÇÃO QUE POSSUA RESERVATÓRIO DE FIBRA/FIBROCIMENTO   FORNECIMENTO E INSTALAÇÃO. AF_06/2016</v>
          </cell>
          <cell r="C4050" t="str">
            <v>UN</v>
          </cell>
          <cell r="D4050" t="str">
            <v>8,15</v>
          </cell>
        </row>
        <row r="4051">
          <cell r="A4051" t="str">
            <v>94673</v>
          </cell>
          <cell r="B4051" t="str">
            <v>CURVA 90 GRAUS, PVC, SOLDÁVEL, DN  25 MM, INSTALADO EM RESERVAÇÃO DE ÁGUA DE EDIFICAÇÃO QUE POSSUA RESERVATÓRIO DE FIBRA/FIBROCIMENTO   FORNECIMENTO E INSTALAÇÃO. AF_06/2016</v>
          </cell>
          <cell r="C4051" t="str">
            <v>UN</v>
          </cell>
          <cell r="D4051" t="str">
            <v>7,94</v>
          </cell>
        </row>
        <row r="4052">
          <cell r="A4052" t="str">
            <v>94674</v>
          </cell>
          <cell r="B4052" t="str">
            <v>JOELHO 90 GRAUS, PVC, SOLDÁVEL, DN 32 MM INSTALADO EM RESERVAÇÃO DE ÁGUA DE EDIFICAÇÃO QUE POSSUA RESERVATÓRIO DE FIBRA/FIBROCIMENTO   FORNECIMENTO E INSTALAÇÃO. AF_06/2016</v>
          </cell>
          <cell r="C4052" t="str">
            <v>UN</v>
          </cell>
          <cell r="D4052" t="str">
            <v>7,23</v>
          </cell>
        </row>
        <row r="4053">
          <cell r="A4053" t="str">
            <v>94675</v>
          </cell>
          <cell r="B4053" t="str">
            <v>CURVA 90 GRAUS, PVC, SOLDÁVEL, DN 32 MM, INSTALADO EM RESERVAÇÃO DE ÁGUA DE EDIFICAÇÃO QUE POSSUA RESERVATÓRIO DE FIBRA/FIBROCIMENTO   FORNECIMENTO E INSTALAÇÃO. AF_06/2016</v>
          </cell>
          <cell r="C4053" t="str">
            <v>UN</v>
          </cell>
          <cell r="D4053" t="str">
            <v>11,05</v>
          </cell>
        </row>
        <row r="4054">
          <cell r="A4054" t="str">
            <v>94676</v>
          </cell>
          <cell r="B4054" t="str">
            <v>JOELHO 90 GRAUS, PVC, SOLDÁVEL, DN 40 MM INSTALADO EM RESERVAÇÃO DE ÁGUA DE EDIFICAÇÃO QUE POSSUA RESERVATÓRIO DE FIBRA/FIBROCIMENTO   FORNECIMENTO E INSTALAÇÃO. AF_06/2016</v>
          </cell>
          <cell r="C4054" t="str">
            <v>UN</v>
          </cell>
          <cell r="D4054" t="str">
            <v>12,40</v>
          </cell>
        </row>
        <row r="4055">
          <cell r="A4055" t="str">
            <v>94677</v>
          </cell>
          <cell r="B4055" t="str">
            <v>CURVA 90 GRAUS, PVC, SOLDÁVEL, DN 40 MM, INSTALADO EM RESERVAÇÃO DE ÁGUA DE EDIFICAÇÃO QUE POSSUA RESERVATÓRIO DE FIBRA/FIBROCIMENTO   FORNECIMENTO E INSTALAÇÃO. AF_06/2016</v>
          </cell>
          <cell r="C4055" t="str">
            <v>UN</v>
          </cell>
          <cell r="D4055" t="str">
            <v>18,13</v>
          </cell>
        </row>
        <row r="4056">
          <cell r="A4056" t="str">
            <v>94678</v>
          </cell>
          <cell r="B4056" t="str">
            <v>JOELHO 90 GRAUS, PVC, SOLDÁVEL, DN 50 MM INSTALADO EM RESERVAÇÃO DE ÁGUA DE EDIFICAÇÃO QUE POSSUA RESERVATÓRIO DE FIBRA/FIBROCIMENTO   FORNECIMENTO E INSTALAÇÃO. AF_06/2016</v>
          </cell>
          <cell r="C4056" t="str">
            <v>UN</v>
          </cell>
          <cell r="D4056" t="str">
            <v>12,74</v>
          </cell>
        </row>
        <row r="4057">
          <cell r="A4057" t="str">
            <v>94679</v>
          </cell>
          <cell r="B4057" t="str">
            <v>CURVA 90 GRAUS, PVC, SOLDÁVEL, DN 50 MM, INSTALADO EM RESERVAÇÃO DE ÁGUA DE EDIFICAÇÃO QUE POSSUA RESERVATÓRIO DE FIBRA/FIBROCIMENTO   FORNECIMENTO E INSTALAÇÃO. AF_06/2016</v>
          </cell>
          <cell r="C4057" t="str">
            <v>UN</v>
          </cell>
          <cell r="D4057" t="str">
            <v>20,29</v>
          </cell>
        </row>
        <row r="4058">
          <cell r="A4058" t="str">
            <v>94680</v>
          </cell>
          <cell r="B4058" t="str">
            <v>JOELHO 90 GRAUS, PVC, SOLDÁVEL, DN 60 MM INSTALADO EM RESERVAÇÃO DE ÁGUA DE EDIFICAÇÃO QUE POSSUA RESERVATÓRIO DE FIBRA/FIBROCIMENTO   FORNECIMENTO E INSTALAÇÃO. AF_06/2016</v>
          </cell>
          <cell r="C4058" t="str">
            <v>UN</v>
          </cell>
          <cell r="D4058" t="str">
            <v>33,95</v>
          </cell>
        </row>
        <row r="4059">
          <cell r="A4059" t="str">
            <v>94681</v>
          </cell>
          <cell r="B4059" t="str">
            <v>CURVA 90 GRAUS, PVC, SOLDÁVEL, DN 60 MM, INSTALADO EM RESERVAÇÃO DE ÁGUA DE EDIFICAÇÃO QUE POSSUA RESERVATÓRIO DE FIBRA/FIBROCIMENTO   FORNECIMENTO E INSTALAÇÃO. AF_06/2016</v>
          </cell>
          <cell r="C4059" t="str">
            <v>UN</v>
          </cell>
          <cell r="D4059" t="str">
            <v>44,30</v>
          </cell>
        </row>
        <row r="4060">
          <cell r="A4060" t="str">
            <v>94682</v>
          </cell>
          <cell r="B4060" t="str">
            <v>JOELHO 90 GRAUS, PVC, SOLDÁVEL, DN 75 MM INSTALADO EM RESERVAÇÃO DE ÁGUA DE EDIFICAÇÃO QUE POSSUA RESERVATÓRIO DE FIBRA/FIBROCIMENTO   FORNECIMENTO E INSTALAÇÃO. AF_06/2016</v>
          </cell>
          <cell r="C4060" t="str">
            <v>UN</v>
          </cell>
          <cell r="D4060" t="str">
            <v>87,23</v>
          </cell>
        </row>
        <row r="4061">
          <cell r="A4061" t="str">
            <v>94683</v>
          </cell>
          <cell r="B4061" t="str">
            <v>CURVA 90 GRAUS, PVC, SOLDÁVEL, DN 75 MM, INSTALADO EM RESERVAÇÃO DE ÁGUA DE EDIFICAÇÃO QUE POSSUA RESERVATÓRIO DE FIBRA/FIBROCIMENTO   FORNECIMENTO E INSTALAÇÃO. AF_06/2016</v>
          </cell>
          <cell r="C4061" t="str">
            <v>UN</v>
          </cell>
          <cell r="D4061" t="str">
            <v>56,82</v>
          </cell>
        </row>
        <row r="4062">
          <cell r="A4062" t="str">
            <v>94684</v>
          </cell>
          <cell r="B4062" t="str">
            <v>JOELHO 90 GRAUS, PVC, SOLDÁVEL, DN 85 MM INSTALADO EM RESERVAÇÃO DE ÁGUA DE EDIFICAÇÃO QUE POSSUA RESERVATÓRIO DE FIBRA/FIBROCIMENTO   FORNECIMENTO E INSTALAÇÃO. AF_06/2016</v>
          </cell>
          <cell r="C4062" t="str">
            <v>UN</v>
          </cell>
          <cell r="D4062" t="str">
            <v>112,13</v>
          </cell>
        </row>
        <row r="4063">
          <cell r="A4063" t="str">
            <v>94685</v>
          </cell>
          <cell r="B4063" t="str">
            <v>CURVA 90 GRAUS, PVC, SOLDÁVEL, DN 85 MM, INSTALADO EM RESERVAÇÃO DE ÁGUA DE EDIFICAÇÃO QUE POSSUA RESERVATÓRIO DE FIBRA/FIBROCIMENTO   FORNECIMENTO E INSTALAÇÃO. AF_06/2016</v>
          </cell>
          <cell r="C4063" t="str">
            <v>UN</v>
          </cell>
          <cell r="D4063" t="str">
            <v>86,83</v>
          </cell>
        </row>
        <row r="4064">
          <cell r="A4064" t="str">
            <v>94686</v>
          </cell>
          <cell r="B4064" t="str">
            <v>JOELHO 90 GRAUS, PVC, SOLDÁVEL, DN 110 MM INSTALADO EM RESERVAÇÃO DE ÁGUA DE EDIFICAÇÃO QUE POSSUA RESERVATÓRIO DE FIBRA/FIBROCIMENTO   FORNECIMENTO E INSTALAÇÃO. AF_06/2016</v>
          </cell>
          <cell r="C4064" t="str">
            <v>UN</v>
          </cell>
          <cell r="D4064" t="str">
            <v>207,54</v>
          </cell>
        </row>
        <row r="4065">
          <cell r="A4065" t="str">
            <v>94687</v>
          </cell>
          <cell r="B4065" t="str">
            <v>CURVA 90 GRAUS, PVC, SOLDÁVEL, DN 110 MM, INSTALADO EM RESERVAÇÃO DE ÁGUA DE EDIFICAÇÃO QUE POSSUA RESERVATÓRIO DE FIBRA/FIBROCIMENTO   FORNECIMENTO E INSTALAÇÃO. AF_06/2016</v>
          </cell>
          <cell r="C4065" t="str">
            <v>UN</v>
          </cell>
          <cell r="D4065" t="str">
            <v>169,39</v>
          </cell>
        </row>
        <row r="4066">
          <cell r="A4066" t="str">
            <v>94688</v>
          </cell>
          <cell r="B4066" t="str">
            <v>TÊ, PVC, SOLDÁVEL, DN  25 MM INSTALADO EM RESERVAÇÃO DE ÁGUA DE EDIFICAÇÃO QUE POSSUA RESERVATÓRIO DE FIBRA/FIBROCIMENTO   FORNECIMENTO E INSTALAÇÃO. AF_06/2016</v>
          </cell>
          <cell r="C4066" t="str">
            <v>UN</v>
          </cell>
          <cell r="D4066" t="str">
            <v>8,45</v>
          </cell>
        </row>
        <row r="4067">
          <cell r="A4067" t="str">
            <v>94689</v>
          </cell>
          <cell r="B4067" t="str">
            <v>TÊ COM BUCHA DE LATÃO NA BOLSA CENTRAL, PVC, SOLDÁVEL, DN  25 MM X 3/4 , INSTALADO EM RESERVAÇÃO DE ÁGUA DE EDIFICAÇÃO QUE POSSUA RESERVATÓRIO DE FIBRA/FIBROCIMENTO   FORNECIMENTO E INSTALAÇÃO. AF_06/2016</v>
          </cell>
          <cell r="C4067" t="str">
            <v>UN</v>
          </cell>
          <cell r="D4067" t="str">
            <v>11,20</v>
          </cell>
        </row>
        <row r="4068">
          <cell r="A4068" t="str">
            <v>94690</v>
          </cell>
          <cell r="B4068" t="str">
            <v>TÊ, PVC, SOLDÁVEL, DN 32 MM INSTALADO EM RESERVAÇÃO DE ÁGUA DE EDIFICAÇÃO QUE POSSUA RESERVATÓRIO DE FIBRA/FIBROCIMENTO   FORNECIMENTO E INSTALAÇÃO. AF_06/2016</v>
          </cell>
          <cell r="C4068" t="str">
            <v>UN</v>
          </cell>
          <cell r="D4068" t="str">
            <v>10,75</v>
          </cell>
        </row>
        <row r="4069">
          <cell r="A4069" t="str">
            <v>94691</v>
          </cell>
          <cell r="B4069" t="str">
            <v>TÊ DE REDUÇÃO, PVC, SOLDÁVEL, DN 32 MM X  25 MM, INSTALADO EM RESERVAÇÃO DE ÁGUA DE EDIFICAÇÃO QUE POSSUA RESERVATÓRIO DE FIBRA/FIBROCIMENTO   FORNECIMENTO E INSTALAÇÃO. AF_06/2016</v>
          </cell>
          <cell r="C4069" t="str">
            <v>UN</v>
          </cell>
          <cell r="D4069" t="str">
            <v>12,34</v>
          </cell>
        </row>
        <row r="4070">
          <cell r="A4070" t="str">
            <v>94692</v>
          </cell>
          <cell r="B4070" t="str">
            <v>TÊ, PVC, SOLDÁVEL, DN 40 MM INSTALADO EM RESERVAÇÃO DE ÁGUA DE EDIFICAÇÃO QUE POSSUA RESERVATÓRIO DE FIBRA/FIBROCIMENTO   FORNECIMENTO E INSTALAÇÃO. AF_06/2016</v>
          </cell>
          <cell r="C4070" t="str">
            <v>UN</v>
          </cell>
          <cell r="D4070" t="str">
            <v>18,55</v>
          </cell>
        </row>
        <row r="4071">
          <cell r="A4071" t="str">
            <v>94693</v>
          </cell>
          <cell r="B4071" t="str">
            <v>TÊ DE REDUÇÃO, PVC, SOLDÁVEL, DN 40 MM X 32 MM, INSTALADO EM RESERVAÇÃO DE ÁGUA DE EDIFICAÇÃO QUE POSSUA RESERVATÓRIO DE FIBRA/FIBROCIMENTO   FORNECIMENTO E INSTALAÇÃO. AF_06/2016</v>
          </cell>
          <cell r="C4071" t="str">
            <v>UN</v>
          </cell>
          <cell r="D4071" t="str">
            <v>19,35</v>
          </cell>
        </row>
        <row r="4072">
          <cell r="A4072" t="str">
            <v>94694</v>
          </cell>
          <cell r="B4072" t="str">
            <v>TÊ, PVC, SOLDÁVEL, DN 50 MM INSTALADO EM RESERVAÇÃO DE ÁGUA DE EDIFICAÇÃO QUE POSSUA RESERVATÓRIO DE FIBRA/FIBROCIMENTO   FORNECIMENTO E INSTALAÇÃO. AF_06/2016</v>
          </cell>
          <cell r="C4072" t="str">
            <v>UN</v>
          </cell>
          <cell r="D4072" t="str">
            <v>19,39</v>
          </cell>
        </row>
        <row r="4073">
          <cell r="A4073" t="str">
            <v>94695</v>
          </cell>
          <cell r="B4073" t="str">
            <v>TÊ DE REDUÇÃO, PVC, SOLDÁVEL, DN 50 MM X 40 MM, INSTALADO EM RESERVAÇÃO DE ÁGUA DE EDIFICAÇÃO QUE POSSUA RESERVATÓRIO DE FIBRA/FIBROCIMENTO   FORNECIMENTO E INSTALAÇÃO. AF_06/2016</v>
          </cell>
          <cell r="C4073" t="str">
            <v>UN</v>
          </cell>
          <cell r="D4073" t="str">
            <v>25,57</v>
          </cell>
        </row>
        <row r="4074">
          <cell r="A4074" t="str">
            <v>94696</v>
          </cell>
          <cell r="B4074" t="str">
            <v>TÊ, PVC, SOLDÁVEL, DN 60 MM INSTALADO EM RESERVAÇÃO DE ÁGUA DE EDIFICAÇÃO QUE POSSUA RESERVATÓRIO DE FIBRA/FIBROCIMENTO   FORNECIMENTO E INSTALAÇÃO. AF_06/2016</v>
          </cell>
          <cell r="C4074" t="str">
            <v>UN</v>
          </cell>
          <cell r="D4074" t="str">
            <v>44,18</v>
          </cell>
        </row>
        <row r="4075">
          <cell r="A4075" t="str">
            <v>94697</v>
          </cell>
          <cell r="B4075" t="str">
            <v>TÊ, PVC, SOLDÁVEL, DN 75 MM INSTALADO EM RESERVAÇÃO DE ÁGUA DE EDIFICAÇÃO QUE POSSUA RESERVATÓRIO DE FIBRA/FIBROCIMENTO   FORNECIMENTO E INSTALAÇÃO. AF_06/2016</v>
          </cell>
          <cell r="C4075" t="str">
            <v>UN</v>
          </cell>
          <cell r="D4075" t="str">
            <v>68,11</v>
          </cell>
        </row>
        <row r="4076">
          <cell r="A4076" t="str">
            <v>94698</v>
          </cell>
          <cell r="B4076" t="str">
            <v>TÊ DE REDUÇÃO, PVC, SOLDÁVEL, DN 75 MM X 50 MM, INSTALADO EM RESERVAÇÃO DE ÁGUA DE EDIFICAÇÃO QUE POSSUA RESERVATÓRIO DE FIBRA/FIBROCIMENTO   FORNECIMENTO E INSTALAÇÃO. AF_06/2016</v>
          </cell>
          <cell r="C4076" t="str">
            <v>UN</v>
          </cell>
          <cell r="D4076" t="str">
            <v>59,69</v>
          </cell>
        </row>
        <row r="4077">
          <cell r="A4077" t="str">
            <v>94699</v>
          </cell>
          <cell r="B4077" t="str">
            <v>TÊ, PVC, SOLDÁVEL, DN 85 MM INSTALADO EM RESERVAÇÃO DE ÁGUA DE EDIFICAÇÃO QUE POSSUA RESERVATÓRIO DE FIBRA/FIBROCIMENTO   FORNECIMENTO E INSTALAÇÃO. AF_06/2016</v>
          </cell>
          <cell r="C4077" t="str">
            <v>UN</v>
          </cell>
          <cell r="D4077" t="str">
            <v>114,76</v>
          </cell>
        </row>
        <row r="4078">
          <cell r="A4078" t="str">
            <v>94700</v>
          </cell>
          <cell r="B4078" t="str">
            <v>TÊ DE REDUÇÃO, PVC, SOLDÁVEL, DN 85 MM X 60 MM, INSTALADO EM RESERVAÇÃO DE ÁGUA DE EDIFICAÇÃO QUE POSSUA RESERVATÓRIO DE FIBRA/FIBROCIMENTO   FORNECIMENTO E INSTALAÇÃO. AF_06/2016</v>
          </cell>
          <cell r="C4078" t="str">
            <v>UN</v>
          </cell>
          <cell r="D4078" t="str">
            <v>97,54</v>
          </cell>
        </row>
        <row r="4079">
          <cell r="A4079" t="str">
            <v>94701</v>
          </cell>
          <cell r="B4079" t="str">
            <v>TÊ, PVC, SOLDÁVEL, DN 110 MM INSTALADO EM RESERVAÇÃO DE ÁGUA DE EDIFICAÇÃO QUE POSSUA RESERVATÓRIO DE FIBRA/FIBROCIMENTO   FORNECIMENTO E INSTALAÇÃO. AF_06/2016</v>
          </cell>
          <cell r="C4079" t="str">
            <v>UN</v>
          </cell>
          <cell r="D4079" t="str">
            <v>169,37</v>
          </cell>
        </row>
        <row r="4080">
          <cell r="A4080" t="str">
            <v>94702</v>
          </cell>
          <cell r="B4080" t="str">
            <v>TÊ DE REDUÇÃO, PVC, SOLDÁVEL, DN 110 MM X 60 MM, INSTALADO EM RESERVAÇÃO DE ÁGUA DE EDIFICAÇÃO QUE POSSUA RESERVATÓRIO DE FIBRA/FIBROCIMENTO   FORNECIMENTO E INSTALAÇÃO. AF_06/2016</v>
          </cell>
          <cell r="C4080" t="str">
            <v>UN</v>
          </cell>
          <cell r="D4080" t="str">
            <v>160,56</v>
          </cell>
        </row>
        <row r="4081">
          <cell r="A4081" t="str">
            <v>94703</v>
          </cell>
          <cell r="B4081" t="str">
            <v>ADAPTADOR COM FLANGE E ANEL DE VEDAÇÃO, PVC, SOLDÁVEL, DN  25 MM X 3/4 , INSTALADO EM RESERVAÇÃO DE ÁGUA DE EDIFICAÇÃO QUE POSSUA RESERVATÓRIO DE FIBRA/FIBROCIMENTO   FORNECIMENTO E INSTALAÇÃO. AF_06/2016</v>
          </cell>
          <cell r="C4081" t="str">
            <v>UN</v>
          </cell>
          <cell r="D4081" t="str">
            <v>15,09</v>
          </cell>
        </row>
        <row r="4082">
          <cell r="A4082" t="str">
            <v>94704</v>
          </cell>
          <cell r="B4082" t="str">
            <v>ADAPTADOR COM FLANGE E ANEL DE VEDAÇÃO, PVC, SOLDÁVEL, DN 32 MM X 1 , INSTALADO EM RESERVAÇÃO DE ÁGUA DE EDIFICAÇÃO QUE POSSUA RESERVATÓRIO DE FIBRA/FIBROCIMENTO   FORNECIMENTO E INSTALAÇÃO. AF_06/2016</v>
          </cell>
          <cell r="C4082" t="str">
            <v>UN</v>
          </cell>
          <cell r="D4082" t="str">
            <v>17,74</v>
          </cell>
        </row>
        <row r="4083">
          <cell r="A4083" t="str">
            <v>94705</v>
          </cell>
          <cell r="B4083" t="str">
            <v>ADAPTADOR COM FLANGE E ANEL DE VEDAÇÃO, PVC, SOLDÁVEL, DN 40 MM X 1 1/4 , INSTALADO EM RESERVAÇÃO DE ÁGUA DE EDIFICAÇÃO QUE POSSUA RESERVATÓRIO DE FIBRA/FIBROCIMENTO   FORNECIMENTO E INSTALAÇÃO. AF_06/2016</v>
          </cell>
          <cell r="C4083" t="str">
            <v>UN</v>
          </cell>
          <cell r="D4083" t="str">
            <v>21,74</v>
          </cell>
        </row>
        <row r="4084">
          <cell r="A4084" t="str">
            <v>94706</v>
          </cell>
          <cell r="B4084" t="str">
            <v>ADAPTADOR COM FLANGE E ANEL DE VEDAÇÃO, PVC, SOLDÁVEL, DN 50 MM X 1 1/2 , INSTALADO EM RESERVAÇÃO DE ÁGUA DE EDIFICAÇÃO QUE POSSUA RESERVATÓRIO DE FIBRA/FIBROCIMENTO   FORNECIMENTO E INSTALAÇÃO. AF_06/2016</v>
          </cell>
          <cell r="C4084" t="str">
            <v>UN</v>
          </cell>
          <cell r="D4084" t="str">
            <v>31,09</v>
          </cell>
        </row>
        <row r="4085">
          <cell r="A4085" t="str">
            <v>94707</v>
          </cell>
          <cell r="B4085" t="str">
            <v>ADAPTADOR COM FLANGE E ANEL DE VEDAÇÃO, PVC, SOLDÁVEL, DN 60 MM X 2 , INSTALADO EM RESERVAÇÃO DE ÁGUA DE EDIFICAÇÃO QUE POSSUA RESERVATÓRIO DE FIBRA/FIBROCIMENTO   FORNECIMENTO E INSTALAÇÃO. AF_06/2016</v>
          </cell>
          <cell r="C4085" t="str">
            <v>UN</v>
          </cell>
          <cell r="D4085" t="str">
            <v>38,51</v>
          </cell>
        </row>
        <row r="4086">
          <cell r="A4086" t="str">
            <v>94708</v>
          </cell>
          <cell r="B4086" t="str">
            <v>ADAPTADOR COM FLANGES LIVRES, PVC, SOLDÁVEL, DN  25 MM X 3/4 , INSTALADO EM RESERVAÇÃO DE ÁGUA DE EDIFICAÇÃO QUE POSSUA RESERVATÓRIO DE FIBRA/FIBROCIMENTO   FORNECIMENTO E INSTALAÇÃO. AF_06/2016</v>
          </cell>
          <cell r="C4086" t="str">
            <v>UN</v>
          </cell>
          <cell r="D4086" t="str">
            <v>19,68</v>
          </cell>
        </row>
        <row r="4087">
          <cell r="A4087" t="str">
            <v>94709</v>
          </cell>
          <cell r="B4087" t="str">
            <v>ADAPTADOR COM FLANGES LIVRES, PVC, SOLDÁVEL, DN 32 MM X 1 , INSTALADO EM RESERVAÇÃO DE ÁGUA DE EDIFICAÇÃO QUE POSSUA RESERVATÓRIO DE FIBRA/FIBROCIMENTO   FORNECIMENTO E INSTALAÇÃO. AF_06/2016</v>
          </cell>
          <cell r="C4087" t="str">
            <v>UN</v>
          </cell>
          <cell r="D4087" t="str">
            <v>24,95</v>
          </cell>
        </row>
        <row r="4088">
          <cell r="A4088" t="str">
            <v>94710</v>
          </cell>
          <cell r="B4088" t="str">
            <v>ADAPTADOR COM FLANGES LIVRES, PVC, SOLDÁVEL, DN 40 MM X 1 1/4 , INSTALADO EM RESERVAÇÃO DE ÁGUA DE EDIFICAÇÃO QUE POSSUA RESERVATÓRIO DE FIBRA/FIBROCIMENTO   FORNECIMENTO E INSTALAÇÃO. AF_06/2016</v>
          </cell>
          <cell r="C4088" t="str">
            <v>UN</v>
          </cell>
          <cell r="D4088" t="str">
            <v>38,03</v>
          </cell>
        </row>
        <row r="4089">
          <cell r="A4089" t="str">
            <v>94711</v>
          </cell>
          <cell r="B4089" t="str">
            <v>ADAPTADOR COM FLANGES LIVRES, PVC, SOLDÁVEL, DN 50 MM X 1 1/2 , INSTALADO EM RESERVAÇÃO DE ÁGUA DE EDIFICAÇÃO QUE POSSUA RESERVATÓRIO DE FIBRA/FIBROCIMENTO   FORNECIMENTO E INSTALAÇÃO. AF_06/2016</v>
          </cell>
          <cell r="C4089" t="str">
            <v>UN</v>
          </cell>
          <cell r="D4089" t="str">
            <v>45,36</v>
          </cell>
        </row>
        <row r="4090">
          <cell r="A4090" t="str">
            <v>94712</v>
          </cell>
          <cell r="B4090" t="str">
            <v>ADAPTADOR COM FLANGES LIVRES, PVC, SOLDÁVEL, DN 60 MM X 2 , INSTALADO EM RESERVAÇÃO DE ÁGUA DE EDIFICAÇÃO QUE POSSUA RESERVATÓRIO DE FIBRA/FIBROCIMENTO   FORNECIMENTO E INSTALAÇÃO. AF_06/2016</v>
          </cell>
          <cell r="C4090" t="str">
            <v>UN</v>
          </cell>
          <cell r="D4090" t="str">
            <v>60,38</v>
          </cell>
        </row>
        <row r="4091">
          <cell r="A4091" t="str">
            <v>94713</v>
          </cell>
          <cell r="B4091" t="str">
            <v>ADAPTADOR COM FLANGES LIVRES, PVC, SOLDÁVEL, DN 75 MM X 2 1/2 , INSTALADO EM RESERVAÇÃO DE ÁGUA DE EDIFICAÇÃO QUE POSSUA RESERVATÓRIO DE FIBRA/FIBROCIMENTO   FORNECIMENTO E INSTALAÇÃO. AF_06/2016</v>
          </cell>
          <cell r="C4091" t="str">
            <v>UN</v>
          </cell>
          <cell r="D4091" t="str">
            <v>155,65</v>
          </cell>
        </row>
        <row r="4092">
          <cell r="A4092" t="str">
            <v>94714</v>
          </cell>
          <cell r="B4092" t="str">
            <v>ADAPTADOR COM FLANGES LIVRES, PVC, SOLDÁVEL, DN 85 MM X 3 , INSTALADO EM RESERVAÇÃO DE ÁGUA DE EDIFICAÇÃO QUE POSSUA RESERVATÓRIO DE FIBRA/FIBROCIMENTO   FORNECIMENTO E INSTALAÇÃO. AF_06/2016</v>
          </cell>
          <cell r="C4092" t="str">
            <v>UN</v>
          </cell>
          <cell r="D4092" t="str">
            <v>210,59</v>
          </cell>
        </row>
        <row r="4093">
          <cell r="A4093" t="str">
            <v>94715</v>
          </cell>
          <cell r="B4093" t="str">
            <v>ADAPTADOR COM FLANGES LIVRES, PVC, SOLDÁVEL, DN 110 MM X 4 , INSTALADO EM RESERVAÇÃO DE ÁGUA DE EDIFICAÇÃO QUE POSSUA RESERVATÓRIO DE FIBRA/FIBROCIMENTO   FORNECIMENTO E INSTALAÇÃO. AF_06/2016</v>
          </cell>
          <cell r="C4093" t="str">
            <v>UN</v>
          </cell>
          <cell r="D4093" t="str">
            <v>290,25</v>
          </cell>
        </row>
        <row r="4094">
          <cell r="A4094" t="str">
            <v>94724</v>
          </cell>
          <cell r="B4094" t="str">
            <v>CONECTOR, CPVC, SOLDÁVEL, DN 22 MM X 3/4, INSTALADO EM RESERVAÇÃO DE ÁGUA DE EDIFICAÇÃO QUE POSSUA RESERVATÓRIO DE FIBRA/FIBROCIMENTO  FORNECIMENTO E INSTALAÇÃO. AF_06/2016</v>
          </cell>
          <cell r="C4094" t="str">
            <v>UN</v>
          </cell>
          <cell r="D4094" t="str">
            <v>14,30</v>
          </cell>
        </row>
        <row r="4095">
          <cell r="A4095" t="str">
            <v>94725</v>
          </cell>
          <cell r="B4095" t="str">
            <v>LUVA, CPVC, SOLDÁVEL, DN 22 MM, INSTALADO EM RESERVAÇÃO DE ÁGUA DE EDIFICAÇÃO QUE POSSUA RESERVATÓRIO DE FIBRA/FIBROCIMENTO  FORNECIMENTO E INSTALAÇÃO. AF_06/2016</v>
          </cell>
          <cell r="C4095" t="str">
            <v>UN</v>
          </cell>
          <cell r="D4095" t="str">
            <v>4,42</v>
          </cell>
        </row>
        <row r="4096">
          <cell r="A4096" t="str">
            <v>94726</v>
          </cell>
          <cell r="B4096" t="str">
            <v>CONECTOR, CPVC, SOLDÁVEL, DN 28 MM X 1, INSTALADO EM RESERVAÇÃO DE ÁGUA DE EDIFICAÇÃO QUE POSSUA RESERVATÓRIO DE FIBRA/FIBROCIMENTO  FORNECIMENTO E INSTALAÇÃO. AF_06/2016</v>
          </cell>
          <cell r="C4096" t="str">
            <v>UN</v>
          </cell>
          <cell r="D4096" t="str">
            <v>21,37</v>
          </cell>
        </row>
        <row r="4097">
          <cell r="A4097" t="str">
            <v>94727</v>
          </cell>
          <cell r="B4097" t="str">
            <v>LUVA, CPVC, SOLDÁVEL, DN 28 MM, INSTALADO EM RESERVAÇÃO DE ÁGUA DE EDIFICAÇÃO QUE POSSUA RESERVATÓRIO DE FIBRA/FIBROCIMENTO  FORNECIMENTO E INSTALAÇÃO. AF_06/2016</v>
          </cell>
          <cell r="C4097" t="str">
            <v>UN</v>
          </cell>
          <cell r="D4097" t="str">
            <v>5,73</v>
          </cell>
        </row>
        <row r="4098">
          <cell r="A4098" t="str">
            <v>94728</v>
          </cell>
          <cell r="B4098" t="str">
            <v>CONECTOR, CPVC, SOLDÁVEL, DN 35 MM X 1 1/4, INSTALADO EM RESERVAÇÃO DE ÁGUA DE EDIFICAÇÃO QUE POSSUA RESERVATÓRIO DE FIBRA/FIBROCIMENTO  FORNECIMENTO E INSTALAÇÃO. AF_06/2016</v>
          </cell>
          <cell r="C4098" t="str">
            <v>UN</v>
          </cell>
          <cell r="D4098" t="str">
            <v>77,69</v>
          </cell>
        </row>
        <row r="4099">
          <cell r="A4099" t="str">
            <v>94729</v>
          </cell>
          <cell r="B4099" t="str">
            <v>LUVA, CPVC, SOLDÁVEL, DN 35 MM, INSTALADO EM RESERVAÇÃO DE ÁGUA DE EDIFICAÇÃO QUE POSSUA RESERVATÓRIO DE FIBRA/FIBROCIMENTO  FORNECIMENTO E INSTALAÇÃO. AF_06/2016</v>
          </cell>
          <cell r="C4099" t="str">
            <v>UN</v>
          </cell>
          <cell r="D4099" t="str">
            <v>9,58</v>
          </cell>
        </row>
        <row r="4100">
          <cell r="A4100" t="str">
            <v>94730</v>
          </cell>
          <cell r="B4100" t="str">
            <v>CONECTOR, CPVC, SOLDÁVEL, DN 42 MM X 1 1/2, INSTALADO EM RESERVAÇÃO DE ÁGUA DE EDIFICAÇÃO QUE POSSUA RESERVATÓRIO DE FIBRA/FIBROCIMENTO  FORNECIMENTO E INSTALAÇÃO. AF_06/2016</v>
          </cell>
          <cell r="C4100" t="str">
            <v>UN</v>
          </cell>
          <cell r="D4100" t="str">
            <v>93,99</v>
          </cell>
        </row>
        <row r="4101">
          <cell r="A4101" t="str">
            <v>94731</v>
          </cell>
          <cell r="B4101" t="str">
            <v>LUVA, CPVC, SOLDÁVEL, DN 42 MM, INSTALADO EM RESERVAÇÃO DE ÁGUA DE EDIFICAÇÃO QUE POSSUA RESERVATÓRIO DE FIBRA/FIBROCIMENTO  FORNECIMENTO E INSTALAÇÃO. AF_06/2016</v>
          </cell>
          <cell r="C4101" t="str">
            <v>UN</v>
          </cell>
          <cell r="D4101" t="str">
            <v>11,56</v>
          </cell>
        </row>
        <row r="4102">
          <cell r="A4102" t="str">
            <v>94733</v>
          </cell>
          <cell r="B4102" t="str">
            <v>LUVA, CPVC, SOLDÁVEL, DN 54 MM, INSTALADO EM RESERVAÇÃO DE ÁGUA DE EDIFICAÇÃO QUE POSSUA RESERVATÓRIO DE FIBRA/FIBROCIMENTO  FORNECIMENTO E INSTALAÇÃO. AF_06/2016</v>
          </cell>
          <cell r="C4102" t="str">
            <v>UN</v>
          </cell>
          <cell r="D4102" t="str">
            <v>21,99</v>
          </cell>
        </row>
        <row r="4103">
          <cell r="A4103" t="str">
            <v>94737</v>
          </cell>
          <cell r="B4103" t="str">
            <v>LUVA, CPVC, SOLDÁVEL, DN 89 MM, INSTALADO EM RESERVAÇÃO DE ÁGUA DE EDIFICAÇÃO QUE POSSUA RESERVATÓRIO DE FIBRA/FIBROCIMENTO  FORNECIMENTO E INSTALAÇÃO. AF_06/2016</v>
          </cell>
          <cell r="C4103" t="str">
            <v>UN</v>
          </cell>
          <cell r="D4103" t="str">
            <v>85,16</v>
          </cell>
        </row>
        <row r="4104">
          <cell r="A4104" t="str">
            <v>94740</v>
          </cell>
          <cell r="B4104" t="str">
            <v>JOELHO 90 GRAUS, CPVC, SOLDÁVEL, DN 22 MM, INSTALADO EM RESERVAÇÃO DE ÁGUA DE EDIFICAÇÃO QUE POSSUA RESERVATÓRIO DE FIBRA/FIBROCIMENTO  FORNECIMENTO E INSTALAÇÃO. AF_06/2016</v>
          </cell>
          <cell r="C4104" t="str">
            <v>UN</v>
          </cell>
          <cell r="D4104" t="str">
            <v>6,78</v>
          </cell>
        </row>
        <row r="4105">
          <cell r="A4105" t="str">
            <v>94741</v>
          </cell>
          <cell r="B4105" t="str">
            <v>CURVA 90 GRAUS, CPVC, SOLDÁVEL, DN 22 MM, INSTALADO EM RESERVAÇÃO DE ÁGUA DE EDIFICAÇÃO QUE POSSUA RESERVATÓRIO DE FIBRA/FIBROCIMENTO  FORNECIMENTO E INSTALAÇÃO. AF_06/2016</v>
          </cell>
          <cell r="C4105" t="str">
            <v>UN</v>
          </cell>
          <cell r="D4105" t="str">
            <v>7,97</v>
          </cell>
        </row>
        <row r="4106">
          <cell r="A4106" t="str">
            <v>94742</v>
          </cell>
          <cell r="B4106" t="str">
            <v>JOELHO 90 GRAUS, CPVC, SOLDÁVEL, DN 28 MM, INSTALADO EM RESERVAÇÃO DE ÁGUA DE EDIFICAÇÃO QUE POSSUA RESERVATÓRIO DE FIBRA/FIBROCIMENTO  FORNECIMENTO E INSTALAÇÃO. AF_06/2016</v>
          </cell>
          <cell r="C4106" t="str">
            <v>UN</v>
          </cell>
          <cell r="D4106" t="str">
            <v>9,31</v>
          </cell>
        </row>
        <row r="4107">
          <cell r="A4107" t="str">
            <v>94743</v>
          </cell>
          <cell r="B4107" t="str">
            <v>CURVA 90 GRAUS, CPVC, SOLDÁVEL, DN 28 MM, INSTALADO EM RESERVAÇÃO DE ÁGUA DE EDIFICAÇÃO QUE POSSUA RESERVATÓRIO DE FIBRA/FIBROCIMENTO  FORNECIMENTO E INSTALAÇÃO. AF_06/2016</v>
          </cell>
          <cell r="C4107" t="str">
            <v>UN</v>
          </cell>
          <cell r="D4107" t="str">
            <v>10,06</v>
          </cell>
        </row>
        <row r="4108">
          <cell r="A4108" t="str">
            <v>94744</v>
          </cell>
          <cell r="B4108" t="str">
            <v>JOELHO 90 GRAUS, CPVC, SOLDÁVEL, DN 35 MM, INSTALADO EM RESERVAÇÃO DE ÁGUA DE EDIFICAÇÃO QUE POSSUA RESERVATÓRIO DE FIBRA/FIBROCIMENTO  FORNECIMENTO E INSTALAÇÃO. AF_06/2016</v>
          </cell>
          <cell r="C4108" t="str">
            <v>UN</v>
          </cell>
          <cell r="D4108" t="str">
            <v>14,38</v>
          </cell>
        </row>
        <row r="4109">
          <cell r="A4109" t="str">
            <v>94746</v>
          </cell>
          <cell r="B4109" t="str">
            <v>JOELHO 90 GRAUS, CPVC, SOLDÁVEL, DN 42 MM, INSTALADO EM RESERVAÇÃO DE ÁGUA DE EDIFICAÇÃO QUE POSSUA RESERVATÓRIO DE FIBRA/FIBROCIMENTO  FORNECIMENTO E INSTALAÇÃO. AF_06/2016</v>
          </cell>
          <cell r="C4109" t="str">
            <v>UN</v>
          </cell>
          <cell r="D4109" t="str">
            <v>19,41</v>
          </cell>
        </row>
        <row r="4110">
          <cell r="A4110" t="str">
            <v>94748</v>
          </cell>
          <cell r="B4110" t="str">
            <v>JOELHO 90 GRAUS, CPVC, SOLDÁVEL, DN 54 MM, INSTALADO EM RESERVAÇÃO DE ÁGUA DE EDIFICAÇÃO QUE POSSUA RESERVATÓRIO DE FIBRA/FIBROCIMENTO  FORNECIMENTO E INSTALAÇÃO. AF_06/2016</v>
          </cell>
          <cell r="C4110" t="str">
            <v>UN</v>
          </cell>
          <cell r="D4110" t="str">
            <v>39,14</v>
          </cell>
        </row>
        <row r="4111">
          <cell r="A4111" t="str">
            <v>94750</v>
          </cell>
          <cell r="B4111" t="str">
            <v>JOELHO 90 GRAUS, CPVC, SOLDÁVEL, DN 73 MM, INSTALADO EM RESERVAÇÃO DE ÁGUA DE EDIFICAÇÃO QUE POSSUA RESERVATÓRIO DE FIBRA/FIBROCIMENTO  FORNECIMENTO E INSTALAÇÃO. AF_06/2016</v>
          </cell>
          <cell r="C4111" t="str">
            <v>UN</v>
          </cell>
          <cell r="D4111" t="str">
            <v>86,75</v>
          </cell>
        </row>
        <row r="4112">
          <cell r="A4112" t="str">
            <v>94752</v>
          </cell>
          <cell r="B4112" t="str">
            <v>JOELHO 90 GRAUS, CPVC, SOLDÁVEL, DN 89 MM, INSTALADO EM RESERVAÇÃO DE ÁGUA DE EDIFICAÇÃO QUE POSSUA RESERVATÓRIO DE FIBRA/FIBROCIMENTO  FORNECIMENTO E INSTALAÇÃO. AF_06/2016</v>
          </cell>
          <cell r="C4112" t="str">
            <v>UN</v>
          </cell>
          <cell r="D4112" t="str">
            <v>109,06</v>
          </cell>
        </row>
        <row r="4113">
          <cell r="A4113" t="str">
            <v>94756</v>
          </cell>
          <cell r="B4113" t="str">
            <v>TE, CPVC, SOLDÁVEL, DN 22 MM, INSTALADO EM RESERVAÇÃO DE ÁGUA DE EDIFICAÇÃO QUE POSSUA RESERVATÓRIO DE FIBRA/FIBROCIMENTO  FORNECIMENTO E INSTALAÇÃO. AF_06/2016</v>
          </cell>
          <cell r="C4113" t="str">
            <v>UN</v>
          </cell>
          <cell r="D4113" t="str">
            <v>8,73</v>
          </cell>
        </row>
        <row r="4114">
          <cell r="A4114" t="str">
            <v>94757</v>
          </cell>
          <cell r="B4114" t="str">
            <v>TE, CPVC, SOLDÁVEL, DN 28 MM, INSTALADO EM RESERVAÇÃO DE ÁGUA DE EDIFICAÇÃO QUE POSSUA RESERVATÓRIO DE FIBRA/FIBROCIMENTO  FORNECIMENTO E INSTALAÇÃO. AF_06/2016</v>
          </cell>
          <cell r="C4114" t="str">
            <v>UN</v>
          </cell>
          <cell r="D4114" t="str">
            <v>10,98</v>
          </cell>
        </row>
        <row r="4115">
          <cell r="A4115" t="str">
            <v>94758</v>
          </cell>
          <cell r="B4115" t="str">
            <v>TE, CPVC, SOLDÁVEL, DN 35 MM, INSTALADO EM RESERVAÇÃO DE ÁGUA DE EDIFICAÇÃO QUE POSSUA RESERVATÓRIO DE FIBRA/FIBROCIMENTO  FORNECIMENTO E INSTALAÇÃO. AF_06/2016</v>
          </cell>
          <cell r="C4115" t="str">
            <v>UN</v>
          </cell>
          <cell r="D4115" t="str">
            <v>24,98</v>
          </cell>
        </row>
        <row r="4116">
          <cell r="A4116" t="str">
            <v>94759</v>
          </cell>
          <cell r="B4116" t="str">
            <v>TE, CPVC, SOLDÁVEL, DN 42 MM, INSTALADO EM RESERVAÇÃO DE ÁGUA DE EDIFICAÇÃO QUE POSSUA RESERVATÓRIO DE FIBRA/FIBROCIMENTO  FORNECIMENTO E INSTALAÇÃO. AF_06/2016</v>
          </cell>
          <cell r="C4116" t="str">
            <v>UN</v>
          </cell>
          <cell r="D4116" t="str">
            <v>30,00</v>
          </cell>
        </row>
        <row r="4117">
          <cell r="A4117" t="str">
            <v>94760</v>
          </cell>
          <cell r="B4117" t="str">
            <v>TE, CPVC, SOLDÁVEL, DN 54 MM, INSTALADO EM RESERVAÇÃO DE ÁGUA DE EDIFICAÇÃO QUE POSSUA RESERVATÓRIO DE FIBRA/FIBROCIMENTO  FORNECIMENTO E INSTALAÇÃO. AF_06/2016</v>
          </cell>
          <cell r="C4117" t="str">
            <v>UN</v>
          </cell>
          <cell r="D4117" t="str">
            <v>49,54</v>
          </cell>
        </row>
        <row r="4118">
          <cell r="A4118" t="str">
            <v>94761</v>
          </cell>
          <cell r="B4118" t="str">
            <v>TE, CPVC, SOLDÁVEL, DN 73 MM, INSTALADO EM RESERVAÇÃO DE ÁGUA DE EDIFICAÇÃO QUE POSSUA RESERVATÓRIO DE FIBRA/FIBROCIMENTO  FORNECIMENTO E INSTALAÇÃO. AF_06/2016</v>
          </cell>
          <cell r="C4118" t="str">
            <v>UN</v>
          </cell>
          <cell r="D4118" t="str">
            <v>99,86</v>
          </cell>
        </row>
        <row r="4119">
          <cell r="A4119" t="str">
            <v>94762</v>
          </cell>
          <cell r="B4119" t="str">
            <v>TE, CPVC, SOLDÁVEL, DN 89 MM, INSTALADO EM RESERVAÇÃO DE ÁGUA DE EDIFICAÇÃO QUE POSSUA RESERVATÓRIO DE FIBRA/FIBROCIMENTO  FORNECIMENTO E INSTALAÇÃO. AF_06/2016</v>
          </cell>
          <cell r="C4119" t="str">
            <v>UN</v>
          </cell>
          <cell r="D4119" t="str">
            <v>131,81</v>
          </cell>
        </row>
        <row r="4120">
          <cell r="A4120" t="str">
            <v>94783</v>
          </cell>
          <cell r="B4120" t="str">
            <v>ADAPTADOR COM FLANGE E ANEL DE VEDAÇÃO, PVC, SOLDÁVEL, DN  20 MM X 1/2 , INSTALADO EM RESERVAÇÃO DE ÁGUA DE EDIFICAÇÃO QUE POSSUA RESERVATÓRIO DE FIBRA/FIBROCIMENTO   FORNECIMENTO E INSTALAÇÃO. AF_06/2016</v>
          </cell>
          <cell r="C4120" t="str">
            <v>UN</v>
          </cell>
          <cell r="D4120" t="str">
            <v>13,94</v>
          </cell>
        </row>
        <row r="4121">
          <cell r="A4121" t="str">
            <v>94785</v>
          </cell>
          <cell r="B4121" t="str">
            <v>ADAPTADOR COM FLANGES LIVRES, PVC, SOLDÁVEL LONGO, DN 32 MM X 1 , INSTALADO EM RESERVAÇÃO DE ÁGUA DE EDIFICAÇÃO QUE POSSUA RESERVATÓRIO DE FIBRA/FIBROCIMENTO   FORNECIMENTO E INSTALAÇÃO. AF_06/2016</v>
          </cell>
          <cell r="C4121" t="str">
            <v>UN</v>
          </cell>
          <cell r="D4121" t="str">
            <v>25,32</v>
          </cell>
        </row>
        <row r="4122">
          <cell r="A4122" t="str">
            <v>94786</v>
          </cell>
          <cell r="B4122" t="str">
            <v>ADAPTADOR COM FLANGES LIVRES, PVC, SOLDÁVEL LONGO, DN 40 MM X 1 1/4 , INSTALADO EM RESERVAÇÃO DE ÁGUA DE EDIFICAÇÃO QUE POSSUA RESERVATÓRIO DE FIBRA/FIBROCIMENTO   FORNECIMENTO E INSTALAÇÃO. AF_06/2016</v>
          </cell>
          <cell r="C4122" t="str">
            <v>UN</v>
          </cell>
          <cell r="D4122" t="str">
            <v>32,79</v>
          </cell>
        </row>
        <row r="4123">
          <cell r="A4123" t="str">
            <v>94787</v>
          </cell>
          <cell r="B4123" t="str">
            <v>ADAPTADOR COM FLANGES LIVRES, PVC, SOLDÁVEL LONGO, DN 50 MM X 1 1/2 , INSTALADO EM RESERVAÇÃO DE ÁGUA DE EDIFICAÇÃO QUE POSSUA RESERVATÓRIO DE FIBRA/FIBROCIMENTO   FORNECIMENTO E INSTALAÇÃO. AF_06/2016</v>
          </cell>
          <cell r="C4123" t="str">
            <v>UN</v>
          </cell>
          <cell r="D4123" t="str">
            <v>43,38</v>
          </cell>
        </row>
        <row r="4124">
          <cell r="A4124" t="str">
            <v>94788</v>
          </cell>
          <cell r="B4124" t="str">
            <v>ADAPTADOR COM FLANGES LIVRES, PVC, SOLDÁVEL LONGO, DN 60 MM X 2 , INSTALADO EM RESERVAÇÃO DE ÁGUA DE EDIFICAÇÃO QUE POSSUA RESERVATÓRIO DE FIBRA/FIBROCIMENTO   FORNECIMENTO E INSTALAÇÃO. AF_06/2016</v>
          </cell>
          <cell r="C4124" t="str">
            <v>UN</v>
          </cell>
          <cell r="D4124" t="str">
            <v>62,16</v>
          </cell>
        </row>
        <row r="4125">
          <cell r="A4125" t="str">
            <v>94789</v>
          </cell>
          <cell r="B4125" t="str">
            <v>ADAPTADOR COM FLANGES LIVRES, PVC, SOLDÁVEL LONGO, DN 75 MM X 2 1/2 , INSTALADO EM RESERVAÇÃO DE ÁGUA DE EDIFICAÇÃO QUE POSSUA RESERVATÓRIO DE FIBRA/FIBROCIMENTO   FORNECIMENTO E INSTALAÇÃO. AF_06/2016</v>
          </cell>
          <cell r="C4125" t="str">
            <v>UN</v>
          </cell>
          <cell r="D4125" t="str">
            <v>192,47</v>
          </cell>
        </row>
        <row r="4126">
          <cell r="A4126" t="str">
            <v>94790</v>
          </cell>
          <cell r="B4126" t="str">
            <v>ADAPTADOR COM FLANGES LIVRES, PVC, SOLDÁVEL LONGO, DN 85 MM X 3 , INSTALADO EM RESERVAÇÃO DE ÁGUA DE EDIFICAÇÃO QUE POSSUA RESERVATÓRIO DE FIBRA/FIBROCIMENTO   FORNECIMENTO E INSTALAÇÃO. AF_06/2016</v>
          </cell>
          <cell r="C4126" t="str">
            <v>UN</v>
          </cell>
          <cell r="D4126" t="str">
            <v>222,44</v>
          </cell>
        </row>
        <row r="4127">
          <cell r="A4127" t="str">
            <v>94791</v>
          </cell>
          <cell r="B4127" t="str">
            <v>ADAPTADOR COM FLANGES LIVRES, PVC, SOLDÁVEL LONGO, DN 110 MM X 4 , INSTALADO EM RESERVAÇÃO DE ÁGUA DE EDIFICAÇÃO QUE POSSUA RESERVATÓRIO DE FIBRA/FIBROCIMENTO   FORNECIMENTO E INSTALAÇÃO. AF_06/2016</v>
          </cell>
          <cell r="C4127" t="str">
            <v>UN</v>
          </cell>
          <cell r="D4127" t="str">
            <v>311,12</v>
          </cell>
        </row>
        <row r="4128">
          <cell r="A4128" t="str">
            <v>94863</v>
          </cell>
          <cell r="B4128" t="str">
            <v>LUVA, CPVC, SOLDÁVEL, DN 73 MM, INSTALADO EM RESERVAÇÃO DE ÁGUA DE EDIFICAÇÃO QUE POSSUA RESERVATÓRIO DE FIBRA/FIBROCIMENTO  FORNECIMENTO E INSTALAÇÃO. AF_06/2016</v>
          </cell>
          <cell r="C4128" t="str">
            <v>UN</v>
          </cell>
          <cell r="D4128" t="str">
            <v>70,60</v>
          </cell>
        </row>
        <row r="4129">
          <cell r="A4129" t="str">
            <v>95141</v>
          </cell>
          <cell r="B4129" t="str">
            <v>ADAPTADOR COM FLANGES LIVRES, PVC, SOLDÁVEL LONGO, DN  25 MM X 3/4 , INSTALADO EM RESERVAÇÃO DE ÁGUA DE EDIFICAÇÃO QUE POSSUA RESERVATÓRIO DE FIBRA/FIBROCIMENTO    FORNECIMENTO E INSTALAÇÃO. AF_06/2016</v>
          </cell>
          <cell r="C4129" t="str">
            <v>UN</v>
          </cell>
          <cell r="D4129" t="str">
            <v>23,70</v>
          </cell>
        </row>
        <row r="4130">
          <cell r="A4130" t="str">
            <v>95237</v>
          </cell>
          <cell r="B4130" t="str">
            <v>LUVA COM BUCHA DE LATÃO, PVC, SOLDÁVEL, DN 32MM X 1 , INSTALADO EM RAMAL DE DISTRIBUIÇÃO DE ÁGUA   FORNECIMENTO E INSTALAÇÃO. AF_12/2014</v>
          </cell>
          <cell r="C4130" t="str">
            <v>UN</v>
          </cell>
          <cell r="D4130" t="str">
            <v>18,19</v>
          </cell>
        </row>
        <row r="4131">
          <cell r="A4131" t="str">
            <v>95693</v>
          </cell>
          <cell r="B4131" t="str">
            <v>LUVA SIMPLES, PVC, SÉRIE NORMAL, ESGOTO PREDIAL, DN 150 MM, JUNTA ELÁSTICA, FORNECIDO E INSTALADO EM SUBCOLETOR AÉREO DE ESGOTO SANITÁRIO. AF_12/2014</v>
          </cell>
          <cell r="C4131" t="str">
            <v>UN</v>
          </cell>
          <cell r="D4131" t="str">
            <v>42,61</v>
          </cell>
        </row>
        <row r="4132">
          <cell r="A4132" t="str">
            <v>95694</v>
          </cell>
          <cell r="B4132" t="str">
            <v>CURVA 90 GRAUS, PVC, SERIE R, ÁGUA PLUVIAL, DN 100 MM, JUNTA ELÁSTICA, FORNECIDO E INSTALADO EM RAMAL DE ENCAMINHAMENTO. AF_12/2014</v>
          </cell>
          <cell r="C4132" t="str">
            <v>UN</v>
          </cell>
          <cell r="D4132" t="str">
            <v>57,78</v>
          </cell>
        </row>
        <row r="4133">
          <cell r="A4133" t="str">
            <v>95695</v>
          </cell>
          <cell r="B4133" t="str">
            <v>CURVA 90 GRAUS, PVC, SERIE R, ÁGUA PLUVIAL, DN 100 MM, JUNTA ELÁSTICA, FORNECIDO E INSTALADO EM CONDUTORES VERTICAIS DE ÁGUAS PLUVIAIS. AF_12/2014</v>
          </cell>
          <cell r="C4133" t="str">
            <v>UN</v>
          </cell>
          <cell r="D4133" t="str">
            <v>56,32</v>
          </cell>
        </row>
        <row r="4134">
          <cell r="A4134" t="str">
            <v>95696</v>
          </cell>
          <cell r="B4134" t="str">
            <v>SPRINKLER TIPO PENDENTE, 68 °C, UNIÃO POR ROSCA DN 15 (1/2") - FORNECIMENTO E INSTALAÇÃO. AF_12/2015</v>
          </cell>
          <cell r="C4134" t="str">
            <v>UN</v>
          </cell>
          <cell r="D4134" t="str">
            <v>31,68</v>
          </cell>
        </row>
        <row r="4135">
          <cell r="A4135" t="str">
            <v>96637</v>
          </cell>
          <cell r="B4135" t="str">
            <v>JOELHO 90 GRAUS, PPR, DN 25 MM, CLASSE PN 25, INSTALADO EM RAMAL OU SUB-RAMAL DE ÁGUA  FORNECIMENTO E INSTALAÇÃO . AF_06/2015</v>
          </cell>
          <cell r="C4135" t="str">
            <v>UN</v>
          </cell>
          <cell r="D4135" t="str">
            <v>10,47</v>
          </cell>
        </row>
        <row r="4136">
          <cell r="A4136" t="str">
            <v>96638</v>
          </cell>
          <cell r="B4136" t="str">
            <v>JOELHO 45 GRAUS, PPR, DN 25 MM, CLASSE PN 25, INSTALADO EM RAMAL OU SUB-RAMAL DE ÁGUA  FORNECIMENTO E INSTALAÇÃO . AF_06/2015</v>
          </cell>
          <cell r="C4136" t="str">
            <v>UN</v>
          </cell>
          <cell r="D4136" t="str">
            <v>10,13</v>
          </cell>
        </row>
        <row r="4137">
          <cell r="A4137" t="str">
            <v>96639</v>
          </cell>
          <cell r="B4137" t="str">
            <v>LUVA, PPR, DN 25 MM, CLASSE PN 25, INSTALADO EM RAMAL OU SUB-RAMAL DE ÁGUA  FORNECIMENTO E INSTALAÇÃO . AF_06/2015</v>
          </cell>
          <cell r="C4137" t="str">
            <v>UN</v>
          </cell>
          <cell r="D4137" t="str">
            <v>7,26</v>
          </cell>
        </row>
        <row r="4138">
          <cell r="A4138" t="str">
            <v>96640</v>
          </cell>
          <cell r="B4138" t="str">
            <v>CONECTOR MACHO, PPR, 25 X 1/2'', CLASSE PN 25, INSTALADO EM RAMAL OU SUB-RAMAL DE ÁGUA   FORNECIMENTO E INSTALAÇÃO . AF_06/2015</v>
          </cell>
          <cell r="C4138" t="str">
            <v>UN</v>
          </cell>
          <cell r="D4138" t="str">
            <v>16,88</v>
          </cell>
        </row>
        <row r="4139">
          <cell r="A4139" t="str">
            <v>96641</v>
          </cell>
          <cell r="B4139" t="str">
            <v>CONECTOR FÊMEA, PPR, 25 X 1/2'', CLASSE PN 25, INSTALADO EM RAMAL OU SUB-RAMAL DE ÁGUA   FORNECIMENTO E INSTALAÇÃO . AF_06/2015</v>
          </cell>
          <cell r="C4139" t="str">
            <v>UN</v>
          </cell>
          <cell r="D4139" t="str">
            <v>13,44</v>
          </cell>
        </row>
        <row r="4140">
          <cell r="A4140" t="str">
            <v>96642</v>
          </cell>
          <cell r="B4140" t="str">
            <v>TÊ NORMAL, PPR, DN 25 MM, CLASSE PN 25, INSTALADO EM RAMAL OU SUB-RAMAL DE ÁGUA  FORNECIMENTO E INSTALAÇÃO . AF_06/2015</v>
          </cell>
          <cell r="C4140" t="str">
            <v>UN</v>
          </cell>
          <cell r="D4140" t="str">
            <v>13,89</v>
          </cell>
        </row>
        <row r="4141">
          <cell r="A4141" t="str">
            <v>96643</v>
          </cell>
          <cell r="B4141" t="str">
            <v>TÊ MISTURADOR, PPR, 25 X 3/4'' , CLASSE PN 25, INSTALADO EM RAMAL OU SUB-RAMAL DE ÁGUA  FORNECIMENTO E INSTALAÇÃO . AF_06/2015</v>
          </cell>
          <cell r="C4141" t="str">
            <v>UN</v>
          </cell>
          <cell r="D4141" t="str">
            <v>34,03</v>
          </cell>
        </row>
        <row r="4142">
          <cell r="A4142" t="str">
            <v>96650</v>
          </cell>
          <cell r="B4142" t="str">
            <v>JOELHO 90 GRAUS, PPR, DN 25 MM, CLASSE PN 25, INSTALADO EM RAMAL DE DISTRIBUIÇÃO  FORNECIMENTO E INSTALAÇÃO . AF_06/2015</v>
          </cell>
          <cell r="C4142" t="str">
            <v>UN</v>
          </cell>
          <cell r="D4142" t="str">
            <v>7,70</v>
          </cell>
        </row>
        <row r="4143">
          <cell r="A4143" t="str">
            <v>96651</v>
          </cell>
          <cell r="B4143" t="str">
            <v>JOELHO 45 GRAUS, PPR, DN 25 MM, CLASSE PN 25, INSTALADO EM RAMAL DE DISTRIBUIÇÃO DE ÁGUA  FORNECIMENTO E INSTALAÇÃO . AF_06/2015</v>
          </cell>
          <cell r="C4143" t="str">
            <v>UN</v>
          </cell>
          <cell r="D4143" t="str">
            <v>7,36</v>
          </cell>
        </row>
        <row r="4144">
          <cell r="A4144" t="str">
            <v>96652</v>
          </cell>
          <cell r="B4144" t="str">
            <v>JOELHO 90 GRAUS, PPR, DN 32 MM, CLASSE PN 25, INSTALADO EM RAMAL DE DISTRIBUIÇÃO  FORNECIMENTO E INSTALAÇÃO . AF_06/2015</v>
          </cell>
          <cell r="C4144" t="str">
            <v>UN</v>
          </cell>
          <cell r="D4144" t="str">
            <v>14,83</v>
          </cell>
        </row>
        <row r="4145">
          <cell r="A4145" t="str">
            <v>96653</v>
          </cell>
          <cell r="B4145" t="str">
            <v>JOELHO 45 GRAUS, PPR, DN 32 MM, CLASSE PN 25, INSTALADO EM RAMAL DE DISTRIBUIÇÃO DE ÁGUA  FORNECIMENTO E INSTALAÇÃO . AF_06/2015</v>
          </cell>
          <cell r="C4145" t="str">
            <v>UN</v>
          </cell>
          <cell r="D4145" t="str">
            <v>14,79</v>
          </cell>
        </row>
        <row r="4146">
          <cell r="A4146" t="str">
            <v>96654</v>
          </cell>
          <cell r="B4146" t="str">
            <v>JOELHO 90 GRAUS, PPR, DN 40 MM, CLASSE PN 25, INSTALADO EM RAMAL DE DISTRIBUIÇÃO  FORNECIMENTO E INSTALAÇÃO . AF_06/2015</v>
          </cell>
          <cell r="C4146" t="str">
            <v>UN</v>
          </cell>
          <cell r="D4146" t="str">
            <v>24,41</v>
          </cell>
        </row>
        <row r="4147">
          <cell r="A4147" t="str">
            <v>96655</v>
          </cell>
          <cell r="B4147" t="str">
            <v>JOELHO 45 GRAUS, PPR, DN 40 MM, CLASSE PN 25, INSTALADO EM RAMAL DE DISTRIBUIÇÃO DE ÁGUA  FORNECIMENTO E INSTALAÇÃO . AF_06/2015</v>
          </cell>
          <cell r="C4147" t="str">
            <v>UN</v>
          </cell>
          <cell r="D4147" t="str">
            <v>24,04</v>
          </cell>
        </row>
        <row r="4148">
          <cell r="A4148" t="str">
            <v>96656</v>
          </cell>
          <cell r="B4148" t="str">
            <v>LUVA, PPR, DN 25 MM, CLASSE PN 25, INSTALADO EM RAMAL DE DISTRIBUIÇÃO DE ÁGUA  FORNECIMENTO E INSTALAÇÃO . AF_06/2015</v>
          </cell>
          <cell r="C4148" t="str">
            <v>UN</v>
          </cell>
          <cell r="D4148" t="str">
            <v>5,44</v>
          </cell>
        </row>
        <row r="4149">
          <cell r="A4149" t="str">
            <v>96657</v>
          </cell>
          <cell r="B4149" t="str">
            <v>CONECTOR MACHO, PPR, 25 X 1/2, CLASSE PN 25, INSTALADO EM RAMAL DE DISTRIBUIÇÃO DE ÁGUA  FORNECIMENTO E INSTALAÇÃO . AF_06/2015</v>
          </cell>
          <cell r="C4149" t="str">
            <v>UN</v>
          </cell>
          <cell r="D4149" t="str">
            <v>15,06</v>
          </cell>
        </row>
        <row r="4150">
          <cell r="A4150" t="str">
            <v>96658</v>
          </cell>
          <cell r="B4150" t="str">
            <v>CONECTOR FÊMEA, PPR, 25 X 1/2'', CLASSE PN 25, INSTALADO EM RAMAL DE DISTRIBUIÇÃO DE ÁGUA   FORNECIMENTO E INSTALAÇÃO . AF_06/2015</v>
          </cell>
          <cell r="C4150" t="str">
            <v>UN</v>
          </cell>
          <cell r="D4150" t="str">
            <v>11,62</v>
          </cell>
        </row>
        <row r="4151">
          <cell r="A4151" t="str">
            <v>96659</v>
          </cell>
          <cell r="B4151" t="str">
            <v>LUVA, PPR, DN 32 MM, CLASSE PN 25, INSTALADO EM RAMAL DE DISTRIBUIÇÃO DE ÁGUA  FORNECIMENTO E INSTALAÇÃO. AF_06/2015</v>
          </cell>
          <cell r="C4151" t="str">
            <v>UN</v>
          </cell>
          <cell r="D4151" t="str">
            <v>10,00</v>
          </cell>
        </row>
        <row r="4152">
          <cell r="A4152" t="str">
            <v>96660</v>
          </cell>
          <cell r="B4152" t="str">
            <v>CONECTOR MACHO, PPR, 32 X 3/4'', CLASSE PN 25, INSTALADO EM RAMAL DE DISTRIBUIÇÃO DE ÁGUA   FORNECIMENTO E INSTALAÇÃO. AF_06/2015</v>
          </cell>
          <cell r="C4152" t="str">
            <v>UN</v>
          </cell>
          <cell r="D4152" t="str">
            <v>26,04</v>
          </cell>
        </row>
        <row r="4153">
          <cell r="A4153" t="str">
            <v>96661</v>
          </cell>
          <cell r="B4153" t="str">
            <v>CONECTOR FÊMEA, PPR, 32 X 3/4'', CLASSE PN 25, INSTALADO EM RAMAL DE DISTRIBUIÇÃO DE ÁGUA   FORNECIMENTO E INSTALAÇÃO . AF_06/2015</v>
          </cell>
          <cell r="C4153" t="str">
            <v>UN</v>
          </cell>
          <cell r="D4153" t="str">
            <v>20,76</v>
          </cell>
        </row>
        <row r="4154">
          <cell r="A4154" t="str">
            <v>96662</v>
          </cell>
          <cell r="B4154" t="str">
            <v>BUCHA DE REDUÇÃO, PPR, 32 X 25, CLASSE PN 25, INSTALADO EM RAMAL DE DISTRIBUIÇÃO DE ÁGUA  FORNECIMENTO E INSTALAÇÃO . AF_06/2015</v>
          </cell>
          <cell r="C4154" t="str">
            <v>UN</v>
          </cell>
          <cell r="D4154" t="str">
            <v>10,18</v>
          </cell>
        </row>
        <row r="4155">
          <cell r="A4155" t="str">
            <v>96663</v>
          </cell>
          <cell r="B4155" t="str">
            <v>LUVA, PPR, DN 40 MM, CLASSE PN 25, INSTALADO EM RAMAL DE DISTRIBUIÇÃO DE ÁGUA  FORNECIMENTO E INSTALAÇÃO. AF_06/2015</v>
          </cell>
          <cell r="C4155" t="str">
            <v>UN</v>
          </cell>
          <cell r="D4155" t="str">
            <v>17,81</v>
          </cell>
        </row>
        <row r="4156">
          <cell r="A4156" t="str">
            <v>96664</v>
          </cell>
          <cell r="B4156" t="str">
            <v>BUCHA DE REDUÇÃO, PPR, 40 X 25, CLASSE PN 25, INSTALADO EM RAMAL DE DISTRIBUIÇÃO DE ÁGUA  FORNECIMENTO E INSTALAÇÃO . AF_06/2015</v>
          </cell>
          <cell r="C4156" t="str">
            <v>UN</v>
          </cell>
          <cell r="D4156" t="str">
            <v>18,94</v>
          </cell>
        </row>
        <row r="4157">
          <cell r="A4157" t="str">
            <v>96665</v>
          </cell>
          <cell r="B4157" t="str">
            <v>TÊ NORMAL, PPR, DN 25 MM, CLASSE PN 25, INSTALADO EM RAMAL DE DISTRIBUIÇÃO DE ÁGUA  FORNECIMENTO E INSTALAÇÃO . AF_06/2015</v>
          </cell>
          <cell r="C4157" t="str">
            <v>UN</v>
          </cell>
          <cell r="D4157" t="str">
            <v>10,16</v>
          </cell>
        </row>
        <row r="4158">
          <cell r="A4158" t="str">
            <v>96666</v>
          </cell>
          <cell r="B4158" t="str">
            <v>TÊ NORMAL, PPR, DN 32 MM, CLASSE PN 25, INSTALADO EM RAMAL DE DISTRIBUIÇÃO DE ÁGUA  FORNECIMENTO E INSTALAÇÃO . AF_06/2015</v>
          </cell>
          <cell r="C4158" t="str">
            <v>UN</v>
          </cell>
          <cell r="D4158" t="str">
            <v>19,85</v>
          </cell>
        </row>
        <row r="4159">
          <cell r="A4159" t="str">
            <v>96667</v>
          </cell>
          <cell r="B4159" t="str">
            <v>TÊ NORMAL, PPR, DN 40 MM, CLASSE PN 25, INSTALADO EM RAMAL DE DISTRIBUIÇÃO DE ÁGUA  FORNECIMENTO E INSTALAÇÃO . AF_06/2015</v>
          </cell>
          <cell r="C4159" t="str">
            <v>UN</v>
          </cell>
          <cell r="D4159" t="str">
            <v>34,13</v>
          </cell>
        </row>
        <row r="4160">
          <cell r="A4160" t="str">
            <v>96684</v>
          </cell>
          <cell r="B4160" t="str">
            <v>JOELHO 90 GRAUS, PPR, DN 25 MM, CLASSE PN 25, INSTALADO EM PRUMADA DE ÁGUA  FORNECIMENTO E INSTALAÇÃO . AF_06/2015</v>
          </cell>
          <cell r="C4160" t="str">
            <v>UN</v>
          </cell>
          <cell r="D4160" t="str">
            <v>3,54</v>
          </cell>
        </row>
        <row r="4161">
          <cell r="A4161" t="str">
            <v>96685</v>
          </cell>
          <cell r="B4161" t="str">
            <v>JOELHO 45 GRAUS, PPR, DN 25 MM, CLASSE PN 25, INSTALADO EM PRUMADA DE ÁGUA  FORNECIMENTO E INSTALAÇÃO . AF_06/2015</v>
          </cell>
          <cell r="C4161" t="str">
            <v>UN</v>
          </cell>
          <cell r="D4161" t="str">
            <v>3,20</v>
          </cell>
        </row>
        <row r="4162">
          <cell r="A4162" t="str">
            <v>96686</v>
          </cell>
          <cell r="B4162" t="str">
            <v>JOELHO 90 GRAUS, PPR, DN 32 MM, CLASSE PN 25, INSTALADO EM PRUMADA DE ÁGUA  FORNECIMENTO E INSTALAÇÃO . AF_06/2015</v>
          </cell>
          <cell r="C4162" t="str">
            <v>UN</v>
          </cell>
          <cell r="D4162" t="str">
            <v>5,30</v>
          </cell>
        </row>
        <row r="4163">
          <cell r="A4163" t="str">
            <v>96687</v>
          </cell>
          <cell r="B4163" t="str">
            <v>JOELHO 45 GRAUS, PPR, DN 32 MM, CLASSE PN 25, INSTALADO EM PRUMADA DE ÁGUA  FORNECIMENTO E INSTALAÇÃO . AF_06/2015</v>
          </cell>
          <cell r="C4163" t="str">
            <v>UN</v>
          </cell>
          <cell r="D4163" t="str">
            <v>5,26</v>
          </cell>
        </row>
        <row r="4164">
          <cell r="A4164" t="str">
            <v>96688</v>
          </cell>
          <cell r="B4164" t="str">
            <v>JOELHO 90 GRAUS, PPR, DN 40 MM, CLASSE PN 25, INSTALADO EM PRUMADA DE ÁGUA  FORNECIMENTO E INSTALAÇÃO . AF_06/2015</v>
          </cell>
          <cell r="C4164" t="str">
            <v>UN</v>
          </cell>
          <cell r="D4164" t="str">
            <v>9,00</v>
          </cell>
        </row>
        <row r="4165">
          <cell r="A4165" t="str">
            <v>96689</v>
          </cell>
          <cell r="B4165" t="str">
            <v>JOELHO 45 GRAUS, PPR, DN 40 MM, CLASSE PN 25, INSTALADO EM PRUMADA DE ÁGUA  FORNECIMENTO E INSTALAÇÃO . AF_06/2015</v>
          </cell>
          <cell r="C4165" t="str">
            <v>UN</v>
          </cell>
          <cell r="D4165" t="str">
            <v>8,63</v>
          </cell>
        </row>
        <row r="4166">
          <cell r="A4166" t="str">
            <v>96690</v>
          </cell>
          <cell r="B4166" t="str">
            <v>JOELHO 90 GRAUS, PPR, DN 50 MM, CLASSE PN 25, INSTALADO EM PRUMADA DE ÁGUA  FORNECIMENTO E INSTALAÇÃO . AF_06/2015</v>
          </cell>
          <cell r="C4166" t="str">
            <v>UN</v>
          </cell>
          <cell r="D4166" t="str">
            <v>16,54</v>
          </cell>
        </row>
        <row r="4167">
          <cell r="A4167" t="str">
            <v>96691</v>
          </cell>
          <cell r="B4167" t="str">
            <v>JOELHO 45 GRAUS, PPR, DN 50 MM, CLASSE PN 25, INSTALADO EM PRUMADA DE ÁGUA  FORNECIMENTO E INSTALAÇÃO . AF_06/2015</v>
          </cell>
          <cell r="C4167" t="str">
            <v>UN</v>
          </cell>
          <cell r="D4167" t="str">
            <v>17,06</v>
          </cell>
        </row>
        <row r="4168">
          <cell r="A4168" t="str">
            <v>96692</v>
          </cell>
          <cell r="B4168" t="str">
            <v>JOELHO 90 GRAUS, PPR, DN 63 MM, CLASSE PN 25, INSTALADO EM PRUMADA DE ÁGUA  FORNECIMENTO E INSTALAÇÃO . AF_06/2015</v>
          </cell>
          <cell r="C4168" t="str">
            <v>UN</v>
          </cell>
          <cell r="D4168" t="str">
            <v>25,03</v>
          </cell>
        </row>
        <row r="4169">
          <cell r="A4169" t="str">
            <v>96693</v>
          </cell>
          <cell r="B4169" t="str">
            <v>JOELHO 45 GRAUS, PPR, DN 63 MM, CLASSE PN 25, INSTALADO EM PRUMADA DE ÁGUA  FORNECIMENTO E INSTALAÇÃO . AF_06/2015</v>
          </cell>
          <cell r="C4169" t="str">
            <v>UN</v>
          </cell>
          <cell r="D4169" t="str">
            <v>23,77</v>
          </cell>
        </row>
        <row r="4170">
          <cell r="A4170" t="str">
            <v>96694</v>
          </cell>
          <cell r="B4170" t="str">
            <v>JOELHO 90 GRAUS, PPR, DN 75 MM, CLASSE PN 25, INSTALADO EM PRUMADA DE ÁGUA  FORNECIMENTO E INSTALAÇÃO . AF_06/2015</v>
          </cell>
          <cell r="C4170" t="str">
            <v>UN</v>
          </cell>
          <cell r="D4170" t="str">
            <v>54,03</v>
          </cell>
        </row>
        <row r="4171">
          <cell r="A4171" t="str">
            <v>96695</v>
          </cell>
          <cell r="B4171" t="str">
            <v>JOELHO 45 GRAUS, PPR, DN 75 MM, CLASSE PN 25, INSTALADO EM PRUMADA DE ÁGUA  FORNECIMENTO E INSTALAÇÃO . AF_06/2015</v>
          </cell>
          <cell r="C4171" t="str">
            <v>UN</v>
          </cell>
          <cell r="D4171" t="str">
            <v>52,55</v>
          </cell>
        </row>
        <row r="4172">
          <cell r="A4172" t="str">
            <v>96696</v>
          </cell>
          <cell r="B4172" t="str">
            <v>JOELHO 90 GRAUS, PPR, DN 90 MM, CLASSE PN 25, INSTALADO EM PRUMADA DE ÁGUA  FORNECIMENTO E INSTALAÇÃO . AF_06/2015</v>
          </cell>
          <cell r="C4172" t="str">
            <v>UN</v>
          </cell>
          <cell r="D4172" t="str">
            <v>81,22</v>
          </cell>
        </row>
        <row r="4173">
          <cell r="A4173" t="str">
            <v>96697</v>
          </cell>
          <cell r="B4173" t="str">
            <v>JOELHO 90 GRAUS, PPR, DN 110 MM, CLASSE PN 25, INSTALADO EM PRUMADA DE ÁGUA  FORNECIMENTO E INSTALAÇÃO . AF_06/2015</v>
          </cell>
          <cell r="C4173" t="str">
            <v>UN</v>
          </cell>
          <cell r="D4173" t="str">
            <v>121,47</v>
          </cell>
        </row>
        <row r="4174">
          <cell r="A4174" t="str">
            <v>96698</v>
          </cell>
          <cell r="B4174" t="str">
            <v>LUVA, PPR, DN 25 MM, CLASSE PN 25, INSTALADO EM PRUMADA DE ÁGUA  FORNECIMENTO E INSTALAÇÃO . AF_06/2015</v>
          </cell>
          <cell r="C4174" t="str">
            <v>UN</v>
          </cell>
          <cell r="D4174" t="str">
            <v>2,66</v>
          </cell>
        </row>
        <row r="4175">
          <cell r="A4175" t="str">
            <v>96699</v>
          </cell>
          <cell r="B4175" t="str">
            <v>CONECTOR MACHO, PPR, 25 X 1/2'', CLASSE PN 25, INSTALADO EM PRUMADA DE ÁGUA   FORNECIMENTO E INSTALAÇÃO . AF_06/2015</v>
          </cell>
          <cell r="C4175" t="str">
            <v>UN</v>
          </cell>
          <cell r="D4175" t="str">
            <v>12,28</v>
          </cell>
        </row>
        <row r="4176">
          <cell r="A4176" t="str">
            <v>96700</v>
          </cell>
          <cell r="B4176" t="str">
            <v>CONECTOR FÊMEA, PPR, 25 X 1/2'', CLASSE PN 25, INSTALADO EM PRUMADA DE ÁGUA   FORNECIMENTO E INSTALAÇÃO . AF_06/2015</v>
          </cell>
          <cell r="C4176" t="str">
            <v>UN</v>
          </cell>
          <cell r="D4176" t="str">
            <v>8,84</v>
          </cell>
        </row>
        <row r="4177">
          <cell r="A4177" t="str">
            <v>96701</v>
          </cell>
          <cell r="B4177" t="str">
            <v>LUVA, PPR, DN 32 MM, CLASSE PN 25, INSTALADO EM PRUMADA DE ÁGUA  FORNECIMENTO E INSTALAÇÃO. AF_06/2015</v>
          </cell>
          <cell r="C4177" t="str">
            <v>UN</v>
          </cell>
          <cell r="D4177" t="str">
            <v>3,65</v>
          </cell>
        </row>
        <row r="4178">
          <cell r="A4178" t="str">
            <v>96702</v>
          </cell>
          <cell r="B4178" t="str">
            <v>BUCHA DE REDUÇÃO, PPR, 32 X 25, CLASSE PN 25, INSTALADO EM PRUMADA DE ÁGUA  FORNECIMENTO E INSTALAÇÃO . AF_06/2015</v>
          </cell>
          <cell r="C4178" t="str">
            <v>UN</v>
          </cell>
          <cell r="D4178" t="str">
            <v>3,83</v>
          </cell>
        </row>
        <row r="4179">
          <cell r="A4179" t="str">
            <v>96703</v>
          </cell>
          <cell r="B4179" t="str">
            <v>LUVA, PPR, DN 40 MM, CLASSE PN 25, INSTALADO EM PRUMADA DE ÁGUA  FORNECIMENTO E INSTALAÇÃO. AF_06/2015</v>
          </cell>
          <cell r="C4179" t="str">
            <v>UN</v>
          </cell>
          <cell r="D4179" t="str">
            <v>7,51</v>
          </cell>
        </row>
        <row r="4180">
          <cell r="A4180" t="str">
            <v>96704</v>
          </cell>
          <cell r="B4180" t="str">
            <v>BUCHA DE REDUÇÃO, PPR, 40 X 25, CLASSE PN 25, INSTALADO EM PRUMADA DE ÁGUA  FORNECIMENTO E INSTALAÇÃO . AF_06/2015</v>
          </cell>
          <cell r="C4180" t="str">
            <v>UN</v>
          </cell>
          <cell r="D4180" t="str">
            <v>8,64</v>
          </cell>
        </row>
        <row r="4181">
          <cell r="A4181" t="str">
            <v>96705</v>
          </cell>
          <cell r="B4181" t="str">
            <v>LUVA, PPR, DN 50 MM, CLASSE PN 25, INSTALADO EM PRUMADA DE ÁGUA  FORNECIMENTO E INSTALAÇÃO. AF_06/2015</v>
          </cell>
          <cell r="C4181" t="str">
            <v>UN</v>
          </cell>
          <cell r="D4181" t="str">
            <v>11,32</v>
          </cell>
        </row>
        <row r="4182">
          <cell r="A4182" t="str">
            <v>96706</v>
          </cell>
          <cell r="B4182" t="str">
            <v>LUVA, PPR, DN 63 MM, CLASSE PN 25, INSTALADO EM PRUMADA DE ÁGUA  FORNECIMENTO E INSTALAÇÃO. AF_06/2015</v>
          </cell>
          <cell r="C4182" t="str">
            <v>UN</v>
          </cell>
          <cell r="D4182" t="str">
            <v>17,02</v>
          </cell>
        </row>
        <row r="4183">
          <cell r="A4183" t="str">
            <v>96707</v>
          </cell>
          <cell r="B4183" t="str">
            <v>LUVA, PPR, DN 75 MM, CLASSE PN 25, INSTALADO EM PRUMADA DE ÁGUA  FORNECIMENTO E INSTALAÇÃO. AF_06/2015</v>
          </cell>
          <cell r="C4183" t="str">
            <v>UN</v>
          </cell>
          <cell r="D4183" t="str">
            <v>34,78</v>
          </cell>
        </row>
        <row r="4184">
          <cell r="A4184" t="str">
            <v>96708</v>
          </cell>
          <cell r="B4184" t="str">
            <v>LUVA, PPR, DN 90 MM, CLASSE PN 25, INSTALADO EM PRUMADA DE ÁGUA  FORNECIMENTO E INSTALAÇÃO. AF_06/2015</v>
          </cell>
          <cell r="C4184" t="str">
            <v>UN</v>
          </cell>
          <cell r="D4184" t="str">
            <v>54,66</v>
          </cell>
        </row>
        <row r="4185">
          <cell r="A4185" t="str">
            <v>96709</v>
          </cell>
          <cell r="B4185" t="str">
            <v>LUVA, PPR, DN 110 MM, CLASSE PN 25, INSTALADO EM PRUMADA DE ÁGUA  FORNECIMENTO E INSTALAÇÃO. AF_06/2015</v>
          </cell>
          <cell r="C4185" t="str">
            <v>UN</v>
          </cell>
          <cell r="D4185" t="str">
            <v>86,18</v>
          </cell>
        </row>
        <row r="4186">
          <cell r="A4186" t="str">
            <v>96710</v>
          </cell>
          <cell r="B4186" t="str">
            <v>TÊ NORMAL, PPR, DN 25 MM, CLASSE PN 25, INSTALADO EM PRUMADA DE ÁGUA  FORNECIMENTO E INSTALAÇÃO . AF_06/2015</v>
          </cell>
          <cell r="C4186" t="str">
            <v>UN</v>
          </cell>
          <cell r="D4186" t="str">
            <v>4,65</v>
          </cell>
        </row>
        <row r="4187">
          <cell r="A4187" t="str">
            <v>96711</v>
          </cell>
          <cell r="B4187" t="str">
            <v>TÊ NORMAL, PPR, DN 32 MM, CLASSE PN 25, INSTALADO EM PRUMADA DE ÁGUA  FORNECIMENTO E INSTALAÇÃO . AF_06/2015</v>
          </cell>
          <cell r="C4187" t="str">
            <v>UN</v>
          </cell>
          <cell r="D4187" t="str">
            <v>7,19</v>
          </cell>
        </row>
        <row r="4188">
          <cell r="A4188" t="str">
            <v>96712</v>
          </cell>
          <cell r="B4188" t="str">
            <v>TÊ NORMAL, PPR, DN 40 MM, CLASSE PN 25, INSTALADO EM PRUMADA DE ÁGUA  FORNECIMENTO E INSTALAÇÃO . AF_06/2015</v>
          </cell>
          <cell r="C4188" t="str">
            <v>UN</v>
          </cell>
          <cell r="D4188" t="str">
            <v>13,54</v>
          </cell>
        </row>
        <row r="4189">
          <cell r="A4189" t="str">
            <v>96713</v>
          </cell>
          <cell r="B4189" t="str">
            <v>TÊ NORMAL, PPR, DN 50 MM, CLASSE PN 25, INSTALADO EM PRUMADA DE ÁGUA  FORNECIMENTO E INSTALAÇÃO . AF_06/2015</v>
          </cell>
          <cell r="C4189" t="str">
            <v>UN</v>
          </cell>
          <cell r="D4189" t="str">
            <v>18,88</v>
          </cell>
        </row>
        <row r="4190">
          <cell r="A4190" t="str">
            <v>96714</v>
          </cell>
          <cell r="B4190" t="str">
            <v>TÊ NORMAL, PPR, DN 63 MM, CLASSE PN 25, INSTALADO EM PRUMADA DE ÁGUA  FORNECIMENTO E INSTALAÇÃO . AF_06/2015</v>
          </cell>
          <cell r="C4190" t="str">
            <v>UN</v>
          </cell>
          <cell r="D4190" t="str">
            <v>31,67</v>
          </cell>
        </row>
        <row r="4191">
          <cell r="A4191" t="str">
            <v>96715</v>
          </cell>
          <cell r="B4191" t="str">
            <v>TÊ NORMAL, PPR, DN 75 MM, CLASSE PN 25, INSTALADO EM PRUMADA DE ÁGUA  FORNECIMENTO E INSTALAÇÃO . AF_06/2015</v>
          </cell>
          <cell r="C4191" t="str">
            <v>UN</v>
          </cell>
          <cell r="D4191" t="str">
            <v>58,64</v>
          </cell>
        </row>
        <row r="4192">
          <cell r="A4192" t="str">
            <v>96716</v>
          </cell>
          <cell r="B4192" t="str">
            <v>TÊ NORMAL, PPR, DN 90 MM, CLASSE PN 25, INSTALADO EM PRUMADA DE ÁGUA  FORNECIMENTO E INSTALAÇÃO . AF_06/2015</v>
          </cell>
          <cell r="C4192" t="str">
            <v>UN</v>
          </cell>
          <cell r="D4192" t="str">
            <v>87,87</v>
          </cell>
        </row>
        <row r="4193">
          <cell r="A4193" t="str">
            <v>96717</v>
          </cell>
          <cell r="B4193" t="str">
            <v>TÊ NORMAL, PPR, DN 110 MM, CLASSE PN 25, INSTALADO EM PRUMADA DE ÁGUA  FORNECIMENTO E INSTALAÇÃO . AF_06/2015</v>
          </cell>
          <cell r="C4193" t="str">
            <v>UN</v>
          </cell>
          <cell r="D4193" t="str">
            <v>138,02</v>
          </cell>
        </row>
        <row r="4194">
          <cell r="A4194" t="str">
            <v>96736</v>
          </cell>
          <cell r="B4194" t="str">
            <v>LUVA, PPR, DN 20 MM, CLASSE PN 25, INSTALADO EM RESERVAÇÃO DE ÁGUA DE EDIFICAÇÃO QUE POSSUA RESERVATÓRIO DE FIBRA/FIBROCIMENTO  FORNECIMENTO E INSTALAÇÃO. AF_06/2016</v>
          </cell>
          <cell r="C4194" t="str">
            <v>UN</v>
          </cell>
          <cell r="D4194" t="str">
            <v>4,14</v>
          </cell>
        </row>
        <row r="4195">
          <cell r="A4195" t="str">
            <v>96737</v>
          </cell>
          <cell r="B4195" t="str">
            <v>LUVA, PPR, DN 25 MM, CLASSE PN 25, INSTALADO EM RESERVAÇÃO DE ÁGUA DE EDIFICAÇÃO QUE POSSUA RESERVATÓRIO DE FIBRA/FIBROCIMENTO  FORNECIMENTO E INSTALAÇÃO. AF_06/2016</v>
          </cell>
          <cell r="C4195" t="str">
            <v>UN</v>
          </cell>
          <cell r="D4195" t="str">
            <v>4,66</v>
          </cell>
        </row>
        <row r="4196">
          <cell r="A4196" t="str">
            <v>96738</v>
          </cell>
          <cell r="B4196" t="str">
            <v>CONECTOR MACHO, PPR, 25 X 1/2'', CLASSE PN 25,  INSTALADO EM RESERVAÇÃO DE ÁGUA DE EDIFICAÇÃO QUE POSSUA RESERVATÓRIO DE FIBRA/FIBROCIMENTO   FORNECIMENTO E INSTALAÇÃO. AF_06/2016</v>
          </cell>
          <cell r="C4196" t="str">
            <v>UN</v>
          </cell>
          <cell r="D4196" t="str">
            <v>14,28</v>
          </cell>
        </row>
        <row r="4197">
          <cell r="A4197" t="str">
            <v>96739</v>
          </cell>
          <cell r="B4197" t="str">
            <v>LUVA, PPR, DN 32 MM, CLASSE PN 25, INSTALADO EM RESERVAÇÃO DE ÁGUA DE EDIFICAÇÃO QUE POSSUA RESERVATÓRIO DE FIBRA/FIBROCIMENTO  FORNECIMENTO E INSTALAÇÃO. AF_06/2016</v>
          </cell>
          <cell r="C4197" t="str">
            <v>UN</v>
          </cell>
          <cell r="D4197" t="str">
            <v>6,03</v>
          </cell>
        </row>
        <row r="4198">
          <cell r="A4198" t="str">
            <v>96740</v>
          </cell>
          <cell r="B4198" t="str">
            <v>CONECTOR MACHO, PPR, 32 X 3/4'', CLASSE PN 25,  INSTALADO EM RESERVAÇÃO DE ÁGUA DE EDIFICAÇÃO QUE POSSUA RESERVATÓRIO DE FIBRA/FIBROCIMENTO   FORNECIMENTO E INSTALAÇÃO. AF_06/2016</v>
          </cell>
          <cell r="C4198" t="str">
            <v>UN</v>
          </cell>
          <cell r="D4198" t="str">
            <v>22,07</v>
          </cell>
        </row>
        <row r="4199">
          <cell r="A4199" t="str">
            <v>96741</v>
          </cell>
          <cell r="B4199" t="str">
            <v>LUVA, PPR, DN 40 MM, CLASSE PN 25, INSTALADO EM RESERVAÇÃO DE ÁGUA DE EDIFICAÇÃO QUE POSSUA RESERVATÓRIO DE FIBRA/FIBROCIMENTO  FORNECIMENTO E INSTALAÇÃO. AF_06/2016</v>
          </cell>
          <cell r="C4199" t="str">
            <v>UN</v>
          </cell>
          <cell r="D4199" t="str">
            <v>9,16</v>
          </cell>
        </row>
        <row r="4200">
          <cell r="A4200" t="str">
            <v>96742</v>
          </cell>
          <cell r="B4200" t="str">
            <v>LUVA, PPR, DN 50 MM, CLASSE PN 25, INSTALADO EM RESERVAÇÃO DE ÁGUA DE EDIFICAÇÃO QUE POSSUA RESERVATÓRIO DE FIBRA/FIBROCIMENTO  FORNECIMENTO E INSTALAÇÃO. AF_06/2016</v>
          </cell>
          <cell r="C4200" t="str">
            <v>UN</v>
          </cell>
          <cell r="D4200" t="str">
            <v>13,91</v>
          </cell>
        </row>
        <row r="4201">
          <cell r="A4201" t="str">
            <v>96743</v>
          </cell>
          <cell r="B4201" t="str">
            <v>LUVA, PPR, DN 63 MM, CLASSE PN 25, INSTALADO EM RESERVAÇÃO DE ÁGUA DE EDIFICAÇÃO QUE POSSUA RESERVATÓRIO DE FIBRA/FIBROCIMENTO  FORNECIMENTO E INSTALAÇÃO. AF_06/2016</v>
          </cell>
          <cell r="C4201" t="str">
            <v>UN</v>
          </cell>
          <cell r="D4201" t="str">
            <v>17,71</v>
          </cell>
        </row>
        <row r="4202">
          <cell r="A4202" t="str">
            <v>96744</v>
          </cell>
          <cell r="B4202" t="str">
            <v>LUVA, PPR, DN 75 MM, CLASSE PN 25, INSTALADO EM RESERVAÇÃO DE ÁGUA DE EDIFICAÇÃO QUE POSSUA RESERVATÓRIO DE FIBRA/FIBROCIMENTO  FORNECIMENTO E INSTALAÇÃO. AF_06/2016</v>
          </cell>
          <cell r="C4202" t="str">
            <v>UN</v>
          </cell>
          <cell r="D4202" t="str">
            <v>37,33</v>
          </cell>
        </row>
        <row r="4203">
          <cell r="A4203" t="str">
            <v>96745</v>
          </cell>
          <cell r="B4203" t="str">
            <v>LUVA, PPR, DN 90 MM, CLASSE PN 25, INSTALADO EM RESERVAÇÃO DE ÁGUA DE EDIFICAÇÃO QUE POSSUA RESERVATÓRIO DE FIBRA/FIBROCIMENTO  FORNECIMENTO E INSTALAÇÃO. AF_06/2016</v>
          </cell>
          <cell r="C4203" t="str">
            <v>UN</v>
          </cell>
          <cell r="D4203" t="str">
            <v>54,04</v>
          </cell>
        </row>
        <row r="4204">
          <cell r="A4204" t="str">
            <v>96746</v>
          </cell>
          <cell r="B4204" t="str">
            <v>LUVA, PPR, DN 110 MM, CLASSE PN 25, INSTALADO EM RESERVAÇÃO DE ÁGUA DE EDIFICAÇÃO QUE POSSUA RESERVATÓRIO DE FIBRA/FIBROCIMENTO  FORNECIMENTO E INSTALAÇÃO. AF_06/2016</v>
          </cell>
          <cell r="C4204" t="str">
            <v>UN</v>
          </cell>
          <cell r="D4204" t="str">
            <v>86,14</v>
          </cell>
        </row>
        <row r="4205">
          <cell r="A4205" t="str">
            <v>96747</v>
          </cell>
          <cell r="B4205" t="str">
            <v>JOELHO 90 GRAUS, PPR, DN 20 MM, CLASSE PN 25,  INSTALADO EM RESERVAÇÃO DE ÁGUA DE EDIFICAÇÃO QUE POSSUA RESERVATÓRIO DE FIBRA/FIBROCIMENTO  FORNECIMENTO E INSTALAÇÃO. AF_06/2016</v>
          </cell>
          <cell r="C4205" t="str">
            <v>UN</v>
          </cell>
          <cell r="D4205" t="str">
            <v>5,91</v>
          </cell>
        </row>
        <row r="4206">
          <cell r="A4206" t="str">
            <v>96748</v>
          </cell>
          <cell r="B4206" t="str">
            <v>JOELHO 90 GRAUS, PPR, DN 25 MM, CLASSE PN 25,  INSTALADO EM RESERVAÇÃO DE ÁGUA DE EDIFICAÇÃO QUE POSSUA RESERVATÓRIO DE FIBRA/FIBROCIMENTO  FORNECIMENTO E INSTALAÇÃO. AF_06/2016</v>
          </cell>
          <cell r="C4206" t="str">
            <v>UN</v>
          </cell>
          <cell r="D4206" t="str">
            <v>6,57</v>
          </cell>
        </row>
        <row r="4207">
          <cell r="A4207" t="str">
            <v>96749</v>
          </cell>
          <cell r="B4207" t="str">
            <v>JOELHO 90 GRAUS, PPR, DN 32 MM, CLASSE PN 25,  INSTALADO EM RESERVAÇÃO DE ÁGUA DE EDIFICAÇÃO QUE POSSUA RESERVATÓRIO DE FIBRA/FIBROCIMENTO  FORNECIMENTO E INSTALAÇÃO. AF_06/2016</v>
          </cell>
          <cell r="C4207" t="str">
            <v>UN</v>
          </cell>
          <cell r="D4207" t="str">
            <v>8,88</v>
          </cell>
        </row>
        <row r="4208">
          <cell r="A4208" t="str">
            <v>96750</v>
          </cell>
          <cell r="B4208" t="str">
            <v>JOELHO 90 GRAUS, PPR, DN 40 MM, CLASSE PN 25,  INSTALADO EM RESERVAÇÃO DE ÁGUA DE EDIFICAÇÃO QUE POSSUA RESERVATÓRIO DE FIBRA/FIBROCIMENTO  FORNECIMENTO E INSTALAÇÃO. AF_06/2016</v>
          </cell>
          <cell r="C4208" t="str">
            <v>UN</v>
          </cell>
          <cell r="D4208" t="str">
            <v>11,45</v>
          </cell>
        </row>
        <row r="4209">
          <cell r="A4209" t="str">
            <v>96751</v>
          </cell>
          <cell r="B4209" t="str">
            <v>JOELHO 90 GRAUS, PPR, DN 50 MM, CLASSE PN 25,  INSTALADO EM RESERVAÇÃO DE ÁGUA DE EDIFICAÇÃO QUE POSSUA RESERVATÓRIO DE FIBRA/FIBROCIMENTO  FORNECIMENTO E INSTALAÇÃO. AF_06/2016</v>
          </cell>
          <cell r="C4209" t="str">
            <v>UN</v>
          </cell>
          <cell r="D4209" t="str">
            <v>20,41</v>
          </cell>
        </row>
        <row r="4210">
          <cell r="A4210" t="str">
            <v>96752</v>
          </cell>
          <cell r="B4210" t="str">
            <v>JOELHO 90 GRAUS, PPR, DN 63 MM, CLASSE PN 25,  INSTALADO EM RESERVAÇÃO DE ÁGUA DE EDIFICAÇÃO QUE POSSUA RESERVATÓRIO DE FIBRA/FIBROCIMENTO  FORNECIMENTO E INSTALAÇÃO. AF_06/2016</v>
          </cell>
          <cell r="C4210" t="str">
            <v>UN</v>
          </cell>
          <cell r="D4210" t="str">
            <v>26,06</v>
          </cell>
        </row>
        <row r="4211">
          <cell r="A4211" t="str">
            <v>96753</v>
          </cell>
          <cell r="B4211" t="str">
            <v>JOELHO 90 GRAUS, PPR, DN 75 MM, CLASSE PN 25,  INSTALADO EM RESERVAÇÃO DE ÁGUA DE EDIFICAÇÃO QUE POSSUA RESERVATÓRIO DE FIBRA/FIBROCIMENTO  FORNECIMENTO E INSTALAÇÃO. AF_06/2016</v>
          </cell>
          <cell r="C4211" t="str">
            <v>UN</v>
          </cell>
          <cell r="D4211" t="str">
            <v>57,87</v>
          </cell>
        </row>
        <row r="4212">
          <cell r="A4212" t="str">
            <v>96754</v>
          </cell>
          <cell r="B4212" t="str">
            <v>JOELHO 90 GRAUS, PPR, DN 90 MM, CLASSE PN 25,  INSTALADO EM RESERVAÇÃO DE ÁGUA DE EDIFICAÇÃO QUE POSSUA RESERVATÓRIO DE FIBRA/FIBROCIMENTO  FORNECIMENTO E INSTALAÇÃO. AF_06/2016</v>
          </cell>
          <cell r="C4212" t="str">
            <v>UN</v>
          </cell>
          <cell r="D4212" t="str">
            <v>80,28</v>
          </cell>
        </row>
        <row r="4213">
          <cell r="A4213" t="str">
            <v>96755</v>
          </cell>
          <cell r="B4213" t="str">
            <v>JOELHO 90 GRAUS, PPR, DN 110 MM, CLASSE PN 25,  INSTALADO EM RESERVAÇÃO DE ÁGUA DE EDIFICAÇÃO QUE POSSUA RESERVATÓRIO DE FIBRA/FIBROCIMENTO  FORNECIMENTO E INSTALAÇÃO. AF_06/2016</v>
          </cell>
          <cell r="C4213" t="str">
            <v>UN</v>
          </cell>
          <cell r="D4213" t="str">
            <v>121,43</v>
          </cell>
        </row>
        <row r="4214">
          <cell r="A4214" t="str">
            <v>96756</v>
          </cell>
          <cell r="B4214" t="str">
            <v>TÊ MISTURADOR, PPR, DN 20 MM, CLASSE PN 25,  INSTALADO EM RESERVAÇÃO DE ÁGUA DE EDIFICAÇÃO QUE POSSUA RESERVATÓRIO DE FIBRA/FIBROCIMENTO  FORNECIMENTO E INSTALAÇÃO. AF_06/2016</v>
          </cell>
          <cell r="C4214" t="str">
            <v>UN</v>
          </cell>
          <cell r="D4214" t="str">
            <v>10,37</v>
          </cell>
        </row>
        <row r="4215">
          <cell r="A4215" t="str">
            <v>96757</v>
          </cell>
          <cell r="B4215" t="str">
            <v>TÊ MISTURADOR, PPR, DN 25 MM, CLASSE PN 25,  INSTALADO EM RESERVAÇÃO DE ÁGUA DE EDIFICAÇÃO QUE POSSUA RESERVATÓRIO DE FIBRA/FIBROCIMENTO  FORNECIMENTO E INSTALAÇÃO. AF_06/2016</v>
          </cell>
          <cell r="C4215" t="str">
            <v>UN</v>
          </cell>
          <cell r="D4215" t="str">
            <v>10,02</v>
          </cell>
        </row>
        <row r="4216">
          <cell r="A4216" t="str">
            <v>96758</v>
          </cell>
          <cell r="B4216" t="str">
            <v>TÊ, PPR, DN 32 MM, CLASSE PN 25,  INSTALADO EM RESERVAÇÃO DE ÁGUA DE EDIFICAÇÃO QUE POSSUA RESERVATÓRIO DE FIBRA/FIBROCIMENTO  FORNECIMENTO E INSTALAÇÃO. AF_06/2016</v>
          </cell>
          <cell r="C4216" t="str">
            <v>UN</v>
          </cell>
          <cell r="D4216" t="str">
            <v>11,93</v>
          </cell>
        </row>
        <row r="4217">
          <cell r="A4217" t="str">
            <v>96759</v>
          </cell>
          <cell r="B4217" t="str">
            <v>TÊ, PPR, DN 40 MM, CLASSE PN 25,  INSTALADO EM RESERVAÇÃO DE ÁGUA DE EDIFICAÇÃO QUE POSSUA RESERVATÓRIO DE FIBRA/FIBROCIMENTO  FORNECIMENTO E INSTALAÇÃO. AF_06/2016</v>
          </cell>
          <cell r="C4217" t="str">
            <v>UN</v>
          </cell>
          <cell r="D4217" t="str">
            <v>16,83</v>
          </cell>
        </row>
        <row r="4218">
          <cell r="A4218" t="str">
            <v>96760</v>
          </cell>
          <cell r="B4218" t="str">
            <v>TÊ, PPR, DN 50 MM, CLASSE PN 25,  INSTALADO EM RESERVAÇÃO DE ÁGUA DE EDIFICAÇÃO QUE POSSUA RESERVATÓRIO DE FIBRA/FIBROCIMENTO  FORNECIMENTO E INSTALAÇÃO. AF_06/2016</v>
          </cell>
          <cell r="C4218" t="str">
            <v>UN</v>
          </cell>
          <cell r="D4218" t="str">
            <v>24,02</v>
          </cell>
        </row>
        <row r="4219">
          <cell r="A4219" t="str">
            <v>96761</v>
          </cell>
          <cell r="B4219" t="str">
            <v>TÊ, PPR, DN 63 MM, CLASSE PN 25,  INSTALADO EM RESERVAÇÃO DE ÁGUA DE EDIFICAÇÃO QUE POSSUA RESERVATÓRIO DE FIBRA/FIBROCIMENTO  FORNECIMENTO E INSTALAÇÃO. AF_06/2016</v>
          </cell>
          <cell r="C4219" t="str">
            <v>UN</v>
          </cell>
          <cell r="D4219" t="str">
            <v>33,05</v>
          </cell>
        </row>
        <row r="4220">
          <cell r="A4220" t="str">
            <v>96762</v>
          </cell>
          <cell r="B4220" t="str">
            <v>TÊ, PPR, DN 75 MM, CLASSE PN 25,  INSTALADO EM RESERVAÇÃO DE ÁGUA DE EDIFICAÇÃO QUE POSSUA RESERVATÓRIO DE FIBRA/FIBROCIMENTO  FORNECIMENTO E INSTALAÇÃO. AF_06/2016</v>
          </cell>
          <cell r="C4220" t="str">
            <v>UN</v>
          </cell>
          <cell r="D4220" t="str">
            <v>63,71</v>
          </cell>
        </row>
        <row r="4221">
          <cell r="A4221" t="str">
            <v>96763</v>
          </cell>
          <cell r="B4221" t="str">
            <v>TÊ, PPR, DN 90 MM, CLASSE PN 25,  INSTALADO EM RESERVAÇÃO DE ÁGUA DE EDIFICAÇÃO QUE POSSUA RESERVATÓRIO DE FIBRA/FIBROCIMENTO  FORNECIMENTO E INSTALAÇÃO. AF_06/2016</v>
          </cell>
          <cell r="C4221" t="str">
            <v>UN</v>
          </cell>
          <cell r="D4221" t="str">
            <v>86,59</v>
          </cell>
        </row>
        <row r="4222">
          <cell r="A4222" t="str">
            <v>96764</v>
          </cell>
          <cell r="B4222" t="str">
            <v>TÊ, PPR, DN 110 MM, CLASSE PN 25,  INSTALADO EM RESERVAÇÃO DE ÁGUA DE EDIFICAÇÃO QUE POSSUA RESERVATÓRIO DE FIBRA/FIBROCIMENTO  FORNECIMENTO E INSTALAÇÃO. AF_06/2016</v>
          </cell>
          <cell r="C4222" t="str">
            <v>UN</v>
          </cell>
          <cell r="D4222" t="str">
            <v>137,94</v>
          </cell>
        </row>
        <row r="4223">
          <cell r="A4223" t="str">
            <v>96802</v>
          </cell>
          <cell r="B4223" t="str">
            <v>KIT CHASSI PEX, PRÉ-FABRICADO, PARA CHUVEIRO COM REGISTROS DE PRESSÃO E CONEXÕES POR CRIMPAGEM  FORNECIMENTO E INSTALAÇÃO. AF_06/2015</v>
          </cell>
          <cell r="C4223" t="str">
            <v>UN</v>
          </cell>
          <cell r="D4223" t="str">
            <v>216,56</v>
          </cell>
        </row>
        <row r="4224">
          <cell r="A4224" t="str">
            <v>96803</v>
          </cell>
          <cell r="B4224" t="str">
            <v>KIT CHASSI PEX, PRÉ-FABRICADO, PARA COZINHA COM CUBA SIMPLES E CONEXÕES POR CRIMPAGEM  FORNECIMENTO E INSTALAÇÃO. AF_06/2015</v>
          </cell>
          <cell r="C4224" t="str">
            <v>UN</v>
          </cell>
          <cell r="D4224" t="str">
            <v>111,20</v>
          </cell>
        </row>
        <row r="4225">
          <cell r="A4225" t="str">
            <v>96804</v>
          </cell>
          <cell r="B4225" t="str">
            <v>KIT CHASSI PEX, PRÉ-FABRICADO, PARA ÁREA DE SERVIÇO COM TANQUE E MÁQUINA DE LAVAR ROUPA, E CONEXÕES POR CRIMPAGEM  FORNECIMENTO E INSTALAÇÃO. AF_06/2015</v>
          </cell>
          <cell r="C4225" t="str">
            <v>UN</v>
          </cell>
          <cell r="D4225" t="str">
            <v>199,05</v>
          </cell>
        </row>
        <row r="4226">
          <cell r="A4226" t="str">
            <v>96805</v>
          </cell>
          <cell r="B4226" t="str">
            <v>KIT CHASSI PEX, PRÉ-FABRICADO, PARA CHUVEIRO COM REGISTROS DE PRESSÃO E CONEXÕES POR ANEL DESLIZANTE  FORNECIMENTO E INSTALAÇÃO. AF_06/2015</v>
          </cell>
          <cell r="C4226" t="str">
            <v>UN</v>
          </cell>
          <cell r="D4226" t="str">
            <v>223,61</v>
          </cell>
        </row>
        <row r="4227">
          <cell r="A4227" t="str">
            <v>96806</v>
          </cell>
          <cell r="B4227" t="str">
            <v>KIT CHASSI PEX, PRÉ-FABRICADO, PARA COZINHA COM CUBA SIMPLES E CONEXÕES POR ANEL DESLIZANTE  FORNECIMENTO E INSTALAÇÃO. AF_06/2015</v>
          </cell>
          <cell r="C4227" t="str">
            <v>UN</v>
          </cell>
          <cell r="D4227" t="str">
            <v>108,53</v>
          </cell>
        </row>
        <row r="4228">
          <cell r="A4228" t="str">
            <v>96807</v>
          </cell>
          <cell r="B4228" t="str">
            <v>KIT CHASSI PEX, PRÉ-FABRICADO, PARA ÁREA DE SERVIÇO COM TANQUE E MÁQUINA DE LAVAR ROUPA, E CONEXÕES POR ANEL DESLIZANTE  FORNECIMENTO E INSTALAÇÃO. AF_06/2015</v>
          </cell>
          <cell r="C4228" t="str">
            <v>UN</v>
          </cell>
          <cell r="D4228" t="str">
            <v>180,97</v>
          </cell>
        </row>
        <row r="4229">
          <cell r="A4229" t="str">
            <v>96808</v>
          </cell>
          <cell r="B4229" t="str">
            <v>UNIÃO METÁLICA PARA INSTALAÇÕES EM PEX, DN 16 MM, FIXAÇÃO DAS CONEXÕES POR ANEL DESLIZANTE  FORNECIMENTO E INSTALAÇÃO . AF_06/2015</v>
          </cell>
          <cell r="C4229" t="str">
            <v>UN</v>
          </cell>
          <cell r="D4229" t="str">
            <v>10,19</v>
          </cell>
        </row>
        <row r="4230">
          <cell r="A4230" t="str">
            <v>96809</v>
          </cell>
          <cell r="B4230" t="str">
            <v>CONEXÃO FIXA, ROSCA FÊMEA, METÁLICA, PARA INSTALAÇÕES EM PEX, DN 16 MM X 1/2", COM ANEL DESLIZANTE. FORNECIMENTO E INSTALAÇÃO. AF_06/2015</v>
          </cell>
          <cell r="C4230" t="str">
            <v>UN</v>
          </cell>
          <cell r="D4230" t="str">
            <v>11,66</v>
          </cell>
        </row>
        <row r="4231">
          <cell r="A4231" t="str">
            <v>96810</v>
          </cell>
          <cell r="B4231" t="str">
            <v>CONEXÃO MÓVEL, ROSCA FÊMEA, METÁLICA, PARA INSTALAÇÕES EM PEX, DN 16 MM X 3/4", COM ANEL DESLIZANTE. FORNECIMENTO E INSTALAÇÃO. AF_06/2015</v>
          </cell>
          <cell r="C4231" t="str">
            <v>UN</v>
          </cell>
          <cell r="D4231" t="str">
            <v>12,65</v>
          </cell>
        </row>
        <row r="4232">
          <cell r="A4232" t="str">
            <v>96811</v>
          </cell>
          <cell r="B4232" t="str">
            <v>UNIÃO METÁLICA PARA INSTALAÇÕES EM PEX, DN 20 MM, FIXAÇÃO DAS CONEXÕES POR ANEL DESLIZANTE  FORNECIMENTO E INSTALAÇÃO . AF_06/2015</v>
          </cell>
          <cell r="C4232" t="str">
            <v>UN</v>
          </cell>
          <cell r="D4232" t="str">
            <v>13,61</v>
          </cell>
        </row>
        <row r="4233">
          <cell r="A4233" t="str">
            <v>96812</v>
          </cell>
          <cell r="B4233" t="str">
            <v>CONEXÃO FIXA, ROSCA FÊMEA, METÁLICA, PARA INSTALAÇÕES EM PEX, DN 20 MM X 1/2", COM ANEL DESLIZANTE. FORNECIMENTO E INSTALAÇÃO. AF_06/2015</v>
          </cell>
          <cell r="C4233" t="str">
            <v>UN</v>
          </cell>
          <cell r="D4233" t="str">
            <v>13,09</v>
          </cell>
        </row>
        <row r="4234">
          <cell r="A4234" t="str">
            <v>96813</v>
          </cell>
          <cell r="B4234" t="str">
            <v>CONEXÃO FIXA, ROSCA FÊMEA, METÁLICA, PARA INSTALAÇÕES EM PEX, DN 20 MM X 3/4", COM ANEL DESLIZANTE. FORNECIMENTO E INSTALAÇÃO. AF_06/2015</v>
          </cell>
          <cell r="C4234" t="str">
            <v>UN</v>
          </cell>
          <cell r="D4234" t="str">
            <v>15,05</v>
          </cell>
        </row>
        <row r="4235">
          <cell r="A4235" t="str">
            <v>96814</v>
          </cell>
          <cell r="B4235" t="str">
            <v>UNIÃO DE REDUÇÃO, METÁLICA, PARA INSTALAÇÕES EM PEX, DN 20 X 16 MM, CONEXÃO POR ANEL DESLIZANTE  FORNECIMENTO E INSTALAÇÃO. AF_06/2015</v>
          </cell>
          <cell r="C4235" t="str">
            <v>UN</v>
          </cell>
          <cell r="D4235" t="str">
            <v>12,76</v>
          </cell>
        </row>
        <row r="4236">
          <cell r="A4236" t="str">
            <v>96815</v>
          </cell>
          <cell r="B4236" t="str">
            <v>UNIÃO METÁLICA PARA INSTALAÇÕES EM PEX, DN 25 MM, FIXAÇÃO DAS CONEXÕES POR ANEL DESLIZANTE   FORNECIMENTO E INSTALAÇÃO. AF_06/2015</v>
          </cell>
          <cell r="C4236" t="str">
            <v>UN</v>
          </cell>
          <cell r="D4236" t="str">
            <v>21,41</v>
          </cell>
        </row>
        <row r="4237">
          <cell r="A4237" t="str">
            <v>96816</v>
          </cell>
          <cell r="B4237" t="str">
            <v>CONEXÃO FIXA, ROSCA FÊMEA, METÁLICA, PARA INSTALAÇÕES EM PEX, DN 25 MM X 3/4", COM ANEL DESLIZANTE. FORNECIMENTO E INSTALAÇÃO. AF_06/2015</v>
          </cell>
          <cell r="C4237" t="str">
            <v>UN</v>
          </cell>
          <cell r="D4237" t="str">
            <v>17,67</v>
          </cell>
        </row>
        <row r="4238">
          <cell r="A4238" t="str">
            <v>96817</v>
          </cell>
          <cell r="B4238" t="str">
            <v>CONEXÃO FIXA, ROSCA FÊMEA, METÁLICA, PARA INSTALAÇÕES EM PEX, DN 25 MM X 1", COM ANEL DESLIZANTE. FORNECIMENTO E INSTALAÇÃO. AF_06/2015</v>
          </cell>
          <cell r="C4238" t="str">
            <v>UN</v>
          </cell>
          <cell r="D4238" t="str">
            <v>20,05</v>
          </cell>
        </row>
        <row r="4239">
          <cell r="A4239" t="str">
            <v>96818</v>
          </cell>
          <cell r="B4239" t="str">
            <v>UNIÃO DE REDUÇÃO, METÁLICA, PEX, DN 25 X 16 MM, CONEXÃO POR ANEL DESLIZANTE  FORNECIMENTO E INSTALAÇÃO. AF_06/2015</v>
          </cell>
          <cell r="C4239" t="str">
            <v>UN</v>
          </cell>
          <cell r="D4239" t="str">
            <v>18,69</v>
          </cell>
        </row>
        <row r="4240">
          <cell r="A4240" t="str">
            <v>96819</v>
          </cell>
          <cell r="B4240" t="str">
            <v>UNIÃO DE REDUÇÃO, METÁLICA, PEX, DN 25 X 20 MM, CONEXÃO POR ANEL DESLIZANTE  FORNECIMENTO E INSTALAÇÃO. AF_06/2015</v>
          </cell>
          <cell r="C4240" t="str">
            <v>UN</v>
          </cell>
          <cell r="D4240" t="str">
            <v>18,69</v>
          </cell>
        </row>
        <row r="4241">
          <cell r="A4241" t="str">
            <v>96820</v>
          </cell>
          <cell r="B4241" t="str">
            <v>UNIÃO METÁLICA PARA INSTALAÇÕES EM PEX, DN 32 MM, FIXAÇÃO DAS CONEXÕES POR ANEL DESLIZANTE   FORNECIMENTO E INSTALAÇÃO. AF_06/2015</v>
          </cell>
          <cell r="C4241" t="str">
            <v>UN</v>
          </cell>
          <cell r="D4241" t="str">
            <v>33,84</v>
          </cell>
        </row>
        <row r="4242">
          <cell r="A4242" t="str">
            <v>96821</v>
          </cell>
          <cell r="B4242" t="str">
            <v>CONEXÃO FIXA, ROSCA FÊMEA, METÁLICA, PARA INSTALAÇÕES EM PEX, DN 32 MM X 1", COM ANEL DESLIZANTE  FORNECIMENTO E INSTALAÇÃO. AF_06/2015</v>
          </cell>
          <cell r="C4242" t="str">
            <v>UN</v>
          </cell>
          <cell r="D4242" t="str">
            <v>28,88</v>
          </cell>
        </row>
        <row r="4243">
          <cell r="A4243" t="str">
            <v>96822</v>
          </cell>
          <cell r="B4243" t="str">
            <v>UNIÃO DE REDUÇÃO, METÁLICA, PEX, DN 32 X 25 MM, CONEXÃO POR ANEL DESLIZANTE  FORNECIMENTO E INSTALAÇÃO. AF_06/2015</v>
          </cell>
          <cell r="C4243" t="str">
            <v>UN</v>
          </cell>
          <cell r="D4243" t="str">
            <v>29,26</v>
          </cell>
        </row>
        <row r="4244">
          <cell r="A4244" t="str">
            <v>96823</v>
          </cell>
          <cell r="B4244" t="str">
            <v>LUVA PARA INSTALAÇÕES EM PEX, DN 16 MM, CONEXÃO POR CRIMPAGEM  FORNECIMENTO E INSTALAÇÃO . AF_06/2015</v>
          </cell>
          <cell r="C4244" t="str">
            <v>UN</v>
          </cell>
          <cell r="D4244" t="str">
            <v>12,07</v>
          </cell>
        </row>
        <row r="4245">
          <cell r="A4245" t="str">
            <v>96824</v>
          </cell>
          <cell r="B4245" t="str">
            <v>CONEXÃO FIXA, ROSCA FÊMEA, PARA INSTALAÇÕES EM PEX, DN 16MM X 1/2", CONEXÃO POR CRIMPAGEM  FORNECIMENTO E INSTALAÇÃO. AF_06/2015</v>
          </cell>
          <cell r="C4245" t="str">
            <v>UN</v>
          </cell>
          <cell r="D4245" t="str">
            <v>13,60</v>
          </cell>
        </row>
        <row r="4246">
          <cell r="A4246" t="str">
            <v>96825</v>
          </cell>
          <cell r="B4246" t="str">
            <v>CONEXÃO FIXA, ROSCA FÊMEA, PARA INSTALAÇÕES EM PEX, DN 16MM X 3/4", CONEXÃO POR CRIMPAGEM  FORNECIMENTO E INSTALAÇÃO. AF_06/2015</v>
          </cell>
          <cell r="C4246" t="str">
            <v>UN</v>
          </cell>
          <cell r="D4246" t="str">
            <v>18,37</v>
          </cell>
        </row>
        <row r="4247">
          <cell r="A4247" t="str">
            <v>96826</v>
          </cell>
          <cell r="B4247" t="str">
            <v>LUVA PARA INSTALAÇÕES EM PEX, DN 20 MM, CONEXÃO POR CRIMPAGEM   FORNECIMENTO E INSTALAÇÃO. AF_06/2015</v>
          </cell>
          <cell r="C4247" t="str">
            <v>UN</v>
          </cell>
          <cell r="D4247" t="str">
            <v>16,70</v>
          </cell>
        </row>
        <row r="4248">
          <cell r="A4248" t="str">
            <v>96827</v>
          </cell>
          <cell r="B4248" t="str">
            <v>CONEXÃO FIXA, ROSCA FÊMEA, PARA INSTALAÇÕES EM PEX, DN 20MM X 1/2", CONEXÃO POR CRIMPAGEM  FORNECIMENTO E INSTALAÇÃO. AF_06/2015</v>
          </cell>
          <cell r="C4248" t="str">
            <v>UN</v>
          </cell>
          <cell r="D4248" t="str">
            <v>17,32</v>
          </cell>
        </row>
        <row r="4249">
          <cell r="A4249" t="str">
            <v>96828</v>
          </cell>
          <cell r="B4249" t="str">
            <v>CONEXÃO FIXA, ROSCA FÊMEA, PARA INSTALAÇÕES EM PEX, DN 20MM X 3/4", CONEXÃO POR CRIMPAGEM  FORNECIMENTO E INSTALAÇÃO. AF_06/2015</v>
          </cell>
          <cell r="C4249" t="str">
            <v>UN</v>
          </cell>
          <cell r="D4249" t="str">
            <v>21,70</v>
          </cell>
        </row>
        <row r="4250">
          <cell r="A4250" t="str">
            <v>96829</v>
          </cell>
          <cell r="B4250" t="str">
            <v>LUVA DE REDUÇÃO PARA INSTALAÇÕES EM PEX, DN 20 X 16 MM, CONEXÃO POR CRIMPAGEM  FORNECIMENTO E INSTALAÇÃO. AF_06/2015</v>
          </cell>
          <cell r="C4250" t="str">
            <v>UN</v>
          </cell>
          <cell r="D4250" t="str">
            <v>16,68</v>
          </cell>
        </row>
        <row r="4251">
          <cell r="A4251" t="str">
            <v>96830</v>
          </cell>
          <cell r="B4251" t="str">
            <v>LUVA PARA INSTALAÇÕES EM PEX, DN 25 MM, CONEXÃO POR CRIMPAGEM   FORNECIMENTO E INSTALAÇÃO. AF_06/2015</v>
          </cell>
          <cell r="C4251" t="str">
            <v>UN</v>
          </cell>
          <cell r="D4251" t="str">
            <v>24,19</v>
          </cell>
        </row>
        <row r="4252">
          <cell r="A4252" t="str">
            <v>96831</v>
          </cell>
          <cell r="B4252" t="str">
            <v>CONEXÃO FIXA, ROSCA FÊMEA, PARA INSTALAÇÕES EM PEX, DN 25MM X 1/2", CONEXÃO POR CRIMPAGEM  FORNECIMENTO E INSTALAÇÃO. AF_06/2015</v>
          </cell>
          <cell r="C4252" t="str">
            <v>UN</v>
          </cell>
          <cell r="D4252" t="str">
            <v>19,77</v>
          </cell>
        </row>
        <row r="4253">
          <cell r="A4253" t="str">
            <v>96832</v>
          </cell>
          <cell r="B4253" t="str">
            <v>CONEXÃO FIXA, ROSCA FÊMEA, PARA INSTALAÇÕES EM PEX, DN 25MM X 3/4", CONEXÃO POR CRIMPAGEM  FORNECIMENTO E INSTALAÇÃO. AF_06/2015</v>
          </cell>
          <cell r="C4253" t="str">
            <v>UN</v>
          </cell>
          <cell r="D4253" t="str">
            <v>22,81</v>
          </cell>
        </row>
        <row r="4254">
          <cell r="A4254" t="str">
            <v>96833</v>
          </cell>
          <cell r="B4254" t="str">
            <v>LUVA DE REDUÇÃO PARA INSTALAÇÕES EM PEX, DN 25 X 16 MM, CONEXÃO POR CRIMPAGEM  FORNECIMENTO E INSTALAÇÃO. AF_06/2015</v>
          </cell>
          <cell r="C4254" t="str">
            <v>UN</v>
          </cell>
          <cell r="D4254" t="str">
            <v>21,38</v>
          </cell>
        </row>
        <row r="4255">
          <cell r="A4255" t="str">
            <v>96834</v>
          </cell>
          <cell r="B4255" t="str">
            <v>LUVA PARA INSTALAÇÕES EM PEX, DN 32 MM, CONEXÃO POR CRIMPAGEM  FORNECIMENTO E INSTALAÇÃO . AF_06/2015</v>
          </cell>
          <cell r="C4255" t="str">
            <v>UN</v>
          </cell>
          <cell r="D4255" t="str">
            <v>35,22</v>
          </cell>
        </row>
        <row r="4256">
          <cell r="A4256" t="str">
            <v>96835</v>
          </cell>
          <cell r="B4256" t="str">
            <v>CONEXÃO FIXA, ROSCA FÊMEA, PARA INSTALAÇÕES EM PEX, DN 32 MM X 3/4", CONEXÃO POR CRIMPAGEM  FORNECIMENTO E INSTALAÇÃO. AF_06/2015</v>
          </cell>
          <cell r="C4256" t="str">
            <v>UN</v>
          </cell>
          <cell r="D4256" t="str">
            <v>30,49</v>
          </cell>
        </row>
        <row r="4257">
          <cell r="A4257" t="str">
            <v>96836</v>
          </cell>
          <cell r="B4257" t="str">
            <v>LUVA DE REDUÇÃO PARA INSTALAÇÕES EM PEX, DN 32 X 25 MM, CONEXÃO POR CRIMPAGEM  FORNECIMENTO E INSTALAÇÃO. AF_06/2015</v>
          </cell>
          <cell r="C4257" t="str">
            <v>UN</v>
          </cell>
          <cell r="D4257" t="str">
            <v>32,45</v>
          </cell>
        </row>
        <row r="4258">
          <cell r="A4258" t="str">
            <v>96837</v>
          </cell>
          <cell r="B4258" t="str">
            <v>JOELHO 90 GRAUS, METÁLICO, PARA INSTALAÇÕES EM PEX, DN 16 MM, CONEXÃO POR ANEL DESLIZANTE   FORNECIMENTO E INSTALAÇÃO. AF_06/2015</v>
          </cell>
          <cell r="C4258" t="str">
            <v>UN</v>
          </cell>
          <cell r="D4258" t="str">
            <v>17,77</v>
          </cell>
        </row>
        <row r="4259">
          <cell r="A4259" t="str">
            <v>96838</v>
          </cell>
          <cell r="B4259" t="str">
            <v>JOELHO 90 GRAUS, ROSCA FÊMEA TERMINAL, METÁLICO, PARA INSTALAÇÕES EM PEX, DN 16MM X 1/2", CONEXÃO POR ANEL DESLIZANTE  FORNECIMENTO E INSTALAÇÃO. AF_06/2015</v>
          </cell>
          <cell r="C4259" t="str">
            <v>UN</v>
          </cell>
          <cell r="D4259" t="str">
            <v>16,35</v>
          </cell>
        </row>
        <row r="4260">
          <cell r="A4260" t="str">
            <v>96839</v>
          </cell>
          <cell r="B4260" t="str">
            <v>JOELHO, ROSCA FÊMEA, COM BASE FIXA, METÁLICO, PARA INSTALAÇÕES EM PEX, DN 16MM X 1/2", CONEXÃO POR ANEL DESLIZANTE  FORNECIMENTO E INSTALAÇÃO. AF_06/2015</v>
          </cell>
          <cell r="C4260" t="str">
            <v>UN</v>
          </cell>
          <cell r="D4260" t="str">
            <v>16,10</v>
          </cell>
        </row>
        <row r="4261">
          <cell r="A4261" t="str">
            <v>96840</v>
          </cell>
          <cell r="B4261" t="str">
            <v>JOELHO 90 GRAUS, METÁLICO, PARA INSTALAÇÕES EM PEX, DN 20 MM, CONEXÃO POR ANEL DESLIZANTE  FORNECIMENTO E INSTALAÇÃO . AF_06/2015</v>
          </cell>
          <cell r="C4261" t="str">
            <v>UN</v>
          </cell>
          <cell r="D4261" t="str">
            <v>20,77</v>
          </cell>
        </row>
        <row r="4262">
          <cell r="A4262" t="str">
            <v>96841</v>
          </cell>
          <cell r="B4262" t="str">
            <v>JOELHO 90 GRAUS, ROSCA FÊMEA TERMINAL, METÁLICO, PARA INSTALAÇÕES EM PEX, DN 20 MM X 1/2", CONEXÃO POR ANEL DESLIZANTE  FORNECIMENTO E INSTALAÇÃO. AF_06/2015</v>
          </cell>
          <cell r="C4262" t="str">
            <v>UN</v>
          </cell>
          <cell r="D4262" t="str">
            <v>18,23</v>
          </cell>
        </row>
        <row r="4263">
          <cell r="A4263" t="str">
            <v>96842</v>
          </cell>
          <cell r="B4263" t="str">
            <v>JOELHO 90 GRAUS, ROSCA FÊMEA TERMINAL, METÁLICO, PARA INSTALAÇÕES EM PEX, DN 20 MM X 3/4", CONEXÃO POR ANEL DESLIZANTE  FORNECIMENTO E INSTALAÇÃO. AF_06/2015</v>
          </cell>
          <cell r="C4263" t="str">
            <v>UN</v>
          </cell>
          <cell r="D4263" t="str">
            <v>23,09</v>
          </cell>
        </row>
        <row r="4264">
          <cell r="A4264" t="str">
            <v>96843</v>
          </cell>
          <cell r="B4264" t="str">
            <v>JOELHO ROSCA FÊMEA, COM BASE FIXA, METÁLICO, PARA INSTALAÇÕES EM PEX, DN 20MM X 1/2", CONEXÃO POR ANEL DESLIZANTE  FORNECIMENTO E INSTALAÇÃO. AF_06/2015</v>
          </cell>
          <cell r="C4264" t="str">
            <v>UN</v>
          </cell>
          <cell r="D4264" t="str">
            <v>22,22</v>
          </cell>
        </row>
        <row r="4265">
          <cell r="A4265" t="str">
            <v>96844</v>
          </cell>
          <cell r="B4265" t="str">
            <v>JOELHO ROSCA FÊMEA, MÓVEL, METÁLICO, PARA INSTALAÇÕES EM PEX, DN 20MM X 3/4", CONEXÃO POR ANEL DESLIZANTE  FORNECIMENTO E INSTALAÇÃO. AF_06/2015</v>
          </cell>
          <cell r="C4265" t="str">
            <v>UN</v>
          </cell>
          <cell r="D4265" t="str">
            <v>30,16</v>
          </cell>
        </row>
        <row r="4266">
          <cell r="A4266" t="str">
            <v>96845</v>
          </cell>
          <cell r="B4266" t="str">
            <v>JOELHO 90 GRAUS, METÁLICO, PARA INSTALAÇÕES EM PEX, DN 25 MM, CONEXÃO POR ANEL DESLIZANTE   FORNECIMENTO E INSTALAÇÃO. AF_06/2015</v>
          </cell>
          <cell r="C4266" t="str">
            <v>UN</v>
          </cell>
          <cell r="D4266" t="str">
            <v>32,34</v>
          </cell>
        </row>
        <row r="4267">
          <cell r="A4267" t="str">
            <v>96846</v>
          </cell>
          <cell r="B4267" t="str">
            <v>JOELHO 90 GRAUS, ROSCA FÊMEA TERMINAL, METÁLICO, PARA INSTALAÇÕES EM PEX, DN 25 MM X 3/4", CONEXÃO POR ANEL DESLIZANTE  FORNECIMENTO E INSTALAÇÃO. AF_06/2015</v>
          </cell>
          <cell r="C4267" t="str">
            <v>UN</v>
          </cell>
          <cell r="D4267" t="str">
            <v>25,56</v>
          </cell>
        </row>
        <row r="4268">
          <cell r="A4268" t="str">
            <v>96847</v>
          </cell>
          <cell r="B4268" t="str">
            <v>JOELHO ROSCA FÊMEA, COM BASE FIXA, METÁLICO, PARA INSTALAÇÕES EM PEX, DN 25MM X 3/4", CONEXÃO POR ANEL DESLIZANTE  FORNECIMENTO E INSTALAÇÃO. AF_06/2015</v>
          </cell>
          <cell r="C4268" t="str">
            <v>UN</v>
          </cell>
          <cell r="D4268" t="str">
            <v>28,05</v>
          </cell>
        </row>
        <row r="4269">
          <cell r="A4269" t="str">
            <v>96848</v>
          </cell>
          <cell r="B4269" t="str">
            <v>JOELHO 90 GRAUS, METÁLICO, PARA INSTALAÇÕES EM PEX, DN 32 MM, CONEXÃO POR ANEL DESLIZANTE  FORNECIMENTO E INSTALAÇÃO . AF_06/2015</v>
          </cell>
          <cell r="C4269" t="str">
            <v>UN</v>
          </cell>
          <cell r="D4269" t="str">
            <v>41,90</v>
          </cell>
        </row>
        <row r="4270">
          <cell r="A4270" t="str">
            <v>96849</v>
          </cell>
          <cell r="B4270" t="str">
            <v>JOELHO 90 GRAUS, PARA INSTALAÇÕES EM PEX, DN 16 MM, CONEXÃO POR CRIMPAGEM   FORNECIMENTO E INSTALAÇÃO. AF_06/2015</v>
          </cell>
          <cell r="C4270" t="str">
            <v>UN</v>
          </cell>
          <cell r="D4270" t="str">
            <v>15,25</v>
          </cell>
        </row>
        <row r="4271">
          <cell r="A4271" t="str">
            <v>96850</v>
          </cell>
          <cell r="B4271" t="str">
            <v>JOELHO 90 GRAUS, ROSCA FÊMEA TERMINAL, PARA INSTALAÇÕES EM PEX, DN 16MM X 1/2", CONEXÃO POR CRIMPAGEM  FORNECIMENTO E INSTALAÇÃO. AF_06/2015</v>
          </cell>
          <cell r="C4271" t="str">
            <v>UN</v>
          </cell>
          <cell r="D4271" t="str">
            <v>17,79</v>
          </cell>
        </row>
        <row r="4272">
          <cell r="A4272" t="str">
            <v>96851</v>
          </cell>
          <cell r="B4272" t="str">
            <v>JOELHO 90 GRAUS, ROSCA FÊMEA TERMINAL, PARA INSTALAÇÕES EM PEX, DN 16MM X 3/4", CONEXÃO POR CRIMPAGEM  FORNECIMENTO E INSTALAÇÃO. AF_06/2015</v>
          </cell>
          <cell r="C4272" t="str">
            <v>UN</v>
          </cell>
          <cell r="D4272" t="str">
            <v>23,47</v>
          </cell>
        </row>
        <row r="4273">
          <cell r="A4273" t="str">
            <v>96852</v>
          </cell>
          <cell r="B4273" t="str">
            <v>JOELHO 90 GRAUS, PARA INSTALAÇÕES EM PEX, DN 20 MM, CONEXÃO POR CRIMPAGEM   FORNECIMENTO E INSTALAÇÃO. AF_06/2015</v>
          </cell>
          <cell r="C4273" t="str">
            <v>UN</v>
          </cell>
          <cell r="D4273" t="str">
            <v>20,26</v>
          </cell>
        </row>
        <row r="4274">
          <cell r="A4274" t="str">
            <v>96853</v>
          </cell>
          <cell r="B4274" t="str">
            <v>JOELHO 90 GRAUS, ROSCA FÊMEA TERMINAL, PARA INSTALAÇÕES EM PEX, DN 20MM X 1/2", CONEXÃO POR CRIMPAGEM  FORNECIMENTO E INSTALAÇÃO. AF_06/2015</v>
          </cell>
          <cell r="C4274" t="str">
            <v>UN</v>
          </cell>
          <cell r="D4274" t="str">
            <v>22,74</v>
          </cell>
        </row>
        <row r="4275">
          <cell r="A4275" t="str">
            <v>96854</v>
          </cell>
          <cell r="B4275" t="str">
            <v>JOELHO 90 GRAUS, ROSCA FÊMEA TERMINAL, PARA INSTALAÇÕES EM PEX, DN 20MM X 3/4", CONEXÃO POR CRIMPAGEM  FORNECIMENTO E INSTALAÇÃO. AF_06/2015</v>
          </cell>
          <cell r="C4275" t="str">
            <v>UN</v>
          </cell>
          <cell r="D4275" t="str">
            <v>27,13</v>
          </cell>
        </row>
        <row r="4276">
          <cell r="A4276" t="str">
            <v>96855</v>
          </cell>
          <cell r="B4276" t="str">
            <v>JOELHO 90 GRAUS, PARA INSTALAÇÕES EM PEX, DN 25 MM, CONEXÃO POR CRIMPAGEM   FORNECIMENTO E INSTALAÇÃO. AF_06/2015</v>
          </cell>
          <cell r="C4276" t="str">
            <v>UN</v>
          </cell>
          <cell r="D4276" t="str">
            <v>25,14</v>
          </cell>
        </row>
        <row r="4277">
          <cell r="A4277" t="str">
            <v>96856</v>
          </cell>
          <cell r="B4277" t="str">
            <v>JOELHO 90 GRAUS, ROSCA FÊMEA TERMINAL, PARA INSTALAÇÕES EM PEX, DN 25MM X 1/2", CONEXÃO POR CRIMPAGEM  FORNECIMENTO E INSTALAÇÃO. AF_06/2015</v>
          </cell>
          <cell r="C4277" t="str">
            <v>UN</v>
          </cell>
          <cell r="D4277" t="str">
            <v>25,50</v>
          </cell>
        </row>
        <row r="4278">
          <cell r="A4278" t="str">
            <v>96857</v>
          </cell>
          <cell r="B4278" t="str">
            <v>JOELHO 90 GRAUS, ROSCA FÊMEA TERMINAL, PARA INSTALAÇÕES EM PEX, DN 25MM X 1, CONEXÃO POR CRIMPAGEM  FORNECIMENTO E INSTALAÇÃO. AF_06/2015</v>
          </cell>
          <cell r="C4278" t="str">
            <v>UN</v>
          </cell>
          <cell r="D4278" t="str">
            <v>40,36</v>
          </cell>
        </row>
        <row r="4279">
          <cell r="A4279" t="str">
            <v>96858</v>
          </cell>
          <cell r="B4279" t="str">
            <v>JOELHO 90 GRAUS, PARA INSTALAÇÕES EM PEX, DN 32 MM, CONEXÃO POR CRIMPAGEM   FORNECIMENTO E INSTALAÇÃO. AF_06/2015</v>
          </cell>
          <cell r="C4279" t="str">
            <v>UN</v>
          </cell>
          <cell r="D4279" t="str">
            <v>40,91</v>
          </cell>
        </row>
        <row r="4280">
          <cell r="A4280" t="str">
            <v>96859</v>
          </cell>
          <cell r="B4280" t="str">
            <v>JOELHO 90 GRAUS, ROSCA FÊMEA TERMINAL, PARA INSTALAÇÕES EM PEX, DN 32 MM X 1", CONEXÃO POR CRIMPAGEM  FORNECIMENTO E INSTALAÇÃO. AF_06/2015</v>
          </cell>
          <cell r="C4280" t="str">
            <v>UN</v>
          </cell>
          <cell r="D4280" t="str">
            <v>50,56</v>
          </cell>
        </row>
        <row r="4281">
          <cell r="A4281" t="str">
            <v>96860</v>
          </cell>
          <cell r="B4281" t="str">
            <v>TÊ, METÁLICO, PARA INSTALAÇÕES EM PEX, DN 16 MM, CONEXÃO POR ANEL DESLIZANTE  FORNECIMENTO E INSTALAÇÃO. AF_06/2015</v>
          </cell>
          <cell r="C4281" t="str">
            <v>UN</v>
          </cell>
          <cell r="D4281" t="str">
            <v>20,70</v>
          </cell>
        </row>
        <row r="4282">
          <cell r="A4282" t="str">
            <v>96861</v>
          </cell>
          <cell r="B4282" t="str">
            <v>TÊ, ROSCA FÊMEA, METÁLICO, PARA INSTALAÇÕES EM PEX, DN 16 MM X ½, CONEXÃO POR ANEL DESLIZANTE   FORNECIMENTO E INSTALAÇÃO. AF_06/2015</v>
          </cell>
          <cell r="C4282" t="str">
            <v>UN</v>
          </cell>
          <cell r="D4282" t="str">
            <v>22,30</v>
          </cell>
        </row>
        <row r="4283">
          <cell r="A4283" t="str">
            <v>96862</v>
          </cell>
          <cell r="B4283" t="str">
            <v>TÊ, METÁLICO, PARA INSTALAÇÕES EM PEX, DN 20 MM, CONEXÃO POR ANEL DESLIZANTE  FORNECIMENTO E INSTALAÇÃO. AF_06/2015</v>
          </cell>
          <cell r="C4283" t="str">
            <v>UN</v>
          </cell>
          <cell r="D4283" t="str">
            <v>24,93</v>
          </cell>
        </row>
        <row r="4284">
          <cell r="A4284" t="str">
            <v>96863</v>
          </cell>
          <cell r="B4284" t="str">
            <v>TÊ, ROSCA FÊMEA, METÁLICO, PARA INSTALAÇÕES EM PEX, DN 20 MM X ½, CONEXÃO POR ANEL DESLIZANTE   FORNECIMENTO E INSTALAÇÃO. AF_06/2015</v>
          </cell>
          <cell r="C4284" t="str">
            <v>UN</v>
          </cell>
          <cell r="D4284" t="str">
            <v>24,66</v>
          </cell>
        </row>
        <row r="4285">
          <cell r="A4285" t="str">
            <v>96864</v>
          </cell>
          <cell r="B4285" t="str">
            <v>TÊ, METÁLICO, PARA INSTALAÇÕES EM PEX, DN 25 MM, CONEXÃO POR ANEL DESLIZANTE  FORNECIMENTO E INSTALAÇÃO. AF_06/2015</v>
          </cell>
          <cell r="C4285" t="str">
            <v>UN</v>
          </cell>
          <cell r="D4285" t="str">
            <v>38,81</v>
          </cell>
        </row>
        <row r="4286">
          <cell r="A4286" t="str">
            <v>96865</v>
          </cell>
          <cell r="B4286" t="str">
            <v>TÊ, ROSCA FÊMEA, METÁLICO, PARA INSTALAÇÕES EM PEX, DN 25 MM X 3/4", CONEXÃO POR ANEL DESLIZANTE  FORNECIMENTO E INSTALAÇÃO. AF_06/2015</v>
          </cell>
          <cell r="C4286" t="str">
            <v>UN</v>
          </cell>
          <cell r="D4286" t="str">
            <v>38,03</v>
          </cell>
        </row>
        <row r="4287">
          <cell r="A4287" t="str">
            <v>96866</v>
          </cell>
          <cell r="B4287" t="str">
            <v>TÊ, METÁLICO, PARA INSTALAÇÕES EM PEX, DN 32 MM, CONEXÃO POR ANEL DESLIZANTE  FORNECIMENTO E INSTALAÇÃO. AF_06/2015</v>
          </cell>
          <cell r="C4287" t="str">
            <v>UN</v>
          </cell>
          <cell r="D4287" t="str">
            <v>50,96</v>
          </cell>
        </row>
        <row r="4288">
          <cell r="A4288" t="str">
            <v>96867</v>
          </cell>
          <cell r="B4288" t="str">
            <v>TÊ, ROSCA MACHO, METÁLICO, PARA INSTALAÇÕES EM PEX, DN 32 MM X 1", CONEXÃO POR ANEL DESLIZANTE  FORNECIMENTO E INSTALAÇÃO. AF_06/2015</v>
          </cell>
          <cell r="C4288" t="str">
            <v>UN</v>
          </cell>
          <cell r="D4288" t="str">
            <v>59,06</v>
          </cell>
        </row>
        <row r="4289">
          <cell r="A4289" t="str">
            <v>96868</v>
          </cell>
          <cell r="B4289" t="str">
            <v>TÊ, PARA INSTALAÇÕES EM PEX, DN 16 MM, CONEXÃO POR CRIMPAGEM  FORNECIMENTO E INSTALAÇÃO. AF_06/2015</v>
          </cell>
          <cell r="C4289" t="str">
            <v>UN</v>
          </cell>
          <cell r="D4289" t="str">
            <v>23,58</v>
          </cell>
        </row>
        <row r="4290">
          <cell r="A4290" t="str">
            <v>96869</v>
          </cell>
          <cell r="B4290" t="str">
            <v>TÊ, PARA INSTALAÇÕES EM PEX, DN 20 MM, CONEXÃO POR CRIMPAGEM  FORNECIMENTO E INSTALAÇÃO. AF_06/2015</v>
          </cell>
          <cell r="C4290" t="str">
            <v>UN</v>
          </cell>
          <cell r="D4290" t="str">
            <v>28,16</v>
          </cell>
        </row>
        <row r="4291">
          <cell r="A4291" t="str">
            <v>96870</v>
          </cell>
          <cell r="B4291" t="str">
            <v>TÊ, PEX, DN 25 MM, CONEXÃO POR CRIMPAGEM  FORNECIMENTO E INSTALAÇÃO. AF_06/2015</v>
          </cell>
          <cell r="C4291" t="str">
            <v>UN</v>
          </cell>
          <cell r="D4291" t="str">
            <v>44,29</v>
          </cell>
        </row>
        <row r="4292">
          <cell r="A4292" t="str">
            <v>96871</v>
          </cell>
          <cell r="B4292" t="str">
            <v>TÊ, PARA INSTALAÇÕES EM PEX, DN 32 MM, CONEXÃO POR CRIMPAGEM  FORNECIMENTO E INSTALAÇÃO. AF_06/2015</v>
          </cell>
          <cell r="C4292" t="str">
            <v>UN</v>
          </cell>
          <cell r="D4292" t="str">
            <v>64,08</v>
          </cell>
        </row>
        <row r="4293">
          <cell r="A4293" t="str">
            <v>96872</v>
          </cell>
          <cell r="B4293" t="str">
            <v>DISTRIBUIDOR 2 SAÍDAS, METÁLICO, PARA INSTALAÇÕES EM PEX, ENTRADA DE 3/4" X 2 SAÍDAS DE 1/2", CONEXÃO POR ANEL DESLIZANTE  FORNECIMENTO E INSTALAÇÃO. AF_06/2015</v>
          </cell>
          <cell r="C4293" t="str">
            <v>UN</v>
          </cell>
          <cell r="D4293" t="str">
            <v>60,08</v>
          </cell>
        </row>
        <row r="4294">
          <cell r="A4294" t="str">
            <v>96873</v>
          </cell>
          <cell r="B4294" t="str">
            <v>DISTRIBUIDOR 2 SAÍDAS, METÁLICO, PARA INSTALAÇÕES EM PEX, ENTRADA DE 1" X 2 SAÍDAS DE 1/2", CONEXÃO POR ANEL DESLIZANTE  FORNECIMENTO E INSTALAÇÃO. AF_06/2015</v>
          </cell>
          <cell r="C4294" t="str">
            <v>UN</v>
          </cell>
          <cell r="D4294" t="str">
            <v>69,02</v>
          </cell>
        </row>
        <row r="4295">
          <cell r="A4295" t="str">
            <v>96874</v>
          </cell>
          <cell r="B4295" t="str">
            <v>DISTRIBUIDOR 3 SAÍDAS, METÁLICO, PARA INSTALAÇÕES EM PEX, ENTRADA DE 3/4" X 3 SAÍDAS DE 1/2", CONEXÃO POR ANEL DESLIZANTE  FORNECIMENTO E INSTALAÇÃO . AF_06/2015</v>
          </cell>
          <cell r="C4295" t="str">
            <v>UN</v>
          </cell>
          <cell r="D4295" t="str">
            <v>73,10</v>
          </cell>
        </row>
        <row r="4296">
          <cell r="A4296" t="str">
            <v>96875</v>
          </cell>
          <cell r="B4296" t="str">
            <v>DISTRIBUIDOR 3 SAÍDAS, METÁLICO, PARA INSTALAÇÕES EM PEX, ENTRADA DE 1 X 3 SAÍDAS DE 1/2, CONEXÃO POR ANEL DESLIZANTE   FORNECIMENTO E INSTALAÇÃO. AF_06/2015</v>
          </cell>
          <cell r="C4296" t="str">
            <v>UN</v>
          </cell>
          <cell r="D4296" t="str">
            <v>87,48</v>
          </cell>
        </row>
        <row r="4297">
          <cell r="A4297" t="str">
            <v>96876</v>
          </cell>
          <cell r="B4297" t="str">
            <v>DISTRIBUIDOR 2 SAÍDAS, PARA INSTALAÇÕES EM PEX, ENTRADA DE 32 MM X 2 SAÍDAS DE 16 MM, CONEXÃO POR CRIMPAGEM FORNECIMENTO E INSTALAÇÃO. AF_06/2015</v>
          </cell>
          <cell r="C4297" t="str">
            <v>UN</v>
          </cell>
          <cell r="D4297" t="str">
            <v>153,12</v>
          </cell>
        </row>
        <row r="4298">
          <cell r="A4298" t="str">
            <v>96877</v>
          </cell>
          <cell r="B4298" t="str">
            <v>DISTRIBUIDOR 2 SAÍDAS, PARA INSTALAÇÕES EM PEX, ENTRADA DE 32 MM X 2 SAÍDAS DE 20 MM, CONEXÃO POR CRIMPAGEM  FORNECIMENTO E INSTALAÇÃO. AF_06/2015</v>
          </cell>
          <cell r="C4298" t="str">
            <v>UN</v>
          </cell>
          <cell r="D4298" t="str">
            <v>163,56</v>
          </cell>
        </row>
        <row r="4299">
          <cell r="A4299" t="str">
            <v>96878</v>
          </cell>
          <cell r="B4299" t="str">
            <v>DISTRIBUIDOR 2 SAÍDAS, PARA INSTALAÇÕES EM PEX, ENTRADA DE 32 MM X 2 SAÍDAS DE 25 MM, CONEXÃO POR CRIMPAGEM  FORNECIMENTO E INSTALAÇÃO. AF_06/2015</v>
          </cell>
          <cell r="C4299" t="str">
            <v>UN</v>
          </cell>
          <cell r="D4299" t="str">
            <v>165,51</v>
          </cell>
        </row>
        <row r="4300">
          <cell r="A4300" t="str">
            <v>96879</v>
          </cell>
          <cell r="B4300" t="str">
            <v>DISTRIBUIDOR 3 SAÍDAS, PARA INSTALAÇÕES EM PEX, ENTRADA DE 32 MM X 3 SAÍDAS DE 16 MM, CONEXÃO POR CRIMPAGEM  FORNECIMENTO E INSTALAÇÃO. AF_06/2015</v>
          </cell>
          <cell r="C4300" t="str">
            <v>UN</v>
          </cell>
          <cell r="D4300" t="str">
            <v>166,45</v>
          </cell>
        </row>
        <row r="4301">
          <cell r="A4301" t="str">
            <v>96880</v>
          </cell>
          <cell r="B4301" t="str">
            <v>DISTRIBUIDOR 3 SAÍDAS, PARA INSTALAÇÕES EM PEX, ENTRADA DE 32 MM X 3 SAÍDAS DE 20 MM, CONEXÃO POR CRIMPAGEM  FORNECIMENTO E INSTALAÇÃO. AF_06/2015</v>
          </cell>
          <cell r="C4301" t="str">
            <v>UN</v>
          </cell>
          <cell r="D4301" t="str">
            <v>189,82</v>
          </cell>
        </row>
        <row r="4302">
          <cell r="A4302" t="str">
            <v>96881</v>
          </cell>
          <cell r="B4302" t="str">
            <v>DISTRIBUIDOR 3 SAÍDAS, PARA INSTALAÇÕES EM PEX, ENTRADA DE 32 MM X 3 SAÍDAS DE 25 MM, CONEXÃO POR CRIMPAGEM  FORNECIMENTO E INSTALAÇÃO. AF_06/2015</v>
          </cell>
          <cell r="C4302" t="str">
            <v>UN</v>
          </cell>
          <cell r="D4302" t="str">
            <v>200,41</v>
          </cell>
        </row>
        <row r="4303">
          <cell r="A4303" t="str">
            <v>97425</v>
          </cell>
          <cell r="B4303" t="str">
            <v>FLANGE EM AÇO, DN 15 MM X 1/2'', INSTALADO EM RESERVAÇÃO DE ÁGUA DE EDIFICAÇÃO QUE POSSUA RESERVATÓRIO DE FIBRA/FIBROCIMENTO - FORNECIMENTO E INSTALAÇÃO. AF_06/2016</v>
          </cell>
          <cell r="C4303" t="str">
            <v>UN</v>
          </cell>
          <cell r="D4303" t="str">
            <v>21,70</v>
          </cell>
        </row>
        <row r="4304">
          <cell r="A4304" t="str">
            <v>97426</v>
          </cell>
          <cell r="B4304" t="str">
            <v>FLANGE EM AÇO, DN 20 MM X 3/4'', INSTALADO EM RESERVAÇÃO DE ÁGUA DE EDIFICAÇÃO QUE POSSUA RESERVATÓRIO DE FIBRA/FIBROCIMENTO - FORNECIMENTO E INSTALAÇÃO. AF_06/2016</v>
          </cell>
          <cell r="C4304" t="str">
            <v>UN</v>
          </cell>
          <cell r="D4304" t="str">
            <v>26,08</v>
          </cell>
        </row>
        <row r="4305">
          <cell r="A4305" t="str">
            <v>97427</v>
          </cell>
          <cell r="B4305" t="str">
            <v>FLANGE EM AÇO, DN 25 MM X 1'', INSTALADO EM RESERVAÇÃO DE ÁGUA DE EDIFICAÇÃO QUE POSSUA RESERVATÓRIO DE FIBRA/FIBROCIMENTO - FORNECIMENTO E INSTALAÇÃO. AF_06/2016</v>
          </cell>
          <cell r="C4305" t="str">
            <v>UN</v>
          </cell>
          <cell r="D4305" t="str">
            <v>29,38</v>
          </cell>
        </row>
        <row r="4306">
          <cell r="A4306" t="str">
            <v>97428</v>
          </cell>
          <cell r="B4306" t="str">
            <v>FLANGE EM AÇO, DN 32 MM X 1 1/4'', INSTALADO EM RESERVAÇÃO DE ÁGUA DE EDIFICAÇÃO QUE POSSUA RESERVATÓRIO DE FIBRA/FIBROCIMENTO - FORNECIMENTO E INSTALAÇÃO. AF_06/2016</v>
          </cell>
          <cell r="C4306" t="str">
            <v>UN</v>
          </cell>
          <cell r="D4306" t="str">
            <v>37,05</v>
          </cell>
        </row>
        <row r="4307">
          <cell r="A4307" t="str">
            <v>97429</v>
          </cell>
          <cell r="B4307" t="str">
            <v>FLANGE EM AÇO, DN 40 MM X 1 1/2'', INSTALADO EM RESERVAÇÃO DE ÁGUA DE EDIFICAÇÃO QUE POSSUA RESERVATÓRIO DE FIBRA/FIBROCIMENTO - FORNECIMENTO E INSTALAÇÃO. AF_06/2016</v>
          </cell>
          <cell r="C4307" t="str">
            <v>UN</v>
          </cell>
          <cell r="D4307" t="str">
            <v>44,11</v>
          </cell>
        </row>
        <row r="4308">
          <cell r="A4308" t="str">
            <v>97430</v>
          </cell>
          <cell r="B4308" t="str">
            <v>ACOPLAMENTO RÍGIDO EM AÇO, CONEXÃO RANHURADA, DN 50 (2"), INSTALADO EM PRUMADAS - FORNECIMENTO E INSTALAÇÃO. AF_12/2015</v>
          </cell>
          <cell r="C4308" t="str">
            <v>UN</v>
          </cell>
          <cell r="D4308" t="str">
            <v>26,76</v>
          </cell>
        </row>
        <row r="4309">
          <cell r="A4309" t="str">
            <v>97431</v>
          </cell>
          <cell r="B4309" t="str">
            <v>ACOPLAMENTO RÍGIDO EM AÇO, CONEXÃO RANHURADA, DN 65 (2 1/2"), INSTALADO EM PRUMADAS - FORNECIMENTO E INSTALAÇÃO. AF_12/2015</v>
          </cell>
          <cell r="C4309" t="str">
            <v>UN</v>
          </cell>
          <cell r="D4309" t="str">
            <v>29,96</v>
          </cell>
        </row>
        <row r="4310">
          <cell r="A4310" t="str">
            <v>97432</v>
          </cell>
          <cell r="B4310" t="str">
            <v>ACOPLAMENTO RÍGIDO EM AÇO, CONEXÃO RANHURADA, DN 80 (3"), INSTALADO EM PRUMADAS - FORNECIMENTO E INSTALAÇÃO. AF_12/2015</v>
          </cell>
          <cell r="C4310" t="str">
            <v>UN</v>
          </cell>
          <cell r="D4310" t="str">
            <v>33,83</v>
          </cell>
        </row>
        <row r="4311">
          <cell r="A4311" t="str">
            <v>97433</v>
          </cell>
          <cell r="B4311" t="str">
            <v>CURVA 45 GRAUS, EM AÇO, CONEXÃO RANHURADA, DN 50 (2), INSTALADO EM PRUMADAS - FORNECIMENTO E INSTALAÇÃO. AF_12/2015</v>
          </cell>
          <cell r="C4311" t="str">
            <v>UN</v>
          </cell>
          <cell r="D4311" t="str">
            <v>58,90</v>
          </cell>
        </row>
        <row r="4312">
          <cell r="A4312" t="str">
            <v>97434</v>
          </cell>
          <cell r="B4312" t="str">
            <v>CURVA 90 GRAUS, EM AÇO, CONEXÃO RANHURADA, DN 50 (2"), INSTALADO EM PRUMADAS - FORNECIMENTO E INSTALAÇÃO. AF_12/2015</v>
          </cell>
          <cell r="C4312" t="str">
            <v>UN</v>
          </cell>
          <cell r="D4312" t="str">
            <v>59,92</v>
          </cell>
        </row>
        <row r="4313">
          <cell r="A4313" t="str">
            <v>97435</v>
          </cell>
          <cell r="B4313" t="str">
            <v>CURVA 45 GRAUS, EM AÇO, CONEXÃO RANHURADA, DN 65 (2 1/2"), INSTALADO EM PRUMADAS - FORNECIMENTO E INSTALAÇÃO. AF_12/2015</v>
          </cell>
          <cell r="C4313" t="str">
            <v>UN</v>
          </cell>
          <cell r="D4313" t="str">
            <v>68,81</v>
          </cell>
        </row>
        <row r="4314">
          <cell r="A4314" t="str">
            <v>97436</v>
          </cell>
          <cell r="B4314" t="str">
            <v>CURVA 90 GRAUS, EM AÇO, CONEXÃO RANHURADA, DN 65 (2 1/2), INSTALADO EM PRUMADAS - FORNECIMENTO E INSTALAÇÃO. AF_12/2015</v>
          </cell>
          <cell r="C4314" t="str">
            <v>UN</v>
          </cell>
          <cell r="D4314" t="str">
            <v>70,78</v>
          </cell>
        </row>
        <row r="4315">
          <cell r="A4315" t="str">
            <v>97437</v>
          </cell>
          <cell r="B4315" t="str">
            <v>CURVA 45 GRAUS, EM AÇO, CONEXÃO RANHURADA, DN 80 (3"), INSTALADO EM PRUMADAS - FORNECIMENTO E INSTALAÇÃO. AF_12/2015</v>
          </cell>
          <cell r="C4315" t="str">
            <v>UN</v>
          </cell>
          <cell r="D4315" t="str">
            <v>78,73</v>
          </cell>
        </row>
        <row r="4316">
          <cell r="A4316" t="str">
            <v>97438</v>
          </cell>
          <cell r="B4316" t="str">
            <v>CURVA 90 GRAUS, EM AÇO, CONEXÃO RANHURADA, DN 80 (3"), INSTALADO EM PRUMADAS - FORNECIMENTO E INSTALAÇÃO. AF_12/2015</v>
          </cell>
          <cell r="C4316" t="str">
            <v>UN</v>
          </cell>
          <cell r="D4316" t="str">
            <v>80,84</v>
          </cell>
        </row>
        <row r="4317">
          <cell r="A4317" t="str">
            <v>97439</v>
          </cell>
          <cell r="B4317" t="str">
            <v>TÊ, EM AÇO, CONEXÃO RANHURADA, DN 50 (2"), INSTALADO EM PRUMADAS - FORNECIMENTO E INSTALAÇÃO. AF_12/2015</v>
          </cell>
          <cell r="C4317" t="str">
            <v>UN</v>
          </cell>
          <cell r="D4317" t="str">
            <v>88,36</v>
          </cell>
        </row>
        <row r="4318">
          <cell r="A4318" t="str">
            <v>97440</v>
          </cell>
          <cell r="B4318" t="str">
            <v>TÊ, EM AÇO, CONEXÃO RANHURADA, DN 65 (2 1/2"), INSTALADO EM PRUMADAS - FORNECIMENTO E INSTALAÇÃO. AF_12/2015</v>
          </cell>
          <cell r="C4318" t="str">
            <v>UN</v>
          </cell>
          <cell r="D4318" t="str">
            <v>105,66</v>
          </cell>
        </row>
        <row r="4319">
          <cell r="A4319" t="str">
            <v>97442</v>
          </cell>
          <cell r="B4319" t="str">
            <v>TÊ, EM AÇO, CONEXÃO RANHURADA, DN 80 (3"), INSTALADO EM PRUMADAS - FORNECIMENTO E INSTALAÇÃO. AF_12/2015</v>
          </cell>
          <cell r="C4319" t="str">
            <v>UN</v>
          </cell>
          <cell r="D4319" t="str">
            <v>116,87</v>
          </cell>
        </row>
        <row r="4320">
          <cell r="A4320" t="str">
            <v>97443</v>
          </cell>
          <cell r="B4320" t="str">
            <v>LUVA, EM AÇO, CONEXÃO SOLDADA, DN 50 (2"), INSTALADO EM PRUMADAS - FORNECIMENTO E INSTALAÇÃO. AF_12/2015</v>
          </cell>
          <cell r="C4320" t="str">
            <v>UN</v>
          </cell>
          <cell r="D4320" t="str">
            <v>82,12</v>
          </cell>
        </row>
        <row r="4321">
          <cell r="A4321" t="str">
            <v>97444</v>
          </cell>
          <cell r="B4321" t="str">
            <v>LUVA COM REDUÇÃO, EM AÇO, CONEXÃO SOLDADA, DN 50 X 40 MM (2 X 1 1/2), INSTALADO EM PRUMADAS - FORNECIMENTO E INSTALAÇÃO. AF_12/2015</v>
          </cell>
          <cell r="C4321" t="str">
            <v>UN</v>
          </cell>
          <cell r="D4321" t="str">
            <v>96,38</v>
          </cell>
        </row>
        <row r="4322">
          <cell r="A4322" t="str">
            <v>97446</v>
          </cell>
          <cell r="B4322" t="str">
            <v>LUVA, EM AÇO, CONEXÃO SOLDADA, DN 65 (2 1/2"), INSTALADO EM PRUMADAS - FORNECIMENTO E INSTALAÇÃO. AF_12/2015</v>
          </cell>
          <cell r="C4322" t="str">
            <v>UN</v>
          </cell>
          <cell r="D4322" t="str">
            <v>165,61</v>
          </cell>
        </row>
        <row r="4323">
          <cell r="A4323" t="str">
            <v>97447</v>
          </cell>
          <cell r="B4323" t="str">
            <v>LUVA COM REDUÇÃO, EM AÇO, CONEXÃO SOLDADA, DN 65 X 50 MM (2 1/2" X 2"), INSTALADO EM PRUMADAS - FORNECIMENTO E INSTALAÇÃO. AF_12/2015</v>
          </cell>
          <cell r="C4323" t="str">
            <v>UN</v>
          </cell>
          <cell r="D4323" t="str">
            <v>165,61</v>
          </cell>
        </row>
        <row r="4324">
          <cell r="A4324" t="str">
            <v>97449</v>
          </cell>
          <cell r="B4324" t="str">
            <v>LUVA, EM AÇO, CONEXÃO SOLDADA, DN 80 (3), INSTALADO EM PRUMADAS - FORNECIMENTO E INSTALAÇÃO. AF_12/2015</v>
          </cell>
          <cell r="C4324" t="str">
            <v>UN</v>
          </cell>
          <cell r="D4324" t="str">
            <v>176,36</v>
          </cell>
        </row>
        <row r="4325">
          <cell r="A4325" t="str">
            <v>97450</v>
          </cell>
          <cell r="B4325" t="str">
            <v>LUVA COM REDUÇÃO, EM AÇO, CONEXÃO SOLDADA, DN 80 X 65 MM (3" X 2 1/2"), INSTALADO EM PRUMADAS - FORNECIMENTO E INSTALAÇÃO. AF_12/2015</v>
          </cell>
          <cell r="C4325" t="str">
            <v>UN</v>
          </cell>
          <cell r="D4325" t="str">
            <v>215,19</v>
          </cell>
        </row>
        <row r="4326">
          <cell r="A4326" t="str">
            <v>97452</v>
          </cell>
          <cell r="B4326" t="str">
            <v>CURVA 45 GRAUS, EM AÇO, CONEXÃO SOLDADA, DN 50 (2), INSTALADO EM PRUMADAS - FORNECIMENTO E INSTALAÇÃO. AF_12/2015</v>
          </cell>
          <cell r="C4326" t="str">
            <v>UN</v>
          </cell>
          <cell r="D4326" t="str">
            <v>134,95</v>
          </cell>
        </row>
        <row r="4327">
          <cell r="A4327" t="str">
            <v>97453</v>
          </cell>
          <cell r="B4327" t="str">
            <v>CURVA 90 GRAUS, EM AÇO, CONEXÃO SOLDADA, DN 50 (2), INSTALADO EM PRUMADAS - FORNECIMENTO E INSTALAÇÃO. AF_12/2015</v>
          </cell>
          <cell r="C4327" t="str">
            <v>UN</v>
          </cell>
          <cell r="D4327" t="str">
            <v>143,09</v>
          </cell>
        </row>
        <row r="4328">
          <cell r="A4328" t="str">
            <v>97454</v>
          </cell>
          <cell r="B4328" t="str">
            <v>CURVA 45 GRAUS, EM AÇO, CONEXÃO SOLDADA, DN 65 (2 1/2), INSTALADO EM PRUMADAS - FORNECIMENTO E INSTALAÇÃO. AF_12/2015</v>
          </cell>
          <cell r="C4328" t="str">
            <v>UN</v>
          </cell>
          <cell r="D4328" t="str">
            <v>228,05</v>
          </cell>
        </row>
        <row r="4329">
          <cell r="A4329" t="str">
            <v>97455</v>
          </cell>
          <cell r="B4329" t="str">
            <v>CURVA 90 GRAUS, EM AÇO, CONEXÃO SOLDADA, DN 65 (2 1/2), INSTALADO EM PRUMADAS - FORNECIMENTO E INSTALAÇÃO. AF_12/2015</v>
          </cell>
          <cell r="C4329" t="str">
            <v>UN</v>
          </cell>
          <cell r="D4329" t="str">
            <v>241,06</v>
          </cell>
        </row>
        <row r="4330">
          <cell r="A4330" t="str">
            <v>97456</v>
          </cell>
          <cell r="B4330" t="str">
            <v>CURVA 45 GRAUS, EM AÇO, CONEXÃO SOLDADA, DN 80 (3), INSTALADO EM PRUMADAS - FORNECIMENTO E INSTALAÇÃO. AF_12/2015</v>
          </cell>
          <cell r="C4330" t="str">
            <v>UN</v>
          </cell>
          <cell r="D4330" t="str">
            <v>513,17</v>
          </cell>
        </row>
        <row r="4331">
          <cell r="A4331" t="str">
            <v>97457</v>
          </cell>
          <cell r="B4331" t="str">
            <v>CURVA 90 GRAUS, EM AÇO, CONEXÃO SOLDADA, DN 80 (3), INSTALADO EM PRUMADAS - FORNECIMENTO E INSTALAÇÃO. AF_12/2015</v>
          </cell>
          <cell r="C4331" t="str">
            <v>UN</v>
          </cell>
          <cell r="D4331" t="str">
            <v>454,78</v>
          </cell>
        </row>
        <row r="4332">
          <cell r="A4332" t="str">
            <v>97458</v>
          </cell>
          <cell r="B4332" t="str">
            <v>TÊ, EM AÇO, CONEXÃO SOLDADA, DN 50 (2"), INSTALADO EM PRUMADAS - FORNECIMENTO E INSTALAÇÃO. AF_12/2015</v>
          </cell>
          <cell r="C4332" t="str">
            <v>UN</v>
          </cell>
          <cell r="D4332" t="str">
            <v>212,63</v>
          </cell>
        </row>
        <row r="4333">
          <cell r="A4333" t="str">
            <v>97459</v>
          </cell>
          <cell r="B4333" t="str">
            <v>TÊ, EM AÇO, CONEXÃO SOLDADA, DN 65 (2 1/2"), INSTALADO EM PRUMADAS - FORNECIMENTO E INSTALAÇÃO. AF_12/2015</v>
          </cell>
          <cell r="C4333" t="str">
            <v>UN</v>
          </cell>
          <cell r="D4333" t="str">
            <v>362,46</v>
          </cell>
        </row>
        <row r="4334">
          <cell r="A4334" t="str">
            <v>97460</v>
          </cell>
          <cell r="B4334" t="str">
            <v>TÊ, EM AÇO, CONEXÃO SOLDADA, DN 80 (3"), INSTALADO EM PRUMADAS - FORNECIMENTO E INSTALAÇÃO. AF_12/2015</v>
          </cell>
          <cell r="C4334" t="str">
            <v>UN</v>
          </cell>
          <cell r="D4334" t="str">
            <v>555,34</v>
          </cell>
        </row>
        <row r="4335">
          <cell r="A4335" t="str">
            <v>97461</v>
          </cell>
          <cell r="B4335" t="str">
            <v>LUVA, EM AÇO, CONEXÃO SOLDADA, DN 25 (1), INSTALADO EM REDE DE ALIMENTAÇÃO PARA HIDRANTE - FORNECIMENTO E INSTALAÇÃO. AF_12/2015</v>
          </cell>
          <cell r="C4335" t="str">
            <v>UN</v>
          </cell>
          <cell r="D4335" t="str">
            <v>25,82</v>
          </cell>
        </row>
        <row r="4336">
          <cell r="A4336" t="str">
            <v>97462</v>
          </cell>
          <cell r="B4336" t="str">
            <v>LUVA COM REDUÇÃO, EM AÇO, CONEXÃO SOLDADA, DN 25 X 20 MM (1 X 3/4), INSTALADO EM REDE DE ALIMENTAÇÃO PARA HIDRANTE - FORNECIMENTO E INSTALAÇÃO. AF_12/2015</v>
          </cell>
          <cell r="C4336" t="str">
            <v>UN</v>
          </cell>
          <cell r="D4336" t="str">
            <v>21,64</v>
          </cell>
        </row>
        <row r="4337">
          <cell r="A4337" t="str">
            <v>97464</v>
          </cell>
          <cell r="B4337" t="str">
            <v>LUVA, EM AÇO, CONEXÃO SOLDADA, DN 32 (1 1/4), INSTALADO EM REDE DE ALIMENTAÇÃO PARA HIDRANTE - FORNECIMENTO E INSTALAÇÃO. AF_12/2015</v>
          </cell>
          <cell r="C4337" t="str">
            <v>UN</v>
          </cell>
          <cell r="D4337" t="str">
            <v>37,09</v>
          </cell>
        </row>
        <row r="4338">
          <cell r="A4338" t="str">
            <v>97465</v>
          </cell>
          <cell r="B4338" t="str">
            <v>LUVA COM REDUÇÃO, EM AÇO, CONEXÃO SOLDADA, DN 32 X 25 MM (1 1/4  X 1), INSTALADO EM REDE DE ALIMENTAÇÃO PARA HIDRANTE - FORNECIMENTO E INSTALAÇÃO. AF_12/2015</v>
          </cell>
          <cell r="C4338" t="str">
            <v>UN</v>
          </cell>
          <cell r="D4338" t="str">
            <v>44,14</v>
          </cell>
        </row>
        <row r="4339">
          <cell r="A4339" t="str">
            <v>97467</v>
          </cell>
          <cell r="B4339" t="str">
            <v>LUVA, EM AÇO, CONEXÃO SOLDADA, DN 40 (1 1/2), INSTALADO EM REDE DE ALIMENTAÇÃO PARA HIDRANTE - FORNECIMENTO E INSTALAÇÃO. AF_12/2015</v>
          </cell>
          <cell r="C4339" t="str">
            <v>UN</v>
          </cell>
          <cell r="D4339" t="str">
            <v>47,06</v>
          </cell>
        </row>
        <row r="4340">
          <cell r="A4340" t="str">
            <v>97468</v>
          </cell>
          <cell r="B4340" t="str">
            <v>LUVA COM REDUÇÃO, EM AÇO, CONEXÃO SOLDADA, DN 40  X 32 MM (1 1/2 X 1 1/4), INSTALADO EM REDE DE ALIMENTAÇÃO PARA HIDRANTE - FORNECIMENTO E INSTALAÇÃO. AF_12/2015</v>
          </cell>
          <cell r="C4340" t="str">
            <v>UN</v>
          </cell>
          <cell r="D4340" t="str">
            <v>56,08</v>
          </cell>
        </row>
        <row r="4341">
          <cell r="A4341" t="str">
            <v>97470</v>
          </cell>
          <cell r="B4341" t="str">
            <v>LUVA, EM AÇO, CONEXÃO SOLDADA, DN 50 (2), INSTALADO EM REDE DE ALIMENTAÇÃO PARA HIDRANTE - FORNECIMENTO E INSTALAÇÃO. AF_12/2015</v>
          </cell>
          <cell r="C4341" t="str">
            <v>UN</v>
          </cell>
          <cell r="D4341" t="str">
            <v>69,32</v>
          </cell>
        </row>
        <row r="4342">
          <cell r="A4342" t="str">
            <v>97471</v>
          </cell>
          <cell r="B4342" t="str">
            <v>LUVA COM REDUÇÃO, EM AÇO, CONEXÃO SOLDADA, DN 50 X 40 MM (2 X 1 1/2), INSTALADO EM REDE DE ALIMENTAÇÃO PARA HIDRANTE - FORNECIMENTO E INSTALAÇÃO. AF_12/2015</v>
          </cell>
          <cell r="C4342" t="str">
            <v>UN</v>
          </cell>
          <cell r="D4342" t="str">
            <v>83,58</v>
          </cell>
        </row>
        <row r="4343">
          <cell r="A4343" t="str">
            <v>97474</v>
          </cell>
          <cell r="B4343" t="str">
            <v>LUVA, EM AÇO, CONEXÃO SOLDADA, DN 65 (2 1/2), INSTALADO EM REDE DE ALIMENTAÇÃO PARA HIDRANTE - FORNECIMENTO E INSTALAÇÃO. AF_12/2015</v>
          </cell>
          <cell r="C4343" t="str">
            <v>UN</v>
          </cell>
          <cell r="D4343" t="str">
            <v>126,17</v>
          </cell>
        </row>
        <row r="4344">
          <cell r="A4344" t="str">
            <v>97475</v>
          </cell>
          <cell r="B4344" t="str">
            <v>LUVA COM REDUÇÃO, EM AÇO, CONEXÃO SOLDADA, DN 65 X 50 MM (2 1/2 X 2), INSTALADO EM REDE DE ALIMENTAÇÃO PARA HIDRANTE - FORNECIMENTO E INSTALAÇÃO. AF_12/2015</v>
          </cell>
          <cell r="C4344" t="str">
            <v>UN</v>
          </cell>
          <cell r="D4344" t="str">
            <v>154,99</v>
          </cell>
        </row>
        <row r="4345">
          <cell r="A4345" t="str">
            <v>97477</v>
          </cell>
          <cell r="B4345" t="str">
            <v>LUVA, EM AÇO, CONEXÃO SOLDADA, DN 80 (3), INSTALADO EM REDE DE ALIMENTAÇÃO PARA HIDRANTE - FORNECIMENTO E INSTALAÇÃO. AF_12/2015</v>
          </cell>
          <cell r="C4345" t="str">
            <v>UN</v>
          </cell>
          <cell r="D4345" t="str">
            <v>167,93</v>
          </cell>
        </row>
        <row r="4346">
          <cell r="A4346" t="str">
            <v>97478</v>
          </cell>
          <cell r="B4346" t="str">
            <v>LUVA COM REDUÇÃO, EM AÇO, CONEXÃO SOLDADA, DN 80 X 65 MM (3 X 2 1/2), INSTALADO EM REDE DE ALIMENTAÇÃO PARA HIDRANTE - FORNECIMENTO E INSTALAÇÃO. AF_12/2015</v>
          </cell>
          <cell r="C4346" t="str">
            <v>UN</v>
          </cell>
          <cell r="D4346" t="str">
            <v>206,76</v>
          </cell>
        </row>
        <row r="4347">
          <cell r="A4347" t="str">
            <v>97479</v>
          </cell>
          <cell r="B4347" t="str">
            <v>CURVA 45 GRAUS, EM AÇO, CONEXÃO SOLDADA, DN 25 (1), INSTALADO EM REDE DE ALIMENTAÇÃO PARA HIDRANTE - FORNECIMENTO E INSTALAÇÃO. AF_12/2015</v>
          </cell>
          <cell r="C4347" t="str">
            <v>UN</v>
          </cell>
          <cell r="D4347" t="str">
            <v>41,62</v>
          </cell>
        </row>
        <row r="4348">
          <cell r="A4348" t="str">
            <v>97480</v>
          </cell>
          <cell r="B4348" t="str">
            <v>CURVA 90 GRAUS, EM AÇO, CONEXÃO SOLDADA, DN 25 (1), INSTALADO EM REDE DE ALIMENTAÇÃO PARA HIDRANTE - FORNECIMENTO E INSTALAÇÃO. AF_12/2015</v>
          </cell>
          <cell r="C4348" t="str">
            <v>UN</v>
          </cell>
          <cell r="D4348" t="str">
            <v>41,62</v>
          </cell>
        </row>
        <row r="4349">
          <cell r="A4349" t="str">
            <v>97481</v>
          </cell>
          <cell r="B4349" t="str">
            <v>CURVA 45 GRAUS, EM AÇO, CONEXÃO SOLDADA, DN 32 (1 1/4), INSTALADO EM REDE DE ALIMENTAÇÃO PARA HIDRANTE - FORNECIMENTO E INSTALAÇÃO. AF_12/2015</v>
          </cell>
          <cell r="C4349" t="str">
            <v>UN</v>
          </cell>
          <cell r="D4349" t="str">
            <v>60,16</v>
          </cell>
        </row>
        <row r="4350">
          <cell r="A4350" t="str">
            <v>97482</v>
          </cell>
          <cell r="B4350" t="str">
            <v>CURVA 90 GRAUS, EM AÇO, CONEXÃO SOLDADA, DN 32 (1 1/4), INSTALADO EM REDE DE ALIMENTAÇÃO PARA HIDRANTE - FORNECIMENTO E INSTALAÇÃO. AF_12/2015</v>
          </cell>
          <cell r="C4350" t="str">
            <v>UN</v>
          </cell>
          <cell r="D4350" t="str">
            <v>60,16</v>
          </cell>
        </row>
        <row r="4351">
          <cell r="A4351" t="str">
            <v>97483</v>
          </cell>
          <cell r="B4351" t="str">
            <v>CURVA 45 GRAUS, EM AÇO, CONEXÃO SOLDADA, DN 40 (1 1/2"), INSTALADO EM REDE DE ALIMENTAÇÃO PARA HIDRANTE - FORNECIMENTO E INSTALAÇÃO. AF_12/2015</v>
          </cell>
          <cell r="C4351" t="str">
            <v>UN</v>
          </cell>
          <cell r="D4351" t="str">
            <v>84,10</v>
          </cell>
        </row>
        <row r="4352">
          <cell r="A4352" t="str">
            <v>97484</v>
          </cell>
          <cell r="B4352" t="str">
            <v>CURVA 90 GRAUS, EM AÇO, CONEXÃO SOLDADA, DN 40 (1 1/2"), INSTALADO EM REDE DE ALIMENTAÇÃO PARA HIDRANTE - FORNECIMENTO E INSTALAÇÃO. AF_12/2015</v>
          </cell>
          <cell r="C4352" t="str">
            <v>UN</v>
          </cell>
          <cell r="D4352" t="str">
            <v>84,10</v>
          </cell>
        </row>
        <row r="4353">
          <cell r="A4353" t="str">
            <v>97485</v>
          </cell>
          <cell r="B4353" t="str">
            <v>CURVA 45 GRAUS, EM AÇO, CONEXÃO SOLDADA, DN 50 (2"), INSTALADO EM REDE DE ALIMENTAÇÃO PARA HIDRANTE - FORNECIMENTO E INSTALAÇÃO. AF_12/2015</v>
          </cell>
          <cell r="C4353" t="str">
            <v>UN</v>
          </cell>
          <cell r="D4353" t="str">
            <v>115,78</v>
          </cell>
        </row>
        <row r="4354">
          <cell r="A4354" t="str">
            <v>97486</v>
          </cell>
          <cell r="B4354" t="str">
            <v>CURVA 90 GRAUS, EM AÇO, CONEXÃO SOLDADA, DN 50 (2"), INSTALADO EM REDE DE ALIMENTAÇÃO PARA HIDRANTE - FORNECIMENTO E INSTALAÇÃO. AF_12/2015</v>
          </cell>
          <cell r="C4354" t="str">
            <v>UN</v>
          </cell>
          <cell r="D4354" t="str">
            <v>123,92</v>
          </cell>
        </row>
        <row r="4355">
          <cell r="A4355" t="str">
            <v>97487</v>
          </cell>
          <cell r="B4355" t="str">
            <v>CURVA 45 GRAUS, EM AÇO, CONEXÃO SOLDADA, DN 65 (2 1/2"), INSTALADO EM REDE DE ALIMENTAÇÃO PARA HIDRANTE - FORNECIMENTO E INSTALAÇÃO. AF_12/2015</v>
          </cell>
          <cell r="C4355" t="str">
            <v>UN</v>
          </cell>
          <cell r="D4355" t="str">
            <v>212,14</v>
          </cell>
        </row>
        <row r="4356">
          <cell r="A4356" t="str">
            <v>97488</v>
          </cell>
          <cell r="B4356" t="str">
            <v>CURVA 90 GRAUS, EM AÇO, CONEXÃO SOLDADA, DN 65 (2 1/2"), INSTALADO EM REDE DE ALIMENTAÇÃO PARA HIDRANTE - FORNECIMENTO E INSTALAÇÃO. AF_12/2015</v>
          </cell>
          <cell r="C4356" t="str">
            <v>UN</v>
          </cell>
          <cell r="D4356" t="str">
            <v>225,15</v>
          </cell>
        </row>
        <row r="4357">
          <cell r="A4357" t="str">
            <v>97489</v>
          </cell>
          <cell r="B4357" t="str">
            <v>CURVA 45 GRAUS, EM AÇO, CONEXÃO SOLDADA, DN 80 (3"), INSTALADO EM REDE DE ALIMENTAÇÃO PARA HIDRANTE - FORNECIMENTO E INSTALAÇÃO. AF_12/2015</v>
          </cell>
          <cell r="C4357" t="str">
            <v>UN</v>
          </cell>
          <cell r="D4357" t="str">
            <v>500,49</v>
          </cell>
        </row>
        <row r="4358">
          <cell r="A4358" t="str">
            <v>97490</v>
          </cell>
          <cell r="B4358" t="str">
            <v>CURVA 90 GRAUS, EM AÇO, CONEXÃO SOLDADA, DN 80 (3"), INSTALADO EM REDE DE ALIMENTAÇÃO PARA HIDRANTE - FORNECIMENTO E INSTALAÇÃO. AF_12/2015</v>
          </cell>
          <cell r="C4358" t="str">
            <v>UN</v>
          </cell>
          <cell r="D4358" t="str">
            <v>442,10</v>
          </cell>
        </row>
        <row r="4359">
          <cell r="A4359" t="str">
            <v>97491</v>
          </cell>
          <cell r="B4359" t="str">
            <v>TÊ, EM AÇO, CONEXÃO SOLDADA, DN 25 (1"), INSTALADO EM REDE DE ALIMENTAÇÃO PARA HIDRANTE - FORNECIMENTO E INSTALAÇÃO. AF_12/2015</v>
          </cell>
          <cell r="C4359" t="str">
            <v>UN</v>
          </cell>
          <cell r="D4359" t="str">
            <v>64,10</v>
          </cell>
        </row>
        <row r="4360">
          <cell r="A4360" t="str">
            <v>97492</v>
          </cell>
          <cell r="B4360" t="str">
            <v>TÊ, EM AÇO, CONEXÃO SOLDADA, DN 32 (1 1/4"), INSTALADO EM REDE DE ALIMENTAÇÃO PARA HIDRANTE - FORNECIMENTO E INSTALAÇÃO. AF_12/2015</v>
          </cell>
          <cell r="C4360" t="str">
            <v>UN</v>
          </cell>
          <cell r="D4360" t="str">
            <v>93,82</v>
          </cell>
        </row>
        <row r="4361">
          <cell r="A4361" t="str">
            <v>97493</v>
          </cell>
          <cell r="B4361" t="str">
            <v>TÊ, EM AÇO, CONEXÃO SOLDADA, DN 40 (1 1/2"), INSTALADO EM REDE DE ALIMENTAÇÃO PARA HIDRANTE - FORNECIMENTO E INSTALAÇÃO. AF_12/2015</v>
          </cell>
          <cell r="C4361" t="str">
            <v>UN</v>
          </cell>
          <cell r="D4361" t="str">
            <v>120,93</v>
          </cell>
        </row>
        <row r="4362">
          <cell r="A4362" t="str">
            <v>97494</v>
          </cell>
          <cell r="B4362" t="str">
            <v>TÊ, EM AÇO, CONEXÃO SOLDADA, DN 50 (2"), INSTALADO EM REDE DE ALIMENTAÇÃO PARA HIDRANTE - FORNECIMENTO E INSTALAÇÃO. AF_12/2015</v>
          </cell>
          <cell r="C4362" t="str">
            <v>UN</v>
          </cell>
          <cell r="D4362" t="str">
            <v>187,01</v>
          </cell>
        </row>
        <row r="4363">
          <cell r="A4363" t="str">
            <v>97495</v>
          </cell>
          <cell r="B4363" t="str">
            <v>TÊ, EM AÇO, CONEXÃO SOLDADA, DN 65 (2 1/2"), INSTALADO EM REDE DE ALIMENTAÇÃO PARA HIDRANTE - FORNECIMENTO E INSTALAÇÃO. AF_12/2015</v>
          </cell>
          <cell r="C4363" t="str">
            <v>UN</v>
          </cell>
          <cell r="D4363" t="str">
            <v>341,22</v>
          </cell>
        </row>
        <row r="4364">
          <cell r="A4364" t="str">
            <v>97496</v>
          </cell>
          <cell r="B4364" t="str">
            <v>TÊ, EM AÇO, CONEXÃO SOLDADA, DN 80 (3"), INSTALADO EM REDE DE ALIMENTAÇÃO PARA HIDRANTE - FORNECIMENTO E INSTALAÇÃO. AF_12/2015</v>
          </cell>
          <cell r="C4364" t="str">
            <v>UN</v>
          </cell>
          <cell r="D4364" t="str">
            <v>538,48</v>
          </cell>
        </row>
        <row r="4365">
          <cell r="A4365" t="str">
            <v>97499</v>
          </cell>
          <cell r="B4365" t="str">
            <v>LUVA, EM AÇO, CONEXÃO SOLDADA, DN 25 (1"), INSTALADO EM REDE DE ALIMENTAÇÃO PARA SPRINKLER - FORNECIMENTO E INSTALAÇÃO. AF_12/2015</v>
          </cell>
          <cell r="C4365" t="str">
            <v>UN</v>
          </cell>
          <cell r="D4365" t="str">
            <v>23,75</v>
          </cell>
        </row>
        <row r="4366">
          <cell r="A4366" t="str">
            <v>97500</v>
          </cell>
          <cell r="B4366" t="str">
            <v>LUVA COM REDUÇÃO, EM AÇO, CONEXÃO SOLDADA, DN 25 X 20 MM (1" X 3/4"), INSTALADO EM REDE DE ALIMENTAÇÃO PARA SPRINKLER - FORNECIMENTO E INSTALAÇÃO. AF_12/2015</v>
          </cell>
          <cell r="C4366" t="str">
            <v>UN</v>
          </cell>
          <cell r="D4366" t="str">
            <v>19,57</v>
          </cell>
        </row>
        <row r="4367">
          <cell r="A4367" t="str">
            <v>97502</v>
          </cell>
          <cell r="B4367" t="str">
            <v>LUVA, EM AÇO, CONEXÃO SOLDADA, DN 32 (1 1/4"), INSTALADO EM REDE DE ALIMENTAÇÃO PARA SPRINKLER - FORNECIMENTO E INSTALAÇÃO. AF_12/2015</v>
          </cell>
          <cell r="C4367" t="str">
            <v>UN</v>
          </cell>
          <cell r="D4367" t="str">
            <v>33,27</v>
          </cell>
        </row>
        <row r="4368">
          <cell r="A4368" t="str">
            <v>97503</v>
          </cell>
          <cell r="B4368" t="str">
            <v>LUVA COM REDUÇÃO, EM AÇO, CONEXÃO SOLDADA, DN 32 X 25 MM (1 1/4"  X 1"), INSTALADO EM REDE DE ALIMENTAÇÃO PARA SPRINKLER - FORNECIMENTO E INSTALAÇÃO. AF_12/2015</v>
          </cell>
          <cell r="C4368" t="str">
            <v>UN</v>
          </cell>
          <cell r="D4368" t="str">
            <v>40,50</v>
          </cell>
        </row>
        <row r="4369">
          <cell r="A4369" t="str">
            <v>97505</v>
          </cell>
          <cell r="B4369" t="str">
            <v>LUVA, EM AÇO, CONEXÃO SOLDADA, DN 40 (1 1/2"), INSTALADO EM REDE DE ALIMENTAÇÃO PARA SPRINKLER - FORNECIMENTO E INSTALAÇÃO. AF_12/2015</v>
          </cell>
          <cell r="C4369" t="str">
            <v>UN</v>
          </cell>
          <cell r="D4369" t="str">
            <v>41,67</v>
          </cell>
        </row>
        <row r="4370">
          <cell r="A4370" t="str">
            <v>97506</v>
          </cell>
          <cell r="B4370" t="str">
            <v>LUVA COM REDUÇÃO, EM AÇO, CONEXÃO SOLDADA, DN 40  X 32 MM (1 1/2" X 1 1/4"), INSTALADO EM REDE DE ALIMENTAÇÃO PARA SPRINKLER - FORNECIMENTO E INSTALAÇÃO. AF_12/2015</v>
          </cell>
          <cell r="C4370" t="str">
            <v>UN</v>
          </cell>
          <cell r="D4370" t="str">
            <v>50,69</v>
          </cell>
        </row>
        <row r="4371">
          <cell r="A4371" t="str">
            <v>97508</v>
          </cell>
          <cell r="B4371" t="str">
            <v>LUVA, EM AÇO, CONEXÃO SOLDADA, DN 50 (2"), INSTALADO EM REDE DE ALIMENTAÇÃO PARA SPRINKLER - FORNECIMENTO E INSTALAÇÃO. AF_12/2015</v>
          </cell>
          <cell r="C4371" t="str">
            <v>UN</v>
          </cell>
          <cell r="D4371" t="str">
            <v>61,67</v>
          </cell>
        </row>
        <row r="4372">
          <cell r="A4372" t="str">
            <v>97509</v>
          </cell>
          <cell r="B4372" t="str">
            <v>LUVA COM REDUÇÃO, EM AÇO, CONEXÃO SOLDADA, DN 50 X 40 MM (2" X 1 1/2"), INSTALADO EM REDE DE ALIMENTAÇÃO PARA SPRINKLER - FORNECIMENTO E INSTALAÇÃO. AF_12/2015</v>
          </cell>
          <cell r="C4372" t="str">
            <v>UN</v>
          </cell>
          <cell r="D4372" t="str">
            <v>75,93</v>
          </cell>
        </row>
        <row r="4373">
          <cell r="A4373" t="str">
            <v>97511</v>
          </cell>
          <cell r="B4373" t="str">
            <v>LUVA, EM AÇO, CONEXÃO SOLDADA, DN 65 (2 1/2"), INSTALADO EM REDE DE ALIMENTAÇÃO PARA SPRINKLER - FORNECIMENTO E INSTALAÇÃO. AF_12/2015</v>
          </cell>
          <cell r="C4373" t="str">
            <v>UN</v>
          </cell>
          <cell r="D4373" t="str">
            <v>115,19</v>
          </cell>
        </row>
        <row r="4374">
          <cell r="A4374" t="str">
            <v>97512</v>
          </cell>
          <cell r="B4374" t="str">
            <v>LUVA COM REDUÇÃO, EM AÇO, CONEXÃO SOLDADA, DN 65 X 50 MM (2 1/2" X 2"), INSTALADO EM REDE DE ALIMENTAÇÃO PARA SPRINKLER - FORNECIMENTO E INSTALAÇÃO. AF_12/2015</v>
          </cell>
          <cell r="C4374" t="str">
            <v>UN</v>
          </cell>
          <cell r="D4374" t="str">
            <v>144,01</v>
          </cell>
        </row>
        <row r="4375">
          <cell r="A4375" t="str">
            <v>97514</v>
          </cell>
          <cell r="B4375" t="str">
            <v>LUVA, EM AÇO, CONEXÃO SOLDADA, DN 80 (3"), INSTALADO EM REDE DE ALIMENTAÇÃO PARA SPRINKLER - FORNECIMENTO E INSTALAÇÃO. AF_12/2015</v>
          </cell>
          <cell r="C4375" t="str">
            <v>UN</v>
          </cell>
          <cell r="D4375" t="str">
            <v>153,49</v>
          </cell>
        </row>
        <row r="4376">
          <cell r="A4376" t="str">
            <v>97515</v>
          </cell>
          <cell r="B4376" t="str">
            <v>LUVA COM REDUÇÃO, EM AÇO, CONEXÃO SOLDADA, DN 80 X 65 MM (3" X 2 1/2"), INSTALADO EM REDE DE ALIMENTAÇÃO PARA SPRINKLER - FORNECIMENTO E INSTALAÇÃO. AF_12/2015</v>
          </cell>
          <cell r="C4376" t="str">
            <v>UN</v>
          </cell>
          <cell r="D4376" t="str">
            <v>192,32</v>
          </cell>
        </row>
        <row r="4377">
          <cell r="A4377" t="str">
            <v>97517</v>
          </cell>
          <cell r="B4377" t="str">
            <v>CURVA 45 GRAUS, EM AÇO, CONEXÃO SOLDADA, DN 25 (1"), INSTALADO EM REDE DE ALIMENTAÇÃO PARA SPRINKLER - FORNECIMENTO E INSTALAÇÃO. AF_12/2015</v>
          </cell>
          <cell r="C4377" t="str">
            <v>UN</v>
          </cell>
          <cell r="D4377" t="str">
            <v>38,53</v>
          </cell>
        </row>
        <row r="4378">
          <cell r="A4378" t="str">
            <v>97518</v>
          </cell>
          <cell r="B4378" t="str">
            <v>CURVA 90 GRAUS, EM AÇO, CONEXÃO SOLDADA, DN 25 (1"), INSTALADO EM REDE DE ALIMENTAÇÃO PARA SPRINKLER - FORNECIMENTO E INSTALAÇÃO. AF_12/2015</v>
          </cell>
          <cell r="C4378" t="str">
            <v>UN</v>
          </cell>
          <cell r="D4378" t="str">
            <v>38,53</v>
          </cell>
        </row>
        <row r="4379">
          <cell r="A4379" t="str">
            <v>97519</v>
          </cell>
          <cell r="B4379" t="str">
            <v>CURVA 45 GRAUS, EM AÇO, CONEXÃO SOLDADA, DN 32 (1 1/4"), INSTALADO EM REDE DE ALIMENTAÇÃO PARA SPRINKLER - FORNECIMENTO E INSTALAÇÃO. AF_12/2015</v>
          </cell>
          <cell r="C4379" t="str">
            <v>UN</v>
          </cell>
          <cell r="D4379" t="str">
            <v>54,71</v>
          </cell>
        </row>
        <row r="4380">
          <cell r="A4380" t="str">
            <v>97520</v>
          </cell>
          <cell r="B4380" t="str">
            <v>CURVA 90 GRAUS, EM AÇO, CONEXÃO SOLDADA, DN 32 (1 1/4"), INSTALADO EM REDE DE ALIMENTAÇÃO PARA SPRINKLER - FORNECIMENTO E INSTALAÇÃO. AF_12/2015</v>
          </cell>
          <cell r="C4380" t="str">
            <v>UN</v>
          </cell>
          <cell r="D4380" t="str">
            <v>54,71</v>
          </cell>
        </row>
        <row r="4381">
          <cell r="A4381" t="str">
            <v>97521</v>
          </cell>
          <cell r="B4381" t="str">
            <v>CURVA 45 GRAUS, EM AÇO, CONEXÃO SOLDADA, DN 40 (1 1/2"), INSTALADO EM REDE DE ALIMENTAÇÃO PARA SPRINKLER - FORNECIMENTO E INSTALAÇÃO. AF_12/2015</v>
          </cell>
          <cell r="C4381" t="str">
            <v>UN</v>
          </cell>
          <cell r="D4381" t="str">
            <v>75,97</v>
          </cell>
        </row>
        <row r="4382">
          <cell r="A4382" t="str">
            <v>97522</v>
          </cell>
          <cell r="B4382" t="str">
            <v>CURVA 90 GRAUS, EM AÇO, CONEXÃO SOLDADA, DN 40 (1 1/2"), INSTALADO EM REDE DE ALIMENTAÇÃO PARA SPRINKLER - FORNECIMENTO E INSTALAÇÃO. AF_12/2015</v>
          </cell>
          <cell r="C4382" t="str">
            <v>UN</v>
          </cell>
          <cell r="D4382" t="str">
            <v>75,97</v>
          </cell>
        </row>
        <row r="4383">
          <cell r="A4383" t="str">
            <v>97523</v>
          </cell>
          <cell r="B4383" t="str">
            <v>CURVA 45 GRAUS, EM AÇO, CONEXÃO SOLDADA, DN 50 (2"), INSTALADO EM REDE DE ALIMENTAÇÃO PARA SPRINKLER - FORNECIMENTO E INSTALAÇÃO. AF_12/2015</v>
          </cell>
          <cell r="C4383" t="str">
            <v>UN</v>
          </cell>
          <cell r="D4383" t="str">
            <v>104,31</v>
          </cell>
        </row>
        <row r="4384">
          <cell r="A4384" t="str">
            <v>97524</v>
          </cell>
          <cell r="B4384" t="str">
            <v>CURVA 90 GRAUS, EM AÇO, CONEXÃO SOLDADA, DN 50 (2"), INSTALADO EM REDE DE ALIMENTAÇÃO PARA SPRINKLER - FORNECIMENTO E INSTALAÇÃO. AF_12/2015</v>
          </cell>
          <cell r="C4384" t="str">
            <v>UN</v>
          </cell>
          <cell r="D4384" t="str">
            <v>112,45</v>
          </cell>
        </row>
        <row r="4385">
          <cell r="A4385" t="str">
            <v>97525</v>
          </cell>
          <cell r="B4385" t="str">
            <v>CURVA 45 GRAUS, EM AÇO, CONEXÃO SOLDADA, DN 65 (2 1/2"), INSTALADO EM REDE DE ALIMENTAÇÃO PARA SPRINKLER - FORNECIMENTO E INSTALAÇÃO. AF_12/2015</v>
          </cell>
          <cell r="C4385" t="str">
            <v>UN</v>
          </cell>
          <cell r="D4385" t="str">
            <v>195,57</v>
          </cell>
        </row>
        <row r="4386">
          <cell r="A4386" t="str">
            <v>97526</v>
          </cell>
          <cell r="B4386" t="str">
            <v>CURVA 90 GRAUS, EM AÇO, CONEXÃO SOLDADA, DN 65 (2 1/2"), INSTALADO EM REDE DE ALIMENTAÇÃO PARA SPRINKLER - FORNECIMENTO E INSTALAÇÃO. AF_12/2015</v>
          </cell>
          <cell r="C4386" t="str">
            <v>UN</v>
          </cell>
          <cell r="D4386" t="str">
            <v>208,58</v>
          </cell>
        </row>
        <row r="4387">
          <cell r="A4387" t="str">
            <v>97527</v>
          </cell>
          <cell r="B4387" t="str">
            <v>CURVA 45 GRAUS, EM AÇO, CONEXÃO SOLDADA, DN 80 (3"), INSTALADO EM REDE DE ALIMENTAÇÃO PARA SPRINKLER - FORNECIMENTO E INSTALAÇÃO. AF_12/2015</v>
          </cell>
          <cell r="C4387" t="str">
            <v>UN</v>
          </cell>
          <cell r="D4387" t="str">
            <v>478,89</v>
          </cell>
        </row>
        <row r="4388">
          <cell r="A4388" t="str">
            <v>97528</v>
          </cell>
          <cell r="B4388" t="str">
            <v>CURVA 90 GRAUS, EM AÇO, CONEXÃO SOLDADA, DN 80 (3"), INSTALADO EM REDE DE ALIMENTAÇÃO PARA SPRINKLER - FORNECIMENTO E INSTALAÇÃO. AF_12/2015</v>
          </cell>
          <cell r="C4388" t="str">
            <v>UN</v>
          </cell>
          <cell r="D4388" t="str">
            <v>420,50</v>
          </cell>
        </row>
        <row r="4389">
          <cell r="A4389" t="str">
            <v>97529</v>
          </cell>
          <cell r="B4389" t="str">
            <v>TÊ, EM AÇO, CONEXÃO SOLDADA, DN 25 (1"), INSTALADO EM REDE DE ALIMENTAÇÃO PARA SPRINKLER - FORNECIMENTO E INSTALAÇÃO. AF_12/2015</v>
          </cell>
          <cell r="C4389" t="str">
            <v>UN</v>
          </cell>
          <cell r="D4389" t="str">
            <v>60,04</v>
          </cell>
        </row>
        <row r="4390">
          <cell r="A4390" t="str">
            <v>97530</v>
          </cell>
          <cell r="B4390" t="str">
            <v>TÊ, EM AÇO, CONEXÃO SOLDADA, DN 32 (1 1/4"), INSTALADO EM REDE DE ALIMENTAÇÃO PARA SPRINKLER - FORNECIMENTO E INSTALAÇÃO. AF_12/2015</v>
          </cell>
          <cell r="C4390" t="str">
            <v>UN</v>
          </cell>
          <cell r="D4390" t="str">
            <v>86,54</v>
          </cell>
        </row>
        <row r="4391">
          <cell r="A4391" t="str">
            <v>97531</v>
          </cell>
          <cell r="B4391" t="str">
            <v>TÊ, EM AÇO, CONEXÃO SOLDADA, DN 40 (1 1/2"), INSTALADO EM REDE DE ALIMENTAÇÃO PARA SPRINKLER - FORNECIMENTO E INSTALAÇÃO. AF_12/2015</v>
          </cell>
          <cell r="C4391" t="str">
            <v>UN</v>
          </cell>
          <cell r="D4391" t="str">
            <v>110,07</v>
          </cell>
        </row>
        <row r="4392">
          <cell r="A4392" t="str">
            <v>97532</v>
          </cell>
          <cell r="B4392" t="str">
            <v>TÊ, EM AÇO, CONEXÃO SOLDADA, DN 50 (2"), INSTALADO EM REDE DE ALIMENTAÇÃO PARA SPRINKLER - FORNECIMENTO E INSTALAÇÃO. AF_12/2015</v>
          </cell>
          <cell r="C4392" t="str">
            <v>UN</v>
          </cell>
          <cell r="D4392" t="str">
            <v>171,72</v>
          </cell>
        </row>
        <row r="4393">
          <cell r="A4393" t="str">
            <v>97533</v>
          </cell>
          <cell r="B4393" t="str">
            <v>TÊ, EM AÇO, CONEXÃO SOLDADA, DN 65 (2 1/2"), INSTALADO EM REDE DE ALIMENTAÇÃO PARA SPRINKLER - FORNECIMENTO E INSTALAÇÃO. AF_12/2015</v>
          </cell>
          <cell r="C4393" t="str">
            <v>UN</v>
          </cell>
          <cell r="D4393" t="str">
            <v>322,40</v>
          </cell>
        </row>
        <row r="4394">
          <cell r="A4394" t="str">
            <v>97534</v>
          </cell>
          <cell r="B4394" t="str">
            <v>TÊ, EM AÇO, CONEXÃO SOLDADA, DN 80 (3"), INSTALADO EM REDE DE ALIMENTAÇÃO PARA SPRINKLER - FORNECIMENTO E INSTALAÇÃO. AF_12/2015</v>
          </cell>
          <cell r="C4394" t="str">
            <v>UN</v>
          </cell>
          <cell r="D4394" t="str">
            <v>509,65</v>
          </cell>
        </row>
        <row r="4395">
          <cell r="A4395" t="str">
            <v>97537</v>
          </cell>
          <cell r="B4395" t="str">
            <v>LUVA, EM AÇO, CONEXÃO SOLDADA, DN 15 (1/2"), INSTALADO EM RAMAIS E SUB-RAMAIS DE GÁS - FORNECIMENTO E INSTALAÇÃO. AF_12/2015</v>
          </cell>
          <cell r="C4395" t="str">
            <v>UN</v>
          </cell>
          <cell r="D4395" t="str">
            <v>17,95</v>
          </cell>
        </row>
        <row r="4396">
          <cell r="A4396" t="str">
            <v>97540</v>
          </cell>
          <cell r="B4396" t="str">
            <v>LUVA, EM AÇO, CONEXÃO SOLDADA, DN 20 (3/4"), INSTALADO EM RAMAIS E SUB-RAMAIS DE GÁS - FORNECIMENTO E INSTALAÇÃO. AF_12/2015</v>
          </cell>
          <cell r="C4396" t="str">
            <v>UN</v>
          </cell>
          <cell r="D4396" t="str">
            <v>24,32</v>
          </cell>
        </row>
        <row r="4397">
          <cell r="A4397" t="str">
            <v>97541</v>
          </cell>
          <cell r="B4397" t="str">
            <v>LUVA COM REDUÇÃO, EM AÇO, CONEXÃO SOLDADA, DN 20 X 15 MM (3/4 " X 1/2"), INSTALADO EM RAMAIS E SUB-RAMAIS DE GÁS - FORNECIMENTO E INSTALAÇÃO. AF_12/2015</v>
          </cell>
          <cell r="C4397" t="str">
            <v>UN</v>
          </cell>
          <cell r="D4397" t="str">
            <v>20,85</v>
          </cell>
        </row>
        <row r="4398">
          <cell r="A4398" t="str">
            <v>97543</v>
          </cell>
          <cell r="B4398" t="str">
            <v>LUVA, EM AÇO, CONEXÃO SOLDADA, DN 25 (1"), INSTALADO EM RAMAIS E SUB-RAMAIS DE GÁS - FORNECIMENTO E INSTALAÇÃO. AF_12/2015</v>
          </cell>
          <cell r="C4398" t="str">
            <v>UN</v>
          </cell>
          <cell r="D4398" t="str">
            <v>39,85</v>
          </cell>
        </row>
        <row r="4399">
          <cell r="A4399" t="str">
            <v>97544</v>
          </cell>
          <cell r="B4399" t="str">
            <v>LUVA COM REDUÇÃO, EM AÇO, CONEXÃO SOLDADA, DN 25 X 20 MM (1" X 3/4"), INSTALADO EM RAMAIS E SUB-RAMAIS DE GÁS - FORNECIMENTO E INSTALAÇÃO. AF_12/2015</v>
          </cell>
          <cell r="C4399" t="str">
            <v>UN</v>
          </cell>
          <cell r="D4399" t="str">
            <v>35,67</v>
          </cell>
        </row>
        <row r="4400">
          <cell r="A4400" t="str">
            <v>97546</v>
          </cell>
          <cell r="B4400" t="str">
            <v>CURVA 45 GRAUS, EM AÇO, CONEXÃO SOLDADA, DN 15 (1/2"), INSTALADO EM RAMAIS E SUB-RAMAIS DE GÁS - FORNECIMENTO E INSTALAÇÃO. AF_12/2015</v>
          </cell>
          <cell r="C4400" t="str">
            <v>UN</v>
          </cell>
          <cell r="D4400" t="str">
            <v>25,19</v>
          </cell>
        </row>
        <row r="4401">
          <cell r="A4401" t="str">
            <v>97547</v>
          </cell>
          <cell r="B4401" t="str">
            <v>CURVA 90 GRAUS, EM AÇO, CONEXÃO SOLDADA, DN 15 (1/2"), INSTALADO EM RAMAIS E SUB-RAMAIS DE GÁS - FORNECIMENTO E INSTALAÇÃO. AF_12/2015</v>
          </cell>
          <cell r="C4401" t="str">
            <v>UN</v>
          </cell>
          <cell r="D4401" t="str">
            <v>25,19</v>
          </cell>
        </row>
        <row r="4402">
          <cell r="A4402" t="str">
            <v>97548</v>
          </cell>
          <cell r="B4402" t="str">
            <v>CURVA 45 GRAUS, EM AÇO, CONEXÃO SOLDADA, DN 20 (3/4"), INSTALADO EM RAMAIS E SUB-RAMAIS DE GÁS - FORNECIMENTO E INSTALAÇÃO. AF_12/2015</v>
          </cell>
          <cell r="C4402" t="str">
            <v>UN</v>
          </cell>
          <cell r="D4402" t="str">
            <v>37,53</v>
          </cell>
        </row>
        <row r="4403">
          <cell r="A4403" t="str">
            <v>97549</v>
          </cell>
          <cell r="B4403" t="str">
            <v>CURVA 90 GRAUS, EM AÇO, CONEXÃO SOLDADA, DN 20 (3/4"), INSTALADO EM RAMAIS E SUB-RAMAIS DE GÁS - FORNECIMENTO E INSTALAÇÃO. AF_12/2015</v>
          </cell>
          <cell r="C4403" t="str">
            <v>UN</v>
          </cell>
          <cell r="D4403" t="str">
            <v>37,53</v>
          </cell>
        </row>
        <row r="4404">
          <cell r="A4404" t="str">
            <v>97550</v>
          </cell>
          <cell r="B4404" t="str">
            <v>CURVA 45 GRAUS, EM AÇO, CONEXÃO SOLDADA, DN 25 (1"), INSTALADO EM RAMAIS E SUB-RAMAIS DE GÁS - FORNECIMENTO E INSTALAÇÃO. AF_12/2015</v>
          </cell>
          <cell r="C4404" t="str">
            <v>UN</v>
          </cell>
          <cell r="D4404" t="str">
            <v>62,69</v>
          </cell>
        </row>
        <row r="4405">
          <cell r="A4405" t="str">
            <v>97551</v>
          </cell>
          <cell r="B4405" t="str">
            <v>CURVA 90 GRAUS, EM AÇO, CONEXÃO SOLDADA, DN 25 (1"), INSTALADO EM RAMAIS E SUB-RAMAIS DE GÁS - FORNECIMENTO E INSTALAÇÃO. AF_12/2015</v>
          </cell>
          <cell r="C4405" t="str">
            <v>UN</v>
          </cell>
          <cell r="D4405" t="str">
            <v>62,69</v>
          </cell>
        </row>
        <row r="4406">
          <cell r="A4406" t="str">
            <v>97552</v>
          </cell>
          <cell r="B4406" t="str">
            <v>TÊ, EM AÇO, CONEXÃO SOLDADA, DN 15 (1/2"), INSTALADO EM RAMAIS E SUB-RAMAIS DE GÁS - FORNECIMENTO E INSTALAÇÃO. AF_12/2015</v>
          </cell>
          <cell r="C4406" t="str">
            <v>UN</v>
          </cell>
          <cell r="D4406" t="str">
            <v>36,62</v>
          </cell>
        </row>
        <row r="4407">
          <cell r="A4407" t="str">
            <v>97553</v>
          </cell>
          <cell r="B4407" t="str">
            <v>TÊ, EM AÇO, CONEXÃO SOLDADA, DN 20 (3/4"), INSTALADO EM RAMAIS E SUB-RAMAIS DE GÁS - FORNECIMENTO E INSTALAÇÃO. AF_12/2015</v>
          </cell>
          <cell r="C4407" t="str">
            <v>UN</v>
          </cell>
          <cell r="D4407" t="str">
            <v>53,04</v>
          </cell>
        </row>
        <row r="4408">
          <cell r="A4408" t="str">
            <v>97554</v>
          </cell>
          <cell r="B4408" t="str">
            <v>TÊ, EM AÇO, CONEXÃO SOLDADA, DN 25 (1"), INSTALADO EM RAMAIS E SUB-RAMAIS DE GÁS - FORNECIMENTO E INSTALAÇÃO. AF_12/2015</v>
          </cell>
          <cell r="C4408" t="str">
            <v>UN</v>
          </cell>
          <cell r="D4408" t="str">
            <v>92,26</v>
          </cell>
        </row>
        <row r="4409">
          <cell r="A4409" t="str">
            <v>98602</v>
          </cell>
          <cell r="B4409" t="str">
            <v>CONECTOR EM BRONZE/LATÃO, DN 22 MM X 1/2", SEM ANEL DE SOLDA, BOLSA X ROSCA F, INSTALADO EM PRUMADA  FORNECIMENTO E INSTALAÇÃO. AF_01/2016</v>
          </cell>
          <cell r="C4409" t="str">
            <v>UN</v>
          </cell>
          <cell r="D4409" t="str">
            <v>11,50</v>
          </cell>
        </row>
        <row r="4410">
          <cell r="A4410" t="str">
            <v>6171</v>
          </cell>
          <cell r="B4410" t="str">
            <v>TAMPA DE CONCRETO ARMADO 60X60X5CM PARA CAIXA</v>
          </cell>
          <cell r="C4410" t="str">
            <v>UN</v>
          </cell>
          <cell r="D4410" t="str">
            <v>21,27</v>
          </cell>
        </row>
        <row r="4411">
          <cell r="A4411" t="str">
            <v>74166/1</v>
          </cell>
          <cell r="B4411" t="str">
            <v>CAIXA DE INSPEÇÃO EM CONCRETO PRÉ-MOLDADO DN 60CM COM TAMPA H= 60CM - FORNECIMENTO E INSTALACAO</v>
          </cell>
          <cell r="C4411" t="str">
            <v>UN</v>
          </cell>
          <cell r="D4411" t="str">
            <v>194,96</v>
          </cell>
        </row>
        <row r="4412">
          <cell r="A4412" t="str">
            <v>74166/2</v>
          </cell>
          <cell r="B4412" t="str">
            <v>CAIXA DE INSPECAO EM ANEL DE CONCRETO PRE MOLDADO, COM 950MM DE ALTURA TOTAL. ANEIS COM ESP=50MM, DIAM.=600MM. EXCLUSIVE TAMPAO E ESCAVACAO - FORNECIMENTO E INSTALACAO</v>
          </cell>
          <cell r="C4412" t="str">
            <v>UN</v>
          </cell>
          <cell r="D4412" t="str">
            <v>250,63</v>
          </cell>
        </row>
        <row r="4413">
          <cell r="A4413" t="str">
            <v>88503</v>
          </cell>
          <cell r="B4413" t="str">
            <v>CAIXA D´ÁGUA EM POLIETILENO, 1000 LITROS, COM ACESSÓRIOS</v>
          </cell>
          <cell r="C4413" t="str">
            <v>UN</v>
          </cell>
          <cell r="D4413" t="str">
            <v>706,44</v>
          </cell>
        </row>
        <row r="4414">
          <cell r="A4414" t="str">
            <v>88504</v>
          </cell>
          <cell r="B4414" t="str">
            <v>CAIXA D´AGUA EM POLIETILENO, 500 LITROS, COM ACESSÓRIOS</v>
          </cell>
          <cell r="C4414" t="str">
            <v>UN</v>
          </cell>
          <cell r="D4414" t="str">
            <v>578,68</v>
          </cell>
        </row>
        <row r="4415">
          <cell r="A4415" t="str">
            <v>97900</v>
          </cell>
          <cell r="B4415" t="str">
            <v>CAIXA ENTERRADA HIDRÁULICA RETANGULAR EM ALVENARIA COM TIJOLOS CERÂMICOS MACIÇOS, DIMENSÕES INTERNAS: 0,3X0,3X0,3 M PARA REDE DE ESGOTO. AF_05/2018</v>
          </cell>
          <cell r="C4415" t="str">
            <v>UN</v>
          </cell>
          <cell r="D4415" t="str">
            <v>136,77</v>
          </cell>
        </row>
        <row r="4416">
          <cell r="A4416" t="str">
            <v>97901</v>
          </cell>
          <cell r="B4416" t="str">
            <v>CAIXA ENTERRADA HIDRÁULICA RETANGULAR EM ALVENARIA COM TIJOLOS CERÂMICOS MACIÇOS, DIMENSÕES INTERNAS: 0,4X0,4X0,4 M PARA REDE DE ESGOTO. AF_05/2018</v>
          </cell>
          <cell r="C4416" t="str">
            <v>UN</v>
          </cell>
          <cell r="D4416" t="str">
            <v>217,13</v>
          </cell>
        </row>
        <row r="4417">
          <cell r="A4417" t="str">
            <v>97902</v>
          </cell>
          <cell r="B4417" t="str">
            <v>CAIXA ENTERRADA HIDRÁULICA RETANGULAR EM ALVENARIA COM TIJOLOS CERÂMICOS MACIÇOS, DIMENSÕES INTERNAS: 0,6X0,6X0,6 M PARA REDE DE ESGOTO. AF_05/2018</v>
          </cell>
          <cell r="C4417" t="str">
            <v>UN</v>
          </cell>
          <cell r="D4417" t="str">
            <v>426,96</v>
          </cell>
        </row>
        <row r="4418">
          <cell r="A4418" t="str">
            <v>97903</v>
          </cell>
          <cell r="B4418" t="str">
            <v>CAIXA ENTERRADA HIDRÁULICA RETANGULAR EM ALVENARIA COM TIJOLOS CERÂMICOS MACIÇOS, DIMENSÕES INTERNAS: 0,8X0,8X0,6 M PARA REDE DE ESGOTO. AF_05/2018</v>
          </cell>
          <cell r="C4418" t="str">
            <v>UN</v>
          </cell>
          <cell r="D4418" t="str">
            <v>588,47</v>
          </cell>
        </row>
        <row r="4419">
          <cell r="A4419" t="str">
            <v>97904</v>
          </cell>
          <cell r="B4419" t="str">
            <v>CAIXA ENTERRADA HIDRÁULICA RETANGULAR EM ALVENARIA COM TIJOLOS CERÂMICOS MACIÇOS, DIMENSÕES INTERNAS: 1X1X0,6 M PARA REDE DE ESGOTO. AF_05/2018</v>
          </cell>
          <cell r="C4419" t="str">
            <v>UN</v>
          </cell>
          <cell r="D4419" t="str">
            <v>685,60</v>
          </cell>
        </row>
        <row r="4420">
          <cell r="A4420" t="str">
            <v>97905</v>
          </cell>
          <cell r="B4420" t="str">
            <v>CAIXA ENTERRADA HIDRÁULICA RETANGULAR, EM ALVENARIA COM BLOCOS DE CONCRETO, DIMENSÕES INTERNAS: 0,4X0,4X0,4 M PARA REDE DE ESGOTO. AF_05/2018</v>
          </cell>
          <cell r="C4420" t="str">
            <v>UN</v>
          </cell>
          <cell r="D4420" t="str">
            <v>173,06</v>
          </cell>
        </row>
        <row r="4421">
          <cell r="A4421" t="str">
            <v>97906</v>
          </cell>
          <cell r="B4421" t="str">
            <v>CAIXA ENTERRADA HIDRÁULICA RETANGULAR, EM ALVENARIA COM BLOCOS DE CONCRETO, DIMENSÕES INTERNAS: 0,6X0,6X0,6 M PARA REDE DE ESGOTO. AF_05/2018</v>
          </cell>
          <cell r="C4421" t="str">
            <v>UN</v>
          </cell>
          <cell r="D4421" t="str">
            <v>322,29</v>
          </cell>
        </row>
        <row r="4422">
          <cell r="A4422" t="str">
            <v>97907</v>
          </cell>
          <cell r="B4422" t="str">
            <v>CAIXA ENTERRADA HIDRÁULICA RETANGULAR, EM ALVENARIA COM BLOCOS DE CONCRETO, DIMENSÕES INTERNAS: 0,8X0,8X0,6 M PARA REDE DE ESGOTO. AF_05/2018</v>
          </cell>
          <cell r="C4422" t="str">
            <v>UN</v>
          </cell>
          <cell r="D4422" t="str">
            <v>454,89</v>
          </cell>
        </row>
        <row r="4423">
          <cell r="A4423" t="str">
            <v>97908</v>
          </cell>
          <cell r="B4423" t="str">
            <v>CAIXA ENTERRADA HIDRÁULICA RETANGULAR, EM ALVENARIA COM BLOCOS DE CONCRETO, DIMENSÕES INTERNAS: 1X1X0,6 M PARA REDE DE ESGOTO. AF_05/2018</v>
          </cell>
          <cell r="C4423" t="str">
            <v>UN</v>
          </cell>
          <cell r="D4423" t="str">
            <v>527,53</v>
          </cell>
        </row>
        <row r="4424">
          <cell r="A4424" t="str">
            <v>98102</v>
          </cell>
          <cell r="B4424" t="str">
            <v>CAIXA DE GORDURA SIMPLES, CIRCULAR, EM CONCRETO PRÉ-MOLDADO, DIÂMETRO INTERNO = 0,4 M, ALTURA INTERNA = 0,4 M. AF_05/2018</v>
          </cell>
          <cell r="C4424" t="str">
            <v>UN</v>
          </cell>
          <cell r="D4424" t="str">
            <v>62,46</v>
          </cell>
        </row>
        <row r="4425">
          <cell r="A4425" t="str">
            <v>98103</v>
          </cell>
          <cell r="B4425" t="str">
            <v>CAIXA DE GORDURA DUPLA, CIRCULAR, EM CONCRETO PRÉ-MOLDADO, DIÂMETRO INTERNO = 0,6 M, ALTURA INTERNA = 0,6 M. AF_05/2018</v>
          </cell>
          <cell r="C4425" t="str">
            <v>UN</v>
          </cell>
          <cell r="D4425" t="str">
            <v>130,52</v>
          </cell>
        </row>
        <row r="4426">
          <cell r="A4426" t="str">
            <v>98104</v>
          </cell>
          <cell r="B4426" t="str">
            <v>CAIXA DE GORDURA SIMPLES (CAPACIDADE: 36L), RETANGULAR, EM ALVENARIA COM TIJOLOS CERÂMICOS MACIÇOS, DIMENSÕES INTERNAS = 0,2X0,4 M, ALTURA INTERNA = 0,8 M. AF_05/2018</v>
          </cell>
          <cell r="C4426" t="str">
            <v>UN</v>
          </cell>
          <cell r="D4426" t="str">
            <v>288,85</v>
          </cell>
        </row>
        <row r="4427">
          <cell r="A4427" t="str">
            <v>98105</v>
          </cell>
          <cell r="B4427" t="str">
            <v>CAIXA DE GORDURA DUPLA (CAPACIDADE: 126 L), RETANGULAR, EM ALVENARIA COM TIJOLOS CERÂMICOS MACIÇOS, DIMENSÕES INTERNAS = 0,4X0,7 M, ALTURA INTERNA = 0,8 M. AF_05/2018</v>
          </cell>
          <cell r="C4427" t="str">
            <v>UN</v>
          </cell>
          <cell r="D4427" t="str">
            <v>500,19</v>
          </cell>
        </row>
        <row r="4428">
          <cell r="A4428" t="str">
            <v>98106</v>
          </cell>
          <cell r="B4428" t="str">
            <v>CAIXA DE GORDURA ESPECIAL (CAPACIDADE: 312 L - PARA ATÉ 146 PESSOAS SERVIDAS NO PICO), RETANGULAR, EM ALVENARIA COM TIJOLOS CERÂMICOS MACIÇOS, DIMENSÕES INTERNAS = 0,4X1,2 M, ALTURA INTERNA = 1 M. AF_05/2018</v>
          </cell>
          <cell r="C4428" t="str">
            <v>UN</v>
          </cell>
          <cell r="D4428" t="str">
            <v>827,72</v>
          </cell>
        </row>
        <row r="4429">
          <cell r="A4429" t="str">
            <v>98107</v>
          </cell>
          <cell r="B4429" t="str">
            <v>CAIXA DE GORDURA SIMPLES (CAPACIDADE: 36 L), RETANGULAR, EM ALVENARIA COM BLOCOS DE CONCRETO, DIMENSÕES INTERNAS = 0,2X0,4 M, ALTURA INTERNA = 0,8 M. AF_05/2018</v>
          </cell>
          <cell r="C4429" t="str">
            <v>UN</v>
          </cell>
          <cell r="D4429" t="str">
            <v>207,38</v>
          </cell>
        </row>
        <row r="4430">
          <cell r="A4430" t="str">
            <v>98108</v>
          </cell>
          <cell r="B4430" t="str">
            <v>CAIXA DE GORDURA DUPLA (CAPACIDADE: 126 L), RETANGULAR, EM ALVENARIA COM BLOCOS DE CONCRETO, DIMENSÕES INTERNAS = 0,4X0,7 M, ALTURA INTERNA = 0,8 M. AF_05/2018</v>
          </cell>
          <cell r="C4430" t="str">
            <v>UN</v>
          </cell>
          <cell r="D4430" t="str">
            <v>368,88</v>
          </cell>
        </row>
        <row r="4431">
          <cell r="A4431" t="str">
            <v>99250</v>
          </cell>
          <cell r="B4431" t="str">
            <v>CAIXA ENTERRADA HIDRÁULICA RETANGULAR EM ALVENARIA COM TIJOLOS CERÂMICOS MACIÇOS, DIMENSÕES INTERNAS: 0,3X0,3X0,3 M PARA REDE DE DRENAGEM. AF_05/2018</v>
          </cell>
          <cell r="C4431" t="str">
            <v>UN</v>
          </cell>
          <cell r="D4431" t="str">
            <v>134,26</v>
          </cell>
        </row>
        <row r="4432">
          <cell r="A4432" t="str">
            <v>99251</v>
          </cell>
          <cell r="B4432" t="str">
            <v>CAIXA ENTERRADA HIDRÁULICA RETANGULAR EM ALVENARIA COM TIJOLOS CERÂMICOS MACIÇOS, DIMENSÕES INTERNAS: 0,4X0,4X0,4 M PARA REDE DE DRENAGEM. AF_05/2018</v>
          </cell>
          <cell r="C4432" t="str">
            <v>UN</v>
          </cell>
          <cell r="D4432" t="str">
            <v>212,82</v>
          </cell>
        </row>
        <row r="4433">
          <cell r="A4433" t="str">
            <v>99253</v>
          </cell>
          <cell r="B4433" t="str">
            <v>CAIXA ENTERRADA HIDRÁULICA RETANGULAR EM ALVENARIA COM TIJOLOS CERÂMICOS MACIÇOS, DIMENSÕES INTERNAS: 0,6X0,6X0,6 M PARA REDE DE DRENAGEM. AF_05/2018</v>
          </cell>
          <cell r="C4433" t="str">
            <v>UN</v>
          </cell>
          <cell r="D4433" t="str">
            <v>417,28</v>
          </cell>
        </row>
        <row r="4434">
          <cell r="A4434" t="str">
            <v>99255</v>
          </cell>
          <cell r="B4434" t="str">
            <v>CAIXA ENTERRADA HIDRÁULICA RETANGULAR EM ALVENARIA COM TIJOLOS CERÂMICOS MACIÇOS, DIMENSÕES INTERNAS: 0,8X0,8X0,6 M PARA REDE DE DRENAGEM. AF_05/2018</v>
          </cell>
          <cell r="C4434" t="str">
            <v>UN</v>
          </cell>
          <cell r="D4434" t="str">
            <v>575,20</v>
          </cell>
        </row>
        <row r="4435">
          <cell r="A4435" t="str">
            <v>99257</v>
          </cell>
          <cell r="B4435" t="str">
            <v>CAIXA ENTERRADA HIDRÁULICA RETANGULAR EM ALVENARIA COM TIJOLOS CERÂMICOS MACIÇOS, DIMENSÕES INTERNAS: 1X1X0,6 M PARA REDE DE DRENAGEM. AF_05/2018</v>
          </cell>
          <cell r="C4435" t="str">
            <v>UN</v>
          </cell>
          <cell r="D4435" t="str">
            <v>668,44</v>
          </cell>
        </row>
        <row r="4436">
          <cell r="A4436" t="str">
            <v>99258</v>
          </cell>
          <cell r="B4436" t="str">
            <v>CAIXA ENTERRADA HIDRÁULICA RETANGULAR, EM ALVENARIA COM BLOCOS DE CONCRETO, DIMENSÕES INTERNAS: 0,4X0,4X0,4 M PARA REDE DE DRENAGEM. AF_05/2018</v>
          </cell>
          <cell r="C4436" t="str">
            <v>UN</v>
          </cell>
          <cell r="D4436" t="str">
            <v>169,50</v>
          </cell>
        </row>
        <row r="4437">
          <cell r="A4437" t="str">
            <v>99260</v>
          </cell>
          <cell r="B4437" t="str">
            <v>CAIXA ENTERRADA HIDRÁULICA RETANGULAR, EM ALVENARIA COM BLOCOS DE CONCRETO, DIMENSÕES INTERNAS: 0,6X0,6X0,6 M PARA REDE DE DRENAGEM. AF_05/2018</v>
          </cell>
          <cell r="C4437" t="str">
            <v>UN</v>
          </cell>
          <cell r="D4437" t="str">
            <v>316,19</v>
          </cell>
        </row>
        <row r="4438">
          <cell r="A4438" t="str">
            <v>99262</v>
          </cell>
          <cell r="B4438" t="str">
            <v>CAIXA ENTERRADA HIDRÁULICA RETANGULAR, EM ALVENARIA COM BLOCOS DE CONCRETO, DIMENSÕES INTERNAS: 0,8X0,8X0,6 M PARA REDE DE DRENAGEM. AF_05/2018</v>
          </cell>
          <cell r="C4438" t="str">
            <v>UN</v>
          </cell>
          <cell r="D4438" t="str">
            <v>446,19</v>
          </cell>
        </row>
        <row r="4439">
          <cell r="A4439" t="str">
            <v>99264</v>
          </cell>
          <cell r="B4439" t="str">
            <v>CAIXA ENTERRADA HIDRÁULICA RETANGULAR, EM ALVENARIA COM BLOCOS DE CONCRETO, DIMENSÕES INTERNAS: 1X1X0,6 M PARA REDE DE DRENAGEM. AF_05/2018</v>
          </cell>
          <cell r="C4439" t="str">
            <v>UN</v>
          </cell>
          <cell r="D4439" t="str">
            <v>515,78</v>
          </cell>
        </row>
        <row r="4440">
          <cell r="A4440" t="str">
            <v>89482</v>
          </cell>
          <cell r="B4440" t="str">
            <v>CAIXA SIFONADA, PVC, DN 100 X 100 X 50 MM, FORNECIDA E INSTALADA EM RAMAIS DE ENCAMINHAMENTO DE ÁGUA PLUVIAL. AF_12/2014</v>
          </cell>
          <cell r="C4440" t="str">
            <v>UN</v>
          </cell>
          <cell r="D4440" t="str">
            <v>20,30</v>
          </cell>
        </row>
        <row r="4441">
          <cell r="A4441" t="str">
            <v>89491</v>
          </cell>
          <cell r="B4441" t="str">
            <v>CAIXA SIFONADA, PVC, DN 150 X 185 X 75 MM, FORNECIDA E INSTALADA EM RAMAIS DE ENCAMINHAMENTO DE ÁGUA PLUVIAL. AF_12/2014</v>
          </cell>
          <cell r="C4441" t="str">
            <v>UN</v>
          </cell>
          <cell r="D4441" t="str">
            <v>49,93</v>
          </cell>
        </row>
        <row r="4442">
          <cell r="A4442" t="str">
            <v>89495</v>
          </cell>
          <cell r="B4442" t="str">
            <v>RALO SIFONADO, PVC, DN 100 X 40 MM, JUNTA SOLDÁVEL, FORNECIDO E INSTALADO EM RAMAIS DE ENCAMINHAMENTO DE ÁGUA PLUVIAL. AF_12/2014</v>
          </cell>
          <cell r="C4442" t="str">
            <v>UN</v>
          </cell>
          <cell r="D4442" t="str">
            <v>8,06</v>
          </cell>
        </row>
        <row r="4443">
          <cell r="A4443" t="str">
            <v>89707</v>
          </cell>
          <cell r="B4443" t="str">
            <v>CAIXA SIFONADA, PVC, DN 100 X 100 X 50 MM, JUNTA ELÁSTICA, FORNECIDA E INSTALADA EM RAMAL DE DESCARGA OU EM RAMAL DE ESGOTO SANITÁRIO. AF_12/2014</v>
          </cell>
          <cell r="C4443" t="str">
            <v>UN</v>
          </cell>
          <cell r="D4443" t="str">
            <v>24,68</v>
          </cell>
        </row>
        <row r="4444">
          <cell r="A4444" t="str">
            <v>89708</v>
          </cell>
          <cell r="B4444" t="str">
            <v>CAIXA SIFONADA, PVC, DN 150 X 185 X 75 MM, JUNTA ELÁSTICA, FORNECIDA E INSTALADA EM RAMAL DE DESCARGA OU EM RAMAL DE ESGOTO SANITÁRIO. AF_12/2014</v>
          </cell>
          <cell r="C4444" t="str">
            <v>UN</v>
          </cell>
          <cell r="D4444" t="str">
            <v>55,90</v>
          </cell>
        </row>
        <row r="4445">
          <cell r="A4445" t="str">
            <v>89709</v>
          </cell>
          <cell r="B4445" t="str">
            <v>RALO SIFONADO, PVC, DN 100 X 40 MM, JUNTA SOLDÁVEL, FORNECIDO E INSTALADO EM RAMAL DE DESCARGA OU EM RAMAL DE ESGOTO SANITÁRIO. AF_12/2014</v>
          </cell>
          <cell r="C4445" t="str">
            <v>UN</v>
          </cell>
          <cell r="D4445" t="str">
            <v>9,35</v>
          </cell>
        </row>
        <row r="4446">
          <cell r="A4446" t="str">
            <v>89710</v>
          </cell>
          <cell r="B4446" t="str">
            <v>RALO SECO, PVC, DN 100 X 40 MM, JUNTA SOLDÁVEL, FORNECIDO E INSTALADO EM RAMAL DE DESCARGA OU EM RAMAL DE ESGOTO SANITÁRIO. AF_12/2014</v>
          </cell>
          <cell r="C4446" t="str">
            <v>UN</v>
          </cell>
          <cell r="D4446" t="str">
            <v>9,17</v>
          </cell>
        </row>
        <row r="4447">
          <cell r="A4447" t="str">
            <v>72739</v>
          </cell>
          <cell r="B4447" t="str">
            <v>VASO SANITARIO INFANTIL SIFONADO, PARA VALVULA DE DESCARGA, EM LOUCA BRANCA, COM ACESSORIOS, INCLUSIVE ASSENTO PLASTICO, BOLSA DE BORRACHA PARA LIGACAO, TUBO PVC LIGACAO - FORNECIMENTO E INSTALACAO</v>
          </cell>
          <cell r="C4447" t="str">
            <v>UN</v>
          </cell>
          <cell r="D4447" t="str">
            <v>448,72</v>
          </cell>
        </row>
        <row r="4448">
          <cell r="A4448" t="str">
            <v>74234/1</v>
          </cell>
          <cell r="B4448" t="str">
            <v>MICTORIO SIFONADO DE LOUCA BRANCA COM PERTENCES, COM REGISTRO DE PRESSAO 1/2" COM CANOPLA CROMADA ACABAMENTO SIMPLES E CONJUNTO PARA FIXACAO  - FORNECIMENTO E INSTALACAO</v>
          </cell>
          <cell r="C4448" t="str">
            <v>UN</v>
          </cell>
          <cell r="D4448" t="str">
            <v>475,78</v>
          </cell>
        </row>
        <row r="4449">
          <cell r="A4449" t="str">
            <v>86872</v>
          </cell>
          <cell r="B4449" t="str">
            <v>TANQUE DE LOUÇA BRANCA COM COLUNA, 30L OU EQUIVALENTE - FORNECIMENTO E INSTALAÇÃO. AF_12/2013</v>
          </cell>
          <cell r="C4449" t="str">
            <v>UN</v>
          </cell>
          <cell r="D4449" t="str">
            <v>610,94</v>
          </cell>
        </row>
        <row r="4450">
          <cell r="A4450" t="str">
            <v>86874</v>
          </cell>
          <cell r="B4450" t="str">
            <v>TANQUE DE LOUÇA BRANCA SUSPENSO, 18L OU EQUIVALENTE - FORNECIMENTO E INSTALAÇÃO. AF_12/2013</v>
          </cell>
          <cell r="C4450" t="str">
            <v>UN</v>
          </cell>
          <cell r="D4450" t="str">
            <v>374,06</v>
          </cell>
        </row>
        <row r="4451">
          <cell r="A4451" t="str">
            <v>86875</v>
          </cell>
          <cell r="B4451" t="str">
            <v>TANQUE DE MÁRMORE SINTÉTICO COM COLUNA, 22L OU EQUIVALENTE  FORNECIMENTO E INSTALAÇÃO. AF_12/2013</v>
          </cell>
          <cell r="C4451" t="str">
            <v>UN</v>
          </cell>
          <cell r="D4451" t="str">
            <v>266,70</v>
          </cell>
        </row>
        <row r="4452">
          <cell r="A4452" t="str">
            <v>86876</v>
          </cell>
          <cell r="B4452" t="str">
            <v>TANQUE DE MÁRMORE SINTÉTICO SUSPENSO, 22L OU EQUIVALENTE - FORNECIMENTO E INSTALAÇÃO. AF_12/2013</v>
          </cell>
          <cell r="C4452" t="str">
            <v>UN</v>
          </cell>
          <cell r="D4452" t="str">
            <v>155,40</v>
          </cell>
        </row>
        <row r="4453">
          <cell r="A4453" t="str">
            <v>86877</v>
          </cell>
          <cell r="B4453" t="str">
            <v>VÁLVULA EM METAL CROMADO 1.1/2" X 1.1/2" PARA TANQUE OU LAVATÓRIO, COM OU SEM LADRÃO - FORNECIMENTO E INSTALAÇÃO. AF_12/2013</v>
          </cell>
          <cell r="C4453" t="str">
            <v>UN</v>
          </cell>
          <cell r="D4453" t="str">
            <v>21,73</v>
          </cell>
        </row>
        <row r="4454">
          <cell r="A4454" t="str">
            <v>86878</v>
          </cell>
          <cell r="B4454" t="str">
            <v>VÁLVULA EM METAL CROMADO TIPO AMERICANA 3.1/2" X 1.1/2" PARA PIA - FORNECIMENTO E INSTALAÇÃO. AF_12/2013</v>
          </cell>
          <cell r="C4454" t="str">
            <v>UN</v>
          </cell>
          <cell r="D4454" t="str">
            <v>35,94</v>
          </cell>
        </row>
        <row r="4455">
          <cell r="A4455" t="str">
            <v>86879</v>
          </cell>
          <cell r="B4455" t="str">
            <v>VÁLVULA EM PLÁSTICO 1" PARA PIA, TANQUE OU LAVATÓRIO, COM OU SEM LADRÃO - FORNECIMENTO E INSTALAÇÃO. AF_12/2013</v>
          </cell>
          <cell r="C4455" t="str">
            <v>UN</v>
          </cell>
          <cell r="D4455" t="str">
            <v>5,35</v>
          </cell>
        </row>
        <row r="4456">
          <cell r="A4456" t="str">
            <v>86880</v>
          </cell>
          <cell r="B4456" t="str">
            <v>VÁLVULA EM PLÁSTICO CROMADO TIPO AMERICANA 3.1/2" X 1.1/2" SEM ADAPTADOR PARA PIA - FORNECIMENTO E INSTALAÇÃO. AF_12/2013</v>
          </cell>
          <cell r="C4456" t="str">
            <v>UN</v>
          </cell>
          <cell r="D4456" t="str">
            <v>13,72</v>
          </cell>
        </row>
        <row r="4457">
          <cell r="A4457" t="str">
            <v>86881</v>
          </cell>
          <cell r="B4457" t="str">
            <v>SIFÃO DO TIPO GARRAFA EM METAL CROMADO 1 X 1.1/2" - FORNECIMENTO E INSTALAÇÃO. AF_12/2013</v>
          </cell>
          <cell r="C4457" t="str">
            <v>UN</v>
          </cell>
          <cell r="D4457" t="str">
            <v>99,48</v>
          </cell>
        </row>
        <row r="4458">
          <cell r="A4458" t="str">
            <v>86882</v>
          </cell>
          <cell r="B4458" t="str">
            <v>SIFÃO DO TIPO GARRAFA/COPO EM PVC 1.1/4 X 1.1/2" - FORNECIMENTO E INSTALAÇÃO. AF_12/2013</v>
          </cell>
          <cell r="C4458" t="str">
            <v>UN</v>
          </cell>
          <cell r="D4458" t="str">
            <v>14,28</v>
          </cell>
        </row>
        <row r="4459">
          <cell r="A4459" t="str">
            <v>86883</v>
          </cell>
          <cell r="B4459" t="str">
            <v>SIFÃO DO TIPO FLEXÍVEL EM PVC 1 X 1.1/2 - FORNECIMENTO E INSTALAÇÃO. AF_12/2013</v>
          </cell>
          <cell r="C4459" t="str">
            <v>UN</v>
          </cell>
          <cell r="D4459" t="str">
            <v>8,19</v>
          </cell>
        </row>
        <row r="4460">
          <cell r="A4460" t="str">
            <v>86884</v>
          </cell>
          <cell r="B4460" t="str">
            <v>ENGATE FLEXÍVEL EM PLÁSTICO BRANCO, 1/2" X 30CM - FORNECIMENTO E INSTALAÇÃO. AF_12/2013</v>
          </cell>
          <cell r="C4460" t="str">
            <v>UN</v>
          </cell>
          <cell r="D4460" t="str">
            <v>6,57</v>
          </cell>
        </row>
        <row r="4461">
          <cell r="A4461" t="str">
            <v>86885</v>
          </cell>
          <cell r="B4461" t="str">
            <v>ENGATE FLEXÍVEL EM PLÁSTICO BRANCO, 1/2" X 40CM - FORNECIMENTO E INSTALAÇÃO. AF_12/2013</v>
          </cell>
          <cell r="C4461" t="str">
            <v>UN</v>
          </cell>
          <cell r="D4461" t="str">
            <v>8,90</v>
          </cell>
        </row>
        <row r="4462">
          <cell r="A4462" t="str">
            <v>86886</v>
          </cell>
          <cell r="B4462" t="str">
            <v>ENGATE FLEXÍVEL EM INOX, 1/2 X 30CM - FORNECIMENTO E INSTALAÇÃO. AF_12/2013</v>
          </cell>
          <cell r="C4462" t="str">
            <v>UN</v>
          </cell>
          <cell r="D4462" t="str">
            <v>25,09</v>
          </cell>
        </row>
        <row r="4463">
          <cell r="A4463" t="str">
            <v>86887</v>
          </cell>
          <cell r="B4463" t="str">
            <v>ENGATE FLEXÍVEL EM INOX, 1/2 X 40CM - FORNECIMENTO E INSTALAÇÃO. AF_12/2013</v>
          </cell>
          <cell r="C4463" t="str">
            <v>UN</v>
          </cell>
          <cell r="D4463" t="str">
            <v>27,09</v>
          </cell>
        </row>
        <row r="4464">
          <cell r="A4464" t="str">
            <v>86888</v>
          </cell>
          <cell r="B4464" t="str">
            <v>VASO SANITÁRIO SIFONADO COM CAIXA ACOPLADA LOUÇA BRANCA - FORNECIMENTO E INSTALAÇÃO. AF_12/2013</v>
          </cell>
          <cell r="C4464" t="str">
            <v>UN</v>
          </cell>
          <cell r="D4464" t="str">
            <v>362,82</v>
          </cell>
        </row>
        <row r="4465">
          <cell r="A4465" t="str">
            <v>86889</v>
          </cell>
          <cell r="B4465" t="str">
            <v>BANCADA DE GRANITO CINZA POLIDO PARA PIA DE COZINHA 1,50 X 0,60 M - FORNECIMENTO E INSTALAÇÃO. AF_12/2013</v>
          </cell>
          <cell r="C4465" t="str">
            <v>UN</v>
          </cell>
          <cell r="D4465" t="str">
            <v>301,18</v>
          </cell>
        </row>
        <row r="4466">
          <cell r="A4466" t="str">
            <v>86893</v>
          </cell>
          <cell r="B4466" t="str">
            <v>BANCADA DE MÁRMORE BRANCO POLIDO PARA PIA DE COZINHA 1,50 X 0,60 M - FORNECIMENTO E INSTALAÇÃO. AF_12/2013</v>
          </cell>
          <cell r="C4466" t="str">
            <v>UN</v>
          </cell>
          <cell r="D4466" t="str">
            <v>448,59</v>
          </cell>
        </row>
        <row r="4467">
          <cell r="A4467" t="str">
            <v>86894</v>
          </cell>
          <cell r="B4467" t="str">
            <v>BANCADA DE MÁRMORE SINTÉTICO 120 X 60CM, COM CUBA INTEGRADA - FORNECIMENTO E INSTALAÇÃO. AF_12/2013</v>
          </cell>
          <cell r="C4467" t="str">
            <v>UN</v>
          </cell>
          <cell r="D4467" t="str">
            <v>192,80</v>
          </cell>
        </row>
        <row r="4468">
          <cell r="A4468" t="str">
            <v>86895</v>
          </cell>
          <cell r="B4468" t="str">
            <v>BANCADA DE GRANITO CINZA POLIDO PARA LAVATÓRIO 0,50 X 0,60 M - FORNECIMENTO E INSTALAÇÃO. AF_12/2013</v>
          </cell>
          <cell r="C4468" t="str">
            <v>UN</v>
          </cell>
          <cell r="D4468" t="str">
            <v>181,94</v>
          </cell>
        </row>
        <row r="4469">
          <cell r="A4469" t="str">
            <v>86899</v>
          </cell>
          <cell r="B4469" t="str">
            <v>BANCADA DE MÁRMORE BRANCO POLIDO PARA LAVATÓRIO 0,50 X 0,60 M - FORNECIMENTO E INSTALAÇÃO. AF_12/2013</v>
          </cell>
          <cell r="C4469" t="str">
            <v>UN</v>
          </cell>
          <cell r="D4469" t="str">
            <v>237,23</v>
          </cell>
        </row>
        <row r="4470">
          <cell r="A4470" t="str">
            <v>86900</v>
          </cell>
          <cell r="B4470" t="str">
            <v>CUBA DE EMBUTIR DE AÇO INOXIDÁVEL MÉDIA - FORNECIMENTO E INSTALAÇÃO. AF_12/2013</v>
          </cell>
          <cell r="C4470" t="str">
            <v>UN</v>
          </cell>
          <cell r="D4470" t="str">
            <v>159,65</v>
          </cell>
        </row>
        <row r="4471">
          <cell r="A4471" t="str">
            <v>86901</v>
          </cell>
          <cell r="B4471" t="str">
            <v>CUBA DE EMBUTIR OVAL EM LOUÇA BRANCA, 35 X 50CM OU EQUIVALENTE - FORNECIMENTO E INSTALAÇÃO. AF_12/2013</v>
          </cell>
          <cell r="C4471" t="str">
            <v>UN</v>
          </cell>
          <cell r="D4471" t="str">
            <v>110,67</v>
          </cell>
        </row>
        <row r="4472">
          <cell r="A4472" t="str">
            <v>86902</v>
          </cell>
          <cell r="B4472" t="str">
            <v>LAVATÓRIO LOUÇA BRANCA COM COLUNA, *44 X 35,5* CM, PADRÃO POPULAR - FORNECIMENTO E INSTALAÇÃO. AF_12/2013</v>
          </cell>
          <cell r="C4472" t="str">
            <v>UN</v>
          </cell>
          <cell r="D4472" t="str">
            <v>208,29</v>
          </cell>
        </row>
        <row r="4473">
          <cell r="A4473" t="str">
            <v>86903</v>
          </cell>
          <cell r="B4473" t="str">
            <v>LAVATÓRIO LOUÇA BRANCA COM COLUNA, 45 X 55CM OU EQUIVALENTE, PADRÃO MÉDIO - FORNECIMENTO E INSTALAÇÃO. AF_12/2013</v>
          </cell>
          <cell r="C4473" t="str">
            <v>UN</v>
          </cell>
          <cell r="D4473" t="str">
            <v>276,10</v>
          </cell>
        </row>
        <row r="4474">
          <cell r="A4474" t="str">
            <v>86904</v>
          </cell>
          <cell r="B4474" t="str">
            <v>LAVATÓRIO LOUÇA BRANCA SUSPENSO, 29,5 X 39CM OU EQUIVALENTE, PADRÃO POPULAR - FORNECIMENTO E INSTALAÇÃO. AF_12/2013</v>
          </cell>
          <cell r="C4474" t="str">
            <v>UN</v>
          </cell>
          <cell r="D4474" t="str">
            <v>107,83</v>
          </cell>
        </row>
        <row r="4475">
          <cell r="A4475" t="str">
            <v>86905</v>
          </cell>
          <cell r="B4475" t="str">
            <v>APARELHO MISTURADOR DE MESA PARA LAVATÓRIO, PADRÃO MÉDIO - FORNECIMENTO E INSTALAÇÃO. AF_12/2013</v>
          </cell>
          <cell r="C4475" t="str">
            <v>UN</v>
          </cell>
          <cell r="D4475" t="str">
            <v>175,32</v>
          </cell>
        </row>
        <row r="4476">
          <cell r="A4476" t="str">
            <v>86906</v>
          </cell>
          <cell r="B4476" t="str">
            <v>TORNEIRA CROMADA DE MESA, 1/2" OU 3/4", PARA LAVATÓRIO, PADRÃO POPULAR - FORNECIMENTO E INSTALAÇÃO. AF_12/2013</v>
          </cell>
          <cell r="C4476" t="str">
            <v>UN</v>
          </cell>
          <cell r="D4476" t="str">
            <v>40,96</v>
          </cell>
        </row>
        <row r="4477">
          <cell r="A4477" t="str">
            <v>86908</v>
          </cell>
          <cell r="B4477" t="str">
            <v>APARELHO MISTURADOR DE MESA PARA PIA DE COZINHA, PADRÃO MÉDIO - FORNECIMENTO E INSTALAÇÃO. AF_12/2013</v>
          </cell>
          <cell r="C4477" t="str">
            <v>UN</v>
          </cell>
          <cell r="D4477" t="str">
            <v>208,59</v>
          </cell>
        </row>
        <row r="4478">
          <cell r="A4478" t="str">
            <v>86909</v>
          </cell>
          <cell r="B4478" t="str">
            <v>TORNEIRA CROMADA TUBO MÓVEL, DE MESA, 1/2" OU 3/4", PARA PIA DE COZINHA, PADRÃO ALTO - FORNECIMENTO E INSTALAÇÃO. AF_12/2013</v>
          </cell>
          <cell r="C4478" t="str">
            <v>UN</v>
          </cell>
          <cell r="D4478" t="str">
            <v>81,67</v>
          </cell>
        </row>
        <row r="4479">
          <cell r="A4479" t="str">
            <v>86910</v>
          </cell>
          <cell r="B4479" t="str">
            <v>TORNEIRA CROMADA TUBO MÓVEL, DE PAREDE, 1/2" OU 3/4", PARA PIA DE COZINHA, PADRÃO MÉDIO - FORNECIMENTO E INSTALAÇÃO. AF_12/2013</v>
          </cell>
          <cell r="C4479" t="str">
            <v>UN</v>
          </cell>
          <cell r="D4479" t="str">
            <v>78,17</v>
          </cell>
        </row>
        <row r="4480">
          <cell r="A4480" t="str">
            <v>86911</v>
          </cell>
          <cell r="B4480" t="str">
            <v>TORNEIRA CROMADA LONGA, DE PAREDE, 1/2" OU 3/4", PARA PIA DE COZINHA, PADRÃO POPULAR - FORNECIMENTO E INSTALAÇÃO. AF_12/2013</v>
          </cell>
          <cell r="C4480" t="str">
            <v>UN</v>
          </cell>
          <cell r="D4480" t="str">
            <v>34,93</v>
          </cell>
        </row>
        <row r="4481">
          <cell r="A4481" t="str">
            <v>86912</v>
          </cell>
          <cell r="B4481" t="str">
            <v>TORNEIRA CROMADA LONGA, DE PAREDE, 1/2" OU 3/4", PARA PIA DE COZINHA, PADRÃO MÉDIO - FORNECIMENTO E INSTALAÇÃO. AF_12/2013</v>
          </cell>
          <cell r="C4481" t="str">
            <v>UN</v>
          </cell>
          <cell r="D4481" t="str">
            <v>34,93</v>
          </cell>
        </row>
        <row r="4482">
          <cell r="A4482" t="str">
            <v>86913</v>
          </cell>
          <cell r="B4482" t="str">
            <v>TORNEIRA CROMADA 1/2" OU 3/4" PARA TANQUE, PADRÃO POPULAR - FORNECIMENTO E INSTALAÇÃO. AF_12/2013</v>
          </cell>
          <cell r="C4482" t="str">
            <v>UN</v>
          </cell>
          <cell r="D4482" t="str">
            <v>16,09</v>
          </cell>
        </row>
        <row r="4483">
          <cell r="A4483" t="str">
            <v>86914</v>
          </cell>
          <cell r="B4483" t="str">
            <v>TORNEIRA CROMADA 1/2" OU 3/4" PARA TANQUE, PADRÃO MÉDIO - FORNECIMENTO E INSTALAÇÃO. AF_12/2013</v>
          </cell>
          <cell r="C4483" t="str">
            <v>UN</v>
          </cell>
          <cell r="D4483" t="str">
            <v>31,97</v>
          </cell>
        </row>
        <row r="4484">
          <cell r="A4484" t="str">
            <v>86915</v>
          </cell>
          <cell r="B4484" t="str">
            <v>TORNEIRA CROMADA DE MESA, 1/2" OU 3/4", PARA LAVATÓRIO, PADRÃO MÉDIO - FORNECIMENTO E INSTALAÇÃO. AF_12/2013</v>
          </cell>
          <cell r="C4484" t="str">
            <v>UN</v>
          </cell>
          <cell r="D4484" t="str">
            <v>68,58</v>
          </cell>
        </row>
        <row r="4485">
          <cell r="A4485" t="str">
            <v>86916</v>
          </cell>
          <cell r="B4485" t="str">
            <v>TORNEIRA PLÁSTICA 3/4" PARA TANQUE - FORNECIMENTO E INSTALAÇÃO. AF_12/2013</v>
          </cell>
          <cell r="C4485" t="str">
            <v>UN</v>
          </cell>
          <cell r="D4485" t="str">
            <v>26,03</v>
          </cell>
        </row>
        <row r="4486">
          <cell r="A4486" t="str">
            <v>86919</v>
          </cell>
          <cell r="B4486" t="str">
            <v>TANQUE DE LOUÇA BRANCA COM COLUNA, 30L OU EQUIVALENTE, INCLUSO SIFÃO FLEXÍVEL EM PVC, VÁLVULA METÁLICA E TORNEIRA DE METAL CROMADO PADRÃO MÉDIO - FORNECIMENTO E INSTALAÇÃO. AF_12/2013</v>
          </cell>
          <cell r="C4486" t="str">
            <v>UN</v>
          </cell>
          <cell r="D4486" t="str">
            <v>672,83</v>
          </cell>
        </row>
        <row r="4487">
          <cell r="A4487" t="str">
            <v>86920</v>
          </cell>
          <cell r="B4487" t="str">
            <v>TANQUE DE LOUÇA BRANCA COM COLUNA, 30L OU EQUIVALENTE, INCLUSO SIFÃO FLEXÍVEL EM PVC, VÁLVULA PLÁSTICA E TORNEIRA DE METAL CROMADO PADRÃO POPULAR - FORNECIMENTO E INSTALAÇÃO. AF_12/2013</v>
          </cell>
          <cell r="C4487" t="str">
            <v>UN</v>
          </cell>
          <cell r="D4487" t="str">
            <v>640,57</v>
          </cell>
        </row>
        <row r="4488">
          <cell r="A4488" t="str">
            <v>86921</v>
          </cell>
          <cell r="B4488" t="str">
            <v>TANQUE DE LOUÇA BRANCA COM COLUNA, 30L OU EQUIVALENTE, INCLUSO SIFÃO FLEXÍVEL EM PVC, VÁLVULA PLÁSTICA E TORNEIRA DE PLÁSTICO - FORNECIMENTO E INSTALAÇÃO. AF_12/2013</v>
          </cell>
          <cell r="C4488" t="str">
            <v>UN</v>
          </cell>
          <cell r="D4488" t="str">
            <v>650,51</v>
          </cell>
        </row>
        <row r="4489">
          <cell r="A4489" t="str">
            <v>86922</v>
          </cell>
          <cell r="B4489" t="str">
            <v>TANQUE DE LOUÇA BRANCA SUSPENSO, 18L OU EQUIVALENTE, INCLUSO SIFÃO TIPO GARRAFA EM METAL CROMADO, VÁLVULA METÁLICA E TORNEIRA DE METAL CROMADO PADRÃO MÉDIO - FORNECIMENTO E INSTALAÇÃO. AF_12/2013</v>
          </cell>
          <cell r="C4489" t="str">
            <v>UN</v>
          </cell>
          <cell r="D4489" t="str">
            <v>527,24</v>
          </cell>
        </row>
        <row r="4490">
          <cell r="A4490" t="str">
            <v>86923</v>
          </cell>
          <cell r="B4490" t="str">
            <v>TANQUE DE LOUÇA BRANCA SUSPENSO, 18L OU EQUIVALENTE, INCLUSO SIFÃO TIPO GARRAFA EM PVC, VÁLVULA PLÁSTICA E TORNEIRA DE METAL CROMADO PADRÃO POPULAR - FORNECIMENTO E INSTALAÇÃO. AF_12/2013</v>
          </cell>
          <cell r="C4490" t="str">
            <v>UN</v>
          </cell>
          <cell r="D4490" t="str">
            <v>409,78</v>
          </cell>
        </row>
        <row r="4491">
          <cell r="A4491" t="str">
            <v>86924</v>
          </cell>
          <cell r="B4491" t="str">
            <v>TANQUE DE LOUÇA BRANCA SUSPENSO, 18L OU EQUIVALENTE, INCLUSO SIFÃO TIPO GARRAFA EM PVC, VÁLVULA PLÁSTICA E TORNEIRA DE PLÁSTICO - FORNECIMENTO E INSTALAÇÃO. AF_12/2013</v>
          </cell>
          <cell r="C4491" t="str">
            <v>UN</v>
          </cell>
          <cell r="D4491" t="str">
            <v>419,72</v>
          </cell>
        </row>
        <row r="4492">
          <cell r="A4492" t="str">
            <v>86925</v>
          </cell>
          <cell r="B4492" t="str">
            <v>TANQUE DE MÁRMORE SINTÉTICO COM COLUNA, 22L OU EQUIVALENTE, INCLUSO SIFÃO FLEXÍVEL EM PVC, VÁLVULA PLÁSTICA E TORNEIRA DE METAL CROMADO PADRÃO POPULAR - FORNECIMENTO E INSTALAÇÃO. AF_12/2013</v>
          </cell>
          <cell r="C4492" t="str">
            <v>UN</v>
          </cell>
          <cell r="D4492" t="str">
            <v>296,33</v>
          </cell>
        </row>
        <row r="4493">
          <cell r="A4493" t="str">
            <v>86926</v>
          </cell>
          <cell r="B4493" t="str">
            <v>TANQUE DE MÁRMORE SINTÉTICO COM COLUNA, 22L OU EQUIVALENTE, INCLUSO SIFÃO FLEXÍVEL EM PVC, VÁLVULA PLÁSTICA E TORNEIRA DE PLÁSTICO - FORNECIMENTO E INSTALAÇÃO. AF_12/2013</v>
          </cell>
          <cell r="C4493" t="str">
            <v>UN</v>
          </cell>
          <cell r="D4493" t="str">
            <v>306,27</v>
          </cell>
        </row>
        <row r="4494">
          <cell r="A4494" t="str">
            <v>86927</v>
          </cell>
          <cell r="B4494" t="str">
            <v>TANQUE DE MÁRMORE SINTÉTICO SUSPENSO, 22L OU EQUIVALENTE, INCLUSO SIFÃO TIPO GARRAFA EM PVC, VÁLVULA PLÁSTICA E TORNEIRA DE METAL CROMADO PADRÃO POPULAR - FORNECIMENTO E INSTALAÇÃO. AF_12/2013</v>
          </cell>
          <cell r="C4494" t="str">
            <v>UN</v>
          </cell>
          <cell r="D4494" t="str">
            <v>191,12</v>
          </cell>
        </row>
        <row r="4495">
          <cell r="A4495" t="str">
            <v>86928</v>
          </cell>
          <cell r="B4495" t="str">
            <v>TANQUE DE MÁRMORE SINTÉTICO SUSPENSO, 22L OU EQUIVALENTE, INCLUSO SIFÃO TIPO GARRAFA EM PVC, VÁLVULA PLÁSTICA E TORNEIRA DE PLÁSTICO - FORNECIMENTO E INSTALAÇÃO. AF_12/2013</v>
          </cell>
          <cell r="C4495" t="str">
            <v>UN</v>
          </cell>
          <cell r="D4495" t="str">
            <v>201,06</v>
          </cell>
        </row>
        <row r="4496">
          <cell r="A4496" t="str">
            <v>86929</v>
          </cell>
          <cell r="B4496" t="str">
            <v>TANQUE DE MÁRMORE SINTÉTICO SUSPENSO, 22L OU EQUIVALENTE, INCLUSO SIFÃO FLEXÍVEL EM PVC, VÁLVULA PLÁSTICA E TORNEIRA DE METAL CROMADO PADRÃO POPULAR - FORNECIMENTO E INSTALAÇÃO. AF_12/2013</v>
          </cell>
          <cell r="C4496" t="str">
            <v>UN</v>
          </cell>
          <cell r="D4496" t="str">
            <v>185,03</v>
          </cell>
        </row>
        <row r="4497">
          <cell r="A4497" t="str">
            <v>86930</v>
          </cell>
          <cell r="B4497" t="str">
            <v>TANQUE DE MÁRMORE SINTÉTICO SUSPENSO, 22L OU EQUIVALENTE, INCLUSO SIFÃO FLEXÍVEL EM PVC, VÁLVULA PLÁSTICA E TORNEIRA DE PLÁSTICO - FORNECIMENTO E INSTALAÇÃO. AF_12/2013</v>
          </cell>
          <cell r="C4497" t="str">
            <v>UN</v>
          </cell>
          <cell r="D4497" t="str">
            <v>194,97</v>
          </cell>
        </row>
        <row r="4498">
          <cell r="A4498" t="str">
            <v>86931</v>
          </cell>
          <cell r="B4498" t="str">
            <v>VASO SANITÁRIO SIFONADO COM CAIXA ACOPLADA LOUÇA BRANCA, INCLUSO ENGATE FLEXÍVEL EM PLÁSTICO BRANCO, 1/2  X 40CM - FORNECIMENTO E INSTALAÇÃO. AF_12/2013</v>
          </cell>
          <cell r="C4498" t="str">
            <v>UN</v>
          </cell>
          <cell r="D4498" t="str">
            <v>371,72</v>
          </cell>
        </row>
        <row r="4499">
          <cell r="A4499" t="str">
            <v>86932</v>
          </cell>
          <cell r="B4499" t="str">
            <v>VASO SANITÁRIO SIFONADO COM CAIXA ACOPLADA LOUÇA BRANCA - PADRÃO MÉDIO, INCLUSO ENGATE FLEXÍVEL EM METAL CROMADO, 1/2 X 40CM - FORNECIMENTO E INSTALAÇÃO. AF_12/2013</v>
          </cell>
          <cell r="C4499" t="str">
            <v>UN</v>
          </cell>
          <cell r="D4499" t="str">
            <v>389,91</v>
          </cell>
        </row>
        <row r="4500">
          <cell r="A4500" t="str">
            <v>86933</v>
          </cell>
          <cell r="B4500" t="str">
            <v>BANCADA DE MÁRMORE SINTÉTICO 120 X 60CM, COM CUBA INTEGRADA, INCLUSO SIFÃO TIPO GARRAFA EM PVC, VÁLVULA EM PLÁSTICO CROMADO TIPO AMERICANA E TORNEIRA CROMADA LONGA, DE PAREDE, PADRÃO POPULAR - FORNECIMENTO E INSTALAÇÃO. AF_12/2013</v>
          </cell>
          <cell r="C4500" t="str">
            <v>UN</v>
          </cell>
          <cell r="D4500" t="str">
            <v>255,73</v>
          </cell>
        </row>
        <row r="4501">
          <cell r="A4501" t="str">
            <v>86934</v>
          </cell>
          <cell r="B4501" t="str">
            <v>BANCADA DE MÁRMORE SINTÉTICO 120 X 60CM, COM CUBA INTEGRADA, INCLUSO SIFÃO TIPO FLEXÍVEL EM PVC, VÁLVULA EM PLÁSTICO CROMADO TIPO AMERICANA E TORNEIRA CROMADA LONGA, DE PAREDE, PADRÃO POPULAR - FORNECIMENTO E INSTALAÇÃO. AF_12/2013</v>
          </cell>
          <cell r="C4501" t="str">
            <v>UN</v>
          </cell>
          <cell r="D4501" t="str">
            <v>249,64</v>
          </cell>
        </row>
        <row r="4502">
          <cell r="A4502" t="str">
            <v>86935</v>
          </cell>
          <cell r="B4502" t="str">
            <v>CUBA DE EMBUTIR DE AÇO INOXIDÁVEL MÉDIA, INCLUSO VÁLVULA TIPO AMERICANA EM METAL CROMADO E SIFÃO FLEXÍVEL EM PVC - FORNECIMENTO E INSTALAÇÃO. AF_12/2013</v>
          </cell>
          <cell r="C4502" t="str">
            <v>UN</v>
          </cell>
          <cell r="D4502" t="str">
            <v>203,78</v>
          </cell>
        </row>
        <row r="4503">
          <cell r="A4503" t="str">
            <v>86936</v>
          </cell>
          <cell r="B4503" t="str">
            <v>CUBA DE EMBUTIR DE AÇO INOXIDÁVEL MÉDIA, INCLUSO VÁLVULA TIPO AMERICANA E SIFÃO TIPO GARRAFA EM METAL CROMADO - FORNECIMENTO E INSTALAÇÃO. AF_12/2013</v>
          </cell>
          <cell r="C4503" t="str">
            <v>UN</v>
          </cell>
          <cell r="D4503" t="str">
            <v>295,07</v>
          </cell>
        </row>
        <row r="4504">
          <cell r="A4504" t="str">
            <v>86937</v>
          </cell>
          <cell r="B4504" t="str">
            <v>CUBA DE EMBUTIR OVAL EM LOUÇA BRANCA, 35 X 50CM OU EQUIVALENTE, INCLUSO VÁLVULA EM METAL CROMADO E SIFÃO FLEXÍVEL EM PVC - FORNECIMENTO E INSTALAÇÃO. AF_12/2013</v>
          </cell>
          <cell r="C4504" t="str">
            <v>UN</v>
          </cell>
          <cell r="D4504" t="str">
            <v>140,59</v>
          </cell>
        </row>
        <row r="4505">
          <cell r="A4505" t="str">
            <v>86938</v>
          </cell>
          <cell r="B4505" t="str">
            <v>CUBA DE EMBUTIR OVAL EM LOUÇA BRANCA, 35 X 50CM OU EQUIVALENTE, INCLUSO VÁLVULA E SIFÃO TIPO GARRAFA EM METAL CROMADO - FORNECIMENTO E INSTALAÇÃO. AF_12/2013</v>
          </cell>
          <cell r="C4505" t="str">
            <v>UN</v>
          </cell>
          <cell r="D4505" t="str">
            <v>231,88</v>
          </cell>
        </row>
        <row r="4506">
          <cell r="A4506" t="str">
            <v>86939</v>
          </cell>
          <cell r="B4506" t="str">
            <v>LAVATÓRIO LOUÇA BRANCA COM COLUNA, *44 X 35,5* CM, PADRÃO POPULAR, INCLUSO SIFÃO FLEXÍVEL EM PVC, VÁLVULA E ENGATE FLEXÍVEL 30CM EM PLÁSTICO E COM TORNEIRA CROMADA PADRÃO POPULAR - FORNECIMENTO E INSTALAÇÃO. AF_12/2013</v>
          </cell>
          <cell r="C4506" t="str">
            <v>UN</v>
          </cell>
          <cell r="D4506" t="str">
            <v>269,36</v>
          </cell>
        </row>
        <row r="4507">
          <cell r="A4507" t="str">
            <v>86940</v>
          </cell>
          <cell r="B4507" t="str">
            <v>LAVATÓRIO LOUÇA BRANCA COM COLUNA, 45 X 55CM OU EQUIVALENTE, PADRÃO MÉDIO, INCLUSO SIFÃO TIPO GARRAFA, VÁLVULA E ENGATE FLEXÍVEL DE 40CM EM METAL CROMADO, COM APARELHO MISTURADOR PADRÃO MÉDIO - FORNECIMENTO E INSTALAÇÃO. AF_12/2013</v>
          </cell>
          <cell r="C4507" t="str">
            <v>UN</v>
          </cell>
          <cell r="D4507" t="str">
            <v>626,81</v>
          </cell>
        </row>
        <row r="4508">
          <cell r="A4508" t="str">
            <v>86941</v>
          </cell>
          <cell r="B4508" t="str">
            <v>LAVATÓRIO LOUÇA BRANCA COM COLUNA, 45 X 55CM OU EQUIVALENTE, PADRÃO MÉDIO, INCLUSO SIFÃO TIPO GARRAFA, VÁLVULA E ENGATE FLEXÍVEL DE 40CM EM METAL CROMADO, COM TORNEIRA CROMADA DE MESA, PADRÃO MÉDIO - FORNECIMENTO E INSTALAÇÃO. AF_12/2013</v>
          </cell>
          <cell r="C4508" t="str">
            <v>UN</v>
          </cell>
          <cell r="D4508" t="str">
            <v>492,98</v>
          </cell>
        </row>
        <row r="4509">
          <cell r="A4509" t="str">
            <v>86942</v>
          </cell>
          <cell r="B4509" t="str">
            <v>LAVATÓRIO LOUÇA BRANCA SUSPENSO, 29,5 X 39CM OU EQUIVALENTE, PADRÃO POPULAR, INCLUSO SIFÃO TIPO GARRAFA EM PVC, VÁLVULA E ENGATE FLEXÍVEL 30CM EM PLÁSTICO E TORNEIRA CROMADA DE MESA, PADRÃO POPULAR - FORNECIMENTO E INSTALAÇÃO. AF_12/2013</v>
          </cell>
          <cell r="C4509" t="str">
            <v>UN</v>
          </cell>
          <cell r="D4509" t="str">
            <v>174,99</v>
          </cell>
        </row>
        <row r="4510">
          <cell r="A4510" t="str">
            <v>86943</v>
          </cell>
          <cell r="B4510" t="str">
            <v>LAVATÓRIO LOUÇA BRANCA SUSPENSO, 29,5 X 39CM OU EQUIVALENTE, PADRÃO POPULAR, INCLUSO SIFÃO FLEXÍVEL EM PVC, VÁLVULA E ENGATE FLEXÍVEL 30CM EM PLÁSTICO E TORNEIRA CROMADA DE MESA, PADRÃO POPULAR - FORNECIMENTO E INSTALAÇÃO. AF_12/2013</v>
          </cell>
          <cell r="C4510" t="str">
            <v>UN</v>
          </cell>
          <cell r="D4510" t="str">
            <v>168,90</v>
          </cell>
        </row>
        <row r="4511">
          <cell r="A4511" t="str">
            <v>86947</v>
          </cell>
          <cell r="B4511" t="str">
            <v>BANCADA MÁRMORE BRANCO POLIDO 0,50X0,60M, INCLUSO CUBA DE EMBUTIR OVAL EM LOUÇA BRANCA 35 X 50CM, VÁLVULA, SIFÃO TIPO GARRAFA E ENGATE FLEXÍVEL 40CM EM METAL CROMADO E APARELHO MISTURADOR DE MESA, PADRÃO MÉDIO - FORNECIMENTO E INSTALAÇÃO. AF_12/2013</v>
          </cell>
          <cell r="C4511" t="str">
            <v>UN</v>
          </cell>
          <cell r="D4511" t="str">
            <v>698,61</v>
          </cell>
        </row>
        <row r="4512">
          <cell r="A4512" t="str">
            <v>88571</v>
          </cell>
          <cell r="B4512" t="str">
            <v>SABONETEIRA DE SOBREPOR (FIXADA NA PAREDE), TIPO CONCHA, EM ACO INOXIDAVEL - FORNECIMENTO E INSTALACAO</v>
          </cell>
          <cell r="C4512" t="str">
            <v>UN</v>
          </cell>
          <cell r="D4512" t="str">
            <v>59,98</v>
          </cell>
        </row>
        <row r="4513">
          <cell r="A4513" t="str">
            <v>93396</v>
          </cell>
          <cell r="B4513" t="str">
            <v>BANCADA GRANITO CINZA POLIDO 0,50 X 0,60M, INCL. CUBA DE EMBUTIR OVAL LOUÇA BRANCA 35 X 50CM, VÁLVULA METAL CROMADO, SIFÃO FLEXÍVEL PVC, ENGATE 30CM FLEXÍVEL PLÁSTICO E TORNEIRA CROMADA DE MESA, PADRÃO POPULAR - FORNEC. E INSTALAÇÃO. AF_12/2013</v>
          </cell>
          <cell r="C4513" t="str">
            <v>UN</v>
          </cell>
          <cell r="D4513" t="str">
            <v>370,06</v>
          </cell>
        </row>
        <row r="4514">
          <cell r="A4514" t="str">
            <v>93441</v>
          </cell>
          <cell r="B451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14" t="str">
            <v>UN</v>
          </cell>
          <cell r="D4514" t="str">
            <v>546,46</v>
          </cell>
        </row>
        <row r="4515">
          <cell r="A4515" t="str">
            <v>93442</v>
          </cell>
          <cell r="B451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15" t="str">
            <v>UN</v>
          </cell>
          <cell r="D4515" t="str">
            <v>831,90</v>
          </cell>
        </row>
        <row r="4516">
          <cell r="A4516" t="str">
            <v>95469</v>
          </cell>
          <cell r="B4516" t="str">
            <v>VASO SANITARIO SIFONADO CONVENCIONAL COM  LOUÇA BRANCA - FORNECIMENTO E INSTALAÇÃO. AF_10/2016</v>
          </cell>
          <cell r="C4516" t="str">
            <v>UN</v>
          </cell>
          <cell r="D4516" t="str">
            <v>172,86</v>
          </cell>
        </row>
        <row r="4517">
          <cell r="A4517" t="str">
            <v>95470</v>
          </cell>
          <cell r="B4517" t="str">
            <v>VASO SANITARIO SIFONADO CONVENCIONAL COM LOUÇA BRANCA, INCLUSO CONJUNTO DE LIGAÇÃO PARA BACIA SANITÁRIA AJUSTÁVEL - FORNECIMENTO E INSTALAÇÃO. AF_10/2016</v>
          </cell>
          <cell r="C4517" t="str">
            <v>UN</v>
          </cell>
          <cell r="D4517" t="str">
            <v>178,32</v>
          </cell>
        </row>
        <row r="4518">
          <cell r="A4518" t="str">
            <v>95471</v>
          </cell>
          <cell r="B4518" t="str">
            <v>VASO SANITARIO SIFONADO CONVENCIONAL PARA PCD SEM FURO FRONTAL COM  LOUÇA BRANCA SEM ASSENTO -  FORNECIMENTO E INSTALAÇÃO. AF_10/2016</v>
          </cell>
          <cell r="C4518" t="str">
            <v>UN</v>
          </cell>
          <cell r="D4518" t="str">
            <v>626,82</v>
          </cell>
        </row>
        <row r="4519">
          <cell r="A4519" t="str">
            <v>95472</v>
          </cell>
          <cell r="B4519" t="str">
            <v>VASO SANITARIO SIFONADO CONVENCIONAL PARA PCD SEM FURO FRONTAL COM LOUÇA BRANCA SEM ASSENTO, INCLUSO CONJUNTO DE LIGAÇÃO PARA BACIA SANITÁRIA AJUSTÁVEL - FORNECIMENTO E INSTALAÇÃO. AF_10/2016</v>
          </cell>
          <cell r="C4519" t="str">
            <v>UN</v>
          </cell>
          <cell r="D4519" t="str">
            <v>632,28</v>
          </cell>
        </row>
        <row r="4520">
          <cell r="A4520" t="str">
            <v>95542</v>
          </cell>
          <cell r="B4520" t="str">
            <v>PORTA TOALHA ROSTO EM METAL CROMADO, TIPO ARGOLA, INCLUSO FIXAÇÃO. AF_10/2016</v>
          </cell>
          <cell r="C4520" t="str">
            <v>UN</v>
          </cell>
          <cell r="D4520" t="str">
            <v>36,40</v>
          </cell>
        </row>
        <row r="4521">
          <cell r="A4521" t="str">
            <v>95543</v>
          </cell>
          <cell r="B4521" t="str">
            <v>PORTA TOALHA BANHO EM METAL CROMADO, TIPO BARRA, INCLUSO FIXAÇÃO. AF_10/2016</v>
          </cell>
          <cell r="C4521" t="str">
            <v>UN</v>
          </cell>
          <cell r="D4521" t="str">
            <v>58,32</v>
          </cell>
        </row>
        <row r="4522">
          <cell r="A4522" t="str">
            <v>95544</v>
          </cell>
          <cell r="B4522" t="str">
            <v>PAPELEIRA DE PAREDE EM METAL CROMADO SEM TAMPA, INCLUSO FIXAÇÃO. AF_10/2016</v>
          </cell>
          <cell r="C4522" t="str">
            <v>UN</v>
          </cell>
          <cell r="D4522" t="str">
            <v>46,51</v>
          </cell>
        </row>
        <row r="4523">
          <cell r="A4523" t="str">
            <v>95545</v>
          </cell>
          <cell r="B4523" t="str">
            <v>SABONETEIRA DE PAREDE EM METAL CROMADO, INCLUSO FIXAÇÃO. AF_10/2016</v>
          </cell>
          <cell r="C4523" t="str">
            <v>UN</v>
          </cell>
          <cell r="D4523" t="str">
            <v>45,43</v>
          </cell>
        </row>
        <row r="4524">
          <cell r="A4524" t="str">
            <v>95546</v>
          </cell>
          <cell r="B4524" t="str">
            <v>KIT DE ACESSORIOS PARA BANHEIRO EM METAL CROMADO, 5 PECAS, INCLUSO FIXAÇÃO. AF_10/2016</v>
          </cell>
          <cell r="C4524" t="str">
            <v>UN</v>
          </cell>
          <cell r="D4524" t="str">
            <v>132,18</v>
          </cell>
        </row>
        <row r="4525">
          <cell r="A4525" t="str">
            <v>95547</v>
          </cell>
          <cell r="B4525" t="str">
            <v>SABONETEIRA PLASTICA TIPO DISPENSER PARA SABONETE LIQUIDO COM RESERVATORIO 800 A 1500 ML, INCLUSO FIXAÇÃO. AF_10/2016</v>
          </cell>
          <cell r="C4525" t="str">
            <v>UN</v>
          </cell>
          <cell r="D4525" t="str">
            <v>42,28</v>
          </cell>
        </row>
        <row r="4526">
          <cell r="A4526" t="str">
            <v>6087</v>
          </cell>
          <cell r="B4526" t="str">
            <v>TAMPA EM CONCRETO ARMADO 60X60X5CM P/CX INSPECAO/FOSSA SEPTICA</v>
          </cell>
          <cell r="C4526" t="str">
            <v>UN</v>
          </cell>
          <cell r="D4526" t="str">
            <v>20,87</v>
          </cell>
        </row>
        <row r="4527">
          <cell r="A4527" t="str">
            <v>98052</v>
          </cell>
          <cell r="B4527" t="str">
            <v>TANQUE SÉPTICO CIRCULAR, EM CONCRETO PRÉ-MOLDADO, DIÂMETRO INTERNO = 1,10 M, ALTURA INTERNA = 2,50 M, VOLUME ÚTIL: 2138,2 L (PARA 5 CONTRIBUINTES). AF_05/2018</v>
          </cell>
          <cell r="C4527" t="str">
            <v>UN</v>
          </cell>
          <cell r="D4527" t="str">
            <v>1.078,87</v>
          </cell>
        </row>
        <row r="4528">
          <cell r="A4528" t="str">
            <v>98053</v>
          </cell>
          <cell r="B4528" t="str">
            <v>TANQUE SÉPTICO CIRCULAR, EM CONCRETO PRÉ-MOLDADO, DIÂMETRO INTERNO = 1,40 M, ALTURA INTERNA = 2,50 M, VOLUME ÚTIL: 3463,6 L (PARA 13 CONTRIBUINTES). AF_05/2018</v>
          </cell>
          <cell r="C4528" t="str">
            <v>UN</v>
          </cell>
          <cell r="D4528" t="str">
            <v>1.575,22</v>
          </cell>
        </row>
        <row r="4529">
          <cell r="A4529" t="str">
            <v>98054</v>
          </cell>
          <cell r="B4529" t="str">
            <v>TANQUE SÉPTICO CIRCULAR, EM CONCRETO PRÉ-MOLDADO, DIÂMETRO INTERNO = 1,88 M, ALTURA INTERNA = 2,50 M, VOLUME ÚTIL: 6245,8 L (PARA 32 CONTRIBUINTES). AF_05/2018</v>
          </cell>
          <cell r="C4529" t="str">
            <v>UN</v>
          </cell>
          <cell r="D4529" t="str">
            <v>2.291,93</v>
          </cell>
        </row>
        <row r="4530">
          <cell r="A4530" t="str">
            <v>98055</v>
          </cell>
          <cell r="B4530" t="str">
            <v>TANQUE SÉPTICO CIRCULAR, EM CONCRETO PRÉ-MOLDADO, DIÂMETRO INTERNO = 2,38 M, ALTURA INTERNA = 2,50 M, VOLUME ÚTIL: 10009,8 L (PARA 69 CONTRIBUINTES). AF_05/2018</v>
          </cell>
          <cell r="C4530" t="str">
            <v>UN</v>
          </cell>
          <cell r="D4530" t="str">
            <v>3.038,31</v>
          </cell>
        </row>
        <row r="4531">
          <cell r="A4531" t="str">
            <v>98056</v>
          </cell>
          <cell r="B4531" t="str">
            <v>TANQUE SÉPTICO CIRCULAR, EM CONCRETO PRÉ-MOLDADO, DIÂMETRO INTERNO = 2,38 M, ALTURA INTERNA = 3,0 M, VOLUME ÚTIL: 12234,2 L (PARA 86 CONTRIBUINTES). AF_05/2018</v>
          </cell>
          <cell r="C4531" t="str">
            <v>UN</v>
          </cell>
          <cell r="D4531" t="str">
            <v>3.511,41</v>
          </cell>
        </row>
        <row r="4532">
          <cell r="A4532" t="str">
            <v>98057</v>
          </cell>
          <cell r="B4532" t="str">
            <v>TANQUE SÉPTICO CIRCULAR, EM CONCRETO PRÉ-MOLDADO, DIÂMETRO INTERNO = 2,88 M, ALTURA INTERNA = 2,50 M, VOLUME ÚTIL: 14657,4 L (PARA 105 CONTRIBUINTES). AF_05/2018</v>
          </cell>
          <cell r="C4532" t="str">
            <v>UN</v>
          </cell>
          <cell r="D4532" t="str">
            <v>4.620,12</v>
          </cell>
        </row>
        <row r="4533">
          <cell r="A4533" t="str">
            <v>98066</v>
          </cell>
          <cell r="B4533" t="str">
            <v>TANQUE SÉPTICO RETANGULAR, EM ALVENARIA COM TIJOLOS CERÂMICOS MACIÇOS, DIMENSÕES INTERNAS: 1,0 X 2,0 X 1,4 M, VOLUME ÚTIL: 2000 L (PARA 5 CONTRIBUINTES). AF_05/2018</v>
          </cell>
          <cell r="C4533" t="str">
            <v>UN</v>
          </cell>
          <cell r="D4533" t="str">
            <v>3.552,28</v>
          </cell>
        </row>
        <row r="4534">
          <cell r="A4534" t="str">
            <v>98067</v>
          </cell>
          <cell r="B4534" t="str">
            <v>TANQUE SÉPTICO RETANGULAR, EM ALVENARIA COM TIJOLOS CERÂMICOS MACIÇOS, DIMENSÕES INTERNAS: 1,2 X 2,4 X 1,6 M, VOLUME ÚTIL: 3456 L (PARA 13 CONTRIBUINTES). AF_05/2018</v>
          </cell>
          <cell r="C4534" t="str">
            <v>UN</v>
          </cell>
          <cell r="D4534" t="str">
            <v>4.748,10</v>
          </cell>
        </row>
        <row r="4535">
          <cell r="A4535" t="str">
            <v>98068</v>
          </cell>
          <cell r="B4535" t="str">
            <v>TANQUE SÉPTICO RETANGULAR, EM ALVENARIA COM TIJOLOS CERÂMICOS MACIÇOS, DIMENSÕES INTERNAS: 1,4 X 3,2 X 1,8 M, VOLUME ÚTIL: 6272 L (PARA 32 CONTRIBUINTES). AF_05/2018</v>
          </cell>
          <cell r="C4535" t="str">
            <v>UN</v>
          </cell>
          <cell r="D4535" t="str">
            <v>6.717,09</v>
          </cell>
        </row>
        <row r="4536">
          <cell r="A4536" t="str">
            <v>98069</v>
          </cell>
          <cell r="B4536" t="str">
            <v>TANQUE SÉPTICO RETANGULAR, EM ALVENARIA COM TIJOLOS CERÂMICOS MACIÇOS, DIMENSÕES INTERNAS: 1,6 X 4,4 X 1,8 M, VOLUME ÚTIL: 9856 L (PARA 68 CONTRIBUINTES). AF_05/2018</v>
          </cell>
          <cell r="C4536" t="str">
            <v>UN</v>
          </cell>
          <cell r="D4536" t="str">
            <v>9.008,35</v>
          </cell>
        </row>
        <row r="4537">
          <cell r="A4537" t="str">
            <v>98070</v>
          </cell>
          <cell r="B4537" t="str">
            <v>TANQUE SÉPTICO RETANGULAR, EM ALVENARIA COM TIJOLOS CERÂMICOS MACIÇOS, DIMENSÕES INTERNAS: 1,6 X 4,8 X 2,0 M, VOLUME ÚTIL: 12288 L (PARA 86 CONTRIBUINTES). AF_05/2018</v>
          </cell>
          <cell r="C4537" t="str">
            <v>UN</v>
          </cell>
          <cell r="D4537" t="str">
            <v>10.324,40</v>
          </cell>
        </row>
        <row r="4538">
          <cell r="A4538" t="str">
            <v>98071</v>
          </cell>
          <cell r="B4538" t="str">
            <v>TANQUE SÉPTICO RETANGULAR, EM ALVENARIA COM TIJOLOS CERÂMICOS MACIÇOS, DIMENSÕES INTERNAS: 1,6 X 4,6 X 2,4 M, VOLUME ÚTIL: 14720 L (PARA 105 CONTRIBUINTES). AF_05/2018</v>
          </cell>
          <cell r="C4538" t="str">
            <v>UN</v>
          </cell>
          <cell r="D4538" t="str">
            <v>11.331,72</v>
          </cell>
        </row>
        <row r="4539">
          <cell r="A4539" t="str">
            <v>98072</v>
          </cell>
          <cell r="B4539" t="str">
            <v>FILTRO ANAERÓBIO RETANGULAR, EM ALVENARIA COM TIJOLOS CERÂMICOS MACIÇOS, DIMENSÕES INTERNAS: 0,8 X 1,2 X 1,67 M, VOLUME ÚTIL: 1152 L (PARA 5 CONTRIBUINTES). AF_05/2018</v>
          </cell>
          <cell r="C4539" t="str">
            <v>UN</v>
          </cell>
          <cell r="D4539" t="str">
            <v>2.974,51</v>
          </cell>
        </row>
        <row r="4540">
          <cell r="A4540" t="str">
            <v>98073</v>
          </cell>
          <cell r="B4540" t="str">
            <v>FILTRO ANAERÓBIO RETANGULAR, EM ALVENARIA COM TIJOLOS CERÂMICOS MACIÇOS, DIMENSÕES INTERNAS: 1,2 X 1,8 X 1,67 M, VOLUME ÚTIL: 2592 L (PARA 13 CONTRIBUINTES). AF_05/2018</v>
          </cell>
          <cell r="C4540" t="str">
            <v>UN</v>
          </cell>
          <cell r="D4540" t="str">
            <v>4.649,79</v>
          </cell>
        </row>
        <row r="4541">
          <cell r="A4541" t="str">
            <v>98074</v>
          </cell>
          <cell r="B4541" t="str">
            <v>FILTRO ANAERÓBIO RETANGULAR, EM ALVENARIA COM TIJOLOS CERÂMICOS MACIÇOS, DIMENSÕES INTERNAS: 1,4 X 3,0 X 1,67 M, VOLUME ÚTIL: 5040 L (PARA 32 CONTRIBUINTES). AF_05/2018</v>
          </cell>
          <cell r="C4541" t="str">
            <v>UN</v>
          </cell>
          <cell r="D4541" t="str">
            <v>7.220,30</v>
          </cell>
        </row>
        <row r="4542">
          <cell r="A4542" t="str">
            <v>98075</v>
          </cell>
          <cell r="B4542" t="str">
            <v>FILTRO ANAERÓBIO RETANGULAR, EM ALVENARIA COM TIJOLOS CERÂMICOS MACIÇOS, DIMENSÕES INTERNAS: 1,4 X 4,2 X 1,67 M, VOLUME ÚTIL: 7056 L (PARA 67 CONTRIBUINTES). AF_05/2018</v>
          </cell>
          <cell r="C4542" t="str">
            <v>UN</v>
          </cell>
          <cell r="D4542" t="str">
            <v>9.388,65</v>
          </cell>
        </row>
        <row r="4543">
          <cell r="A4543" t="str">
            <v>98076</v>
          </cell>
          <cell r="B4543" t="str">
            <v>FILTRO ANAERÓBIO RETANGULAR, EM ALVENARIA COM TIJOLOS CERÂMICOS MACIÇOS, DIMENSÕES INTERNAS: 1,6 X 4,6 X 1,67 M, VOLUME ÚTIL: 8832 L (PARA 84 CONTRIBUINTES). AF_05/2018</v>
          </cell>
          <cell r="C4543" t="str">
            <v>UN</v>
          </cell>
          <cell r="D4543" t="str">
            <v>10.818,84</v>
          </cell>
        </row>
        <row r="4544">
          <cell r="A4544" t="str">
            <v>98077</v>
          </cell>
          <cell r="B4544" t="str">
            <v>FILTRO ANAERÓBIO RETANGULAR, EM ALVENARIA COM TIJOLOS CERÂMICOS MACIÇOS, DIMENSÕES INTERNAS: 1,6 X 5,6 X 1,67 M, VOLUME ÚTIL: 10752 L (PARA 103 CONTRIBUINTES). AF_05/2018</v>
          </cell>
          <cell r="C4544" t="str">
            <v>UN</v>
          </cell>
          <cell r="D4544" t="str">
            <v>12.737,02</v>
          </cell>
        </row>
        <row r="4545">
          <cell r="A4545" t="str">
            <v>98078</v>
          </cell>
          <cell r="B4545" t="str">
            <v>SUMIDOURO RETANGULAR, EM ALVENARIA COM TIJOLOS CERÂMICOS MACIÇOS, DIMENSÕES INTERNAS: 0,8 X 1,4 X 3,0 M, ÁREA DE INFILTRAÇÃO: 13,2 M² (PARA 5 CONTRIBUINTES). AF_05/2018</v>
          </cell>
          <cell r="C4545" t="str">
            <v>UN</v>
          </cell>
          <cell r="D4545" t="str">
            <v>3.031,31</v>
          </cell>
        </row>
        <row r="4546">
          <cell r="A4546" t="str">
            <v>98079</v>
          </cell>
          <cell r="B4546" t="str">
            <v>SUMIDOURO RETANGULAR, EM ALVENARIA COM TIJOLOS CERÂMICOS MACIÇOS, DIMENSÕES INTERNAS: 1,0 X 3,0 X 3,0 M, ÁREA DE INFILTRAÇÃO: 25 M² (PARA 10 CONTRIBUINTES). AF_05/2018</v>
          </cell>
          <cell r="C4546" t="str">
            <v>UN</v>
          </cell>
          <cell r="D4546" t="str">
            <v>5.310,58</v>
          </cell>
        </row>
        <row r="4547">
          <cell r="A4547" t="str">
            <v>98080</v>
          </cell>
          <cell r="B4547" t="str">
            <v>SUMIDOURO RETANGULAR, EM ALVENARIA COM TIJOLOS CERÂMICOS MACIÇOS, DIMENSÕES INTERNAS: 1,6 X 3,4 X 3,0 M, ÁREA DE INFILTRAÇÃO: 32,9 M² (PARA 13 CONTRIBUINTES). AF_05/2018</v>
          </cell>
          <cell r="C4547" t="str">
            <v>UN</v>
          </cell>
          <cell r="D4547" t="str">
            <v>6.830,60</v>
          </cell>
        </row>
        <row r="4548">
          <cell r="A4548" t="str">
            <v>98081</v>
          </cell>
          <cell r="B4548" t="str">
            <v>SUMIDOURO RETANGULAR, EM ALVENARIA COM TIJOLOS CERÂMICOS MACIÇOS, DIMENSÕES INTERNAS: 1,6 X 5,8 X 3,0 M, ÁREA DE INFILTRAÇÃO: 50 M² (PARA 20 CONTRIBUINTES). AF_05/2018</v>
          </cell>
          <cell r="C4548" t="str">
            <v>UN</v>
          </cell>
          <cell r="D4548" t="str">
            <v>10.120,61</v>
          </cell>
        </row>
        <row r="4549">
          <cell r="A4549" t="str">
            <v>98082</v>
          </cell>
          <cell r="B4549" t="str">
            <v>TANQUE SÉPTICO RETANGULAR, EM ALVENARIA COM BLOCOS DE CONCRETO, DIMENSÕES INTERNAS: 1,0 X 2,0 X 1,4 M, VOLUME ÚTIL: 2000 L (PARA 5 CONTRIBUINTES). AF_05/2018</v>
          </cell>
          <cell r="C4549" t="str">
            <v>UN</v>
          </cell>
          <cell r="D4549" t="str">
            <v>2.734,17</v>
          </cell>
        </row>
        <row r="4550">
          <cell r="A4550" t="str">
            <v>98083</v>
          </cell>
          <cell r="B4550" t="str">
            <v>TANQUE SÉPTICO RETANGULAR, EM ALVENARIA COM BLOCOS DE CONCRETO, DIMENSÕES INTERNAS: 1,2 X 2,4 X 1,6 M, VOLUME ÚTIL: 3456 L (PARA 13 CONTRIBUINTES). AF_05/2018</v>
          </cell>
          <cell r="C4550" t="str">
            <v>UN</v>
          </cell>
          <cell r="D4550" t="str">
            <v>3.620,16</v>
          </cell>
        </row>
        <row r="4551">
          <cell r="A4551" t="str">
            <v>98084</v>
          </cell>
          <cell r="B4551" t="str">
            <v>TANQUE SÉPTICO RETANGULAR, EM ALVENARIA COM BLOCOS DE CONCRETO, DIMENSÕES INTERNAS: 1,4 X 3,2 X 1,8 M, VOLUME ÚTIL: 6272 L (PARA 32 CONTRIBUINTES). AF_05/2018</v>
          </cell>
          <cell r="C4551" t="str">
            <v>UN</v>
          </cell>
          <cell r="D4551" t="str">
            <v>5.092,74</v>
          </cell>
        </row>
        <row r="4552">
          <cell r="A4552" t="str">
            <v>98085</v>
          </cell>
          <cell r="B4552" t="str">
            <v>TANQUE SÉPTICO RETANGULAR, EM ALVENARIA COM BLOCOS DE CONCRETO, DIMENSÕES INTERNAS: 1,6 X 4,4 X 1,8 M, VOLUME ÚTIL: 9856 L (PARA 68 CONTRIBUINTES). AF_05/2018</v>
          </cell>
          <cell r="C4552" t="str">
            <v>UN</v>
          </cell>
          <cell r="D4552" t="str">
            <v>6.905,44</v>
          </cell>
        </row>
        <row r="4553">
          <cell r="A4553" t="str">
            <v>98086</v>
          </cell>
          <cell r="B4553" t="str">
            <v>TANQUE SÉPTICO RETANGULAR, EM ALVENARIA COM BLOCOS DE CONCRETO, DIMENSÕES INTERNAS: 1,6 X 4,8 X 2,0 M, VOLUME ÚTIL: 12288 L (PARA 86 CONTRIBUINTES). AF_05/2018</v>
          </cell>
          <cell r="C4553" t="str">
            <v>UN</v>
          </cell>
          <cell r="D4553" t="str">
            <v>7.815,24</v>
          </cell>
        </row>
        <row r="4554">
          <cell r="A4554" t="str">
            <v>98087</v>
          </cell>
          <cell r="B4554" t="str">
            <v>TANQUE SÉPTICO RETANGULAR, EM ALVENARIA COM BLOCOS DE CONCRETO, DIMENSÕES INTERNAS: 1,6 X 4,6 X 2,4 M, VOLUME ÚTIL: 14720 L (PARA 105 CONTRIBUINTES). AF_05/2018</v>
          </cell>
          <cell r="C4554" t="str">
            <v>UN</v>
          </cell>
          <cell r="D4554" t="str">
            <v>8.377,77</v>
          </cell>
        </row>
        <row r="4555">
          <cell r="A4555" t="str">
            <v>98088</v>
          </cell>
          <cell r="B4555" t="str">
            <v>FILTRO ANAERÓBIO RETANGULAR, EM ALVENARIA COM BLOCOS DE CONCRETO, DIMENSÕES INTERNAS: 0,8 X 1,2 X 1,67 M, VOLUME ÚTIL: 1152 L (PARA 5 CONTRIBUINTES). AF_05/2018</v>
          </cell>
          <cell r="C4555" t="str">
            <v>UN</v>
          </cell>
          <cell r="D4555" t="str">
            <v>2.334,70</v>
          </cell>
        </row>
        <row r="4556">
          <cell r="A4556" t="str">
            <v>98089</v>
          </cell>
          <cell r="B4556" t="str">
            <v>FILTRO ANAERÓBIO RETANGULAR, EM ALVENARIA COM BLOCOS DE CONCRETO, DIMENSÕES INTERNAS: 1,2 X 1,8 X 1,67 M, VOLUME ÚTIL: 2592 L (PARA 13 CONTRIBUINTES). AF_05/2018</v>
          </cell>
          <cell r="C4556" t="str">
            <v>UN</v>
          </cell>
          <cell r="D4556" t="str">
            <v>3.703,87</v>
          </cell>
        </row>
        <row r="4557">
          <cell r="A4557" t="str">
            <v>98090</v>
          </cell>
          <cell r="B4557" t="str">
            <v>FILTRO ANAERÓBIO RETANGULAR, EM ALVENARIA COM BLOCOS DE CONCRETO, DIMENSÕES INTERNAS: 1,4 X 3,0 X 1,67 M, VOLUME ÚTIL: 5040 L (PARA 32 CONTRIBUINTES). AF_05/2018</v>
          </cell>
          <cell r="C4557" t="str">
            <v>UN</v>
          </cell>
          <cell r="D4557" t="str">
            <v>5.832,51</v>
          </cell>
        </row>
        <row r="4558">
          <cell r="A4558" t="str">
            <v>98091</v>
          </cell>
          <cell r="B4558" t="str">
            <v>FILTRO ANAERÓBIO RETANGULAR, EM ALVENARIA COM BLOCOS DE CONCRETO, DIMENSÕES INTERNAS: 1,4 X 4,2 X 1,67 M, VOLUME ÚTIL: 7056 L (PARA 67 CONTRIBUINTES). AF_05/2018</v>
          </cell>
          <cell r="C4558" t="str">
            <v>UN</v>
          </cell>
          <cell r="D4558" t="str">
            <v>7.524,21</v>
          </cell>
        </row>
        <row r="4559">
          <cell r="A4559" t="str">
            <v>98092</v>
          </cell>
          <cell r="B4559" t="str">
            <v>FILTRO ANAERÓBIO RETANGULAR, EM ALVENARIA COM BLOCOS DE CONCRETO, DIMENSÕES INTERNAS: 1,6 X 4,6 X 1,67 M, VOLUME ÚTIL: 8832 L (PARA 84 CONTRIBUINTES). AF_05/2018</v>
          </cell>
          <cell r="C4559" t="str">
            <v>UN</v>
          </cell>
          <cell r="D4559" t="str">
            <v>8.861,79</v>
          </cell>
        </row>
        <row r="4560">
          <cell r="A4560" t="str">
            <v>98093</v>
          </cell>
          <cell r="B4560" t="str">
            <v>FILTRO ANAERÓBIO RETANGULAR, EM ALVENARIA COM BLOCOS DE CONCRETO, DIMENSÕES INTERNAS: 1,6 X 5,6 X 1,67 M, VOLUME ÚTIL: 10752 L (PARA 103 CONTRIBUINTES). AF_05/2018</v>
          </cell>
          <cell r="C4560" t="str">
            <v>UN</v>
          </cell>
          <cell r="D4560" t="str">
            <v>10.465,50</v>
          </cell>
        </row>
        <row r="4561">
          <cell r="A4561" t="str">
            <v>98094</v>
          </cell>
          <cell r="B4561" t="str">
            <v>SUMIDOURO RETANGULAR, EM ALVENARIA COM BLOCOS DE CONCRETO, DIMENSÕES INTERNAS: 0,8 X 1,4 X 3,0 M, ÁREA DE INFILTRAÇÃO: 13,2 M² (PARA 5 CONTRIBUINTES). AF_05/2018</v>
          </cell>
          <cell r="C4561" t="str">
            <v>UN</v>
          </cell>
          <cell r="D4561" t="str">
            <v>1.942,14</v>
          </cell>
        </row>
        <row r="4562">
          <cell r="A4562" t="str">
            <v>98099</v>
          </cell>
          <cell r="B4562" t="str">
            <v>SUMIDOURO RETANGULAR, EM ALVENARIA COM BLOCOS DE CONCRETO, DIMENSÕES INTERNAS: 1,0 X 3,0 X 3,0 M, ÁREA DE INFILTRAÇÃO: 25 M² (PARA 10 CONTRIBUINTES). AF_05/2018</v>
          </cell>
          <cell r="C4562" t="str">
            <v>UN</v>
          </cell>
          <cell r="D4562" t="str">
            <v>3.339,46</v>
          </cell>
        </row>
        <row r="4563">
          <cell r="A4563" t="str">
            <v>98100</v>
          </cell>
          <cell r="B4563" t="str">
            <v>SUMIDOURO RETANGULAR, EM ALVENARIA COM BLOCOS DE CONCRETO, DIMENSÕES INTERNAS: 1,6 X 3,4 X 3,0 M, ÁREA DE INFILTRAÇÃO: 32,9 M² (PARA 13 CONTRIBUINTES). AF_05/2018</v>
          </cell>
          <cell r="C4563" t="str">
            <v>UN</v>
          </cell>
          <cell r="D4563" t="str">
            <v>4.369,48</v>
          </cell>
        </row>
        <row r="4564">
          <cell r="A4564" t="str">
            <v>98101</v>
          </cell>
          <cell r="B4564" t="str">
            <v>SUMIDOURO RETANGULAR, EM ALVENARIA COM BLOCOS DE CONCRETO, DIMENSÕES INTERNAS: 1,6 X 5,8 X 3,0 M, ÁREA DE INFILTRAÇÃO: 50 M² (PARA 20 CONTRIBUINTES). AF_05/2018</v>
          </cell>
          <cell r="C4564" t="str">
            <v>UN</v>
          </cell>
          <cell r="D4564" t="str">
            <v>6.471,78</v>
          </cell>
        </row>
        <row r="4565">
          <cell r="A4565" t="str">
            <v>98109</v>
          </cell>
          <cell r="B4565" t="str">
            <v>CAIXA DE GORDURA ESPECIAL (CAPACIDADE: 312 L - PARA ATÉ 146 PESSOAS SERVIDAS NO PICO), RETANGULAR, EM ALVENARIA COM BLOCOS DE CONCRETO, DIMENSÕES INTERNAS = 0,4X1,2 M, ALTURA INTERNA = 1 M. AF_05/2018</v>
          </cell>
          <cell r="C4565" t="str">
            <v>UN</v>
          </cell>
          <cell r="D4565" t="str">
            <v>601,14</v>
          </cell>
        </row>
        <row r="4566">
          <cell r="A4566" t="str">
            <v>98110</v>
          </cell>
          <cell r="B4566" t="str">
            <v>CAIXA DE GORDURA PEQUENA (CAPACIDADE: 19 L), CIRCULAR, EM PVC, DIÂMETRO INTERNO= 0,3 M. AF_05/2018</v>
          </cell>
          <cell r="C4566" t="str">
            <v>UN</v>
          </cell>
          <cell r="D4566" t="str">
            <v>409,55</v>
          </cell>
        </row>
        <row r="4567">
          <cell r="A4567" t="str">
            <v>98111</v>
          </cell>
          <cell r="B4567" t="str">
            <v>CAIXA DE INSPEÇÃO PARA ATERRAMENTO, CIRCULAR, EM POLIETILENO, DIÂMETRO INTERNO = 0,3 M. AF_05/2018</v>
          </cell>
          <cell r="C4567" t="str">
            <v>UN</v>
          </cell>
          <cell r="D4567" t="str">
            <v>21,10</v>
          </cell>
        </row>
        <row r="4568">
          <cell r="A4568" t="str">
            <v>98114</v>
          </cell>
          <cell r="B4568" t="str">
            <v>TAMPA CIRCULAR PARA ESGOTO E DRENAGEM, EM FERRO FUNDIDO, DIÂMETRO INTERNO = 0,6 M. AF_05/2018</v>
          </cell>
          <cell r="C4568" t="str">
            <v>UN</v>
          </cell>
          <cell r="D4568" t="str">
            <v>379,64</v>
          </cell>
        </row>
        <row r="4569">
          <cell r="A4569" t="str">
            <v>98115</v>
          </cell>
          <cell r="B4569" t="str">
            <v>TAMPA CIRCULAR PARA ESGOTO E DRENAGEM, EM CONCRETO PRÉ-MOLDADO, DIÂMETRO INTERNO = 0,6 M. AF_05/2018</v>
          </cell>
          <cell r="C4569" t="str">
            <v>UN</v>
          </cell>
          <cell r="D4569" t="str">
            <v>87,22</v>
          </cell>
        </row>
        <row r="4570">
          <cell r="A4570" t="str">
            <v>89957</v>
          </cell>
          <cell r="B4570" t="str">
            <v>PONTO DE CONSUMO TERMINAL DE ÁGUA FRIA (SUBRAMAL) COM TUBULAÇÃO DE PVC, DN 25 MM, INSTALADO EM RAMAL DE ÁGUA, INCLUSOS RASGO E CHUMBAMENTO EM ALVENARIA. AF_12/2014</v>
          </cell>
          <cell r="C4570" t="str">
            <v>UN</v>
          </cell>
          <cell r="D4570" t="str">
            <v>107,84</v>
          </cell>
        </row>
        <row r="4571">
          <cell r="A4571" t="str">
            <v>89959</v>
          </cell>
          <cell r="B4571" t="str">
            <v>PONTO DE CONSUMO TERMINAL DE ÁGUA QUENTE (SUBRAMAL) COM TUBULAÇÃO DE CPVC, DN 22 MM, INSTALADO EM RAMAL DE ÁGUA, INCLUSOS RASGO E CHUMBAMENTO EM ALVENARIA. AF_12/2014</v>
          </cell>
          <cell r="C4571" t="str">
            <v>UN</v>
          </cell>
          <cell r="D4571" t="str">
            <v>158,07</v>
          </cell>
        </row>
        <row r="4572">
          <cell r="A4572" t="str">
            <v>74093/1</v>
          </cell>
          <cell r="B4572" t="str">
            <v>VALVULA PE COM CRIVO BRONZE 1.1/4" - FORNECIMENTO E INSTALACAO</v>
          </cell>
          <cell r="C4572" t="str">
            <v>UN</v>
          </cell>
          <cell r="D4572" t="str">
            <v>88,50</v>
          </cell>
        </row>
        <row r="4573">
          <cell r="A4573" t="str">
            <v>74169/1</v>
          </cell>
          <cell r="B4573" t="str">
            <v>REGISTRO/VALVULA GLOBO ANGULAR 45 GRAUS EM LATAO PARA HIDRANTES DE INCÊNDIO PREDIAL DN 2.1/2, COM VOLANTE, CLASSE DE PRESSAO DE ATE 200 PSI - FORNECIMENTO E INSTALACAO</v>
          </cell>
          <cell r="C4573" t="str">
            <v>UN</v>
          </cell>
          <cell r="D4573" t="str">
            <v>218,93</v>
          </cell>
        </row>
        <row r="4574">
          <cell r="A4574" t="str">
            <v>89349</v>
          </cell>
          <cell r="B4574" t="str">
            <v>REGISTRO DE PRESSÃO BRUTO, LATÃO, ROSCÁVEL, 1/2", FORNECIDO E INSTALADO EM RAMAL DE ÁGUA. AF_12/2014</v>
          </cell>
          <cell r="C4574" t="str">
            <v>UN</v>
          </cell>
          <cell r="D4574" t="str">
            <v>25,09</v>
          </cell>
        </row>
        <row r="4575">
          <cell r="A4575" t="str">
            <v>89351</v>
          </cell>
          <cell r="B4575" t="str">
            <v>REGISTRO DE PRESSÃO BRUTO, LATÃO,  ROSCÁVEL, 3/4, FORNECIDO E INSTALADO EM RAMAL DE ÁGUA. AF_12/2014</v>
          </cell>
          <cell r="C4575" t="str">
            <v>UN</v>
          </cell>
          <cell r="D4575" t="str">
            <v>28,50</v>
          </cell>
        </row>
        <row r="4576">
          <cell r="A4576" t="str">
            <v>89352</v>
          </cell>
          <cell r="B4576" t="str">
            <v>REGISTRO DE GAVETA BRUTO, LATÃO, ROSCÁVEL, 1/2", FORNECIDO E INSTALADO EM RAMAL DE ÁGUA. AF_12/2014</v>
          </cell>
          <cell r="C4576" t="str">
            <v>UN</v>
          </cell>
          <cell r="D4576" t="str">
            <v>32,33</v>
          </cell>
        </row>
        <row r="4577">
          <cell r="A4577" t="str">
            <v>89353</v>
          </cell>
          <cell r="B4577" t="str">
            <v>REGISTRO DE GAVETA BRUTO, LATÃO, ROSCÁVEL, 3/4", FORNECIDO E INSTALADO EM RAMAL DE ÁGUA. AF_12/2014</v>
          </cell>
          <cell r="C4577" t="str">
            <v>UN</v>
          </cell>
          <cell r="D4577" t="str">
            <v>33,70</v>
          </cell>
        </row>
        <row r="4578">
          <cell r="A4578" t="str">
            <v>89354</v>
          </cell>
          <cell r="B4578" t="str">
            <v>MISTURADOR MONOCOMANDO PARA CHUVEIRO, BASE BRUTA E ACABAMENTO CROMADO, FORNECIDO E INSTALADO EM RAMAL DE ÁGUA. AF_12/2014</v>
          </cell>
          <cell r="C4578" t="str">
            <v>UN</v>
          </cell>
          <cell r="D4578" t="str">
            <v>199,09</v>
          </cell>
        </row>
        <row r="4579">
          <cell r="A4579" t="str">
            <v>89969</v>
          </cell>
          <cell r="B4579" t="str">
            <v>KIT DE REGISTRO DE PRESSÃO BRUTO DE LATÃO ½", INCLUSIVE CONEXÕES,  ROSCÁVEL, INSTALADO EM RAMAL DE ÁGUA FRIA - FORNECIMENTO E INSTALAÇÃO. AF_12/2014</v>
          </cell>
          <cell r="C4579" t="str">
            <v>UN</v>
          </cell>
          <cell r="D4579" t="str">
            <v>35,97</v>
          </cell>
        </row>
        <row r="4580">
          <cell r="A4580" t="str">
            <v>89970</v>
          </cell>
          <cell r="B4580" t="str">
            <v>KIT DE REGISTRO DE PRESSÃO BRUTO DE LATÃO ¾", INCLUSIVE CONEXÕES, ROSCÁVEL, INSTALADO EM RAMAL DE ÁGUA FRIA - FORNECIMENTO E INSTALAÇÃO. AF_12/2014</v>
          </cell>
          <cell r="C4580" t="str">
            <v>UN</v>
          </cell>
          <cell r="D4580" t="str">
            <v>39,39</v>
          </cell>
        </row>
        <row r="4581">
          <cell r="A4581" t="str">
            <v>89971</v>
          </cell>
          <cell r="B4581" t="str">
            <v>KIT DE REGISTRO DE GAVETA BRUTO DE LATÃO ½", INCLUSIVE CONEXÕES, ROSCÁVEL, INSTALADO EM RAMAL DE ÁGUA FRIA - FORNECIMENTO E INSTALAÇÃO. AF_12/2014</v>
          </cell>
          <cell r="C4581" t="str">
            <v>UN</v>
          </cell>
          <cell r="D4581" t="str">
            <v>40,97</v>
          </cell>
        </row>
        <row r="4582">
          <cell r="A4582" t="str">
            <v>89972</v>
          </cell>
          <cell r="B4582" t="str">
            <v>KIT DE REGISTRO DE GAVETA BRUTO DE LATÃO ¾", INCLUSIVE CONEXÕES, ROSCÁVEL, INSTALADO EM RAMAL DE ÁGUA FRIA - FORNECIMENTO E INSTALAÇÃO. AF_12/2014</v>
          </cell>
          <cell r="C4582" t="str">
            <v>UN</v>
          </cell>
          <cell r="D4582" t="str">
            <v>44,00</v>
          </cell>
        </row>
        <row r="4583">
          <cell r="A4583" t="str">
            <v>89973</v>
          </cell>
          <cell r="B4583" t="str">
            <v>KIT DE MISTURADOR BASE BRUTA DE LATÃO ¾" MONOCOMANDO PARA CHUVEIRO, INCLUSIVE CONEXÕES, INSTALADO EM RAMAL DE ÁGUA - FORNECIMENTO E INSTALAÇÃO. AF_12/2014</v>
          </cell>
          <cell r="C4583" t="str">
            <v>UN</v>
          </cell>
          <cell r="D4583" t="str">
            <v>322,43</v>
          </cell>
        </row>
        <row r="4584">
          <cell r="A4584" t="str">
            <v>89974</v>
          </cell>
          <cell r="B4584" t="str">
            <v>KIT DE TÊ MISTURADOR EM CPVC ¾" COM DUPLO COMANDO PARA CHUVEIRO, INCLUSIVE CONEXÕES, INSTALADO EM RAMAL DE ÁGUA - FORNECIMENTO E INSTALAÇÃO. AF_12/2014</v>
          </cell>
          <cell r="C4584" t="str">
            <v>UN</v>
          </cell>
          <cell r="D4584" t="str">
            <v>189,39</v>
          </cell>
        </row>
        <row r="4585">
          <cell r="A4585" t="str">
            <v>89984</v>
          </cell>
          <cell r="B4585" t="str">
            <v>REGISTRO DE PRESSÃO BRUTO, LATÃO, ROSCÁVEL, 1/2", COM ACABAMENTO E CANOPLA CROMADOS. FORNECIDO E INSTALADO EM RAMAL DE ÁGUA. AF_12/2014</v>
          </cell>
          <cell r="C4585" t="str">
            <v>UN</v>
          </cell>
          <cell r="D4585" t="str">
            <v>68,39</v>
          </cell>
        </row>
        <row r="4586">
          <cell r="A4586" t="str">
            <v>89985</v>
          </cell>
          <cell r="B4586" t="str">
            <v>REGISTRO DE PRESSÃO BRUTO, LATÃO, ROSCÁVEL, 3/4", COM ACABAMENTO E CANOPLA CROMADOS. FORNECIDO E INSTALADO EM RAMAL DE ÁGUA. AF_12/2014</v>
          </cell>
          <cell r="C4586" t="str">
            <v>UN</v>
          </cell>
          <cell r="D4586" t="str">
            <v>70,36</v>
          </cell>
        </row>
        <row r="4587">
          <cell r="A4587" t="str">
            <v>89986</v>
          </cell>
          <cell r="B4587" t="str">
            <v>REGISTRO DE GAVETA BRUTO, LATÃO, ROSCÁVEL, 1/2", COM ACABAMENTO E CANOPLA CROMADOS. FORNECIDO E INSTALADO EM RAMAL DE ÁGUA. AF_12/2014</v>
          </cell>
          <cell r="C4587" t="str">
            <v>UN</v>
          </cell>
          <cell r="D4587" t="str">
            <v>66,73</v>
          </cell>
        </row>
        <row r="4588">
          <cell r="A4588" t="str">
            <v>89987</v>
          </cell>
          <cell r="B4588" t="str">
            <v>REGISTRO DE GAVETA BRUTO, LATÃO, ROSCÁVEL, 3/4", COM ACABAMENTO E CANOPLA CROMADOS. FORNECIDO E INSTALADO EM RAMAL DE ÁGUA. AF_12/2014</v>
          </cell>
          <cell r="C4588" t="str">
            <v>UN</v>
          </cell>
          <cell r="D4588" t="str">
            <v>74,00</v>
          </cell>
        </row>
        <row r="4589">
          <cell r="A4589" t="str">
            <v>90371</v>
          </cell>
          <cell r="B4589" t="str">
            <v>REGISTRO DE ESFERA, PVC, ROSCÁVEL, 3/4", FORNECIDO E INSTALADO EM RAMAL DE ÁGUA. AF_03/2015</v>
          </cell>
          <cell r="C4589" t="str">
            <v>UN</v>
          </cell>
          <cell r="D4589" t="str">
            <v>28,00</v>
          </cell>
        </row>
        <row r="4590">
          <cell r="A4590" t="str">
            <v>94489</v>
          </cell>
          <cell r="B4590" t="str">
            <v>REGISTRO DE ESFERA, PVC, SOLDÁVEL, DN  25 MM, INSTALADO EM RESERVAÇÃO DE ÁGUA DE EDIFICAÇÃO QUE POSSUA RESERVATÓRIO DE FIBRA/FIBROCIMENTO   FORNECIMENTO E INSTALAÇÃO. AF_06/2016</v>
          </cell>
          <cell r="C4590" t="str">
            <v>UN</v>
          </cell>
          <cell r="D4590" t="str">
            <v>24,43</v>
          </cell>
        </row>
        <row r="4591">
          <cell r="A4591" t="str">
            <v>94490</v>
          </cell>
          <cell r="B4591" t="str">
            <v>REGISTRO DE ESFERA, PVC, SOLDÁVEL, DN  32 MM, INSTALADO EM RESERVAÇÃO DE ÁGUA DE EDIFICAÇÃO QUE POSSUA RESERVATÓRIO DE FIBRA/FIBROCIMENTO   FORNECIMENTO E INSTALAÇÃO. AF_06/2016</v>
          </cell>
          <cell r="C4591" t="str">
            <v>UN</v>
          </cell>
          <cell r="D4591" t="str">
            <v>40,54</v>
          </cell>
        </row>
        <row r="4592">
          <cell r="A4592" t="str">
            <v>94491</v>
          </cell>
          <cell r="B4592" t="str">
            <v>REGISTRO DE ESFERA, PVC, SOLDÁVEL, DN  40 MM, INSTALADO EM RESERVAÇÃO DE ÁGUA DE EDIFICAÇÃO QUE POSSUA RESERVATÓRIO DE FIBRA/FIBROCIMENTO   FORNECIMENTO E INSTALAÇÃO. AF_06/2016</v>
          </cell>
          <cell r="C4592" t="str">
            <v>UN</v>
          </cell>
          <cell r="D4592" t="str">
            <v>55,60</v>
          </cell>
        </row>
        <row r="4593">
          <cell r="A4593" t="str">
            <v>94492</v>
          </cell>
          <cell r="B4593" t="str">
            <v>REGISTRO DE ESFERA, PVC, SOLDÁVEL, DN  50 MM, INSTALADO EM RESERVAÇÃO DE ÁGUA DE EDIFICAÇÃO QUE POSSUA RESERVATÓRIO DE FIBRA/FIBROCIMENTO   FORNECIMENTO E INSTALAÇÃO. AF_06/2016</v>
          </cell>
          <cell r="C4593" t="str">
            <v>UN</v>
          </cell>
          <cell r="D4593" t="str">
            <v>57,05</v>
          </cell>
        </row>
        <row r="4594">
          <cell r="A4594" t="str">
            <v>94493</v>
          </cell>
          <cell r="B4594" t="str">
            <v>REGISTRO DE ESFERA, PVC, SOLDÁVEL, DN  60 MM, INSTALADO EM RESERVAÇÃO DE ÁGUA DE EDIFICAÇÃO QUE POSSUA RESERVATÓRIO DE FIBRA/FIBROCIMENTO   FORNECIMENTO E INSTALAÇÃO. AF_06/2016</v>
          </cell>
          <cell r="C4594" t="str">
            <v>UN</v>
          </cell>
          <cell r="D4594" t="str">
            <v>103,92</v>
          </cell>
        </row>
        <row r="4595">
          <cell r="A4595" t="str">
            <v>94494</v>
          </cell>
          <cell r="B4595" t="str">
            <v>REGISTRO DE GAVETA BRUTO, LATÃO, ROSCÁVEL, 3/4, INSTALADO EM RESERVAÇÃO DE ÁGUA DE EDIFICAÇÃO QUE POSSUA RESERVATÓRIO DE FIBRA/FIBROCIMENTO  FORNECIMENTO E INSTALAÇÃO. AF_06/2016</v>
          </cell>
          <cell r="C4595" t="str">
            <v>UN</v>
          </cell>
          <cell r="D4595" t="str">
            <v>54,61</v>
          </cell>
        </row>
        <row r="4596">
          <cell r="A4596" t="str">
            <v>94495</v>
          </cell>
          <cell r="B4596" t="str">
            <v>REGISTRO DE GAVETA BRUTO, LATÃO, ROSCÁVEL, 1, INSTALADO EM RESERVAÇÃO DE ÁGUA DE EDIFICAÇÃO QUE POSSUA RESERVATÓRIO DE FIBRA/FIBROCIMENTO  FORNECIMENTO E INSTALAÇÃO. AF_06/2016</v>
          </cell>
          <cell r="C4596" t="str">
            <v>UN</v>
          </cell>
          <cell r="D4596" t="str">
            <v>69,78</v>
          </cell>
        </row>
        <row r="4597">
          <cell r="A4597" t="str">
            <v>94496</v>
          </cell>
          <cell r="B4597" t="str">
            <v>REGISTRO DE GAVETA BRUTO, LATÃO, ROSCÁVEL, 1 1/4, INSTALADO EM RESERVAÇÃO DE ÁGUA DE EDIFICAÇÃO QUE POSSUA RESERVATÓRIO DE FIBRA/FIBROCIMENTO  FORNECIMENTO E INSTALAÇÃO. AF_06/2016</v>
          </cell>
          <cell r="C4597" t="str">
            <v>UN</v>
          </cell>
          <cell r="D4597" t="str">
            <v>85,47</v>
          </cell>
        </row>
        <row r="4598">
          <cell r="A4598" t="str">
            <v>94497</v>
          </cell>
          <cell r="B4598" t="str">
            <v>REGISTRO DE GAVETA BRUTO, LATÃO, ROSCÁVEL, 1 1/2, INSTALADO EM RESERVAÇÃO DE ÁGUA DE EDIFICAÇÃO QUE POSSUA RESERVATÓRIO DE FIBRA/FIBROCIMENTO  FORNECIMENTO E INSTALAÇÃO. AF_06/2016</v>
          </cell>
          <cell r="C4598" t="str">
            <v>UN</v>
          </cell>
          <cell r="D4598" t="str">
            <v>100,29</v>
          </cell>
        </row>
        <row r="4599">
          <cell r="A4599" t="str">
            <v>94498</v>
          </cell>
          <cell r="B4599" t="str">
            <v>REGISTRO DE GAVETA BRUTO, LATÃO, ROSCÁVEL, 2, INSTALADO EM RESERVAÇÃO DE ÁGUA DE EDIFICAÇÃO QUE POSSUA RESERVATÓRIO DE FIBRA/FIBROCIMENTO  FORNECIMENTO E INSTALAÇÃO. AF_06/2016</v>
          </cell>
          <cell r="C4599" t="str">
            <v>UN</v>
          </cell>
          <cell r="D4599" t="str">
            <v>129,59</v>
          </cell>
        </row>
        <row r="4600">
          <cell r="A4600" t="str">
            <v>94499</v>
          </cell>
          <cell r="B4600" t="str">
            <v>REGISTRO DE GAVETA BRUTO, LATÃO, ROSCÁVEL, 2 1/2, INSTALADO EM RESERVAÇÃO DE ÁGUA DE EDIFICAÇÃO QUE POSSUA RESERVATÓRIO DE FIBRA/FIBROCIMENTO  FORNECIMENTO E INSTALAÇÃO. AF_06/2016</v>
          </cell>
          <cell r="C4600" t="str">
            <v>UN</v>
          </cell>
          <cell r="D4600" t="str">
            <v>236,19</v>
          </cell>
        </row>
        <row r="4601">
          <cell r="A4601" t="str">
            <v>94500</v>
          </cell>
          <cell r="B4601" t="str">
            <v>REGISTRO DE GAVETA BRUTO, LATÃO, ROSCÁVEL, 3, INSTALADO EM RESERVAÇÃO DE ÁGUA DE EDIFICAÇÃO QUE POSSUA RESERVATÓRIO DE FIBRA/FIBROCIMENTO  FORNECIMENTO E INSTALAÇÃO. AF_06/2016</v>
          </cell>
          <cell r="C4601" t="str">
            <v>UN</v>
          </cell>
          <cell r="D4601" t="str">
            <v>280,86</v>
          </cell>
        </row>
        <row r="4602">
          <cell r="A4602" t="str">
            <v>94501</v>
          </cell>
          <cell r="B4602" t="str">
            <v>REGISTRO DE GAVETA BRUTO, LATÃO, ROSCÁVEL, 4, INSTALADO EM RESERVAÇÃO DE ÁGUA DE EDIFICAÇÃO QUE POSSUA RESERVATÓRIO DE FIBRA/FIBROCIMENTO  FORNECIMENTO E INSTALAÇÃO. AF_06/2016</v>
          </cell>
          <cell r="C4602" t="str">
            <v>UN</v>
          </cell>
          <cell r="D4602" t="str">
            <v>550,92</v>
          </cell>
        </row>
        <row r="4603">
          <cell r="A4603" t="str">
            <v>94792</v>
          </cell>
          <cell r="B4603" t="str">
            <v>REGISTRO DE GAVETA BRUTO, LATÃO, ROSCÁVEL, 1, COM ACABAMENTO E CANOPLA CROMADOS, INSTALADO EM RESERVAÇÃO DE ÁGUA DE EDIFICAÇÃO QUE POSSUA RESERVATÓRIO DE FIBRA/FIBROCIMENTO  FORNECIMENTO E INSTALAÇÃO. AF_06/2016</v>
          </cell>
          <cell r="C4603" t="str">
            <v>UN</v>
          </cell>
          <cell r="D4603" t="str">
            <v>106,72</v>
          </cell>
        </row>
        <row r="4604">
          <cell r="A4604" t="str">
            <v>94793</v>
          </cell>
          <cell r="B4604" t="str">
            <v>REGISTRO DE GAVETA BRUTO, LATÃO, ROSCÁVEL, 1 1/4, COM ACABAMENTO E CANOPLA CROMADOS, INSTALADO EM RESERVAÇÃO DE ÁGUA DE EDIFICAÇÃO QUE POSSUA RESERVATÓRIO DE FIBRA/FIBROCIMENTO  FORNECIMENTO E INSTALAÇÃO. AF_06/2016</v>
          </cell>
          <cell r="C4604" t="str">
            <v>UN</v>
          </cell>
          <cell r="D4604" t="str">
            <v>137,97</v>
          </cell>
        </row>
        <row r="4605">
          <cell r="A4605" t="str">
            <v>94794</v>
          </cell>
          <cell r="B4605" t="str">
            <v>REGISTRO DE GAVETA BRUTO, LATÃO, ROSCÁVEL, 1 1/2, COM ACABAMENTO E CANOPLA CROMADOS, INSTALADO EM RESERVAÇÃO DE ÁGUA DE EDIFICAÇÃO QUE POSSUA RESERVATÓRIO DE FIBRA/FIBROCIMENTO  FORNECIMENTO E INSTALAÇÃO. AF_06/2016</v>
          </cell>
          <cell r="C4605" t="str">
            <v>UN</v>
          </cell>
          <cell r="D4605" t="str">
            <v>142,98</v>
          </cell>
        </row>
        <row r="4606">
          <cell r="A4606" t="str">
            <v>94795</v>
          </cell>
          <cell r="B4606" t="str">
            <v>TORNEIRA DE BOIA, ROSCÁVEL, 1/2 , FORNECIDA E INSTALADA EM RESERVAÇÃO DE ÁGUA. AF_06/2016</v>
          </cell>
          <cell r="C4606" t="str">
            <v>UN</v>
          </cell>
          <cell r="D4606" t="str">
            <v>17,96</v>
          </cell>
        </row>
        <row r="4607">
          <cell r="A4607" t="str">
            <v>94796</v>
          </cell>
          <cell r="B4607" t="str">
            <v>TORNEIRA DE BOIA, ROSCÁVEL, 3/4 , FORNECIDA E INSTALADA EM RESERVAÇÃO DE ÁGUA. AF_06/2016</v>
          </cell>
          <cell r="C4607" t="str">
            <v>UN</v>
          </cell>
          <cell r="D4607" t="str">
            <v>21,49</v>
          </cell>
        </row>
        <row r="4608">
          <cell r="A4608" t="str">
            <v>94797</v>
          </cell>
          <cell r="B4608" t="str">
            <v>TORNEIRA DE BOIA, ROSCÁVEL, 1, FORNECIDA E INSTALADA EM RESERVAÇÃO DE ÁGUA. AF_06/2016</v>
          </cell>
          <cell r="C4608" t="str">
            <v>UN</v>
          </cell>
          <cell r="D4608" t="str">
            <v>32,22</v>
          </cell>
        </row>
        <row r="4609">
          <cell r="A4609" t="str">
            <v>94798</v>
          </cell>
          <cell r="B4609" t="str">
            <v>TORNEIRA DE BOIA, ROSCÁVEL, 1 1/4 , FORNECIDA E INSTALADA EM RESERVAÇÃO DE ÁGUA. AF_06/2016</v>
          </cell>
          <cell r="C4609" t="str">
            <v>UN</v>
          </cell>
          <cell r="D4609" t="str">
            <v>66,65</v>
          </cell>
        </row>
        <row r="4610">
          <cell r="A4610" t="str">
            <v>94799</v>
          </cell>
          <cell r="B4610" t="str">
            <v>TORNEIRA DE BOIA, ROSCÁVEL, 1 1/2 , FORNECIDA E INSTALADA EM RESERVAÇÃO DE ÁGUA. AF_06/2016</v>
          </cell>
          <cell r="C4610" t="str">
            <v>UN</v>
          </cell>
          <cell r="D4610" t="str">
            <v>65,68</v>
          </cell>
        </row>
        <row r="4611">
          <cell r="A4611" t="str">
            <v>94800</v>
          </cell>
          <cell r="B4611" t="str">
            <v>TORNEIRA DE BOIA, ROSCÁVEL, 2, FORNECIDA E INSTALADA EM RESERVAÇÃO DE ÁGUA. AF_06/2016</v>
          </cell>
          <cell r="C4611" t="str">
            <v>UN</v>
          </cell>
          <cell r="D4611" t="str">
            <v>109,91</v>
          </cell>
        </row>
        <row r="4612">
          <cell r="A4612" t="str">
            <v>95248</v>
          </cell>
          <cell r="B4612" t="str">
            <v>VÁLVULA DE ESFERA BRUTA, BRONZE, ROSCÁVEL, 1/2  , INSTALADO EM RESERVAÇÃO DE ÁGUA DE EDIFICAÇÃO QUE POSSUA RESERVATÓRIO DE FIBRA/FIBROCIMENTO - FORNECIMENTO E INSTALAÇÃO. AF_06/2016</v>
          </cell>
          <cell r="C4612" t="str">
            <v>UN</v>
          </cell>
          <cell r="D4612" t="str">
            <v>65,66</v>
          </cell>
        </row>
        <row r="4613">
          <cell r="A4613" t="str">
            <v>95249</v>
          </cell>
          <cell r="B4613" t="str">
            <v>VÁLVULA DE ESFERA BRUTA, BRONZE, ROSCÁVEL, 3/4'', INSTALADO EM RESERVAÇÃO DE ÁGUA DE EDIFICAÇÃO QUE POSSUA RESERVATÓRIO DE FIBRA/FIBROCIMENTO - FORNECIMENTO E INSTALAÇÃO. AF_06/2016</v>
          </cell>
          <cell r="C4613" t="str">
            <v>UN</v>
          </cell>
          <cell r="D4613" t="str">
            <v>71,41</v>
          </cell>
        </row>
        <row r="4614">
          <cell r="A4614" t="str">
            <v>95250</v>
          </cell>
          <cell r="B4614" t="str">
            <v>VÁLVULA DE ESFERA BRUTA, BRONZE, ROSCÁVEL, 1'', INSTALADO EM RESERVAÇÃO DE ÁGUA DE EDIFICAÇÃO QUE POSSUA RESERVATÓRIO DE FIBRA/FIBROCIMENTO -   FORNECIMENTO E INSTALAÇÃO. AF_06/2016</v>
          </cell>
          <cell r="C4614" t="str">
            <v>UN</v>
          </cell>
          <cell r="D4614" t="str">
            <v>86,47</v>
          </cell>
        </row>
        <row r="4615">
          <cell r="A4615" t="str">
            <v>95251</v>
          </cell>
          <cell r="B4615" t="str">
            <v>VÁLVULA DE ESFERA BRUTA, BRONZE, ROSCÁVEL, 1 1/4'', INSTALADO EM RESERVAÇÃO DE ÁGUA DE EDIFICAÇÃO QUE POSSUA RESERVATÓRIO DE FIBRA/FIBROCIMENTO -   FORNECIMENTO E INSTALAÇÃO. AF_06/2016</v>
          </cell>
          <cell r="C4615" t="str">
            <v>UN</v>
          </cell>
          <cell r="D4615" t="str">
            <v>115,63</v>
          </cell>
        </row>
        <row r="4616">
          <cell r="A4616" t="str">
            <v>95252</v>
          </cell>
          <cell r="B4616" t="str">
            <v>VÁLVULA DE ESFERA BRUTA, BRONZE, ROSCÁVEL, 1 1/2'', INSTALADO EM RESERVAÇÃO DE ÁGUA DE EDIFICAÇÃO QUE POSSUA RESERVATÓRIO DE FIBRA/FIBROCIMENTO -   FORNECIMENTO E INSTALAÇÃO. AF_06/2016</v>
          </cell>
          <cell r="C4616" t="str">
            <v>UN</v>
          </cell>
          <cell r="D4616" t="str">
            <v>133,39</v>
          </cell>
        </row>
        <row r="4617">
          <cell r="A4617" t="str">
            <v>95253</v>
          </cell>
          <cell r="B4617" t="str">
            <v>VÁLVULA DE ESFERA BRUTA, BRONZE, ROSCÁVEL, 2'', INSTALADO EM RESERVAÇÃO DE ÁGUA DE EDIFICAÇÃO QUE POSSUA RESERVATÓRIO DE FIBRA/FIBROCIMENTO - FORNECIMENTO E INSTALAÇÃO. AF_06/2016</v>
          </cell>
          <cell r="C4617" t="str">
            <v>UN</v>
          </cell>
          <cell r="D4617" t="str">
            <v>191,26</v>
          </cell>
        </row>
        <row r="4618">
          <cell r="A4618" t="str">
            <v>99619</v>
          </cell>
          <cell r="B4618" t="str">
            <v>VÁLVULA DE RETENÇÃO HORIZONTAL, DE BRONZE, ROSCÁVEL, 3/4" - FORNECIMENTO E INSTALAÇÃO. AF_01/2019</v>
          </cell>
          <cell r="C4618" t="str">
            <v>UN</v>
          </cell>
          <cell r="D4618" t="str">
            <v>67,94</v>
          </cell>
        </row>
        <row r="4619">
          <cell r="A4619" t="str">
            <v>99620</v>
          </cell>
          <cell r="B4619" t="str">
            <v>VÁLVULA DE RETENÇÃO HORIZONTAL, DE BRONZE, ROSCÁVEL, 1" - FORNECIMENTO E INSTALAÇÃO. AF_01/2019</v>
          </cell>
          <cell r="C4619" t="str">
            <v>UN</v>
          </cell>
          <cell r="D4619" t="str">
            <v>110,57</v>
          </cell>
        </row>
        <row r="4620">
          <cell r="A4620" t="str">
            <v>99621</v>
          </cell>
          <cell r="B4620" t="str">
            <v>VÁLVULA DE RETENÇÃO HORIZONTAL, DE BRONZE, ROSCÁVEL, 1 1/4" - FORNECIMENTO E INSTALAÇÃO. AF_01/2019</v>
          </cell>
          <cell r="C4620" t="str">
            <v>UN</v>
          </cell>
          <cell r="D4620" t="str">
            <v>152,09</v>
          </cell>
        </row>
        <row r="4621">
          <cell r="A4621" t="str">
            <v>99622</v>
          </cell>
          <cell r="B4621" t="str">
            <v>VÁLVULA DE RETENÇÃO HORIZONTAL, DE BRONZE, ROSCÁVEL, 1 1/2"  - FORNECIMENTO E INSTALAÇÃO. AF_01/2019</v>
          </cell>
          <cell r="C4621" t="str">
            <v>UN</v>
          </cell>
          <cell r="D4621" t="str">
            <v>166,55</v>
          </cell>
        </row>
        <row r="4622">
          <cell r="A4622" t="str">
            <v>99623</v>
          </cell>
          <cell r="B4622" t="str">
            <v>VÁLVULA DE RETENÇÃO HORIZONTAL, DE BRONZE, ROSCÁVEL, 2"  - FORNECIMENTO E INSTALAÇÃO. AF_01/2019</v>
          </cell>
          <cell r="C4622" t="str">
            <v>UN</v>
          </cell>
          <cell r="D4622" t="str">
            <v>223,01</v>
          </cell>
        </row>
        <row r="4623">
          <cell r="A4623" t="str">
            <v>99624</v>
          </cell>
          <cell r="B4623" t="str">
            <v>VÁLVULA DE RETENÇÃO HORIZONTAL, DE BRONZE, ROSCÁVEL, 2 1/2" - FORNECIMENTO E INSTALAÇÃO. AF_01/2019</v>
          </cell>
          <cell r="C4623" t="str">
            <v>UN</v>
          </cell>
          <cell r="D4623" t="str">
            <v>305,87</v>
          </cell>
        </row>
        <row r="4624">
          <cell r="A4624" t="str">
            <v>99625</v>
          </cell>
          <cell r="B4624" t="str">
            <v>VÁLVULA DE RETENÇÃO HORIZONTAL, DE BRONZE, ROSCÁVEL, 3" - FORNECIMENTO E INSTALAÇÃO. AF_01/2019</v>
          </cell>
          <cell r="C4624" t="str">
            <v>UN</v>
          </cell>
          <cell r="D4624" t="str">
            <v>412,22</v>
          </cell>
        </row>
        <row r="4625">
          <cell r="A4625" t="str">
            <v>99626</v>
          </cell>
          <cell r="B4625" t="str">
            <v>VÁLVULA DE RETENÇÃO HORIZONTAL, DE BRONZE, ROSCÁVEL, 4" - FORNECIMENTO E INSTALAÇÃO. AF_01/2019</v>
          </cell>
          <cell r="C4625" t="str">
            <v>UN</v>
          </cell>
          <cell r="D4625" t="str">
            <v>621,91</v>
          </cell>
        </row>
        <row r="4626">
          <cell r="A4626" t="str">
            <v>99627</v>
          </cell>
          <cell r="B4626" t="str">
            <v>VÁLVULA DE RETENÇÃO VERTICAL, DE BRONZE, ROSCÁVEL, 1/2" - FORNECIMENTO E INSTALAÇÃO. AF_01/2019</v>
          </cell>
          <cell r="C4626" t="str">
            <v>UN</v>
          </cell>
          <cell r="D4626" t="str">
            <v>65,36</v>
          </cell>
        </row>
        <row r="4627">
          <cell r="A4627" t="str">
            <v>99628</v>
          </cell>
          <cell r="B4627" t="str">
            <v>VÁLVULA DE RETENÇÃO VERTICAL, DE BRONZE, ROSCÁVEL, 3/4" - FORNECIMENTO E INSTALAÇÃO. AF_01/2019</v>
          </cell>
          <cell r="C4627" t="str">
            <v>UN</v>
          </cell>
          <cell r="D4627" t="str">
            <v>46,23</v>
          </cell>
        </row>
        <row r="4628">
          <cell r="A4628" t="str">
            <v>99629</v>
          </cell>
          <cell r="B4628" t="str">
            <v>VÁLVULA DE RETENÇÃO VERTICAL, DE BRONZE, ROSCÁVEL, 1" - FORNECIMENTO E INSTALAÇÃO. AF_01/2019</v>
          </cell>
          <cell r="C4628" t="str">
            <v>UN</v>
          </cell>
          <cell r="D4628" t="str">
            <v>70,73</v>
          </cell>
        </row>
        <row r="4629">
          <cell r="A4629" t="str">
            <v>99630</v>
          </cell>
          <cell r="B4629" t="str">
            <v>VÁLVULA DE RETENÇÃO VERTICAL, DE BRONZE, ROSCÁVEL, 1 1/4" - FORNECIMENTO E INSTALAÇÃO. AF_01/2019</v>
          </cell>
          <cell r="C4629" t="str">
            <v>UN</v>
          </cell>
          <cell r="D4629" t="str">
            <v>92,58</v>
          </cell>
        </row>
        <row r="4630">
          <cell r="A4630" t="str">
            <v>99631</v>
          </cell>
          <cell r="B4630" t="str">
            <v>VÁLVULA DE RETENÇÃO VERTICAL, DE BRONZE, ROSCÁVEL, 1 1/2" - FORNECIMENTO E INSTALAÇÃO. AF_01/2019</v>
          </cell>
          <cell r="C4630" t="str">
            <v>UN</v>
          </cell>
          <cell r="D4630" t="str">
            <v>102,24</v>
          </cell>
        </row>
        <row r="4631">
          <cell r="A4631" t="str">
            <v>99632</v>
          </cell>
          <cell r="B4631" t="str">
            <v>VÁLVULA DE RETENÇÃO VERTICAL, DE BRONZE, ROSCÁVEL, 2" - FORNECIMENTO E INSTALAÇÃO. AF_01/2019</v>
          </cell>
          <cell r="C4631" t="str">
            <v>UN</v>
          </cell>
          <cell r="D4631" t="str">
            <v>137,02</v>
          </cell>
        </row>
        <row r="4632">
          <cell r="A4632" t="str">
            <v>99633</v>
          </cell>
          <cell r="B4632" t="str">
            <v>VÁLVULA DE RETENÇÃO VERTICAL, DE BRONZE, ROSCÁVEL, 3" - FORNECIMENTO E INSTALAÇÃO. AF_01/2019</v>
          </cell>
          <cell r="C4632" t="str">
            <v>UN</v>
          </cell>
          <cell r="D4632" t="str">
            <v>265,08</v>
          </cell>
        </row>
        <row r="4633">
          <cell r="A4633" t="str">
            <v>99634</v>
          </cell>
          <cell r="B4633" t="str">
            <v>VÁLVULA DE RETENÇÃO VERTICAL, DE BRONZE, ROSCÁVEL, 4" - FORNECIMENTO E INSTALAÇÃO. AF_01/2019</v>
          </cell>
          <cell r="C4633" t="str">
            <v>UN</v>
          </cell>
          <cell r="D4633" t="str">
            <v>436,79</v>
          </cell>
        </row>
        <row r="4634">
          <cell r="A4634" t="str">
            <v>99635</v>
          </cell>
          <cell r="B4634" t="str">
            <v>VÁLVULA DE DESCARGA METÁLICA, BASE 1 1/2 ", ACABAMENTO METALICO CROMADO - FORNECIMENTO E INSTALAÇÃO. AF_01/2019</v>
          </cell>
          <cell r="C4634" t="str">
            <v>UN</v>
          </cell>
          <cell r="D4634" t="str">
            <v>210,29</v>
          </cell>
        </row>
        <row r="4635">
          <cell r="A4635" t="str">
            <v>95634</v>
          </cell>
          <cell r="B4635" t="str">
            <v>KIT CAVALETE PARA MEDIÇÃO DE ÁGUA - ENTRADA PRINCIPAL, EM PVC SOLDÁVEL DN 20 (½")   FORNECIMENTO E INSTALAÇÃO (EXCLUSIVE HIDRÔMETRO). AF_11/2016</v>
          </cell>
          <cell r="C4635" t="str">
            <v>UN</v>
          </cell>
          <cell r="D4635" t="str">
            <v>122,66</v>
          </cell>
        </row>
        <row r="4636">
          <cell r="A4636" t="str">
            <v>95635</v>
          </cell>
          <cell r="B4636" t="str">
            <v>KIT CAVALETE PARA MEDIÇÃO DE ÁGUA - ENTRADA PRINCIPAL, EM PVC SOLDÁVEL DN 25 (¾")   FORNECIMENTO E INSTALAÇÃO (EXCLUSIVE HIDRÔMETRO). AF_11/2016</v>
          </cell>
          <cell r="C4636" t="str">
            <v>UN</v>
          </cell>
          <cell r="D4636" t="str">
            <v>132,79</v>
          </cell>
        </row>
        <row r="4637">
          <cell r="A4637" t="str">
            <v>95637</v>
          </cell>
          <cell r="B4637" t="str">
            <v>KIT CAVALETE PARA MEDIÇÃO DE ÁGUA - ENTRADA PRINCIPAL, EM AÇO GALVANIZADO DN 32 (1 ¼)  FORNECIMENTO E INSTALAÇÃO (EXCLUSIVE HIDRÔMETRO). AF_11/2016</v>
          </cell>
          <cell r="C4637" t="str">
            <v>UN</v>
          </cell>
          <cell r="D4637" t="str">
            <v>408,26</v>
          </cell>
        </row>
        <row r="4638">
          <cell r="A4638" t="str">
            <v>95638</v>
          </cell>
          <cell r="B4638" t="str">
            <v>KIT CAVALETE PARA MEDIÇÃO DE ÁGUA - ENTRADA PRINCIPAL, EM AÇO GALVANIZADO DN 40 (1 ½)  FORNECIMENTO E INSTALAÇÃO (EXCLUSIVE HIDRÔMETRO). AF_11/2016</v>
          </cell>
          <cell r="C4638" t="str">
            <v>UN</v>
          </cell>
          <cell r="D4638" t="str">
            <v>494,86</v>
          </cell>
        </row>
        <row r="4639">
          <cell r="A4639" t="str">
            <v>95639</v>
          </cell>
          <cell r="B4639" t="str">
            <v>KIT CAVALETE PARA MEDIÇÃO DE ÁGUA - ENTRADA PRINCIPAL, EM AÇO GALVANIZADO DN 50 (2)  FORNECIMENTO E INSTALAÇÃO (EXCLUSIVE HIDRÔMETRO). AF_11/2016</v>
          </cell>
          <cell r="C4639" t="str">
            <v>UN</v>
          </cell>
          <cell r="D4639" t="str">
            <v>626,98</v>
          </cell>
        </row>
        <row r="4640">
          <cell r="A4640" t="str">
            <v>95641</v>
          </cell>
          <cell r="B4640" t="str">
            <v>KIT CAVALETE PARA MEDIÇÃO DE ÁGUA - ENTRADA INDIVIDUALIZADA, EM PVC DN 25 (¾), PARA 2 MEDIDORES  FORNECIMENTO E INSTALAÇÃO (EXCLUSIVE HIDRÔMETRO). AF_11/2016</v>
          </cell>
          <cell r="C4640" t="str">
            <v>UN</v>
          </cell>
          <cell r="D4640" t="str">
            <v>227,23</v>
          </cell>
        </row>
        <row r="4641">
          <cell r="A4641" t="str">
            <v>95642</v>
          </cell>
          <cell r="B4641" t="str">
            <v>KIT CAVALETE PARA MEDIÇÃO DE ÁGUA - ENTRADA INDIVIDUALIZADA, EM PVC DN 25 (¾), PARA 3 MEDIDORES  FORNECIMENTO E INSTALAÇÃO (EXCLUSIVE HIDRÔMETRO). AF_11/2016</v>
          </cell>
          <cell r="C4641" t="str">
            <v>UN</v>
          </cell>
          <cell r="D4641" t="str">
            <v>336,03</v>
          </cell>
        </row>
        <row r="4642">
          <cell r="A4642" t="str">
            <v>95643</v>
          </cell>
          <cell r="B4642" t="str">
            <v>KIT CAVALETE PARA MEDIÇÃO DE ÁGUA - ENTRADA INDIVIDUALIZADA, EM PVC DN 25 (¾), PARA 4 MEDIDORES  FORNECIMENTO E INSTALAÇÃO (EXCLUSIVE HIDRÔMETRO). AF_11/2016</v>
          </cell>
          <cell r="C4642" t="str">
            <v>UN</v>
          </cell>
          <cell r="D4642" t="str">
            <v>439,96</v>
          </cell>
        </row>
        <row r="4643">
          <cell r="A4643" t="str">
            <v>95644</v>
          </cell>
          <cell r="B4643" t="str">
            <v>KIT CAVALETE PARA MEDIÇÃO DE ÁGUA - ENTRADA INDIVIDUALIZADA, EM PVC DN 32 (1), PARA 1 MEDIDOR  FORNECIMENTO E INSTALAÇÃO (EXCLUSIVE HIDRÔMETRO). AF_11/2016</v>
          </cell>
          <cell r="C4643" t="str">
            <v>UN</v>
          </cell>
          <cell r="D4643" t="str">
            <v>165,45</v>
          </cell>
        </row>
        <row r="4644">
          <cell r="A4644" t="str">
            <v>95645</v>
          </cell>
          <cell r="B4644" t="str">
            <v>KIT CAVALETE PARA MEDIÇÃO DE ÁGUA - ENTRADA INDIVIDUALIZADA, EM PVC DN 32 (1), PARA 2 MEDIDORES  FORNECIMENTO E INSTALAÇÃO (EXCLUSIVE HIDRÔMETRO). AF_11/2016</v>
          </cell>
          <cell r="C4644" t="str">
            <v>UN</v>
          </cell>
          <cell r="D4644" t="str">
            <v>303,99</v>
          </cell>
        </row>
        <row r="4645">
          <cell r="A4645" t="str">
            <v>95646</v>
          </cell>
          <cell r="B4645" t="str">
            <v>KIT CAVALETE PARA MEDIÇÃO DE ÁGUA - ENTRADA INDIVIDUALIZADA, EM PVC DN 32 (1), PARA 3 MEDIDORES  FORNECIMENTO E INSTALAÇÃO (EXCLUSIVE HIDRÔMETRO). AF_11/2016</v>
          </cell>
          <cell r="C4645" t="str">
            <v>UN</v>
          </cell>
          <cell r="D4645" t="str">
            <v>453,05</v>
          </cell>
        </row>
        <row r="4646">
          <cell r="A4646" t="str">
            <v>95647</v>
          </cell>
          <cell r="B4646" t="str">
            <v>KIT CAVALETE PARA MEDIÇÃO DE ÁGUA - ENTRADA INDIVIDUALIZADA, EM PVC DN 32 (1), PARA 4 MEDIDORES  FORNECIMENTO E INSTALAÇÃO (EXCLUSIVE HIDRÔMETRO). AF_11/2016</v>
          </cell>
          <cell r="C4646" t="str">
            <v>UN</v>
          </cell>
          <cell r="D4646" t="str">
            <v>594,50</v>
          </cell>
        </row>
        <row r="4647">
          <cell r="A4647" t="str">
            <v>95673</v>
          </cell>
          <cell r="B4647" t="str">
            <v>HIDRÔMETRO DN 20 (½), 1,5 M³/H  FORNECIMENTO E INSTALAÇÃO. AF_11/2016</v>
          </cell>
          <cell r="C4647" t="str">
            <v>UN</v>
          </cell>
          <cell r="D4647" t="str">
            <v>102,79</v>
          </cell>
        </row>
        <row r="4648">
          <cell r="A4648" t="str">
            <v>95674</v>
          </cell>
          <cell r="B4648" t="str">
            <v>HIDRÔMETRO DN 20 (½), 3,0 M³/H  FORNECIMENTO E INSTALAÇÃO. AF_11/2016</v>
          </cell>
          <cell r="C4648" t="str">
            <v>UN</v>
          </cell>
          <cell r="D4648" t="str">
            <v>109,11</v>
          </cell>
        </row>
        <row r="4649">
          <cell r="A4649" t="str">
            <v>95675</v>
          </cell>
          <cell r="B4649" t="str">
            <v>HIDRÔMETRO DN 25 (¾ ), 5,0 M³/H FORNECIMENTO E INSTALAÇÃO. AF_11/2016</v>
          </cell>
          <cell r="C4649" t="str">
            <v>UN</v>
          </cell>
          <cell r="D4649" t="str">
            <v>133,26</v>
          </cell>
        </row>
        <row r="4650">
          <cell r="A4650" t="str">
            <v>95676</v>
          </cell>
          <cell r="B4650" t="str">
            <v>CAIXA EM CONCRETO PRÉ-MOLDADO PARA ABRIGO DE HIDRÔMETRO COM DN 20 (½)  FORNECIMENTO E INSTALAÇÃO. AF_11/2016</v>
          </cell>
          <cell r="C4650" t="str">
            <v>UN</v>
          </cell>
          <cell r="D4650" t="str">
            <v>68,91</v>
          </cell>
        </row>
        <row r="4651">
          <cell r="A4651" t="str">
            <v>97741</v>
          </cell>
          <cell r="B4651" t="str">
            <v>KIT CAVALETE PARA MEDIÇÃO DE ÁGUA - ENTRADA INDIVIDUALIZADA, EM PVC DN 25 (¾), PARA 1 MEDIDOR  FORNECIMENTO E INSTALAÇÃO (EXCLUSIVE HIDRÔMETRO). AF_11/2016</v>
          </cell>
          <cell r="C4651" t="str">
            <v>UN</v>
          </cell>
          <cell r="D4651" t="str">
            <v>126,69</v>
          </cell>
        </row>
        <row r="4652">
          <cell r="A4652" t="str">
            <v>72285</v>
          </cell>
          <cell r="B4652" t="str">
            <v>CAIXA DE AREIA 40X40X40CM EM ALVENARIA - EXECUÇÃO</v>
          </cell>
          <cell r="C4652" t="str">
            <v>UN</v>
          </cell>
          <cell r="D4652" t="str">
            <v>77,67</v>
          </cell>
        </row>
        <row r="4653">
          <cell r="A4653" t="str">
            <v>90436</v>
          </cell>
          <cell r="B4653" t="str">
            <v>FURO EM ALVENARIA PARA DIÂMETROS MENORES OU IGUAIS A 40 MM. AF_05/2015</v>
          </cell>
          <cell r="C4653" t="str">
            <v>UN</v>
          </cell>
          <cell r="D4653" t="str">
            <v>11,38</v>
          </cell>
        </row>
        <row r="4654">
          <cell r="A4654" t="str">
            <v>90437</v>
          </cell>
          <cell r="B4654" t="str">
            <v>FURO EM ALVENARIA PARA DIÂMETROS MAIORES QUE 40 MM E MENORES OU IGUAIS A 75 MM. AF_05/2015</v>
          </cell>
          <cell r="C4654" t="str">
            <v>UN</v>
          </cell>
          <cell r="D4654" t="str">
            <v>27,66</v>
          </cell>
        </row>
        <row r="4655">
          <cell r="A4655" t="str">
            <v>90438</v>
          </cell>
          <cell r="B4655" t="str">
            <v>FURO EM ALVENARIA PARA DIÂMETROS MAIORES QUE 75 MM. AF_05/2015</v>
          </cell>
          <cell r="C4655" t="str">
            <v>UN</v>
          </cell>
          <cell r="D4655" t="str">
            <v>39,64</v>
          </cell>
        </row>
        <row r="4656">
          <cell r="A4656" t="str">
            <v>90439</v>
          </cell>
          <cell r="B4656" t="str">
            <v>FURO EM CONCRETO PARA DIÂMETROS MENORES OU IGUAIS A 40 MM. AF_05/2015</v>
          </cell>
          <cell r="C4656" t="str">
            <v>UN</v>
          </cell>
          <cell r="D4656" t="str">
            <v>45,68</v>
          </cell>
        </row>
        <row r="4657">
          <cell r="A4657" t="str">
            <v>90440</v>
          </cell>
          <cell r="B4657" t="str">
            <v>FURO EM CONCRETO PARA DIÂMETROS MAIORES QUE 40 MM E MENORES OU IGUAIS A 75 MM. AF_05/2015</v>
          </cell>
          <cell r="C4657" t="str">
            <v>UN</v>
          </cell>
          <cell r="D4657" t="str">
            <v>73,17</v>
          </cell>
        </row>
        <row r="4658">
          <cell r="A4658" t="str">
            <v>90441</v>
          </cell>
          <cell r="B4658" t="str">
            <v>FURO EM CONCRETO PARA DIÂMETROS MAIORES QUE 75 MM. AF_05/2015</v>
          </cell>
          <cell r="C4658" t="str">
            <v>UN</v>
          </cell>
          <cell r="D4658" t="str">
            <v>93,47</v>
          </cell>
        </row>
        <row r="4659">
          <cell r="A4659" t="str">
            <v>90443</v>
          </cell>
          <cell r="B4659" t="str">
            <v>RASGO EM ALVENARIA PARA RAMAIS/ DISTRIBUIÇÃO COM DIAMETROS MENORES OU IGUAIS A 40 MM. AF_05/2015</v>
          </cell>
          <cell r="C4659" t="str">
            <v>M</v>
          </cell>
          <cell r="D4659" t="str">
            <v>10,35</v>
          </cell>
        </row>
        <row r="4660">
          <cell r="A4660" t="str">
            <v>90444</v>
          </cell>
          <cell r="B4660" t="str">
            <v>RASGO EM CONTRAPISO PARA RAMAIS/ DISTRIBUIÇÃO COM DIÂMETROS MENORES OU IGUAIS A 40 MM. AF_05/2015</v>
          </cell>
          <cell r="C4660" t="str">
            <v>M</v>
          </cell>
          <cell r="D4660" t="str">
            <v>19,60</v>
          </cell>
        </row>
        <row r="4661">
          <cell r="A4661" t="str">
            <v>90445</v>
          </cell>
          <cell r="B4661" t="str">
            <v>RASGO EM CONTRAPISO PARA RAMAIS/ DISTRIBUIÇÃO COM DIÂMETROS MAIORES QUE 40 MM E MENORES OU IGUAIS A 75 MM. AF_05/2015</v>
          </cell>
          <cell r="C4661" t="str">
            <v>M</v>
          </cell>
          <cell r="D4661" t="str">
            <v>20,92</v>
          </cell>
        </row>
        <row r="4662">
          <cell r="A4662" t="str">
            <v>90446</v>
          </cell>
          <cell r="B4662" t="str">
            <v>RASGO EM CONTRAPISO PARA RAMAIS/ DISTRIBUIÇÃO COM DIÂMETROS MAIORES QUE 75 MM. AF_05/2015</v>
          </cell>
          <cell r="C4662" t="str">
            <v>M</v>
          </cell>
          <cell r="D4662" t="str">
            <v>22,72</v>
          </cell>
        </row>
        <row r="4663">
          <cell r="A4663" t="str">
            <v>90447</v>
          </cell>
          <cell r="B4663" t="str">
            <v>RASGO EM ALVENARIA PARA ELETRODUTOS COM DIAMETROS MENORES OU IGUAIS A 40 MM. AF_05/2015</v>
          </cell>
          <cell r="C4663" t="str">
            <v>M</v>
          </cell>
          <cell r="D4663" t="str">
            <v>5,47</v>
          </cell>
        </row>
        <row r="4664">
          <cell r="A4664" t="str">
            <v>90451</v>
          </cell>
          <cell r="B4664" t="str">
            <v>PASSANTE TIPO PEÇA EM POLIESTIRENO PARA ABERTURA PARA PASSAGEM DE 1 TUBO, FIXADO EM LAJE. AF_05/2015</v>
          </cell>
          <cell r="C4664" t="str">
            <v>UN</v>
          </cell>
          <cell r="D4664" t="str">
            <v>3,12</v>
          </cell>
        </row>
        <row r="4665">
          <cell r="A4665" t="str">
            <v>90452</v>
          </cell>
          <cell r="B4665" t="str">
            <v>PASSANTE TIPO PEÇA EM POLIESTIRENO PARA ABERTURA PARA PASSAGEM DE MAIS DE 1 TUBO, FIXADO EM LAJE. AF_05/2015</v>
          </cell>
          <cell r="C4665" t="str">
            <v>UN</v>
          </cell>
          <cell r="D4665" t="str">
            <v>9,54</v>
          </cell>
        </row>
        <row r="4666">
          <cell r="A4666" t="str">
            <v>90453</v>
          </cell>
          <cell r="B4666" t="str">
            <v>PASSANTE TIPO TUBO DE DIÂMETRO MENOR OU IGUAL A 40 MM, FIXADO EM LAJE. AF_05/2015</v>
          </cell>
          <cell r="C4666" t="str">
            <v>UN</v>
          </cell>
          <cell r="D4666" t="str">
            <v>2,24</v>
          </cell>
        </row>
        <row r="4667">
          <cell r="A4667" t="str">
            <v>90454</v>
          </cell>
          <cell r="B4667" t="str">
            <v>PASSANTE TIPO TUBO DE DIÂMETRO MAIORES QUE 40 MM E MENORES OU IGUAIS A 75 MM, FIXADO EM LAJE. AF_05/2015</v>
          </cell>
          <cell r="C4667" t="str">
            <v>UN</v>
          </cell>
          <cell r="D4667" t="str">
            <v>4,05</v>
          </cell>
        </row>
        <row r="4668">
          <cell r="A4668" t="str">
            <v>90455</v>
          </cell>
          <cell r="B4668" t="str">
            <v>PASSANTE TIPO TUBO DE DIÂMETRO MAIOR QUE 75 MM, FIXADO EM LAJE. AF_05/2015</v>
          </cell>
          <cell r="C4668" t="str">
            <v>UN</v>
          </cell>
          <cell r="D4668" t="str">
            <v>5,34</v>
          </cell>
        </row>
        <row r="4669">
          <cell r="A4669" t="str">
            <v>90456</v>
          </cell>
          <cell r="B4669" t="str">
            <v>QUEBRA EM ALVENARIA PARA INSTALAÇÃO DE CAIXA DE TOMADA (4X4 OU 4X2). AF_05/2015</v>
          </cell>
          <cell r="C4669" t="str">
            <v>UN</v>
          </cell>
          <cell r="D4669" t="str">
            <v>3,32</v>
          </cell>
        </row>
        <row r="4670">
          <cell r="A4670" t="str">
            <v>90457</v>
          </cell>
          <cell r="B4670" t="str">
            <v>QUEBRA EM ALVENARIA PARA INSTALAÇÃO DE QUADRO DISTRIBUIÇÃO PEQUENO (19X25 CM). AF_05/2015</v>
          </cell>
          <cell r="C4670" t="str">
            <v>UN</v>
          </cell>
          <cell r="D4670" t="str">
            <v>7,58</v>
          </cell>
        </row>
        <row r="4671">
          <cell r="A4671" t="str">
            <v>90458</v>
          </cell>
          <cell r="B4671" t="str">
            <v>QUEBRA EM ALVENARIA PARA INSTALAÇÃO DE QUADRO DISTRIBUIÇÃO GRANDE (76X40 CM). AF_05/2015</v>
          </cell>
          <cell r="C4671" t="str">
            <v>UN</v>
          </cell>
          <cell r="D4671" t="str">
            <v>21,50</v>
          </cell>
        </row>
        <row r="4672">
          <cell r="A4672" t="str">
            <v>90459</v>
          </cell>
          <cell r="B4672" t="str">
            <v>QUEBRA EM ALVENARIA PARA INSTALAÇÃO DE ABRIGO PARA MANGUEIRAS (90X60 CM). AF_05/2015</v>
          </cell>
          <cell r="C4672" t="str">
            <v>UN</v>
          </cell>
          <cell r="D4672" t="str">
            <v>30,32</v>
          </cell>
        </row>
        <row r="4673">
          <cell r="A4673" t="str">
            <v>90460</v>
          </cell>
          <cell r="B4673" t="str">
            <v>PERFILADO DE SEÇÃO 38X76 MM PARA SUPORTE DE ATÉ 3 TUBOS HORIZONTAIS. AF_05/2015</v>
          </cell>
          <cell r="C4673" t="str">
            <v>M</v>
          </cell>
          <cell r="D4673" t="str">
            <v>26,21</v>
          </cell>
        </row>
        <row r="4674">
          <cell r="A4674" t="str">
            <v>90461</v>
          </cell>
          <cell r="B4674" t="str">
            <v>PERFILADO DE SEÇÃO 38X76 MM PARA SUPORTE DE MAIS DE 3 TUBOS HORIZONTAIS. AF_05/2015</v>
          </cell>
          <cell r="C4674" t="str">
            <v>M</v>
          </cell>
          <cell r="D4674" t="str">
            <v>14,17</v>
          </cell>
        </row>
        <row r="4675">
          <cell r="A4675" t="str">
            <v>90462</v>
          </cell>
          <cell r="B4675" t="str">
            <v>PERFILADO DE SEÇÃO 38X38 MM PARA SUPORTE DE ATÉ 3 TUBOS VERTICAIS. AF_05/2015</v>
          </cell>
          <cell r="C4675" t="str">
            <v>M</v>
          </cell>
          <cell r="D4675" t="str">
            <v>3,12</v>
          </cell>
        </row>
        <row r="4676">
          <cell r="A4676" t="str">
            <v>90463</v>
          </cell>
          <cell r="B4676" t="str">
            <v>PERFILADO DE SEÇÃO 38X38 MM PARA SUPORTE DE MAIS DE 3 TUBOS VERTICAIS. AF_05/2015</v>
          </cell>
          <cell r="C4676" t="str">
            <v>M</v>
          </cell>
          <cell r="D4676" t="str">
            <v>2,47</v>
          </cell>
        </row>
        <row r="4677">
          <cell r="A4677" t="str">
            <v>90466</v>
          </cell>
          <cell r="B4677" t="str">
            <v>CHUMBAMENTO LINEAR EM ALVENARIA PARA RAMAIS/DISTRIBUIÇÃO COM DIÂMETROS MENORES OU IGUAIS A 40 MM. AF_05/2015</v>
          </cell>
          <cell r="C4677" t="str">
            <v>M</v>
          </cell>
          <cell r="D4677" t="str">
            <v>9,94</v>
          </cell>
        </row>
        <row r="4678">
          <cell r="A4678" t="str">
            <v>90467</v>
          </cell>
          <cell r="B4678" t="str">
            <v>CHUMBAMENTO LINEAR EM ALVENARIA PARA RAMAIS/DISTRIBUIÇÃO COM DIÂMETROS MAIORES QUE 40 MM E MENORES OU IGUAIS A 75 MM. AF_05/2015</v>
          </cell>
          <cell r="C4678" t="str">
            <v>M</v>
          </cell>
          <cell r="D4678" t="str">
            <v>15,69</v>
          </cell>
        </row>
        <row r="4679">
          <cell r="A4679" t="str">
            <v>90468</v>
          </cell>
          <cell r="B4679" t="str">
            <v>CHUMBAMENTO LINEAR EM CONTRAPISO PARA RAMAIS/DISTRIBUIÇÃO COM DIÂMETROS MENORES OU IGUAIS A 40 MM. AF_05/2015</v>
          </cell>
          <cell r="C4679" t="str">
            <v>M</v>
          </cell>
          <cell r="D4679" t="str">
            <v>4,14</v>
          </cell>
        </row>
        <row r="4680">
          <cell r="A4680" t="str">
            <v>90469</v>
          </cell>
          <cell r="B4680" t="str">
            <v>CHUMBAMENTO LINEAR EM CONTRAPISO PARA RAMAIS/DISTRIBUIÇÃO COM DIÂMETROS MAIORES QUE 40 MM E MENORES OU IGUAIS A 75 MM. AF_05/2015</v>
          </cell>
          <cell r="C4680" t="str">
            <v>M</v>
          </cell>
          <cell r="D4680" t="str">
            <v>6,61</v>
          </cell>
        </row>
        <row r="4681">
          <cell r="A4681" t="str">
            <v>90470</v>
          </cell>
          <cell r="B4681" t="str">
            <v>CHUMBAMENTO LINEAR EM CONTRAPISO PARA RAMAIS/DISTRIBUIÇÃO COM DIÂMETROS MAIORES QUE 75 MM. AF_05/2015</v>
          </cell>
          <cell r="C4681" t="str">
            <v>M</v>
          </cell>
          <cell r="D4681" t="str">
            <v>8,95</v>
          </cell>
        </row>
        <row r="4682">
          <cell r="A4682" t="str">
            <v>91166</v>
          </cell>
          <cell r="B4682" t="str">
            <v>FIXAÇÃO DE TUBOS HORIZONTAIS DE PEX DIAMETROS IGUAIS OU INFERIORES A 40 MM COM ABRAÇADEIRA PLÁSTICA 390 MM, FIXADA EM LAJE. AF_05/2015</v>
          </cell>
          <cell r="C4682" t="str">
            <v>M</v>
          </cell>
          <cell r="D4682" t="str">
            <v>2,74</v>
          </cell>
        </row>
        <row r="4683">
          <cell r="A4683" t="str">
            <v>91167</v>
          </cell>
          <cell r="B4683" t="str">
            <v>FIXAÇÃO DE TUBOS HORIZONTAIS DE PPR DIÂMETROS MENORES OU IGUAIS A 40 MM COM ABRAÇADEIRA METÁLICA RÍGIDA TIPO D 1/2", FIXADA EM PERFILADO EM LAJE. AF_05/2015</v>
          </cell>
          <cell r="C4683" t="str">
            <v>M</v>
          </cell>
          <cell r="D4683" t="str">
            <v>7,83</v>
          </cell>
        </row>
        <row r="4684">
          <cell r="A4684" t="str">
            <v>91168</v>
          </cell>
          <cell r="B4684" t="str">
            <v>FIXAÇÃO DE TUBOS HORIZONTAIS DE PPR DIÂMETROS MAIORES QUE 40 MM E MENORES OU IGUAIS A 75 MM COM ABRAÇADEIRA METÁLICA RÍGIDA TIPO D 1 1/2", FIXADA EM PERFILADO EM LAJE. AF_05/2015</v>
          </cell>
          <cell r="C4684" t="str">
            <v>M</v>
          </cell>
          <cell r="D4684" t="str">
            <v>5,88</v>
          </cell>
        </row>
        <row r="4685">
          <cell r="A4685" t="str">
            <v>91169</v>
          </cell>
          <cell r="B4685" t="str">
            <v>FIXAÇÃO DE TUBOS HORIZONTAIS DE PPR DIÂMETROS MAIORES QUE 75 MM COM ABRAÇADEIRA METÁLICA RÍGIDA TIPO D 3", FIXADA EM PERFILADO EM LAJE. AF_05/2015</v>
          </cell>
          <cell r="C4685" t="str">
            <v>M</v>
          </cell>
          <cell r="D4685" t="str">
            <v>6,99</v>
          </cell>
        </row>
        <row r="4686">
          <cell r="A4686" t="str">
            <v>91170</v>
          </cell>
          <cell r="B4686" t="str">
            <v>FIXAÇÃO DE TUBOS HORIZONTAIS DE PVC, CPVC OU COBRE DIÂMETROS MENORES OU IGUAIS A 40 MM OU ELETROCALHAS ATÉ 150MM DE LARGURA, COM ABRAÇADEIRA METÁLICA RÍGIDA TIPO D 1/2, FIXADA EM PERFILADO EM LAJE. AF_05/2015</v>
          </cell>
          <cell r="C4686" t="str">
            <v>M</v>
          </cell>
          <cell r="D4686" t="str">
            <v>2,01</v>
          </cell>
        </row>
        <row r="4687">
          <cell r="A4687" t="str">
            <v>91171</v>
          </cell>
          <cell r="B4687" t="str">
            <v>FIXAÇÃO DE TUBOS HORIZONTAIS DE PVC, CPVC OU COBRE DIÂMETROS MAIORES QUE 40 MM E MENORES OU IGUAIS A 75 MM COM ABRAÇADEIRA METÁLICA RÍGIDA TIPO D 1 1/2", FIXADA EM PERFILADO EM LAJE. AF_05/2015</v>
          </cell>
          <cell r="C4687" t="str">
            <v>M</v>
          </cell>
          <cell r="D4687" t="str">
            <v>2,50</v>
          </cell>
        </row>
        <row r="4688">
          <cell r="A4688" t="str">
            <v>91172</v>
          </cell>
          <cell r="B4688" t="str">
            <v>FIXAÇÃO DE TUBOS HORIZONTAIS DE PVC, CPVC OU COBRE DIÂMETROS MAIORES QUE 75 MM COM ABRAÇADEIRA METÁLICA RÍGIDA TIPO D 3", FIXADA EM PERFILADO EM LAJE. AF_05/2015</v>
          </cell>
          <cell r="C4688" t="str">
            <v>M</v>
          </cell>
          <cell r="D4688" t="str">
            <v>3,70</v>
          </cell>
        </row>
        <row r="4689">
          <cell r="A4689" t="str">
            <v>91173</v>
          </cell>
          <cell r="B4689" t="str">
            <v>FIXAÇÃO DE TUBOS VERTICAIS DE PPR DIÂMETROS MENORES OU IGUAIS A 40 MM COM ABRAÇADEIRA METÁLICA RÍGIDA TIPO D 1/2", FIXADA EM PERFILADO EM ALVENARIA. AF_05/2015</v>
          </cell>
          <cell r="C4689" t="str">
            <v>M</v>
          </cell>
          <cell r="D4689" t="str">
            <v>1,01</v>
          </cell>
        </row>
        <row r="4690">
          <cell r="A4690" t="str">
            <v>91174</v>
          </cell>
          <cell r="B4690" t="str">
            <v>FIXAÇÃO DE TUBOS VERTICAIS DE PPR DIÂMETROS MAIORES QUE 40 MM E MENORES OU IGUAIS A 75 MM COM ABRAÇADEIRA METÁLICA RÍGIDA TIPO D 1 1/2", FIXADA EM PERFILADO EM ALVENARIA. AF_05/2015</v>
          </cell>
          <cell r="C4690" t="str">
            <v>M</v>
          </cell>
          <cell r="D4690" t="str">
            <v>1,98</v>
          </cell>
        </row>
        <row r="4691">
          <cell r="A4691" t="str">
            <v>91175</v>
          </cell>
          <cell r="B4691" t="str">
            <v>FIXAÇÃO DE TUBOS VERTICAIS DE PPR DIÂMETROS MAIORES QUE 75 MM COM ABRAÇADEIRA METÁLICA RÍGIDA TIPO D 3", FIXADA EM PERFILADO EM ALVENARIA. AF_05/2015</v>
          </cell>
          <cell r="C4691" t="str">
            <v>M</v>
          </cell>
          <cell r="D4691" t="str">
            <v>3,24</v>
          </cell>
        </row>
        <row r="4692">
          <cell r="A4692" t="str">
            <v>91176</v>
          </cell>
          <cell r="B4692" t="str">
            <v>FIXAÇÃO DE TUBOS HORIZONTAIS DE PPR DIÂMETROS MENORES OU IGUAIS A 40 MM COM ABRAÇADEIRA METÁLICA RÍGIDA TIPO  D  1/2" , FIXADA DIRETAMENTE NA LAJE. AF_05/2015</v>
          </cell>
          <cell r="C4692" t="str">
            <v>M</v>
          </cell>
          <cell r="D4692" t="str">
            <v>35,34</v>
          </cell>
        </row>
        <row r="4693">
          <cell r="A4693" t="str">
            <v>91177</v>
          </cell>
          <cell r="B4693" t="str">
            <v>FIXAÇÃO DE TUBOS HORIZONTAIS DE PPR DIÂMETROS MAIORES QUE 40 MM E MENORES OU IGUAIS A 75 MM COM ABRAÇADEIRA METÁLICA RÍGIDA TIPO  D  1 1/2" , FIXADA DIRETAMENTE NA LAJE. AF_05/2015</v>
          </cell>
          <cell r="C4693" t="str">
            <v>M</v>
          </cell>
          <cell r="D4693" t="str">
            <v>15,80</v>
          </cell>
        </row>
        <row r="4694">
          <cell r="A4694" t="str">
            <v>91178</v>
          </cell>
          <cell r="B4694" t="str">
            <v>FIXAÇÃO DE TUBOS HORIZONTAIS DE PPR DIÂMETROS MAIORES QUE 75 MM COM ABRAÇADEIRA METÁLICA RÍGIDA TIPO  D  3" , FIXADA DIRETAMENTE NA LAJE. AF_05/2015</v>
          </cell>
          <cell r="C4694" t="str">
            <v>M</v>
          </cell>
          <cell r="D4694" t="str">
            <v>14,76</v>
          </cell>
        </row>
        <row r="4695">
          <cell r="A4695" t="str">
            <v>91179</v>
          </cell>
          <cell r="B4695" t="str">
            <v>FIXAÇÃO DE TUBOS HORIZONTAIS DE PVC, CPVC OU COBRE DIÂMETROS MENORES OU IGUAIS A 40 MM COM ABRAÇADEIRA METÁLICA RÍGIDA TIPO  D  1/2" , FIXADA DIRETAMENTE NA LAJE. AF_05/2015</v>
          </cell>
          <cell r="C4695" t="str">
            <v>M</v>
          </cell>
          <cell r="D4695" t="str">
            <v>9,06</v>
          </cell>
        </row>
        <row r="4696">
          <cell r="A4696" t="str">
            <v>91180</v>
          </cell>
          <cell r="B4696" t="str">
            <v>FIXAÇÃO DE TUBOS HORIZONTAIS DE PVC, CPVC OU COBRE DIÂMETROS MAIORES QUE 40 MM E MENORES OU IGUAIS A 75 MM COM ABRAÇADEIRA METÁLICA RÍGIDA TIPO D 1 1/2, FIXADA DIRETAMENTE NA LAJE. AF_05/2015</v>
          </cell>
          <cell r="C4696" t="str">
            <v>M</v>
          </cell>
          <cell r="D4696" t="str">
            <v>7,02</v>
          </cell>
        </row>
        <row r="4697">
          <cell r="A4697" t="str">
            <v>91181</v>
          </cell>
          <cell r="B4697" t="str">
            <v>FIXAÇÃO DE TUBOS HORIZONTAIS DE PVC, CPVC OU COBRE DIÂMETROS MAIORES QUE 75 MM COM ABRAÇADEIRA METÁLICA RÍGIDA TIPO  D  3" , FIXADA DIRETAMENTE NA LAJE. AF_05/2015</v>
          </cell>
          <cell r="C4697" t="str">
            <v>M</v>
          </cell>
          <cell r="D4697" t="str">
            <v>7,48</v>
          </cell>
        </row>
        <row r="4698">
          <cell r="A4698" t="str">
            <v>91182</v>
          </cell>
          <cell r="B4698" t="str">
            <v>FIXAÇÃO DE TUBOS HORIZONTAIS DE PPR DIÂMETROS MENORES OU IGUAIS A 40 MM COM ABRAÇADEIRA METÁLICA FLEXÍVEL 18 MM, FIXADA DIRETAMENTE NA LAJE. AF_05/2015</v>
          </cell>
          <cell r="C4698" t="str">
            <v>M</v>
          </cell>
          <cell r="D4698" t="str">
            <v>21,30</v>
          </cell>
        </row>
        <row r="4699">
          <cell r="A4699" t="str">
            <v>91183</v>
          </cell>
          <cell r="B4699" t="str">
            <v>FIXAÇÃO DE TUBOS HORIZONTAIS DE PPR DIÂMETROS MAIORES QUE 40 MM E MENORES OU IGUAIS A 75 MM COM ABRAÇADEIRA METÁLICA FLEXÍVEL 18 MM, FIXADA DIRETAMENTE NA LAJE. AF_05/2015</v>
          </cell>
          <cell r="C4699" t="str">
            <v>M</v>
          </cell>
          <cell r="D4699" t="str">
            <v>10,51</v>
          </cell>
        </row>
        <row r="4700">
          <cell r="A4700" t="str">
            <v>91184</v>
          </cell>
          <cell r="B4700" t="str">
            <v>FIXAÇÃO DE TUBOS HORIZONTAIS DE PPR DIÂMETROS MAIORES QUE 75 MM COM ABRAÇADEIRA METÁLICA FLEXÍVEL 18 MM, FIXADA DIRETAMENTE NA LAJE. AF_05/2015</v>
          </cell>
          <cell r="C4700" t="str">
            <v>M</v>
          </cell>
          <cell r="D4700" t="str">
            <v>9,83</v>
          </cell>
        </row>
        <row r="4701">
          <cell r="A4701" t="str">
            <v>91185</v>
          </cell>
          <cell r="B4701" t="str">
            <v>FIXAÇÃO DE TUBOS HORIZONTAIS DE PVC, CPVC OU COBRE DIÂMETROS MENORES OU IGUAIS A 40 MM COM ABRAÇADEIRA METÁLICA FLEXÍVEL 18 MM, FIXADA DIRETAMENTE NA LAJE. AF_05/2015</v>
          </cell>
          <cell r="C4701" t="str">
            <v>M</v>
          </cell>
          <cell r="D4701" t="str">
            <v>5,47</v>
          </cell>
        </row>
        <row r="4702">
          <cell r="A4702" t="str">
            <v>91186</v>
          </cell>
          <cell r="B4702" t="str">
            <v>FIXAÇÃO DE TUBOS HORIZONTAIS DE PVC, CPVC OU COBRE DIÂMETROS MAIORES QUE 40 MM E MENORES OU IGUAIS A 75 MM COM ABRAÇADEIRA METÁLICA FLEXÍVEL 18 MM, FIXADA DIRETAMENTE NA LAJE. AF_05/2015</v>
          </cell>
          <cell r="C4702" t="str">
            <v>M</v>
          </cell>
          <cell r="D4702" t="str">
            <v>4,48</v>
          </cell>
        </row>
        <row r="4703">
          <cell r="A4703" t="str">
            <v>91187</v>
          </cell>
          <cell r="B4703" t="str">
            <v>FIXAÇÃO DE TUBOS HORIZONTAIS DE PVC, CPVC OU COBRE DIÂMETROS MAIORES QUE 75 MM COM ABRAÇADEIRA METÁLICA FLEXÍVEL 18 MM, FIXADA DIRETAMENTE NA LAJE. AF_05/2015</v>
          </cell>
          <cell r="C4703" t="str">
            <v>M</v>
          </cell>
          <cell r="D4703" t="str">
            <v>5,20</v>
          </cell>
        </row>
        <row r="4704">
          <cell r="A4704" t="str">
            <v>91188</v>
          </cell>
          <cell r="B4704" t="str">
            <v>CHUMBAMENTO PONTUAL DE ABERTURA EM LAJE COM PASSAGEM DE 1 TUBO DE DIAMETRO EQUIVALENTE IGUAL À  50 MM. AF_05/2015</v>
          </cell>
          <cell r="C4704" t="str">
            <v>UN</v>
          </cell>
          <cell r="D4704" t="str">
            <v>5,21</v>
          </cell>
        </row>
        <row r="4705">
          <cell r="A4705" t="str">
            <v>91189</v>
          </cell>
          <cell r="B4705" t="str">
            <v>CHUMBAMENTO PONTUAL DE ABERTURA EM LAJE COM PASSAGEM DE MAIS DE 1 TUBO DE  DIAMETRO EQUIVALENTE IGUAL À  50 MM. AF_05/2015</v>
          </cell>
          <cell r="C4705" t="str">
            <v>UN</v>
          </cell>
          <cell r="D4705" t="str">
            <v>32,28</v>
          </cell>
        </row>
        <row r="4706">
          <cell r="A4706" t="str">
            <v>91190</v>
          </cell>
          <cell r="B4706" t="str">
            <v>CHUMBAMENTO PONTUAL EM PASSAGEM DE TUBO COM DIÂMETRO MENOR OU IGUAL A 40 MM. AF_05/2015</v>
          </cell>
          <cell r="C4706" t="str">
            <v>UN</v>
          </cell>
          <cell r="D4706" t="str">
            <v>3,87</v>
          </cell>
        </row>
        <row r="4707">
          <cell r="A4707" t="str">
            <v>91191</v>
          </cell>
          <cell r="B4707" t="str">
            <v>CHUMBAMENTO PONTUAL EM PASSAGEM DE TUBO COM DIÂMETROS ENTRE 40 MM E 75 MM. AF_05/2015</v>
          </cell>
          <cell r="C4707" t="str">
            <v>UN</v>
          </cell>
          <cell r="D4707" t="str">
            <v>4,11</v>
          </cell>
        </row>
        <row r="4708">
          <cell r="A4708" t="str">
            <v>91192</v>
          </cell>
          <cell r="B4708" t="str">
            <v>CHUMBAMENTO PONTUAL EM PASSAGEM DE TUBO COM DIÂMETRO MAIOR QUE 75 MM. AF_05/2015</v>
          </cell>
          <cell r="C4708" t="str">
            <v>UN</v>
          </cell>
          <cell r="D4708" t="str">
            <v>4,57</v>
          </cell>
        </row>
        <row r="4709">
          <cell r="A4709" t="str">
            <v>91222</v>
          </cell>
          <cell r="B4709" t="str">
            <v>RASGO EM ALVENARIA PARA RAMAIS/ DISTRIBUIÇÃO COM DIÂMETROS MAIORES QUE 40 MM E MENORES OU IGUAIS A 75 MM. AF_05/2015</v>
          </cell>
          <cell r="C4709" t="str">
            <v>M</v>
          </cell>
          <cell r="D4709" t="str">
            <v>11,14</v>
          </cell>
        </row>
        <row r="4710">
          <cell r="A4710" t="str">
            <v>94480</v>
          </cell>
          <cell r="B4710" t="str">
            <v>CONJUNTO HIDRÁULICO PARA INSTALAÇÃO DE BOMBA EM AÇO ROSCÁVEL, DN SUCÇÃO 65 (2½) E DN RECALQUE 50 (2), PARA EDIFICAÇÃO ENTRE 12 E 18 PAVIMENTOS  FORNECIMENTO E INSTALAÇÃO. AF_06/2016</v>
          </cell>
          <cell r="C4710" t="str">
            <v>UN</v>
          </cell>
          <cell r="D4710" t="str">
            <v>1.903,24</v>
          </cell>
        </row>
        <row r="4711">
          <cell r="A4711" t="str">
            <v>94481</v>
          </cell>
          <cell r="B4711" t="str">
            <v>CONJUNTO HIDRÁULICO PARA INSTALAÇÃO DE BOMBA EM AÇO ROSCÁVEL, DN SUCÇÃO 50 (2) E DN RECALQUE 40 (1 1/2), PARA EDIFICAÇÃO ENTRE 8 E 12 PAVIMENTOS  FORNECIMENTO E INSTALAÇÃO. AF_06/2016</v>
          </cell>
          <cell r="C4711" t="str">
            <v>UN</v>
          </cell>
          <cell r="D4711" t="str">
            <v>1.350,19</v>
          </cell>
        </row>
        <row r="4712">
          <cell r="A4712" t="str">
            <v>94482</v>
          </cell>
          <cell r="B4712" t="str">
            <v>CONJUNTO HIDRÁULICO PARA INSTALAÇÃO DE BOMBA EM AÇO ROSCÁVEL, DN SUCÇÃO 40 (1 1/2) E DN RECALQUE 32 (1 1/4), PARA EDIFICAÇÃO ENTRE 4 E 8 PAVIMENTOS  FORNECIMENTO E INSTALAÇÃO. AF_06/2016</v>
          </cell>
          <cell r="C4712" t="str">
            <v>UN</v>
          </cell>
          <cell r="D4712" t="str">
            <v>1.076,49</v>
          </cell>
        </row>
        <row r="4713">
          <cell r="A4713" t="str">
            <v>94483</v>
          </cell>
          <cell r="B4713" t="str">
            <v>CONJUNTO HIDRÁULICO PARA INSTALAÇÃO DE BOMBA EM AÇO ROSCÁVEL, DN SUCÇÃO 32 (1 1/4) E DN RECALQUE 25 (1), PARA EDIFICAÇÃO ATÉ 4 PAVIMENTOS  FORNECIMENTO E INSTALAÇÃO. AF_06/2016</v>
          </cell>
          <cell r="C4713" t="str">
            <v>UN</v>
          </cell>
          <cell r="D4713" t="str">
            <v>910,78</v>
          </cell>
        </row>
        <row r="4714">
          <cell r="A4714" t="str">
            <v>95541</v>
          </cell>
          <cell r="B4714" t="str">
            <v>FIXAÇÃO UTILIZANDO PARAFUSO E BUCHA DE NYLON, SOMENTE MÃO DE OBRA. AF_10/2016</v>
          </cell>
          <cell r="C4714" t="str">
            <v>UN</v>
          </cell>
          <cell r="D4714" t="str">
            <v>3,69</v>
          </cell>
        </row>
        <row r="4715">
          <cell r="A4715" t="str">
            <v>95573</v>
          </cell>
          <cell r="B4715" t="str">
            <v>MÃO-FRANCESA EM AÇO, ABAS IGUAIS 40 CM, CAPACIDADE MÍNIMA 70 KG, BRANCO  FORNECIMENTO E INSTALAÇÃO. AF_11/2016</v>
          </cell>
          <cell r="C4715" t="str">
            <v>UN</v>
          </cell>
          <cell r="D4715" t="str">
            <v>35,54</v>
          </cell>
        </row>
        <row r="4716">
          <cell r="A4716" t="str">
            <v>95574</v>
          </cell>
          <cell r="B4716" t="str">
            <v>MÃO-FRANCESA EM AÇO, ABAS IGUAIS 30 CM, CAPACIDADE MÍNIMA 60 KG, BRANCO  FORNECIMENTO E INSTALAÇÃO. AF_11/2016</v>
          </cell>
          <cell r="C4716" t="str">
            <v>UN</v>
          </cell>
          <cell r="D4716" t="str">
            <v>27,01</v>
          </cell>
        </row>
        <row r="4717">
          <cell r="A4717" t="str">
            <v>96559</v>
          </cell>
          <cell r="B4717" t="str">
            <v>PERFILADO DE SEÇÃO 38X76 MM PARA SUPORTE DE DUTO EM CHAPA GALVANIZADA BITOLA 26. AF_07/2017</v>
          </cell>
          <cell r="C4717" t="str">
            <v>M2</v>
          </cell>
          <cell r="D4717" t="str">
            <v>74,15</v>
          </cell>
        </row>
        <row r="4718">
          <cell r="A4718" t="str">
            <v>96560</v>
          </cell>
          <cell r="B4718" t="str">
            <v>PERFILADO DE SEÇÃO 38X76 MM PARA SUPORTE DE DUTO EM CHAPA GALVANIZADA BITOLA 24. AF_07/2017</v>
          </cell>
          <cell r="C4718" t="str">
            <v>M2</v>
          </cell>
          <cell r="D4718" t="str">
            <v>37,00</v>
          </cell>
        </row>
        <row r="4719">
          <cell r="A4719" t="str">
            <v>96561</v>
          </cell>
          <cell r="B4719" t="str">
            <v>PERFILADO DE SEÇÃO 38X76 MM PARA SUPORTE DE DUTO EM CHAPA GALVANIZADA BITOLA 22. AF_07/2017</v>
          </cell>
          <cell r="C4719" t="str">
            <v>M2</v>
          </cell>
          <cell r="D4719" t="str">
            <v>22,29</v>
          </cell>
        </row>
        <row r="4720">
          <cell r="A4720" t="str">
            <v>96562</v>
          </cell>
          <cell r="B4720" t="str">
            <v>PERFILADO DE SEÇÃO 38X76 MM PARA SUPORTE DE ELETROCALHA LISA OU PERFURADA EM AÇO GALVANIZADO, LARGURA 200 OU 400 MM E ALTURA 50 MM. AF_07/2017</v>
          </cell>
          <cell r="C4720" t="str">
            <v>M</v>
          </cell>
          <cell r="D4720" t="str">
            <v>37,86</v>
          </cell>
        </row>
        <row r="4721">
          <cell r="A4721" t="str">
            <v>96563</v>
          </cell>
          <cell r="B4721" t="str">
            <v>PERFILADO DE SEÇÃO 38X76 MM PARA SUPORTE DE ELETROCALHA LISA OU PERFURADA EM AÇO GALVANIZADO, LARGURA 500 OU 800 MM E ALTURA 50 MM. AF_07/2017</v>
          </cell>
          <cell r="C4721" t="str">
            <v>M</v>
          </cell>
          <cell r="D4721" t="str">
            <v>40,18</v>
          </cell>
        </row>
        <row r="4722">
          <cell r="A4722" t="str">
            <v>73826/1</v>
          </cell>
          <cell r="B4722" t="str">
            <v>INSTALACAO DE COMPRESSOR DE AR, POTENCIA &lt;= 5 CV</v>
          </cell>
          <cell r="C4722" t="str">
            <v>UN</v>
          </cell>
          <cell r="D4722" t="str">
            <v>519,60</v>
          </cell>
        </row>
        <row r="4723">
          <cell r="A4723" t="str">
            <v>73826/2</v>
          </cell>
          <cell r="B4723" t="str">
            <v>INSTALACAO DE COMPRESSOR DE AR, POTENCIA &gt; 5 E &lt;= 10 CV</v>
          </cell>
          <cell r="C4723" t="str">
            <v>UN</v>
          </cell>
          <cell r="D4723" t="str">
            <v>675,48</v>
          </cell>
        </row>
        <row r="4724">
          <cell r="A4724" t="str">
            <v>73834/1</v>
          </cell>
          <cell r="B4724" t="str">
            <v>INSTALACAO DE CONJ.MOTO BOMBA SUBMERSIVEL ATE 10 CV</v>
          </cell>
          <cell r="C4724" t="str">
            <v>UN</v>
          </cell>
          <cell r="D4724" t="str">
            <v>187,30</v>
          </cell>
        </row>
        <row r="4725">
          <cell r="A4725" t="str">
            <v>73834/2</v>
          </cell>
          <cell r="B4725" t="str">
            <v>INSTALACAO DE CONJ.MOTO BOMBA SUBMERSIVEL DE 11 A 25 CV</v>
          </cell>
          <cell r="C4725" t="str">
            <v>UN</v>
          </cell>
          <cell r="D4725" t="str">
            <v>299,68</v>
          </cell>
        </row>
        <row r="4726">
          <cell r="A4726" t="str">
            <v>73834/3</v>
          </cell>
          <cell r="B4726" t="str">
            <v>INSTALACAO DE CONJ.MOTO BOMBA SUBMERSIVEL DE 26 A 50 CV</v>
          </cell>
          <cell r="C4726" t="str">
            <v>UN</v>
          </cell>
          <cell r="D4726" t="str">
            <v>599,36</v>
          </cell>
        </row>
        <row r="4727">
          <cell r="A4727" t="str">
            <v>73834/4</v>
          </cell>
          <cell r="B4727" t="str">
            <v>INSTALACAO DE CONJ.MOTO BOMBA SUBMERSIVEL DE 51 A 100 CV</v>
          </cell>
          <cell r="C4727" t="str">
            <v>UN</v>
          </cell>
          <cell r="D4727" t="str">
            <v>899,04</v>
          </cell>
        </row>
        <row r="4728">
          <cell r="A4728" t="str">
            <v>73835/1</v>
          </cell>
          <cell r="B4728" t="str">
            <v>INSTALACAO DE CONJ.MOTO BOMBA VERTICAL POT &lt;= 100 CV</v>
          </cell>
          <cell r="C4728" t="str">
            <v>UN</v>
          </cell>
          <cell r="D4728" t="str">
            <v>1.222,75</v>
          </cell>
        </row>
        <row r="4729">
          <cell r="A4729" t="str">
            <v>73835/2</v>
          </cell>
          <cell r="B4729" t="str">
            <v>INSTALACAO DE CONJ.MOTO BOMBA VERTICAL 100 &lt; POT &lt;= 200 CV</v>
          </cell>
          <cell r="C4729" t="str">
            <v>UN</v>
          </cell>
          <cell r="D4729" t="str">
            <v>1.662,94</v>
          </cell>
        </row>
        <row r="4730">
          <cell r="A4730" t="str">
            <v>73835/3</v>
          </cell>
          <cell r="B4730" t="str">
            <v>INSTALACAO DE CONJ.MOTO BOMBA VERTICAL 200 &lt; POT &lt;= 300 CV</v>
          </cell>
          <cell r="C4730" t="str">
            <v>UN</v>
          </cell>
          <cell r="D4730" t="str">
            <v>1.858,58</v>
          </cell>
        </row>
        <row r="4731">
          <cell r="A4731" t="str">
            <v>73836/1</v>
          </cell>
          <cell r="B4731" t="str">
            <v>INSTALACAO DE CONJ.MOTO BOMBA HORIZONTAL ATE 10 CV</v>
          </cell>
          <cell r="C4731" t="str">
            <v>UN</v>
          </cell>
          <cell r="D4731" t="str">
            <v>489,10</v>
          </cell>
        </row>
        <row r="4732">
          <cell r="A4732" t="str">
            <v>73836/2</v>
          </cell>
          <cell r="B4732" t="str">
            <v>INSTALACAO DE CONJ.MOTO BOMBA HORIZONTAL DE 12,5 A 25 CV</v>
          </cell>
          <cell r="C4732" t="str">
            <v>UN</v>
          </cell>
          <cell r="D4732" t="str">
            <v>635,83</v>
          </cell>
        </row>
        <row r="4733">
          <cell r="A4733" t="str">
            <v>73836/3</v>
          </cell>
          <cell r="B4733" t="str">
            <v>INSTALACAO DE CONJ.MOTO BOMBA HORIZONTAL DE 30 A 75 CV</v>
          </cell>
          <cell r="C4733" t="str">
            <v>UN</v>
          </cell>
          <cell r="D4733" t="str">
            <v>978,20</v>
          </cell>
        </row>
        <row r="4734">
          <cell r="A4734" t="str">
            <v>73836/4</v>
          </cell>
          <cell r="B4734" t="str">
            <v>INSTALACAO DE CONJ.MOTO BOMBA HORIZONTAL DE 100 A 150 CV</v>
          </cell>
          <cell r="C4734" t="str">
            <v>UN</v>
          </cell>
          <cell r="D4734" t="str">
            <v>1.565,12</v>
          </cell>
        </row>
        <row r="4735">
          <cell r="A4735" t="str">
            <v>73837/1</v>
          </cell>
          <cell r="B4735" t="str">
            <v>INSTALACAO DE CONJ.MOTO BOMBA SUBMERSO ATE 5 CV</v>
          </cell>
          <cell r="C4735" t="str">
            <v>UN</v>
          </cell>
          <cell r="D4735" t="str">
            <v>187,30</v>
          </cell>
        </row>
        <row r="4736">
          <cell r="A4736" t="str">
            <v>73837/2</v>
          </cell>
          <cell r="B4736" t="str">
            <v>INSTALACAO DE CONJ.MOTO BOMBA SUBMERSO DE 6 A 25 CV</v>
          </cell>
          <cell r="C4736" t="str">
            <v>UN</v>
          </cell>
          <cell r="D4736" t="str">
            <v>374,60</v>
          </cell>
        </row>
        <row r="4737">
          <cell r="A4737" t="str">
            <v>73837/3</v>
          </cell>
          <cell r="B4737" t="str">
            <v>INSTALACAO DE CONJ.MOTO BOMBA SUBMERSO DE 26 A 50 CV</v>
          </cell>
          <cell r="C4737" t="str">
            <v>UN</v>
          </cell>
          <cell r="D4737" t="str">
            <v>749,20</v>
          </cell>
        </row>
        <row r="4738">
          <cell r="A4738" t="str">
            <v>73612</v>
          </cell>
          <cell r="B4738" t="str">
            <v>INSTALACAO DE CLORADOR</v>
          </cell>
          <cell r="C4738" t="str">
            <v>UN</v>
          </cell>
          <cell r="D4738" t="str">
            <v>410,90</v>
          </cell>
        </row>
        <row r="4739">
          <cell r="A4739" t="str">
            <v>73660</v>
          </cell>
          <cell r="B4739" t="str">
            <v>LEITO FILTRANTE - ASSENTAMENTO DE BLOCOS LEOPOLD</v>
          </cell>
          <cell r="C4739" t="str">
            <v>M2</v>
          </cell>
          <cell r="D4739" t="str">
            <v>70,17</v>
          </cell>
        </row>
        <row r="4740">
          <cell r="A4740" t="str">
            <v>73693</v>
          </cell>
          <cell r="B4740" t="str">
            <v>LEITO FILTRANTE - COLOCACAO DE LONA PLASTICA</v>
          </cell>
          <cell r="C4740" t="str">
            <v>M2</v>
          </cell>
          <cell r="D4740" t="str">
            <v>21,24</v>
          </cell>
        </row>
        <row r="4741">
          <cell r="A4741" t="str">
            <v>73694</v>
          </cell>
          <cell r="B4741" t="str">
            <v>INSTALACAO DE BOMBA DOSADORA</v>
          </cell>
          <cell r="C4741" t="str">
            <v>UN</v>
          </cell>
          <cell r="D4741" t="str">
            <v>161,94</v>
          </cell>
        </row>
        <row r="4742">
          <cell r="A4742" t="str">
            <v>73695</v>
          </cell>
          <cell r="B4742" t="str">
            <v>INSTALACAO DE AGITADOR</v>
          </cell>
          <cell r="C4742" t="str">
            <v>UN</v>
          </cell>
          <cell r="D4742" t="str">
            <v>83,28</v>
          </cell>
        </row>
        <row r="4743">
          <cell r="A4743" t="str">
            <v>73824/1</v>
          </cell>
          <cell r="B4743" t="str">
            <v>INSTALACAO DE MISTURADOR VERTICAL</v>
          </cell>
          <cell r="C4743" t="str">
            <v>UN</v>
          </cell>
          <cell r="D4743" t="str">
            <v>410,90</v>
          </cell>
        </row>
        <row r="4744">
          <cell r="A4744" t="str">
            <v>73825/2</v>
          </cell>
          <cell r="B4744" t="str">
            <v>VERTEDOR TRIANGULAR DE ALUMINIO</v>
          </cell>
          <cell r="C4744" t="str">
            <v>M2</v>
          </cell>
          <cell r="D4744" t="str">
            <v>982,49</v>
          </cell>
        </row>
        <row r="4745">
          <cell r="A4745" t="str">
            <v>73873/1</v>
          </cell>
          <cell r="B4745" t="str">
            <v>LEITO FILTRANTE - COLOCACAO E APILOAMENTO DE TERRA NO FILTRO</v>
          </cell>
          <cell r="C4745" t="str">
            <v>M3</v>
          </cell>
          <cell r="D4745" t="str">
            <v>79,74</v>
          </cell>
        </row>
        <row r="4746">
          <cell r="A4746" t="str">
            <v>73873/2</v>
          </cell>
          <cell r="B4746" t="str">
            <v>LEITO FILTRANTE - FORN.E ENCHIMENTO C/ BRITA NO. 4</v>
          </cell>
          <cell r="C4746" t="str">
            <v>M3</v>
          </cell>
          <cell r="D4746" t="str">
            <v>169,22</v>
          </cell>
        </row>
        <row r="4747">
          <cell r="A4747" t="str">
            <v>73873/3</v>
          </cell>
          <cell r="B4747" t="str">
            <v>LEITO FILTRANTE - COLOCACAO DE AREIA NOS FILTROS</v>
          </cell>
          <cell r="C4747" t="str">
            <v>M3</v>
          </cell>
          <cell r="D4747" t="str">
            <v>79,74</v>
          </cell>
        </row>
        <row r="4748">
          <cell r="A4748" t="str">
            <v>73873/4</v>
          </cell>
          <cell r="B4748" t="str">
            <v>LEITO FILTRANTE - COLOCACAO DE PEDREGULHOS NOS FILTROS</v>
          </cell>
          <cell r="C4748" t="str">
            <v>M3</v>
          </cell>
          <cell r="D4748" t="str">
            <v>87,34</v>
          </cell>
        </row>
        <row r="4749">
          <cell r="A4749" t="str">
            <v>73873/5</v>
          </cell>
          <cell r="B4749" t="str">
            <v>LEITO FILTRANTE - COLOCACAO DE ANTRACITO NOS FILTROS</v>
          </cell>
          <cell r="C4749" t="str">
            <v>M3</v>
          </cell>
          <cell r="D4749" t="str">
            <v>79,74</v>
          </cell>
        </row>
        <row r="4750">
          <cell r="A4750" t="str">
            <v>73827/1</v>
          </cell>
          <cell r="B4750" t="str">
            <v>KIT CAVALETE PVC COM REGISTRO 1/2" - FORNECIMENTO E INSTALAÇÃO</v>
          </cell>
          <cell r="C4750" t="str">
            <v>UN</v>
          </cell>
          <cell r="D4750" t="str">
            <v>79,85</v>
          </cell>
        </row>
        <row r="4751">
          <cell r="A4751" t="str">
            <v>74218/1</v>
          </cell>
          <cell r="B4751" t="str">
            <v>KIT CAVALETE PVC COM REGISTRO 3/4" - FORNECIMENTO E INSTALACAO</v>
          </cell>
          <cell r="C4751" t="str">
            <v>UN</v>
          </cell>
          <cell r="D4751" t="str">
            <v>77,07</v>
          </cell>
        </row>
        <row r="4752">
          <cell r="A4752" t="str">
            <v>74253/1</v>
          </cell>
          <cell r="B4752" t="str">
            <v>RAMAL PREDIAL EM TUBO PEAD 20MM - FORNECIMENTO, INSTALAÇÃO, ESCAVAÇÃO E REATERRO</v>
          </cell>
          <cell r="C4752" t="str">
            <v>M</v>
          </cell>
          <cell r="D4752" t="str">
            <v>22,67</v>
          </cell>
        </row>
        <row r="4753">
          <cell r="A4753" t="str">
            <v>83878</v>
          </cell>
          <cell r="B4753" t="str">
            <v>LIGACAO DA REDE 50MM AO RAMAL PREDIAL 1/2"</v>
          </cell>
          <cell r="C4753" t="str">
            <v>UN</v>
          </cell>
          <cell r="D4753" t="str">
            <v>45,70</v>
          </cell>
        </row>
        <row r="4754">
          <cell r="A4754" t="str">
            <v>83879</v>
          </cell>
          <cell r="B4754" t="str">
            <v>LIGACAO DA REDE 75MM AO RAMAL PREDIAL 1/2"</v>
          </cell>
          <cell r="C4754" t="str">
            <v>UN</v>
          </cell>
          <cell r="D4754" t="str">
            <v>52,71</v>
          </cell>
        </row>
        <row r="4755">
          <cell r="A4755" t="str">
            <v>73658</v>
          </cell>
          <cell r="B4755" t="str">
            <v>LIGAÇÃO DOMICILIAR DE ESGOTO DN 100MM, DA CASA ATÉ A CAIXA, COMPOSTO POR 10,0M TUBO DE PVC ESGOTO PREDIAL DN 100MM E CAIXA DE ALVENARIA COM TAMPA DE CONCRETO - FORNECIMENTO E INSTALAÇÃO</v>
          </cell>
          <cell r="C4755" t="str">
            <v>UN</v>
          </cell>
          <cell r="D4755" t="str">
            <v>550,13</v>
          </cell>
        </row>
        <row r="4756">
          <cell r="A4756" t="str">
            <v>93350</v>
          </cell>
          <cell r="B475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56" t="str">
            <v>UN</v>
          </cell>
          <cell r="D4756" t="str">
            <v>801,32</v>
          </cell>
        </row>
        <row r="4757">
          <cell r="A4757" t="str">
            <v>93351</v>
          </cell>
          <cell r="B475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57" t="str">
            <v>UN</v>
          </cell>
          <cell r="D4757" t="str">
            <v>656,04</v>
          </cell>
        </row>
        <row r="4758">
          <cell r="A4758" t="str">
            <v>93352</v>
          </cell>
          <cell r="B475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58" t="str">
            <v>UN</v>
          </cell>
          <cell r="D4758" t="str">
            <v>511,84</v>
          </cell>
        </row>
        <row r="4759">
          <cell r="A4759" t="str">
            <v>93353</v>
          </cell>
          <cell r="B475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59" t="str">
            <v>UN</v>
          </cell>
          <cell r="D4759" t="str">
            <v>371,15</v>
          </cell>
        </row>
        <row r="4760">
          <cell r="A4760" t="str">
            <v>93354</v>
          </cell>
          <cell r="B476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60" t="str">
            <v>UN</v>
          </cell>
          <cell r="D4760" t="str">
            <v>527,39</v>
          </cell>
        </row>
        <row r="4761">
          <cell r="A4761" t="str">
            <v>93355</v>
          </cell>
          <cell r="B476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61" t="str">
            <v>UN</v>
          </cell>
          <cell r="D4761" t="str">
            <v>440,11</v>
          </cell>
        </row>
        <row r="4762">
          <cell r="A4762" t="str">
            <v>93356</v>
          </cell>
          <cell r="B476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62" t="str">
            <v>UN</v>
          </cell>
          <cell r="D4762" t="str">
            <v>352,30</v>
          </cell>
        </row>
        <row r="4763">
          <cell r="A4763" t="str">
            <v>93357</v>
          </cell>
          <cell r="B476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63" t="str">
            <v>UN</v>
          </cell>
          <cell r="D4763" t="str">
            <v>266,40</v>
          </cell>
        </row>
        <row r="4764">
          <cell r="A4764" t="str">
            <v>83335</v>
          </cell>
          <cell r="B4764" t="str">
            <v>ESCAVACAO SUBMERSA COM DRAGA DE MANDIBULA</v>
          </cell>
          <cell r="C4764" t="str">
            <v>M3</v>
          </cell>
          <cell r="D4764" t="str">
            <v>39,44</v>
          </cell>
        </row>
        <row r="4765">
          <cell r="A4765" t="str">
            <v>88548</v>
          </cell>
          <cell r="B4765" t="str">
            <v>DRAGAGEM (C/ ESCAVADEIRA DRAG LINE DE ARRASTE 140HP)</v>
          </cell>
          <cell r="C4765" t="str">
            <v>M3</v>
          </cell>
          <cell r="D4765" t="str">
            <v>25,45</v>
          </cell>
        </row>
        <row r="4766">
          <cell r="A4766" t="str">
            <v>73903/1</v>
          </cell>
          <cell r="B4766" t="str">
            <v>LIMPEZA SUPERFICIAL DA CAMADA VEGETAL EM JAZIDA</v>
          </cell>
          <cell r="C4766" t="str">
            <v>M2</v>
          </cell>
          <cell r="D4766" t="str">
            <v>0,35</v>
          </cell>
        </row>
        <row r="4767">
          <cell r="A4767" t="str">
            <v>74151/1</v>
          </cell>
          <cell r="B4767" t="str">
            <v>ESCAVACAO E CARGA MATERIAL 1A CATEGORIA, UTILIZANDO TRATOR DE ESTEIRAS DE 110 A 160HP COM LAMINA, PESO OPERACIONAL * 13T  E PA CARREGADEIRA COM 170 HP.</v>
          </cell>
          <cell r="C4767" t="str">
            <v>M3</v>
          </cell>
          <cell r="D4767" t="str">
            <v>3,08</v>
          </cell>
        </row>
        <row r="4768">
          <cell r="A4768" t="str">
            <v>74153/1</v>
          </cell>
          <cell r="B4768" t="str">
            <v>ESPALHAMENTO MECANIZADO (COM MOTONIVELADORA 140 HP) MATERIAL 1A. CATEGORIA</v>
          </cell>
          <cell r="C4768" t="str">
            <v>M2</v>
          </cell>
          <cell r="D4768" t="str">
            <v>0,21</v>
          </cell>
        </row>
        <row r="4769">
          <cell r="A4769" t="str">
            <v>74154/1</v>
          </cell>
          <cell r="B4769" t="str">
            <v>ESCAVACAO, CARGA E TRANSPORTE DE  MATERIAL DE 1A CATEGORIA COM TRATOR SOBRE ESTEIRAS 347 HP E CACAMBA 6M3,  DMT 50 A 200M</v>
          </cell>
          <cell r="C4769" t="str">
            <v>M3</v>
          </cell>
          <cell r="D4769" t="str">
            <v>4,72</v>
          </cell>
        </row>
        <row r="4770">
          <cell r="A4770" t="str">
            <v>74155/1</v>
          </cell>
          <cell r="B4770" t="str">
            <v>ESCAVACAO E TRANSPORTE DE MATERIAL DE  1A CAT DMT 50M COM TRATOR SOBRE  ESTEIRAS 347 HP COM LAMINA E ESCARIFICADOR</v>
          </cell>
          <cell r="C4770" t="str">
            <v>M3</v>
          </cell>
          <cell r="D4770" t="str">
            <v>1,50</v>
          </cell>
        </row>
        <row r="4771">
          <cell r="A4771" t="str">
            <v>74155/2</v>
          </cell>
          <cell r="B4771" t="str">
            <v>ESCAVACAO E TRANSPORTE DE MATERIAL DE  2A CAT DMT 50M COM TRATOR SOBRE  ESTEIRAS 347 HP COM LAMINA E ESCARIFICADOR</v>
          </cell>
          <cell r="C4771" t="str">
            <v>M3</v>
          </cell>
          <cell r="D4771" t="str">
            <v>2,91</v>
          </cell>
        </row>
        <row r="4772">
          <cell r="A4772" t="str">
            <v>74205/1</v>
          </cell>
          <cell r="B4772" t="str">
            <v>ESCAVACAO MECANICA DE MATERIAL 1A. CATEGORIA, PROVENIENTE DE CORTE DE SUBLEITO (C/TRATOR ESTEIRAS  160HP)</v>
          </cell>
          <cell r="C4772" t="str">
            <v>M3</v>
          </cell>
          <cell r="D4772" t="str">
            <v>1,51</v>
          </cell>
        </row>
        <row r="4773">
          <cell r="A4773" t="str">
            <v>79472</v>
          </cell>
          <cell r="B4773" t="str">
            <v>REGULARIZACAO DE SUPERFICIES EM TERRA COM MOTONIVELADORA</v>
          </cell>
          <cell r="C4773" t="str">
            <v>M2</v>
          </cell>
          <cell r="D4773" t="str">
            <v>0,46</v>
          </cell>
        </row>
        <row r="4774">
          <cell r="A4774" t="str">
            <v>79473</v>
          </cell>
          <cell r="B4774" t="str">
            <v>CORTE E ATERRO COMPENSADO</v>
          </cell>
          <cell r="C4774" t="str">
            <v>M3</v>
          </cell>
          <cell r="D4774" t="str">
            <v>5,40</v>
          </cell>
        </row>
        <row r="4775">
          <cell r="A4775" t="str">
            <v>79480</v>
          </cell>
          <cell r="B4775" t="str">
            <v>ESCAVACAO MECANICA CAMPO ABERTO EM SOLO EXCETO ROCHA ATE 2,00M PROFUNDIDADE</v>
          </cell>
          <cell r="C4775" t="str">
            <v>M3</v>
          </cell>
          <cell r="D4775" t="str">
            <v>2,27</v>
          </cell>
        </row>
        <row r="4776">
          <cell r="A4776" t="str">
            <v>83336</v>
          </cell>
          <cell r="B4776" t="str">
            <v>ESCAVACAO MECANICA PARA ACERTO DE TALUDES, EM MATERIAL DE 1A CATEGORIA, COM ESCAVADEIRA HIDRAULICA</v>
          </cell>
          <cell r="C4776" t="str">
            <v>M3</v>
          </cell>
          <cell r="D4776" t="str">
            <v>4,33</v>
          </cell>
        </row>
        <row r="4777">
          <cell r="A4777" t="str">
            <v>83338</v>
          </cell>
          <cell r="B4777" t="str">
            <v>ESCAVACAO MECANICA, A CEU ABERTO, EM MATERIAL DE 1A CATEGORIA, COM ESCAVADEIRA HIDRAULICA, CAPACIDADE DE 0,78 M3</v>
          </cell>
          <cell r="C4777" t="str">
            <v>M3</v>
          </cell>
          <cell r="D4777" t="str">
            <v>2,42</v>
          </cell>
        </row>
        <row r="4778">
          <cell r="A4778" t="str">
            <v>89885</v>
          </cell>
          <cell r="B4778" t="str">
            <v>ESCAVAÇÃO VERTICAL A CÉU ABERTO, INCLUINDO CARGA, DESCARGA E TRANSPORTE, EM SOLO DE 1ª CATEGORIA COM ESCAVADEIRA HIDRÁULICA (CAÇAMBA: 0,8 M³ / 111 HP), FROTA DE 3 CAMINHÕES BASCULANTES DE 14 M³, DMT DE 0,2 KM E VELOCIDADE MÉDIA 4 KM/H. AF_12/2013</v>
          </cell>
          <cell r="C4778" t="str">
            <v>M3</v>
          </cell>
          <cell r="D4778" t="str">
            <v>8,12</v>
          </cell>
        </row>
        <row r="4779">
          <cell r="A4779" t="str">
            <v>89886</v>
          </cell>
          <cell r="B4779" t="str">
            <v>ESCAVAÇÃO VERTICAL A CÉU ABERTO, INCLUINDO CARGA, DESCARGA E TRANSPORTE, EM SOLO DE 1ª CATEGORIA COM ESCAVADEIRA HIDRÁULICA (CAÇAMBA: 0,8 M³ / 111 HP), FROTA DE 3 CAMINHÕES BASCULANTES DE 14 M³, DMT DE 0,3 KM E VELOCIDADE MÉDIA 5,9 KM/H. AF_12/2013</v>
          </cell>
          <cell r="C4779" t="str">
            <v>M3</v>
          </cell>
          <cell r="D4779" t="str">
            <v>8,15</v>
          </cell>
        </row>
        <row r="4780">
          <cell r="A4780" t="str">
            <v>89887</v>
          </cell>
          <cell r="B4780" t="str">
            <v>ESCAVAÇÃO VERTICAL A CÉU ABERTO, INCLUINDO CARGA, DESCARGA E TRANSPORTE, EM SOLO DE 1ª CATEGORIA COM ESCAVADEIRA HIDRÁULICA (CAÇAMBA: 0,8 M³ / 111 HP), FROTA DE 3 CAMINHÕES BASCULANTES DE 14 M³, DMT DE 0,6 KM E VELOCIDADE MÉDIA 10 KM/H. AF_12/2013</v>
          </cell>
          <cell r="C4780" t="str">
            <v>M3</v>
          </cell>
          <cell r="D4780" t="str">
            <v>8,43</v>
          </cell>
        </row>
        <row r="4781">
          <cell r="A4781" t="str">
            <v>89888</v>
          </cell>
          <cell r="B4781" t="str">
            <v>ESCAVAÇÃO VERTICAL A CÉU ABERTO, INCLUINDO CARGA, DESCARGA E TRANSPORTE, EM SOLO DE 1ª CATEGORIA COM ESCAVADEIRA HIDRÁULICA (CAÇAMBA: 0,8 M³ / 111 HP), FROTA DE 3 CAMINHÕES BASCULANTES DE 14 M³, DMT DE 0,8 KM E VELOCIDADE MÉDIA 14 KM/H. AF_12/2013</v>
          </cell>
          <cell r="C4781" t="str">
            <v>M3</v>
          </cell>
          <cell r="D4781" t="str">
            <v>8,34</v>
          </cell>
        </row>
        <row r="4782">
          <cell r="A4782" t="str">
            <v>89889</v>
          </cell>
          <cell r="B4782" t="str">
            <v>ESCAVAÇÃO VERTICAL A CÉU ABERTO, INCLUINDO CARGA, DESCARGA E TRANSPORTE, EM SOLO DE 1ª CATEGORIA COM ESCAVADEIRA HIDRÁULICA (CAÇAMBA: 0,8 M³ / 111 HP), FROTA DE 3 CAMINHÕES BASCULANTES DE 14 M³, DMT DE 1 KM E VELOCIDADE MÉDIA 15 KM/H. AF_12/2013</v>
          </cell>
          <cell r="C4782" t="str">
            <v>M3</v>
          </cell>
          <cell r="D4782" t="str">
            <v>8,63</v>
          </cell>
        </row>
        <row r="4783">
          <cell r="A4783" t="str">
            <v>89890</v>
          </cell>
          <cell r="B4783" t="str">
            <v>ESCAVAÇÃO VERTICAL A CÉU ABERTO, INCLUINDO CARGA, DESCARGA E TRANSPORTE, EM SOLO DE 1ª CATEGORIA COM ESCAVADEIRA HIDRÁULICA (CAÇAMBA: 0,8 M³ / 111 HP), FROTA DE 4 CAMINHÕES BASCULANTES DE 14 M³, DMT DE 1,5 KM E VELOCIDADE MÉDIA 18 KM/H. AF_12/2013</v>
          </cell>
          <cell r="C4783" t="str">
            <v>M3</v>
          </cell>
          <cell r="D4783" t="str">
            <v>11,98</v>
          </cell>
        </row>
        <row r="4784">
          <cell r="A4784" t="str">
            <v>89893</v>
          </cell>
          <cell r="B4784" t="str">
            <v>ESCAVAÇÃO VERTICAL A CÉU ABERTO, INCLUINDO CARGA, DESCARGA E TRANSPORTE, EM SOLO DE 1ª CATEGORIA COM ESCAVADEIRA HIDRÁULICA (CAÇAMBA: 0,8 M³ / 111 HP), FROTA DE 5 CAMINHÕES BASCULANTES DE 14 M³, DMT DE 3 KM E VELOCIDADE MÉDIA 20 KM/H. AF_12/2013</v>
          </cell>
          <cell r="C4784" t="str">
            <v>M3</v>
          </cell>
          <cell r="D4784" t="str">
            <v>14,75</v>
          </cell>
        </row>
        <row r="4785">
          <cell r="A4785" t="str">
            <v>89894</v>
          </cell>
          <cell r="B4785" t="str">
            <v>ESCAVAÇÃO VERTICAL A CÉU ABERTO, INCLUINDO CARGA, DESCARGA E TRANSPORTE, EM SOLO DE 1ª CATEGORIA COM ESCAVADEIRA HIDRÁULICA (CAÇAMBA: 0,8 M³ / 111 HP), FROTA DE 6 CAMINHÕES BASCULANTES DE 14 M³, DMT DE 4 KM E VELOCIDADE MÉDIA 22 KM/H. AF_12/2013</v>
          </cell>
          <cell r="C4785" t="str">
            <v>M3</v>
          </cell>
          <cell r="D4785" t="str">
            <v>16,46</v>
          </cell>
        </row>
        <row r="4786">
          <cell r="A4786" t="str">
            <v>89895</v>
          </cell>
          <cell r="B4786" t="str">
            <v>ESCAVAÇÃO VERTICAL A CÉU ABERTO, INCLUINDO CARGA, DESCARGA E TRANSPORTE, EM SOLO DE 1ª CATEGORIA COM ESCAVADEIRA HIDRÁULICA (CAÇAMBA: 0,8 M³ / 111 HP), FROTA DE 7 CAMINHÕES BASCULANTES DE 14 M³, DMT DE 6 KM E VELOCIDADE MÉDIA 22 KM/H. AF_12/2013</v>
          </cell>
          <cell r="C4786" t="str">
            <v>M3</v>
          </cell>
          <cell r="D4786" t="str">
            <v>19,97</v>
          </cell>
        </row>
        <row r="4787">
          <cell r="A4787" t="str">
            <v>89903</v>
          </cell>
          <cell r="B4787" t="str">
            <v>ESCAVAÇÃO VERTICAL A CÉU ABERTO, INCLUINDO CARGA, DESCARGA E TRANSPORTE, EM SOLO DE 1ª CATEGORIA COM ESCAVADEIRA HIDRÁULICA (CAÇAMBA: 0,8 M³ / 111 HP), FROTA DE 2 CAMINHÕES BASCULANTES DE 18 M³, DMT DE 0,2 KM E VELOCIDADE MÉDIA 4 KM/H. AF_12/2013</v>
          </cell>
          <cell r="C4787" t="str">
            <v>M3</v>
          </cell>
          <cell r="D4787" t="str">
            <v>7,08</v>
          </cell>
        </row>
        <row r="4788">
          <cell r="A4788" t="str">
            <v>89904</v>
          </cell>
          <cell r="B4788" t="str">
            <v>ESCAVAÇÃO VERTICAL A CÉU ABERTO, INCLUINDO CARGA, DESCARGA E TRANSPORTE, EM SOLO DE 1ª CATEGORIA COM ESCAVADEIRA HIDRÁULICA (CAÇAMBA: 0,8 M³ / 111 HP), FROTA DE 2 CAMINHÕES BASCULANTES DE 18 M³, DMT DE 0,3 KM E VELOCIDADE MÉDIA 5,9KM/H. AF_12/2013</v>
          </cell>
          <cell r="C4788" t="str">
            <v>M3</v>
          </cell>
          <cell r="D4788" t="str">
            <v>7,12</v>
          </cell>
        </row>
        <row r="4789">
          <cell r="A4789" t="str">
            <v>89905</v>
          </cell>
          <cell r="B4789" t="str">
            <v>ESCAVAÇÃO VERTICAL A CÉU ABERTO, INCLUINDO CARGA, DESCARGA E TRANSPORTE, EM SOLO DE 1ª CATEGORIA COM ESCAVADEIRA HIDRÁULICA (CAÇAMBA: 0,8 M³ / 111 HP), FROTA DE 2 CAMINHÕES BASCULANTES DE 18 M³, DMT DE 0,6 KM E VELOCIDADE MÉDIA 10 KM/H. AF_12/2013</v>
          </cell>
          <cell r="C4789" t="str">
            <v>M3</v>
          </cell>
          <cell r="D4789" t="str">
            <v>7,35</v>
          </cell>
        </row>
        <row r="4790">
          <cell r="A4790" t="str">
            <v>89906</v>
          </cell>
          <cell r="B4790" t="str">
            <v>ESCAVAÇÃO VERTICAL A CÉU ABERTO, INCLUINDO CARGA, DESCARGA E TRANSPORTE, EM SOLO DE 1ª CATEGORIA COM ESCAVADEIRA HIDRÁULICA (CAÇAMBA: 0,8 M³ / 111 HP), FROTA DE 2 CAMINHÕES BASCULANTES DE 18 M³, DMT DE 0,8 KM E VELOCIDADE MÉDIA 14 KM/H. AF_12/2013</v>
          </cell>
          <cell r="C4790" t="str">
            <v>M3</v>
          </cell>
          <cell r="D4790" t="str">
            <v>7,27</v>
          </cell>
        </row>
        <row r="4791">
          <cell r="A4791" t="str">
            <v>89907</v>
          </cell>
          <cell r="B4791" t="str">
            <v>ESCAVAÇÃO VERTICAL A CÉU ABERTO, INCLUINDO CARGA, DESCARGA E TRANSPORTE, EM SOLO DE 1ª CATEGORIA COM ESCAVADEIRA HIDRÁULICA (CAÇAMBA: 0,8 M³ / 111 HP), FROTA DE 3 CAMINHÕES BASCULANTES DE 18 M³, DMT DE 1 KM E VELOCIDADE MÉDIA 15 KM/H. AF_12/2013</v>
          </cell>
          <cell r="C4791" t="str">
            <v>M3</v>
          </cell>
          <cell r="D4791" t="str">
            <v>8,23</v>
          </cell>
        </row>
        <row r="4792">
          <cell r="A4792" t="str">
            <v>89908</v>
          </cell>
          <cell r="B4792" t="str">
            <v>ESCAVAÇÃO VERTICAL A CÉU ABERTO, INCLUINDO CARGA, DESCARGA E TRANSPORTE, EM SOLO DE 1ª CATEGORIA COM ESCAVADEIRA HIDRÁULICA (CAÇAMBA: 0,8 M³ / 111 HP), FROTA DE 4 CAMINHÕES BASCULANTES DE 18 M³, DMT DE 1,5 KM E VELOCIDADE MÉDIA 18 KM/H. AF_12/2013</v>
          </cell>
          <cell r="C4792" t="str">
            <v>M3</v>
          </cell>
          <cell r="D4792" t="str">
            <v>11,24</v>
          </cell>
        </row>
        <row r="4793">
          <cell r="A4793" t="str">
            <v>89911</v>
          </cell>
          <cell r="B4793" t="str">
            <v>ESCAVAÇÃO VERTICAL A CÉU ABERTO, INCLUINDO CARGA, DESCARGA E TRANSPORTE, EM SOLO DE 1ª CATEGORIA COM ESCAVADEIRA HIDRÁULICA (CAÇAMBA: 0,8 M³ / 111 HP), FROTA DE 5 CAMINHÕES BASCULANTES DE 18 M³, DMT DE 3 KM E VELOCIDADE MÉDIA 20 KM/H. AF_12/2013</v>
          </cell>
          <cell r="C4793" t="str">
            <v>M3</v>
          </cell>
          <cell r="D4793" t="str">
            <v>13,71</v>
          </cell>
        </row>
        <row r="4794">
          <cell r="A4794" t="str">
            <v>89912</v>
          </cell>
          <cell r="B4794" t="str">
            <v>ESCAVAÇÃO VERTICAL A CÉU ABERTO, INCLUINDO CARGA, DESCARGA E TRANSPORTE, EM SOLO DE 1ª CATEGORIA COM ESCAVADEIRA HIDRÁULICA (CAÇAMBA: 0,8 M³ / 111 HP), FROTA DE 5 CAMINHÕES BASCULANTES DE 18 M³, DMT DE 4 KM E VELOCIDADE MÉDIA 22 KM/H. AF_12/2013</v>
          </cell>
          <cell r="C4794" t="str">
            <v>M3</v>
          </cell>
          <cell r="D4794" t="str">
            <v>14,60</v>
          </cell>
        </row>
        <row r="4795">
          <cell r="A4795" t="str">
            <v>89913</v>
          </cell>
          <cell r="B4795" t="str">
            <v>ESCAVAÇÃO VERTICAL A CÉU ABERTO, INCLUINDO CARGA, DESCARGA E TRANSPORTE, EM SOLO DE 1ª CATEGORIA COM ESCAVADEIRA HIDRÁULICA (CAÇAMBA: 0,8 M³ / 111 HP), FROTA DE 6 CAMINHÕES BASCULANTES DE 18 M³, DMT DE 6 KM E VELOCIDADE MÉDIA 22 KM/H. AF_12/2013</v>
          </cell>
          <cell r="C4795" t="str">
            <v>M3</v>
          </cell>
          <cell r="D4795" t="str">
            <v>17,74</v>
          </cell>
        </row>
        <row r="4796">
          <cell r="A4796" t="str">
            <v>89921</v>
          </cell>
          <cell r="B4796" t="str">
            <v>ESCAVAÇÃO VERTICAL A CÉU ABERTO, INCLUINDO CARGA, DESCARGA E TRANSPORTE, EM SOLO DE 1ª CATEGORIA COM ESCAVADEIRA HIDRÁULICA (CAÇAMBA: 1,2 M³ / 155 HP), FROTA DE 3 CAMINHÕES BASCULANTES DE 14 M³, DMT DE 0,2 KM E VELOCIDADE MÉDIA 4 KM/H. AF_12/2013</v>
          </cell>
          <cell r="C4796" t="str">
            <v>M3</v>
          </cell>
          <cell r="D4796" t="str">
            <v>6,58</v>
          </cell>
        </row>
        <row r="4797">
          <cell r="A4797" t="str">
            <v>89922</v>
          </cell>
          <cell r="B4797" t="str">
            <v>ESCAVAÇÃO VERTICAL A CÉU ABERTO, INCLUINDO CARGA, DESCARGA E TRANSPORTE, EM SOLO DE 1ª CATEGORIA COM ESCAVADEIRA HIDRÁULICA (CAÇAMBA: 1,2 M³ / 155 HP), FROTA DE 3 CAMINHÕES BASCULANTES DE 14 M³, DMT DE 0,3 KM E VELOCIDADE MÉDIA 5,9 KM/H. AF_12/2013</v>
          </cell>
          <cell r="C4797" t="str">
            <v>M3</v>
          </cell>
          <cell r="D4797" t="str">
            <v>6,62</v>
          </cell>
        </row>
        <row r="4798">
          <cell r="A4798" t="str">
            <v>89923</v>
          </cell>
          <cell r="B4798" t="str">
            <v>ESCAVAÇÃO VERTICAL A CÉU ABERTO, INCLUINDO CARGA, DESCARGA E TRANSPORTE, EM SOLO DE 1ª CATEGORIA COM ESCAVADEIRA HIDRÁULICA (CAÇAMBA: 1,2 M³ / 155 HP), FROTA DE 3 CAMINHÕES BASCULANTES DE 14 M³, DMT DE 0,6 KM E VELOCIDADE MÉDIA 10 KM/H. AF_12/2013</v>
          </cell>
          <cell r="C4798" t="str">
            <v>M3</v>
          </cell>
          <cell r="D4798" t="str">
            <v>6,89</v>
          </cell>
        </row>
        <row r="4799">
          <cell r="A4799" t="str">
            <v>89924</v>
          </cell>
          <cell r="B4799" t="str">
            <v>ESCAVAÇÃO VERTICAL A CÉU ABERTO, INCLUINDO CARGA, DESCARGA E TRANSPORTE, EM SOLO DE 1ª CATEGORIA COM ESCAVADEIRA HIDRÁULICA (CAÇAMBA: 1,2 M³ / 155 HP), FROTA DE 3 CAMINHÕES BASCULANTES DE 14 M³, DMT DE 0,8 KM E VELOCIDADE MÉDIA 14 KM/H. AF_12/2013</v>
          </cell>
          <cell r="C4799" t="str">
            <v>M3</v>
          </cell>
          <cell r="D4799" t="str">
            <v>6,81</v>
          </cell>
        </row>
        <row r="4800">
          <cell r="A4800" t="str">
            <v>89925</v>
          </cell>
          <cell r="B4800" t="str">
            <v>ESCAVAÇÃO VERTICAL A CÉU ABERTO, INCLUINDO CARGA, DESCARGA E TRANSPORTE, EM SOLO DE 1ª CATEGORIA COM ESCAVADEIRA HIDRÁULICA (CAÇAMBA: 1,2 M³ / 155 HP), FROTA DE 3 CAMINHÕES BASCULANTES DE 14 M³, DMT DE 1 KM E VELOCIDADE MÉDIA 15 KM/H. AF_12/2013</v>
          </cell>
          <cell r="C4800" t="str">
            <v>M3</v>
          </cell>
          <cell r="D4800" t="str">
            <v>7,10</v>
          </cell>
        </row>
        <row r="4801">
          <cell r="A4801" t="str">
            <v>89926</v>
          </cell>
          <cell r="B4801" t="str">
            <v>ESCAVAÇÃO VERTICAL A CÉU ABERTO, INCLUINDO CARGA, DESCARGA E TRANSPORTE, EM SOLO DE 1ª CATEGORIA COM ESCAVADEIRA HIDRÁULICA (CAÇAMBA: 1,2 M³ / 155 HP), FROTA DE 5 CAMINHÕES BASCULANTES DE 14 M³, DMT DE 1,5 KM E VELOCIDADE MÉDIA 18 KM/H. AF_12/2013</v>
          </cell>
          <cell r="C4801" t="str">
            <v>M3</v>
          </cell>
          <cell r="D4801" t="str">
            <v>10,77</v>
          </cell>
        </row>
        <row r="4802">
          <cell r="A4802" t="str">
            <v>89929</v>
          </cell>
          <cell r="B4802" t="str">
            <v>ESCAVAÇÃO VERTICAL A CÉU ABERTO, INCLUINDO CARGA, DESCARGA E TRANSPORTE, EM SOLO DE 1ª CATEGORIA COM ESCAVADEIRA HIDRÁULICA (CAÇAMBA: 1,2 M³ / 155 HP), FROTA DE 7 CAMINHÕES BASCULANTES DE 14 M³, DMT DE 3 KM E VELOCIDADE MÉDIA 20 KM/H. AF_12/2013</v>
          </cell>
          <cell r="C4802" t="str">
            <v>M3</v>
          </cell>
          <cell r="D4802" t="str">
            <v>13,86</v>
          </cell>
        </row>
        <row r="4803">
          <cell r="A4803" t="str">
            <v>89930</v>
          </cell>
          <cell r="B4803" t="str">
            <v>ESCAVAÇÃO VERTICAL A CÉU ABERTO, INCLUINDO CARGA, DESCARGA E TRANSPORTE, EM SOLO DE 1ª CATEGORIA COM ESCAVADEIRA HIDRÁULICA (CAÇAMBA: 1,2 M³ / 155 HP), FROTA DE 7 CAMINHÕES BASCULANTES DE 14 M³, DMT DE 4 KM E VELOCIDADE MÉDIA 22 KM/H. AF_12/2013</v>
          </cell>
          <cell r="C4803" t="str">
            <v>M3</v>
          </cell>
          <cell r="D4803" t="str">
            <v>14,82</v>
          </cell>
        </row>
        <row r="4804">
          <cell r="A4804" t="str">
            <v>89931</v>
          </cell>
          <cell r="B4804" t="str">
            <v>ESCAVAÇÃO VERTICAL A CÉU ABERTO, INCLUINDO CARGA, DESCARGA E TRANSPORTE, EM SOLO DE 1ª CATEGORIA COM ESCAVADEIRA HIDRÁULICA (CAÇAMBA: 1,2 M³ / 155 HP), FROTA DE 9 CAMINHÕES BASCULANTES DE 14 M³, DMT DE 6 KM E VELOCIDADE MÉDIA 22 KM/H. AF_12/2013</v>
          </cell>
          <cell r="C4804" t="str">
            <v>M3</v>
          </cell>
          <cell r="D4804" t="str">
            <v>18,66</v>
          </cell>
        </row>
        <row r="4805">
          <cell r="A4805" t="str">
            <v>89939</v>
          </cell>
          <cell r="B4805" t="str">
            <v>ESCAVAÇÃO VERTICAL A CÉU ABERTO, INCLUINDO CARGA, DESCARGA E TRANSPORTE, EM SOLO DE 1ª CATEGORIA COM ESCAVADEIRA HIDRÁULICA (CAÇAMBA: 1,2 M³ / 155 HP), FROTA DE 3 CAMINHÕES BASCULANTES DE 18 M³, DMT DE 0,2 KM E VELOCIDADE MÉDIA 4 KM/H. AF_12/2013</v>
          </cell>
          <cell r="C4805" t="str">
            <v>M3</v>
          </cell>
          <cell r="D4805" t="str">
            <v>6,14</v>
          </cell>
        </row>
        <row r="4806">
          <cell r="A4806" t="str">
            <v>89940</v>
          </cell>
          <cell r="B4806" t="str">
            <v>ESCAVAÇÃO VERTICAL A CÉU ABERTO, INCLUINDO CARGA, DESCARGA E TRANSPORTE, EM SOLO DE 1ª CATEGORIA COM ESCAVADEIRA HIDRÁULICA (CAÇAMBA: 1,2 M³ / 155 HP), FROTA DE 3 CAMINHÕES BASCULANTES DE 18 M³, DMT DE 0,3 KM E VELOCIDADE MÉDIA 5,9 KM/H. AF_12/2013</v>
          </cell>
          <cell r="C4806" t="str">
            <v>M3</v>
          </cell>
          <cell r="D4806" t="str">
            <v>6,16</v>
          </cell>
        </row>
        <row r="4807">
          <cell r="A4807" t="str">
            <v>89941</v>
          </cell>
          <cell r="B4807" t="str">
            <v>ESCAVAÇÃO VERTICAL A CÉU ABERTO, INCLUINDO CARGA, DESCARGA E TRANSPORTE, EM SOLO DE 1ª CATEGORIA COM ESCAVADEIRA HIDRÁULICA (CAÇAMBA: 1,2 M³ / 155 HP), FROTA DE 3 CAMINHÕES BASCULANTES DE 18 M³, DMT DE 0,6 KM E VELOCIDADE MÉDIA 10 KM/H. AF_12/2013</v>
          </cell>
          <cell r="C4807" t="str">
            <v>M3</v>
          </cell>
          <cell r="D4807" t="str">
            <v>6,42</v>
          </cell>
        </row>
        <row r="4808">
          <cell r="A4808" t="str">
            <v>89942</v>
          </cell>
          <cell r="B4808" t="str">
            <v>ESCAVAÇÃO VERTICAL A CÉU ABERTO, INCLUINDO CARGA, DESCARGA E TRANSPORTE, EM SOLO DE 1ª CATEGORIA COM ESCAVADEIRA HIDRÁULICA (CAÇAMBA: 1,2 M³ / 155 HP), FROTA DE 3 CAMINHÕES BASCULANTES DE 18 M³, DMT DE 0,8 KM E VELOCIDADE MÉDIA 14 KM/H. AF_12/2013</v>
          </cell>
          <cell r="C4808" t="str">
            <v>M3</v>
          </cell>
          <cell r="D4808" t="str">
            <v>6,34</v>
          </cell>
        </row>
        <row r="4809">
          <cell r="A4809" t="str">
            <v>89943</v>
          </cell>
          <cell r="B4809" t="str">
            <v>ESCAVAÇÃO VERTICAL A CÉU ABERTO, INCLUINDO CARGA, DESCARGA E TRANSPORTE, EM SOLO DE 1ª CATEGORIA COM ESCAVADEIRA HIDRÁULICA (CAÇAMBA: 1,2 M³ / 155 HP), FROTA DE 3 CAMINHÕES BASCULANTES DE 18 M³, DMT DE 1 KM E VELOCIDADE MÉDIA 15 KM/H. AF_12/2013</v>
          </cell>
          <cell r="C4809" t="str">
            <v>M3</v>
          </cell>
          <cell r="D4809" t="str">
            <v>6,59</v>
          </cell>
        </row>
        <row r="4810">
          <cell r="A4810" t="str">
            <v>89944</v>
          </cell>
          <cell r="B4810" t="str">
            <v>ESCAVAÇÃO VERTICAL A CÉU ABERTO, INCLUINDO CARGA, DESCARGA E TRANSPORTE, EM SOLO DE 1ª CATEGORIA COM ESCAVADEIRA HIDRÁULICA (CAÇAMBA: 1,2 M³ / 155 HP), FROTA DE 5 CAMINHÕES BASCULANTES DE 18 M³, DMT DE 1,5 KM E VELOCIDADE MÉDIA 18 KM/H. AF_12/2013</v>
          </cell>
          <cell r="C4810" t="str">
            <v>M3</v>
          </cell>
          <cell r="D4810" t="str">
            <v>9,86</v>
          </cell>
        </row>
        <row r="4811">
          <cell r="A4811" t="str">
            <v>89947</v>
          </cell>
          <cell r="B4811" t="str">
            <v>ESCAVAÇÃO VERTICAL A CÉU ABERTO, INCLUINDO CARGA, DESCARGA E TRANSPORTE, EM SOLO DE 1ª CATEGORIA COM ESCAVADEIRA HIDRÁULICA (CAÇAMBA: 1,2 M³ / 155 HP), FROTA DE 6 CAMINHÕES BASCULANTES DE 18 M³, DMT DE 3 KM E VELOCIDADE MÉDIA 20 KM/H. AF_12/2013</v>
          </cell>
          <cell r="C4811" t="str">
            <v>M3</v>
          </cell>
          <cell r="D4811" t="str">
            <v>12,15</v>
          </cell>
        </row>
        <row r="4812">
          <cell r="A4812" t="str">
            <v>89948</v>
          </cell>
          <cell r="B4812" t="str">
            <v>ESCAVAÇÃO VERTICAL A CÉU ABERTO, INCLUINDO CARGA, DESCARGA E TRANSPORTE, EM SOLO DE 1ª CATEGORIA COM ESCAVADEIRA HIDRÁULICA (CAÇAMBA: 1,2 M³ / 155 HP), FROTA DE 7 CAMINHÕES BASCULANTES DE 18 M³, DMT DE 4 KM E VELOCIDADE MÉDIA 22 KM/H. AF_12/2013</v>
          </cell>
          <cell r="C4812" t="str">
            <v>M3</v>
          </cell>
          <cell r="D4812" t="str">
            <v>13,48</v>
          </cell>
        </row>
        <row r="4813">
          <cell r="A4813" t="str">
            <v>89949</v>
          </cell>
          <cell r="B4813" t="str">
            <v>ESCAVAÇÃO VERTICAL A CÉU ABERTO, INCLUINDO CARGA, DESCARGA E TRANSPORTE, EM SOLO DE 1ª CATEGORIA COM ESCAVADEIRA HIDRÁULICA (CAÇAMBA: 1,2 M³ / 155 HP), FROTA DE 8 CAMINHÕES BASCULANTES DE 18 M³, DMT DE 6 KM E VELOCIDADE MÉDIA 22 KM/H. AF_12/2013</v>
          </cell>
          <cell r="C4813" t="str">
            <v>M3</v>
          </cell>
          <cell r="D4813" t="str">
            <v>16,41</v>
          </cell>
        </row>
        <row r="4814">
          <cell r="A4814" t="str">
            <v>96520</v>
          </cell>
          <cell r="B4814" t="str">
            <v>ESCAVAÇÃO MECANIZADA PARA BLOCO DE COROAMENTO OU SAPATA, SEM PREVISÃO DE FÔRMA, COM RETROESCAVADEIRA. AF_06/2017</v>
          </cell>
          <cell r="C4814" t="str">
            <v>M3</v>
          </cell>
          <cell r="D4814" t="str">
            <v>77,62</v>
          </cell>
        </row>
        <row r="4815">
          <cell r="A4815" t="str">
            <v>96521</v>
          </cell>
          <cell r="B4815" t="str">
            <v>ESCAVAÇÃO MECANIZADA PARA BLOCO DE COROAMENTO OU SAPATA, COM PREVISÃO DE FÔRMA, COM RETROESCAVADEIRA. AF_06/2017</v>
          </cell>
          <cell r="C4815" t="str">
            <v>M3</v>
          </cell>
          <cell r="D4815" t="str">
            <v>32,89</v>
          </cell>
        </row>
        <row r="4816">
          <cell r="A4816" t="str">
            <v>96522</v>
          </cell>
          <cell r="B4816" t="str">
            <v>ESCAVAÇÃO MANUAL PARA BLOCO DE COROAMENTO OU SAPATA, SEM PREVISÃO DE FÔRMA. AF_06/2017</v>
          </cell>
          <cell r="C4816" t="str">
            <v>M3</v>
          </cell>
          <cell r="D4816" t="str">
            <v>117,68</v>
          </cell>
        </row>
        <row r="4817">
          <cell r="A4817" t="str">
            <v>96523</v>
          </cell>
          <cell r="B4817" t="str">
            <v>ESCAVAÇÃO MANUAL PARA BLOCO DE COROAMENTO OU SAPATA, COM PREVISÃO DE FÔRMA. AF_06/2017</v>
          </cell>
          <cell r="C4817" t="str">
            <v>M3</v>
          </cell>
          <cell r="D4817" t="str">
            <v>74,40</v>
          </cell>
        </row>
        <row r="4818">
          <cell r="A4818" t="str">
            <v>96524</v>
          </cell>
          <cell r="B4818" t="str">
            <v>ESCAVAÇÃO MECANIZADA PARA VIGA BALDRAME, SEM PREVISÃO DE FÔRMA, COM MINI-ESCAVADEIRA. AF_06/2017</v>
          </cell>
          <cell r="C4818" t="str">
            <v>M3</v>
          </cell>
          <cell r="D4818" t="str">
            <v>144,67</v>
          </cell>
        </row>
        <row r="4819">
          <cell r="A4819" t="str">
            <v>96525</v>
          </cell>
          <cell r="B4819" t="str">
            <v>ESCAVAÇÃO MECANIZADA PARA VIGA BALDRAME, COM PREVISÃO DE FÔRMA, COM MINI-ESCAVADEIRA. AF_06/2017</v>
          </cell>
          <cell r="C4819" t="str">
            <v>M3</v>
          </cell>
          <cell r="D4819" t="str">
            <v>31,62</v>
          </cell>
        </row>
        <row r="4820">
          <cell r="A4820" t="str">
            <v>96526</v>
          </cell>
          <cell r="B4820" t="str">
            <v>ESCAVAÇÃO MANUAL DE VALA PARA VIGA BALDRAME, SEM PREVISÃO DE FÔRMA. AF_06/2017</v>
          </cell>
          <cell r="C4820" t="str">
            <v>M3</v>
          </cell>
          <cell r="D4820" t="str">
            <v>238,40</v>
          </cell>
        </row>
        <row r="4821">
          <cell r="A4821" t="str">
            <v>96527</v>
          </cell>
          <cell r="B4821" t="str">
            <v>ESCAVAÇÃO MANUAL DE VALA PARA VIGA BALDRAME, COM PREVISÃO DE FÔRMA. AF_06/2017</v>
          </cell>
          <cell r="C4821" t="str">
            <v>M3</v>
          </cell>
          <cell r="D4821" t="str">
            <v>97,44</v>
          </cell>
        </row>
        <row r="4822">
          <cell r="A4822" t="str">
            <v>96528</v>
          </cell>
          <cell r="B4822" t="str">
            <v>FABRICAÇÃO, MONTAGEM E DESMONTAGEM DE FÔRMA PARA BLOCO DE COROAMENTO, EM MADEIRA SERRADA, E=25 MM, 1 UTILIZAÇÃO. AF_06/2017</v>
          </cell>
          <cell r="C4822" t="str">
            <v>M2</v>
          </cell>
          <cell r="D4822" t="str">
            <v>119,44</v>
          </cell>
        </row>
        <row r="4823">
          <cell r="A4823" t="str">
            <v>98116</v>
          </cell>
          <cell r="B4823" t="str">
            <v>ESCAVAÇÃO VERTICAL A CÉU ABERTO, INCLUINDO CARGA, DESCARGA E TRANSPORTE, EM SOLO DE 1ª CATEGORIA COM ESCAVADEIRA HIDRÁULICA (CAÇAMBA: 0,8 M³ / 111 HP), FROTA DE 4 CAMINHÕES BASCULANTES DE 14 M³, DMT DE 2 KM E VELOCIDADE MÉDIA 20 KM/H. AF_02/2018</v>
          </cell>
          <cell r="C4823" t="str">
            <v>M3</v>
          </cell>
          <cell r="D4823" t="str">
            <v>12,51</v>
          </cell>
        </row>
        <row r="4824">
          <cell r="A4824" t="str">
            <v>98117</v>
          </cell>
          <cell r="B4824" t="str">
            <v>ESCAVAÇÃO VERTICAL A CÉU ABERTO, INCLUINDO CARGA, DESCARGA E TRANSPORTE, EM SOLO DE 1ª CATEGORIA COM ESCAVADEIRA HIDRÁULICA (CAÇAMBA: 0,8 M³ / 111 HP), FROTA DE 4 CAMINHÕES BASCULANTES DE 18 M³, DMT DE 2 KM E VELOCIDADE MÉDIA 20 KM/H. AF_02/2018</v>
          </cell>
          <cell r="C4824" t="str">
            <v>M3</v>
          </cell>
          <cell r="D4824" t="str">
            <v>11,69</v>
          </cell>
        </row>
        <row r="4825">
          <cell r="A4825" t="str">
            <v>98118</v>
          </cell>
          <cell r="B4825" t="str">
            <v>ESCAVAÇÃO VERTICAL A CÉU ABERTO, INCLUINDO CARGA, DESCARGA E TRANSPORTE, EM SOLO DE 1ª CATEGORIA COM ESCAVADEIRA HIDRÁULICA (CAÇAMBA: 1,2 M³ / 155 HP), FROTA DE 6 CAMINHÕES BASCULANTES DE 14 M³, DMT DE 2 KM E VELOCIDADE MÉDIA 20 KM/H. AF_02/2018</v>
          </cell>
          <cell r="C4825" t="str">
            <v>M3</v>
          </cell>
          <cell r="D4825" t="str">
            <v>11,80</v>
          </cell>
        </row>
        <row r="4826">
          <cell r="A4826" t="str">
            <v>98119</v>
          </cell>
          <cell r="B4826" t="str">
            <v>ESCAVAÇÃO VERTICAL A CÉU ABERTO, INCLUINDO CARGA, DESCARGA E TRANSPORTE, EM SOLO DE 1ª CATEGORIA COM ESCAVADEIRA HIDRÁULICA (CAÇAMBA: 1,2 M³ / 155 HP), FROTA DE 5 CAMINHÕES BASCULANTES DE 18 M³, DMT DE 2 KM E VELOCIDADE MÉDIA 20 KM/H. AF_02/2018</v>
          </cell>
          <cell r="C4826" t="str">
            <v>M3</v>
          </cell>
          <cell r="D4826" t="str">
            <v>10,30</v>
          </cell>
        </row>
        <row r="4827">
          <cell r="A4827" t="str">
            <v>72915</v>
          </cell>
          <cell r="B4827" t="str">
            <v>ESCAVACAO MECANICA DE VALA EM MATERIAL DE 2A. CATEGORIA ATE 2 M DE PROFUNDIDADE COM UTILIZACAO DE ESCAVADEIRA HIDRAULICA</v>
          </cell>
          <cell r="C4827" t="str">
            <v>M3</v>
          </cell>
          <cell r="D4827" t="str">
            <v>10,40</v>
          </cell>
        </row>
        <row r="4828">
          <cell r="A4828" t="str">
            <v>72917</v>
          </cell>
          <cell r="B4828" t="str">
            <v>ESCAVACAO MECANICA DE VALA EM MATERIAL 2A. CATEGORIA DE 2,01 ATE 4,00 M DE PROFUNDIDADE COM UTILIZACAO DE ESCAVADEIRA HIDRAULICA</v>
          </cell>
          <cell r="C4828" t="str">
            <v>M3</v>
          </cell>
          <cell r="D4828" t="str">
            <v>11,88</v>
          </cell>
        </row>
        <row r="4829">
          <cell r="A4829" t="str">
            <v>72918</v>
          </cell>
          <cell r="B4829" t="str">
            <v>ESCAVACAO MECANICA DE VALA EM MATERIAL 2A. CATEGORIA DE 4,01 ATE 6,00 M DE PROFUNDIDADE COM UTILIZACAO DE ESCAVADEIRA HIDRAULICA</v>
          </cell>
          <cell r="C4829" t="str">
            <v>M3</v>
          </cell>
          <cell r="D4829" t="str">
            <v>13,86</v>
          </cell>
        </row>
        <row r="4830">
          <cell r="A4830" t="str">
            <v>73965/9</v>
          </cell>
          <cell r="B4830" t="str">
            <v>ESCAVACAO MANUAL DE VALA EM LODO, DE 1,5 ATE 3M, EXCLUINDO ESGOTAMENTO/ESCORAMENTO.</v>
          </cell>
          <cell r="C4830" t="str">
            <v>M3</v>
          </cell>
          <cell r="D4830" t="str">
            <v>156,90</v>
          </cell>
        </row>
        <row r="4831">
          <cell r="A4831" t="str">
            <v>79506/2</v>
          </cell>
          <cell r="B4831" t="str">
            <v>ESCAVAÇÃO MANUAL DE VALA/CAVA EM LODO, ENTRE 3 E 4,5M DE PROFUNDIDADE</v>
          </cell>
          <cell r="C4831" t="str">
            <v>M3</v>
          </cell>
          <cell r="D4831" t="str">
            <v>235,35</v>
          </cell>
        </row>
        <row r="4832">
          <cell r="A4832" t="str">
            <v>83343</v>
          </cell>
          <cell r="B4832" t="str">
            <v>ESCAVACAO MECANICA DE VALAS (SOLO COM AGUA), PROFUNDIDADE MAIOR QUE 4,00 M ATE 6,00 M.</v>
          </cell>
          <cell r="C4832" t="str">
            <v>M3</v>
          </cell>
          <cell r="D4832" t="str">
            <v>13,43</v>
          </cell>
        </row>
        <row r="4833">
          <cell r="A4833" t="str">
            <v>90082</v>
          </cell>
          <cell r="B4833" t="str">
            <v>ESCAVAÇÃO MECANIZADA DE VALA COM PROF. ATÉ 1,5 M (MÉDIA ENTRE MONTANTE E JUSANTE/UMA COMPOSIÇÃO POR TRECHO), COM ESCAVADEIRA HIDRÁULICA (0,8 M3), LARG. DE 1,5 M A 2,5 M, EM SOLO DE 1A CATEGORIA, EM LOCAIS COM ALTO NÍVEL DE INTERFERÊNCIA. AF_01/2015</v>
          </cell>
          <cell r="C4833" t="str">
            <v>M3</v>
          </cell>
          <cell r="D4833" t="str">
            <v>8,25</v>
          </cell>
        </row>
        <row r="4834">
          <cell r="A4834" t="str">
            <v>90084</v>
          </cell>
          <cell r="B483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34" t="str">
            <v>M3</v>
          </cell>
          <cell r="D4834" t="str">
            <v>8,02</v>
          </cell>
        </row>
        <row r="4835">
          <cell r="A4835" t="str">
            <v>90085</v>
          </cell>
          <cell r="B483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35" t="str">
            <v>M3</v>
          </cell>
          <cell r="D4835" t="str">
            <v>7,53</v>
          </cell>
        </row>
        <row r="4836">
          <cell r="A4836" t="str">
            <v>90086</v>
          </cell>
          <cell r="B483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36" t="str">
            <v>M3</v>
          </cell>
          <cell r="D4836" t="str">
            <v>7,62</v>
          </cell>
        </row>
        <row r="4837">
          <cell r="A4837" t="str">
            <v>90087</v>
          </cell>
          <cell r="B4837" t="str">
            <v>ESCAVAÇÃO MECANIZADA DE VALA COM PROF. DE 3,0 M ATÉ 4,5 M(MÉDIA ENTRE MONTANTE E JUSANTE/UMA COMPOSIÇÃO POR TRECHO), COM ESCAVADEIRA HIDRÁULICA (1,2 M3/155 HP), LARG. DE 1,5 M A 2,5 M, EM SOLO DE 1A CATEGORIA, EM LOCAIS COM ALTO NÍVEL DE INTERFERÊNCIA. AF_01/2015</v>
          </cell>
          <cell r="C4837" t="str">
            <v>M3</v>
          </cell>
          <cell r="D4837" t="str">
            <v>6,59</v>
          </cell>
        </row>
        <row r="4838">
          <cell r="A4838" t="str">
            <v>90088</v>
          </cell>
          <cell r="B483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38" t="str">
            <v>M3</v>
          </cell>
          <cell r="D4838" t="str">
            <v>6,72</v>
          </cell>
        </row>
        <row r="4839">
          <cell r="A4839" t="str">
            <v>90090</v>
          </cell>
          <cell r="B483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39" t="str">
            <v>M3</v>
          </cell>
          <cell r="D4839" t="str">
            <v>6,45</v>
          </cell>
        </row>
        <row r="4840">
          <cell r="A4840" t="str">
            <v>90091</v>
          </cell>
          <cell r="B4840" t="str">
            <v>ESCAVAÇÃO MECANIZADA DE VALA COM PROF. ATÉ 1,5 M(MÉDIA ENTRE MONTANTE E JUSANTE/UMA COMPOSIÇÃO POR TRECHO), COM ESCAVADEIRA HIDRÁULICA (0,8 M3), LARG. DE 1,5M A 2,5 M, EM SOLO DE 1A CATEGORIA, LOCAIS COM BAIXO NÍVEL DE INTERFERÊNCIA. AF_01/2015</v>
          </cell>
          <cell r="C4840" t="str">
            <v>M3</v>
          </cell>
          <cell r="D4840" t="str">
            <v>4,92</v>
          </cell>
        </row>
        <row r="4841">
          <cell r="A4841" t="str">
            <v>90092</v>
          </cell>
          <cell r="B484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41" t="str">
            <v>M3</v>
          </cell>
          <cell r="D4841" t="str">
            <v>4,77</v>
          </cell>
        </row>
        <row r="4842">
          <cell r="A4842" t="str">
            <v>90093</v>
          </cell>
          <cell r="B484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42" t="str">
            <v>M3</v>
          </cell>
          <cell r="D4842" t="str">
            <v>4,49</v>
          </cell>
        </row>
        <row r="4843">
          <cell r="A4843" t="str">
            <v>90094</v>
          </cell>
          <cell r="B484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43" t="str">
            <v>M3</v>
          </cell>
          <cell r="D4843" t="str">
            <v>4,54</v>
          </cell>
        </row>
        <row r="4844">
          <cell r="A4844" t="str">
            <v>90095</v>
          </cell>
          <cell r="B484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44" t="str">
            <v>M3</v>
          </cell>
          <cell r="D4844" t="str">
            <v>3,92</v>
          </cell>
        </row>
        <row r="4845">
          <cell r="A4845" t="str">
            <v>90096</v>
          </cell>
          <cell r="B484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45" t="str">
            <v>M3</v>
          </cell>
          <cell r="D4845" t="str">
            <v>4,01</v>
          </cell>
        </row>
        <row r="4846">
          <cell r="A4846" t="str">
            <v>90098</v>
          </cell>
          <cell r="B484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46" t="str">
            <v>M3</v>
          </cell>
          <cell r="D4846" t="str">
            <v>3,85</v>
          </cell>
        </row>
        <row r="4847">
          <cell r="A4847" t="str">
            <v>90099</v>
          </cell>
          <cell r="B4847" t="str">
            <v>ESCAVAÇÃO MECANIZADA DE VALA COM PROF. ATÉ 1,5 M (MÉDIA ENTRE MONTANTE E JUSANTE/UMA COMPOSIÇÃO POR TRECHO), COM RETROESCAVADEIRA (0,26 M3/88 HP), LARG. MENOR QUE 0,8 M, EM SOLO DE 1A CATEGORIA, EM LOCAIS COM ALTO NÍVEL DE INTERFERÊNCIA. AF_01/2015</v>
          </cell>
          <cell r="C4847" t="str">
            <v>M3</v>
          </cell>
          <cell r="D4847" t="str">
            <v>11,36</v>
          </cell>
        </row>
        <row r="4848">
          <cell r="A4848" t="str">
            <v>90100</v>
          </cell>
          <cell r="B4848" t="str">
            <v>ESCAVAÇÃO MECANIZADA DE VALA COM PROF. ATÉ 1,5 M (MÉDIA ENTRE MONTANTE E JUSANTE/UMA COMPOSIÇÃO POR TRECHO), COM RETROESCAVADEIRA (0,26 M3/88 HP), LARG. DE 0,8 M A 1,5 M, EM SOLO DE 1A CATEGORIA, EM LOCAIS COM ALTO NÍVEL DE INTERFERÊNCIA. AF_01/2015</v>
          </cell>
          <cell r="C4848" t="str">
            <v>M3</v>
          </cell>
          <cell r="D4848" t="str">
            <v>9,66</v>
          </cell>
        </row>
        <row r="4849">
          <cell r="A4849" t="str">
            <v>90101</v>
          </cell>
          <cell r="B4849" t="str">
            <v>ESCAVAÇÃO MECANIZADA DE VALA COM PROF. MAIOR QUE 1,5 M ATÉ 3,0 M (MÉDIA ENTRE MONTANTE E JUSANTE/UMA COMPOSIÇÃO POR TRECHO), COM RETROESCAVADEIRA (0,26 M3/88 HP), LARG. MENOR QUE 0,8 M, EM SOLO DE 1A CATEGORIA, EM LOCAIS COM ALTO NÍVEL DE INTERFERÊNCIA.AF_01/2015</v>
          </cell>
          <cell r="C4849" t="str">
            <v>M3</v>
          </cell>
          <cell r="D4849" t="str">
            <v>9,53</v>
          </cell>
        </row>
        <row r="4850">
          <cell r="A4850" t="str">
            <v>90102</v>
          </cell>
          <cell r="B485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50" t="str">
            <v>M3</v>
          </cell>
          <cell r="D4850" t="str">
            <v>8,68</v>
          </cell>
        </row>
        <row r="4851">
          <cell r="A4851" t="str">
            <v>90105</v>
          </cell>
          <cell r="B485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51" t="str">
            <v>M3</v>
          </cell>
          <cell r="D4851" t="str">
            <v>6,78</v>
          </cell>
        </row>
        <row r="4852">
          <cell r="A4852" t="str">
            <v>90106</v>
          </cell>
          <cell r="B485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52" t="str">
            <v>M3</v>
          </cell>
          <cell r="D4852" t="str">
            <v>5,77</v>
          </cell>
        </row>
        <row r="4853">
          <cell r="A4853" t="str">
            <v>90107</v>
          </cell>
          <cell r="B485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53" t="str">
            <v>M3</v>
          </cell>
          <cell r="D4853" t="str">
            <v>5,69</v>
          </cell>
        </row>
        <row r="4854">
          <cell r="A4854" t="str">
            <v>90108</v>
          </cell>
          <cell r="B485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54" t="str">
            <v>M3</v>
          </cell>
          <cell r="D4854" t="str">
            <v>5,17</v>
          </cell>
        </row>
        <row r="4855">
          <cell r="A4855" t="str">
            <v>93358</v>
          </cell>
          <cell r="B4855" t="str">
            <v>ESCAVAÇÃO MANUAL DE VALA COM PROFUNDIDADE MENOR OU IGUAL A 1,30 M. AF_03/2016</v>
          </cell>
          <cell r="C4855" t="str">
            <v>M3</v>
          </cell>
          <cell r="D4855" t="str">
            <v>62,06</v>
          </cell>
        </row>
        <row r="4856">
          <cell r="A4856" t="str">
            <v>79482</v>
          </cell>
          <cell r="B4856" t="str">
            <v>ATERRO COM AREIA COM ADENSAMENTO HIDRAULICO</v>
          </cell>
          <cell r="C4856" t="str">
            <v>M3</v>
          </cell>
          <cell r="D4856" t="str">
            <v>59,65</v>
          </cell>
        </row>
        <row r="4857">
          <cell r="A4857" t="str">
            <v>94304</v>
          </cell>
          <cell r="B4857" t="str">
            <v>ATERRO MECANIZADO DE VALA COM ESCAVADEIRA HIDRÁULICA (CAPACIDADE DA CAÇAMBA: 0,8 M³ / POTÊNCIA: 111 HP), LARGURA DE 1,5 A 2,5 M, PROFUNDIDADE ATÉ 1,5 M, COM SOLO ARGILO-ARENOSO. AF_05/2016</v>
          </cell>
          <cell r="C4857" t="str">
            <v>M3</v>
          </cell>
          <cell r="D4857" t="str">
            <v>26,18</v>
          </cell>
        </row>
        <row r="4858">
          <cell r="A4858" t="str">
            <v>94305</v>
          </cell>
          <cell r="B4858" t="str">
            <v>ATERRO MECANIZADO DE VALA COM ESCAVADEIRA HIDRÁULICA (CAPACIDADE DA CAÇAMBA: 0,8 M³ / POTÊNCIA: 111 HP), LARGURA ATÉ 1,5 M, PROFUNDIDADE DE 1,5 A 3,0 M, COM SOLO ARGILO-ARENOSO. AF_05/2016</v>
          </cell>
          <cell r="C4858" t="str">
            <v>M3</v>
          </cell>
          <cell r="D4858" t="str">
            <v>23,09</v>
          </cell>
        </row>
        <row r="4859">
          <cell r="A4859" t="str">
            <v>94306</v>
          </cell>
          <cell r="B4859" t="str">
            <v>ATERRO MECANIZADO DE VALA COM ESCAVADEIRA HIDRÁULICA (CAPACIDADE DA CAÇAMBA: 0,8 M³ / POTÊNCIA: 111 HP), LARGURA DE 1,5 A 2,5 M, PROFUNDIDADE DE 1,5 A 3,0 M, COM SOLO ARGILO-ARENOSO. AF_05/2016</v>
          </cell>
          <cell r="C4859" t="str">
            <v>M3</v>
          </cell>
          <cell r="D4859" t="str">
            <v>19,16</v>
          </cell>
        </row>
        <row r="4860">
          <cell r="A4860" t="str">
            <v>94307</v>
          </cell>
          <cell r="B4860" t="str">
            <v>ATERRO MECANIZADO DE VALA COM ESCAVADEIRA HIDRÁULICA (CAPACIDADE DA CAÇAMBA: 0,8 M³ / POTÊNCIA: 111 HP), LARGURA ATÉ 1,5 M, PROFUNDIDADE DE 3,0 A 4,5 M, COM SOLO ARGILO-ARENOSO. AF_05/2016</v>
          </cell>
          <cell r="C4860" t="str">
            <v>M3</v>
          </cell>
          <cell r="D4860" t="str">
            <v>20,05</v>
          </cell>
        </row>
        <row r="4861">
          <cell r="A4861" t="str">
            <v>94308</v>
          </cell>
          <cell r="B4861" t="str">
            <v>ATERRO MECANIZADO DE VALA COM ESCAVADEIRA HIDRÁULICA (CAPACIDADE DA CAÇAMBA: 0,8 M³ / POTÊNCIA: 111 HP), LARGURA DE 1,5 A 2,5 M, PROFUNDIDADE DE 3,0 A 4,5 M, COM SOLO ARGILO-ARENOSO. AF_05/2016</v>
          </cell>
          <cell r="C4861" t="str">
            <v>M3</v>
          </cell>
          <cell r="D4861" t="str">
            <v>17,72</v>
          </cell>
        </row>
        <row r="4862">
          <cell r="A4862" t="str">
            <v>94309</v>
          </cell>
          <cell r="B4862" t="str">
            <v>ATERRO MECANIZADO DE VALA COM ESCAVADEIRA HIDRÁULICA (CAPACIDADE DA CAÇAMBA: 0,8 M³ / POTÊNCIA: 111 HP), LARGURA ATÉ 1,5 M, PROFUNDIDADE DE 4,5 A 6,0 M, COM SOLO ARGILO-ARENOSO. AF_05/2016</v>
          </cell>
          <cell r="C4862" t="str">
            <v>M3</v>
          </cell>
          <cell r="D4862" t="str">
            <v>18,75</v>
          </cell>
        </row>
        <row r="4863">
          <cell r="A4863" t="str">
            <v>94310</v>
          </cell>
          <cell r="B4863" t="str">
            <v>ATERRO MECANIZADO DE VALA COM ESCAVADEIRA HIDRÁULICA (CAPACIDADE DA CAÇAMBA: 0,8 M³ / POTÊNCIA: 111 HP), LARGURA DE 1,5 A 2,5 M, PROFUNDIDADE DE 4,5 A 6,0 M, COM SOLO ARGILO-ARENOSO. AF_05/2016</v>
          </cell>
          <cell r="C4863" t="str">
            <v>M3</v>
          </cell>
          <cell r="D4863" t="str">
            <v>17,02</v>
          </cell>
        </row>
        <row r="4864">
          <cell r="A4864" t="str">
            <v>94315</v>
          </cell>
          <cell r="B4864" t="str">
            <v>ATERRO MECANIZADO DE VALA COM RETROESCAVADEIRA (CAPACIDADE DA CAÇAMBA DA RETRO: 0,26 M³ / POTÊNCIA: 88 HP), LARGURA ATÉ 0,8 M, PROFUNDIDADE ATÉ 1,5 M, COM SOLO ARGILO-ARENOSO. AF_05/2016</v>
          </cell>
          <cell r="C4864" t="str">
            <v>M3</v>
          </cell>
          <cell r="D4864" t="str">
            <v>34,33</v>
          </cell>
        </row>
        <row r="4865">
          <cell r="A4865" t="str">
            <v>94316</v>
          </cell>
          <cell r="B4865" t="str">
            <v>ATERRO MECANIZADO DE VALA COM RETROESCAVADEIRA (CAPACIDADE DA CAÇAMBA DA RETRO: 0,26 M³ / POTÊNCIA: 88 HP), LARGURA DE 0,8 A 1,5 M, PROFUNDIDADE ATÉ 1,5 M, COM SOLO ARGILO-ARENOSO. AF_05/2016</v>
          </cell>
          <cell r="C4865" t="str">
            <v>M3</v>
          </cell>
          <cell r="D4865" t="str">
            <v>26,63</v>
          </cell>
        </row>
        <row r="4866">
          <cell r="A4866" t="str">
            <v>94317</v>
          </cell>
          <cell r="B4866" t="str">
            <v>ATERRO MECANIZADO DE VALA COM RETROESCAVADEIRA (CAPACIDADE DA CAÇAMBA DA RETRO: 0,26 M³ / POTÊNCIA: 88 HP), LARGURA ATÉ 0,8 M, PROFUNDIDADE DE 1,5 A 3,0 M, COM SOLO ARGILO-ARENOSO. AF_05/2016</v>
          </cell>
          <cell r="C4866" t="str">
            <v>M3</v>
          </cell>
          <cell r="D4866" t="str">
            <v>23,22</v>
          </cell>
        </row>
        <row r="4867">
          <cell r="A4867" t="str">
            <v>94318</v>
          </cell>
          <cell r="B4867" t="str">
            <v>ATERRO MECANIZADO DE VALA COM RETROESCAVADEIRA (CAPACIDADE DA CAÇAMBA DA RETRO: 0,26 M³ / POTÊNCIA: 88 HP), LARGURA DE 0,8 A 1,5 M, PROFUNDIDADE DE 1,5 A 3,0 M, COM SOLO ARGILO-ARENOSO. AF_05/2016</v>
          </cell>
          <cell r="C4867" t="str">
            <v>M3</v>
          </cell>
          <cell r="D4867" t="str">
            <v>18,82</v>
          </cell>
        </row>
        <row r="4868">
          <cell r="A4868" t="str">
            <v>94319</v>
          </cell>
          <cell r="B4868" t="str">
            <v>ATERRO MANUAL DE VALAS COM SOLO ARGILO-ARENOSO E COMPACTAÇÃO MECANIZADA. AF_05/2016</v>
          </cell>
          <cell r="C4868" t="str">
            <v>M3</v>
          </cell>
          <cell r="D4868" t="str">
            <v>37,23</v>
          </cell>
        </row>
        <row r="4869">
          <cell r="A4869" t="str">
            <v>94327</v>
          </cell>
          <cell r="B4869" t="str">
            <v>ATERRO MECANIZADO DE VALA COM ESCAVADEIRA HIDRÁULICA (CAPACIDADE DA CAÇAMBA: 0,8 M³ / POTÊNCIA: 111 HP), LARGURA DE 1,5 A 2,5 M, PROFUNDIDADE ATÉ 1,5 M, COM AREIA PARA ATERRO. AF_05/2016</v>
          </cell>
          <cell r="C4869" t="str">
            <v>M3</v>
          </cell>
          <cell r="D4869" t="str">
            <v>62,08</v>
          </cell>
        </row>
        <row r="4870">
          <cell r="A4870" t="str">
            <v>94328</v>
          </cell>
          <cell r="B4870" t="str">
            <v>ATERRO MECANIZADO DE VALA COM ESCAVADEIRA HIDRÁULICA (CAPACIDADE DA CAÇAMBA: 0,8 M³ / POTÊNCIA: 111 HP), LARGURA ATÉ 1,5 M, PROFUNDIDADE DE 1,5 A 3,0 M, COM AREIA PARA ATERRO. AF_05/2016</v>
          </cell>
          <cell r="C4870" t="str">
            <v>M3</v>
          </cell>
          <cell r="D4870" t="str">
            <v>58,99</v>
          </cell>
        </row>
        <row r="4871">
          <cell r="A4871" t="str">
            <v>94329</v>
          </cell>
          <cell r="B4871" t="str">
            <v>ATERRO MECANIZADO DE VALA COM ESCAVADEIRA HIDRÁULICA (CAPACIDADE DA CAÇAMBA: 0,8 M³ / POTÊNCIA: 111 HP), LARGURA DE 1,5 A 2,5 M, PROFUNDIDADE DE 1,5 A 3,0 M, COM AREIA PARA ATERRO. AF_05/2016</v>
          </cell>
          <cell r="C4871" t="str">
            <v>M3</v>
          </cell>
          <cell r="D4871" t="str">
            <v>55,06</v>
          </cell>
        </row>
        <row r="4872">
          <cell r="A4872" t="str">
            <v>94330</v>
          </cell>
          <cell r="B4872" t="str">
            <v>ATERRO MECANIZADO DE VALA COM ESCAVADEIRA HIDRÁULICA (CAPACIDADE DA CAÇAMBA: 0,8 M³ / POTÊNCIA: 111 HP), LARGURA ATÉ 1,5 M, PROFUNDIDADE DE 3,0 A 4,5 M, COM AREIA PARA ATERRO. AF_05/2016</v>
          </cell>
          <cell r="C4872" t="str">
            <v>M3</v>
          </cell>
          <cell r="D4872" t="str">
            <v>55,95</v>
          </cell>
        </row>
        <row r="4873">
          <cell r="A4873" t="str">
            <v>94331</v>
          </cell>
          <cell r="B4873" t="str">
            <v>ATERRO MECANIZADO DE VALA COM ESCAVADEIRA HIDRÁULICA (CAPACIDADE DA CAÇAMBA: 0,8 M³ / POTÊNCIA: 111 HP), LARGURA DE 1,5 A 2,5 M, PROFUNDIDADE DE 3,0 A 4,5 M, COM AREIA PARA ATERRO. AF_05/2016</v>
          </cell>
          <cell r="C4873" t="str">
            <v>M3</v>
          </cell>
          <cell r="D4873" t="str">
            <v>53,62</v>
          </cell>
        </row>
        <row r="4874">
          <cell r="A4874" t="str">
            <v>94332</v>
          </cell>
          <cell r="B4874" t="str">
            <v>ATERRO MECANIZADO DE VALA COM ESCAVADEIRA HIDRÁULICA (CAPACIDADE DA CAÇAMBA: 0,8 M³ / POTÊNCIA: 111 HP), LARGURA ATÉ 1,5 M, PROFUNDIDADE DE 4,5 A 6,0 M, COM AREIA PARA ATERRO. AF_05/2016</v>
          </cell>
          <cell r="C4874" t="str">
            <v>M3</v>
          </cell>
          <cell r="D4874" t="str">
            <v>54,65</v>
          </cell>
        </row>
        <row r="4875">
          <cell r="A4875" t="str">
            <v>94333</v>
          </cell>
          <cell r="B4875" t="str">
            <v>ATERRO MECANIZADO DE VALA COM ESCAVADEIRA HIDRÁULICA (CAPACIDADE DA CAÇAMBA: 0,8 M³ / POTÊNCIA: 111 HP), LARGURA DE 1,5 A 2,5 M, PROFUNDIDADE DE 4,5 A 6,0 M, COM AREIA PARA ATERRO. AF_05/2016</v>
          </cell>
          <cell r="C4875" t="str">
            <v>M3</v>
          </cell>
          <cell r="D4875" t="str">
            <v>52,92</v>
          </cell>
        </row>
        <row r="4876">
          <cell r="A4876" t="str">
            <v>94338</v>
          </cell>
          <cell r="B4876" t="str">
            <v>ATERRO MECANIZADO DE VALA COM RETROESCAVADEIRA (CAPACIDADE DA CAÇAMBA DA RETRO: 0,26 M³ / POTÊNCIA: 88 HP), LARGURA ATÉ 0,8 M, PROFUNDIDADE ATÉ 1,5 M, COM AREIA PARA ATERRO. AF_05/2016</v>
          </cell>
          <cell r="C4876" t="str">
            <v>M3</v>
          </cell>
          <cell r="D4876" t="str">
            <v>70,23</v>
          </cell>
        </row>
        <row r="4877">
          <cell r="A4877" t="str">
            <v>94339</v>
          </cell>
          <cell r="B4877" t="str">
            <v>ATERRO MECANIZADO DE VALA COM RETROESCAVADEIRA (CAPACIDADE DA CAÇAMBA DA RETRO: 0,26 M³ / POTÊNCIA: 88 HP), LARGURA DE 0,8 A 1,5 M, PROFUNDIDADE ATÉ 1,5 M, COM AREIA PARA ATERRO. AF_05/2016</v>
          </cell>
          <cell r="C4877" t="str">
            <v>M3</v>
          </cell>
          <cell r="D4877" t="str">
            <v>62,53</v>
          </cell>
        </row>
        <row r="4878">
          <cell r="A4878" t="str">
            <v>94340</v>
          </cell>
          <cell r="B4878" t="str">
            <v>ATERRO MECANIZADO DE VALA COM RETROESCAVADEIRA (CAPACIDADE DA CAÇAMBA DA RETRO: 0,26 M³ / POTÊNCIA: 88 HP), LARGURA ATÉ 0,8 M, PROFUNDIDADE DE 1,5 A 3,0 M, COM AREIA PARA ATERRO. AF_05/2016</v>
          </cell>
          <cell r="C4878" t="str">
            <v>M3</v>
          </cell>
          <cell r="D4878" t="str">
            <v>59,12</v>
          </cell>
        </row>
        <row r="4879">
          <cell r="A4879" t="str">
            <v>94341</v>
          </cell>
          <cell r="B4879" t="str">
            <v>ATERRO MECANIZADO DE VALA COM RETROESCAVADEIRA (CAPACIDADE DA CAÇAMBA DA RETRO: 0,26 M³ / POTÊNCIA: 88 HP), LARGURA DE 0,8 A 1,5 M, PROFUNDIDADE DE 1,5 A 3,0 M, COM AREIA PARA ATERRO. AF_05/2016</v>
          </cell>
          <cell r="C4879" t="str">
            <v>M3</v>
          </cell>
          <cell r="D4879" t="str">
            <v>54,72</v>
          </cell>
        </row>
        <row r="4880">
          <cell r="A4880" t="str">
            <v>94342</v>
          </cell>
          <cell r="B4880" t="str">
            <v>ATERRO MANUAL DE VALAS COM AREIA PARA ATERRO E COMPACTAÇÃO MECANIZADA. AF_05/2016</v>
          </cell>
          <cell r="C4880" t="str">
            <v>M3</v>
          </cell>
          <cell r="D4880" t="str">
            <v>73,13</v>
          </cell>
        </row>
        <row r="4881">
          <cell r="A4881" t="str">
            <v>96385</v>
          </cell>
          <cell r="B4881" t="str">
            <v>EXECUÇÃO E COMPACTAÇÃO DE ATERRO COM SOLO PREDOMINANTEMENTE ARGILOSO - EXCLUSIVE ESCAVAÇÃO, CARGA E TRANSPORTE E SOLO. AF_09/2017</v>
          </cell>
          <cell r="C4881" t="str">
            <v>M3</v>
          </cell>
          <cell r="D4881" t="str">
            <v>5,55</v>
          </cell>
        </row>
        <row r="4882">
          <cell r="A4882" t="str">
            <v>96386</v>
          </cell>
          <cell r="B4882" t="str">
            <v>EXECUÇÃO E COMPACTAÇÃO DE ATERRO COM SOLO PREDOMINANTEMENTE ARENOSO - EXCLUSIVE ESCAVAÇÃO, CARGA E TRANSPORTE E SOLO. AF_09/2017</v>
          </cell>
          <cell r="C4882" t="str">
            <v>M3</v>
          </cell>
          <cell r="D4882" t="str">
            <v>5,30</v>
          </cell>
        </row>
        <row r="4883">
          <cell r="A4883" t="str">
            <v>83346</v>
          </cell>
          <cell r="B4883" t="str">
            <v>UMEDECIMENTO DE MATERIAL PARA FECHAMENTO DE VALAS.</v>
          </cell>
          <cell r="C4883" t="str">
            <v>M3</v>
          </cell>
          <cell r="D4883" t="str">
            <v>0,93</v>
          </cell>
        </row>
        <row r="4884">
          <cell r="A4884" t="str">
            <v>93360</v>
          </cell>
          <cell r="B4884" t="str">
            <v>REATERRO MECANIZADO DE VALA COM ESCAVADEIRA HIDRÁULICA (CAPACIDADE DA CAÇAMBA: 0,8 M³ / POTÊNCIA: 111 HP), LARGURA DE 1,5 A 2,5 M, PROFUNDIDADE ATÉ 1,5 M, COM SOLO DE 1ª CATEGORIA EM LOCAIS COM ALTO NÍVEL DE INTERFERÊNCIA. AF_04/2016</v>
          </cell>
          <cell r="C4884" t="str">
            <v>M3</v>
          </cell>
          <cell r="D4884" t="str">
            <v>16,18</v>
          </cell>
        </row>
        <row r="4885">
          <cell r="A4885" t="str">
            <v>93361</v>
          </cell>
          <cell r="B4885" t="str">
            <v>REATERRO MECANIZADO DE VALA COM ESCAVADEIRA HIDRÁULICA (CAPACIDADE DA CAÇAMBA: 0,8 M³ / POTÊNCIA: 111 HP), LARGURA ATÉ 1,5 M, PROFUNDIDADE DE 1,5 A 3,0 M, COM SOLO DE 1ª CATEGORIA EM LOCAIS COM ALTO NÍVEL DE INTERFERÊNCIA. AF_04/2016</v>
          </cell>
          <cell r="C4885" t="str">
            <v>M3</v>
          </cell>
          <cell r="D4885" t="str">
            <v>13,17</v>
          </cell>
        </row>
        <row r="4886">
          <cell r="A4886" t="str">
            <v>93362</v>
          </cell>
          <cell r="B4886" t="str">
            <v>REATERRO MECANIZADO DE VALA COM ESCAVADEIRA HIDRÁULICA (CAPACIDADE DA CAÇAMBA: 0,8 M³ / POTÊNCIA: 111 HP), LARGURA DE 1,5 A 2,5 M, PROFUNDIDADE DE 1,5 A 3,0 M, COM SOLO DE 1ª CATEGORIA EM LOCAIS COM ALTO NÍVEL DE INTERFERÊNCIA. AF_04/2016</v>
          </cell>
          <cell r="C4886" t="str">
            <v>M3</v>
          </cell>
          <cell r="D4886" t="str">
            <v>9,18</v>
          </cell>
        </row>
        <row r="4887">
          <cell r="A4887" t="str">
            <v>93363</v>
          </cell>
          <cell r="B4887" t="str">
            <v>REATERRO MECANIZADO DE VALA COM ESCAVADEIRA HIDRÁULICA (CAPACIDADE DA CAÇAMBA: 0,8 M³ / POTÊNCIA: 111 HP), LARGURA ATÉ 1,5 M, PROFUNDIDADE DE 3,0 A 4,5 M COM SOLO DE 1ª CATEGORIA EM LOCAIS COM ALTO NÍVEL DE INTERFERÊNCIA. AF_04/2016</v>
          </cell>
          <cell r="C4887" t="str">
            <v>M3</v>
          </cell>
          <cell r="D4887" t="str">
            <v>10,04</v>
          </cell>
        </row>
        <row r="4888">
          <cell r="A4888" t="str">
            <v>93364</v>
          </cell>
          <cell r="B4888" t="str">
            <v>REATERRO MECANIZADO DE VALA COM ESCAVADEIRA HIDRÁULICA (CAPACIDADE DA CAÇAMBA: 0,8 M³ / POTÊNCIA: 111 HP), LARGURA DE 1,5 A 2,5 M, PROFUNDIDADE DE 3,0  A 4,5 M, COM SOLO (SEM SUBSTITUIÇÃO) DE 1ª CATEGORIA EM LOCAIS COM ALTO NÍVEL DE INTERFERÊNCIA. AF_04/2016</v>
          </cell>
          <cell r="C4888" t="str">
            <v>M3</v>
          </cell>
          <cell r="D4888" t="str">
            <v>7,72</v>
          </cell>
        </row>
        <row r="4889">
          <cell r="A4889" t="str">
            <v>93365</v>
          </cell>
          <cell r="B4889" t="str">
            <v>REATERRO MECANIZADO DE VALA COM ESCAVADEIRA HIDRÁULICA (CAPACIDADE DA CAÇAMBA: 0,8 M³ / POTÊNCIA: 111 HP), LARGURA ATÉ 1,5 M, PROFUNDIDADE DE 4,5 A 6,0 M, COM SOLO DE 1ª CATEGORIA EM LOCAIS COM ALTO NÍVEL DE INTERFERÊNCIA. AF_04/2016</v>
          </cell>
          <cell r="C4889" t="str">
            <v>M3</v>
          </cell>
          <cell r="D4889" t="str">
            <v>8,70</v>
          </cell>
        </row>
        <row r="4890">
          <cell r="A4890" t="str">
            <v>93366</v>
          </cell>
          <cell r="B4890" t="str">
            <v>REATERRO MECANIZADO DE VALA COM ESCAVADEIRA HIDRÁULICA (CAPACIDADE DA CAÇAMBA: 0,8 M³ / POTÊNCIA: 111 HP), LARGURA DE 1,5 A 2,5 M, PROFUNDIDADE DE 4,5 A 6,0 M, COM SOLO DE 1ª CATEGORIA EM LOCAIS COM ALTO NÍVEL DE INTERFERÊNCIA. AF_04/2016</v>
          </cell>
          <cell r="C4890" t="str">
            <v>M3</v>
          </cell>
          <cell r="D4890" t="str">
            <v>7,03</v>
          </cell>
        </row>
        <row r="4891">
          <cell r="A4891" t="str">
            <v>93367</v>
          </cell>
          <cell r="B4891" t="str">
            <v>REATERRO MECANIZADO DE VALA COM ESCAVADEIRA HIDRÁULICA (CAPACIDADE DA CAÇAMBA: 0,8 M³ / POTÊNCIA: 111 HP), LARGURA DE 1,5 A 2,5 M, PROFUNDIDADE ATÉ 1,5 M, COM SOLO DE 1ª CATEGORIA EM LOCAIS COM BAIXO NÍVEL DE INTERFERÊNCIA. AF_04/2016</v>
          </cell>
          <cell r="C4891" t="str">
            <v>M3</v>
          </cell>
          <cell r="D4891" t="str">
            <v>15,20</v>
          </cell>
        </row>
        <row r="4892">
          <cell r="A4892" t="str">
            <v>93368</v>
          </cell>
          <cell r="B4892" t="str">
            <v>REATERRO MECANIZADO DE VALA COM ESCAVADEIRA HIDRÁULICA (CAPACIDADE DA CAÇAMBA: 0,8 M³ / POTÊNCIA: 111 HP), LARGURA ATÉ 1,5 M, PROFUNDIDADE DE 1,5 A 3,0 M, COM SOLO DE 1ª CATEGORIA EM LOCAIS COM BAIXO NÍVEL DE INTERFERÊNCIA. AF_04/2016</v>
          </cell>
          <cell r="C4892" t="str">
            <v>M3</v>
          </cell>
          <cell r="D4892" t="str">
            <v>12,12</v>
          </cell>
        </row>
        <row r="4893">
          <cell r="A4893" t="str">
            <v>93369</v>
          </cell>
          <cell r="B4893" t="str">
            <v>REATERRO MECANIZADO DE VALA COM ESCAVADEIRA HIDRÁULICA (CAPACIDADE DA CAÇAMBA: 0,8 M³ / POTÊNCIA: 111 HP), LARGURA DE 1,5 A 2,5 M, PROFUNDIDADE DE 1,5 A 3,0 M, COM SOLO (SEM SUBSTITUIÇÃO) DE 1ª CATEGORIA EM LOCAIS COM BAIXO NÍVEL DE INTERFERÊNCIA. AF_04/2016</v>
          </cell>
          <cell r="C4893" t="str">
            <v>M3</v>
          </cell>
          <cell r="D4893" t="str">
            <v>8,19</v>
          </cell>
        </row>
        <row r="4894">
          <cell r="A4894" t="str">
            <v>93370</v>
          </cell>
          <cell r="B4894" t="str">
            <v>REATERRO MECANIZADO DE VALA COM ESCAVADEIRA HIDRÁULICA (CAPACIDADE DA CAÇAMBA: 0,8 M³ / POTÊNCIA: 111 HP), LARGURA ATÉ 1,5 M, PROFUNDIDADE DE 3,0 A 4,5 M, COM SOLO DE 1ª CATEGORIA EM LOCAIS COM BAIXO NÍVEL DE INTERFERÊNCIA. AF_04/2016</v>
          </cell>
          <cell r="C4894" t="str">
            <v>M3</v>
          </cell>
          <cell r="D4894" t="str">
            <v>9,08</v>
          </cell>
        </row>
        <row r="4895">
          <cell r="A4895" t="str">
            <v>93371</v>
          </cell>
          <cell r="B4895" t="str">
            <v>REATERRO MECANIZADO DE VALA COM ESCAVADEIRA HIDRÁULICA (CAPACIDADE DA CAÇAMBA: 0,8 M³ / POTÊNCIA: 111 HP), LARGURA DE 1,5 A 2,5 M, PROFUNDIDADE DE 3,0 A 4,5 M, COM SOLO (SEM SUBSTITUIÇÃO) DE 1ª CATEGORIA EM LOCAIS COM BAIXO NÍVEL DE INTERFERÊNCIA. AF_04/2016</v>
          </cell>
          <cell r="C4895" t="str">
            <v>M3</v>
          </cell>
          <cell r="D4895" t="str">
            <v>6,75</v>
          </cell>
        </row>
        <row r="4896">
          <cell r="A4896" t="str">
            <v>93372</v>
          </cell>
          <cell r="B4896" t="str">
            <v>REATERRO MECANIZADO DE VALA COM ESCAVADEIRA HIDRÁULICA (CAPACIDADE DA CAÇAMBA: 0,8 M³ / POTÊNCIA: 111 HP), LARGURA ATÉ 1,5 M, PROFUNDIDADE DE 4,5 A 6,0 M, COM SOLO DE 1ª CATEGORIA EM LOCAIS COM BAIXO NÍVEL DE INTERFERÊNCIA. AF_04/2016</v>
          </cell>
          <cell r="C4896" t="str">
            <v>M3</v>
          </cell>
          <cell r="D4896" t="str">
            <v>7,78</v>
          </cell>
        </row>
        <row r="4897">
          <cell r="A4897" t="str">
            <v>93373</v>
          </cell>
          <cell r="B4897" t="str">
            <v>REATERRO MECANIZADO DE VALA COM ESCAVADEIRA HIDRÁULICA (CAPACIDADE DA CAÇAMBA: 0,8 M³ / POTÊNCIA: 111 HP), LARGURA DE 1,5 A 2,5 M, PROFUNDIDADE DE 4,5 A 6,0 M, COM SOLO (SEM SUBSTITUIÇÃO) DE 1ª CATEGORIA EM LOCAIS COM BAIXO NÍVEL DE INTERFERÊNCIA. AF_04/2016</v>
          </cell>
          <cell r="C4897" t="str">
            <v>M3</v>
          </cell>
          <cell r="D4897" t="str">
            <v>6,07</v>
          </cell>
        </row>
        <row r="4898">
          <cell r="A4898" t="str">
            <v>93374</v>
          </cell>
          <cell r="B4898" t="str">
            <v>REATERRO MECANIZADO DE VALA COM RETROESCAVADEIRA (CAPACIDADE DA CAÇAMBA DA RETRO: 0,26 M³ / POTÊNCIA: 88 HP), LARGURA ATÉ 0,8 M, PROFUNDIDADE ATÉ 1,5 M, COM SOLO (SEM SUBSTITUIÇÃO) DE 1ª CATEGORIA EM LOCAIS COM ALTO NÍVEL DE INTERFERÊNCIA. AF_04/2016</v>
          </cell>
          <cell r="C4898" t="str">
            <v>M3</v>
          </cell>
          <cell r="D4898" t="str">
            <v>20,81</v>
          </cell>
        </row>
        <row r="4899">
          <cell r="A4899" t="str">
            <v>93375</v>
          </cell>
          <cell r="B4899" t="str">
            <v>REATERRO MECANIZADO DE VALA COM RETROESCAVADEIRA (CAPACIDADE DA CAÇAMBA DA RETRO: 0,26 M³ / POTÊNCIA: 88 HP), LARGURA DE 0,8 A 1,5 M, PROFUNDIDADE ATÉ 1,5 M, COM SOLO DE 1ª CATEGORIA EM LOCAIS COM ALTO NÍVEL DE INTERFERÊNCIA. AF_04/2016</v>
          </cell>
          <cell r="C4899" t="str">
            <v>M3</v>
          </cell>
          <cell r="D4899" t="str">
            <v>15,98</v>
          </cell>
        </row>
        <row r="4900">
          <cell r="A4900" t="str">
            <v>93376</v>
          </cell>
          <cell r="B4900" t="str">
            <v>REATERRO MECANIZADO DE VALA COM RETROESCAVADEIRA (CAPACIDADE DA CAÇAMBA DA RETRO: 0,26 M³ / POTÊNCIA: 88 HP), LARGURA ATÉ 0,8 M, PROFUNDIDADE DE 1,5 A 3,0 M, COM SOLO DE 1ª CATEGORIA EM LOCAIS COM ALTO NÍVEL DE INTERFERÊNCIA. AF_04/2016</v>
          </cell>
          <cell r="C4900" t="str">
            <v>M3</v>
          </cell>
          <cell r="D4900" t="str">
            <v>12,95</v>
          </cell>
        </row>
        <row r="4901">
          <cell r="A4901" t="str">
            <v>93377</v>
          </cell>
          <cell r="B4901" t="str">
            <v>REATERRO MECANIZADO DE VALA COM RETROESCAVADEIRA (CAPACIDADE DA CAÇAMBA DA RETRO: 0,26 M³ / POTÊNCIA: 88 HP), LARGURA DE 0,8 A 1,5 M, PROFUNDIDADE DE 1,5 A 3,0 M, COM SOLO (SEM SUBSTITUIÇÃO) DE 1ª CATEGORIA EM LOCAIS COM ALTO NÍVEL DE INTERFERÊNCIA. AF_04/2016</v>
          </cell>
          <cell r="C4901" t="str">
            <v>M3</v>
          </cell>
          <cell r="D4901" t="str">
            <v>8,36</v>
          </cell>
        </row>
        <row r="4902">
          <cell r="A4902" t="str">
            <v>93378</v>
          </cell>
          <cell r="B4902" t="str">
            <v>REATERRO MECANIZADO DE VALA COM RETROESCAVADEIRA (CAPACIDADE DA CAÇAMBA DA RETRO: 0,26 M³ / POTÊNCIA: 88 HP), LARGURA ATÉ 0,8 M, PROFUNDIDADE ATÉ 1,5 M, COM SOLO DE 1ª CATEGORIA EM LOCAIS COM BAIXO NÍVEL DE INTERFERÊNCIA. AF_04/2016</v>
          </cell>
          <cell r="C4902" t="str">
            <v>M3</v>
          </cell>
          <cell r="D4902" t="str">
            <v>19,61</v>
          </cell>
        </row>
        <row r="4903">
          <cell r="A4903" t="str">
            <v>93379</v>
          </cell>
          <cell r="B4903" t="str">
            <v>REATERRO MECANIZADO DE VALA COM RETROESCAVADEIRA (CAPACIDADE DA CAÇAMBA DA RETRO: 0,26 M³ / POTÊNCIA: 88 HP), LARGURA DE 0,8 A 1,5 M, PROFUNDIDADE ATÉ 1,5 M, COM SOLO DE 1ª CATEGORIA EM LOCAIS COM BAIXO NÍVEL DE INTERFERÊNCIA. AF_04/2016</v>
          </cell>
          <cell r="C4903" t="str">
            <v>M3</v>
          </cell>
          <cell r="D4903" t="str">
            <v>15,05</v>
          </cell>
        </row>
        <row r="4904">
          <cell r="A4904" t="str">
            <v>93380</v>
          </cell>
          <cell r="B4904" t="str">
            <v>REATERRO MECANIZADO DE VALA COM RETROESCAVADEIRA (CAPACIDADE DA CAÇAMBA DA RETRO: 0,26 M³ / POTÊNCIA: 88 HP), LARGURA ATÉ 0,8 M, PROFUNDIDADE DE 1,5 A 3,0 M, COM SOLO DE 1ª CATEGORIA EM LOCAIS COM BAIXO NÍVEL DE INTERFERÊNCIA. AF_04/2016</v>
          </cell>
          <cell r="C4904" t="str">
            <v>M3</v>
          </cell>
          <cell r="D4904" t="str">
            <v>12,23</v>
          </cell>
        </row>
        <row r="4905">
          <cell r="A4905" t="str">
            <v>93381</v>
          </cell>
          <cell r="B4905" t="str">
            <v>REATERRO MECANIZADO DE VALA COM RETROESCAVADEIRA (CAPACIDADE DA CAÇAMBA DA RETRO: 0,26 M³ / POTÊNCIA: 88 HP), LARGURA DE 0,8 A 1,5 M, PROFUNDIDADE DE 1,5 A 3,0 M, COM SOLO (SEM SUBSTITUIÇÃO) DE 1ª CATEGORIA EM LOCAIS COM BAIXO NÍVEL DE INTERFERÊNCIA. AF_04/2016</v>
          </cell>
          <cell r="C4905" t="str">
            <v>M3</v>
          </cell>
          <cell r="D4905" t="str">
            <v>7,84</v>
          </cell>
        </row>
        <row r="4906">
          <cell r="A4906" t="str">
            <v>93382</v>
          </cell>
          <cell r="B4906" t="str">
            <v>REATERRO MANUAL DE VALAS COM COMPACTAÇÃO MECANIZADA. AF_04/2016</v>
          </cell>
          <cell r="C4906" t="str">
            <v>M3</v>
          </cell>
          <cell r="D4906" t="str">
            <v>26,26</v>
          </cell>
        </row>
        <row r="4907">
          <cell r="A4907" t="str">
            <v>96995</v>
          </cell>
          <cell r="B4907" t="str">
            <v>REATERRO MANUAL APILOADO COM SOQUETE. AF_10/2017</v>
          </cell>
          <cell r="C4907" t="str">
            <v>M3</v>
          </cell>
          <cell r="D4907" t="str">
            <v>37,63</v>
          </cell>
        </row>
        <row r="4908">
          <cell r="A4908" t="str">
            <v>72838</v>
          </cell>
          <cell r="B4908" t="str">
            <v>TRANSPORTE COMERCIAL COM CAMINHAO CARROCERIA 9 T, RODOVIA EM LEITO NATURAL</v>
          </cell>
          <cell r="C4908" t="str">
            <v>TXKM</v>
          </cell>
          <cell r="D4908" t="str">
            <v>0,90</v>
          </cell>
        </row>
        <row r="4909">
          <cell r="A4909" t="str">
            <v>72839</v>
          </cell>
          <cell r="B4909" t="str">
            <v>TRANSPORTE COMERCIAL COM CAMINHAO CARROCERIA 9 T, RODOVIA COM REVESTIMENTO PRIMARIO</v>
          </cell>
          <cell r="C4909" t="str">
            <v>TXKM</v>
          </cell>
          <cell r="D4909" t="str">
            <v>0,73</v>
          </cell>
        </row>
        <row r="4910">
          <cell r="A4910" t="str">
            <v>72840</v>
          </cell>
          <cell r="B4910" t="str">
            <v>TRANSPORTE COMERCIAL COM CAMINHAO CARROCERIA 9 T, RODOVIA PAVIMENTADA</v>
          </cell>
          <cell r="C4910" t="str">
            <v>TXKM</v>
          </cell>
          <cell r="D4910" t="str">
            <v>0,61</v>
          </cell>
        </row>
        <row r="4911">
          <cell r="A4911" t="str">
            <v>72844</v>
          </cell>
          <cell r="B4911" t="str">
            <v>CARGA, MANOBRAS E DESCARGA DE AREIA, BRITA, PEDRA DE MAO E SOLOS COM CAMINHAO BASCULANTE 6 M3 (DESCARGA LIVRE)</v>
          </cell>
          <cell r="C4911" t="str">
            <v>T</v>
          </cell>
          <cell r="D4911" t="str">
            <v>0,78</v>
          </cell>
        </row>
        <row r="4912">
          <cell r="A4912" t="str">
            <v>72845</v>
          </cell>
          <cell r="B4912" t="str">
            <v>CARGA, MANOBRAS E DESCARGA DE BRITA PARA TRATAMENTOS SUPERFICIAIS, COM CAMINHAO BASCULANTE 6 M3</v>
          </cell>
          <cell r="C4912" t="str">
            <v>T</v>
          </cell>
          <cell r="D4912" t="str">
            <v>4,71</v>
          </cell>
        </row>
        <row r="4913">
          <cell r="A4913" t="str">
            <v>72846</v>
          </cell>
          <cell r="B4913" t="str">
            <v>CARGA, MANOBRAS E DESCARGA DE MISTURA BETUMINOSA A QUENTE, COM CAMINHAO BASCULANTE 6 M3</v>
          </cell>
          <cell r="C4913" t="str">
            <v>T</v>
          </cell>
          <cell r="D4913" t="str">
            <v>3,89</v>
          </cell>
        </row>
        <row r="4914">
          <cell r="A4914" t="str">
            <v>72847</v>
          </cell>
          <cell r="B4914" t="str">
            <v>CARGA, MANOBRAS E DESCARGA DE MISTURA BETUMINOSA A FRIO, COM CAMINHAO BASCULANTE 6 M3</v>
          </cell>
          <cell r="C4914" t="str">
            <v>T</v>
          </cell>
          <cell r="D4914" t="str">
            <v>8,38</v>
          </cell>
        </row>
        <row r="4915">
          <cell r="A4915" t="str">
            <v>72848</v>
          </cell>
          <cell r="B4915" t="str">
            <v>CARGA, MANOBRAS E DESCARGA DE BRITA PARA BASE DE MACADAME, COM CAMINHAO BASCULANTE 6 M3</v>
          </cell>
          <cell r="C4915" t="str">
            <v>T</v>
          </cell>
          <cell r="D4915" t="str">
            <v>2,09</v>
          </cell>
        </row>
        <row r="4916">
          <cell r="A4916" t="str">
            <v>72849</v>
          </cell>
          <cell r="B4916" t="str">
            <v>CARGA, MANOBRAS E DESCARGA DE MISTURAS DE SOLOS E AGREGADOS (BASES ESTABILIZADAS EM USINA) COM CAMINHAO BASCULANTE 6 M3</v>
          </cell>
          <cell r="C4916" t="str">
            <v>T</v>
          </cell>
          <cell r="D4916" t="str">
            <v>2,68</v>
          </cell>
        </row>
        <row r="4917">
          <cell r="A4917" t="str">
            <v>72850</v>
          </cell>
          <cell r="B4917" t="str">
            <v>CARGA, MANOBRAS E DESCARGA DE MATERIAIS DIVERSOS, COM CAMINHAO CARROCERIA 9T (CARGA E DESCARGA MANUAIS)</v>
          </cell>
          <cell r="C4917" t="str">
            <v>T</v>
          </cell>
          <cell r="D4917" t="str">
            <v>11,43</v>
          </cell>
        </row>
        <row r="4918">
          <cell r="A4918" t="str">
            <v>72882</v>
          </cell>
          <cell r="B4918" t="str">
            <v>TRANSPORTE COMERCIAL COM CAMINHAO CARROCERIA 9 T, RODOVIA EM LEITO NATURAL</v>
          </cell>
          <cell r="C4918" t="str">
            <v>M3XKM</v>
          </cell>
          <cell r="D4918" t="str">
            <v>1,35</v>
          </cell>
        </row>
        <row r="4919">
          <cell r="A4919" t="str">
            <v>72883</v>
          </cell>
          <cell r="B4919" t="str">
            <v>TRANSPORTE COMERCIAL COM CAMINHAO CARROCERIA 9 T, RODOVIA COM REVESTIMENTO PRIMARIO</v>
          </cell>
          <cell r="C4919" t="str">
            <v>M3XKM</v>
          </cell>
          <cell r="D4919" t="str">
            <v>1,08</v>
          </cell>
        </row>
        <row r="4920">
          <cell r="A4920" t="str">
            <v>72884</v>
          </cell>
          <cell r="B4920" t="str">
            <v>TRANSPORTE COMERCIAL COM CAMINHAO CARROCERIA 9 T, RODOVIA PAVIMENTADA</v>
          </cell>
          <cell r="C4920" t="str">
            <v>M3XKM</v>
          </cell>
          <cell r="D4920" t="str">
            <v>0,90</v>
          </cell>
        </row>
        <row r="4921">
          <cell r="A4921" t="str">
            <v>72888</v>
          </cell>
          <cell r="B4921" t="str">
            <v>CARGA, MANOBRAS E DESCARGA DE AREIA, BRITA, PEDRA DE MAO E SOLOS COM CAMINHAO BASCULANTE 6 M3 (DESCARGA LIVRE)</v>
          </cell>
          <cell r="C4921" t="str">
            <v>M3</v>
          </cell>
          <cell r="D4921" t="str">
            <v>1,17</v>
          </cell>
        </row>
        <row r="4922">
          <cell r="A4922" t="str">
            <v>72890</v>
          </cell>
          <cell r="B4922" t="str">
            <v>CARGA, MANOBRAS E DESCARGA DE BRITA PARA TRATAMENTOS SUPERFICIAIS, COM CAMINHAO BASCULANTE 6 M3, DESCARGA EM DISTRIBUIDOR</v>
          </cell>
          <cell r="C4922" t="str">
            <v>M3</v>
          </cell>
          <cell r="D4922" t="str">
            <v>7,07</v>
          </cell>
        </row>
        <row r="4923">
          <cell r="A4923" t="str">
            <v>72891</v>
          </cell>
          <cell r="B4923" t="str">
            <v>CARGA, MANOBRAS E DESCARGA DE MISTURA BETUMINOSA A QUENTE, COM CAMINHAO BASCULANTE 6 M3, DESCARGA EM VIBRO-ACABADORA</v>
          </cell>
          <cell r="C4923" t="str">
            <v>M3</v>
          </cell>
          <cell r="D4923" t="str">
            <v>5,83</v>
          </cell>
        </row>
        <row r="4924">
          <cell r="A4924" t="str">
            <v>72892</v>
          </cell>
          <cell r="B4924" t="str">
            <v>CARGA, MANOBRAS E DESCARGA DE DE MISTURA BETUMINOSA A FRIO, COM CAMINHAO BASCULANTE 6 M3, DESCARGA EM VIBRO-ACABADORA</v>
          </cell>
          <cell r="C4924" t="str">
            <v>M3</v>
          </cell>
          <cell r="D4924" t="str">
            <v>12,57</v>
          </cell>
        </row>
        <row r="4925">
          <cell r="A4925" t="str">
            <v>72893</v>
          </cell>
          <cell r="B4925" t="str">
            <v>CARGA, MANOBRAS E DESCARGA DE BRITA PARA BASE DE MACADAME, COM CAMINHAO BASCULANTE 6 M3, DESCARGA EM DISTRIBUIDOR</v>
          </cell>
          <cell r="C4925" t="str">
            <v>M3</v>
          </cell>
          <cell r="D4925" t="str">
            <v>3,13</v>
          </cell>
        </row>
        <row r="4926">
          <cell r="A4926" t="str">
            <v>72894</v>
          </cell>
          <cell r="B4926" t="str">
            <v>CARGA, MANOBRAS E DESCARGA DE MISTURAS DE SOLOS E AGREGADOS, COM CAMINHAO BASCULANTE 6 M3, DESCARGA EM DISTRIBUIDOR</v>
          </cell>
          <cell r="C4926" t="str">
            <v>M3</v>
          </cell>
          <cell r="D4926" t="str">
            <v>4,02</v>
          </cell>
        </row>
        <row r="4927">
          <cell r="A4927" t="str">
            <v>72895</v>
          </cell>
          <cell r="B4927" t="str">
            <v>CARGA, MANOBRAS E DESCARGA DE MATERIAIS DIVERSOS, COM CAMINHAO BASCULANTE 6M3 (CARGA E DESCARGA MANUAIS)</v>
          </cell>
          <cell r="C4927" t="str">
            <v>M3</v>
          </cell>
          <cell r="D4927" t="str">
            <v>21,21</v>
          </cell>
        </row>
        <row r="4928">
          <cell r="A4928" t="str">
            <v>72897</v>
          </cell>
          <cell r="B4928" t="str">
            <v>CARGA MANUAL DE ENTULHO EM CAMINHAO BASCULANTE 6 M3</v>
          </cell>
          <cell r="C4928" t="str">
            <v>M3</v>
          </cell>
          <cell r="D4928" t="str">
            <v>20,48</v>
          </cell>
        </row>
        <row r="4929">
          <cell r="A4929" t="str">
            <v>72898</v>
          </cell>
          <cell r="B4929" t="str">
            <v>CARGA E DESCARGA MECANIZADAS DE ENTULHO EM CAMINHAO BASCULANTE 6 M3</v>
          </cell>
          <cell r="C4929" t="str">
            <v>M3</v>
          </cell>
          <cell r="D4929" t="str">
            <v>3,86</v>
          </cell>
        </row>
        <row r="4930">
          <cell r="A4930" t="str">
            <v>72899</v>
          </cell>
          <cell r="B4930" t="str">
            <v>TRANSPORTE DE ENTULHO COM CAMINHÃO BASCULANTE 6 M3, RODOVIA PAVIMENTADA, DMT ATE 0,5 KM</v>
          </cell>
          <cell r="C4930" t="str">
            <v>M3</v>
          </cell>
          <cell r="D4930" t="str">
            <v>5,48</v>
          </cell>
        </row>
        <row r="4931">
          <cell r="A4931" t="str">
            <v>72900</v>
          </cell>
          <cell r="B4931" t="str">
            <v>TRANSPORTE DE ENTULHO COM CAMINHAO BASCULANTE 6 M3, RODOVIA PAVIMENTADA, DMT 0,5 A 1,0 KM</v>
          </cell>
          <cell r="C4931" t="str">
            <v>M3</v>
          </cell>
          <cell r="D4931" t="str">
            <v>6,03</v>
          </cell>
        </row>
        <row r="4932">
          <cell r="A4932" t="str">
            <v>74010/1</v>
          </cell>
          <cell r="B4932" t="str">
            <v>CARGA E DESCARGA MECANICA DE SOLO UTILIZANDO CAMINHAO BASCULANTE 6,0M3/16T E PA CARREGADEIRA SOBRE PNEUS 128 HP, CAPACIDADE DA CAÇAMBA 1,7 A 2,8 M3, PESO OPERACIONAL 11632 KG</v>
          </cell>
          <cell r="C4932" t="str">
            <v>M3</v>
          </cell>
          <cell r="D4932" t="str">
            <v>1,69</v>
          </cell>
        </row>
        <row r="4933">
          <cell r="A4933" t="str">
            <v>83356</v>
          </cell>
          <cell r="B4933" t="str">
            <v>TRANSPORTE COMERCIAL DE BRITA</v>
          </cell>
          <cell r="C4933" t="str">
            <v>M3XKM</v>
          </cell>
          <cell r="D4933" t="str">
            <v>0,79</v>
          </cell>
        </row>
        <row r="4934">
          <cell r="A4934" t="str">
            <v>83358</v>
          </cell>
          <cell r="B4934" t="str">
            <v>TRANSPORTE DE PAVIMENTACAO REMOVIDA (RODOVIAS NAO URBANAS)</v>
          </cell>
          <cell r="C4934" t="str">
            <v>M3XKM</v>
          </cell>
          <cell r="D4934" t="str">
            <v>1,64</v>
          </cell>
        </row>
        <row r="4935">
          <cell r="A4935" t="str">
            <v>95303</v>
          </cell>
          <cell r="B4935" t="str">
            <v>TRANSPORTE COM CAMINHÃO BASCULANTE 10 M3 DE MASSA ASFALTICA PARA PAVIMENTAÇÃO URBANA</v>
          </cell>
          <cell r="C4935" t="str">
            <v>M3XKM</v>
          </cell>
          <cell r="D4935" t="str">
            <v>1,02</v>
          </cell>
        </row>
        <row r="4936">
          <cell r="A4936" t="str">
            <v>97912</v>
          </cell>
          <cell r="B4936" t="str">
            <v>TRANSPORTE COM CAMINHÃO BASCULANTE DE 6 M3, EM VIA URBANA EM LEITO NATURAL (UNIDADE: M3XKM). AF_01/2018</v>
          </cell>
          <cell r="C4936" t="str">
            <v>M3XKM</v>
          </cell>
          <cell r="D4936" t="str">
            <v>2,22</v>
          </cell>
        </row>
        <row r="4937">
          <cell r="A4937" t="str">
            <v>97913</v>
          </cell>
          <cell r="B4937" t="str">
            <v>TRANSPORTE COM CAMINHÃO BASCULANTE DE 6 M3, EM VIA URBANA EM REVESTIMENTO PRIMÁRIO (UNIDADE: M3XKM). AF_01/2018</v>
          </cell>
          <cell r="C4937" t="str">
            <v>M3XKM</v>
          </cell>
          <cell r="D4937" t="str">
            <v>1,70</v>
          </cell>
        </row>
        <row r="4938">
          <cell r="A4938" t="str">
            <v>97914</v>
          </cell>
          <cell r="B4938" t="str">
            <v>TRANSPORTE COM CAMINHÃO BASCULANTE DE 6 M3, EM VIA URBANA PAVIMENTADA, DMT ATÉ 30 KM (UNIDADE: M3XKM). AF_01/2018</v>
          </cell>
          <cell r="C4938" t="str">
            <v>M3XKM</v>
          </cell>
          <cell r="D4938" t="str">
            <v>1,59</v>
          </cell>
        </row>
        <row r="4939">
          <cell r="A4939" t="str">
            <v>97915</v>
          </cell>
          <cell r="B4939" t="str">
            <v>TRANSPORTE COM CAMINHÃO BASCULANTE DE 6 M3, EM VIA URBANA PAVIMENTADA, DMT ACIMA DE 30 KM (UNIDADE: M3XKM). AF_01/2018</v>
          </cell>
          <cell r="C4939" t="str">
            <v>M3XKM</v>
          </cell>
          <cell r="D4939" t="str">
            <v>1,13</v>
          </cell>
        </row>
        <row r="4940">
          <cell r="A4940" t="str">
            <v>97916</v>
          </cell>
          <cell r="B4940" t="str">
            <v>TRANSPORTE COM CAMINHÃO BASCULANTE DE 6 M3, EM VIA URBANA EM LEITO NATURAL (UNIDADE: TXKM). AF_01/2018</v>
          </cell>
          <cell r="C4940" t="str">
            <v>TXKM</v>
          </cell>
          <cell r="D4940" t="str">
            <v>1,48</v>
          </cell>
        </row>
        <row r="4941">
          <cell r="A4941" t="str">
            <v>97917</v>
          </cell>
          <cell r="B4941" t="str">
            <v>TRANSPORTE COM CAMINHÃO BASCULANTE DE 6 M3, EM VIA URBANA EM REVESTIMENTO PRIMÁRIO (UNIDADE: TXKM). AF_01/2018</v>
          </cell>
          <cell r="C4941" t="str">
            <v>TXKM</v>
          </cell>
          <cell r="D4941" t="str">
            <v>1,13</v>
          </cell>
        </row>
        <row r="4942">
          <cell r="A4942" t="str">
            <v>97918</v>
          </cell>
          <cell r="B4942" t="str">
            <v>TRANSPORTE COM CAMINHÃO BASCULANTE DE 6 M3, EM VIA URBANA PAVIMENTADA, DMT ATÉ 30 KM (UNIDADE: TXKM). AF_01/2018</v>
          </cell>
          <cell r="C4942" t="str">
            <v>TXKM</v>
          </cell>
          <cell r="D4942" t="str">
            <v>1,06</v>
          </cell>
        </row>
        <row r="4943">
          <cell r="A4943" t="str">
            <v>97919</v>
          </cell>
          <cell r="B4943" t="str">
            <v>TRANSPORTE COM CAMINHÃO BASCULANTE DE 6 M3, EM VIA URBANA PAVIMENTADA, DMT ACIMA DE 30 KM (UNIDADE: TXKM). AF_01/2018</v>
          </cell>
          <cell r="C4943" t="str">
            <v>TXKM</v>
          </cell>
          <cell r="D4943" t="str">
            <v>0,75</v>
          </cell>
        </row>
        <row r="4944">
          <cell r="A4944" t="str">
            <v>94097</v>
          </cell>
          <cell r="B4944" t="str">
            <v>PREPARO DE FUNDO DE VALA COM LARGURA MENOR QUE 1,5 M, EM LOCAL COM NÍVEL BAIXO DE INTERFERÊNCIA. AF_06/2016</v>
          </cell>
          <cell r="C4944" t="str">
            <v>M2</v>
          </cell>
          <cell r="D4944" t="str">
            <v>4,90</v>
          </cell>
        </row>
        <row r="4945">
          <cell r="A4945" t="str">
            <v>94098</v>
          </cell>
          <cell r="B4945" t="str">
            <v>PREPARO DE FUNDO DE VALA  COM LARGURA MENOR QUE 1,5 M, EM LOCAL COM NÍVEL ALTO DE INTERFERÊNCIA. AF_06/2016</v>
          </cell>
          <cell r="C4945" t="str">
            <v>M2</v>
          </cell>
          <cell r="D4945" t="str">
            <v>5,60</v>
          </cell>
        </row>
        <row r="4946">
          <cell r="A4946" t="str">
            <v>94099</v>
          </cell>
          <cell r="B4946" t="str">
            <v>PREPARO DE FUNDO DE VALA COM LARGURA MAIOR OU IGUAL A 1,5 M E MENOR QUE 2,5 M, EM LOCAL COM NÍVEL BAIXO DE INTERFERÊNCIA. AF_06/2016</v>
          </cell>
          <cell r="C4946" t="str">
            <v>M2</v>
          </cell>
          <cell r="D4946" t="str">
            <v>2,47</v>
          </cell>
        </row>
        <row r="4947">
          <cell r="A4947" t="str">
            <v>94100</v>
          </cell>
          <cell r="B4947" t="str">
            <v>PREPARO DE FUNDO DE VALA  COM LARGURA MAIOR OU IGUAL A 1,5 M E MENOR QUE 2,5 M, EM LOCAL COM NÍVEL ALTO DE INTERFERÊNCIA. AF_06/2016</v>
          </cell>
          <cell r="C4947" t="str">
            <v>M2</v>
          </cell>
          <cell r="D4947" t="str">
            <v>3,15</v>
          </cell>
        </row>
        <row r="4948">
          <cell r="A4948" t="str">
            <v>94102</v>
          </cell>
          <cell r="B4948" t="str">
            <v>LASTRO DE VALA COM PREPARO DE FUNDO, LARGURA MENOR QUE 1,5 M, COM CAMADA DE AREIA, LANÇAMENTO MANUAL, EM LOCAL COM NÍVEL BAIXO DE INTERFERÊNCIA. AF_06/2016</v>
          </cell>
          <cell r="C4948" t="str">
            <v>M3</v>
          </cell>
          <cell r="D4948" t="str">
            <v>136,83</v>
          </cell>
        </row>
        <row r="4949">
          <cell r="A4949" t="str">
            <v>94103</v>
          </cell>
          <cell r="B4949" t="str">
            <v>LASTRO DE VALA COM PREPARO DE FUNDO, LARGURA MENOR QUE 1,5 M, COM CAMADA DE BRITA, LANÇAMENTO MANUAL, EM LOCAL COM NÍVEL BAIXO DE INTERFERÊNCIA. AF_06/2016</v>
          </cell>
          <cell r="C4949" t="str">
            <v>M3</v>
          </cell>
          <cell r="D4949" t="str">
            <v>211,47</v>
          </cell>
        </row>
        <row r="4950">
          <cell r="A4950" t="str">
            <v>94104</v>
          </cell>
          <cell r="B4950" t="str">
            <v>LASTRO DE VALA COM PREPARO DE FUNDO, LARGURA MENOR QUE 1,5 M, COM CAMADA DE AREIA, LANÇAMENTO MANUAL, EM LOCAL COM NÍVEL ALTO DE INTERFERÊNCIA. AF_06/2016</v>
          </cell>
          <cell r="C4950" t="str">
            <v>M3</v>
          </cell>
          <cell r="D4950" t="str">
            <v>140,70</v>
          </cell>
        </row>
        <row r="4951">
          <cell r="A4951" t="str">
            <v>94105</v>
          </cell>
          <cell r="B4951" t="str">
            <v>LASTRO DE VALA COM PREPARO DE FUNDO, LARGURA MENOR QUE 1,5 M, COM CAMADA DE BRITA, LANÇAMENTO MANUAL, EM LOCAL COM NÍVEL ALTO DE INTERFERÊNCIA. AF_06/2016</v>
          </cell>
          <cell r="C4951" t="str">
            <v>M3</v>
          </cell>
          <cell r="D4951" t="str">
            <v>215,36</v>
          </cell>
        </row>
        <row r="4952">
          <cell r="A4952" t="str">
            <v>94106</v>
          </cell>
          <cell r="B4952" t="str">
            <v>LASTRO COM PREPARO DE FUNDO, LARGURA MAIOR OU IGUAL A 1,5 M, COM CAMADA DE AREIA, LANÇAMENTO MANUAL, EM LOCAL COM NÍVEL BAIXO DE INTERFERÊNCIA. AF_06/2016</v>
          </cell>
          <cell r="C4952" t="str">
            <v>M3</v>
          </cell>
          <cell r="D4952" t="str">
            <v>116,83</v>
          </cell>
        </row>
        <row r="4953">
          <cell r="A4953" t="str">
            <v>94107</v>
          </cell>
          <cell r="B4953" t="str">
            <v>LASTRO COM PREPARO DE FUNDO, LARGURA MAIOR OU IGUAL A 1,5 M, COM CAMADA DE BRITA, LANÇAMENTO MANUAL, EM LOCAL COM NÍVEL BAIXO DE INTERFERÊNCIA. AF_06/2016</v>
          </cell>
          <cell r="C4953" t="str">
            <v>M3</v>
          </cell>
          <cell r="D4953" t="str">
            <v>191,48</v>
          </cell>
        </row>
        <row r="4954">
          <cell r="A4954" t="str">
            <v>94108</v>
          </cell>
          <cell r="B4954" t="str">
            <v>LASTRO COM PREPARO DE FUNDO, LARGURA MAIOR OU IGUAL A 1,5 M, COM CAMADA DE AREIA, LANÇAMENTO MANUAL, EM LOCAL COM NÍVEL ALTO DE INTERFERÊNCIA. AF_06/2016</v>
          </cell>
          <cell r="C4954" t="str">
            <v>M3</v>
          </cell>
          <cell r="D4954" t="str">
            <v>120,72</v>
          </cell>
        </row>
        <row r="4955">
          <cell r="A4955" t="str">
            <v>94110</v>
          </cell>
          <cell r="B4955" t="str">
            <v>LASTRO COM PREPARO DE FUNDO, LARGURA MAIOR OU IGUAL A 1,5 M, COM CAMADA DE BRITA, LANÇAMENTO MANUAL, EM LOCAL COM NÍVEL ALTO DE INTERFERÊNCIA. AF_06/2016</v>
          </cell>
          <cell r="C4955" t="str">
            <v>M3</v>
          </cell>
          <cell r="D4955" t="str">
            <v>195,35</v>
          </cell>
        </row>
        <row r="4956">
          <cell r="A4956" t="str">
            <v>94111</v>
          </cell>
          <cell r="B4956" t="str">
            <v>LASTRO DE VALA COM PREPARO DE FUNDO, LARGURA MENOR QUE 1,5 M, COM CAMADA DE AREIA, LANÇAMENTO MECANIZADO, EM LOCAL COM NÍVEL BAIXO DE INTERFERÊNCIA. AF_06/2016</v>
          </cell>
          <cell r="C4956" t="str">
            <v>M3</v>
          </cell>
          <cell r="D4956" t="str">
            <v>111,28</v>
          </cell>
        </row>
        <row r="4957">
          <cell r="A4957" t="str">
            <v>94112</v>
          </cell>
          <cell r="B4957" t="str">
            <v>LASTRO DE VALA COM PREPARO DE FUNDO, LARGURA MENOR QUE 1,5 M, COM CAMADA DE BRITA, LANÇAMENTO MECANIZADO, EM LOCAL COM NÍVEL BAIXO DE INTERFERÊNCIA. AF_06/2016</v>
          </cell>
          <cell r="C4957" t="str">
            <v>M3</v>
          </cell>
          <cell r="D4957" t="str">
            <v>179,99</v>
          </cell>
        </row>
        <row r="4958">
          <cell r="A4958" t="str">
            <v>94113</v>
          </cell>
          <cell r="B4958" t="str">
            <v>LASTRO DE VALA COM PREPARO DE FUNDO, LARGURA MENOR QUE 1,5 M, COM CAMADA DE AREIA, LANÇAMENTO MECANIZADO, EM LOCAL COM NÍVEL ALTO DE INTERFERÊNCIA. AF_06/2016</v>
          </cell>
          <cell r="C4958" t="str">
            <v>M3</v>
          </cell>
          <cell r="D4958" t="str">
            <v>117,60</v>
          </cell>
        </row>
        <row r="4959">
          <cell r="A4959" t="str">
            <v>94114</v>
          </cell>
          <cell r="B4959" t="str">
            <v>LASTRO DE VALA COM PREPARO DE FUNDO, LARGURA MENOR QUE 1,5 M, COM CAMADA DE BRITA, LANÇAMENTO MECANIZADO, EM LOCAL COM NÍVEL ALTO DE INTERFERÊNCIA. AF_06/2016</v>
          </cell>
          <cell r="C4959" t="str">
            <v>M3</v>
          </cell>
          <cell r="D4959" t="str">
            <v>187,10</v>
          </cell>
        </row>
        <row r="4960">
          <cell r="A4960" t="str">
            <v>94115</v>
          </cell>
          <cell r="B4960" t="str">
            <v>LASTRO COM PREPARO DE FUNDO, LARGURA MAIOR OU IGUAL A 1,5 M, COM CAMADA DE AREIA, LANÇAMENTO MECANIZADO, EM LOCAL COM NÍVEL BAIXO DE INTERFERÊNCIA. AF_06/2016</v>
          </cell>
          <cell r="C4960" t="str">
            <v>M3</v>
          </cell>
          <cell r="D4960" t="str">
            <v>81,25</v>
          </cell>
        </row>
        <row r="4961">
          <cell r="A4961" t="str">
            <v>94116</v>
          </cell>
          <cell r="B4961" t="str">
            <v>LASTRO COM PREPARO DE FUNDO, LARGURA MAIOR OU IGUAL A 1,5 M, COM CAMADA DE BRITA, LANÇAMENTO MECANIZADO, EM LOCAL COM NÍVEL BAIXO DE INTERFERÊNCIA. AF_06/2016</v>
          </cell>
          <cell r="C4961" t="str">
            <v>M3</v>
          </cell>
          <cell r="D4961" t="str">
            <v>145,66</v>
          </cell>
        </row>
        <row r="4962">
          <cell r="A4962" t="str">
            <v>94117</v>
          </cell>
          <cell r="B4962" t="str">
            <v>LASTRO COM PREPARO DE FUNDO, LARGURA MAIOR OU IGUAL A 1,5 M, COM CAMADA DE AREIA, LANÇAMENTO MECANIZADO, EM LOCAL COM NÍVEL ALTO DE INTERFERÊNCIA. AF_06/2016</v>
          </cell>
          <cell r="C4962" t="str">
            <v>M3</v>
          </cell>
          <cell r="D4962" t="str">
            <v>87,12</v>
          </cell>
        </row>
        <row r="4963">
          <cell r="A4963" t="str">
            <v>94118</v>
          </cell>
          <cell r="B4963" t="str">
            <v>LASTRO COM PREPARO DE FUNDO, LARGURA MAIOR OU IGUAL A 1,5 M, COM CAMADA DE BRITA, LANÇAMENTO MECANIZADO, EM LOCAL COM NÍVEL ALTO DE INTERFERÊNCIA. AF_06/2016</v>
          </cell>
          <cell r="C4963" t="str">
            <v>M3</v>
          </cell>
          <cell r="D4963" t="str">
            <v>152,57</v>
          </cell>
        </row>
        <row r="4964">
          <cell r="A4964" t="str">
            <v>6514</v>
          </cell>
          <cell r="B4964" t="str">
            <v>FORNECIMENTO E LANCAMENTO DE BRITA N. 4</v>
          </cell>
          <cell r="C4964" t="str">
            <v>M3</v>
          </cell>
          <cell r="D4964" t="str">
            <v>105,66</v>
          </cell>
        </row>
        <row r="4965">
          <cell r="A4965" t="str">
            <v>88549</v>
          </cell>
          <cell r="B4965" t="str">
            <v>FORNECIMENTO E ASSENTAMENTO DE BRITA 2-DRENOS E FILTROS   MM</v>
          </cell>
          <cell r="C4965" t="str">
            <v>M3</v>
          </cell>
          <cell r="D4965" t="str">
            <v>83,78</v>
          </cell>
        </row>
        <row r="4966">
          <cell r="A4966" t="str">
            <v>41721</v>
          </cell>
          <cell r="B4966" t="str">
            <v>COMPACTACAO MECANICA A 95% DO PROCTOR NORMAL - PAVIMENTACAO URBANA</v>
          </cell>
          <cell r="C4966" t="str">
            <v>M3</v>
          </cell>
          <cell r="D4966" t="str">
            <v>3,11</v>
          </cell>
        </row>
        <row r="4967">
          <cell r="A4967" t="str">
            <v>41722</v>
          </cell>
          <cell r="B4967" t="str">
            <v>COMPACTACAO MECANICA A 100% DO PROCTOR NORMAL - PAVIMENTACAO URBANA</v>
          </cell>
          <cell r="C4967" t="str">
            <v>M3</v>
          </cell>
          <cell r="D4967" t="str">
            <v>4,52</v>
          </cell>
        </row>
        <row r="4968">
          <cell r="A4968" t="str">
            <v>74005/1</v>
          </cell>
          <cell r="B4968" t="str">
            <v>COMPACTACAO MECANICA, SEM CONTROLE DO GC (C/COMPACTADOR PLACA 400 KG)</v>
          </cell>
          <cell r="C4968" t="str">
            <v>M3</v>
          </cell>
          <cell r="D4968" t="str">
            <v>4,50</v>
          </cell>
        </row>
        <row r="4969">
          <cell r="A4969" t="str">
            <v>74005/2</v>
          </cell>
          <cell r="B4969" t="str">
            <v>COMPACTACAO MECANICA C/ CONTROLE DO GC&gt;=95% DO PN (AREAS) (C/MONIVELADORA 140 HP E ROLO COMPRESSOR VIBRATORIO 80 HP)</v>
          </cell>
          <cell r="C4969" t="str">
            <v>M3</v>
          </cell>
          <cell r="D4969" t="str">
            <v>5,29</v>
          </cell>
        </row>
        <row r="4970">
          <cell r="A4970" t="str">
            <v>74034/1</v>
          </cell>
          <cell r="B4970" t="str">
            <v>ESPALHAMENTO DE MATERIAL DE 1A CATEGORIA COM TRATOR DE ESTEIRA COM 153HP</v>
          </cell>
          <cell r="C4970" t="str">
            <v>M3</v>
          </cell>
          <cell r="D4970" t="str">
            <v>1,69</v>
          </cell>
        </row>
        <row r="4971">
          <cell r="A4971" t="str">
            <v>83344</v>
          </cell>
          <cell r="B4971" t="str">
            <v>ESPALHAMENTO DE MATERIAL EM BOTA FORA, COM UTILIZACAO DE TRATOR DE ESTEIRAS DE 165 HP</v>
          </cell>
          <cell r="C4971" t="str">
            <v>M3</v>
          </cell>
          <cell r="D4971" t="str">
            <v>0,93</v>
          </cell>
        </row>
        <row r="4972">
          <cell r="A4972" t="str">
            <v>95606</v>
          </cell>
          <cell r="B4972" t="str">
            <v>UMIDIFICAÇÃO DE MATERIAL PARA VALAS COM CAMINHÃO PIPA 10000L. AF_11/2016</v>
          </cell>
          <cell r="C4972" t="str">
            <v>M3</v>
          </cell>
          <cell r="D4972" t="str">
            <v>1,28</v>
          </cell>
        </row>
        <row r="4973">
          <cell r="A4973" t="str">
            <v>72131</v>
          </cell>
          <cell r="B4973" t="str">
            <v>ALVENARIA EM TIJOLO CERAMICO MACICO 5X10X20CM 1 VEZ (ESPESSURA 20CM), ASSENTADO COM ARGAMASSA TRACO 1:2:8 (CIMENTO, CAL E AREIA)</v>
          </cell>
          <cell r="C4973" t="str">
            <v>M2</v>
          </cell>
          <cell r="D4973" t="str">
            <v>120,03</v>
          </cell>
        </row>
        <row r="4974">
          <cell r="A4974" t="str">
            <v>72132</v>
          </cell>
          <cell r="B4974" t="str">
            <v>ALVENARIA EM TIJOLO CERAMICO MACICO 5X10X20CM 1/2 VEZ (ESPESSURA 10CM), ASSENTADO COM ARGAMASSA TRACO 1:2:8 (CIMENTO, CAL E AREIA)</v>
          </cell>
          <cell r="C4974" t="str">
            <v>M2</v>
          </cell>
          <cell r="D4974" t="str">
            <v>62,12</v>
          </cell>
        </row>
        <row r="4975">
          <cell r="A4975" t="str">
            <v>72133</v>
          </cell>
          <cell r="B4975" t="str">
            <v>ALVENARIA EM TIJOLO CERAMICO MACICO 5X10X20CM 1 1/2 VEZ (ESPESSURA 30CM), ASSENTADO COM ARGAMASSA TRACO 1:2:8 (CIMENTO, CAL E AREIA)</v>
          </cell>
          <cell r="C4975" t="str">
            <v>M2</v>
          </cell>
          <cell r="D4975" t="str">
            <v>214,06</v>
          </cell>
        </row>
        <row r="4976">
          <cell r="A4976" t="str">
            <v>87471</v>
          </cell>
          <cell r="B4976" t="str">
            <v>ALVENARIA DE VEDAÇÃO DE BLOCOS CERÂMICOS FURADOS NA VERTICAL DE 9X19X39CM (ESPESSURA 9CM) DE PAREDES COM ÁREA LÍQUIDA MENOR QUE 6M² SEM VÃOS E ARGAMASSA DE ASSENTAMENTO COM PREPARO EM BETONEIRA. AF_06/2014</v>
          </cell>
          <cell r="C4976" t="str">
            <v>M2</v>
          </cell>
          <cell r="D4976" t="str">
            <v>39,03</v>
          </cell>
        </row>
        <row r="4977">
          <cell r="A4977" t="str">
            <v>87472</v>
          </cell>
          <cell r="B4977" t="str">
            <v>ALVENARIA DE VEDAÇÃO DE BLOCOS CERÂMICOS FURADOS NA VERTICAL DE 9X19X39CM (ESPESSURA 9CM) DE PAREDES COM ÁREA LÍQUIDA MENOR QUE 6M² SEM VÃOS E ARGAMASSA DE ASSENTAMENTO COM PREPARO MANUAL. AF_06/2014</v>
          </cell>
          <cell r="C4977" t="str">
            <v>M2</v>
          </cell>
          <cell r="D4977" t="str">
            <v>39,80</v>
          </cell>
        </row>
        <row r="4978">
          <cell r="A4978" t="str">
            <v>87473</v>
          </cell>
          <cell r="B4978" t="str">
            <v>ALVENARIA DE VEDAÇÃO DE BLOCOS CERÂMICOS FURADOS NA VERTICAL DE 14X19X39CM (ESPESSURA 14CM) DE PAREDES COM ÁREA LÍQUIDA MENOR QUE 6M² SEM VÃOS E ARGAMASSA DE ASSENTAMENTO COM PREPARO EM BETONEIRA. AF_06/2014</v>
          </cell>
          <cell r="C4978" t="str">
            <v>M2</v>
          </cell>
          <cell r="D4978" t="str">
            <v>54,24</v>
          </cell>
        </row>
        <row r="4979">
          <cell r="A4979" t="str">
            <v>87474</v>
          </cell>
          <cell r="B4979" t="str">
            <v>ALVENARIA DE VEDAÇÃO DE BLOCOS CERÂMICOS FURADOS NA VERTICAL DE 14X19X39CM (ESPESSURA 14CM) DE PAREDES COM ÁREA LÍQUIDA MENOR QUE 6M² SEM VÃOS E ARGAMASSA DE ASSENTAMENTO COM PREPARO MANUAL. AF_06/2014</v>
          </cell>
          <cell r="C4979" t="str">
            <v>M2</v>
          </cell>
          <cell r="D4979" t="str">
            <v>55,11</v>
          </cell>
        </row>
        <row r="4980">
          <cell r="A4980" t="str">
            <v>87475</v>
          </cell>
          <cell r="B4980" t="str">
            <v>ALVENARIA DE VEDAÇÃO DE BLOCOS CERÂMICOS FURADOS NA VERTICAL DE 19X19X39CM (ESPESSURA 19CM) DE PAREDES COM ÁREA LÍQUIDA MENOR QUE 6M² SEM VÃOS E ARGAMASSA DE ASSENTAMENTO COM PREPARO EM BETONEIRA. AF_06/2014</v>
          </cell>
          <cell r="C4980" t="str">
            <v>M2</v>
          </cell>
          <cell r="D4980" t="str">
            <v>63,64</v>
          </cell>
        </row>
        <row r="4981">
          <cell r="A4981" t="str">
            <v>87476</v>
          </cell>
          <cell r="B4981" t="str">
            <v>ALVENARIA DE VEDAÇÃO DE BLOCOS CERÂMICOS FURADOS NA VERTICAL DE 19X19X39CM (ESPESSURA 19CM) DE PAREDES COM ÁREA LÍQUIDA MENOR QUE 6M² SEM VÃOS E ARGAMASSA DE ASSENTAMENTO COM PREPARO MANUAL. AF_06/2014</v>
          </cell>
          <cell r="C4981" t="str">
            <v>M2</v>
          </cell>
          <cell r="D4981" t="str">
            <v>64,66</v>
          </cell>
        </row>
        <row r="4982">
          <cell r="A4982" t="str">
            <v>87477</v>
          </cell>
          <cell r="B4982" t="str">
            <v>ALVENARIA DE VEDAÇÃO DE BLOCOS CERÂMICOS FURADOS NA VERTICAL DE 9X19X39CM (ESPESSURA 9CM) DE PAREDES COM ÁREA LÍQUIDA MAIOR OU IGUAL A 6M² SEM VÃOS E ARGAMASSA DE ASSENTAMENTO COM PREPARO EM BETONEIRA. AF_06/2014</v>
          </cell>
          <cell r="C4982" t="str">
            <v>M2</v>
          </cell>
          <cell r="D4982" t="str">
            <v>35,00</v>
          </cell>
        </row>
        <row r="4983">
          <cell r="A4983" t="str">
            <v>87478</v>
          </cell>
          <cell r="B4983" t="str">
            <v>ALVENARIA DE VEDAÇÃO DE BLOCOS CERÂMICOS FURADOS NA VERTICAL DE 9X19X39CM (ESPESSURA 9CM) DE PAREDES COM ÁREA LÍQUIDA MAIOR OU IGUAL A 6M² SEM VÃOS E ARGAMASSA DE ASSENTAMENTO COM PREPARO MANUAL. AF_06/2014</v>
          </cell>
          <cell r="C4983" t="str">
            <v>M2</v>
          </cell>
          <cell r="D4983" t="str">
            <v>35,77</v>
          </cell>
        </row>
        <row r="4984">
          <cell r="A4984" t="str">
            <v>87479</v>
          </cell>
          <cell r="B4984" t="str">
            <v>ALVENARIA DE VEDAÇÃO DE BLOCOS CERÂMICOS FURADOS NA VERTICAL DE 14X19X39CM (ESPESSURA 14CM) DE PAREDES COM ÁREA LÍQUIDA MAIOR OU IGUAL A 6M² SEM VÃOS E ARGAMASSA DE ASSENTAMENTO COM PREPARO EM BETONEIRA. AF_06/2014</v>
          </cell>
          <cell r="C4984" t="str">
            <v>M2</v>
          </cell>
          <cell r="D4984" t="str">
            <v>49,70</v>
          </cell>
        </row>
        <row r="4985">
          <cell r="A4985" t="str">
            <v>87480</v>
          </cell>
          <cell r="B4985" t="str">
            <v>ALVENARIA DE VEDAÇÃO DE BLOCOS CERÂMICOS FURADOS NA VERTICAL DE 14X19X39CM (ESPESSURA 14CM) DE PAREDES COM ÁREA LÍQUIDA MAIOR OU IGUAL A 6M² SEM VÃOS E ARGAMASSA DE ASSENTAMENTO COM PREPARO MANUAL. AF_06/2014</v>
          </cell>
          <cell r="C4985" t="str">
            <v>M2</v>
          </cell>
          <cell r="D4985" t="str">
            <v>50,57</v>
          </cell>
        </row>
        <row r="4986">
          <cell r="A4986" t="str">
            <v>87481</v>
          </cell>
          <cell r="B4986" t="str">
            <v>ALVENARIA DE VEDAÇÃO DE BLOCOS CERÂMICOS FURADOS NA VERTICAL DE 19X19X39CM (ESPESSURA 19CM) DE PAREDES COM ÁREA LÍQUIDA MAIOR OU IGUAL A 6M² SEM VÃOS E ARGAMASSA DE ASSENTAMENTO COM PREPARO EM BETONEIRA. AF_06/2014</v>
          </cell>
          <cell r="C4986" t="str">
            <v>M2</v>
          </cell>
          <cell r="D4986" t="str">
            <v>59,14</v>
          </cell>
        </row>
        <row r="4987">
          <cell r="A4987" t="str">
            <v>87482</v>
          </cell>
          <cell r="B4987" t="str">
            <v>ALVENARIA DE VEDAÇÃO DE BLOCOS CERÂMICOS FURADOS NA VERTICAL DE 19X19X39CM (ESPESSURA 19CM) DE PAREDES COM ÁREA LÍQUIDA MAIOR OU IGUAL A 6M² SEM VÃOS E ARGAMASSA DE ASSENTAMENTO COM PREPARO MANUAL. AF_06/2014</v>
          </cell>
          <cell r="C4987" t="str">
            <v>M2</v>
          </cell>
          <cell r="D4987" t="str">
            <v>60,16</v>
          </cell>
        </row>
        <row r="4988">
          <cell r="A4988" t="str">
            <v>87483</v>
          </cell>
          <cell r="B4988" t="str">
            <v>ALVENARIA DE VEDAÇÃO DE BLOCOS CERÂMICOS FURADOS NA VERTICAL DE 9X19X39CM (ESPESSURA 9CM) DE PAREDES COM ÁREA LÍQUIDA MENOR QUE 6M² COM VÃOS E ARGAMASSA DE ASSENTAMENTO COM PREPARO EM BETONEIRA. AF_06/2014</v>
          </cell>
          <cell r="C4988" t="str">
            <v>M2</v>
          </cell>
          <cell r="D4988" t="str">
            <v>45,35</v>
          </cell>
        </row>
        <row r="4989">
          <cell r="A4989" t="str">
            <v>87484</v>
          </cell>
          <cell r="B4989" t="str">
            <v>ALVENARIA DE VEDAÇÃO DE BLOCOS CERÂMICOS FURADOS NA VERTICAL DE 9X19X39CM (ESPESSURA 9CM) DE PAREDES COM ÁREA LÍQUIDA MENOR QUE 6M² COM VÃOS E ARGAMASSA DE ASSENTAMENTO COM PREPARO MANUAL. AF_06/2014</v>
          </cell>
          <cell r="C4989" t="str">
            <v>M2</v>
          </cell>
          <cell r="D4989" t="str">
            <v>46,12</v>
          </cell>
        </row>
        <row r="4990">
          <cell r="A4990" t="str">
            <v>87485</v>
          </cell>
          <cell r="B4990" t="str">
            <v>ALVENARIA DE VEDAÇÃO DE BLOCOS CERÂMICOS FURADOS NA VERTICAL DE 14X19X39CM (ESPESSURA 14CM) DE PAREDES COM ÁREA LÍQUIDA MENOR QUE 6M² COM VÃOS E ARGAMASSA DE ASSENTAMENTO COM PREPARO EM BETONEIRA. AF_06/2014</v>
          </cell>
          <cell r="C4990" t="str">
            <v>M2</v>
          </cell>
          <cell r="D4990" t="str">
            <v>60,67</v>
          </cell>
        </row>
        <row r="4991">
          <cell r="A4991" t="str">
            <v>87487</v>
          </cell>
          <cell r="B4991" t="str">
            <v>ALVENARIA DE VEDAÇÃO DE BLOCOS CERÂMICOS FURADOS NA VERTICAL DE 19X19X39CM (ESPESSURA 19CM) DE PAREDES COM ÁREA LÍQUIDA MENOR QUE 6M² COM VÃOS E ARGAMASSA DE ASSENTAMENTO COM PREPARO EM BETONEIRA. AF_06/2014</v>
          </cell>
          <cell r="C4991" t="str">
            <v>M2</v>
          </cell>
          <cell r="D4991" t="str">
            <v>69,86</v>
          </cell>
        </row>
        <row r="4992">
          <cell r="A4992" t="str">
            <v>87488</v>
          </cell>
          <cell r="B4992" t="str">
            <v>ALVENARIA DE VEDAÇÃO DE BLOCOS CERÂMICOS FURADOS NA VERTICAL DE 19X19X39CM (ESPESSURA 19CM) DE PAREDES COM ÁREA LÍQUIDA MENOR QUE 6M² COM VÃOS E ARGAMASSA DE ASSENTAMENTO COM PREPARO MANUAL. AF_06/2014</v>
          </cell>
          <cell r="C4992" t="str">
            <v>M2</v>
          </cell>
          <cell r="D4992" t="str">
            <v>70,88</v>
          </cell>
        </row>
        <row r="4993">
          <cell r="A4993" t="str">
            <v>87489</v>
          </cell>
          <cell r="B4993" t="str">
            <v>ALVENARIA DE VEDAÇÃO DE BLOCOS CERÂMICOS FURADOS NA VERTICAL DE 9X19X39CM (ESPESSURA 9CM) DE PAREDES COM ÁREA LÍQUIDA MAIOR OU IGUAL A 6M² COM VÃOS E ARGAMASSA DE ASSENTAMENTO COM PREPARO EM BETONEIRA. AF_06/2014</v>
          </cell>
          <cell r="C4993" t="str">
            <v>M2</v>
          </cell>
          <cell r="D4993" t="str">
            <v>38,62</v>
          </cell>
        </row>
        <row r="4994">
          <cell r="A4994" t="str">
            <v>87490</v>
          </cell>
          <cell r="B4994" t="str">
            <v>ALVENARIA DE VEDAÇÃO DE BLOCOS CERÂMICOS FURADOS NA VERTICAL DE 9X19X39CM (ESPESSURA 9CM) DE PAREDES COM ÁREA LÍQUIDA MAIOR OU IGUAL A 6M² COM VÃOS E ARGAMASSA DE ASSENTAMENTO COM PREPARO MANUAL. AF_06/2014</v>
          </cell>
          <cell r="C4994" t="str">
            <v>M2</v>
          </cell>
          <cell r="D4994" t="str">
            <v>39,39</v>
          </cell>
        </row>
        <row r="4995">
          <cell r="A4995" t="str">
            <v>87491</v>
          </cell>
          <cell r="B4995" t="str">
            <v>ALVENARIA DE VEDAÇÃO DE BLOCOS CERÂMICOS FURADOS NA VERTICAL DE 14X19X39CM (ESPESSURA 14CM) DE PAREDES COM ÁREA LÍQUIDA MAIOR OU IGUAL A 6M² COM VÃOS E ARGAMASSA DE ASSENTAMENTO COM PREPARO EM BETONEIRA. AF_06/2014</v>
          </cell>
          <cell r="C4995" t="str">
            <v>M2</v>
          </cell>
          <cell r="D4995" t="str">
            <v>53,41</v>
          </cell>
        </row>
        <row r="4996">
          <cell r="A4996" t="str">
            <v>87492</v>
          </cell>
          <cell r="B4996" t="str">
            <v>ALVENARIA DE VEDAÇÃO DE BLOCOS CERÂMICOS FURADOS NA VERTICAL DE 14X19X39CM (ESPESSURA 14CM) DE PAREDES COM ÁREA LÍQUIDA MAIOR OU IGUAL A 6M² COM VÃOS E ARGAMASSA DE ASSENTAMENTO COM PREPARO MANUAL. AF_06/2014</v>
          </cell>
          <cell r="C4996" t="str">
            <v>M2</v>
          </cell>
          <cell r="D4996" t="str">
            <v>54,28</v>
          </cell>
        </row>
        <row r="4997">
          <cell r="A4997" t="str">
            <v>87493</v>
          </cell>
          <cell r="B4997" t="str">
            <v>ALVENARIA DE VEDAÇÃO DE BLOCOS CERÂMICOS FURADOS NA VERTICAL DE 19X19X39CM (ESPESSURA 19CM) DE PAREDES COM ÁREA LÍQUIDA MAIOR OU IGUAL A 6M² COM VÃOS E ARGAMASSA DE ASSENTAMENTO COM PREPARO EM BETONEIRA. AF_06/2014</v>
          </cell>
          <cell r="C4997" t="str">
            <v>M2</v>
          </cell>
          <cell r="D4997" t="str">
            <v>62,94</v>
          </cell>
        </row>
        <row r="4998">
          <cell r="A4998" t="str">
            <v>87494</v>
          </cell>
          <cell r="B4998" t="str">
            <v>ALVENARIA DE VEDAÇÃO DE BLOCOS CERÂMICOS FURADOS NA VERTICAL DE 19X19X39CM (ESPESSURA 19CM) DE PAREDES COM ÁREA LÍQUIDA MAIOR OU IGUAL A 6M² COM VÃOS E ARGAMASSA DE ASSENTAMENTO COM PREPARO MANUAL. AF_06/2014</v>
          </cell>
          <cell r="C4998" t="str">
            <v>M2</v>
          </cell>
          <cell r="D4998" t="str">
            <v>63,96</v>
          </cell>
        </row>
        <row r="4999">
          <cell r="A4999" t="str">
            <v>87495</v>
          </cell>
          <cell r="B4999" t="str">
            <v>ALVENARIA DE VEDAÇÃO DE BLOCOS CERÂMICOS FURADOS NA HORIZONTAL DE 9X19X19CM (ESPESSURA 9CM) DE PAREDES COM ÁREA LÍQUIDA MENOR QUE 6M² SEM VÃOS E ARGAMASSA DE ASSENTAMENTO COM PREPARO EM BETONEIRA. AF_06/2014</v>
          </cell>
          <cell r="C4999" t="str">
            <v>M2</v>
          </cell>
          <cell r="D4999" t="str">
            <v>69,76</v>
          </cell>
        </row>
        <row r="5000">
          <cell r="A5000" t="str">
            <v>87496</v>
          </cell>
          <cell r="B5000" t="str">
            <v>ALVENARIA DE VEDAÇÃO DE BLOCOS CERÂMICOS FURADOS NA HORIZONTAL DE 9X19X19CM (ESPESSURA 9CM) DE PAREDES COM ÁREA LÍQUIDA MENOR QUE 6M² SEM VÃOS E ARGAMASSA DE ASSENTAMENTO COM PREPARO MANUAL. AF_06/2014</v>
          </cell>
          <cell r="C5000" t="str">
            <v>M2</v>
          </cell>
          <cell r="D5000" t="str">
            <v>70,48</v>
          </cell>
        </row>
        <row r="5001">
          <cell r="A5001" t="str">
            <v>87497</v>
          </cell>
          <cell r="B5001" t="str">
            <v>ALVENARIA DE VEDAÇÃO DE BLOCOS CERÂMICOS FURADOS NA HORIZONTAL DE 11,5X19X19CM (ESPESSURA 11,5CM) DE PAREDES COM ÁREA LÍQUIDA MENOR QUE 6M² SEM VÃOS E ARGAMASSA DE ASSENTAMENTO COM PREPARO EM BETONEIRA. AF_06/2014</v>
          </cell>
          <cell r="C5001" t="str">
            <v>M2</v>
          </cell>
          <cell r="D5001" t="str">
            <v>66,32</v>
          </cell>
        </row>
        <row r="5002">
          <cell r="A5002" t="str">
            <v>87498</v>
          </cell>
          <cell r="B5002" t="str">
            <v>ALVENARIA DE VEDAÇÃO DE BLOCOS CERÂMICOS FURADOS NA HORIZONTAL DE 11,5X19X19CM (ESPESSURA 11,5CM) DE PAREDES COM ÁREA LÍQUIDA MENOR QUE 6M² SEM VÃOS E ARGAMASSA DE ASSENTAMENTO COM PREPARO MANUAL. AF_06/2014</v>
          </cell>
          <cell r="C5002" t="str">
            <v>M2</v>
          </cell>
          <cell r="D5002" t="str">
            <v>67,24</v>
          </cell>
        </row>
        <row r="5003">
          <cell r="A5003" t="str">
            <v>87499</v>
          </cell>
          <cell r="B5003" t="str">
            <v>ALVENARIA DE VEDAÇÃO DE BLOCOS CERÂMICOS FURADOS NA HORIZONTAL DE 9X14X19CM (ESPESSURA 9CM) DE PAREDES COM ÁREA LÍQUIDA MENOR QUE 6M² SEM VÃOS E ARGAMASSA DE ASSENTAMENTO COM PREPARO EM BETONEIRA. AF_06/2014</v>
          </cell>
          <cell r="C5003" t="str">
            <v>M2</v>
          </cell>
          <cell r="D5003" t="str">
            <v>76,78</v>
          </cell>
        </row>
        <row r="5004">
          <cell r="A5004" t="str">
            <v>87500</v>
          </cell>
          <cell r="B5004" t="str">
            <v>ALVENARIA DE VEDAÇÃO DE BLOCOS CERÂMICOS FURADOS NA HORIZONTAL DE 9X14X19CM (ESPESSURA 9CM) DE PAREDES COM ÁREA LÍQUIDA MENOR QUE 6M² SEM VÃOS E ARGAMASSA DE ASSENTAMENTO COM PREPARO MANUAL. AF_06/2014</v>
          </cell>
          <cell r="C5004" t="str">
            <v>M2</v>
          </cell>
          <cell r="D5004" t="str">
            <v>77,56</v>
          </cell>
        </row>
        <row r="5005">
          <cell r="A5005" t="str">
            <v>87501</v>
          </cell>
          <cell r="B5005" t="str">
            <v>ALVENARIA DE VEDAÇÃO DE BLOCOS CERÂMICOS FURADOS NA HORIZONTAL DE 14X9X19CM (ESPESSURA 14CM, BLOCO DEITADO) DE PAREDES COM ÁREA LÍQUIDA MENOR QUE 6M² SEM VÃOS E ARGAMASSA DE ASSENTAMENTO COM PREPARO EM BETONEIRA. AF_06/2014</v>
          </cell>
          <cell r="C5005" t="str">
            <v>M2</v>
          </cell>
          <cell r="D5005" t="str">
            <v>119,33</v>
          </cell>
        </row>
        <row r="5006">
          <cell r="A5006" t="str">
            <v>87502</v>
          </cell>
          <cell r="B5006" t="str">
            <v>ALVENARIA DE VEDAÇÃO DE BLOCOS CERÂMICOS FURADOS NA HORIZONTAL DE 14X9X19CM (ESPESSURA 14CM, BLOCO DEITADO) DE PAREDES COM ÁREA LÍQUIDA MENOR QUE 6M² SEM VÃOS E ARGAMASSA DE ASSENTAMENTO COM PREPARO MANUAL. AF_06/2014</v>
          </cell>
          <cell r="C5006" t="str">
            <v>M2</v>
          </cell>
          <cell r="D5006" t="str">
            <v>120,32</v>
          </cell>
        </row>
        <row r="5007">
          <cell r="A5007" t="str">
            <v>87503</v>
          </cell>
          <cell r="B5007" t="str">
            <v>ALVENARIA DE VEDAÇÃO DE BLOCOS CERÂMICOS FURADOS NA HORIZONTAL DE 9X19X19CM (ESPESSURA 9CM) DE PAREDES COM ÁREA LÍQUIDA MAIOR OU IGUAL A 6M² SEM VÃOS E ARGAMASSA DE ASSENTAMENTO COM PREPARO EM BETONEIRA. AF_06/2014</v>
          </cell>
          <cell r="C5007" t="str">
            <v>M2</v>
          </cell>
          <cell r="D5007" t="str">
            <v>59,40</v>
          </cell>
        </row>
        <row r="5008">
          <cell r="A5008" t="str">
            <v>87504</v>
          </cell>
          <cell r="B5008" t="str">
            <v>ALVENARIA DE VEDAÇÃO DE BLOCOS CERÂMICOS FURADOS NA HORIZONTAL DE 9X19X19CM (ESPESSURA 9CM) DE PAREDES COM ÁREA LÍQUIDA MAIOR OU IGUAL A 6M² SEM VÃOS E ARGAMASSA DE ASSENTAMENTO COM PREPARO MANUAL. AF_06/2014</v>
          </cell>
          <cell r="C5008" t="str">
            <v>M2</v>
          </cell>
          <cell r="D5008" t="str">
            <v>60,12</v>
          </cell>
        </row>
        <row r="5009">
          <cell r="A5009" t="str">
            <v>87505</v>
          </cell>
          <cell r="B5009" t="str">
            <v>ALVENARIA DE VEDAÇÃO DE BLOCOS CERÂMICOS FURADOS NA HORIZONTAL DE 11,5X19X19CM (ESPESSURA 11,5M) DE PAREDES COM ÁREA LÍQUIDA MAIOR OU IGUAL A 6M² SEM VÃOS E ARGAMASSA DE ASSENTAMENTO COM PREPARO EM BETONEIRA. AF_06/2014</v>
          </cell>
          <cell r="C5009" t="str">
            <v>M2</v>
          </cell>
          <cell r="D5009" t="str">
            <v>56,09</v>
          </cell>
        </row>
        <row r="5010">
          <cell r="A5010" t="str">
            <v>87506</v>
          </cell>
          <cell r="B5010" t="str">
            <v>ALVENARIA DE VEDAÇÃO DE BLOCOS CERÂMICOS FURADOS NA HORIZONTAL DE 11,5X19X19CM (ESPESSURA 11,5M) DE PAREDES COM ÁREA LÍQUIDA MAIOR OU IGUAL A 6M² SEM VÃOS E ARGAMASSA DE ASSENTAMENTO COM PREPARO MANUAL. AF_06/2014</v>
          </cell>
          <cell r="C5010" t="str">
            <v>M2</v>
          </cell>
          <cell r="D5010" t="str">
            <v>57,01</v>
          </cell>
        </row>
        <row r="5011">
          <cell r="A5011" t="str">
            <v>87507</v>
          </cell>
          <cell r="B5011" t="str">
            <v>ALVENARIA DE VEDAÇÃO DE BLOCOS CERÂMICOS FURADOS NA HORIZONTAL DE 9X14X19CM (ESPESSURA 9CM) DE PAREDES COM ÁREA LÍQUIDA MAIOR OU IGUAL A 6M² SEM VÃOS E ARGAMASSA DE ASSENTAMENTO COM PREPARO EM BETONEIRA. AF_06/2014</v>
          </cell>
          <cell r="C5011" t="str">
            <v>M2</v>
          </cell>
          <cell r="D5011" t="str">
            <v>63,08</v>
          </cell>
        </row>
        <row r="5012">
          <cell r="A5012" t="str">
            <v>87508</v>
          </cell>
          <cell r="B5012" t="str">
            <v>ALVENARIA DE VEDAÇÃO DE BLOCOS CERÂMICOS FURADOS NA HORIZONTAL DE 9X14X19CM (ESPESSURA 9CM) DE PAREDES COM ÁREA LÍQUIDA MAIOR OU IGUAL A 6M² SEM VÃOS E ARGAMASSA DE ASSENTAMENTO COM PREPARO MANUAL. AF_06/2014</v>
          </cell>
          <cell r="C5012" t="str">
            <v>M2</v>
          </cell>
          <cell r="D5012" t="str">
            <v>63,86</v>
          </cell>
        </row>
        <row r="5013">
          <cell r="A5013" t="str">
            <v>87509</v>
          </cell>
          <cell r="B5013" t="str">
            <v>ALVENARIA DE VEDAÇÃO DE BLOCOS CERÂMICOS FURADOS NA HORIZONTAL DE 14X9X19CM (ESPESSURA 14CM, BLOCO DEITADO) DE PAREDES COM ÁREA LÍQUIDA MAIOR OU IGUAL A 6M² SEM VÃOS E ARGAMASSA DE ASSENTAMENTO COM PREPARO EM BETONEIRA. AF_06/2014</v>
          </cell>
          <cell r="C5013" t="str">
            <v>M2</v>
          </cell>
          <cell r="D5013" t="str">
            <v>97,25</v>
          </cell>
        </row>
        <row r="5014">
          <cell r="A5014" t="str">
            <v>87510</v>
          </cell>
          <cell r="B5014" t="str">
            <v>ALVENARIA DE VEDAÇÃO DE BLOCOS CERÂMICOS FURADOS NA HORIZONTAL DE 14X9X19CM (ESPESSURA 14CM, BLOCO DEITADO) DE PAREDES COM ÁREA LÍQUIDA MAIOR OU IGUAL A 6M² SEM VÃOS E ARGAMASSA DE ASSENTAMENTO COM PREPARO MANUAL. AF_06/2014</v>
          </cell>
          <cell r="C5014" t="str">
            <v>M2</v>
          </cell>
          <cell r="D5014" t="str">
            <v>98,24</v>
          </cell>
        </row>
        <row r="5015">
          <cell r="A5015" t="str">
            <v>87511</v>
          </cell>
          <cell r="B5015" t="str">
            <v>ALVENARIA DE VEDAÇÃO DE BLOCOS CERÂMICOS FURADOS NA HORIZONTAL DE 9X19X19CM (ESPESSURA 9CM) DE PAREDES COM ÁREA LÍQUIDA MENOR QUE 6M² COM VÃOS E ARGAMASSA DE ASSENTAMENTO COM PREPARO EM BETONEIRA. AF_06/2014</v>
          </cell>
          <cell r="C5015" t="str">
            <v>M2</v>
          </cell>
          <cell r="D5015" t="str">
            <v>78,69</v>
          </cell>
        </row>
        <row r="5016">
          <cell r="A5016" t="str">
            <v>87512</v>
          </cell>
          <cell r="B5016" t="str">
            <v>ALVENARIA DE VEDAÇÃO DE BLOCOS CERÂMICOS FURADOS NA HORIZONTAL DE 9X19X19CM (ESPESSURA 9CM) DE PAREDES COM ÁREA LÍQUIDA MENOR QUE 6M² COM VÃOS E ARGAMASSA DE ASSENTAMENTO COM PREPARO MANUAL. AF_06/2014</v>
          </cell>
          <cell r="C5016" t="str">
            <v>M2</v>
          </cell>
          <cell r="D5016" t="str">
            <v>79,41</v>
          </cell>
        </row>
        <row r="5017">
          <cell r="A5017" t="str">
            <v>87513</v>
          </cell>
          <cell r="B5017" t="str">
            <v>ALVENARIA DE VEDAÇÃO DE BLOCOS CERÂMICOS FURADOS NA HORIZONTAL DE 11,5X19X19CM (ESPESSURA 11,5CM) DE PAREDES COM ÁREA LÍQUIDA MENOR QUE 6M² COM VÃOS E ARGAMASSA DE ASSENTAMENTO COM PREPARO EM BETONEIRA. AF_06/2014</v>
          </cell>
          <cell r="C5017" t="str">
            <v>M2</v>
          </cell>
          <cell r="D5017" t="str">
            <v>75,59</v>
          </cell>
        </row>
        <row r="5018">
          <cell r="A5018" t="str">
            <v>87514</v>
          </cell>
          <cell r="B5018" t="str">
            <v>ALVENARIA DE VEDAÇÃO DE BLOCOS CERÂMICOS FURADOS NA HORIZONTAL DE 11,5X19X19CM (ESPESSURA 11,5CM) DE PAREDES COM ÁREA LÍQUIDA MENOR QUE 6M² COM VÃOS E ARGAMASSA DE ASSENTAMENTO COM PREPARO MANUAL. AF_06/2014</v>
          </cell>
          <cell r="C5018" t="str">
            <v>M2</v>
          </cell>
          <cell r="D5018" t="str">
            <v>76,51</v>
          </cell>
        </row>
        <row r="5019">
          <cell r="A5019" t="str">
            <v>87515</v>
          </cell>
          <cell r="B5019" t="str">
            <v>ALVENARIA DE VEDAÇÃO DE BLOCOS CERÂMICOS FURADOS NA HORIZONTAL DE 9X14X19CM (ESPESSURA 9CM) DE PAREDES COM ÁREA LÍQUIDA MENOR QUE 6M² COM VÃOS E ARGAMASSA DE ASSENTAMENTO COM PREPARO EM BETONEIRA. AF_06/2014</v>
          </cell>
          <cell r="C5019" t="str">
            <v>M2</v>
          </cell>
          <cell r="D5019" t="str">
            <v>89,21</v>
          </cell>
        </row>
        <row r="5020">
          <cell r="A5020" t="str">
            <v>87516</v>
          </cell>
          <cell r="B5020" t="str">
            <v>ALVENARIA DE VEDAÇÃO DE BLOCOS CERÂMICOS FURADOS NA HORIZONTAL DE 9X14X19CM (ESPESSURA 9CM) DE PAREDES COM ÁREA LÍQUIDA MENOR QUE 6M² COM VÃOS E ARGAMASSA DE ASSENTAMENTO COM PREPARO MANUAL. AF_06/2014</v>
          </cell>
          <cell r="C5020" t="str">
            <v>M2</v>
          </cell>
          <cell r="D5020" t="str">
            <v>89,99</v>
          </cell>
        </row>
        <row r="5021">
          <cell r="A5021" t="str">
            <v>87517</v>
          </cell>
          <cell r="B5021" t="str">
            <v>ALVENARIA DE VEDAÇÃO DE BLOCOS CERÂMICOS FURADOS NA HORIZONTAL DE 14X9X19CM (ESPESSURA 14CM, BLOCO DEITADO) DE PAREDES COM ÁREA LÍQUIDA MENOR QUE 6M² COM VÃOS E ARGAMASSA DE ASSENTAMENTO COM PREPARO EM BETONEIRA. AF_06/2014</v>
          </cell>
          <cell r="C5021" t="str">
            <v>M2</v>
          </cell>
          <cell r="D5021" t="str">
            <v>138,69</v>
          </cell>
        </row>
        <row r="5022">
          <cell r="A5022" t="str">
            <v>87518</v>
          </cell>
          <cell r="B5022" t="str">
            <v>ALVENARIA DE VEDAÇÃO DE BLOCOS CERÂMICOS FURADOS NA HORIZONTAL DE 14X9X19CM (ESPESSURA 14CM, BLOCO DEITADO) DE PAREDES COM ÁREA LÍQUIDA MENOR QUE 6M² COM VÃOS E ARGAMASSA DE ASSENTAMENTO COM PREPARO MANUAL. AF_06/2014</v>
          </cell>
          <cell r="C5022" t="str">
            <v>M2</v>
          </cell>
          <cell r="D5022" t="str">
            <v>139,68</v>
          </cell>
        </row>
        <row r="5023">
          <cell r="A5023" t="str">
            <v>87519</v>
          </cell>
          <cell r="B5023" t="str">
            <v>ALVENARIA DE VEDAÇÃO DE BLOCOS CERÂMICOS FURADOS NA HORIZONTAL DE 9X19X19CM (ESPESSURA 9CM) DE PAREDES COM ÁREA LÍQUIDA MAIOR OU IGUAL A 6M² COM VÃOS E ARGAMASSA DE ASSENTAMENTO COM PREPARO EM BETONEIRA. AF_06/2014</v>
          </cell>
          <cell r="C5023" t="str">
            <v>M2</v>
          </cell>
          <cell r="D5023" t="str">
            <v>65,01</v>
          </cell>
        </row>
        <row r="5024">
          <cell r="A5024" t="str">
            <v>87520</v>
          </cell>
          <cell r="B5024" t="str">
            <v>ALVENARIA DE VEDAÇÃO DE BLOCOS CERÂMICOS FURADOS NA HORIZONTAL DE 9X19X19CM (ESPESSURA 9CM) DE PAREDES COM ÁREA LÍQUIDA MAIOR OU IGUAL A 6M² COM VÃOS E ARGAMASSA DE ASSENTAMENTO COM PREPARO MANUAL. AF_06/2014</v>
          </cell>
          <cell r="C5024" t="str">
            <v>M2</v>
          </cell>
          <cell r="D5024" t="str">
            <v>65,73</v>
          </cell>
        </row>
        <row r="5025">
          <cell r="A5025" t="str">
            <v>87521</v>
          </cell>
          <cell r="B5025" t="str">
            <v>ALVENARIA DE VEDAÇÃO DE BLOCOS CERÂMICOS FURADOS NA HORIZONTAL DE 11,5X19X19CM (ESPESSURA 11,5CM) DE PAREDES COM ÁREA LÍQUIDA MAIOR OU IGUAL A 6M² COM VÃOS E ARGAMASSA DE ASSENTAMENTO COM PREPARO EM BETONEIRA. AF_06/2014</v>
          </cell>
          <cell r="C5025" t="str">
            <v>M2</v>
          </cell>
          <cell r="D5025" t="str">
            <v>61,75</v>
          </cell>
        </row>
        <row r="5026">
          <cell r="A5026" t="str">
            <v>87522</v>
          </cell>
          <cell r="B5026" t="str">
            <v>ALVENARIA DE VEDAÇÃO DE BLOCOS CERÂMICOS FURADOS NA HORIZONTAL DE 11,5X19X19CM (ESPESSURA 11,5CM) DE PAREDES COM ÁREA LÍQUIDA MAIOR OU IGUAL A 6M² COM VÃOS E ARGAMASSA DE ASSENTAMENTO COM PREPARO MANUAL. AF_06/2014</v>
          </cell>
          <cell r="C5026" t="str">
            <v>M2</v>
          </cell>
          <cell r="D5026" t="str">
            <v>62,67</v>
          </cell>
        </row>
        <row r="5027">
          <cell r="A5027" t="str">
            <v>87523</v>
          </cell>
          <cell r="B5027" t="str">
            <v>ALVENARIA DE VEDAÇÃO DE BLOCOS CERÂMICOS FURADOS NA HORIZONTAL DE 9X14X19CM (ESPESSURA 9CM) DE PAREDES COM ÁREA LÍQUIDA MAIOR OU IGUAL A 6M² COM VÃOS E ARGAMASSA DE ASSENTAMENTO COM PREPARO EM BETONEIRA. AF_06/2014</v>
          </cell>
          <cell r="C5027" t="str">
            <v>M2</v>
          </cell>
          <cell r="D5027" t="str">
            <v>70,64</v>
          </cell>
        </row>
        <row r="5028">
          <cell r="A5028" t="str">
            <v>87524</v>
          </cell>
          <cell r="B5028" t="str">
            <v>ALVENARIA DE VEDAÇÃO DE BLOCOS CERÂMICOS FURADOS NA HORIZONTAL DE 9X14X19CM (ESPESSURA 9CM) DE PAREDES COM ÁREA LÍQUIDA MAIOR OU IGUAL A 6M² COM VÃOS E ARGAMASSA DE ASSENTAMENTO COM PREPARO MANUAL. AF_06/2014</v>
          </cell>
          <cell r="C5028" t="str">
            <v>M2</v>
          </cell>
          <cell r="D5028" t="str">
            <v>71,42</v>
          </cell>
        </row>
        <row r="5029">
          <cell r="A5029" t="str">
            <v>87525</v>
          </cell>
          <cell r="B5029" t="str">
            <v>ALVENARIA DE VEDAÇÃO DE BLOCOS CERÂMICOS FURADOS NA HORIZONTAL DE 14X9X19CM (ESPESSURA 14CM, BLOCO DEITADO) DE PAREDES COM ÁREA LÍQUIDA MAIOR OU IGUAL A 6M² COM VÃOS E ARGAMASSA DE ASSENTAMENTO COM PREPARO EM BETONEIRA. AF_06/2014</v>
          </cell>
          <cell r="C5029" t="str">
            <v>M2</v>
          </cell>
          <cell r="D5029" t="str">
            <v>108,97</v>
          </cell>
        </row>
        <row r="5030">
          <cell r="A5030" t="str">
            <v>87526</v>
          </cell>
          <cell r="B5030" t="str">
            <v>ALVENARIA DE VEDAÇÃO DE BLOCOS CERÂMICOS FURADOS NA HORIZONTAL DE 14X9X19CM (ESPESSURA 14CM, BLOCO DEITADO) DE PAREDES COM ÁREA LÍQUIDA MAIOR OU IGUAL A 6M² COM VÃOS E ARGAMASSA DE ASSENTAMENTO COM PREPARO MANUAL. AF_06/2014</v>
          </cell>
          <cell r="C5030" t="str">
            <v>M2</v>
          </cell>
          <cell r="D5030" t="str">
            <v>109,96</v>
          </cell>
        </row>
        <row r="5031">
          <cell r="A5031" t="str">
            <v>89043</v>
          </cell>
          <cell r="B5031" t="str">
            <v>(COMPOSIÇÃO REPRESENTATIVA) DO SERVIÇO DE ALVENARIA DE VEDAÇÃO DE BLOCOS VAZADOS DE CERÂMICA DE 9X19X19CM (ESPESSURA 9CM), PARA EDIFICAÇÃO HABITACIONAL MULTIFAMILIAR (PRÉDIO). AF_11/2014</v>
          </cell>
          <cell r="C5031" t="str">
            <v>M2</v>
          </cell>
          <cell r="D5031" t="str">
            <v>66,32</v>
          </cell>
        </row>
        <row r="5032">
          <cell r="A5032" t="str">
            <v>89168</v>
          </cell>
          <cell r="B5032" t="str">
            <v>(COMPOSIÇÃO REPRESENTATIVA) DO SERVIÇO DE ALVENARIA DE VEDAÇÃO DE BLOCOS VAZADOS DE CERÂMICA DE 9X19X19CM (ESPESSURA 9CM), PARA EDIFICAÇÃO HABITACIONAL UNIFAMILIAR (CASA) E EDIFICAÇÃO PÚBLICA PADRÃO. AF_11/2014</v>
          </cell>
          <cell r="C5032" t="str">
            <v>M2</v>
          </cell>
          <cell r="D5032" t="str">
            <v>68,34</v>
          </cell>
        </row>
        <row r="5033">
          <cell r="A5033" t="str">
            <v>89977</v>
          </cell>
          <cell r="B5033" t="str">
            <v>(COMPOSIÇÃO REPRESENTATIVA) DO SERVIÇO DE ALVENARIA DE VEDAÇÃO DE BLOCOS VAZADOS DE CERÂMICA DE 14X9X19CM (ESPESSURA 14CM, BLOCO DEITADO), PARA EDIFICAÇÃO HABITACIONAL UNIFAMILIAR (CASA) E EDIFICAÇÃO PÚBLICA PADRÃO. AF_12/2014</v>
          </cell>
          <cell r="C5033" t="str">
            <v>M2</v>
          </cell>
          <cell r="D5033" t="str">
            <v>116,34</v>
          </cell>
        </row>
        <row r="5034">
          <cell r="A5034" t="str">
            <v>90112</v>
          </cell>
          <cell r="B5034" t="str">
            <v>ALVENARIA DE VEDAÇÃO DE BLOCOS CERÂMICOS FURADOS NA VERTICAL DE 14X19X39CM (ESPESSURA 14CM) DE PAREDES COM ÁREA LÍQUIDA MENOR QUE 6M2 COM VÃOS E ARGAMASSA DE ASSENTAMENTO COM PREPARO MANUAL. AF_06/2014</v>
          </cell>
          <cell r="C5034" t="str">
            <v>M2</v>
          </cell>
          <cell r="D5034" t="str">
            <v>61,54</v>
          </cell>
        </row>
        <row r="5035">
          <cell r="A5035" t="str">
            <v>95474</v>
          </cell>
          <cell r="B5035" t="str">
            <v>ALVENARIA DE EMBASAMENTO EM TIJOLOS CERAMICOS MACICOS 5X10X20CM, ASSENTADO  COM ARGAMASSA TRACO 1:2:8 (CIMENTO, CAL E AREIA)</v>
          </cell>
          <cell r="C5035" t="str">
            <v>M3</v>
          </cell>
          <cell r="D5035" t="str">
            <v>617,30</v>
          </cell>
        </row>
        <row r="5036">
          <cell r="A5036" t="str">
            <v>89282</v>
          </cell>
          <cell r="B5036" t="str">
            <v>ALVENARIA ESTRUTURAL DE BLOCOS CERÂMICOS 14X19X39, (ESPESSURA DE 14 CM), PARA PAREDES COM ÁREA LÍQUIDA MENOR QUE 6M², SEM VÃOS, UTILIZANDO PALHETA E ARGAMASSA DE ASSENTAMENTO COM PREPARO EM BETONEIRA. AF_12/2014</v>
          </cell>
          <cell r="C5036" t="str">
            <v>M2</v>
          </cell>
          <cell r="D5036" t="str">
            <v>49,30</v>
          </cell>
        </row>
        <row r="5037">
          <cell r="A5037" t="str">
            <v>89283</v>
          </cell>
          <cell r="B5037" t="str">
            <v>ALVENARIA ESTRUTURAL DE BLOCOS CERÂMICOS 14X19X39, (ESPESSURA DE 14 CM), PARA PAREDES COM ÁREA LÍQUIDA MENOR QUE 6M², SEM VÃOS, UTILIZANDO PALHETA E ARGAMASSA DE ASSENTAMENTO COM PREPARO MANUAL. AF_12/2014</v>
          </cell>
          <cell r="C5037" t="str">
            <v>M2</v>
          </cell>
          <cell r="D5037" t="str">
            <v>51,18</v>
          </cell>
        </row>
        <row r="5038">
          <cell r="A5038" t="str">
            <v>89284</v>
          </cell>
          <cell r="B5038" t="str">
            <v>ALVENARIA ESTRUTURAL DE BLOCOS CERÂMICOS 14X19X39, (ESPESSURA DE 14 CM), PARA PAREDES COM ÁREA LÍQUIDA MAIOR OU IGUAL QUE 6M², SEM VÃOS, UTILIZANDO PALHETA E ARGAMASSA DE ASSENTAMENTO COM PREPARO EM BETONEIRA. AF_12/2014</v>
          </cell>
          <cell r="C5038" t="str">
            <v>M2</v>
          </cell>
          <cell r="D5038" t="str">
            <v>44,53</v>
          </cell>
        </row>
        <row r="5039">
          <cell r="A5039" t="str">
            <v>89285</v>
          </cell>
          <cell r="B5039" t="str">
            <v>ALVENARIA ESTRUTURAL DE BLOCOS CERÂMICOS 14X19X39, (ESPESSURA DE 14 CM), PARA PAREDES COM ÁREA LÍQUIDA MAIOR OU IGUAL QUE 6M², SEM VÃOS, UTILIZANDO PALHETA E ARGAMASSA DE ASSENTAMENTO COM PREPARO MANUAL. AF_12/2014</v>
          </cell>
          <cell r="C5039" t="str">
            <v>M2</v>
          </cell>
          <cell r="D5039" t="str">
            <v>46,41</v>
          </cell>
        </row>
        <row r="5040">
          <cell r="A5040" t="str">
            <v>89286</v>
          </cell>
          <cell r="B5040" t="str">
            <v>ALVENARIA ESTRUTURAL DE BLOCOS CERÂMICOS 14X19X39, (ESPESSURA DE 14 CM), PARA PAREDES COM ÁREA LÍQUIDA MENOR QUE 6M², COM VÃOS, UTILIZANDO PALHETA E ARGAMASSA DE ASSENTAMENTO COM PREPARO EM BETONEIRA. AF_12/2014</v>
          </cell>
          <cell r="C5040" t="str">
            <v>M2</v>
          </cell>
          <cell r="D5040" t="str">
            <v>53,71</v>
          </cell>
        </row>
        <row r="5041">
          <cell r="A5041" t="str">
            <v>89287</v>
          </cell>
          <cell r="B5041" t="str">
            <v>ALVENARIA ESTRUTURAL DE BLOCOS CERÂMICOS 14X19X39, (ESPESSURA DE 14 CM), PARA PAREDES COM ÁREA LÍQUIDA MENOR QUE 6M², COM VÃOS, UTILIZANDO PALHETA E ARGAMASSA DE ASSENTAMENTO COM PREPARO MANUAL. AF_12/2014</v>
          </cell>
          <cell r="C5041" t="str">
            <v>M2</v>
          </cell>
          <cell r="D5041" t="str">
            <v>55,59</v>
          </cell>
        </row>
        <row r="5042">
          <cell r="A5042" t="str">
            <v>89288</v>
          </cell>
          <cell r="B5042" t="str">
            <v>ALVENARIA ESTRUTURAL DE BLOCOS CERÂMICOS 14X19X39, (ESPESSURA DE 14 CM), PARA PAREDES COM ÁREA LÍQUIDA MAIOR OU IGUAL A 6M², COM VÃOS, UTILIZANDO PALHETA E ARGAMASSA DE ASSENTAMENTO COM PREPARO EM BETONEIRA. AF_12/2014</v>
          </cell>
          <cell r="C5042" t="str">
            <v>M2</v>
          </cell>
          <cell r="D5042" t="str">
            <v>47,13</v>
          </cell>
        </row>
        <row r="5043">
          <cell r="A5043" t="str">
            <v>89289</v>
          </cell>
          <cell r="B5043" t="str">
            <v>ALVENARIA ESTRUTURAL DE BLOCOS CERÂMICOS 14X19X39, (ESPESSURA DE 14 CM), PARA PAREDES COM ÁREA LÍQUIDA MAIOR OU IGUAL A 6M², COM VÃOS, UTILIZANDO PALHETA E ARGAMASSA DE ASSENTAMENTO COM PREPARO MANUAL. AF_12/2014</v>
          </cell>
          <cell r="C5043" t="str">
            <v>M2</v>
          </cell>
          <cell r="D5043" t="str">
            <v>49,01</v>
          </cell>
        </row>
        <row r="5044">
          <cell r="A5044" t="str">
            <v>89290</v>
          </cell>
          <cell r="B5044" t="str">
            <v>ALVENARIA ESTRUTURAL DE BLOCOS CERÂMICOS 14X19X29, (ESPESSURA DE 14 CM), PARA PAREDES COM ÁREA LÍQUIDA MENOR QUE 6M², SEM VÃOS, UTILIZANDO PALHETA E ARGAMASSA DE ASSENTAMENTO COM PREPARO EM BETONEIRA. AF_12/2014</v>
          </cell>
          <cell r="C5044" t="str">
            <v>M2</v>
          </cell>
          <cell r="D5044" t="str">
            <v>58,24</v>
          </cell>
        </row>
        <row r="5045">
          <cell r="A5045" t="str">
            <v>89291</v>
          </cell>
          <cell r="B5045" t="str">
            <v>ALVENARIA ESTRUTURAL DE BLOCOS CERÂMICOS 14X19X29, (ESPESSURA DE 14 CM), PARA PAREDES COM ÁREA LÍQUIDA MENOR QUE 6M², SEM VÃOS, UTILIZANDO PALHETA E ARGAMASSA DE ASSENTAMENTO COM PREPARO MANUAL. AF_12/2014</v>
          </cell>
          <cell r="C5045" t="str">
            <v>M2</v>
          </cell>
          <cell r="D5045" t="str">
            <v>60,33</v>
          </cell>
        </row>
        <row r="5046">
          <cell r="A5046" t="str">
            <v>89292</v>
          </cell>
          <cell r="B5046" t="str">
            <v>ALVENARIA ESTRUTURAL DE BLOCOS CERÂMICOS 14X19X29, (ESPESSURA DE 14 CM), PARA PAREDES COM ÁREA LÍQUIDA MAIOR OU IGUAL A 6M², SEM VÃOS, UTILIZANDO PALHETA E ARGAMASSA DE ASSENTAMENTO COM PREPARO EM BETONEIRA. AF_12/2014</v>
          </cell>
          <cell r="C5046" t="str">
            <v>M2</v>
          </cell>
          <cell r="D5046" t="str">
            <v>53,52</v>
          </cell>
        </row>
        <row r="5047">
          <cell r="A5047" t="str">
            <v>89293</v>
          </cell>
          <cell r="B5047" t="str">
            <v>ALVENARIA ESTRUTURAL DE BLOCOS CERÂMICOS 14X19X29, (ESPESSURA DE 14 CM), PARA PAREDES COM ÁREA LÍQUIDA MAIOR OU IGUAL A 6M2, SEM VÃOS, UTILIZANDO PALHETA E ARGAMASSA DE ASSENTAMENTO COM PREPARO MANUAL. AF_12/2014</v>
          </cell>
          <cell r="C5047" t="str">
            <v>M2</v>
          </cell>
          <cell r="D5047" t="str">
            <v>55,61</v>
          </cell>
        </row>
        <row r="5048">
          <cell r="A5048" t="str">
            <v>89294</v>
          </cell>
          <cell r="B5048" t="str">
            <v>ALVENARIA ESTRUTURAL DE BLOCOS CERÂMICOS 14X19X29, (ESPESSURA DE 14 CM), PARA PAREDES COM ÁREA LÍQUIDA MENOR QUE 6M², COM VÃOS, UTILIZANDO PALHETA E ARGAMASSA DE ASSENTAMENTO COM PREPARO EM BETONEIRA. AF_12/2014</v>
          </cell>
          <cell r="C5048" t="str">
            <v>M2</v>
          </cell>
          <cell r="D5048" t="str">
            <v>64,28</v>
          </cell>
        </row>
        <row r="5049">
          <cell r="A5049" t="str">
            <v>89295</v>
          </cell>
          <cell r="B5049" t="str">
            <v>ALVENARIA ESTRUTURAL DE BLOCOS CERÂMICOS 14X19X29, (ESPESSURA DE 14 CM), PARA PAREDES COM ÁREA LÍQUIDA MENOR QUE 6M², COM VÃOS, UTILIZANDO PALHETA E ARGAMASSA DE ASSENTAMENTO COM PREPARO MANUAL. AF_12/2014</v>
          </cell>
          <cell r="C5049" t="str">
            <v>M2</v>
          </cell>
          <cell r="D5049" t="str">
            <v>66,37</v>
          </cell>
        </row>
        <row r="5050">
          <cell r="A5050" t="str">
            <v>89296</v>
          </cell>
          <cell r="B5050" t="str">
            <v>ALVENARIA ESTRUTURAL DE BLOCOS CERÂMICOS 14X19X29, (ESPESSURA DE 14 CM), PARA PAREDES COM ÁREA LÍQUIDA MAIOR OU IGUAL A 6M², COM VÃOS, UTILIZANDO PALHETA E ARGAMASSA DE ASSENTAMENTO COM PREPARO EM BETONEIRA. AF_12/2014</v>
          </cell>
          <cell r="C5050" t="str">
            <v>M2</v>
          </cell>
          <cell r="D5050" t="str">
            <v>56,99</v>
          </cell>
        </row>
        <row r="5051">
          <cell r="A5051" t="str">
            <v>89297</v>
          </cell>
          <cell r="B5051" t="str">
            <v>ALVENARIA ESTRUTURAL DE BLOCOS CERÂMICOS 14X19X29, (ESPESSURA DE 14 CM), PARA PAREDES COM ÁREA LÍQUIDA MAIOR OU IGUAL A 6M², COM VÃOS, UTILIZANDO PALHETA E ARGAMASSA DE ASSENTAMENTO COM PREPARO MANUAL. AF_12/2014</v>
          </cell>
          <cell r="C5051" t="str">
            <v>M2</v>
          </cell>
          <cell r="D5051" t="str">
            <v>59,08</v>
          </cell>
        </row>
        <row r="5052">
          <cell r="A5052" t="str">
            <v>89298</v>
          </cell>
          <cell r="B5052" t="str">
            <v>ALVENARIA ESTRUTURAL DE BLOCOS CERÂMICOS 14X19X39, (ESPESSURA DE 14 CM), PARA PAREDES COM ÁREA LÍQUIDA MENOR QUE 6M², SEM VÃOS, UTILIZANDO COLHER DE PEDREIRO E ARGAMASSA DE ASSENTAMENTO COM PREPARO EM BETONEIRA. AF_12/2014</v>
          </cell>
          <cell r="C5052" t="str">
            <v>M2</v>
          </cell>
          <cell r="D5052" t="str">
            <v>59,39</v>
          </cell>
        </row>
        <row r="5053">
          <cell r="A5053" t="str">
            <v>89299</v>
          </cell>
          <cell r="B5053" t="str">
            <v>ALVENARIA ESTRUTURAL DE BLOCOS CERÂMICOS 14X19X39, (ESPESSURA DE 14 CM), PARA PAREDES COM ÁREA LÍQUIDA MENOR QUE 6M², SEM VÃOS, UTILIZANDO COLHER DE PEDREIRO E ARGAMASSA DE ASSENTAMENTO COM PREPARO MANUAL. AF_12/2014</v>
          </cell>
          <cell r="C5053" t="str">
            <v>M2</v>
          </cell>
          <cell r="D5053" t="str">
            <v>62,06</v>
          </cell>
        </row>
        <row r="5054">
          <cell r="A5054" t="str">
            <v>89300</v>
          </cell>
          <cell r="B5054" t="str">
            <v>ALVENARIA ESTRUTURAL DE BLOCOS CERÂMICOS 14X19X39, (ESPESSURA DE 14 CM), PARA PAREDES COM ÁREA LÍQUIDA MAIOR OU IGUAL A 6M², SEM VÃOS, UTILIZANDO COLHER DE PEDREIRO E ARGAMASSA DE ASSENTAMENTO COM PREPARO EM BETONEIRA. AF_12/2014</v>
          </cell>
          <cell r="C5054" t="str">
            <v>M2</v>
          </cell>
          <cell r="D5054" t="str">
            <v>54,62</v>
          </cell>
        </row>
        <row r="5055">
          <cell r="A5055" t="str">
            <v>89301</v>
          </cell>
          <cell r="B5055" t="str">
            <v>ALVENARIA ESTRUTURAL DE BLOCOS CERÂMICOS 14X19X39, (ESPESSURA DE 14 CM), PARA PAREDES COM ÁREA LÍQUIDA MAIOR OU IGUAL A 6M², SEM VÃOS, UTILIZANDO COLHER DE PEDREIRO E ARGAMASSA DE ASSENTAMENTO COM PREPARO MANUAL. AF_12/2014</v>
          </cell>
          <cell r="C5055" t="str">
            <v>M2</v>
          </cell>
          <cell r="D5055" t="str">
            <v>57,29</v>
          </cell>
        </row>
        <row r="5056">
          <cell r="A5056" t="str">
            <v>89302</v>
          </cell>
          <cell r="B5056" t="str">
            <v>ALVENARIA ESTRUTURAL DE BLOCOS CERÂMICOS 14X19X39, (ESPESSURA DE 14 CM), PARA PAREDES COM ÁREA LÍQUIDA MENOR QUE 6M², COM VÃOS, UTILIZANDO COLHER DE PEDREIRO E ARGAMASSA DE ASSENTAMENTO COM PREPARO EM BETONEIRA. AF_12/2014</v>
          </cell>
          <cell r="C5056" t="str">
            <v>M2</v>
          </cell>
          <cell r="D5056" t="str">
            <v>66,97</v>
          </cell>
        </row>
        <row r="5057">
          <cell r="A5057" t="str">
            <v>89303</v>
          </cell>
          <cell r="B5057" t="str">
            <v>ALVENARIA ESTRUTURAL DE BLOCOS CERÂMICOS 14X19X39, (ESPESSURA DE 14 CM), PARA PAREDES COM ÁREA LÍQUIDA MENOR QUE 6M², COM VÃOS, UTILIZANDO COLHER DE PEDREIRO E ARGAMASSA DE ASSENTAMENTO COM PREPARO MANUAL. AF_12/2014</v>
          </cell>
          <cell r="C5057" t="str">
            <v>M2</v>
          </cell>
          <cell r="D5057" t="str">
            <v>69,64</v>
          </cell>
        </row>
        <row r="5058">
          <cell r="A5058" t="str">
            <v>89304</v>
          </cell>
          <cell r="B5058" t="str">
            <v>ALVENARIA ESTRUTURAL DE BLOCOS CERÂMICOS 14X19X39, (ESPESSURA DE 14 CM), PARA PAREDES COM ÁREA LÍQUIDA MAIOR OU IGUAL A 6M², COM VÃOS, UTILIZANDO COLHER DE PEDREIRO E ARGAMASSA DE ASSENTAMENTO COM PREPARO EM BETONEIRA. AF_12/2014</v>
          </cell>
          <cell r="C5058" t="str">
            <v>M2</v>
          </cell>
          <cell r="D5058" t="str">
            <v>59,19</v>
          </cell>
        </row>
        <row r="5059">
          <cell r="A5059" t="str">
            <v>89305</v>
          </cell>
          <cell r="B5059" t="str">
            <v>ALVENARIA ESTRUTURAL DE BLOCOS CERÂMICOS 14X19X39, (ESPESSURA DE 14 CM), PARA PAREDES COM ÁREA LÍQUIDA MAIOR OU IGUAL A 6M², COM VÃOS, UTILIZANDO COLHER DE PEDREIRO E ARGAMASSA DE ASSENTAMENTO COM PREPARO MANUAL. AF_12/2014</v>
          </cell>
          <cell r="C5059" t="str">
            <v>M2</v>
          </cell>
          <cell r="D5059" t="str">
            <v>61,86</v>
          </cell>
        </row>
        <row r="5060">
          <cell r="A5060" t="str">
            <v>89306</v>
          </cell>
          <cell r="B5060" t="str">
            <v>ALVENARIA ESTRUTURAL DE BLOCOS CERÂMICOS 14X19X29, (ESPESSURA DE 14 CM), PARA PAREDES COM ÁREA LÍQUIDA MENOR QUE 6M², SEM VÃOS, UTILIZANDO COLHER DE PEDREIRO E ARGAMASSA DE ASSENTAMENTO COM PREPARO EM BETONEIRA. AF_12/2014</v>
          </cell>
          <cell r="C5060" t="str">
            <v>M2</v>
          </cell>
          <cell r="D5060" t="str">
            <v>68,50</v>
          </cell>
        </row>
        <row r="5061">
          <cell r="A5061" t="str">
            <v>89307</v>
          </cell>
          <cell r="B5061" t="str">
            <v>ALVENARIA ESTRUTURAL DE BLOCOS CERÂMICOS 14X19X29, (ESPESSURA DE 14 CM), PARA PAREDES COM ÁREA LÍQUIDA MENOR QUE 6M², SEM VÃOS, UTILIZANDO COLHER DE PEDREIRO E ARGAMASSA DE ASSENTAMENTO COM PREPARO MANUAL. AF_12/2014</v>
          </cell>
          <cell r="C5061" t="str">
            <v>M2</v>
          </cell>
          <cell r="D5061" t="str">
            <v>71,47</v>
          </cell>
        </row>
        <row r="5062">
          <cell r="A5062" t="str">
            <v>89308</v>
          </cell>
          <cell r="B5062" t="str">
            <v>ALVENARIA ESTRUTURAL DE BLOCOS CERÂMICOS 14X19X29, (ESPESSURA DE 14 CM), PARA PAREDES COM ÁREA LÍQUIDA MAIOR OU IGUAL A 6M², SEM VÃOS, UTILIZANDO COLHER DE PEDREIRO E ARGAMASSA DE ASSENTAMENTO COM PREPARO EM BETONEIRA. AF_12/2014</v>
          </cell>
          <cell r="C5062" t="str">
            <v>M2</v>
          </cell>
          <cell r="D5062" t="str">
            <v>63,76</v>
          </cell>
        </row>
        <row r="5063">
          <cell r="A5063" t="str">
            <v>89309</v>
          </cell>
          <cell r="B5063" t="str">
            <v>ALVENARIA ESTRUTURAL DE BLOCOS CERÂMICOS 14X19X29, (ESPESSURA DE 14 CM), PARA PAREDES COM ÁREA LÍQUIDA MAIOR OU IGUAL A 6M², SEM VÃOS, UTILIZANDO COLHER DE PEDREIRO E ARGAMASSA DE ASSENTAMENTO COM PREPARO MANUAL. AF_12/2014</v>
          </cell>
          <cell r="C5063" t="str">
            <v>M2</v>
          </cell>
          <cell r="D5063" t="str">
            <v>66,73</v>
          </cell>
        </row>
        <row r="5064">
          <cell r="A5064" t="str">
            <v>89310</v>
          </cell>
          <cell r="B5064" t="str">
            <v>ALVENARIA ESTRUTURAL DE BLOCOS CERÂMICOS 14X19X29, (ESPESSURA DE 14 CM), PARA PAREDES COM ÁREA LÍQUIDA MENOR QUE 6M², COM VÃOS, UTILIZANDO COLHER DE PEDREIRO E ARGAMASSA DE ASSENTAMENTO COM PREPARO EM BETONEIRA. AF_12/2014</v>
          </cell>
          <cell r="C5064" t="str">
            <v>M2</v>
          </cell>
          <cell r="D5064" t="str">
            <v>77,63</v>
          </cell>
        </row>
        <row r="5065">
          <cell r="A5065" t="str">
            <v>89311</v>
          </cell>
          <cell r="B5065" t="str">
            <v>ALVENARIA ESTRUTURAL DE BLOCOS CERÂMICOS 14X19X29, (ESPESSURA DE 14 CM), PARA PAREDES COM ÁREA LÍQUIDA MENOR QUE 6M², COM VÃOS, UTILIZANDO COLHER DE PEDREIRO E ARGAMASSA DE ASSENTAMENTO COM PREPARO MANUAL. AF_12/2014</v>
          </cell>
          <cell r="C5065" t="str">
            <v>M2</v>
          </cell>
          <cell r="D5065" t="str">
            <v>80,60</v>
          </cell>
        </row>
        <row r="5066">
          <cell r="A5066" t="str">
            <v>89312</v>
          </cell>
          <cell r="B5066" t="str">
            <v>ALVENARIA ESTRUTURAL DE BLOCOS CERÂMICOS 14X19X29, (ESPESSURA DE 14 CM), PARA PAREDES COM ÁREA LÍQUIDA MAIOR OU IGUAL A 6M², COM VÃOS, UTILIZANDO COLHER DE PEDREIRO E ARGAMASSA DE ASSENTAMENTO COM PREPARO EM BETONEIRA. AF_12/2014</v>
          </cell>
          <cell r="C5066" t="str">
            <v>M2</v>
          </cell>
          <cell r="D5066" t="str">
            <v>69,20</v>
          </cell>
        </row>
        <row r="5067">
          <cell r="A5067" t="str">
            <v>89313</v>
          </cell>
          <cell r="B5067" t="str">
            <v>ALVENARIA ESTRUTURAL DE BLOCOS CERÂMICOS 14X19X29, (ESPESSURA DE 14 CM), PARA PAREDES COM ÁREA LÍQUIDA MAIOR OU IGUAL A 6M², COM VÃOS, UTILIZANDO COLHER DE PEDREIRO E ARGAMASSA DE ASSENTAMENTO COM PREPARO MANUAL. AF_12/2014</v>
          </cell>
          <cell r="C5067" t="str">
            <v>M2</v>
          </cell>
          <cell r="D5067" t="str">
            <v>72,17</v>
          </cell>
        </row>
        <row r="5068">
          <cell r="A5068" t="str">
            <v>95465</v>
          </cell>
          <cell r="B5068" t="str">
            <v>COBOGO CERAMICO (ELEMENTO VAZADO), 9X20X20CM, ASSENTADO COM ARGAMASSA TRACO 1:4 DE CIMENTO E AREIA</v>
          </cell>
          <cell r="C5068" t="str">
            <v>M2</v>
          </cell>
          <cell r="D5068" t="str">
            <v>124,15</v>
          </cell>
        </row>
        <row r="5069">
          <cell r="A5069" t="str">
            <v>87447</v>
          </cell>
          <cell r="B5069" t="str">
            <v>ALVENARIA DE VEDAÇÃO DE BLOCOS VAZADOS DE CONCRETO DE 9X19X39CM (ESPESSURA 9CM) DE PAREDES COM ÁREA LÍQUIDA MENOR QUE 6M² SEM VÃOS E ARGAMASSA DE ASSENTAMENTO COM PREPARO EM BETONEIRA. AF_06/2014</v>
          </cell>
          <cell r="C5069" t="str">
            <v>M2</v>
          </cell>
          <cell r="D5069" t="str">
            <v>46,58</v>
          </cell>
        </row>
        <row r="5070">
          <cell r="A5070" t="str">
            <v>87448</v>
          </cell>
          <cell r="B5070" t="str">
            <v>ALVENARIA DE VEDAÇÃO DE BLOCOS VAZADOS DE CONCRETO DE 9X19X39CM (ESPESSURA 9CM) DE PAREDES COM ÁREA LÍQUIDA MENOR QUE 6M² SEM VÃOS E ARGAMASSA DE ASSENTAMENTO COM PREPARO MANUAL. AF_06/2014</v>
          </cell>
          <cell r="C5070" t="str">
            <v>M2</v>
          </cell>
          <cell r="D5070" t="str">
            <v>46,87</v>
          </cell>
        </row>
        <row r="5071">
          <cell r="A5071" t="str">
            <v>87449</v>
          </cell>
          <cell r="B5071" t="str">
            <v>ALVENARIA DE VEDAÇÃO DE BLOCOS VAZADOS DE CONCRETO DE 14X19X39CM (ESPESSURA 14CM) DE PAREDES COM ÁREA LÍQUIDA MENOR QUE 6M² SEM VÃOS E ARGAMASSA DE ASSENTAMENTO COM PREPARO EM BETONEIRA. AF_06/2014</v>
          </cell>
          <cell r="C5071" t="str">
            <v>M2</v>
          </cell>
          <cell r="D5071" t="str">
            <v>59,86</v>
          </cell>
        </row>
        <row r="5072">
          <cell r="A5072" t="str">
            <v>87450</v>
          </cell>
          <cell r="B5072" t="str">
            <v>ALVENARIA DE VEDAÇÃO DE BLOCOS VAZADOS DE CONCRETO DE 14X19X39CM (ESPESSURA 14CM) DE PAREDES COM ÁREA LÍQUIDA MENOR QUE 6M² SEM VÃOS E ARGAMASSA DE ASSENTAMENTO COM PREPARO MANUAL. AF_06/2014</v>
          </cell>
          <cell r="C5072" t="str">
            <v>M2</v>
          </cell>
          <cell r="D5072" t="str">
            <v>60,62</v>
          </cell>
        </row>
        <row r="5073">
          <cell r="A5073" t="str">
            <v>87451</v>
          </cell>
          <cell r="B5073" t="str">
            <v>ALVENARIA DE VEDAÇÃO DE BLOCOS VAZADOS DE CONCRETO DE 19X19X39CM (ESPESSURA 19CM) DE PAREDES COM ÁREA LÍQUIDA MENOR QUE 6M² SEM VÃOS E ARGAMASSA DE ASSENTAMENTO COM PREPARO EM BETONEIRA. AF_06/2014</v>
          </cell>
          <cell r="C5073" t="str">
            <v>M2</v>
          </cell>
          <cell r="D5073" t="str">
            <v>72,19</v>
          </cell>
        </row>
        <row r="5074">
          <cell r="A5074" t="str">
            <v>87452</v>
          </cell>
          <cell r="B5074" t="str">
            <v>ALVENARIA DE VEDAÇÃO DE BLOCOS VAZADOS DE CONCRETO DE 19X19X39CM (ESPESSURA 19CM) DE PAREDES COM ÁREA LÍQUIDA MENOR QUE 6M² SEM VÃOS E ARGAMASSA DE ASSENTAMENTO COM PREPARO MANUAL. AF_06/2014</v>
          </cell>
          <cell r="C5074" t="str">
            <v>M2</v>
          </cell>
          <cell r="D5074" t="str">
            <v>72,53</v>
          </cell>
        </row>
        <row r="5075">
          <cell r="A5075" t="str">
            <v>87453</v>
          </cell>
          <cell r="B5075" t="str">
            <v>ALVENARIA DE VEDAÇÃO DE BLOCOS VAZADOS DE CONCRETO DE 9X19X39CM (ESPESSURA 9CM) DE PAREDES COM ÁREA LÍQUIDA MAIOR OU IGUAL A 6M² SEM VÃOS E ARGAMASSA DE ASSENTAMENTO COM PREPARO EM BETONEIRA. AF_06/2014</v>
          </cell>
          <cell r="C5075" t="str">
            <v>M2</v>
          </cell>
          <cell r="D5075" t="str">
            <v>42,86</v>
          </cell>
        </row>
        <row r="5076">
          <cell r="A5076" t="str">
            <v>87454</v>
          </cell>
          <cell r="B5076" t="str">
            <v>ALVENARIA DE VEDAÇÃO DE BLOCOS VAZADOS DE CONCRETO DE 9X19X39CM (ESPESSURA 9CM) DE PAREDES COM ÁREA LÍQUIDA MAIOR OU IGUAL A 6M² SEM VÃOS E ARGAMASSA DE ASSENTAMENTO COM PREPARO MANUAL. AF_06/2014</v>
          </cell>
          <cell r="C5076" t="str">
            <v>M2</v>
          </cell>
          <cell r="D5076" t="str">
            <v>43,50</v>
          </cell>
        </row>
        <row r="5077">
          <cell r="A5077" t="str">
            <v>87455</v>
          </cell>
          <cell r="B5077" t="str">
            <v>ALVENARIA DE VEDAÇÃO DE BLOCOS VAZADOS DE CONCRETO DE 14X19X39CM (ESPESSURA 14CM) DE PAREDES COM ÁREA LÍQUIDA MAIOR OU IGUAL A 6M² SEM VÃOS E ARGAMASSA DE ASSENTAMENTO COM PREPARO EM BETONEIRA. AF_06/2014</v>
          </cell>
          <cell r="C5077" t="str">
            <v>M2</v>
          </cell>
          <cell r="D5077" t="str">
            <v>55,36</v>
          </cell>
        </row>
        <row r="5078">
          <cell r="A5078" t="str">
            <v>87456</v>
          </cell>
          <cell r="B5078" t="str">
            <v>ALVENARIA DE VEDAÇÃO DE BLOCOS VAZADOS DE CONCRETO DE 14X19X39CM (ESPESSURA 14CM) DE PAREDES COM ÁREA LÍQUIDA MAIOR OU IGUAL A 6M² SEM VÃOS E ARGAMASSA DE ASSENTAMENTO COM PREPARO MANUAL. AF_06/2014</v>
          </cell>
          <cell r="C5078" t="str">
            <v>M2</v>
          </cell>
          <cell r="D5078" t="str">
            <v>56,38</v>
          </cell>
        </row>
        <row r="5079">
          <cell r="A5079" t="str">
            <v>87457</v>
          </cell>
          <cell r="B5079" t="str">
            <v>ALVENARIA DE VEDAÇÃO DE BLOCOS VAZADOS DE CONCRETO DE 19X19X39CM (ESPESSURA 19CM) DE PAREDES COM ÁREA LÍQUIDA MAIOR OU IGUAL A 6M² SEM VÃOS E ARGAMASSA DE ASSENTAMENTO COM PREPARO EM BETONEIRA. AF_06/2014</v>
          </cell>
          <cell r="C5079" t="str">
            <v>M2</v>
          </cell>
          <cell r="D5079" t="str">
            <v>67,04</v>
          </cell>
        </row>
        <row r="5080">
          <cell r="A5080" t="str">
            <v>87458</v>
          </cell>
          <cell r="B5080" t="str">
            <v>ALVENARIA DE VEDAÇÃO DE BLOCOS VAZADOS DE CONCRETO DE 19X19X39CM (ESPESSURA 19CM) DE PAREDES COM ÁREA LÍQUIDA MAIOR OU IGUAL A 6M² SEM VÃOS E ARGAMASSA DE ASSENTAMENTO COM PREPARO MANUAL. AF_06/2014</v>
          </cell>
          <cell r="C5080" t="str">
            <v>M2</v>
          </cell>
          <cell r="D5080" t="str">
            <v>67,99</v>
          </cell>
        </row>
        <row r="5081">
          <cell r="A5081" t="str">
            <v>87459</v>
          </cell>
          <cell r="B5081" t="str">
            <v>ALVENARIA DE VEDAÇÃO DE BLOCOS VAZADOS DE CONCRETO DE 9X19X39CM (ESPESSURA 9CM) DE PAREDES COM ÁREA LÍQUIDA MENOR QUE 6M² COM VÃOS E ARGAMASSA DE ASSENTAMENTO COM PREPARO EM BETONEIRA. AF_06/2014</v>
          </cell>
          <cell r="C5081" t="str">
            <v>M2</v>
          </cell>
          <cell r="D5081" t="str">
            <v>52,76</v>
          </cell>
        </row>
        <row r="5082">
          <cell r="A5082" t="str">
            <v>87460</v>
          </cell>
          <cell r="B5082" t="str">
            <v>ALVENARIA DE VEDAÇÃO DE BLOCOS VAZADOS DE CONCRETO DE 9X19X39CM (ESPESSURA 9CM) DE PAREDES COM ÁREA LÍQUIDA MENOR QUE 6M² COM VÃOS E ARGAMASSA DE ASSENTAMENTO COM PREPARO MANUAL. AF_06/2014</v>
          </cell>
          <cell r="C5082" t="str">
            <v>M2</v>
          </cell>
          <cell r="D5082" t="str">
            <v>53,40</v>
          </cell>
        </row>
        <row r="5083">
          <cell r="A5083" t="str">
            <v>87461</v>
          </cell>
          <cell r="B5083" t="str">
            <v>ALVENARIA DE VEDAÇÃO DE BLOCOS VAZADOS DE CONCRETO DE 14X19X39CM (ESPESSURA 14CM) DE PAREDES COM ÁREA LÍQUIDA MENOR QUE 6M² COM VÃOS E ARGAMASSA DE ASSENTAMENTO COM PREPARO EM BETONEIRA. AF_06/2014</v>
          </cell>
          <cell r="C5083" t="str">
            <v>M2</v>
          </cell>
          <cell r="D5083" t="str">
            <v>66,07</v>
          </cell>
        </row>
        <row r="5084">
          <cell r="A5084" t="str">
            <v>87462</v>
          </cell>
          <cell r="B5084" t="str">
            <v>ALVENARIA DE VEDAÇÃO DE BLOCOS VAZADOS DE CONCRETO DE 14X19X39CM (ESPESSURA 14CM) DE PAREDES COM ÁREA LÍQUIDA MENOR QUE 6M² COM VÃOS E ARGAMASSA DE ASSENTAMENTO COM PREPARO MANUAL. AF_06/2014</v>
          </cell>
          <cell r="C5084" t="str">
            <v>M2</v>
          </cell>
          <cell r="D5084" t="str">
            <v>66,83</v>
          </cell>
        </row>
        <row r="5085">
          <cell r="A5085" t="str">
            <v>87463</v>
          </cell>
          <cell r="B5085" t="str">
            <v>ALVENARIA DE VEDAÇÃO DE BLOCOS VAZADOS DE CONCRETO DE 19X19X39CM (ESPESSURA 19CM) DE PAREDES COM ÁREA LÍQUIDA MENOR QUE 6M² COM VÃOS E ARGAMASSA DE ASSENTAMENTO COM PREPARO EM BETONEIRA. AF_06/2014</v>
          </cell>
          <cell r="C5085" t="str">
            <v>M2</v>
          </cell>
          <cell r="D5085" t="str">
            <v>77,83</v>
          </cell>
        </row>
        <row r="5086">
          <cell r="A5086" t="str">
            <v>87464</v>
          </cell>
          <cell r="B5086" t="str">
            <v>ALVENARIA DE VEDAÇÃO DE BLOCOS VAZADOS DE CONCRETO DE 19X19X39CM (ESPESSURA 19CM) DE PAREDES COM ÁREA LÍQUIDA MENOR QUE 6M² COM VÃOS E ARGAMASSA DE ASSENTAMENTO COM PREPARO MANUAL. AF_06/2014</v>
          </cell>
          <cell r="C5086" t="str">
            <v>M2</v>
          </cell>
          <cell r="D5086" t="str">
            <v>78,78</v>
          </cell>
        </row>
        <row r="5087">
          <cell r="A5087" t="str">
            <v>87465</v>
          </cell>
          <cell r="B5087" t="str">
            <v>ALVENARIA DE VEDAÇÃO DE BLOCOS VAZADOS DE CONCRETO DE 9X19X39CM (ESPESSURA 9CM) DE PAREDES COM ÁREA LÍQUIDA MAIOR OU IGUAL A 6M² COM VÃOS E ARGAMASSA DE ASSENTAMENTO COM PREPARO EM BETONEIRA. AF_06/2014</v>
          </cell>
          <cell r="C5087" t="str">
            <v>M2</v>
          </cell>
          <cell r="D5087" t="str">
            <v>46,33</v>
          </cell>
        </row>
        <row r="5088">
          <cell r="A5088" t="str">
            <v>87466</v>
          </cell>
          <cell r="B5088" t="str">
            <v>ALVENARIA DE VEDAÇÃO DE BLOCOS VAZADOS DE CONCRETO DE 9X19X39CM (ESPESSURA 9CM) DE PAREDES COM ÁREA LÍQUIDA MAIOR OU IGUAL A 6M² COM VÃOS E ARGAMASSA DE ASSENTAMENTO COM PREPARO MANUAL. AF_06/2014</v>
          </cell>
          <cell r="C5088" t="str">
            <v>M2</v>
          </cell>
          <cell r="D5088" t="str">
            <v>46,97</v>
          </cell>
        </row>
        <row r="5089">
          <cell r="A5089" t="str">
            <v>87467</v>
          </cell>
          <cell r="B5089" t="str">
            <v>ALVENARIA DE VEDAÇÃO DE BLOCOS VAZADOS DE CONCRETO DE 14X19X39CM (ESPESSURA 14CM) DE PAREDES COM ÁREA LÍQUIDA MAIOR OU IGUAL A 6M² COM VÃOS E ARGAMASSA DE ASSENTAMENTO COM PREPARO EM BETONEIRA. AF_06/2014</v>
          </cell>
          <cell r="C5089" t="str">
            <v>M2</v>
          </cell>
          <cell r="D5089" t="str">
            <v>59,12</v>
          </cell>
        </row>
        <row r="5090">
          <cell r="A5090" t="str">
            <v>87468</v>
          </cell>
          <cell r="B5090" t="str">
            <v>ALVENARIA DE VEDAÇÃO DE BLOCOS VAZADOS DE CONCRETO DE 14X19X39CM (ESPESSURA 14CM) DE PAREDES COM ÁREA LÍQUIDA MAIOR OU IGUAL A 6M² COM VÃOS E ARGAMASSA DE ASSENTAMENTO COM PREPARO MANUAL. AF_06/2014</v>
          </cell>
          <cell r="C5090" t="str">
            <v>M2</v>
          </cell>
          <cell r="D5090" t="str">
            <v>59,88</v>
          </cell>
        </row>
        <row r="5091">
          <cell r="A5091" t="str">
            <v>87469</v>
          </cell>
          <cell r="B5091" t="str">
            <v>ALVENARIA DE VEDAÇÃO DE BLOCOS VAZADOS DE CONCRETO DE 19X19X39CM (ESPESSURA 19CM) DE PAREDES COM ÁREA LÍQUIDA MAIOR OU IGUAL A 6M² COM VÃOS E ARGAMASSA DE ASSENTAMENTO COM PREPARO EM BETONEIRA. AF_06/2014</v>
          </cell>
          <cell r="C5091" t="str">
            <v>M2</v>
          </cell>
          <cell r="D5091" t="str">
            <v>70,91</v>
          </cell>
        </row>
        <row r="5092">
          <cell r="A5092" t="str">
            <v>87470</v>
          </cell>
          <cell r="B5092" t="str">
            <v>ALVENARIA DE VEDAÇÃO DE BLOCOS VAZADOS DE CONCRETO DE 19X19X39CM (ESPESSURA 19CM) DE PAREDES COM ÁREA LÍQUIDA MAIOR OU IGUAL A 6M² COM VÃOS E ARGAMASSA DE ASSENTAMENTO COM PREPARO MANUAL. AF_06/2014</v>
          </cell>
          <cell r="C5092" t="str">
            <v>M2</v>
          </cell>
          <cell r="D5092" t="str">
            <v>71,86</v>
          </cell>
        </row>
        <row r="5093">
          <cell r="A5093" t="str">
            <v>89044</v>
          </cell>
          <cell r="B5093" t="str">
            <v>(COMPOSIÇÃO REPRESENTATIVA) DO SERVIÇO DE ALVENARIA DE VEDAÇÃO DE BLOCOS VAZADOS DE CONCRETO DE 9X19X39CM (ESPESSURA 9CM), PARA EDIFICAÇÃO HABITACIONAL MULTIFAMILIAR (PRÉDIO). AF_11/2014</v>
          </cell>
          <cell r="C5093" t="str">
            <v>M2</v>
          </cell>
          <cell r="D5093" t="str">
            <v>46,45</v>
          </cell>
        </row>
        <row r="5094">
          <cell r="A5094" t="str">
            <v>89169</v>
          </cell>
          <cell r="B5094" t="str">
            <v>(COMPOSIÇÃO REPRESENTATIVA) DO SERVIÇO DE ALVENARIA DE VEDAÇÃO DE BLOCOS VAZADOS DE CONCRETO DE 9X19X39CM (ESPESSURA 9CM), PARA EDIFICAÇÃO HABITACIONAL UNIFAMILIAR (CASA) E EDIFICAÇÃO PÚBLICA PADRÃO. AF_11/2014</v>
          </cell>
          <cell r="C5094" t="str">
            <v>M2</v>
          </cell>
          <cell r="D5094" t="str">
            <v>47,26</v>
          </cell>
        </row>
        <row r="5095">
          <cell r="A5095" t="str">
            <v>89978</v>
          </cell>
          <cell r="B5095" t="str">
            <v>(COMPOSIÇÃO REPRESENTATIVA) DO SERVIÇO DE ALVENARIA DE VEDAÇÃO DE BLOCOS VAZADOS DE CONCRETO DE 14X19X39CM (ESPESSURA 14CM), PARA EDIFICAÇÃO HABITACIONAL UNIFAMILIAR (CASA) E EDIFICAÇÃO PÚBLICA PADRÃO. AF_12/2014</v>
          </cell>
          <cell r="C5095" t="str">
            <v>M2</v>
          </cell>
          <cell r="D5095" t="str">
            <v>60,22</v>
          </cell>
        </row>
        <row r="5096">
          <cell r="A5096" t="str">
            <v>73937/1</v>
          </cell>
          <cell r="B5096" t="str">
            <v>COBOGO DE CONCRETO (ELEMENTO VAZADO), 7X50X50CM, ASSENTADO COM ARGAMASSA TRACO 1:4 (CIMENTO E AREIA)</v>
          </cell>
          <cell r="C5096" t="str">
            <v>M2</v>
          </cell>
          <cell r="D5096" t="str">
            <v>100,98</v>
          </cell>
        </row>
        <row r="5097">
          <cell r="A5097" t="str">
            <v>73937/3</v>
          </cell>
          <cell r="B5097" t="str">
            <v>COBOGO DE CONCRETO (ELEMENTO VAZADO), 7X50X50CM, ASSENTADO COM ARGAMASSA TRACO 1:3 (CIMENTO E AREIA)</v>
          </cell>
          <cell r="C5097" t="str">
            <v>M2</v>
          </cell>
          <cell r="D5097" t="str">
            <v>101,12</v>
          </cell>
        </row>
        <row r="5098">
          <cell r="A5098" t="str">
            <v>73937/5</v>
          </cell>
          <cell r="B5098" t="str">
            <v>COBOGO DE CONCRETO (ELEMENTO VAZADO), 10X29X39CM ABERTURA COM VIDRO, ASSENTADO COM ARGAMASSA TRACO 1:4 (CIMENTO E AREIA MEDIA NAO PENEIRADA)</v>
          </cell>
          <cell r="C5098" t="str">
            <v>M2</v>
          </cell>
          <cell r="D5098" t="str">
            <v>172,73</v>
          </cell>
        </row>
        <row r="5099">
          <cell r="A5099" t="str">
            <v>89453</v>
          </cell>
          <cell r="B5099" t="str">
            <v>ALVENARIA DE BLOCOS DE CONCRETO ESTRUTURAL 14X19X39 CM, (ESPESSURA 14 CM), FBK = 4,5 MPA, PARA PAREDES COM ÁREA LÍQUIDA MENOR QUE 6M², SEM VÃOS, UTILIZANDO PALHETA. AF_12/2014</v>
          </cell>
          <cell r="C5099" t="str">
            <v>M2</v>
          </cell>
          <cell r="D5099" t="str">
            <v>51,43</v>
          </cell>
        </row>
        <row r="5100">
          <cell r="A5100" t="str">
            <v>89454</v>
          </cell>
          <cell r="B5100" t="str">
            <v>ALVENARIA DE BLOCOS DE CONCRETO ESTRUTURAL 14X19X39 CM, (ESPESSURA 14 CM), FBK = 4,5 MPA, PARA PAREDES COM ÁREA LÍQUIDA MAIOR OU IGUAL A 6M², SEM VÃOS, UTILIZANDO PALHETA. AF_12/2014</v>
          </cell>
          <cell r="C5100" t="str">
            <v>M2</v>
          </cell>
          <cell r="D5100" t="str">
            <v>48,76</v>
          </cell>
        </row>
        <row r="5101">
          <cell r="A5101" t="str">
            <v>89455</v>
          </cell>
          <cell r="B5101" t="str">
            <v>ALVENARIA DE BLOCOS DE CONCRETO ESTRUTURAL 14X19X39 CM, (ESPESSURA 14 CM) FBK = 14,0 MPA, PARA PAREDES COM ÁREA LÍQUIDA MENOR QUE 6M², SEM VÃOS, UTILIZANDO PALHETA. AF_12/2014</v>
          </cell>
          <cell r="C5101" t="str">
            <v>M2</v>
          </cell>
          <cell r="D5101" t="str">
            <v>62,83</v>
          </cell>
        </row>
        <row r="5102">
          <cell r="A5102" t="str">
            <v>89456</v>
          </cell>
          <cell r="B5102" t="str">
            <v>ALVENARIA DE BLOCOS DE CONCRETO ESTRUTURAL 14X19X39 CM, (ESPESSURA 14 CM) FBK = 14,0 MPA, PARA PAREDES COM ÁREA LÍQUIDA MAIOR OU IGUAL A 6M², SEM VÃOS, UTILIZANDO PALHETA. AF_12/2014</v>
          </cell>
          <cell r="C5102" t="str">
            <v>M2</v>
          </cell>
          <cell r="D5102" t="str">
            <v>59,60</v>
          </cell>
        </row>
        <row r="5103">
          <cell r="A5103" t="str">
            <v>89457</v>
          </cell>
          <cell r="B5103" t="str">
            <v>ALVENARIA DE BLOCOS DE CONCRETO ESTRUTURAL 14X19X39 CM, (ESPESSURA 14 CM), FBK = 4,5 MPA, PARA PAREDES COM ÁREA LÍQUIDA MENOR QUE 6M², COM VÃOS, UTILIZANDO PALHETA. AF_12/2014</v>
          </cell>
          <cell r="C5103" t="str">
            <v>M2</v>
          </cell>
          <cell r="D5103" t="str">
            <v>55,11</v>
          </cell>
        </row>
        <row r="5104">
          <cell r="A5104" t="str">
            <v>89458</v>
          </cell>
          <cell r="B5104" t="str">
            <v>ALVENARIA DE BLOCOS DE CONCRETO ESTRUTURAL 14X19X39 CM, (ESPESSURA 14 CM), FBK = 4,5 MPA, PARA PAREDES COM ÁREA LÍQUIDA MAIOR OU IGUAL A 6M², COM VÃOS, UTILIZANDO PALHETA. AF_12/2014</v>
          </cell>
          <cell r="C5104" t="str">
            <v>M2</v>
          </cell>
          <cell r="D5104" t="str">
            <v>50,84</v>
          </cell>
        </row>
        <row r="5105">
          <cell r="A5105" t="str">
            <v>89459</v>
          </cell>
          <cell r="B5105" t="str">
            <v>ALVENARIA DE BLOCOS DE CONCRETO ESTRUTURAL 14X19X39 CM, (ESPESSURA 14 CM) FBK = 14,0 MPA, PARA PAREDES COM ÁREA LÍQUIDA MENOR QUE 6M², COM VÃOS, UTILIZANDO PALHETA. AF_12/2014</v>
          </cell>
          <cell r="C5105" t="str">
            <v>M2</v>
          </cell>
          <cell r="D5105" t="str">
            <v>67,72</v>
          </cell>
        </row>
        <row r="5106">
          <cell r="A5106" t="str">
            <v>89460</v>
          </cell>
          <cell r="B5106" t="str">
            <v>ALVENARIA DE BLOCOS DE CONCRETO ESTRUTURAL 14X19X39 CM, (ESPESSURA 14 CM) FBK = 14,0 MPA, PARA PAREDES COM ÁREA LÍQUIDA MAIOR OU IGUAL A 6M², COM VÃOS, UTILIZANDO PALHETA. AF_12/2014</v>
          </cell>
          <cell r="C5106" t="str">
            <v>M2</v>
          </cell>
          <cell r="D5106" t="str">
            <v>62,58</v>
          </cell>
        </row>
        <row r="5107">
          <cell r="A5107" t="str">
            <v>89462</v>
          </cell>
          <cell r="B5107" t="str">
            <v>ALVENARIA DE BLOCOS DE CONCRETO ESTRUTURAL 14X19X29 CM, (ESPESSURA 14 CM), FBK = 4,5 MPA, PARA PAREDES COM ÁREA LÍQUIDA MENOR QUE 6M², SEM VÃOS, UTILIZANDO PALHETA. AF_12/2014</v>
          </cell>
          <cell r="C5107" t="str">
            <v>M2</v>
          </cell>
          <cell r="D5107" t="str">
            <v>59,50</v>
          </cell>
        </row>
        <row r="5108">
          <cell r="A5108" t="str">
            <v>89463</v>
          </cell>
          <cell r="B5108" t="str">
            <v>ALVENARIA DE BLOCOS DE CONCRETO ESTRUTURAL 14X19X29 CM, (ESPESSURA 14 CM), FBK = 4,5 MPA, PARA PAREDES COM ÁREA LÍQUIDA MAIOR OU IGUAL A 6M², SEM VÃOS, UTILIZANDO PALHETA. AF_12/2014</v>
          </cell>
          <cell r="C5108" t="str">
            <v>M2</v>
          </cell>
          <cell r="D5108" t="str">
            <v>57,03</v>
          </cell>
        </row>
        <row r="5109">
          <cell r="A5109" t="str">
            <v>89464</v>
          </cell>
          <cell r="B5109" t="str">
            <v>ALVENARIA DE BLOCOS DE CONCRETO ESTRUTURAL 14X19X29 CM, (ESPESSURA 14 CM) FBK = 14,0 MPA, PARA PAREDES COM ÁREA LÍQUIDA MENOR QUE 6M², SEM VÃOS, UTILIZANDO PALHETA. AF_12/2014</v>
          </cell>
          <cell r="C5109" t="str">
            <v>M2</v>
          </cell>
          <cell r="D5109" t="str">
            <v>77,67</v>
          </cell>
        </row>
        <row r="5110">
          <cell r="A5110" t="str">
            <v>89465</v>
          </cell>
          <cell r="B5110" t="str">
            <v>ALVENARIA DE BLOCOS DE CONCRETO ESTRUTURAL 14X19X29 CM, (ESPESSURA 14 CM) FBK = 14,0 MPA, PARA PAREDES COM ÁREA LÍQUIDA MAIOR OU IGUAL A 6M², SEM VÃOS, UTILIZANDO PALHETA. AF_12/2014</v>
          </cell>
          <cell r="C5110" t="str">
            <v>M2</v>
          </cell>
          <cell r="D5110" t="str">
            <v>74,77</v>
          </cell>
        </row>
        <row r="5111">
          <cell r="A5111" t="str">
            <v>89466</v>
          </cell>
          <cell r="B5111" t="str">
            <v>ALVENARIA DE BLOCOS DE CONCRETO ESTRUTURAL 14X19X29 CM, (ESPESSURA 14 CM), FBK = 4,5 MPA, PARA PAREDES COM ÁREA LÍQUIDA MENOR QUE 6M², COM VÃOS, UTILIZANDO PALHETA. AF_12/2014</v>
          </cell>
          <cell r="C5111" t="str">
            <v>M2</v>
          </cell>
          <cell r="D5111" t="str">
            <v>63,52</v>
          </cell>
        </row>
        <row r="5112">
          <cell r="A5112" t="str">
            <v>89467</v>
          </cell>
          <cell r="B5112" t="str">
            <v>ALVENARIA DE BLOCOS DE CONCRETO ESTRUTURAL 14X19X29 CM, (ESPESSURA 14 CM), FBK = 4,5 MPA, PARA PAREDES COM ÁREA LÍQUIDA MAIOR OU IGUAL A 6M², COM VÃOS, UTILIZANDO PALHETA. AF_12/2014</v>
          </cell>
          <cell r="C5112" t="str">
            <v>M2</v>
          </cell>
          <cell r="D5112" t="str">
            <v>59,24</v>
          </cell>
        </row>
        <row r="5113">
          <cell r="A5113" t="str">
            <v>89468</v>
          </cell>
          <cell r="B5113" t="str">
            <v>ALVENARIA DE BLOCOS DE CONCRETO ESTRUTURAL 14X19X29 CM, (ESPESSURA 14 CM) FBK = 14,0 MPA, PARA PAREDES COM ÁREA LÍQUIDA MENOR QUE 6M², COM VÃOS, UTILIZANDO PALHETA. AF_12/2014</v>
          </cell>
          <cell r="C5113" t="str">
            <v>M2</v>
          </cell>
          <cell r="D5113" t="str">
            <v>82,48</v>
          </cell>
        </row>
        <row r="5114">
          <cell r="A5114" t="str">
            <v>89469</v>
          </cell>
          <cell r="B5114" t="str">
            <v>ALVENARIA DE BLOCOS DE CONCRETO ESTRUTURAL 14X19X29 CM, (ESPESSURA 14 CM) FBK = 14,0 MPA, PARA PAREDES COM ÁREA LÍQUIDA MAIOR OU IGUAL A 6M², COM VÃOS, UTILIZANDO PALHETA. AF_12/2014</v>
          </cell>
          <cell r="C5114" t="str">
            <v>M2</v>
          </cell>
          <cell r="D5114" t="str">
            <v>77,42</v>
          </cell>
        </row>
        <row r="5115">
          <cell r="A5115" t="str">
            <v>89470</v>
          </cell>
          <cell r="B5115" t="str">
            <v>ALVENARIA DE BLOCOS DE CONCRETO ESTRUTURAL 14X19X39 CM, (ESPESSURA 14 CM), FBK = 4,5 MPA, PARA PAREDES COM ÁREA LÍQUIDA MENOR QUE 6M², SEM VÃOS, UTILIZANDO COLHER DE PEDREIRO. AF_12/2014</v>
          </cell>
          <cell r="C5115" t="str">
            <v>M2</v>
          </cell>
          <cell r="D5115" t="str">
            <v>63,65</v>
          </cell>
        </row>
        <row r="5116">
          <cell r="A5116" t="str">
            <v>89471</v>
          </cell>
          <cell r="B5116" t="str">
            <v>ALVENARIA DE BLOCOS DE CONCRETO ESTRUTURAL 14X19X39 CM, (ESPESSURA 14 CM), FBK = 4,5 MPA, PARA PAREDES COM ÁREA LÍQUIDA MAIOR OU IGUAL A 6M², SEM VÃOS, UTILIZANDO COLHER DE PEDREIRO. AF_12/2014</v>
          </cell>
          <cell r="C5116" t="str">
            <v>M2</v>
          </cell>
          <cell r="D5116" t="str">
            <v>60,99</v>
          </cell>
        </row>
        <row r="5117">
          <cell r="A5117" t="str">
            <v>89472</v>
          </cell>
          <cell r="B5117" t="str">
            <v>ALVENARIA DE BLOCOS DE CONCRETO ESTRUTURAL 14X19X39 CM, (ESPESSURA 14 CM) FBK = 14,0 MPA, PARA PAREDES COM ÁREA LÍQUIDA MENOR QUE 6M², SEM VÃOS, UTILIZANDO COLHER DE PEDREIRO. AF_12/2014</v>
          </cell>
          <cell r="C5117" t="str">
            <v>M2</v>
          </cell>
          <cell r="D5117" t="str">
            <v>74,57</v>
          </cell>
        </row>
        <row r="5118">
          <cell r="A5118" t="str">
            <v>89473</v>
          </cell>
          <cell r="B5118" t="str">
            <v>ALVENARIA DE BLOCOS DE CONCRETO ESTRUTURAL 14X19X39 CM, (ESPESSURA 14 CM) FBK = 14,0 MPA, PARA PAREDES COM ÁREA LÍQUIDA MAIOR OU IGUAL A 6M², SEM VÃOS, UTILIZANDO COLHER DE PEDREIRO. AF_12/2014</v>
          </cell>
          <cell r="C5118" t="str">
            <v>M2</v>
          </cell>
          <cell r="D5118" t="str">
            <v>71,57</v>
          </cell>
        </row>
        <row r="5119">
          <cell r="A5119" t="str">
            <v>89474</v>
          </cell>
          <cell r="B5119" t="str">
            <v>ALVENARIA DE BLOCOS DE CONCRETO ESTRUTURAL 14X19X39 CM, (ESPESSURA 14 CM), FBK = 4,5 MPA, PARA PAREDES COM ÁREA LÍQUIDA MENOR QUE 6M², COM VÃOS, UTILIZANDO COLHER DE PEDREIRO. AF_12/2014</v>
          </cell>
          <cell r="C5119" t="str">
            <v>M2</v>
          </cell>
          <cell r="D5119" t="str">
            <v>70,83</v>
          </cell>
        </row>
        <row r="5120">
          <cell r="A5120" t="str">
            <v>89475</v>
          </cell>
          <cell r="B5120" t="str">
            <v>ALVENARIA DE BLOCOS DE CONCRETO ESTRUTURAL 14X19X39 CM, (ESPESSURA 14 CM), FBK = 4,5 MPA, PARA PAREDES COM ÁREA LÍQUIDA MAIOR OU IGUAL A 6M², COM VÃOS, UTILIZANDO COLHER DE PEDREIRO. AF_12/2014</v>
          </cell>
          <cell r="C5120" t="str">
            <v>M2</v>
          </cell>
          <cell r="D5120" t="str">
            <v>64,96</v>
          </cell>
        </row>
        <row r="5121">
          <cell r="A5121" t="str">
            <v>89476</v>
          </cell>
          <cell r="B5121" t="str">
            <v>ALVENARIA DE BLOCOS DE CONCRETO ESTRUTURAL 14X19X39 CM, (ESPESSURA 14 CM) FBK = 14,0 MPA, PARA PAREDES COM ÁREA LÍQUIDA MENOR QUE 6M², COM VÃOS, UTILIZANDO COLHER DE PEDREIRO. AF_12/2014</v>
          </cell>
          <cell r="C5121" t="str">
            <v>M2</v>
          </cell>
          <cell r="D5121" t="str">
            <v>83,17</v>
          </cell>
        </row>
        <row r="5122">
          <cell r="A5122" t="str">
            <v>89477</v>
          </cell>
          <cell r="B5122" t="str">
            <v>ALVENARIA DE BLOCOS DE CONCRETO ESTRUTURAL 14X19X39 CM, (ESPESSURA 14 CM) FBK = 14,0 MPA, PARA PAREDES COM ÁREA LÍQUIDA MAIOR OU IGUAL A 6M², COM VÃOS, UTILIZANDO COLHER DE PEDREIRO. AF_12/2014</v>
          </cell>
          <cell r="C5122" t="str">
            <v>M2</v>
          </cell>
          <cell r="D5122" t="str">
            <v>76,68</v>
          </cell>
        </row>
        <row r="5123">
          <cell r="A5123" t="str">
            <v>89478</v>
          </cell>
          <cell r="B5123" t="str">
            <v>ALVENARIA DE BLOCOS DE CONCRETO ESTRUTURAL 14X19X29 CM, (ESPESSURA 14 CM), FBK = 4,5 MPA, PARA PAREDES COM ÁREA LÍQUIDA MENOR QUE 6M², SEM VÃOS, UTILIZANDO COLHER DE PEDREIRO. AF_12/2014</v>
          </cell>
          <cell r="C5123" t="str">
            <v>M2</v>
          </cell>
          <cell r="D5123" t="str">
            <v>71,94</v>
          </cell>
        </row>
        <row r="5124">
          <cell r="A5124" t="str">
            <v>89479</v>
          </cell>
          <cell r="B5124" t="str">
            <v>ALVENARIA DE BLOCOS DE CONCRETO ESTRUTURAL 14X19X29 CM, (ESPESSURA 14 CM), FBK = 4,5 MPA, PARA PAREDES COM ÁREA LÍQUIDA MAIOR OU IGUAL A 6M², SEM VÃOS, UTILIZANDO COLHER DE PEDREIRO. AF_12/2014</v>
          </cell>
          <cell r="C5124" t="str">
            <v>M2</v>
          </cell>
          <cell r="D5124" t="str">
            <v>69,47</v>
          </cell>
        </row>
        <row r="5125">
          <cell r="A5125" t="str">
            <v>89480</v>
          </cell>
          <cell r="B5125" t="str">
            <v>ALVENARIA DE BLOCOS DE CONCRETO ESTRUTURAL 14X19X29 CM, (ESPESSURA 14 CM) FBK = 14,0 MPA, PARA PAREDES COM ÁREA LÍQUIDA MENOR QUE 6M², SEM VÃOS, UTILIZANDO COLHER DE PEDREIRO. AF_12/2014</v>
          </cell>
          <cell r="C5125" t="str">
            <v>M2</v>
          </cell>
          <cell r="D5125" t="str">
            <v>89,60</v>
          </cell>
        </row>
        <row r="5126">
          <cell r="A5126" t="str">
            <v>89483</v>
          </cell>
          <cell r="B5126" t="str">
            <v>ALVENARIA DE BLOCOS DE CONCRETO ESTRUTURAL 14X19X29 CM, (ESPESSURA 14 CM) FBK = 14,0 MPA, PARA PAREDES COM ÁREA LÍQUIDA MAIOR OU IGUAL A 6M², SEM VÃOS, UTILIZANDO COLHER DE PEDREIRO. AF_12/2014</v>
          </cell>
          <cell r="C5126" t="str">
            <v>M2</v>
          </cell>
          <cell r="D5126" t="str">
            <v>86,92</v>
          </cell>
        </row>
        <row r="5127">
          <cell r="A5127" t="str">
            <v>89484</v>
          </cell>
          <cell r="B5127" t="str">
            <v>ALVENARIA DE BLOCOS DE CONCRETO ESTRUTURAL 14X19X29 CM, (ESPESSURA 14 CM), FBK = 4,5 MPA, PARA PAREDES COM ÁREA LÍQUIDA MENOR QUE 6M², COM VÃOS, UTILIZANDO COLHER DE PEDREIRO. AF_12/2014</v>
          </cell>
          <cell r="C5127" t="str">
            <v>M2</v>
          </cell>
          <cell r="D5127" t="str">
            <v>79,44</v>
          </cell>
        </row>
        <row r="5128">
          <cell r="A5128" t="str">
            <v>89486</v>
          </cell>
          <cell r="B5128" t="str">
            <v>ALVENARIA DE BLOCOS DE CONCRETO ESTRUTURAL 14X19X29 CM, (ESPESSURA 14 CM), FBK = 4,5 MPA, PARA PAREDES COM ÁREA LÍQUIDA MAIOR OU IGUAL A 6M², COM VÃOS, UTILIZANDO COLHER DE PEDREIRO. AF_12/2014</v>
          </cell>
          <cell r="C5128" t="str">
            <v>M2</v>
          </cell>
          <cell r="D5128" t="str">
            <v>73,80</v>
          </cell>
        </row>
        <row r="5129">
          <cell r="A5129" t="str">
            <v>89487</v>
          </cell>
          <cell r="B5129" t="str">
            <v>ALVENARIA DE BLOCOS DE CONCRETO ESTRUTURAL 14X19X29 CM, (ESPESSURA 14 CM) FBK = 14,0 MPA, PARA PAREDES COM ÁREA LÍQUIDA MENOR QUE 6M², COM VÃOS, UTILIZANDO COLHER DE PEDREIRO. AF_12/2014</v>
          </cell>
          <cell r="C5129" t="str">
            <v>M2</v>
          </cell>
          <cell r="D5129" t="str">
            <v>98,12</v>
          </cell>
        </row>
        <row r="5130">
          <cell r="A5130" t="str">
            <v>89488</v>
          </cell>
          <cell r="B5130" t="str">
            <v>ALVENARIA DE BLOCOS DE CONCRETO ESTRUTURAL 14X19X29 CM, (ESPESSURA 14 CM) FBK = 14,0 MPA, PARA PAREDES COM ÁREA LÍQUIDA MAIOR OU IGUAL A 6M², COM VÃOS, UTILIZANDO COLHER DE PEDREIRO. AF_12/2014</v>
          </cell>
          <cell r="C5130" t="str">
            <v>M2</v>
          </cell>
          <cell r="D5130" t="str">
            <v>91,69</v>
          </cell>
        </row>
        <row r="5131">
          <cell r="A5131" t="str">
            <v>91815</v>
          </cell>
          <cell r="B5131" t="str">
            <v>(COMPOSIÇÃO REPRESENTATIVA) DE ALVENARIA DE BLOCOS DE CONCRETO ESTRUTURAL 14X19X39 CM, (ESPESSURA 14 CM), FBK = 4,5 MPA, UTILIZANDO PALHETA, PARA EDIFICAÇÃO HABITACIONAL. AF_10/2015</v>
          </cell>
          <cell r="C5131" t="str">
            <v>M2</v>
          </cell>
          <cell r="D5131" t="str">
            <v>51,42</v>
          </cell>
        </row>
        <row r="5132">
          <cell r="A5132" t="str">
            <v>91816</v>
          </cell>
          <cell r="B5132" t="str">
            <v>COMPOSIÇÃO REPRESENTATIVA DE SERVIÇOS DE ALVENARIA DE BLOCOS DE CONCRETO ESTRUTURAL 14X19X29 CM, (ESPESSURA 14 CM), FBK = 4,5 MPA, UTILIZANDO PALHETA, PARA EDIFICAÇÃO HABITACIONAL. AF_10/2015</v>
          </cell>
          <cell r="C5132" t="str">
            <v>M2</v>
          </cell>
          <cell r="D5132" t="str">
            <v>59,69</v>
          </cell>
        </row>
        <row r="5133">
          <cell r="A5133" t="str">
            <v>72139</v>
          </cell>
          <cell r="B5133" t="str">
            <v>BLOCOS DE VIDRO TIPO CANELADO 19X19X8CM, ASSENTADO COM ARGAMASSA TRACO 1:3 (CIMENTO E AREIA GROSSA) PREPARO MECANICO, COM REJUNTAMENTO EM CIMENTO BRANCO E BARRAS DE ACO</v>
          </cell>
          <cell r="C5133" t="str">
            <v>M2</v>
          </cell>
          <cell r="D5133" t="str">
            <v>482,31</v>
          </cell>
        </row>
        <row r="5134">
          <cell r="A5134" t="str">
            <v>72175</v>
          </cell>
          <cell r="B5134" t="str">
            <v>BLOCOS DE VIDRO TIPO XADREZ 20X20X10CM, ASSENTADO COM ARGAMASSA TRACO 1:3 (CIMENTO E AREIA GROSSA) PREPARO MECANICO, COM REJUNTAMENTO EM CIMENTO BRANCO E BARRAS DE ACO</v>
          </cell>
          <cell r="C5134" t="str">
            <v>M2</v>
          </cell>
          <cell r="D5134" t="str">
            <v>485,81</v>
          </cell>
        </row>
        <row r="5135">
          <cell r="A5135" t="str">
            <v>72176</v>
          </cell>
          <cell r="B5135" t="str">
            <v>BLOCOS DE VIDRO TIPO XADREZ 20X10X8CM, ASSENTADO COM ARGAMASSA TRACO 1:3 (CIMENTO E AREIA GROSSA) PREPARO MECANICO, COM REJUNTAMENTO EM CIMENTO BRANCO E BARRAS DE ACO</v>
          </cell>
          <cell r="C5135" t="str">
            <v>M2</v>
          </cell>
          <cell r="D5135" t="str">
            <v>489,31</v>
          </cell>
        </row>
        <row r="5136">
          <cell r="A5136" t="str">
            <v>72178</v>
          </cell>
          <cell r="B5136" t="str">
            <v>RETIRADA DE DIVISORIAS EM CHAPAS DE MADEIRA, COM MONTANTES METALICOS</v>
          </cell>
          <cell r="C5136" t="str">
            <v>M2</v>
          </cell>
          <cell r="D5136" t="str">
            <v>23,29</v>
          </cell>
        </row>
        <row r="5137">
          <cell r="A5137" t="str">
            <v>72179</v>
          </cell>
          <cell r="B5137" t="str">
            <v>RECOLOCACAO DE PLACAS DIVISORIAS DE GRANILITE, CONSIDERANDO REAPROVEITAMENTO DO MATERIAL</v>
          </cell>
          <cell r="C5137" t="str">
            <v>M2</v>
          </cell>
          <cell r="D5137" t="str">
            <v>55,72</v>
          </cell>
        </row>
        <row r="5138">
          <cell r="A5138" t="str">
            <v>72180</v>
          </cell>
          <cell r="B5138" t="str">
            <v>RECOLOCACAO DE DIVISORIAS TIPO CHAPAS OU TABUAS, EXCLUSIVE ENTARUGAMENTO, CONSIDERANDO REAPROVEITAMENTO DO MATERIAL</v>
          </cell>
          <cell r="C5138" t="str">
            <v>M2</v>
          </cell>
          <cell r="D5138" t="str">
            <v>14,93</v>
          </cell>
        </row>
        <row r="5139">
          <cell r="A5139" t="str">
            <v>72181</v>
          </cell>
          <cell r="B5139" t="str">
            <v>RECOLOCACAO DE DIVISORIAS TIPO CHAPAS OU TABUAS, INCLUSIVE ENTARUGAMENTO, CONSIDERANDO REAPROVEITAMENTO DO MATERIAL</v>
          </cell>
          <cell r="C5139" t="str">
            <v>M2</v>
          </cell>
          <cell r="D5139" t="str">
            <v>30,33</v>
          </cell>
        </row>
        <row r="5140">
          <cell r="A5140" t="str">
            <v>73774/1</v>
          </cell>
          <cell r="B5140" t="str">
            <v>DIVISORIA EM MARMORITE ESPESSURA 35MM, CHUMBAMENTO NO PISO E PAREDE COM ARGAMASSA DE CIMENTO E AREIA, POLIMENTO MANUAL, EXCLUSIVE FERRAGENS</v>
          </cell>
          <cell r="C5140" t="str">
            <v>M2</v>
          </cell>
          <cell r="D5140" t="str">
            <v>294,01</v>
          </cell>
        </row>
        <row r="5141">
          <cell r="A5141" t="str">
            <v>73909/1</v>
          </cell>
          <cell r="B5141" t="str">
            <v>DIVISORIA EM MADEIRA COMPENSADA RESINADA ESPESSURA 6MM, ESTRUTURADA EM MADEIRA DE LEI 3"X3"</v>
          </cell>
          <cell r="C5141" t="str">
            <v>M2</v>
          </cell>
          <cell r="D5141" t="str">
            <v>213,65</v>
          </cell>
        </row>
        <row r="5142">
          <cell r="A5142" t="str">
            <v>74229/1</v>
          </cell>
          <cell r="B5142" t="str">
            <v>DIVISORIA EM MARMORE BRANCO POLIDO, ESPESSURA 3 CM, ASSENTADO COM ARGAMASSA TRACO 1:4 (CIMENTO E AREIA), ARREMATE COM CIMENTO BRANCO, EXCLUSIVE FERRAGENS</v>
          </cell>
          <cell r="C5142" t="str">
            <v>M2</v>
          </cell>
          <cell r="D5142" t="str">
            <v>553,42</v>
          </cell>
        </row>
        <row r="5143">
          <cell r="A5143" t="str">
            <v>79627</v>
          </cell>
          <cell r="B5143" t="str">
            <v>DIVISORIA EM GRANITO BRANCO POLIDO, ESP = 3CM, ASSENTADO COM ARGAMASSA TRACO 1:4, ARREMATE EM CIMENTO BRANCO, EXCLUSIVE FERRAGENS</v>
          </cell>
          <cell r="C5143" t="str">
            <v>M2</v>
          </cell>
          <cell r="D5143" t="str">
            <v>340,20</v>
          </cell>
        </row>
        <row r="5144">
          <cell r="A5144" t="str">
            <v>96358</v>
          </cell>
          <cell r="B5144" t="str">
            <v>PAREDE COM PLACAS DE GESSO ACARTONADO (DRYWALL), PARA USO INTERNO, COM DUAS FACES SIMPLES E ESTRUTURA METÁLICA COM GUIAS SIMPLES, SEM VÃOS. AF_06/2017_P</v>
          </cell>
          <cell r="C5144" t="str">
            <v>M2</v>
          </cell>
          <cell r="D5144" t="str">
            <v>72,57</v>
          </cell>
        </row>
        <row r="5145">
          <cell r="A5145" t="str">
            <v>96359</v>
          </cell>
          <cell r="B5145" t="str">
            <v>PAREDE COM PLACAS DE GESSO ACARTONADO (DRYWALL), PARA USO INTERNO, COM DUAS FACES SIMPLES E ESTRUTURA METÁLICA COM GUIAS SIMPLES, COM VÃOS AF_06/2017_P</v>
          </cell>
          <cell r="C5145" t="str">
            <v>M2</v>
          </cell>
          <cell r="D5145" t="str">
            <v>80,05</v>
          </cell>
        </row>
        <row r="5146">
          <cell r="A5146" t="str">
            <v>96360</v>
          </cell>
          <cell r="B5146" t="str">
            <v>PAREDE COM PLACAS DE GESSO ACARTONADO (DRYWALL), PARA USO INTERNO, COM DUAS FACES SIMPLES E ESTRUTURA METÁLICA COM GUIAS DUPLAS, SEM VÃOS. AF_06/2017_P</v>
          </cell>
          <cell r="C5146" t="str">
            <v>M2</v>
          </cell>
          <cell r="D5146" t="str">
            <v>91,78</v>
          </cell>
        </row>
        <row r="5147">
          <cell r="A5147" t="str">
            <v>96361</v>
          </cell>
          <cell r="B5147" t="str">
            <v>PAREDE COM PLACAS DE GESSO ACARTONADO (DRYWALL), PARA USO INTERNO, COM DUAS FACES SIMPLES E ESTRUTURA METÁLICA COM GUIAS DUPLAS, COM VÃOS. AF_06/2017_P</v>
          </cell>
          <cell r="C5147" t="str">
            <v>M2</v>
          </cell>
          <cell r="D5147" t="str">
            <v>106,16</v>
          </cell>
        </row>
        <row r="5148">
          <cell r="A5148" t="str">
            <v>96362</v>
          </cell>
          <cell r="B5148" t="str">
            <v>PAREDE COM PLACAS DE GESSO ACARTONADO (DRYWALL), PARA USO INTERNO, COM UMA FACE SIMPLES E OUTRA FACE DUPLA E ESTRUTURA METÁLICA COM GUIAS SIMPLES, SEM VÃOS. AF_06/2017_P</v>
          </cell>
          <cell r="C5148" t="str">
            <v>M2</v>
          </cell>
          <cell r="D5148" t="str">
            <v>95,01</v>
          </cell>
        </row>
        <row r="5149">
          <cell r="A5149" t="str">
            <v>96363</v>
          </cell>
          <cell r="B5149" t="str">
            <v>PAREDE COM PLACAS DE GESSO ACARTONADO (DRYWALL), PARA USO INTERNO, COM UMA FACE SIMPLES E OUTRA FACE DUPLA E ESTRUTURA METÁLICA COM GUIAS SIMPLES, COM VÃOS. AF_06/2017_P</v>
          </cell>
          <cell r="C5149" t="str">
            <v>M2</v>
          </cell>
          <cell r="D5149" t="str">
            <v>102,87</v>
          </cell>
        </row>
        <row r="5150">
          <cell r="A5150" t="str">
            <v>96364</v>
          </cell>
          <cell r="B5150" t="str">
            <v>PAREDE COM PLACAS DE GESSO ACARTONADO (DRYWALL), PARA USO INTERNO COM UMA FACE SIMPLES E OUTRA FACE DUPLA E ESTRUTURA METÁLICA COM GUIAS DUPLAS, SEM VÃOS. AF_06/2017_P</v>
          </cell>
          <cell r="C5150" t="str">
            <v>M2</v>
          </cell>
          <cell r="D5150" t="str">
            <v>114,22</v>
          </cell>
        </row>
        <row r="5151">
          <cell r="A5151" t="str">
            <v>96365</v>
          </cell>
          <cell r="B5151" t="str">
            <v>PAREDE COM PLACAS DE GESSO ACARTONADO (DRYWALL), PARA USO INTERNO, COM UMA FACE SIMPLES E OUTRA FACE DUPLA E   ESTRUTURA METÁLICA COM GUIAS DUPLAS, COM VÃOS. AF_06/2017_P</v>
          </cell>
          <cell r="C5151" t="str">
            <v>M2</v>
          </cell>
          <cell r="D5151" t="str">
            <v>128,97</v>
          </cell>
        </row>
        <row r="5152">
          <cell r="A5152" t="str">
            <v>96366</v>
          </cell>
          <cell r="B5152" t="str">
            <v>PAREDE COM PLACAS DE GESSO ACARTONADO (DRYWALL), PARA USO INTERNO, COM DUAS FACES DUPLAS E ESTRUTURA METÁLICA COM GUIAS SIMPLES, SEM VÃOS. AF_06/2017_P</v>
          </cell>
          <cell r="C5152" t="str">
            <v>M2</v>
          </cell>
          <cell r="D5152" t="str">
            <v>117,45</v>
          </cell>
        </row>
        <row r="5153">
          <cell r="A5153" t="str">
            <v>96367</v>
          </cell>
          <cell r="B5153" t="str">
            <v>PAREDE COM PLACAS DE GESSO ACARTONADO (DRYWALL), PARA USO INTERNO, COM DUAS FACES DUPLAS E ESTRUTURA METÁLICA COM GUIAS SIMPLES, COM VÃOS. AF_06/2017_P</v>
          </cell>
          <cell r="C5153" t="str">
            <v>M2</v>
          </cell>
          <cell r="D5153" t="str">
            <v>125,67</v>
          </cell>
        </row>
        <row r="5154">
          <cell r="A5154" t="str">
            <v>96368</v>
          </cell>
          <cell r="B5154" t="str">
            <v>PAREDE COM PLACAS DE GESSO ACARTONADO (DRYWALL), PARA USO INTERNO COM DUAS FACES DUPLAS E ESTRUTURA METÁLICA COM GUIAS DUPLAS, SEM VÃOS. AF_06/2017</v>
          </cell>
          <cell r="C5154" t="str">
            <v>M2</v>
          </cell>
          <cell r="D5154" t="str">
            <v>136,66</v>
          </cell>
        </row>
        <row r="5155">
          <cell r="A5155" t="str">
            <v>96369</v>
          </cell>
          <cell r="B5155" t="str">
            <v>PAREDE COM PLACAS DE GESSO ACARTONADO (DRYWALL), PARA USO INTERNO, COM DUAS FACES DUPLAS E ESTRUTURA METÁLICA COM GUIAS DUPLAS, COM VÃOS. AF_06/2017_P</v>
          </cell>
          <cell r="C5155" t="str">
            <v>M2</v>
          </cell>
          <cell r="D5155" t="str">
            <v>151,78</v>
          </cell>
        </row>
        <row r="5156">
          <cell r="A5156" t="str">
            <v>96370</v>
          </cell>
          <cell r="B5156" t="str">
            <v>PAREDE COM PLACAS DE GESSO ACARTONADO (DRYWALL), PARA USO INTERNO, COM UMA FACE SIMPLES E ESTRUTURA METÁLICA COM GUIAS SIMPLES, SEM VÃOS. AF_06/2017_P</v>
          </cell>
          <cell r="C5156" t="str">
            <v>M2</v>
          </cell>
          <cell r="D5156" t="str">
            <v>46,44</v>
          </cell>
        </row>
        <row r="5157">
          <cell r="A5157" t="str">
            <v>96371</v>
          </cell>
          <cell r="B5157" t="str">
            <v>PAREDE COM PLACAS DE GESSO ACARTONADO (DRYWALL), PARA USO INTERNO, COM UMA FACE SIMPLES E ESTRUTURA METÁLICA COM GUIAS SIMPLES, COM VÃOS. AF_06/2017_P</v>
          </cell>
          <cell r="C5157" t="str">
            <v>M2</v>
          </cell>
          <cell r="D5157" t="str">
            <v>53,70</v>
          </cell>
        </row>
        <row r="5158">
          <cell r="A5158" t="str">
            <v>96372</v>
          </cell>
          <cell r="B5158" t="str">
            <v>INSTALAÇÃO DE ISOLAMENTO COM LÃ DE ROCHA EM PAREDES DRYWALL. AF_06/2017</v>
          </cell>
          <cell r="C5158" t="str">
            <v>M2</v>
          </cell>
          <cell r="D5158" t="str">
            <v>13,74</v>
          </cell>
        </row>
        <row r="5159">
          <cell r="A5159" t="str">
            <v>96373</v>
          </cell>
          <cell r="B5159" t="str">
            <v>INSTALAÇÃO DE REFORÇO METÁLICO EM PAREDE DRYWALL. AF_06/2017</v>
          </cell>
          <cell r="C5159" t="str">
            <v>M</v>
          </cell>
          <cell r="D5159" t="str">
            <v>7,04</v>
          </cell>
        </row>
        <row r="5160">
          <cell r="A5160" t="str">
            <v>96374</v>
          </cell>
          <cell r="B5160" t="str">
            <v>INSTALAÇÃO DE REFORÇO DE MADEIRA EM PAREDE DRYWALL. AF_06/2017</v>
          </cell>
          <cell r="C5160" t="str">
            <v>M</v>
          </cell>
          <cell r="D5160" t="str">
            <v>23,42</v>
          </cell>
        </row>
        <row r="5161">
          <cell r="A5161" t="str">
            <v>73863/1</v>
          </cell>
          <cell r="B5161" t="str">
            <v>ALVENARIA COM BLOCOS DE CONCRETO CELULAR 10X30X60CM, ESPESSURA 10CM, ASSENTADOS COM ARGAMASSA TRACO 1:2:9 (CIMENTO, CAL E AREIA) PREPARO MANUAL</v>
          </cell>
          <cell r="C5161" t="str">
            <v>M2</v>
          </cell>
          <cell r="D5161" t="str">
            <v>55,81</v>
          </cell>
        </row>
        <row r="5162">
          <cell r="A5162" t="str">
            <v>73863/2</v>
          </cell>
          <cell r="B5162" t="str">
            <v>ALVENARIA COM BLOCOS DE CONCRETO CELULAR 20X30X60CM, ESPESSURA 20CM, ASSENTADOS COM ARGAMASSA TRACO 1:2:9 (CIMENTO, CAL E AREIA) PREPARO MANUAL</v>
          </cell>
          <cell r="C5162" t="str">
            <v>M2</v>
          </cell>
          <cell r="D5162" t="str">
            <v>113,90</v>
          </cell>
        </row>
        <row r="5163">
          <cell r="A5163" t="str">
            <v>73790/2</v>
          </cell>
          <cell r="B5163" t="str">
            <v>REASSENTAMENTO DE PARALELEPIPEDO SOBRE COLCHAO DE PO DE PEDRA ESPESSURA 10CM, REJUNTADO COM BETUME E PEDRISCO, CONSIDERANDO APROVEITAMENTO DO PARALELEPIPEDO</v>
          </cell>
          <cell r="C5163" t="str">
            <v>M2</v>
          </cell>
          <cell r="D5163" t="str">
            <v>52,17</v>
          </cell>
        </row>
        <row r="5164">
          <cell r="A5164" t="str">
            <v>73790/4</v>
          </cell>
          <cell r="B5164" t="str">
            <v>REASSENTAMENTO DE PARALELEPIPEDO SOBRE COLCHAO DE PO DE PEDRA ESPESSURA 10CM, REJUNTADO COM ARGAMASSA TRACO 1:3 (CIMENTO E AREIA), CONSIDERANDO APROVEITAMENTO DO PARALELEPIPEDO</v>
          </cell>
          <cell r="C5164" t="str">
            <v>M2</v>
          </cell>
          <cell r="D5164" t="str">
            <v>40,66</v>
          </cell>
        </row>
        <row r="5165">
          <cell r="A5165" t="str">
            <v>83694</v>
          </cell>
          <cell r="B5165" t="str">
            <v>RECOMPOSICAO DE PAVIMENTACAO TIPO BLOKRET SOBRE COLCHAO DE AREIA COM REAPROVEITAMENTO DE MATERIAL</v>
          </cell>
          <cell r="C5165" t="str">
            <v>M2</v>
          </cell>
          <cell r="D5165" t="str">
            <v>12,84</v>
          </cell>
        </row>
        <row r="5166">
          <cell r="A5166" t="str">
            <v>83695/1</v>
          </cell>
          <cell r="B5166" t="str">
            <v>REJUNTAMENTO PAVIMENTACAO PARALELEPIPEDO BETUME CASCALH INCL MATERIAIS</v>
          </cell>
          <cell r="C5166" t="str">
            <v>M2</v>
          </cell>
          <cell r="D5166" t="str">
            <v>25,45</v>
          </cell>
        </row>
        <row r="5167">
          <cell r="A5167" t="str">
            <v>83771</v>
          </cell>
          <cell r="B5167" t="str">
            <v>RECOMPOSICAO DE REVESTIMENTO PRIMARIO MEDIDO P/ VOLUME COMPACTADO</v>
          </cell>
          <cell r="C5167" t="str">
            <v>M3</v>
          </cell>
          <cell r="D5167" t="str">
            <v>7,34</v>
          </cell>
        </row>
        <row r="5168">
          <cell r="A5168" t="str">
            <v>92970</v>
          </cell>
          <cell r="B5168" t="str">
            <v>DEMOLIÇÃO DE PAVIMENTAÇÃO ASFÁLTICA COM UTILIZAÇÃO DE MARTELO PERFURADOR, ESPESSURA ATÉ 15 CM, EXCLUSIVE CARGA E TRANSPORTE</v>
          </cell>
          <cell r="C5168" t="str">
            <v>M2</v>
          </cell>
          <cell r="D5168" t="str">
            <v>11,15</v>
          </cell>
        </row>
        <row r="5169">
          <cell r="A5169" t="str">
            <v>72916</v>
          </cell>
          <cell r="B5169" t="str">
            <v>BASE DE SOLO CIMENTO 2% MISTURA EM USINA, COMPACTACAO 100% PROCTOR INTERMEDIARIO, EXCLUSIVE ESCAVACAO, CARGA E TRANSPORTE DO SOLO</v>
          </cell>
          <cell r="C5169" t="str">
            <v>M3</v>
          </cell>
          <cell r="D5169" t="str">
            <v>26,82</v>
          </cell>
        </row>
        <row r="5170">
          <cell r="A5170" t="str">
            <v>72919</v>
          </cell>
          <cell r="B5170" t="str">
            <v>BASE DE SOLO CIMENTO 4% MISTURA EM USINA, COMPACTACAO 100% PROCTOR NORMAL, EXCLUSIVE ESCAVACAO, CARGA E TRANSPORTE DO SOLO</v>
          </cell>
          <cell r="C5170" t="str">
            <v>M3</v>
          </cell>
          <cell r="D5170" t="str">
            <v>37,53</v>
          </cell>
        </row>
        <row r="5171">
          <cell r="A5171" t="str">
            <v>72922</v>
          </cell>
          <cell r="B5171" t="str">
            <v>BASE DE SOLO CIMENTO 6% COM MISTURA EM USINA, COMPACTACAO 100% PROCTOR NORMAL, EXCLUSIVE ESCAVACAO, CARGA E TRANSPORTE DO SOLO</v>
          </cell>
          <cell r="C5171" t="str">
            <v>M3</v>
          </cell>
          <cell r="D5171" t="str">
            <v>50,79</v>
          </cell>
        </row>
        <row r="5172">
          <cell r="A5172" t="str">
            <v>72923</v>
          </cell>
          <cell r="B5172" t="str">
            <v>BASE DE SOLO - BRITA (40/60), MISTURA EM USINA, COMPACTACAO 100% PROCTOR MODIFICADO, EXCLUSIVE ESCAVACAO, CARGA E TRANSPORTE</v>
          </cell>
          <cell r="C5172" t="str">
            <v>M3</v>
          </cell>
          <cell r="D5172" t="str">
            <v>66,86</v>
          </cell>
        </row>
        <row r="5173">
          <cell r="A5173" t="str">
            <v>72924</v>
          </cell>
          <cell r="B5173" t="str">
            <v>BASE DE SOLO - BRITA (50/50), MISTURA EM USINA, COMPACTACAO 100% PROCTOR MODIFICADO, EXCLUSIVE ESCAVACAO, CARGA E TRANSPORTE</v>
          </cell>
          <cell r="C5173" t="str">
            <v>M3</v>
          </cell>
          <cell r="D5173" t="str">
            <v>57,30</v>
          </cell>
        </row>
        <row r="5174">
          <cell r="A5174" t="str">
            <v>72961</v>
          </cell>
          <cell r="B5174" t="str">
            <v>REGULARIZACAO E COMPACTACAO DE SUBLEITO ATE 20 CM DE ESPESSURA</v>
          </cell>
          <cell r="C5174" t="str">
            <v>M2</v>
          </cell>
          <cell r="D5174" t="str">
            <v>1,30</v>
          </cell>
        </row>
        <row r="5175">
          <cell r="A5175" t="str">
            <v>96387</v>
          </cell>
          <cell r="B5175" t="str">
            <v>EXECUÇÃO E COMPACTAÇÃO DE BASE E OU SUB BASE COM SOLO ESTABILIZADO GRANULOMETRICAMENTE - EXCLUSIVE ESCAVAÇÃO, CARGA E TRANSPORTE E SOLO. AF_09/2017</v>
          </cell>
          <cell r="C5175" t="str">
            <v>M3</v>
          </cell>
          <cell r="D5175" t="str">
            <v>6,97</v>
          </cell>
        </row>
        <row r="5176">
          <cell r="A5176" t="str">
            <v>96388</v>
          </cell>
          <cell r="B5176" t="str">
            <v>EXECUÇÃO E COMPACTAÇÃO DE BASE E OU SUB BASE COM SOLO PREDOMINANTEMENTE ARENOSO - EXCLUSIVE ESCAVAÇÃO, CARGA E TRANSPORTE E SOLO. AF_09/2017</v>
          </cell>
          <cell r="C5176" t="str">
            <v>M3</v>
          </cell>
          <cell r="D5176" t="str">
            <v>6,60</v>
          </cell>
        </row>
        <row r="5177">
          <cell r="A5177" t="str">
            <v>96389</v>
          </cell>
          <cell r="B5177" t="str">
            <v>EXECUÇÃO E COMPACTAÇÃO DE BASE E OU SUB BASE COM SOLO MELHORADO COM CIMENTO (TEOR DE 2%) - EXCLUSIVE ESCAVAÇÃO, CARGA E TRANSPORTE E SOLO. AF_09/2017</v>
          </cell>
          <cell r="C5177" t="str">
            <v>M3</v>
          </cell>
          <cell r="D5177" t="str">
            <v>27,40</v>
          </cell>
        </row>
        <row r="5178">
          <cell r="A5178" t="str">
            <v>96390</v>
          </cell>
          <cell r="B5178" t="str">
            <v>EXECUÇÃO E COMPACTAÇÃO DE BASE E OU SUB BASE COM SOLO MELHORADO COM CIMENTO (TEOR DE 4%) - EXCLUSIVE ESCAVAÇÃO, CARGA E TRANSPORTE E SOLO. AF_09/2017</v>
          </cell>
          <cell r="C5178" t="str">
            <v>M3</v>
          </cell>
          <cell r="D5178" t="str">
            <v>44,96</v>
          </cell>
        </row>
        <row r="5179">
          <cell r="A5179" t="str">
            <v>96391</v>
          </cell>
          <cell r="B5179" t="str">
            <v>EXECUÇÃO E COMPACTAÇÃO DE BASE E OU SUB BASE COM SOLO CIMENTO (TEOR DE CIMENTO IGUAL A 6%) - EXCLUSIVE ESCAVAÇÃO, CARGA E TRANSPORTE E SOLO. AF_09/2017</v>
          </cell>
          <cell r="C5179" t="str">
            <v>M3</v>
          </cell>
          <cell r="D5179" t="str">
            <v>62,31</v>
          </cell>
        </row>
        <row r="5180">
          <cell r="A5180" t="str">
            <v>96392</v>
          </cell>
          <cell r="B5180" t="str">
            <v>EXECUÇÃO E COMPACTAÇÃO DE BASE E OU SUB BASE COM SOLO CIMENTO (TEOR DE CIMENTO IGUAL A 8%) - EXCLUSIVE ESCAVAÇÃO, CARGA E TRANSPORTE E SOLO. AF_09/2017</v>
          </cell>
          <cell r="C5180" t="str">
            <v>M3</v>
          </cell>
          <cell r="D5180" t="str">
            <v>82,86</v>
          </cell>
        </row>
        <row r="5181">
          <cell r="A5181" t="str">
            <v>96396</v>
          </cell>
          <cell r="B5181" t="str">
            <v>EXECUÇÃO E COMPACTAÇÃO DE BASE E OU SUB BASE COM BRITA GRADUADA SIMPLES - EXCLUSIVE CARGA E TRANSPORTE. AF_09/2017</v>
          </cell>
          <cell r="C5181" t="str">
            <v>M3</v>
          </cell>
          <cell r="D5181" t="str">
            <v>114,05</v>
          </cell>
        </row>
        <row r="5182">
          <cell r="A5182" t="str">
            <v>96397</v>
          </cell>
          <cell r="B5182" t="str">
            <v>EXECUÇÃO E COMPACTAÇÃO DE BASE E OU SUB BASE COM BRITA GRADUADA TRATADA COM CIMENTO - EXCLUSIVE CARGA E TRANSPORTE. AF_09/2017</v>
          </cell>
          <cell r="C5182" t="str">
            <v>M3</v>
          </cell>
          <cell r="D5182" t="str">
            <v>144,91</v>
          </cell>
        </row>
        <row r="5183">
          <cell r="A5183" t="str">
            <v>96398</v>
          </cell>
          <cell r="B5183" t="str">
            <v>EXECUÇÃO E COMPACTAÇÃO DE BASE E OU SUB BASE COM CONCRETO COMPACTADO COM ROLO - EXCLUSIVE CARGA E TRANSPORTE. AF_09/2017</v>
          </cell>
          <cell r="C5183" t="str">
            <v>M3</v>
          </cell>
          <cell r="D5183" t="str">
            <v>157,47</v>
          </cell>
        </row>
        <row r="5184">
          <cell r="A5184" t="str">
            <v>96399</v>
          </cell>
          <cell r="B5184" t="str">
            <v>EXECUÇÃO E COMPACTAÇÃO DE BASE E OU SUB BASE COM PEDRA RACHÃO - EXCLUSIVE ESCAVAÇÃO, CARGA E TRANSPORTE. AF_09/2017</v>
          </cell>
          <cell r="C5184" t="str">
            <v>M3</v>
          </cell>
          <cell r="D5184" t="str">
            <v>93,90</v>
          </cell>
        </row>
        <row r="5185">
          <cell r="A5185" t="str">
            <v>96400</v>
          </cell>
          <cell r="B5185" t="str">
            <v>EXECUÇÃO E COMPACTAÇÃO DE BASE E OU SUB BASE COM MACADAME SECO - EXCLUSIVE ESCAVAÇÃO, CARGA E TRANSPORTE. AF_09/2017</v>
          </cell>
          <cell r="C5185" t="str">
            <v>M3</v>
          </cell>
          <cell r="D5185" t="str">
            <v>102,82</v>
          </cell>
        </row>
        <row r="5186">
          <cell r="A5186" t="str">
            <v>96401</v>
          </cell>
          <cell r="B5186" t="str">
            <v>EXECUÇÃO DE IMPRIMAÇÃO COM ASFALTO DILUÍDO CM-30. AF_09/2017</v>
          </cell>
          <cell r="C5186" t="str">
            <v>M2</v>
          </cell>
          <cell r="D5186" t="str">
            <v>6,79</v>
          </cell>
        </row>
        <row r="5187">
          <cell r="A5187" t="str">
            <v>96402</v>
          </cell>
          <cell r="B5187" t="str">
            <v>EXECUÇÃO DE IMPRIMAÇÃO LIGANTE (PINTURA DE LIGAÇÃO) COM EMULSÃO ASFÁLTICA RR-2C. AF_09/2017</v>
          </cell>
          <cell r="C5187" t="str">
            <v>M2</v>
          </cell>
          <cell r="D5187" t="str">
            <v>1,45</v>
          </cell>
        </row>
        <row r="5188">
          <cell r="A5188" t="str">
            <v>72799</v>
          </cell>
          <cell r="B5188" t="str">
            <v>PAVIMENTO EM PARALELEPIPEDO SOBRE COLCHAO DE AREIA REJUNTADO COM ARGAMASSA DE CIMENTO E AREIA NO TRAÇO 1:3 (PEDRAS PEQUENAS 30 A 35 PECAS POR M2)</v>
          </cell>
          <cell r="C5188" t="str">
            <v>M2</v>
          </cell>
          <cell r="D5188" t="str">
            <v>71,75</v>
          </cell>
        </row>
        <row r="5189">
          <cell r="A5189" t="str">
            <v>72942</v>
          </cell>
          <cell r="B5189" t="str">
            <v>PINTURA DE LIGACAO COM EMULSAO RR-1C</v>
          </cell>
          <cell r="C5189" t="str">
            <v>M2</v>
          </cell>
          <cell r="D5189" t="str">
            <v>1,71</v>
          </cell>
        </row>
        <row r="5190">
          <cell r="A5190" t="str">
            <v>72943</v>
          </cell>
          <cell r="B5190" t="str">
            <v>PINTURA DE LIGACAO COM EMULSAO RR-2C</v>
          </cell>
          <cell r="C5190" t="str">
            <v>M2</v>
          </cell>
          <cell r="D5190" t="str">
            <v>1,91</v>
          </cell>
        </row>
        <row r="5191">
          <cell r="A5191" t="str">
            <v>72972</v>
          </cell>
          <cell r="B5191" t="str">
            <v>CONTENCAO LATERAL COM SOLO LOCAL PARA PAVIMENTO POLIEDRICO</v>
          </cell>
          <cell r="C5191" t="str">
            <v>M2</v>
          </cell>
          <cell r="D5191" t="str">
            <v>0,83</v>
          </cell>
        </row>
        <row r="5192">
          <cell r="A5192" t="str">
            <v>72973</v>
          </cell>
          <cell r="B5192" t="str">
            <v>CORTE E PREPARO DE CORDAO DE PEDRA PARA PAVIMENTO POLIEDRICO</v>
          </cell>
          <cell r="C5192" t="str">
            <v>M</v>
          </cell>
          <cell r="D5192" t="str">
            <v>1,56</v>
          </cell>
        </row>
        <row r="5193">
          <cell r="A5193" t="str">
            <v>72974</v>
          </cell>
          <cell r="B5193" t="str">
            <v>CORTE E PREPARO DE PEDRA PARA PAVIMENTO POLIEDRICO</v>
          </cell>
          <cell r="C5193" t="str">
            <v>M2</v>
          </cell>
          <cell r="D5193" t="str">
            <v>5,22</v>
          </cell>
        </row>
        <row r="5194">
          <cell r="A5194" t="str">
            <v>72975</v>
          </cell>
          <cell r="B5194" t="str">
            <v>DESMONTE MANUAL DE PEDRA PARA PAVIMENTO POLIEDRICO</v>
          </cell>
          <cell r="C5194" t="str">
            <v>M2</v>
          </cell>
          <cell r="D5194" t="str">
            <v>0,58</v>
          </cell>
        </row>
        <row r="5195">
          <cell r="A5195" t="str">
            <v>72978</v>
          </cell>
          <cell r="B5195" t="str">
            <v>EXTRACAO, CARGA E ASSENTAMENTO DE CORDAO DE PEDRA PARA PAVIMENTO POLIEDRICO, EXCLUSIVE TRANSPORTE DE PEDRA E INDENIZACAO PEDREIRA</v>
          </cell>
          <cell r="C5195" t="str">
            <v>M</v>
          </cell>
          <cell r="D5195" t="str">
            <v>5,22</v>
          </cell>
        </row>
        <row r="5196">
          <cell r="A5196" t="str">
            <v>72979</v>
          </cell>
          <cell r="B5196" t="str">
            <v>EXTRACAO, CARGA, PREPARO E ASSENTAMENTO DE PEDRAS POLIEDRICAS, EXCLUSIVE TRANSPORTE DE PEDRA E INDENIZACAO PEDREIRA</v>
          </cell>
          <cell r="C5196" t="str">
            <v>M2</v>
          </cell>
          <cell r="D5196" t="str">
            <v>9,98</v>
          </cell>
        </row>
        <row r="5197">
          <cell r="A5197" t="str">
            <v>73760/1</v>
          </cell>
          <cell r="B5197" t="str">
            <v>CAPA SELANTE COMPREENDENDO APLICAÇÃO DE ASFALTO NA PROPORÇÃO DE 0,7 A 1,5L / M2, DISTRIBUIÇÃO DE AGREGADOS DE 5 A 15KG/M2 E COMPACTAÇÃO COM ROLO - COM USO DA EMULSAO RR-2C, INCLUSO APLICACAO E COMPACTACAO</v>
          </cell>
          <cell r="C5197" t="str">
            <v>M2</v>
          </cell>
          <cell r="D5197" t="str">
            <v>4,35</v>
          </cell>
        </row>
        <row r="5198">
          <cell r="A5198" t="str">
            <v>73849/1</v>
          </cell>
          <cell r="B5198" t="str">
            <v>AREIA ASFALTO A QUENTE (AAUQ) COM CAP 50/70, INCLUSO USINAGEM E APLICACAO, EXCLUSIVE TRANSPORTE</v>
          </cell>
          <cell r="C5198" t="str">
            <v>M3</v>
          </cell>
          <cell r="D5198" t="str">
            <v>766,63</v>
          </cell>
        </row>
        <row r="5199">
          <cell r="A5199" t="str">
            <v>73849/2</v>
          </cell>
          <cell r="B5199" t="str">
            <v>AREIA ASFALTO A FRIO (AAUF), COM EMULSAO RR-2C INCLUSO USINAGEM E APLICACAO, EXCLUSIVE TRANSPORTE</v>
          </cell>
          <cell r="C5199" t="str">
            <v>M3</v>
          </cell>
          <cell r="D5199" t="str">
            <v>606,28</v>
          </cell>
        </row>
        <row r="5200">
          <cell r="A5200" t="str">
            <v>92391</v>
          </cell>
          <cell r="B5200" t="str">
            <v>EXECUÇÃO DE PAVIMENTO EM PISO INTERTRAVADO, COM BLOCO PISOGRAMA DE 35 X 25 CM, ESPESSURA 6 CM. AF_12/2015</v>
          </cell>
          <cell r="C5200" t="str">
            <v>M2</v>
          </cell>
          <cell r="D5200" t="str">
            <v>49,50</v>
          </cell>
        </row>
        <row r="5201">
          <cell r="A5201" t="str">
            <v>92392</v>
          </cell>
          <cell r="B5201" t="str">
            <v>EXECUÇÃO DE PAVIMENTO EM PISO INTERTRAVADO, COM BLOCO PISOGRAMA DE 35 X 25 CM, ESPESSURA 8 CM. AF_12/2015</v>
          </cell>
          <cell r="C5201" t="str">
            <v>M2</v>
          </cell>
          <cell r="D5201" t="str">
            <v>52,06</v>
          </cell>
        </row>
        <row r="5202">
          <cell r="A5202" t="str">
            <v>92393</v>
          </cell>
          <cell r="B5202" t="str">
            <v>EXECUÇÃO DE PAVIMENTO EM PISO INTERTRAVADO, COM BLOCO SEXTAVADO DE 25 X 25 CM, ESPESSURA 6 CM. AF_12/2015</v>
          </cell>
          <cell r="C5202" t="str">
            <v>M2</v>
          </cell>
          <cell r="D5202" t="str">
            <v>44,53</v>
          </cell>
        </row>
        <row r="5203">
          <cell r="A5203" t="str">
            <v>92394</v>
          </cell>
          <cell r="B5203" t="str">
            <v>EXECUÇÃO DE PAVIMENTO EM PISO INTERTRAVADO, COM BLOCO SEXTAVADO DE 25 X 25 CM, ESPESSURA 8 CM. AF_12/2015</v>
          </cell>
          <cell r="C5203" t="str">
            <v>M2</v>
          </cell>
          <cell r="D5203" t="str">
            <v>48,27</v>
          </cell>
        </row>
        <row r="5204">
          <cell r="A5204" t="str">
            <v>92395</v>
          </cell>
          <cell r="B5204" t="str">
            <v>EXECUÇÃO DE PAVIMENTO EM PISO INTERTRAVADO, COM BLOCO SEXTAVADO DE 25 X 25 CM, ESPESSURA 10 CM. AF_12/2015</v>
          </cell>
          <cell r="C5204" t="str">
            <v>M2</v>
          </cell>
          <cell r="D5204" t="str">
            <v>61,70</v>
          </cell>
        </row>
        <row r="5205">
          <cell r="A5205" t="str">
            <v>92396</v>
          </cell>
          <cell r="B5205" t="str">
            <v>EXECUÇÃO DE PASSEIO EM PISO INTERTRAVADO, COM BLOCO RETANGULAR COR NATURAL DE 20 X 10 CM, ESPESSURA 6 CM. AF_12/2015</v>
          </cell>
          <cell r="C5205" t="str">
            <v>M2</v>
          </cell>
          <cell r="D5205" t="str">
            <v>54,83</v>
          </cell>
        </row>
        <row r="5206">
          <cell r="A5206" t="str">
            <v>92397</v>
          </cell>
          <cell r="B5206" t="str">
            <v>EXECUÇÃO DE PÁTIO/ESTACIONAMENTO EM PISO INTERTRAVADO, COM BLOCO RETANGULAR COR NATURAL DE 20 X 10 CM, ESPESSURA 6 CM. AF_12/2015</v>
          </cell>
          <cell r="C5206" t="str">
            <v>M2</v>
          </cell>
          <cell r="D5206" t="str">
            <v>44,15</v>
          </cell>
        </row>
        <row r="5207">
          <cell r="A5207" t="str">
            <v>92398</v>
          </cell>
          <cell r="B5207" t="str">
            <v>EXECUÇÃO DE PÁTIO/ESTACIONAMENTO EM PISO INTERTRAVADO, COM BLOCO RETANGULAR COR NATURAL DE 20 X 10 CM, ESPESSURA 8 CM. AF_12/2015</v>
          </cell>
          <cell r="C5207" t="str">
            <v>M2</v>
          </cell>
          <cell r="D5207" t="str">
            <v>50,24</v>
          </cell>
        </row>
        <row r="5208">
          <cell r="A5208" t="str">
            <v>92399</v>
          </cell>
          <cell r="B5208" t="str">
            <v>EXECUÇÃO DE VIA EM PISO INTERTRAVADO, COM BLOCO RETANGULAR COR NATURAL DE 20 X 10 CM, ESPESSURA 8 CM. AF_12/2015</v>
          </cell>
          <cell r="C5208" t="str">
            <v>M2</v>
          </cell>
          <cell r="D5208" t="str">
            <v>51,35</v>
          </cell>
        </row>
        <row r="5209">
          <cell r="A5209" t="str">
            <v>92400</v>
          </cell>
          <cell r="B5209" t="str">
            <v>EXECUÇÃO DE PÁTIO/ESTACIONAMENTO EM PISO INTERTRAVADO, COM BLOCO RETANGULAR DE 20 X 10 CM, ESPESSURA 10 CM. AF_12/2015</v>
          </cell>
          <cell r="C5209" t="str">
            <v>M2</v>
          </cell>
          <cell r="D5209" t="str">
            <v>62,10</v>
          </cell>
        </row>
        <row r="5210">
          <cell r="A5210" t="str">
            <v>92401</v>
          </cell>
          <cell r="B5210" t="str">
            <v>EXECUÇÃO DE VIA EM PISO INTERTRAVADO, COM BLOCO RETANGULAR DE 20 X 10 CM, ESPESSURA 10 CM. AF_12/2015</v>
          </cell>
          <cell r="C5210" t="str">
            <v>M2</v>
          </cell>
          <cell r="D5210" t="str">
            <v>63,29</v>
          </cell>
        </row>
        <row r="5211">
          <cell r="A5211" t="str">
            <v>92402</v>
          </cell>
          <cell r="B5211" t="str">
            <v>EXECUÇÃO DE PASSEIO EM PISO INTERTRAVADO, COM BLOCO 16 FACES DE 22 X 11 CM, ESPESSURA 6 CM. AF_12/2015</v>
          </cell>
          <cell r="C5211" t="str">
            <v>M2</v>
          </cell>
          <cell r="D5211" t="str">
            <v>56,35</v>
          </cell>
        </row>
        <row r="5212">
          <cell r="A5212" t="str">
            <v>92403</v>
          </cell>
          <cell r="B5212" t="str">
            <v>EXECUÇÃO DE PÁTIO/ESTACIONAMENTO EM PISO INTERTRAVADO, COM BLOCO 16 FACES DE 22 X 11 CM, ESPESSURA 6 CM. AF_12/2015</v>
          </cell>
          <cell r="C5212" t="str">
            <v>M2</v>
          </cell>
          <cell r="D5212" t="str">
            <v>45,57</v>
          </cell>
        </row>
        <row r="5213">
          <cell r="A5213" t="str">
            <v>92404</v>
          </cell>
          <cell r="B5213" t="str">
            <v>EXECUÇÃO DE PÁTIO/ESTACIONAMENTO EM PISO INTERTRAVADO, COM BLOCO 16 FACES DE 22 X 11 CM, ESPESSURA 8 CM. AF_12/2015</v>
          </cell>
          <cell r="C5213" t="str">
            <v>M2</v>
          </cell>
          <cell r="D5213" t="str">
            <v>51,67</v>
          </cell>
        </row>
        <row r="5214">
          <cell r="A5214" t="str">
            <v>92405</v>
          </cell>
          <cell r="B5214" t="str">
            <v>EXECUÇÃO DE VIA EM PISO INTERTRAVADO, COM BLOCO 16 FACES DE 22 X 11 CM, ESPESSURA 8 CM. AF_12/2015</v>
          </cell>
          <cell r="C5214" t="str">
            <v>M2</v>
          </cell>
          <cell r="D5214" t="str">
            <v>52,75</v>
          </cell>
        </row>
        <row r="5215">
          <cell r="A5215" t="str">
            <v>92406</v>
          </cell>
          <cell r="B5215" t="str">
            <v>EXECUÇÃO DE PÁTIO/ESTACIONAMENTO EM PISO INTERTRAVADO, COM BLOCO 16 FACES DE 22 X 11 CM, ESPESSURA 10 CM. AF_12/2015</v>
          </cell>
          <cell r="C5215" t="str">
            <v>M2</v>
          </cell>
          <cell r="D5215" t="str">
            <v>63,53</v>
          </cell>
        </row>
        <row r="5216">
          <cell r="A5216" t="str">
            <v>92407</v>
          </cell>
          <cell r="B5216" t="str">
            <v>EXECUÇÃO DE VIA EM PISO INTERTRAVADO, COM BLOCO 16 FACES DE 22 X 11 CM, ESPESSURA 10 CM. AF_12/2015</v>
          </cell>
          <cell r="C5216" t="str">
            <v>M2</v>
          </cell>
          <cell r="D5216" t="str">
            <v>64,71</v>
          </cell>
        </row>
        <row r="5217">
          <cell r="A5217" t="str">
            <v>93679</v>
          </cell>
          <cell r="B5217" t="str">
            <v>EXECUÇÃO DE PASSEIO EM PISO INTERTRAVADO, COM BLOCO RETANGULAR COLORIDO DE 20 X 10 CM, ESPESSURA 6 CM. AF_12/2015</v>
          </cell>
          <cell r="C5217" t="str">
            <v>M2</v>
          </cell>
          <cell r="D5217" t="str">
            <v>59,68</v>
          </cell>
        </row>
        <row r="5218">
          <cell r="A5218" t="str">
            <v>93680</v>
          </cell>
          <cell r="B5218" t="str">
            <v>EXECUÇÃO DE PÁTIO/ESTACIONAMENTO EM PISO INTERTRAVADO, COM BLOCO RETANGULAR COLORIDO DE 20 X 10 CM, ESPESSURA 6 CM. AF_12/2015</v>
          </cell>
          <cell r="C5218" t="str">
            <v>M2</v>
          </cell>
          <cell r="D5218" t="str">
            <v>48,78</v>
          </cell>
        </row>
        <row r="5219">
          <cell r="A5219" t="str">
            <v>93681</v>
          </cell>
          <cell r="B5219" t="str">
            <v>EXECUÇÃO DE PÁTIO/ESTACIONAMENTO EM PISO INTERTRAVADO, COM BLOCO RETANGULAR COLORIDO DE 20 X 10 CM, ESPESSURA 8 CM. AF_12/2015</v>
          </cell>
          <cell r="C5219" t="str">
            <v>M2</v>
          </cell>
          <cell r="D5219" t="str">
            <v>59,50</v>
          </cell>
        </row>
        <row r="5220">
          <cell r="A5220" t="str">
            <v>93682</v>
          </cell>
          <cell r="B5220" t="str">
            <v>EXECUÇÃO DE VIA EM PISO INTERTRAVADO, COM BLOCO RETANGULAR COLORIDO DE 20 X 10 CM, ESPESSURA 8 CM. AF_12/2015</v>
          </cell>
          <cell r="C5220" t="str">
            <v>M2</v>
          </cell>
          <cell r="D5220" t="str">
            <v>60,70</v>
          </cell>
        </row>
        <row r="5221">
          <cell r="A5221" t="str">
            <v>97114</v>
          </cell>
          <cell r="B5221" t="str">
            <v>EXECUÇÃO DE JUNTAS DE CONTRAÇÃO PARA PAVIMENTOS DE CONCRETO. AF_11/2017</v>
          </cell>
          <cell r="C5221" t="str">
            <v>M</v>
          </cell>
          <cell r="D5221" t="str">
            <v>0,35</v>
          </cell>
        </row>
        <row r="5222">
          <cell r="A5222" t="str">
            <v>97115</v>
          </cell>
          <cell r="B5222" t="str">
            <v>APLICAÇÃO DE GRAXA EM BARRAS DE TRANSFERÊNCIA PARA EXECUÇÃO DE PAVIMENTO DE CONCRETO. AF_11/2017</v>
          </cell>
          <cell r="C5222" t="str">
            <v>KG</v>
          </cell>
          <cell r="D5222" t="str">
            <v>35,77</v>
          </cell>
        </row>
        <row r="5223">
          <cell r="A5223" t="str">
            <v>97120</v>
          </cell>
          <cell r="B5223" t="str">
            <v>BARRAS DE LIGAÇÃO, AÇO CA-50 DE 10 MM, PARA EXECUÇÃO DE PAVIMENTO DE CONCRETO  FORNECIMENTO E INSTALAÇÃO. AF_11/2017</v>
          </cell>
          <cell r="C5223" t="str">
            <v>KG</v>
          </cell>
          <cell r="D5223" t="str">
            <v>6,19</v>
          </cell>
        </row>
        <row r="5224">
          <cell r="A5224" t="str">
            <v>97802</v>
          </cell>
          <cell r="B5224" t="str">
            <v>CONSTRUÇÃO DE PAVIMENTO COM TRATAMENTO SUPERFICIAL SIMPLES, COM EMULSÃO ASFÁLTICA RR-2C. AF_01/2018</v>
          </cell>
          <cell r="C5224" t="str">
            <v>M2</v>
          </cell>
          <cell r="D5224" t="str">
            <v>3,89</v>
          </cell>
        </row>
        <row r="5225">
          <cell r="A5225" t="str">
            <v>97803</v>
          </cell>
          <cell r="B5225" t="str">
            <v>CONSTRUÇÃO DE PAVIMENTO COM TRATAMENTO SUPERFICIAL SIMPLES, COM EMULSÃO ASFÁLTICA RR-2C, COM BANHO DILUÍDO. AF_01/2018</v>
          </cell>
          <cell r="C5225" t="str">
            <v>M2</v>
          </cell>
          <cell r="D5225" t="str">
            <v>4,69</v>
          </cell>
        </row>
        <row r="5226">
          <cell r="A5226" t="str">
            <v>97805</v>
          </cell>
          <cell r="B5226" t="str">
            <v>CONSTRUÇÃO DE PAVIMENTO COM TRATAMENTO SUPERFICIAL DUPLO, COM EMULSÃO ASFÁLTICA RR-2C. AF_01/2018</v>
          </cell>
          <cell r="C5226" t="str">
            <v>M2</v>
          </cell>
          <cell r="D5226" t="str">
            <v>8,40</v>
          </cell>
        </row>
        <row r="5227">
          <cell r="A5227" t="str">
            <v>97806</v>
          </cell>
          <cell r="B5227" t="str">
            <v>CONSTRUÇÃO DE PAVIMENTO COM TRATAMENTO SUPERFICIAL DUPLO, COM EMULSÃO ASFÁLTICA RR-2C, COM BANHO DILUÍDO. AF_01/2018</v>
          </cell>
          <cell r="C5227" t="str">
            <v>M2</v>
          </cell>
          <cell r="D5227" t="str">
            <v>10,28</v>
          </cell>
        </row>
        <row r="5228">
          <cell r="A5228" t="str">
            <v>97807</v>
          </cell>
          <cell r="B5228" t="str">
            <v>CONSTRUÇÃO DE PAVIMENTO COM TRATAMENTO SUPERFICIAL DUPLO, COM EMULSÃO ASFÁLTICA RR-2C, COM CAPA SELANTE. AF_01/2018</v>
          </cell>
          <cell r="C5228" t="str">
            <v>M2</v>
          </cell>
          <cell r="D5228" t="str">
            <v>11,93</v>
          </cell>
        </row>
        <row r="5229">
          <cell r="A5229" t="str">
            <v>97809</v>
          </cell>
          <cell r="B5229" t="str">
            <v>CONSTRUÇÃO DE PAVIMENTO COM TRATAMENTO SUPERFICIAL TRIPLO, COM EMULSÃO ASFÁLTICA RR-2C. AF_01/2018</v>
          </cell>
          <cell r="C5229" t="str">
            <v>M2</v>
          </cell>
          <cell r="D5229" t="str">
            <v>14,97</v>
          </cell>
        </row>
        <row r="5230">
          <cell r="A5230" t="str">
            <v>97810</v>
          </cell>
          <cell r="B5230" t="str">
            <v>CONSTRUÇÃO DE PAVIMENTO COM TRATAMENTO SUPERFICIAL TRIPLO, COM EMULSÃO ASFÁLTICA RR-2C, COM BANHO DILUÍDO. AF_01/2018</v>
          </cell>
          <cell r="C5230" t="str">
            <v>M2</v>
          </cell>
          <cell r="D5230" t="str">
            <v>16,85</v>
          </cell>
        </row>
        <row r="5231">
          <cell r="A5231" t="str">
            <v>97811</v>
          </cell>
          <cell r="B5231" t="str">
            <v>CONSTRUÇÃO DE PAVIMENTO COM TRATAMENTO SUPERFICIAL TRIPLO, COM EMULSÃO ASFÁLTICA RR-2C, COM CAPA SELANTE. AF_01/2018</v>
          </cell>
          <cell r="C5231" t="str">
            <v>M2</v>
          </cell>
          <cell r="D5231" t="str">
            <v>18,52</v>
          </cell>
        </row>
        <row r="5232">
          <cell r="A5232" t="str">
            <v>97813</v>
          </cell>
          <cell r="B5232" t="str">
            <v>RECONSTRUÇÃO DE PAVIMENTO COM TRATAMENTO SUPERFICIAL SIMPLES, COM EMULSÃO ASFÁLTICA RR-2C. AF_01/2018</v>
          </cell>
          <cell r="C5232" t="str">
            <v>M2</v>
          </cell>
          <cell r="D5232" t="str">
            <v>4,06</v>
          </cell>
        </row>
        <row r="5233">
          <cell r="A5233" t="str">
            <v>97814</v>
          </cell>
          <cell r="B5233" t="str">
            <v>RECONSTRUÇÃO DE PAVIMENTO COM TRATAMENTO SUPERFICIAL SIMPLES, COM EMULSÃO ASFÁLTICA RR-2C, COM BANHO DILUÍDO. AF_01/2018</v>
          </cell>
          <cell r="C5233" t="str">
            <v>M2</v>
          </cell>
          <cell r="D5233" t="str">
            <v>4,86</v>
          </cell>
        </row>
        <row r="5234">
          <cell r="A5234" t="str">
            <v>97816</v>
          </cell>
          <cell r="B5234" t="str">
            <v>RECONSTRUÇÃO DE PAVIMENTO COM TRATAMENTO SUPERFICIAL DUPLO, COM EMULSÃO ASFÁLTICA RR-2C. AF_01/2018</v>
          </cell>
          <cell r="C5234" t="str">
            <v>M2</v>
          </cell>
          <cell r="D5234" t="str">
            <v>8,90</v>
          </cell>
        </row>
        <row r="5235">
          <cell r="A5235" t="str">
            <v>97817</v>
          </cell>
          <cell r="B5235" t="str">
            <v>RECONSTRUÇÃO DE PAVIMENTO COM TRATAMENTO SUPERFICIAL DUPLO, COM EMULSÃO ASFÁLTICA RR-2C, COM BANHO DILUÍDO. AF_01/2018</v>
          </cell>
          <cell r="C5235" t="str">
            <v>M2</v>
          </cell>
          <cell r="D5235" t="str">
            <v>10,78</v>
          </cell>
        </row>
        <row r="5236">
          <cell r="A5236" t="str">
            <v>97818</v>
          </cell>
          <cell r="B5236" t="str">
            <v>RECONSTRUÇÃO DE PAVIMENTO COM TRATAMENTO SUPERFICIAL DUPLO, COM EMULSÃO ASFÁLTICA RR-2C, COM CAPA SELANTE. AF_01/2018</v>
          </cell>
          <cell r="C5236" t="str">
            <v>M2</v>
          </cell>
          <cell r="D5236" t="str">
            <v>12,60</v>
          </cell>
        </row>
        <row r="5237">
          <cell r="A5237" t="str">
            <v>97820</v>
          </cell>
          <cell r="B5237" t="str">
            <v>RECONSTRUÇÃO DE PAVIMENTO COM TRATAMENTO SUPERFICIAL TRIPLO, COM EMULSÃO ASFÁLTICA RR-2C. AF_01/2018</v>
          </cell>
          <cell r="C5237" t="str">
            <v>M2</v>
          </cell>
          <cell r="D5237" t="str">
            <v>15,99</v>
          </cell>
        </row>
        <row r="5238">
          <cell r="A5238" t="str">
            <v>97821</v>
          </cell>
          <cell r="B5238" t="str">
            <v>RECONSTRUÇÃO DE PAVIMENTO COM TRATAMENTO SUPERFICIAL TRIPLO, COM EMULSÃO ASFÁLTICA RR-2C, COM BANHO DILUÍDO. AF_01/2018</v>
          </cell>
          <cell r="C5238" t="str">
            <v>M2</v>
          </cell>
          <cell r="D5238" t="str">
            <v>17,88</v>
          </cell>
        </row>
        <row r="5239">
          <cell r="A5239" t="str">
            <v>97822</v>
          </cell>
          <cell r="B5239" t="str">
            <v>RECONSTRUÇÃO DE PAVIMENTO COM TRATAMENTO SUPERFICIAL TRIPLO, COM EMULSÃO ASFÁLTICA RR-2C, COM CAPA SELANTE. AF_01/2018</v>
          </cell>
          <cell r="C5239" t="str">
            <v>M2</v>
          </cell>
          <cell r="D5239" t="str">
            <v>19,73</v>
          </cell>
        </row>
        <row r="5240">
          <cell r="A5240" t="str">
            <v>72947</v>
          </cell>
          <cell r="B5240" t="str">
            <v>SINALIZACAO HORIZONTAL COM TINTA RETRORREFLETIVA A BASE DE RESINA ACRILICA COM MICROESFERAS DE VIDRO</v>
          </cell>
          <cell r="C5240" t="str">
            <v>M2</v>
          </cell>
          <cell r="D5240" t="str">
            <v>16,80</v>
          </cell>
        </row>
        <row r="5241">
          <cell r="A5241" t="str">
            <v>83693</v>
          </cell>
          <cell r="B5241" t="str">
            <v>CAIACAO EM MEIO FIO</v>
          </cell>
          <cell r="C5241" t="str">
            <v>M2</v>
          </cell>
          <cell r="D5241" t="str">
            <v>4,01</v>
          </cell>
        </row>
        <row r="5242">
          <cell r="A5242" t="str">
            <v>73770/1</v>
          </cell>
          <cell r="B5242" t="str">
            <v>BARREIRA PRE-MOLDADA EXTERNA CONCRETO ARMADO 0,25X0,40X1,14M FCK=25MPA ACO CA-50 INCL VIGOTA HORIZONTAL MONTANTE A CADA 1,00M  FERROS DE LIGACAO E MATERIAIS.</v>
          </cell>
          <cell r="C5242" t="str">
            <v>M</v>
          </cell>
          <cell r="D5242" t="str">
            <v>474,26</v>
          </cell>
        </row>
        <row r="5243">
          <cell r="A5243" t="str">
            <v>73770/2</v>
          </cell>
          <cell r="B5243" t="str">
            <v>BARREIRA DUPLA PRE-MOL INTER CONCRETO ARMADO 0,15X0,65X0,77M FCK=25MPA ACO CA-50 INCL FERROS DE LIGACAO E MATERIAIS.</v>
          </cell>
          <cell r="C5243" t="str">
            <v>M</v>
          </cell>
          <cell r="D5243" t="str">
            <v>410,43</v>
          </cell>
        </row>
        <row r="5244">
          <cell r="A5244" t="str">
            <v>83696/1</v>
          </cell>
          <cell r="B5244" t="str">
            <v>PINTURA GUARDA-CORPO GUARDA-RODA E MURETA PROTECAO COM CAL EM PONTES EVIADUTOS MEDIDA PELO DOBRO DA AREA TOTAL (LARGURAXALTURA).</v>
          </cell>
          <cell r="C5244" t="str">
            <v>M2</v>
          </cell>
          <cell r="D5244" t="str">
            <v>5,29</v>
          </cell>
        </row>
        <row r="5245">
          <cell r="A5245" t="str">
            <v>72962</v>
          </cell>
          <cell r="B5245" t="str">
            <v>USINAGEM DE CBUQ COM CAP 50/70, PARA CAPA DE ROLAMENTO</v>
          </cell>
          <cell r="C5245" t="str">
            <v>T</v>
          </cell>
          <cell r="D5245" t="str">
            <v>278,48</v>
          </cell>
        </row>
        <row r="5246">
          <cell r="A5246" t="str">
            <v>72963</v>
          </cell>
          <cell r="B5246" t="str">
            <v>USINAGEM DE CBUQ COM CAP 50/70, PARA BINDER</v>
          </cell>
          <cell r="C5246" t="str">
            <v>T</v>
          </cell>
          <cell r="D5246" t="str">
            <v>234,30</v>
          </cell>
        </row>
        <row r="5247">
          <cell r="A5247" t="str">
            <v>73759/2</v>
          </cell>
          <cell r="B5247" t="str">
            <v>PRE-MISTURADO A FRIO COM EMULSAO RL-1C, INCLUSO USINAGEM E APLICACAO, EXCLUSIVE TRANSPORTE</v>
          </cell>
          <cell r="C5247" t="str">
            <v>M3</v>
          </cell>
          <cell r="D5247" t="str">
            <v>460,93</v>
          </cell>
        </row>
        <row r="5248">
          <cell r="A5248" t="str">
            <v>95990</v>
          </cell>
          <cell r="B5248" t="str">
            <v>CONSTRUÇÃO DE PAVIMENTO COM APLICAÇÃO DE CONCRETO BETUMINOSO USINADO A QUENTE (CBUQ), CAMADA DE ROLAMENTO, COM ESPESSURA DE 3,0 CM - EXCLUSIVE TRANSPORTE. AF_03/2017</v>
          </cell>
          <cell r="C5248" t="str">
            <v>M3</v>
          </cell>
          <cell r="D5248" t="str">
            <v>976,12</v>
          </cell>
        </row>
        <row r="5249">
          <cell r="A5249" t="str">
            <v>95992</v>
          </cell>
          <cell r="B5249" t="str">
            <v>CONSTRUÇÃO DE PAVIMENTO COM APLICAÇÃO DE CONCRETO BETUMINOSO USINADO A QUENTE (CBUQ), BINDER, COM ESPESSURA DE 3,0 CM - EXCLUSIVE TRANSPORTE. AF_03/2017</v>
          </cell>
          <cell r="C5249" t="str">
            <v>M3</v>
          </cell>
          <cell r="D5249" t="str">
            <v>909,33</v>
          </cell>
        </row>
        <row r="5250">
          <cell r="A5250" t="str">
            <v>95993</v>
          </cell>
          <cell r="B5250" t="str">
            <v>CONSTRUÇÃO DE PAVIMENTO COM APLICAÇÃO DE CONCRETO BETUMINOSO USINADO A QUENTE (CBUQ), CAMADA DE ROLAMENTO, COM ESPESSURA DE 4,0 CM - EXCLUSIVE TRANSPORTE. AF_03/2017</v>
          </cell>
          <cell r="C5250" t="str">
            <v>M3</v>
          </cell>
          <cell r="D5250" t="str">
            <v>941,13</v>
          </cell>
        </row>
        <row r="5251">
          <cell r="A5251" t="str">
            <v>95994</v>
          </cell>
          <cell r="B5251" t="str">
            <v>CONSTRUÇÃO DE PAVIMENTO COM APLICAÇÃO DE CONCRETO BETUMINOSO USINADO A QUENTE (CBUQ), BINDER, COM ESPESSURA DE 4,0 CM - EXCLUSIVE TRANSPORTE. AF_03/2017</v>
          </cell>
          <cell r="C5251" t="str">
            <v>M3</v>
          </cell>
          <cell r="D5251" t="str">
            <v>884,14</v>
          </cell>
        </row>
        <row r="5252">
          <cell r="A5252" t="str">
            <v>95995</v>
          </cell>
          <cell r="B5252" t="str">
            <v>CONSTRUÇÃO DE PAVIMENTO COM APLICAÇÃO DE CONCRETO BETUMINOSO USINADO A QUENTE (CBUQ), CAMADA DE ROLAMENTO, COM ESPESSURA DE 5,0 CM - EXCLUSIVE TRANSPORTE. AF_03/2017</v>
          </cell>
          <cell r="C5252" t="str">
            <v>M3</v>
          </cell>
          <cell r="D5252" t="str">
            <v>919,51</v>
          </cell>
        </row>
        <row r="5253">
          <cell r="A5253" t="str">
            <v>95996</v>
          </cell>
          <cell r="B5253" t="str">
            <v>CONSTRUÇÃO DE PAVIMENTO COM APLICAÇÃO DE CONCRETO BETUMINOSO USINADO A QUENTE (CBUQ), BINDER, COM ESPESSURA DE 5,0 CM - EXCLUSIVE TRANSPORTE. AF_03/2017</v>
          </cell>
          <cell r="C5253" t="str">
            <v>M3</v>
          </cell>
          <cell r="D5253" t="str">
            <v>868,57</v>
          </cell>
        </row>
        <row r="5254">
          <cell r="A5254" t="str">
            <v>95997</v>
          </cell>
          <cell r="B5254" t="str">
            <v>CONSTRUÇÃO DE PAVIMENTO COM APLICAÇÃO DE CONCRETO BETUMINOSO USINADO A QUENTE (CBUQ), CAMADA DE ROLAMENTO, COM ESPESSURA DE 6,0 CM - EXCLUSIVE TRANSPORTE. AF_03/2017</v>
          </cell>
          <cell r="C5254" t="str">
            <v>M3</v>
          </cell>
          <cell r="D5254" t="str">
            <v>906,09</v>
          </cell>
        </row>
        <row r="5255">
          <cell r="A5255" t="str">
            <v>95998</v>
          </cell>
          <cell r="B5255" t="str">
            <v>CONSTRUÇÃO DE PAVIMENTO COM APLICAÇÃO DE CONCRETO BETUMINOSO USINADO A QUENTE (CBUQ), BINDER, COM ESPESSURA DE 6,0 CM - EXCLUSIVE TRANSPORTE. AF_03/2017</v>
          </cell>
          <cell r="C5255" t="str">
            <v>M3</v>
          </cell>
          <cell r="D5255" t="str">
            <v>858,92</v>
          </cell>
        </row>
        <row r="5256">
          <cell r="A5256" t="str">
            <v>95999</v>
          </cell>
          <cell r="B5256" t="str">
            <v>CONSTRUÇÃO DE PAVIMENTO COM APLICAÇÃO DE CONCRETO BETUMINOSO USINADO A QUENTE (CBUQ), CAMADA DE ROLAMENTO, COM ESPESSURA DE 7,0 CM - EXCLUSIVE TRANSPORTE. AF_03/2017</v>
          </cell>
          <cell r="C5256" t="str">
            <v>M3</v>
          </cell>
          <cell r="D5256" t="str">
            <v>896,49</v>
          </cell>
        </row>
        <row r="5257">
          <cell r="A5257" t="str">
            <v>96000</v>
          </cell>
          <cell r="B5257" t="str">
            <v>CONSTRUÇÃO DE PAVIMENTO COM APLICAÇÃO DE CONCRETO BETUMINOSO USINADO A QUENTE (CBUQ), BINDER, COM ESPESSURA DE 7,0 CM - EXCLUSIVE TRANSPORTE. AF_03/2017</v>
          </cell>
          <cell r="C5257" t="str">
            <v>M3</v>
          </cell>
          <cell r="D5257" t="str">
            <v>852,03</v>
          </cell>
        </row>
        <row r="5258">
          <cell r="A5258" t="str">
            <v>96001</v>
          </cell>
          <cell r="B5258" t="str">
            <v>FRESAGEM DE PAVIMENTO ASFÁLTICO (PROFUNDIDADE ATÉ 5,0 CM), EM LOCAIS COM NIVEL BAIXO DE INTERFERÊNCIA. AF_03/2017</v>
          </cell>
          <cell r="C5258" t="str">
            <v>M2</v>
          </cell>
          <cell r="D5258" t="str">
            <v>5,45</v>
          </cell>
        </row>
        <row r="5259">
          <cell r="A5259" t="str">
            <v>96002</v>
          </cell>
          <cell r="B5259" t="str">
            <v>FRESAGEM DE PAVIMENTO ASFÁLTICO (PROFUNDIDADE ATÉ 5,0 CM), EM LOCAIS COM NIVEL ALTO DE INTERFERÊNCIA. AF_03/2017</v>
          </cell>
          <cell r="C5259" t="str">
            <v>M2</v>
          </cell>
          <cell r="D5259" t="str">
            <v>6,32</v>
          </cell>
        </row>
        <row r="5260">
          <cell r="A5260" t="str">
            <v>96393</v>
          </cell>
          <cell r="B5260" t="str">
            <v>USINAGEM DE BRITA GRADUADA SIMPLES, UTILIZANDO BRITA COMERCIAL COM USINA 300 T/H. AF_06/2017</v>
          </cell>
          <cell r="C5260" t="str">
            <v>M3</v>
          </cell>
          <cell r="D5260" t="str">
            <v>107,90</v>
          </cell>
        </row>
        <row r="5261">
          <cell r="A5261" t="str">
            <v>96394</v>
          </cell>
          <cell r="B5261" t="str">
            <v>USINAGEM DE BRITA GRADUADA TRATADA COM CIMENTO, UTILIZANDO BRITA COMERCIAL COM USINA 300 T/H. AF_06/2017</v>
          </cell>
          <cell r="C5261" t="str">
            <v>M3</v>
          </cell>
          <cell r="D5261" t="str">
            <v>138,05</v>
          </cell>
        </row>
        <row r="5262">
          <cell r="A5262" t="str">
            <v>96395</v>
          </cell>
          <cell r="B5262" t="str">
            <v>USINAGEM DE CONCRETO PARA COMPACTAÇÃO COM ROLO, UTILIZANDO BRITA COMERCIAL. AF_06/2017</v>
          </cell>
          <cell r="C5262" t="str">
            <v>M3</v>
          </cell>
          <cell r="D5262" t="str">
            <v>151,34</v>
          </cell>
        </row>
        <row r="5263">
          <cell r="A5263" t="str">
            <v>73445</v>
          </cell>
          <cell r="B5263" t="str">
            <v>CAIACAO INT OU EXT SOBRE REVESTIMENTO LISO C/ADOCAO DE FIXADOR COM    COM DUAS DEMAOS</v>
          </cell>
          <cell r="C5263" t="str">
            <v>M2</v>
          </cell>
          <cell r="D5263" t="str">
            <v>9,44</v>
          </cell>
        </row>
        <row r="5264">
          <cell r="A5264" t="str">
            <v>73446</v>
          </cell>
          <cell r="B5264" t="str">
            <v>PINTURA DE SUPERFICIE C/TINTA GRAFITE</v>
          </cell>
          <cell r="C5264" t="str">
            <v>M2</v>
          </cell>
          <cell r="D5264" t="str">
            <v>20,67</v>
          </cell>
        </row>
        <row r="5265">
          <cell r="A5265" t="str">
            <v>74133/1</v>
          </cell>
          <cell r="B5265" t="str">
            <v>EMASSAMENTO COM MASSA A OLEO, UMA DEMAO</v>
          </cell>
          <cell r="C5265" t="str">
            <v>M2</v>
          </cell>
          <cell r="D5265" t="str">
            <v>17,50</v>
          </cell>
        </row>
        <row r="5266">
          <cell r="A5266" t="str">
            <v>74133/2</v>
          </cell>
          <cell r="B5266" t="str">
            <v>EMASSAMENTO COM MASSA A OLEO, DUAS DEMAOS</v>
          </cell>
          <cell r="C5266" t="str">
            <v>M2</v>
          </cell>
          <cell r="D5266" t="str">
            <v>21,89</v>
          </cell>
        </row>
        <row r="5267">
          <cell r="A5267" t="str">
            <v>79462</v>
          </cell>
          <cell r="B5267" t="str">
            <v>EMASSAMENTO COM MASSA EPOXI, 2 DEMAOS</v>
          </cell>
          <cell r="C5267" t="str">
            <v>M2</v>
          </cell>
          <cell r="D5267" t="str">
            <v>55,45</v>
          </cell>
        </row>
        <row r="5268">
          <cell r="A5268" t="str">
            <v>79494/1</v>
          </cell>
          <cell r="B5268" t="str">
            <v>PINTURA DE QUADRO ESCOLAR COM TINTA ESMALTE ACABAMENTO FOSCO, DUAS DEMAOS SOBRE MASSA ACRILICA</v>
          </cell>
          <cell r="C5268" t="str">
            <v>M2</v>
          </cell>
          <cell r="D5268" t="str">
            <v>12,21</v>
          </cell>
        </row>
        <row r="5269">
          <cell r="A5269" t="str">
            <v>84651</v>
          </cell>
          <cell r="B5269" t="str">
            <v>PINTURA COM TINTA IMPERMEAVEL MINERAL EM PO, DUAS DEMAOS</v>
          </cell>
          <cell r="C5269" t="str">
            <v>M2</v>
          </cell>
          <cell r="D5269" t="str">
            <v>10,22</v>
          </cell>
        </row>
        <row r="5270">
          <cell r="A5270" t="str">
            <v>88411</v>
          </cell>
          <cell r="B5270" t="str">
            <v>APLICAÇÃO MANUAL DE FUNDO SELADOR ACRÍLICO EM PANOS COM PRESENÇA DE VÃOS DE EDIFÍCIOS DE MÚLTIPLOS PAVIMENTOS. AF_06/2014</v>
          </cell>
          <cell r="C5270" t="str">
            <v>M2</v>
          </cell>
          <cell r="D5270" t="str">
            <v>2,55</v>
          </cell>
        </row>
        <row r="5271">
          <cell r="A5271" t="str">
            <v>88412</v>
          </cell>
          <cell r="B5271" t="str">
            <v>APLICAÇÃO MANUAL DE FUNDO SELADOR ACRÍLICO EM PANOS CEGOS DE FACHADA (SEM PRESENÇA DE VÃOS) DE EDIFÍCIOS DE MÚLTIPLOS PAVIMENTOS. AF_06/2014</v>
          </cell>
          <cell r="C5271" t="str">
            <v>M2</v>
          </cell>
          <cell r="D5271" t="str">
            <v>1,94</v>
          </cell>
        </row>
        <row r="5272">
          <cell r="A5272" t="str">
            <v>88413</v>
          </cell>
          <cell r="B5272" t="str">
            <v>APLICAÇÃO MANUAL DE FUNDO SELADOR ACRÍLICO EM SUPERFÍCIES EXTERNAS DE SACADA DE EDIFÍCIOS DE MÚLTIPLOS PAVIMENTOS. AF_06/2014</v>
          </cell>
          <cell r="C5272" t="str">
            <v>M2</v>
          </cell>
          <cell r="D5272" t="str">
            <v>3,78</v>
          </cell>
        </row>
        <row r="5273">
          <cell r="A5273" t="str">
            <v>88414</v>
          </cell>
          <cell r="B5273" t="str">
            <v>APLICAÇÃO MANUAL DE FUNDO SELADOR ACRÍLICO EM SUPERFÍCIES INTERNAS DA SACADA DE EDIFÍCIOS DE MÚLTIPLOS PAVIMENTOS. AF_06/2014</v>
          </cell>
          <cell r="C5273" t="str">
            <v>M2</v>
          </cell>
          <cell r="D5273" t="str">
            <v>4,17</v>
          </cell>
        </row>
        <row r="5274">
          <cell r="A5274" t="str">
            <v>88415</v>
          </cell>
          <cell r="B5274" t="str">
            <v>APLICAÇÃO MANUAL DE FUNDO SELADOR ACRÍLICO EM PAREDES EXTERNAS DE CASAS. AF_06/2014</v>
          </cell>
          <cell r="C5274" t="str">
            <v>M2</v>
          </cell>
          <cell r="D5274" t="str">
            <v>2,74</v>
          </cell>
        </row>
        <row r="5275">
          <cell r="A5275" t="str">
            <v>88416</v>
          </cell>
          <cell r="B5275" t="str">
            <v>APLICAÇÃO MANUAL DE PINTURA COM TINTA TEXTURIZADA ACRÍLICA EM PANOS COM PRESENÇA DE VÃOS DE EDIFÍCIOS DE MÚLTIPLOS PAVIMENTOS, UMA COR. AF_06/2014</v>
          </cell>
          <cell r="C5275" t="str">
            <v>M2</v>
          </cell>
          <cell r="D5275" t="str">
            <v>15,24</v>
          </cell>
        </row>
        <row r="5276">
          <cell r="A5276" t="str">
            <v>88417</v>
          </cell>
          <cell r="B5276" t="str">
            <v>APLICAÇÃO MANUAL DE PINTURA COM TINTA TEXTURIZADA ACRÍLICA EM PANOS CEGOS DE FACHADA (SEM PRESENÇA DE VÃOS) DE EDIFÍCIOS DE MÚLTIPLOS PAVIMENTOS, UMA COR. AF_06/2014</v>
          </cell>
          <cell r="C5276" t="str">
            <v>M2</v>
          </cell>
          <cell r="D5276" t="str">
            <v>13,08</v>
          </cell>
        </row>
        <row r="5277">
          <cell r="A5277" t="str">
            <v>88420</v>
          </cell>
          <cell r="B5277" t="str">
            <v>APLICAÇÃO MANUAL DE PINTURA COM TINTA TEXTURIZADA ACRÍLICA EM SUPERFÍCIES EXTERNAS DE SACADA DE EDIFÍCIOS DE MÚLTIPLOS PAVIMENTOS, UMA COR. AF_06/2014</v>
          </cell>
          <cell r="C5277" t="str">
            <v>M2</v>
          </cell>
          <cell r="D5277" t="str">
            <v>19,62</v>
          </cell>
        </row>
        <row r="5278">
          <cell r="A5278" t="str">
            <v>88421</v>
          </cell>
          <cell r="B5278" t="str">
            <v>APLICAÇÃO MANUAL DE PINTURA COM TINTA TEXTURIZADA ACRÍLICA EM SUPERFÍCIES INTERNAS DA SACADA DE EDIFÍCIOS DE MÚLTIPLOS PAVIMENTOS, UMA COR. AF_06/2014</v>
          </cell>
          <cell r="C5278" t="str">
            <v>M2</v>
          </cell>
          <cell r="D5278" t="str">
            <v>21,01</v>
          </cell>
        </row>
        <row r="5279">
          <cell r="A5279" t="str">
            <v>88423</v>
          </cell>
          <cell r="B5279" t="str">
            <v>APLICAÇÃO MANUAL DE PINTURA COM TINTA TEXTURIZADA ACRÍLICA EM PAREDES EXTERNAS DE CASAS, UMA COR. AF_06/2014</v>
          </cell>
          <cell r="C5279" t="str">
            <v>M2</v>
          </cell>
          <cell r="D5279" t="str">
            <v>15,93</v>
          </cell>
        </row>
        <row r="5280">
          <cell r="A5280" t="str">
            <v>88424</v>
          </cell>
          <cell r="B5280" t="str">
            <v>APLICAÇÃO MANUAL DE PINTURA COM TINTA TEXTURIZADA ACRÍLICA EM PANOS COM PRESENÇA DE VÃOS DE EDIFÍCIOS DE MÚLTIPLOS PAVIMENTOS, DUAS CORES. AF_06/2014</v>
          </cell>
          <cell r="C5280" t="str">
            <v>M2</v>
          </cell>
          <cell r="D5280" t="str">
            <v>18,22</v>
          </cell>
        </row>
        <row r="5281">
          <cell r="A5281" t="str">
            <v>88426</v>
          </cell>
          <cell r="B5281" t="str">
            <v>APLICAÇÃO MANUAL DE PINTURA COM TINTA TEXTURIZADA ACRÍLICA EM PANOS CEGOS DE FACHADA (SEM PRESENÇA DE VÃOS) DE EDIFÍCIOS DE MÚLTIPLOS PAVIMENTOS, DUAS CORES. AF_06/2014</v>
          </cell>
          <cell r="C5281" t="str">
            <v>M2</v>
          </cell>
          <cell r="D5281" t="str">
            <v>14,48</v>
          </cell>
        </row>
        <row r="5282">
          <cell r="A5282" t="str">
            <v>88428</v>
          </cell>
          <cell r="B5282" t="str">
            <v>APLICAÇÃO MANUAL DE PINTURA COM TINTA TEXTURIZADA ACRÍLICA EM SUPERFÍCIES EXTERNAS DE SACADA DE EDIFÍCIOS DE MÚLTIPLOS PAVIMENTOS, DUAS CORES. AF_06/2014</v>
          </cell>
          <cell r="C5282" t="str">
            <v>M2</v>
          </cell>
          <cell r="D5282" t="str">
            <v>25,76</v>
          </cell>
        </row>
        <row r="5283">
          <cell r="A5283" t="str">
            <v>88429</v>
          </cell>
          <cell r="B5283" t="str">
            <v>APLICAÇÃO MANUAL DE PINTURA COM TINTA TEXTURIZADA ACRÍLICA EM SUPERFÍCIES INTERNAS DA SACADA DE EDIFÍCIOS DE MÚLTIPLOS PAVIMENTOS, DUAS CORES. AF_06/2014</v>
          </cell>
          <cell r="C5283" t="str">
            <v>M2</v>
          </cell>
          <cell r="D5283" t="str">
            <v>28,16</v>
          </cell>
        </row>
        <row r="5284">
          <cell r="A5284" t="str">
            <v>88431</v>
          </cell>
          <cell r="B5284" t="str">
            <v>APLICAÇÃO MANUAL DE PINTURA COM TINTA TEXTURIZADA ACRÍLICA EM PAREDES EXTERNAS DE CASAS, DUAS CORES. AF_06/2014</v>
          </cell>
          <cell r="C5284" t="str">
            <v>M2</v>
          </cell>
          <cell r="D5284" t="str">
            <v>19,41</v>
          </cell>
        </row>
        <row r="5285">
          <cell r="A5285" t="str">
            <v>88432</v>
          </cell>
          <cell r="B5285" t="str">
            <v>APLICAÇÃO MANUAL DE PINTURA COM TINTA TEXTURIZADA ACRÍLICA EM MOLDURAS DE EPS, PRÉ-FABRICADOS, OU OUTROS. AF_06/2014</v>
          </cell>
          <cell r="C5285" t="str">
            <v>M2</v>
          </cell>
          <cell r="D5285" t="str">
            <v>14,69</v>
          </cell>
        </row>
        <row r="5286">
          <cell r="A5286" t="str">
            <v>88482</v>
          </cell>
          <cell r="B5286" t="str">
            <v>APLICAÇÃO DE FUNDO SELADOR LÁTEX PVA EM TETO, UMA DEMÃO. AF_06/2014</v>
          </cell>
          <cell r="C5286" t="str">
            <v>M2</v>
          </cell>
          <cell r="D5286" t="str">
            <v>3,45</v>
          </cell>
        </row>
        <row r="5287">
          <cell r="A5287" t="str">
            <v>88483</v>
          </cell>
          <cell r="B5287" t="str">
            <v>APLICAÇÃO DE FUNDO SELADOR LÁTEX PVA EM PAREDES, UMA DEMÃO. AF_06/2014</v>
          </cell>
          <cell r="C5287" t="str">
            <v>M2</v>
          </cell>
          <cell r="D5287" t="str">
            <v>3,19</v>
          </cell>
        </row>
        <row r="5288">
          <cell r="A5288" t="str">
            <v>88484</v>
          </cell>
          <cell r="B5288" t="str">
            <v>APLICAÇÃO DE FUNDO SELADOR ACRÍLICO EM TETO, UMA DEMÃO. AF_06/2014</v>
          </cell>
          <cell r="C5288" t="str">
            <v>M2</v>
          </cell>
          <cell r="D5288" t="str">
            <v>2,75</v>
          </cell>
        </row>
        <row r="5289">
          <cell r="A5289" t="str">
            <v>88485</v>
          </cell>
          <cell r="B5289" t="str">
            <v>APLICAÇÃO DE FUNDO SELADOR ACRÍLICO EM PAREDES, UMA DEMÃO. AF_06/2014</v>
          </cell>
          <cell r="C5289" t="str">
            <v>M2</v>
          </cell>
          <cell r="D5289" t="str">
            <v>2,39</v>
          </cell>
        </row>
        <row r="5290">
          <cell r="A5290" t="str">
            <v>88486</v>
          </cell>
          <cell r="B5290" t="str">
            <v>APLICAÇÃO MANUAL DE PINTURA COM TINTA LÁTEX PVA EM TETO, DUAS DEMÃOS. AF_06/2014</v>
          </cell>
          <cell r="C5290" t="str">
            <v>M2</v>
          </cell>
          <cell r="D5290" t="str">
            <v>10,26</v>
          </cell>
        </row>
        <row r="5291">
          <cell r="A5291" t="str">
            <v>88487</v>
          </cell>
          <cell r="B5291" t="str">
            <v>APLICAÇÃO MANUAL DE PINTURA COM TINTA LÁTEX PVA EM PAREDES, DUAS DEMÃOS. AF_06/2014</v>
          </cell>
          <cell r="C5291" t="str">
            <v>M2</v>
          </cell>
          <cell r="D5291" t="str">
            <v>9,10</v>
          </cell>
        </row>
        <row r="5292">
          <cell r="A5292" t="str">
            <v>88488</v>
          </cell>
          <cell r="B5292" t="str">
            <v>APLICAÇÃO MANUAL DE PINTURA COM TINTA LÁTEX ACRÍLICA EM TETO, DUAS DEMÃOS. AF_06/2014</v>
          </cell>
          <cell r="C5292" t="str">
            <v>M2</v>
          </cell>
          <cell r="D5292" t="str">
            <v>13,25</v>
          </cell>
        </row>
        <row r="5293">
          <cell r="A5293" t="str">
            <v>88489</v>
          </cell>
          <cell r="B5293" t="str">
            <v>APLICAÇÃO MANUAL DE PINTURA COM TINTA LÁTEX ACRÍLICA EM PAREDES, DUAS DEMÃOS. AF_06/2014</v>
          </cell>
          <cell r="C5293" t="str">
            <v>M2</v>
          </cell>
          <cell r="D5293" t="str">
            <v>11,61</v>
          </cell>
        </row>
        <row r="5294">
          <cell r="A5294" t="str">
            <v>88490</v>
          </cell>
          <cell r="B5294" t="str">
            <v>APLICAÇÃO MECÂNICA DE PINTURA COM TINTA LÁTEX PVA EM TETO, DUAS DEMÃOS. AF_06/2014</v>
          </cell>
          <cell r="C5294" t="str">
            <v>M2</v>
          </cell>
          <cell r="D5294" t="str">
            <v>7,15</v>
          </cell>
        </row>
        <row r="5295">
          <cell r="A5295" t="str">
            <v>88491</v>
          </cell>
          <cell r="B5295" t="str">
            <v>APLICAÇÃO MECÂNICA DE PINTURA COM TINTA LÁTEX PVA EM PAREDES, DUAS DEMÃOS. AF_06/2014</v>
          </cell>
          <cell r="C5295" t="str">
            <v>M2</v>
          </cell>
          <cell r="D5295" t="str">
            <v>6,88</v>
          </cell>
        </row>
        <row r="5296">
          <cell r="A5296" t="str">
            <v>88492</v>
          </cell>
          <cell r="B5296" t="str">
            <v>APLICAÇÃO MECÂNICA DE PINTURA COM TINTA LÁTEX ACRÍLICA EM TETO, DUAS DEMÃOS. AF_06/2014</v>
          </cell>
          <cell r="C5296" t="str">
            <v>M2</v>
          </cell>
          <cell r="D5296" t="str">
            <v>8,61</v>
          </cell>
        </row>
        <row r="5297">
          <cell r="A5297" t="str">
            <v>88493</v>
          </cell>
          <cell r="B5297" t="str">
            <v>APLICAÇÃO MECÂNICA DE PINTURA COM TINTA LÁTEX ACRÍLICA EM PAREDES, DUAS DEMÃOS. AF_06/2014</v>
          </cell>
          <cell r="C5297" t="str">
            <v>M2</v>
          </cell>
          <cell r="D5297" t="str">
            <v>8,22</v>
          </cell>
        </row>
        <row r="5298">
          <cell r="A5298" t="str">
            <v>88494</v>
          </cell>
          <cell r="B5298" t="str">
            <v>APLICAÇÃO E LIXAMENTO DE MASSA LÁTEX EM TETO, UMA DEMÃO. AF_06/2014</v>
          </cell>
          <cell r="C5298" t="str">
            <v>M2</v>
          </cell>
          <cell r="D5298" t="str">
            <v>17,29</v>
          </cell>
        </row>
        <row r="5299">
          <cell r="A5299" t="str">
            <v>88495</v>
          </cell>
          <cell r="B5299" t="str">
            <v>APLICAÇÃO E LIXAMENTO DE MASSA LÁTEX EM PAREDES, UMA DEMÃO. AF_06/2014</v>
          </cell>
          <cell r="C5299" t="str">
            <v>M2</v>
          </cell>
          <cell r="D5299" t="str">
            <v>9,40</v>
          </cell>
        </row>
        <row r="5300">
          <cell r="A5300" t="str">
            <v>88496</v>
          </cell>
          <cell r="B5300" t="str">
            <v>APLICAÇÃO E LIXAMENTO DE MASSA LÁTEX EM TETO, DUAS DEMÃOS. AF_06/2014</v>
          </cell>
          <cell r="C5300" t="str">
            <v>M2</v>
          </cell>
          <cell r="D5300" t="str">
            <v>23,46</v>
          </cell>
        </row>
        <row r="5301">
          <cell r="A5301" t="str">
            <v>88497</v>
          </cell>
          <cell r="B5301" t="str">
            <v>APLICAÇÃO E LIXAMENTO DE MASSA LÁTEX EM PAREDES, DUAS DEMÃOS. AF_06/2014</v>
          </cell>
          <cell r="C5301" t="str">
            <v>M2</v>
          </cell>
          <cell r="D5301" t="str">
            <v>12,93</v>
          </cell>
        </row>
        <row r="5302">
          <cell r="A5302" t="str">
            <v>95305</v>
          </cell>
          <cell r="B5302" t="str">
            <v>TEXTURA ACRÍLICA, APLICAÇÃO MANUAL EM PAREDE, UMA DEMÃO. AF_09/2016</v>
          </cell>
          <cell r="C5302" t="str">
            <v>M2</v>
          </cell>
          <cell r="D5302" t="str">
            <v>12,02</v>
          </cell>
        </row>
        <row r="5303">
          <cell r="A5303" t="str">
            <v>95306</v>
          </cell>
          <cell r="B5303" t="str">
            <v>TEXTURA ACRÍLICA, APLICAÇÃO MANUAL EM TETO, UMA DEMÃO. AF_09/2016</v>
          </cell>
          <cell r="C5303" t="str">
            <v>M2</v>
          </cell>
          <cell r="D5303" t="str">
            <v>14,11</v>
          </cell>
        </row>
        <row r="5304">
          <cell r="A5304" t="str">
            <v>95622</v>
          </cell>
          <cell r="B5304" t="str">
            <v>APLICAÇÃO MANUAL DE TINTA LÁTEX ACRÍLICA EM PANOS COM PRESENÇA DE VÃOS DE EDIFÍCIOS DE MÚLTIPLOS PAVIMENTOS, DUAS DEMÃOS. AF_11/2016</v>
          </cell>
          <cell r="C5304" t="str">
            <v>M2</v>
          </cell>
          <cell r="D5304" t="str">
            <v>12,16</v>
          </cell>
        </row>
        <row r="5305">
          <cell r="A5305" t="str">
            <v>95623</v>
          </cell>
          <cell r="B5305" t="str">
            <v>APLICAÇÃO MANUAL DE TINTA LÁTEX ACRÍLICA EM PANOS SEM PRESENÇA DE VÃOS DE EDIFÍCIOS DE MÚLTIPLOS PAVIMENTOS, DUAS DEMÃOS. AF_11/2016</v>
          </cell>
          <cell r="C5305" t="str">
            <v>M2</v>
          </cell>
          <cell r="D5305" t="str">
            <v>9,21</v>
          </cell>
        </row>
        <row r="5306">
          <cell r="A5306" t="str">
            <v>95624</v>
          </cell>
          <cell r="B5306" t="str">
            <v>APLICAÇÃO MANUAL DE TINTA LÁTEX ACRÍLICA EM SUPERFÍCIES EXTERNAS DE SACADA DE EDIFÍCIOS DE MÚLTIPLOS PAVIMENTOS, DUAS DEMÃOS. AF_11/2016</v>
          </cell>
          <cell r="C5306" t="str">
            <v>M2</v>
          </cell>
          <cell r="D5306" t="str">
            <v>18,18</v>
          </cell>
        </row>
        <row r="5307">
          <cell r="A5307" t="str">
            <v>95625</v>
          </cell>
          <cell r="B5307" t="str">
            <v>APLICAÇÃO MANUAL DE TINTA LÁTEX ACRÍLICA EM SUPERFÍCIES INTERNAS DE SACADA DE EDIFÍCIOS DE MÚLTIPLOS PAVIMENTOS, DUAS DEMÃOS. AF_11/2016</v>
          </cell>
          <cell r="C5307" t="str">
            <v>M2</v>
          </cell>
          <cell r="D5307" t="str">
            <v>20,08</v>
          </cell>
        </row>
        <row r="5308">
          <cell r="A5308" t="str">
            <v>95626</v>
          </cell>
          <cell r="B5308" t="str">
            <v>APLICAÇÃO MANUAL DE TINTA LÁTEX ACRÍLICA EM PAREDE EXTERNAS DE CASAS, DUAS DEMÃOS. AF_11/2016</v>
          </cell>
          <cell r="C5308" t="str">
            <v>M2</v>
          </cell>
          <cell r="D5308" t="str">
            <v>13,12</v>
          </cell>
        </row>
        <row r="5309">
          <cell r="A5309" t="str">
            <v>96126</v>
          </cell>
          <cell r="B5309" t="str">
            <v>APLICAÇÃO MANUAL DE MASSA ACRÍLICA EM PANOS DE FACHADA COM PRESENÇA DE VÃOS, DE EDIFÍCIOS DE MÚLTIPLOS PAVIMENTOS, UMA DEMÃO. AF_05/2017</v>
          </cell>
          <cell r="C5309" t="str">
            <v>M2</v>
          </cell>
          <cell r="D5309" t="str">
            <v>15,68</v>
          </cell>
        </row>
        <row r="5310">
          <cell r="A5310" t="str">
            <v>96127</v>
          </cell>
          <cell r="B5310" t="str">
            <v>APLICAÇÃO MANUAL DE MASSA ACRÍLICA EM PANOS DE FACHADA SEM PRESENÇA DE VÃOS, DE EDIFÍCIOS DE MÚLTIPLOS PAVIMENTOS, UMA DEMÃO. AF_05/2017</v>
          </cell>
          <cell r="C5310" t="str">
            <v>M2</v>
          </cell>
          <cell r="D5310" t="str">
            <v>11,98</v>
          </cell>
        </row>
        <row r="5311">
          <cell r="A5311" t="str">
            <v>96128</v>
          </cell>
          <cell r="B5311" t="str">
            <v>APLICAÇÃO MANUAL DE MASSA ACRÍLICA EM SUPERFÍCIES EXTERNAS DE SACADA DE EDIFÍCIOS DE MÚLTIPLOS PAVIMENTOS, UMA DEMÃO. AF_05/2017</v>
          </cell>
          <cell r="C5311" t="str">
            <v>M2</v>
          </cell>
          <cell r="D5311" t="str">
            <v>23,17</v>
          </cell>
        </row>
        <row r="5312">
          <cell r="A5312" t="str">
            <v>96129</v>
          </cell>
          <cell r="B5312" t="str">
            <v>APLICAÇÃO MANUAL DE MASSA ACRÍLICA EM SUPERFÍCIES INTERNAS DE SACADA DE EDIFÍCIOS DE MÚLTIPLOS PAVIMENTOS, UMA DEMÃO. AF_05/2017</v>
          </cell>
          <cell r="C5312" t="str">
            <v>M2</v>
          </cell>
          <cell r="D5312" t="str">
            <v>25,55</v>
          </cell>
        </row>
        <row r="5313">
          <cell r="A5313" t="str">
            <v>96130</v>
          </cell>
          <cell r="B5313" t="str">
            <v>APLICAÇÃO MANUAL DE MASSA ACRÍLICA EM PAREDES EXTERNAS DE CASAS, UMA DEMÃO. AF_05/2017</v>
          </cell>
          <cell r="C5313" t="str">
            <v>M2</v>
          </cell>
          <cell r="D5313" t="str">
            <v>16,84</v>
          </cell>
        </row>
        <row r="5314">
          <cell r="A5314" t="str">
            <v>96131</v>
          </cell>
          <cell r="B5314" t="str">
            <v>APLICAÇÃO MANUAL DE MASSA ACRÍLICA EM PANOS DE FACHADA COM PRESENÇA DE VÃOS, DE EDIFÍCIOS DE MÚLTIPLOS PAVIMENTOS, DUAS DEMÃOS. AF_05/2017</v>
          </cell>
          <cell r="C5314" t="str">
            <v>M2</v>
          </cell>
          <cell r="D5314" t="str">
            <v>21,67</v>
          </cell>
        </row>
        <row r="5315">
          <cell r="A5315" t="str">
            <v>96132</v>
          </cell>
          <cell r="B5315" t="str">
            <v>APLICAÇÃO MANUAL DE MASSA ACRÍLICA EM PANOS DE FACHADA SEM PRESENÇA DE VÃOS, DE EDIFÍCIOS DE MÚLTIPLOS PAVIMENTOS, DUAS DEMÃOS. AF_05/2017</v>
          </cell>
          <cell r="C5315" t="str">
            <v>M2</v>
          </cell>
          <cell r="D5315" t="str">
            <v>16,75</v>
          </cell>
        </row>
        <row r="5316">
          <cell r="A5316" t="str">
            <v>96133</v>
          </cell>
          <cell r="B5316" t="str">
            <v>APLICAÇÃO MANUAL DE MASSA ACRÍLICA EM SUPERFÍCIES EXTERNAS DE SACADA DE EDIFÍCIOS DE MÚLTIPLOS PAVIMENTOS, DUAS DEMÃOS. AF_05/2017</v>
          </cell>
          <cell r="C5316" t="str">
            <v>M2</v>
          </cell>
          <cell r="D5316" t="str">
            <v>31,64</v>
          </cell>
        </row>
        <row r="5317">
          <cell r="A5317" t="str">
            <v>96134</v>
          </cell>
          <cell r="B5317" t="str">
            <v>APLICAÇÃO MANUAL DE MASSA ACRÍLICA EM SUPERFÍCIES INTERNAS DE SACADA DE EDIFÍCIOS DE MÚLTIPLOS PAVIMENTOS, DUAS DEMÃOS. AF_05/2017</v>
          </cell>
          <cell r="C5317" t="str">
            <v>M2</v>
          </cell>
          <cell r="D5317" t="str">
            <v>34,81</v>
          </cell>
        </row>
        <row r="5318">
          <cell r="A5318" t="str">
            <v>96135</v>
          </cell>
          <cell r="B5318" t="str">
            <v>APLICAÇÃO MANUAL DE MASSA ACRÍLICA EM PAREDES EXTERNAS DE CASAS, DUAS DEMÃOS. AF_05/2017</v>
          </cell>
          <cell r="C5318" t="str">
            <v>M2</v>
          </cell>
          <cell r="D5318" t="str">
            <v>23,25</v>
          </cell>
        </row>
        <row r="5319">
          <cell r="A5319" t="str">
            <v>79460</v>
          </cell>
          <cell r="B5319" t="str">
            <v>PINTURA EPOXI, DUAS DEMAOS</v>
          </cell>
          <cell r="C5319" t="str">
            <v>M2</v>
          </cell>
          <cell r="D5319" t="str">
            <v>42,40</v>
          </cell>
        </row>
        <row r="5320">
          <cell r="A5320" t="str">
            <v>79465</v>
          </cell>
          <cell r="B5320" t="str">
            <v>PINTURA COM TINTA A BASE DE BORRACHA CLORADA, 2 DEMAOS</v>
          </cell>
          <cell r="C5320" t="str">
            <v>M2</v>
          </cell>
          <cell r="D5320" t="str">
            <v>38,25</v>
          </cell>
        </row>
        <row r="5321">
          <cell r="A5321" t="str">
            <v>79514/1</v>
          </cell>
          <cell r="B5321" t="str">
            <v>PINTURA EPOXI, TRES DEMAOS</v>
          </cell>
          <cell r="C5321" t="str">
            <v>M2</v>
          </cell>
          <cell r="D5321" t="str">
            <v>59,12</v>
          </cell>
        </row>
        <row r="5322">
          <cell r="A5322" t="str">
            <v>84647</v>
          </cell>
          <cell r="B5322" t="str">
            <v>PINTURA EPOXI INCLUSO EMASSAMENTO E FUNDO PREPARADOR</v>
          </cell>
          <cell r="C5322" t="str">
            <v>M2</v>
          </cell>
          <cell r="D5322" t="str">
            <v>137,50</v>
          </cell>
        </row>
        <row r="5323">
          <cell r="A5323" t="str">
            <v>84656</v>
          </cell>
          <cell r="B5323" t="str">
            <v>TRATAMENTO EM  CONCRETO COM ESTUQUE E LIXAMENTO</v>
          </cell>
          <cell r="C5323" t="str">
            <v>M2</v>
          </cell>
          <cell r="D5323" t="str">
            <v>33,36</v>
          </cell>
        </row>
        <row r="5324">
          <cell r="A5324" t="str">
            <v>6082</v>
          </cell>
          <cell r="B5324" t="str">
            <v>PINTURA EM VERNIZ SINTETICO BRILHANTE EM MADEIRA, TRES DEMAOS</v>
          </cell>
          <cell r="C5324" t="str">
            <v>M2</v>
          </cell>
          <cell r="D5324" t="str">
            <v>17,05</v>
          </cell>
        </row>
        <row r="5325">
          <cell r="A5325" t="str">
            <v>40905</v>
          </cell>
          <cell r="B5325" t="str">
            <v>VERNIZ SINTETICO EM MADEIRA, DUAS DEMAOS</v>
          </cell>
          <cell r="C5325" t="str">
            <v>M2</v>
          </cell>
          <cell r="D5325" t="str">
            <v>20,99</v>
          </cell>
        </row>
        <row r="5326">
          <cell r="A5326" t="str">
            <v>73739/1</v>
          </cell>
          <cell r="B5326" t="str">
            <v>PINTURA ESMALTE ACETINADO EM MADEIRA, DUAS DEMAOS</v>
          </cell>
          <cell r="C5326" t="str">
            <v>M2</v>
          </cell>
          <cell r="D5326" t="str">
            <v>16,97</v>
          </cell>
        </row>
        <row r="5327">
          <cell r="A5327" t="str">
            <v>74065/1</v>
          </cell>
          <cell r="B5327" t="str">
            <v>PINTURA ESMALTE FOSCO PARA MADEIRA, DUAS DEMAOS, SOBRE FUNDO NIVELADOR BRANCO</v>
          </cell>
          <cell r="C5327" t="str">
            <v>M2</v>
          </cell>
          <cell r="D5327" t="str">
            <v>23,98</v>
          </cell>
        </row>
        <row r="5328">
          <cell r="A5328" t="str">
            <v>74065/2</v>
          </cell>
          <cell r="B5328" t="str">
            <v>PINTURA ESMALTE ACETINADO PARA MADEIRA, DUAS DEMAOS, SOBRE FUNDO NIVELADOR BRANCO</v>
          </cell>
          <cell r="C5328" t="str">
            <v>M2</v>
          </cell>
          <cell r="D5328" t="str">
            <v>23,61</v>
          </cell>
        </row>
        <row r="5329">
          <cell r="A5329" t="str">
            <v>74065/3</v>
          </cell>
          <cell r="B5329" t="str">
            <v>PINTURA ESMALTE BRILHANTE PARA MADEIRA, DUAS DEMAOS, SOBRE FUNDO NIVELADOR BRANCO</v>
          </cell>
          <cell r="C5329" t="str">
            <v>M2</v>
          </cell>
          <cell r="D5329" t="str">
            <v>23,50</v>
          </cell>
        </row>
        <row r="5330">
          <cell r="A5330" t="str">
            <v>79463</v>
          </cell>
          <cell r="B5330" t="str">
            <v>PINTURA A OLEO, 1 DEMAO</v>
          </cell>
          <cell r="C5330" t="str">
            <v>M2</v>
          </cell>
          <cell r="D5330" t="str">
            <v>14,28</v>
          </cell>
        </row>
        <row r="5331">
          <cell r="A5331" t="str">
            <v>79464</v>
          </cell>
          <cell r="B5331" t="str">
            <v>PINTURA A OLEO, 2 DEMAOS</v>
          </cell>
          <cell r="C5331" t="str">
            <v>M2</v>
          </cell>
          <cell r="D5331" t="str">
            <v>19,10</v>
          </cell>
        </row>
        <row r="5332">
          <cell r="A5332" t="str">
            <v>79466</v>
          </cell>
          <cell r="B5332" t="str">
            <v>PINTURA COM VERNIZ POLIURETANO, 2 DEMAOS</v>
          </cell>
          <cell r="C5332" t="str">
            <v>M2</v>
          </cell>
          <cell r="D5332" t="str">
            <v>18,05</v>
          </cell>
        </row>
        <row r="5333">
          <cell r="A5333" t="str">
            <v>79497/1</v>
          </cell>
          <cell r="B5333" t="str">
            <v>PINTURA A OLEO, 3 DEMAOS</v>
          </cell>
          <cell r="C5333" t="str">
            <v>M2</v>
          </cell>
          <cell r="D5333" t="str">
            <v>23,68</v>
          </cell>
        </row>
        <row r="5334">
          <cell r="A5334" t="str">
            <v>84645</v>
          </cell>
          <cell r="B5334" t="str">
            <v>VERNIZ SINTETICO BRILHANTE, 2 DEMAOS</v>
          </cell>
          <cell r="C5334" t="str">
            <v>M2</v>
          </cell>
          <cell r="D5334" t="str">
            <v>17,84</v>
          </cell>
        </row>
        <row r="5335">
          <cell r="A5335" t="str">
            <v>84657</v>
          </cell>
          <cell r="B5335" t="str">
            <v>FUNDO SINTETICO NIVELADOR BRANCO</v>
          </cell>
          <cell r="C5335" t="str">
            <v>M2</v>
          </cell>
          <cell r="D5335" t="str">
            <v>9,78</v>
          </cell>
        </row>
        <row r="5336">
          <cell r="A5336" t="str">
            <v>84659</v>
          </cell>
          <cell r="B5336" t="str">
            <v>PINTURA ESMALTE FOSCO EM MADEIRA, DUAS DEMAOS</v>
          </cell>
          <cell r="C5336" t="str">
            <v>M2</v>
          </cell>
          <cell r="D5336" t="str">
            <v>15,53</v>
          </cell>
        </row>
        <row r="5337">
          <cell r="A5337" t="str">
            <v>84679</v>
          </cell>
          <cell r="B5337" t="str">
            <v>PINTURA IMUNIZANTE PARA MADEIRA, DUAS DEMAOS</v>
          </cell>
          <cell r="C5337" t="str">
            <v>M2</v>
          </cell>
          <cell r="D5337" t="str">
            <v>18,32</v>
          </cell>
        </row>
        <row r="5338">
          <cell r="A5338" t="str">
            <v>95464</v>
          </cell>
          <cell r="B5338" t="str">
            <v>PINTURA VERNIZ POLIURETANO BRILHANTE EM MADEIRA, TRES DEMAOS</v>
          </cell>
          <cell r="C5338" t="str">
            <v>M2</v>
          </cell>
          <cell r="D5338" t="str">
            <v>21,07</v>
          </cell>
        </row>
        <row r="5339">
          <cell r="A5339" t="str">
            <v>73794/1</v>
          </cell>
          <cell r="B5339" t="str">
            <v>PINTURA COM TINTA PROTETORA ACABAMENTO GRAFITE ESMALTE SOBRE SUPERFICIE METALICA, 2 DEMAOS</v>
          </cell>
          <cell r="C5339" t="str">
            <v>M2</v>
          </cell>
          <cell r="D5339" t="str">
            <v>35,64</v>
          </cell>
        </row>
        <row r="5340">
          <cell r="A5340" t="str">
            <v>73865/1</v>
          </cell>
          <cell r="B5340" t="str">
            <v>FUNDO PREPARADOR PRIMER A BASE DE EPOXI, PARA ESTRUTURA METALICA, UMA DEMAO, ESPESSURA DE 25 MICRA.</v>
          </cell>
          <cell r="C5340" t="str">
            <v>M2</v>
          </cell>
          <cell r="D5340" t="str">
            <v>9,11</v>
          </cell>
        </row>
        <row r="5341">
          <cell r="A5341" t="str">
            <v>73924/1</v>
          </cell>
          <cell r="B5341" t="str">
            <v>PINTURA ESMALTE ALTO BRILHO, DUAS DEMAOS, SOBRE SUPERFICIE METALICA</v>
          </cell>
          <cell r="C5341" t="str">
            <v>M2</v>
          </cell>
          <cell r="D5341" t="str">
            <v>25,72</v>
          </cell>
        </row>
        <row r="5342">
          <cell r="A5342" t="str">
            <v>73924/2</v>
          </cell>
          <cell r="B5342" t="str">
            <v>PINTURA ESMALTE ACETINADO, DUAS DEMAOS, SOBRE SUPERFICIE METALICA</v>
          </cell>
          <cell r="C5342" t="str">
            <v>M2</v>
          </cell>
          <cell r="D5342" t="str">
            <v>25,83</v>
          </cell>
        </row>
        <row r="5343">
          <cell r="A5343" t="str">
            <v>73924/3</v>
          </cell>
          <cell r="B5343" t="str">
            <v>PINTURA ESMALTE FOSCO, DUAS DEMAOS, SOBRE SUPERFICIE METALICA</v>
          </cell>
          <cell r="C5343" t="str">
            <v>M2</v>
          </cell>
          <cell r="D5343" t="str">
            <v>26,20</v>
          </cell>
        </row>
        <row r="5344">
          <cell r="A5344" t="str">
            <v>74064/1</v>
          </cell>
          <cell r="B5344" t="str">
            <v>FUNDO ANTICORROSIVO A BASE DE OXIDO DE FERRO (ZARCAO), DUAS DEMAOS</v>
          </cell>
          <cell r="C5344" t="str">
            <v>M2</v>
          </cell>
          <cell r="D5344" t="str">
            <v>19,72</v>
          </cell>
        </row>
        <row r="5345">
          <cell r="A5345" t="str">
            <v>74064/2</v>
          </cell>
          <cell r="B5345" t="str">
            <v>FUNDO ANTICORROSIVO A BASE DE OXIDO DE FERRO (ZARCAO), UMA DEMAO</v>
          </cell>
          <cell r="C5345" t="str">
            <v>M2</v>
          </cell>
          <cell r="D5345" t="str">
            <v>12,98</v>
          </cell>
        </row>
        <row r="5346">
          <cell r="A5346" t="str">
            <v>74145/1</v>
          </cell>
          <cell r="B5346" t="str">
            <v>PINTURA ESMALTE FOSCO, DUAS DEMAOS, SOBRE SUPERFICIE METALICA, INCLUSO UMA DEMAO DE FUNDO ANTICORROSIVO. UTILIZACAO DE REVOLVER ( AR-COMPRIMIDO).</v>
          </cell>
          <cell r="C5346" t="str">
            <v>M2</v>
          </cell>
          <cell r="D5346" t="str">
            <v>17,24</v>
          </cell>
        </row>
        <row r="5347">
          <cell r="A5347" t="str">
            <v>79498/1</v>
          </cell>
          <cell r="B5347" t="str">
            <v>PINTURA A OLEO BRILHANTE SOBRE SUPERFICIE METALICA, UMA DEMAO INCLUSO UMA DEMAO DE FUNDO ANTICORROSIVO</v>
          </cell>
          <cell r="C5347" t="str">
            <v>M2</v>
          </cell>
          <cell r="D5347" t="str">
            <v>16,36</v>
          </cell>
        </row>
        <row r="5348">
          <cell r="A5348" t="str">
            <v>79499/1</v>
          </cell>
          <cell r="B5348" t="str">
            <v>PINTURA POSTE RETO DE ACO 3,5 A 6M C/1 DEMAO D/TINTA GRAFITE C/PROPRIEDADES DE PRIMER E ACABAMENTO - OBS: C/ALTO TEOR DE ZARCAO</v>
          </cell>
          <cell r="C5348" t="str">
            <v>UN</v>
          </cell>
          <cell r="D5348" t="str">
            <v>20,66</v>
          </cell>
        </row>
        <row r="5349">
          <cell r="A5349" t="str">
            <v>79515/1</v>
          </cell>
          <cell r="B5349" t="str">
            <v>PINTURA COM TINTA PROTETORA ACABAMENTO ALUMINIO, TRES DEMAOS</v>
          </cell>
          <cell r="C5349" t="str">
            <v>M2</v>
          </cell>
          <cell r="D5349" t="str">
            <v>32,80</v>
          </cell>
        </row>
        <row r="5350">
          <cell r="A5350" t="str">
            <v>84660</v>
          </cell>
          <cell r="B5350" t="str">
            <v>FUNDO PREPARADOR PRIMER SINTETICO, PARA ESTRUTURA METALICA, UMA DEMÃO, ESPESSURA DE 25 MICRA</v>
          </cell>
          <cell r="C5350" t="str">
            <v>M2</v>
          </cell>
          <cell r="D5350" t="str">
            <v>6,52</v>
          </cell>
        </row>
        <row r="5351">
          <cell r="A5351" t="str">
            <v>84661</v>
          </cell>
          <cell r="B5351" t="str">
            <v>PINTURA COM TINTA PROTETORA ACABAMENTO ALUMINIO, UMA DEMAO SOBRE SUPERFCIE METALICA</v>
          </cell>
          <cell r="C5351" t="str">
            <v>M2</v>
          </cell>
          <cell r="D5351" t="str">
            <v>16,56</v>
          </cell>
        </row>
        <row r="5352">
          <cell r="A5352" t="str">
            <v>84662</v>
          </cell>
          <cell r="B5352" t="str">
            <v>PINTURA COM TINTA PROTETORA ACABAMENTO ALUMINIO, DUAS DEMAOS SOBRE SUPERFICIE METALICA</v>
          </cell>
          <cell r="C5352" t="str">
            <v>M2</v>
          </cell>
          <cell r="D5352" t="str">
            <v>26,22</v>
          </cell>
        </row>
        <row r="5353">
          <cell r="A5353" t="str">
            <v>95468</v>
          </cell>
          <cell r="B5353" t="str">
            <v>PINTURA ESMALTE BRILHANTE (2 DEMAOS) SOBRE SUPERFICIE METALICA, INCLUSIVE PROTECAO COM ZARCAO (1 DEMAO)</v>
          </cell>
          <cell r="C5353" t="str">
            <v>M2</v>
          </cell>
          <cell r="D5353" t="str">
            <v>38,58</v>
          </cell>
        </row>
        <row r="5354">
          <cell r="A5354" t="str">
            <v>41595</v>
          </cell>
          <cell r="B5354" t="str">
            <v>PINTURA ACRILICA DE FAIXAS DE DEMARCACAO EM QUADRA POLIESPORTIVA, 5 CM DE LARGURA</v>
          </cell>
          <cell r="C5354" t="str">
            <v>M</v>
          </cell>
          <cell r="D5354" t="str">
            <v>10,67</v>
          </cell>
        </row>
        <row r="5355">
          <cell r="A5355" t="str">
            <v>73978/1</v>
          </cell>
          <cell r="B5355" t="str">
            <v>PINTURA HIDROFUGANTE COM SILICONE SOBRE PISO CIMENTADO, UMA DEMAO</v>
          </cell>
          <cell r="C5355" t="str">
            <v>M2</v>
          </cell>
          <cell r="D5355" t="str">
            <v>17,11</v>
          </cell>
        </row>
        <row r="5356">
          <cell r="A5356" t="str">
            <v>74245/1</v>
          </cell>
          <cell r="B5356" t="str">
            <v>PINTURA ACRILICA EM PISO CIMENTADO DUAS DEMAOS</v>
          </cell>
          <cell r="C5356" t="str">
            <v>M2</v>
          </cell>
          <cell r="D5356" t="str">
            <v>14,23</v>
          </cell>
        </row>
        <row r="5357">
          <cell r="A5357" t="str">
            <v>79467</v>
          </cell>
          <cell r="B5357" t="str">
            <v>PINTURA COM TINTA A BASE DE BORRACHA CLORADA , DE FAIXAS DE DEMARCACAO, EM QUADRA POLIESPORTIVA, 5 CM DE LARGURA.</v>
          </cell>
          <cell r="C5357" t="str">
            <v>ML</v>
          </cell>
          <cell r="D5357" t="str">
            <v>12,77</v>
          </cell>
        </row>
        <row r="5358">
          <cell r="A5358" t="str">
            <v>79500/2</v>
          </cell>
          <cell r="B5358" t="str">
            <v>PINTURA ACRILICA EM PISO CIMENTADO, TRES DEMAOS</v>
          </cell>
          <cell r="C5358" t="str">
            <v>M2</v>
          </cell>
          <cell r="D5358" t="str">
            <v>19,88</v>
          </cell>
        </row>
        <row r="5359">
          <cell r="A5359" t="str">
            <v>84663</v>
          </cell>
          <cell r="B5359" t="str">
            <v>APLICACAO DE VERNIZ POLIURETANO FOSCO SOBRE PISO DE PEDRAS DECORATIVAS, 3 DEMAOS</v>
          </cell>
          <cell r="C5359" t="str">
            <v>M2</v>
          </cell>
          <cell r="D5359" t="str">
            <v>21,95</v>
          </cell>
        </row>
        <row r="5360">
          <cell r="A5360" t="str">
            <v>84665</v>
          </cell>
          <cell r="B5360" t="str">
            <v>PINTURA ACRILICA PARA SINALIZAÇÃO HORIZONTAL EM PISO CIMENTADO</v>
          </cell>
          <cell r="C5360" t="str">
            <v>M2</v>
          </cell>
          <cell r="D5360" t="str">
            <v>21,97</v>
          </cell>
        </row>
        <row r="5361">
          <cell r="A5361" t="str">
            <v>84666</v>
          </cell>
          <cell r="B5361" t="str">
            <v>POLIMENTO E ENCERAMENTO DE PISO EM MADEIRA</v>
          </cell>
          <cell r="C5361" t="str">
            <v>M2</v>
          </cell>
          <cell r="D5361" t="str">
            <v>20,93</v>
          </cell>
        </row>
        <row r="5362">
          <cell r="A5362" t="str">
            <v>75889</v>
          </cell>
          <cell r="B5362" t="str">
            <v>PINTURA PARA TELHAS DE ALUMINIO COM TINTA ESMALTE AUTOMOTIVA</v>
          </cell>
          <cell r="C5362" t="str">
            <v>M2</v>
          </cell>
          <cell r="D5362" t="str">
            <v>18,77</v>
          </cell>
        </row>
        <row r="5363">
          <cell r="A5363" t="str">
            <v>72191</v>
          </cell>
          <cell r="B5363" t="str">
            <v>RECOLOCACAO DE TACOS DE MADEIRA COM REAPROVEITAMENTO DE MATERIAL E ASSENTAMENTO COM ARGAMASSA 1:4 (CIMENTO E AREIA)</v>
          </cell>
          <cell r="C5363" t="str">
            <v>M2</v>
          </cell>
          <cell r="D5363" t="str">
            <v>75,79</v>
          </cell>
        </row>
        <row r="5364">
          <cell r="A5364" t="str">
            <v>72192</v>
          </cell>
          <cell r="B5364" t="str">
            <v>RECOLOCACAO DE PISO DE TABUAS DE MADEIRA, CONSIDERANDO REAPROVEITAMENTO DO MATERIAL, EXCLUSIVE VIGAMENTO</v>
          </cell>
          <cell r="C5364" t="str">
            <v>M2</v>
          </cell>
          <cell r="D5364" t="str">
            <v>20,47</v>
          </cell>
        </row>
        <row r="5365">
          <cell r="A5365" t="str">
            <v>72193</v>
          </cell>
          <cell r="B5365" t="str">
            <v>RECOLOCACAO DE PISO DE TABUAS DE MADEIRA, CONSIDERANDO REAPROVEITAMENTO DO MATERIAL, INCLUSIVE VIGAMENTO</v>
          </cell>
          <cell r="C5365" t="str">
            <v>M2</v>
          </cell>
          <cell r="D5365" t="str">
            <v>55,57</v>
          </cell>
        </row>
        <row r="5366">
          <cell r="A5366" t="str">
            <v>73655</v>
          </cell>
          <cell r="B5366" t="str">
            <v>PISO EM TABUA CORRIDA DE MADEIRA ESPESSURA 2,5CM FIXADO EM PECAS DE MADEIRA E ASSENTADO EM ARGAMASSA TRACO 1:4 (CIMENTO/AREIA)</v>
          </cell>
          <cell r="C5366" t="str">
            <v>M2</v>
          </cell>
          <cell r="D5366" t="str">
            <v>180,59</v>
          </cell>
        </row>
        <row r="5367">
          <cell r="A5367" t="str">
            <v>73734/1</v>
          </cell>
          <cell r="B5367" t="str">
            <v>PISO EM TACO DE MADEIRA 7X21CM, ASSENTADO COM ARGAMASSA TRACO 1:4 (CIMENTO E AREIA MEDIA)</v>
          </cell>
          <cell r="C5367" t="str">
            <v>M2</v>
          </cell>
          <cell r="D5367" t="str">
            <v>112,68</v>
          </cell>
        </row>
        <row r="5368">
          <cell r="A5368" t="str">
            <v>84181</v>
          </cell>
          <cell r="B5368" t="str">
            <v>PISO EM TACO DE MADEIRA 7X21CM, FIXADO COM COLA BASE DE PVA</v>
          </cell>
          <cell r="C5368" t="str">
            <v>M2</v>
          </cell>
          <cell r="D5368" t="str">
            <v>91,25</v>
          </cell>
        </row>
        <row r="5369">
          <cell r="A5369" t="str">
            <v>87246</v>
          </cell>
          <cell r="B5369" t="str">
            <v>REVESTIMENTO CERÂMICO PARA PISO COM PLACAS TIPO ESMALTADA EXTRA DE DIMENSÕES 35X35 CM APLICADA EM AMBIENTES DE ÁREA MENOR QUE 5 M2. AF_06/2014</v>
          </cell>
          <cell r="C5369" t="str">
            <v>M2</v>
          </cell>
          <cell r="D5369" t="str">
            <v>43,77</v>
          </cell>
        </row>
        <row r="5370">
          <cell r="A5370" t="str">
            <v>87247</v>
          </cell>
          <cell r="B5370" t="str">
            <v>REVESTIMENTO CERÂMICO PARA PISO COM PLACAS TIPO ESMALTADA EXTRA DE DIMENSÕES 35X35 CM APLICADA EM AMBIENTES DE ÁREA ENTRE 5 M2 E 10 M2. AF_06/2014</v>
          </cell>
          <cell r="C5370" t="str">
            <v>M2</v>
          </cell>
          <cell r="D5370" t="str">
            <v>37,58</v>
          </cell>
        </row>
        <row r="5371">
          <cell r="A5371" t="str">
            <v>87248</v>
          </cell>
          <cell r="B5371" t="str">
            <v>REVESTIMENTO CERÂMICO PARA PISO COM PLACAS TIPO ESMALTADA EXTRA DE DIMENSÕES 35X35 CM APLICADA EM AMBIENTES DE ÁREA MAIOR QUE 10 M2. AF_06/2014</v>
          </cell>
          <cell r="C5371" t="str">
            <v>M2</v>
          </cell>
          <cell r="D5371" t="str">
            <v>32,41</v>
          </cell>
        </row>
        <row r="5372">
          <cell r="A5372" t="str">
            <v>87249</v>
          </cell>
          <cell r="B5372" t="str">
            <v>REVESTIMENTO CERÂMICO PARA PISO COM PLACAS TIPO ESMALTADA EXTRA DE DIMENSÕES 45X45 CM APLICADA EM AMBIENTES DE ÁREA MENOR QUE 5 M2. AF_06/2014</v>
          </cell>
          <cell r="C5372" t="str">
            <v>M2</v>
          </cell>
          <cell r="D5372" t="str">
            <v>49,63</v>
          </cell>
        </row>
        <row r="5373">
          <cell r="A5373" t="str">
            <v>87250</v>
          </cell>
          <cell r="B5373" t="str">
            <v>REVESTIMENTO CERÂMICO PARA PISO COM PLACAS TIPO ESMALTADA EXTRA DE DIMENSÕES 45X45 CM APLICADA EM AMBIENTES DE ÁREA ENTRE 5 M2 E 10 M2. AF_06/2014</v>
          </cell>
          <cell r="C5373" t="str">
            <v>M2</v>
          </cell>
          <cell r="D5373" t="str">
            <v>39,84</v>
          </cell>
        </row>
        <row r="5374">
          <cell r="A5374" t="str">
            <v>87251</v>
          </cell>
          <cell r="B5374" t="str">
            <v>REVESTIMENTO CERÂMICO PARA PISO COM PLACAS TIPO ESMALTADA EXTRA DE DIMENSÕES 45X45 CM APLICADA EM AMBIENTES DE ÁREA MAIOR QUE 10 M2. AF_06/2014</v>
          </cell>
          <cell r="C5374" t="str">
            <v>M2</v>
          </cell>
          <cell r="D5374" t="str">
            <v>33,40</v>
          </cell>
        </row>
        <row r="5375">
          <cell r="A5375" t="str">
            <v>87255</v>
          </cell>
          <cell r="B5375" t="str">
            <v>REVESTIMENTO CERÂMICO PARA PISO COM PLACAS TIPO ESMALTADA EXTRA DE DIMENSÕES 60X60 CM APLICADA EM AMBIENTES DE ÁREA MENOR QUE 5 M2. AF_06/2014</v>
          </cell>
          <cell r="C5375" t="str">
            <v>M2</v>
          </cell>
          <cell r="D5375" t="str">
            <v>77,34</v>
          </cell>
        </row>
        <row r="5376">
          <cell r="A5376" t="str">
            <v>87256</v>
          </cell>
          <cell r="B5376" t="str">
            <v>REVESTIMENTO CERÂMICO PARA PISO COM PLACAS TIPO ESMALTADA EXTRA DE DIMENSÕES 60X60 CM APLICADA EM AMBIENTES DE ÁREA ENTRE 5 M2 E 10 M2. AF_06/2014</v>
          </cell>
          <cell r="C5376" t="str">
            <v>M2</v>
          </cell>
          <cell r="D5376" t="str">
            <v>65,84</v>
          </cell>
        </row>
        <row r="5377">
          <cell r="A5377" t="str">
            <v>87257</v>
          </cell>
          <cell r="B5377" t="str">
            <v>REVESTIMENTO CERÂMICO PARA PISO COM PLACAS TIPO ESMALTADA EXTRA DE DIMENSÕES 60X60 CM APLICADA EM AMBIENTES DE ÁREA MAIOR QUE 10 M2. AF_06/2014</v>
          </cell>
          <cell r="C5377" t="str">
            <v>M2</v>
          </cell>
          <cell r="D5377" t="str">
            <v>58,33</v>
          </cell>
        </row>
        <row r="5378">
          <cell r="A5378" t="str">
            <v>87258</v>
          </cell>
          <cell r="B5378" t="str">
            <v>REVESTIMENTO CERÂMICO PARA PISO COM PLACAS TIPO PORCELANATO DE DIMENSÕES 45X45 CM APLICADA EM AMBIENTES DE ÁREA MENOR QUE 5 M². AF_06/2014</v>
          </cell>
          <cell r="C5378" t="str">
            <v>M2</v>
          </cell>
          <cell r="D5378" t="str">
            <v>101,75</v>
          </cell>
        </row>
        <row r="5379">
          <cell r="A5379" t="str">
            <v>87259</v>
          </cell>
          <cell r="B5379" t="str">
            <v>REVESTIMENTO CERÂMICO PARA PISO COM PLACAS TIPO PORCELANATO DE DIMENSÕES 45X45 CM APLICADA EM AMBIENTES DE ÁREA ENTRE 5 M² E 10 M². AF_06/2014</v>
          </cell>
          <cell r="C5379" t="str">
            <v>M2</v>
          </cell>
          <cell r="D5379" t="str">
            <v>90,87</v>
          </cell>
        </row>
        <row r="5380">
          <cell r="A5380" t="str">
            <v>87260</v>
          </cell>
          <cell r="B5380" t="str">
            <v>REVESTIMENTO CERÂMICO PARA PISO COM PLACAS TIPO PORCELANATO DE DIMENSÕES 45X45 CM APLICADA EM AMBIENTES DE ÁREA MAIOR QUE 10 M². AF_06/2014</v>
          </cell>
          <cell r="C5380" t="str">
            <v>M2</v>
          </cell>
          <cell r="D5380" t="str">
            <v>84,32</v>
          </cell>
        </row>
        <row r="5381">
          <cell r="A5381" t="str">
            <v>87261</v>
          </cell>
          <cell r="B5381" t="str">
            <v>REVESTIMENTO CERÂMICO PARA PISO COM PLACAS TIPO PORCELANATO DE DIMENSÕES 60X60 CM APLICADA EM AMBIENTES DE ÁREA MENOR QUE 5 M². AF_06/2014</v>
          </cell>
          <cell r="C5381" t="str">
            <v>M2</v>
          </cell>
          <cell r="D5381" t="str">
            <v>116,47</v>
          </cell>
        </row>
        <row r="5382">
          <cell r="A5382" t="str">
            <v>87262</v>
          </cell>
          <cell r="B5382" t="str">
            <v>REVESTIMENTO CERÂMICO PARA PISO COM PLACAS TIPO PORCELANATO DE DIMENSÕES 60X60 CM APLICADA EM AMBIENTES DE ÁREA ENTRE 5 M² E 10 M². AF_06/2014</v>
          </cell>
          <cell r="C5382" t="str">
            <v>M2</v>
          </cell>
          <cell r="D5382" t="str">
            <v>104,03</v>
          </cell>
        </row>
        <row r="5383">
          <cell r="A5383" t="str">
            <v>87263</v>
          </cell>
          <cell r="B5383" t="str">
            <v>REVESTIMENTO CERÂMICO PARA PISO COM PLACAS TIPO PORCELANATO DE DIMENSÕES 60X60 CM APLICADA EM AMBIENTES DE ÁREA MAIOR QUE 10 M². AF_06/2014</v>
          </cell>
          <cell r="C5383" t="str">
            <v>M2</v>
          </cell>
          <cell r="D5383" t="str">
            <v>96,29</v>
          </cell>
        </row>
        <row r="5384">
          <cell r="A5384" t="str">
            <v>89046</v>
          </cell>
          <cell r="B5384" t="str">
            <v>(COMPOSIÇÃO REPRESENTATIVA) DO SERVIÇO DE REVESTIMENTO CERÂMICO PARA PISO COM PLACAS TIPO GRÉS DE DIMENSÕES 35X35 CM, PARA EDIFICAÇÃO HABITACIONAL MULTIFAMILIAR (PRÉDIO). AF_11/2014</v>
          </cell>
          <cell r="C5384" t="str">
            <v>M2</v>
          </cell>
          <cell r="D5384" t="str">
            <v>37,27</v>
          </cell>
        </row>
        <row r="5385">
          <cell r="A5385" t="str">
            <v>89171</v>
          </cell>
          <cell r="B5385" t="str">
            <v>(COMPOSIÇÃO REPRESENTATIVA) DO SERVIÇO DE REVESTIMENTO CERÂMICO PARA PISO COM PLACAS TIPO GRÉS DE DIMENSÕES 35X35 CM, PARA EDIFICAÇÃO HABITACIONAL UNIFAMILIAR (CASA) E EDIFICAÇÃO PÚBLICA PADRÃO. AF_11/2014</v>
          </cell>
          <cell r="C5385" t="str">
            <v>M2</v>
          </cell>
          <cell r="D5385" t="str">
            <v>34,75</v>
          </cell>
        </row>
        <row r="5386">
          <cell r="A5386" t="str">
            <v>93389</v>
          </cell>
          <cell r="B5386" t="str">
            <v>REVESTIMENTO CERÂMICO PARA PISO COM PLACAS TIPO ESMALTADA PADRÃO POPULAR DE DIMENSÕES 35X35 CM APLICADA EM AMBIENTES DE ÁREA MENOR QUE 5 M2. AF_06/2014</v>
          </cell>
          <cell r="C5386" t="str">
            <v>M2</v>
          </cell>
          <cell r="D5386" t="str">
            <v>40,10</v>
          </cell>
        </row>
        <row r="5387">
          <cell r="A5387" t="str">
            <v>93390</v>
          </cell>
          <cell r="B5387" t="str">
            <v>REVESTIMENTO CERÂMICO PARA PISO COM PLACAS TIPO ESMALTADA PADRÃO POPULAR DE DIMENSÕES 35X35 CM APLICADA EM AMBIENTES DE ÁREA ENTRE 5 M2 E 10 M2. AF_06/2014</v>
          </cell>
          <cell r="C5387" t="str">
            <v>M2</v>
          </cell>
          <cell r="D5387" t="str">
            <v>33,98</v>
          </cell>
        </row>
        <row r="5388">
          <cell r="A5388" t="str">
            <v>93391</v>
          </cell>
          <cell r="B5388" t="str">
            <v>REVESTIMENTO CERÂMICO PARA PISO COM PLACAS TIPO ESMALTADA PADRÃO POPULAR DE DIMENSÕES 35X35 CM APLICADA EM AMBIENTES DE ÁREA MAIOR QUE 10 M2. AF_06/2014</v>
          </cell>
          <cell r="C5388" t="str">
            <v>M2</v>
          </cell>
          <cell r="D5388" t="str">
            <v>28,81</v>
          </cell>
        </row>
        <row r="5389">
          <cell r="A5389" t="str">
            <v>73743/1</v>
          </cell>
          <cell r="B5389" t="str">
            <v>PISO EM PEDRA SÃO TOME ASSENTADO SOBRE ARGAMASSA 1:3 (CIMENTO E AREIA) REJUNTADO COM CIMENTO BRANCO</v>
          </cell>
          <cell r="C5389" t="str">
            <v>M2</v>
          </cell>
          <cell r="D5389" t="str">
            <v>196,45</v>
          </cell>
        </row>
        <row r="5390">
          <cell r="A5390" t="str">
            <v>73921/2</v>
          </cell>
          <cell r="B5390" t="str">
            <v>PISO EM PEDRA ARDOSIA ASSENTADO SOBRE ARGAMASSA COLANTE REJUNTADO COM CIMENTO COMUM</v>
          </cell>
          <cell r="C5390" t="str">
            <v>M2</v>
          </cell>
          <cell r="D5390" t="str">
            <v>42,22</v>
          </cell>
        </row>
        <row r="5391">
          <cell r="A5391" t="str">
            <v>84183</v>
          </cell>
          <cell r="B5391" t="str">
            <v>PISO EM PEDRA PORTUGUESA ASSENTADO SOBRE BASE DE AREIA, REJUNTADO COM CIMENTO COMUM</v>
          </cell>
          <cell r="C5391" t="str">
            <v>M2</v>
          </cell>
          <cell r="D5391" t="str">
            <v>139,67</v>
          </cell>
        </row>
        <row r="5392">
          <cell r="A5392" t="str">
            <v>98670</v>
          </cell>
          <cell r="B5392" t="str">
            <v>PISO EM LADRILHO HIDRÁULICO APLICADO EM AMBIENTES INTERNOS, INCLUSO APLICAÇÃO DE RESINA. AF_06/2018</v>
          </cell>
          <cell r="C5392" t="str">
            <v>M2</v>
          </cell>
          <cell r="D5392" t="str">
            <v>135,84</v>
          </cell>
        </row>
        <row r="5393">
          <cell r="A5393" t="str">
            <v>98671</v>
          </cell>
          <cell r="B5393" t="str">
            <v>PISO EM GRANITO APLICADO EM AMBIENTES INTERNOS. AF_06/2018</v>
          </cell>
          <cell r="C5393" t="str">
            <v>M2</v>
          </cell>
          <cell r="D5393" t="str">
            <v>151,16</v>
          </cell>
        </row>
        <row r="5394">
          <cell r="A5394" t="str">
            <v>98672</v>
          </cell>
          <cell r="B5394" t="str">
            <v>PISO EM MÁRMORE APLICADO EM AMBIENTES INTERNOS. AF_06/2018</v>
          </cell>
          <cell r="C5394" t="str">
            <v>M2</v>
          </cell>
          <cell r="D5394" t="str">
            <v>358,77</v>
          </cell>
        </row>
        <row r="5395">
          <cell r="A5395" t="str">
            <v>98673</v>
          </cell>
          <cell r="B5395" t="str">
            <v>PISO VINÍLICO SEMI-FLEXÍVEL EM PLACAS, PADRÃO LISO, ESPESSURA 3,2 MM, FIXADO COM COLA. AF_06/2018</v>
          </cell>
          <cell r="C5395" t="str">
            <v>M2</v>
          </cell>
          <cell r="D5395" t="str">
            <v>130,07</v>
          </cell>
        </row>
        <row r="5396">
          <cell r="A5396" t="str">
            <v>98679</v>
          </cell>
          <cell r="B5396" t="str">
            <v>PISO CIMENTADO, TRAÇO 1:3 (CIMENTO E AREIA), ACABAMENTO LISO, ESPESSURA 2,0 CM, PREPARO MECÂNICO DA ARGAMASSA. AF_06/2018</v>
          </cell>
          <cell r="C5396" t="str">
            <v>M2</v>
          </cell>
          <cell r="D5396" t="str">
            <v>23,71</v>
          </cell>
        </row>
        <row r="5397">
          <cell r="A5397" t="str">
            <v>98680</v>
          </cell>
          <cell r="B5397" t="str">
            <v>PISO CIMENTADO, TRAÇO 1:3 (CIMENTO E AREIA), ACABAMENTO LISO, ESPESSURA 3,0 CM, PREPARO MECÂNICO DA ARGAMASSA. AF_06/2018</v>
          </cell>
          <cell r="C5397" t="str">
            <v>M2</v>
          </cell>
          <cell r="D5397" t="str">
            <v>29,25</v>
          </cell>
        </row>
        <row r="5398">
          <cell r="A5398" t="str">
            <v>98681</v>
          </cell>
          <cell r="B5398" t="str">
            <v>PISO CIMENTADO, TRAÇO 1:3 (CIMENTO E AREIA), ACABAMENTO RÚSTICO, ESPESSURA 2,0 CM, PREPARO MECÂNICO DA ARGAMASSA. AF_06/2018</v>
          </cell>
          <cell r="C5398" t="str">
            <v>M2</v>
          </cell>
          <cell r="D5398" t="str">
            <v>21,83</v>
          </cell>
        </row>
        <row r="5399">
          <cell r="A5399" t="str">
            <v>98682</v>
          </cell>
          <cell r="B5399" t="str">
            <v>PISO CIMENTADO, TRAÇO 1:3 (CIMENTO E AREIA), ACABAMENTO RÚSTICO, ESPESSURA 3,0 CM, PREPARO MECÂNICO DA ARGAMASSA. AF_06/2018</v>
          </cell>
          <cell r="C5399" t="str">
            <v>M2</v>
          </cell>
          <cell r="D5399" t="str">
            <v>27,38</v>
          </cell>
        </row>
        <row r="5400">
          <cell r="A5400" t="str">
            <v>98685</v>
          </cell>
          <cell r="B5400" t="str">
            <v>RODAPÉ EM GRANITO, ALTURA 10 CM. AF_06/2018</v>
          </cell>
          <cell r="C5400" t="str">
            <v>M</v>
          </cell>
          <cell r="D5400" t="str">
            <v>28,67</v>
          </cell>
        </row>
        <row r="5401">
          <cell r="A5401" t="str">
            <v>98686</v>
          </cell>
          <cell r="B5401" t="str">
            <v>RODAPÉ EM LADRILHO HIDRÁULICO, ALTURA 7 CM. AF_06/2018</v>
          </cell>
          <cell r="C5401" t="str">
            <v>M</v>
          </cell>
          <cell r="D5401" t="str">
            <v>33,26</v>
          </cell>
        </row>
        <row r="5402">
          <cell r="A5402" t="str">
            <v>98688</v>
          </cell>
          <cell r="B5402" t="str">
            <v>RODAPÉ EM POLIESTIRENO, ALTURA 5 CM. AF_06/2018</v>
          </cell>
          <cell r="C5402" t="str">
            <v>M</v>
          </cell>
          <cell r="D5402" t="str">
            <v>34,88</v>
          </cell>
        </row>
        <row r="5403">
          <cell r="A5403" t="str">
            <v>98689</v>
          </cell>
          <cell r="B5403" t="str">
            <v>SOLEIRA EM GRANITO, LARGURA 15 CM, ESPESSURA 2,0 CM. AF_06/2018</v>
          </cell>
          <cell r="C5403" t="str">
            <v>M</v>
          </cell>
          <cell r="D5403" t="str">
            <v>43,03</v>
          </cell>
        </row>
        <row r="5404">
          <cell r="A5404" t="str">
            <v>72187</v>
          </cell>
          <cell r="B5404" t="str">
            <v>PISO DE BORRACHA FRISADO, ESPESSURA 7MM, ASSENTADO COM ARGAMASSA TRACO 1:3 (CIMENTO E AREIA)</v>
          </cell>
          <cell r="C5404" t="str">
            <v>M2</v>
          </cell>
          <cell r="D5404" t="str">
            <v>168,27</v>
          </cell>
        </row>
        <row r="5405">
          <cell r="A5405" t="str">
            <v>72188</v>
          </cell>
          <cell r="B5405" t="str">
            <v>PISO DE BORRACHA PASTILHADO, ESPESSURA 7MM, ASSENTADO COM ARGAMASSA TRACO 1:3 (CIMENTO E AREIA)</v>
          </cell>
          <cell r="C5405" t="str">
            <v>M2</v>
          </cell>
          <cell r="D5405" t="str">
            <v>168,27</v>
          </cell>
        </row>
        <row r="5406">
          <cell r="A5406" t="str">
            <v>73876/1</v>
          </cell>
          <cell r="B5406" t="str">
            <v>PISO DE BORRACHA PASTILHADO, ESPESSURA 7MM, FIXADO COM COLA</v>
          </cell>
          <cell r="C5406" t="str">
            <v>M2</v>
          </cell>
          <cell r="D5406" t="str">
            <v>155,36</v>
          </cell>
        </row>
        <row r="5407">
          <cell r="A5407" t="str">
            <v>84186</v>
          </cell>
          <cell r="B5407" t="str">
            <v>PISO DE BORRACHA CANELADA, ESPESSURA 3,5MM, FIXADO COM COLA</v>
          </cell>
          <cell r="C5407" t="str">
            <v>M2</v>
          </cell>
          <cell r="D5407" t="str">
            <v>69,61</v>
          </cell>
        </row>
        <row r="5408">
          <cell r="A5408" t="str">
            <v>84187</v>
          </cell>
          <cell r="B5408" t="str">
            <v>ASSENTAMENTO DE PISO DE BORRACHA PASTILHADA FIXADO COM COLA</v>
          </cell>
          <cell r="C5408" t="str">
            <v>M2</v>
          </cell>
          <cell r="D5408" t="str">
            <v>16,68</v>
          </cell>
        </row>
        <row r="5409">
          <cell r="A5409" t="str">
            <v>72136</v>
          </cell>
          <cell r="B5409" t="str">
            <v>PISO INDUSTRIAL DE ALTA RESISTENCIA, ESPESSURA 8MM, INCLUSO JUNTAS DE DILATACAO PLASTICAS E POLIMENTO MECANIZADO</v>
          </cell>
          <cell r="C5409" t="str">
            <v>M2</v>
          </cell>
          <cell r="D5409" t="str">
            <v>79,36</v>
          </cell>
        </row>
        <row r="5410">
          <cell r="A5410" t="str">
            <v>72137</v>
          </cell>
          <cell r="B5410" t="str">
            <v>PISO INDUSTRIAL ALTA RESISTENCIA, ESPESSURA 12MM, INCLUSO JUNTAS DE DILATACAO PLASTICAS E POLIMENTO MECANIZADO</v>
          </cell>
          <cell r="C5410" t="str">
            <v>M2</v>
          </cell>
          <cell r="D5410" t="str">
            <v>93,38</v>
          </cell>
        </row>
        <row r="5411">
          <cell r="A5411" t="str">
            <v>72815</v>
          </cell>
          <cell r="B5411" t="str">
            <v>APLICACAO DE TINTA A BASE DE EPOXI SOBRE PISO</v>
          </cell>
          <cell r="C5411" t="str">
            <v>M2</v>
          </cell>
          <cell r="D5411" t="str">
            <v>47,30</v>
          </cell>
        </row>
        <row r="5412">
          <cell r="A5412" t="str">
            <v>84191</v>
          </cell>
          <cell r="B5412" t="str">
            <v>PISO EM GRANILITE, MARMORITE OU GRANITINA ESPESSURA 8 MM, INCLUSO JUNTAS DE DILATACAO PLASTICAS</v>
          </cell>
          <cell r="C5412" t="str">
            <v>M2</v>
          </cell>
          <cell r="D5412" t="str">
            <v>61,95</v>
          </cell>
        </row>
        <row r="5413">
          <cell r="A5413" t="str">
            <v>74111/1</v>
          </cell>
          <cell r="B5413" t="str">
            <v>SOLEIRA / TABEIRA EM MARMORE BRANCO COMUM, POLIDO, LARGURA 5 CM, ESPESSURA 2 CM, ASSENTADA COM ARGAMASSA COLANTE</v>
          </cell>
          <cell r="C5413" t="str">
            <v>M</v>
          </cell>
          <cell r="D5413" t="str">
            <v>30,75</v>
          </cell>
        </row>
        <row r="5414">
          <cell r="A5414" t="str">
            <v>98695</v>
          </cell>
          <cell r="B5414" t="str">
            <v>SOLEIRA EM MÁRMORE, LARGURA 15 CM, ESPESSURA 2,0 CM. AF_06/2018</v>
          </cell>
          <cell r="C5414" t="str">
            <v>M</v>
          </cell>
          <cell r="D5414" t="str">
            <v>66,11</v>
          </cell>
        </row>
        <row r="5415">
          <cell r="A5415" t="str">
            <v>98697</v>
          </cell>
          <cell r="B5415" t="str">
            <v>RODAPÉ EM MÁRMORE, ALTURA 7 CM. AF_06/2018</v>
          </cell>
          <cell r="C5415" t="str">
            <v>M</v>
          </cell>
          <cell r="D5415" t="str">
            <v>43,30</v>
          </cell>
        </row>
        <row r="5416">
          <cell r="A5416" t="str">
            <v>73886/1</v>
          </cell>
          <cell r="B5416" t="str">
            <v>RODAPE EM MADEIRA, ALTURA 7CM, FIXADO EM PECAS DE MADEIRA</v>
          </cell>
          <cell r="C5416" t="str">
            <v>M</v>
          </cell>
          <cell r="D5416" t="str">
            <v>12,95</v>
          </cell>
        </row>
        <row r="5417">
          <cell r="A5417" t="str">
            <v>84162</v>
          </cell>
          <cell r="B5417" t="str">
            <v>RODAPE EM MADEIRA, ALTURA 7CM, FIXADO COM COLA</v>
          </cell>
          <cell r="C5417" t="str">
            <v>M</v>
          </cell>
          <cell r="D5417" t="str">
            <v>12,76</v>
          </cell>
        </row>
        <row r="5418">
          <cell r="A5418" t="str">
            <v>88648</v>
          </cell>
          <cell r="B5418" t="str">
            <v>RODAPÉ CERÂMICO DE 7CM DE ALTURA COM PLACAS TIPO ESMALTADA EXTRA  DE DIMENSÕES 35X35CM. AF_06/2014</v>
          </cell>
          <cell r="C5418" t="str">
            <v>M</v>
          </cell>
          <cell r="D5418" t="str">
            <v>5,14</v>
          </cell>
        </row>
        <row r="5419">
          <cell r="A5419" t="str">
            <v>88649</v>
          </cell>
          <cell r="B5419" t="str">
            <v>RODAPÉ CERÂMICO DE 7CM DE ALTURA COM PLACAS TIPO ESMALTADA EXTRA DE DIMENSÕES 45X45CM. AF_06/2014</v>
          </cell>
          <cell r="C5419" t="str">
            <v>M</v>
          </cell>
          <cell r="D5419" t="str">
            <v>5,76</v>
          </cell>
        </row>
        <row r="5420">
          <cell r="A5420" t="str">
            <v>88650</v>
          </cell>
          <cell r="B5420" t="str">
            <v>RODAPÉ CERÂMICO DE 7CM DE ALTURA COM PLACAS TIPO ESMALTADA EXTRA DE DIMENSÕES 60X60CM. AF_06/2014</v>
          </cell>
          <cell r="C5420" t="str">
            <v>M</v>
          </cell>
          <cell r="D5420" t="str">
            <v>10,66</v>
          </cell>
        </row>
        <row r="5421">
          <cell r="A5421" t="str">
            <v>96467</v>
          </cell>
          <cell r="B5421" t="str">
            <v>RODAPÉ CERÂMICO DE 7CM DE ALTURA COM PLACAS TIPO ESMALTADA COMERCIAL DE DIMENSÕES 35X35CM (PADRAO POPULAR). AF_06/2017</v>
          </cell>
          <cell r="C5421" t="str">
            <v>M</v>
          </cell>
          <cell r="D5421" t="str">
            <v>4,72</v>
          </cell>
        </row>
        <row r="5422">
          <cell r="A5422" t="str">
            <v>73850/1</v>
          </cell>
          <cell r="B5422" t="str">
            <v>RODAPE EM MARMORITE, ALTURA 10CM</v>
          </cell>
          <cell r="C5422" t="str">
            <v>M</v>
          </cell>
          <cell r="D5422" t="str">
            <v>24,60</v>
          </cell>
        </row>
        <row r="5423">
          <cell r="A5423" t="str">
            <v>84168</v>
          </cell>
          <cell r="B5423" t="str">
            <v>RODAPE EM ARDOSIA ASSENTADO COM ARGAMASSA TRACO 1:4 (CIMENTO E AREIA) ALTURA 10CM</v>
          </cell>
          <cell r="C5423" t="str">
            <v>M</v>
          </cell>
          <cell r="D5423" t="str">
            <v>18,90</v>
          </cell>
        </row>
        <row r="5424">
          <cell r="A5424" t="str">
            <v>68325</v>
          </cell>
          <cell r="B5424" t="str">
            <v>PISO EM CONCRETO 20 MPA PREPARO MECANICO, ESPESSURA 7CM, INCLUSO SELANTE ELASTICO A BASE DE POLIURETANO</v>
          </cell>
          <cell r="C5424" t="str">
            <v>M2</v>
          </cell>
          <cell r="D5424" t="str">
            <v>40,70</v>
          </cell>
        </row>
        <row r="5425">
          <cell r="A5425" t="str">
            <v>68333</v>
          </cell>
          <cell r="B5425" t="str">
            <v>PISO EM CONCRETO 20 MPA PREPARO MECANICO, ESPESSURA 7CM, INCLUSO JUNTAS DE DILATACAO EM MADEIRA</v>
          </cell>
          <cell r="C5425" t="str">
            <v>M2</v>
          </cell>
          <cell r="D5425" t="str">
            <v>42,76</v>
          </cell>
        </row>
        <row r="5426">
          <cell r="A5426" t="str">
            <v>72183</v>
          </cell>
          <cell r="B5426" t="str">
            <v>PISO EM CONCRETO 20MPA PREPARO MECANICO, ESPESSURA 7 CM, COM ARMACAO EM TELA SOLDADA</v>
          </cell>
          <cell r="C5426" t="str">
            <v>M2</v>
          </cell>
          <cell r="D5426" t="str">
            <v>75,89</v>
          </cell>
        </row>
        <row r="5427">
          <cell r="A5427" t="str">
            <v>84175</v>
          </cell>
          <cell r="B5427" t="str">
            <v>JUNTA 5X5CM COM ARGAMASSA TRACO 1:3 (CIMENTO E AREIA) PARA PISO EM PLACAS</v>
          </cell>
          <cell r="C5427" t="str">
            <v>M</v>
          </cell>
          <cell r="D5427" t="str">
            <v>12,30</v>
          </cell>
        </row>
        <row r="5428">
          <cell r="A5428" t="str">
            <v>84176</v>
          </cell>
          <cell r="B5428" t="str">
            <v>JUNTA 2,5X2,5CM COM ARGAMASSA 1:1:3 IMPERMEABILIZANTE DE HIDRO-ASFALTO CIMENTO E AREIA PARA PISO EM PLACAS</v>
          </cell>
          <cell r="C5428" t="str">
            <v>M</v>
          </cell>
          <cell r="D5428" t="str">
            <v>22,04</v>
          </cell>
        </row>
        <row r="5429">
          <cell r="A5429" t="str">
            <v>94990</v>
          </cell>
          <cell r="B5429" t="str">
            <v>EXECUÇÃO DE PASSEIO (CALÇADA) OU PISO DE CONCRETO COM CONCRETO MOLDADO IN LOCO, FEITO EM OBRA, ACABAMENTO CONVENCIONAL, NÃO ARMADO. AF_07/2016</v>
          </cell>
          <cell r="C5429" t="str">
            <v>M3</v>
          </cell>
          <cell r="D5429" t="str">
            <v>502,10</v>
          </cell>
        </row>
        <row r="5430">
          <cell r="A5430" t="str">
            <v>94991</v>
          </cell>
          <cell r="B5430" t="str">
            <v>EXECUÇÃO DE PASSEIO (CALÇADA) OU PISO DE CONCRETO COM CONCRETO MOLDADO IN LOCO, USINADO, ACABAMENTO CONVENCIONAL, NÃO ARMADO. AF_07/2016</v>
          </cell>
          <cell r="C5430" t="str">
            <v>M3</v>
          </cell>
          <cell r="D5430" t="str">
            <v>413,83</v>
          </cell>
        </row>
        <row r="5431">
          <cell r="A5431" t="str">
            <v>94992</v>
          </cell>
          <cell r="B5431" t="str">
            <v>EXECUÇÃO DE PASSEIO (CALÇADA) OU PISO DE CONCRETO COM CONCRETO MOLDADO IN LOCO, FEITO EM OBRA, ACABAMENTO CONVENCIONAL, ESPESSURA 6 CM, ARMADO. AF_07/2016</v>
          </cell>
          <cell r="C5431" t="str">
            <v>M2</v>
          </cell>
          <cell r="D5431" t="str">
            <v>57,38</v>
          </cell>
        </row>
        <row r="5432">
          <cell r="A5432" t="str">
            <v>94993</v>
          </cell>
          <cell r="B5432" t="str">
            <v>EXECUÇÃO DE PASSEIO (CALÇADA) OU PISO DE CONCRETO COM CONCRETO MOLDADO IN LOCO, USINADO, ACABAMENTO CONVENCIONAL, ESPESSURA 6 CM, ARMADO. AF_07/2016</v>
          </cell>
          <cell r="C5432" t="str">
            <v>M2</v>
          </cell>
          <cell r="D5432" t="str">
            <v>52,08</v>
          </cell>
        </row>
        <row r="5433">
          <cell r="A5433" t="str">
            <v>94994</v>
          </cell>
          <cell r="B5433" t="str">
            <v>EXECUÇÃO DE PASSEIO (CALÇADA) OU PISO DE CONCRETO COM CONCRETO MOLDADO IN LOCO, FEITO EM OBRA, ACABAMENTO CONVENCIONAL, ESPESSURA 8 CM, ARMADO. AF_07/2016</v>
          </cell>
          <cell r="C5433" t="str">
            <v>M2</v>
          </cell>
          <cell r="D5433" t="str">
            <v>69,15</v>
          </cell>
        </row>
        <row r="5434">
          <cell r="A5434" t="str">
            <v>94995</v>
          </cell>
          <cell r="B5434" t="str">
            <v>EXECUÇÃO DE PASSEIO (CALÇADA) OU PISO DE CONCRETO COM CONCRETO MOLDADO IN LOCO, USINADO, ACABAMENTO CONVENCIONAL, ESPESSURA 8 CM, ARMADO. AF_07/2016</v>
          </cell>
          <cell r="C5434" t="str">
            <v>M2</v>
          </cell>
          <cell r="D5434" t="str">
            <v>62,09</v>
          </cell>
        </row>
        <row r="5435">
          <cell r="A5435" t="str">
            <v>94996</v>
          </cell>
          <cell r="B5435" t="str">
            <v>EXECUÇÃO DE PASSEIO (CALÇADA) OU PISO DE CONCRETO COM CONCRETO MOLDADO IN LOCO, FEITO EM OBRA, ACABAMENTO CONVENCIONAL, ESPESSURA 10 CM, ARMADO. AF_07/2016</v>
          </cell>
          <cell r="C5435" t="str">
            <v>M2</v>
          </cell>
          <cell r="D5435" t="str">
            <v>79,37</v>
          </cell>
        </row>
        <row r="5436">
          <cell r="A5436" t="str">
            <v>94997</v>
          </cell>
          <cell r="B5436" t="str">
            <v>EXECUÇÃO DE PASSEIO (CALÇADA) OU PISO DE CONCRETO COM CONCRETO MOLDADO IN LOCO, USINADO, ACABAMENTO CONVENCIONAL, ESPESSURA 10 CM, ARMADO. AF_07/2016</v>
          </cell>
          <cell r="C5436" t="str">
            <v>M2</v>
          </cell>
          <cell r="D5436" t="str">
            <v>70,54</v>
          </cell>
        </row>
        <row r="5437">
          <cell r="A5437" t="str">
            <v>94998</v>
          </cell>
          <cell r="B5437" t="str">
            <v>EXECUÇÃO DE PASSEIO (CALÇADA) OU PISO DE CONCRETO COM CONCRETO MOLDADO IN LOCO, FEITO EM OBRA, ACABAMENTO CONVENCIONAL, ESPESSURA 12 CM, ARMADO. AF_07/2016</v>
          </cell>
          <cell r="C5437" t="str">
            <v>M2</v>
          </cell>
          <cell r="D5437" t="str">
            <v>89,22</v>
          </cell>
        </row>
        <row r="5438">
          <cell r="A5438" t="str">
            <v>94999</v>
          </cell>
          <cell r="B5438" t="str">
            <v>EXECUÇÃO DE PASSEIO (CALÇADA) OU PISO DE CONCRETO COM CONCRETO MOLDADO IN LOCO, USINADO, ACABAMENTO CONVENCIONAL, ESPESSURA 12 CM, ARMADO. AF_07/2016</v>
          </cell>
          <cell r="C5438" t="str">
            <v>M2</v>
          </cell>
          <cell r="D5438" t="str">
            <v>78,62</v>
          </cell>
        </row>
        <row r="5439">
          <cell r="A5439" t="str">
            <v>87620</v>
          </cell>
          <cell r="B5439" t="str">
            <v>CONTRAPISO EM ARGAMASSA TRAÇO 1:4 (CIMENTO E AREIA), PREPARO MECÂNICO COM BETONEIRA 400 L, APLICADO EM ÁREAS SECAS SOBRE LAJE, ADERIDO, ESPESSURA 2CM. AF_06/2014</v>
          </cell>
          <cell r="C5439" t="str">
            <v>M2</v>
          </cell>
          <cell r="D5439" t="str">
            <v>22,51</v>
          </cell>
        </row>
        <row r="5440">
          <cell r="A5440" t="str">
            <v>87622</v>
          </cell>
          <cell r="B5440" t="str">
            <v>CONTRAPISO EM ARGAMASSA TRAÇO 1:4 (CIMENTO E AREIA), PREPARO MANUAL, APLICADO EM ÁREAS SECAS SOBRE LAJE, ADERIDO, ESPESSURA 2CM. AF_06/2014</v>
          </cell>
          <cell r="C5440" t="str">
            <v>M2</v>
          </cell>
          <cell r="D5440" t="str">
            <v>24,76</v>
          </cell>
        </row>
        <row r="5441">
          <cell r="A5441" t="str">
            <v>87623</v>
          </cell>
          <cell r="B5441" t="str">
            <v>CONTRAPISO EM ARGAMASSA PRONTA, PREPARO MECÂNICO COM MISTURADOR 300 KG, APLICADO EM ÁREAS SECAS SOBRE LAJE, ADERIDO, ESPESSURA 2CM. AF_06/2014</v>
          </cell>
          <cell r="C5441" t="str">
            <v>M2</v>
          </cell>
          <cell r="D5441" t="str">
            <v>55,48</v>
          </cell>
        </row>
        <row r="5442">
          <cell r="A5442" t="str">
            <v>87624</v>
          </cell>
          <cell r="B5442" t="str">
            <v>CONTRAPISO EM ARGAMASSA PRONTA, PREPARO MANUAL, APLICADO EM ÁREAS SECAS SOBRE LAJE, ADERIDO, ESPESSURA 2CM. AF_06/2014</v>
          </cell>
          <cell r="C5442" t="str">
            <v>M2</v>
          </cell>
          <cell r="D5442" t="str">
            <v>60,30</v>
          </cell>
        </row>
        <row r="5443">
          <cell r="A5443" t="str">
            <v>87630</v>
          </cell>
          <cell r="B5443" t="str">
            <v>CONTRAPISO EM ARGAMASSA TRAÇO 1:4 (CIMENTO E AREIA), PREPARO MECÂNICO COM BETONEIRA 400 L, APLICADO EM ÁREAS SECAS SOBRE LAJE, ADERIDO, ESPESSURA 3CM. AF_06/2014</v>
          </cell>
          <cell r="C5443" t="str">
            <v>M2</v>
          </cell>
          <cell r="D5443" t="str">
            <v>27,71</v>
          </cell>
        </row>
        <row r="5444">
          <cell r="A5444" t="str">
            <v>87632</v>
          </cell>
          <cell r="B5444" t="str">
            <v>CONTRAPISO EM ARGAMASSA TRAÇO 1:4 (CIMENTO E AREIA), PREPARO MANUAL, APLICADO EM ÁREAS SECAS SOBRE LAJE, ADERIDO, ESPESSURA 3CM. AF_06/2014</v>
          </cell>
          <cell r="C5444" t="str">
            <v>M2</v>
          </cell>
          <cell r="D5444" t="str">
            <v>30,83</v>
          </cell>
        </row>
        <row r="5445">
          <cell r="A5445" t="str">
            <v>87633</v>
          </cell>
          <cell r="B5445" t="str">
            <v>CONTRAPISO EM ARGAMASSA PRONTA, PREPARO MECÂNICO COM MISTURADOR 300 KG, APLICADO EM ÁREAS SECAS SOBRE LAJE, ADERIDO, ESPESSURA 3CM. AF_06/2014</v>
          </cell>
          <cell r="C5445" t="str">
            <v>M2</v>
          </cell>
          <cell r="D5445" t="str">
            <v>73,55</v>
          </cell>
        </row>
        <row r="5446">
          <cell r="A5446" t="str">
            <v>87634</v>
          </cell>
          <cell r="B5446" t="str">
            <v>CONTRAPISO EM ARGAMASSA PRONTA, PREPARO MANUAL, APLICADO EM ÁREAS SECAS SOBRE LAJE, ADERIDO, ESPESSURA 3CM. AF_06/2014</v>
          </cell>
          <cell r="C5446" t="str">
            <v>M2</v>
          </cell>
          <cell r="D5446" t="str">
            <v>80,24</v>
          </cell>
        </row>
        <row r="5447">
          <cell r="A5447" t="str">
            <v>87640</v>
          </cell>
          <cell r="B5447" t="str">
            <v>CONTRAPISO EM ARGAMASSA TRAÇO 1:4 (CIMENTO E AREIA), PREPARO MECÂNICO COM BETONEIRA 400 L, APLICADO EM ÁREAS SECAS SOBRE LAJE, ADERIDO, ESPESSURA 4CM. AF_06/2014</v>
          </cell>
          <cell r="C5447" t="str">
            <v>M2</v>
          </cell>
          <cell r="D5447" t="str">
            <v>31,89</v>
          </cell>
        </row>
        <row r="5448">
          <cell r="A5448" t="str">
            <v>87642</v>
          </cell>
          <cell r="B5448" t="str">
            <v>CONTRAPISO EM ARGAMASSA TRAÇO 1:4 (CIMENTO E AREIA), PREPARO MANUAL, APLICADO EM ÁREAS SECAS SOBRE LAJE, ADERIDO, ESPESSURA 4CM. AF_06/2014</v>
          </cell>
          <cell r="C5448" t="str">
            <v>M2</v>
          </cell>
          <cell r="D5448" t="str">
            <v>35,73</v>
          </cell>
        </row>
        <row r="5449">
          <cell r="A5449" t="str">
            <v>87643</v>
          </cell>
          <cell r="B5449" t="str">
            <v>CONTRAPISO EM ARGAMASSA PRONTA, PREPARO MECÂNICO COM MISTURADOR 300 KG, APLICADO EM ÁREAS SECAS SOBRE LAJE, ADERIDO, ESPESSURA 4CM. AF_06/2014</v>
          </cell>
          <cell r="C5449" t="str">
            <v>M2</v>
          </cell>
          <cell r="D5449" t="str">
            <v>88,26</v>
          </cell>
        </row>
        <row r="5450">
          <cell r="A5450" t="str">
            <v>87644</v>
          </cell>
          <cell r="B5450" t="str">
            <v>CONTRAPISO EM ARGAMASSA PRONTA, PREPARO MANUAL, APLICADO EM ÁREAS SECAS SOBRE LAJE, ADERIDO, ESPESSURA 4CM. AF_06/2014</v>
          </cell>
          <cell r="C5450" t="str">
            <v>M2</v>
          </cell>
          <cell r="D5450" t="str">
            <v>96,49</v>
          </cell>
        </row>
        <row r="5451">
          <cell r="A5451" t="str">
            <v>87680</v>
          </cell>
          <cell r="B5451" t="str">
            <v>CONTRAPISO EM ARGAMASSA TRAÇO 1:4 (CIMENTO E AREIA), PREPARO MECÂNICO COM BETONEIRA 400 L, APLICADO EM ÁREAS SECAS SOBRE LAJE, NÃO ADERIDO, ESPESSURA 4CM. AF_06/2014</v>
          </cell>
          <cell r="C5451" t="str">
            <v>M2</v>
          </cell>
          <cell r="D5451" t="str">
            <v>26,23</v>
          </cell>
        </row>
        <row r="5452">
          <cell r="A5452" t="str">
            <v>87682</v>
          </cell>
          <cell r="B5452" t="str">
            <v>CONTRAPISO EM ARGAMASSA TRAÇO 1:4 (CIMENTO E AREIA), PREPARO MANUAL, APLICADO EM ÁREAS SECAS SOBRE LAJE, NÃO ADERIDO, ESPESSURA 4CM. AF_06/2014</v>
          </cell>
          <cell r="C5452" t="str">
            <v>M2</v>
          </cell>
          <cell r="D5452" t="str">
            <v>30,07</v>
          </cell>
        </row>
        <row r="5453">
          <cell r="A5453" t="str">
            <v>87683</v>
          </cell>
          <cell r="B5453" t="str">
            <v>CONTRAPISO EM ARGAMASSA PRONTA, PREPARO MECÂNICO COM MISTURADOR 300 KG, APLICADO EM ÁREAS SECAS SOBRE LAJE, NÃO ADERIDO, ESPESSURA 4CM. AF_06/2014</v>
          </cell>
          <cell r="C5453" t="str">
            <v>M2</v>
          </cell>
          <cell r="D5453" t="str">
            <v>82,60</v>
          </cell>
        </row>
        <row r="5454">
          <cell r="A5454" t="str">
            <v>87684</v>
          </cell>
          <cell r="B5454" t="str">
            <v>CONTRAPISO EM ARGAMASSA PRONTA, PREPARO MANUAL, APLICADO EM ÁREAS SECAS SOBRE LAJE, NÃO ADERIDO, ESPESSURA 4CM. AF_06/2014</v>
          </cell>
          <cell r="C5454" t="str">
            <v>M2</v>
          </cell>
          <cell r="D5454" t="str">
            <v>90,83</v>
          </cell>
        </row>
        <row r="5455">
          <cell r="A5455" t="str">
            <v>87690</v>
          </cell>
          <cell r="B5455" t="str">
            <v>CONTRAPISO EM ARGAMASSA TRAÇO 1:4 (CIMENTO E AREIA), PREPARO MECÂNICO COM BETONEIRA 400 L, APLICADO EM ÁREAS SECAS SOBRE LAJE, NÃO ADERIDO, ESPESSURA 5CM. AF_06/2014</v>
          </cell>
          <cell r="C5455" t="str">
            <v>M2</v>
          </cell>
          <cell r="D5455" t="str">
            <v>30,58</v>
          </cell>
        </row>
        <row r="5456">
          <cell r="A5456" t="str">
            <v>87692</v>
          </cell>
          <cell r="B5456" t="str">
            <v>CONTRAPISO EM ARGAMASSA TRAÇO 1:4 (CIMENTO E AREIA), PREPARO MANUAL, APLICADO EM ÁREAS SECAS SOBRE LAJE, NÃO ADERIDO, ESPESSURA 5CM. AF_06/2014</v>
          </cell>
          <cell r="C5456" t="str">
            <v>M2</v>
          </cell>
          <cell r="D5456" t="str">
            <v>34,98</v>
          </cell>
        </row>
        <row r="5457">
          <cell r="A5457" t="str">
            <v>87693</v>
          </cell>
          <cell r="B5457" t="str">
            <v>CONTRAPISO EM ARGAMASSA PRONTA, PREPARO MECÂNICO COM MISTURADOR 300 KG, APLICADO EM ÁREAS SECAS SOBRE LAJE, NÃO ADERIDO, ESPESSURA 5CM. AF_06/2014</v>
          </cell>
          <cell r="C5457" t="str">
            <v>M2</v>
          </cell>
          <cell r="D5457" t="str">
            <v>95,14</v>
          </cell>
        </row>
        <row r="5458">
          <cell r="A5458" t="str">
            <v>87694</v>
          </cell>
          <cell r="B5458" t="str">
            <v>CONTRAPISO EM ARGAMASSA PRONTA, PREPARO MANUAL, APLICADO EM ÁREAS SECAS SOBRE LAJE, NÃO ADERIDO, ESPESSURA 5CM. AF_06/2014</v>
          </cell>
          <cell r="C5458" t="str">
            <v>M2</v>
          </cell>
          <cell r="D5458" t="str">
            <v>104,56</v>
          </cell>
        </row>
        <row r="5459">
          <cell r="A5459" t="str">
            <v>87700</v>
          </cell>
          <cell r="B5459" t="str">
            <v>CONTRAPISO EM ARGAMASSA TRAÇO 1:4 (CIMENTO E AREIA), PREPARO MECÂNICO COM BETONEIRA 400 L, APLICADO EM ÁREAS SECAS SOBRE LAJE, NÃO ADERIDO, ESPESSURA 6CM. AF_06/2014</v>
          </cell>
          <cell r="C5459" t="str">
            <v>M2</v>
          </cell>
          <cell r="D5459" t="str">
            <v>32,96</v>
          </cell>
        </row>
        <row r="5460">
          <cell r="A5460" t="str">
            <v>87702</v>
          </cell>
          <cell r="B5460" t="str">
            <v>CONTRAPISO EM ARGAMASSA TRAÇO 1:4 (CIMENTO E AREIA), PREPARO MANUAL, APLICADO EM ÁREAS SECAS SOBRE LAJE, NÃO ADERIDO, ESPESSURA 6CM. AF_06/2014</v>
          </cell>
          <cell r="C5460" t="str">
            <v>M2</v>
          </cell>
          <cell r="D5460" t="str">
            <v>37,76</v>
          </cell>
        </row>
        <row r="5461">
          <cell r="A5461" t="str">
            <v>87703</v>
          </cell>
          <cell r="B5461" t="str">
            <v>CONTRAPISO EM ARGAMASSA PRONTA, PREPARO MECÂNICO COM MISTURADOR 300 KG, APLICADO EM ÁREAS SECAS SOBRE LAJE, NÃO ADERIDO, ESPESSURA 6CM. AF_06/2014</v>
          </cell>
          <cell r="C5461" t="str">
            <v>M2</v>
          </cell>
          <cell r="D5461" t="str">
            <v>103,27</v>
          </cell>
        </row>
        <row r="5462">
          <cell r="A5462" t="str">
            <v>87704</v>
          </cell>
          <cell r="B5462" t="str">
            <v>CONTRAPISO EM ARGAMASSA PRONTA, PREPARO MANUAL, APLICADO EM ÁREAS SECAS SOBRE LAJE, NÃO ADERIDO, ESPESSURA 6CM. AF_06/2014</v>
          </cell>
          <cell r="C5462" t="str">
            <v>M2</v>
          </cell>
          <cell r="D5462" t="str">
            <v>113,53</v>
          </cell>
        </row>
        <row r="5463">
          <cell r="A5463" t="str">
            <v>87735</v>
          </cell>
          <cell r="B5463" t="str">
            <v>CONTRAPISO EM ARGAMASSA TRAÇO 1:4 (CIMENTO E AREIA), PREPARO MECÂNICO COM BETONEIRA 400 L, APLICADO EM ÁREAS MOLHADAS SOBRE LAJE, ADERIDO, ESPESSURA 2CM. AF_06/2014</v>
          </cell>
          <cell r="C5463" t="str">
            <v>M2</v>
          </cell>
          <cell r="D5463" t="str">
            <v>31,55</v>
          </cell>
        </row>
        <row r="5464">
          <cell r="A5464" t="str">
            <v>87737</v>
          </cell>
          <cell r="B5464" t="str">
            <v>CONTRAPISO EM ARGAMASSA TRAÇO 1:4 (CIMENTO E AREIA), PREPARO MANUAL, APLICADO EM ÁREAS MOLHADAS SOBRE LAJE, ADERIDO, ESPESSURA 2CM. AF_06/2014</v>
          </cell>
          <cell r="C5464" t="str">
            <v>M2</v>
          </cell>
          <cell r="D5464" t="str">
            <v>33,80</v>
          </cell>
        </row>
        <row r="5465">
          <cell r="A5465" t="str">
            <v>87738</v>
          </cell>
          <cell r="B5465" t="str">
            <v>CONTRAPISO EM ARGAMASSA PRONTA, PREPARO MECÂNICO COM MISTURADOR 300 KG, APLICADO EM ÁREAS MOLHADAS SOBRE LAJE, ADERIDO, ESPESSURA 2CM. AF_06/2014</v>
          </cell>
          <cell r="C5465" t="str">
            <v>M2</v>
          </cell>
          <cell r="D5465" t="str">
            <v>64,52</v>
          </cell>
        </row>
        <row r="5466">
          <cell r="A5466" t="str">
            <v>87739</v>
          </cell>
          <cell r="B5466" t="str">
            <v>CONTRAPISO EM ARGAMASSA PRONTA, PREPARO MANUAL, APLICADO EM ÁREAS MOLHADAS SOBRE LAJE, ADERIDO, ESPESSURA 2CM. AF_06/2014</v>
          </cell>
          <cell r="C5466" t="str">
            <v>M2</v>
          </cell>
          <cell r="D5466" t="str">
            <v>69,34</v>
          </cell>
        </row>
        <row r="5467">
          <cell r="A5467" t="str">
            <v>87745</v>
          </cell>
          <cell r="B5467" t="str">
            <v>CONTRAPISO EM ARGAMASSA TRAÇO 1:4 (CIMENTO E AREIA), PREPARO MECÂNICO COM BETONEIRA 400 L, APLICADO EM ÁREAS MOLHADAS SOBRE LAJE, ADERIDO, ESPESSURA 3CM. AF_06/2014</v>
          </cell>
          <cell r="C5467" t="str">
            <v>M2</v>
          </cell>
          <cell r="D5467" t="str">
            <v>36,76</v>
          </cell>
        </row>
        <row r="5468">
          <cell r="A5468" t="str">
            <v>87747</v>
          </cell>
          <cell r="B5468" t="str">
            <v>CONTRAPISO EM ARGAMASSA TRAÇO 1:4 (CIMENTO E AREIA), PREPARO MANUAL, APLICADO EM ÁREAS MOLHADAS SOBRE LAJE, ADERIDO, ESPESSURA 3CM. AF_06/2014</v>
          </cell>
          <cell r="C5468" t="str">
            <v>M2</v>
          </cell>
          <cell r="D5468" t="str">
            <v>39,88</v>
          </cell>
        </row>
        <row r="5469">
          <cell r="A5469" t="str">
            <v>87748</v>
          </cell>
          <cell r="B5469" t="str">
            <v>CONTRAPISO EM ARGAMASSA PRONTA, PREPARO MECÂNICO COM MISTURADOR 300 KG, APLICADO EM ÁREAS MOLHADAS SOBRE LAJE, ADERIDO, ESPESSURA 3CM. AF_06/2014</v>
          </cell>
          <cell r="C5469" t="str">
            <v>M2</v>
          </cell>
          <cell r="D5469" t="str">
            <v>82,60</v>
          </cell>
        </row>
        <row r="5470">
          <cell r="A5470" t="str">
            <v>87749</v>
          </cell>
          <cell r="B5470" t="str">
            <v>CONTRAPISO EM ARGAMASSA PRONTA, PREPARO MANUAL, APLICADO EM ÁREAS MOLHADAS SOBRE LAJE, ADERIDO, ESPESSURA 3CM. AF_06/2014</v>
          </cell>
          <cell r="C5470" t="str">
            <v>M2</v>
          </cell>
          <cell r="D5470" t="str">
            <v>89,29</v>
          </cell>
        </row>
        <row r="5471">
          <cell r="A5471" t="str">
            <v>87755</v>
          </cell>
          <cell r="B5471" t="str">
            <v>CONTRAPISO EM ARGAMASSA TRAÇO 1:4 (CIMENTO E AREIA), PREPARO MECÂNICO COM BETONEIRA 400 L, APLICADO EM ÁREAS MOLHADAS SOBRE IMPERMEABILIZAÇÃO, ESPESSURA 3CM. AF_06/2014</v>
          </cell>
          <cell r="C5471" t="str">
            <v>M2</v>
          </cell>
          <cell r="D5471" t="str">
            <v>34,30</v>
          </cell>
        </row>
        <row r="5472">
          <cell r="A5472" t="str">
            <v>87757</v>
          </cell>
          <cell r="B5472" t="str">
            <v>CONTRAPISO EM ARGAMASSA TRAÇO 1:4 (CIMENTO E AREIA), PREPARO MANUAL, APLICADO EM ÁREAS MOLHADAS SOBRE IMPERMEABILIZAÇÃO, ESPESSURA 3CM. AF_06/2014</v>
          </cell>
          <cell r="C5472" t="str">
            <v>M2</v>
          </cell>
          <cell r="D5472" t="str">
            <v>37,42</v>
          </cell>
        </row>
        <row r="5473">
          <cell r="A5473" t="str">
            <v>87758</v>
          </cell>
          <cell r="B5473" t="str">
            <v>CONTRAPISO EM ARGAMASSA PRONTA, PREPARO MECÂNICO COM MISTURADOR 300 KG, APLICADO EM ÁREAS MOLHADAS SOBRE IMPERMEABILIZAÇÃO, ESPESSURA 3CM. AF_06/2014</v>
          </cell>
          <cell r="C5473" t="str">
            <v>M2</v>
          </cell>
          <cell r="D5473" t="str">
            <v>80,14</v>
          </cell>
        </row>
        <row r="5474">
          <cell r="A5474" t="str">
            <v>87759</v>
          </cell>
          <cell r="B5474" t="str">
            <v>CONTRAPISO EM ARGAMASSA PRONTA, PREPARO MANUAL, APLICADO EM ÁREAS MOLHADAS SOBRE IMPERMEABILIZAÇÃO, ESPESSURA 3CM. AF_06/2014</v>
          </cell>
          <cell r="C5474" t="str">
            <v>M2</v>
          </cell>
          <cell r="D5474" t="str">
            <v>86,83</v>
          </cell>
        </row>
        <row r="5475">
          <cell r="A5475" t="str">
            <v>87765</v>
          </cell>
          <cell r="B5475" t="str">
            <v>CONTRAPISO EM ARGAMASSA TRAÇO 1:4 (CIMENTO E AREIA), PREPARO MECÂNICO COM BETONEIRA 400 L, APLICADO EM ÁREAS MOLHADAS SOBRE IMPERMEABILIZAÇÃO, ESPESSURA 4CM. AF_06/2014</v>
          </cell>
          <cell r="C5475" t="str">
            <v>M2</v>
          </cell>
          <cell r="D5475" t="str">
            <v>38,48</v>
          </cell>
        </row>
        <row r="5476">
          <cell r="A5476" t="str">
            <v>87767</v>
          </cell>
          <cell r="B5476" t="str">
            <v>CONTRAPISO EM ARGAMASSA TRAÇO 1:4 (CIMENTO E AREIA), PREPARO MANUAL, APLICADO EM ÁREAS MOLHADAS SOBRE IMPERMEABILIZAÇÃO, ESPESSURA 4CM. AF_06/2014</v>
          </cell>
          <cell r="C5476" t="str">
            <v>M2</v>
          </cell>
          <cell r="D5476" t="str">
            <v>42,32</v>
          </cell>
        </row>
        <row r="5477">
          <cell r="A5477" t="str">
            <v>87768</v>
          </cell>
          <cell r="B5477" t="str">
            <v>CONTRAPISO EM ARGAMASSA PRONTA, PREPARO MECÂNICO COM MISTURADOR 300 KG, APLICADO EM ÁREAS MOLHADAS SOBRE IMPERMEABILIZAÇÃO, ESPESSURA 4CM. AF_06/2014</v>
          </cell>
          <cell r="C5477" t="str">
            <v>M2</v>
          </cell>
          <cell r="D5477" t="str">
            <v>94,85</v>
          </cell>
        </row>
        <row r="5478">
          <cell r="A5478" t="str">
            <v>87769</v>
          </cell>
          <cell r="B5478" t="str">
            <v>CONTRAPISO EM ARGAMASSA PRONTA, PREPARO MANUAL, APLICADO EM ÁREAS MOLHADAS SOBRE IMPERMEABILIZAÇÃO, ESPESSURA 4CM. AF_06/2014</v>
          </cell>
          <cell r="C5478" t="str">
            <v>M2</v>
          </cell>
          <cell r="D5478" t="str">
            <v>103,08</v>
          </cell>
        </row>
        <row r="5479">
          <cell r="A5479" t="str">
            <v>88470</v>
          </cell>
          <cell r="B5479" t="str">
            <v>CONTRAPISO AUTONIVELANTE, APLICADO SOBRE LAJE, NÃO ADERIDO, ESPESSURA 3CM. AF_06/2014</v>
          </cell>
          <cell r="C5479" t="str">
            <v>M2</v>
          </cell>
          <cell r="D5479" t="str">
            <v>18,78</v>
          </cell>
        </row>
        <row r="5480">
          <cell r="A5480" t="str">
            <v>88471</v>
          </cell>
          <cell r="B5480" t="str">
            <v>CONTRAPISO AUTONIVELANTE, APLICADO SOBRE LAJE, NÃO ADERIDO, ESPESSURA 4CM. AF_06/2014</v>
          </cell>
          <cell r="C5480" t="str">
            <v>M2</v>
          </cell>
          <cell r="D5480" t="str">
            <v>23,23</v>
          </cell>
        </row>
        <row r="5481">
          <cell r="A5481" t="str">
            <v>88472</v>
          </cell>
          <cell r="B5481" t="str">
            <v>CONTRAPISO AUTONIVELANTE, APLICADO SOBRE LAJE, NÃO ADERIDO, ESPESSURA 5CM. AF_06/2014</v>
          </cell>
          <cell r="C5481" t="str">
            <v>M2</v>
          </cell>
          <cell r="D5481" t="str">
            <v>26,73</v>
          </cell>
        </row>
        <row r="5482">
          <cell r="A5482" t="str">
            <v>88476</v>
          </cell>
          <cell r="B5482" t="str">
            <v>CONTRAPISO AUTONIVELANTE, APLICADO SOBRE LAJE, ADERIDO, ESPESSURA 2CM. AF_06/2014</v>
          </cell>
          <cell r="C5482" t="str">
            <v>M2</v>
          </cell>
          <cell r="D5482" t="str">
            <v>15,12</v>
          </cell>
        </row>
        <row r="5483">
          <cell r="A5483" t="str">
            <v>88477</v>
          </cell>
          <cell r="B5483" t="str">
            <v>CONTRAPISO AUTONIVELANTE, APLICADO SOBRE LAJE, ADERIDO, ESPESSURA 3CM. AF_06/2014</v>
          </cell>
          <cell r="C5483" t="str">
            <v>M2</v>
          </cell>
          <cell r="D5483" t="str">
            <v>20,90</v>
          </cell>
        </row>
        <row r="5484">
          <cell r="A5484" t="str">
            <v>88478</v>
          </cell>
          <cell r="B5484" t="str">
            <v>CONTRAPISO AUTONIVELANTE, APLICADO SOBRE LAJE, ADERIDO, ESPESSURA 4CM. AF_06/2014</v>
          </cell>
          <cell r="C5484" t="str">
            <v>M2</v>
          </cell>
          <cell r="D5484" t="str">
            <v>25,58</v>
          </cell>
        </row>
        <row r="5485">
          <cell r="A5485" t="str">
            <v>90900</v>
          </cell>
          <cell r="B5485" t="str">
            <v>CONTRAPISO ACÚSTICO EM ARGAMASSA TRAÇO 1:4 (CIMENTO E AREIA), PREPARO MECÂNICO COM BETONEIRA 400L, APLICADO EM ÁREAS SECAS MENORES QUE 15M2, ESPESSURA 5CM. AF_10/2014</v>
          </cell>
          <cell r="C5485" t="str">
            <v>M2</v>
          </cell>
          <cell r="D5485" t="str">
            <v>55,87</v>
          </cell>
        </row>
        <row r="5486">
          <cell r="A5486" t="str">
            <v>90902</v>
          </cell>
          <cell r="B5486" t="str">
            <v>CONTRAPISO ACÚSTICO EM ARGAMASSA TRAÇO 1:4 (CIMENTO E AREIA), PREPARO MANUAL, APLICADO EM ÁREAS SECAS MENORES QUE 15M2, ESPESSURA 5CM. AF_10/2014</v>
          </cell>
          <cell r="C5486" t="str">
            <v>M2</v>
          </cell>
          <cell r="D5486" t="str">
            <v>60,27</v>
          </cell>
        </row>
        <row r="5487">
          <cell r="A5487" t="str">
            <v>90903</v>
          </cell>
          <cell r="B5487" t="str">
            <v>CONTRAPISO ACÚSTICO EM ARGAMASSA PRONTA, PREPARO MECÂNICO COM MISTURADOR 300 KG, APLICADO EM ÁREAS SECAS MENORES QUE 15M2, ESPESSURA 5CM. AF_10/2014</v>
          </cell>
          <cell r="C5487" t="str">
            <v>M2</v>
          </cell>
          <cell r="D5487" t="str">
            <v>120,43</v>
          </cell>
        </row>
        <row r="5488">
          <cell r="A5488" t="str">
            <v>90904</v>
          </cell>
          <cell r="B5488" t="str">
            <v>CONTRAPISO ACÚSTICO EM ARGAMASSA PRONTA, PREPARO MANUAL, APLICADO EM ÁREAS SECAS MENORES QUE 15M2, ESPESSURA 5CM. AF_10/2014</v>
          </cell>
          <cell r="C5488" t="str">
            <v>M2</v>
          </cell>
          <cell r="D5488" t="str">
            <v>129,85</v>
          </cell>
        </row>
        <row r="5489">
          <cell r="A5489" t="str">
            <v>90910</v>
          </cell>
          <cell r="B5489" t="str">
            <v>CONTRAPISO ACÚSTICO EM ARGAMASSA TRAÇO 1:4 (CIMENTO E AREIA), PREPARO MECÂNICO COM BETONEIRA 400L, APLICADO EM ÁREAS SECAS MENORES QUE 15M2, ESPESSURA 6CM. AF_10/2014</v>
          </cell>
          <cell r="C5489" t="str">
            <v>M2</v>
          </cell>
          <cell r="D5489" t="str">
            <v>59,07</v>
          </cell>
        </row>
        <row r="5490">
          <cell r="A5490" t="str">
            <v>90912</v>
          </cell>
          <cell r="B5490" t="str">
            <v>CONTRAPISO ACÚSTICO EM ARGAMASSA TRAÇO 1:4 (CIMENTO E AREIA), PREPARO MANUAL, APLICADO EM ÁREAS SECAS MENORES QUE 15M2, ESPESSURA 6CM. AF_10/2014</v>
          </cell>
          <cell r="C5490" t="str">
            <v>M2</v>
          </cell>
          <cell r="D5490" t="str">
            <v>63,87</v>
          </cell>
        </row>
        <row r="5491">
          <cell r="A5491" t="str">
            <v>90913</v>
          </cell>
          <cell r="B5491" t="str">
            <v>CONTRAPISO ACÚSTICO EM ARGAMASSA PRONTA, PREPARO MECÂNICO COM MISTURADOR 300 KG, APLICADO EM ÁREAS SECAS MENORES QUE 15M2, ESPESSURA 6CM. AF_10/2014</v>
          </cell>
          <cell r="C5491" t="str">
            <v>M2</v>
          </cell>
          <cell r="D5491" t="str">
            <v>129,38</v>
          </cell>
        </row>
        <row r="5492">
          <cell r="A5492" t="str">
            <v>90914</v>
          </cell>
          <cell r="B5492" t="str">
            <v>CONTRAPISO ACÚSTICO EM ARGAMASSA PRONTA, PREPARO MANUAL, APLICADO EM ÁREAS SECAS MENORES QUE 15M2, ESPESSURA 6CM. AF_10/2014</v>
          </cell>
          <cell r="C5492" t="str">
            <v>M2</v>
          </cell>
          <cell r="D5492" t="str">
            <v>139,64</v>
          </cell>
        </row>
        <row r="5493">
          <cell r="A5493" t="str">
            <v>90920</v>
          </cell>
          <cell r="B5493" t="str">
            <v>CONTRAPISO ACÚSTICO EM ARGAMASSA TRAÇO 1:4 (CIMENTO E AREIA), PREPARO MECÂNICO COM BETONEIRA 400L, APLICADO EM ÁREAS SECAS MENORES QUE 15M2, ESPESSURA 7CM. AF_10/2014</v>
          </cell>
          <cell r="C5493" t="str">
            <v>M2</v>
          </cell>
          <cell r="D5493" t="str">
            <v>64,99</v>
          </cell>
        </row>
        <row r="5494">
          <cell r="A5494" t="str">
            <v>90922</v>
          </cell>
          <cell r="B5494" t="str">
            <v>CONTRAPISO ACÚSTICO EM ARGAMASSA TRAÇO 1:4 (CIMENTO E AREIA), PREPARO MANUAL, APLICADO EM ÁREAS SECAS MENORES QUE 15M2, ESPESSURA 7CM. AF_10/2014</v>
          </cell>
          <cell r="C5494" t="str">
            <v>M2</v>
          </cell>
          <cell r="D5494" t="str">
            <v>70,51</v>
          </cell>
        </row>
        <row r="5495">
          <cell r="A5495" t="str">
            <v>90923</v>
          </cell>
          <cell r="B5495" t="str">
            <v>CONTRAPISO ACÚSTICO EM ARGAMASSA PRONTA, PREPARO MECÂNICO COM MISTURADOR 300 KG, APLICADO EM ÁREAS SECAS MENORES QUE 15M2, ESPESSURA 7CM. AF_10/2014</v>
          </cell>
          <cell r="C5495" t="str">
            <v>M2</v>
          </cell>
          <cell r="D5495" t="str">
            <v>145,83</v>
          </cell>
        </row>
        <row r="5496">
          <cell r="A5496" t="str">
            <v>90924</v>
          </cell>
          <cell r="B5496" t="str">
            <v>CONTRAPISO ACÚSTICO EM ARGAMASSA PRONTA, PREPARO MANUAL, APLICADO EM ÁREAS SECAS MENORES QUE 15M2, ESPESSURA 7CM. AF_10/2014</v>
          </cell>
          <cell r="C5496" t="str">
            <v>M2</v>
          </cell>
          <cell r="D5496" t="str">
            <v>157,62</v>
          </cell>
        </row>
        <row r="5497">
          <cell r="A5497" t="str">
            <v>90930</v>
          </cell>
          <cell r="B5497" t="str">
            <v>CONTRAPISO ACÚSTICO EM ARGAMASSA TRAÇO 1:4 (CIMENTO E AREIA), PREPARO MECÂNICO COM BETONEIRA 400L, APLICADO EM ÁREAS SECAS MAIORES QUE 15M2, ESPESSURA 5CM. AF_10/2014</v>
          </cell>
          <cell r="C5497" t="str">
            <v>M2</v>
          </cell>
          <cell r="D5497" t="str">
            <v>50,15</v>
          </cell>
        </row>
        <row r="5498">
          <cell r="A5498" t="str">
            <v>90932</v>
          </cell>
          <cell r="B5498" t="str">
            <v>CONTRAPISO ACÚSTICO EM ARGAMASSA TRAÇO 1:4 (CIMENTO E AREIA), PREPARO MANUAL, APLICADO EM ÁREAS SECAS MAIORES QUE 15M2, ESPESSURA 5CM. AF_10/2014</v>
          </cell>
          <cell r="C5498" t="str">
            <v>M2</v>
          </cell>
          <cell r="D5498" t="str">
            <v>54,55</v>
          </cell>
        </row>
        <row r="5499">
          <cell r="A5499" t="str">
            <v>90933</v>
          </cell>
          <cell r="B5499" t="str">
            <v>CONTRAPISO ACÚSTICO EM ARGAMASSA PRONTA, PREPARO MECÂNICO COM MISTURADOR 300 KG, APLICADO EM ÁREAS SECAS MAIORES QUE 15M2, ESPESSURA 5CM. AF_10/2014</v>
          </cell>
          <cell r="C5499" t="str">
            <v>M2</v>
          </cell>
          <cell r="D5499" t="str">
            <v>114,71</v>
          </cell>
        </row>
        <row r="5500">
          <cell r="A5500" t="str">
            <v>90934</v>
          </cell>
          <cell r="B5500" t="str">
            <v>CONTRAPISO ACÚSTICO EM ARGAMASSA PRONTA, PREPARO MANUAL, APLICADO EM ÁREAS SECAS MAIORES QUE 15M2, ESPESSURA 5CM. AF_10/2014</v>
          </cell>
          <cell r="C5500" t="str">
            <v>M2</v>
          </cell>
          <cell r="D5500" t="str">
            <v>124,13</v>
          </cell>
        </row>
        <row r="5501">
          <cell r="A5501" t="str">
            <v>90940</v>
          </cell>
          <cell r="B5501" t="str">
            <v>CONTRAPISO ACÚSTICO EM ARGAMASSA TRAÇO 1:4 (CIMENTO E AREIA), PREPARO MECÂNICO COM BETONEIRA 400L, APLICADO EM ÁREAS SECAS MAIORES QUE 15M2, ESPESSURA 6CM. AF_10/2014</v>
          </cell>
          <cell r="C5501" t="str">
            <v>M2</v>
          </cell>
          <cell r="D5501" t="str">
            <v>53,37</v>
          </cell>
        </row>
        <row r="5502">
          <cell r="A5502" t="str">
            <v>90942</v>
          </cell>
          <cell r="B5502" t="str">
            <v>CONTRAPISO ACÚSTICO EM ARGAMASSA TRAÇO 1:4 (CIMENTO E AREIA), PREPARO MANUAL, APLICADO EM ÁREAS SECAS MAIORES QUE 15M2, ESPESSURA 6CM. AF_10/2014</v>
          </cell>
          <cell r="C5502" t="str">
            <v>M2</v>
          </cell>
          <cell r="D5502" t="str">
            <v>58,17</v>
          </cell>
        </row>
        <row r="5503">
          <cell r="A5503" t="str">
            <v>90943</v>
          </cell>
          <cell r="B5503" t="str">
            <v>CONTRAPISO ACÚSTICO EM ARGAMASSA PRONTA, PREPARO MECÂNICO COM MISTURADOR 300 KG, APLICADO EM ÁREAS SECAS MAIORES QUE 15M2, ESPESSURA 6CM. AF_10/2014</v>
          </cell>
          <cell r="C5503" t="str">
            <v>M2</v>
          </cell>
          <cell r="D5503" t="str">
            <v>123,68</v>
          </cell>
        </row>
        <row r="5504">
          <cell r="A5504" t="str">
            <v>90944</v>
          </cell>
          <cell r="B5504" t="str">
            <v>CONTRAPISO ACÚSTICO EM ARGAMASSA PRONTA, PREPARO MANUAL, APLICADO EM ÁREAS SECAS MAIORES QUE 15M2, ESPESSURA 6CM. AF_10/2014</v>
          </cell>
          <cell r="C5504" t="str">
            <v>M2</v>
          </cell>
          <cell r="D5504" t="str">
            <v>133,94</v>
          </cell>
        </row>
        <row r="5505">
          <cell r="A5505" t="str">
            <v>90950</v>
          </cell>
          <cell r="B5505" t="str">
            <v>CONTRAPISO ACÚSTICO EM ARGAMASSA TRAÇO 1:4 (CIMENTO E AREIA), PREPARO MECÂNICO COM BETONEIRA 400L, APLICADO EM ÁREAS SECAS MAIORES QUE 15M2, ESPESSURA 7CM. AF_10/2014</v>
          </cell>
          <cell r="C5505" t="str">
            <v>M2</v>
          </cell>
          <cell r="D5505" t="str">
            <v>59,27</v>
          </cell>
        </row>
        <row r="5506">
          <cell r="A5506" t="str">
            <v>90952</v>
          </cell>
          <cell r="B5506" t="str">
            <v>CONTRAPISO ACÚSTICO EM ARGAMASSA TRAÇO 1:4 (CIMENTO E AREIA), PREPARO MANUAL, APLICADO EM ÁREAS SECAS MAIORES QUE 15M2, ESPESSURA 7CM. AF_10/2014</v>
          </cell>
          <cell r="C5506" t="str">
            <v>M2</v>
          </cell>
          <cell r="D5506" t="str">
            <v>64,79</v>
          </cell>
        </row>
        <row r="5507">
          <cell r="A5507" t="str">
            <v>90953</v>
          </cell>
          <cell r="B5507" t="str">
            <v>CONTRAPISO ACÚSTICO EM ARGAMASSA PRONTA, PREPARO MECÂNICO COM MISTURADOR 300 KG, APLICADO EM ÁREAS SECAS MAIORES QUE 15M2, ESPESSURA 7CM. AF_10/2014</v>
          </cell>
          <cell r="C5507" t="str">
            <v>M2</v>
          </cell>
          <cell r="D5507" t="str">
            <v>140,11</v>
          </cell>
        </row>
        <row r="5508">
          <cell r="A5508" t="str">
            <v>90954</v>
          </cell>
          <cell r="B5508" t="str">
            <v>CONTRAPISO ACÚSTICO EM ARGAMASSA PRONTA, PREPARO MANUAL, APLICADO EM ÁREAS SECAS MAIORES QUE 15M2, ESPESSURA 7CM. AF_10/2014</v>
          </cell>
          <cell r="C5508" t="str">
            <v>M2</v>
          </cell>
          <cell r="D5508" t="str">
            <v>151,90</v>
          </cell>
        </row>
        <row r="5509">
          <cell r="A5509" t="str">
            <v>94438</v>
          </cell>
          <cell r="B5509" t="str">
            <v>(COMPOSIÇÃO REPRESENTATIVA) DO SERVIÇO DE CONTRAPISO EM ARGAMASSA TRAÇO 1:4 (CIM E AREIA), EM BETONEIRA 400 L, ESPESSURA 3 CM ÁREAS SECAS E 3 CM ÁREAS MOLHADAS, PARA EDIFICAÇÃO HABITACIONAL UNIFAMILIAR (CASA) E EDIFICAÇÃO PÚBLICA PADRÃO. AF_11/2014</v>
          </cell>
          <cell r="C5509" t="str">
            <v>M2</v>
          </cell>
          <cell r="D5509" t="str">
            <v>30,57</v>
          </cell>
        </row>
        <row r="5510">
          <cell r="A5510" t="str">
            <v>94439</v>
          </cell>
          <cell r="B551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10" t="str">
            <v>M2</v>
          </cell>
          <cell r="D5510" t="str">
            <v>33,91</v>
          </cell>
        </row>
        <row r="5511">
          <cell r="A5511" t="str">
            <v>94779</v>
          </cell>
          <cell r="B5511" t="str">
            <v>(COMPOSIÇÃO REPRESENTATIVA) DO SERVIÇO DE CONTRAPISO EM ARGAMASSA TRAÇO 1:4 (CIM E AREIA), EM BETONEIRA 400 L, ESPESSURA 3 CM ÁREAS SECAS E 3 CM ÁREAS MOLHADAS, PARA EDIFICAÇÃO HABITACIONAL MULTIFAMILIAR (PRÉDIO). AF_11/2014</v>
          </cell>
          <cell r="C5511" t="str">
            <v>M2</v>
          </cell>
          <cell r="D5511" t="str">
            <v>29,45</v>
          </cell>
        </row>
        <row r="5512">
          <cell r="A5512" t="str">
            <v>94782</v>
          </cell>
          <cell r="B5512"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12" t="str">
            <v>M2</v>
          </cell>
          <cell r="D5512" t="str">
            <v>33,17</v>
          </cell>
        </row>
        <row r="5513">
          <cell r="A5513" t="str">
            <v>72190</v>
          </cell>
          <cell r="B5513" t="str">
            <v>RODAPE BORRACHA LISO, ALTURA = 7CM, ESPESSURA = 2 MM, PARA ARGAMASSA</v>
          </cell>
          <cell r="C5513" t="str">
            <v>M</v>
          </cell>
          <cell r="D5513" t="str">
            <v>29,71</v>
          </cell>
        </row>
        <row r="5514">
          <cell r="A5514" t="str">
            <v>87871</v>
          </cell>
          <cell r="B5514" t="str">
            <v>CHAPISCO APLICADO SOMENTE EM ESTRUTURAS DE CONCRETO EM ALVENARIAS INTERNAS, COM DESEMPENADEIRA DENTADA. ARGAMASSA INDUSTRIALIZADA COM PREPARO MANUAL. AF_06/2014</v>
          </cell>
          <cell r="C5514" t="str">
            <v>M2</v>
          </cell>
          <cell r="D5514" t="str">
            <v>15,94</v>
          </cell>
        </row>
        <row r="5515">
          <cell r="A5515" t="str">
            <v>87872</v>
          </cell>
          <cell r="B5515" t="str">
            <v>CHAPISCO APLICADO SOMENTE EM ESTRUTURAS DE CONCRETO EM ALVENARIAS INTERNAS, COM DESEMPENADEIRA DENTADA.  ARGAMASSA INDUSTRIALIZADA COM PREPARO EM MISTURADOR 300 KG. AF_06/2014</v>
          </cell>
          <cell r="C5515" t="str">
            <v>M2</v>
          </cell>
          <cell r="D5515" t="str">
            <v>15,38</v>
          </cell>
        </row>
        <row r="5516">
          <cell r="A5516" t="str">
            <v>87873</v>
          </cell>
          <cell r="B5516" t="str">
            <v>CHAPISCO APLICADO EM ALVENARIAS E ESTRUTURAS DE CONCRETO INTERNAS, COM ROLO PARA TEXTURA ACRÍLICA.  ARGAMASSA TRAÇO 1:4 E EMULSÃO POLIMÉRICA (ADESIVO) COM PREPARO MANUAL. AF_06/2014</v>
          </cell>
          <cell r="C5516" t="str">
            <v>M2</v>
          </cell>
          <cell r="D5516" t="str">
            <v>3,61</v>
          </cell>
        </row>
        <row r="5517">
          <cell r="A5517" t="str">
            <v>87874</v>
          </cell>
          <cell r="B5517" t="str">
            <v>CHAPISCO APLICADO EM ALVENARIAS E ESTRUTURAS DE CONCRETO INTERNAS, COM ROLO PARA TEXTURA ACRÍLICA.  ARGAMASSA TRAÇO 1:4 E EMULSÃO POLIMÉRICA (ADESIVO) COM PREPARO EM BETONEIRA 400L. AF_06/2014</v>
          </cell>
          <cell r="C5517" t="str">
            <v>M2</v>
          </cell>
          <cell r="D5517" t="str">
            <v>3,51</v>
          </cell>
        </row>
        <row r="5518">
          <cell r="A5518" t="str">
            <v>87876</v>
          </cell>
          <cell r="B5518" t="str">
            <v>CHAPISCO APLICADO EM ALVENARIAS E ESTRUTURAS DE CONCRETO INTERNAS, COM ROLO PARA TEXTURA ACRÍLICA.  ARGAMASSA INDUSTRIALIZADA COM PREPARO MANUAL. AF_06/2014</v>
          </cell>
          <cell r="C5518" t="str">
            <v>M2</v>
          </cell>
          <cell r="D5518" t="str">
            <v>8,41</v>
          </cell>
        </row>
        <row r="5519">
          <cell r="A5519" t="str">
            <v>87877</v>
          </cell>
          <cell r="B5519" t="str">
            <v>CHAPISCO APLICADO EM ALVENARIAS E ESTRUTURAS DE CONCRETO INTERNAS, COM ROLO PARA TEXTURA ACRÍLICA.  ARGAMASSA INDUSTRIALIZADA COM PREPARO EM MISTURADOR 300 KG. AF_06/2014</v>
          </cell>
          <cell r="C5519" t="str">
            <v>M2</v>
          </cell>
          <cell r="D5519" t="str">
            <v>8,16</v>
          </cell>
        </row>
        <row r="5520">
          <cell r="A5520" t="str">
            <v>87878</v>
          </cell>
          <cell r="B5520" t="str">
            <v>CHAPISCO APLICADO EM ALVENARIAS E ESTRUTURAS DE CONCRETO INTERNAS, COM COLHER DE PEDREIRO.  ARGAMASSA TRAÇO 1:3 COM PREPARO MANUAL. AF_06/2014</v>
          </cell>
          <cell r="C5520" t="str">
            <v>M2</v>
          </cell>
          <cell r="D5520" t="str">
            <v>3,25</v>
          </cell>
        </row>
        <row r="5521">
          <cell r="A5521" t="str">
            <v>87879</v>
          </cell>
          <cell r="B5521" t="str">
            <v>CHAPISCO APLICADO EM ALVENARIAS E ESTRUTURAS DE CONCRETO INTERNAS, COM COLHER DE PEDREIRO.  ARGAMASSA TRAÇO 1:3 COM PREPARO EM BETONEIRA 400L. AF_06/2014</v>
          </cell>
          <cell r="C5521" t="str">
            <v>M2</v>
          </cell>
          <cell r="D5521" t="str">
            <v>2,91</v>
          </cell>
        </row>
        <row r="5522">
          <cell r="A5522" t="str">
            <v>87881</v>
          </cell>
          <cell r="B5522" t="str">
            <v>CHAPISCO APLICADO NO TETO, COM ROLO PARA TEXTURA ACRÍLICA. ARGAMASSA TRAÇO 1:4 E EMULSÃO POLIMÉRICA (ADESIVO) COM PREPARO MANUAL. AF_06/2014</v>
          </cell>
          <cell r="C5522" t="str">
            <v>M2</v>
          </cell>
          <cell r="D5522" t="str">
            <v>3,51</v>
          </cell>
        </row>
        <row r="5523">
          <cell r="A5523" t="str">
            <v>87882</v>
          </cell>
          <cell r="B5523" t="str">
            <v>CHAPISCO APLICADO NO TETO, COM ROLO PARA TEXTURA ACRÍLICA. ARGAMASSA TRAÇO 1:4 E EMULSÃO POLIMÉRICA (ADESIVO) COM PREPARO EM BETONEIRA 400L. AF_06/2014</v>
          </cell>
          <cell r="C5523" t="str">
            <v>M2</v>
          </cell>
          <cell r="D5523" t="str">
            <v>3,41</v>
          </cell>
        </row>
        <row r="5524">
          <cell r="A5524" t="str">
            <v>87884</v>
          </cell>
          <cell r="B5524" t="str">
            <v>CHAPISCO APLICADO NO TETO, COM ROLO PARA TEXTURA ACRÍLICA. ARGAMASSA INDUSTRIALIZADA COM PREPARO MANUAL. AF_06/2014</v>
          </cell>
          <cell r="C5524" t="str">
            <v>M2</v>
          </cell>
          <cell r="D5524" t="str">
            <v>8,31</v>
          </cell>
        </row>
        <row r="5525">
          <cell r="A5525" t="str">
            <v>87885</v>
          </cell>
          <cell r="B5525" t="str">
            <v>CHAPISCO APLICADO NO TETO, COM ROLO PARA TEXTURA ACRÍLICA. ARGAMASSA INDUSTRIALIZADA COM PREPARO EM MISTURADOR 300 KG. AF_06/2014</v>
          </cell>
          <cell r="C5525" t="str">
            <v>M2</v>
          </cell>
          <cell r="D5525" t="str">
            <v>8,06</v>
          </cell>
        </row>
        <row r="5526">
          <cell r="A5526" t="str">
            <v>87886</v>
          </cell>
          <cell r="B5526" t="str">
            <v>CHAPISCO APLICADO NO TETO, COM DESEMPENADEIRA DENTADA. ARGAMASSA INDUSTRIALIZADA COM PREPARO MANUAL. AF_06/2014</v>
          </cell>
          <cell r="C5526" t="str">
            <v>M2</v>
          </cell>
          <cell r="D5526" t="str">
            <v>21,73</v>
          </cell>
        </row>
        <row r="5527">
          <cell r="A5527" t="str">
            <v>87887</v>
          </cell>
          <cell r="B5527" t="str">
            <v>CHAPISCO APLICADO NO TETO, COM DESEMPENADEIRA DENTADA. ARGAMASSA INDUSTRIALIZADA COM PREPARO EM MISTURADOR 300 KG. AF_06/2014</v>
          </cell>
          <cell r="C5527" t="str">
            <v>M2</v>
          </cell>
          <cell r="D5527" t="str">
            <v>21,17</v>
          </cell>
        </row>
        <row r="5528">
          <cell r="A5528" t="str">
            <v>87888</v>
          </cell>
          <cell r="B5528" t="str">
            <v>CHAPISCO APLICADO EM ALVENARIA (SEM PRESENÇA DE VÃOS) E ESTRUTURAS DE CONCRETO DE FACHADA, COM ROLO PARA TEXTURA ACRÍLICA.  ARGAMASSA TRAÇO 1:4 E EMULSÃO POLIMÉRICA (ADESIVO) COM PREPARO MANUAL. AF_06/2014</v>
          </cell>
          <cell r="C5528" t="str">
            <v>M2</v>
          </cell>
          <cell r="D5528" t="str">
            <v>4,80</v>
          </cell>
        </row>
        <row r="5529">
          <cell r="A5529" t="str">
            <v>87889</v>
          </cell>
          <cell r="B5529" t="str">
            <v>CHAPISCO APLICADO EM ALVENARIA (SEM PRESENÇA DE VÃOS) E ESTRUTURAS DE CONCRETO DE FACHADA, COM ROLO PARA TEXTURA ACRÍLICA.  ARGAMASSA TRAÇO 1:4 E EMULSÃO POLIMÉRICA (ADESIVO) COM PREPARO EM BETONEIRA 400L. AF_06/2014</v>
          </cell>
          <cell r="C5529" t="str">
            <v>M2</v>
          </cell>
          <cell r="D5529" t="str">
            <v>4,70</v>
          </cell>
        </row>
        <row r="5530">
          <cell r="A5530" t="str">
            <v>87891</v>
          </cell>
          <cell r="B5530" t="str">
            <v>CHAPISCO APLICADO EM ALVENARIA (SEM PRESENÇA DE VÃOS) E ESTRUTURAS DE CONCRETO DE FACHADA, COM ROLO PARA TEXTURA ACRÍLICA.  ARGAMASSA INDUSTRIALIZADA COM PREPARO MANUAL. AF_06/2014</v>
          </cell>
          <cell r="C5530" t="str">
            <v>M2</v>
          </cell>
          <cell r="D5530" t="str">
            <v>9,60</v>
          </cell>
        </row>
        <row r="5531">
          <cell r="A5531" t="str">
            <v>87892</v>
          </cell>
          <cell r="B5531" t="str">
            <v>CHAPISCO APLICADO EM ALVENARIA (SEM PRESENÇA DE VÃOS) E ESTRUTURAS DE CONCRETO DE FACHADA, COM ROLO PARA TEXTURA ACRÍLICA.  ARGAMASSA INDUSTRIALIZADA COM PREPARO EM MISTURADOR 300 KG. AF_06/2014</v>
          </cell>
          <cell r="C5531" t="str">
            <v>M2</v>
          </cell>
          <cell r="D5531" t="str">
            <v>9,35</v>
          </cell>
        </row>
        <row r="5532">
          <cell r="A5532" t="str">
            <v>87893</v>
          </cell>
          <cell r="B5532" t="str">
            <v>CHAPISCO APLICADO EM ALVENARIA (SEM PRESENÇA DE VÃOS) E ESTRUTURAS DE CONCRETO DE FACHADA, COM COLHER DE PEDREIRO.  ARGAMASSA TRAÇO 1:3 COM PREPARO MANUAL. AF_06/2014</v>
          </cell>
          <cell r="C5532" t="str">
            <v>M2</v>
          </cell>
          <cell r="D5532" t="str">
            <v>5,32</v>
          </cell>
        </row>
        <row r="5533">
          <cell r="A5533" t="str">
            <v>87894</v>
          </cell>
          <cell r="B5533" t="str">
            <v>CHAPISCO APLICADO EM ALVENARIA (SEM PRESENÇA DE VÃOS) E ESTRUTURAS DE CONCRETO DE FACHADA, COM COLHER DE PEDREIRO.  ARGAMASSA TRAÇO 1:3 COM PREPARO EM BETONEIRA 400L. AF_06/2014</v>
          </cell>
          <cell r="C5533" t="str">
            <v>M2</v>
          </cell>
          <cell r="D5533" t="str">
            <v>4,98</v>
          </cell>
        </row>
        <row r="5534">
          <cell r="A5534" t="str">
            <v>87896</v>
          </cell>
          <cell r="B5534" t="str">
            <v>CHAPISCO APLICADO EM ALVENARIA (SEM PRESENÇA DE VÃOS) E ESTRUTURAS DE CONCRETO DE FACHADA, COM EQUIPAMENTO DE PROJEÇÃO.  ARGAMASSA TRAÇO 1:3 COM PREPARO MANUAL. AF_06/2014</v>
          </cell>
          <cell r="C5534" t="str">
            <v>M2</v>
          </cell>
          <cell r="D5534" t="str">
            <v>4,72</v>
          </cell>
        </row>
        <row r="5535">
          <cell r="A5535" t="str">
            <v>87897</v>
          </cell>
          <cell r="B5535" t="str">
            <v>CHAPISCO APLICADO EM ALVENARIA (SEM PRESENÇA DE VÃOS) E ESTRUTURAS DE CONCRETO DE FACHADA, COM EQUIPAMENTO DE PROJEÇÃO.  ARGAMASSA TRAÇO 1:3 COM PREPARO EM BETONEIRA 400 L. AF_06/2014</v>
          </cell>
          <cell r="C5535" t="str">
            <v>M2</v>
          </cell>
          <cell r="D5535" t="str">
            <v>4,38</v>
          </cell>
        </row>
        <row r="5536">
          <cell r="A5536" t="str">
            <v>87899</v>
          </cell>
          <cell r="B5536" t="str">
            <v>CHAPISCO APLICADO EM ALVENARIA (COM PRESENÇA DE VÃOS) E ESTRUTURAS DE CONCRETO DE FACHADA, COM ROLO PARA TEXTURA ACRÍLICA.  ARGAMASSA TRAÇO 1:4 E EMULSÃO POLIMÉRICA (ADESIVO) COM PREPARO MANUAL. AF_06/2014</v>
          </cell>
          <cell r="C5536" t="str">
            <v>M2</v>
          </cell>
          <cell r="D5536" t="str">
            <v>5,86</v>
          </cell>
        </row>
        <row r="5537">
          <cell r="A5537" t="str">
            <v>87900</v>
          </cell>
          <cell r="B5537" t="str">
            <v>CHAPISCO APLICADO EM ALVENARIA (COM PRESENÇA DE VÃOS) E ESTRUTURAS DE CONCRETO DE FACHADA, COM ROLO PARA TEXTURA ACRÍLICA.  ARGAMASSA TRAÇO 1:4 E EMULSÃO POLIMÉRICA (ADESIVO) COM PREPARO EM BETONEIRA 400L. AF_06/2014</v>
          </cell>
          <cell r="C5537" t="str">
            <v>M2</v>
          </cell>
          <cell r="D5537" t="str">
            <v>5,76</v>
          </cell>
        </row>
        <row r="5538">
          <cell r="A5538" t="str">
            <v>87902</v>
          </cell>
          <cell r="B5538" t="str">
            <v>CHAPISCO APLICADO EM ALVENARIA (COM PRESENÇA DE VÃOS) E ESTRUTURAS DE CONCRETO DE FACHADA, COM ROLO PARA TEXTURA ACRÍLICA.  ARGAMASSA INDUSTRIALIZADA COM PREPARO MANUAL. AF_06/2014</v>
          </cell>
          <cell r="C5538" t="str">
            <v>M2</v>
          </cell>
          <cell r="D5538" t="str">
            <v>10,66</v>
          </cell>
        </row>
        <row r="5539">
          <cell r="A5539" t="str">
            <v>87903</v>
          </cell>
          <cell r="B5539" t="str">
            <v>CHAPISCO APLICADO EM ALVENARIA (COM PRESENÇA DE VÃOS) E ESTRUTURAS DE CONCRETO DE FACHADA, COM ROLO PARA TEXTURA ACRÍLICA.  ARGAMASSA INDUSTRIALIZADA COM PREPARO EM MISTURADOR 300 KG. AF_06/2014</v>
          </cell>
          <cell r="C5539" t="str">
            <v>M2</v>
          </cell>
          <cell r="D5539" t="str">
            <v>10,41</v>
          </cell>
        </row>
        <row r="5540">
          <cell r="A5540" t="str">
            <v>87904</v>
          </cell>
          <cell r="B5540" t="str">
            <v>CHAPISCO APLICADO EM ALVENARIA (COM PRESENÇA DE VÃOS) E ESTRUTURAS DE CONCRETO DE FACHADA, COM COLHER DE PEDREIRO.  ARGAMASSA TRAÇO 1:3 COM PREPARO MANUAL. AF_06/2014</v>
          </cell>
          <cell r="C5540" t="str">
            <v>M2</v>
          </cell>
          <cell r="D5540" t="str">
            <v>7,08</v>
          </cell>
        </row>
        <row r="5541">
          <cell r="A5541" t="str">
            <v>87905</v>
          </cell>
          <cell r="B5541" t="str">
            <v>CHAPISCO APLICADO EM ALVENARIA (COM PRESENÇA DE VÃOS) E ESTRUTURAS DE CONCRETO DE FACHADA, COM COLHER DE PEDREIRO.  ARGAMASSA TRAÇO 1:3 COM PREPARO EM BETONEIRA 400L. AF_06/2014</v>
          </cell>
          <cell r="C5541" t="str">
            <v>M2</v>
          </cell>
          <cell r="D5541" t="str">
            <v>6,74</v>
          </cell>
        </row>
        <row r="5542">
          <cell r="A5542" t="str">
            <v>87907</v>
          </cell>
          <cell r="B5542" t="str">
            <v>CHAPISCO APLICADO EM ALVENARIA (COM PRESENÇA DE VÃOS) E ESTRUTURAS DE CONCRETO DE FACHADA, COM EQUIPAMENTO DE PROJEÇÃO.  ARGAMASSA TRAÇO 1:3 COM PREPARO MANUAL. AF_06/2014</v>
          </cell>
          <cell r="C5542" t="str">
            <v>M2</v>
          </cell>
          <cell r="D5542" t="str">
            <v>6,24</v>
          </cell>
        </row>
        <row r="5543">
          <cell r="A5543" t="str">
            <v>87908</v>
          </cell>
          <cell r="B5543" t="str">
            <v>CHAPISCO APLICADO EM ALVENARIA (COM PRESENÇA DE VÃOS) E ESTRUTURAS DE CONCRETO DE FACHADA, COM EQUIPAMENTO DE PROJEÇÃO.  ARGAMASSA TRAÇO 1:3 COM PREPARO EM BETONEIRA 400 L. AF_06/2014</v>
          </cell>
          <cell r="C5543" t="str">
            <v>M2</v>
          </cell>
          <cell r="D5543" t="str">
            <v>5,90</v>
          </cell>
        </row>
        <row r="5544">
          <cell r="A5544" t="str">
            <v>87910</v>
          </cell>
          <cell r="B5544" t="str">
            <v>CHAPISCO APLICADO SOMENTE NA ESTRUTURA DE CONCRETO DA FACHADA, COM DESEMPENADEIRA DENTADA. ARGAMASSA INDUSTRIALIZADA COM PREPARO MANUAL. AF_06/2014</v>
          </cell>
          <cell r="C5544" t="str">
            <v>M2</v>
          </cell>
          <cell r="D5544" t="str">
            <v>21,37</v>
          </cell>
        </row>
        <row r="5545">
          <cell r="A5545" t="str">
            <v>87911</v>
          </cell>
          <cell r="B5545" t="str">
            <v>CHAPISCO APLICADO SOMENTE NA ESTRUTURA DE CONCRETO DA FACHADA, COM DESEMPENADEIRA DENTADA. ARGAMASSA INDUSTRIALIZADA COM PREPARO EM MISTURADOR 300 KG. AF_06/2014</v>
          </cell>
          <cell r="C5545" t="str">
            <v>M2</v>
          </cell>
          <cell r="D5545" t="str">
            <v>20,81</v>
          </cell>
        </row>
        <row r="5546">
          <cell r="A5546" t="str">
            <v>5991</v>
          </cell>
          <cell r="B5546" t="str">
            <v>BARRA LISA COM ARGAMASSA TRACO 1:4 (CIMENTO E AREIA GROSSA), ESPESSURA 2,0CM, INCLUSO ADITIVO IMPERMEABILIZANTE, PREPARO MECANICO DA ARGAMASSA</v>
          </cell>
          <cell r="C5546" t="str">
            <v>M2</v>
          </cell>
          <cell r="D5546" t="str">
            <v>42,64</v>
          </cell>
        </row>
        <row r="5547">
          <cell r="A5547" t="str">
            <v>84023</v>
          </cell>
          <cell r="B5547" t="str">
            <v>BARRA LISA TRACO 1:3 (CIMENTO E AREIA MEDIA), ESPESSURA 1,5CM, PREPARO MANUAL DA ARGAMASSA</v>
          </cell>
          <cell r="C5547" t="str">
            <v>M2</v>
          </cell>
          <cell r="D5547" t="str">
            <v>39,75</v>
          </cell>
        </row>
        <row r="5548">
          <cell r="A5548" t="str">
            <v>84024</v>
          </cell>
          <cell r="B5548" t="str">
            <v>BARRA LISA TRACO 1:3 (CIMENTO E AREIA MEDIA), ESPESSURA 1,0CM, PREPARO MANUAL DA ARGAMASSA</v>
          </cell>
          <cell r="C5548" t="str">
            <v>M2</v>
          </cell>
          <cell r="D5548" t="str">
            <v>38,02</v>
          </cell>
        </row>
        <row r="5549">
          <cell r="A5549" t="str">
            <v>84026</v>
          </cell>
          <cell r="B5549" t="str">
            <v>BARRA LISA TRACO 1:4 (CIMENTO E AREIA MEDIA), ESPESSURA 2,0CM, PREPARO MANUAL DA ARGAMASSA</v>
          </cell>
          <cell r="C5549" t="str">
            <v>M2</v>
          </cell>
          <cell r="D5549" t="str">
            <v>46,42</v>
          </cell>
        </row>
        <row r="5550">
          <cell r="A5550" t="str">
            <v>84027</v>
          </cell>
          <cell r="B5550" t="str">
            <v>BARRA LISA TRACO 1:3 (CIMENTO E AREIA MEDIA), ESPESSURA 0,5CM, PREPARO MANUAL DA ARGAMASSA</v>
          </cell>
          <cell r="C5550" t="str">
            <v>M2</v>
          </cell>
          <cell r="D5550" t="str">
            <v>32,49</v>
          </cell>
        </row>
        <row r="5551">
          <cell r="A5551" t="str">
            <v>84028</v>
          </cell>
          <cell r="B5551" t="str">
            <v>BARRA LISA TRACO 1:4 (CIMENTO E AREIA MEDIA), COM CORANTE AMARELO, ESPESSURA 2,0CM, PREPARO MANUAL DA ARGAMASSA</v>
          </cell>
          <cell r="C5551" t="str">
            <v>M2</v>
          </cell>
          <cell r="D5551" t="str">
            <v>52,17</v>
          </cell>
        </row>
        <row r="5552">
          <cell r="A5552" t="str">
            <v>84072</v>
          </cell>
          <cell r="B5552" t="str">
            <v>BARRA LISA TRACO 1:3 (CIMENTO E AREIA MEDIA NAO PENEIRADA), INCLUSO ADITIVO IMPERMEABILIZANTE, ESPESSURA 0,5CM, PREPARO MANUAL DA ARGAMASSA</v>
          </cell>
          <cell r="C5552" t="str">
            <v>M2</v>
          </cell>
          <cell r="D5552" t="str">
            <v>32,91</v>
          </cell>
        </row>
        <row r="5553">
          <cell r="A5553" t="str">
            <v>87411</v>
          </cell>
          <cell r="B5553" t="str">
            <v>APLICAÇÃO MANUAL DE GESSO DESEMPENADO (SEM TALISCAS) EM TETO DE AMBIENTES DE ÁREA MAIOR QUE 10M², ESPESSURA DE 0,5CM. AF_06/2014</v>
          </cell>
          <cell r="C5553" t="str">
            <v>M2</v>
          </cell>
          <cell r="D5553" t="str">
            <v>11,14</v>
          </cell>
        </row>
        <row r="5554">
          <cell r="A5554" t="str">
            <v>87412</v>
          </cell>
          <cell r="B5554" t="str">
            <v>APLICAÇÃO MANUAL DE GESSO DESEMPENADO (SEM TALISCAS) EM TETO DE AMBIENTES DE ÁREA ENTRE 5M² E 10M², ESPESSURA DE 0,5CM. AF_06/2014</v>
          </cell>
          <cell r="C5554" t="str">
            <v>M2</v>
          </cell>
          <cell r="D5554" t="str">
            <v>15,98</v>
          </cell>
        </row>
        <row r="5555">
          <cell r="A5555" t="str">
            <v>87413</v>
          </cell>
          <cell r="B5555" t="str">
            <v>APLICAÇÃO MANUAL DE GESSO DESEMPENADO (SEM TALISCAS) EM TETO DE AMBIENTES DE ÁREA MENOR QUE 5M², ESPESSURA DE 0,5CM. AF_06/2014</v>
          </cell>
          <cell r="C5555" t="str">
            <v>M2</v>
          </cell>
          <cell r="D5555" t="str">
            <v>18,74</v>
          </cell>
        </row>
        <row r="5556">
          <cell r="A5556" t="str">
            <v>87414</v>
          </cell>
          <cell r="B5556" t="str">
            <v>APLICAÇÃO MANUAL DE GESSO DESEMPENADO (SEM TALISCAS) EM TETO DE AMBIENTES DE ÁREA MAIOR QUE 10M², ESPESSURA DE 1,0CM. AF_06/2014</v>
          </cell>
          <cell r="C5556" t="str">
            <v>M2</v>
          </cell>
          <cell r="D5556" t="str">
            <v>16,50</v>
          </cell>
        </row>
        <row r="5557">
          <cell r="A5557" t="str">
            <v>87415</v>
          </cell>
          <cell r="B5557" t="str">
            <v>APLICAÇÃO MANUAL DE GESSO DESEMPENADO (SEM TALISCAS) EM TETO DE AMBIENTES DE ÁREA ENTRE 5M² E 10M², ESPESSURA DE 1,0CM. AF_06/2014</v>
          </cell>
          <cell r="C5557" t="str">
            <v>M2</v>
          </cell>
          <cell r="D5557" t="str">
            <v>21,18</v>
          </cell>
        </row>
        <row r="5558">
          <cell r="A5558" t="str">
            <v>87416</v>
          </cell>
          <cell r="B5558" t="str">
            <v>APLICAÇÃO MANUAL DE GESSO DESEMPENADO (SEM TALISCAS) EM TETO DE AMBIENTES DE ÁREA MENOR QUE 5M², ESPESSURA DE 1,0CM. AF_06/2014</v>
          </cell>
          <cell r="C5558" t="str">
            <v>M2</v>
          </cell>
          <cell r="D5558" t="str">
            <v>24,12</v>
          </cell>
        </row>
        <row r="5559">
          <cell r="A5559" t="str">
            <v>87417</v>
          </cell>
          <cell r="B5559" t="str">
            <v>APLICAÇÃO MANUAL DE GESSO DESEMPENADO (SEM TALISCAS) EM PAREDES DE AMBIENTES DE ÁREA MAIOR QUE 10M², ESPESSURA DE 0,5CM. AF_06/2014</v>
          </cell>
          <cell r="C5559" t="str">
            <v>M2</v>
          </cell>
          <cell r="D5559" t="str">
            <v>11,82</v>
          </cell>
        </row>
        <row r="5560">
          <cell r="A5560" t="str">
            <v>87418</v>
          </cell>
          <cell r="B5560" t="str">
            <v>APLICAÇÃO MANUAL DE GESSO DESEMPENADO (SEM TALISCAS) EM PAREDES DE AMBIENTES DE ÁREA ENTRE 5M² E 10M², ESPESSURA DE 0,5CM. AF_06/2014</v>
          </cell>
          <cell r="C5560" t="str">
            <v>M2</v>
          </cell>
          <cell r="D5560" t="str">
            <v>12,18</v>
          </cell>
        </row>
        <row r="5561">
          <cell r="A5561" t="str">
            <v>87419</v>
          </cell>
          <cell r="B5561" t="str">
            <v>APLICAÇÃO MANUAL DE GESSO DESEMPENADO (SEM TALISCAS) EM PAREDES DE AMBIENTES DE ÁREA MENOR QUE 5M², ESPESSURA DE 0,5CM. AF_06/2014</v>
          </cell>
          <cell r="C5561" t="str">
            <v>M2</v>
          </cell>
          <cell r="D5561" t="str">
            <v>13,22</v>
          </cell>
        </row>
        <row r="5562">
          <cell r="A5562" t="str">
            <v>87420</v>
          </cell>
          <cell r="B5562" t="str">
            <v>APLICAÇÃO MANUAL DE GESSO DESEMPENADO (SEM TALISCAS) EM PAREDES DE AMBIENTES DE ÁREA MAIOR QUE 10M², ESPESSURA DE 1,0CM. AF_06/2014</v>
          </cell>
          <cell r="C5562" t="str">
            <v>M2</v>
          </cell>
          <cell r="D5562" t="str">
            <v>17,72</v>
          </cell>
        </row>
        <row r="5563">
          <cell r="A5563" t="str">
            <v>87421</v>
          </cell>
          <cell r="B5563" t="str">
            <v>APLICAÇÃO MANUAL DE GESSO DESEMPENADO (SEM TALISCAS) EM PAREDES DE AMBIENTES DE ÁREA ENTRE 5M² E 10M², ESPESSURA DE 1,0CM. AF_06/2014</v>
          </cell>
          <cell r="C5563" t="str">
            <v>M2</v>
          </cell>
          <cell r="D5563" t="str">
            <v>18,07</v>
          </cell>
        </row>
        <row r="5564">
          <cell r="A5564" t="str">
            <v>87422</v>
          </cell>
          <cell r="B5564" t="str">
            <v>APLICAÇÃO MANUAL DE GESSO DESEMPENADO (SEM TALISCAS) EM PAREDES DE AMBIENTES DE ÁREA MENOR QUE 5M², ESPESSURA DE 1,0CM. AF_06/2014</v>
          </cell>
          <cell r="C5564" t="str">
            <v>M2</v>
          </cell>
          <cell r="D5564" t="str">
            <v>19,10</v>
          </cell>
        </row>
        <row r="5565">
          <cell r="A5565" t="str">
            <v>87423</v>
          </cell>
          <cell r="B5565" t="str">
            <v>APLICAÇÃO MANUAL DE GESSO SARRAFEADO (COM TALISCAS) EM PAREDES DE AMBIENTES DE ÁREA MAIOR QUE 10M², ESPESSURA DE 1,0CM. AF_06/2014</v>
          </cell>
          <cell r="C5565" t="str">
            <v>M2</v>
          </cell>
          <cell r="D5565" t="str">
            <v>23,59</v>
          </cell>
        </row>
        <row r="5566">
          <cell r="A5566" t="str">
            <v>87424</v>
          </cell>
          <cell r="B5566" t="str">
            <v>APLICAÇÃO MANUAL DE GESSO SARRAFEADO (COM TALISCAS) EM PAREDES DE AMBIENTES DE ÁREA ENTRE 5M² E 10M², ESPESSURA DE 1,0CM. AF_06/2014</v>
          </cell>
          <cell r="C5566" t="str">
            <v>M2</v>
          </cell>
          <cell r="D5566" t="str">
            <v>24,12</v>
          </cell>
        </row>
        <row r="5567">
          <cell r="A5567" t="str">
            <v>87425</v>
          </cell>
          <cell r="B5567" t="str">
            <v>APLICAÇÃO MANUAL DE GESSO SARRAFEADO (COM TALISCAS) EM PAREDES DE AMBIENTES DE ÁREA MENOR QUE 5M², ESPESSURA DE 1,0CM. AF_06/2014</v>
          </cell>
          <cell r="C5567" t="str">
            <v>M2</v>
          </cell>
          <cell r="D5567" t="str">
            <v>24,99</v>
          </cell>
        </row>
        <row r="5568">
          <cell r="A5568" t="str">
            <v>87426</v>
          </cell>
          <cell r="B5568" t="str">
            <v>APLICAÇÃO MANUAL DE GESSO SARRAFEADO (COM TALISCAS) EM PAREDES DE AMBIENTES DE ÁREA MAIOR QUE 10M², ESPESSURA DE 1,5CM. AF_06/2014</v>
          </cell>
          <cell r="C5568" t="str">
            <v>M2</v>
          </cell>
          <cell r="D5568" t="str">
            <v>27,69</v>
          </cell>
        </row>
        <row r="5569">
          <cell r="A5569" t="str">
            <v>87427</v>
          </cell>
          <cell r="B5569" t="str">
            <v>APLICAÇÃO MANUAL DE GESSO SARRAFEADO (COM TALISCAS) EM PAREDES DE AMBIENTES DE ÁREA ENTRE 5M² E 10M², ESPESSURA DE 1,5CM. AF_06/2014</v>
          </cell>
          <cell r="C5569" t="str">
            <v>M2</v>
          </cell>
          <cell r="D5569" t="str">
            <v>28,22</v>
          </cell>
        </row>
        <row r="5570">
          <cell r="A5570" t="str">
            <v>87428</v>
          </cell>
          <cell r="B5570" t="str">
            <v>APLICAÇÃO MANUAL DE GESSO SARRAFEADO (COM TALISCAS) EM PAREDES DE AMBIENTES DE ÁREA MENOR QUE 5M², ESPESSURA DE 1,5CM. AF_06/2014</v>
          </cell>
          <cell r="C5570" t="str">
            <v>M2</v>
          </cell>
          <cell r="D5570" t="str">
            <v>29,07</v>
          </cell>
        </row>
        <row r="5571">
          <cell r="A5571" t="str">
            <v>87429</v>
          </cell>
          <cell r="B5571" t="str">
            <v>APLICAÇÃO DE GESSO PROJETADO COM EQUIPAMENTO DE PROJEÇÃO EM PAREDES DE AMBIENTES DE ÁREA MAIOR QUE 10M², DESEMPENADO (SEM TALISCAS), ESPESSURA DE 0,5CM. AF_06/2014</v>
          </cell>
          <cell r="C5571" t="str">
            <v>M2</v>
          </cell>
          <cell r="D5571" t="str">
            <v>13,63</v>
          </cell>
        </row>
        <row r="5572">
          <cell r="A5572" t="str">
            <v>87430</v>
          </cell>
          <cell r="B5572" t="str">
            <v>APLICAÇÃO DE GESSO PROJETADO COM EQUIPAMENTO DE PROJEÇÃO EM PAREDES DE AMBIENTES DE ÁREA ENTRE 5M² E 10M², DESEMPENADO (SEM TALISCAS), ESPESSURA DE 0,5CM. AF_06/2014</v>
          </cell>
          <cell r="C5572" t="str">
            <v>M2</v>
          </cell>
          <cell r="D5572" t="str">
            <v>13,99</v>
          </cell>
        </row>
        <row r="5573">
          <cell r="A5573" t="str">
            <v>87431</v>
          </cell>
          <cell r="B5573" t="str">
            <v>APLICAÇÃO DE GESSO PROJETADO COM EQUIPAMENTO DE PROJEÇÃO EM PAREDES DE AMBIENTES DE ÁREA MENOR QUE 5M², DESEMPENADO (SEM TALISCAS), ESPESSURA DE 0,5CM. AF_06/2014</v>
          </cell>
          <cell r="C5573" t="str">
            <v>M2</v>
          </cell>
          <cell r="D5573" t="str">
            <v>14,16</v>
          </cell>
        </row>
        <row r="5574">
          <cell r="A5574" t="str">
            <v>87432</v>
          </cell>
          <cell r="B5574" t="str">
            <v>APLICAÇÃO DE GESSO PROJETADO COM EQUIPAMENTO DE PROJEÇÃO EM PAREDES DE AMBIENTES DE ÁREA MAIOR QUE 10M², DESEMPENADO (SEM TALISCAS), ESPESSURA DE 1,0CM. AF_06/2014</v>
          </cell>
          <cell r="C5574" t="str">
            <v>M2</v>
          </cell>
          <cell r="D5574" t="str">
            <v>19,70</v>
          </cell>
        </row>
        <row r="5575">
          <cell r="A5575" t="str">
            <v>87433</v>
          </cell>
          <cell r="B5575" t="str">
            <v>APLICAÇÃO DE GESSO PROJETADO COM EQUIPAMENTO DE PROJEÇÃO EM PAREDES DE AMBIENTES DE ÁREA ENTRE 5M² E 10M², DESEMPENADO (SEM TALISCAS), ESPESSURA DE 1,0CM. AF_06/2014</v>
          </cell>
          <cell r="C5575" t="str">
            <v>M2</v>
          </cell>
          <cell r="D5575" t="str">
            <v>20,40</v>
          </cell>
        </row>
        <row r="5576">
          <cell r="A5576" t="str">
            <v>87434</v>
          </cell>
          <cell r="B5576" t="str">
            <v>APLICAÇÃO DE GESSO PROJETADO COM EQUIPAMENTO DE PROJEÇÃO EM PAREDES DE AMBIENTES DE ÁREA MENOR QUE 5M², DESEMPENADO (SEM TALISCAS), ESPESSURA DE 1,0CM. AF_06/2014</v>
          </cell>
          <cell r="C5576" t="str">
            <v>M2</v>
          </cell>
          <cell r="D5576" t="str">
            <v>20,92</v>
          </cell>
        </row>
        <row r="5577">
          <cell r="A5577" t="str">
            <v>87435</v>
          </cell>
          <cell r="B5577" t="str">
            <v>APLICAÇÃO DE GESSO PROJETADO COM EQUIPAMENTO DE PROJEÇÃO EM PAREDES DE AMBIENTES DE ÁREA MAIOR QUE 10M², SARRAFEADO (COM TALISCAS), ESPESSURA DE 1,0CM. AF_06/2014</v>
          </cell>
          <cell r="C5577" t="str">
            <v>M2</v>
          </cell>
          <cell r="D5577" t="str">
            <v>21,95</v>
          </cell>
        </row>
        <row r="5578">
          <cell r="A5578" t="str">
            <v>87436</v>
          </cell>
          <cell r="B5578" t="str">
            <v>APLICAÇÃO DE GESSO PROJETADO COM EQUIPAMENTO DE PROJEÇÃO EM PAREDES DE AMBIENTES DE ÁREA ENTRE 5M² E 10M², SARRAFEADO (COM TALISCAS), ESPESSURA DE 1,0CM. AF_06/2014</v>
          </cell>
          <cell r="C5578" t="str">
            <v>M2</v>
          </cell>
          <cell r="D5578" t="str">
            <v>23,17</v>
          </cell>
        </row>
        <row r="5579">
          <cell r="A5579" t="str">
            <v>87437</v>
          </cell>
          <cell r="B5579" t="str">
            <v>APLICAÇÃO DE GESSO PROJETADO COM EQUIPAMENTO DE PROJEÇÃO EM PAREDES DE AMBIENTES DE ÁREA MENOR QUE 5M², SARRAFEADO (COM TALISCAS), ESPESSURA DE 1,0CM. AF_06/2014</v>
          </cell>
          <cell r="C5579" t="str">
            <v>M2</v>
          </cell>
          <cell r="D5579" t="str">
            <v>24,03</v>
          </cell>
        </row>
        <row r="5580">
          <cell r="A5580" t="str">
            <v>87438</v>
          </cell>
          <cell r="B5580" t="str">
            <v>APLICAÇÃO DE GESSO PROJETADO COM EQUIPAMENTO DE PROJEÇÃO EM PAREDES DE AMBIENTES DE ÁREA MAIOR QUE 10M², SARRAFEADO (COM TALISCAS), ESPESSURA DE 1,5CM. AF_06/2014</v>
          </cell>
          <cell r="C5580" t="str">
            <v>M2</v>
          </cell>
          <cell r="D5580" t="str">
            <v>27,09</v>
          </cell>
        </row>
        <row r="5581">
          <cell r="A5581" t="str">
            <v>87439</v>
          </cell>
          <cell r="B5581" t="str">
            <v>APLICAÇÃO DE GESSO PROJETADO COM EQUIPAMENTO DE PROJEÇÃO EM PAREDES DE AMBIENTES DE ÁREA ENTRE 5M² E 10M², SARRAFEADO (COM TALISCAS), ESPESSURA DE 1,5CM. AF_06/2014</v>
          </cell>
          <cell r="C5581" t="str">
            <v>M2</v>
          </cell>
          <cell r="D5581" t="str">
            <v>28,64</v>
          </cell>
        </row>
        <row r="5582">
          <cell r="A5582" t="str">
            <v>87440</v>
          </cell>
          <cell r="B5582" t="str">
            <v>APLICAÇÃO DE GESSO PROJETADO COM EQUIPAMENTO DE PROJEÇÃO EM PAREDES DE AMBIENTES DE ÁREA MENOR QUE 5M², SARRAFEADO (COM TALISCAS), ESPESSURA DE 1,5CM. AF_06/2014</v>
          </cell>
          <cell r="C5582" t="str">
            <v>M2</v>
          </cell>
          <cell r="D5582" t="str">
            <v>29,34</v>
          </cell>
        </row>
        <row r="5583">
          <cell r="A5583" t="str">
            <v>87527</v>
          </cell>
          <cell r="B5583" t="str">
            <v>EMBOÇO, PARA RECEBIMENTO DE CERÂMICA, EM ARGAMASSA TRAÇO 1:2:8, PREPARO MECÂNICO COM BETONEIRA 400L, APLICADO MANUALMENTE EM FACES INTERNAS DE PAREDES, PARA AMBIENTE COM ÁREA MENOR QUE 5M2, ESPESSURA DE 20MM, COM EXECUÇÃO DE TALISCAS. AF_06/2014</v>
          </cell>
          <cell r="C5583" t="str">
            <v>M2</v>
          </cell>
          <cell r="D5583" t="str">
            <v>30,17</v>
          </cell>
        </row>
        <row r="5584">
          <cell r="A5584" t="str">
            <v>87528</v>
          </cell>
          <cell r="B5584" t="str">
            <v>EMBOÇO, PARA RECEBIMENTO DE CERÂMICA, EM ARGAMASSA TRAÇO 1:2:8, PREPARO MANUAL, APLICADO MANUALMENTE EM FACES INTERNAS DE PAREDES, PARA AMBIENTE COM ÁREA MENOR QUE 5M2, ESPESSURA DE 20MM, COM EXECUÇÃO DE TALISCAS. AF_06/2014</v>
          </cell>
          <cell r="C5584" t="str">
            <v>M2</v>
          </cell>
          <cell r="D5584" t="str">
            <v>32,93</v>
          </cell>
        </row>
        <row r="5585">
          <cell r="A5585" t="str">
            <v>87529</v>
          </cell>
          <cell r="B5585" t="str">
            <v>MASSA ÚNICA, PARA RECEBIMENTO DE PINTURA, EM ARGAMASSA TRAÇO 1:2:8, PREPARO MECÂNICO COM BETONEIRA 400L, APLICADA MANUALMENTE EM FACES INTERNAS DE PAREDES, ESPESSURA DE 20MM, COM EXECUÇÃO DE TALISCAS. AF_06/2014</v>
          </cell>
          <cell r="C5585" t="str">
            <v>M2</v>
          </cell>
          <cell r="D5585" t="str">
            <v>27,09</v>
          </cell>
        </row>
        <row r="5586">
          <cell r="A5586" t="str">
            <v>87530</v>
          </cell>
          <cell r="B5586" t="str">
            <v>MASSA ÚNICA, PARA RECEBIMENTO DE PINTURA, EM ARGAMASSA TRAÇO 1:2:8, PREPARO MANUAL, APLICADA MANUALMENTE EM FACES INTERNAS DE PAREDES, ESPESSURA DE 20MM, COM EXECUÇÃO DE TALISCAS. AF_06/2014</v>
          </cell>
          <cell r="C5586" t="str">
            <v>M2</v>
          </cell>
          <cell r="D5586" t="str">
            <v>29,85</v>
          </cell>
        </row>
        <row r="5587">
          <cell r="A5587" t="str">
            <v>87531</v>
          </cell>
          <cell r="B5587" t="str">
            <v>EMBOÇO, PARA RECEBIMENTO DE CERÂMICA, EM ARGAMASSA TRAÇO 1:2:8, PREPARO MECÂNICO COM BETONEIRA 400L, APLICADO MANUALMENTE EM FACES INTERNAS DE PAREDES, PARA AMBIENTE COM ÁREA ENTRE 5M2 E 10M2, ESPESSURA DE 20MM, COM EXECUÇÃO DE TALISCAS. AF_06/2014</v>
          </cell>
          <cell r="C5587" t="str">
            <v>M2</v>
          </cell>
          <cell r="D5587" t="str">
            <v>25,99</v>
          </cell>
        </row>
        <row r="5588">
          <cell r="A5588" t="str">
            <v>87532</v>
          </cell>
          <cell r="B5588" t="str">
            <v>EMBOÇO, PARA RECEBIMENTO DE CERÂMICA, EM ARGAMASSA TRAÇO 1:2:8, PREPARO MANUAL, APLICADO MANUALMENTE EM FACES INTERNAS DE PAREDES, PARA AMBIENTE COM ÁREA  ENTRE 5M2 E 10M2, ESPESSURA DE 20MM, COM EXECUÇÃO DE TALISCAS. AF_06/2014</v>
          </cell>
          <cell r="C5588" t="str">
            <v>M2</v>
          </cell>
          <cell r="D5588" t="str">
            <v>28,75</v>
          </cell>
        </row>
        <row r="5589">
          <cell r="A5589" t="str">
            <v>87535</v>
          </cell>
          <cell r="B5589" t="str">
            <v>EMBOÇO, PARA RECEBIMENTO DE CERÂMICA, EM ARGAMASSA TRAÇO 1:2:8, PREPARO MECÂNICO COM BETONEIRA 400L, APLICADO MANUALMENTE EM FACES INTERNAS DE PAREDES, PARA AMBIENTE COM ÁREA  MAIOR QUE 10M2, ESPESSURA DE 20MM, COM EXECUÇÃO DE TALISCAS. AF_06/2014</v>
          </cell>
          <cell r="C5589" t="str">
            <v>M2</v>
          </cell>
          <cell r="D5589" t="str">
            <v>22,92</v>
          </cell>
        </row>
        <row r="5590">
          <cell r="A5590" t="str">
            <v>87536</v>
          </cell>
          <cell r="B5590" t="str">
            <v>EMBOÇO, PARA RECEBIMENTO DE CERÂMICA, EM ARGAMASSA TRAÇO 1:2:8, PREPARO MANUAL, APLICADO MANUALMENTE EM FACES INTERNAS DE PAREDES, PARA AMBIENTE COM ÁREA  MAIOR QUE 10M2, ESPESSURA DE 20MM, COM EXECUÇÃO DE TALISCAS. AF_06/2014</v>
          </cell>
          <cell r="C5590" t="str">
            <v>M2</v>
          </cell>
          <cell r="D5590" t="str">
            <v>25,68</v>
          </cell>
        </row>
        <row r="5591">
          <cell r="A5591" t="str">
            <v>87537</v>
          </cell>
          <cell r="B559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91" t="str">
            <v>M2</v>
          </cell>
          <cell r="D5591" t="str">
            <v>50,61</v>
          </cell>
        </row>
        <row r="5592">
          <cell r="A5592" t="str">
            <v>87538</v>
          </cell>
          <cell r="B5592" t="str">
            <v>MASSA ÚNICA, PARA RECEBIMENTO DE PINTURA, EM ARGAMASSA INDUSTRIALIZADA, PREPARO MECÂNICO, APLICADO COM EQUIPAMENTO DE MISTURA E PROJEÇÃO DE 1,5 M3/H DE ARGAMASSA EM FACES INTERNAS DE PAREDES, ESPESSURA DE 20MM, COM EXECUÇÃO DE TALISCAS. AF_06/2014</v>
          </cell>
          <cell r="C5592" t="str">
            <v>M2</v>
          </cell>
          <cell r="D5592" t="str">
            <v>47,94</v>
          </cell>
        </row>
        <row r="5593">
          <cell r="A5593" t="str">
            <v>87539</v>
          </cell>
          <cell r="B559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93" t="str">
            <v>M2</v>
          </cell>
          <cell r="D5593" t="str">
            <v>46,98</v>
          </cell>
        </row>
        <row r="5594">
          <cell r="A5594" t="str">
            <v>87541</v>
          </cell>
          <cell r="B559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94" t="str">
            <v>M2</v>
          </cell>
          <cell r="D5594" t="str">
            <v>44,31</v>
          </cell>
        </row>
        <row r="5595">
          <cell r="A5595" t="str">
            <v>87543</v>
          </cell>
          <cell r="B5595" t="str">
            <v>MASSA ÚNICA, PARA RECEBIMENTO DE PINTURA OU CERÂMICA, ARGAMASSA INDUSTRIALIZADA, PREPARO MECÂNICO, APLICADO COM EQUIPAMENTO DE MISTURA E PROJEÇÃO DE 1,5 M3/H EM FACES INTERNAS DE PAREDES, ESPESSURA DE 5MM, SEM EXECUÇÃO DE TALISCAS. AF_06/2014</v>
          </cell>
          <cell r="C5595" t="str">
            <v>M2</v>
          </cell>
          <cell r="D5595" t="str">
            <v>16,11</v>
          </cell>
        </row>
        <row r="5596">
          <cell r="A5596" t="str">
            <v>87545</v>
          </cell>
          <cell r="B5596" t="str">
            <v>EMBOÇO, PARA RECEBIMENTO DE CERÂMICA, EM ARGAMASSA TRAÇO 1:2:8, PREPARO MECÂNICO COM BETONEIRA 400L, APLICADO MANUALMENTE EM FACES INTERNAS DE PAREDES, PARA AMBIENTE COM ÁREA MENOR QUE 5M2, ESPESSURA DE 10MM, COM EXECUÇÃO DE TALISCAS. AF_06/2014</v>
          </cell>
          <cell r="C5596" t="str">
            <v>M2</v>
          </cell>
          <cell r="D5596" t="str">
            <v>20,76</v>
          </cell>
        </row>
        <row r="5597">
          <cell r="A5597" t="str">
            <v>87546</v>
          </cell>
          <cell r="B5597" t="str">
            <v>EMBOÇO, PARA RECEBIMENTO DE CERÂMICA, EM ARGAMASSA TRAÇO 1:2:8, PREPARO MANUAL, APLICADO MANUALMENTE EM FACES INTERNAS DE PAREDES, PARA AMBIENTE COM ÁREA MENOR QUE 5M2, ESPESSURA DE 10MM, COM EXECUÇÃO DE TALISCAS. AF_06/2014</v>
          </cell>
          <cell r="C5597" t="str">
            <v>M2</v>
          </cell>
          <cell r="D5597" t="str">
            <v>22,33</v>
          </cell>
        </row>
        <row r="5598">
          <cell r="A5598" t="str">
            <v>87547</v>
          </cell>
          <cell r="B5598" t="str">
            <v>MASSA ÚNICA, PARA RECEBIMENTO DE PINTURA, EM ARGAMASSA TRAÇO 1:2:8, PREPARO MECÂNICO COM BETONEIRA 400L, APLICADA MANUALMENTE EM FACES INTERNAS DE PAREDES, ESPESSURA DE 10MM, COM EXECUÇÃO DE TALISCAS. AF_06/2014</v>
          </cell>
          <cell r="C5598" t="str">
            <v>M2</v>
          </cell>
          <cell r="D5598" t="str">
            <v>17,69</v>
          </cell>
        </row>
        <row r="5599">
          <cell r="A5599" t="str">
            <v>87548</v>
          </cell>
          <cell r="B5599" t="str">
            <v>MASSA ÚNICA, PARA RECEBIMENTO DE PINTURA, EM ARGAMASSA TRAÇO 1:2:8, PREPARO MANUAL, APLICADA MANUALMENTE EM FACES INTERNAS DE PAREDES, ESPESSURA DE 10MM, COM EXECUÇÃO DE TALISCAS. AF_06/2014</v>
          </cell>
          <cell r="C5599" t="str">
            <v>M2</v>
          </cell>
          <cell r="D5599" t="str">
            <v>19,26</v>
          </cell>
        </row>
        <row r="5600">
          <cell r="A5600" t="str">
            <v>87549</v>
          </cell>
          <cell r="B5600" t="str">
            <v>EMBOÇO, PARA RECEBIMENTO DE CERÂMICA, EM ARGAMASSA TRAÇO 1:2:8, PREPARO MECÂNICO COM BETONEIRA 400L, APLICADO MANUALMENTE EM FACES INTERNAS DE PAREDES, PARA AMBIENTE COM ÁREA ENTRE 5M2 E 10M2, ESPESSURA DE 10MM, COM EXECUÇÃO DE TALISCAS. AF_06/2014</v>
          </cell>
          <cell r="C5600" t="str">
            <v>M2</v>
          </cell>
          <cell r="D5600" t="str">
            <v>16,57</v>
          </cell>
        </row>
        <row r="5601">
          <cell r="A5601" t="str">
            <v>87550</v>
          </cell>
          <cell r="B5601" t="str">
            <v>EMBOÇO, PARA RECEBIMENTO DE CERÂMICA, EM ARGAMASSA TRAÇO 1:2:8, PREPARO MANUAL, APLICADO MANUALMENTE EM FACES INTERNAS DE PAREDES, PARA AMBIENTE COM ÁREA ENTRE 5M2 E 10M2, ESPESSURA DE 10MM, COM EXECUÇÃO DE TALISCAS. AF_06/2014</v>
          </cell>
          <cell r="C5601" t="str">
            <v>M2</v>
          </cell>
          <cell r="D5601" t="str">
            <v>18,14</v>
          </cell>
        </row>
        <row r="5602">
          <cell r="A5602" t="str">
            <v>87553</v>
          </cell>
          <cell r="B5602" t="str">
            <v>EMBOÇO, PARA RECEBIMENTO DE CERÂMICA, EM ARGAMASSA TRAÇO 1:2:8, PREPARO MECÂNICO COM BETONEIRA 400L, APLICADO MANUALMENTE EM FACES INTERNAS DE PAREDES, PARA AMBIENTE COM ÁREA MAIOR QUE 10M2, ESPESSURA DE 10MM, COM EXECUÇÃO DE TALISCAS. AF_06/2014</v>
          </cell>
          <cell r="C5602" t="str">
            <v>M2</v>
          </cell>
          <cell r="D5602" t="str">
            <v>13,50</v>
          </cell>
        </row>
        <row r="5603">
          <cell r="A5603" t="str">
            <v>87554</v>
          </cell>
          <cell r="B5603" t="str">
            <v>EMBOÇO, PARA RECEBIMENTO DE CERÂMICA, EM ARGAMASSA TRAÇO 1:2:8, PREPARO MANUAL, APLICADO MANUALMENTE EM FACES INTERNAS DE PAREDES, PARA AMBIENTE COM ÁREA MAIOR QUE 10M2, ESPESSURA DE 10MM, COM EXECUÇÃO DE TALISCAS. AF_06/2014</v>
          </cell>
          <cell r="C5603" t="str">
            <v>M2</v>
          </cell>
          <cell r="D5603" t="str">
            <v>15,07</v>
          </cell>
        </row>
        <row r="5604">
          <cell r="A5604" t="str">
            <v>87555</v>
          </cell>
          <cell r="B560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604" t="str">
            <v>M2</v>
          </cell>
          <cell r="D5604" t="str">
            <v>31,43</v>
          </cell>
        </row>
        <row r="5605">
          <cell r="A5605" t="str">
            <v>87556</v>
          </cell>
          <cell r="B5605" t="str">
            <v>MASSA ÚNICA, PARA RECEBIMENTO DE PINTURA, EM ARGAMASSA INDUSTRIALIZADA, PREPARO MECÂNICO, APLICADO COM EQUIPAMENTO DE MISTURA E PROJEÇÃO DE 1,5 M3/H DE ARGAMASSA EM FACES INTERNAS DE PAREDES, ESPESSURA DE 10MM, COM EXECUÇÃO DE TALISCAS. AF_06/2014</v>
          </cell>
          <cell r="C5605" t="str">
            <v>M2</v>
          </cell>
          <cell r="D5605" t="str">
            <v>28,77</v>
          </cell>
        </row>
        <row r="5606">
          <cell r="A5606" t="str">
            <v>87557</v>
          </cell>
          <cell r="B560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6" t="str">
            <v>M2</v>
          </cell>
          <cell r="D5606" t="str">
            <v>27,80</v>
          </cell>
        </row>
        <row r="5607">
          <cell r="A5607" t="str">
            <v>87559</v>
          </cell>
          <cell r="B560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7" t="str">
            <v>M2</v>
          </cell>
          <cell r="D5607" t="str">
            <v>25,13</v>
          </cell>
        </row>
        <row r="5608">
          <cell r="A5608" t="str">
            <v>87561</v>
          </cell>
          <cell r="B5608"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8" t="str">
            <v>M2</v>
          </cell>
          <cell r="D5608" t="str">
            <v>28,04</v>
          </cell>
        </row>
        <row r="5609">
          <cell r="A5609" t="str">
            <v>87775</v>
          </cell>
          <cell r="B5609" t="str">
            <v>EMBOÇO OU MASSA ÚNICA EM ARGAMASSA TRAÇO 1:2:8, PREPARO MECÂNICO COM BETONEIRA 400 L, APLICADA MANUALMENTE EM PANOS DE FACHADA COM PRESENÇA DE VÃOS, ESPESSURA DE 25 MM. AF_06/2014</v>
          </cell>
          <cell r="C5609" t="str">
            <v>M2</v>
          </cell>
          <cell r="D5609" t="str">
            <v>43,08</v>
          </cell>
        </row>
        <row r="5610">
          <cell r="A5610" t="str">
            <v>87777</v>
          </cell>
          <cell r="B5610" t="str">
            <v>EMBOÇO OU MASSA ÚNICA EM ARGAMASSA TRAÇO 1:2:8, PREPARO MANUAL, APLICADA MANUALMENTE EM PANOS DE FACHADA COM PRESENÇA DE VÃOS, ESPESSURA DE 25 MM. AF_06/2014</v>
          </cell>
          <cell r="C5610" t="str">
            <v>M2</v>
          </cell>
          <cell r="D5610" t="str">
            <v>45,38</v>
          </cell>
        </row>
        <row r="5611">
          <cell r="A5611" t="str">
            <v>87778</v>
          </cell>
          <cell r="B5611" t="str">
            <v>EMBOÇO OU MASSA ÚNICA EM ARGAMASSA INDUSTRIALIZADA, PREPARO MECÂNICO E APLICAÇÃO COM EQUIPAMENTO DE MISTURA E PROJEÇÃO DE 1,5 M3/H DE ARGAMASSA EM PANOS DE FACHADA COM PRESENÇA DE VÃOS, ESPESSURA DE 25 MM. AF_06/2014</v>
          </cell>
          <cell r="C5611" t="str">
            <v>M2</v>
          </cell>
          <cell r="D5611" t="str">
            <v>57,84</v>
          </cell>
        </row>
        <row r="5612">
          <cell r="A5612" t="str">
            <v>87779</v>
          </cell>
          <cell r="B5612" t="str">
            <v>EMBOÇO OU MASSA ÚNICA EM ARGAMASSA TRAÇO 1:2:8, PREPARO MECÂNICO COM BETONEIRA 400 L, APLICADA MANUALMENTE EM PANOS DE FACHADA COM PRESENÇA DE VÃOS, ESPESSURA DE 35 MM. AF_06/2014</v>
          </cell>
          <cell r="C5612" t="str">
            <v>M2</v>
          </cell>
          <cell r="D5612" t="str">
            <v>50,08</v>
          </cell>
        </row>
        <row r="5613">
          <cell r="A5613" t="str">
            <v>87781</v>
          </cell>
          <cell r="B5613" t="str">
            <v>EMBOÇO OU MASSA ÚNICA EM ARGAMASSA TRAÇO 1:2:8, PREPARO MANUAL, APLICADA MANUALMENTE EM PANOS DE FACHADA COM PRESENÇA DE VÃOS, ESPESSURA DE 35 MM. AF_06/2014</v>
          </cell>
          <cell r="C5613" t="str">
            <v>M2</v>
          </cell>
          <cell r="D5613" t="str">
            <v>53,18</v>
          </cell>
        </row>
        <row r="5614">
          <cell r="A5614" t="str">
            <v>87783</v>
          </cell>
          <cell r="B5614" t="str">
            <v>EMBOÇO OU MASSA ÚNICA EM ARGAMASSA INDUSTRIALIZADA, PREPARO MECÂNICO E APLICAÇÃO COM EQUIPAMENTO DE MISTURA E PROJEÇÃO DE 1,5 M3/H DE ARGAMASSA EM PANOS DE FACHADA COM PRESENÇA DE VÃOS, ESPESSURA DE 35 MM. AF_06/2014</v>
          </cell>
          <cell r="C5614" t="str">
            <v>M2</v>
          </cell>
          <cell r="D5614" t="str">
            <v>71,57</v>
          </cell>
        </row>
        <row r="5615">
          <cell r="A5615" t="str">
            <v>87784</v>
          </cell>
          <cell r="B5615" t="str">
            <v>EMBOÇO OU MASSA ÚNICA EM ARGAMASSA TRAÇO 1:2:8, PREPARO MECÂNICO COM BETONEIRA 400 L, APLICADA MANUALMENTE EM PANOS DE FACHADA COM PRESENÇA DE VÃOS, ESPESSURA DE 45 MM. AF_06/2014</v>
          </cell>
          <cell r="C5615" t="str">
            <v>M2</v>
          </cell>
          <cell r="D5615" t="str">
            <v>57,09</v>
          </cell>
        </row>
        <row r="5616">
          <cell r="A5616" t="str">
            <v>87786</v>
          </cell>
          <cell r="B5616" t="str">
            <v>EMBOÇO OU MASSA ÚNICA EM ARGAMASSA TRAÇO 1:2:8, PREPARO MANUAL, APLICADA MANUALMENTE EM PANOS DE FACHADA COM PRESENÇA DE VÃOS, ESPESSURA DE 45 MM. AF_06/2014</v>
          </cell>
          <cell r="C5616" t="str">
            <v>M2</v>
          </cell>
          <cell r="D5616" t="str">
            <v>60,97</v>
          </cell>
        </row>
        <row r="5617">
          <cell r="A5617" t="str">
            <v>87787</v>
          </cell>
          <cell r="B5617" t="str">
            <v>EMBOÇO OU MASSA ÚNICA EM ARGAMASSA INDUSTRIALIZADA, PREPARO MECÂNICO E APLICAÇÃO COM EQUIPAMENTO DE MISTURA E PROJEÇÃO DE 1,5 M3/H DE ARGAMASSA EM PANOS DE FACHADA COM PRESENÇA DE VÃOS, ESPESSURA DE 45 MM. AF_06/2014</v>
          </cell>
          <cell r="C5617" t="str">
            <v>M2</v>
          </cell>
          <cell r="D5617" t="str">
            <v>85,28</v>
          </cell>
        </row>
        <row r="5618">
          <cell r="A5618" t="str">
            <v>87788</v>
          </cell>
          <cell r="B5618" t="str">
            <v>EMBOÇO OU MASSA ÚNICA EM ARGAMASSA TRAÇO 1:2:8, PREPARO MECÂNICO COM BETONEIRA 400 L, APLICADA MANUALMENTE EM PANOS DE FACHADA COM PRESENÇA DE VÃOS, ESPESSURA MAIOR OU IGUAL A 50 MM. AF_06/2014</v>
          </cell>
          <cell r="C5618" t="str">
            <v>M2</v>
          </cell>
          <cell r="D5618" t="str">
            <v>73,87</v>
          </cell>
        </row>
        <row r="5619">
          <cell r="A5619" t="str">
            <v>87790</v>
          </cell>
          <cell r="B5619" t="str">
            <v>EMBOÇO OU MASSA ÚNICA EM ARGAMASSA TRAÇO 1:2:8, PREPARO MANUAL, APLICADA MANUALMENTE EM PANOS DE FACHADA COM PRESENÇA DE VÃOS, ESPESSURA MAIOR OU IGUAL A 50 MM. AF_06/2014</v>
          </cell>
          <cell r="C5619" t="str">
            <v>M2</v>
          </cell>
          <cell r="D5619" t="str">
            <v>78,14</v>
          </cell>
        </row>
        <row r="5620">
          <cell r="A5620" t="str">
            <v>87791</v>
          </cell>
          <cell r="B5620" t="str">
            <v>EMBOÇO OU MASSA ÚNICA EM ARGAMASSA INDUSTRIALIZADA, PREPARO MECÂNICO E APLICAÇÃO COM EQUIPAMENTO DE MISTURA E PROJEÇÃO DE 1,5 M3/H DE ARGAMASSA EM PANOS DE FACHADA COM PRESENÇA DE VÃOS, ESPESSURA MAIOR OU IGUAL A 50 MM. AF_06/2014</v>
          </cell>
          <cell r="C5620" t="str">
            <v>M2</v>
          </cell>
          <cell r="D5620" t="str">
            <v>101,97</v>
          </cell>
        </row>
        <row r="5621">
          <cell r="A5621" t="str">
            <v>87792</v>
          </cell>
          <cell r="B5621" t="str">
            <v>EMBOÇO OU MASSA ÚNICA EM ARGAMASSA TRAÇO 1:2:8, PREPARO MECÂNICO COM BETONEIRA 400 L, APLICADA MANUALMENTE EM PANOS CEGOS DE FACHADA (SEM PRESENÇA DE VÃOS), ESPESSURA DE 25 MM. AF_06/2014</v>
          </cell>
          <cell r="C5621" t="str">
            <v>M2</v>
          </cell>
          <cell r="D5621" t="str">
            <v>28,12</v>
          </cell>
        </row>
        <row r="5622">
          <cell r="A5622" t="str">
            <v>87794</v>
          </cell>
          <cell r="B5622" t="str">
            <v>EMBOÇO OU MASSA ÚNICA EM ARGAMASSA TRAÇO 1:2:8, PREPARO MANUAL, APLICADA MANUALMENTE EM PANOS CEGOS DE FACHADA (SEM PRESENÇA DE VÃOS), ESPESSURA DE 25 MM. AF_06/2014</v>
          </cell>
          <cell r="C5622" t="str">
            <v>M2</v>
          </cell>
          <cell r="D5622" t="str">
            <v>30,27</v>
          </cell>
        </row>
        <row r="5623">
          <cell r="A5623" t="str">
            <v>87795</v>
          </cell>
          <cell r="B5623" t="str">
            <v>EMBOÇO OU MASSA ÚNICA EM ARGAMASSA INDUSTRIALIZADA, PREPARO MECÂNICO E APLICAÇÃO COM EQUIPAMENTO DE MISTURA E PROJEÇÃO DE 1,5 M3/H DE ARGAMASSA EM PANOS CEGOS DE FACHADA (SEM PRESENÇA DE VÃOS), ESPESSURA DE 25 MM. AF_06/2014</v>
          </cell>
          <cell r="C5623" t="str">
            <v>M2</v>
          </cell>
          <cell r="D5623" t="str">
            <v>41,56</v>
          </cell>
        </row>
        <row r="5624">
          <cell r="A5624" t="str">
            <v>87797</v>
          </cell>
          <cell r="B5624" t="str">
            <v>EMBOÇO OU MASSA ÚNICA EM ARGAMASSA TRAÇO 1:2:8, PREPARO MECÂNICO COM BETONEIRA 400 L, APLICADA MANUALMENTE EM PANOS CEGOS DE FACHADA (SEM PRESENÇA DE VÃOS), ESPESSURA DE 35 MM. AF_06/2014</v>
          </cell>
          <cell r="C5624" t="str">
            <v>M2</v>
          </cell>
          <cell r="D5624" t="str">
            <v>34,87</v>
          </cell>
        </row>
        <row r="5625">
          <cell r="A5625" t="str">
            <v>87799</v>
          </cell>
          <cell r="B5625" t="str">
            <v>EMBOÇO OU MASSA ÚNICA EM ARGAMASSA TRAÇO 1:2:8, PREPARO MANUAL, APLICADA MANUALMENTE EM PANOS CEGOS DE FACHADA (SEM PRESENÇA DE VÃOS), ESPESSURA DE 35 MM. AF_06/2014</v>
          </cell>
          <cell r="C5625" t="str">
            <v>M2</v>
          </cell>
          <cell r="D5625" t="str">
            <v>37,75</v>
          </cell>
        </row>
        <row r="5626">
          <cell r="A5626" t="str">
            <v>87800</v>
          </cell>
          <cell r="B5626" t="str">
            <v>EMBOÇO OU MASSA ÚNICA EM ARGAMASSA INDUSTRIALIZADA, PREPARO MECÂNICO E APLICAÇÃO COM EQUIPAMENTO DE MISTURA E PROJEÇÃO DE 1,5 M3/H DE ARGAMASSA EM PANOS CEGOS DE FACHADA (SEM PRESENÇA DE VÃOS), ESPESSURA DE 35 MM. AF_06/2014</v>
          </cell>
          <cell r="C5626" t="str">
            <v>M2</v>
          </cell>
          <cell r="D5626" t="str">
            <v>54,59</v>
          </cell>
        </row>
        <row r="5627">
          <cell r="A5627" t="str">
            <v>87801</v>
          </cell>
          <cell r="B5627" t="str">
            <v>EMBOÇO OU MASSA ÚNICA EM ARGAMASSA TRAÇO 1:2:8, PREPARO MECÂNICO COM BETONEIRA 400 L, APLICADA MANUALMENTE EM PANOS CEGOS DE FACHADA (SEM PRESENÇA DE VÃOS), ESPESSURA DE 45 MM. AF_06/2014</v>
          </cell>
          <cell r="C5627" t="str">
            <v>M2</v>
          </cell>
          <cell r="D5627" t="str">
            <v>41,61</v>
          </cell>
        </row>
        <row r="5628">
          <cell r="A5628" t="str">
            <v>87803</v>
          </cell>
          <cell r="B5628" t="str">
            <v>EMBOÇO OU MASSA ÚNICA EM ARGAMASSA TRAÇO 1:2:8, PREPARO MANUAL, APLICADA MANUALMENTE EM PANOS CEGOS DE FACHADA (SEM PRESENÇA DE VÃOS), ESPESSURA DE 45 MM. AF_06/2014</v>
          </cell>
          <cell r="C5628" t="str">
            <v>M2</v>
          </cell>
          <cell r="D5628" t="str">
            <v>45,24</v>
          </cell>
        </row>
        <row r="5629">
          <cell r="A5629" t="str">
            <v>87804</v>
          </cell>
          <cell r="B5629" t="str">
            <v>EMBOÇO OU MASSA ÚNICA EM ARGAMASSA INDUSTRIALIZADA, PREPARO MECÂNICO E APLICAÇÃO COM EQUIPAMENTO DE MISTURA E PROJEÇÃO DE 1,5 M3/H DE ARGAMASSA EM PANOS CEGOS DE FACHADA (SEM PRESENÇA DE VÃOS), ESPESSURA DE 45 MM. AF_06/2014</v>
          </cell>
          <cell r="C5629" t="str">
            <v>M2</v>
          </cell>
          <cell r="D5629" t="str">
            <v>67,60</v>
          </cell>
        </row>
        <row r="5630">
          <cell r="A5630" t="str">
            <v>87805</v>
          </cell>
          <cell r="B5630" t="str">
            <v>EMBOÇO OU MASSA ÚNICA EM ARGAMASSA TRAÇO 1:2:8, PREPARO MECÂNICO COM BETONEIRA 400 L, APLICADA MANUALMENTE EM PANOS CEGOS DE FACHADA (SEM PRESENÇA DE VÃOS), ESPESSURA MAIOR OU IGUAL A 50 MM. AF_06/2014</v>
          </cell>
          <cell r="C5630" t="str">
            <v>M2</v>
          </cell>
          <cell r="D5630" t="str">
            <v>48,02</v>
          </cell>
        </row>
        <row r="5631">
          <cell r="A5631" t="str">
            <v>87807</v>
          </cell>
          <cell r="B5631" t="str">
            <v>EMBOÇO OU MASSA ÚNICA EM ARGAMASSA TRAÇO 1:2:8, PREPARO MANUAL, APLICADA MANUALMENTE EM PANOS CEGOS DE FACHADA (SEM PRESENÇA DE VÃOS), ESPESSURA MAIOR OU IGUAL A 50 MM. AF_06/2014</v>
          </cell>
          <cell r="C5631" t="str">
            <v>M2</v>
          </cell>
          <cell r="D5631" t="str">
            <v>52,01</v>
          </cell>
        </row>
        <row r="5632">
          <cell r="A5632" t="str">
            <v>87808</v>
          </cell>
          <cell r="B5632" t="str">
            <v>EMBOÇO OU MASSA ÚNICA EM ARGAMASSA INDUSTRIALIZADA, PREPARO MECÂNICO E APLICAÇÃO COM EQUIPAMENTO DE MISTURA E PROJEÇÃO DE 1,5 M3/H DE ARGAMASSA EM PANOS CEGOS DE FACHADA (SEM PRESENÇA DE VÃOS), ESPESSURA MAIOR OU IGUAL A 50 MM. AF_06/2014</v>
          </cell>
          <cell r="C5632" t="str">
            <v>M2</v>
          </cell>
          <cell r="D5632" t="str">
            <v>73,73</v>
          </cell>
        </row>
        <row r="5633">
          <cell r="A5633" t="str">
            <v>87809</v>
          </cell>
          <cell r="B5633" t="str">
            <v>EMBOÇO OU MASSA ÚNICA EM ARGAMASSA TRAÇO 1:2:8, PREPARO MECÂNICO COM BETONEIRA 400 L, APLICADA MANUALMENTE EM SUPERFÍCIES EXTERNAS DA SACADA, ESPESSURA DE 25 MM, SEM USO DE TELA METÁLICA DE REFORÇO CONTRA FISSURAÇÃO. AF_06/2014</v>
          </cell>
          <cell r="C5633" t="str">
            <v>M2</v>
          </cell>
          <cell r="D5633" t="str">
            <v>69,71</v>
          </cell>
        </row>
        <row r="5634">
          <cell r="A5634" t="str">
            <v>87811</v>
          </cell>
          <cell r="B5634" t="str">
            <v>EMBOÇO OU MASSA ÚNICA EM ARGAMASSA TRAÇO 1:2:8, PREPARO MANUAL, APLICADA MANUALMENTE EM SUPERFÍCIES EXTERNAS DA SACADA, ESPESSURA DE 25 MM, SEM USO DE TELA METÁLICA DE REFORÇO CONTRA FISSURAÇÃO. AF_06/2014</v>
          </cell>
          <cell r="C5634" t="str">
            <v>M2</v>
          </cell>
          <cell r="D5634" t="str">
            <v>71,86</v>
          </cell>
        </row>
        <row r="5635">
          <cell r="A5635" t="str">
            <v>87812</v>
          </cell>
          <cell r="B5635" t="str">
            <v>EMBOÇO OU MASSA ÚNICA EM ARGAMASSA INDUSTRIALIZADA, PREPARO MECÂNICO E APLICAÇÃO COM EQUIPAMENTO DE MISTURA E PROJEÇÃO DE 1,5 M3/H EM SUPERFÍCIES EXTERNAS DA SACADA, ESPESSURA 25 MM, SEM USO DE TELA METÁLICA. AF_06/2014</v>
          </cell>
          <cell r="C5635" t="str">
            <v>M2</v>
          </cell>
          <cell r="D5635" t="str">
            <v>82,78</v>
          </cell>
        </row>
        <row r="5636">
          <cell r="A5636" t="str">
            <v>87813</v>
          </cell>
          <cell r="B5636" t="str">
            <v>EMBOÇO OU MASSA ÚNICA EM ARGAMASSA TRAÇO 1:2:8, PREPARO MECÂNICO COM BETONEIRA 400 L, APLICADA MANUALMENTE EM SUPERFÍCIES EXTERNAS DA SACADA, ESPESSURA DE 35 MM, SEM USO DE TELA METÁLICA DE REFORÇO CONTRA FISSURAÇÃO. AF_06/2014</v>
          </cell>
          <cell r="C5636" t="str">
            <v>M2</v>
          </cell>
          <cell r="D5636" t="str">
            <v>76,47</v>
          </cell>
        </row>
        <row r="5637">
          <cell r="A5637" t="str">
            <v>87815</v>
          </cell>
          <cell r="B5637" t="str">
            <v>EMBOÇO OU MASSA ÚNICA EM ARGAMASSA TRAÇO 1:2:8, PREPARO MANUAL, APLICADA MANUALMENTE EM SUPERFÍCIES EXTERNAS DA SACADA, ESPESSURA DE 35 MM, SEM USO DE TELA METÁLICA DE REFORÇO CONTRA FISSURAÇÃO. AF_06/2014</v>
          </cell>
          <cell r="C5637" t="str">
            <v>M2</v>
          </cell>
          <cell r="D5637" t="str">
            <v>79,35</v>
          </cell>
        </row>
        <row r="5638">
          <cell r="A5638" t="str">
            <v>87816</v>
          </cell>
          <cell r="B5638" t="str">
            <v>EMBOÇO OU MASSA ÚNICA EM ARGAMASSA INDUSTRIALIZADA, PREPARO MECÂNICO E APLICAÇÃO COM EQUIPAMENTO DE MISTURA E PROJEÇÃO DE 1,5 M3/H EM SUPERFÍCIES EXTERNAS DA SACADA, ESPESSURA 35 MM, SEM USO DE TELA METÁLICA. AF_06/2014</v>
          </cell>
          <cell r="C5638" t="str">
            <v>M2</v>
          </cell>
          <cell r="D5638" t="str">
            <v>95,80</v>
          </cell>
        </row>
        <row r="5639">
          <cell r="A5639" t="str">
            <v>87817</v>
          </cell>
          <cell r="B5639" t="str">
            <v>EMBOÇO OU MASSA ÚNICA EM ARGAMASSA TRAÇO 1:2:8, PREPARO MECÂNICO COM BETONEIRA 400 L, APLICADA MANUALMENTE EM SUPERFÍCIES EXTERNAS DA SACADA, ESPESSURA DE 45 MM, SEM USO DE TELA METÁLICA DE REFORÇO CONTRA FISSURAÇÃO. AF_06/2014</v>
          </cell>
          <cell r="C5639" t="str">
            <v>M2</v>
          </cell>
          <cell r="D5639" t="str">
            <v>82,83</v>
          </cell>
        </row>
        <row r="5640">
          <cell r="A5640" t="str">
            <v>87819</v>
          </cell>
          <cell r="B5640" t="str">
            <v>EMBOÇO OU MASSA ÚNICA EM ARGAMASSA TRAÇO 1:2:8, PREPARO MANUAL, APLICADA MANUALMENTE EM SUPERFÍCIES EXTERNAS DA SACADA, ESPESSURA DE 45 MM, SEM USO DE TELA METÁLICA DE REFORÇO CONTRA FISSURAÇÃO. AF_06/2014</v>
          </cell>
          <cell r="C5640" t="str">
            <v>M2</v>
          </cell>
          <cell r="D5640" t="str">
            <v>86,46</v>
          </cell>
        </row>
        <row r="5641">
          <cell r="A5641" t="str">
            <v>87820</v>
          </cell>
          <cell r="B5641" t="str">
            <v>EMBOÇO OU MASSA ÚNICA EM ARGAMASSA INDUSTRIALIZADA, PREPARO MECÂNICO E APLICAÇÃO COM EQUIPAMENTO DE MISTURA E PROJEÇÃO DE 1,5 M3/H EM SUPERFÍCIES EXTERNAS DA SACADA, ESPESSURA 45 MM, SEM USO DE TELA METÁLICA. AF_06/2014</v>
          </cell>
          <cell r="C5641" t="str">
            <v>M2</v>
          </cell>
          <cell r="D5641" t="str">
            <v>108,82</v>
          </cell>
        </row>
        <row r="5642">
          <cell r="A5642" t="str">
            <v>87821</v>
          </cell>
          <cell r="B5642" t="str">
            <v>EMBOÇO OU MASSA ÚNICA EM ARGAMASSA TRAÇO 1:2:8, PREPARO MECÂNICO COM BETONEIRA 400 L, APLICADA MANUALMENTE EM SUPERFÍCIES EXTERNAS DA SACADA, ESPESSURA MAIOR OU IGUAL A 50 MM, SEM USO DE TELA METÁLICA DE REFORÇO CONTRA FISSURAÇÃO. AF_06/2014</v>
          </cell>
          <cell r="C5642" t="str">
            <v>M2</v>
          </cell>
          <cell r="D5642" t="str">
            <v>120,01</v>
          </cell>
        </row>
        <row r="5643">
          <cell r="A5643" t="str">
            <v>87823</v>
          </cell>
          <cell r="B5643" t="str">
            <v>EMBOÇO OU MASSA ÚNICA EM ARGAMASSA TRAÇO 1:2:8, PREPARO MANUAL, APLICADA MANUALMENTE EM SUPERFÍCIES EXTERNAS DA SACADA, ESPESSURA MAIOR OU IGUAL A 50 MM, SEM USO DE TELA METÁLICA DE REFORÇO CONTRA FISSURAÇÃO. AF_06/2014</v>
          </cell>
          <cell r="C5643" t="str">
            <v>M2</v>
          </cell>
          <cell r="D5643" t="str">
            <v>124,00</v>
          </cell>
        </row>
        <row r="5644">
          <cell r="A5644" t="str">
            <v>87824</v>
          </cell>
          <cell r="B5644" t="str">
            <v>EMBOÇO OU MASSA ÚNICA EM ARGAMASSA INDUSTRIALIZADA, PREPARO MECÂNICO E APLICAÇÃO COM EQUIPAMENTO DE MISTURA E PROJEÇÃO DE 1,5 M3/H EM SUPERFÍCIES EXTERNAS DA SACADA, ESPESSURA MAIOR OU IGUAL A 50 MM, SEM USO DE TELA METÁLICA. AF_06/2014</v>
          </cell>
          <cell r="C5644" t="str">
            <v>M2</v>
          </cell>
          <cell r="D5644" t="str">
            <v>145,33</v>
          </cell>
        </row>
        <row r="5645">
          <cell r="A5645" t="str">
            <v>87825</v>
          </cell>
          <cell r="B5645" t="str">
            <v>EMBOÇO OU MASSA ÚNICA EM ARGAMASSA TRAÇO 1:2:8, PREPARO MECÂNICO COM BETONEIRA 400 L, APLICADA MANUALMENTE NAS PAREDES INTERNAS DA SACADA, ESPESSURA DE 25 MM, SEM USO DE TELA METÁLICA DE REFORÇO CONTRA FISSURAÇÃO. AF_06/2014</v>
          </cell>
          <cell r="C5645" t="str">
            <v>M2</v>
          </cell>
          <cell r="D5645" t="str">
            <v>54,69</v>
          </cell>
        </row>
        <row r="5646">
          <cell r="A5646" t="str">
            <v>87827</v>
          </cell>
          <cell r="B5646" t="str">
            <v>EMBOÇO OU MASSA ÚNICA EM ARGAMASSA TRAÇO 1:2:8, PREPARO MANUAL, APLICADA MANUALMENTE NAS PAREDES INTERNAS DA SACADA, ESPESSURA DE 25 MM, SEM USO DE TELA METÁLICA DE REFORÇO CONTRA FISSURAÇÃO. AF_06/2014</v>
          </cell>
          <cell r="C5646" t="str">
            <v>M2</v>
          </cell>
          <cell r="D5646" t="str">
            <v>57,33</v>
          </cell>
        </row>
        <row r="5647">
          <cell r="A5647" t="str">
            <v>87828</v>
          </cell>
          <cell r="B5647" t="str">
            <v>EMBOÇO OU MASSA ÚNICA EM ARGAMASSA INDUSTRIALIZADA, PREPARO MECÂNICO E APLICAÇÃO COM EQUIPAMENTO DE MISTURA E PROJEÇÃO DE 1,5 M3/H NAS PAREDES INTERNAS DA SACADA, ESPESSURA 25 MM, SEM USO DE TELA METÁLICA. AF_06/2014</v>
          </cell>
          <cell r="C5647" t="str">
            <v>M2</v>
          </cell>
          <cell r="D5647" t="str">
            <v>72,28</v>
          </cell>
        </row>
        <row r="5648">
          <cell r="A5648" t="str">
            <v>87829</v>
          </cell>
          <cell r="B5648" t="str">
            <v>EMBOÇO OU MASSA ÚNICA EM ARGAMASSA TRAÇO 1:2:8, PREPARO MECÂNICO COM BETONEIRA 400 L, APLICADA MANUALMENTE NAS PAREDES INTERNAS DA SACADA, ESPESSURA DE 35 MM, SEM USO DE TELA METÁLICA DE REFORÇO CONTRA FISSURAÇÃO. AF_06/2014</v>
          </cell>
          <cell r="C5648" t="str">
            <v>M2</v>
          </cell>
          <cell r="D5648" t="str">
            <v>62,25</v>
          </cell>
        </row>
        <row r="5649">
          <cell r="A5649" t="str">
            <v>87831</v>
          </cell>
          <cell r="B5649" t="str">
            <v>EMBOÇO OU MASSA ÚNICA EM ARGAMASSA TRAÇO 1:2:8, PREPARO MANUAL, APLICADA MANUALMENTE NAS PAREDES INTERNAS DA SACADA, ESPESSURA DE 35 MM, SEM USO DE TELA METÁLICA DE REFORÇO CONTRA FISSURAÇÃO. AF_06/2014</v>
          </cell>
          <cell r="C5649" t="str">
            <v>M2</v>
          </cell>
          <cell r="D5649" t="str">
            <v>65,78</v>
          </cell>
        </row>
        <row r="5650">
          <cell r="A5650" t="str">
            <v>87832</v>
          </cell>
          <cell r="B5650" t="str">
            <v>EMBOÇO OU MASSA ÚNICA EM ARGAMASSA INDUSTRIALIZADA, PREPARO MECÂNICO E APLICAÇÃO COM EQUIPAMENTO DE MISTURA E PROJEÇÃO DE 1,5 M3/H DE ARGAMASSA NAS PAREDES INTERNAS DA SACADA, ESPESSURA 35 MM, SEM USO DE TELA METÁLICA. AF_06/2014</v>
          </cell>
          <cell r="C5650" t="str">
            <v>M2</v>
          </cell>
          <cell r="D5650" t="str">
            <v>87,50</v>
          </cell>
        </row>
        <row r="5651">
          <cell r="A5651" t="str">
            <v>87834</v>
          </cell>
          <cell r="B5651" t="str">
            <v>REVESTIMENTO DECORATIVO MONOCAMADA APLICADO MANUALMENTE EM PANOS CEGOS DA FACHADA DE UM EDIFÍCIO DE ESTRUTURA CONVENCIONAL, COM ACABAMENTO RASPADO. AF_06/2014</v>
          </cell>
          <cell r="C5651" t="str">
            <v>M2</v>
          </cell>
          <cell r="D5651" t="str">
            <v>138,40</v>
          </cell>
        </row>
        <row r="5652">
          <cell r="A5652" t="str">
            <v>87835</v>
          </cell>
          <cell r="B5652" t="str">
            <v>REVESTIMENTO DECORATIVO MONOCAMADA APLICADO MANUALMENTE EM PANOS CEGOS DA FACHADA DE UM EDIFÍCIO DE ALVENARIA ESTRUTURAL, COM ACABAMENTO RASPADO. AF_06/2014</v>
          </cell>
          <cell r="C5652" t="str">
            <v>M2</v>
          </cell>
          <cell r="D5652" t="str">
            <v>95,27</v>
          </cell>
        </row>
        <row r="5653">
          <cell r="A5653" t="str">
            <v>87836</v>
          </cell>
          <cell r="B5653" t="str">
            <v>REVESTIMENTO DECORATIVO MONOCAMADA APLICADO COM EQUIPAMENTO DE PROJEÇÃO EM PANOS CEGOS DA FACHADA DE UM EDIFÍCIO DE ESTRUTURA CONVENCIONAL, COM ACABAMENTO RASPADO. AF_06/2014</v>
          </cell>
          <cell r="C5653" t="str">
            <v>M2</v>
          </cell>
          <cell r="D5653" t="str">
            <v>131,72</v>
          </cell>
        </row>
        <row r="5654">
          <cell r="A5654" t="str">
            <v>87837</v>
          </cell>
          <cell r="B5654" t="str">
            <v>REVESTIMENTO DECORATIVO MONOCAMADA APLICADO COM EQUIPAMENTO DE PROJEÇÃO EM PANOS CEGOS DA FACHADA DE UM EDIFÍCIO DE ALVENARIA ESTRUTURAL, COM ACABAMENTO RASPADO. AF_06/2014</v>
          </cell>
          <cell r="C5654" t="str">
            <v>M2</v>
          </cell>
          <cell r="D5654" t="str">
            <v>89,40</v>
          </cell>
        </row>
        <row r="5655">
          <cell r="A5655" t="str">
            <v>87838</v>
          </cell>
          <cell r="B5655" t="str">
            <v>REVESTIMENTO DECORATIVO MONOCAMADA APLICADO MANUALMENTE EM PANOS DA FACHADA COM PRESENÇA DE VÃOS, DE UM EDIFÍCIO DE ESTRUTURA CONVENCIONAL E ACABAMENTO RASPADO. AF_06/2014</v>
          </cell>
          <cell r="C5655" t="str">
            <v>M2</v>
          </cell>
          <cell r="D5655" t="str">
            <v>144,97</v>
          </cell>
        </row>
        <row r="5656">
          <cell r="A5656" t="str">
            <v>87839</v>
          </cell>
          <cell r="B5656" t="str">
            <v>REVESTIMENTO DECORATIVO MONOCAMADA APLICADO MANUALMENTE EM PANOS DA FACHADA COM PRESENÇA DE VÃOS, DE UM EDIFÍCIO DE ALVENARIA ESTRUTURAL E ACABAMENTO RASPADO. AF_06/2014</v>
          </cell>
          <cell r="C5656" t="str">
            <v>M2</v>
          </cell>
          <cell r="D5656" t="str">
            <v>100,00</v>
          </cell>
        </row>
        <row r="5657">
          <cell r="A5657" t="str">
            <v>87840</v>
          </cell>
          <cell r="B5657" t="str">
            <v>REVESTIMENTO DECORATIVO MONOCAMADA APLICADO COM EQUIPAMENTO DE PROJEÇÃO EM PANOS DA FACHADA COM PRESENÇA DE VÃOS, DE UM EDIFÍCIO DE ESTRUTURA CONVENCIONAL E ACABAMENTO RASPADO. AF_06/2014</v>
          </cell>
          <cell r="C5657" t="str">
            <v>M2</v>
          </cell>
          <cell r="D5657" t="str">
            <v>136,85</v>
          </cell>
        </row>
        <row r="5658">
          <cell r="A5658" t="str">
            <v>87841</v>
          </cell>
          <cell r="B5658" t="str">
            <v>REVESTIMENTO DECORATIVO MONOCAMADA APLICADO COM EQUIPAMENTO DE PROJEÇÃO EM PANOS DA FACHADA COM PRESENÇA DE VÃOS, DE UM EDIFÍCIO DE ALVENARIA ESTRUTURAL E ACABAMENTO RASPADO. AF_06/2014</v>
          </cell>
          <cell r="C5658" t="str">
            <v>M2</v>
          </cell>
          <cell r="D5658" t="str">
            <v>92,69</v>
          </cell>
        </row>
        <row r="5659">
          <cell r="A5659" t="str">
            <v>87842</v>
          </cell>
          <cell r="B5659" t="str">
            <v>REVESTIMENTO DECORATIVO MONOCAMADA APLICADO MANUALMENTE EM SUPERFÍCIES EXTERNAS DA SACADA DE UM EDIFÍCIO DE ESTRUTURA CONVENCIONAL E ACABAMENTO RASPADO. AF_06/2014</v>
          </cell>
          <cell r="C5659" t="str">
            <v>M2</v>
          </cell>
          <cell r="D5659" t="str">
            <v>145,36</v>
          </cell>
        </row>
        <row r="5660">
          <cell r="A5660" t="str">
            <v>87843</v>
          </cell>
          <cell r="B5660" t="str">
            <v>REVESTIMENTO DECORATIVO MONOCAMADA APLICADO MANUALMENTE EM SUPERFÍCIES EXTERNAS DA SACADA DE UM EDIFÍCIO DE ALVENARIA ESTRUTURAL E ACABAMENTO RASPADO. AF_06/2014</v>
          </cell>
          <cell r="C5660" t="str">
            <v>M2</v>
          </cell>
          <cell r="D5660" t="str">
            <v>108,14</v>
          </cell>
        </row>
        <row r="5661">
          <cell r="A5661" t="str">
            <v>87844</v>
          </cell>
          <cell r="B5661" t="str">
            <v>REVESTIMENTO DECORATIVO MONOCAMADA APLICADO COM EQUIPAMENTO DE PROJEÇÃO EM SUPERFÍCIES EXTERNAS DA SACADA DE UM EDIFÍCIO DE ESTRUTURA CONVENCIONAL E ACABAMENTO RASPADO. AF_06/2014</v>
          </cell>
          <cell r="C5661" t="str">
            <v>M2</v>
          </cell>
          <cell r="D5661" t="str">
            <v>133,42</v>
          </cell>
        </row>
        <row r="5662">
          <cell r="A5662" t="str">
            <v>87845</v>
          </cell>
          <cell r="B5662" t="str">
            <v>REVESTIMENTO DECORATIVO MONOCAMADA APLICADO COM EQUIPAMENTO DE PROJEÇÃO EM SUPERFÍCIES EXTERNAS DA SACADA DE UM EDIFÍCIO DE ALVENARIA ESTRUTURAL E ACABAMENTO RASPADO. AF_06/2014</v>
          </cell>
          <cell r="C5662" t="str">
            <v>M2</v>
          </cell>
          <cell r="D5662" t="str">
            <v>97,03</v>
          </cell>
        </row>
        <row r="5663">
          <cell r="A5663" t="str">
            <v>87846</v>
          </cell>
          <cell r="B5663" t="str">
            <v>REVESTIMENTO DECORATIVO MONOCAMADA APLICADO MANUALMENTE EM PANOS CEGOS DA FACHADA DE UM EDIFÍCIO DE ESTRUTURA CONVENCIONAL, COM ACABAMENTO TRAVERTINO. AF_06/2014</v>
          </cell>
          <cell r="C5663" t="str">
            <v>M2</v>
          </cell>
          <cell r="D5663" t="str">
            <v>150,27</v>
          </cell>
        </row>
        <row r="5664">
          <cell r="A5664" t="str">
            <v>87847</v>
          </cell>
          <cell r="B5664" t="str">
            <v>REVESTIMENTO DECORATIVO MONOCAMADA APLICADO MANUALMENTE EM PANOS CEGOS DA FACHADA DE UM EDIFÍCIO DE ALVENARIA ESTRUTURAL, COM ACABAMENTO TRAVERTINO. AF_06/2014</v>
          </cell>
          <cell r="C5664" t="str">
            <v>M2</v>
          </cell>
          <cell r="D5664" t="str">
            <v>107,14</v>
          </cell>
        </row>
        <row r="5665">
          <cell r="A5665" t="str">
            <v>87848</v>
          </cell>
          <cell r="B5665" t="str">
            <v>REVESTIMENTO DECORATIVO MONOCAMADA APLICADO COM EQUIPAMENTO DE PROJEÇÃO EM PANOS CEGOS DA FACHADA DE UM EDIFÍCIO DE ESTRUTURA CONVENCIONAL, COM ACABAMENTO TRAVERTINO. AF_06/2014</v>
          </cell>
          <cell r="C5665" t="str">
            <v>M2</v>
          </cell>
          <cell r="D5665" t="str">
            <v>142,50</v>
          </cell>
        </row>
        <row r="5666">
          <cell r="A5666" t="str">
            <v>87849</v>
          </cell>
          <cell r="B5666" t="str">
            <v>REVESTIMENTO DECORATIVO MONOCAMADA APLICADO COM EQUIPAMENTO DE PROJEÇÃO EM PANOS CEGOS DA FACHADA DE UM EDIFÍCIO DE ALVENARIA ESTRUTURAL, COM ACABAMENTO TRAVERTINO. AF_06/2014</v>
          </cell>
          <cell r="C5666" t="str">
            <v>M2</v>
          </cell>
          <cell r="D5666" t="str">
            <v>100,18</v>
          </cell>
        </row>
        <row r="5667">
          <cell r="A5667" t="str">
            <v>87850</v>
          </cell>
          <cell r="B5667" t="str">
            <v>REVESTIMENTO DECORATIVO MONOCAMADA APLICADO MANUALMENTE EM PANOS DA FACHADA COM PRESENÇA DE VÃOS, DE UM EDIFÍCIO DE ESTRUTURA CONVENCIONAL E ACABAMENTO TRAVERTINO. AF_06/2014</v>
          </cell>
          <cell r="C5667" t="str">
            <v>M2</v>
          </cell>
          <cell r="D5667" t="str">
            <v>156,86</v>
          </cell>
        </row>
        <row r="5668">
          <cell r="A5668" t="str">
            <v>87851</v>
          </cell>
          <cell r="B5668" t="str">
            <v>REVESTIMENTO DECORATIVO MONOCAMADA APLICADO MANUALMENTE EM PANOS DA FACHADA COM PRESENÇA DE VÃOS, DE UM EDIFÍCIO DE ALVENARIA ESTRUTURAL E ACABAMENTO TRAVERTINO. AF_06/2014</v>
          </cell>
          <cell r="C5668" t="str">
            <v>M2</v>
          </cell>
          <cell r="D5668" t="str">
            <v>111,89</v>
          </cell>
        </row>
        <row r="5669">
          <cell r="A5669" t="str">
            <v>87852</v>
          </cell>
          <cell r="B5669" t="str">
            <v>REVESTIMENTO DECORATIVO MONOCAMADA APLICADO COM EQUIPAMENTO DE PROJEÇÃO EM PANOS DA FACHADA COM PRESENÇA DE VÃOS, DE UM EDIFÍCIO DE ESTRUTURA CONVENCIONAL E ACABAMENTO TRAVERTINO. AF_06/2014</v>
          </cell>
          <cell r="C5669" t="str">
            <v>M2</v>
          </cell>
          <cell r="D5669" t="str">
            <v>147,61</v>
          </cell>
        </row>
        <row r="5670">
          <cell r="A5670" t="str">
            <v>87853</v>
          </cell>
          <cell r="B5670" t="str">
            <v>REVESTIMENTO DECORATIVO MONOCAMADA APLICADO COM EQUIPAMENTO DE PROJEÇÃO EM PANOS DA FACHADA COM PRESENÇA DE VÃOS, DE UM EDIFÍCIO DE ALVENARIA ESTRUTURAL E ACABAMENTO TRAVERTINO. AF_06/2014</v>
          </cell>
          <cell r="C5670" t="str">
            <v>M2</v>
          </cell>
          <cell r="D5670" t="str">
            <v>103,44</v>
          </cell>
        </row>
        <row r="5671">
          <cell r="A5671" t="str">
            <v>87854</v>
          </cell>
          <cell r="B5671" t="str">
            <v>REVESTIMENTO DECORATIVO MONOCAMADA APLICADO MANUALMENTE EM SUPERFÍCIES EXTERNAS DA SACADA DE UM EDIFÍCIO DE ESTRUTURA CONVENCIONAL E ACABAMENTO TRAVERTINO. AF_06/2014</v>
          </cell>
          <cell r="C5671" t="str">
            <v>M2</v>
          </cell>
          <cell r="D5671" t="str">
            <v>157,23</v>
          </cell>
        </row>
        <row r="5672">
          <cell r="A5672" t="str">
            <v>87855</v>
          </cell>
          <cell r="B5672" t="str">
            <v>REVESTIMENTO DECORATIVO MONOCAMADA APLICADO MANUALMENTE EM SUPERFÍCIES EXTERNAS DA SACADA DE UM EDIFÍCIO DE ALVENARIA ESTRUTURAL E ACABAMENTO TRAVERTINO. AF_06/2014</v>
          </cell>
          <cell r="C5672" t="str">
            <v>M2</v>
          </cell>
          <cell r="D5672" t="str">
            <v>120,03</v>
          </cell>
        </row>
        <row r="5673">
          <cell r="A5673" t="str">
            <v>87856</v>
          </cell>
          <cell r="B5673" t="str">
            <v>REVESTIMENTO DECORATIVO MONOCAMADA APLICADO COM EQUIPAMENTO DE PROJEÇÃO EM SUPERFÍCIES EXTERNAS DA SACADA DE UM EDIFÍCIO DE ESTRUTURA CONVENCIONAL E ACABAMENTO TRAVERTINO. AF_06/2014</v>
          </cell>
          <cell r="C5673" t="str">
            <v>M2</v>
          </cell>
          <cell r="D5673" t="str">
            <v>144,20</v>
          </cell>
        </row>
        <row r="5674">
          <cell r="A5674" t="str">
            <v>87857</v>
          </cell>
          <cell r="B5674" t="str">
            <v>REVESTIMENTO DECORATIVO MONOCAMADA APLICADO COM EQUIPAMENTO DE PROJEÇÃO EM SUPERFÍCIES EXTERNAS DA SACADA DE UM EDIFÍCIO DE ALVENARIA ESTRUTURAL E ACABAMENTO TRAVERTINO. AF_06/2014</v>
          </cell>
          <cell r="C5674" t="str">
            <v>M2</v>
          </cell>
          <cell r="D5674" t="str">
            <v>107,79</v>
          </cell>
        </row>
        <row r="5675">
          <cell r="A5675" t="str">
            <v>87858</v>
          </cell>
          <cell r="B5675" t="str">
            <v>REVESTIMENTO DECORATIVO MONOCAMADA APLICADO MANUALMENTE NAS PAREDES INTERNAS DA SACADA COM ACABAMENTO RASPADO. AF_06/2014</v>
          </cell>
          <cell r="C5675" t="str">
            <v>M2</v>
          </cell>
          <cell r="D5675" t="str">
            <v>103,69</v>
          </cell>
        </row>
        <row r="5676">
          <cell r="A5676" t="str">
            <v>87859</v>
          </cell>
          <cell r="B5676" t="str">
            <v>REVESTIMENTO DECORATIVO MONOCAMADA APLICADO MANUALMENTE NAS PAREDES INTERNAS DA SACADA COM ACABAMENTO TRAVERTINO. AF_06/2014</v>
          </cell>
          <cell r="C5676" t="str">
            <v>M2</v>
          </cell>
          <cell r="D5676" t="str">
            <v>120,56</v>
          </cell>
        </row>
        <row r="5677">
          <cell r="A5677" t="str">
            <v>89048</v>
          </cell>
          <cell r="B5677" t="str">
            <v>(COMPOSIÇÃO REPRESENTATIVA) DO SERVIÇO DE EMBOÇO/MASSA ÚNICA, TRAÇO 1:2:8, PREPARO MECÂNICO, COM BETONEIRA DE 400L, EM PAREDES DE AMBIENTES INTERNOS, COM EXECUÇÃO DE TALISCAS, PARA EDIFICAÇÃO HABITACIONAL MULTIFAMILIAR (PRÉDIO). AF_11/2014</v>
          </cell>
          <cell r="C5677" t="str">
            <v>M2</v>
          </cell>
          <cell r="D5677" t="str">
            <v>27,74</v>
          </cell>
        </row>
        <row r="5678">
          <cell r="A5678" t="str">
            <v>89049</v>
          </cell>
          <cell r="B5678" t="str">
            <v>(COMPOSIÇÃO REPRESENTATIVA) DO SERVIÇO DE APLICAÇÃO MANUAL DE GESSO DESEMPENADO (SEM TALISCAS) EM TETO, ESPESSURA 0,5 CM, PARA EDIFICAÇÃO HABITACIONAL MULTIFAMILIAR (PRÉDIO). AF_11/2014</v>
          </cell>
          <cell r="C5678" t="str">
            <v>M2</v>
          </cell>
          <cell r="D5678" t="str">
            <v>15,56</v>
          </cell>
        </row>
        <row r="5679">
          <cell r="A5679" t="str">
            <v>89173</v>
          </cell>
          <cell r="B5679" t="str">
            <v>(COMPOSIÇÃO REPRESENTATIVA) DO SERVIÇO DE EMBOÇO/MASSA ÚNICA, APLICADO MANUALMENTE, TRAÇO 1:2:8, EM BETONEIRA DE 400L, PAREDES INTERNAS, COM EXECUÇÃO DE TALISCAS, EDIFICAÇÃO HABITACIONAL UNIFAMILIAR (CASAS) E EDIFICAÇÃO PÚBLICA PADRÃO. AF_12/2014</v>
          </cell>
          <cell r="C5679" t="str">
            <v>M2</v>
          </cell>
          <cell r="D5679" t="str">
            <v>27,26</v>
          </cell>
        </row>
        <row r="5680">
          <cell r="A5680" t="str">
            <v>90406</v>
          </cell>
          <cell r="B5680" t="str">
            <v>MASSA ÚNICA, PARA RECEBIMENTO DE PINTURA, EM ARGAMASSA TRAÇO 1:2:8, PREPARO MECÂNICO COM BETONEIRA 400L, APLICADA MANUALMENTE EM TETO, ESPESSURA DE 20MM, COM EXECUÇÃO DE TALISCAS. AF_03/2015</v>
          </cell>
          <cell r="C5680" t="str">
            <v>M2</v>
          </cell>
          <cell r="D5680" t="str">
            <v>36,07</v>
          </cell>
        </row>
        <row r="5681">
          <cell r="A5681" t="str">
            <v>90407</v>
          </cell>
          <cell r="B5681" t="str">
            <v>MASSA ÚNICA, PARA RECEBIMENTO DE PINTURA, EM ARGAMASSA TRAÇO 1:2:8, PREPARO MANUAL, APLICADA MANUALMENTE EM TETO, ESPESSURA DE 20MM, COM EXECUÇÃO DE TALISCAS. AF_03/2015</v>
          </cell>
          <cell r="C5681" t="str">
            <v>M2</v>
          </cell>
          <cell r="D5681" t="str">
            <v>38,83</v>
          </cell>
        </row>
        <row r="5682">
          <cell r="A5682" t="str">
            <v>90408</v>
          </cell>
          <cell r="B5682" t="str">
            <v>MASSA ÚNICA, PARA RECEBIMENTO DE PINTURA, EM ARGAMASSA TRAÇO 1:2:8, PREPARO MECÂNICO COM BETONEIRA 400L, APLICADA MANUALMENTE EM TETO, ESPESSURA DE 10MM, COM EXECUÇÃO DE TALISCAS. AF_03/2015</v>
          </cell>
          <cell r="C5682" t="str">
            <v>M2</v>
          </cell>
          <cell r="D5682" t="str">
            <v>26,41</v>
          </cell>
        </row>
        <row r="5683">
          <cell r="A5683" t="str">
            <v>90409</v>
          </cell>
          <cell r="B5683" t="str">
            <v>MASSA ÚNICA, PARA RECEBIMENTO DE PINTURA, EM ARGAMASSA TRAÇO 1:2:8, PREPARO MANUAL, APLICADA MANUALMENTE EM TETO, ESPESSURA DE 10MM, COM EXECUÇÃO DE TALISCAS. AF_03/2015</v>
          </cell>
          <cell r="C5683" t="str">
            <v>M2</v>
          </cell>
          <cell r="D5683" t="str">
            <v>27,98</v>
          </cell>
        </row>
        <row r="5684">
          <cell r="A5684" t="str">
            <v>5998</v>
          </cell>
          <cell r="B5684" t="str">
            <v>PASTA DE CIMENTO PORTLAND, ESPESSURA 1MM</v>
          </cell>
          <cell r="C5684" t="str">
            <v>M2</v>
          </cell>
          <cell r="D5684" t="str">
            <v>0,65</v>
          </cell>
        </row>
        <row r="5685">
          <cell r="A5685" t="str">
            <v>84084</v>
          </cell>
          <cell r="B5685" t="str">
            <v>APICOAMENTO MANUAL DE SUPERFICIE DE CONCRETO</v>
          </cell>
          <cell r="C5685" t="str">
            <v>M2</v>
          </cell>
          <cell r="D5685" t="str">
            <v>6,27</v>
          </cell>
        </row>
        <row r="5686">
          <cell r="A5686" t="str">
            <v>87242</v>
          </cell>
          <cell r="B5686" t="str">
            <v>REVESTIMENTO CERÂMICO PARA PAREDES EXTERNAS EM PASTILHAS DE PORCELANA 5 X 5 CM (PLACAS DE 30 X 30 CM), ALINHADAS A PRUMO, APLICADO EM PANOS COM VÃOS. AF_06/2014</v>
          </cell>
          <cell r="C5686" t="str">
            <v>M2</v>
          </cell>
          <cell r="D5686" t="str">
            <v>219,98</v>
          </cell>
        </row>
        <row r="5687">
          <cell r="A5687" t="str">
            <v>87243</v>
          </cell>
          <cell r="B5687" t="str">
            <v>REVESTIMENTO CERÂMICO PARA PAREDES EXTERNAS EM PASTILHAS DE PORCELANA 5 X 5 CM (PLACAS DE 30 X 30 CM), ALINHADAS A PRUMO, APLICADO EM PANOS SEM VÃOS. AF_06/2014</v>
          </cell>
          <cell r="C5687" t="str">
            <v>M2</v>
          </cell>
          <cell r="D5687" t="str">
            <v>202,06</v>
          </cell>
        </row>
        <row r="5688">
          <cell r="A5688" t="str">
            <v>87244</v>
          </cell>
          <cell r="B5688" t="str">
            <v>REVESTIMENTO CERÂMICO PARA PAREDES EXTERNAS EM PASTILHAS DE PORCELANA 5 X 5 CM (PLACAS DE 30 X 30 CM), ALINHADAS A PRUMO, APLICADO EM SUPERFÍCIES EXTERNAS DA SACADA. AF_06/2014</v>
          </cell>
          <cell r="C5688" t="str">
            <v>M2</v>
          </cell>
          <cell r="D5688" t="str">
            <v>212,96</v>
          </cell>
        </row>
        <row r="5689">
          <cell r="A5689" t="str">
            <v>87245</v>
          </cell>
          <cell r="B5689" t="str">
            <v>REVESTIMENTO CERÂMICO PARA PAREDES EXTERNAS EM PASTILHAS DE PORCELANA 5 X 5 CM (PLACAS DE 30 X 30 CM), ALINHADAS A PRUMO, APLICADO EM SUPERFÍCIES INTERNAS DA SACADA. AF_06/2014</v>
          </cell>
          <cell r="C5689" t="str">
            <v>M2</v>
          </cell>
          <cell r="D5689" t="str">
            <v>256,20</v>
          </cell>
        </row>
        <row r="5690">
          <cell r="A5690" t="str">
            <v>87264</v>
          </cell>
          <cell r="B5690" t="str">
            <v>REVESTIMENTO CERÂMICO PARA PAREDES INTERNAS COM PLACAS TIPO ESMALTADA EXTRA DE DIMENSÕES 20X20 CM APLICADAS EM AMBIENTES DE ÁREA MENOR QUE 5 M² NA ALTURA INTEIRA DAS PAREDES. AF_06/2014</v>
          </cell>
          <cell r="C5690" t="str">
            <v>M2</v>
          </cell>
          <cell r="D5690" t="str">
            <v>54,08</v>
          </cell>
        </row>
        <row r="5691">
          <cell r="A5691" t="str">
            <v>87265</v>
          </cell>
          <cell r="B5691" t="str">
            <v>REVESTIMENTO CERÂMICO PARA PAREDES INTERNAS COM PLACAS TIPO ESMALTADA EXTRA DE DIMENSÕES 20X20 CM APLICADAS EM AMBIENTES DE ÁREA MAIOR QUE 5 M² NA ALTURA INTEIRA DAS PAREDES. AF_06/2014</v>
          </cell>
          <cell r="C5691" t="str">
            <v>M2</v>
          </cell>
          <cell r="D5691" t="str">
            <v>47,10</v>
          </cell>
        </row>
        <row r="5692">
          <cell r="A5692" t="str">
            <v>87266</v>
          </cell>
          <cell r="B5692" t="str">
            <v>REVESTIMENTO CERÂMICO PARA PAREDES INTERNAS COM PLACAS TIPO ESMALTADA EXTRA DE DIMENSÕES 20X20 CM APLICADAS EM AMBIENTES DE ÁREA MENOR QUE 5 M² A MEIA ALTURA DAS PAREDES. AF_06/2014</v>
          </cell>
          <cell r="C5692" t="str">
            <v>M2</v>
          </cell>
          <cell r="D5692" t="str">
            <v>56,55</v>
          </cell>
        </row>
        <row r="5693">
          <cell r="A5693" t="str">
            <v>87267</v>
          </cell>
          <cell r="B5693" t="str">
            <v>REVESTIMENTO CERÂMICO PARA PAREDES INTERNAS COM PLACAS TIPO ESMALTADA EXTRA DE DIMENSÕES 20X20 CM APLICADAS EM AMBIENTES DE ÁREA MAIOR QUE 5 M² A MEIA ALTURA DAS PAREDES. AF_06/2014</v>
          </cell>
          <cell r="C5693" t="str">
            <v>M2</v>
          </cell>
          <cell r="D5693" t="str">
            <v>53,46</v>
          </cell>
        </row>
        <row r="5694">
          <cell r="A5694" t="str">
            <v>87268</v>
          </cell>
          <cell r="B5694" t="str">
            <v>REVESTIMENTO CERÂMICO PARA PAREDES INTERNAS COM PLACAS TIPO ESMALTADA EXTRA DE DIMENSÕES 25X35 CM APLICADAS EM AMBIENTES DE ÁREA MENOR QUE 5 M² NA ALTURA INTEIRA DAS PAREDES. AF_06/2014</v>
          </cell>
          <cell r="C5694" t="str">
            <v>M2</v>
          </cell>
          <cell r="D5694" t="str">
            <v>58,32</v>
          </cell>
        </row>
        <row r="5695">
          <cell r="A5695" t="str">
            <v>87269</v>
          </cell>
          <cell r="B5695" t="str">
            <v>REVESTIMENTO CERÂMICO PARA PAREDES INTERNAS COM PLACAS TIPO ESMALTADA EXTRA DE DIMENSÕES 25X35 CM APLICADAS EM AMBIENTES DE ÁREA MAIOR QUE 5 M² NA ALTURA INTEIRA DAS PAREDES. AF_06/2014</v>
          </cell>
          <cell r="C5695" t="str">
            <v>M2</v>
          </cell>
          <cell r="D5695" t="str">
            <v>50,72</v>
          </cell>
        </row>
        <row r="5696">
          <cell r="A5696" t="str">
            <v>87270</v>
          </cell>
          <cell r="B5696" t="str">
            <v>REVESTIMENTO CERÂMICO PARA PAREDES INTERNAS COM PLACAS TIPO ESMALTADA EXTRA DE DIMENSÕES 25X35 CM APLICADAS EM AMBIENTES DE ÁREA MENOR QUE 5 M² A MEIA ALTURA DAS PAREDES. AF_06/2014</v>
          </cell>
          <cell r="C5696" t="str">
            <v>M2</v>
          </cell>
          <cell r="D5696" t="str">
            <v>60,41</v>
          </cell>
        </row>
        <row r="5697">
          <cell r="A5697" t="str">
            <v>87271</v>
          </cell>
          <cell r="B5697" t="str">
            <v>REVESTIMENTO CERÂMICO PARA PAREDES INTERNAS COM PLACAS TIPO ESMALTADA EXTRA DE DIMENSÕES 25X35 CM APLICADAS EM AMBIENTES DE ÁREA MAIOR QUE 5 M² A MEIA ALTURA DAS PAREDES. AF_06/2014</v>
          </cell>
          <cell r="C5697" t="str">
            <v>M2</v>
          </cell>
          <cell r="D5697" t="str">
            <v>56,82</v>
          </cell>
        </row>
        <row r="5698">
          <cell r="A5698" t="str">
            <v>87272</v>
          </cell>
          <cell r="B5698" t="str">
            <v>REVESTIMENTO CERÂMICO PARA PAREDES INTERNAS COM PLACAS TIPO ESMALTADA EXTRA  DE DIMENSÕES 33X45 CM APLICADAS EM AMBIENTES DE ÁREA MENOR QUE 5 M² NA ALTURA INTEIRA DAS PAREDES. AF_06/2014</v>
          </cell>
          <cell r="C5698" t="str">
            <v>M2</v>
          </cell>
          <cell r="D5698" t="str">
            <v>62,20</v>
          </cell>
        </row>
        <row r="5699">
          <cell r="A5699" t="str">
            <v>87273</v>
          </cell>
          <cell r="B5699" t="str">
            <v>REVESTIMENTO CERÂMICO PARA PAREDES INTERNAS COM PLACAS TIPO ESMALTADA EXTRA DE DIMENSÕES 33X45 CM APLICADAS EM AMBIENTES DE ÁREA MAIOR QUE 5 M² NA ALTURA INTEIRA DAS PAREDES. AF_06/2014</v>
          </cell>
          <cell r="C5699" t="str">
            <v>M2</v>
          </cell>
          <cell r="D5699" t="str">
            <v>52,90</v>
          </cell>
        </row>
        <row r="5700">
          <cell r="A5700" t="str">
            <v>87274</v>
          </cell>
          <cell r="B5700" t="str">
            <v>REVESTIMENTO CERÂMICO PARA PAREDES INTERNAS COM PLACAS TIPO ESMALTADA EXTRA DE DIMENSÕES 33X45 CM APLICADAS EM AMBIENTES DE ÁREA MENOR QUE 5 M² A MEIA ALTURA DAS PAREDES. AF_06/2014</v>
          </cell>
          <cell r="C5700" t="str">
            <v>M2</v>
          </cell>
          <cell r="D5700" t="str">
            <v>63,67</v>
          </cell>
        </row>
        <row r="5701">
          <cell r="A5701" t="str">
            <v>87275</v>
          </cell>
          <cell r="B5701" t="str">
            <v>REVESTIMENTO CERÂMICO PARA PAREDES INTERNAS COM PLACAS TIPO ESMALTADA EXTRA  DE DIMENSÕES 33X45 CM APLICADAS EM AMBIENTES DE ÁREA MAIOR QUE 5 M² A MEIA ALTURA DAS PAREDES. AF_06/2014</v>
          </cell>
          <cell r="C5701" t="str">
            <v>M2</v>
          </cell>
          <cell r="D5701" t="str">
            <v>60,50</v>
          </cell>
        </row>
        <row r="5702">
          <cell r="A5702" t="str">
            <v>88786</v>
          </cell>
          <cell r="B5702" t="str">
            <v>REVESTIMENTO CERÂMICO PARA PAREDES EXTERNAS EM PASTILHAS DE PORCELANA 2,5 X 2,5 CM (PLACAS DE 30 X 30 CM), ALINHADAS A PRUMO, APLICADO EM PANOS COM VÃOS. AF_10/2014</v>
          </cell>
          <cell r="C5702" t="str">
            <v>M2</v>
          </cell>
          <cell r="D5702" t="str">
            <v>244,44</v>
          </cell>
        </row>
        <row r="5703">
          <cell r="A5703" t="str">
            <v>88787</v>
          </cell>
          <cell r="B5703" t="str">
            <v>REVESTIMENTO CERÂMICO PARA PAREDES EXTERNAS EM PASTILHAS DE PORCELANA 2,5 X 2,5 CM (PLACAS DE 30 X 30 CM), ALINHADAS A PRUMO, APLICADO EM PANOS SEM VÃOS. AF_10/2014</v>
          </cell>
          <cell r="C5703" t="str">
            <v>M2</v>
          </cell>
          <cell r="D5703" t="str">
            <v>225,36</v>
          </cell>
        </row>
        <row r="5704">
          <cell r="A5704" t="str">
            <v>88788</v>
          </cell>
          <cell r="B5704" t="str">
            <v>REVESTIMENTO CERÂMICO PARA PAREDES EXTERNAS EM PASTILHAS DE PORCELANA 2,5 X 2,5 CM (PLACAS DE 30 X 30 CM), ALINHADAS A PRUMO, APLICADO EM SUPERFÍCIES EXTERNAS DA SACADA. AF_10/2014</v>
          </cell>
          <cell r="C5704" t="str">
            <v>M2</v>
          </cell>
          <cell r="D5704" t="str">
            <v>236,26</v>
          </cell>
        </row>
        <row r="5705">
          <cell r="A5705" t="str">
            <v>88789</v>
          </cell>
          <cell r="B5705" t="str">
            <v>REVESTIMENTO CERÂMICO PARA PAREDES EXTERNAS EM PASTILHAS DE PORCELANA 2,5 X 2,5 CM (PLACAS DE 30 X 30 CM), ALINHADAS A PRUMO, APLICADO EM SUPERFÍCIES INTERNAS DA SACADA. AF_10/2014</v>
          </cell>
          <cell r="C5705" t="str">
            <v>M2</v>
          </cell>
          <cell r="D5705" t="str">
            <v>283,47</v>
          </cell>
        </row>
        <row r="5706">
          <cell r="A5706" t="str">
            <v>89045</v>
          </cell>
          <cell r="B5706" t="str">
            <v>(COMPOSIÇÃO REPRESENTATIVA) DO SERVIÇO DE REVESTIMENTO CERÂMICO PARA AMBIENTES DE ÁREAS MOLHADAS, MEIA PAREDE OU PAREDE INTEIRA, COM PLACAS TIPO GRÊS OU SEMI-GRÊS, DIMENSÕES 20X20 CM, PARA EDIFICAÇÃO HABITACIONAL MULTIFAMILIAR (PRÉDIO). AF_11/2014</v>
          </cell>
          <cell r="C5706" t="str">
            <v>M2</v>
          </cell>
          <cell r="D5706" t="str">
            <v>53,91</v>
          </cell>
        </row>
        <row r="5707">
          <cell r="A5707" t="str">
            <v>89170</v>
          </cell>
          <cell r="B5707" t="str">
            <v>(COMPOSIÇÃO REPRESENTATIVA) DO SERVIÇO DE REVESTIMENTO CERÂMICO PARA PAREDES INTERNAS, MEIA PAREDE, OU PAREDE INTEIRA, PLACAS GRÊS OU SEMI-GRÊS DE 20X20 CM, PARA EDIFICAÇÕES HABITACIONAIS UNIFAMILIAR (CASAS) E EDIFICAÇÕES PÚBLICAS PADRÃO. AF_11/2014</v>
          </cell>
          <cell r="C5707" t="str">
            <v>M2</v>
          </cell>
          <cell r="D5707" t="str">
            <v>52,15</v>
          </cell>
        </row>
        <row r="5708">
          <cell r="A5708" t="str">
            <v>93392</v>
          </cell>
          <cell r="B5708" t="str">
            <v>REVESTIMENTO CERÂMICO PARA PAREDES INTERNAS COM PLACAS TIPO ESMALTADA PADRÃO POPULAR DE DIMENSÕES 20X20 CM, ARGAMASSA TIPO AC I, APLICADAS EM AMBIENTES DE ÁREA MENOR QUE 5 M2 NA ALTURA INTEIRA DAS PAREDES. AF_06/2014</v>
          </cell>
          <cell r="C5708" t="str">
            <v>M2</v>
          </cell>
          <cell r="D5708" t="str">
            <v>42,82</v>
          </cell>
        </row>
        <row r="5709">
          <cell r="A5709" t="str">
            <v>93393</v>
          </cell>
          <cell r="B5709" t="str">
            <v>REVESTIMENTO CERÂMICO PARA PAREDES INTERNAS COM PLACAS TIPO ESMALTADA PADRÃO POPULAR DE DIMENSÕES 20X20 CM, ARGAMASSA TIPO AC I, APLICADAS EM AMBIENTES DE ÁREA MAIOR QUE 5 M2 NA ALTURA INTEIRA DAS PAREDES. AF_06/2014</v>
          </cell>
          <cell r="C5709" t="str">
            <v>M2</v>
          </cell>
          <cell r="D5709" t="str">
            <v>35,95</v>
          </cell>
        </row>
        <row r="5710">
          <cell r="A5710" t="str">
            <v>93394</v>
          </cell>
          <cell r="B5710" t="str">
            <v>REVESTIMENTO CERÂMICO PARA PAREDES INTERNAS COM PLACAS TIPO ESMALTADA PADRÃO POPULAR DE DIMENSÕES 20X20 CM, ARGAMASSA TIPO AC I, APLICADAS EM AMBIENTES DE ÁREA MENOR QUE 5 M2 A MEIA ALTURA DAS PAREDES. AF_06/2014</v>
          </cell>
          <cell r="C5710" t="str">
            <v>M2</v>
          </cell>
          <cell r="D5710" t="str">
            <v>45,29</v>
          </cell>
        </row>
        <row r="5711">
          <cell r="A5711" t="str">
            <v>93395</v>
          </cell>
          <cell r="B5711" t="str">
            <v>REVESTIMENTO CERÂMICO PARA PAREDES INTERNAS COM PLACAS TIPO ESMALTADA PADRÃO POPULAR DE DIMENSÕES 20X20 CM, ARGAMASSA TIPO AC I, APLICADAS EM AMBIENTES DE ÁREA MAIOR QUE 5 M2 A MEIA ALTURA DAS PAREDES. AF_06/2014</v>
          </cell>
          <cell r="C5711" t="str">
            <v>M2</v>
          </cell>
          <cell r="D5711" t="str">
            <v>42,20</v>
          </cell>
        </row>
        <row r="5712">
          <cell r="A5712" t="str">
            <v>99194</v>
          </cell>
          <cell r="B5712" t="str">
            <v>REVESTIMENTO CERÂMICO PARA PAREDES INTERNAS COM PLACAS TIPO ESMALTADA PADRÃO POPULAR DE DIMENSÕES 20X20 CM, ARGAMASSA TIPO AC III, APLICADAS EM AMBIENTES DE ÁREA MENOR QUE 5 M2 NA ALTURA INTEIRA DAS PAREDES. AF_06/2014</v>
          </cell>
          <cell r="C5712" t="str">
            <v>M2</v>
          </cell>
          <cell r="D5712" t="str">
            <v>48,21</v>
          </cell>
        </row>
        <row r="5713">
          <cell r="A5713" t="str">
            <v>99195</v>
          </cell>
          <cell r="B5713" t="str">
            <v>REVESTIMENTO CERÂMICO PARA PAREDES INTERNAS COM PLACAS TIPO ESMALTADA PADRÃO POPULAR DE DIMENSÕES 20X20 CM, ARGAMASSA TIPO AC III, APLICADAS EM AMBIENTES DE ÁREA MAIOR QUE 5 M2 NA ALTURA INTEIRA DAS PAREDES. AF_06/2014</v>
          </cell>
          <cell r="C5713" t="str">
            <v>M2</v>
          </cell>
          <cell r="D5713" t="str">
            <v>41,34</v>
          </cell>
        </row>
        <row r="5714">
          <cell r="A5714" t="str">
            <v>99196</v>
          </cell>
          <cell r="B5714" t="str">
            <v>REVESTIMENTO CERÂMICO PARA PAREDES INTERNAS COM PLACAS TIPO ESMALTADA PADRÃO POPULAR DE DIMENSÕES 20X20 CM, ARGAMASSA TIPO AC III, APLICADAS EM AMBIENTES DE ÁREA MENOR QUE 5 M2 A MEIA ALTURA DAS PAREDES. AF_06/2014</v>
          </cell>
          <cell r="C5714" t="str">
            <v>M2</v>
          </cell>
          <cell r="D5714" t="str">
            <v>50,68</v>
          </cell>
        </row>
        <row r="5715">
          <cell r="A5715" t="str">
            <v>99198</v>
          </cell>
          <cell r="B5715" t="str">
            <v>REVESTIMENTO CERÂMICO PARA PAREDES INTERNAS COM PLACAS TIPO ESMALTADA PADRÃO POPULAR DE DIMENSÕES 20X20 CM, ARGAMASSA TIPO AC III, APLICADAS EM AMBIENTES DE ÁREA MAIOR QUE 5 M2 A MEIA ALTURA DAS PAREDES. AF_06/2014</v>
          </cell>
          <cell r="C5715" t="str">
            <v>M2</v>
          </cell>
          <cell r="D5715" t="str">
            <v>47,59</v>
          </cell>
        </row>
        <row r="5716">
          <cell r="A5716" t="str">
            <v>84088</v>
          </cell>
          <cell r="B5716" t="str">
            <v>PEITORIL EM MARMORE BRANCO, LARGURA DE 15CM, ASSENTADO COM ARGAMASSA TRACO 1:4 (CIMENTO E AREIA MEDIA), PREPARO MANUAL DA ARGAMASSA</v>
          </cell>
          <cell r="C5716" t="str">
            <v>M</v>
          </cell>
          <cell r="D5716" t="str">
            <v>83,73</v>
          </cell>
        </row>
        <row r="5717">
          <cell r="A5717" t="str">
            <v>84089</v>
          </cell>
          <cell r="B5717" t="str">
            <v>PEITORIL EM MARMORE BRANCO, LARGURA DE 25CM, ASSENTADO COM ARGAMASSA TRACO 1:3 (CIMENTO E AREIA MEDIA), PREPARO MANUAL DA ARGAMASSA</v>
          </cell>
          <cell r="C5717" t="str">
            <v>M</v>
          </cell>
          <cell r="D5717" t="str">
            <v>118,29</v>
          </cell>
        </row>
        <row r="5718">
          <cell r="A5718" t="str">
            <v>40675</v>
          </cell>
          <cell r="B5718" t="str">
            <v>ASSENTAMENTO DE PEITORIL COM ARGAMASSA DE CIMENTO COLANTE</v>
          </cell>
          <cell r="C5718" t="str">
            <v>M</v>
          </cell>
          <cell r="D5718" t="str">
            <v>4,49</v>
          </cell>
        </row>
        <row r="5719">
          <cell r="A5719" t="str">
            <v>84093</v>
          </cell>
          <cell r="B5719" t="str">
            <v>TABEIRA DE MADEIRA LEI, 1A QUALIDADE, 2,5X30,0CM PARA BEIRAL DE TELHADO</v>
          </cell>
          <cell r="C5719" t="str">
            <v>M</v>
          </cell>
          <cell r="D5719" t="str">
            <v>33,85</v>
          </cell>
        </row>
        <row r="5720">
          <cell r="A5720" t="str">
            <v>96112</v>
          </cell>
          <cell r="B5720" t="str">
            <v>FORRO EM MADEIRA PINUS, PARA AMBIENTES RESIDENCIAIS, INCLUSIVE ESTRUTURA DE FIXAÇÃO. AF_05/2017</v>
          </cell>
          <cell r="C5720" t="str">
            <v>M2</v>
          </cell>
          <cell r="D5720" t="str">
            <v>103,25</v>
          </cell>
        </row>
        <row r="5721">
          <cell r="A5721" t="str">
            <v>96117</v>
          </cell>
          <cell r="B5721" t="str">
            <v>FORRO EM MADEIRA PINUS, PARA AMBIENTES COMERCIAIS, INCLUSIVE ESTRUTURA DE FIXAÇÃO. AF_05/2017</v>
          </cell>
          <cell r="C5721" t="str">
            <v>M2</v>
          </cell>
          <cell r="D5721" t="str">
            <v>121,05</v>
          </cell>
        </row>
        <row r="5722">
          <cell r="A5722" t="str">
            <v>96122</v>
          </cell>
          <cell r="B5722" t="str">
            <v>ACABAMENTOS PARA FORRO (RODA-FORRO EM MADEIRA PINUS). AF_05/2017</v>
          </cell>
          <cell r="C5722" t="str">
            <v>M</v>
          </cell>
          <cell r="D5722" t="str">
            <v>28,49</v>
          </cell>
        </row>
        <row r="5723">
          <cell r="A5723" t="str">
            <v>96109</v>
          </cell>
          <cell r="B5723" t="str">
            <v>FORRO EM PLACAS DE GESSO, PARA AMBIENTES RESIDENCIAIS. AF_05/2017_P</v>
          </cell>
          <cell r="C5723" t="str">
            <v>M2</v>
          </cell>
          <cell r="D5723" t="str">
            <v>33,67</v>
          </cell>
        </row>
        <row r="5724">
          <cell r="A5724" t="str">
            <v>96110</v>
          </cell>
          <cell r="B5724" t="str">
            <v>FORRO EM DRYWALL, PARA AMBIENTES RESIDENCIAIS, INCLUSIVE ESTRUTURA DE FIXAÇÃO. AF_05/2017_P</v>
          </cell>
          <cell r="C5724" t="str">
            <v>M2</v>
          </cell>
          <cell r="D5724" t="str">
            <v>53,72</v>
          </cell>
        </row>
        <row r="5725">
          <cell r="A5725" t="str">
            <v>96113</v>
          </cell>
          <cell r="B5725" t="str">
            <v>FORRO EM PLACAS DE GESSO, PARA AMBIENTES COMERCIAIS. AF_05/2017_P</v>
          </cell>
          <cell r="C5725" t="str">
            <v>M2</v>
          </cell>
          <cell r="D5725" t="str">
            <v>29,96</v>
          </cell>
        </row>
        <row r="5726">
          <cell r="A5726" t="str">
            <v>96114</v>
          </cell>
          <cell r="B5726" t="str">
            <v>FORRO EM DRYWALL, PARA AMBIENTES COMERCIAIS, INCLUSIVE ESTRUTURA DE FIXAÇÃO. AF_05/2017_P</v>
          </cell>
          <cell r="C5726" t="str">
            <v>M2</v>
          </cell>
          <cell r="D5726" t="str">
            <v>53,81</v>
          </cell>
        </row>
        <row r="5727">
          <cell r="A5727" t="str">
            <v>96120</v>
          </cell>
          <cell r="B5727" t="str">
            <v>ACABAMENTOS PARA FORRO (MOLDURA DE GESSO). AF_05/2017</v>
          </cell>
          <cell r="C5727" t="str">
            <v>M</v>
          </cell>
          <cell r="D5727" t="str">
            <v>2,31</v>
          </cell>
        </row>
        <row r="5728">
          <cell r="A5728" t="str">
            <v>96123</v>
          </cell>
          <cell r="B5728" t="str">
            <v>ACABAMENTOS PARA FORRO (MOLDURA EM DRYWALL, COM LARGURA DE 15 CM). AF_05/2017_P</v>
          </cell>
          <cell r="C5728" t="str">
            <v>M</v>
          </cell>
          <cell r="D5728" t="str">
            <v>22,60</v>
          </cell>
        </row>
        <row r="5729">
          <cell r="A5729" t="str">
            <v>99054</v>
          </cell>
          <cell r="B5729" t="str">
            <v>ACABAMENTOS PARA FORRO (SANCA DE GESSO MONTADA NA OBRA). AF_05/2017_P</v>
          </cell>
          <cell r="C5729" t="str">
            <v>M2</v>
          </cell>
          <cell r="D5729" t="str">
            <v>41,29</v>
          </cell>
        </row>
        <row r="5730">
          <cell r="A5730" t="str">
            <v>72200</v>
          </cell>
          <cell r="B5730" t="str">
            <v>REVESTIMENTO EM LAMINADO MELAMINICO TEXTURIZADO, ESPESSURA 0,8 MM, FIXADO COM COLA</v>
          </cell>
          <cell r="C5730" t="str">
            <v>M2</v>
          </cell>
          <cell r="D5730" t="str">
            <v>84,16</v>
          </cell>
        </row>
        <row r="5731">
          <cell r="A5731" t="str">
            <v>73807/1</v>
          </cell>
          <cell r="B5731" t="str">
            <v>CORRIMAO EM MARMORITE, LARGURA 15CM</v>
          </cell>
          <cell r="C5731" t="str">
            <v>M</v>
          </cell>
          <cell r="D5731" t="str">
            <v>96,79</v>
          </cell>
        </row>
        <row r="5732">
          <cell r="A5732" t="str">
            <v>72201</v>
          </cell>
          <cell r="B5732" t="str">
            <v>RECOLOCACO DE FORROS EM REGUA DE PVC E PERFIS, CONSIDERANDO REAPROVEITAMENTO DO MATERIAL</v>
          </cell>
          <cell r="C5732" t="str">
            <v>M2</v>
          </cell>
          <cell r="D5732" t="str">
            <v>10,52</v>
          </cell>
        </row>
        <row r="5733">
          <cell r="A5733" t="str">
            <v>96111</v>
          </cell>
          <cell r="B5733" t="str">
            <v>FORRO EM RÉGUAS DE PVC, FRISADO, PARA AMBIENTES RESIDENCIAIS, INCLUSIVE ESTRUTURA DE FIXAÇÃO. AF_05/2017_P</v>
          </cell>
          <cell r="C5733" t="str">
            <v>M2</v>
          </cell>
          <cell r="D5733" t="str">
            <v>38,13</v>
          </cell>
        </row>
        <row r="5734">
          <cell r="A5734" t="str">
            <v>96116</v>
          </cell>
          <cell r="B5734" t="str">
            <v>FORRO EM RÉGUAS DE PVC, FRISADO, PARA AMBIENTES COMERCIAIS, INCLUSIVE ESTRUTURA DE FIXAÇÃO. AF_05/2017_P</v>
          </cell>
          <cell r="C5734" t="str">
            <v>M2</v>
          </cell>
          <cell r="D5734" t="str">
            <v>40,55</v>
          </cell>
        </row>
        <row r="5735">
          <cell r="A5735" t="str">
            <v>96121</v>
          </cell>
          <cell r="B5735" t="str">
            <v>ACABAMENTOS PARA FORRO (RODA-FORRO EM PERFIL METÁLICO E PLÁSTICO). AF_05/2017</v>
          </cell>
          <cell r="C5735" t="str">
            <v>M</v>
          </cell>
          <cell r="D5735" t="str">
            <v>8,01</v>
          </cell>
        </row>
        <row r="5736">
          <cell r="A5736" t="str">
            <v>96485</v>
          </cell>
          <cell r="B5736" t="str">
            <v>FORRO EM RÉGUAS DE PVC, LISO, PARA AMBIENTES RESIDENCIAIS, INCLUSIVE ESTRUTURA DE FIXAÇÃO. AF_05/2017_P</v>
          </cell>
          <cell r="C5736" t="str">
            <v>M2</v>
          </cell>
          <cell r="D5736" t="str">
            <v>43,17</v>
          </cell>
        </row>
        <row r="5737">
          <cell r="A5737" t="str">
            <v>96486</v>
          </cell>
          <cell r="B5737" t="str">
            <v>FORRO DE PVC, LISO, PARA AMBIENTES COMERCIAIS, INCLUSIVE ESTRUTURA DE FIXAÇÃO. AF_05/2017_P</v>
          </cell>
          <cell r="C5737" t="str">
            <v>M2</v>
          </cell>
          <cell r="D5737" t="str">
            <v>45,90</v>
          </cell>
        </row>
        <row r="5738">
          <cell r="A5738" t="str">
            <v>72198</v>
          </cell>
          <cell r="B5738" t="str">
            <v>ISOLAMENTO TERMICO COM ARGAMASSA TRACO 1:3 (CIMENTO E AREIA GROSSA NAO PENEIRADA), COM ADICAO DE PEROLAS DE ISOPOR, ESPESSURA 6CM, PREPARO MANUAL DA ARGAMASSA</v>
          </cell>
          <cell r="C5738" t="str">
            <v>M2</v>
          </cell>
          <cell r="D5738" t="str">
            <v>92,29</v>
          </cell>
        </row>
        <row r="5739">
          <cell r="A5739" t="str">
            <v>73833/1</v>
          </cell>
          <cell r="B5739" t="str">
            <v>ISOLAMENTO TERMICO COM MANTA DE LA DE VIDRO, ESPESSURA 2,5CM</v>
          </cell>
          <cell r="C5739" t="str">
            <v>M2</v>
          </cell>
          <cell r="D5739" t="str">
            <v>54,05</v>
          </cell>
        </row>
        <row r="5740">
          <cell r="A5740" t="str">
            <v>83730</v>
          </cell>
          <cell r="B5740" t="str">
            <v>REPARO ESTRUTURAL DE ESTRUTURAS DE CONCRETO COM ARGAMASSA POLIMERICA DE ALTO DESEMPENHO, E=2 CM</v>
          </cell>
          <cell r="C5740" t="str">
            <v>M2</v>
          </cell>
          <cell r="D5740" t="str">
            <v>187,38</v>
          </cell>
        </row>
        <row r="5741">
          <cell r="A5741" t="str">
            <v>83736</v>
          </cell>
          <cell r="B5741" t="str">
            <v>REPARO/COLAGEM DE ESTRUTURAS DE CONCRETO COM ADESIVO ESTRUTURAL A BASE DE EPOXI, E=2 MM</v>
          </cell>
          <cell r="C5741" t="str">
            <v>M2</v>
          </cell>
          <cell r="D5741" t="str">
            <v>174,12</v>
          </cell>
        </row>
        <row r="5742">
          <cell r="A5742" t="str">
            <v>91514</v>
          </cell>
          <cell r="B5742" t="str">
            <v>ESTUCAMENTO DE PANOS DE FACHADA SEM VÃOS DO SISTEMA DE PAREDES DE CONCRETO EM EDIFICAÇÕES DE MÚLTIPLOS PAVIMENTOS. AF_06/2015</v>
          </cell>
          <cell r="C5742" t="str">
            <v>M2</v>
          </cell>
          <cell r="D5742" t="str">
            <v>5,73</v>
          </cell>
        </row>
        <row r="5743">
          <cell r="A5743" t="str">
            <v>91515</v>
          </cell>
          <cell r="B5743" t="str">
            <v>ESTUCAMENTO DE PANOS DE FACHADA COM VÃOS DO SISTEMA DE PAREDES DE CONCRETO EM EDIFICAÇÕES DE MÚLTIPLOS PAVIMENTOS. AF_06/2015</v>
          </cell>
          <cell r="C5743" t="str">
            <v>M2</v>
          </cell>
          <cell r="D5743" t="str">
            <v>7,58</v>
          </cell>
        </row>
        <row r="5744">
          <cell r="A5744" t="str">
            <v>91516</v>
          </cell>
          <cell r="B5744" t="str">
            <v>ESTUCAMENTO DE SUPERFÍCIE EXTERNA DA SACADA DO SISTEMA DE PAREDES DE CONCRETO EM EDIFICAÇÕES DE MÚLTIPLOS PAVIMENTOS. AF_06/2015</v>
          </cell>
          <cell r="C5744" t="str">
            <v>M2</v>
          </cell>
          <cell r="D5744" t="str">
            <v>11,09</v>
          </cell>
        </row>
        <row r="5745">
          <cell r="A5745" t="str">
            <v>91517</v>
          </cell>
          <cell r="B5745" t="str">
            <v>ESTUCAMENTO DE PANOS DE FACHADA SEM VÃOS DO SISTEMA DE PAREDES DE CONCRETO EM EDIFICAÇÕES DE PAVIMENTO ÚNICO. AF_06/2015</v>
          </cell>
          <cell r="C5745" t="str">
            <v>M2</v>
          </cell>
          <cell r="D5745" t="str">
            <v>12,36</v>
          </cell>
        </row>
        <row r="5746">
          <cell r="A5746" t="str">
            <v>91519</v>
          </cell>
          <cell r="B5746" t="str">
            <v>ESTUCAMENTO DE PANOS DE FACHADA COM VÃOS DO SISTEMA DE PAREDES DE CONCRETO EM EDIFICAÇÕES DE PAVIMENTO ÚNICO. AF_06/2015</v>
          </cell>
          <cell r="C5746" t="str">
            <v>M2</v>
          </cell>
          <cell r="D5746" t="str">
            <v>14,19</v>
          </cell>
        </row>
        <row r="5747">
          <cell r="A5747" t="str">
            <v>91520</v>
          </cell>
          <cell r="B5747" t="str">
            <v>ESTUCAMENTO DE DENSIDADE BAIXA NAS FACES INTERNAS DE PAREDES DO SISTEMA DE PAREDES DE CONCRETO. AF_06/2015</v>
          </cell>
          <cell r="C5747" t="str">
            <v>M2</v>
          </cell>
          <cell r="D5747" t="str">
            <v>2,06</v>
          </cell>
        </row>
        <row r="5748">
          <cell r="A5748" t="str">
            <v>91522</v>
          </cell>
          <cell r="B5748" t="str">
            <v>ESTUCAMENTO, PARA QUALQUER REVESTIMENTO, EM TETO DO SISTEMA DE PAREDES DE CONCRETO. AF_06/2015</v>
          </cell>
          <cell r="C5748" t="str">
            <v>M2</v>
          </cell>
          <cell r="D5748" t="str">
            <v>2,48</v>
          </cell>
        </row>
        <row r="5749">
          <cell r="A5749" t="str">
            <v>91525</v>
          </cell>
          <cell r="B5749" t="str">
            <v>ESTUCAMENTO DE DENSIDADE ALTA, NAS FACES INTERNAS DE PAREDES DO SISTEMA DE PAREDES DE CONCRETO. AF_06/2015</v>
          </cell>
          <cell r="C5749" t="str">
            <v>M2</v>
          </cell>
          <cell r="D5749" t="str">
            <v>4,53</v>
          </cell>
        </row>
        <row r="5750">
          <cell r="A5750" t="str">
            <v>73548</v>
          </cell>
          <cell r="B5750" t="str">
            <v>ARGAMASSA TRACO 1:3 (CIMENTO E AREIA), PREPARO MANUAL, INCLUSO ADITIVO IMPERMEABILIZANTE</v>
          </cell>
          <cell r="C5750" t="str">
            <v>M3</v>
          </cell>
          <cell r="D5750" t="str">
            <v>429,18</v>
          </cell>
        </row>
        <row r="5751">
          <cell r="A5751" t="str">
            <v>73549</v>
          </cell>
          <cell r="B5751" t="str">
            <v>ARGAMASSA TRACO 1:4 (CIMENTO E AREIA), PREPARO MANUAL, INCLUSO ADITIVO IMPERMEABILIZANTE</v>
          </cell>
          <cell r="C5751" t="str">
            <v>M3</v>
          </cell>
          <cell r="D5751" t="str">
            <v>413,08</v>
          </cell>
        </row>
        <row r="5752">
          <cell r="A5752" t="str">
            <v>87280</v>
          </cell>
          <cell r="B5752" t="str">
            <v>ARGAMASSA TRAÇO 1:7 (CIMENTO E AREIA MÉDIA) COM ADIÇÃO DE PLASTIFICANTE PARA EMBOÇO/MASSA ÚNICA/ASSENTAMENTO DE ALVENARIA DE VEDAÇÃO, PREPARO MECÂNICO COM BETONEIRA 400 L. AF_06/2014</v>
          </cell>
          <cell r="C5752" t="str">
            <v>M3</v>
          </cell>
          <cell r="D5752" t="str">
            <v>248,55</v>
          </cell>
        </row>
        <row r="5753">
          <cell r="A5753" t="str">
            <v>87281</v>
          </cell>
          <cell r="B5753" t="str">
            <v>ARGAMASSA TRAÇO 1:7 (CIMENTO E AREIA MÉDIA) COM ADIÇÃO DE PLASTIFICANTE PARA EMBOÇO/MASSA ÚNICA/ASSENTAMENTO DE ALVENARIA DE VEDAÇÃO, PREPARO MECÂNICO COM BETONEIRA 600 L. AF_06/2014</v>
          </cell>
          <cell r="C5753" t="str">
            <v>M3</v>
          </cell>
          <cell r="D5753" t="str">
            <v>239,61</v>
          </cell>
        </row>
        <row r="5754">
          <cell r="A5754" t="str">
            <v>87283</v>
          </cell>
          <cell r="B5754" t="str">
            <v>ARGAMASSA TRAÇO 1:6 (CIMENTO E AREIA MÉDIA) COM ADIÇÃO DE PLASTIFICANTE PARA EMBOÇO/MASSA ÚNICA/ASSENTAMENTO DE ALVENARIA DE VEDAÇÃO, PREPARO MECÂNICO COM BETONEIRA 400 L. AF_06/2014</v>
          </cell>
          <cell r="C5754" t="str">
            <v>M3</v>
          </cell>
          <cell r="D5754" t="str">
            <v>270,27</v>
          </cell>
        </row>
        <row r="5755">
          <cell r="A5755" t="str">
            <v>87284</v>
          </cell>
          <cell r="B5755" t="str">
            <v>ARGAMASSA TRAÇO 1:6 (CIMENTO E AREIA MÉDIA) COM ADIÇÃO DE PLASTIFICANTE PARA EMBOÇO/MASSA ÚNICA/ASSENTAMENTO DE ALVENARIA DE VEDAÇÃO, PREPARO MECÂNICO COM BETONEIRA 600 L. AF_06/2014</v>
          </cell>
          <cell r="C5755" t="str">
            <v>M3</v>
          </cell>
          <cell r="D5755" t="str">
            <v>243,61</v>
          </cell>
        </row>
        <row r="5756">
          <cell r="A5756" t="str">
            <v>87286</v>
          </cell>
          <cell r="B5756" t="str">
            <v>ARGAMASSA TRAÇO 1:1:6 (CIMENTO, CAL E AREIA MÉDIA) PARA EMBOÇO/MASSA ÚNICA/ASSENTAMENTO DE ALVENARIA DE VEDAÇÃO, PREPARO MECÂNICO COM BETONEIRA 400 L. AF_06/2014</v>
          </cell>
          <cell r="C5756" t="str">
            <v>M3</v>
          </cell>
          <cell r="D5756" t="str">
            <v>270,22</v>
          </cell>
        </row>
        <row r="5757">
          <cell r="A5757" t="str">
            <v>87287</v>
          </cell>
          <cell r="B5757" t="str">
            <v>ARGAMASSA TRAÇO 1:1:6 (CIMENTO, CAL E AREIA MÉDIA) PARA EMBOÇO/MASSA ÚNICA/ASSENTAMENTO DE ALVENARIA DE VEDAÇÃO, PREPARO MECÂNICO COM BETONEIRA 600 L. AF_06/2014</v>
          </cell>
          <cell r="C5757" t="str">
            <v>M3</v>
          </cell>
          <cell r="D5757" t="str">
            <v>344,25</v>
          </cell>
        </row>
        <row r="5758">
          <cell r="A5758" t="str">
            <v>87289</v>
          </cell>
          <cell r="B5758" t="str">
            <v>ARGAMASSA TRAÇO 1:1,5:7,5 (CIMENTO, CAL E AREIA MÉDIA) PARA EMBOÇO/MASSA ÚNICA/ASSENTAMENTO DE ALVENARIA DE VEDAÇÃO, PREPARO MECÂNICO COM BETONEIRA 400 L. AF_06/2014</v>
          </cell>
          <cell r="C5758" t="str">
            <v>M3</v>
          </cell>
          <cell r="D5758" t="str">
            <v>347,20</v>
          </cell>
        </row>
        <row r="5759">
          <cell r="A5759" t="str">
            <v>87290</v>
          </cell>
          <cell r="B5759" t="str">
            <v>ARGAMASSA TRAÇO 1:1,5:7,5 (CIMENTO, CAL E AREIA MÉDIA) PARA EMBOÇO/MASSA ÚNICA/ASSENTAMENTO DE ALVENARIA DE VEDAÇÃO, PREPARO MECÂNICO COM BETONEIRA 600 L. AF_06/2014</v>
          </cell>
          <cell r="C5759" t="str">
            <v>M3</v>
          </cell>
          <cell r="D5759" t="str">
            <v>337,54</v>
          </cell>
        </row>
        <row r="5760">
          <cell r="A5760" t="str">
            <v>87292</v>
          </cell>
          <cell r="B5760" t="str">
            <v>ARGAMASSA TRAÇO 1:2:8 (CIMENTO, CAL E AREIA MÉDIA) PARA EMBOÇO/MASSA ÚNICA/ASSENTAMENTO DE ALVENARIA DE VEDAÇÃO, PREPARO MECÂNICO COM BETONEIRA 400 L. AF_06/2014</v>
          </cell>
          <cell r="C5760" t="str">
            <v>M3</v>
          </cell>
          <cell r="D5760" t="str">
            <v>370,75</v>
          </cell>
        </row>
        <row r="5761">
          <cell r="A5761" t="str">
            <v>87294</v>
          </cell>
          <cell r="B5761" t="str">
            <v>ARGAMASSA TRAÇO 1:2:9 (CIMENTO, CAL E AREIA MÉDIA) PARA EMBOÇO/MASSA ÚNICA/ASSENTAMENTO DE ALVENARIA DE VEDAÇÃO, PREPARO MECÂNICO COM BETONEIRA 600 L. AF_06/2014</v>
          </cell>
          <cell r="C5761" t="str">
            <v>M3</v>
          </cell>
          <cell r="D5761" t="str">
            <v>346,77</v>
          </cell>
        </row>
        <row r="5762">
          <cell r="A5762" t="str">
            <v>87295</v>
          </cell>
          <cell r="B5762" t="str">
            <v>ARGAMASSA TRAÇO 1:3:12 (CIMENTO, CAL E AREIA MÉDIA) PARA EMBOÇO/MASSA ÚNICA/ASSENTAMENTO DE ALVENARIA DE VEDAÇÃO, PREPARO MECÂNICO COM BETONEIRA 400 L. AF_06/2014</v>
          </cell>
          <cell r="C5762" t="str">
            <v>M3</v>
          </cell>
          <cell r="D5762" t="str">
            <v>368,79</v>
          </cell>
        </row>
        <row r="5763">
          <cell r="A5763" t="str">
            <v>87296</v>
          </cell>
          <cell r="B5763" t="str">
            <v>ARGAMASSA TRAÇO 1:3:12 (CIMENTO, CAL E AREIA MÉDIA) PARA EMBOÇO/MASSA ÚNICA/ASSENTAMENTO DE ALVENARIA DE VEDAÇÃO, PREPARO MECÂNICO COM BETONEIRA 600 L. AF_06/2014</v>
          </cell>
          <cell r="C5763" t="str">
            <v>M3</v>
          </cell>
          <cell r="D5763" t="str">
            <v>341,84</v>
          </cell>
        </row>
        <row r="5764">
          <cell r="A5764" t="str">
            <v>87298</v>
          </cell>
          <cell r="B5764" t="str">
            <v>ARGAMASSA TRAÇO 1:3 (CIMENTO E AREIA MÉDIA) PARA CONTRAPISO, PREPARO MECÂNICO COM BETONEIRA 400 L. AF_06/2014</v>
          </cell>
          <cell r="C5764" t="str">
            <v>M3</v>
          </cell>
          <cell r="D5764" t="str">
            <v>370,41</v>
          </cell>
        </row>
        <row r="5765">
          <cell r="A5765" t="str">
            <v>87299</v>
          </cell>
          <cell r="B5765" t="str">
            <v>ARGAMASSA TRAÇO 1:3 (CIMENTO E AREIA MÉDIA) PARA CONTRAPISO, PREPARO MECÂNICO COM BETONEIRA 600 L. AF_06/2014</v>
          </cell>
          <cell r="C5765" t="str">
            <v>M3</v>
          </cell>
          <cell r="D5765" t="str">
            <v>350,19</v>
          </cell>
        </row>
        <row r="5766">
          <cell r="A5766" t="str">
            <v>87301</v>
          </cell>
          <cell r="B5766" t="str">
            <v>ARGAMASSA TRAÇO 1:4 (CIMENTO E AREIA MÉDIA) PARA CONTRAPISO, PREPARO MECÂNICO COM BETONEIRA 400 L. AF_06/2014</v>
          </cell>
          <cell r="C5766" t="str">
            <v>M3</v>
          </cell>
          <cell r="D5766" t="str">
            <v>330,19</v>
          </cell>
        </row>
        <row r="5767">
          <cell r="A5767" t="str">
            <v>87302</v>
          </cell>
          <cell r="B5767" t="str">
            <v>ARGAMASSA TRAÇO 1:4 (CIMENTO E AREIA MÉDIA) PARA CONTRAPISO, PREPARO MECÂNICO COM BETONEIRA 600 L. AF_06/2014</v>
          </cell>
          <cell r="C5767" t="str">
            <v>M3</v>
          </cell>
          <cell r="D5767" t="str">
            <v>313,24</v>
          </cell>
        </row>
        <row r="5768">
          <cell r="A5768" t="str">
            <v>87304</v>
          </cell>
          <cell r="B5768" t="str">
            <v>ARGAMASSA TRAÇO 1:5 (CIMENTO E AREIA MÉDIA) PARA CONTRAPISO, PREPARO MECÂNICO COM BETONEIRA 400 L. AF_06/2014</v>
          </cell>
          <cell r="C5768" t="str">
            <v>M3</v>
          </cell>
          <cell r="D5768" t="str">
            <v>308,90</v>
          </cell>
        </row>
        <row r="5769">
          <cell r="A5769" t="str">
            <v>87305</v>
          </cell>
          <cell r="B5769" t="str">
            <v>ARGAMASSA TRAÇO 1:5 (CIMENTO E AREIA MÉDIA) PARA CONTRAPISO, PREPARO MECÂNICO COM BETONEIRA 600 L. AF_06/2014</v>
          </cell>
          <cell r="C5769" t="str">
            <v>M3</v>
          </cell>
          <cell r="D5769" t="str">
            <v>290,50</v>
          </cell>
        </row>
        <row r="5770">
          <cell r="A5770" t="str">
            <v>87307</v>
          </cell>
          <cell r="B5770" t="str">
            <v>ARGAMASSA TRAÇO 1:6 (CIMENTO E AREIA MÉDIA) PARA CONTRAPISO, PREPARO MECÂNICO COM BETONEIRA 400 L. AF_06/2014</v>
          </cell>
          <cell r="C5770" t="str">
            <v>M3</v>
          </cell>
          <cell r="D5770" t="str">
            <v>285,75</v>
          </cell>
        </row>
        <row r="5771">
          <cell r="A5771" t="str">
            <v>87308</v>
          </cell>
          <cell r="B5771" t="str">
            <v>ARGAMASSA TRAÇO 1:6 (CIMENTO E AREIA MÉDIA) PARA CONTRAPISO, PREPARO MECÂNICO COM BETONEIRA 600 L. AF_06/2014</v>
          </cell>
          <cell r="C5771" t="str">
            <v>M3</v>
          </cell>
          <cell r="D5771" t="str">
            <v>270,94</v>
          </cell>
        </row>
        <row r="5772">
          <cell r="A5772" t="str">
            <v>87310</v>
          </cell>
          <cell r="B5772" t="str">
            <v>ARGAMASSA TRAÇO 1:5 (CIMENTO E AREIA GROSSA) PARA CHAPISCO CONVENCIONAL, PREPARO MECÂNICO COM BETONEIRA 400 L. AF_06/2014</v>
          </cell>
          <cell r="C5772" t="str">
            <v>M3</v>
          </cell>
          <cell r="D5772" t="str">
            <v>253,45</v>
          </cell>
        </row>
        <row r="5773">
          <cell r="A5773" t="str">
            <v>87311</v>
          </cell>
          <cell r="B5773" t="str">
            <v>ARGAMASSA TRAÇO 1:5 (CIMENTO E AREIA GROSSA) PARA CHAPISCO CONVENCIONAL, PREPARO MECÂNICO COM BETONEIRA 600 L. AF_06/2014</v>
          </cell>
          <cell r="C5773" t="str">
            <v>M3</v>
          </cell>
          <cell r="D5773" t="str">
            <v>242,59</v>
          </cell>
        </row>
        <row r="5774">
          <cell r="A5774" t="str">
            <v>87313</v>
          </cell>
          <cell r="B5774" t="str">
            <v>ARGAMASSA TRAÇO 1:3 (CIMENTO E AREIA GROSSA) PARA CHAPISCO CONVENCIONAL, PREPARO MECÂNICO COM BETONEIRA 400 L. AF_06/2014</v>
          </cell>
          <cell r="C5774" t="str">
            <v>M3</v>
          </cell>
          <cell r="D5774" t="str">
            <v>299,77</v>
          </cell>
        </row>
        <row r="5775">
          <cell r="A5775" t="str">
            <v>87314</v>
          </cell>
          <cell r="B5775" t="str">
            <v>ARGAMASSA TRAÇO 1:3 (CIMENTO E AREIA GROSSA) PARA CHAPISCO CONVENCIONAL, PREPARO MECÂNICO COM BETONEIRA 600 L. AF_06/2014</v>
          </cell>
          <cell r="C5775" t="str">
            <v>M3</v>
          </cell>
          <cell r="D5775" t="str">
            <v>289,42</v>
          </cell>
        </row>
        <row r="5776">
          <cell r="A5776" t="str">
            <v>87316</v>
          </cell>
          <cell r="B5776" t="str">
            <v>ARGAMASSA TRAÇO 1:4 (CIMENTO E AREIA GROSSA) PARA CHAPISCO CONVENCIONAL, PREPARO MECÂNICO COM BETONEIRA 400 L. AF_06/2014</v>
          </cell>
          <cell r="C5776" t="str">
            <v>M3</v>
          </cell>
          <cell r="D5776" t="str">
            <v>278,00</v>
          </cell>
        </row>
        <row r="5777">
          <cell r="A5777" t="str">
            <v>87317</v>
          </cell>
          <cell r="B5777" t="str">
            <v>ARGAMASSA TRAÇO 1:4 (CIMENTO E AREIA GROSSA) PARA CHAPISCO CONVENCIONAL, PREPARO MECÂNICO COM BETONEIRA 600 L. AF_06/2014</v>
          </cell>
          <cell r="C5777" t="str">
            <v>M3</v>
          </cell>
          <cell r="D5777" t="str">
            <v>261,75</v>
          </cell>
        </row>
        <row r="5778">
          <cell r="A5778" t="str">
            <v>87319</v>
          </cell>
          <cell r="B5778" t="str">
            <v>ARGAMASSA TRAÇO 1:5 (CIMENTO E AREIA GROSSA) COM ADIÇÃO DE EMULSÃO POLIMÉRICA PARA CHAPISCO ROLADO, PREPARO MECÂNICO COM BETONEIRA 400 L. AF_06/2014</v>
          </cell>
          <cell r="C5778" t="str">
            <v>M3</v>
          </cell>
          <cell r="D5778" t="str">
            <v>1.660,67</v>
          </cell>
        </row>
        <row r="5779">
          <cell r="A5779" t="str">
            <v>87320</v>
          </cell>
          <cell r="B5779" t="str">
            <v>ARGAMASSA TRAÇO 1:5 (CIMENTO E AREIA GROSSA) COM ADIÇÃO DE EMULSÃO POLIMÉRICA PARA CHAPISCO ROLADO, PREPARO MECÂNICO COM BETONEIRA 600 L. AF_06/2014</v>
          </cell>
          <cell r="C5779" t="str">
            <v>M3</v>
          </cell>
          <cell r="D5779" t="str">
            <v>1.656,04</v>
          </cell>
        </row>
        <row r="5780">
          <cell r="A5780" t="str">
            <v>87322</v>
          </cell>
          <cell r="B5780" t="str">
            <v>ARGAMASSA TRAÇO 1:3 (CIMENTO E AREIA GROSSA) COM ADIÇÃO DE EMULSÃO POLIMÉRICA PARA CHAPISCO ROLADO, PREPARO MECÂNICO COM BETONEIRA 400 L. AF_06/2014</v>
          </cell>
          <cell r="C5780" t="str">
            <v>M3</v>
          </cell>
          <cell r="D5780" t="str">
            <v>1.710,60</v>
          </cell>
        </row>
        <row r="5781">
          <cell r="A5781" t="str">
            <v>87323</v>
          </cell>
          <cell r="B5781" t="str">
            <v>ARGAMASSA TRAÇO 1:3 (CIMENTO E AREIA GROSSA) COM ADIÇÃO DE EMULSÃO POLIMÉRICA PARA CHAPISCO ROLADO, PREPARO MECÂNICO COM BETONEIRA 600 L. AF_06/2014</v>
          </cell>
          <cell r="C5781" t="str">
            <v>M3</v>
          </cell>
          <cell r="D5781" t="str">
            <v>1.694,71</v>
          </cell>
        </row>
        <row r="5782">
          <cell r="A5782" t="str">
            <v>87325</v>
          </cell>
          <cell r="B5782" t="str">
            <v>ARGAMASSA TRAÇO 1:4 (CIMENTO E AREIA GROSSA) COM ADIÇÃO DE EMULSÃO POLIMÉRICA PARA CHAPISCO ROLADO, PREPARO MECÂNICO COM BETONEIRA 400 L. AF_06/2014</v>
          </cell>
          <cell r="C5782" t="str">
            <v>M3</v>
          </cell>
          <cell r="D5782" t="str">
            <v>1.683,97</v>
          </cell>
        </row>
        <row r="5783">
          <cell r="A5783" t="str">
            <v>87326</v>
          </cell>
          <cell r="B5783" t="str">
            <v>ARGAMASSA TRAÇO 1:4 (CIMENTO E AREIA GROSSA) COM ADIÇÃO DE EMULSÃO POLIMÉRICA PARA CHAPISCO ROLADO, PREPARO MECÂNICO COM BETONEIRA 600 L. AF_06/2014</v>
          </cell>
          <cell r="C5783" t="str">
            <v>M3</v>
          </cell>
          <cell r="D5783" t="str">
            <v>1.672,22</v>
          </cell>
        </row>
        <row r="5784">
          <cell r="A5784" t="str">
            <v>87327</v>
          </cell>
          <cell r="B5784" t="str">
            <v>ARGAMASSA TRAÇO 1:7 (CIMENTO E AREIA MÉDIA) COM ADIÇÃO DE PLASTIFICANTE PARA EMBOÇO/MASSA ÚNICA/ASSENTAMENTO DE ALVENARIA DE VEDAÇÃO, PREPARO MECÂNICO COM MISTURADOR DE EIXO HORIZONTAL DE 300 KG. AF_06/2014</v>
          </cell>
          <cell r="C5784" t="str">
            <v>M3</v>
          </cell>
          <cell r="D5784" t="str">
            <v>271,75</v>
          </cell>
        </row>
        <row r="5785">
          <cell r="A5785" t="str">
            <v>87328</v>
          </cell>
          <cell r="B5785" t="str">
            <v>ARGAMASSA TRAÇO 1:7 (CIMENTO E AREIA MÉDIA) COM ADIÇÃO DE PLASTIFICANTE PARA EMBOÇO/MASSA ÚNICA/ASSENTAMENTO DE ALVENARIA DE VEDAÇÃO, PREPARO MECÂNICO COM MISTURADOR DE EIXO HORIZONTAL DE 600 KG. AF_06/2014</v>
          </cell>
          <cell r="C5785" t="str">
            <v>M3</v>
          </cell>
          <cell r="D5785" t="str">
            <v>226,96</v>
          </cell>
        </row>
        <row r="5786">
          <cell r="A5786" t="str">
            <v>87329</v>
          </cell>
          <cell r="B5786" t="str">
            <v>ARGAMASSA TRAÇO 1:6 (CIMENTO E AREIA MÉDIA) COM ADIÇÃO DE PLASTIFICANTE PARA EMBOÇO/MASSA ÚNICA/ASSENTAMENTO DE ALVENARIA DE VEDAÇÃO, PREPARO MECÂNICO COM MISTURADOR DE EIXO HORIZONTAL DE 300 KG. AF_06/2014</v>
          </cell>
          <cell r="C5786" t="str">
            <v>M3</v>
          </cell>
          <cell r="D5786" t="str">
            <v>295,06</v>
          </cell>
        </row>
        <row r="5787">
          <cell r="A5787" t="str">
            <v>87330</v>
          </cell>
          <cell r="B5787" t="str">
            <v>ARGAMASSA TRAÇO 1:6 (CIMENTO E AREIA MÉDIA) COM ADIÇÃO DE PLASTIFICANTE PARA EMBOÇO/MASSA ÚNICA/ASSENTAMENTO DE ALVENARIA DE VEDAÇÃO, PREPARO MECÂNICO COM MISTURADOR DE EIXO HORIZONTAL DE 600 KG. AF_06/2014</v>
          </cell>
          <cell r="C5787" t="str">
            <v>M3</v>
          </cell>
          <cell r="D5787" t="str">
            <v>247,16</v>
          </cell>
        </row>
        <row r="5788">
          <cell r="A5788" t="str">
            <v>87331</v>
          </cell>
          <cell r="B5788" t="str">
            <v>ARGAMASSA TRAÇO 1:1:6 (CIMENTO, CAL E AREIA MÉDIA) PARA EMBOÇO/MASSA ÚNICA/ASSENTAMENTO DE ALVENARIA DE VEDAÇÃO, PREPARO MECÂNICO COM MISTURADOR DE EIXO HORIZONTAL DE 300 KG. AF_06/2014</v>
          </cell>
          <cell r="C5788" t="str">
            <v>M3</v>
          </cell>
          <cell r="D5788" t="str">
            <v>374,93</v>
          </cell>
        </row>
        <row r="5789">
          <cell r="A5789" t="str">
            <v>87332</v>
          </cell>
          <cell r="B5789" t="str">
            <v>ARGAMASSA TRAÇO 1:1:6 (CIMENTO, CAL E AREIA MÉDIA) PARA EMBOÇO/MASSA ÚNICA/ASSENTAMENTO DE ALVENARIA DE VEDAÇÃO, PREPARO MECÂNICO COM MISTURADOR DE EIXO HORIZONTAL DE 600 KG. AF_06/2014</v>
          </cell>
          <cell r="C5789" t="str">
            <v>M3</v>
          </cell>
          <cell r="D5789" t="str">
            <v>327,60</v>
          </cell>
        </row>
        <row r="5790">
          <cell r="A5790" t="str">
            <v>87333</v>
          </cell>
          <cell r="B5790" t="str">
            <v>ARGAMASSA TRAÇO 1:1,5:7,5 (CIMENTO, CAL E AREIA MÉDIA) PARA EMBOÇO/MASSA ÚNICA/ASSENTAMENTO DE ALVENARIA DE VEDAÇÃO, PREPARO MECÂNICO COM MISTURADOR DE EIXO HORIZONTAL DE 300 KG. AF_06/2014</v>
          </cell>
          <cell r="C5790" t="str">
            <v>M3</v>
          </cell>
          <cell r="D5790" t="str">
            <v>355,67</v>
          </cell>
        </row>
        <row r="5791">
          <cell r="A5791" t="str">
            <v>87334</v>
          </cell>
          <cell r="B5791" t="str">
            <v>ARGAMASSA TRAÇO 1:1,5:7,5 (CIMENTO, CAL E AREIA MÉDIA) PARA EMBOÇO/MASSA ÚNICA/ASSENTAMENTO DE ALVENARIA DE VEDAÇÃO, PREPARO MECÂNICO COM MISTURADOR DE EIXO HORIZONTAL DE 600 KG. AF_06/2014</v>
          </cell>
          <cell r="C5791" t="str">
            <v>M3</v>
          </cell>
          <cell r="D5791" t="str">
            <v>320,26</v>
          </cell>
        </row>
        <row r="5792">
          <cell r="A5792" t="str">
            <v>87335</v>
          </cell>
          <cell r="B5792" t="str">
            <v>ARGAMASSA TRAÇO 1:2:8 (CIMENTO, CAL E AREIA MÉDIA) PARA EMBOÇO/MASSA ÚNICA/ASSENTAMENTO DE ALVENARIA DE VEDAÇÃO, PREPARO MECÂNICO COM MISTURADOR DE EIXO HORIZONTAL DE 300 KG. AF_06/2014</v>
          </cell>
          <cell r="C5792" t="str">
            <v>M3</v>
          </cell>
          <cell r="D5792" t="str">
            <v>368,39</v>
          </cell>
        </row>
        <row r="5793">
          <cell r="A5793" t="str">
            <v>87336</v>
          </cell>
          <cell r="B5793" t="str">
            <v>ARGAMASSA TRAÇO 1:2:8 (CIMENTO, CAL E AREIA MÉDIA) PARA EMBOÇO/MASSA ÚNICA/ASSENTAMENTO DE ALVENARIA DE VEDAÇÃO, PREPARO MECÂNICO COM MISTURADOR DE EIXO HORIZONTAL DE 600 KG. AF_06/2014</v>
          </cell>
          <cell r="C5793" t="str">
            <v>M3</v>
          </cell>
          <cell r="D5793" t="str">
            <v>341,21</v>
          </cell>
        </row>
        <row r="5794">
          <cell r="A5794" t="str">
            <v>87337</v>
          </cell>
          <cell r="B5794" t="str">
            <v>ARGAMASSA TRAÇO 1:2:9 (CIMENTO, CAL E AREIA MÉDIA) PARA EMBOÇO/MASSA ÚNICA/ASSENTAMENTO DE ALVENARIA DE VEDAÇÃO, PREPARO MECÂNICO COM MISTURADOR DE EIXO HORIZONTAL DE 300 KG. AF_06/2014</v>
          </cell>
          <cell r="C5794" t="str">
            <v>M3</v>
          </cell>
          <cell r="D5794" t="str">
            <v>348,60</v>
          </cell>
        </row>
        <row r="5795">
          <cell r="A5795" t="str">
            <v>87338</v>
          </cell>
          <cell r="B5795" t="str">
            <v>ARGAMASSA TRAÇO 1:3:12 (CIMENTO, CAL E AREIA MÉDIA) PARA EMBOÇO/MASSA ÚNICA/ASSENTAMENTO DE ALVENARIA DE VEDAÇÃO, PREPARO MECÂNICO COM MISTURADOR DE EIXO HORIZONTAL DE 600 KG. AF_06/2014</v>
          </cell>
          <cell r="C5795" t="str">
            <v>M3</v>
          </cell>
          <cell r="D5795" t="str">
            <v>340,37</v>
          </cell>
        </row>
        <row r="5796">
          <cell r="A5796" t="str">
            <v>87339</v>
          </cell>
          <cell r="B5796" t="str">
            <v>ARGAMASSA TRAÇO 1:3 (CIMENTO E AREIA MÉDIA) PARA CONTRAPISO, PREPARO MECÂNICO COM MISTURADOR DE EIXO HORIZONTAL DE 160 KG. AF_06/2014</v>
          </cell>
          <cell r="C5796" t="str">
            <v>M3</v>
          </cell>
          <cell r="D5796" t="str">
            <v>465,68</v>
          </cell>
        </row>
        <row r="5797">
          <cell r="A5797" t="str">
            <v>87340</v>
          </cell>
          <cell r="B5797" t="str">
            <v>ARGAMASSA TRAÇO 1:3 (CIMENTO E AREIA MÉDIA) PARA CONTRAPISO, PREPARO MECÂNICO COM MISTURADOR DE EIXO HORIZONTAL DE 300 KG. AF_06/2014</v>
          </cell>
          <cell r="C5797" t="str">
            <v>M3</v>
          </cell>
          <cell r="D5797" t="str">
            <v>361,36</v>
          </cell>
        </row>
        <row r="5798">
          <cell r="A5798" t="str">
            <v>87341</v>
          </cell>
          <cell r="B5798" t="str">
            <v>ARGAMASSA TRAÇO 1:3 (CIMENTO E AREIA MÉDIA) PARA CONTRAPISO, PREPARO MECÂNICO COM MISTURADOR DE EIXO HORIZONTAL DE 600 KG. AF_06/2014</v>
          </cell>
          <cell r="C5798" t="str">
            <v>M3</v>
          </cell>
          <cell r="D5798" t="str">
            <v>339,71</v>
          </cell>
        </row>
        <row r="5799">
          <cell r="A5799" t="str">
            <v>87342</v>
          </cell>
          <cell r="B5799" t="str">
            <v>ARGAMASSA TRAÇO 1:4 (CIMENTO E AREIA MÉDIA) PARA CONTRAPISO, PREPARO MECÂNICO COM MISTURADOR DE EIXO HORIZONTAL DE 160 KG. AF_06/2014</v>
          </cell>
          <cell r="C5799" t="str">
            <v>M3</v>
          </cell>
          <cell r="D5799" t="str">
            <v>398,64</v>
          </cell>
        </row>
        <row r="5800">
          <cell r="A5800" t="str">
            <v>87343</v>
          </cell>
          <cell r="B5800" t="str">
            <v>ARGAMASSA TRAÇO 1:4 (CIMENTO E AREIA MÉDIA) PARA CONTRAPISO, PREPARO MECÂNICO COM MISTURADOR DE EIXO HORIZONTAL DE 300 KG. AF_06/2014</v>
          </cell>
          <cell r="C5800" t="str">
            <v>M3</v>
          </cell>
          <cell r="D5800" t="str">
            <v>331,86</v>
          </cell>
        </row>
        <row r="5801">
          <cell r="A5801" t="str">
            <v>87344</v>
          </cell>
          <cell r="B5801" t="str">
            <v>ARGAMASSA TRAÇO 1:4 (CIMENTO E AREIA MÉDIA) PARA CONTRAPISO, PREPARO MECÂNICO COM MISTURADOR DE EIXO HORIZONTAL DE 600 KG. AF_06/2014</v>
          </cell>
          <cell r="C5801" t="str">
            <v>M3</v>
          </cell>
          <cell r="D5801" t="str">
            <v>301,73</v>
          </cell>
        </row>
        <row r="5802">
          <cell r="A5802" t="str">
            <v>87345</v>
          </cell>
          <cell r="B5802" t="str">
            <v>ARGAMASSA TRAÇO 1:5 (CIMENTO E AREIA MÉDIA) PARA CONTRAPISO, PREPARO MECÂNICO COM MISTURADOR DE EIXO HORIZONTAL DE 160 KG. AF_06/2014</v>
          </cell>
          <cell r="C5802" t="str">
            <v>M3</v>
          </cell>
          <cell r="D5802" t="str">
            <v>344,33</v>
          </cell>
        </row>
        <row r="5803">
          <cell r="A5803" t="str">
            <v>87346</v>
          </cell>
          <cell r="B5803" t="str">
            <v>ARGAMASSA TRAÇO 1:5 (CIMENTO E AREIA MÉDIA) PARA CONTRAPISO, PREPARO MECÂNICO COM MISTURADOR DE EIXO HORIZONTAL DE 300 KG. AF_06/2014</v>
          </cell>
          <cell r="C5803" t="str">
            <v>M3</v>
          </cell>
          <cell r="D5803" t="str">
            <v>298,12</v>
          </cell>
        </row>
        <row r="5804">
          <cell r="A5804" t="str">
            <v>87347</v>
          </cell>
          <cell r="B5804" t="str">
            <v>ARGAMASSA TRAÇO 1:5 (CIMENTO E AREIA MÉDIA) PARA CONTRAPISO, PREPARO MECÂNICO COM MISTURADOR DE EIXO HORIZONTAL DE 600 KG. AF_06/2014</v>
          </cell>
          <cell r="C5804" t="str">
            <v>M3</v>
          </cell>
          <cell r="D5804" t="str">
            <v>280,61</v>
          </cell>
        </row>
        <row r="5805">
          <cell r="A5805" t="str">
            <v>87348</v>
          </cell>
          <cell r="B5805" t="str">
            <v>ARGAMASSA TRAÇO 1:6 (CIMENTO E AREIA MÉDIA) PARA CONTRAPISO, PREPARO MECÂNICO COM MISTURADOR DE EIXO HORIZONTAL DE 160 KG. AF_06/2014</v>
          </cell>
          <cell r="C5805" t="str">
            <v>M3</v>
          </cell>
          <cell r="D5805" t="str">
            <v>319,44</v>
          </cell>
        </row>
        <row r="5806">
          <cell r="A5806" t="str">
            <v>87349</v>
          </cell>
          <cell r="B5806" t="str">
            <v>ARGAMASSA TRAÇO 1:6 (CIMENTO E AREIA MÉDIA) PARA CONTRAPISO, PREPARO MECÂNICO COM MISTURADOR DE EIXO HORIZONTAL DE 600 KG. AF_06/2014</v>
          </cell>
          <cell r="C5806" t="str">
            <v>M3</v>
          </cell>
          <cell r="D5806" t="str">
            <v>257,93</v>
          </cell>
        </row>
        <row r="5807">
          <cell r="A5807" t="str">
            <v>87350</v>
          </cell>
          <cell r="B5807" t="str">
            <v>ARGAMASSA TRAÇO 1:5 (CIMENTO E AREIA GROSSA) PARA CHAPISCO CONVENCIONAL, PREPARO MECÂNICO COM MISTURADOR DE EIXO HORIZONTAL DE 300 KG. AF_06/2014</v>
          </cell>
          <cell r="C5807" t="str">
            <v>M3</v>
          </cell>
          <cell r="D5807" t="str">
            <v>290,94</v>
          </cell>
        </row>
        <row r="5808">
          <cell r="A5808" t="str">
            <v>87351</v>
          </cell>
          <cell r="B5808" t="str">
            <v>ARGAMASSA TRAÇO 1:5 (CIMENTO E AREIA GROSSA) PARA CHAPISCO CONVENCIONAL, PREPARO MECÂNICO COM MISTURADOR DE EIXO HORIZONTAL DE 600 KG. AF_06/2014</v>
          </cell>
          <cell r="C5808" t="str">
            <v>M3</v>
          </cell>
          <cell r="D5808" t="str">
            <v>246,24</v>
          </cell>
        </row>
        <row r="5809">
          <cell r="A5809" t="str">
            <v>87352</v>
          </cell>
          <cell r="B5809" t="str">
            <v>ARGAMASSA TRAÇO 1:3 (CIMENTO E AREIA GROSSA) PARA CHAPISCO CONVENCIONAL, PREPARO MECÂNICO COM MISTURADOR DE EIXO HORIZONTAL DE 160 KG. AF_06/2014</v>
          </cell>
          <cell r="C5809" t="str">
            <v>M3</v>
          </cell>
          <cell r="D5809" t="str">
            <v>368,25</v>
          </cell>
        </row>
        <row r="5810">
          <cell r="A5810" t="str">
            <v>87353</v>
          </cell>
          <cell r="B5810" t="str">
            <v>ARGAMASSA TRAÇO 1:3 (CIMENTO E AREIA GROSSA) PARA CHAPISCO CONVENCIONAL, PREPARO MECÂNICO COM MISTURADOR DE EIXO HORIZONTAL DE 300 KG. AF_06/2014</v>
          </cell>
          <cell r="C5810" t="str">
            <v>M3</v>
          </cell>
          <cell r="D5810" t="str">
            <v>307,96</v>
          </cell>
        </row>
        <row r="5811">
          <cell r="A5811" t="str">
            <v>87354</v>
          </cell>
          <cell r="B5811" t="str">
            <v>ARGAMASSA TRAÇO 1:3 (CIMENTO E AREIA GROSSA) PARA CHAPISCO CONVENCIONAL, PREPARO MECÂNICO COM MISTURADOR DE EIXO HORIZONTAL DE 600 KG. AF_06/2014</v>
          </cell>
          <cell r="C5811" t="str">
            <v>M3</v>
          </cell>
          <cell r="D5811" t="str">
            <v>278,10</v>
          </cell>
        </row>
        <row r="5812">
          <cell r="A5812" t="str">
            <v>87355</v>
          </cell>
          <cell r="B5812" t="str">
            <v>ARGAMASSA TRAÇO 1:4 (CIMENTO E AREIA GROSSA) PARA CHAPISCO CONVENCIONAL, PREPARO MECÂNICO COM MISTURADOR DE EIXO HORIZONTAL DE 160 KG. AF_06/2014</v>
          </cell>
          <cell r="C5812" t="str">
            <v>M3</v>
          </cell>
          <cell r="D5812" t="str">
            <v>317,93</v>
          </cell>
        </row>
        <row r="5813">
          <cell r="A5813" t="str">
            <v>87356</v>
          </cell>
          <cell r="B5813" t="str">
            <v>ARGAMASSA TRAÇO 1:4 (CIMENTO E AREIA GROSSA) PARA CHAPISCO CONVENCIONAL, PREPARO MECÂNICO COM MISTURADOR DE EIXO HORIZONTAL DE 300 KG. AF_06/2014</v>
          </cell>
          <cell r="C5813" t="str">
            <v>M3</v>
          </cell>
          <cell r="D5813" t="str">
            <v>268,95</v>
          </cell>
        </row>
        <row r="5814">
          <cell r="A5814" t="str">
            <v>87357</v>
          </cell>
          <cell r="B5814" t="str">
            <v>ARGAMASSA TRAÇO 1:4 (CIMENTO E AREIA GROSSA) PARA CHAPISCO CONVENCIONAL, PREPARO MECÂNICO COM MISTURADOR DE EIXO HORIZONTAL DE 600 KG. AF_06/2014</v>
          </cell>
          <cell r="C5814" t="str">
            <v>M3</v>
          </cell>
          <cell r="D5814" t="str">
            <v>255,74</v>
          </cell>
        </row>
        <row r="5815">
          <cell r="A5815" t="str">
            <v>87358</v>
          </cell>
          <cell r="B5815" t="str">
            <v>ARGAMASSA TRAÇO 1:5 (CIMENTO E AREIA GROSSA) COM ADIÇÃO DE EMULSÃO POLIMÉRICA PARA CHAPISCO ROLADO, PREPARO MECÂNICO COM MISTURADOR DE EIXO HORIZONTAL DE 300 KG. AF_06/2014</v>
          </cell>
          <cell r="C5815" t="str">
            <v>M3</v>
          </cell>
          <cell r="D5815" t="str">
            <v>1.645,69</v>
          </cell>
        </row>
        <row r="5816">
          <cell r="A5816" t="str">
            <v>87359</v>
          </cell>
          <cell r="B5816" t="str">
            <v>ARGAMASSA TRAÇO 1:5 (CIMENTO E AREIA GROSSA) COM ADIÇÃO DE EMULSÃO POLIMÉRICA PARA CHAPISCO ROLADO, PREPARO MECÂNICO COM MISTURADOR DE EIXO HORIZONTAL DE 600 KG. AF_06/2014</v>
          </cell>
          <cell r="C5816" t="str">
            <v>M3</v>
          </cell>
          <cell r="D5816" t="str">
            <v>1.619,04</v>
          </cell>
        </row>
        <row r="5817">
          <cell r="A5817" t="str">
            <v>87360</v>
          </cell>
          <cell r="B5817" t="str">
            <v>ARGAMASSA TRAÇO 1:3 (CIMENTO E AREIA GROSSA) COM ADIÇÃO DE EMULSÃO POLIMÉRICA PARA CHAPISCO ROLADO, PREPARO MECÂNICO COM MISTURADOR DE EIXO HORIZONTAL DE 160 KG. AF_06/2014</v>
          </cell>
          <cell r="C5817" t="str">
            <v>M3</v>
          </cell>
          <cell r="D5817" t="str">
            <v>1.714,05</v>
          </cell>
        </row>
        <row r="5818">
          <cell r="A5818" t="str">
            <v>87361</v>
          </cell>
          <cell r="B5818" t="str">
            <v>ARGAMASSA TRAÇO 1:3 (CIMENTO E AREIA GROSSA) COM ADIÇÃO DE EMULSÃO POLIMÉRICA PARA CHAPISCO ROLADO, PREPARO MECÂNICO COM MISTURADOR DE EIXO HORIZONTAL DE 300 KG. AF_06/2014</v>
          </cell>
          <cell r="C5818" t="str">
            <v>M3</v>
          </cell>
          <cell r="D5818" t="str">
            <v>1.674,94</v>
          </cell>
        </row>
        <row r="5819">
          <cell r="A5819" t="str">
            <v>87362</v>
          </cell>
          <cell r="B5819" t="str">
            <v>ARGAMASSA TRAÇO 1:3 (CIMENTO E AREIA GROSSA) COM ADIÇÃO DE EMULSÃO POLIMÉRICA PARA CHAPISCO ROLADO, PREPARO MECÂNICO COM MISTURADOR DE EIXO HORIZONTAL DE 600 KG. AF_06/2014</v>
          </cell>
          <cell r="C5819" t="str">
            <v>M3</v>
          </cell>
          <cell r="D5819" t="str">
            <v>1.664,87</v>
          </cell>
        </row>
        <row r="5820">
          <cell r="A5820" t="str">
            <v>87363</v>
          </cell>
          <cell r="B5820" t="str">
            <v>ARGAMASSA TRAÇO 1:4 (CIMENTO E AREIA GROSSA) COM ADIÇÃO DE EMULSÃO POLIMÉRICA PARA CHAPISCO ROLADO, PREPARO MECÂNICO COM MISTURADOR DE EIXO HORIZONTAL DE 300 KG. AF_06/2014</v>
          </cell>
          <cell r="C5820" t="str">
            <v>M3</v>
          </cell>
          <cell r="D5820" t="str">
            <v>1.685,75</v>
          </cell>
        </row>
        <row r="5821">
          <cell r="A5821" t="str">
            <v>87364</v>
          </cell>
          <cell r="B5821" t="str">
            <v>ARGAMASSA TRAÇO 1:4 (CIMENTO E AREIA GROSSA) COM ADIÇÃO DE EMULSÃO POLIMÉRICA PARA CHAPISCO ROLADO, PREPARO MECÂNICO COM MISTURADOR DE EIXO HORIZONTAL DE 600 KG. AF_06/2014</v>
          </cell>
          <cell r="C5821" t="str">
            <v>M3</v>
          </cell>
          <cell r="D5821" t="str">
            <v>1.638,67</v>
          </cell>
        </row>
        <row r="5822">
          <cell r="A5822" t="str">
            <v>87365</v>
          </cell>
          <cell r="B5822" t="str">
            <v>ARGAMASSA TRAÇO 1:7 (CIMENTO E AREIA MÉDIA) COM ADIÇÃO DE PLASTIFICANTE PARA EMBOÇO/MASSA ÚNICA/ASSENTAMENTO DE ALVENARIA DE VEDAÇÃO, PREPARO MANUAL. AF_06/2014</v>
          </cell>
          <cell r="C5822" t="str">
            <v>M3</v>
          </cell>
          <cell r="D5822" t="str">
            <v>320,61</v>
          </cell>
        </row>
        <row r="5823">
          <cell r="A5823" t="str">
            <v>87366</v>
          </cell>
          <cell r="B5823" t="str">
            <v>ARGAMASSA TRAÇO 1:6 (CIMENTO E AREIA MÉDIA) COM ADIÇÃO DE PLASTIFICANTE PARA EMBOÇO/MASSA ÚNICA/ASSENTAMENTO DE ALVENARIA DE VEDAÇÃO, PREPARO MANUAL. AF_06/2014</v>
          </cell>
          <cell r="C5823" t="str">
            <v>M3</v>
          </cell>
          <cell r="D5823" t="str">
            <v>333,50</v>
          </cell>
        </row>
        <row r="5824">
          <cell r="A5824" t="str">
            <v>87367</v>
          </cell>
          <cell r="B5824" t="str">
            <v>ARGAMASSA TRAÇO 1:1:6 (CIMENTO, CAL E AREIA MÉDIA) PARA EMBOÇO/MASSA ÚNICA/ASSENTAMENTO DE ALVENARIA DE VEDAÇÃO, PREPARO MANUAL. AF_06/2014</v>
          </cell>
          <cell r="C5824" t="str">
            <v>M3</v>
          </cell>
          <cell r="D5824" t="str">
            <v>418,85</v>
          </cell>
        </row>
        <row r="5825">
          <cell r="A5825" t="str">
            <v>87368</v>
          </cell>
          <cell r="B5825" t="str">
            <v>ARGAMASSA TRAÇO 1:1,5:7,5 (CIMENTO, CAL E AREIA MÉDIA) PARA EMBOÇO/MASSA ÚNICA/ASSENTAMENTO DE ALVENARIA DE VEDAÇÃO, PREPARO MANUAL. AF_06/2014</v>
          </cell>
          <cell r="C5825" t="str">
            <v>M3</v>
          </cell>
          <cell r="D5825" t="str">
            <v>424,52</v>
          </cell>
        </row>
        <row r="5826">
          <cell r="A5826" t="str">
            <v>87369</v>
          </cell>
          <cell r="B5826" t="str">
            <v>ARGAMASSA TRAÇO 1:2:8 (CIMENTO, CAL E AREIA MÉDIA) PARA EMBOÇO/MASSA ÚNICA/ASSENTAMENTO DE ALVENARIA DE VEDAÇÃO, PREPARO MANUAL. AF_06/2014</v>
          </cell>
          <cell r="C5826" t="str">
            <v>M3</v>
          </cell>
          <cell r="D5826" t="str">
            <v>444,25</v>
          </cell>
        </row>
        <row r="5827">
          <cell r="A5827" t="str">
            <v>87370</v>
          </cell>
          <cell r="B5827" t="str">
            <v>ARGAMASSA TRAÇO 1:2:9 (CIMENTO, CAL E AREIA MÉDIA) PARA EMBOÇO/MASSA ÚNICA/ASSENTAMENTO DE ALVENARIA DE VEDAÇÃO, PREPARO MANUAL. AF_06/2014</v>
          </cell>
          <cell r="C5827" t="str">
            <v>M3</v>
          </cell>
          <cell r="D5827" t="str">
            <v>426,07</v>
          </cell>
        </row>
        <row r="5828">
          <cell r="A5828" t="str">
            <v>87371</v>
          </cell>
          <cell r="B5828" t="str">
            <v>ARGAMASSA TRAÇO 1:3:12 (CIMENTO, CAL E AREIA MÉDIA) PARA EMBOÇO/MASSA ÚNICA/ASSENTAMENTO DE ALVENARIA DE VEDAÇÃO, PREPARO MANUAL. AF_06/2014</v>
          </cell>
          <cell r="C5828" t="str">
            <v>M3</v>
          </cell>
          <cell r="D5828" t="str">
            <v>427,97</v>
          </cell>
        </row>
        <row r="5829">
          <cell r="A5829" t="str">
            <v>87372</v>
          </cell>
          <cell r="B5829" t="str">
            <v>ARGAMASSA TRAÇO 1:3 (CIMENTO E AREIA MÉDIA) PARA CONTRAPISO, PREPARO MANUAL. AF_06/2014</v>
          </cell>
          <cell r="C5829" t="str">
            <v>M3</v>
          </cell>
          <cell r="D5829" t="str">
            <v>441,07</v>
          </cell>
        </row>
        <row r="5830">
          <cell r="A5830" t="str">
            <v>87373</v>
          </cell>
          <cell r="B5830" t="str">
            <v>ARGAMASSA TRAÇO 1:4 (CIMENTO E AREIA MÉDIA) PARA CONTRAPISO, PREPARO MANUAL. AF_06/2014</v>
          </cell>
          <cell r="C5830" t="str">
            <v>M3</v>
          </cell>
          <cell r="D5830" t="str">
            <v>402,78</v>
          </cell>
        </row>
        <row r="5831">
          <cell r="A5831" t="str">
            <v>87374</v>
          </cell>
          <cell r="B5831" t="str">
            <v>ARGAMASSA TRAÇO 1:5 (CIMENTO E AREIA MÉDIA) PARA CONTRAPISO, PREPARO MANUAL. AF_06/2014</v>
          </cell>
          <cell r="C5831" t="str">
            <v>M3</v>
          </cell>
          <cell r="D5831" t="str">
            <v>376,97</v>
          </cell>
        </row>
        <row r="5832">
          <cell r="A5832" t="str">
            <v>87375</v>
          </cell>
          <cell r="B5832" t="str">
            <v>ARGAMASSA TRAÇO 1:6 (CIMENTO E AREIA MÉDIA) PARA CONTRAPISO, PREPARO MANUAL. AF_06/2014</v>
          </cell>
          <cell r="C5832" t="str">
            <v>M3</v>
          </cell>
          <cell r="D5832" t="str">
            <v>354,20</v>
          </cell>
        </row>
        <row r="5833">
          <cell r="A5833" t="str">
            <v>87376</v>
          </cell>
          <cell r="B5833" t="str">
            <v>ARGAMASSA TRAÇO 1:5 (CIMENTO E AREIA GROSSA) PARA CHAPISCO CONVENCIONAL, PREPARO MANUAL. AF_06/2014</v>
          </cell>
          <cell r="C5833" t="str">
            <v>M3</v>
          </cell>
          <cell r="D5833" t="str">
            <v>336,21</v>
          </cell>
        </row>
        <row r="5834">
          <cell r="A5834" t="str">
            <v>87377</v>
          </cell>
          <cell r="B5834" t="str">
            <v>ARGAMASSA TRAÇO 1:3 (CIMENTO E AREIA GROSSA) PARA CHAPISCO CONVENCIONAL, PREPARO MANUAL. AF_06/2014</v>
          </cell>
          <cell r="C5834" t="str">
            <v>M3</v>
          </cell>
          <cell r="D5834" t="str">
            <v>379,78</v>
          </cell>
        </row>
        <row r="5835">
          <cell r="A5835" t="str">
            <v>87378</v>
          </cell>
          <cell r="B5835" t="str">
            <v>ARGAMASSA TRAÇO 1:4 (CIMENTO E AREIA GROSSA) PARA CHAPISCO CONVENCIONAL, PREPARO MANUAL. AF_06/2014</v>
          </cell>
          <cell r="C5835" t="str">
            <v>M3</v>
          </cell>
          <cell r="D5835" t="str">
            <v>353,63</v>
          </cell>
        </row>
        <row r="5836">
          <cell r="A5836" t="str">
            <v>87379</v>
          </cell>
          <cell r="B5836" t="str">
            <v>ARGAMASSA TRAÇO 1:5 (CIMENTO E AREIA GROSSA) COM ADIÇÃO DE EMULSÃO POLIMÉRICA PARA CHAPISCO ROLADO, PREPARO MANUAL. AF_06/2014</v>
          </cell>
          <cell r="C5836" t="str">
            <v>M3</v>
          </cell>
          <cell r="D5836" t="str">
            <v>1.728,20</v>
          </cell>
        </row>
        <row r="5837">
          <cell r="A5837" t="str">
            <v>87380</v>
          </cell>
          <cell r="B5837" t="str">
            <v>ARGAMASSA TRAÇO 1:3 (CIMENTO E AREIA GROSSA) COM ADIÇÃO DE EMULSÃO POLIMÉRICA PARA CHAPISCO ROLADO, PREPARO MANUAL. AF_06/2014</v>
          </cell>
          <cell r="C5837" t="str">
            <v>M3</v>
          </cell>
          <cell r="D5837" t="str">
            <v>1.772,79</v>
          </cell>
        </row>
        <row r="5838">
          <cell r="A5838" t="str">
            <v>87381</v>
          </cell>
          <cell r="B5838" t="str">
            <v>ARGAMASSA TRAÇO 1:4 (CIMENTO E AREIA GROSSA) COM ADIÇÃO DE EMULSÃO POLIMÉRICA PARA CHAPISCO ROLADO, PREPARO MANUAL. AF_06/2014</v>
          </cell>
          <cell r="C5838" t="str">
            <v>M3</v>
          </cell>
          <cell r="D5838" t="str">
            <v>1.746,90</v>
          </cell>
        </row>
        <row r="5839">
          <cell r="A5839" t="str">
            <v>87382</v>
          </cell>
          <cell r="B5839" t="str">
            <v>ARGAMASSA INDUSTRIALIZADA MULTIUSO PARA REVESTIMENTOS E ASSENTAMENTO DA ALVENARIA, PREPARO COM MISTURADOR DE EIXO HORIZONTAL DE 160 KG. AF_06/2014</v>
          </cell>
          <cell r="C5839" t="str">
            <v>M3</v>
          </cell>
          <cell r="D5839" t="str">
            <v>989,29</v>
          </cell>
        </row>
        <row r="5840">
          <cell r="A5840" t="str">
            <v>87383</v>
          </cell>
          <cell r="B5840" t="str">
            <v>ARGAMASSA INDUSTRIALIZADA MULTIUSO PARA REVESTIMENTOS E ASSENTAMENTO DA ALVENARIA, PREPARO COM MISTURADOR DE EIXO HORIZONTAL DE 300 KG. AF_06/2014</v>
          </cell>
          <cell r="C5840" t="str">
            <v>M3</v>
          </cell>
          <cell r="D5840" t="str">
            <v>979,77</v>
          </cell>
        </row>
        <row r="5841">
          <cell r="A5841" t="str">
            <v>87384</v>
          </cell>
          <cell r="B5841" t="str">
            <v>ARGAMASSA INDUSTRIALIZADA MULTIUSO PARA REVESTIMENTOS E ASSENTAMENTO DA ALVENARIA, PREPARO COM MISTURADOR DE EIXO HORIZONTAL DE 600 KG. AF_06/2014</v>
          </cell>
          <cell r="C5841" t="str">
            <v>M3</v>
          </cell>
          <cell r="D5841" t="str">
            <v>968,59</v>
          </cell>
        </row>
        <row r="5842">
          <cell r="A5842" t="str">
            <v>87385</v>
          </cell>
          <cell r="B5842" t="str">
            <v>ARGAMASSA PRONTA PARA CONTRAPISO, PREPARO COM MISTURADOR DE EIXO HORIZONTAL DE 160 KG. AF_06/2014</v>
          </cell>
          <cell r="C5842" t="str">
            <v>M3</v>
          </cell>
          <cell r="D5842" t="str">
            <v>1.405,18</v>
          </cell>
        </row>
        <row r="5843">
          <cell r="A5843" t="str">
            <v>87386</v>
          </cell>
          <cell r="B5843" t="str">
            <v>ARGAMASSA PRONTA PARA CONTRAPISO, PREPARO COM MISTURADOR DE EIXO HORIZONTAL DE 300 KG. AF_06/2014</v>
          </cell>
          <cell r="C5843" t="str">
            <v>M3</v>
          </cell>
          <cell r="D5843" t="str">
            <v>1.393,84</v>
          </cell>
        </row>
        <row r="5844">
          <cell r="A5844" t="str">
            <v>87387</v>
          </cell>
          <cell r="B5844" t="str">
            <v>ARGAMASSA PRONTA PARA CONTRAPISO, PREPARO COM MISTURADOR DE EIXO HORIZONTAL DE 600 KG. AF_06/2014</v>
          </cell>
          <cell r="C5844" t="str">
            <v>M3</v>
          </cell>
          <cell r="D5844" t="str">
            <v>1.385,30</v>
          </cell>
        </row>
        <row r="5845">
          <cell r="A5845" t="str">
            <v>87388</v>
          </cell>
          <cell r="B5845" t="str">
            <v>ARGAMASSA PARA REVESTIMENTO DECORATIVO MONOCAMADA (MONOCAPA), PREPARO COM MISTURADOR DE EIXO HORIZONTAL DE 160 KG. AF_06/2014</v>
          </cell>
          <cell r="C5845" t="str">
            <v>M3</v>
          </cell>
          <cell r="D5845" t="str">
            <v>3.276,85</v>
          </cell>
        </row>
        <row r="5846">
          <cell r="A5846" t="str">
            <v>87389</v>
          </cell>
          <cell r="B5846" t="str">
            <v>ARGAMASSA PARA REVESTIMENTO DECORATIVO MONOCAMADA (MONOCAPA), PREPARO COM MISTURADOR DE EIXO HORIZONTAL DE 300 KG. AF_06/2014</v>
          </cell>
          <cell r="C5846" t="str">
            <v>M3</v>
          </cell>
          <cell r="D5846" t="str">
            <v>3.285,32</v>
          </cell>
        </row>
        <row r="5847">
          <cell r="A5847" t="str">
            <v>87390</v>
          </cell>
          <cell r="B5847" t="str">
            <v>ARGAMASSA PARA REVESTIMENTO DECORATIVO MONOCAMADA (MONOCAPA), PREPARO COM MISTURADOR DE EIXO HORIZONTAL DE 600 KG. AF_06/2014</v>
          </cell>
          <cell r="C5847" t="str">
            <v>M3</v>
          </cell>
          <cell r="D5847" t="str">
            <v>3.287,59</v>
          </cell>
        </row>
        <row r="5848">
          <cell r="A5848" t="str">
            <v>87391</v>
          </cell>
          <cell r="B5848" t="str">
            <v>ARGAMASSA INDUSTRIALIZADA PARA CHAPISCO ROLADO, PREPARO COM MISTURADOR DE EIXO HORIZONTAL DE 160 KG. AF_06/2014</v>
          </cell>
          <cell r="C5848" t="str">
            <v>M3</v>
          </cell>
          <cell r="D5848" t="str">
            <v>4.732,20</v>
          </cell>
        </row>
        <row r="5849">
          <cell r="A5849" t="str">
            <v>87393</v>
          </cell>
          <cell r="B5849" t="str">
            <v>ARGAMASSA INDUSTRIALIZADA PARA CHAPISCO ROLADO, PREPARO COM MISTURADOR DE EIXO HORIZONTAL DE 300 KG. AF_06/2014</v>
          </cell>
          <cell r="C5849" t="str">
            <v>M3</v>
          </cell>
          <cell r="D5849" t="str">
            <v>4.781,88</v>
          </cell>
        </row>
        <row r="5850">
          <cell r="A5850" t="str">
            <v>87394</v>
          </cell>
          <cell r="B5850" t="str">
            <v>ARGAMASSA INDUSTRIALIZADA PARA CHAPISCO ROLADO, PREPARO COM MISTURADOR DE EIXO HORIZONTAL DE 600 KG. AF_06/2014</v>
          </cell>
          <cell r="C5850" t="str">
            <v>M3</v>
          </cell>
          <cell r="D5850" t="str">
            <v>4.796,30</v>
          </cell>
        </row>
        <row r="5851">
          <cell r="A5851" t="str">
            <v>87395</v>
          </cell>
          <cell r="B5851" t="str">
            <v>ARGAMASSA INDUSTRIALIZADA PARA CHAPISCO COLANTE, PREPARO COM MISTURADOR DE EIXO HORIZONTAL DE 160 KG. AF_06/2014</v>
          </cell>
          <cell r="C5851" t="str">
            <v>M3</v>
          </cell>
          <cell r="D5851" t="str">
            <v>3.721,36</v>
          </cell>
        </row>
        <row r="5852">
          <cell r="A5852" t="str">
            <v>87396</v>
          </cell>
          <cell r="B5852" t="str">
            <v>ARGAMASSA INDUSTRIALIZADA PARA CHAPISCO COLANTE, PREPARO COM MISTURADOR DE EIXO HORIZONTAL DE 300 KG. AF_06/2014</v>
          </cell>
          <cell r="C5852" t="str">
            <v>M3</v>
          </cell>
          <cell r="D5852" t="str">
            <v>3.757,61</v>
          </cell>
        </row>
        <row r="5853">
          <cell r="A5853" t="str">
            <v>87397</v>
          </cell>
          <cell r="B5853" t="str">
            <v>ARGAMASSA INDUSTRIALIZADA PARA CHAPISCO COLANTE, PREPARO COM MISTURADOR DE EIXO HORIZONTAL DE 600 KG. AF_06/2014</v>
          </cell>
          <cell r="C5853" t="str">
            <v>M3</v>
          </cell>
          <cell r="D5853" t="str">
            <v>3.762,21</v>
          </cell>
        </row>
        <row r="5854">
          <cell r="A5854" t="str">
            <v>87398</v>
          </cell>
          <cell r="B5854" t="str">
            <v>ARGAMASSA INDUSTRIALIZADA MULTIUSO PARA REVESTIMENTOS E ASSENTAMENTO DA ALVENARIA, PREPARO MANUAL. AF_06/2014</v>
          </cell>
          <cell r="C5854" t="str">
            <v>M3</v>
          </cell>
          <cell r="D5854" t="str">
            <v>1.121,21</v>
          </cell>
        </row>
        <row r="5855">
          <cell r="A5855" t="str">
            <v>87399</v>
          </cell>
          <cell r="B5855" t="str">
            <v>ARGAMASSA PRONTA PARA CONTRAPISO, PREPARO MANUAL. AF_06/2014</v>
          </cell>
          <cell r="C5855" t="str">
            <v>M3</v>
          </cell>
          <cell r="D5855" t="str">
            <v>1.549,06</v>
          </cell>
        </row>
        <row r="5856">
          <cell r="A5856" t="str">
            <v>87401</v>
          </cell>
          <cell r="B5856" t="str">
            <v>ARGAMASSA INDUSTRIALIZADA PARA CHAPISCO ROLADO, PREPARO MANUAL. AF_06/2014</v>
          </cell>
          <cell r="C5856" t="str">
            <v>M3</v>
          </cell>
          <cell r="D5856" t="str">
            <v>4.950,56</v>
          </cell>
        </row>
        <row r="5857">
          <cell r="A5857" t="str">
            <v>87402</v>
          </cell>
          <cell r="B5857" t="str">
            <v>ARGAMASSA INDUSTRIALIZADA PARA CHAPISCO COLANTE, PREPARO MANUAL. AF_06/2014</v>
          </cell>
          <cell r="C5857" t="str">
            <v>M3</v>
          </cell>
          <cell r="D5857" t="str">
            <v>3.933,11</v>
          </cell>
        </row>
        <row r="5858">
          <cell r="A5858" t="str">
            <v>87404</v>
          </cell>
          <cell r="B5858" t="str">
            <v>ARGAMASSA PARA REVESTIMENTO DECORATIVO MONOCAMADA (MONOCAPA), MISTURA E PROJEÇÃO DE 1,5 M3/H DE ARGAMASSA. AF_06/2014</v>
          </cell>
          <cell r="C5858" t="str">
            <v>M3</v>
          </cell>
          <cell r="D5858" t="str">
            <v>3.395,26</v>
          </cell>
        </row>
        <row r="5859">
          <cell r="A5859" t="str">
            <v>87405</v>
          </cell>
          <cell r="B5859" t="str">
            <v>ARGAMASSA PARA REVESTIMENTO DECORATIVO MONOCAMADA (MONOCAPA), MISTURA E PROJEÇÃO DE 2 M3/H DE ARGAMASSA. AF_06/2014</v>
          </cell>
          <cell r="C5859" t="str">
            <v>M3</v>
          </cell>
          <cell r="D5859" t="str">
            <v>3.392,45</v>
          </cell>
        </row>
        <row r="5860">
          <cell r="A5860" t="str">
            <v>87407</v>
          </cell>
          <cell r="B5860" t="str">
            <v>ARGAMASSA INDUSTRIALIZADA PARA REVESTIMENTOS, MISTURA E PROJEÇÃO DE 1,5 M³/H DE ARGAMASSA. AF_06/2014</v>
          </cell>
          <cell r="C5860" t="str">
            <v>M3</v>
          </cell>
          <cell r="D5860" t="str">
            <v>998,14</v>
          </cell>
        </row>
        <row r="5861">
          <cell r="A5861" t="str">
            <v>87408</v>
          </cell>
          <cell r="B5861" t="str">
            <v>ARGAMASSA INDUSTRIALIZADA PARA REVESTIMENTOS, MISTURA E PROJEÇÃO DE 2 M³/H DE ARGAMASSA. AF_06/2014</v>
          </cell>
          <cell r="C5861" t="str">
            <v>M3</v>
          </cell>
          <cell r="D5861" t="str">
            <v>981,57</v>
          </cell>
        </row>
        <row r="5862">
          <cell r="A5862" t="str">
            <v>87410</v>
          </cell>
          <cell r="B5862" t="str">
            <v>ARGAMASSA À BASE DE GESSO, MISTURA E PROJEÇÃO DE 1,5 M³/H DE ARGAMASSA. AF_06/2014</v>
          </cell>
          <cell r="C5862" t="str">
            <v>M3</v>
          </cell>
          <cell r="D5862" t="str">
            <v>694,13</v>
          </cell>
        </row>
        <row r="5863">
          <cell r="A5863" t="str">
            <v>88626</v>
          </cell>
          <cell r="B5863" t="str">
            <v>ARGAMASSA TRAÇO 1:0,5:4,5 (CIMENTO, CAL E AREIA MÉDIA), PREPARO MECÂNICO COM BETONEIRA 400 L. AF_08/2014</v>
          </cell>
          <cell r="C5863" t="str">
            <v>M3</v>
          </cell>
          <cell r="D5863" t="str">
            <v>305,33</v>
          </cell>
        </row>
        <row r="5864">
          <cell r="A5864" t="str">
            <v>88627</v>
          </cell>
          <cell r="B5864" t="str">
            <v>ARGAMASSA TRAÇO 1:0,5:4,5 (CIMENTO, CAL E AREIA MÉDIA) PARA ASSENTAMENTO DE ALVENARIA, PREPARO MANUAL. AF_08/2014</v>
          </cell>
          <cell r="C5864" t="str">
            <v>M3</v>
          </cell>
          <cell r="D5864" t="str">
            <v>362,15</v>
          </cell>
        </row>
        <row r="5865">
          <cell r="A5865" t="str">
            <v>88628</v>
          </cell>
          <cell r="B5865" t="str">
            <v>ARGAMASSA TRAÇO 1:3 (CIMENTO E AREIA MÉDIA), PREPARO MECÂNICO COM BETONEIRA 400 L. AF_08/2014</v>
          </cell>
          <cell r="C5865" t="str">
            <v>M3</v>
          </cell>
          <cell r="D5865" t="str">
            <v>282,95</v>
          </cell>
        </row>
        <row r="5866">
          <cell r="A5866" t="str">
            <v>88629</v>
          </cell>
          <cell r="B5866" t="str">
            <v>ARGAMASSA TRAÇO 1:3 (CIMENTO E AREIA MÉDIA), PREPARO MANUAL. AF_08/2014</v>
          </cell>
          <cell r="C5866" t="str">
            <v>M3</v>
          </cell>
          <cell r="D5866" t="str">
            <v>345,48</v>
          </cell>
        </row>
        <row r="5867">
          <cell r="A5867" t="str">
            <v>88630</v>
          </cell>
          <cell r="B5867" t="str">
            <v>ARGAMASSA TRAÇO 1:4 (CIMENTO E AREIA MÉDIA), PREPARO MECÂNICO COM BETONEIRA 400 L. AF_08/2014</v>
          </cell>
          <cell r="C5867" t="str">
            <v>M3</v>
          </cell>
          <cell r="D5867" t="str">
            <v>251,00</v>
          </cell>
        </row>
        <row r="5868">
          <cell r="A5868" t="str">
            <v>88631</v>
          </cell>
          <cell r="B5868" t="str">
            <v>ARGAMASSA TRAÇO 1:4 (CIMENTO E AREIA MÉDIA), PREPARO MANUAL. AF_08/2014</v>
          </cell>
          <cell r="C5868" t="str">
            <v>M3</v>
          </cell>
          <cell r="D5868" t="str">
            <v>316,28</v>
          </cell>
        </row>
        <row r="5869">
          <cell r="A5869" t="str">
            <v>88715</v>
          </cell>
          <cell r="B5869" t="str">
            <v>ARGAMASSA TRAÇO 1:2:9 (CIMENTO, CAL E AREIA MÉDIA) PARA EMBOÇO/MASSA ÚNICA/ASSENTAMENTO DE ALVENARIA DE VEDAÇÃO, PREPARO MECÂNICO COM BETONEIRA 400 L. AF_09/2014</v>
          </cell>
          <cell r="C5869" t="str">
            <v>M3</v>
          </cell>
          <cell r="D5869" t="str">
            <v>348,36</v>
          </cell>
        </row>
        <row r="5870">
          <cell r="A5870" t="str">
            <v>95563</v>
          </cell>
          <cell r="B5870" t="str">
            <v>ARGAMASSA TRAÇO 1:1,65 (CIMENTO E AREIA MÉDIA), FCK 20 MPA, PREPARO MECÂNICO COM MISTURADOR DUPLO HORIZONTAL DE ALTA TURBULÊNCIA. AF_11/2016</v>
          </cell>
          <cell r="C5870" t="str">
            <v>M3</v>
          </cell>
          <cell r="D5870" t="str">
            <v>464,33</v>
          </cell>
        </row>
        <row r="5871">
          <cell r="A5871" t="str">
            <v>96920</v>
          </cell>
          <cell r="B5871" t="str">
            <v>ARGAMASSA TRAÇO 1:3 (CIMENTO E AREIA), PREPARO MECANICO , INCLUSO ADITIVO IMPERMEABILIZANTE</v>
          </cell>
          <cell r="C5871" t="str">
            <v>M3</v>
          </cell>
          <cell r="D5871" t="str">
            <v>366,65</v>
          </cell>
        </row>
        <row r="5872">
          <cell r="A5872" t="str">
            <v>92121</v>
          </cell>
          <cell r="B5872" t="str">
            <v>PENEIRAMENTO DE AREIA COM PENEIRA ELÉTRICA. AF_11/2015</v>
          </cell>
          <cell r="C5872" t="str">
            <v>M3</v>
          </cell>
          <cell r="D5872" t="str">
            <v>22,22</v>
          </cell>
        </row>
        <row r="5873">
          <cell r="A5873" t="str">
            <v>92122</v>
          </cell>
          <cell r="B5873" t="str">
            <v>PENEIRAMENTO DE AREIA COM PENEIRA MANUAL. AF_11/2015</v>
          </cell>
          <cell r="C5873" t="str">
            <v>M3</v>
          </cell>
          <cell r="D5873" t="str">
            <v>37,62</v>
          </cell>
        </row>
        <row r="5874">
          <cell r="A5874" t="str">
            <v>92123</v>
          </cell>
          <cell r="B5874" t="str">
            <v>ENSACAMENTO DE AREIA. AF_11/2015</v>
          </cell>
          <cell r="C5874" t="str">
            <v>M3</v>
          </cell>
          <cell r="D5874" t="str">
            <v>37,36</v>
          </cell>
        </row>
        <row r="5875">
          <cell r="A5875" t="str">
            <v>100195</v>
          </cell>
          <cell r="B5875" t="str">
            <v>TRANSPORTE HORIZONTAL MANUAL, DE SACOS DE 50 KG (UNIDADE: KGXKM). AF_07/2019</v>
          </cell>
          <cell r="C5875" t="str">
            <v>KGXKM</v>
          </cell>
          <cell r="D5875" t="str">
            <v>0,57</v>
          </cell>
        </row>
        <row r="5876">
          <cell r="A5876" t="str">
            <v>100196</v>
          </cell>
          <cell r="B5876" t="str">
            <v>TRANSPORTE HORIZONTAL MANUAL, DE SACOS DE 30 KG (UNIDADE: KGXKM). AF_07/2019</v>
          </cell>
          <cell r="C5876" t="str">
            <v>KGXKM</v>
          </cell>
          <cell r="D5876" t="str">
            <v>0,96</v>
          </cell>
        </row>
        <row r="5877">
          <cell r="A5877" t="str">
            <v>100197</v>
          </cell>
          <cell r="B5877" t="str">
            <v>TRANSPORTE HORIZONTAL MANUAL, DE SACOS DE 20 KG (UNIDADE: KGXKM). AF_07/2019</v>
          </cell>
          <cell r="C5877" t="str">
            <v>KGXKM</v>
          </cell>
          <cell r="D5877" t="str">
            <v>1,44</v>
          </cell>
        </row>
        <row r="5878">
          <cell r="A5878" t="str">
            <v>100198</v>
          </cell>
          <cell r="B5878" t="str">
            <v>TRANSPORTE HORIZONTAL COM CARRINHO PLATAFORMA, DE SACOS DE 50 KG (UNIDADE: KGXKM). AF_07/2019</v>
          </cell>
          <cell r="C5878" t="str">
            <v>KGXKM</v>
          </cell>
          <cell r="D5878" t="str">
            <v>0,20</v>
          </cell>
        </row>
        <row r="5879">
          <cell r="A5879" t="str">
            <v>100199</v>
          </cell>
          <cell r="B5879" t="str">
            <v>TRANSPORTE HORIZONTAL COM CARRINHO PLATAFORMA, DE SACOS DE 30 KG (UNIDADE: KGXKM). AF_07/2019</v>
          </cell>
          <cell r="C5879" t="str">
            <v>KGXKM</v>
          </cell>
          <cell r="D5879" t="str">
            <v>0,24</v>
          </cell>
        </row>
        <row r="5880">
          <cell r="A5880" t="str">
            <v>100200</v>
          </cell>
          <cell r="B5880" t="str">
            <v>TRANSPORTE HORIZONTAL COM CARRINHO PLATAFORMA, DE SACOS DE 20 KG (UNIDADE: KGXKM). AF_07/2019</v>
          </cell>
          <cell r="C5880" t="str">
            <v>KGXKM</v>
          </cell>
          <cell r="D5880" t="str">
            <v>0,29</v>
          </cell>
        </row>
        <row r="5881">
          <cell r="A5881" t="str">
            <v>100201</v>
          </cell>
          <cell r="B5881" t="str">
            <v>TRANSPORTE HORIZONTAL COM CARRINHO DE MÃO, DE SACOS DE 50 KG (UNIDADE: KGXKM). AF_07/2019</v>
          </cell>
          <cell r="C5881" t="str">
            <v>KGXKM</v>
          </cell>
          <cell r="D5881" t="str">
            <v>0,58</v>
          </cell>
        </row>
        <row r="5882">
          <cell r="A5882" t="str">
            <v>100202</v>
          </cell>
          <cell r="B5882" t="str">
            <v>TRANSPORTE HORIZONTAL COM CARRINHO DE MÃO, DE SACOS DE 30 KG (UNIDADE: KGXKM). AF_07/2019</v>
          </cell>
          <cell r="C5882" t="str">
            <v>KGXKM</v>
          </cell>
          <cell r="D5882" t="str">
            <v>0,68</v>
          </cell>
        </row>
        <row r="5883">
          <cell r="A5883" t="str">
            <v>100203</v>
          </cell>
          <cell r="B5883" t="str">
            <v>TRANSPORTE HORIZONTAL COM CARRINHO DE MÃO, DE SACOS DE 20 KG (UNIDADE: KGXKM). AF_07/2019</v>
          </cell>
          <cell r="C5883" t="str">
            <v>KGXKM</v>
          </cell>
          <cell r="D5883" t="str">
            <v>0,80</v>
          </cell>
        </row>
        <row r="5884">
          <cell r="A5884" t="str">
            <v>100204</v>
          </cell>
          <cell r="B5884" t="str">
            <v>TRANSPORTE HORIZONTAL COM MANIPULADOR TELESCÓPICO, DE PÁLETE DE SACOS (UNIDADE: KGXKM). AF_07/2019</v>
          </cell>
          <cell r="C5884" t="str">
            <v>KGXKM</v>
          </cell>
          <cell r="D5884" t="str">
            <v>0,10</v>
          </cell>
        </row>
        <row r="5885">
          <cell r="A5885" t="str">
            <v>100205</v>
          </cell>
          <cell r="B5885" t="str">
            <v>TRANSPORTE HORIZONTAL COM JERICA DE 60 L, DE MASSA/ GRANEL (UNIDADE: M3XKM). AF_07/2019</v>
          </cell>
          <cell r="C5885" t="str">
            <v>M3XKM</v>
          </cell>
          <cell r="D5885" t="str">
            <v>1.071,72</v>
          </cell>
        </row>
        <row r="5886">
          <cell r="A5886" t="str">
            <v>100206</v>
          </cell>
          <cell r="B5886" t="str">
            <v>TRANSPORTE HORIZONTAL COM JERICA DE 90 L, DE MASSA/ GRANEL (UNIDADE: M3XKM). AF_07/2019</v>
          </cell>
          <cell r="C5886" t="str">
            <v>M3XKM</v>
          </cell>
          <cell r="D5886" t="str">
            <v>774,67</v>
          </cell>
        </row>
        <row r="5887">
          <cell r="A5887" t="str">
            <v>100207</v>
          </cell>
          <cell r="B5887" t="str">
            <v>TRANSPORTE HORIZONTAL COM CARREGADEIRA, DE MASSA/ GRANEL (UNIDADE: M3XKM). AF_07/2019</v>
          </cell>
          <cell r="C5887" t="str">
            <v>M3XKM</v>
          </cell>
          <cell r="D5887" t="str">
            <v>314,18</v>
          </cell>
        </row>
        <row r="5888">
          <cell r="A5888" t="str">
            <v>100208</v>
          </cell>
          <cell r="B5888" t="str">
            <v>TRANSPORTE HORIZONTAL MANUAL, DE BLOCOS VAZADOS DE CONCRETO OU CERÂMICO DE 19X19X39CM (UNIDADE: BLOCOXKM). AF_07/2019</v>
          </cell>
          <cell r="C5888" t="str">
            <v>UNXKM</v>
          </cell>
          <cell r="D5888" t="str">
            <v>14,17</v>
          </cell>
        </row>
        <row r="5889">
          <cell r="A5889" t="str">
            <v>100209</v>
          </cell>
          <cell r="B5889" t="str">
            <v>TRANSPORTE HORIZONTAL MANUAL, DE BLOCOS CERÂMICOS FURADOS NA HORIZONTAL DE 9X19X19CM (UNIDADE: BLOCOXKM). AF_07/2019</v>
          </cell>
          <cell r="C5889" t="str">
            <v>UNXKM</v>
          </cell>
          <cell r="D5889" t="str">
            <v>7,09</v>
          </cell>
        </row>
        <row r="5890">
          <cell r="A5890" t="str">
            <v>100210</v>
          </cell>
          <cell r="B5890" t="str">
            <v>TRANSPORTE HORIZONTAL COM CARRINHO DE MÃO, DE BLOCOS VAZADOS DE CONCRETO OU CERÂMICO DE 19X19X39CM (UNIDADE: BLOCOXKM). AF_07/2019</v>
          </cell>
          <cell r="C5890" t="str">
            <v>UNXKM</v>
          </cell>
          <cell r="D5890" t="str">
            <v>13,06</v>
          </cell>
        </row>
        <row r="5891">
          <cell r="A5891" t="str">
            <v>100211</v>
          </cell>
          <cell r="B5891" t="str">
            <v>TRANSPORTE HORIZONTAL COM CARRINHO DE MÃO, DE BLOCOS CERÂMICOS FURADOS NA HORIZONTAL DE 9X19X19CM (UNIDADE: BLOCOXKM). AF_07/2019</v>
          </cell>
          <cell r="C5891" t="str">
            <v>UNXKM</v>
          </cell>
          <cell r="D5891" t="str">
            <v>5,04</v>
          </cell>
        </row>
        <row r="5892">
          <cell r="A5892" t="str">
            <v>100212</v>
          </cell>
          <cell r="B5892" t="str">
            <v>TRANSPORTE HORIZONTAL COM CARRINHO PLATAFORMA, DE BLOCOS VAZADOS DE CONCRETO OU CERÂMICO DE 19X19X39CM (UNIDADE: BLOCOXKM). AF_07/2019</v>
          </cell>
          <cell r="C5892" t="str">
            <v>UNXKM</v>
          </cell>
          <cell r="D5892" t="str">
            <v>5,56</v>
          </cell>
        </row>
        <row r="5893">
          <cell r="A5893" t="str">
            <v>100213</v>
          </cell>
          <cell r="B5893" t="str">
            <v>TRANSPORTE HORIZONTAL COM CARRINHO PLATAFORMA, DE BLOCOS CERÂMICOS FURADOS NA HORIZONTAL DE 9X19X19CM (UNIDADE: BLOCOXKM). AF_07/2019</v>
          </cell>
          <cell r="C5893" t="str">
            <v>UNXKM</v>
          </cell>
          <cell r="D5893" t="str">
            <v>2,00</v>
          </cell>
        </row>
        <row r="5894">
          <cell r="A5894" t="str">
            <v>100214</v>
          </cell>
          <cell r="B5894" t="str">
            <v>TRANSPORTE HORIZONTAL COM CARRINHO MINI PÁLETES, DE BLOCOS VAZADOS DE CONCRETO DE 19X19X39CM (UNIDADE: BLOCOXKM). AF_07/2019</v>
          </cell>
          <cell r="C5894" t="str">
            <v>UNXKM</v>
          </cell>
          <cell r="D5894" t="str">
            <v>3,07</v>
          </cell>
        </row>
        <row r="5895">
          <cell r="A5895" t="str">
            <v>100215</v>
          </cell>
          <cell r="B5895" t="str">
            <v>TRANSPORTE HORIZONTAL COM CARRINHO MINI PÁLETES, DE BLOCOS CERÂMICOS FURADOS NA VERTICAL DE 19X19X39CM (UNIDADE: BLOCOXKM). AF_07/2019</v>
          </cell>
          <cell r="C5895" t="str">
            <v>UNXKM</v>
          </cell>
          <cell r="D5895" t="str">
            <v>2,63</v>
          </cell>
        </row>
        <row r="5896">
          <cell r="A5896" t="str">
            <v>100216</v>
          </cell>
          <cell r="B5896" t="str">
            <v>TRANSPORTE HORIZONTAL COM CARRINHO MINI PÁLETES, DE BLOCOS CERÂMICOS FURADOS NA HORIZONTAL DE 9X19X19CM (UNIDADE: BLOCOXKM). AF_07/2019</v>
          </cell>
          <cell r="C5896" t="str">
            <v>UNXKM</v>
          </cell>
          <cell r="D5896" t="str">
            <v>0,70</v>
          </cell>
        </row>
        <row r="5897">
          <cell r="A5897" t="str">
            <v>100217</v>
          </cell>
          <cell r="B5897" t="str">
            <v>TRANSPORTE HORIZONTAL COM MANIPULADOR TELESCÓPICO, DE BLOCOS VAZADOS DE CONCRETO DE 19X19X39CM (UNIDADE: BLOCOXKM). AF_07/2019</v>
          </cell>
          <cell r="C5897" t="str">
            <v>UNXKM</v>
          </cell>
          <cell r="D5897" t="str">
            <v>2,54</v>
          </cell>
        </row>
        <row r="5898">
          <cell r="A5898" t="str">
            <v>100218</v>
          </cell>
          <cell r="B5898" t="str">
            <v>TRANSPORTE HORIZONTAL COM MANIPULADOR TELESCÓPICO, DE BLOCOS CERÂMICOS FURADOS NA VERTICAL DE 19X19X39CM (UNIDADE: BLOCOXKM). AF_07/2019</v>
          </cell>
          <cell r="C5898" t="str">
            <v>UNXKM</v>
          </cell>
          <cell r="D5898" t="str">
            <v>1,73</v>
          </cell>
        </row>
        <row r="5899">
          <cell r="A5899" t="str">
            <v>100219</v>
          </cell>
          <cell r="B5899" t="str">
            <v>TRANSPORTE HORIZONTAL COM MANIPULADOR TELESCÓPICO, DE BLOCOS CERÂMICOS FURADOS NA HORIZONTAL DE 9X19X19CM (UNIDADE: BLOCOXKM). AF_07/2019</v>
          </cell>
          <cell r="C5899" t="str">
            <v>UNXKM</v>
          </cell>
          <cell r="D5899" t="str">
            <v>0,38</v>
          </cell>
        </row>
        <row r="5900">
          <cell r="A5900" t="str">
            <v>100220</v>
          </cell>
          <cell r="B5900" t="str">
            <v>TRANSPORTE HORIZONTAL MANUAL, DE CAIXA COM REVESTIMENTO CERÂMICO (UNIDADE: M2XKM). AF_07/2019</v>
          </cell>
          <cell r="C5900" t="str">
            <v>M2XKM</v>
          </cell>
          <cell r="D5900" t="str">
            <v>20,36</v>
          </cell>
        </row>
        <row r="5901">
          <cell r="A5901" t="str">
            <v>100221</v>
          </cell>
          <cell r="B5901" t="str">
            <v>TRANSPORTE HORIZONTAL COM CARRINHO DE MÃO, DE CAIXA COM REVESTIMENTO CERÂMICO (UNIDADE: M2XKM). AF_07/2019</v>
          </cell>
          <cell r="C5901" t="str">
            <v>M2XKM</v>
          </cell>
          <cell r="D5901" t="str">
            <v>23,08</v>
          </cell>
        </row>
        <row r="5902">
          <cell r="A5902" t="str">
            <v>100222</v>
          </cell>
          <cell r="B5902" t="str">
            <v>TRANSPORTE HORIZONTAL COM CARRINHO PLATAFORMA, DE CAIXA COM REVESTIMENTO CERÂMICO (UNIDADE: M2XKM). AF_07/2019</v>
          </cell>
          <cell r="C5902" t="str">
            <v>M2XKM</v>
          </cell>
          <cell r="D5902" t="str">
            <v>8,74</v>
          </cell>
        </row>
        <row r="5903">
          <cell r="A5903" t="str">
            <v>100223</v>
          </cell>
          <cell r="B5903" t="str">
            <v>TRANSPORTE HORIZONTAL COM CARRINHO MINI PÁLETES, DE CAIXA COM REVESTIMENTO CERÂMICO (UNIDADE: M2XKM). AF_07/2019</v>
          </cell>
          <cell r="C5903" t="str">
            <v>M2XKM</v>
          </cell>
          <cell r="D5903" t="str">
            <v>4,09</v>
          </cell>
        </row>
        <row r="5904">
          <cell r="A5904" t="str">
            <v>100224</v>
          </cell>
          <cell r="B5904" t="str">
            <v>TRANSPORTE HORIZONTAL COM MANIPULADOR TELESCÓPICO, DE CAIXA COM REVESTIMENTO CERÂMICO (UNIDADE: M2XKM). AF_07/2019</v>
          </cell>
          <cell r="C5904" t="str">
            <v>M2XKM</v>
          </cell>
          <cell r="D5904" t="str">
            <v>2,54</v>
          </cell>
        </row>
        <row r="5905">
          <cell r="A5905" t="str">
            <v>100225</v>
          </cell>
          <cell r="B5905" t="str">
            <v>TRANSPORTE HORIZONTAL MANUAL, DE LATA DE 18 LITROS (UNIDADE: LXKM). AF_07/2019</v>
          </cell>
          <cell r="C5905" t="str">
            <v>LXKM</v>
          </cell>
          <cell r="D5905" t="str">
            <v>1,60</v>
          </cell>
        </row>
        <row r="5906">
          <cell r="A5906" t="str">
            <v>100226</v>
          </cell>
          <cell r="B5906" t="str">
            <v>TRANSPORTE HORIZONTAL COM CARRINHO PLATAFORMA, DE LATA DE 18 LITROS (UNIDADE: LXKM). AF_07/2019</v>
          </cell>
          <cell r="C5906" t="str">
            <v>LXKM</v>
          </cell>
          <cell r="D5906" t="str">
            <v>0,50</v>
          </cell>
        </row>
        <row r="5907">
          <cell r="A5907" t="str">
            <v>100227</v>
          </cell>
          <cell r="B5907" t="str">
            <v>TRANSPORTE HORIZONTAL COM CARRINHO RACIONAL, DE LATA DE 18 LITROS (UNIDADE: LXKM). AF_07/2019</v>
          </cell>
          <cell r="C5907" t="str">
            <v>LXKM</v>
          </cell>
          <cell r="D5907" t="str">
            <v>0,74</v>
          </cell>
        </row>
        <row r="5908">
          <cell r="A5908" t="str">
            <v>100228</v>
          </cell>
          <cell r="B5908" t="str">
            <v>TRANSPORTE HORIZONTAL COM MANIPULADOR TELESCÓPICO, DE LATA DE 18 LITROS (UNIDADE: LXKM). AF_07/2019</v>
          </cell>
          <cell r="C5908" t="str">
            <v>LXKM</v>
          </cell>
          <cell r="D5908" t="str">
            <v>0,24</v>
          </cell>
        </row>
        <row r="5909">
          <cell r="A5909" t="str">
            <v>100229</v>
          </cell>
          <cell r="B5909" t="str">
            <v>TRANSPORTE VERTICAL MANUAL, 1 PAVIMENTO, DE SACOS DE 50 KG (UNIDADE: KG). AF_07/2019</v>
          </cell>
          <cell r="C5909" t="str">
            <v>KG</v>
          </cell>
          <cell r="D5909" t="str">
            <v>0,01</v>
          </cell>
        </row>
        <row r="5910">
          <cell r="A5910" t="str">
            <v>100230</v>
          </cell>
          <cell r="B5910" t="str">
            <v>TRANSPORTE VERTICAL MANUAL, 1 PAVIMENTO, DE SACOS DE 30 KG (UNIDADE: KG). AF_07/2019</v>
          </cell>
          <cell r="C5910" t="str">
            <v>KG</v>
          </cell>
          <cell r="D5910" t="str">
            <v>0,01</v>
          </cell>
        </row>
        <row r="5911">
          <cell r="A5911" t="str">
            <v>100231</v>
          </cell>
          <cell r="B5911" t="str">
            <v>TRANSPORTE VERTICAL MANUAL, 1 PAVIMENTO, DE SACOS DE 20 KG (UNIDADE: KG). AF_07/2019</v>
          </cell>
          <cell r="C5911" t="str">
            <v>KG</v>
          </cell>
          <cell r="D5911" t="str">
            <v>0,02</v>
          </cell>
        </row>
        <row r="5912">
          <cell r="A5912" t="str">
            <v>100232</v>
          </cell>
          <cell r="B5912" t="str">
            <v>TRANSPORTE VERTICAL MANUAL, 1 PAVIMENTO, DE BLOCOS VAZADOS DE CONCRETO OU CERÂMICO DE 19X19X39CM (UNIDADE: BLOCO). AF_07/2019</v>
          </cell>
          <cell r="C5912" t="str">
            <v>UN</v>
          </cell>
          <cell r="D5912" t="str">
            <v>0,26</v>
          </cell>
        </row>
        <row r="5913">
          <cell r="A5913" t="str">
            <v>100233</v>
          </cell>
          <cell r="B5913" t="str">
            <v>TRANSPORTE VERTICAL MANUAL, 1 PAVIMENTO, DE BLOCOS CERÂMICOS FURADOS NA HORIZONTAL DE 9X19X19CM (UNIDADE: BLOCO). AF_07/2019</v>
          </cell>
          <cell r="C5913" t="str">
            <v>UN</v>
          </cell>
          <cell r="D5913" t="str">
            <v>0,13</v>
          </cell>
        </row>
        <row r="5914">
          <cell r="A5914" t="str">
            <v>100234</v>
          </cell>
          <cell r="B5914" t="str">
            <v>TRANSPORTE VERTICAL MANUAL, 1 PAVIMENTO, DE CAIXA COM REVESTIMENTO CERÂMICO (UNIDADE: M2). AF_07/2019</v>
          </cell>
          <cell r="C5914" t="str">
            <v>M2</v>
          </cell>
          <cell r="D5914" t="str">
            <v>0,40</v>
          </cell>
        </row>
        <row r="5915">
          <cell r="A5915" t="str">
            <v>100235</v>
          </cell>
          <cell r="B5915" t="str">
            <v>TRANSPORTE VERTICAL MANUAL, 1 PAVIMENTO, DE LATA DE 18 LITROS (UNIDADE: L). AF_07/2019</v>
          </cell>
          <cell r="C5915" t="str">
            <v>L</v>
          </cell>
          <cell r="D5915" t="str">
            <v>0,03</v>
          </cell>
        </row>
        <row r="5916">
          <cell r="A5916" t="str">
            <v>100236</v>
          </cell>
          <cell r="B5916" t="str">
            <v>TRANSPORTE HORIZONTAL MANUAL, DE TUBO DE PVC SOLDÁVEL COM DIÂMETRO MENOR OU IGUAL A 60 MM (UNIDADE: MXKM). AF_07/2019</v>
          </cell>
          <cell r="C5916" t="str">
            <v>MXKM</v>
          </cell>
          <cell r="D5916" t="str">
            <v>2,03</v>
          </cell>
        </row>
        <row r="5917">
          <cell r="A5917" t="str">
            <v>100237</v>
          </cell>
          <cell r="B5917" t="str">
            <v>TRANSPORTE HORIZONTAL MANUAL, DE TUBO DE PVC SOLDÁVEL COM DIÂMETRO MAIOR QUE 60 MM E MENOR OU IGUAL A 85 MM (UNIDADE: MXKM). AF_07/2019</v>
          </cell>
          <cell r="C5917" t="str">
            <v>MXKM</v>
          </cell>
          <cell r="D5917" t="str">
            <v>2,43</v>
          </cell>
        </row>
        <row r="5918">
          <cell r="A5918" t="str">
            <v>100238</v>
          </cell>
          <cell r="B5918" t="str">
            <v>TRANSPORTE HORIZONTAL MANUAL, DE TUBO DE CPVC COM DIÂMETRO MENOR OU IGUAL A 73 MM (UNIDADE: MXKM). AF_07/2019</v>
          </cell>
          <cell r="C5918" t="str">
            <v>MXKM</v>
          </cell>
          <cell r="D5918" t="str">
            <v>3,89</v>
          </cell>
        </row>
        <row r="5919">
          <cell r="A5919" t="str">
            <v>100239</v>
          </cell>
          <cell r="B5919" t="str">
            <v>TRANSPORTE HORIZONTAL MANUAL, DE TUBO DE CPVC COM DIÂMETRO MAIOR QUE 73 MM E MENOR OU IGUAL A 89 MM (UNIDADE: MXKM). AF_07/2019</v>
          </cell>
          <cell r="C5919" t="str">
            <v>MXKM</v>
          </cell>
          <cell r="D5919" t="str">
            <v>4,87</v>
          </cell>
        </row>
        <row r="5920">
          <cell r="A5920" t="str">
            <v>100240</v>
          </cell>
          <cell r="B5920" t="str">
            <v>TRANSPORTE HORIZONTAL MANUAL, DE TUBO DE PPR - PN12 OU PN25 - COM DIÂMETRO MENOR OU IGUAL A 50 MM (UNIDADE: MXKM). AF_07/2019</v>
          </cell>
          <cell r="C5920" t="str">
            <v>MXKM</v>
          </cell>
          <cell r="D5920" t="str">
            <v>2,92</v>
          </cell>
        </row>
        <row r="5921">
          <cell r="A5921" t="str">
            <v>100241</v>
          </cell>
          <cell r="B5921" t="str">
            <v>TRANSPORTE HORIZONTAL MANUAL, DE TUBO DE PPR - PN12 OU PN25 - COM DIÂMETRO MAIOR QUE 50 MM E MENOR OU IGUAL A 75 MM (UNIDADE: MXKM). AF_07/2019</v>
          </cell>
          <cell r="C5921" t="str">
            <v>MXKM</v>
          </cell>
          <cell r="D5921" t="str">
            <v>4,87</v>
          </cell>
        </row>
        <row r="5922">
          <cell r="A5922" t="str">
            <v>100242</v>
          </cell>
          <cell r="B5922" t="str">
            <v>TRANSPORTE HORIZONTAL MANUAL, DE TUBO DE PPR - PN12 OU PN25 - COM DIÂMETRO MAIOR QUE 75 MM E MENOR OU IGUAL A 110 MM (UNIDADE: MXKM). AF_07/2019</v>
          </cell>
          <cell r="C5922" t="str">
            <v>MXKM</v>
          </cell>
          <cell r="D5922" t="str">
            <v>14,39</v>
          </cell>
        </row>
        <row r="5923">
          <cell r="A5923" t="str">
            <v>100243</v>
          </cell>
          <cell r="B5923" t="str">
            <v>TRANSPORTE HORIZONTAL MANUAL, DE TUBO DE COBRE - CLASSE E - COM DIÂMETRO MENOR OU IGUAL A 54 MM (UNIDADE: MXKM). AF_07/2019</v>
          </cell>
          <cell r="C5923" t="str">
            <v>MXKM</v>
          </cell>
          <cell r="D5923" t="str">
            <v>2,33</v>
          </cell>
        </row>
        <row r="5924">
          <cell r="A5924" t="str">
            <v>100244</v>
          </cell>
          <cell r="B5924" t="str">
            <v>TRANSPORTE HORIZONTAL MANUAL, DE TUBO DE COBRE - CLASSE E - COM DIÂMETRO MAIOR QUE 54 MM E MENOR OU IGUAL A 79 MM (UNIDADE: MXKM). AF_07/2019</v>
          </cell>
          <cell r="C5924" t="str">
            <v>MXKM</v>
          </cell>
          <cell r="D5924" t="str">
            <v>2,92</v>
          </cell>
        </row>
        <row r="5925">
          <cell r="A5925" t="str">
            <v>100245</v>
          </cell>
          <cell r="B5925" t="str">
            <v>TRANSPORTE HORIZONTAL MANUAL, DE TUBO DE COBRE - CLASSE E - COM DIÂMETRO MAIOR QUE 79 MM E MENOR OU IGUAL A 104 MM (UNIDADE: MXKM). AF_07/2019</v>
          </cell>
          <cell r="C5925" t="str">
            <v>MXKM</v>
          </cell>
          <cell r="D5925" t="str">
            <v>5,84</v>
          </cell>
        </row>
        <row r="5926">
          <cell r="A5926" t="str">
            <v>100246</v>
          </cell>
          <cell r="B5926" t="str">
            <v>TRANSPORTE HORIZONTAL MANUAL, DE TUBO DE PVC SÉRIE NORMAL - ESGOTO PREDIAL, OU REFORÇADO PARA ESGOTO OU ÁGUAS PLUVIAIS PREDIAL, COM DIÂMETRO MENOR OU IGUAL A 75 MM (UNIDADE: MXKM). AF_07/2019</v>
          </cell>
          <cell r="C5926" t="str">
            <v>MXKM</v>
          </cell>
          <cell r="D5926" t="str">
            <v>1,94</v>
          </cell>
        </row>
        <row r="5927">
          <cell r="A5927" t="str">
            <v>100247</v>
          </cell>
          <cell r="B5927" t="str">
            <v>TRANSPORTE HORIZONTAL MANUAL, DE TUBO DE PVC SÉRIE NORMAL - ESGOTO PREDIAL, OU REFORÇADO PARA ESGOTO OU ÁGUAS PLUVIAIS PREDIAL, COM DIÂMETRO MAIOR QUE 75 MM E MENOR OU IGUAL A 100 MM (UNIDADE: MXKM). AF_07/2019</v>
          </cell>
          <cell r="C5927" t="str">
            <v>MXKM</v>
          </cell>
          <cell r="D5927" t="str">
            <v>2,43</v>
          </cell>
        </row>
        <row r="5928">
          <cell r="A5928" t="str">
            <v>100248</v>
          </cell>
          <cell r="B5928" t="str">
            <v>TRANSPORTE HORIZONTAL MANUAL, DE TUBO DE PVC SÉRIE NORMAL - ESGOTO PREDIAL, OU REFORÇADO PARA ESGOTO OU ÁGUAS PLUVIAIS PREDIAL, COM DIÂMETRO MAIOR QUE 100 MM E MENOR OU IGUAL A 150 MM (UNIDADE: MXKM). AF_07/2019</v>
          </cell>
          <cell r="C5928" t="str">
            <v>MXKM</v>
          </cell>
          <cell r="D5928" t="str">
            <v>9,59</v>
          </cell>
        </row>
        <row r="5929">
          <cell r="A5929" t="str">
            <v>100249</v>
          </cell>
          <cell r="B5929" t="str">
            <v>TRANSPORTE HORIZONTAL MANUAL, DE TUBO DE AÇO CARBONO LEVE OU MÉDIO, PRETO OU GALVANIZADO, COM DIÂMETRO MENOR OU IGUAL A 20 MM (UNIDADE: MXKM). AF_07/2019</v>
          </cell>
          <cell r="C5929" t="str">
            <v>MXKM</v>
          </cell>
          <cell r="D5929" t="str">
            <v>1,94</v>
          </cell>
        </row>
        <row r="5930">
          <cell r="A5930" t="str">
            <v>100250</v>
          </cell>
          <cell r="B5930" t="str">
            <v>TRANSPORTE HORIZONTAL MANUAL, DE TUBO DE AÇO CARBONO LEVE OU MÉDIO, PRETO OU GALVANIZADO, COM DIÂMETRO MAIOR QUE 20 MM E MENOR OU IGUAL A 32 MM (UNIDADE: MXKM). AF_07/2019</v>
          </cell>
          <cell r="C5930" t="str">
            <v>MXKM</v>
          </cell>
          <cell r="D5930" t="str">
            <v>3,24</v>
          </cell>
        </row>
        <row r="5931">
          <cell r="A5931" t="str">
            <v>100251</v>
          </cell>
          <cell r="B5931" t="str">
            <v>TRANSPORTE HORIZONTAL MANUAL, DE TUBO DE AÇO CARBONO LEVE OU MÉDIO, PRETO OU GALVANIZADO, COM DIÂMETRO MAIOR QUE 32 MM E MENOR OU IGUAL A 65 MM (UNIDADE: MXKM). AF_07/2019</v>
          </cell>
          <cell r="C5931" t="str">
            <v>MXKM</v>
          </cell>
          <cell r="D5931" t="str">
            <v>9,59</v>
          </cell>
        </row>
        <row r="5932">
          <cell r="A5932" t="str">
            <v>100252</v>
          </cell>
          <cell r="B5932" t="str">
            <v>TRANSPORTE HORIZONTAL MANUAL, DE TUBO DE AÇO CARBONO LEVE OU MÉDIO, PRETO OU GALVANIZADO, COM DIÂMETRO MAIOR QUE 65 MM E MENOR OU IGUAL A 90 MM (UNIDADE: MXKM). AF_07/2019</v>
          </cell>
          <cell r="C5932" t="str">
            <v>MXKM</v>
          </cell>
          <cell r="D5932" t="str">
            <v>14,39</v>
          </cell>
        </row>
        <row r="5933">
          <cell r="A5933" t="str">
            <v>100253</v>
          </cell>
          <cell r="B5933" t="str">
            <v>TRANSPORTE HORIZONTAL MANUAL, DE TUBO DE AÇO CARBONO LEVE OU MÉDIO, PRETO OU GALVANIZADO, COM DIÂMETRO MAIOR QUE 90 MM E MENOR OU IGUAL A 125 MM (UNIDADE: MXKM). AF_07/2019</v>
          </cell>
          <cell r="C5933" t="str">
            <v>MXKM</v>
          </cell>
          <cell r="D5933" t="str">
            <v>19,19</v>
          </cell>
        </row>
        <row r="5934">
          <cell r="A5934" t="str">
            <v>100254</v>
          </cell>
          <cell r="B5934" t="str">
            <v>TRANSPORTE HORIZONTAL MANUAL, DE TUBO DE AÇO CARBONO LEVE OU MÉDIO, PRETO OU GALVANIZADO, COM DIÂMETRO MAIOR QUE 125 MM E MENOR OU IGUAL A 150 MM (UNIDADE: MXKM). AF_07/2019</v>
          </cell>
          <cell r="C5934" t="str">
            <v>MXKM</v>
          </cell>
          <cell r="D5934" t="str">
            <v>28,79</v>
          </cell>
        </row>
        <row r="5935">
          <cell r="A5935" t="str">
            <v>100255</v>
          </cell>
          <cell r="B5935" t="str">
            <v>TRANSPORTE HORIZONTAL MANUAL, DE TÁBUAS DE MADEIRA COM SEÇÃO TRANSVERSAL DE 2,5 X 25 CM E 2,5 X 30 CM (UNIDADE: MXKM). AF_07/2019</v>
          </cell>
          <cell r="C5935" t="str">
            <v>MXKM</v>
          </cell>
          <cell r="D5935" t="str">
            <v>9,74</v>
          </cell>
        </row>
        <row r="5936">
          <cell r="A5936" t="str">
            <v>100256</v>
          </cell>
          <cell r="B5936" t="str">
            <v>TRANSPORTE HORIZONTAL MANUAL, DE CAIBROS DE MADEIRA COM SEÇÃO TRANSVERSAL DE 7,5 X 6 CM E 6 X 8 CM (UNIDADE: MXKM). AF_07/2019</v>
          </cell>
          <cell r="C5936" t="str">
            <v>MXKM</v>
          </cell>
          <cell r="D5936" t="str">
            <v>6,49</v>
          </cell>
        </row>
        <row r="5937">
          <cell r="A5937" t="str">
            <v>100257</v>
          </cell>
          <cell r="B5937" t="str">
            <v>TRANSPORTE HORIZONTAL MANUAL, DE RIPAS DE MADEIRA COM SEÇÃO TRANSVERSAL DE 1 X 5 CM E 2 X 5 CM (UNIDADE: MXKM). AF_07/2019</v>
          </cell>
          <cell r="C5937" t="str">
            <v>MXKM</v>
          </cell>
          <cell r="D5937" t="str">
            <v>3,89</v>
          </cell>
        </row>
        <row r="5938">
          <cell r="A5938" t="str">
            <v>100258</v>
          </cell>
          <cell r="B5938" t="str">
            <v>TRANSPORTE HORIZONTAL MANUAL, DE VIGAS DE MADEIRA COM SEÇÃO TRANSVERSAL DE 5 X 12 CM (UNIDADE: MXKM). AF_07/2019</v>
          </cell>
          <cell r="C5938" t="str">
            <v>MXKM</v>
          </cell>
          <cell r="D5938" t="str">
            <v>9,74</v>
          </cell>
        </row>
        <row r="5939">
          <cell r="A5939" t="str">
            <v>100259</v>
          </cell>
          <cell r="B5939" t="str">
            <v>TRANSPORTE HORIZONTAL MANUAL, DE VIGAS DE MADEIRA COM SEÇÃO TRANSVERSAL DE 6 X 16 CM (UNIDADE: MXKM). AF_07/2019</v>
          </cell>
          <cell r="C5939" t="str">
            <v>MXKM</v>
          </cell>
          <cell r="D5939" t="str">
            <v>19,19</v>
          </cell>
        </row>
        <row r="5940">
          <cell r="A5940" t="str">
            <v>100260</v>
          </cell>
          <cell r="B5940" t="str">
            <v>TRANSPORTE HORIZONTAL MANUAL, DE VERGALHÕES DE AÇO COM DIÂMETRO DE 5 MM (UNIDADE: KGXKM). AF_07/2019</v>
          </cell>
          <cell r="C5940" t="str">
            <v>KGXKM</v>
          </cell>
          <cell r="D5940" t="str">
            <v>6,32</v>
          </cell>
        </row>
        <row r="5941">
          <cell r="A5941" t="str">
            <v>100261</v>
          </cell>
          <cell r="B5941" t="str">
            <v>TRANSPORTE HORIZONTAL MANUAL, DE VERGALHÕES DE AÇO COM DIÂMETRO DE 6,3 MM (UNIDADE: KGXKM). AF_07/2019</v>
          </cell>
          <cell r="C5941" t="str">
            <v>KGXKM</v>
          </cell>
          <cell r="D5941" t="str">
            <v>3,97</v>
          </cell>
        </row>
        <row r="5942">
          <cell r="A5942" t="str">
            <v>100262</v>
          </cell>
          <cell r="B5942" t="str">
            <v>TRANSPORTE HORIZONTAL MANUAL, DE VERGALHÕES DE AÇO COM DIÂMETRO DE 8 MM (UNIDADE: KGXKM). AF_07/2019</v>
          </cell>
          <cell r="C5942" t="str">
            <v>KGXKM</v>
          </cell>
          <cell r="D5942" t="str">
            <v>2,46</v>
          </cell>
        </row>
        <row r="5943">
          <cell r="A5943" t="str">
            <v>100263</v>
          </cell>
          <cell r="B5943" t="str">
            <v>TRANSPORTE HORIZONTAL MANUAL, DE VERGALHÕES DE AÇO COM DIÂMETRO DE 10 MM; 12,5 MM; 16 MM; 20 MM; 25 MM OU 32 MM (UNIDADE: KGXKM). AF_07/2019</v>
          </cell>
          <cell r="C5943" t="str">
            <v>KGXKM</v>
          </cell>
          <cell r="D5943" t="str">
            <v>1,57</v>
          </cell>
        </row>
        <row r="5944">
          <cell r="A5944" t="str">
            <v>100264</v>
          </cell>
          <cell r="B5944" t="str">
            <v>TRANSPORTE HORIZONTAL MANUAL, DE JANELA (UNIDADE: M2XKM). AF_07/2019</v>
          </cell>
          <cell r="C5944" t="str">
            <v>M2XKM</v>
          </cell>
          <cell r="D5944" t="str">
            <v>28,75</v>
          </cell>
        </row>
        <row r="5945">
          <cell r="A5945" t="str">
            <v>100265</v>
          </cell>
          <cell r="B5945" t="str">
            <v>TRANSPORTE VERTICAL MANUAL, 1 PAVIMENTO, DE JANELA (UNIDADE: M2). AF_07/2019</v>
          </cell>
          <cell r="C5945" t="str">
            <v>M2</v>
          </cell>
          <cell r="D5945" t="str">
            <v>0,60</v>
          </cell>
        </row>
        <row r="5946">
          <cell r="A5946" t="str">
            <v>100266</v>
          </cell>
          <cell r="B5946" t="str">
            <v>TRANSPORTE HORIZONTAL MANUAL, DE PORTA (UNIDADE: UNIDXKM). AF_07/2019</v>
          </cell>
          <cell r="C5946" t="str">
            <v>UNXKM</v>
          </cell>
          <cell r="D5946" t="str">
            <v>61,10</v>
          </cell>
        </row>
        <row r="5947">
          <cell r="A5947" t="str">
            <v>100267</v>
          </cell>
          <cell r="B5947" t="str">
            <v>TRANSPORTE VERTICAL MANUAL, 1 PAVIMENTO, DE PORTA (UNIDADE: UNID). AF_07/2019</v>
          </cell>
          <cell r="C5947" t="str">
            <v>UN</v>
          </cell>
          <cell r="D5947" t="str">
            <v>1,21</v>
          </cell>
        </row>
        <row r="5948">
          <cell r="A5948" t="str">
            <v>100268</v>
          </cell>
          <cell r="B5948" t="str">
            <v>TRANSPORTE HORIZONTAL MANUAL, DE BANCADA DE MÁRMORE OU GRANITO PARA COZINHA/LAVATÓRIO OU MÁRMORE SINTÉTICO COM CUBA INTEGRADA (UNIDADE: UNIDXKM). AF_07/2019</v>
          </cell>
          <cell r="C5948" t="str">
            <v>UNXKM</v>
          </cell>
          <cell r="D5948" t="str">
            <v>61,10</v>
          </cell>
        </row>
        <row r="5949">
          <cell r="A5949" t="str">
            <v>100269</v>
          </cell>
          <cell r="B5949" t="str">
            <v>TRANSPORTE VERTICAL, BANCADA DE MÁRMORE OU GRANITO PARA COZINHA/LAVATÓRIO OU MÁRMORE SINTÉTICO COM CUBA INTEGRADA, MANUAL, 1 PAVIMENTO, (UNIDADE: UNID). AF_07/2019</v>
          </cell>
          <cell r="C5949" t="str">
            <v>UN</v>
          </cell>
          <cell r="D5949" t="str">
            <v>1,21</v>
          </cell>
        </row>
        <row r="5950">
          <cell r="A5950" t="str">
            <v>100270</v>
          </cell>
          <cell r="B5950" t="str">
            <v>TRANSPORTE HORIZONTAL COM CARRINHO PLATAFORMA, DE BANCADA DE MÁRMORE OU GRANITO PARA COZINHA/LAVATÓRIO OU MÁRMORE SINTÉTICO COM CUBA INTEGRADA (UNIDADE: UNIDXKM). AF_07/2019</v>
          </cell>
          <cell r="C5950" t="str">
            <v>UNXKM</v>
          </cell>
          <cell r="D5950" t="str">
            <v>45,80</v>
          </cell>
        </row>
        <row r="5951">
          <cell r="A5951" t="str">
            <v>100271</v>
          </cell>
          <cell r="B5951" t="str">
            <v>TRANSPORTE HORIZONTAL MANUAL, DE VIDRO (UNIDADE: M2XKM). AF_07/2019</v>
          </cell>
          <cell r="C5951" t="str">
            <v>M2XKM</v>
          </cell>
          <cell r="D5951" t="str">
            <v>45,83</v>
          </cell>
        </row>
        <row r="5952">
          <cell r="A5952" t="str">
            <v>100272</v>
          </cell>
          <cell r="B5952" t="str">
            <v>TRANSPORTE VERTICAL MANUAL, 1 PAVIMENTO, DE VIDRO (UNIDADE: M2). AF_07/2019</v>
          </cell>
          <cell r="C5952" t="str">
            <v>M2</v>
          </cell>
          <cell r="D5952" t="str">
            <v>0,90</v>
          </cell>
        </row>
        <row r="5953">
          <cell r="A5953" t="str">
            <v>100273</v>
          </cell>
          <cell r="B5953" t="str">
            <v>TRANSPORTE HORIZONTAL MANUAL, DE TELA DE AÇO (UNIDADE: KGXKM). AF_07/2019</v>
          </cell>
          <cell r="C5953" t="str">
            <v>KGXKM</v>
          </cell>
          <cell r="D5953" t="str">
            <v>2,39</v>
          </cell>
        </row>
        <row r="5954">
          <cell r="A5954" t="str">
            <v>100274</v>
          </cell>
          <cell r="B5954" t="str">
            <v>TRANSPORTE HORIZONTAL MANUAL, DE COMPENSADO DE MADEIRA (UNIDADE: M2XKM). AF_07/2019</v>
          </cell>
          <cell r="C5954" t="str">
            <v>M2XKM</v>
          </cell>
          <cell r="D5954" t="str">
            <v>20,37</v>
          </cell>
        </row>
        <row r="5955">
          <cell r="A5955" t="str">
            <v>100275</v>
          </cell>
          <cell r="B5955" t="str">
            <v>TRANSPORTE HORIZONTAL MANUAL, DE TELHA TERMOACÚSTICA OU TELHA DE AÇO ZINCADO (UNIDADE: M2XKM). AF_07/2019</v>
          </cell>
          <cell r="C5955" t="str">
            <v>M2XKM</v>
          </cell>
          <cell r="D5955" t="str">
            <v>13,17</v>
          </cell>
        </row>
        <row r="5956">
          <cell r="A5956" t="str">
            <v>100276</v>
          </cell>
          <cell r="B5956" t="str">
            <v>TRANSPORTE HORIZONTAL MANUAL, DE TELHA DE FIBROCIMENTO OU TELHA ESTRUTURAL DE FIBROCIMENTO, CANALETE 90 OU KALHETÃO (UNIDADE: M2XKM). AF_07/2019</v>
          </cell>
          <cell r="C5956" t="str">
            <v>M2XKM</v>
          </cell>
          <cell r="D5956" t="str">
            <v>24,04</v>
          </cell>
        </row>
        <row r="5957">
          <cell r="A5957" t="str">
            <v>100277</v>
          </cell>
          <cell r="B5957" t="str">
            <v>TRANSPORTE HORIZONTAL COM MANIPULADOR TELESCÓPICO, DE TELHAS TERMOACÚSTICAS, FIBROCIMENTO, AÇO ZINCADO, FIBROCIMENTO ESTRUTURAL, CANALETE 90 OU KALHETÃO (UNIDADE: M2XKM). AF_07/2019</v>
          </cell>
          <cell r="C5957" t="str">
            <v>M2XKM</v>
          </cell>
          <cell r="D5957" t="str">
            <v>1,61</v>
          </cell>
        </row>
        <row r="5958">
          <cell r="A5958" t="str">
            <v>100278</v>
          </cell>
          <cell r="B5958" t="str">
            <v>TRANSPORTE HORIZONTAL MANUAL, DE BACIA SANITÁRIA, CAIXA ACOPLADA, TANQUE OU PIA (UNIDADE: UNIDXKM). AF_07/2019</v>
          </cell>
          <cell r="C5958" t="str">
            <v>UNXKM</v>
          </cell>
          <cell r="D5958" t="str">
            <v>29,23</v>
          </cell>
        </row>
        <row r="5959">
          <cell r="A5959" t="str">
            <v>100279</v>
          </cell>
          <cell r="B5959" t="str">
            <v>TRANSPORTE VERTICAL MANUAL, 1 PAVIMENTO, DE BACIA SANITÁRIA, CAIXA ACOPLADA, TANQUE OU PIA (UNIDADE: UNID). AF_07/2019</v>
          </cell>
          <cell r="C5959" t="str">
            <v>UN</v>
          </cell>
          <cell r="D5959" t="str">
            <v>0,56</v>
          </cell>
        </row>
        <row r="5960">
          <cell r="A5960" t="str">
            <v>100280</v>
          </cell>
          <cell r="B5960" t="str">
            <v>TRANSPORTE HORIZONTAL COM CARRINHO PLATAFORMA, DE BACIA SANITÁRIA, CAIXA ACOPLADA, TANQUE OU PIA (UNIDADE: UNIDXKM). AF_07/2019</v>
          </cell>
          <cell r="C5960" t="str">
            <v>UNXKM</v>
          </cell>
          <cell r="D5960" t="str">
            <v>13,42</v>
          </cell>
        </row>
        <row r="5961">
          <cell r="A5961" t="str">
            <v>100281</v>
          </cell>
          <cell r="B5961" t="str">
            <v>TRANSPORTE HORIZONTAL COM MANIPULADOR TELESCÓPICO, DE BACIA SANITÁRIA, CAIXA ACOPLADA, TANQUE OU PIA (UNIDADE: UNIDXKM). AF_07/2019</v>
          </cell>
          <cell r="C5961" t="str">
            <v>UNXKM</v>
          </cell>
          <cell r="D5961" t="str">
            <v>3,10</v>
          </cell>
        </row>
        <row r="5962">
          <cell r="A5962" t="str">
            <v>100282</v>
          </cell>
          <cell r="B5962" t="str">
            <v>TRANSPORTE HORIZONTAL MANUAL, DE TELHA DE CONCRETO OU CERÂMICA (UNIDADE: M2XKM). AF_07/2019</v>
          </cell>
          <cell r="C5962" t="str">
            <v>M2XKM</v>
          </cell>
          <cell r="D5962" t="str">
            <v>114,48</v>
          </cell>
        </row>
        <row r="5963">
          <cell r="A5963" t="str">
            <v>100283</v>
          </cell>
          <cell r="B5963" t="str">
            <v>TRANSPORTE HORIZONTAL COM CARRINHO PLATAFORMA, DE TELHA DE CONCRETO OU CERÂMICA (UNIDADE: M2XKM). AF_07/2019</v>
          </cell>
          <cell r="C5963" t="str">
            <v>M2XKM</v>
          </cell>
          <cell r="D5963" t="str">
            <v>18,49</v>
          </cell>
        </row>
        <row r="5964">
          <cell r="A5964" t="str">
            <v>100284</v>
          </cell>
          <cell r="B5964" t="str">
            <v>TRANSPORTE HORIZONTAL COM MANIPULADOR TELESCÓPICO, DE TELHA DE CONCRETO OU CERÂMICA (UNIDADE: M2XKM). AF_07/2019</v>
          </cell>
          <cell r="C5964" t="str">
            <v>M2XKM</v>
          </cell>
          <cell r="D5964" t="str">
            <v>9,08</v>
          </cell>
        </row>
        <row r="5965">
          <cell r="A5965" t="str">
            <v>100285</v>
          </cell>
          <cell r="B5965" t="str">
            <v>TRANSPORTE HORIZONTAL MANUAL, DE BARRAMENTO BLINDADO (UNIDADE: MXKM). AF_07/2019</v>
          </cell>
          <cell r="C5965" t="str">
            <v>MXKM</v>
          </cell>
          <cell r="D5965" t="str">
            <v>30,76</v>
          </cell>
        </row>
        <row r="5966">
          <cell r="A5966" t="str">
            <v>100286</v>
          </cell>
          <cell r="B5966" t="str">
            <v>TRANSPORTE HORIZONTAL COM CARRINHO PLATAFORMA, DE BARRAMENTO BLINDADO (UNIDADE: MXKM). AF_07/2019</v>
          </cell>
          <cell r="C5966" t="str">
            <v>MXKM</v>
          </cell>
          <cell r="D5966" t="str">
            <v>10,02</v>
          </cell>
        </row>
        <row r="5967">
          <cell r="A5967" t="str">
            <v>100287</v>
          </cell>
          <cell r="B5967" t="str">
            <v>TRANSPORTE HORIZONTAL MANUAL, DE CALHA QUADRADA NÚMERO 24  CORTE 33 (UNIDADE: MXKM). AF_07/2019</v>
          </cell>
          <cell r="C5967" t="str">
            <v>MXKM</v>
          </cell>
          <cell r="D5967" t="str">
            <v>9,59</v>
          </cell>
        </row>
        <row r="5968">
          <cell r="A5968" t="str">
            <v>84117</v>
          </cell>
          <cell r="B5968" t="str">
            <v>RASPAGEM / CALAFETACAO TACOS MADEIRA 1 DEMAO CERA</v>
          </cell>
          <cell r="C5968" t="str">
            <v>M2</v>
          </cell>
          <cell r="D5968" t="str">
            <v>20,06</v>
          </cell>
        </row>
        <row r="5969">
          <cell r="A5969" t="str">
            <v>84120</v>
          </cell>
          <cell r="B5969" t="str">
            <v>ENCERAMENTO MANUAL EM MADEIRA - 3 DEMAOS</v>
          </cell>
          <cell r="C5969" t="str">
            <v>M2</v>
          </cell>
          <cell r="D5969" t="str">
            <v>11,64</v>
          </cell>
        </row>
        <row r="5970">
          <cell r="A5970" t="str">
            <v>99802</v>
          </cell>
          <cell r="B5970" t="str">
            <v>LIMPEZA DE PISO CERÂMICO OU PORCELANATO COM VASSOURA A SECO. AF_04/2019</v>
          </cell>
          <cell r="C5970" t="str">
            <v>M2</v>
          </cell>
          <cell r="D5970" t="str">
            <v>0,39</v>
          </cell>
        </row>
        <row r="5971">
          <cell r="A5971" t="str">
            <v>99803</v>
          </cell>
          <cell r="B5971" t="str">
            <v>LIMPEZA DE PISO CERÂMICO OU PORCELANATO COM PANO ÚMIDO. AF_04/2019</v>
          </cell>
          <cell r="C5971" t="str">
            <v>M2</v>
          </cell>
          <cell r="D5971" t="str">
            <v>1,52</v>
          </cell>
        </row>
        <row r="5972">
          <cell r="A5972" t="str">
            <v>99805</v>
          </cell>
          <cell r="B5972" t="str">
            <v>LIMPEZA DE PISO CERÂMICO OU COM PEDRAS RÚSTICAS UTILIZANDO ÁCIDO MURIÁTICO. AF_04/2019</v>
          </cell>
          <cell r="C5972" t="str">
            <v>M2</v>
          </cell>
          <cell r="D5972" t="str">
            <v>7,94</v>
          </cell>
        </row>
        <row r="5973">
          <cell r="A5973" t="str">
            <v>99806</v>
          </cell>
          <cell r="B5973" t="str">
            <v>LIMPEZA DE REVESTIMENTO CERÂMICO EM PAREDE COM PANO ÚMIDO AF_04/2019</v>
          </cell>
          <cell r="C5973" t="str">
            <v>M2</v>
          </cell>
          <cell r="D5973" t="str">
            <v>0,62</v>
          </cell>
        </row>
        <row r="5974">
          <cell r="A5974" t="str">
            <v>99808</v>
          </cell>
          <cell r="B5974" t="str">
            <v>LIMPEZA DE REVESTIMENTO CERÂMICO EM PAREDE UTILIZANDO ÁCIDO MURIÁTICO. AF_04/2019</v>
          </cell>
          <cell r="C5974" t="str">
            <v>M2</v>
          </cell>
          <cell r="D5974" t="str">
            <v>2,61</v>
          </cell>
        </row>
        <row r="5975">
          <cell r="A5975" t="str">
            <v>99809</v>
          </cell>
          <cell r="B5975" t="str">
            <v>LIMPEZA DE PISO DE LADRILHO HIDRÁULICO COM PANO ÚMIDO. AF_04/2019</v>
          </cell>
          <cell r="C5975" t="str">
            <v>M2</v>
          </cell>
          <cell r="D5975" t="str">
            <v>4,33</v>
          </cell>
        </row>
        <row r="5976">
          <cell r="A5976" t="str">
            <v>99811</v>
          </cell>
          <cell r="B5976" t="str">
            <v>LIMPEZA DE CONTRAPISO COM VASSOURA A SECO. AF_04/2019</v>
          </cell>
          <cell r="C5976" t="str">
            <v>M2</v>
          </cell>
          <cell r="D5976" t="str">
            <v>2,58</v>
          </cell>
        </row>
        <row r="5977">
          <cell r="A5977" t="str">
            <v>99812</v>
          </cell>
          <cell r="B5977" t="str">
            <v>LIMPEZA DE LADRILHO HIDRÁULICO EM PAREDE COM PANO ÚMIDO. AF_04/2019</v>
          </cell>
          <cell r="C5977" t="str">
            <v>M2</v>
          </cell>
          <cell r="D5977" t="str">
            <v>0,83</v>
          </cell>
        </row>
        <row r="5978">
          <cell r="A5978" t="str">
            <v>99814</v>
          </cell>
          <cell r="B5978" t="str">
            <v>LIMPEZA DE SUPERFÍCIE COM JATO DE ALTA PRESSÃO. AF_04/2019</v>
          </cell>
          <cell r="C5978" t="str">
            <v>M2</v>
          </cell>
          <cell r="D5978" t="str">
            <v>1,40</v>
          </cell>
        </row>
        <row r="5979">
          <cell r="A5979" t="str">
            <v>99822</v>
          </cell>
          <cell r="B5979" t="str">
            <v>LIMPEZA DE PORTA DE MADEIRA. AF_04/2019</v>
          </cell>
          <cell r="C5979" t="str">
            <v>M2</v>
          </cell>
          <cell r="D5979" t="str">
            <v>0,73</v>
          </cell>
        </row>
        <row r="5980">
          <cell r="A5980" t="str">
            <v>99826</v>
          </cell>
          <cell r="B5980" t="str">
            <v>LIMPEZA DE FORRO REMOVÍVEL COM PANO ÚMIDO. AF_04/2019</v>
          </cell>
          <cell r="C5980" t="str">
            <v>M2</v>
          </cell>
          <cell r="D5980" t="str">
            <v>1,12</v>
          </cell>
        </row>
        <row r="5981">
          <cell r="A5981" t="str">
            <v>74163/1</v>
          </cell>
          <cell r="B5981" t="str">
            <v>PERFURACAO DE POCO COM PERFURATRIZ PNEUMATICA</v>
          </cell>
          <cell r="C5981" t="str">
            <v>M</v>
          </cell>
          <cell r="D5981" t="str">
            <v>47,63</v>
          </cell>
        </row>
        <row r="5982">
          <cell r="A5982" t="str">
            <v>74163/2</v>
          </cell>
          <cell r="B5982" t="str">
            <v>PERFURACAO DE POCO COM PERFURATRIZ A PERCUSSAO</v>
          </cell>
          <cell r="C5982" t="str">
            <v>M</v>
          </cell>
          <cell r="D5982" t="str">
            <v>87,89</v>
          </cell>
        </row>
        <row r="5983">
          <cell r="A5983" t="str">
            <v>84127</v>
          </cell>
          <cell r="B5983" t="str">
            <v>REVESTIMENTO DE POCOS C/ TUBOS DE CONCRETO</v>
          </cell>
          <cell r="C5983" t="str">
            <v>M</v>
          </cell>
          <cell r="D5983" t="str">
            <v>308,17</v>
          </cell>
        </row>
        <row r="5984">
          <cell r="A5984" t="str">
            <v>40841</v>
          </cell>
          <cell r="B5984" t="str">
            <v>ABRACADEIRA P/POCOS PROFUNDOS</v>
          </cell>
          <cell r="C5984" t="str">
            <v>UN</v>
          </cell>
          <cell r="D5984" t="str">
            <v>114,77</v>
          </cell>
        </row>
        <row r="5985">
          <cell r="A5985" t="str">
            <v>71516</v>
          </cell>
          <cell r="B5985" t="str">
            <v>CONJUNTO DE MANGUEIRA PARA COMBATE A INCENDIO EM FIBRA DE POLIESTER PURA, COM 1.1/2", REVESTIDA INTERNAMENTE, COM 2 LANCES DE 15M CADA</v>
          </cell>
          <cell r="C5985" t="str">
            <v>UN</v>
          </cell>
          <cell r="D5985" t="str">
            <v>490,00</v>
          </cell>
        </row>
        <row r="5986">
          <cell r="A5986" t="str">
            <v>73361</v>
          </cell>
          <cell r="B5986" t="str">
            <v>CONCRETO CICLOPICO FCK=10MPA 30% PEDRA DE MAO INCLUSIVE LANCAMENTO</v>
          </cell>
          <cell r="C5986" t="str">
            <v>M3</v>
          </cell>
          <cell r="D5986" t="str">
            <v>341,73</v>
          </cell>
        </row>
        <row r="5987">
          <cell r="A5987" t="str">
            <v>73714</v>
          </cell>
          <cell r="B5987" t="str">
            <v>CAIXA PARA RALO C OM GRELHA FOFO 135 KG DE ALV TIJOLO MACICO (7X10X20) PAREDES DE UMA VEZ (0.20 M) DE 0.90X1.20X1.50 M (EXTERNA) COM ARGAMASSA 1:4 CIMENTO:AREIA, BASE CONC FCK=10 MPA, EXCLUSIVE ESCAVACAO E REATERRO.</v>
          </cell>
          <cell r="C5987" t="str">
            <v>UN</v>
          </cell>
          <cell r="D5987" t="str">
            <v>1.319,80</v>
          </cell>
        </row>
        <row r="5988">
          <cell r="A5988" t="str">
            <v>86957</v>
          </cell>
          <cell r="B5988" t="str">
            <v>MÃO FRANCESA EM BARRA DE FERRO CHATO RETANGULAR 2" X 1/4", REFORÇADA, 40 X 30 CM</v>
          </cell>
          <cell r="C5988" t="str">
            <v>UN</v>
          </cell>
          <cell r="D5988" t="str">
            <v>20,11</v>
          </cell>
        </row>
        <row r="5989">
          <cell r="A5989" t="str">
            <v>86958</v>
          </cell>
          <cell r="B5989" t="str">
            <v>MÃO FRANCESA EM BARRA DE FERRO CHATO RETANGULAR 2" X 1/4", REFORÇADA, 30 X 25 CM</v>
          </cell>
          <cell r="C5989" t="str">
            <v>UN</v>
          </cell>
          <cell r="D5989" t="str">
            <v>16,69</v>
          </cell>
        </row>
        <row r="5990">
          <cell r="A5990" t="str">
            <v>97010</v>
          </cell>
          <cell r="B5990" t="str">
            <v>GUARDA-CORPO FIXADO EM FÔRMA DE MADEIRA COM TRAVESSÕES EM MADEIRA PREGADA E FECHAMENTO EM TELA DE POLIPROPILENO PARA EDIFICAÇÕES COM ATÉ 2 PAVIMENTOS. AF_11/2017</v>
          </cell>
          <cell r="C5990" t="str">
            <v>M</v>
          </cell>
          <cell r="D5990" t="str">
            <v>44,40</v>
          </cell>
        </row>
        <row r="5991">
          <cell r="A5991" t="str">
            <v>97011</v>
          </cell>
          <cell r="B5991" t="str">
            <v>GUARDA-CORPO FIXADO EM FÔRMA DE MADEIRA COM TRAVESSÕES EM MADEIRA PREGADA E FECHAMENTO EM TELA DE POLIPROPILENO PARA EDIFICAÇÕES COM  3 PAVIMENTOS. AF_11/2017</v>
          </cell>
          <cell r="C5991" t="str">
            <v>M</v>
          </cell>
          <cell r="D5991" t="str">
            <v>34,95</v>
          </cell>
        </row>
        <row r="5992">
          <cell r="A5992" t="str">
            <v>97012</v>
          </cell>
          <cell r="B5992" t="str">
            <v>GUARDA-CORPO FIXADO EM FÔRMA DE MADEIRA COM TRAVESSÕES EM MADEIRA PREGADA E FECHAMENTO EM TELA DE POLIPROPILENO PARA EDIFICAÇÕES COM ALTURA IGUAL OU SUPERIOR A 4 PAVIMENTOS. AF_11/2017</v>
          </cell>
          <cell r="C5992" t="str">
            <v>M</v>
          </cell>
          <cell r="D5992" t="str">
            <v>30,24</v>
          </cell>
        </row>
        <row r="5993">
          <cell r="A5993" t="str">
            <v>97013</v>
          </cell>
          <cell r="B5993" t="str">
            <v>GUARDA-CORPO FIXADO EM FÔRMA DE MADEIRA COM TRAVESSÕES EM MADEIRA PREGADA E FECHAMENTO EM PAINEL COMPENSADO PARA EDIFICAÇÕES COM ATÉ 2 PAVIMENTOS. AF_11/2017</v>
          </cell>
          <cell r="C5993" t="str">
            <v>M</v>
          </cell>
          <cell r="D5993" t="str">
            <v>56,77</v>
          </cell>
        </row>
        <row r="5994">
          <cell r="A5994" t="str">
            <v>97014</v>
          </cell>
          <cell r="B5994" t="str">
            <v>GUARDA-CORPO FIXADO EM FÔRMA DE MADEIRA COM TRAVESSÕES EM MADEIRA PREGADA E FECHAMENTO EM PAINEL COMPENSADO PARA EDIFICAÇÕES COM 3 PAVIMENTOS. AF_11/2017</v>
          </cell>
          <cell r="C5994" t="str">
            <v>M</v>
          </cell>
          <cell r="D5994" t="str">
            <v>43,44</v>
          </cell>
        </row>
        <row r="5995">
          <cell r="A5995" t="str">
            <v>97015</v>
          </cell>
          <cell r="B5995" t="str">
            <v>GUARDA-CORPO FIXADO EM FÔRMA DE MADEIRA COM TRAVESSÕES EM MADEIRA PREGADA E FECHAMENTO EM PAINEL COMPENSADO PARA EDIFICAÇÕES COM ALTURA IGUAL OU SUPERIOR A 4 PAVIMENTOS. AF_11/2017</v>
          </cell>
          <cell r="C5995" t="str">
            <v>M</v>
          </cell>
          <cell r="D5995" t="str">
            <v>36,70</v>
          </cell>
        </row>
        <row r="5996">
          <cell r="A5996" t="str">
            <v>97016</v>
          </cell>
          <cell r="B5996" t="str">
            <v>GUARDA-CORPO FIXADO EM FÔRMA DE MADEIRA COM TRAVESSÕES EM MADEIRA PREGADA PRÉ-MONTADA E ENCAIXE NA FÔRMA. PARA EDIFICAÇÕES COM ATÉ 2 PAVIMENTOS. AF_11/2017</v>
          </cell>
          <cell r="C5996" t="str">
            <v>M</v>
          </cell>
          <cell r="D5996" t="str">
            <v>38,31</v>
          </cell>
        </row>
        <row r="5997">
          <cell r="A5997" t="str">
            <v>97017</v>
          </cell>
          <cell r="B5997" t="str">
            <v>GUARDA-CORPO FIXADO EM FÔRMA DE MADEIRA COM TRAVESSÕES EM MADEIRA PREGADA PRÉ-MONTADA E ENCAIXE NA FÔRMA PARA EDIFICAÇÕES COM 3 PAVIMENTOS. AF_11/2017</v>
          </cell>
          <cell r="C5997" t="str">
            <v>M</v>
          </cell>
          <cell r="D5997" t="str">
            <v>29,34</v>
          </cell>
        </row>
        <row r="5998">
          <cell r="A5998" t="str">
            <v>97018</v>
          </cell>
          <cell r="B5998" t="str">
            <v>GUARDA-CORPO FIXADO EM FÔRMA DE MADEIRA COM TRAVESSÕES EM MADEIRA PREGADA PRÉ-MONTADA E ENCAIXE NA FÔRMA. PARA EDIFICAÇÕES COM ALTURA IGUAL OU SUPERIOR A 4 PAVIMENTOS. AF_11/2017</v>
          </cell>
          <cell r="C5998" t="str">
            <v>M</v>
          </cell>
          <cell r="D5998" t="str">
            <v>24,69</v>
          </cell>
        </row>
        <row r="5999">
          <cell r="A5999" t="str">
            <v>97031</v>
          </cell>
          <cell r="B5999"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99" t="str">
            <v>M</v>
          </cell>
          <cell r="D5999" t="str">
            <v>61,19</v>
          </cell>
        </row>
        <row r="6000">
          <cell r="A6000" t="str">
            <v>97032</v>
          </cell>
          <cell r="B6000" t="str">
            <v>GUARDA-CORPO EM LAJE PÓS-DESFÔRMA, PARA ESTRUTURAS EM CONCRETO, COM ESCORAS DE MADEIRA ESTRONCADAS NA ESTRUTURA, TRAVESSÕES DE MADEIRA PREGADOS E FECHAMENTO EM TELA DE POLIPROPILENO PARA EDIFICAÇÕES ACIMA DE 4 PAV. (2 MONTAGENS POR OBRA). AF_11/2017</v>
          </cell>
          <cell r="C6000" t="str">
            <v>M</v>
          </cell>
          <cell r="D6000" t="str">
            <v>39,10</v>
          </cell>
        </row>
        <row r="6001">
          <cell r="A6001" t="str">
            <v>97033</v>
          </cell>
          <cell r="B6001" t="str">
            <v>GUARDA-CORPO EM LAJE PÓS-DESFORMA, PARA ESTRUTURAS EM CONCRETO, COM ESCORAS METÁLICAS ESTRONCADAS NA ESTRUTURA, TRAVESSÕES DE MADEIRA E FECHAMENTO EM TELA DE POLIPROPILENO PARA EDIFICAÇÕES COM ALTURA ATÉ 4 PAVIMENTOS (1 MONTAGEM POR OBRA). AF_11/2017</v>
          </cell>
          <cell r="C6001" t="str">
            <v>M</v>
          </cell>
          <cell r="D6001" t="str">
            <v>65,29</v>
          </cell>
        </row>
        <row r="6002">
          <cell r="A6002" t="str">
            <v>97034</v>
          </cell>
          <cell r="B6002" t="str">
            <v>GUARDA-CORPO EM LAJE PÓS-DESFORMA, PARA ESTRUTURAS EM CONCRETO, COM ESCORAS METÁLICAS ESTRONCADAS NA ESTRUTURA, TRAVESSÕES DE MADEIRA E FECHAMENTO EM TELA DE POLIPROPILENO PARA EDIFICAÇÕES ACIMA DE 4 PAVIMENTOS (2 MONTAGENS POR OBRA). AF_11/2017</v>
          </cell>
          <cell r="C6002" t="str">
            <v>M</v>
          </cell>
          <cell r="D6002" t="str">
            <v>40,39</v>
          </cell>
        </row>
        <row r="6003">
          <cell r="A6003" t="str">
            <v>97039</v>
          </cell>
          <cell r="B6003" t="str">
            <v>FECHAMENTO REMOVÍVEL DE VÃO DE PORTAS, EM MADEIRA (VÃO DO ELEVADOR)  1 MONTAGEM EM OBRA. AF_11/2017</v>
          </cell>
          <cell r="C6003" t="str">
            <v>M2</v>
          </cell>
          <cell r="D6003" t="str">
            <v>29,24</v>
          </cell>
        </row>
        <row r="6004">
          <cell r="A6004" t="str">
            <v>97040</v>
          </cell>
          <cell r="B6004" t="str">
            <v>FECHAMENTO REMOVÍVEL DE ABERTURA DE CAIXILHO, EM MADEIRA  4 MONTAGENS EM OBRA. AF_11/2017</v>
          </cell>
          <cell r="C6004" t="str">
            <v>M2</v>
          </cell>
          <cell r="D6004" t="str">
            <v>11,62</v>
          </cell>
        </row>
        <row r="6005">
          <cell r="A6005" t="str">
            <v>97041</v>
          </cell>
          <cell r="B6005" t="str">
            <v>FECHAMENTO REMOVÍVEL DE ABERTURA NO PISO, EM MADEIRA  1 MONTAGEM EM OBRA. AF_11/2017</v>
          </cell>
          <cell r="C6005" t="str">
            <v>M2</v>
          </cell>
          <cell r="D6005" t="str">
            <v>131,64</v>
          </cell>
        </row>
        <row r="6006">
          <cell r="A6006" t="str">
            <v>97046</v>
          </cell>
          <cell r="B6006" t="str">
            <v>PONTEIRAS DE PROTEÇÃO DE VERGALHÕES EXPOSTOS EM FUNDAÇÕES. AF_11/2017</v>
          </cell>
          <cell r="C6006" t="str">
            <v>M2</v>
          </cell>
          <cell r="D6006" t="str">
            <v>0,23</v>
          </cell>
        </row>
        <row r="6007">
          <cell r="A6007" t="str">
            <v>97047</v>
          </cell>
          <cell r="B6007" t="str">
            <v>PONTEIRAS DE PROTEÇÃO DE VERGALHÕES EXPOSTOS EM ESTRUTURAS DE CONCRETO ARMADO CONVENCIONAL. AF_11/2017</v>
          </cell>
          <cell r="C6007" t="str">
            <v>M2</v>
          </cell>
          <cell r="D6007" t="str">
            <v>0,08</v>
          </cell>
        </row>
        <row r="6008">
          <cell r="A6008" t="str">
            <v>97048</v>
          </cell>
          <cell r="B6008" t="str">
            <v>PONTEIRAS DE PROTEÇÃO DE VERGALHÕES EXPOSTOS EM ALVENARIA ESTRUTURAL. AF_11/2017</v>
          </cell>
          <cell r="C6008" t="str">
            <v>M2</v>
          </cell>
          <cell r="D6008" t="str">
            <v>0,06</v>
          </cell>
        </row>
        <row r="6009">
          <cell r="A6009" t="str">
            <v>97051</v>
          </cell>
          <cell r="B6009" t="str">
            <v>SINALIZAÇÃO COM FITA FIXADA NA ESTRUTURA. AF_11/2017</v>
          </cell>
          <cell r="C6009" t="str">
            <v>M</v>
          </cell>
          <cell r="D6009" t="str">
            <v>0,53</v>
          </cell>
        </row>
        <row r="6010">
          <cell r="A6010" t="str">
            <v>97053</v>
          </cell>
          <cell r="B6010" t="str">
            <v>SINALIZAÇÃO COM FITA FIXADA EM CONE PLÁSTICO, INCLUINDO CONE. AF_11/2017</v>
          </cell>
          <cell r="C6010" t="str">
            <v>M</v>
          </cell>
          <cell r="D6010" t="str">
            <v>29,92</v>
          </cell>
        </row>
        <row r="6011">
          <cell r="A6011" t="str">
            <v>97062</v>
          </cell>
          <cell r="B6011" t="str">
            <v>COLOCAÇÃO DE TELA EM ANDAIME FACHADEIRO. AF_11/2017</v>
          </cell>
          <cell r="C6011" t="str">
            <v>M2</v>
          </cell>
          <cell r="D6011" t="str">
            <v>5,08</v>
          </cell>
        </row>
        <row r="6012">
          <cell r="A6012" t="str">
            <v>97063</v>
          </cell>
          <cell r="B6012" t="str">
            <v>MONTAGEM E DESMONTAGEM DE ANDAIME MODULAR FACHADEIRO, COM PISO METÁLICO, PARA EDIFICAÇÕES COM MÚLTIPLOS PAVIMENTOS (EXCLUSIVE ANDAIME E LIMPEZA). AF_11/2017</v>
          </cell>
          <cell r="C6012" t="str">
            <v>M2</v>
          </cell>
          <cell r="D6012" t="str">
            <v>9,44</v>
          </cell>
        </row>
        <row r="6013">
          <cell r="A6013" t="str">
            <v>97064</v>
          </cell>
          <cell r="B6013" t="str">
            <v>MONTAGEM E DESMONTAGEM DE ANDAIME TUBULAR TIPO TORRE (EXCLUSIVE ANDAIME E LIMPEZA). AF_11/2017</v>
          </cell>
          <cell r="C6013" t="str">
            <v>M</v>
          </cell>
          <cell r="D6013" t="str">
            <v>17,14</v>
          </cell>
        </row>
        <row r="6014">
          <cell r="A6014" t="str">
            <v>97065</v>
          </cell>
          <cell r="B6014" t="str">
            <v>MONTAGEM E DESMONTAGEM DE ANDAIME MULTIDIRECIONAL (EXCLUSIVE ANDAIME E LIMPEZA). AF_11/2017</v>
          </cell>
          <cell r="C6014" t="str">
            <v>M3</v>
          </cell>
          <cell r="D6014" t="str">
            <v>5,71</v>
          </cell>
        </row>
        <row r="6015">
          <cell r="A6015" t="str">
            <v>97066</v>
          </cell>
          <cell r="B6015" t="str">
            <v>COBERTURA PARA PROTEÇÃO DE PEDESTRES SOBRE ESTRUTURA DE ANDAIME, INCLUSIVE MONTAGEM E DESMONTAGEM. AF_11/2017</v>
          </cell>
          <cell r="C6015" t="str">
            <v>M2</v>
          </cell>
          <cell r="D6015" t="str">
            <v>61,67</v>
          </cell>
        </row>
        <row r="6016">
          <cell r="A6016" t="str">
            <v>97067</v>
          </cell>
          <cell r="B6016" t="str">
            <v>PLATAFORMA DE PROTEÇÃO PRINCIPAL PARA ALVENARIA ESTRUTURAL PARA SER APOIADA EM ANDAIME, INCLUSIVE MONTAGEM E DESMONTAGEM. AF_11/2017</v>
          </cell>
          <cell r="C6016" t="str">
            <v>M</v>
          </cell>
          <cell r="D6016" t="str">
            <v>542,62</v>
          </cell>
        </row>
        <row r="6017">
          <cell r="A6017" t="str">
            <v>73916/2</v>
          </cell>
          <cell r="B6017" t="str">
            <v>PLACA ESMALTADA PARA IDENTIFICAÇÃO NR DE RUA, DIMENSÕES 45X25CM</v>
          </cell>
          <cell r="C6017" t="str">
            <v>UN</v>
          </cell>
          <cell r="D6017" t="str">
            <v>72,83</v>
          </cell>
        </row>
        <row r="6018">
          <cell r="A6018" t="str">
            <v>73672</v>
          </cell>
          <cell r="B6018" t="str">
            <v>DESMATAMENTO E LIMPEZA MECANIZADA DE TERRENO COM ARVORES ATE Ø 15CM, UTILIZANDO TRATOR DE ESTEIRAS</v>
          </cell>
          <cell r="C6018" t="str">
            <v>M2</v>
          </cell>
          <cell r="D6018" t="str">
            <v>0,35</v>
          </cell>
        </row>
        <row r="6019">
          <cell r="A6019" t="str">
            <v>73822/2</v>
          </cell>
          <cell r="B6019" t="str">
            <v>LIMPEZA MECANIZADA DE TERRENO COM REMOCAO DE CAMADA VEGETAL, UTILIZANDO MOTONIVELADORA</v>
          </cell>
          <cell r="C6019" t="str">
            <v>M2</v>
          </cell>
          <cell r="D6019" t="str">
            <v>0,50</v>
          </cell>
        </row>
        <row r="6020">
          <cell r="A6020" t="str">
            <v>73859/1</v>
          </cell>
          <cell r="B6020" t="str">
            <v>DESMATAMENTO E LIMPEZA MECANIZADA DE TERRENO COM REMOCAO DE CAMADA VEGETAL, UTILIZANDO TRATOR DE ESTEIRAS</v>
          </cell>
          <cell r="C6020" t="str">
            <v>M2</v>
          </cell>
          <cell r="D6020" t="str">
            <v>0,13</v>
          </cell>
        </row>
        <row r="6021">
          <cell r="A6021" t="str">
            <v>73859/2</v>
          </cell>
          <cell r="B6021" t="str">
            <v>CAPINA E LIMPEZA MANUAL DE TERRENO</v>
          </cell>
          <cell r="C6021" t="str">
            <v>M2</v>
          </cell>
          <cell r="D6021" t="str">
            <v>1,25</v>
          </cell>
        </row>
        <row r="6022">
          <cell r="A6022" t="str">
            <v>85331</v>
          </cell>
          <cell r="B6022" t="str">
            <v>CORTE DE CAPOEIRA FINA A FOICE</v>
          </cell>
          <cell r="C6022" t="str">
            <v>M2</v>
          </cell>
          <cell r="D6022" t="str">
            <v>1,21</v>
          </cell>
        </row>
        <row r="6023">
          <cell r="A6023" t="str">
            <v>85422</v>
          </cell>
          <cell r="B6023" t="str">
            <v>PREPARO MANUAL DE TERRENO S/ RASPAGEM SUPERFICIAL</v>
          </cell>
          <cell r="C6023" t="str">
            <v>M2</v>
          </cell>
          <cell r="D6023" t="str">
            <v>6,27</v>
          </cell>
        </row>
        <row r="6024">
          <cell r="A6024" t="str">
            <v>74220/1</v>
          </cell>
          <cell r="B6024" t="str">
            <v>TAPUME DE CHAPA DE MADEIRA COMPENSADA, E= 6MM, COM PINTURA A CAL E REAPROVEITAMENTO DE 2X</v>
          </cell>
          <cell r="C6024" t="str">
            <v>M2</v>
          </cell>
          <cell r="D6024" t="str">
            <v>52,57</v>
          </cell>
        </row>
        <row r="6025">
          <cell r="A6025" t="str">
            <v>74221/1</v>
          </cell>
          <cell r="B6025" t="str">
            <v>SINALIZACAO DE TRANSITO - NOTURNA</v>
          </cell>
          <cell r="C6025" t="str">
            <v>M</v>
          </cell>
          <cell r="D6025" t="str">
            <v>2,60</v>
          </cell>
        </row>
        <row r="6026">
          <cell r="A6026" t="str">
            <v>74219/1</v>
          </cell>
          <cell r="B6026" t="str">
            <v>PASSADICOS COM TABUAS DE MADEIRA PARA PEDESTRES</v>
          </cell>
          <cell r="C6026" t="str">
            <v>M2</v>
          </cell>
          <cell r="D6026" t="str">
            <v>59,06</v>
          </cell>
        </row>
        <row r="6027">
          <cell r="A6027" t="str">
            <v>74219/2</v>
          </cell>
          <cell r="B6027" t="str">
            <v>PASSADICOS COM TABUAS DE MADEIRA PARA VEICULOS</v>
          </cell>
          <cell r="C6027" t="str">
            <v>M2</v>
          </cell>
          <cell r="D6027" t="str">
            <v>51,34</v>
          </cell>
        </row>
        <row r="6028">
          <cell r="A6028" t="str">
            <v>84126</v>
          </cell>
          <cell r="B6028" t="str">
            <v>CHAPA DE ACO CARBONO 3/8 (COLOC/ USO/ RETIR) P/ PASS VEICULO SOBRE VALA MEDIDA P/ AREA CHAPA EM CADA APLICACAO</v>
          </cell>
          <cell r="C6028" t="str">
            <v>M2</v>
          </cell>
          <cell r="D6028" t="str">
            <v>35,19</v>
          </cell>
        </row>
        <row r="6029">
          <cell r="A6029" t="str">
            <v>85421</v>
          </cell>
          <cell r="B6029" t="str">
            <v>REMOCAO DE VIDRO COMUM</v>
          </cell>
          <cell r="C6029" t="str">
            <v>M2</v>
          </cell>
          <cell r="D6029" t="str">
            <v>13,82</v>
          </cell>
        </row>
        <row r="6030">
          <cell r="A6030" t="str">
            <v>97621</v>
          </cell>
          <cell r="B6030" t="str">
            <v>DEMOLIÇÃO DE ALVENARIA DE BLOCO FURADO, DE FORMA MANUAL, COM REAPROVEITAMENTO. AF_12/2017</v>
          </cell>
          <cell r="C6030" t="str">
            <v>M3</v>
          </cell>
          <cell r="D6030" t="str">
            <v>85,11</v>
          </cell>
        </row>
        <row r="6031">
          <cell r="A6031" t="str">
            <v>97622</v>
          </cell>
          <cell r="B6031" t="str">
            <v>DEMOLIÇÃO DE ALVENARIA DE BLOCO FURADO, DE FORMA MANUAL, SEM REAPROVEITAMENTO. AF_12/2017</v>
          </cell>
          <cell r="C6031" t="str">
            <v>M3</v>
          </cell>
          <cell r="D6031" t="str">
            <v>41,48</v>
          </cell>
        </row>
        <row r="6032">
          <cell r="A6032" t="str">
            <v>97623</v>
          </cell>
          <cell r="B6032" t="str">
            <v>DEMOLIÇÃO DE ALVENARIA DE TIJOLO MACIÇO, DE FORMA MANUAL, COM REAPROVEITAMENTO. AF_12/2017</v>
          </cell>
          <cell r="C6032" t="str">
            <v>M3</v>
          </cell>
          <cell r="D6032" t="str">
            <v>127,09</v>
          </cell>
        </row>
        <row r="6033">
          <cell r="A6033" t="str">
            <v>97624</v>
          </cell>
          <cell r="B6033" t="str">
            <v>DEMOLIÇÃO DE ALVENARIA DE TIJOLO MACIÇO, DE FORMA MANUAL, SEM REAPROVEITAMENTO. AF_12/2017</v>
          </cell>
          <cell r="C6033" t="str">
            <v>M3</v>
          </cell>
          <cell r="D6033" t="str">
            <v>77,99</v>
          </cell>
        </row>
        <row r="6034">
          <cell r="A6034" t="str">
            <v>97625</v>
          </cell>
          <cell r="B6034" t="str">
            <v>DEMOLIÇÃO DE ALVENARIA PARA QUALQUER TIPO DE BLOCO, DE FORMA MECANIZADA, SEM REAPROVEITAMENTO. AF_12/2017</v>
          </cell>
          <cell r="C6034" t="str">
            <v>M3</v>
          </cell>
          <cell r="D6034" t="str">
            <v>39,00</v>
          </cell>
        </row>
        <row r="6035">
          <cell r="A6035" t="str">
            <v>97626</v>
          </cell>
          <cell r="B6035" t="str">
            <v>DEMOLIÇÃO DE PILARES E VIGAS EM CONCRETO ARMADO, DE FORMA MANUAL, SEM REAPROVEITAMENTO. AF_12/2017</v>
          </cell>
          <cell r="C6035" t="str">
            <v>M3</v>
          </cell>
          <cell r="D6035" t="str">
            <v>430,67</v>
          </cell>
        </row>
        <row r="6036">
          <cell r="A6036" t="str">
            <v>97627</v>
          </cell>
          <cell r="B6036" t="str">
            <v>DEMOLIÇÃO DE PILARES E VIGAS EM CONCRETO ARMADO, DE FORMA MECANIZADA COM MARTELETE, SEM REAPROVEITAMENTO. AF_12/2017</v>
          </cell>
          <cell r="C6036" t="str">
            <v>M3</v>
          </cell>
          <cell r="D6036" t="str">
            <v>188,73</v>
          </cell>
        </row>
        <row r="6037">
          <cell r="A6037" t="str">
            <v>97628</v>
          </cell>
          <cell r="B6037" t="str">
            <v>DEMOLIÇÃO DE LAJES, DE FORMA MANUAL, SEM REAPROVEITAMENTO. AF_12/2017</v>
          </cell>
          <cell r="C6037" t="str">
            <v>M3</v>
          </cell>
          <cell r="D6037" t="str">
            <v>205,02</v>
          </cell>
        </row>
        <row r="6038">
          <cell r="A6038" t="str">
            <v>97629</v>
          </cell>
          <cell r="B6038" t="str">
            <v>DEMOLIÇÃO DE LAJES, DE FORMA MECANIZADA COM MARTELETE, SEM REAPROVEITAMENTO. AF_12/2017</v>
          </cell>
          <cell r="C6038" t="str">
            <v>M3</v>
          </cell>
          <cell r="D6038" t="str">
            <v>89,07</v>
          </cell>
        </row>
        <row r="6039">
          <cell r="A6039" t="str">
            <v>97631</v>
          </cell>
          <cell r="B6039" t="str">
            <v>DEMOLIÇÃO DE ARGAMASSAS, DE FORMA MANUAL, SEM REAPROVEITAMENTO. AF_12/2017</v>
          </cell>
          <cell r="C6039" t="str">
            <v>M2</v>
          </cell>
          <cell r="D6039" t="str">
            <v>2,48</v>
          </cell>
        </row>
        <row r="6040">
          <cell r="A6040" t="str">
            <v>97632</v>
          </cell>
          <cell r="B6040" t="str">
            <v>DEMOLIÇÃO DE RODAPÉ CERÂMICO, DE FORMA MANUAL, SEM REAPROVEITAMENTO. AF_12/2017</v>
          </cell>
          <cell r="C6040" t="str">
            <v>M</v>
          </cell>
          <cell r="D6040" t="str">
            <v>1,96</v>
          </cell>
        </row>
        <row r="6041">
          <cell r="A6041" t="str">
            <v>97633</v>
          </cell>
          <cell r="B6041" t="str">
            <v>DEMOLIÇÃO DE REVESTIMENTO CERÂMICO, DE FORMA MANUAL, SEM REAPROVEITAMENTO. AF_12/2017</v>
          </cell>
          <cell r="C6041" t="str">
            <v>M2</v>
          </cell>
          <cell r="D6041" t="str">
            <v>17,17</v>
          </cell>
        </row>
        <row r="6042">
          <cell r="A6042" t="str">
            <v>97634</v>
          </cell>
          <cell r="B6042" t="str">
            <v>DEMOLIÇÃO DE REVESTIMENTO CERÂMICO, DE FORMA MECANIZADA COM MARTELETE, SEM REAPROVEITAMENTO. AF_12/2017</v>
          </cell>
          <cell r="C6042" t="str">
            <v>M2</v>
          </cell>
          <cell r="D6042" t="str">
            <v>9,00</v>
          </cell>
        </row>
        <row r="6043">
          <cell r="A6043" t="str">
            <v>97635</v>
          </cell>
          <cell r="B6043" t="str">
            <v>DEMOLIÇÃO DE PAVIMENTO INTERTRAVADO, DE FORMA MANUAL, COM REAPROVEITAMENTO. AF_12/2017</v>
          </cell>
          <cell r="C6043" t="str">
            <v>M2</v>
          </cell>
          <cell r="D6043" t="str">
            <v>11,63</v>
          </cell>
        </row>
        <row r="6044">
          <cell r="A6044" t="str">
            <v>97636</v>
          </cell>
          <cell r="B6044" t="str">
            <v>DEMOLIÇÃO PARCIAL DE PAVIMENTO ASFÁLTICO, DE FORMA MECANIZADA, SEM REAPROVEITAMENTO. AF_12/2017</v>
          </cell>
          <cell r="C6044" t="str">
            <v>M2</v>
          </cell>
          <cell r="D6044" t="str">
            <v>10,11</v>
          </cell>
        </row>
        <row r="6045">
          <cell r="A6045" t="str">
            <v>97637</v>
          </cell>
          <cell r="B6045" t="str">
            <v>REMOÇÃO DE TAPUME/ CHAPAS METÁLICAS E DE MADEIRA, DE FORMA MANUAL, SEM REAPROVEITAMENTO. AF_12/2017</v>
          </cell>
          <cell r="C6045" t="str">
            <v>M2</v>
          </cell>
          <cell r="D6045" t="str">
            <v>2,20</v>
          </cell>
        </row>
        <row r="6046">
          <cell r="A6046" t="str">
            <v>97638</v>
          </cell>
          <cell r="B6046" t="str">
            <v>REMOÇÃO DE CHAPAS E PERFIS DE DRYWALL, DE FORMA MANUAL, SEM REAPROVEITAMENTO. AF_12/2017</v>
          </cell>
          <cell r="C6046" t="str">
            <v>M2</v>
          </cell>
          <cell r="D6046" t="str">
            <v>6,43</v>
          </cell>
        </row>
        <row r="6047">
          <cell r="A6047" t="str">
            <v>97639</v>
          </cell>
          <cell r="B6047" t="str">
            <v>REMOÇÃO DE PLACAS E PILARETES DE CONCRETO, DE FORMA MANUAL, SEM REAPROVEITAMENTO. AF_12/2017</v>
          </cell>
          <cell r="C6047" t="str">
            <v>M2</v>
          </cell>
          <cell r="D6047" t="str">
            <v>15,09</v>
          </cell>
        </row>
        <row r="6048">
          <cell r="A6048" t="str">
            <v>97640</v>
          </cell>
          <cell r="B6048" t="str">
            <v>REMOÇÃO DE FORROS DE DRYWALL, PVC E FIBROMINERAL, DE FORMA MANUAL, SEM REAPROVEITAMENTO. AF_12/2017</v>
          </cell>
          <cell r="C6048" t="str">
            <v>M2</v>
          </cell>
          <cell r="D6048" t="str">
            <v>1,39</v>
          </cell>
        </row>
        <row r="6049">
          <cell r="A6049" t="str">
            <v>97641</v>
          </cell>
          <cell r="B6049" t="str">
            <v>REMOÇÃO DE FORRO DE GESSO, DE FORMA MANUAL, SEM REAPROVEITAMENTO. AF_12/2017</v>
          </cell>
          <cell r="C6049" t="str">
            <v>M2</v>
          </cell>
          <cell r="D6049" t="str">
            <v>3,44</v>
          </cell>
        </row>
        <row r="6050">
          <cell r="A6050" t="str">
            <v>97642</v>
          </cell>
          <cell r="B6050" t="str">
            <v>REMOÇÃO DE TRAMA METÁLICA OU DE MADEIRA PARA FORRO, DE FORMA MANUAL, SEM REAPROVEITAMENTO. AF_12/2017</v>
          </cell>
          <cell r="C6050" t="str">
            <v>M2</v>
          </cell>
          <cell r="D6050" t="str">
            <v>2,49</v>
          </cell>
        </row>
        <row r="6051">
          <cell r="A6051" t="str">
            <v>97643</v>
          </cell>
          <cell r="B6051" t="str">
            <v>REMOÇÃO DE PISO DE MADEIRA (ASSOALHO E BARROTE), DE FORMA MANUAL, SEM REAPROVEITAMENTO. AF_12/2017</v>
          </cell>
          <cell r="C6051" t="str">
            <v>M2</v>
          </cell>
          <cell r="D6051" t="str">
            <v>18,55</v>
          </cell>
        </row>
        <row r="6052">
          <cell r="A6052" t="str">
            <v>97644</v>
          </cell>
          <cell r="B6052" t="str">
            <v>REMOÇÃO DE PORTAS, DE FORMA MANUAL, SEM REAPROVEITAMENTO. AF_12/2017</v>
          </cell>
          <cell r="C6052" t="str">
            <v>M2</v>
          </cell>
          <cell r="D6052" t="str">
            <v>6,98</v>
          </cell>
        </row>
        <row r="6053">
          <cell r="A6053" t="str">
            <v>97645</v>
          </cell>
          <cell r="B6053" t="str">
            <v>REMOÇÃO DE JANELAS, DE FORMA MANUAL, SEM REAPROVEITAMENTO. AF_12/2017</v>
          </cell>
          <cell r="C6053" t="str">
            <v>M2</v>
          </cell>
          <cell r="D6053" t="str">
            <v>20,34</v>
          </cell>
        </row>
        <row r="6054">
          <cell r="A6054" t="str">
            <v>97647</v>
          </cell>
          <cell r="B6054" t="str">
            <v>REMOÇÃO DE TELHAS, DE FIBROCIMENTO, METÁLICA E CERÂMICA, DE FORMA MANUAL, SEM REAPROVEITAMENTO. AF_12/2017</v>
          </cell>
          <cell r="C6054" t="str">
            <v>M2</v>
          </cell>
          <cell r="D6054" t="str">
            <v>2,51</v>
          </cell>
        </row>
        <row r="6055">
          <cell r="A6055" t="str">
            <v>97648</v>
          </cell>
          <cell r="B6055" t="str">
            <v>REMOÇÃO DE PROTEÇÃO TÉRMICA PARA COBERTURA EM EPS, DE FORMA MANUAL, SEM REAPROVEITAMENTO. AF_12/2017</v>
          </cell>
          <cell r="C6055" t="str">
            <v>M2</v>
          </cell>
          <cell r="D6055" t="str">
            <v>1,44</v>
          </cell>
        </row>
        <row r="6056">
          <cell r="A6056" t="str">
            <v>97649</v>
          </cell>
          <cell r="B6056" t="str">
            <v>REMOÇÃO DE TELHAS DE FIBROCIMENTO, METÁLICA E CERÂMICA, DE FORMA MECANIZADA, COM USO DE GUINDASTE, SEM REAPROVEITAMENTO. AF_12/2017</v>
          </cell>
          <cell r="C6056" t="str">
            <v>M2</v>
          </cell>
          <cell r="D6056" t="str">
            <v>3,20</v>
          </cell>
        </row>
        <row r="6057">
          <cell r="A6057" t="str">
            <v>97650</v>
          </cell>
          <cell r="B6057" t="str">
            <v>REMOÇÃO DE TRAMA DE MADEIRA PARA COBERTURA, DE FORMA MANUAL, SEM REAPROVEITAMENTO. AF_12/2017</v>
          </cell>
          <cell r="C6057" t="str">
            <v>M2</v>
          </cell>
          <cell r="D6057" t="str">
            <v>5,40</v>
          </cell>
        </row>
        <row r="6058">
          <cell r="A6058" t="str">
            <v>97651</v>
          </cell>
          <cell r="B6058" t="str">
            <v>REMOÇÃO DE TESOURAS DE MADEIRA, COM VÃO MENOR QUE 8M, DE FORMA MANUAL, SEM REAPROVEITAMENTO. AF_12/2017</v>
          </cell>
          <cell r="C6058" t="str">
            <v>UN</v>
          </cell>
          <cell r="D6058" t="str">
            <v>59,80</v>
          </cell>
        </row>
        <row r="6059">
          <cell r="A6059" t="str">
            <v>97652</v>
          </cell>
          <cell r="B6059" t="str">
            <v>REMOÇÃO DE TESOURAS DE MADEIRA, COM VÃO MAIOR OU IGUAL A 8M, DE FORMA MANUAL, SEM REAPROVEITAMENTO. AF_12/2017</v>
          </cell>
          <cell r="C6059" t="str">
            <v>UN</v>
          </cell>
          <cell r="D6059" t="str">
            <v>135,58</v>
          </cell>
        </row>
        <row r="6060">
          <cell r="A6060" t="str">
            <v>97653</v>
          </cell>
          <cell r="B6060" t="str">
            <v>REMOÇÃO DE TESOURAS DE MADEIRA, COM VÃO MENOR QUE 8M, DE FORMA MECANIZADA, COM REAPROVEITAMENTO. AF_12/2017</v>
          </cell>
          <cell r="C6060" t="str">
            <v>UN</v>
          </cell>
          <cell r="D6060" t="str">
            <v>99,08</v>
          </cell>
        </row>
        <row r="6061">
          <cell r="A6061" t="str">
            <v>97654</v>
          </cell>
          <cell r="B6061" t="str">
            <v>REMOÇÃO DE TESOURAS DE MADEIRA, COM VÃO MAIOR OU IGUAL A 8M, DE FORMA MECANIZADA, COM REAPROVEITAMENTO. AF_12/2017</v>
          </cell>
          <cell r="C6061" t="str">
            <v>UN</v>
          </cell>
          <cell r="D6061" t="str">
            <v>119,84</v>
          </cell>
        </row>
        <row r="6062">
          <cell r="A6062" t="str">
            <v>97655</v>
          </cell>
          <cell r="B6062" t="str">
            <v>REMOÇÃO DE TRAMA METÁLICA PARA COBERTURA, DE FORMA MANUAL, SEM REAPROVEITAMENTO. AF_12/2017</v>
          </cell>
          <cell r="C6062" t="str">
            <v>M2</v>
          </cell>
          <cell r="D6062" t="str">
            <v>15,38</v>
          </cell>
        </row>
        <row r="6063">
          <cell r="A6063" t="str">
            <v>97656</v>
          </cell>
          <cell r="B6063" t="str">
            <v>REMOÇÃO DE TESOURAS METÁLICAS, COM VÃO MENOR QUE 8M, DE FORMA MANUAL, SEM REAPROVEITAMENTO. AF_12/2017</v>
          </cell>
          <cell r="C6063" t="str">
            <v>UN</v>
          </cell>
          <cell r="D6063" t="str">
            <v>154,67</v>
          </cell>
        </row>
        <row r="6064">
          <cell r="A6064" t="str">
            <v>97657</v>
          </cell>
          <cell r="B6064" t="str">
            <v>REMOÇÃO DE TESOURAS METÁLICAS, COM VÃO MAIOR OU IGUAL A 8M, DE FORMA MANUAL, SEM REAPROVEITAMENTO. AF_12/2017</v>
          </cell>
          <cell r="C6064" t="str">
            <v>UN</v>
          </cell>
          <cell r="D6064" t="str">
            <v>306,58</v>
          </cell>
        </row>
        <row r="6065">
          <cell r="A6065" t="str">
            <v>97658</v>
          </cell>
          <cell r="B6065" t="str">
            <v>REMOÇÃO DE TESOURAS METÁLICAS, COM VÃO MENOR QUE 8M, DE FORMA MECANIZADA, COM REAPROVEITAMENTO. AF_12/2017</v>
          </cell>
          <cell r="C6065" t="str">
            <v>UN</v>
          </cell>
          <cell r="D6065" t="str">
            <v>136,61</v>
          </cell>
        </row>
        <row r="6066">
          <cell r="A6066" t="str">
            <v>97659</v>
          </cell>
          <cell r="B6066" t="str">
            <v>REMOÇÃO DE TESOURAS METÁLICAS, COM VÃO MAIOR OU IGUAL A 8M, DE FORMA MECANIZADA, COM REAPROVEITAMENTO. AF_12/2017</v>
          </cell>
          <cell r="C6066" t="str">
            <v>UN</v>
          </cell>
          <cell r="D6066" t="str">
            <v>180,33</v>
          </cell>
        </row>
        <row r="6067">
          <cell r="A6067" t="str">
            <v>97660</v>
          </cell>
          <cell r="B6067" t="str">
            <v>REMOÇÃO DE INTERRUPTORES/TOMADAS ELÉTRICAS, DE FORMA MANUAL, SEM REAPROVEITAMENTO. AF_12/2017</v>
          </cell>
          <cell r="C6067" t="str">
            <v>UN</v>
          </cell>
          <cell r="D6067" t="str">
            <v>0,50</v>
          </cell>
        </row>
        <row r="6068">
          <cell r="A6068" t="str">
            <v>97661</v>
          </cell>
          <cell r="B6068" t="str">
            <v>REMOÇÃO DE CABOS ELÉTRICOS, DE FORMA MANUAL, SEM REAPROVEITAMENTO. AF_12/2017</v>
          </cell>
          <cell r="C6068" t="str">
            <v>M</v>
          </cell>
          <cell r="D6068" t="str">
            <v>0,50</v>
          </cell>
        </row>
        <row r="6069">
          <cell r="A6069" t="str">
            <v>97662</v>
          </cell>
          <cell r="B6069" t="str">
            <v>REMOÇÃO DE TUBULAÇÕES (TUBOS E CONEXÕES) DE ÁGUA FRIA, DE FORMA MANUAL, SEM REAPROVEITAMENTO. AF_12/2017</v>
          </cell>
          <cell r="C6069" t="str">
            <v>M</v>
          </cell>
          <cell r="D6069" t="str">
            <v>0,35</v>
          </cell>
        </row>
        <row r="6070">
          <cell r="A6070" t="str">
            <v>97663</v>
          </cell>
          <cell r="B6070" t="str">
            <v>REMOÇÃO DE LOUÇAS, DE FORMA MANUAL, SEM REAPROVEITAMENTO. AF_12/2017</v>
          </cell>
          <cell r="C6070" t="str">
            <v>UN</v>
          </cell>
          <cell r="D6070" t="str">
            <v>9,01</v>
          </cell>
        </row>
        <row r="6071">
          <cell r="A6071" t="str">
            <v>97664</v>
          </cell>
          <cell r="B6071" t="str">
            <v>REMOÇÃO DE ACESSÓRIOS, DE FORMA MANUAL, SEM REAPROVEITAMENTO. AF_12/2017</v>
          </cell>
          <cell r="C6071" t="str">
            <v>UN</v>
          </cell>
          <cell r="D6071" t="str">
            <v>1,12</v>
          </cell>
        </row>
        <row r="6072">
          <cell r="A6072" t="str">
            <v>97665</v>
          </cell>
          <cell r="B6072" t="str">
            <v>REMOÇÃO DE LUMINÁRIAS, DE FORMA MANUAL, SEM REAPROVEITAMENTO. AF_12/2017</v>
          </cell>
          <cell r="C6072" t="str">
            <v>UN</v>
          </cell>
          <cell r="D6072" t="str">
            <v>0,97</v>
          </cell>
        </row>
        <row r="6073">
          <cell r="A6073" t="str">
            <v>97666</v>
          </cell>
          <cell r="B6073" t="str">
            <v>REMOÇÃO DE METAIS SANITÁRIOS, DE FORMA MANUAL, SEM REAPROVEITAMENTO. AF_12/2017</v>
          </cell>
          <cell r="C6073" t="str">
            <v>UN</v>
          </cell>
          <cell r="D6073" t="str">
            <v>6,57</v>
          </cell>
        </row>
        <row r="6074">
          <cell r="A6074" t="str">
            <v>85423</v>
          </cell>
          <cell r="B6074" t="str">
            <v>ISOLAMENTO DE OBRA COM TELA PLASTICA COM MALHA DE 5MM</v>
          </cell>
          <cell r="C6074" t="str">
            <v>M2</v>
          </cell>
          <cell r="D6074" t="str">
            <v>6,78</v>
          </cell>
        </row>
        <row r="6075">
          <cell r="A6075" t="str">
            <v>85424</v>
          </cell>
          <cell r="B6075" t="str">
            <v>ISOLAMENTO DE OBRA COM TELA PLASTICA COM MALHA DE 5MM E ESTRUTURA DE MADEIRA PONTALETEADA</v>
          </cell>
          <cell r="C6075" t="str">
            <v>M2</v>
          </cell>
          <cell r="D6075" t="str">
            <v>22,13</v>
          </cell>
        </row>
        <row r="6076">
          <cell r="A6076" t="str">
            <v>95967</v>
          </cell>
          <cell r="B6076" t="str">
            <v>SERVIÇOS TÉCNICOS ESPECIALIZADOS PARA ACOMPANHAMENTO DE EXECUÇÃO DE FUNDAÇÕES PROFUNDAS E ESTRUTURAS DE CONTENÇÃO</v>
          </cell>
          <cell r="C6076" t="str">
            <v>H</v>
          </cell>
          <cell r="D6076" t="str">
            <v>136,88</v>
          </cell>
        </row>
        <row r="6077">
          <cell r="A6077" t="str">
            <v>99058</v>
          </cell>
          <cell r="B6077" t="str">
            <v>LOCAÇÃO DE PONTO PARA REFERÊNCIA TOPOGRÁFICA. AF_10/2018</v>
          </cell>
          <cell r="C6077" t="str">
            <v>UN</v>
          </cell>
          <cell r="D6077" t="str">
            <v>9,75</v>
          </cell>
        </row>
        <row r="6078">
          <cell r="A6078" t="str">
            <v>99059</v>
          </cell>
          <cell r="B6078" t="str">
            <v>LOCACAO CONVENCIONAL DE OBRA, UTILIZANDO GABARITO DE TÁBUAS CORRIDAS PONTALETADAS A CADA 2,00M -  2 UTILIZAÇÕES. AF_10/2018</v>
          </cell>
          <cell r="C6078" t="str">
            <v>M</v>
          </cell>
          <cell r="D6078" t="str">
            <v>38,75</v>
          </cell>
        </row>
        <row r="6079">
          <cell r="A6079" t="str">
            <v>99060</v>
          </cell>
          <cell r="B6079" t="str">
            <v>CAVALETE DE OBRA COM ALTURA DE 1,00 M - 2 UTILIZAÇÕES. AF_10/2018</v>
          </cell>
          <cell r="C6079" t="str">
            <v>UN</v>
          </cell>
          <cell r="D6079" t="str">
            <v>102,25</v>
          </cell>
        </row>
        <row r="6080">
          <cell r="A6080" t="str">
            <v>99061</v>
          </cell>
          <cell r="B6080" t="str">
            <v>CAVALETE DE OBRA COM ALTURA DE 0,50 M - 2 UTILIZAÇÕES. AF_10/2018</v>
          </cell>
          <cell r="C6080" t="str">
            <v>UN</v>
          </cell>
          <cell r="D6080" t="str">
            <v>69,11</v>
          </cell>
        </row>
        <row r="6081">
          <cell r="A6081" t="str">
            <v>99062</v>
          </cell>
          <cell r="B6081" t="str">
            <v>MARCAÇÃO DE PONTOS EM GABARITO OU CAVALETE. AF_10/2018</v>
          </cell>
          <cell r="C6081" t="str">
            <v>UN</v>
          </cell>
          <cell r="D6081" t="str">
            <v>2,04</v>
          </cell>
        </row>
        <row r="6082">
          <cell r="A6082" t="str">
            <v>99063</v>
          </cell>
          <cell r="B6082" t="str">
            <v>LOCAÇÃO DE REDE DE ÁGUA OU ESGOTO. AF_10/2018</v>
          </cell>
          <cell r="C6082" t="str">
            <v>M</v>
          </cell>
          <cell r="D6082" t="str">
            <v>3,45</v>
          </cell>
        </row>
        <row r="6083">
          <cell r="A6083" t="str">
            <v>99064</v>
          </cell>
          <cell r="B6083" t="str">
            <v>LOCAÇÃO DE PAVIMENTAÇÃO. AF_10/2018</v>
          </cell>
          <cell r="C6083" t="str">
            <v>M</v>
          </cell>
          <cell r="D6083" t="str">
            <v>0,48</v>
          </cell>
        </row>
        <row r="6084">
          <cell r="A6084" t="str">
            <v>78472</v>
          </cell>
          <cell r="B6084" t="str">
            <v>SERVICOS TOPOGRAFICOS PARA PAVIMENTACAO, INCLUSIVE NOTA DE SERVICOS, ACOMPANHAMENTO E GREIDE</v>
          </cell>
          <cell r="C6084" t="str">
            <v>M2</v>
          </cell>
          <cell r="D6084" t="str">
            <v>0,39</v>
          </cell>
        </row>
        <row r="6085">
          <cell r="A6085" t="str">
            <v>93588</v>
          </cell>
          <cell r="B6085" t="str">
            <v>TRANSPORTE COM CAMINHÃO BASCULANTE DE 10 M3, EM VIA URBANA EM LEITO NATURAL (UNIDADE: M3XKM). AF_04/2016</v>
          </cell>
          <cell r="C6085" t="str">
            <v>M3XKM</v>
          </cell>
          <cell r="D6085" t="str">
            <v>1,57</v>
          </cell>
        </row>
        <row r="6086">
          <cell r="A6086" t="str">
            <v>93589</v>
          </cell>
          <cell r="B6086" t="str">
            <v>TRANSPORTE COM CAMINHÃO BASCULANTE DE 10 M3, EM VIA URBANA EM REVESTIMENTO PRIMÁRIO (UNIDADE: M3XKM). AF_04/2016</v>
          </cell>
          <cell r="C6086" t="str">
            <v>M3XKM</v>
          </cell>
          <cell r="D6086" t="str">
            <v>1,20</v>
          </cell>
        </row>
        <row r="6087">
          <cell r="A6087" t="str">
            <v>93590</v>
          </cell>
          <cell r="B6087" t="str">
            <v>TRANSPORTE COM CAMINHÃO BASCULANTE DE 10 M3, EM VIA URBANA PAVIMENTADA, DMT ACIMA DE 30KM (UNIDADE: M3XKM). AF_04/2016</v>
          </cell>
          <cell r="C6087" t="str">
            <v>M3XKM</v>
          </cell>
          <cell r="D6087" t="str">
            <v>0,80</v>
          </cell>
        </row>
        <row r="6088">
          <cell r="A6088" t="str">
            <v>93591</v>
          </cell>
          <cell r="B6088" t="str">
            <v>TRANSPORTE COM CAMINHÃO BASCULANTE DE 14 M3, EM VIA URBANA EM LEITO NATURAL (UNIDADE: M3XKM). AF_04/2016</v>
          </cell>
          <cell r="C6088" t="str">
            <v>M3XKM</v>
          </cell>
          <cell r="D6088" t="str">
            <v>1,45</v>
          </cell>
        </row>
        <row r="6089">
          <cell r="A6089" t="str">
            <v>93592</v>
          </cell>
          <cell r="B6089" t="str">
            <v>TRANSPORTE COM CAMINHÃO BASCULANTE DE 14 M3, EM VIA URBANA EM REVESTIMENTO PRIMÁRIO (UNIDADE: M3XKM). AF_04/2016</v>
          </cell>
          <cell r="C6089" t="str">
            <v>M3XKM</v>
          </cell>
          <cell r="D6089" t="str">
            <v>1,12</v>
          </cell>
        </row>
        <row r="6090">
          <cell r="A6090" t="str">
            <v>93593</v>
          </cell>
          <cell r="B6090" t="str">
            <v>TRANSPORTE COM CAMINHÃO BASCULANTE DE 14 M3, EM VIA URBANA PAVIMENTADA, DMT ACIMA DE 30 KM (UNIDADE: M3XKM). AF_04/2016</v>
          </cell>
          <cell r="C6090" t="str">
            <v>M3XKM</v>
          </cell>
          <cell r="D6090" t="str">
            <v>0,73</v>
          </cell>
        </row>
        <row r="6091">
          <cell r="A6091" t="str">
            <v>93594</v>
          </cell>
          <cell r="B6091" t="str">
            <v>TRANSPORTE COM CAMINHÃO BASCULANTE DE 10 M3, EM VIA URBANA EM LEITO NATURAL (UNIDADE: TXKM). AF_04/2016</v>
          </cell>
          <cell r="C6091" t="str">
            <v>TXKM</v>
          </cell>
          <cell r="D6091" t="str">
            <v>1,04</v>
          </cell>
        </row>
        <row r="6092">
          <cell r="A6092" t="str">
            <v>93595</v>
          </cell>
          <cell r="B6092" t="str">
            <v>TRANSPORTE COM CAMINHÃO BASCULANTE DE 10 M3, EM VIA URBANA EM REVESTIMENTO PRIMÁRIO (UNIDADE: TXKM). AF_04/2016</v>
          </cell>
          <cell r="C6092" t="str">
            <v>TXKM</v>
          </cell>
          <cell r="D6092" t="str">
            <v>0,80</v>
          </cell>
        </row>
        <row r="6093">
          <cell r="A6093" t="str">
            <v>93596</v>
          </cell>
          <cell r="B6093" t="str">
            <v>TRANSPORTE COM CAMINHÃO BASCULANTE DE 10 M3, EM VIA URBANA PAVIMENTADA, DMT ACIMA DE 30 KM (UNIDADE: TXKM). AF_04/2016</v>
          </cell>
          <cell r="C6093" t="str">
            <v>TXKM</v>
          </cell>
          <cell r="D6093" t="str">
            <v>0,53</v>
          </cell>
        </row>
        <row r="6094">
          <cell r="A6094" t="str">
            <v>93597</v>
          </cell>
          <cell r="B6094" t="str">
            <v>TRANSPORTE COM CAMINHÃO BASCULANTE DE 14 M3, EM VIA URBANA EM LEITO NATURAL (UNIDADE: TXKM). AF_04/2016</v>
          </cell>
          <cell r="C6094" t="str">
            <v>TXKM</v>
          </cell>
          <cell r="D6094" t="str">
            <v>0,97</v>
          </cell>
        </row>
        <row r="6095">
          <cell r="A6095" t="str">
            <v>93598</v>
          </cell>
          <cell r="B6095" t="str">
            <v>TRANSPORTE COM CAMINHÃO BASCULANTE DE 14 M3, EM VIA URBANA EM REVESTIMENTO PRIMÁRIO (UNIDADE: TXKM). AF_04/2016</v>
          </cell>
          <cell r="C6095" t="str">
            <v>TXKM</v>
          </cell>
          <cell r="D6095" t="str">
            <v>0,73</v>
          </cell>
        </row>
        <row r="6096">
          <cell r="A6096" t="str">
            <v>93599</v>
          </cell>
          <cell r="B6096" t="str">
            <v>TRANSPORTE COM CAMINHÃO BASCULANTE DE 14 M3, EM VIA URBANA PAVIMENTADA, DMT ACIMA DE 30 KM (UNIDADE: TXKM). AF_04/2016</v>
          </cell>
          <cell r="C6096" t="str">
            <v>TXKM</v>
          </cell>
          <cell r="D6096" t="str">
            <v>0,49</v>
          </cell>
        </row>
        <row r="6097">
          <cell r="A6097" t="str">
            <v>95425</v>
          </cell>
          <cell r="B6097" t="str">
            <v>TRANSPORTE COM CAMINHÃO BASCULANTE DE 18 M3, EM VIA URBANA EM LEITO NATURAL (UNIDADE: M3XKM). AF_09/2016</v>
          </cell>
          <cell r="C6097" t="str">
            <v>M3XKM</v>
          </cell>
          <cell r="D6097" t="str">
            <v>1,24</v>
          </cell>
        </row>
        <row r="6098">
          <cell r="A6098" t="str">
            <v>95426</v>
          </cell>
          <cell r="B6098" t="str">
            <v>TRANSPORTE COM CAMINHÃO BASCULANTE DE 18 M3, EM VIA URBANA EM REVESTIMENTO PRIMÁRIO (UNIDADE: M3XKM). AF_09/2016</v>
          </cell>
          <cell r="C6098" t="str">
            <v>M3XKM</v>
          </cell>
          <cell r="D6098" t="str">
            <v>0,95</v>
          </cell>
        </row>
        <row r="6099">
          <cell r="A6099" t="str">
            <v>95427</v>
          </cell>
          <cell r="B6099" t="str">
            <v>TRANSPORTE COM CAMINHÃO BASCULANTE DE 18 M3, EM VIA URBANA PAVIMENTADA, DMT ACIMA DE 30 KM(UNIDADE: M3XKM). AF_09/2016</v>
          </cell>
          <cell r="C6099" t="str">
            <v>M3XKM</v>
          </cell>
          <cell r="D6099" t="str">
            <v>0,63</v>
          </cell>
        </row>
        <row r="6100">
          <cell r="A6100" t="str">
            <v>95428</v>
          </cell>
          <cell r="B6100" t="str">
            <v>TRANSPORTE COM CAMINHÃO BASCULANTE DE 18 M3, EM VIA URBANA EM LEITO NATURAL (UNIDADE: TXKM). AF_09/2016</v>
          </cell>
          <cell r="C6100" t="str">
            <v>TXKM</v>
          </cell>
          <cell r="D6100" t="str">
            <v>0,83</v>
          </cell>
        </row>
        <row r="6101">
          <cell r="A6101" t="str">
            <v>95429</v>
          </cell>
          <cell r="B6101" t="str">
            <v>TRANSPORTE COM CAMINHÃO BASCULANTE DE 18 M3, EM VIA URBANA EM REVESTIMENTO PRIMÁRIO (UNIDADE: TXKM). AF_09/2016</v>
          </cell>
          <cell r="C6101" t="str">
            <v>TXKM</v>
          </cell>
          <cell r="D6101" t="str">
            <v>0,63</v>
          </cell>
        </row>
        <row r="6102">
          <cell r="A6102" t="str">
            <v>95430</v>
          </cell>
          <cell r="B6102" t="str">
            <v>TRANSPORTE COM CAMINHÃO BASCULANTE DE 18 M3, EM VIA URBANA PAVIMENTADA, DMT ACIMA DE 30 KM (UNIDADE: TXKM). AF_09/2016</v>
          </cell>
          <cell r="C6102" t="str">
            <v>TXKM</v>
          </cell>
          <cell r="D6102" t="str">
            <v>0,42</v>
          </cell>
        </row>
        <row r="6103">
          <cell r="A6103" t="str">
            <v>95875</v>
          </cell>
          <cell r="B6103" t="str">
            <v>TRANSPORTE COM CAMINHÃO BASCULANTE DE 10 M3, EM VIA URBANA PAVIMENTADA, DMT ATÉ 30 KM (UNIDADE: M3XKM). AF_12/2016</v>
          </cell>
          <cell r="C6103" t="str">
            <v>M3XKM</v>
          </cell>
          <cell r="D6103" t="str">
            <v>1,13</v>
          </cell>
        </row>
        <row r="6104">
          <cell r="A6104" t="str">
            <v>95876</v>
          </cell>
          <cell r="B6104" t="str">
            <v>TRANSPORTE COM CAMINHÃO BASCULANTE DE 14 M3, EM VIA URBANA PAVIMENTADA, DMT ATÉ 30 KM (UNIDADE: M3XKM). AF_12/2016</v>
          </cell>
          <cell r="C6104" t="str">
            <v>M3XKM</v>
          </cell>
          <cell r="D6104" t="str">
            <v>1,04</v>
          </cell>
        </row>
        <row r="6105">
          <cell r="A6105" t="str">
            <v>95877</v>
          </cell>
          <cell r="B6105" t="str">
            <v>TRANSPORTE COM CAMINHÃO BASCULANTE DE 18 M3, EM VIA URBANA PAVIMENTADA, DMT ATÉ 30 KM (UNIDADE: M3XKM). AF_12/2016</v>
          </cell>
          <cell r="C6105" t="str">
            <v>M3XKM</v>
          </cell>
          <cell r="D6105" t="str">
            <v>0,89</v>
          </cell>
        </row>
        <row r="6106">
          <cell r="A6106" t="str">
            <v>95878</v>
          </cell>
          <cell r="B6106" t="str">
            <v>TRANSPORTE COM CAMINHÃO BASCULANTE DE 10 M3, EM VIA URBANA PAVIMENTADA, DMT ATÉ 30 KM (UNIDADE: TXKM). AF_12/2016</v>
          </cell>
          <cell r="C6106" t="str">
            <v>TXKM</v>
          </cell>
          <cell r="D6106" t="str">
            <v>0,75</v>
          </cell>
        </row>
        <row r="6107">
          <cell r="A6107" t="str">
            <v>95879</v>
          </cell>
          <cell r="B6107" t="str">
            <v>TRANSPORTE COM CAMINHÃO BASCULANTE DE 14 M3, EM VIA URBANA PAVIMENTADA, DMT ATÉ 30 KM (UNIDADE: TXKM). AF_12/2016</v>
          </cell>
          <cell r="C6107" t="str">
            <v>TXKM</v>
          </cell>
          <cell r="D6107" t="str">
            <v>0,69</v>
          </cell>
        </row>
        <row r="6108">
          <cell r="A6108" t="str">
            <v>95880</v>
          </cell>
          <cell r="B6108" t="str">
            <v>TRANSPORTE COM CAMINHÃO BASCULANTE DE 18 M3, EM VIA URBANA PAVIMENTADA, DMT ATÉ 30 KM (UNIDADE: TXKM). AF_12/2016</v>
          </cell>
          <cell r="C6108" t="str">
            <v>TXKM</v>
          </cell>
          <cell r="D6108" t="str">
            <v>0,58</v>
          </cell>
        </row>
        <row r="6109">
          <cell r="A6109" t="str">
            <v>93176</v>
          </cell>
          <cell r="B6109" t="str">
            <v>TRANSPORTE DE MATERIAL ASFALTICO, COM CAMINHÃO COM CAPACIDADE DE 30000 L EM RODOVIA PAVIMENTADA PARA DISTÂNCIAS MÉDIAS DE TRANSPORTE SUPERIORES A 100 KM. AF_02/2016</v>
          </cell>
          <cell r="C6109" t="str">
            <v>TXKM</v>
          </cell>
          <cell r="D6109" t="str">
            <v>0,49</v>
          </cell>
        </row>
        <row r="6110">
          <cell r="A6110" t="str">
            <v>93177</v>
          </cell>
          <cell r="B6110" t="str">
            <v>TRANSPORTE DE MATERIAL ASFALTICO, COM CAMINHÃO COM CAPACIDADE DE 20000 L EM RODOVIA PAVIMENTADA PARA DISTÂNCIAS MÉDIAS DE TRANSPORTE IGUAL OU INFERIOR A 100 KM. AF_02/2016</v>
          </cell>
          <cell r="C6110" t="str">
            <v>TXKM</v>
          </cell>
          <cell r="D6110" t="str">
            <v>1,75</v>
          </cell>
        </row>
        <row r="6111">
          <cell r="A6111" t="str">
            <v>93178</v>
          </cell>
          <cell r="B6111" t="str">
            <v>TRANSPORTE DE MATERIAL ASFALTICO, COM CAMINHÃO COM CAPACIDADE DE 30000 L EM RODOVIA NÃO PAVIMENTADA PARA DISTÂNCIAS MÉDIAS DE TRANSPORTE SUPERIORES A 100 KM. AF_02/2016</v>
          </cell>
          <cell r="C6111" t="str">
            <v>TXKM</v>
          </cell>
          <cell r="D6111" t="str">
            <v>0,57</v>
          </cell>
        </row>
        <row r="6112">
          <cell r="A6112" t="str">
            <v>93179</v>
          </cell>
          <cell r="B6112" t="str">
            <v>TRANSPORTE DE MATERIAL ASFALTICO, COM CAMINHÃO COM CAPACIDADE DE 20000 L EM RODOVIA NÃO PAVIMENTADA PARA DISTÂNCIAS MÉDIAS DE TRANSPORTE IGUAL OU INFERIOR A 100 KM. AF_02/2016</v>
          </cell>
          <cell r="C6112" t="str">
            <v>TXKM</v>
          </cell>
          <cell r="D6112" t="str">
            <v>1,94</v>
          </cell>
        </row>
        <row r="6113">
          <cell r="A6113" t="str">
            <v>74038/1</v>
          </cell>
          <cell r="B6113" t="str">
            <v>PORTAO COM MOUROES DE MADEIRA ROLICA, DIAMETRO 11CM, COM 5 FIOS DE ARAME FARPADO Nº 14 CLASSE 250, SEM DOBRADICAS</v>
          </cell>
          <cell r="C6113" t="str">
            <v>M</v>
          </cell>
          <cell r="D6113" t="str">
            <v>29,26</v>
          </cell>
        </row>
        <row r="6114">
          <cell r="A6114" t="str">
            <v>74039/1</v>
          </cell>
          <cell r="B6114" t="str">
            <v>CERCA COM MOUROES DE MADEIRA ROLICA, DIAMETRO 11CM, ESPACAMENTO DE 2M, ALTURA LIVRE DE 1M, CRAVADOS 0,5M, COM 5 FIOS DE ARAME FARPADO Nº 14 CLASSE 250</v>
          </cell>
          <cell r="C6114" t="str">
            <v>M</v>
          </cell>
          <cell r="D6114" t="str">
            <v>29,26</v>
          </cell>
        </row>
        <row r="6115">
          <cell r="A6115" t="str">
            <v>74142/1</v>
          </cell>
          <cell r="B6115" t="str">
            <v>CERCA COM MOUROES DE CONCRETO, RETO, ESPACAMENTO DE 3M, CRAVADOS 0,5M, COM 4 FIOS DE ARAME FARPADO Nº 14 CLASSE 250</v>
          </cell>
          <cell r="C6115" t="str">
            <v>M</v>
          </cell>
          <cell r="D6115" t="str">
            <v>48,21</v>
          </cell>
        </row>
        <row r="6116">
          <cell r="A6116" t="str">
            <v>74142/2</v>
          </cell>
          <cell r="B6116" t="str">
            <v>CERCA COM MOUROES DE MADEIRA, 7,5X7,5CM, ESPACAMENTO DE 2M, ALTURA LIVRE DE 2M, CRAVADOS 0,5M, COM 4 FIOS DE ARAME FARPADO Nº 14 CLASSE 250</v>
          </cell>
          <cell r="C6116" t="str">
            <v>M</v>
          </cell>
          <cell r="D6116" t="str">
            <v>22,32</v>
          </cell>
        </row>
        <row r="6117">
          <cell r="A6117" t="str">
            <v>74142/3</v>
          </cell>
          <cell r="B6117" t="str">
            <v>CERCA COM MOUROES DE MADEIRA, 7,5X7,5CM, ESPACAMENTO DE 2M, ALTURA LIVRE DE 2M, CRAVADOS 0,5M, COM 8 FIOS DE ARAME FARPADO Nº 14 CLASSE 250</v>
          </cell>
          <cell r="C6117" t="str">
            <v>M</v>
          </cell>
          <cell r="D6117" t="str">
            <v>34,57</v>
          </cell>
        </row>
        <row r="6118">
          <cell r="A6118" t="str">
            <v>74142/4</v>
          </cell>
          <cell r="B6118" t="str">
            <v>CERCA COM MOUROES DE CONCRETO, SECAO "T" PONTA INCLINADA, 10X10CM, ESPACAMENTO DE 3M, CRAVADOS 0,5M, COM 11 FIOS DE ARAME FARPADO Nº 16</v>
          </cell>
          <cell r="C6118" t="str">
            <v>M</v>
          </cell>
          <cell r="D6118" t="str">
            <v>60,10</v>
          </cell>
        </row>
        <row r="6119">
          <cell r="A6119" t="str">
            <v>74143/1</v>
          </cell>
          <cell r="B6119" t="str">
            <v>CERCA COM MOUROES DE CONCRETO, RETO, 15X15CM, ESPACAMENTO DE 3M, CRAVADOS 0,5M, ESCORAS DE 10X10CM NOS CANTOS, COM 12 FIOS DE ARAME DE ACO OVALADO 15X17</v>
          </cell>
          <cell r="C6119" t="str">
            <v>M</v>
          </cell>
          <cell r="D6119" t="str">
            <v>58,90</v>
          </cell>
        </row>
        <row r="6120">
          <cell r="A6120" t="str">
            <v>74143/2</v>
          </cell>
          <cell r="B6120" t="str">
            <v>CERCA COM MOUROES DE CONCRETO, RETO, 15X15CM, ESPACAMENTO DE 3M, CRAVADOS 0,5M, ESCORAS DE 10X10CM NOS CANTOS, COM 9 FIOS DE ARAME DE ACO OVALADO 15X17</v>
          </cell>
          <cell r="C6120" t="str">
            <v>M</v>
          </cell>
          <cell r="D6120" t="str">
            <v>56,52</v>
          </cell>
        </row>
        <row r="6121">
          <cell r="A6121" t="str">
            <v>85171</v>
          </cell>
          <cell r="B6121" t="str">
            <v>RECOMPOSICAO PARCIAL DO ARAME FARPADO Nº 14 CLASSE 250, FIXADO EM CERCA COM MOURÕES DE CONCRETO, RETO, 15X15CM</v>
          </cell>
          <cell r="C6121" t="str">
            <v>M</v>
          </cell>
          <cell r="D6121" t="str">
            <v>3,91</v>
          </cell>
        </row>
        <row r="6122">
          <cell r="A6122" t="str">
            <v>73787/1</v>
          </cell>
          <cell r="B6122" t="str">
            <v>ALAMBRADO EM TUBOS DE ACO GALVANIZADO, COM COSTURA, DIN 2440, DIAMETRO 2", ALTURA 3M, FIXADOS A CADA 2M EM BLOCOS DE CONCRETO, COM TELA DE ARAME GALVANIZADO REVESTIDO COM PVC, FIO 12 BWG E MALHA 7,5X7,5CM</v>
          </cell>
          <cell r="C6122" t="str">
            <v>M2</v>
          </cell>
          <cell r="D6122" t="str">
            <v>198,27</v>
          </cell>
        </row>
        <row r="6123">
          <cell r="A6123" t="str">
            <v>74244/1</v>
          </cell>
          <cell r="B6123" t="str">
            <v>ALAMBRADO PARA QUADRA POLIESPORTIVA, ESTRUTURADO POR TUBOS DE ACO GALVANIZADO, COM COSTURA, DIN 2440, DIAMETRO 2", COM TELA DE ARAME GALVANIZADO, FIO 14 BWG E MALHA QUADRADA 5X5CM</v>
          </cell>
          <cell r="C6123" t="str">
            <v>M2</v>
          </cell>
          <cell r="D6123" t="str">
            <v>134,29</v>
          </cell>
        </row>
        <row r="6124">
          <cell r="A6124" t="str">
            <v>73788/2</v>
          </cell>
          <cell r="B6124" t="str">
            <v>GRADE EM MADEIRA PARA PROTECAO DE MUDAS DE ARVORES</v>
          </cell>
          <cell r="C6124" t="str">
            <v>UN</v>
          </cell>
          <cell r="D6124" t="str">
            <v>98,57</v>
          </cell>
        </row>
        <row r="6125">
          <cell r="A6125" t="str">
            <v>98509</v>
          </cell>
          <cell r="B6125" t="str">
            <v>PLANTIO DE ARBUSTO OU  CERCA VIVA. AF_05/2018</v>
          </cell>
          <cell r="C6125" t="str">
            <v>UN</v>
          </cell>
          <cell r="D6125" t="str">
            <v>33,30</v>
          </cell>
        </row>
        <row r="6126">
          <cell r="A6126" t="str">
            <v>98510</v>
          </cell>
          <cell r="B6126" t="str">
            <v>PLANTIO DE ÁRVORE ORNAMENTAL COM ALTURA DE MUDA MENOR OU IGUAL A 2,00 M. AF_05/2018</v>
          </cell>
          <cell r="C6126" t="str">
            <v>UN</v>
          </cell>
          <cell r="D6126" t="str">
            <v>52,51</v>
          </cell>
        </row>
        <row r="6127">
          <cell r="A6127" t="str">
            <v>98511</v>
          </cell>
          <cell r="B6127" t="str">
            <v>PLANTIO DE ÁRVORE ORNAMENTAL COM ALTURA DE MUDA MAIOR QUE 2,00 M E MENOR OU IGUAL A 4,00 M. AF_05/2018</v>
          </cell>
          <cell r="C6127" t="str">
            <v>UN</v>
          </cell>
          <cell r="D6127" t="str">
            <v>98,33</v>
          </cell>
        </row>
        <row r="6128">
          <cell r="A6128" t="str">
            <v>98516</v>
          </cell>
          <cell r="B6128" t="str">
            <v>PLANTIO DE PALMEIRA COM ALTURA DE MUDA MENOR OU IGUAL A 2,00 M. AF_05/2018</v>
          </cell>
          <cell r="C6128" t="str">
            <v>UN</v>
          </cell>
          <cell r="D6128" t="str">
            <v>253,24</v>
          </cell>
        </row>
        <row r="6129">
          <cell r="A6129" t="str">
            <v>98519</v>
          </cell>
          <cell r="B6129" t="str">
            <v>REVOLVIMENTO E LIMPEZA MANUAL DE SOLO. AF_05/2018</v>
          </cell>
          <cell r="C6129" t="str">
            <v>M2</v>
          </cell>
          <cell r="D6129" t="str">
            <v>1,59</v>
          </cell>
        </row>
        <row r="6130">
          <cell r="A6130" t="str">
            <v>98520</v>
          </cell>
          <cell r="B6130" t="str">
            <v>APLICAÇÃO DE ADUBO EM SOLO. AF_05/2018</v>
          </cell>
          <cell r="C6130" t="str">
            <v>M2</v>
          </cell>
          <cell r="D6130" t="str">
            <v>4,53</v>
          </cell>
        </row>
        <row r="6131">
          <cell r="A6131" t="str">
            <v>98521</v>
          </cell>
          <cell r="B6131" t="str">
            <v>APLICAÇÃO DE CALCÁRIO PARA CORREÇÃO DO PH DO SOLO. AF_05/2018</v>
          </cell>
          <cell r="C6131" t="str">
            <v>M2</v>
          </cell>
          <cell r="D6131" t="str">
            <v>0,28</v>
          </cell>
        </row>
        <row r="6132">
          <cell r="A6132" t="str">
            <v>98522</v>
          </cell>
          <cell r="B6132" t="str">
            <v>ALAMBRADO EM MOURÕES DE CONCRETO, COM TELA DE ARAME GALVANIZADO (INCLUSIVE MURETA EM CONCRETO). AF_05/2018</v>
          </cell>
          <cell r="C6132" t="str">
            <v>M</v>
          </cell>
          <cell r="D6132" t="str">
            <v>121,50</v>
          </cell>
        </row>
        <row r="6133">
          <cell r="A6133" t="str">
            <v>98524</v>
          </cell>
          <cell r="B6133" t="str">
            <v>LIMPEZA MANUAL DE VEGETAÇÃO EM TERRENO COM ENXADA.AF_05/2018</v>
          </cell>
          <cell r="C6133" t="str">
            <v>M2</v>
          </cell>
          <cell r="D6133" t="str">
            <v>2,66</v>
          </cell>
        </row>
        <row r="6134">
          <cell r="A6134" t="str">
            <v>85179</v>
          </cell>
          <cell r="B6134" t="str">
            <v>PLANTIO DE GRAMA SAO CARLOS EM LEIVAS</v>
          </cell>
          <cell r="C6134" t="str">
            <v>M2</v>
          </cell>
          <cell r="D6134" t="str">
            <v>14,46</v>
          </cell>
        </row>
        <row r="6135">
          <cell r="A6135" t="str">
            <v>85180</v>
          </cell>
          <cell r="B6135" t="str">
            <v>PLANTIO DE GRAMA ESMERALDA EM ROLO</v>
          </cell>
          <cell r="C6135" t="str">
            <v>M2</v>
          </cell>
          <cell r="D6135" t="str">
            <v>14,46</v>
          </cell>
        </row>
        <row r="6136">
          <cell r="A6136" t="str">
            <v>98503</v>
          </cell>
          <cell r="B6136" t="str">
            <v>PLANTIO DE GRAMA EM PAVIMENTO CONCREGRAMA. AF_05/2018</v>
          </cell>
          <cell r="C6136" t="str">
            <v>M2</v>
          </cell>
          <cell r="D6136" t="str">
            <v>15,31</v>
          </cell>
        </row>
        <row r="6137">
          <cell r="A6137" t="str">
            <v>98504</v>
          </cell>
          <cell r="B6137" t="str">
            <v>PLANTIO DE GRAMA EM PLACAS. AF_05/2018</v>
          </cell>
          <cell r="C6137" t="str">
            <v>M2</v>
          </cell>
          <cell r="D6137" t="str">
            <v>8,21</v>
          </cell>
        </row>
        <row r="6138">
          <cell r="A6138" t="str">
            <v>98505</v>
          </cell>
          <cell r="B6138" t="str">
            <v>PLANTIO DE FORRAÇÃO. AF_05/2018</v>
          </cell>
          <cell r="C6138" t="str">
            <v>M2</v>
          </cell>
          <cell r="D6138" t="str">
            <v>48,19</v>
          </cell>
        </row>
        <row r="6139">
          <cell r="A6139" t="str">
            <v>85184</v>
          </cell>
          <cell r="B6139" t="str">
            <v>RETIRADA DE GRAMA EM PLACAS</v>
          </cell>
          <cell r="C6139" t="str">
            <v>M2</v>
          </cell>
          <cell r="D6139" t="str">
            <v>3,92</v>
          </cell>
        </row>
        <row r="6140">
          <cell r="A6140" t="str">
            <v>85185</v>
          </cell>
          <cell r="B6140" t="str">
            <v>PODA E LIMPEZA DE ARBUSTO TIPO CERCA VIVA</v>
          </cell>
          <cell r="C6140" t="str">
            <v>M2</v>
          </cell>
          <cell r="D6140" t="str">
            <v>5,37</v>
          </cell>
        </row>
        <row r="6141">
          <cell r="A6141" t="str">
            <v>98525</v>
          </cell>
          <cell r="B6141" t="str">
            <v>LIMPEZA MECANIZADA DE CAMADA VEGETAL, VEGETAÇÃO E PEQUENAS ÁRVORES (DIÂMETRO DE TRONCO MENOR QUE 0,20 M), COM TRATOR DE ESTEIRAS.AF_05/2018</v>
          </cell>
          <cell r="C6141" t="str">
            <v>M2</v>
          </cell>
          <cell r="D6141" t="str">
            <v>0,29</v>
          </cell>
        </row>
        <row r="6142">
          <cell r="A6142" t="str">
            <v>98526</v>
          </cell>
          <cell r="B6142" t="str">
            <v>REMOÇÃO DE RAÍZES REMANESCENTES DE TRONCO DE ÁRVORE COM DIÂMETRO MAIOR OU IGUAL A 0,20 M E MENOR QUE 0,40 M.AF_05/2018</v>
          </cell>
          <cell r="C6142" t="str">
            <v>UN</v>
          </cell>
          <cell r="D6142" t="str">
            <v>61,86</v>
          </cell>
        </row>
        <row r="6143">
          <cell r="A6143" t="str">
            <v>98527</v>
          </cell>
          <cell r="B6143" t="str">
            <v>REMOÇÃO DE RAÍZES REMANESCENTES DE TRONCO DE ÁRVORE COM DIÂMETRO MAIOR OU IGUAL A 0,40 M E MENOR QUE 0,60 M.AF_05/2018</v>
          </cell>
          <cell r="C6143" t="str">
            <v>UN</v>
          </cell>
          <cell r="D6143" t="str">
            <v>133,19</v>
          </cell>
        </row>
        <row r="6144">
          <cell r="A6144" t="str">
            <v>98528</v>
          </cell>
          <cell r="B6144" t="str">
            <v>REMOÇÃO DE RAÍZES REMANESCENTES DE TRONCO DE ÁRVORE COM DIÂMETRO MAIOR OU IGUAL A 0,60 M.AF_05/2018</v>
          </cell>
          <cell r="C6144" t="str">
            <v>UN</v>
          </cell>
          <cell r="D6144" t="str">
            <v>194,77</v>
          </cell>
        </row>
        <row r="6145">
          <cell r="A6145" t="str">
            <v>98529</v>
          </cell>
          <cell r="B6145" t="str">
            <v>CORTE RASO E RECORTE DE ÁRVORE COM DIÂMETRO DE TRONCO MAIOR OU IGUAL A 0,20 M E MENOR QUE 0,40 M.AF_05/2018</v>
          </cell>
          <cell r="C6145" t="str">
            <v>UN</v>
          </cell>
          <cell r="D6145" t="str">
            <v>57,43</v>
          </cell>
        </row>
        <row r="6146">
          <cell r="A6146" t="str">
            <v>98530</v>
          </cell>
          <cell r="B6146" t="str">
            <v>CORTE RASO E RECORTE DE ÁRVORE COM DIÂMETRO DE TRONCO MAIOR OU IGUAL A 0,40 M E MENOR QUE 0,60 M.AF_05/2018</v>
          </cell>
          <cell r="C6146" t="str">
            <v>UN</v>
          </cell>
          <cell r="D6146" t="str">
            <v>102,30</v>
          </cell>
        </row>
        <row r="6147">
          <cell r="A6147" t="str">
            <v>98531</v>
          </cell>
          <cell r="B6147" t="str">
            <v>CORTE RASO E RECORTE DE ÁRVORE COM DIÂMETRO DE TRONCO MAIOR OU IGUAL A 0,60 M.AF_05/2018</v>
          </cell>
          <cell r="C6147" t="str">
            <v>UN</v>
          </cell>
          <cell r="D6147" t="str">
            <v>228,25</v>
          </cell>
        </row>
        <row r="6148">
          <cell r="A6148" t="str">
            <v>98532</v>
          </cell>
          <cell r="B6148" t="str">
            <v>PODA EM ALTURA DE ÁRVORE COM DIÂMETRO DE TRONCO MENOR QUE 0,20 M.AF_05/2018</v>
          </cell>
          <cell r="C6148" t="str">
            <v>UN</v>
          </cell>
          <cell r="D6148" t="str">
            <v>74,76</v>
          </cell>
        </row>
        <row r="6149">
          <cell r="A6149" t="str">
            <v>98533</v>
          </cell>
          <cell r="B6149" t="str">
            <v>PODA EM ALTURA DE ÁRVORE COM DIÂMETRO DE TRONCO MAIOR OU IGUAL A 0,20 M E MENOR QUE 0,40 M.AF_05/2018</v>
          </cell>
          <cell r="C6149" t="str">
            <v>UN</v>
          </cell>
          <cell r="D6149" t="str">
            <v>208,97</v>
          </cell>
        </row>
        <row r="6150">
          <cell r="A6150" t="str">
            <v>98534</v>
          </cell>
          <cell r="B6150" t="str">
            <v>PODA EM ALTURA DE ÁRVORE COM DIÂMETRO DE TRONCO MAIOR OU IGUAL A 0,40 M E MENOR QUE 0,60 M.AF_05/2018</v>
          </cell>
          <cell r="C6150" t="str">
            <v>UN</v>
          </cell>
          <cell r="D6150" t="str">
            <v>530,35</v>
          </cell>
        </row>
        <row r="6151">
          <cell r="A6151" t="str">
            <v>98535</v>
          </cell>
          <cell r="B6151" t="str">
            <v>PODA EM ALTURA DE ÁRVORE COM DIÂMETRO DE TRONCO MAIOR OU IGUAL A 0,60 M.AF_05/2018</v>
          </cell>
          <cell r="C6151" t="str">
            <v>UN</v>
          </cell>
          <cell r="D6151" t="str">
            <v>847,99</v>
          </cell>
        </row>
        <row r="6152">
          <cell r="A6152" t="str">
            <v>88238</v>
          </cell>
          <cell r="B6152" t="str">
            <v>AJUDANTE DE ARMADOR COM ENCARGOS COMPLEMENTARES</v>
          </cell>
          <cell r="C6152" t="str">
            <v>H</v>
          </cell>
          <cell r="D6152" t="str">
            <v>16,94</v>
          </cell>
        </row>
        <row r="6153">
          <cell r="A6153" t="str">
            <v>88239</v>
          </cell>
          <cell r="B6153" t="str">
            <v>AJUDANTE DE CARPINTEIRO COM ENCARGOS COMPLEMENTARES</v>
          </cell>
          <cell r="C6153" t="str">
            <v>H</v>
          </cell>
          <cell r="D6153" t="str">
            <v>18,51</v>
          </cell>
        </row>
        <row r="6154">
          <cell r="A6154" t="str">
            <v>88240</v>
          </cell>
          <cell r="B6154" t="str">
            <v>AJUDANTE DE ESTRUTURA METÁLICA COM ENCARGOS COMPLEMENTARES</v>
          </cell>
          <cell r="C6154" t="str">
            <v>H</v>
          </cell>
          <cell r="D6154" t="str">
            <v>18,31</v>
          </cell>
        </row>
        <row r="6155">
          <cell r="A6155" t="str">
            <v>88241</v>
          </cell>
          <cell r="B6155" t="str">
            <v>AJUDANTE DE OPERAÇÃO EM GERAL COM ENCARGOS COMPLEMENTARES</v>
          </cell>
          <cell r="C6155" t="str">
            <v>H</v>
          </cell>
          <cell r="D6155" t="str">
            <v>17,35</v>
          </cell>
        </row>
        <row r="6156">
          <cell r="A6156" t="str">
            <v>88242</v>
          </cell>
          <cell r="B6156" t="str">
            <v>AJUDANTE DE PEDREIRO COM ENCARGOS COMPLEMENTARES</v>
          </cell>
          <cell r="C6156" t="str">
            <v>H</v>
          </cell>
          <cell r="D6156" t="str">
            <v>15,67</v>
          </cell>
        </row>
        <row r="6157">
          <cell r="A6157" t="str">
            <v>88243</v>
          </cell>
          <cell r="B6157" t="str">
            <v>AJUDANTE ESPECIALIZADO COM ENCARGOS COMPLEMENTARES</v>
          </cell>
          <cell r="C6157" t="str">
            <v>H</v>
          </cell>
          <cell r="D6157" t="str">
            <v>18,81</v>
          </cell>
        </row>
        <row r="6158">
          <cell r="A6158" t="str">
            <v>88245</v>
          </cell>
          <cell r="B6158" t="str">
            <v>ARMADOR COM ENCARGOS COMPLEMENTARES</v>
          </cell>
          <cell r="C6158" t="str">
            <v>H</v>
          </cell>
          <cell r="D6158" t="str">
            <v>22,15</v>
          </cell>
        </row>
        <row r="6159">
          <cell r="A6159" t="str">
            <v>88246</v>
          </cell>
          <cell r="B6159" t="str">
            <v>ASSENTADOR DE TUBOS COM ENCARGOS COMPLEMENTARES</v>
          </cell>
          <cell r="C6159" t="str">
            <v>H</v>
          </cell>
          <cell r="D6159" t="str">
            <v>25,40</v>
          </cell>
        </row>
        <row r="6160">
          <cell r="A6160" t="str">
            <v>88247</v>
          </cell>
          <cell r="B6160" t="str">
            <v>AUXILIAR DE ELETRICISTA COM ENCARGOS COMPLEMENTARES</v>
          </cell>
          <cell r="C6160" t="str">
            <v>H</v>
          </cell>
          <cell r="D6160" t="str">
            <v>17,36</v>
          </cell>
        </row>
        <row r="6161">
          <cell r="A6161" t="str">
            <v>88248</v>
          </cell>
          <cell r="B6161" t="str">
            <v>AUXILIAR DE ENCANADOR OU BOMBEIRO HIDRÁULICO COM ENCARGOS COMPLEMENTARES</v>
          </cell>
          <cell r="C6161" t="str">
            <v>H</v>
          </cell>
          <cell r="D6161" t="str">
            <v>15,91</v>
          </cell>
        </row>
        <row r="6162">
          <cell r="A6162" t="str">
            <v>88249</v>
          </cell>
          <cell r="B6162" t="str">
            <v>AUXILIAR DE LABORATÓRIO COM ENCARGOS COMPLEMENTARES</v>
          </cell>
          <cell r="C6162" t="str">
            <v>H</v>
          </cell>
          <cell r="D6162" t="str">
            <v>28,34</v>
          </cell>
        </row>
        <row r="6163">
          <cell r="A6163" t="str">
            <v>88250</v>
          </cell>
          <cell r="B6163" t="str">
            <v>AUXILIAR DE MECÂNICO COM ENCARGOS COMPLEMENTARES</v>
          </cell>
          <cell r="C6163" t="str">
            <v>H</v>
          </cell>
          <cell r="D6163" t="str">
            <v>18,68</v>
          </cell>
        </row>
        <row r="6164">
          <cell r="A6164" t="str">
            <v>88251</v>
          </cell>
          <cell r="B6164" t="str">
            <v>AUXILIAR DE SERRALHEIRO COM ENCARGOS COMPLEMENTARES</v>
          </cell>
          <cell r="C6164" t="str">
            <v>H</v>
          </cell>
          <cell r="D6164" t="str">
            <v>17,81</v>
          </cell>
        </row>
        <row r="6165">
          <cell r="A6165" t="str">
            <v>88252</v>
          </cell>
          <cell r="B6165" t="str">
            <v>AUXILIAR DE SERVIÇOS GERAIS COM ENCARGOS COMPLEMENTARES</v>
          </cell>
          <cell r="C6165" t="str">
            <v>H</v>
          </cell>
          <cell r="D6165" t="str">
            <v>16,41</v>
          </cell>
        </row>
        <row r="6166">
          <cell r="A6166">
            <v>88253</v>
          </cell>
          <cell r="B6166" t="str">
            <v>AUXILIAR DE TOPÓGRAFO COM ENCARGOS COMPLEMENTARES</v>
          </cell>
          <cell r="C6166" t="str">
            <v>H</v>
          </cell>
          <cell r="D6166">
            <v>15.09</v>
          </cell>
        </row>
        <row r="6167">
          <cell r="A6167" t="str">
            <v>88255</v>
          </cell>
          <cell r="B6167" t="str">
            <v>AUXILIAR TÉCNICO DE ENGENHARIA COM ENCARGOS COMPLEMENTARES</v>
          </cell>
          <cell r="C6167" t="str">
            <v>H</v>
          </cell>
          <cell r="D6167" t="str">
            <v>35,94</v>
          </cell>
        </row>
        <row r="6168">
          <cell r="A6168" t="str">
            <v>88256</v>
          </cell>
          <cell r="B6168" t="str">
            <v>AZULEJISTA OU LADRILHISTA COM ENCARGOS COMPLEMENTARES</v>
          </cell>
          <cell r="C6168" t="str">
            <v>H</v>
          </cell>
          <cell r="D6168" t="str">
            <v>23,08</v>
          </cell>
        </row>
        <row r="6169">
          <cell r="A6169" t="str">
            <v>88257</v>
          </cell>
          <cell r="B6169" t="str">
            <v>BLASTER, DINAMITADOR OU CABO DE FOGO COM ENCARGOS COMPLEMENTARES</v>
          </cell>
          <cell r="C6169" t="str">
            <v>H</v>
          </cell>
          <cell r="D6169" t="str">
            <v>23,54</v>
          </cell>
        </row>
        <row r="6170">
          <cell r="A6170" t="str">
            <v>88258</v>
          </cell>
          <cell r="B6170" t="str">
            <v>CADASTRISTA DE REDES DE AGUA E ESGOTO COM ENCARGOS COMPLEMENTARES</v>
          </cell>
          <cell r="C6170" t="str">
            <v>H</v>
          </cell>
          <cell r="D6170" t="str">
            <v>20,52</v>
          </cell>
        </row>
        <row r="6171">
          <cell r="A6171" t="str">
            <v>88259</v>
          </cell>
          <cell r="B6171" t="str">
            <v>CALAFETADOR/CALAFATE COM ENCARGOS COMPLEMENTARES</v>
          </cell>
          <cell r="C6171" t="str">
            <v>H</v>
          </cell>
          <cell r="D6171" t="str">
            <v>25,96</v>
          </cell>
        </row>
        <row r="6172">
          <cell r="A6172" t="str">
            <v>88260</v>
          </cell>
          <cell r="B6172" t="str">
            <v>CALCETEIRO COM ENCARGOS COMPLEMENTARES</v>
          </cell>
          <cell r="C6172" t="str">
            <v>H</v>
          </cell>
          <cell r="D6172" t="str">
            <v>19,95</v>
          </cell>
        </row>
        <row r="6173">
          <cell r="A6173" t="str">
            <v>88261</v>
          </cell>
          <cell r="B6173" t="str">
            <v>CARPINTEIRO DE ESQUADRIA COM ENCARGOS COMPLEMENTARES</v>
          </cell>
          <cell r="C6173" t="str">
            <v>H</v>
          </cell>
          <cell r="D6173" t="str">
            <v>19,41</v>
          </cell>
        </row>
        <row r="6174">
          <cell r="A6174" t="str">
            <v>88262</v>
          </cell>
          <cell r="B6174" t="str">
            <v>CARPINTEIRO DE FORMAS COM ENCARGOS COMPLEMENTARES</v>
          </cell>
          <cell r="C6174" t="str">
            <v>H</v>
          </cell>
          <cell r="D6174" t="str">
            <v>22,16</v>
          </cell>
        </row>
        <row r="6175">
          <cell r="A6175" t="str">
            <v>88263</v>
          </cell>
          <cell r="B6175" t="str">
            <v>CAVOUQUEIRO OU OPERADOR PERFURATRIZ/ROMPEDOR COM ENCARGOS COMPLEMENTARES</v>
          </cell>
          <cell r="C6175" t="str">
            <v>H</v>
          </cell>
          <cell r="D6175" t="str">
            <v>17,80</v>
          </cell>
        </row>
        <row r="6176">
          <cell r="A6176" t="str">
            <v>88264</v>
          </cell>
          <cell r="B6176" t="str">
            <v>ELETRICISTA COM ENCARGOS COMPLEMENTARES</v>
          </cell>
          <cell r="C6176" t="str">
            <v>H</v>
          </cell>
          <cell r="D6176" t="str">
            <v>22,60</v>
          </cell>
        </row>
        <row r="6177">
          <cell r="A6177" t="str">
            <v>88265</v>
          </cell>
          <cell r="B6177" t="str">
            <v>ELETRICISTA INDUSTRIAL COM ENCARGOS COMPLEMENTARES</v>
          </cell>
          <cell r="C6177" t="str">
            <v>H</v>
          </cell>
          <cell r="D6177" t="str">
            <v>24,38</v>
          </cell>
        </row>
        <row r="6178">
          <cell r="A6178" t="str">
            <v>88266</v>
          </cell>
          <cell r="B6178" t="str">
            <v>ELETROTÉCNICO COM ENCARGOS COMPLEMENTARES</v>
          </cell>
          <cell r="C6178" t="str">
            <v>H</v>
          </cell>
          <cell r="D6178" t="str">
            <v>26,01</v>
          </cell>
        </row>
        <row r="6179">
          <cell r="A6179" t="str">
            <v>88267</v>
          </cell>
          <cell r="B6179" t="str">
            <v>ENCANADOR OU BOMBEIRO HIDRÁULICO COM ENCARGOS COMPLEMENTARES</v>
          </cell>
          <cell r="C6179" t="str">
            <v>H</v>
          </cell>
          <cell r="D6179" t="str">
            <v>20,58</v>
          </cell>
        </row>
        <row r="6180">
          <cell r="A6180" t="str">
            <v>88268</v>
          </cell>
          <cell r="B6180" t="str">
            <v>ESTUCADOR COM ENCARGOS COMPLEMENTARES</v>
          </cell>
          <cell r="C6180" t="str">
            <v>H</v>
          </cell>
          <cell r="D6180" t="str">
            <v>22,98</v>
          </cell>
        </row>
        <row r="6181">
          <cell r="A6181" t="str">
            <v>88269</v>
          </cell>
          <cell r="B6181" t="str">
            <v>GESSEIRO COM ENCARGOS COMPLEMENTARES</v>
          </cell>
          <cell r="C6181" t="str">
            <v>H</v>
          </cell>
          <cell r="D6181" t="str">
            <v>17,63</v>
          </cell>
        </row>
        <row r="6182">
          <cell r="A6182" t="str">
            <v>88270</v>
          </cell>
          <cell r="B6182" t="str">
            <v>IMPERMEABILIZADOR COM ENCARGOS COMPLEMENTARES</v>
          </cell>
          <cell r="C6182" t="str">
            <v>H</v>
          </cell>
          <cell r="D6182" t="str">
            <v>21,04</v>
          </cell>
        </row>
        <row r="6183">
          <cell r="A6183" t="str">
            <v>88272</v>
          </cell>
          <cell r="B6183" t="str">
            <v>MACARIQUEIRO COM ENCARGOS COMPLEMENTARES</v>
          </cell>
          <cell r="C6183" t="str">
            <v>H</v>
          </cell>
          <cell r="D6183" t="str">
            <v>23,20</v>
          </cell>
        </row>
        <row r="6184">
          <cell r="A6184" t="str">
            <v>88273</v>
          </cell>
          <cell r="B6184" t="str">
            <v>MARCENEIRO COM ENCARGOS COMPLEMENTARES</v>
          </cell>
          <cell r="C6184" t="str">
            <v>H</v>
          </cell>
          <cell r="D6184" t="str">
            <v>22,57</v>
          </cell>
        </row>
        <row r="6185">
          <cell r="A6185" t="str">
            <v>88274</v>
          </cell>
          <cell r="B6185" t="str">
            <v>MARMORISTA/GRANITEIRO COM ENCARGOS COMPLEMENTARES</v>
          </cell>
          <cell r="C6185" t="str">
            <v>H</v>
          </cell>
          <cell r="D6185" t="str">
            <v>23,08</v>
          </cell>
        </row>
        <row r="6186">
          <cell r="A6186" t="str">
            <v>88275</v>
          </cell>
          <cell r="B6186" t="str">
            <v>MECÃNICO DE EQUIPAMENTOS PESADOS COM ENCARGOS COMPLEMENTARES</v>
          </cell>
          <cell r="C6186" t="str">
            <v>H</v>
          </cell>
          <cell r="D6186" t="str">
            <v>29,53</v>
          </cell>
        </row>
        <row r="6187">
          <cell r="A6187" t="str">
            <v>88277</v>
          </cell>
          <cell r="B6187" t="str">
            <v>MONTADOR (TUBO AÇO/EQUIPAMENTOS) COM ENCARGOS COMPLEMENTARES</v>
          </cell>
          <cell r="C6187" t="str">
            <v>H</v>
          </cell>
          <cell r="D6187" t="str">
            <v>22,90</v>
          </cell>
        </row>
        <row r="6188">
          <cell r="A6188" t="str">
            <v>88278</v>
          </cell>
          <cell r="B6188" t="str">
            <v>MONTADOR DE ESTRUTURA METÁLICA COM ENCARGOS COMPLEMENTARES</v>
          </cell>
          <cell r="C6188" t="str">
            <v>H</v>
          </cell>
          <cell r="D6188" t="str">
            <v>23,46</v>
          </cell>
        </row>
        <row r="6189">
          <cell r="A6189" t="str">
            <v>88279</v>
          </cell>
          <cell r="B6189" t="str">
            <v>MONTADOR ELETROMECÃNICO COM ENCARGOS COMPLEMENTARES</v>
          </cell>
          <cell r="C6189" t="str">
            <v>H</v>
          </cell>
          <cell r="D6189" t="str">
            <v>30,58</v>
          </cell>
        </row>
        <row r="6190">
          <cell r="A6190" t="str">
            <v>88281</v>
          </cell>
          <cell r="B6190" t="str">
            <v>MOTORISTA DE BASCULANTE COM ENCARGOS COMPLEMENTARES</v>
          </cell>
          <cell r="C6190" t="str">
            <v>H</v>
          </cell>
          <cell r="D6190" t="str">
            <v>21,48</v>
          </cell>
        </row>
        <row r="6191">
          <cell r="A6191" t="str">
            <v>88282</v>
          </cell>
          <cell r="B6191" t="str">
            <v>MOTORISTA DE CAMINHÃO COM ENCARGOS COMPLEMENTARES</v>
          </cell>
          <cell r="C6191" t="str">
            <v>H</v>
          </cell>
          <cell r="D6191" t="str">
            <v>22,52</v>
          </cell>
        </row>
        <row r="6192">
          <cell r="A6192" t="str">
            <v>88283</v>
          </cell>
          <cell r="B6192" t="str">
            <v>MOTORISTA DE CAMINHÃO E CARRETA COM ENCARGOS COMPLEMENTARES</v>
          </cell>
          <cell r="C6192" t="str">
            <v>H</v>
          </cell>
          <cell r="D6192" t="str">
            <v>28,69</v>
          </cell>
        </row>
        <row r="6193">
          <cell r="A6193" t="str">
            <v>88284</v>
          </cell>
          <cell r="B6193" t="str">
            <v>MOTORISTA DE VEIÍCULO LEVE COM ENCARGOS COMPLEMENTARES</v>
          </cell>
          <cell r="C6193" t="str">
            <v>H</v>
          </cell>
          <cell r="D6193" t="str">
            <v>21,84</v>
          </cell>
        </row>
        <row r="6194">
          <cell r="A6194" t="str">
            <v>88285</v>
          </cell>
          <cell r="B6194" t="str">
            <v>MOTORISTA DE VEÍCULO PESADO COM ENCARGOS COMPLEMENTARES</v>
          </cell>
          <cell r="C6194" t="str">
            <v>H</v>
          </cell>
          <cell r="D6194" t="str">
            <v>25,25</v>
          </cell>
        </row>
        <row r="6195">
          <cell r="A6195">
            <v>88285</v>
          </cell>
          <cell r="B6195" t="str">
            <v>MOTORISTA OPERADOR DE MUNCK COM ENCARGOS COMPLEMENTARES</v>
          </cell>
          <cell r="C6195" t="str">
            <v>H</v>
          </cell>
          <cell r="D6195" t="str">
            <v>25,67</v>
          </cell>
        </row>
        <row r="6196">
          <cell r="A6196">
            <v>88288</v>
          </cell>
          <cell r="B6196" t="str">
            <v>NIVELADOR COM ENCARGOS COMPLEMENTARES</v>
          </cell>
          <cell r="C6196" t="str">
            <v>H</v>
          </cell>
          <cell r="D6196">
            <v>17.96</v>
          </cell>
        </row>
        <row r="6197">
          <cell r="A6197" t="str">
            <v>88291</v>
          </cell>
          <cell r="B6197" t="str">
            <v>OPERADOR DE BETONEIRA (CAMINHÃO) COM ENCARGOS COMPLEMENTARES</v>
          </cell>
          <cell r="C6197" t="str">
            <v>H</v>
          </cell>
          <cell r="D6197" t="str">
            <v>20,74</v>
          </cell>
        </row>
        <row r="6198">
          <cell r="A6198" t="str">
            <v>88292</v>
          </cell>
          <cell r="B6198" t="str">
            <v>OPERADOR DE COMPRESSOR OU COMPRESSORISTA COM ENCARGOS COMPLEMENTARES</v>
          </cell>
          <cell r="C6198" t="str">
            <v>H</v>
          </cell>
          <cell r="D6198" t="str">
            <v>23,54</v>
          </cell>
        </row>
        <row r="6199">
          <cell r="A6199" t="str">
            <v>88293</v>
          </cell>
          <cell r="B6199" t="str">
            <v>OPERADOR DE DEMARCADORA DE FAIXAS COM ENCARGOS COMPLEMENTARES</v>
          </cell>
          <cell r="C6199" t="str">
            <v>H</v>
          </cell>
          <cell r="D6199" t="str">
            <v>24,59</v>
          </cell>
        </row>
        <row r="6200">
          <cell r="A6200" t="str">
            <v>88294</v>
          </cell>
          <cell r="B6200" t="str">
            <v>OPERADOR DE ESCAVADEIRA COM ENCARGOS COMPLEMENTARES</v>
          </cell>
          <cell r="C6200" t="str">
            <v>H</v>
          </cell>
          <cell r="D6200" t="str">
            <v>26,61</v>
          </cell>
        </row>
        <row r="6201">
          <cell r="A6201" t="str">
            <v>88295</v>
          </cell>
          <cell r="B6201" t="str">
            <v>OPERADOR DE GUINCHO COM ENCARGOS COMPLEMENTARES</v>
          </cell>
          <cell r="C6201" t="str">
            <v>H</v>
          </cell>
          <cell r="D6201" t="str">
            <v>22,00</v>
          </cell>
        </row>
        <row r="6202">
          <cell r="A6202" t="str">
            <v>88296</v>
          </cell>
          <cell r="B6202" t="str">
            <v>OPERADOR DE GUINDASTE COM ENCARGOS COMPLEMENTARES</v>
          </cell>
          <cell r="C6202" t="str">
            <v>H</v>
          </cell>
          <cell r="D6202" t="str">
            <v>37,53</v>
          </cell>
        </row>
        <row r="6203">
          <cell r="A6203" t="str">
            <v>88297</v>
          </cell>
          <cell r="B6203" t="str">
            <v>OPERADOR DE MÁQUINAS E EQUIPAMENTOS COM ENCARGOS COMPLEMENTARES</v>
          </cell>
          <cell r="C6203" t="str">
            <v>H</v>
          </cell>
          <cell r="D6203" t="str">
            <v>25,38</v>
          </cell>
        </row>
        <row r="6204">
          <cell r="A6204" t="str">
            <v>88298</v>
          </cell>
          <cell r="B6204" t="str">
            <v>OPERADOR DE MARTELETE OU MARTELETEIRO COM ENCARGOS COMPLEMENTARES</v>
          </cell>
          <cell r="C6204" t="str">
            <v>H</v>
          </cell>
          <cell r="D6204" t="str">
            <v>14,56</v>
          </cell>
        </row>
        <row r="6205">
          <cell r="A6205" t="str">
            <v>88299</v>
          </cell>
          <cell r="B6205" t="str">
            <v>OPERADOR DE MOTO-ESCREIPER COM ENCARGOS COMPLEMENTARES</v>
          </cell>
          <cell r="C6205" t="str">
            <v>H</v>
          </cell>
          <cell r="D6205" t="str">
            <v>24,93</v>
          </cell>
        </row>
        <row r="6206">
          <cell r="A6206" t="str">
            <v>88300</v>
          </cell>
          <cell r="B6206" t="str">
            <v>OPERADOR DE MOTONIVELADORA COM ENCARGOS COMPLEMENTARES</v>
          </cell>
          <cell r="C6206" t="str">
            <v>H</v>
          </cell>
          <cell r="D6206" t="str">
            <v>29,67</v>
          </cell>
        </row>
        <row r="6207">
          <cell r="A6207" t="str">
            <v>88301</v>
          </cell>
          <cell r="B6207" t="str">
            <v>OPERADOR DE PÁ CARREGADEIRA COM ENCARGOS COMPLEMENTARES</v>
          </cell>
          <cell r="C6207" t="str">
            <v>H</v>
          </cell>
          <cell r="D6207" t="str">
            <v>24,20</v>
          </cell>
        </row>
        <row r="6208">
          <cell r="A6208" t="str">
            <v>88302</v>
          </cell>
          <cell r="B6208" t="str">
            <v>OPERADOR DE PAVIMENTADORA COM ENCARGOS COMPLEMENTARES</v>
          </cell>
          <cell r="C6208" t="str">
            <v>H</v>
          </cell>
          <cell r="D6208" t="str">
            <v>25,62</v>
          </cell>
        </row>
        <row r="6209">
          <cell r="A6209" t="str">
            <v>88303</v>
          </cell>
          <cell r="B6209" t="str">
            <v>OPERADOR DE ROLO COMPACTADOR COM ENCARGOS COMPLEMENTARES</v>
          </cell>
          <cell r="C6209" t="str">
            <v>H</v>
          </cell>
          <cell r="D6209" t="str">
            <v>20,30</v>
          </cell>
        </row>
        <row r="6210">
          <cell r="A6210" t="str">
            <v>88304</v>
          </cell>
          <cell r="B6210" t="str">
            <v>OPERADOR DE USINA DE ASFALTO, DE SOLOS OU DE CONCRETO COM ENCARGOS COMPLEMENTARES</v>
          </cell>
          <cell r="C6210" t="str">
            <v>H</v>
          </cell>
          <cell r="D6210" t="str">
            <v>22,57</v>
          </cell>
        </row>
        <row r="6211">
          <cell r="A6211" t="str">
            <v>88306</v>
          </cell>
          <cell r="B6211" t="str">
            <v>OPERADOR JATO DE AREIA OU JATISTA COM ENCARGOS COMPLEMENTARES</v>
          </cell>
          <cell r="C6211" t="str">
            <v>H</v>
          </cell>
          <cell r="D6211" t="str">
            <v>29,58</v>
          </cell>
        </row>
        <row r="6212">
          <cell r="A6212" t="str">
            <v>88307</v>
          </cell>
          <cell r="B6212" t="str">
            <v>OPERADOR PARA BATE ESTACAS COM ENCARGOS COMPLEMENTARES</v>
          </cell>
          <cell r="C6212" t="str">
            <v>H</v>
          </cell>
          <cell r="D6212" t="str">
            <v>26,69</v>
          </cell>
        </row>
        <row r="6213">
          <cell r="A6213" t="str">
            <v>88308</v>
          </cell>
          <cell r="B6213" t="str">
            <v>PASTILHEIRO COM ENCARGOS COMPLEMENTARES</v>
          </cell>
          <cell r="C6213" t="str">
            <v>H</v>
          </cell>
          <cell r="D6213" t="str">
            <v>23,08</v>
          </cell>
        </row>
        <row r="6214">
          <cell r="A6214" t="str">
            <v>88309</v>
          </cell>
          <cell r="B6214" t="str">
            <v>PEDREIRO COM ENCARGOS COMPLEMENTARES</v>
          </cell>
          <cell r="C6214" t="str">
            <v>H</v>
          </cell>
          <cell r="D6214" t="str">
            <v>22,29</v>
          </cell>
        </row>
        <row r="6215">
          <cell r="A6215" t="str">
            <v>88310</v>
          </cell>
          <cell r="B6215" t="str">
            <v>PINTOR COM ENCARGOS COMPLEMENTARES</v>
          </cell>
          <cell r="C6215" t="str">
            <v>H</v>
          </cell>
          <cell r="D6215" t="str">
            <v>23,44</v>
          </cell>
        </row>
        <row r="6216">
          <cell r="A6216" t="str">
            <v>88311</v>
          </cell>
          <cell r="B6216" t="str">
            <v>PINTOR DE LETREIROS COM ENCARGOS COMPLEMENTARES</v>
          </cell>
          <cell r="C6216" t="str">
            <v>H</v>
          </cell>
          <cell r="D6216" t="str">
            <v>28,93</v>
          </cell>
        </row>
        <row r="6217">
          <cell r="A6217" t="str">
            <v>88312</v>
          </cell>
          <cell r="B6217" t="str">
            <v>PINTOR PARA TINTA EPÓXI COM ENCARGOS COMPLEMENTARES</v>
          </cell>
          <cell r="C6217" t="str">
            <v>H</v>
          </cell>
          <cell r="D6217" t="str">
            <v>24,72</v>
          </cell>
        </row>
        <row r="6218">
          <cell r="A6218" t="str">
            <v>88313</v>
          </cell>
          <cell r="B6218" t="str">
            <v>POCEIRO COM ENCARGOS COMPLEMENTARES</v>
          </cell>
          <cell r="C6218" t="str">
            <v>H</v>
          </cell>
          <cell r="D6218" t="str">
            <v>20,95</v>
          </cell>
        </row>
        <row r="6219">
          <cell r="A6219" t="str">
            <v>88314</v>
          </cell>
          <cell r="B6219" t="str">
            <v>RASTELEIRO COM ENCARGOS COMPLEMENTARES</v>
          </cell>
          <cell r="C6219" t="str">
            <v>H</v>
          </cell>
          <cell r="D6219" t="str">
            <v>18,60</v>
          </cell>
        </row>
        <row r="6220">
          <cell r="A6220" t="str">
            <v>88315</v>
          </cell>
          <cell r="B6220" t="str">
            <v>SERRALHEIRO COM ENCARGOS COMPLEMENTARES</v>
          </cell>
          <cell r="C6220" t="str">
            <v>H</v>
          </cell>
          <cell r="D6220" t="str">
            <v>22,15</v>
          </cell>
        </row>
        <row r="6221">
          <cell r="A6221">
            <v>88316</v>
          </cell>
          <cell r="B6221" t="str">
            <v>SERVENTE COM ENCARGOS COMPLEMENTARES</v>
          </cell>
          <cell r="C6221" t="str">
            <v>H</v>
          </cell>
          <cell r="D6221" t="str">
            <v>15,69</v>
          </cell>
        </row>
        <row r="6222">
          <cell r="A6222" t="str">
            <v>88317</v>
          </cell>
          <cell r="B6222" t="str">
            <v>SOLDADOR COM ENCARGOS COMPLEMENTARES</v>
          </cell>
          <cell r="C6222" t="str">
            <v>H</v>
          </cell>
          <cell r="D6222" t="str">
            <v>24,20</v>
          </cell>
        </row>
        <row r="6223">
          <cell r="A6223" t="str">
            <v>88318</v>
          </cell>
          <cell r="B6223" t="str">
            <v>SOLDADOR A (PARA SOLDA A SER TESTADA COM RAIOS "X") COM ENCARGOS COMPLEMENTARES</v>
          </cell>
          <cell r="C6223" t="str">
            <v>H</v>
          </cell>
          <cell r="D6223" t="str">
            <v>25,83</v>
          </cell>
        </row>
        <row r="6224">
          <cell r="A6224" t="str">
            <v>88320</v>
          </cell>
          <cell r="B6224" t="str">
            <v>TAQUEADOR OU TAQUEIRO COM ENCARGOS COMPLEMENTARES</v>
          </cell>
          <cell r="C6224" t="str">
            <v>H</v>
          </cell>
          <cell r="D6224" t="str">
            <v>26,07</v>
          </cell>
        </row>
        <row r="6225">
          <cell r="A6225" t="str">
            <v>88321</v>
          </cell>
          <cell r="B6225" t="str">
            <v>TÉCNICO DE LABORATÓRIO COM ENCARGOS COMPLEMENTARES</v>
          </cell>
          <cell r="C6225" t="str">
            <v>H</v>
          </cell>
          <cell r="D6225" t="str">
            <v>46,58</v>
          </cell>
        </row>
        <row r="6226">
          <cell r="A6226" t="str">
            <v>88322</v>
          </cell>
          <cell r="B6226" t="str">
            <v>TÉCNICO DE SONDAGEM COM ENCARGOS COMPLEMENTARES</v>
          </cell>
          <cell r="C6226" t="str">
            <v>H</v>
          </cell>
          <cell r="D6226" t="str">
            <v>28,57</v>
          </cell>
        </row>
        <row r="6227">
          <cell r="A6227" t="str">
            <v>88323</v>
          </cell>
          <cell r="B6227" t="str">
            <v>TELHADISTA COM ENCARGOS COMPLEMENTARES</v>
          </cell>
          <cell r="C6227" t="str">
            <v>H</v>
          </cell>
          <cell r="D6227" t="str">
            <v>20,11</v>
          </cell>
        </row>
        <row r="6228">
          <cell r="A6228" t="str">
            <v>88324</v>
          </cell>
          <cell r="B6228" t="str">
            <v>TRATORISTA COM ENCARGOS COMPLEMENTARES</v>
          </cell>
          <cell r="C6228" t="str">
            <v>H</v>
          </cell>
          <cell r="D6228" t="str">
            <v>27,59</v>
          </cell>
        </row>
        <row r="6229">
          <cell r="A6229" t="str">
            <v>88325</v>
          </cell>
          <cell r="B6229" t="str">
            <v>VIDRACEIRO COM ENCARGOS COMPLEMENTARES</v>
          </cell>
          <cell r="C6229" t="str">
            <v>H</v>
          </cell>
          <cell r="D6229" t="str">
            <v>21,39</v>
          </cell>
        </row>
        <row r="6230">
          <cell r="A6230" t="str">
            <v>88326</v>
          </cell>
          <cell r="B6230" t="str">
            <v>VIGIA NOTURNO COM ENCARGOS COMPLEMENTARES</v>
          </cell>
          <cell r="C6230" t="str">
            <v>H</v>
          </cell>
          <cell r="D6230" t="str">
            <v>20,13</v>
          </cell>
        </row>
        <row r="6231">
          <cell r="A6231" t="str">
            <v>88377</v>
          </cell>
          <cell r="B6231" t="str">
            <v>OPERADOR DE BETONEIRA ESTACIONÁRIA/MISTURADOR COM ENCARGOS COMPLEMENTARES</v>
          </cell>
          <cell r="C6231" t="str">
            <v>H</v>
          </cell>
          <cell r="D6231" t="str">
            <v>20,17</v>
          </cell>
        </row>
        <row r="6232">
          <cell r="A6232" t="str">
            <v>88441</v>
          </cell>
          <cell r="B6232" t="str">
            <v>JARDINEIRO COM ENCARGOS COMPLEMENTARES</v>
          </cell>
          <cell r="C6232" t="str">
            <v>H</v>
          </cell>
          <cell r="D6232" t="str">
            <v>21,50</v>
          </cell>
        </row>
        <row r="6233">
          <cell r="A6233" t="str">
            <v>88597</v>
          </cell>
          <cell r="B6233" t="str">
            <v>DESENHISTA DETALHISTA COM ENCARGOS COMPLEMENTARES</v>
          </cell>
          <cell r="C6233" t="str">
            <v>H</v>
          </cell>
          <cell r="D6233" t="str">
            <v>49,61</v>
          </cell>
        </row>
        <row r="6234">
          <cell r="A6234" t="str">
            <v>90766</v>
          </cell>
          <cell r="B6234" t="str">
            <v>ALMOXARIFE COM ENCARGOS COMPLEMENTARES</v>
          </cell>
          <cell r="C6234" t="str">
            <v>H</v>
          </cell>
          <cell r="D6234" t="str">
            <v>27,71</v>
          </cell>
        </row>
        <row r="6235">
          <cell r="A6235" t="str">
            <v>90767</v>
          </cell>
          <cell r="B6235" t="str">
            <v>APONTADOR OU APROPRIADOR COM ENCARGOS COMPLEMENTARES</v>
          </cell>
          <cell r="C6235" t="str">
            <v>H</v>
          </cell>
          <cell r="D6235" t="str">
            <v>29,03</v>
          </cell>
        </row>
        <row r="6236">
          <cell r="A6236" t="str">
            <v>90768</v>
          </cell>
          <cell r="B6236" t="str">
            <v>ARQUITETO DE OBRA JUNIOR COM ENCARGOS COMPLEMENTARES</v>
          </cell>
          <cell r="C6236" t="str">
            <v>H</v>
          </cell>
          <cell r="D6236" t="str">
            <v>62,86</v>
          </cell>
        </row>
        <row r="6237">
          <cell r="A6237" t="str">
            <v>90769</v>
          </cell>
          <cell r="B6237" t="str">
            <v>ARQUITETO DE OBRA PLENO COM ENCARGOS COMPLEMENTARES</v>
          </cell>
          <cell r="C6237" t="str">
            <v>H</v>
          </cell>
          <cell r="D6237" t="str">
            <v>88,89</v>
          </cell>
        </row>
        <row r="6238">
          <cell r="A6238" t="str">
            <v>90770</v>
          </cell>
          <cell r="B6238" t="str">
            <v>ARQUITETO DE OBRA SENIOR COM ENCARGOS COMPLEMENTARES</v>
          </cell>
          <cell r="C6238" t="str">
            <v>H</v>
          </cell>
          <cell r="D6238" t="str">
            <v>117,22</v>
          </cell>
        </row>
        <row r="6239">
          <cell r="A6239" t="str">
            <v>90771</v>
          </cell>
          <cell r="B6239" t="str">
            <v>AUXILIAR DE DESENHISTA COM ENCARGOS COMPLEMENTARES</v>
          </cell>
          <cell r="C6239" t="str">
            <v>H</v>
          </cell>
          <cell r="D6239" t="str">
            <v>35,35</v>
          </cell>
        </row>
        <row r="6240">
          <cell r="A6240" t="str">
            <v>90772</v>
          </cell>
          <cell r="B6240" t="str">
            <v>AUXILIAR DE ESCRITORIO COM ENCARGOS COMPLEMENTARES</v>
          </cell>
          <cell r="C6240" t="str">
            <v>H</v>
          </cell>
          <cell r="D6240" t="str">
            <v>21,44</v>
          </cell>
        </row>
        <row r="6241">
          <cell r="A6241">
            <v>90773</v>
          </cell>
          <cell r="B6241" t="str">
            <v>DESENHISTA COPISTA COM ENCARGOS COMPLEMENTARES</v>
          </cell>
          <cell r="C6241" t="str">
            <v>H</v>
          </cell>
          <cell r="D6241">
            <v>30.14</v>
          </cell>
        </row>
        <row r="6242">
          <cell r="A6242" t="str">
            <v>90775</v>
          </cell>
          <cell r="B6242" t="str">
            <v>DESENHISTA PROJETISTA COM ENCARGOS COMPLEMENTARES</v>
          </cell>
          <cell r="C6242" t="str">
            <v>H</v>
          </cell>
          <cell r="D6242" t="str">
            <v>35,75</v>
          </cell>
        </row>
        <row r="6243">
          <cell r="A6243" t="str">
            <v>90776</v>
          </cell>
          <cell r="B6243" t="str">
            <v>ENCARREGADO GERAL COM ENCARGOS COMPLEMENTARES</v>
          </cell>
          <cell r="C6243" t="str">
            <v>H</v>
          </cell>
          <cell r="D6243" t="str">
            <v>39,84</v>
          </cell>
        </row>
        <row r="6244">
          <cell r="A6244">
            <v>90776</v>
          </cell>
          <cell r="B6244" t="str">
            <v>ENGENHEIRO CIVIL DE OBRA JUNIOR COM ENCARGOS COMPLEMENTARES</v>
          </cell>
          <cell r="C6244" t="str">
            <v>H</v>
          </cell>
          <cell r="D6244" t="str">
            <v>85,39</v>
          </cell>
        </row>
        <row r="6245">
          <cell r="A6245" t="str">
            <v>90778</v>
          </cell>
          <cell r="B6245" t="str">
            <v>ENGENHEIRO CIVIL DE OBRA PLENO COM ENCARGOS COMPLEMENTARES</v>
          </cell>
          <cell r="C6245" t="str">
            <v>H</v>
          </cell>
          <cell r="D6245" t="str">
            <v>97,04</v>
          </cell>
        </row>
        <row r="6246">
          <cell r="A6246">
            <v>90779</v>
          </cell>
          <cell r="B6246" t="str">
            <v>ENGENHEIRO CIVIL DE OBRA SENIOR COM ENCARGOS COMPLEMENTARES</v>
          </cell>
          <cell r="C6246" t="str">
            <v>H</v>
          </cell>
          <cell r="D6246">
            <v>132.32</v>
          </cell>
        </row>
        <row r="6247">
          <cell r="A6247" t="str">
            <v>90780</v>
          </cell>
          <cell r="B6247" t="str">
            <v>MESTRE DE OBRAS COM ENCARGOS COMPLEMENTARES</v>
          </cell>
          <cell r="C6247" t="str">
            <v>H</v>
          </cell>
          <cell r="D6247" t="str">
            <v>55,08</v>
          </cell>
        </row>
        <row r="6248">
          <cell r="A6248">
            <v>90781</v>
          </cell>
          <cell r="B6248" t="str">
            <v>TOPOGRAFO COM ENCARGOS COMPLEMENTARES</v>
          </cell>
          <cell r="C6248" t="str">
            <v>H</v>
          </cell>
          <cell r="D6248">
            <v>31.1</v>
          </cell>
        </row>
        <row r="6249">
          <cell r="A6249">
            <v>90782</v>
          </cell>
          <cell r="B6249" t="str">
            <v>ENGENHEIRO ELETRICISTA COM ENCARGOS COMPLEMENTARES</v>
          </cell>
          <cell r="C6249" t="str">
            <v>H</v>
          </cell>
          <cell r="D6249" t="str">
            <v>92,04</v>
          </cell>
        </row>
        <row r="6250">
          <cell r="A6250" t="str">
            <v>91678</v>
          </cell>
          <cell r="B6250" t="str">
            <v>ENGENHEIRO SANITARISTA COM ENCARGOS COMPLEMENTARES</v>
          </cell>
          <cell r="C6250" t="str">
            <v>H</v>
          </cell>
          <cell r="D6250" t="str">
            <v>86,73</v>
          </cell>
        </row>
        <row r="6251">
          <cell r="A6251" t="str">
            <v>93558</v>
          </cell>
          <cell r="B6251" t="str">
            <v>MOTORISTA DE CAMINHAO COM ENCARGOS COMPLEMENTARES</v>
          </cell>
          <cell r="C6251" t="str">
            <v>MES</v>
          </cell>
          <cell r="D6251" t="str">
            <v>4.713,47</v>
          </cell>
        </row>
        <row r="6252">
          <cell r="A6252" t="str">
            <v>93559</v>
          </cell>
          <cell r="B6252" t="str">
            <v>DESENHISTA DETALHISTA COM ENCARGOS COMPLEMENTARES</v>
          </cell>
          <cell r="C6252" t="str">
            <v>MES</v>
          </cell>
          <cell r="D6252" t="str">
            <v>5.157,06</v>
          </cell>
        </row>
        <row r="6253">
          <cell r="A6253" t="str">
            <v>93560</v>
          </cell>
          <cell r="B6253" t="str">
            <v>DESENHISTA COPISTA COM ENCARGOS COMPLEMENTARES</v>
          </cell>
          <cell r="C6253" t="str">
            <v>MES</v>
          </cell>
          <cell r="D6253">
            <v>5157.0600000000004</v>
          </cell>
        </row>
        <row r="6254">
          <cell r="A6254" t="str">
            <v>93561</v>
          </cell>
          <cell r="B6254" t="str">
            <v>DESENHISTA PROJETISTA COM ENCARGOS COMPLEMENTARES</v>
          </cell>
          <cell r="C6254" t="str">
            <v>MES</v>
          </cell>
          <cell r="D6254" t="str">
            <v>4.021,44</v>
          </cell>
        </row>
        <row r="6255">
          <cell r="A6255" t="str">
            <v>93562</v>
          </cell>
          <cell r="B6255" t="str">
            <v>AUXILIAR DE DESENHISTA COM ENCARGOS COMPLEMENTARES</v>
          </cell>
          <cell r="C6255" t="str">
            <v>MES</v>
          </cell>
          <cell r="D6255" t="str">
            <v>3.784,23</v>
          </cell>
        </row>
        <row r="6256">
          <cell r="A6256" t="str">
            <v>93563</v>
          </cell>
          <cell r="B6256" t="str">
            <v>ALMOXARIFE COM ENCARGOS COMPLEMENTARES</v>
          </cell>
          <cell r="C6256" t="str">
            <v>MES</v>
          </cell>
          <cell r="D6256" t="str">
            <v>4.927,53</v>
          </cell>
        </row>
        <row r="6257">
          <cell r="A6257" t="str">
            <v>93564</v>
          </cell>
          <cell r="B6257" t="str">
            <v>APONTADOR OU APROPRIADOR COM ENCARGOS COMPLEMENTARES</v>
          </cell>
          <cell r="C6257" t="str">
            <v>MES</v>
          </cell>
          <cell r="D6257" t="str">
            <v>5.149,83</v>
          </cell>
        </row>
        <row r="6258">
          <cell r="A6258" t="str">
            <v>93565</v>
          </cell>
          <cell r="B6258" t="str">
            <v>ENGENHEIRO CIVIL DE OBRA JUNIOR COM ENCARGOS COMPLEMENTARES</v>
          </cell>
          <cell r="C6258" t="str">
            <v>MES</v>
          </cell>
          <cell r="D6258" t="str">
            <v>15.001,88</v>
          </cell>
        </row>
        <row r="6259">
          <cell r="A6259" t="str">
            <v>93566</v>
          </cell>
          <cell r="B6259" t="str">
            <v>AUXILIAR DE ESCRITORIO COM ENCARGOS COMPLEMENTARES</v>
          </cell>
          <cell r="C6259" t="str">
            <v>MES</v>
          </cell>
          <cell r="D6259" t="str">
            <v>3.826,29</v>
          </cell>
        </row>
        <row r="6260">
          <cell r="A6260" t="str">
            <v>93567</v>
          </cell>
          <cell r="B6260" t="str">
            <v>ENGENHEIRO CIVIL DE OBRA PLENO COM ENCARGOS COMPLEMENTARES</v>
          </cell>
          <cell r="C6260" t="str">
            <v>MES</v>
          </cell>
          <cell r="D6260" t="str">
            <v>17.050,18</v>
          </cell>
        </row>
        <row r="6261">
          <cell r="A6261" t="str">
            <v>93568</v>
          </cell>
          <cell r="B6261" t="str">
            <v>ENGENHEIRO CIVIL DE OBRA SENIOR COM ENCARGOS COMPLEMENTARES</v>
          </cell>
          <cell r="C6261" t="str">
            <v>MES</v>
          </cell>
          <cell r="D6261">
            <v>23240.6</v>
          </cell>
        </row>
        <row r="6262">
          <cell r="A6262" t="str">
            <v>93569</v>
          </cell>
          <cell r="B6262" t="str">
            <v>ARQUITETO JUNIOR COM ENCARGOS COMPLEMENTARES</v>
          </cell>
          <cell r="C6262" t="str">
            <v>MES</v>
          </cell>
          <cell r="D6262" t="str">
            <v>11.062,24</v>
          </cell>
        </row>
        <row r="6263">
          <cell r="A6263" t="str">
            <v>93570</v>
          </cell>
          <cell r="B6263" t="str">
            <v>ARQUITETO PLENO COM ENCARGOS COMPLEMENTARES</v>
          </cell>
          <cell r="C6263" t="str">
            <v>MES</v>
          </cell>
          <cell r="D6263" t="str">
            <v>15.636,78</v>
          </cell>
        </row>
        <row r="6264">
          <cell r="A6264">
            <v>93571</v>
          </cell>
          <cell r="B6264" t="str">
            <v>ARQUITETO SENIOR COM ENCARGOS COMPLEMENTARES</v>
          </cell>
          <cell r="C6264" t="str">
            <v>MES</v>
          </cell>
          <cell r="D6264" t="str">
            <v>20.614,84</v>
          </cell>
        </row>
        <row r="6265">
          <cell r="A6265" t="str">
            <v>93572</v>
          </cell>
          <cell r="B6265" t="str">
            <v>ENCARREGADO GERAL DE OBRAS COM ENCARGOS COMPLEMENTARES</v>
          </cell>
          <cell r="C6265" t="str">
            <v>MES</v>
          </cell>
          <cell r="D6265" t="str">
            <v>7.046,73</v>
          </cell>
        </row>
        <row r="6266">
          <cell r="A6266" t="str">
            <v>94295</v>
          </cell>
          <cell r="B6266" t="str">
            <v>MESTRE DE OBRAS COM ENCARGOS COMPLEMENTARES</v>
          </cell>
          <cell r="C6266" t="str">
            <v>MES</v>
          </cell>
          <cell r="D6266" t="str">
            <v>9.675,47</v>
          </cell>
        </row>
        <row r="6267">
          <cell r="A6267" t="str">
            <v>94296</v>
          </cell>
          <cell r="B6267" t="str">
            <v>TOPOGRAFO COM ENCARGOS COMPLEMENTARES</v>
          </cell>
          <cell r="C6267" t="str">
            <v>MES</v>
          </cell>
          <cell r="D6267" t="str">
            <v>5.750,58</v>
          </cell>
        </row>
        <row r="6268">
          <cell r="A6268" t="str">
            <v>95308</v>
          </cell>
          <cell r="B6268" t="str">
            <v>CURSO DE CAPACITAÇÃO PARA AJUDANTE DE ARMADOR (ENCARGOS COMPLEMENTARES) - HORISTA</v>
          </cell>
          <cell r="C6268" t="str">
            <v>H</v>
          </cell>
          <cell r="D6268" t="str">
            <v>0,11</v>
          </cell>
        </row>
        <row r="6269">
          <cell r="A6269" t="str">
            <v>95309</v>
          </cell>
          <cell r="B6269" t="str">
            <v>CURSO DE CAPACITAÇÃO PARA AJUDANTE DE CARPINTEIRO (ENCARGOS COMPLEMENTARES) - HORISTA</v>
          </cell>
          <cell r="C6269" t="str">
            <v>H</v>
          </cell>
          <cell r="D6269" t="str">
            <v>0,16</v>
          </cell>
        </row>
        <row r="6270">
          <cell r="A6270" t="str">
            <v>95310</v>
          </cell>
          <cell r="B6270" t="str">
            <v>CURSO DE CAPACITAÇÃO PARA AJUDANTE DE ESTRUTURA METÁLICA (ENCARGOS COMPLEMENTARES) - HORISTA</v>
          </cell>
          <cell r="C6270" t="str">
            <v>H</v>
          </cell>
          <cell r="D6270" t="str">
            <v>0,13</v>
          </cell>
        </row>
        <row r="6271">
          <cell r="A6271" t="str">
            <v>95311</v>
          </cell>
          <cell r="B6271" t="str">
            <v>CURSO DE CAPACITAÇÃO PARA AJUDANTE DE OPERAÇÃO EM GERAL (ENCARGOS COMPLEMENTARES) - HORISTA</v>
          </cell>
          <cell r="C6271" t="str">
            <v>H</v>
          </cell>
          <cell r="D6271" t="str">
            <v>0,11</v>
          </cell>
        </row>
        <row r="6272">
          <cell r="A6272" t="str">
            <v>95312</v>
          </cell>
          <cell r="B6272" t="str">
            <v>CURSO DE CAPACITAÇÃO PARA AJUDANTE DE PEDREIRO (ENCARGOS COMPLEMENTARES) - HORISTA</v>
          </cell>
          <cell r="C6272" t="str">
            <v>H</v>
          </cell>
          <cell r="D6272" t="str">
            <v>0,12</v>
          </cell>
        </row>
        <row r="6273">
          <cell r="A6273" t="str">
            <v>95313</v>
          </cell>
          <cell r="B6273" t="str">
            <v>CURSO DE CAPACITAÇÃO PARA AJUDANTE ESPECIALIZADO (ENCARGOS COMPLEMENTARES) - HORISTA</v>
          </cell>
          <cell r="C6273" t="str">
            <v>H</v>
          </cell>
          <cell r="D6273" t="str">
            <v>0,12</v>
          </cell>
        </row>
        <row r="6274">
          <cell r="A6274" t="str">
            <v>95314</v>
          </cell>
          <cell r="B6274" t="str">
            <v>CURSO DE CAPACITAÇÃO PARA ARMADOR (ENCARGOS COMPLEMENTARES) - HORISTA</v>
          </cell>
          <cell r="C6274" t="str">
            <v>H</v>
          </cell>
          <cell r="D6274" t="str">
            <v>0,15</v>
          </cell>
        </row>
        <row r="6275">
          <cell r="A6275" t="str">
            <v>95315</v>
          </cell>
          <cell r="B6275" t="str">
            <v>CURSO DE CAPACITAÇÃO PARA ASSENTADOR DE TUBOS (ENCARGOS COMPLEMENTARES) - HORISTA</v>
          </cell>
          <cell r="C6275" t="str">
            <v>H</v>
          </cell>
          <cell r="D6275" t="str">
            <v>0,25</v>
          </cell>
        </row>
        <row r="6276">
          <cell r="A6276" t="str">
            <v>95316</v>
          </cell>
          <cell r="B6276" t="str">
            <v>CURSO DE CAPACITAÇÃO PARA AUXILIAR DE ELETRICISTA (ENCARGOS COMPLEMENTARES) - HORISTA</v>
          </cell>
          <cell r="C6276" t="str">
            <v>H</v>
          </cell>
          <cell r="D6276" t="str">
            <v>0,36</v>
          </cell>
        </row>
        <row r="6277">
          <cell r="A6277" t="str">
            <v>95317</v>
          </cell>
          <cell r="B6277" t="str">
            <v>CURSO DE CAPACITAÇÃO PARA AUXILIAR DE ENCANADOR OU BOMBEIRO HIDRÁULICO (ENCARGOS COMPLEMENTARES) - HORISTA</v>
          </cell>
          <cell r="C6277" t="str">
            <v>H</v>
          </cell>
          <cell r="D6277" t="str">
            <v>0,16</v>
          </cell>
        </row>
        <row r="6278">
          <cell r="A6278" t="str">
            <v>95318</v>
          </cell>
          <cell r="B6278" t="str">
            <v>CURSO DE CAPACITAÇÃO PARA AUXILIAR DE LABORATÓRIO (ENCARGOS COMPLEMENTARES) - HORISTA</v>
          </cell>
          <cell r="C6278" t="str">
            <v>H</v>
          </cell>
          <cell r="D6278" t="str">
            <v>0,16</v>
          </cell>
        </row>
        <row r="6279">
          <cell r="A6279" t="str">
            <v>95319</v>
          </cell>
          <cell r="B6279" t="str">
            <v>CURSO DE CAPACITAÇÃO PARA AUXILIAR DE MECÂNICO (ENCARGOS COMPLEMENTARES) - HORISTA</v>
          </cell>
          <cell r="C6279" t="str">
            <v>H</v>
          </cell>
          <cell r="D6279" t="str">
            <v>0,13</v>
          </cell>
        </row>
        <row r="6280">
          <cell r="A6280" t="str">
            <v>95320</v>
          </cell>
          <cell r="B6280" t="str">
            <v>CURSO DE CAPACITAÇÃO PARA AUXILIAR DE SERRALHEIRO (ENCARGOS COMPLEMENTARES) - HORISTA</v>
          </cell>
          <cell r="C6280" t="str">
            <v>H</v>
          </cell>
          <cell r="D6280" t="str">
            <v>0,11</v>
          </cell>
        </row>
        <row r="6281">
          <cell r="A6281" t="str">
            <v>95321</v>
          </cell>
          <cell r="B6281" t="str">
            <v>CURSO DE CAPACITAÇÃO PARA AUXILIAR DE SERVIÇOS GERAIS (ENCARGOS COMPLEMENTARES) - HORISTA</v>
          </cell>
          <cell r="C6281" t="str">
            <v>H</v>
          </cell>
          <cell r="D6281" t="str">
            <v>0,10</v>
          </cell>
        </row>
        <row r="6282">
          <cell r="A6282" t="str">
            <v>95322</v>
          </cell>
          <cell r="B6282" t="str">
            <v>CURSO DE CAPACITAÇÃO PARA AUXILIAR DE TOPÓGRAFO (ENCARGOS COMPLEMENTARES) - HORISTA</v>
          </cell>
          <cell r="C6282" t="str">
            <v>H</v>
          </cell>
          <cell r="D6282" t="str">
            <v>0,07</v>
          </cell>
        </row>
        <row r="6283">
          <cell r="A6283" t="str">
            <v>95323</v>
          </cell>
          <cell r="B6283" t="str">
            <v>CURSO DE CAPACITAÇÃO PARA AUXILIAR TÉCNICO DE ENGENHARIA (ENCARGOS COMPLEMENTARES) - HORISTA</v>
          </cell>
          <cell r="C6283" t="str">
            <v>H</v>
          </cell>
          <cell r="D6283" t="str">
            <v>0,21</v>
          </cell>
        </row>
        <row r="6284">
          <cell r="A6284" t="str">
            <v>95324</v>
          </cell>
          <cell r="B6284" t="str">
            <v>CURSO DE CAPACITAÇÃO PARA AZULEJISTA OU LADRILHISTA (ENCARGOS COMPLEMENTARES) - HORISTA</v>
          </cell>
          <cell r="C6284" t="str">
            <v>H</v>
          </cell>
          <cell r="D6284" t="str">
            <v>0,21</v>
          </cell>
        </row>
        <row r="6285">
          <cell r="A6285" t="str">
            <v>95325</v>
          </cell>
          <cell r="B6285" t="str">
            <v>CURSO DE CAPACITAÇÃO PARA BLASTER, DINAMITADOR OU CABO DE FOGO (ENCARGOS COMPLEMENTARES) - HORISTA</v>
          </cell>
          <cell r="C6285" t="str">
            <v>H</v>
          </cell>
          <cell r="D6285" t="str">
            <v>0,27</v>
          </cell>
        </row>
        <row r="6286">
          <cell r="A6286" t="str">
            <v>95326</v>
          </cell>
          <cell r="B6286" t="str">
            <v>CURSO DE CAPACITAÇÃO PARA CADASTRISTA DE REDES DE AGUA E ESGOTO (ENCARGOS COMPLEMENTARES) - HORISTA</v>
          </cell>
          <cell r="C6286" t="str">
            <v>H</v>
          </cell>
          <cell r="D6286" t="str">
            <v>0,06</v>
          </cell>
        </row>
        <row r="6287">
          <cell r="A6287" t="str">
            <v>95327</v>
          </cell>
          <cell r="B6287" t="str">
            <v>CURSO DE CAPACITAÇÃO PARA CALAFETADOR/CALAFATE (ENCARGOS COMPLEMENTARES) - HORISTA</v>
          </cell>
          <cell r="C6287" t="str">
            <v>H</v>
          </cell>
          <cell r="D6287" t="str">
            <v>0,24</v>
          </cell>
        </row>
        <row r="6288">
          <cell r="A6288" t="str">
            <v>95328</v>
          </cell>
          <cell r="B6288" t="str">
            <v>CURSO DE CAPACITAÇÃO PARA CALCETEIRO (ENCARGOS COMPLEMENTARES) - HORISTA</v>
          </cell>
          <cell r="C6288" t="str">
            <v>H</v>
          </cell>
          <cell r="D6288" t="str">
            <v>0,13</v>
          </cell>
        </row>
        <row r="6289">
          <cell r="A6289" t="str">
            <v>95329</v>
          </cell>
          <cell r="B6289" t="str">
            <v>CURSO DE CAPACITAÇÃO PARA CARPINTEIRO DE ESQUADRIA (ENCARGOS COMPLEMENTARES) - HORISTA</v>
          </cell>
          <cell r="C6289" t="str">
            <v>H</v>
          </cell>
          <cell r="D6289" t="str">
            <v>0,17</v>
          </cell>
        </row>
        <row r="6290">
          <cell r="A6290" t="str">
            <v>95330</v>
          </cell>
          <cell r="B6290" t="str">
            <v>CURSO DE CAPACITAÇÃO PARA CARPINTEIRO DE FÔRMAS (ENCARGOS COMPLEMENTARES) - HORISTA</v>
          </cell>
          <cell r="C6290" t="str">
            <v>H</v>
          </cell>
          <cell r="D6290" t="str">
            <v>0,15</v>
          </cell>
        </row>
        <row r="6291">
          <cell r="A6291" t="str">
            <v>95331</v>
          </cell>
          <cell r="B6291" t="str">
            <v>CURSO DE CAPACITAÇÃO PARA CAVOUQUEIRO OU OPERADOR PERFURATRIZ/ROMPEDOR (ENCARGOS COMPLEMENTARES) - HORISTA</v>
          </cell>
          <cell r="C6291" t="str">
            <v>H</v>
          </cell>
          <cell r="D6291" t="str">
            <v>0,12</v>
          </cell>
        </row>
        <row r="6292">
          <cell r="A6292" t="str">
            <v>95332</v>
          </cell>
          <cell r="B6292" t="str">
            <v>CURSO DE CAPACITAÇÃO PARA ELETRICISTA (ENCARGOS COMPLEMENTARES) - HORISTA</v>
          </cell>
          <cell r="C6292" t="str">
            <v>H</v>
          </cell>
          <cell r="D6292" t="str">
            <v>0,51</v>
          </cell>
        </row>
        <row r="6293">
          <cell r="A6293" t="str">
            <v>95333</v>
          </cell>
          <cell r="B6293" t="str">
            <v>CURSO DE CAPACITAÇÃO PARA ELETRICISTA INDUSTRIAL (ENCARGOS COMPLEMENTARES) - HORISTA</v>
          </cell>
          <cell r="C6293" t="str">
            <v>H</v>
          </cell>
          <cell r="D6293" t="str">
            <v>0,56</v>
          </cell>
        </row>
        <row r="6294">
          <cell r="A6294" t="str">
            <v>95334</v>
          </cell>
          <cell r="B6294" t="str">
            <v>CURSO DE CAPACITAÇÃO PARA ELETROTÉCNICO (ENCARGOS COMPLEMENTARES) - HORISTA</v>
          </cell>
          <cell r="C6294" t="str">
            <v>H</v>
          </cell>
          <cell r="D6294" t="str">
            <v>0,51</v>
          </cell>
        </row>
        <row r="6295">
          <cell r="A6295" t="str">
            <v>95335</v>
          </cell>
          <cell r="B6295" t="str">
            <v>CURSO DE CAPACITAÇÃO PARA ENCANADOR OU BOMBEIRO HIDRÁULICO (ENCARGOS COMPLEMENTARES) - HORISTA</v>
          </cell>
          <cell r="C6295" t="str">
            <v>H</v>
          </cell>
          <cell r="D6295" t="str">
            <v>0,22</v>
          </cell>
        </row>
        <row r="6296">
          <cell r="A6296" t="str">
            <v>95336</v>
          </cell>
          <cell r="B6296" t="str">
            <v>CURSO DE CAPACITAÇÃO PARA ESTUCADOR (ENCARGOS COMPLEMENTARES) - HORISTA</v>
          </cell>
          <cell r="C6296" t="str">
            <v>H</v>
          </cell>
          <cell r="D6296" t="str">
            <v>0,16</v>
          </cell>
        </row>
        <row r="6297">
          <cell r="A6297" t="str">
            <v>95337</v>
          </cell>
          <cell r="B6297" t="str">
            <v>CURSO DE CAPACITAÇÃO PARA GESSEIRO (ENCARGOS COMPLEMENTARES) - HORISTA</v>
          </cell>
          <cell r="C6297" t="str">
            <v>H</v>
          </cell>
          <cell r="D6297" t="str">
            <v>0,11</v>
          </cell>
        </row>
        <row r="6298">
          <cell r="A6298" t="str">
            <v>95338</v>
          </cell>
          <cell r="B6298" t="str">
            <v>CURSO DE CAPACITAÇÃO PARA IMPERMEABILIZADOR (ENCARGOS COMPLEMENTARES) - HORISTA</v>
          </cell>
          <cell r="C6298" t="str">
            <v>H</v>
          </cell>
          <cell r="D6298" t="str">
            <v>0,27</v>
          </cell>
        </row>
        <row r="6299">
          <cell r="A6299" t="str">
            <v>95339</v>
          </cell>
          <cell r="B6299" t="str">
            <v>CURSO DE CAPACITAÇÃO PARA MAÇARIQUEIRO (ENCARGOS COMPLEMENTARES) - HORISTA</v>
          </cell>
          <cell r="C6299" t="str">
            <v>H</v>
          </cell>
          <cell r="D6299" t="str">
            <v>0,25</v>
          </cell>
        </row>
        <row r="6300">
          <cell r="A6300" t="str">
            <v>95340</v>
          </cell>
          <cell r="B6300" t="str">
            <v>CURSO DE CAPACITAÇÃO PARA MARCENEIRO (ENCARGOS COMPLEMENTARES) - HORISTA</v>
          </cell>
          <cell r="C6300" t="str">
            <v>H</v>
          </cell>
          <cell r="D6300" t="str">
            <v>0,20</v>
          </cell>
        </row>
        <row r="6301">
          <cell r="A6301" t="str">
            <v>95341</v>
          </cell>
          <cell r="B6301" t="str">
            <v>CURSO DE CAPACITAÇÃO PARA MARMORISTA/GRANITEIRO (ENCARGOS COMPLEMENTARES) - HORISTA</v>
          </cell>
          <cell r="C6301" t="str">
            <v>H</v>
          </cell>
          <cell r="D6301" t="str">
            <v>0,21</v>
          </cell>
        </row>
        <row r="6302">
          <cell r="A6302" t="str">
            <v>95342</v>
          </cell>
          <cell r="B6302" t="str">
            <v>CURSO DE CAPACITAÇÃO PARA MECÂNICO DE EQUIPAMENTOS PESADOS (ENCARGOS COMPLEMENTARES) - HORISTA</v>
          </cell>
          <cell r="C6302" t="str">
            <v>H</v>
          </cell>
          <cell r="D6302" t="str">
            <v>0,16</v>
          </cell>
        </row>
        <row r="6303">
          <cell r="A6303" t="str">
            <v>95343</v>
          </cell>
          <cell r="B6303" t="str">
            <v>CURSO DE CAPACITAÇÃO PARA MONTADOR  DE TUBO AÇO/EQUIPAMENTOS (ENCARGOS COMPLEMENTARES) - HORISTA</v>
          </cell>
          <cell r="C6303" t="str">
            <v>H</v>
          </cell>
          <cell r="D6303" t="str">
            <v>0,22</v>
          </cell>
        </row>
        <row r="6304">
          <cell r="A6304" t="str">
            <v>95344</v>
          </cell>
          <cell r="B6304" t="str">
            <v>CURSO DE CAPACITAÇÃO PARA MONTADOR DE ESTRUTURA METÁLICA (ENCARGOS COMPLEMENTARES) - HORISTA</v>
          </cell>
          <cell r="C6304" t="str">
            <v>H</v>
          </cell>
          <cell r="D6304" t="str">
            <v>0,17</v>
          </cell>
        </row>
        <row r="6305">
          <cell r="A6305" t="str">
            <v>95345</v>
          </cell>
          <cell r="B6305" t="str">
            <v>CURSO DE CAPACITAÇÃO PARA MONTADOR ELETROMECÂNICO (ENCARGOS COMPLEMENTARES) - HORISTA</v>
          </cell>
          <cell r="C6305" t="str">
            <v>H</v>
          </cell>
          <cell r="D6305" t="str">
            <v>0,62</v>
          </cell>
        </row>
        <row r="6306">
          <cell r="A6306" t="str">
            <v>95346</v>
          </cell>
          <cell r="B6306" t="str">
            <v>CURSO DE CAPACITAÇÃO PARA MOTORISTA DE BASCULANTE (ENCARGOS COMPLEMENTARES) - HORISTA</v>
          </cell>
          <cell r="C6306" t="str">
            <v>H</v>
          </cell>
          <cell r="D6306" t="str">
            <v>0,07</v>
          </cell>
        </row>
        <row r="6307">
          <cell r="A6307" t="str">
            <v>95347</v>
          </cell>
          <cell r="B6307" t="str">
            <v>CURSO DE CAPACITAÇÃO PARA MOTORISTA DE CAMINHÃO (ENCARGOS COMPLEMENTARES) - HORISTA</v>
          </cell>
          <cell r="C6307" t="str">
            <v>H</v>
          </cell>
          <cell r="D6307" t="str">
            <v>0,07</v>
          </cell>
        </row>
        <row r="6308">
          <cell r="A6308" t="str">
            <v>95348</v>
          </cell>
          <cell r="B6308" t="str">
            <v>CURSO DE CAPACITAÇÃO PARA MOTORISTA DE CAMINHÃO E CARRETA (ENCARGOS COMPLEMENTARES) - HORISTA</v>
          </cell>
          <cell r="C6308" t="str">
            <v>H</v>
          </cell>
          <cell r="D6308" t="str">
            <v>0,10</v>
          </cell>
        </row>
        <row r="6309">
          <cell r="A6309" t="str">
            <v>95349</v>
          </cell>
          <cell r="B6309" t="str">
            <v>CURSO DE CAPACITAÇÃO PARA MOTORISTA DE VEÍCULO LEVE (ENCARGOS COMPLEMENTARES) - HORISTA</v>
          </cell>
          <cell r="C6309" t="str">
            <v>H</v>
          </cell>
          <cell r="D6309" t="str">
            <v>0,07</v>
          </cell>
        </row>
        <row r="6310">
          <cell r="A6310" t="str">
            <v>95350</v>
          </cell>
          <cell r="B6310" t="str">
            <v>CURSO DE CAPACITAÇÃO PARA MOTORISTA DE VEÍCULO PESADO (ENCARGOS COMPLEMENTARES) - HORISTA</v>
          </cell>
          <cell r="C6310" t="str">
            <v>H</v>
          </cell>
          <cell r="D6310" t="str">
            <v>0,08</v>
          </cell>
        </row>
        <row r="6311">
          <cell r="A6311" t="str">
            <v>95351</v>
          </cell>
          <cell r="B6311" t="str">
            <v>CURSO DE CAPACITAÇÃO PARA MOTORISTA OPERADOR DE MUNCK (ENCARGOS COMPLEMENTARES) - HORISTA</v>
          </cell>
          <cell r="C6311" t="str">
            <v>H</v>
          </cell>
          <cell r="D6311" t="str">
            <v>0,28</v>
          </cell>
        </row>
        <row r="6312">
          <cell r="A6312" t="str">
            <v>95352</v>
          </cell>
          <cell r="B6312" t="str">
            <v>CURSO DE CAPACITAÇÃO PARA NIVELADOR (ENCARGOS COMPLEMENTARES) - HORISTA</v>
          </cell>
          <cell r="C6312" t="str">
            <v>H</v>
          </cell>
          <cell r="D6312" t="str">
            <v>0,09</v>
          </cell>
        </row>
        <row r="6313">
          <cell r="A6313" t="str">
            <v>95354</v>
          </cell>
          <cell r="B6313" t="str">
            <v>CURSO DE CAPACITAÇÃO PARA OPERADOR DE BETONEIRA (CAMINHÃO) (ENCARGOS COMPLEMENTARES) - HORISTA</v>
          </cell>
          <cell r="C6313" t="str">
            <v>H</v>
          </cell>
          <cell r="D6313" t="str">
            <v>0,11</v>
          </cell>
        </row>
        <row r="6314">
          <cell r="A6314" t="str">
            <v>95355</v>
          </cell>
          <cell r="B6314" t="str">
            <v>CURSO DE CAPACITAÇÃO PARA OPERADOR DE COMPRESSOR OU COMPRESSORISTA (ENCARGOS COMPLEMENTARES) - HORISTA</v>
          </cell>
          <cell r="C6314" t="str">
            <v>H</v>
          </cell>
          <cell r="D6314" t="str">
            <v>0,12</v>
          </cell>
        </row>
        <row r="6315">
          <cell r="A6315" t="str">
            <v>95356</v>
          </cell>
          <cell r="B6315" t="str">
            <v>CURSO DE CAPACITAÇÃO PARA OPERADOR DE DEMARCADORA DE FAIXAS (ENCARGOS COMPLEMENTARES) - HORISTA</v>
          </cell>
          <cell r="C6315" t="str">
            <v>H</v>
          </cell>
          <cell r="D6315" t="str">
            <v>0,13</v>
          </cell>
        </row>
        <row r="6316">
          <cell r="A6316" t="str">
            <v>95357</v>
          </cell>
          <cell r="B6316" t="str">
            <v>CURSO DE CAPACITAÇÃO PARA OPERADOR DE ESCAVADEIRA (ENCARGOS COMPLEMENTARES) - HORISTA</v>
          </cell>
          <cell r="C6316" t="str">
            <v>H</v>
          </cell>
          <cell r="D6316" t="str">
            <v>0,20</v>
          </cell>
        </row>
        <row r="6317">
          <cell r="A6317" t="str">
            <v>95358</v>
          </cell>
          <cell r="B6317" t="str">
            <v>CURSO DE CAPACITAÇÃO PARA OPERADOR DE GUINCHO (ENCARGOS COMPLEMENTARES) - HORISTA</v>
          </cell>
          <cell r="C6317" t="str">
            <v>H</v>
          </cell>
          <cell r="D6317" t="str">
            <v>0,23</v>
          </cell>
        </row>
        <row r="6318">
          <cell r="A6318" t="str">
            <v>95359</v>
          </cell>
          <cell r="B6318" t="str">
            <v>CURSO DE CAPACITAÇÃO PARA OPERADOR DE GUINDASTE (ENCARGOS COMPLEMENTARES) - HORISTA</v>
          </cell>
          <cell r="C6318" t="str">
            <v>H</v>
          </cell>
          <cell r="D6318" t="str">
            <v>0,43</v>
          </cell>
        </row>
        <row r="6319">
          <cell r="A6319" t="str">
            <v>95360</v>
          </cell>
          <cell r="B6319" t="str">
            <v>CURSO DE CAPACITAÇÃO PARA OPERADOR DE MÁQUINAS E EQUIPAMENTOS (ENCARGOS COMPLEMENTARES) - HORISTA</v>
          </cell>
          <cell r="C6319" t="str">
            <v>H</v>
          </cell>
          <cell r="D6319" t="str">
            <v>0,19</v>
          </cell>
        </row>
        <row r="6320">
          <cell r="A6320" t="str">
            <v>95361</v>
          </cell>
          <cell r="B6320" t="str">
            <v>CURSO DE CAPACITAÇÃO PARA OPERADOR DE MARTELETE OU MARTELETEIRO (ENCARGOS COMPLEMENTARES) - HORISTA</v>
          </cell>
          <cell r="C6320" t="str">
            <v>H</v>
          </cell>
          <cell r="D6320" t="str">
            <v>0,06</v>
          </cell>
        </row>
        <row r="6321">
          <cell r="A6321" t="str">
            <v>95362</v>
          </cell>
          <cell r="B6321" t="str">
            <v>CURSO DE CAPACITAÇÃO PARA OPERADOR DE MOTO-ESCREIPER (ENCARGOS COMPLEMENTARES) - HORISTA</v>
          </cell>
          <cell r="C6321" t="str">
            <v>H</v>
          </cell>
          <cell r="D6321" t="str">
            <v>0,13</v>
          </cell>
        </row>
        <row r="6322">
          <cell r="A6322" t="str">
            <v>95363</v>
          </cell>
          <cell r="B6322" t="str">
            <v>CURSO DE CAPACITAÇÃO PARA OPERADOR DE MOTONIVELADORA (ENCARGOS COMPLEMENTARES) - HORISTA</v>
          </cell>
          <cell r="C6322" t="str">
            <v>H</v>
          </cell>
          <cell r="D6322" t="str">
            <v>0,17</v>
          </cell>
        </row>
        <row r="6323">
          <cell r="A6323" t="str">
            <v>95364</v>
          </cell>
          <cell r="B6323" t="str">
            <v>CURSO DE CAPACITAÇÃO PARA OPERADOR DE PÁ CARREGADEIRA (ENCARGOS COMPLEMENTARES) - HORISTA</v>
          </cell>
          <cell r="C6323" t="str">
            <v>H</v>
          </cell>
          <cell r="D6323" t="str">
            <v>0,13</v>
          </cell>
        </row>
        <row r="6324">
          <cell r="A6324" t="str">
            <v>95365</v>
          </cell>
          <cell r="B6324" t="str">
            <v>CURSO DE CAPACITAÇÃO PARA OPERADOR DE PAVIMENTADORA (ENCARGOS COMPLEMENTARES) - HORISTA</v>
          </cell>
          <cell r="C6324" t="str">
            <v>H</v>
          </cell>
          <cell r="D6324" t="str">
            <v>0,14</v>
          </cell>
        </row>
        <row r="6325">
          <cell r="A6325" t="str">
            <v>95366</v>
          </cell>
          <cell r="B6325" t="str">
            <v>CURSO DE CAPACITAÇÃO PARA OPERADOR DE ROLO COMPACTADOR (ENCARGOS COMPLEMENTARES) - HORISTA</v>
          </cell>
          <cell r="C6325" t="str">
            <v>H</v>
          </cell>
          <cell r="D6325" t="str">
            <v>0,10</v>
          </cell>
        </row>
        <row r="6326">
          <cell r="A6326" t="str">
            <v>95367</v>
          </cell>
          <cell r="B6326" t="str">
            <v>CURSO DE CAPACITAÇÃO PARA OPERADOR DE USINA DE ASFALTO, DE SOLOS OU DE CONCRETO (ENCARGOS COMPLEMENTARES) - HORISTA</v>
          </cell>
          <cell r="C6326" t="str">
            <v>H</v>
          </cell>
          <cell r="D6326" t="str">
            <v>0,12</v>
          </cell>
        </row>
        <row r="6327">
          <cell r="A6327" t="str">
            <v>95368</v>
          </cell>
          <cell r="B6327" t="str">
            <v>CURSO DE CAPACITAÇÃO PARA OPERADOR JATO DE AREIA OU JATISTA (ENCARGOS COMPLEMENTARES) - HORISTA</v>
          </cell>
          <cell r="C6327" t="str">
            <v>H</v>
          </cell>
          <cell r="D6327" t="str">
            <v>0,23</v>
          </cell>
        </row>
        <row r="6328">
          <cell r="A6328" t="str">
            <v>95369</v>
          </cell>
          <cell r="B6328" t="str">
            <v>CURSO DE CAPACITAÇÃO PARA OPERADOR PARA BATE ESTACAS (ENCARGOS COMPLEMENTARES) - HORISTA</v>
          </cell>
          <cell r="C6328" t="str">
            <v>H</v>
          </cell>
          <cell r="D6328" t="str">
            <v>0,15</v>
          </cell>
        </row>
        <row r="6329">
          <cell r="A6329" t="str">
            <v>95370</v>
          </cell>
          <cell r="B6329" t="str">
            <v>CURSO DE CAPACITAÇÃO PARA PASTILHEIRO (ENCARGOS COMPLEMENTARES) - HORISTA</v>
          </cell>
          <cell r="C6329" t="str">
            <v>H</v>
          </cell>
          <cell r="D6329" t="str">
            <v>0,21</v>
          </cell>
        </row>
        <row r="6330">
          <cell r="A6330" t="str">
            <v>95371</v>
          </cell>
          <cell r="B6330" t="str">
            <v>CURSO DE CAPACITAÇÃO PARA PEDREIRO (ENCARGOS COMPLEMENTARES) - HORISTA</v>
          </cell>
          <cell r="C6330" t="str">
            <v>H</v>
          </cell>
          <cell r="D6330" t="str">
            <v>0,29</v>
          </cell>
        </row>
        <row r="6331">
          <cell r="A6331" t="str">
            <v>95372</v>
          </cell>
          <cell r="B6331" t="str">
            <v>CURSO DE CAPACITAÇÃO PARA PINTOR (ENCARGOS COMPLEMENTARES) - HORISTA</v>
          </cell>
          <cell r="C6331" t="str">
            <v>H</v>
          </cell>
          <cell r="D6331" t="str">
            <v>0,20</v>
          </cell>
        </row>
        <row r="6332">
          <cell r="A6332" t="str">
            <v>95373</v>
          </cell>
          <cell r="B6332" t="str">
            <v>CURSO DE CAPACITAÇÃO PARA PINTOR DE LETREIROS (ENCARGOS COMPLEMENTARES) - HORISTA</v>
          </cell>
          <cell r="C6332" t="str">
            <v>H</v>
          </cell>
          <cell r="D6332" t="str">
            <v>0,26</v>
          </cell>
        </row>
        <row r="6333">
          <cell r="A6333" t="str">
            <v>95374</v>
          </cell>
          <cell r="B6333" t="str">
            <v>CURSO DE CAPACITAÇÃO PARA PINTOR PARA TINTA EPÓXI (ENCARGOS COMPLEMENTARES) - HORISTA</v>
          </cell>
          <cell r="C6333" t="str">
            <v>H</v>
          </cell>
          <cell r="D6333" t="str">
            <v>0,21</v>
          </cell>
        </row>
        <row r="6334">
          <cell r="A6334" t="str">
            <v>95375</v>
          </cell>
          <cell r="B6334" t="str">
            <v>CURSO DE CAPACITAÇÃO PARA POCEIRO (ENCARGOS COMPLEMENTARES) - HORISTA</v>
          </cell>
          <cell r="C6334" t="str">
            <v>H</v>
          </cell>
          <cell r="D6334" t="str">
            <v>0,28</v>
          </cell>
        </row>
        <row r="6335">
          <cell r="A6335" t="str">
            <v>95376</v>
          </cell>
          <cell r="B6335" t="str">
            <v>CURSO DE CAPACITAÇÃO PARA RASTELEIRO (ENCARGOS COMPLEMENTARES) - HORISTA</v>
          </cell>
          <cell r="C6335" t="str">
            <v>H</v>
          </cell>
          <cell r="D6335" t="str">
            <v>0,05</v>
          </cell>
        </row>
        <row r="6336">
          <cell r="A6336" t="str">
            <v>95377</v>
          </cell>
          <cell r="B6336" t="str">
            <v>CURSO DE CAPACITAÇÃO PARA SERRALHEIRO (ENCARGOS COMPLEMENTARES) - HORISTA</v>
          </cell>
          <cell r="C6336" t="str">
            <v>H</v>
          </cell>
          <cell r="D6336" t="str">
            <v>0,15</v>
          </cell>
        </row>
        <row r="6337">
          <cell r="A6337" t="str">
            <v>95378</v>
          </cell>
          <cell r="B6337" t="str">
            <v>CURSO DE CAPACITAÇÃO PARA SERVENTE (ENCARGOS COMPLEMENTARES) - HORISTA</v>
          </cell>
          <cell r="C6337" t="str">
            <v>H</v>
          </cell>
          <cell r="D6337" t="str">
            <v>0,18</v>
          </cell>
        </row>
        <row r="6338">
          <cell r="A6338" t="str">
            <v>95379</v>
          </cell>
          <cell r="B6338" t="str">
            <v>CURSO DE CAPACITAÇÃO PARA SOLDADOR (ENCARGOS COMPLEMENTARES) - HORISTA</v>
          </cell>
          <cell r="C6338" t="str">
            <v>H</v>
          </cell>
          <cell r="D6338" t="str">
            <v>0,17</v>
          </cell>
        </row>
        <row r="6339">
          <cell r="A6339" t="str">
            <v>95380</v>
          </cell>
          <cell r="B6339" t="str">
            <v>CURSO DE CAPACITAÇÃO PARA SOLDADOR A (PARA SOLDA A SER TESTADA COM RAIOS  X ) (ENCARGOS COMPLEMENTARES) - HORISTA</v>
          </cell>
          <cell r="C6339" t="str">
            <v>H</v>
          </cell>
          <cell r="D6339" t="str">
            <v>0,18</v>
          </cell>
        </row>
        <row r="6340">
          <cell r="A6340" t="str">
            <v>95382</v>
          </cell>
          <cell r="B6340" t="str">
            <v>CURSO DE CAPACITAÇÃO PARA TAQUEADOR OU TAQUEIRO (ENCARGOS COMPLEMENTARES) - HORISTA</v>
          </cell>
          <cell r="C6340" t="str">
            <v>H</v>
          </cell>
          <cell r="D6340" t="str">
            <v>0,19</v>
          </cell>
        </row>
        <row r="6341">
          <cell r="A6341" t="str">
            <v>95383</v>
          </cell>
          <cell r="B6341" t="str">
            <v>CURSO DE CAPACITAÇÃO PARA TÉCNICO DE LABORATÓRIO (ENCARGOS COMPLEMENTARES) - HORISTA</v>
          </cell>
          <cell r="C6341" t="str">
            <v>H</v>
          </cell>
          <cell r="D6341" t="str">
            <v>0,28</v>
          </cell>
        </row>
        <row r="6342">
          <cell r="A6342" t="str">
            <v>95384</v>
          </cell>
          <cell r="B6342" t="str">
            <v>CURSO DE CAPACITAÇÃO PARA TÉCNICO DE SONDAGEM (ENCARGOS COMPLEMENTARES) - HORISTA</v>
          </cell>
          <cell r="C6342" t="str">
            <v>H</v>
          </cell>
          <cell r="D6342" t="str">
            <v>0,22</v>
          </cell>
        </row>
        <row r="6343">
          <cell r="A6343" t="str">
            <v>95385</v>
          </cell>
          <cell r="B6343" t="str">
            <v>CURSO DE CAPACITAÇÃO PARA TELHADISTA (ENCARGOS COMPLEMENTARES) - HORISTA</v>
          </cell>
          <cell r="C6343" t="str">
            <v>H</v>
          </cell>
          <cell r="D6343" t="str">
            <v>0,14</v>
          </cell>
        </row>
        <row r="6344">
          <cell r="A6344" t="str">
            <v>95386</v>
          </cell>
          <cell r="B6344" t="str">
            <v>CURSO DE CAPACITAÇÃO PARA TRATORISTA (ENCARGOS COMPLEMENTARES) - HORISTA</v>
          </cell>
          <cell r="C6344" t="str">
            <v>H</v>
          </cell>
          <cell r="D6344" t="str">
            <v>0,21</v>
          </cell>
        </row>
        <row r="6345">
          <cell r="A6345" t="str">
            <v>95387</v>
          </cell>
          <cell r="B6345" t="str">
            <v>CURSO DE CAPACITAÇÃO PARA VIDRACEIRO (ENCARGOS COMPLEMENTARES) - HORISTA</v>
          </cell>
          <cell r="C6345" t="str">
            <v>H</v>
          </cell>
          <cell r="D6345" t="str">
            <v>0,19</v>
          </cell>
        </row>
        <row r="6346">
          <cell r="A6346" t="str">
            <v>95388</v>
          </cell>
          <cell r="B6346" t="str">
            <v>CURSO DE CAPACITAÇÃO PARA VIGIA NOTURNO (ENCARGOS COMPLEMENTARES) - HORISTA</v>
          </cell>
          <cell r="C6346" t="str">
            <v>H</v>
          </cell>
          <cell r="D6346" t="str">
            <v>0,06</v>
          </cell>
        </row>
        <row r="6347">
          <cell r="A6347" t="str">
            <v>95389</v>
          </cell>
          <cell r="B6347" t="str">
            <v>CURSO DE CAPACITAÇÃO PARA OPERADOR DE BETONEIRA ESTACIONÁRIA/MISTURADOR (ENCARGOS COMPLEMENTARES) - HORISTA</v>
          </cell>
          <cell r="C6347" t="str">
            <v>H</v>
          </cell>
          <cell r="D6347" t="str">
            <v>0,10</v>
          </cell>
        </row>
        <row r="6348">
          <cell r="A6348" t="str">
            <v>95390</v>
          </cell>
          <cell r="B6348" t="str">
            <v>CURSO DE CAPACITAÇÃO PARA JARDINEIRO (ENCARGOS COMPLEMENTARES) - HORISTA</v>
          </cell>
          <cell r="C6348" t="str">
            <v>H</v>
          </cell>
          <cell r="D6348" t="str">
            <v>0,06</v>
          </cell>
        </row>
        <row r="6349">
          <cell r="A6349" t="str">
            <v>95391</v>
          </cell>
          <cell r="B6349" t="str">
            <v>CURSO DE CAPACITAÇÃO PARA DESENHISTA DETALHISTA (ENCARGOS COMPLEMENTARES) - HORISTA</v>
          </cell>
          <cell r="C6349" t="str">
            <v>H</v>
          </cell>
          <cell r="D6349" t="str">
            <v>0,18</v>
          </cell>
        </row>
        <row r="6350">
          <cell r="A6350" t="str">
            <v>95392</v>
          </cell>
          <cell r="B6350" t="str">
            <v>CURSO DE CAPACITAÇÃO PARA ALMOXARIFE (ENCARGOS COMPLEMENTARES) - HORISTA</v>
          </cell>
          <cell r="C6350" t="str">
            <v>H</v>
          </cell>
          <cell r="D6350" t="str">
            <v>0,09</v>
          </cell>
        </row>
        <row r="6351">
          <cell r="A6351" t="str">
            <v>95393</v>
          </cell>
          <cell r="B6351" t="str">
            <v>CURSO DE CAPACITAÇÃO PARA APONTADOR OU APROPRIADOR (ENCARGOS COMPLEMENTARES) - HORISTA</v>
          </cell>
          <cell r="C6351" t="str">
            <v>H</v>
          </cell>
          <cell r="D6351" t="str">
            <v>0,41</v>
          </cell>
        </row>
        <row r="6352">
          <cell r="A6352" t="str">
            <v>95394</v>
          </cell>
          <cell r="B6352" t="str">
            <v>CURSO DE CAPACITAÇÃO PARA ARQUITETO DE OBRA JÚNIOR (ENCARGOS COMPLEMENTARES) - HORISTA</v>
          </cell>
          <cell r="C6352" t="str">
            <v>H</v>
          </cell>
          <cell r="D6352" t="str">
            <v>0,41</v>
          </cell>
        </row>
        <row r="6353">
          <cell r="A6353" t="str">
            <v>95395</v>
          </cell>
          <cell r="B6353" t="str">
            <v>CURSO DE CAPACITAÇÃO PARA ARQUITETO DE OBRA PLENO (ENCARGOS COMPLEMENTARES) - HORISTA</v>
          </cell>
          <cell r="C6353" t="str">
            <v>H</v>
          </cell>
          <cell r="D6353" t="str">
            <v>0,58</v>
          </cell>
        </row>
        <row r="6354">
          <cell r="A6354" t="str">
            <v>95396</v>
          </cell>
          <cell r="B6354" t="str">
            <v>CURSO DE CAPACITAÇÃO PARA ARQUITETO DE OBRA SÊNIOR (ENCARGOS COMPLEMENTARES) - HORISTA</v>
          </cell>
          <cell r="C6354" t="str">
            <v>H</v>
          </cell>
          <cell r="D6354" t="str">
            <v>0,77</v>
          </cell>
        </row>
        <row r="6355">
          <cell r="A6355" t="str">
            <v>95397</v>
          </cell>
          <cell r="B6355" t="str">
            <v>CURSO DE CAPACITAÇÃO PARA AUXILIAR DE DESENHISTA (ENCARGOS COMPLEMENTARES) - HORISTA</v>
          </cell>
          <cell r="C6355" t="str">
            <v>H</v>
          </cell>
          <cell r="D6355" t="str">
            <v>0,12</v>
          </cell>
        </row>
        <row r="6356">
          <cell r="A6356" t="str">
            <v>95398</v>
          </cell>
          <cell r="B6356" t="str">
            <v>CURSO DE CAPACITAÇÃO PARA AUXILIAR DE ESCRITÓRIO (ENCARGOS COMPLEMENTARES) - HORISTA</v>
          </cell>
          <cell r="C6356" t="str">
            <v>H</v>
          </cell>
          <cell r="D6356" t="str">
            <v>0,07</v>
          </cell>
        </row>
        <row r="6357">
          <cell r="A6357" t="str">
            <v>95399</v>
          </cell>
          <cell r="B6357" t="str">
            <v>CURSO DE CAPACITAÇÃO PARA DESENHISTA COPISTA (ENCARGOS COMPLEMENTARES) - HORISTA</v>
          </cell>
          <cell r="C6357" t="str">
            <v>H</v>
          </cell>
          <cell r="D6357" t="str">
            <v>0,10</v>
          </cell>
        </row>
        <row r="6358">
          <cell r="A6358" t="str">
            <v>95400</v>
          </cell>
          <cell r="B6358" t="str">
            <v>CURSO DE CAPACITAÇÃO PARA DESENHISTA PROJETISTA (ENCARGOS COMPLEMENTARES) - HORISTA</v>
          </cell>
          <cell r="C6358" t="str">
            <v>H</v>
          </cell>
          <cell r="D6358" t="str">
            <v>0,14</v>
          </cell>
        </row>
        <row r="6359">
          <cell r="A6359" t="str">
            <v>95401</v>
          </cell>
          <cell r="B6359" t="str">
            <v>CURSO DE CAPACITAÇÃO PARA ENCARREGADO GERAL (ENCARGOS COMPLEMENTARES) - HORISTA</v>
          </cell>
          <cell r="C6359" t="str">
            <v>H</v>
          </cell>
          <cell r="D6359" t="str">
            <v>0,59</v>
          </cell>
        </row>
        <row r="6360">
          <cell r="A6360" t="str">
            <v>95402</v>
          </cell>
          <cell r="B6360" t="str">
            <v>CURSO DE CAPACITAÇÃO PARA ENGENHEIRO CIVIL DE OBRA JÚNIOR (ENCARGOS COMPLEMENTARES) - HORISTA</v>
          </cell>
          <cell r="C6360" t="str">
            <v>H</v>
          </cell>
          <cell r="D6360" t="str">
            <v>0,99</v>
          </cell>
        </row>
        <row r="6361">
          <cell r="A6361" t="str">
            <v>95403</v>
          </cell>
          <cell r="B6361" t="str">
            <v>CURSO DE CAPACITAÇÃO PARA ENGENHEIRO CIVIL DE OBRA PLENO (ENCARGOS COMPLEMENTARES) - HORISTA</v>
          </cell>
          <cell r="C6361" t="str">
            <v>H</v>
          </cell>
          <cell r="D6361" t="str">
            <v>1,13</v>
          </cell>
        </row>
        <row r="6362">
          <cell r="A6362" t="str">
            <v>95404</v>
          </cell>
          <cell r="B6362" t="str">
            <v>CURSO DE CAPACITAÇÃO PARA ENGENHEIRO CIVIL DE OBRA SÊNIOR (ENCARGOS COMPLEMENTARES) - HORISTA</v>
          </cell>
          <cell r="C6362" t="str">
            <v>H</v>
          </cell>
          <cell r="D6362" t="str">
            <v>1,54</v>
          </cell>
        </row>
        <row r="6363">
          <cell r="A6363" t="str">
            <v>95405</v>
          </cell>
          <cell r="B6363" t="str">
            <v>CURSO DE CAPACITAÇÃO PARA MESTRE DE OBRAS (ENCARGOS COMPLEMENTARES) - HORISTA</v>
          </cell>
          <cell r="C6363" t="str">
            <v>H</v>
          </cell>
          <cell r="D6363" t="str">
            <v>0,90</v>
          </cell>
        </row>
        <row r="6364">
          <cell r="A6364" t="str">
            <v>95406</v>
          </cell>
          <cell r="B6364" t="str">
            <v>CURSO DE CAPACITAÇÃO PARA TOPÓGRAFO (ENCARGOS COMPLEMENTARES) - HORISTA</v>
          </cell>
          <cell r="C6364" t="str">
            <v>H</v>
          </cell>
          <cell r="D6364" t="str">
            <v>0,18</v>
          </cell>
        </row>
        <row r="6365">
          <cell r="A6365" t="str">
            <v>95407</v>
          </cell>
          <cell r="B6365" t="str">
            <v>CURSO DE CAPACITAÇÃO PARA ENGENHEIRO ELETRICISTA (ENCARGOS COMPLEMENTARES) - HORISTA</v>
          </cell>
          <cell r="C6365" t="str">
            <v>H</v>
          </cell>
          <cell r="D6365" t="str">
            <v>2,43</v>
          </cell>
        </row>
        <row r="6366">
          <cell r="A6366" t="str">
            <v>95408</v>
          </cell>
          <cell r="B6366" t="str">
            <v>CURSO DE CAPACITAÇÃO  PARA MOTORISTA DE CAMINHÃO (ENCARGOS COMPLEMENTARES) - MENSALISTA</v>
          </cell>
          <cell r="C6366" t="str">
            <v>MES</v>
          </cell>
          <cell r="D6366" t="str">
            <v>12,16</v>
          </cell>
        </row>
        <row r="6367">
          <cell r="A6367" t="str">
            <v>95409</v>
          </cell>
          <cell r="B6367" t="str">
            <v>CURSO DE CAPACITAÇÃO PARA DESENHISTA DETALHISTA (ENCARGOS COMPLEMENTARES) - MENSALISTA</v>
          </cell>
          <cell r="C6367" t="str">
            <v>MES</v>
          </cell>
          <cell r="D6367" t="str">
            <v>13,56</v>
          </cell>
        </row>
        <row r="6368">
          <cell r="A6368" t="str">
            <v>95410</v>
          </cell>
          <cell r="B6368" t="str">
            <v>CURSO DE CAPACITAÇÃO PARA DESENHISTA COPISTA (ENCARGOS COMPLEMENTARES) - MENSALISTA</v>
          </cell>
          <cell r="C6368" t="str">
            <v>MES</v>
          </cell>
          <cell r="D6368" t="str">
            <v>7,77</v>
          </cell>
        </row>
        <row r="6369">
          <cell r="A6369" t="str">
            <v>95411</v>
          </cell>
          <cell r="B6369" t="str">
            <v>CURSO DE CAPACITAÇÃO PARA DESENHISTA PROJETISTA (ENCARGOS COMPLEMENTARES) - MENSALISTA</v>
          </cell>
          <cell r="C6369" t="str">
            <v>MES</v>
          </cell>
          <cell r="D6369" t="str">
            <v>10,36</v>
          </cell>
        </row>
        <row r="6370">
          <cell r="A6370" t="str">
            <v>95412</v>
          </cell>
          <cell r="B6370" t="str">
            <v>CURSO DE CAPACITAÇÃO PARA AUXILIAR DE DESENHISTA (ENCARGOS COMPLEMENTARES) - MENSALISTA</v>
          </cell>
          <cell r="C6370" t="str">
            <v>MES</v>
          </cell>
          <cell r="D6370" t="str">
            <v>9,32</v>
          </cell>
        </row>
        <row r="6371">
          <cell r="A6371" t="str">
            <v>95413</v>
          </cell>
          <cell r="B6371" t="str">
            <v>CURSO DE CAPACITAÇÃO PARA ALMOXARIFE (ENCARGOS COMPLEMENTARES) - MENSALISTA</v>
          </cell>
          <cell r="C6371" t="str">
            <v>MES</v>
          </cell>
          <cell r="D6371" t="str">
            <v>12,83</v>
          </cell>
        </row>
        <row r="6372">
          <cell r="A6372" t="str">
            <v>95414</v>
          </cell>
          <cell r="B6372" t="str">
            <v>CURSO DE CAPACITAÇÃO PARA APONTADOR OU APROPRIADOR (ENCARGOS COMPLEMENTARES) - MENSALISTA</v>
          </cell>
          <cell r="C6372" t="str">
            <v>MES</v>
          </cell>
          <cell r="D6372" t="str">
            <v>56,14</v>
          </cell>
        </row>
        <row r="6373">
          <cell r="A6373" t="str">
            <v>95415</v>
          </cell>
          <cell r="B6373" t="str">
            <v>CURSO DE CAPACITAÇÃO PARA ENGENHEIRO CIVIL DE OBRA JÚNIOR (ENCARGOS COMPLEMENTARES) - MENSALISTA</v>
          </cell>
          <cell r="C6373" t="str">
            <v>MES</v>
          </cell>
          <cell r="D6373" t="str">
            <v>133,65</v>
          </cell>
        </row>
        <row r="6374">
          <cell r="A6374" t="str">
            <v>95416</v>
          </cell>
          <cell r="B6374" t="str">
            <v>CURSO DE CAPACITAÇÃO PARA AUXILIAR DE ESCRITÓRIO (ENCARGOS COMPLEMENTARES) - MENSALISTA</v>
          </cell>
          <cell r="C6374" t="str">
            <v>MES</v>
          </cell>
          <cell r="D6374" t="str">
            <v>9,43</v>
          </cell>
        </row>
        <row r="6375">
          <cell r="A6375" t="str">
            <v>95417</v>
          </cell>
          <cell r="B6375" t="str">
            <v>CURSO DE CAPACITAÇÃO PARA ENGENHEIRO CIVIL DE OBRA PLENO (ENCARGOS COMPLEMENTARES) - MENSALISTA</v>
          </cell>
          <cell r="C6375" t="str">
            <v>MES</v>
          </cell>
          <cell r="D6375" t="str">
            <v>152,12</v>
          </cell>
        </row>
        <row r="6376">
          <cell r="A6376" t="str">
            <v>95418</v>
          </cell>
          <cell r="B6376" t="str">
            <v>CURSO DE CAPACITAÇÃO PARA ENGENHEIRO CIVIL DE OBRA SÊNIOR (ENCARGOS COMPLEMENTARES) - MENSALISTA</v>
          </cell>
          <cell r="C6376" t="str">
            <v>MES</v>
          </cell>
          <cell r="D6376" t="str">
            <v>207,94</v>
          </cell>
        </row>
        <row r="6377">
          <cell r="A6377" t="str">
            <v>95419</v>
          </cell>
          <cell r="B6377" t="str">
            <v>CURSO DE CAPACITAÇÃO PARA ARQUITETO JÚNIOR (ENCARGOS COMPLEMENTARES) - MENSALISTA</v>
          </cell>
          <cell r="C6377" t="str">
            <v>MES</v>
          </cell>
          <cell r="D6377" t="str">
            <v>55,21</v>
          </cell>
        </row>
        <row r="6378">
          <cell r="A6378" t="str">
            <v>95420</v>
          </cell>
          <cell r="B6378" t="str">
            <v>CURSO DE CAPACITAÇÃO PARA ARQUITETO PLENO (ENCARGOS COMPLEMENTARES) - MENSALISTA</v>
          </cell>
          <cell r="C6378" t="str">
            <v>MES</v>
          </cell>
          <cell r="D6378" t="str">
            <v>78,42</v>
          </cell>
        </row>
        <row r="6379">
          <cell r="A6379" t="str">
            <v>95421</v>
          </cell>
          <cell r="B6379" t="str">
            <v>CURSO DE CAPACITAÇÃO PARA ARQUITETO SÊNIOR (ENCARGOS COMPLEMENTARES) - MENSALISTA</v>
          </cell>
          <cell r="C6379" t="str">
            <v>MES</v>
          </cell>
          <cell r="D6379" t="str">
            <v>103,68</v>
          </cell>
        </row>
        <row r="6380">
          <cell r="A6380" t="str">
            <v>95422</v>
          </cell>
          <cell r="B6380" t="str">
            <v>CURSO DE CAPACITAÇÃO PARA ENCARREGADO GERAL DE OBRAS (ENCARGOS COMPLEMENTARES) - MENSALISTA</v>
          </cell>
          <cell r="C6380" t="str">
            <v>MES</v>
          </cell>
          <cell r="D6380" t="str">
            <v>79,57</v>
          </cell>
        </row>
        <row r="6381">
          <cell r="A6381" t="str">
            <v>95423</v>
          </cell>
          <cell r="B6381" t="str">
            <v>CURSO DE CAPACITAÇÃO PARA MESTRE DE OBRAS (ENCARGOS COMPLEMENTARES) - MENSALISTA</v>
          </cell>
          <cell r="C6381" t="str">
            <v>MES</v>
          </cell>
          <cell r="D6381" t="str">
            <v>120,76</v>
          </cell>
        </row>
        <row r="6382">
          <cell r="A6382" t="str">
            <v>95424</v>
          </cell>
          <cell r="B6382" t="str">
            <v>CURSO DE CAPACITAÇÃO PARA TOPÓGRAFO (ENCARGOS COMPLEMENTARES) - MENSALISTA</v>
          </cell>
          <cell r="C6382" t="str">
            <v>MES</v>
          </cell>
          <cell r="D6382" t="str">
            <v>25,29</v>
          </cell>
        </row>
        <row r="6383">
          <cell r="A6383" t="str">
            <v>100288</v>
          </cell>
          <cell r="B6383" t="str">
            <v>CURSO DE CAPACITAÇÃO PARA VIGIA DIURNO (ENCARGOS COMPLEMENTARES) - HORISTA</v>
          </cell>
          <cell r="C6383" t="str">
            <v>H</v>
          </cell>
          <cell r="D6383" t="str">
            <v>0,04</v>
          </cell>
        </row>
        <row r="6384">
          <cell r="A6384" t="str">
            <v>100289</v>
          </cell>
          <cell r="B6384" t="str">
            <v>VIGIA DIURNO COM ENCARGOS COMPLEMENTARES</v>
          </cell>
          <cell r="C6384" t="str">
            <v>H</v>
          </cell>
          <cell r="D6384" t="str">
            <v>16,00</v>
          </cell>
        </row>
        <row r="6385">
          <cell r="A6385" t="str">
            <v>100290</v>
          </cell>
          <cell r="B6385" t="str">
            <v>CURSO DE CAPACITAÇÃO PARA AUXILIAR DE ALMOXARIFE (ENCARGOS COMPLEMENTARES) - HORISTA</v>
          </cell>
          <cell r="C6385" t="str">
            <v>H</v>
          </cell>
          <cell r="D6385" t="str">
            <v>0,07</v>
          </cell>
        </row>
        <row r="6386">
          <cell r="A6386" t="str">
            <v>100291</v>
          </cell>
          <cell r="B6386" t="str">
            <v>CURSO DE CAPACITAÇÃO PARA AJUDANTE DE PINTOR (ENCARGOS COMPLEMENTARES) - HORISTA</v>
          </cell>
          <cell r="C6386" t="str">
            <v>H</v>
          </cell>
          <cell r="D6386" t="str">
            <v>0,14</v>
          </cell>
        </row>
        <row r="6387">
          <cell r="A6387" t="str">
            <v>100292</v>
          </cell>
          <cell r="B6387" t="str">
            <v>CURSO DE CAPACITAÇÃO PARA COORDENADOR/GERENTE DE OBRA (ENCARGOS COMPLEMENTARES) - HORISTA</v>
          </cell>
          <cell r="C6387" t="str">
            <v>H</v>
          </cell>
          <cell r="D6387" t="str">
            <v>1,45</v>
          </cell>
        </row>
        <row r="6388">
          <cell r="A6388" t="str">
            <v>100293</v>
          </cell>
          <cell r="B6388" t="str">
            <v>CURSO DE CAPACITAÇÃO PARA AUXILIAR DE AZULEJISTA (ENCARGOS COMPLEMENTARES) - HORISTA</v>
          </cell>
          <cell r="C6388" t="str">
            <v>H</v>
          </cell>
          <cell r="D6388" t="str">
            <v>0,14</v>
          </cell>
        </row>
        <row r="6389">
          <cell r="A6389" t="str">
            <v>100294</v>
          </cell>
          <cell r="B6389" t="str">
            <v>CURSO DE CAPACITAÇÃO PARA ARQUITETO PAISAGISTA (ENCARGOS COMPLEMENTARES) - HORISTA</v>
          </cell>
          <cell r="C6389" t="str">
            <v>H</v>
          </cell>
          <cell r="D6389" t="str">
            <v>0,43</v>
          </cell>
        </row>
        <row r="6390">
          <cell r="A6390" t="str">
            <v>100295</v>
          </cell>
          <cell r="B6390" t="str">
            <v>CURSO DE CAPACITAÇÃO PARA MONTADOR DE ELETROELETRONICOS (ENCARGOS COMPLEMENTARES) - HORISTA</v>
          </cell>
          <cell r="C6390" t="str">
            <v>H</v>
          </cell>
          <cell r="D6390" t="str">
            <v>0,46</v>
          </cell>
        </row>
        <row r="6391">
          <cell r="A6391" t="str">
            <v>100296</v>
          </cell>
          <cell r="B6391" t="str">
            <v>CURSO DE CAPACITAÇÃO PARA ENGENHEIRO CIVIL JUNIOR (ENCARGOS COMPLEMENTARES) - HORISTA</v>
          </cell>
          <cell r="C6391" t="str">
            <v>H</v>
          </cell>
          <cell r="D6391" t="str">
            <v>1,00</v>
          </cell>
        </row>
        <row r="6392">
          <cell r="A6392" t="str">
            <v>100297</v>
          </cell>
          <cell r="B6392" t="str">
            <v>CURSO DE CAPACITAÇÃO PARA ENGENHEIRO CIVIL PLENO (ENCARGOS COMPLEMENTARES) - HORISTA</v>
          </cell>
          <cell r="C6392" t="str">
            <v>H</v>
          </cell>
          <cell r="D6392" t="str">
            <v>1,13</v>
          </cell>
        </row>
        <row r="6393">
          <cell r="A6393" t="str">
            <v>100298</v>
          </cell>
          <cell r="B6393" t="str">
            <v>CURSO DE CAPACITAÇÃO PARA MECÂNICO DE REFRIGERAÇÃO (ENCARGOS COMPLEMENTARES) - HORISTA</v>
          </cell>
          <cell r="C6393" t="str">
            <v>H</v>
          </cell>
          <cell r="D6393" t="str">
            <v>0,45</v>
          </cell>
        </row>
        <row r="6394">
          <cell r="A6394" t="str">
            <v>100299</v>
          </cell>
          <cell r="B6394" t="str">
            <v>CURSO DE CAPACITAÇÃO PARA TÉCNICO EM SEGURANÇA DO TRABALHO (ENCARGOS COMPLEMENTARES) - HORISTA</v>
          </cell>
          <cell r="C6394" t="str">
            <v>H</v>
          </cell>
          <cell r="D6394" t="str">
            <v>0,15</v>
          </cell>
        </row>
        <row r="6395">
          <cell r="A6395" t="str">
            <v>100300</v>
          </cell>
          <cell r="B6395" t="str">
            <v>AUXILIAR DE ALMOXARIFE COM ENCARGOS COMPLEMENTARES</v>
          </cell>
          <cell r="C6395" t="str">
            <v>H</v>
          </cell>
          <cell r="D6395" t="str">
            <v>22,17</v>
          </cell>
        </row>
        <row r="6396">
          <cell r="A6396" t="str">
            <v>100301</v>
          </cell>
          <cell r="B6396" t="str">
            <v>AJUDANTE DE PINTOR COM ENCARGOS COMPLEMENTARES</v>
          </cell>
          <cell r="C6396" t="str">
            <v>H</v>
          </cell>
          <cell r="D6396" t="str">
            <v>18,59</v>
          </cell>
        </row>
        <row r="6397">
          <cell r="A6397" t="str">
            <v>100302</v>
          </cell>
          <cell r="B6397" t="str">
            <v>COORDENADOR/GERENTE DE OBRA COM ENCARGOS COMPLEMENTARES</v>
          </cell>
          <cell r="C6397" t="str">
            <v>H</v>
          </cell>
          <cell r="D6397" t="str">
            <v>124,72</v>
          </cell>
        </row>
        <row r="6398">
          <cell r="A6398" t="str">
            <v>100303</v>
          </cell>
          <cell r="B6398" t="str">
            <v>AUXILIAR DE AZULEJISTA COM ENCARGOS COMPLEMENTARES</v>
          </cell>
          <cell r="C6398" t="str">
            <v>H</v>
          </cell>
          <cell r="D6398" t="str">
            <v>17,49</v>
          </cell>
        </row>
        <row r="6399">
          <cell r="A6399" t="str">
            <v>100304</v>
          </cell>
          <cell r="B6399" t="str">
            <v>ARQUITETO PAISAGISTA COM ENCARGOS COMPLEMENTARES</v>
          </cell>
          <cell r="C6399" t="str">
            <v>H</v>
          </cell>
          <cell r="D6399" t="str">
            <v>65,57</v>
          </cell>
        </row>
        <row r="6400">
          <cell r="A6400" t="str">
            <v>100305</v>
          </cell>
          <cell r="B6400" t="str">
            <v>ENGENHEIRO CIVIL JUNIOR COM ENCARGOS COMPLEMENTARES</v>
          </cell>
          <cell r="C6400" t="str">
            <v>H</v>
          </cell>
          <cell r="D6400" t="str">
            <v>86,61</v>
          </cell>
        </row>
        <row r="6401">
          <cell r="A6401" t="str">
            <v>100306</v>
          </cell>
          <cell r="B6401" t="str">
            <v>ENGENHEIRO CIVIL PLENO COM ENCARGOS COMPLEMENTARES</v>
          </cell>
          <cell r="C6401" t="str">
            <v>H</v>
          </cell>
          <cell r="D6401" t="str">
            <v>97,58</v>
          </cell>
        </row>
        <row r="6402">
          <cell r="A6402" t="str">
            <v>100307</v>
          </cell>
          <cell r="B6402" t="str">
            <v>MONTADOR DE ELETROELETRÔNICOS COM ENCARGOS COMPLEMENTARES</v>
          </cell>
          <cell r="C6402" t="str">
            <v>H</v>
          </cell>
          <cell r="D6402" t="str">
            <v>21,01</v>
          </cell>
        </row>
        <row r="6403">
          <cell r="A6403" t="str">
            <v>100308</v>
          </cell>
          <cell r="B6403" t="str">
            <v>MECÂNICO DE REFRIGERAÇÃO COM ENCARGOS COMPLEMENTARES</v>
          </cell>
          <cell r="C6403" t="str">
            <v>H</v>
          </cell>
          <cell r="D6403" t="str">
            <v>20,63</v>
          </cell>
        </row>
        <row r="6404">
          <cell r="A6404" t="str">
            <v>100309</v>
          </cell>
          <cell r="B6404" t="str">
            <v>TÉCNICO EM SEGURAÇA DO TRABALHO COM ENCARGOS COMPLEMENTARES</v>
          </cell>
          <cell r="C6404" t="str">
            <v>H</v>
          </cell>
          <cell r="D6404" t="str">
            <v>41,56</v>
          </cell>
        </row>
        <row r="6405">
          <cell r="A6405" t="str">
            <v>100310</v>
          </cell>
          <cell r="B6405" t="str">
            <v>CURSO DE CAPACITAÇÃO PARA AUXILIAR DE ALMOXARIFE (ENCARGOS COMPLEMENTARES) - MENSALISTA</v>
          </cell>
          <cell r="C6405" t="str">
            <v>MES</v>
          </cell>
          <cell r="D6405" t="str">
            <v>9,83</v>
          </cell>
        </row>
        <row r="6406">
          <cell r="A6406" t="str">
            <v>100311</v>
          </cell>
          <cell r="B6406" t="str">
            <v>CURSO DE CAPACITAÇÃO PARA COORDENADOR/GERENTE DE OBRA (ENCARGOS COMPLEMENTARES) - MENSALISTA</v>
          </cell>
          <cell r="C6406" t="str">
            <v>MES</v>
          </cell>
          <cell r="D6406" t="str">
            <v>195,92</v>
          </cell>
        </row>
        <row r="6407">
          <cell r="A6407" t="str">
            <v>100312</v>
          </cell>
          <cell r="B6407" t="str">
            <v>CURSO DE CAPACITAÇÃO PARA ARQUITETO PAISAGISTA (ENCARGOS COMPLEMENTARES) - MENSALISTA</v>
          </cell>
          <cell r="C6407" t="str">
            <v>MES</v>
          </cell>
          <cell r="D6407" t="str">
            <v>57,61</v>
          </cell>
        </row>
        <row r="6408">
          <cell r="A6408" t="str">
            <v>100313</v>
          </cell>
          <cell r="B6408" t="str">
            <v>CURSO DE CAPACITAÇÃO PARA ENGENHEIRO CIVIL JUNIOR (ENCARGOS COMPLEMENTARES) - MENSALISTA</v>
          </cell>
          <cell r="C6408" t="str">
            <v>MES</v>
          </cell>
          <cell r="D6408" t="str">
            <v>135,60</v>
          </cell>
        </row>
        <row r="6409">
          <cell r="A6409" t="str">
            <v>100314</v>
          </cell>
          <cell r="B6409" t="str">
            <v>CURSO DE CAPACITAÇÃO PARA ENGENHEIRO CIVIL PLENO (ENCARGOS COMPLEMENTARES) - MENSALISTA</v>
          </cell>
          <cell r="C6409" t="str">
            <v>MES</v>
          </cell>
          <cell r="D6409" t="str">
            <v>152,98</v>
          </cell>
        </row>
        <row r="6410">
          <cell r="A6410" t="str">
            <v>100315</v>
          </cell>
          <cell r="B6410" t="str">
            <v>CURSO DE CAPACITAÇÃO PARA TÉCNICO EM SEGURANÇA DO TRABALHO (ENCARGOS COMPLEMENTARES) - MENSALISTA</v>
          </cell>
          <cell r="C6410" t="str">
            <v>MES</v>
          </cell>
          <cell r="D6410" t="str">
            <v>20,35</v>
          </cell>
        </row>
        <row r="6411">
          <cell r="A6411" t="str">
            <v>100316</v>
          </cell>
          <cell r="B6411" t="str">
            <v>AUXILIAR DE ALMOXARIFE COM ENCARGOS COMPLEMENTARES</v>
          </cell>
          <cell r="C6411" t="str">
            <v>MES</v>
          </cell>
          <cell r="D6411" t="str">
            <v>3.956,75</v>
          </cell>
        </row>
        <row r="6412">
          <cell r="A6412" t="str">
            <v>100317</v>
          </cell>
          <cell r="B6412" t="str">
            <v>COORDENADOR / GERENTE DE OBRA COM ENCARGOS COMPLEMENTARES</v>
          </cell>
          <cell r="C6412" t="str">
            <v>MES</v>
          </cell>
          <cell r="D6412" t="str">
            <v>21.906,94</v>
          </cell>
        </row>
        <row r="6413">
          <cell r="A6413" t="str">
            <v>100318</v>
          </cell>
          <cell r="B6413" t="str">
            <v>ARQUITETO PAISAGISTA COM ENCARGOS COMPLEMENTARES</v>
          </cell>
          <cell r="C6413" t="str">
            <v>MES</v>
          </cell>
          <cell r="D6413" t="str">
            <v>11.536,02</v>
          </cell>
        </row>
        <row r="6414">
          <cell r="A6414" t="str">
            <v>100319</v>
          </cell>
          <cell r="B6414" t="str">
            <v>ENGENHEIRO CIVIL JUNIOR COM ENCARGOS COMPLEMENTARES</v>
          </cell>
          <cell r="C6414" t="str">
            <v>MES</v>
          </cell>
          <cell r="D6414" t="str">
            <v>15.218,08</v>
          </cell>
        </row>
        <row r="6415">
          <cell r="A6415" t="str">
            <v>100320</v>
          </cell>
          <cell r="B6415" t="str">
            <v>ENGENHEIRO CIVIL PLENO COM ENCARGOS COMPLEMENTARES</v>
          </cell>
          <cell r="C6415" t="str">
            <v>MES</v>
          </cell>
          <cell r="D6415" t="str">
            <v>17.145,76</v>
          </cell>
        </row>
        <row r="6416">
          <cell r="A6416" t="str">
            <v>100321</v>
          </cell>
          <cell r="B6416" t="str">
            <v>TÉCNICO EM SEGURANÇA DO TRABALHO COM ENCARGOS COMPLEMENTARES</v>
          </cell>
          <cell r="C6416" t="str">
            <v>MES</v>
          </cell>
          <cell r="D6416" t="str">
            <v>7.362,24</v>
          </cell>
        </row>
      </sheetData>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KsKr"/>
      <sheetName val="Etapa Única"/>
      <sheetName val="Trans.2o. trecho"/>
      <sheetName val="ETA-Mat"/>
      <sheetName val="INCCTOT"/>
      <sheetName val="baixo guandu itaimbe"/>
      <sheetName val="Plan1"/>
      <sheetName val="LISTAS"/>
      <sheetName val="Jacaraci"/>
      <sheetName val="Demanda-Total"/>
      <sheetName val="V reservação"/>
      <sheetName val="Pre dimensADUTORA"/>
      <sheetName val="Lista"/>
      <sheetName val="Zona A"/>
      <sheetName val="Zona B"/>
      <sheetName val="EEAB1(3+1)3G"/>
      <sheetName val="Insumos"/>
      <sheetName val="MAT"/>
    </sheetNames>
    <sheetDataSet>
      <sheetData sheetId="0" refreshError="1"/>
      <sheetData sheetId="1" refreshError="1"/>
      <sheetData sheetId="2" refreshError="1">
        <row r="125">
          <cell r="C125">
            <v>15.399999999999977</v>
          </cell>
          <cell r="E125">
            <v>19.659999999999968</v>
          </cell>
        </row>
        <row r="126">
          <cell r="C126">
            <v>15.542336341085161</v>
          </cell>
          <cell r="E126">
            <v>19.802336341085152</v>
          </cell>
        </row>
        <row r="127">
          <cell r="C127">
            <v>16.257148068197694</v>
          </cell>
          <cell r="E127">
            <v>20.517148068197685</v>
          </cell>
        </row>
        <row r="128">
          <cell r="C128">
            <v>17.518811323131445</v>
          </cell>
          <cell r="E128">
            <v>21.778811323131436</v>
          </cell>
        </row>
        <row r="129">
          <cell r="C129">
            <v>19.303780580867624</v>
          </cell>
          <cell r="E129">
            <v>23.563780580867615</v>
          </cell>
        </row>
        <row r="130">
          <cell r="C130">
            <v>21.598989322352281</v>
          </cell>
          <cell r="E130">
            <v>25.858989322352272</v>
          </cell>
        </row>
        <row r="131">
          <cell r="C131">
            <v>24.396686091835932</v>
          </cell>
          <cell r="E131">
            <v>28.656686091835923</v>
          </cell>
        </row>
        <row r="132">
          <cell r="C132">
            <v>27.42734006018452</v>
          </cell>
          <cell r="E132">
            <v>31.687340060184511</v>
          </cell>
        </row>
        <row r="133">
          <cell r="C133">
            <v>31.13573066002607</v>
          </cell>
          <cell r="E133">
            <v>35.395730660026061</v>
          </cell>
        </row>
        <row r="134">
          <cell r="C134">
            <v>35.325379219265528</v>
          </cell>
          <cell r="E134">
            <v>39.585379219265519</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Indice do Orçamento"/>
      <sheetName val="A.2- RESUMO"/>
      <sheetName val="1-MOD"/>
      <sheetName val="anexo 3 mod"/>
      <sheetName val="13-MAT-FERR"/>
      <sheetName val="14-MAT.SEG "/>
      <sheetName val="15-DIVERSOS"/>
      <sheetName val="16-EQUIP."/>
      <sheetName val="anexo 7 eq"/>
      <sheetName val="17-MOI"/>
      <sheetName val="anexo 4 moi"/>
      <sheetName val="18-CANTEIRO "/>
      <sheetName val="19-TRANSP.PESSOAL"/>
      <sheetName val="20-MOB-DESMOB "/>
      <sheetName val="21-REFEICAO"/>
      <sheetName val="22-VARIOS"/>
      <sheetName val="23-TERCEIROS"/>
      <sheetName val="A- coef definido Serviços"/>
      <sheetName val="A1-coef definido  Terceiros"/>
      <sheetName val="A1-coef defin. Resumo(Ser+Terc)"/>
      <sheetName val="A.3 - CASH_FLOW (4)"/>
      <sheetName val="CURVA-S"/>
      <sheetName val="anexo 1 cro"/>
      <sheetName val="anexo 1 cro (2)"/>
      <sheetName val="A.3 - CASH_FLOW (2)"/>
      <sheetName val="A.3 - CASH_FLOW"/>
      <sheetName val="A.3 - CASH_FLOW (3)"/>
      <sheetName val="A.3 GRAF-CASH-FLOW"/>
    </sheetNames>
    <sheetDataSet>
      <sheetData sheetId="0"/>
      <sheetData sheetId="1"/>
      <sheetData sheetId="2"/>
      <sheetData sheetId="3"/>
      <sheetData sheetId="4" refreshError="1"/>
      <sheetData sheetId="5"/>
      <sheetData sheetId="6"/>
      <sheetData sheetId="7"/>
      <sheetData sheetId="8"/>
      <sheetData sheetId="9" refreshError="1"/>
      <sheetData sheetId="10"/>
      <sheetData sheetId="11" refreshError="1"/>
      <sheetData sheetId="12" refreshError="1"/>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sheetData sheetId="1"/>
      <sheetData sheetId="2"/>
      <sheetData sheetId="3"/>
      <sheetData sheetId="4"/>
      <sheetData sheetId="5"/>
      <sheetData sheetId="6"/>
      <sheetData sheetId="7">
        <row r="2">
          <cell r="A2" t="str">
            <v>I</v>
          </cell>
        </row>
        <row r="3">
          <cell r="A3" t="str">
            <v>C</v>
          </cell>
        </row>
        <row r="6">
          <cell r="A6" t="str">
            <v>CESAN</v>
          </cell>
        </row>
        <row r="7">
          <cell r="A7" t="str">
            <v>COMP</v>
          </cell>
        </row>
        <row r="8">
          <cell r="A8" t="str">
            <v>DER</v>
          </cell>
        </row>
        <row r="9">
          <cell r="A9" t="str">
            <v>IOPES</v>
          </cell>
        </row>
        <row r="10">
          <cell r="A10" t="str">
            <v>MERC</v>
          </cell>
        </row>
        <row r="11">
          <cell r="A11" t="str">
            <v>SCORIO</v>
          </cell>
        </row>
        <row r="12">
          <cell r="A12" t="str">
            <v>SICRO</v>
          </cell>
        </row>
        <row r="13">
          <cell r="A13" t="str">
            <v>SINAPI</v>
          </cell>
        </row>
      </sheetData>
      <sheetData sheetId="8"/>
      <sheetData sheetId="9">
        <row r="37">
          <cell r="C37">
            <v>0.21879999999999999</v>
          </cell>
        </row>
      </sheetData>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 Old"/>
      <sheetName val="RESUMO"/>
      <sheetName val="SINAPI"/>
      <sheetName val="Planilha - COMPLETA"/>
      <sheetName val="Volumes pavimentação"/>
      <sheetName val="Resumo Pav Joao Lelis"/>
      <sheetName val="Resumo Pav Heriberto"/>
      <sheetName val="Resumo Pav Ferrea"/>
      <sheetName val="Resumo Pav Maria"/>
      <sheetName val="Resumo Pav Nilo"/>
      <sheetName val="Resumo Pav Augusto"/>
      <sheetName val="Resumo Pav Antonia"/>
      <sheetName val="Resumo Pav Sabino"/>
      <sheetName val="Resumo Pav Marcia"/>
      <sheetName val="Resumo Pav Cleberto"/>
      <sheetName val="Resumo Pav Clodoaldo"/>
      <sheetName val="QUANT. PVs e BL Trecho"/>
      <sheetName val="Quantitativos - BOCAS_DE_LOBO"/>
      <sheetName val="Resumo Galerias MODELO"/>
      <sheetName val="BACIA A"/>
      <sheetName val="BACIA B"/>
      <sheetName val="BACIA C"/>
      <sheetName val="Resumo Coletor 1a"/>
      <sheetName val="Resumo Coletor 2a"/>
      <sheetName val="Resumo Coletor 3a"/>
      <sheetName val="Resumo Coletor 04a"/>
      <sheetName val="Resumo Coletor 01b"/>
      <sheetName val="Resumo Coletor 1c"/>
      <sheetName val="Resumo Coletor 2c"/>
      <sheetName val="Resumo Coletor  3c"/>
      <sheetName val="Resumo Coletor 4c"/>
      <sheetName val="Resumo Coletor Final"/>
      <sheetName val="SICRO 2"/>
      <sheetName val="BDI-PAVIMENTAÇÃO"/>
      <sheetName val="BDI-DRENAGEM"/>
      <sheetName val="Resumo Composições"/>
      <sheetName val="Composição - Drenagem"/>
      <sheetName val="Cubacao PVs"/>
      <sheetName val="Composições - BOCAS DE LOBO"/>
      <sheetName val="C2950"/>
      <sheetName val="C2948"/>
      <sheetName val="C2947"/>
      <sheetName val="C0170"/>
      <sheetName val="C73659"/>
      <sheetName val="C92265"/>
      <sheetName val="C72799"/>
      <sheetName val="Quant. Serv. Preliminares"/>
      <sheetName val="Escavação 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9">
          <cell r="F9">
            <v>0.26900000000000002</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sheetName val="FGV-39"/>
      <sheetName val="DER-EDIF"/>
      <sheetName val="DER-ROD"/>
      <sheetName val="CESAN"/>
      <sheetName val="SCO-RIO"/>
      <sheetName val="SICRO"/>
      <sheetName val="BDI"/>
      <sheetName val="ORÇAMENTO"/>
      <sheetName val="CRONOGRAMA"/>
      <sheetName val="CPU-SERV"/>
      <sheetName val="CPU-EQUIP"/>
      <sheetName val="CONSULT-CPU"/>
      <sheetName val="ADM LOCAL"/>
      <sheetName val="BDI CALC"/>
      <sheetName val="CONSULT-HH"/>
      <sheetName val="CONSULT-MO"/>
      <sheetName val="MERCADO"/>
      <sheetName val="Planilha3"/>
    </sheetNames>
    <sheetDataSet>
      <sheetData sheetId="0"/>
      <sheetData sheetId="1"/>
      <sheetData sheetId="2"/>
      <sheetData sheetId="3"/>
      <sheetData sheetId="4"/>
      <sheetData sheetId="5"/>
      <sheetData sheetId="6"/>
      <sheetData sheetId="7">
        <row r="18">
          <cell r="C18" t="str">
            <v>1ª FAIXA</v>
          </cell>
          <cell r="D18" t="str">
            <v>2ª FAIXA</v>
          </cell>
          <cell r="E18" t="str">
            <v>3ª FAIXA</v>
          </cell>
          <cell r="F18" t="str">
            <v>4ª FAIXA</v>
          </cell>
        </row>
      </sheetData>
      <sheetData sheetId="8">
        <row r="24">
          <cell r="M24">
            <v>0</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ço"/>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ço"/>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a24" displayName="Tabela24" ref="A5:D6387" totalsRowShown="0" headerRowDxfId="11" dataDxfId="10">
  <autoFilter ref="A5:D6387" xr:uid="{00000000-0009-0000-0100-000003000000}"/>
  <tableColumns count="4">
    <tableColumn id="1" xr3:uid="{00000000-0010-0000-0000-000001000000}" name="CODIGO" dataDxfId="9"/>
    <tableColumn id="2" xr3:uid="{00000000-0010-0000-0000-000002000000}" name="DESCRICAO DA COMPOSICAO" dataDxfId="8"/>
    <tableColumn id="3" xr3:uid="{00000000-0010-0000-0000-000003000000}" name="unidade" dataDxfId="7"/>
    <tableColumn id="4" xr3:uid="{00000000-0010-0000-0000-000004000000}" name="CUSTO TOTAL" dataDxfId="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ela3" displayName="Tabela3" ref="A6397:D11684" totalsRowShown="0" headerRowDxfId="5" dataDxfId="4">
  <autoFilter ref="A6397:D11684" xr:uid="{00000000-0009-0000-0100-000004000000}"/>
  <tableColumns count="4">
    <tableColumn id="1" xr3:uid="{00000000-0010-0000-0100-000001000000}" name="CODIGO  " dataDxfId="3"/>
    <tableColumn id="2" xr3:uid="{00000000-0010-0000-0100-000002000000}" name="DESCRICAO DO INSUMO" dataDxfId="2"/>
    <tableColumn id="3" xr3:uid="{00000000-0010-0000-0100-000003000000}" name="unidade" dataDxfId="1"/>
    <tableColumn id="4" xr3:uid="{00000000-0010-0000-0100-000004000000}" name="  PRECO MEDIANO R$" dataDxfId="0"/>
  </tableColumns>
  <tableStyleInfo name="TableStyleMedium4"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Q59"/>
  <sheetViews>
    <sheetView showZeros="0" tabSelected="1" view="pageBreakPreview" zoomScale="50" zoomScaleNormal="50" zoomScaleSheetLayoutView="50" workbookViewId="0">
      <pane ySplit="9" topLeftCell="A27" activePane="bottomLeft" state="frozen"/>
      <selection activeCell="L37" sqref="L37"/>
      <selection pane="bottomLeft" sqref="A1:J52"/>
    </sheetView>
  </sheetViews>
  <sheetFormatPr defaultRowHeight="12.75" x14ac:dyDescent="0.2"/>
  <cols>
    <col min="1" max="1" width="9.85546875" style="79" customWidth="1"/>
    <col min="2" max="2" width="77.85546875" style="79" customWidth="1"/>
    <col min="3" max="3" width="16" style="80" customWidth="1"/>
    <col min="4" max="4" width="10.5703125" style="79" bestFit="1" customWidth="1"/>
    <col min="5" max="10" width="14.28515625" style="79" customWidth="1"/>
    <col min="11" max="11" width="13" style="79" customWidth="1"/>
    <col min="12" max="12" width="20.140625" style="32" customWidth="1"/>
    <col min="13" max="13" width="17.85546875" style="20" customWidth="1"/>
    <col min="14" max="14" width="19.140625" style="20" bestFit="1" customWidth="1"/>
    <col min="15" max="15" width="15.42578125" style="20" bestFit="1" customWidth="1"/>
    <col min="16" max="16" width="14.42578125" style="20" customWidth="1"/>
    <col min="17" max="17" width="15.85546875" style="20" customWidth="1"/>
    <col min="18" max="259" width="9.140625" style="20"/>
    <col min="260" max="260" width="15.140625" style="20" customWidth="1"/>
    <col min="261" max="261" width="59.7109375" style="20" customWidth="1"/>
    <col min="262" max="262" width="21.85546875" style="20" customWidth="1"/>
    <col min="263" max="263" width="19.5703125" style="20" customWidth="1"/>
    <col min="264" max="267" width="28.7109375" style="20" customWidth="1"/>
    <col min="268" max="268" width="20.140625" style="20" customWidth="1"/>
    <col min="269" max="269" width="13.7109375" style="20" customWidth="1"/>
    <col min="270" max="270" width="19.140625" style="20" bestFit="1" customWidth="1"/>
    <col min="271" max="271" width="9.140625" style="20"/>
    <col min="272" max="272" width="11.5703125" style="20" bestFit="1" customWidth="1"/>
    <col min="273" max="515" width="9.140625" style="20"/>
    <col min="516" max="516" width="15.140625" style="20" customWidth="1"/>
    <col min="517" max="517" width="59.7109375" style="20" customWidth="1"/>
    <col min="518" max="518" width="21.85546875" style="20" customWidth="1"/>
    <col min="519" max="519" width="19.5703125" style="20" customWidth="1"/>
    <col min="520" max="523" width="28.7109375" style="20" customWidth="1"/>
    <col min="524" max="524" width="20.140625" style="20" customWidth="1"/>
    <col min="525" max="525" width="13.7109375" style="20" customWidth="1"/>
    <col min="526" max="526" width="19.140625" style="20" bestFit="1" customWidth="1"/>
    <col min="527" max="527" width="9.140625" style="20"/>
    <col min="528" max="528" width="11.5703125" style="20" bestFit="1" customWidth="1"/>
    <col min="529" max="771" width="9.140625" style="20"/>
    <col min="772" max="772" width="15.140625" style="20" customWidth="1"/>
    <col min="773" max="773" width="59.7109375" style="20" customWidth="1"/>
    <col min="774" max="774" width="21.85546875" style="20" customWidth="1"/>
    <col min="775" max="775" width="19.5703125" style="20" customWidth="1"/>
    <col min="776" max="779" width="28.7109375" style="20" customWidth="1"/>
    <col min="780" max="780" width="20.140625" style="20" customWidth="1"/>
    <col min="781" max="781" width="13.7109375" style="20" customWidth="1"/>
    <col min="782" max="782" width="19.140625" style="20" bestFit="1" customWidth="1"/>
    <col min="783" max="783" width="9.140625" style="20"/>
    <col min="784" max="784" width="11.5703125" style="20" bestFit="1" customWidth="1"/>
    <col min="785" max="1027" width="9.140625" style="20"/>
    <col min="1028" max="1028" width="15.140625" style="20" customWidth="1"/>
    <col min="1029" max="1029" width="59.7109375" style="20" customWidth="1"/>
    <col min="1030" max="1030" width="21.85546875" style="20" customWidth="1"/>
    <col min="1031" max="1031" width="19.5703125" style="20" customWidth="1"/>
    <col min="1032" max="1035" width="28.7109375" style="20" customWidth="1"/>
    <col min="1036" max="1036" width="20.140625" style="20" customWidth="1"/>
    <col min="1037" max="1037" width="13.7109375" style="20" customWidth="1"/>
    <col min="1038" max="1038" width="19.140625" style="20" bestFit="1" customWidth="1"/>
    <col min="1039" max="1039" width="9.140625" style="20"/>
    <col min="1040" max="1040" width="11.5703125" style="20" bestFit="1" customWidth="1"/>
    <col min="1041" max="1283" width="9.140625" style="20"/>
    <col min="1284" max="1284" width="15.140625" style="20" customWidth="1"/>
    <col min="1285" max="1285" width="59.7109375" style="20" customWidth="1"/>
    <col min="1286" max="1286" width="21.85546875" style="20" customWidth="1"/>
    <col min="1287" max="1287" width="19.5703125" style="20" customWidth="1"/>
    <col min="1288" max="1291" width="28.7109375" style="20" customWidth="1"/>
    <col min="1292" max="1292" width="20.140625" style="20" customWidth="1"/>
    <col min="1293" max="1293" width="13.7109375" style="20" customWidth="1"/>
    <col min="1294" max="1294" width="19.140625" style="20" bestFit="1" customWidth="1"/>
    <col min="1295" max="1295" width="9.140625" style="20"/>
    <col min="1296" max="1296" width="11.5703125" style="20" bestFit="1" customWidth="1"/>
    <col min="1297" max="1539" width="9.140625" style="20"/>
    <col min="1540" max="1540" width="15.140625" style="20" customWidth="1"/>
    <col min="1541" max="1541" width="59.7109375" style="20" customWidth="1"/>
    <col min="1542" max="1542" width="21.85546875" style="20" customWidth="1"/>
    <col min="1543" max="1543" width="19.5703125" style="20" customWidth="1"/>
    <col min="1544" max="1547" width="28.7109375" style="20" customWidth="1"/>
    <col min="1548" max="1548" width="20.140625" style="20" customWidth="1"/>
    <col min="1549" max="1549" width="13.7109375" style="20" customWidth="1"/>
    <col min="1550" max="1550" width="19.140625" style="20" bestFit="1" customWidth="1"/>
    <col min="1551" max="1551" width="9.140625" style="20"/>
    <col min="1552" max="1552" width="11.5703125" style="20" bestFit="1" customWidth="1"/>
    <col min="1553" max="1795" width="9.140625" style="20"/>
    <col min="1796" max="1796" width="15.140625" style="20" customWidth="1"/>
    <col min="1797" max="1797" width="59.7109375" style="20" customWidth="1"/>
    <col min="1798" max="1798" width="21.85546875" style="20" customWidth="1"/>
    <col min="1799" max="1799" width="19.5703125" style="20" customWidth="1"/>
    <col min="1800" max="1803" width="28.7109375" style="20" customWidth="1"/>
    <col min="1804" max="1804" width="20.140625" style="20" customWidth="1"/>
    <col min="1805" max="1805" width="13.7109375" style="20" customWidth="1"/>
    <col min="1806" max="1806" width="19.140625" style="20" bestFit="1" customWidth="1"/>
    <col min="1807" max="1807" width="9.140625" style="20"/>
    <col min="1808" max="1808" width="11.5703125" style="20" bestFit="1" customWidth="1"/>
    <col min="1809" max="2051" width="9.140625" style="20"/>
    <col min="2052" max="2052" width="15.140625" style="20" customWidth="1"/>
    <col min="2053" max="2053" width="59.7109375" style="20" customWidth="1"/>
    <col min="2054" max="2054" width="21.85546875" style="20" customWidth="1"/>
    <col min="2055" max="2055" width="19.5703125" style="20" customWidth="1"/>
    <col min="2056" max="2059" width="28.7109375" style="20" customWidth="1"/>
    <col min="2060" max="2060" width="20.140625" style="20" customWidth="1"/>
    <col min="2061" max="2061" width="13.7109375" style="20" customWidth="1"/>
    <col min="2062" max="2062" width="19.140625" style="20" bestFit="1" customWidth="1"/>
    <col min="2063" max="2063" width="9.140625" style="20"/>
    <col min="2064" max="2064" width="11.5703125" style="20" bestFit="1" customWidth="1"/>
    <col min="2065" max="2307" width="9.140625" style="20"/>
    <col min="2308" max="2308" width="15.140625" style="20" customWidth="1"/>
    <col min="2309" max="2309" width="59.7109375" style="20" customWidth="1"/>
    <col min="2310" max="2310" width="21.85546875" style="20" customWidth="1"/>
    <col min="2311" max="2311" width="19.5703125" style="20" customWidth="1"/>
    <col min="2312" max="2315" width="28.7109375" style="20" customWidth="1"/>
    <col min="2316" max="2316" width="20.140625" style="20" customWidth="1"/>
    <col min="2317" max="2317" width="13.7109375" style="20" customWidth="1"/>
    <col min="2318" max="2318" width="19.140625" style="20" bestFit="1" customWidth="1"/>
    <col min="2319" max="2319" width="9.140625" style="20"/>
    <col min="2320" max="2320" width="11.5703125" style="20" bestFit="1" customWidth="1"/>
    <col min="2321" max="2563" width="9.140625" style="20"/>
    <col min="2564" max="2564" width="15.140625" style="20" customWidth="1"/>
    <col min="2565" max="2565" width="59.7109375" style="20" customWidth="1"/>
    <col min="2566" max="2566" width="21.85546875" style="20" customWidth="1"/>
    <col min="2567" max="2567" width="19.5703125" style="20" customWidth="1"/>
    <col min="2568" max="2571" width="28.7109375" style="20" customWidth="1"/>
    <col min="2572" max="2572" width="20.140625" style="20" customWidth="1"/>
    <col min="2573" max="2573" width="13.7109375" style="20" customWidth="1"/>
    <col min="2574" max="2574" width="19.140625" style="20" bestFit="1" customWidth="1"/>
    <col min="2575" max="2575" width="9.140625" style="20"/>
    <col min="2576" max="2576" width="11.5703125" style="20" bestFit="1" customWidth="1"/>
    <col min="2577" max="2819" width="9.140625" style="20"/>
    <col min="2820" max="2820" width="15.140625" style="20" customWidth="1"/>
    <col min="2821" max="2821" width="59.7109375" style="20" customWidth="1"/>
    <col min="2822" max="2822" width="21.85546875" style="20" customWidth="1"/>
    <col min="2823" max="2823" width="19.5703125" style="20" customWidth="1"/>
    <col min="2824" max="2827" width="28.7109375" style="20" customWidth="1"/>
    <col min="2828" max="2828" width="20.140625" style="20" customWidth="1"/>
    <col min="2829" max="2829" width="13.7109375" style="20" customWidth="1"/>
    <col min="2830" max="2830" width="19.140625" style="20" bestFit="1" customWidth="1"/>
    <col min="2831" max="2831" width="9.140625" style="20"/>
    <col min="2832" max="2832" width="11.5703125" style="20" bestFit="1" customWidth="1"/>
    <col min="2833" max="3075" width="9.140625" style="20"/>
    <col min="3076" max="3076" width="15.140625" style="20" customWidth="1"/>
    <col min="3077" max="3077" width="59.7109375" style="20" customWidth="1"/>
    <col min="3078" max="3078" width="21.85546875" style="20" customWidth="1"/>
    <col min="3079" max="3079" width="19.5703125" style="20" customWidth="1"/>
    <col min="3080" max="3083" width="28.7109375" style="20" customWidth="1"/>
    <col min="3084" max="3084" width="20.140625" style="20" customWidth="1"/>
    <col min="3085" max="3085" width="13.7109375" style="20" customWidth="1"/>
    <col min="3086" max="3086" width="19.140625" style="20" bestFit="1" customWidth="1"/>
    <col min="3087" max="3087" width="9.140625" style="20"/>
    <col min="3088" max="3088" width="11.5703125" style="20" bestFit="1" customWidth="1"/>
    <col min="3089" max="3331" width="9.140625" style="20"/>
    <col min="3332" max="3332" width="15.140625" style="20" customWidth="1"/>
    <col min="3333" max="3333" width="59.7109375" style="20" customWidth="1"/>
    <col min="3334" max="3334" width="21.85546875" style="20" customWidth="1"/>
    <col min="3335" max="3335" width="19.5703125" style="20" customWidth="1"/>
    <col min="3336" max="3339" width="28.7109375" style="20" customWidth="1"/>
    <col min="3340" max="3340" width="20.140625" style="20" customWidth="1"/>
    <col min="3341" max="3341" width="13.7109375" style="20" customWidth="1"/>
    <col min="3342" max="3342" width="19.140625" style="20" bestFit="1" customWidth="1"/>
    <col min="3343" max="3343" width="9.140625" style="20"/>
    <col min="3344" max="3344" width="11.5703125" style="20" bestFit="1" customWidth="1"/>
    <col min="3345" max="3587" width="9.140625" style="20"/>
    <col min="3588" max="3588" width="15.140625" style="20" customWidth="1"/>
    <col min="3589" max="3589" width="59.7109375" style="20" customWidth="1"/>
    <col min="3590" max="3590" width="21.85546875" style="20" customWidth="1"/>
    <col min="3591" max="3591" width="19.5703125" style="20" customWidth="1"/>
    <col min="3592" max="3595" width="28.7109375" style="20" customWidth="1"/>
    <col min="3596" max="3596" width="20.140625" style="20" customWidth="1"/>
    <col min="3597" max="3597" width="13.7109375" style="20" customWidth="1"/>
    <col min="3598" max="3598" width="19.140625" style="20" bestFit="1" customWidth="1"/>
    <col min="3599" max="3599" width="9.140625" style="20"/>
    <col min="3600" max="3600" width="11.5703125" style="20" bestFit="1" customWidth="1"/>
    <col min="3601" max="3843" width="9.140625" style="20"/>
    <col min="3844" max="3844" width="15.140625" style="20" customWidth="1"/>
    <col min="3845" max="3845" width="59.7109375" style="20" customWidth="1"/>
    <col min="3846" max="3846" width="21.85546875" style="20" customWidth="1"/>
    <col min="3847" max="3847" width="19.5703125" style="20" customWidth="1"/>
    <col min="3848" max="3851" width="28.7109375" style="20" customWidth="1"/>
    <col min="3852" max="3852" width="20.140625" style="20" customWidth="1"/>
    <col min="3853" max="3853" width="13.7109375" style="20" customWidth="1"/>
    <col min="3854" max="3854" width="19.140625" style="20" bestFit="1" customWidth="1"/>
    <col min="3855" max="3855" width="9.140625" style="20"/>
    <col min="3856" max="3856" width="11.5703125" style="20" bestFit="1" customWidth="1"/>
    <col min="3857" max="4099" width="9.140625" style="20"/>
    <col min="4100" max="4100" width="15.140625" style="20" customWidth="1"/>
    <col min="4101" max="4101" width="59.7109375" style="20" customWidth="1"/>
    <col min="4102" max="4102" width="21.85546875" style="20" customWidth="1"/>
    <col min="4103" max="4103" width="19.5703125" style="20" customWidth="1"/>
    <col min="4104" max="4107" width="28.7109375" style="20" customWidth="1"/>
    <col min="4108" max="4108" width="20.140625" style="20" customWidth="1"/>
    <col min="4109" max="4109" width="13.7109375" style="20" customWidth="1"/>
    <col min="4110" max="4110" width="19.140625" style="20" bestFit="1" customWidth="1"/>
    <col min="4111" max="4111" width="9.140625" style="20"/>
    <col min="4112" max="4112" width="11.5703125" style="20" bestFit="1" customWidth="1"/>
    <col min="4113" max="4355" width="9.140625" style="20"/>
    <col min="4356" max="4356" width="15.140625" style="20" customWidth="1"/>
    <col min="4357" max="4357" width="59.7109375" style="20" customWidth="1"/>
    <col min="4358" max="4358" width="21.85546875" style="20" customWidth="1"/>
    <col min="4359" max="4359" width="19.5703125" style="20" customWidth="1"/>
    <col min="4360" max="4363" width="28.7109375" style="20" customWidth="1"/>
    <col min="4364" max="4364" width="20.140625" style="20" customWidth="1"/>
    <col min="4365" max="4365" width="13.7109375" style="20" customWidth="1"/>
    <col min="4366" max="4366" width="19.140625" style="20" bestFit="1" customWidth="1"/>
    <col min="4367" max="4367" width="9.140625" style="20"/>
    <col min="4368" max="4368" width="11.5703125" style="20" bestFit="1" customWidth="1"/>
    <col min="4369" max="4611" width="9.140625" style="20"/>
    <col min="4612" max="4612" width="15.140625" style="20" customWidth="1"/>
    <col min="4613" max="4613" width="59.7109375" style="20" customWidth="1"/>
    <col min="4614" max="4614" width="21.85546875" style="20" customWidth="1"/>
    <col min="4615" max="4615" width="19.5703125" style="20" customWidth="1"/>
    <col min="4616" max="4619" width="28.7109375" style="20" customWidth="1"/>
    <col min="4620" max="4620" width="20.140625" style="20" customWidth="1"/>
    <col min="4621" max="4621" width="13.7109375" style="20" customWidth="1"/>
    <col min="4622" max="4622" width="19.140625" style="20" bestFit="1" customWidth="1"/>
    <col min="4623" max="4623" width="9.140625" style="20"/>
    <col min="4624" max="4624" width="11.5703125" style="20" bestFit="1" customWidth="1"/>
    <col min="4625" max="4867" width="9.140625" style="20"/>
    <col min="4868" max="4868" width="15.140625" style="20" customWidth="1"/>
    <col min="4869" max="4869" width="59.7109375" style="20" customWidth="1"/>
    <col min="4870" max="4870" width="21.85546875" style="20" customWidth="1"/>
    <col min="4871" max="4871" width="19.5703125" style="20" customWidth="1"/>
    <col min="4872" max="4875" width="28.7109375" style="20" customWidth="1"/>
    <col min="4876" max="4876" width="20.140625" style="20" customWidth="1"/>
    <col min="4877" max="4877" width="13.7109375" style="20" customWidth="1"/>
    <col min="4878" max="4878" width="19.140625" style="20" bestFit="1" customWidth="1"/>
    <col min="4879" max="4879" width="9.140625" style="20"/>
    <col min="4880" max="4880" width="11.5703125" style="20" bestFit="1" customWidth="1"/>
    <col min="4881" max="5123" width="9.140625" style="20"/>
    <col min="5124" max="5124" width="15.140625" style="20" customWidth="1"/>
    <col min="5125" max="5125" width="59.7109375" style="20" customWidth="1"/>
    <col min="5126" max="5126" width="21.85546875" style="20" customWidth="1"/>
    <col min="5127" max="5127" width="19.5703125" style="20" customWidth="1"/>
    <col min="5128" max="5131" width="28.7109375" style="20" customWidth="1"/>
    <col min="5132" max="5132" width="20.140625" style="20" customWidth="1"/>
    <col min="5133" max="5133" width="13.7109375" style="20" customWidth="1"/>
    <col min="5134" max="5134" width="19.140625" style="20" bestFit="1" customWidth="1"/>
    <col min="5135" max="5135" width="9.140625" style="20"/>
    <col min="5136" max="5136" width="11.5703125" style="20" bestFit="1" customWidth="1"/>
    <col min="5137" max="5379" width="9.140625" style="20"/>
    <col min="5380" max="5380" width="15.140625" style="20" customWidth="1"/>
    <col min="5381" max="5381" width="59.7109375" style="20" customWidth="1"/>
    <col min="5382" max="5382" width="21.85546875" style="20" customWidth="1"/>
    <col min="5383" max="5383" width="19.5703125" style="20" customWidth="1"/>
    <col min="5384" max="5387" width="28.7109375" style="20" customWidth="1"/>
    <col min="5388" max="5388" width="20.140625" style="20" customWidth="1"/>
    <col min="5389" max="5389" width="13.7109375" style="20" customWidth="1"/>
    <col min="5390" max="5390" width="19.140625" style="20" bestFit="1" customWidth="1"/>
    <col min="5391" max="5391" width="9.140625" style="20"/>
    <col min="5392" max="5392" width="11.5703125" style="20" bestFit="1" customWidth="1"/>
    <col min="5393" max="5635" width="9.140625" style="20"/>
    <col min="5636" max="5636" width="15.140625" style="20" customWidth="1"/>
    <col min="5637" max="5637" width="59.7109375" style="20" customWidth="1"/>
    <col min="5638" max="5638" width="21.85546875" style="20" customWidth="1"/>
    <col min="5639" max="5639" width="19.5703125" style="20" customWidth="1"/>
    <col min="5640" max="5643" width="28.7109375" style="20" customWidth="1"/>
    <col min="5644" max="5644" width="20.140625" style="20" customWidth="1"/>
    <col min="5645" max="5645" width="13.7109375" style="20" customWidth="1"/>
    <col min="5646" max="5646" width="19.140625" style="20" bestFit="1" customWidth="1"/>
    <col min="5647" max="5647" width="9.140625" style="20"/>
    <col min="5648" max="5648" width="11.5703125" style="20" bestFit="1" customWidth="1"/>
    <col min="5649" max="5891" width="9.140625" style="20"/>
    <col min="5892" max="5892" width="15.140625" style="20" customWidth="1"/>
    <col min="5893" max="5893" width="59.7109375" style="20" customWidth="1"/>
    <col min="5894" max="5894" width="21.85546875" style="20" customWidth="1"/>
    <col min="5895" max="5895" width="19.5703125" style="20" customWidth="1"/>
    <col min="5896" max="5899" width="28.7109375" style="20" customWidth="1"/>
    <col min="5900" max="5900" width="20.140625" style="20" customWidth="1"/>
    <col min="5901" max="5901" width="13.7109375" style="20" customWidth="1"/>
    <col min="5902" max="5902" width="19.140625" style="20" bestFit="1" customWidth="1"/>
    <col min="5903" max="5903" width="9.140625" style="20"/>
    <col min="5904" max="5904" width="11.5703125" style="20" bestFit="1" customWidth="1"/>
    <col min="5905" max="6147" width="9.140625" style="20"/>
    <col min="6148" max="6148" width="15.140625" style="20" customWidth="1"/>
    <col min="6149" max="6149" width="59.7109375" style="20" customWidth="1"/>
    <col min="6150" max="6150" width="21.85546875" style="20" customWidth="1"/>
    <col min="6151" max="6151" width="19.5703125" style="20" customWidth="1"/>
    <col min="6152" max="6155" width="28.7109375" style="20" customWidth="1"/>
    <col min="6156" max="6156" width="20.140625" style="20" customWidth="1"/>
    <col min="6157" max="6157" width="13.7109375" style="20" customWidth="1"/>
    <col min="6158" max="6158" width="19.140625" style="20" bestFit="1" customWidth="1"/>
    <col min="6159" max="6159" width="9.140625" style="20"/>
    <col min="6160" max="6160" width="11.5703125" style="20" bestFit="1" customWidth="1"/>
    <col min="6161" max="6403" width="9.140625" style="20"/>
    <col min="6404" max="6404" width="15.140625" style="20" customWidth="1"/>
    <col min="6405" max="6405" width="59.7109375" style="20" customWidth="1"/>
    <col min="6406" max="6406" width="21.85546875" style="20" customWidth="1"/>
    <col min="6407" max="6407" width="19.5703125" style="20" customWidth="1"/>
    <col min="6408" max="6411" width="28.7109375" style="20" customWidth="1"/>
    <col min="6412" max="6412" width="20.140625" style="20" customWidth="1"/>
    <col min="6413" max="6413" width="13.7109375" style="20" customWidth="1"/>
    <col min="6414" max="6414" width="19.140625" style="20" bestFit="1" customWidth="1"/>
    <col min="6415" max="6415" width="9.140625" style="20"/>
    <col min="6416" max="6416" width="11.5703125" style="20" bestFit="1" customWidth="1"/>
    <col min="6417" max="6659" width="9.140625" style="20"/>
    <col min="6660" max="6660" width="15.140625" style="20" customWidth="1"/>
    <col min="6661" max="6661" width="59.7109375" style="20" customWidth="1"/>
    <col min="6662" max="6662" width="21.85546875" style="20" customWidth="1"/>
    <col min="6663" max="6663" width="19.5703125" style="20" customWidth="1"/>
    <col min="6664" max="6667" width="28.7109375" style="20" customWidth="1"/>
    <col min="6668" max="6668" width="20.140625" style="20" customWidth="1"/>
    <col min="6669" max="6669" width="13.7109375" style="20" customWidth="1"/>
    <col min="6670" max="6670" width="19.140625" style="20" bestFit="1" customWidth="1"/>
    <col min="6671" max="6671" width="9.140625" style="20"/>
    <col min="6672" max="6672" width="11.5703125" style="20" bestFit="1" customWidth="1"/>
    <col min="6673" max="6915" width="9.140625" style="20"/>
    <col min="6916" max="6916" width="15.140625" style="20" customWidth="1"/>
    <col min="6917" max="6917" width="59.7109375" style="20" customWidth="1"/>
    <col min="6918" max="6918" width="21.85546875" style="20" customWidth="1"/>
    <col min="6919" max="6919" width="19.5703125" style="20" customWidth="1"/>
    <col min="6920" max="6923" width="28.7109375" style="20" customWidth="1"/>
    <col min="6924" max="6924" width="20.140625" style="20" customWidth="1"/>
    <col min="6925" max="6925" width="13.7109375" style="20" customWidth="1"/>
    <col min="6926" max="6926" width="19.140625" style="20" bestFit="1" customWidth="1"/>
    <col min="6927" max="6927" width="9.140625" style="20"/>
    <col min="6928" max="6928" width="11.5703125" style="20" bestFit="1" customWidth="1"/>
    <col min="6929" max="7171" width="9.140625" style="20"/>
    <col min="7172" max="7172" width="15.140625" style="20" customWidth="1"/>
    <col min="7173" max="7173" width="59.7109375" style="20" customWidth="1"/>
    <col min="7174" max="7174" width="21.85546875" style="20" customWidth="1"/>
    <col min="7175" max="7175" width="19.5703125" style="20" customWidth="1"/>
    <col min="7176" max="7179" width="28.7109375" style="20" customWidth="1"/>
    <col min="7180" max="7180" width="20.140625" style="20" customWidth="1"/>
    <col min="7181" max="7181" width="13.7109375" style="20" customWidth="1"/>
    <col min="7182" max="7182" width="19.140625" style="20" bestFit="1" customWidth="1"/>
    <col min="7183" max="7183" width="9.140625" style="20"/>
    <col min="7184" max="7184" width="11.5703125" style="20" bestFit="1" customWidth="1"/>
    <col min="7185" max="7427" width="9.140625" style="20"/>
    <col min="7428" max="7428" width="15.140625" style="20" customWidth="1"/>
    <col min="7429" max="7429" width="59.7109375" style="20" customWidth="1"/>
    <col min="7430" max="7430" width="21.85546875" style="20" customWidth="1"/>
    <col min="7431" max="7431" width="19.5703125" style="20" customWidth="1"/>
    <col min="7432" max="7435" width="28.7109375" style="20" customWidth="1"/>
    <col min="7436" max="7436" width="20.140625" style="20" customWidth="1"/>
    <col min="7437" max="7437" width="13.7109375" style="20" customWidth="1"/>
    <col min="7438" max="7438" width="19.140625" style="20" bestFit="1" customWidth="1"/>
    <col min="7439" max="7439" width="9.140625" style="20"/>
    <col min="7440" max="7440" width="11.5703125" style="20" bestFit="1" customWidth="1"/>
    <col min="7441" max="7683" width="9.140625" style="20"/>
    <col min="7684" max="7684" width="15.140625" style="20" customWidth="1"/>
    <col min="7685" max="7685" width="59.7109375" style="20" customWidth="1"/>
    <col min="7686" max="7686" width="21.85546875" style="20" customWidth="1"/>
    <col min="7687" max="7687" width="19.5703125" style="20" customWidth="1"/>
    <col min="7688" max="7691" width="28.7109375" style="20" customWidth="1"/>
    <col min="7692" max="7692" width="20.140625" style="20" customWidth="1"/>
    <col min="7693" max="7693" width="13.7109375" style="20" customWidth="1"/>
    <col min="7694" max="7694" width="19.140625" style="20" bestFit="1" customWidth="1"/>
    <col min="7695" max="7695" width="9.140625" style="20"/>
    <col min="7696" max="7696" width="11.5703125" style="20" bestFit="1" customWidth="1"/>
    <col min="7697" max="7939" width="9.140625" style="20"/>
    <col min="7940" max="7940" width="15.140625" style="20" customWidth="1"/>
    <col min="7941" max="7941" width="59.7109375" style="20" customWidth="1"/>
    <col min="7942" max="7942" width="21.85546875" style="20" customWidth="1"/>
    <col min="7943" max="7943" width="19.5703125" style="20" customWidth="1"/>
    <col min="7944" max="7947" width="28.7109375" style="20" customWidth="1"/>
    <col min="7948" max="7948" width="20.140625" style="20" customWidth="1"/>
    <col min="7949" max="7949" width="13.7109375" style="20" customWidth="1"/>
    <col min="7950" max="7950" width="19.140625" style="20" bestFit="1" customWidth="1"/>
    <col min="7951" max="7951" width="9.140625" style="20"/>
    <col min="7952" max="7952" width="11.5703125" style="20" bestFit="1" customWidth="1"/>
    <col min="7953" max="8195" width="9.140625" style="20"/>
    <col min="8196" max="8196" width="15.140625" style="20" customWidth="1"/>
    <col min="8197" max="8197" width="59.7109375" style="20" customWidth="1"/>
    <col min="8198" max="8198" width="21.85546875" style="20" customWidth="1"/>
    <col min="8199" max="8199" width="19.5703125" style="20" customWidth="1"/>
    <col min="8200" max="8203" width="28.7109375" style="20" customWidth="1"/>
    <col min="8204" max="8204" width="20.140625" style="20" customWidth="1"/>
    <col min="8205" max="8205" width="13.7109375" style="20" customWidth="1"/>
    <col min="8206" max="8206" width="19.140625" style="20" bestFit="1" customWidth="1"/>
    <col min="8207" max="8207" width="9.140625" style="20"/>
    <col min="8208" max="8208" width="11.5703125" style="20" bestFit="1" customWidth="1"/>
    <col min="8209" max="8451" width="9.140625" style="20"/>
    <col min="8452" max="8452" width="15.140625" style="20" customWidth="1"/>
    <col min="8453" max="8453" width="59.7109375" style="20" customWidth="1"/>
    <col min="8454" max="8454" width="21.85546875" style="20" customWidth="1"/>
    <col min="8455" max="8455" width="19.5703125" style="20" customWidth="1"/>
    <col min="8456" max="8459" width="28.7109375" style="20" customWidth="1"/>
    <col min="8460" max="8460" width="20.140625" style="20" customWidth="1"/>
    <col min="8461" max="8461" width="13.7109375" style="20" customWidth="1"/>
    <col min="8462" max="8462" width="19.140625" style="20" bestFit="1" customWidth="1"/>
    <col min="8463" max="8463" width="9.140625" style="20"/>
    <col min="8464" max="8464" width="11.5703125" style="20" bestFit="1" customWidth="1"/>
    <col min="8465" max="8707" width="9.140625" style="20"/>
    <col min="8708" max="8708" width="15.140625" style="20" customWidth="1"/>
    <col min="8709" max="8709" width="59.7109375" style="20" customWidth="1"/>
    <col min="8710" max="8710" width="21.85546875" style="20" customWidth="1"/>
    <col min="8711" max="8711" width="19.5703125" style="20" customWidth="1"/>
    <col min="8712" max="8715" width="28.7109375" style="20" customWidth="1"/>
    <col min="8716" max="8716" width="20.140625" style="20" customWidth="1"/>
    <col min="8717" max="8717" width="13.7109375" style="20" customWidth="1"/>
    <col min="8718" max="8718" width="19.140625" style="20" bestFit="1" customWidth="1"/>
    <col min="8719" max="8719" width="9.140625" style="20"/>
    <col min="8720" max="8720" width="11.5703125" style="20" bestFit="1" customWidth="1"/>
    <col min="8721" max="8963" width="9.140625" style="20"/>
    <col min="8964" max="8964" width="15.140625" style="20" customWidth="1"/>
    <col min="8965" max="8965" width="59.7109375" style="20" customWidth="1"/>
    <col min="8966" max="8966" width="21.85546875" style="20" customWidth="1"/>
    <col min="8967" max="8967" width="19.5703125" style="20" customWidth="1"/>
    <col min="8968" max="8971" width="28.7109375" style="20" customWidth="1"/>
    <col min="8972" max="8972" width="20.140625" style="20" customWidth="1"/>
    <col min="8973" max="8973" width="13.7109375" style="20" customWidth="1"/>
    <col min="8974" max="8974" width="19.140625" style="20" bestFit="1" customWidth="1"/>
    <col min="8975" max="8975" width="9.140625" style="20"/>
    <col min="8976" max="8976" width="11.5703125" style="20" bestFit="1" customWidth="1"/>
    <col min="8977" max="9219" width="9.140625" style="20"/>
    <col min="9220" max="9220" width="15.140625" style="20" customWidth="1"/>
    <col min="9221" max="9221" width="59.7109375" style="20" customWidth="1"/>
    <col min="9222" max="9222" width="21.85546875" style="20" customWidth="1"/>
    <col min="9223" max="9223" width="19.5703125" style="20" customWidth="1"/>
    <col min="9224" max="9227" width="28.7109375" style="20" customWidth="1"/>
    <col min="9228" max="9228" width="20.140625" style="20" customWidth="1"/>
    <col min="9229" max="9229" width="13.7109375" style="20" customWidth="1"/>
    <col min="9230" max="9230" width="19.140625" style="20" bestFit="1" customWidth="1"/>
    <col min="9231" max="9231" width="9.140625" style="20"/>
    <col min="9232" max="9232" width="11.5703125" style="20" bestFit="1" customWidth="1"/>
    <col min="9233" max="9475" width="9.140625" style="20"/>
    <col min="9476" max="9476" width="15.140625" style="20" customWidth="1"/>
    <col min="9477" max="9477" width="59.7109375" style="20" customWidth="1"/>
    <col min="9478" max="9478" width="21.85546875" style="20" customWidth="1"/>
    <col min="9479" max="9479" width="19.5703125" style="20" customWidth="1"/>
    <col min="9480" max="9483" width="28.7109375" style="20" customWidth="1"/>
    <col min="9484" max="9484" width="20.140625" style="20" customWidth="1"/>
    <col min="9485" max="9485" width="13.7109375" style="20" customWidth="1"/>
    <col min="9486" max="9486" width="19.140625" style="20" bestFit="1" customWidth="1"/>
    <col min="9487" max="9487" width="9.140625" style="20"/>
    <col min="9488" max="9488" width="11.5703125" style="20" bestFit="1" customWidth="1"/>
    <col min="9489" max="9731" width="9.140625" style="20"/>
    <col min="9732" max="9732" width="15.140625" style="20" customWidth="1"/>
    <col min="9733" max="9733" width="59.7109375" style="20" customWidth="1"/>
    <col min="9734" max="9734" width="21.85546875" style="20" customWidth="1"/>
    <col min="9735" max="9735" width="19.5703125" style="20" customWidth="1"/>
    <col min="9736" max="9739" width="28.7109375" style="20" customWidth="1"/>
    <col min="9740" max="9740" width="20.140625" style="20" customWidth="1"/>
    <col min="9741" max="9741" width="13.7109375" style="20" customWidth="1"/>
    <col min="9742" max="9742" width="19.140625" style="20" bestFit="1" customWidth="1"/>
    <col min="9743" max="9743" width="9.140625" style="20"/>
    <col min="9744" max="9744" width="11.5703125" style="20" bestFit="1" customWidth="1"/>
    <col min="9745" max="9987" width="9.140625" style="20"/>
    <col min="9988" max="9988" width="15.140625" style="20" customWidth="1"/>
    <col min="9989" max="9989" width="59.7109375" style="20" customWidth="1"/>
    <col min="9990" max="9990" width="21.85546875" style="20" customWidth="1"/>
    <col min="9991" max="9991" width="19.5703125" style="20" customWidth="1"/>
    <col min="9992" max="9995" width="28.7109375" style="20" customWidth="1"/>
    <col min="9996" max="9996" width="20.140625" style="20" customWidth="1"/>
    <col min="9997" max="9997" width="13.7109375" style="20" customWidth="1"/>
    <col min="9998" max="9998" width="19.140625" style="20" bestFit="1" customWidth="1"/>
    <col min="9999" max="9999" width="9.140625" style="20"/>
    <col min="10000" max="10000" width="11.5703125" style="20" bestFit="1" customWidth="1"/>
    <col min="10001" max="10243" width="9.140625" style="20"/>
    <col min="10244" max="10244" width="15.140625" style="20" customWidth="1"/>
    <col min="10245" max="10245" width="59.7109375" style="20" customWidth="1"/>
    <col min="10246" max="10246" width="21.85546875" style="20" customWidth="1"/>
    <col min="10247" max="10247" width="19.5703125" style="20" customWidth="1"/>
    <col min="10248" max="10251" width="28.7109375" style="20" customWidth="1"/>
    <col min="10252" max="10252" width="20.140625" style="20" customWidth="1"/>
    <col min="10253" max="10253" width="13.7109375" style="20" customWidth="1"/>
    <col min="10254" max="10254" width="19.140625" style="20" bestFit="1" customWidth="1"/>
    <col min="10255" max="10255" width="9.140625" style="20"/>
    <col min="10256" max="10256" width="11.5703125" style="20" bestFit="1" customWidth="1"/>
    <col min="10257" max="10499" width="9.140625" style="20"/>
    <col min="10500" max="10500" width="15.140625" style="20" customWidth="1"/>
    <col min="10501" max="10501" width="59.7109375" style="20" customWidth="1"/>
    <col min="10502" max="10502" width="21.85546875" style="20" customWidth="1"/>
    <col min="10503" max="10503" width="19.5703125" style="20" customWidth="1"/>
    <col min="10504" max="10507" width="28.7109375" style="20" customWidth="1"/>
    <col min="10508" max="10508" width="20.140625" style="20" customWidth="1"/>
    <col min="10509" max="10509" width="13.7109375" style="20" customWidth="1"/>
    <col min="10510" max="10510" width="19.140625" style="20" bestFit="1" customWidth="1"/>
    <col min="10511" max="10511" width="9.140625" style="20"/>
    <col min="10512" max="10512" width="11.5703125" style="20" bestFit="1" customWidth="1"/>
    <col min="10513" max="10755" width="9.140625" style="20"/>
    <col min="10756" max="10756" width="15.140625" style="20" customWidth="1"/>
    <col min="10757" max="10757" width="59.7109375" style="20" customWidth="1"/>
    <col min="10758" max="10758" width="21.85546875" style="20" customWidth="1"/>
    <col min="10759" max="10759" width="19.5703125" style="20" customWidth="1"/>
    <col min="10760" max="10763" width="28.7109375" style="20" customWidth="1"/>
    <col min="10764" max="10764" width="20.140625" style="20" customWidth="1"/>
    <col min="10765" max="10765" width="13.7109375" style="20" customWidth="1"/>
    <col min="10766" max="10766" width="19.140625" style="20" bestFit="1" customWidth="1"/>
    <col min="10767" max="10767" width="9.140625" style="20"/>
    <col min="10768" max="10768" width="11.5703125" style="20" bestFit="1" customWidth="1"/>
    <col min="10769" max="11011" width="9.140625" style="20"/>
    <col min="11012" max="11012" width="15.140625" style="20" customWidth="1"/>
    <col min="11013" max="11013" width="59.7109375" style="20" customWidth="1"/>
    <col min="11014" max="11014" width="21.85546875" style="20" customWidth="1"/>
    <col min="11015" max="11015" width="19.5703125" style="20" customWidth="1"/>
    <col min="11016" max="11019" width="28.7109375" style="20" customWidth="1"/>
    <col min="11020" max="11020" width="20.140625" style="20" customWidth="1"/>
    <col min="11021" max="11021" width="13.7109375" style="20" customWidth="1"/>
    <col min="11022" max="11022" width="19.140625" style="20" bestFit="1" customWidth="1"/>
    <col min="11023" max="11023" width="9.140625" style="20"/>
    <col min="11024" max="11024" width="11.5703125" style="20" bestFit="1" customWidth="1"/>
    <col min="11025" max="11267" width="9.140625" style="20"/>
    <col min="11268" max="11268" width="15.140625" style="20" customWidth="1"/>
    <col min="11269" max="11269" width="59.7109375" style="20" customWidth="1"/>
    <col min="11270" max="11270" width="21.85546875" style="20" customWidth="1"/>
    <col min="11271" max="11271" width="19.5703125" style="20" customWidth="1"/>
    <col min="11272" max="11275" width="28.7109375" style="20" customWidth="1"/>
    <col min="11276" max="11276" width="20.140625" style="20" customWidth="1"/>
    <col min="11277" max="11277" width="13.7109375" style="20" customWidth="1"/>
    <col min="11278" max="11278" width="19.140625" style="20" bestFit="1" customWidth="1"/>
    <col min="11279" max="11279" width="9.140625" style="20"/>
    <col min="11280" max="11280" width="11.5703125" style="20" bestFit="1" customWidth="1"/>
    <col min="11281" max="11523" width="9.140625" style="20"/>
    <col min="11524" max="11524" width="15.140625" style="20" customWidth="1"/>
    <col min="11525" max="11525" width="59.7109375" style="20" customWidth="1"/>
    <col min="11526" max="11526" width="21.85546875" style="20" customWidth="1"/>
    <col min="11527" max="11527" width="19.5703125" style="20" customWidth="1"/>
    <col min="11528" max="11531" width="28.7109375" style="20" customWidth="1"/>
    <col min="11532" max="11532" width="20.140625" style="20" customWidth="1"/>
    <col min="11533" max="11533" width="13.7109375" style="20" customWidth="1"/>
    <col min="11534" max="11534" width="19.140625" style="20" bestFit="1" customWidth="1"/>
    <col min="11535" max="11535" width="9.140625" style="20"/>
    <col min="11536" max="11536" width="11.5703125" style="20" bestFit="1" customWidth="1"/>
    <col min="11537" max="11779" width="9.140625" style="20"/>
    <col min="11780" max="11780" width="15.140625" style="20" customWidth="1"/>
    <col min="11781" max="11781" width="59.7109375" style="20" customWidth="1"/>
    <col min="11782" max="11782" width="21.85546875" style="20" customWidth="1"/>
    <col min="11783" max="11783" width="19.5703125" style="20" customWidth="1"/>
    <col min="11784" max="11787" width="28.7109375" style="20" customWidth="1"/>
    <col min="11788" max="11788" width="20.140625" style="20" customWidth="1"/>
    <col min="11789" max="11789" width="13.7109375" style="20" customWidth="1"/>
    <col min="11790" max="11790" width="19.140625" style="20" bestFit="1" customWidth="1"/>
    <col min="11791" max="11791" width="9.140625" style="20"/>
    <col min="11792" max="11792" width="11.5703125" style="20" bestFit="1" customWidth="1"/>
    <col min="11793" max="12035" width="9.140625" style="20"/>
    <col min="12036" max="12036" width="15.140625" style="20" customWidth="1"/>
    <col min="12037" max="12037" width="59.7109375" style="20" customWidth="1"/>
    <col min="12038" max="12038" width="21.85546875" style="20" customWidth="1"/>
    <col min="12039" max="12039" width="19.5703125" style="20" customWidth="1"/>
    <col min="12040" max="12043" width="28.7109375" style="20" customWidth="1"/>
    <col min="12044" max="12044" width="20.140625" style="20" customWidth="1"/>
    <col min="12045" max="12045" width="13.7109375" style="20" customWidth="1"/>
    <col min="12046" max="12046" width="19.140625" style="20" bestFit="1" customWidth="1"/>
    <col min="12047" max="12047" width="9.140625" style="20"/>
    <col min="12048" max="12048" width="11.5703125" style="20" bestFit="1" customWidth="1"/>
    <col min="12049" max="12291" width="9.140625" style="20"/>
    <col min="12292" max="12292" width="15.140625" style="20" customWidth="1"/>
    <col min="12293" max="12293" width="59.7109375" style="20" customWidth="1"/>
    <col min="12294" max="12294" width="21.85546875" style="20" customWidth="1"/>
    <col min="12295" max="12295" width="19.5703125" style="20" customWidth="1"/>
    <col min="12296" max="12299" width="28.7109375" style="20" customWidth="1"/>
    <col min="12300" max="12300" width="20.140625" style="20" customWidth="1"/>
    <col min="12301" max="12301" width="13.7109375" style="20" customWidth="1"/>
    <col min="12302" max="12302" width="19.140625" style="20" bestFit="1" customWidth="1"/>
    <col min="12303" max="12303" width="9.140625" style="20"/>
    <col min="12304" max="12304" width="11.5703125" style="20" bestFit="1" customWidth="1"/>
    <col min="12305" max="12547" width="9.140625" style="20"/>
    <col min="12548" max="12548" width="15.140625" style="20" customWidth="1"/>
    <col min="12549" max="12549" width="59.7109375" style="20" customWidth="1"/>
    <col min="12550" max="12550" width="21.85546875" style="20" customWidth="1"/>
    <col min="12551" max="12551" width="19.5703125" style="20" customWidth="1"/>
    <col min="12552" max="12555" width="28.7109375" style="20" customWidth="1"/>
    <col min="12556" max="12556" width="20.140625" style="20" customWidth="1"/>
    <col min="12557" max="12557" width="13.7109375" style="20" customWidth="1"/>
    <col min="12558" max="12558" width="19.140625" style="20" bestFit="1" customWidth="1"/>
    <col min="12559" max="12559" width="9.140625" style="20"/>
    <col min="12560" max="12560" width="11.5703125" style="20" bestFit="1" customWidth="1"/>
    <col min="12561" max="12803" width="9.140625" style="20"/>
    <col min="12804" max="12804" width="15.140625" style="20" customWidth="1"/>
    <col min="12805" max="12805" width="59.7109375" style="20" customWidth="1"/>
    <col min="12806" max="12806" width="21.85546875" style="20" customWidth="1"/>
    <col min="12807" max="12807" width="19.5703125" style="20" customWidth="1"/>
    <col min="12808" max="12811" width="28.7109375" style="20" customWidth="1"/>
    <col min="12812" max="12812" width="20.140625" style="20" customWidth="1"/>
    <col min="12813" max="12813" width="13.7109375" style="20" customWidth="1"/>
    <col min="12814" max="12814" width="19.140625" style="20" bestFit="1" customWidth="1"/>
    <col min="12815" max="12815" width="9.140625" style="20"/>
    <col min="12816" max="12816" width="11.5703125" style="20" bestFit="1" customWidth="1"/>
    <col min="12817" max="13059" width="9.140625" style="20"/>
    <col min="13060" max="13060" width="15.140625" style="20" customWidth="1"/>
    <col min="13061" max="13061" width="59.7109375" style="20" customWidth="1"/>
    <col min="13062" max="13062" width="21.85546875" style="20" customWidth="1"/>
    <col min="13063" max="13063" width="19.5703125" style="20" customWidth="1"/>
    <col min="13064" max="13067" width="28.7109375" style="20" customWidth="1"/>
    <col min="13068" max="13068" width="20.140625" style="20" customWidth="1"/>
    <col min="13069" max="13069" width="13.7109375" style="20" customWidth="1"/>
    <col min="13070" max="13070" width="19.140625" style="20" bestFit="1" customWidth="1"/>
    <col min="13071" max="13071" width="9.140625" style="20"/>
    <col min="13072" max="13072" width="11.5703125" style="20" bestFit="1" customWidth="1"/>
    <col min="13073" max="13315" width="9.140625" style="20"/>
    <col min="13316" max="13316" width="15.140625" style="20" customWidth="1"/>
    <col min="13317" max="13317" width="59.7109375" style="20" customWidth="1"/>
    <col min="13318" max="13318" width="21.85546875" style="20" customWidth="1"/>
    <col min="13319" max="13319" width="19.5703125" style="20" customWidth="1"/>
    <col min="13320" max="13323" width="28.7109375" style="20" customWidth="1"/>
    <col min="13324" max="13324" width="20.140625" style="20" customWidth="1"/>
    <col min="13325" max="13325" width="13.7109375" style="20" customWidth="1"/>
    <col min="13326" max="13326" width="19.140625" style="20" bestFit="1" customWidth="1"/>
    <col min="13327" max="13327" width="9.140625" style="20"/>
    <col min="13328" max="13328" width="11.5703125" style="20" bestFit="1" customWidth="1"/>
    <col min="13329" max="13571" width="9.140625" style="20"/>
    <col min="13572" max="13572" width="15.140625" style="20" customWidth="1"/>
    <col min="13573" max="13573" width="59.7109375" style="20" customWidth="1"/>
    <col min="13574" max="13574" width="21.85546875" style="20" customWidth="1"/>
    <col min="13575" max="13575" width="19.5703125" style="20" customWidth="1"/>
    <col min="13576" max="13579" width="28.7109375" style="20" customWidth="1"/>
    <col min="13580" max="13580" width="20.140625" style="20" customWidth="1"/>
    <col min="13581" max="13581" width="13.7109375" style="20" customWidth="1"/>
    <col min="13582" max="13582" width="19.140625" style="20" bestFit="1" customWidth="1"/>
    <col min="13583" max="13583" width="9.140625" style="20"/>
    <col min="13584" max="13584" width="11.5703125" style="20" bestFit="1" customWidth="1"/>
    <col min="13585" max="13827" width="9.140625" style="20"/>
    <col min="13828" max="13828" width="15.140625" style="20" customWidth="1"/>
    <col min="13829" max="13829" width="59.7109375" style="20" customWidth="1"/>
    <col min="13830" max="13830" width="21.85546875" style="20" customWidth="1"/>
    <col min="13831" max="13831" width="19.5703125" style="20" customWidth="1"/>
    <col min="13832" max="13835" width="28.7109375" style="20" customWidth="1"/>
    <col min="13836" max="13836" width="20.140625" style="20" customWidth="1"/>
    <col min="13837" max="13837" width="13.7109375" style="20" customWidth="1"/>
    <col min="13838" max="13838" width="19.140625" style="20" bestFit="1" customWidth="1"/>
    <col min="13839" max="13839" width="9.140625" style="20"/>
    <col min="13840" max="13840" width="11.5703125" style="20" bestFit="1" customWidth="1"/>
    <col min="13841" max="14083" width="9.140625" style="20"/>
    <col min="14084" max="14084" width="15.140625" style="20" customWidth="1"/>
    <col min="14085" max="14085" width="59.7109375" style="20" customWidth="1"/>
    <col min="14086" max="14086" width="21.85546875" style="20" customWidth="1"/>
    <col min="14087" max="14087" width="19.5703125" style="20" customWidth="1"/>
    <col min="14088" max="14091" width="28.7109375" style="20" customWidth="1"/>
    <col min="14092" max="14092" width="20.140625" style="20" customWidth="1"/>
    <col min="14093" max="14093" width="13.7109375" style="20" customWidth="1"/>
    <col min="14094" max="14094" width="19.140625" style="20" bestFit="1" customWidth="1"/>
    <col min="14095" max="14095" width="9.140625" style="20"/>
    <col min="14096" max="14096" width="11.5703125" style="20" bestFit="1" customWidth="1"/>
    <col min="14097" max="14339" width="9.140625" style="20"/>
    <col min="14340" max="14340" width="15.140625" style="20" customWidth="1"/>
    <col min="14341" max="14341" width="59.7109375" style="20" customWidth="1"/>
    <col min="14342" max="14342" width="21.85546875" style="20" customWidth="1"/>
    <col min="14343" max="14343" width="19.5703125" style="20" customWidth="1"/>
    <col min="14344" max="14347" width="28.7109375" style="20" customWidth="1"/>
    <col min="14348" max="14348" width="20.140625" style="20" customWidth="1"/>
    <col min="14349" max="14349" width="13.7109375" style="20" customWidth="1"/>
    <col min="14350" max="14350" width="19.140625" style="20" bestFit="1" customWidth="1"/>
    <col min="14351" max="14351" width="9.140625" style="20"/>
    <col min="14352" max="14352" width="11.5703125" style="20" bestFit="1" customWidth="1"/>
    <col min="14353" max="14595" width="9.140625" style="20"/>
    <col min="14596" max="14596" width="15.140625" style="20" customWidth="1"/>
    <col min="14597" max="14597" width="59.7109375" style="20" customWidth="1"/>
    <col min="14598" max="14598" width="21.85546875" style="20" customWidth="1"/>
    <col min="14599" max="14599" width="19.5703125" style="20" customWidth="1"/>
    <col min="14600" max="14603" width="28.7109375" style="20" customWidth="1"/>
    <col min="14604" max="14604" width="20.140625" style="20" customWidth="1"/>
    <col min="14605" max="14605" width="13.7109375" style="20" customWidth="1"/>
    <col min="14606" max="14606" width="19.140625" style="20" bestFit="1" customWidth="1"/>
    <col min="14607" max="14607" width="9.140625" style="20"/>
    <col min="14608" max="14608" width="11.5703125" style="20" bestFit="1" customWidth="1"/>
    <col min="14609" max="14851" width="9.140625" style="20"/>
    <col min="14852" max="14852" width="15.140625" style="20" customWidth="1"/>
    <col min="14853" max="14853" width="59.7109375" style="20" customWidth="1"/>
    <col min="14854" max="14854" width="21.85546875" style="20" customWidth="1"/>
    <col min="14855" max="14855" width="19.5703125" style="20" customWidth="1"/>
    <col min="14856" max="14859" width="28.7109375" style="20" customWidth="1"/>
    <col min="14860" max="14860" width="20.140625" style="20" customWidth="1"/>
    <col min="14861" max="14861" width="13.7109375" style="20" customWidth="1"/>
    <col min="14862" max="14862" width="19.140625" style="20" bestFit="1" customWidth="1"/>
    <col min="14863" max="14863" width="9.140625" style="20"/>
    <col min="14864" max="14864" width="11.5703125" style="20" bestFit="1" customWidth="1"/>
    <col min="14865" max="15107" width="9.140625" style="20"/>
    <col min="15108" max="15108" width="15.140625" style="20" customWidth="1"/>
    <col min="15109" max="15109" width="59.7109375" style="20" customWidth="1"/>
    <col min="15110" max="15110" width="21.85546875" style="20" customWidth="1"/>
    <col min="15111" max="15111" width="19.5703125" style="20" customWidth="1"/>
    <col min="15112" max="15115" width="28.7109375" style="20" customWidth="1"/>
    <col min="15116" max="15116" width="20.140625" style="20" customWidth="1"/>
    <col min="15117" max="15117" width="13.7109375" style="20" customWidth="1"/>
    <col min="15118" max="15118" width="19.140625" style="20" bestFit="1" customWidth="1"/>
    <col min="15119" max="15119" width="9.140625" style="20"/>
    <col min="15120" max="15120" width="11.5703125" style="20" bestFit="1" customWidth="1"/>
    <col min="15121" max="15363" width="9.140625" style="20"/>
    <col min="15364" max="15364" width="15.140625" style="20" customWidth="1"/>
    <col min="15365" max="15365" width="59.7109375" style="20" customWidth="1"/>
    <col min="15366" max="15366" width="21.85546875" style="20" customWidth="1"/>
    <col min="15367" max="15367" width="19.5703125" style="20" customWidth="1"/>
    <col min="15368" max="15371" width="28.7109375" style="20" customWidth="1"/>
    <col min="15372" max="15372" width="20.140625" style="20" customWidth="1"/>
    <col min="15373" max="15373" width="13.7109375" style="20" customWidth="1"/>
    <col min="15374" max="15374" width="19.140625" style="20" bestFit="1" customWidth="1"/>
    <col min="15375" max="15375" width="9.140625" style="20"/>
    <col min="15376" max="15376" width="11.5703125" style="20" bestFit="1" customWidth="1"/>
    <col min="15377" max="15619" width="9.140625" style="20"/>
    <col min="15620" max="15620" width="15.140625" style="20" customWidth="1"/>
    <col min="15621" max="15621" width="59.7109375" style="20" customWidth="1"/>
    <col min="15622" max="15622" width="21.85546875" style="20" customWidth="1"/>
    <col min="15623" max="15623" width="19.5703125" style="20" customWidth="1"/>
    <col min="15624" max="15627" width="28.7109375" style="20" customWidth="1"/>
    <col min="15628" max="15628" width="20.140625" style="20" customWidth="1"/>
    <col min="15629" max="15629" width="13.7109375" style="20" customWidth="1"/>
    <col min="15630" max="15630" width="19.140625" style="20" bestFit="1" customWidth="1"/>
    <col min="15631" max="15631" width="9.140625" style="20"/>
    <col min="15632" max="15632" width="11.5703125" style="20" bestFit="1" customWidth="1"/>
    <col min="15633" max="15875" width="9.140625" style="20"/>
    <col min="15876" max="15876" width="15.140625" style="20" customWidth="1"/>
    <col min="15877" max="15877" width="59.7109375" style="20" customWidth="1"/>
    <col min="15878" max="15878" width="21.85546875" style="20" customWidth="1"/>
    <col min="15879" max="15879" width="19.5703125" style="20" customWidth="1"/>
    <col min="15880" max="15883" width="28.7109375" style="20" customWidth="1"/>
    <col min="15884" max="15884" width="20.140625" style="20" customWidth="1"/>
    <col min="15885" max="15885" width="13.7109375" style="20" customWidth="1"/>
    <col min="15886" max="15886" width="19.140625" style="20" bestFit="1" customWidth="1"/>
    <col min="15887" max="15887" width="9.140625" style="20"/>
    <col min="15888" max="15888" width="11.5703125" style="20" bestFit="1" customWidth="1"/>
    <col min="15889" max="16131" width="9.140625" style="20"/>
    <col min="16132" max="16132" width="15.140625" style="20" customWidth="1"/>
    <col min="16133" max="16133" width="59.7109375" style="20" customWidth="1"/>
    <col min="16134" max="16134" width="21.85546875" style="20" customWidth="1"/>
    <col min="16135" max="16135" width="19.5703125" style="20" customWidth="1"/>
    <col min="16136" max="16139" width="28.7109375" style="20" customWidth="1"/>
    <col min="16140" max="16140" width="20.140625" style="20" customWidth="1"/>
    <col min="16141" max="16141" width="13.7109375" style="20" customWidth="1"/>
    <col min="16142" max="16142" width="19.140625" style="20" bestFit="1" customWidth="1"/>
    <col min="16143" max="16143" width="9.140625" style="20"/>
    <col min="16144" max="16144" width="11.5703125" style="20" bestFit="1" customWidth="1"/>
    <col min="16145" max="16384" width="9.140625" style="20"/>
  </cols>
  <sheetData>
    <row r="1" spans="1:17" customFormat="1" ht="15" customHeight="1" x14ac:dyDescent="0.25">
      <c r="A1" s="1074"/>
      <c r="B1" s="1075"/>
      <c r="C1" s="1075"/>
      <c r="D1" s="1075"/>
      <c r="E1" s="1075"/>
      <c r="F1" s="1075"/>
      <c r="G1" s="1075"/>
      <c r="H1" s="1075"/>
      <c r="I1" s="1075"/>
      <c r="J1" s="1076"/>
      <c r="K1" s="999"/>
    </row>
    <row r="2" spans="1:17" customFormat="1" ht="21" customHeight="1" x14ac:dyDescent="0.25">
      <c r="A2" s="1077" t="s">
        <v>43033</v>
      </c>
      <c r="B2" s="1078"/>
      <c r="C2" s="1078"/>
      <c r="D2" s="1078"/>
      <c r="E2" s="1078"/>
      <c r="F2" s="1078"/>
      <c r="G2" s="1078"/>
      <c r="H2" s="1078"/>
      <c r="I2" s="1078"/>
      <c r="J2" s="1079"/>
      <c r="K2" s="990"/>
    </row>
    <row r="3" spans="1:17" customFormat="1" ht="21" customHeight="1" x14ac:dyDescent="0.25">
      <c r="A3" s="1077" t="s">
        <v>43489</v>
      </c>
      <c r="B3" s="1088"/>
      <c r="C3" s="1088"/>
      <c r="D3" s="1088"/>
      <c r="E3" s="1088"/>
      <c r="F3" s="1088"/>
      <c r="G3" s="1088"/>
      <c r="H3" s="1088"/>
      <c r="I3" s="1088"/>
      <c r="J3" s="1089"/>
      <c r="K3" s="993"/>
    </row>
    <row r="4" spans="1:17" customFormat="1" ht="21" customHeight="1" x14ac:dyDescent="0.25">
      <c r="A4" s="1083" t="s">
        <v>43494</v>
      </c>
      <c r="B4" s="1084"/>
      <c r="C4" s="1084"/>
      <c r="D4" s="1084"/>
      <c r="E4" s="1084"/>
      <c r="F4" s="1084"/>
      <c r="G4" s="1084"/>
      <c r="H4" s="1084"/>
      <c r="I4" s="1084"/>
      <c r="J4" s="1085"/>
      <c r="K4" s="992"/>
    </row>
    <row r="5" spans="1:17" customFormat="1" ht="21" customHeight="1" x14ac:dyDescent="0.25">
      <c r="A5" s="1083"/>
      <c r="B5" s="1084"/>
      <c r="C5" s="1084"/>
      <c r="D5" s="1084"/>
      <c r="E5" s="1084"/>
      <c r="F5" s="1084"/>
      <c r="G5" s="1084"/>
      <c r="H5" s="1084"/>
      <c r="I5" s="1084"/>
      <c r="J5" s="1085"/>
      <c r="K5" s="992"/>
    </row>
    <row r="6" spans="1:17" customFormat="1" ht="21" customHeight="1" x14ac:dyDescent="0.25">
      <c r="A6" s="1080" t="s">
        <v>13340</v>
      </c>
      <c r="B6" s="1081"/>
      <c r="C6" s="1081"/>
      <c r="D6" s="1081"/>
      <c r="E6" s="1081"/>
      <c r="F6" s="1081"/>
      <c r="G6" s="1081"/>
      <c r="H6" s="1081"/>
      <c r="I6" s="1081"/>
      <c r="J6" s="1082"/>
      <c r="K6" s="991"/>
      <c r="O6" s="82">
        <f ca="1">C47</f>
        <v>300044.93999999994</v>
      </c>
      <c r="P6">
        <v>782877.64000000013</v>
      </c>
      <c r="Q6" s="82">
        <f ca="1">O6-P6</f>
        <v>-482832.70000000019</v>
      </c>
    </row>
    <row r="7" spans="1:17" customFormat="1" ht="30" customHeight="1" x14ac:dyDescent="0.25">
      <c r="A7" s="1090"/>
      <c r="B7" s="1091"/>
      <c r="C7" s="1091"/>
      <c r="D7" s="1091"/>
      <c r="E7" s="1091"/>
      <c r="F7" s="1091"/>
      <c r="G7" s="1091"/>
      <c r="H7" s="1091"/>
      <c r="I7" s="1091"/>
      <c r="J7" s="1092"/>
      <c r="K7" s="994"/>
    </row>
    <row r="8" spans="1:17" customFormat="1" ht="30" customHeight="1" x14ac:dyDescent="0.25">
      <c r="A8" s="1099" t="s">
        <v>16</v>
      </c>
      <c r="B8" s="1099" t="s">
        <v>12</v>
      </c>
      <c r="C8" s="1099" t="s">
        <v>43</v>
      </c>
      <c r="D8" s="1100" t="s">
        <v>6</v>
      </c>
      <c r="E8" s="1097" t="s">
        <v>43714</v>
      </c>
      <c r="F8" s="1098"/>
      <c r="G8" s="1097" t="s">
        <v>43715</v>
      </c>
      <c r="H8" s="1098"/>
      <c r="I8" s="1097" t="s">
        <v>43716</v>
      </c>
      <c r="J8" s="1098"/>
      <c r="K8" s="994"/>
    </row>
    <row r="9" spans="1:17" s="22" customFormat="1" ht="24" customHeight="1" x14ac:dyDescent="0.2">
      <c r="A9" s="1099"/>
      <c r="B9" s="1099"/>
      <c r="C9" s="1099"/>
      <c r="D9" s="1100"/>
      <c r="E9" s="1042" t="s">
        <v>43710</v>
      </c>
      <c r="F9" s="1013" t="s">
        <v>43021</v>
      </c>
      <c r="G9" s="1013" t="s">
        <v>43711</v>
      </c>
      <c r="H9" s="1013" t="s">
        <v>43712</v>
      </c>
      <c r="I9" s="1013" t="s">
        <v>43713</v>
      </c>
      <c r="J9" s="1013" t="s">
        <v>43022</v>
      </c>
      <c r="K9" s="1000"/>
      <c r="L9" s="21"/>
      <c r="O9" s="23"/>
    </row>
    <row r="10" spans="1:17" s="22" customFormat="1" ht="4.5" customHeight="1" x14ac:dyDescent="0.2">
      <c r="A10" s="1021"/>
      <c r="B10" s="1021"/>
      <c r="C10" s="1021"/>
      <c r="D10" s="1021"/>
      <c r="E10" s="1021"/>
      <c r="F10" s="1021"/>
      <c r="G10" s="1021"/>
      <c r="H10" s="1021"/>
      <c r="I10" s="1021"/>
      <c r="J10" s="1021"/>
      <c r="K10" s="543"/>
      <c r="L10" s="543"/>
      <c r="M10" s="543"/>
      <c r="N10" s="21"/>
      <c r="Q10" s="23"/>
    </row>
    <row r="11" spans="1:17" s="22" customFormat="1" ht="36" customHeight="1" x14ac:dyDescent="0.2">
      <c r="A11" s="1095" t="str">
        <f>ORC_BACIAS!B9</f>
        <v>GURIRI - MUNICÍPIO SÃO MATEUS</v>
      </c>
      <c r="B11" s="1095"/>
      <c r="C11" s="1095"/>
      <c r="D11" s="1095"/>
      <c r="E11" s="1095"/>
      <c r="F11" s="1095"/>
      <c r="G11" s="1095"/>
      <c r="H11" s="1095"/>
      <c r="I11" s="1095"/>
      <c r="J11" s="1095"/>
      <c r="K11" s="1001"/>
      <c r="L11" s="545"/>
      <c r="M11" s="545"/>
      <c r="N11" s="24" t="e">
        <f>#REF!+#REF!</f>
        <v>#REF!</v>
      </c>
      <c r="O11" s="542">
        <f>[23]ORC_BACIA_CONSOLIDADA!I9</f>
        <v>60757.14</v>
      </c>
      <c r="P11" s="542" t="e">
        <f>N11-O11</f>
        <v>#REF!</v>
      </c>
      <c r="Q11" s="23"/>
    </row>
    <row r="12" spans="1:17" s="22" customFormat="1" ht="5.0999999999999996" customHeight="1" x14ac:dyDescent="0.2">
      <c r="A12" s="1021"/>
      <c r="B12" s="1021"/>
      <c r="C12" s="1021"/>
      <c r="D12" s="1021"/>
      <c r="E12" s="1021"/>
      <c r="F12" s="1021"/>
      <c r="G12" s="1021"/>
      <c r="H12" s="1021"/>
      <c r="I12" s="1021"/>
      <c r="J12" s="1021"/>
      <c r="K12" s="543"/>
      <c r="L12" s="543"/>
      <c r="M12" s="544"/>
      <c r="N12" s="21"/>
      <c r="Q12" s="23"/>
    </row>
    <row r="13" spans="1:17" s="26" customFormat="1" ht="18" customHeight="1" x14ac:dyDescent="0.25">
      <c r="A13" s="1066">
        <f>ORC_BACIAS!B10</f>
        <v>1</v>
      </c>
      <c r="B13" s="1067" t="str">
        <f>ORC_BACIAS!E10</f>
        <v xml:space="preserve">SERVIÇOS PRELIMINARES </v>
      </c>
      <c r="C13" s="1063">
        <f>ORC_BACIAS!I10</f>
        <v>82728.76999999999</v>
      </c>
      <c r="D13" s="1064">
        <f ca="1">C13/$C$47</f>
        <v>0.27572126362137622</v>
      </c>
      <c r="E13" s="1014">
        <f>SUM(E15,E17,E19)</f>
        <v>37608.939999999995</v>
      </c>
      <c r="F13" s="1014">
        <f>SUM(F15,F17,F19)</f>
        <v>45119.829999999994</v>
      </c>
      <c r="G13" s="1014">
        <f>SUM(G15,G17,G19)</f>
        <v>0</v>
      </c>
      <c r="H13" s="1014"/>
      <c r="I13" s="1014"/>
      <c r="J13" s="1014">
        <f>J19</f>
        <v>0</v>
      </c>
      <c r="K13" s="1002"/>
      <c r="L13" s="24">
        <f>SUM(E13:J13)</f>
        <v>82728.76999999999</v>
      </c>
      <c r="M13" s="25">
        <f>C13-L13</f>
        <v>0</v>
      </c>
      <c r="O13" s="27"/>
    </row>
    <row r="14" spans="1:17" s="26" customFormat="1" ht="18" customHeight="1" x14ac:dyDescent="0.25">
      <c r="A14" s="1066"/>
      <c r="B14" s="1067"/>
      <c r="C14" s="1063"/>
      <c r="D14" s="1064"/>
      <c r="E14" s="1015">
        <f>IF($C$13&gt;0,E13/$C$13,0)</f>
        <v>0.45460533258260699</v>
      </c>
      <c r="F14" s="1015">
        <f>IF($C$13&gt;0,F13/$C$13,0)</f>
        <v>0.54539466741739295</v>
      </c>
      <c r="G14" s="1015">
        <f t="shared" ref="G14" si="0">IF($C$13&gt;0,G13/$C$13,0)</f>
        <v>0</v>
      </c>
      <c r="H14" s="1015"/>
      <c r="I14" s="1015"/>
      <c r="J14" s="1015">
        <f t="shared" ref="J14" si="1">IF($C$13&gt;0,J13/$C$13,0)</f>
        <v>0</v>
      </c>
      <c r="K14" s="1003"/>
      <c r="L14" s="28">
        <f t="shared" ref="L14:L20" si="2">SUM(E14:J14)</f>
        <v>1</v>
      </c>
      <c r="M14" s="25"/>
      <c r="O14" s="27"/>
    </row>
    <row r="15" spans="1:17" s="26" customFormat="1" ht="18" customHeight="1" x14ac:dyDescent="0.25">
      <c r="A15" s="1060" t="str">
        <f>ORC_BACIAS!B11</f>
        <v>1.1</v>
      </c>
      <c r="B15" s="1087" t="str">
        <f>ORC_BACIAS!E11</f>
        <v>SONDAGEM</v>
      </c>
      <c r="C15" s="1062">
        <f>ORC_BACIAS!I11</f>
        <v>72773.739999999991</v>
      </c>
      <c r="D15" s="1059">
        <f ca="1">C15/$C$47</f>
        <v>0.24254280042183016</v>
      </c>
      <c r="E15" s="1016">
        <f t="shared" ref="E15:J19" si="3">$C15*E16</f>
        <v>36386.869999999995</v>
      </c>
      <c r="F15" s="1016">
        <f t="shared" si="3"/>
        <v>36386.869999999995</v>
      </c>
      <c r="G15" s="1016">
        <f t="shared" si="3"/>
        <v>0</v>
      </c>
      <c r="H15" s="1016"/>
      <c r="I15" s="1016"/>
      <c r="J15" s="1016">
        <f t="shared" si="3"/>
        <v>0</v>
      </c>
      <c r="K15" s="1004"/>
      <c r="L15" s="24">
        <f t="shared" si="2"/>
        <v>72773.739999999991</v>
      </c>
      <c r="M15" s="25">
        <f>C15-L15</f>
        <v>0</v>
      </c>
      <c r="O15" s="27"/>
    </row>
    <row r="16" spans="1:17" s="26" customFormat="1" ht="18" customHeight="1" x14ac:dyDescent="0.25">
      <c r="A16" s="1060"/>
      <c r="B16" s="1087"/>
      <c r="C16" s="1062"/>
      <c r="D16" s="1059"/>
      <c r="E16" s="1017">
        <v>0.5</v>
      </c>
      <c r="F16" s="1017">
        <v>0.5</v>
      </c>
      <c r="G16" s="1017">
        <v>0</v>
      </c>
      <c r="H16" s="1017"/>
      <c r="I16" s="1017"/>
      <c r="J16" s="1017"/>
      <c r="K16" s="1005"/>
      <c r="L16" s="28">
        <f t="shared" si="2"/>
        <v>1</v>
      </c>
      <c r="M16" s="25"/>
      <c r="O16" s="27"/>
    </row>
    <row r="17" spans="1:16" s="26" customFormat="1" ht="18" customHeight="1" x14ac:dyDescent="0.25">
      <c r="A17" s="1060" t="str">
        <f>ORC_BACIAS!B14</f>
        <v>1.2</v>
      </c>
      <c r="B17" s="1087" t="str">
        <f>ORC_BACIAS!E14</f>
        <v xml:space="preserve">LEVANTAMENTO TOPOGRÁFICO </v>
      </c>
      <c r="C17" s="1062">
        <f>ORC_BACIAS!I14</f>
        <v>7510.89</v>
      </c>
      <c r="D17" s="1059">
        <f ca="1">C17/$C$47</f>
        <v>2.5032550123991432E-2</v>
      </c>
      <c r="E17" s="1016">
        <f t="shared" si="3"/>
        <v>0</v>
      </c>
      <c r="F17" s="1016">
        <f t="shared" si="3"/>
        <v>7510.89</v>
      </c>
      <c r="G17" s="1016">
        <f t="shared" si="3"/>
        <v>0</v>
      </c>
      <c r="H17" s="1016"/>
      <c r="I17" s="1016"/>
      <c r="J17" s="1016">
        <f t="shared" si="3"/>
        <v>0</v>
      </c>
      <c r="K17" s="1004"/>
      <c r="L17" s="24">
        <f t="shared" si="2"/>
        <v>7510.89</v>
      </c>
      <c r="M17" s="25">
        <f>C17-L17</f>
        <v>0</v>
      </c>
      <c r="O17" s="27"/>
    </row>
    <row r="18" spans="1:16" s="26" customFormat="1" ht="18" customHeight="1" x14ac:dyDescent="0.25">
      <c r="A18" s="1060"/>
      <c r="B18" s="1087"/>
      <c r="C18" s="1062"/>
      <c r="D18" s="1059"/>
      <c r="E18" s="1017">
        <v>0</v>
      </c>
      <c r="F18" s="1017">
        <v>1</v>
      </c>
      <c r="G18" s="1017">
        <v>0</v>
      </c>
      <c r="H18" s="1017"/>
      <c r="I18" s="1017"/>
      <c r="J18" s="1017"/>
      <c r="K18" s="1005"/>
      <c r="L18" s="28">
        <f t="shared" si="2"/>
        <v>1</v>
      </c>
      <c r="M18" s="25"/>
      <c r="O18" s="27"/>
    </row>
    <row r="19" spans="1:16" s="833" customFormat="1" ht="18" customHeight="1" x14ac:dyDescent="0.25">
      <c r="A19" s="1093" t="str">
        <f>ORC_BACIAS!B16</f>
        <v>1.3</v>
      </c>
      <c r="B19" s="1094" t="str">
        <f>ORC_BACIAS!E16</f>
        <v>ESTUDOS GEOTÉCNICOS - ENSAIOS</v>
      </c>
      <c r="C19" s="1096">
        <f>ORC_BACIAS!I16</f>
        <v>2444.14</v>
      </c>
      <c r="D19" s="1086">
        <f ca="1">C19/$C$47</f>
        <v>8.1459130755546158E-3</v>
      </c>
      <c r="E19" s="1018">
        <f t="shared" si="3"/>
        <v>1222.07</v>
      </c>
      <c r="F19" s="1018">
        <f t="shared" si="3"/>
        <v>1222.07</v>
      </c>
      <c r="G19" s="1018"/>
      <c r="H19" s="1018"/>
      <c r="I19" s="1018"/>
      <c r="J19" s="1018">
        <f t="shared" si="3"/>
        <v>0</v>
      </c>
      <c r="K19" s="1006"/>
      <c r="L19" s="831">
        <f t="shared" si="2"/>
        <v>2444.14</v>
      </c>
      <c r="M19" s="832">
        <f>C19-L19</f>
        <v>0</v>
      </c>
      <c r="O19" s="834"/>
    </row>
    <row r="20" spans="1:16" s="833" customFormat="1" ht="18" customHeight="1" x14ac:dyDescent="0.25">
      <c r="A20" s="1093"/>
      <c r="B20" s="1094"/>
      <c r="C20" s="1096"/>
      <c r="D20" s="1086"/>
      <c r="E20" s="1019">
        <v>0.5</v>
      </c>
      <c r="F20" s="1019">
        <v>0.5</v>
      </c>
      <c r="G20" s="1019"/>
      <c r="H20" s="1019"/>
      <c r="I20" s="1019"/>
      <c r="J20" s="1019"/>
      <c r="K20" s="1007"/>
      <c r="L20" s="835">
        <f t="shared" si="2"/>
        <v>1</v>
      </c>
      <c r="M20" s="832"/>
      <c r="O20" s="834"/>
    </row>
    <row r="21" spans="1:16" s="26" customFormat="1" ht="4.5" customHeight="1" x14ac:dyDescent="0.25">
      <c r="A21" s="1025"/>
      <c r="B21" s="1026"/>
      <c r="C21" s="1027"/>
      <c r="D21" s="1028"/>
      <c r="E21" s="1020"/>
      <c r="F21" s="1020"/>
      <c r="G21" s="1020"/>
      <c r="H21" s="1020"/>
      <c r="I21" s="1020"/>
      <c r="J21" s="1020"/>
      <c r="K21" s="1008"/>
      <c r="L21" s="24"/>
      <c r="M21" s="25">
        <f>C21-L21</f>
        <v>0</v>
      </c>
      <c r="O21" s="27"/>
    </row>
    <row r="22" spans="1:16" s="29" customFormat="1" ht="18" customHeight="1" x14ac:dyDescent="0.2">
      <c r="A22" s="1066">
        <f>ORC_BACIAS!B22</f>
        <v>2</v>
      </c>
      <c r="B22" s="1067" t="str">
        <f>ORC_BACIAS!E22</f>
        <v>ESTUDOS HIDROLÓGICOS E AMBIENTAIS</v>
      </c>
      <c r="C22" s="1063">
        <f ca="1">ORC_BACIAS!I22</f>
        <v>28594.720000000001</v>
      </c>
      <c r="D22" s="1064">
        <f ca="1">C22/$C$47</f>
        <v>9.5301457175048537E-2</v>
      </c>
      <c r="E22" s="1014">
        <f ca="1">SUM(E24)</f>
        <v>0</v>
      </c>
      <c r="F22" s="1014">
        <f ca="1">SUM(F24)</f>
        <v>0</v>
      </c>
      <c r="G22" s="1014">
        <f ca="1">SUM(G24,G26,G28)</f>
        <v>10978.33</v>
      </c>
      <c r="H22" s="1014">
        <f t="shared" ref="H22:I22" ca="1" si="4">SUM(H24,H26,H28)</f>
        <v>10978.33</v>
      </c>
      <c r="I22" s="1014">
        <f t="shared" ca="1" si="4"/>
        <v>3319.0299999999997</v>
      </c>
      <c r="J22" s="1014">
        <f ca="1">SUM(J24,J26,J28)</f>
        <v>3319.0299999999997</v>
      </c>
      <c r="K22" s="1002"/>
      <c r="L22" s="24">
        <f t="shared" ref="L22:L29" ca="1" si="5">SUM(E22:J22)</f>
        <v>28594.719999999998</v>
      </c>
      <c r="M22" s="25">
        <f ca="1">C22-L22</f>
        <v>0</v>
      </c>
      <c r="N22" s="450">
        <f ca="1">SUM(C24:C25)</f>
        <v>15318.6</v>
      </c>
      <c r="O22" s="450">
        <f ca="1">C22-N22</f>
        <v>13276.12</v>
      </c>
    </row>
    <row r="23" spans="1:16" s="29" customFormat="1" ht="18" customHeight="1" x14ac:dyDescent="0.2">
      <c r="A23" s="1066"/>
      <c r="B23" s="1067"/>
      <c r="C23" s="1063"/>
      <c r="D23" s="1064"/>
      <c r="E23" s="1015">
        <f ca="1">IF($C$22&gt;0,E22/$C$22,0)</f>
        <v>0</v>
      </c>
      <c r="F23" s="1015">
        <f t="shared" ref="F23:J23" ca="1" si="6">IF($C$22&gt;0,F22/$C$22,0)</f>
        <v>0</v>
      </c>
      <c r="G23" s="1015">
        <f t="shared" ca="1" si="6"/>
        <v>0.3839285714285714</v>
      </c>
      <c r="H23" s="1015">
        <f t="shared" ca="1" si="6"/>
        <v>0.3839285714285714</v>
      </c>
      <c r="I23" s="1015">
        <f t="shared" ca="1" si="6"/>
        <v>0.11607142857142856</v>
      </c>
      <c r="J23" s="1015">
        <f t="shared" ca="1" si="6"/>
        <v>0.11607142857142856</v>
      </c>
      <c r="K23" s="1003"/>
      <c r="L23" s="28">
        <f t="shared" ca="1" si="5"/>
        <v>1</v>
      </c>
      <c r="M23" s="25"/>
    </row>
    <row r="24" spans="1:16" s="29" customFormat="1" ht="18" customHeight="1" x14ac:dyDescent="0.25">
      <c r="A24" s="1060" t="str">
        <f>ORC_BACIAS!B23</f>
        <v>2.1</v>
      </c>
      <c r="B24" s="1061" t="str">
        <f>ORC_BACIAS!E23</f>
        <v xml:space="preserve">ESTUDOS HIDRÁULICOS E SOLUÇÕES DE ENGENHARIA </v>
      </c>
      <c r="C24" s="1062">
        <f ca="1">ORC_BACIAS!I23</f>
        <v>15318.6</v>
      </c>
      <c r="D24" s="1059">
        <f t="shared" ref="D24" ca="1" si="7">C24/$C$47</f>
        <v>5.1054352058061712E-2</v>
      </c>
      <c r="E24" s="1016">
        <f ca="1">$C24*E25</f>
        <v>0</v>
      </c>
      <c r="F24" s="1016">
        <f ca="1">$C24*F25</f>
        <v>0</v>
      </c>
      <c r="G24" s="1016">
        <f ca="1">$C24*G25</f>
        <v>7659.3</v>
      </c>
      <c r="H24" s="1016">
        <f t="shared" ref="H24:J24" ca="1" si="8">$C24*H25</f>
        <v>7659.3</v>
      </c>
      <c r="I24" s="1016">
        <f t="shared" ca="1" si="8"/>
        <v>0</v>
      </c>
      <c r="J24" s="1016">
        <f t="shared" ca="1" si="8"/>
        <v>0</v>
      </c>
      <c r="K24" s="1004"/>
      <c r="L24" s="24">
        <f t="shared" ca="1" si="5"/>
        <v>15318.6</v>
      </c>
      <c r="M24" s="25">
        <f ca="1">C24-L24</f>
        <v>0</v>
      </c>
      <c r="N24" s="449"/>
      <c r="O24" s="449"/>
    </row>
    <row r="25" spans="1:16" s="29" customFormat="1" ht="28.5" customHeight="1" x14ac:dyDescent="0.2">
      <c r="A25" s="1060"/>
      <c r="B25" s="1061"/>
      <c r="C25" s="1062"/>
      <c r="D25" s="1059"/>
      <c r="E25" s="1017">
        <v>0</v>
      </c>
      <c r="F25" s="1017">
        <v>0</v>
      </c>
      <c r="G25" s="1017">
        <v>0.5</v>
      </c>
      <c r="H25" s="1017">
        <v>0.5</v>
      </c>
      <c r="I25" s="1017">
        <v>0</v>
      </c>
      <c r="J25" s="1017">
        <v>0</v>
      </c>
      <c r="K25" s="1005"/>
      <c r="L25" s="28">
        <f t="shared" si="5"/>
        <v>1</v>
      </c>
      <c r="M25" s="25"/>
    </row>
    <row r="26" spans="1:16" s="29" customFormat="1" ht="18" customHeight="1" x14ac:dyDescent="0.25">
      <c r="A26" s="1060" t="str">
        <f>ORC_BACIAS!B24</f>
        <v>2.2</v>
      </c>
      <c r="B26" s="1061" t="str">
        <f>ORC_BACIAS!E24</f>
        <v>COMPLEMENTAÇÃO DE ESTUDO AMBIENTAL PARA IMPLANTAÇÃO DE PROJETO DE MACRO E MICRODRENAGEM</v>
      </c>
      <c r="C26" s="1062">
        <f>ORC_BACIAS!I24</f>
        <v>5106.2</v>
      </c>
      <c r="D26" s="1059">
        <f t="shared" ref="D26" ca="1" si="9">C26/$C$47</f>
        <v>1.7018117352687236E-2</v>
      </c>
      <c r="E26" s="1016">
        <f t="shared" ref="E26:J28" si="10">$C26*E27</f>
        <v>0</v>
      </c>
      <c r="F26" s="1016">
        <f t="shared" si="10"/>
        <v>0</v>
      </c>
      <c r="G26" s="1016">
        <f t="shared" si="10"/>
        <v>1276.55</v>
      </c>
      <c r="H26" s="1016">
        <f t="shared" ref="H26:J26" si="11">$C26*H27</f>
        <v>1276.55</v>
      </c>
      <c r="I26" s="1016">
        <f t="shared" si="11"/>
        <v>1276.55</v>
      </c>
      <c r="J26" s="1016">
        <f t="shared" si="11"/>
        <v>1276.55</v>
      </c>
      <c r="K26" s="1004"/>
      <c r="L26" s="24">
        <f t="shared" si="5"/>
        <v>5106.2</v>
      </c>
      <c r="M26" s="25">
        <f>C26-L26</f>
        <v>0</v>
      </c>
      <c r="N26" s="463"/>
      <c r="O26" s="22"/>
      <c r="P26" s="22"/>
    </row>
    <row r="27" spans="1:16" s="29" customFormat="1" ht="18" x14ac:dyDescent="0.2">
      <c r="A27" s="1060"/>
      <c r="B27" s="1061"/>
      <c r="C27" s="1062"/>
      <c r="D27" s="1059"/>
      <c r="E27" s="1017">
        <v>0</v>
      </c>
      <c r="F27" s="1017">
        <v>0</v>
      </c>
      <c r="G27" s="1017">
        <v>0.25</v>
      </c>
      <c r="H27" s="1017">
        <v>0.25</v>
      </c>
      <c r="I27" s="1017">
        <v>0.25</v>
      </c>
      <c r="J27" s="1017">
        <v>0.25</v>
      </c>
      <c r="K27" s="1005"/>
      <c r="L27" s="28">
        <f t="shared" si="5"/>
        <v>1</v>
      </c>
      <c r="M27" s="25"/>
      <c r="O27" s="22"/>
      <c r="P27" s="22"/>
    </row>
    <row r="28" spans="1:16" s="29" customFormat="1" ht="18" customHeight="1" x14ac:dyDescent="0.25">
      <c r="A28" s="1060" t="str">
        <f>ORC_BACIAS!B25</f>
        <v>2.3</v>
      </c>
      <c r="B28" s="1061" t="str">
        <f>ORC_BACIAS!E25</f>
        <v>ELABORAÇÃO DE ESTUDO AMBIENTAL PARA IMPLANTAÇÃO DE ESTAÇÕES DE BOMBEAMENTO, ENGLOBANDO O PLANO DE CONTROLE AMBIENTAL - PCA  E O PLANO DE GERENCIAMENTO DE RESÍDUOS SÓLIDOS - PGRS</v>
      </c>
      <c r="C28" s="1062">
        <f>ORC_BACIAS!I25</f>
        <v>8169.92</v>
      </c>
      <c r="D28" s="1059">
        <f ca="1">C28/$C$47</f>
        <v>2.7228987764299582E-2</v>
      </c>
      <c r="E28" s="1016">
        <f t="shared" si="10"/>
        <v>0</v>
      </c>
      <c r="F28" s="1016"/>
      <c r="G28" s="1016">
        <f t="shared" si="10"/>
        <v>2042.48</v>
      </c>
      <c r="H28" s="1016">
        <f t="shared" si="10"/>
        <v>2042.48</v>
      </c>
      <c r="I28" s="1016">
        <f t="shared" si="10"/>
        <v>2042.48</v>
      </c>
      <c r="J28" s="1016">
        <f t="shared" si="10"/>
        <v>2042.48</v>
      </c>
      <c r="K28" s="1004"/>
      <c r="L28" s="24">
        <f t="shared" si="5"/>
        <v>8169.92</v>
      </c>
      <c r="M28" s="25">
        <f>C28-L28</f>
        <v>0</v>
      </c>
      <c r="N28" s="463"/>
      <c r="O28" s="22"/>
      <c r="P28" s="22"/>
    </row>
    <row r="29" spans="1:16" s="29" customFormat="1" ht="41.25" customHeight="1" x14ac:dyDescent="0.2">
      <c r="A29" s="1060"/>
      <c r="B29" s="1061"/>
      <c r="C29" s="1062"/>
      <c r="D29" s="1059"/>
      <c r="E29" s="1017"/>
      <c r="F29" s="1017"/>
      <c r="G29" s="1017">
        <v>0.25</v>
      </c>
      <c r="H29" s="1017">
        <v>0.25</v>
      </c>
      <c r="I29" s="1017">
        <v>0.25</v>
      </c>
      <c r="J29" s="1017">
        <v>0.25</v>
      </c>
      <c r="K29" s="1005"/>
      <c r="L29" s="28">
        <f t="shared" si="5"/>
        <v>1</v>
      </c>
      <c r="M29" s="25"/>
      <c r="O29" s="22"/>
      <c r="P29" s="22"/>
    </row>
    <row r="30" spans="1:16" s="22" customFormat="1" ht="4.5" customHeight="1" x14ac:dyDescent="0.2">
      <c r="A30" s="1022"/>
      <c r="B30" s="1029"/>
      <c r="C30" s="1023"/>
      <c r="D30" s="1024"/>
      <c r="E30" s="1017"/>
      <c r="F30" s="1017"/>
      <c r="G30" s="1017"/>
      <c r="H30" s="1017"/>
      <c r="I30" s="1017"/>
      <c r="J30" s="1017">
        <v>0</v>
      </c>
      <c r="K30" s="1005"/>
      <c r="L30" s="21"/>
      <c r="O30" s="23"/>
    </row>
    <row r="31" spans="1:16" s="29" customFormat="1" ht="18" customHeight="1" x14ac:dyDescent="0.2">
      <c r="A31" s="1066">
        <f>ORC_BACIAS!B26</f>
        <v>3</v>
      </c>
      <c r="B31" s="1068" t="str">
        <f>ORC_BACIAS!E26</f>
        <v>PROJETOS EXECUTIVOS, INCLUSIVE PROJETO DE INTERFERÊNCIAS, ORÇAMENTO E CRONOGRAMA FÍSICO-FINANCEIRO</v>
      </c>
      <c r="C31" s="1063">
        <f ca="1">ORC_BACIAS!I26</f>
        <v>162098.72</v>
      </c>
      <c r="D31" s="1064">
        <f ca="1">C31/$C$47</f>
        <v>0.54024813749566991</v>
      </c>
      <c r="E31" s="1014">
        <f>SUM(E33+E35+E37)</f>
        <v>0</v>
      </c>
      <c r="F31" s="1014">
        <f t="shared" ref="F31:J31" ca="1" si="12">SUM(F33+F35+F37)</f>
        <v>12530.014999999999</v>
      </c>
      <c r="G31" s="1014">
        <f t="shared" ca="1" si="12"/>
        <v>40524.68</v>
      </c>
      <c r="H31" s="1014">
        <f t="shared" ca="1" si="12"/>
        <v>40524.68</v>
      </c>
      <c r="I31" s="1014">
        <f t="shared" ca="1" si="12"/>
        <v>40524.68</v>
      </c>
      <c r="J31" s="1014">
        <f t="shared" ca="1" si="12"/>
        <v>27994.665000000001</v>
      </c>
      <c r="K31" s="1002"/>
      <c r="L31" s="24">
        <f ca="1">SUM(E31:J31)</f>
        <v>162098.72</v>
      </c>
      <c r="M31" s="25">
        <f ca="1">C31-L31</f>
        <v>0</v>
      </c>
    </row>
    <row r="32" spans="1:16" s="29" customFormat="1" ht="18" customHeight="1" x14ac:dyDescent="0.2">
      <c r="A32" s="1066"/>
      <c r="B32" s="1068"/>
      <c r="C32" s="1063"/>
      <c r="D32" s="1064"/>
      <c r="E32" s="1015">
        <f t="shared" ref="E32:J32" ca="1" si="13">IF($C$31&gt;0,E31/$C$31,0)</f>
        <v>0</v>
      </c>
      <c r="F32" s="1015">
        <f t="shared" ca="1" si="13"/>
        <v>7.7298667133213636E-2</v>
      </c>
      <c r="G32" s="1015">
        <f t="shared" ca="1" si="13"/>
        <v>0.25</v>
      </c>
      <c r="H32" s="1015">
        <f t="shared" ca="1" si="13"/>
        <v>0.25</v>
      </c>
      <c r="I32" s="1015">
        <f t="shared" ca="1" si="13"/>
        <v>0.25</v>
      </c>
      <c r="J32" s="1015">
        <f t="shared" ca="1" si="13"/>
        <v>0.17270133286678638</v>
      </c>
      <c r="K32" s="1003"/>
      <c r="L32" s="28">
        <f ca="1">SUM(E32:J32)</f>
        <v>1</v>
      </c>
      <c r="M32" s="25"/>
    </row>
    <row r="33" spans="1:15" s="29" customFormat="1" ht="18" customHeight="1" x14ac:dyDescent="0.2">
      <c r="A33" s="1060" t="str">
        <f>ORC_BACIAS!B27</f>
        <v>3.1</v>
      </c>
      <c r="B33" s="1061" t="str">
        <f>ORC_BACIAS!E27</f>
        <v>PROJETOS EXECUTIVOS DAS ESTAÇÕES DE BOMBEAMENTO DE ÁGUAS PLUVIAIS GURIRI</v>
      </c>
      <c r="C33" s="1062">
        <f ca="1">ORC_BACIAS!I27</f>
        <v>111978.66</v>
      </c>
      <c r="D33" s="1059">
        <f t="shared" ref="D33" ca="1" si="14">C33/$C$47</f>
        <v>0.37320629369720426</v>
      </c>
      <c r="E33" s="1016"/>
      <c r="F33" s="1016"/>
      <c r="G33" s="1016">
        <f t="shared" ref="F33:J35" ca="1" si="15">$C33*G34</f>
        <v>27994.665000000001</v>
      </c>
      <c r="H33" s="1016">
        <f t="shared" ca="1" si="15"/>
        <v>27994.665000000001</v>
      </c>
      <c r="I33" s="1016">
        <f t="shared" ca="1" si="15"/>
        <v>27994.665000000001</v>
      </c>
      <c r="J33" s="1016">
        <f t="shared" ca="1" si="15"/>
        <v>27994.665000000001</v>
      </c>
      <c r="K33" s="1003"/>
      <c r="L33" s="28"/>
      <c r="M33" s="25"/>
    </row>
    <row r="34" spans="1:15" s="29" customFormat="1" ht="18" customHeight="1" x14ac:dyDescent="0.2">
      <c r="A34" s="1060"/>
      <c r="B34" s="1061"/>
      <c r="C34" s="1062"/>
      <c r="D34" s="1059"/>
      <c r="E34" s="1017"/>
      <c r="F34" s="1017"/>
      <c r="G34" s="1017">
        <v>0.25</v>
      </c>
      <c r="H34" s="1017">
        <v>0.25</v>
      </c>
      <c r="I34" s="1017">
        <v>0.25</v>
      </c>
      <c r="J34" s="1017">
        <v>0.25</v>
      </c>
      <c r="K34" s="1003"/>
      <c r="L34" s="28"/>
      <c r="M34" s="25"/>
    </row>
    <row r="35" spans="1:15" s="29" customFormat="1" ht="18" customHeight="1" x14ac:dyDescent="0.2">
      <c r="A35" s="1060" t="str">
        <f>ORC_BACIAS!B29</f>
        <v>3.2</v>
      </c>
      <c r="B35" s="1061" t="str">
        <f>ORC_BACIAS!E29</f>
        <v>PROJETOS EXECUTIVOS DE REDES DE DRENAGEM (MACRO E MICRODRENAGEM)</v>
      </c>
      <c r="C35" s="1062">
        <f ca="1">ORC_BACIAS!I29</f>
        <v>25060.03</v>
      </c>
      <c r="D35" s="1059">
        <f t="shared" ref="D35" ca="1" si="16">C35/$C$47</f>
        <v>8.3520921899232839E-2</v>
      </c>
      <c r="E35" s="1016"/>
      <c r="F35" s="1016">
        <f t="shared" ca="1" si="15"/>
        <v>6265.0074999999997</v>
      </c>
      <c r="G35" s="1016">
        <f t="shared" ca="1" si="15"/>
        <v>6265.0074999999997</v>
      </c>
      <c r="H35" s="1016">
        <f t="shared" ca="1" si="15"/>
        <v>6265.0074999999997</v>
      </c>
      <c r="I35" s="1016">
        <f t="shared" ca="1" si="15"/>
        <v>6265.0074999999997</v>
      </c>
      <c r="J35" s="1016">
        <f t="shared" ca="1" si="15"/>
        <v>0</v>
      </c>
      <c r="K35" s="1003"/>
      <c r="L35" s="28"/>
      <c r="M35" s="25"/>
    </row>
    <row r="36" spans="1:15" s="29" customFormat="1" ht="18" customHeight="1" x14ac:dyDescent="0.2">
      <c r="A36" s="1060"/>
      <c r="B36" s="1061"/>
      <c r="C36" s="1062"/>
      <c r="D36" s="1059"/>
      <c r="E36" s="1017"/>
      <c r="F36" s="1017">
        <v>0.25</v>
      </c>
      <c r="G36" s="1017">
        <v>0.25</v>
      </c>
      <c r="H36" s="1017">
        <v>0.25</v>
      </c>
      <c r="I36" s="1017">
        <v>0.25</v>
      </c>
      <c r="J36" s="1017">
        <v>0</v>
      </c>
      <c r="K36" s="1003"/>
      <c r="L36" s="28"/>
      <c r="M36" s="25"/>
    </row>
    <row r="37" spans="1:15" s="29" customFormat="1" ht="18" customHeight="1" x14ac:dyDescent="0.2">
      <c r="A37" s="1060" t="str">
        <f>ORC_BACIAS!B31</f>
        <v>3.3</v>
      </c>
      <c r="B37" s="1061" t="str">
        <f>ORC_BACIAS!E31</f>
        <v>PROJETOS EXECUTIVOS DE PAVIMENTAÇÃO</v>
      </c>
      <c r="C37" s="1062">
        <f>ORC_BACIAS!I31</f>
        <v>25060.03</v>
      </c>
      <c r="D37" s="1059">
        <f ca="1">C37/$C$47</f>
        <v>8.3520921899232839E-2</v>
      </c>
      <c r="E37" s="1016">
        <f t="shared" ref="E37:J37" si="17">$C37*E38</f>
        <v>0</v>
      </c>
      <c r="F37" s="1016">
        <f t="shared" si="17"/>
        <v>6265.0074999999997</v>
      </c>
      <c r="G37" s="1016">
        <f t="shared" si="17"/>
        <v>6265.0074999999997</v>
      </c>
      <c r="H37" s="1016">
        <f t="shared" si="17"/>
        <v>6265.0074999999997</v>
      </c>
      <c r="I37" s="1016">
        <f t="shared" si="17"/>
        <v>6265.0074999999997</v>
      </c>
      <c r="J37" s="1016">
        <f t="shared" si="17"/>
        <v>0</v>
      </c>
      <c r="K37" s="1004"/>
      <c r="L37" s="24">
        <f>SUM(E37:J37)</f>
        <v>25060.03</v>
      </c>
      <c r="M37" s="25">
        <f>C37-L37</f>
        <v>0</v>
      </c>
    </row>
    <row r="38" spans="1:15" s="29" customFormat="1" ht="18" customHeight="1" x14ac:dyDescent="0.2">
      <c r="A38" s="1060"/>
      <c r="B38" s="1061"/>
      <c r="C38" s="1062"/>
      <c r="D38" s="1059"/>
      <c r="E38" s="1017">
        <v>0</v>
      </c>
      <c r="F38" s="1017">
        <v>0.25</v>
      </c>
      <c r="G38" s="1017">
        <v>0.25</v>
      </c>
      <c r="H38" s="1017">
        <v>0.25</v>
      </c>
      <c r="I38" s="1017">
        <v>0.25</v>
      </c>
      <c r="J38" s="1017">
        <v>0</v>
      </c>
      <c r="K38" s="1005"/>
      <c r="L38" s="28">
        <f>SUM(E38:J38)</f>
        <v>1</v>
      </c>
      <c r="M38" s="25"/>
    </row>
    <row r="39" spans="1:15" s="29" customFormat="1" ht="5.0999999999999996" customHeight="1" x14ac:dyDescent="0.2">
      <c r="A39" s="1025"/>
      <c r="B39" s="1030"/>
      <c r="C39" s="1031"/>
      <c r="D39" s="1032"/>
      <c r="E39" s="1017"/>
      <c r="F39" s="1017"/>
      <c r="G39" s="1017"/>
      <c r="H39" s="1017"/>
      <c r="I39" s="1017"/>
      <c r="J39" s="1017"/>
      <c r="K39" s="1005"/>
      <c r="L39" s="28"/>
      <c r="M39" s="25"/>
    </row>
    <row r="40" spans="1:15" s="29" customFormat="1" ht="18" customHeight="1" x14ac:dyDescent="0.2">
      <c r="A40" s="1066">
        <f>ORC_BACIAS!B33</f>
        <v>4</v>
      </c>
      <c r="B40" s="1067" t="str">
        <f>ORC_BACIAS!E33</f>
        <v>CUSTOS COMPLEMENTARES</v>
      </c>
      <c r="C40" s="1063">
        <f ca="1">ORC_BACIAS!I33</f>
        <v>26622.73</v>
      </c>
      <c r="D40" s="1064">
        <f ca="1">C40/$C$47</f>
        <v>8.8729141707905509E-2</v>
      </c>
      <c r="E40" s="1014">
        <f ca="1">SUM(E44+E42)</f>
        <v>2555.4549999999999</v>
      </c>
      <c r="F40" s="1014">
        <f t="shared" ref="F40:J40" ca="1" si="18">SUM(F44+F42)</f>
        <v>3428.172</v>
      </c>
      <c r="G40" s="1014">
        <f t="shared" ca="1" si="18"/>
        <v>5377.9549999999999</v>
      </c>
      <c r="H40" s="1014">
        <f t="shared" ca="1" si="18"/>
        <v>5377.9549999999999</v>
      </c>
      <c r="I40" s="1014">
        <f t="shared" ca="1" si="18"/>
        <v>5377.9549999999999</v>
      </c>
      <c r="J40" s="1014">
        <f t="shared" ca="1" si="18"/>
        <v>4505.2379999999994</v>
      </c>
      <c r="K40" s="1002"/>
      <c r="L40" s="24">
        <f ca="1">SUM(E40:J40)</f>
        <v>26622.729999999996</v>
      </c>
      <c r="M40" s="25">
        <f ca="1">C40-L40</f>
        <v>0</v>
      </c>
    </row>
    <row r="41" spans="1:15" s="29" customFormat="1" ht="18" customHeight="1" x14ac:dyDescent="0.2">
      <c r="A41" s="1066"/>
      <c r="B41" s="1067"/>
      <c r="C41" s="1063"/>
      <c r="D41" s="1064"/>
      <c r="E41" s="1015">
        <f ca="1">IF($C$40&gt;0,E40/$C$40,0)</f>
        <v>9.5987714257703846E-2</v>
      </c>
      <c r="F41" s="1015">
        <f t="shared" ref="F41:I41" ca="1" si="19">IF($C$40&gt;0,F40/$C$40,0)</f>
        <v>0.1287686123849808</v>
      </c>
      <c r="G41" s="1015">
        <f t="shared" ca="1" si="19"/>
        <v>0.20200614287114807</v>
      </c>
      <c r="H41" s="1015">
        <f t="shared" ca="1" si="19"/>
        <v>0.20200614287114807</v>
      </c>
      <c r="I41" s="1015">
        <f t="shared" ca="1" si="19"/>
        <v>0.20200614287114807</v>
      </c>
      <c r="J41" s="1015">
        <f ca="1">IF($C$40&gt;0,J40/$C$40,0)</f>
        <v>0.1692252447438711</v>
      </c>
      <c r="K41" s="1003"/>
      <c r="L41" s="28">
        <f ca="1">SUM(E41:J41)</f>
        <v>0.99999999999999989</v>
      </c>
      <c r="M41" s="25"/>
    </row>
    <row r="42" spans="1:15" s="29" customFormat="1" ht="18" customHeight="1" x14ac:dyDescent="0.2">
      <c r="A42" s="1071" t="str">
        <f>ORC_BACIAS!B34</f>
        <v>4.1</v>
      </c>
      <c r="B42" s="1072" t="str">
        <f>ORC_BACIAS!E34</f>
        <v>DESPESAS GERAIS - K2 PAGOS PERCENTUALMENTE CONFORME ENTREGA DOS PROJETOS</v>
      </c>
      <c r="C42" s="1073">
        <f>ORC_BACIAS!I34</f>
        <v>11290</v>
      </c>
      <c r="D42" s="1070">
        <f ca="1">C42/$C$47</f>
        <v>3.7627696704367025E-2</v>
      </c>
      <c r="E42" s="1016">
        <f t="shared" ref="E42:J44" si="20">$C42*E43</f>
        <v>0</v>
      </c>
      <c r="F42" s="1016">
        <f t="shared" si="20"/>
        <v>872.71699999999998</v>
      </c>
      <c r="G42" s="1016">
        <f t="shared" si="20"/>
        <v>2822.5</v>
      </c>
      <c r="H42" s="1016">
        <f t="shared" si="20"/>
        <v>2822.5</v>
      </c>
      <c r="I42" s="1016">
        <f t="shared" si="20"/>
        <v>2822.5</v>
      </c>
      <c r="J42" s="1016">
        <f t="shared" si="20"/>
        <v>1949.7829999999999</v>
      </c>
      <c r="K42" s="1003"/>
      <c r="L42" s="28"/>
      <c r="M42" s="25"/>
    </row>
    <row r="43" spans="1:15" s="29" customFormat="1" ht="18" customHeight="1" x14ac:dyDescent="0.2">
      <c r="A43" s="1071"/>
      <c r="B43" s="1072"/>
      <c r="C43" s="1073"/>
      <c r="D43" s="1070"/>
      <c r="E43" s="1017"/>
      <c r="F43" s="1017">
        <v>7.7299999999999994E-2</v>
      </c>
      <c r="G43" s="1017">
        <v>0.25</v>
      </c>
      <c r="H43" s="1017">
        <v>0.25</v>
      </c>
      <c r="I43" s="1017">
        <v>0.25</v>
      </c>
      <c r="J43" s="1017">
        <v>0.17269999999999999</v>
      </c>
      <c r="K43" s="1003"/>
      <c r="L43" s="28"/>
      <c r="M43" s="25"/>
    </row>
    <row r="44" spans="1:15" s="29" customFormat="1" ht="18" customHeight="1" x14ac:dyDescent="0.2">
      <c r="A44" s="1071" t="str">
        <f>ORC_BACIAS!B36</f>
        <v>4.2</v>
      </c>
      <c r="B44" s="1072" t="str">
        <f>ORC_BACIAS!E36</f>
        <v>COORDENAÇÃO GERAL DOS PROJETOS (INCLUSO ENCARGOS SOCIAIS E COMPLEMENTARES, LUCRO E DESPESAS LEGAIS)</v>
      </c>
      <c r="C44" s="1073">
        <f ca="1">ORC_BACIAS!I36</f>
        <v>15332.73</v>
      </c>
      <c r="D44" s="1070">
        <f ca="1">C44/$C$47</f>
        <v>5.1101445003538477E-2</v>
      </c>
      <c r="E44" s="1016">
        <f t="shared" ca="1" si="20"/>
        <v>2555.4549999999999</v>
      </c>
      <c r="F44" s="1016">
        <f t="shared" ca="1" si="20"/>
        <v>2555.4549999999999</v>
      </c>
      <c r="G44" s="1016">
        <f t="shared" ca="1" si="20"/>
        <v>2555.4549999999999</v>
      </c>
      <c r="H44" s="1016">
        <f t="shared" ca="1" si="20"/>
        <v>2555.4549999999999</v>
      </c>
      <c r="I44" s="1016">
        <f t="shared" ca="1" si="20"/>
        <v>2555.4549999999999</v>
      </c>
      <c r="J44" s="1016">
        <f t="shared" ca="1" si="20"/>
        <v>2555.4549999999999</v>
      </c>
      <c r="K44" s="1004"/>
      <c r="L44" s="24">
        <f ca="1">SUM(E44:J44)</f>
        <v>15332.73</v>
      </c>
      <c r="M44" s="25">
        <f ca="1">C44-L44</f>
        <v>0</v>
      </c>
    </row>
    <row r="45" spans="1:15" s="29" customFormat="1" ht="18" customHeight="1" x14ac:dyDescent="0.2">
      <c r="A45" s="1071"/>
      <c r="B45" s="1072"/>
      <c r="C45" s="1073"/>
      <c r="D45" s="1070"/>
      <c r="E45" s="1017">
        <f>1/6</f>
        <v>0.16666666666666666</v>
      </c>
      <c r="F45" s="1017">
        <f>1/6</f>
        <v>0.16666666666666666</v>
      </c>
      <c r="G45" s="1017">
        <f t="shared" ref="G45:J45" si="21">1/6</f>
        <v>0.16666666666666666</v>
      </c>
      <c r="H45" s="1017">
        <f t="shared" si="21"/>
        <v>0.16666666666666666</v>
      </c>
      <c r="I45" s="1017">
        <f t="shared" si="21"/>
        <v>0.16666666666666666</v>
      </c>
      <c r="J45" s="1017">
        <f t="shared" si="21"/>
        <v>0.16666666666666666</v>
      </c>
      <c r="K45" s="1005"/>
      <c r="L45" s="28">
        <f>SUM(E45:J45)</f>
        <v>0.99999999999999989</v>
      </c>
      <c r="M45" s="25"/>
    </row>
    <row r="46" spans="1:15" s="22" customFormat="1" ht="5.0999999999999996" customHeight="1" x14ac:dyDescent="0.2">
      <c r="A46" s="1025"/>
      <c r="B46" s="1026"/>
      <c r="C46" s="1031"/>
      <c r="D46" s="1032"/>
      <c r="E46" s="1033"/>
      <c r="F46" s="1033"/>
      <c r="G46" s="1033"/>
      <c r="H46" s="1033"/>
      <c r="I46" s="1033"/>
      <c r="J46" s="1033"/>
      <c r="K46" s="1009"/>
      <c r="L46" s="24"/>
      <c r="M46" s="25"/>
      <c r="O46" s="23"/>
    </row>
    <row r="47" spans="1:15" s="30" customFormat="1" ht="36" customHeight="1" x14ac:dyDescent="0.25">
      <c r="A47" s="1069" t="s">
        <v>41</v>
      </c>
      <c r="B47" s="1069"/>
      <c r="C47" s="1034">
        <f ca="1">SUM(C13,C22,C31,C40)</f>
        <v>300044.93999999994</v>
      </c>
      <c r="D47" s="1035">
        <f ca="1">SUM(D13,D22,D31,D40)</f>
        <v>1.0000000000000002</v>
      </c>
      <c r="E47" s="1036"/>
      <c r="F47" s="1036"/>
      <c r="G47" s="1036"/>
      <c r="H47" s="1036"/>
      <c r="I47" s="1036"/>
      <c r="J47" s="1036"/>
      <c r="K47" s="1010">
        <v>0.1249586841716132</v>
      </c>
      <c r="L47" s="24">
        <f>SUM(E47:J47)</f>
        <v>0</v>
      </c>
      <c r="M47" s="25"/>
      <c r="N47" s="31"/>
    </row>
    <row r="48" spans="1:15" s="30" customFormat="1" ht="5.0999999999999996" customHeight="1" x14ac:dyDescent="0.25">
      <c r="A48" s="1037"/>
      <c r="B48" s="1038"/>
      <c r="C48" s="1027"/>
      <c r="D48" s="1028"/>
      <c r="E48" s="1039"/>
      <c r="F48" s="1039"/>
      <c r="G48" s="1039"/>
      <c r="H48" s="1039"/>
      <c r="I48" s="1039"/>
      <c r="J48" s="1039"/>
      <c r="K48" s="453"/>
      <c r="L48" s="24"/>
      <c r="M48" s="25"/>
      <c r="N48" s="31"/>
    </row>
    <row r="49" spans="1:13" s="30" customFormat="1" ht="24.95" customHeight="1" x14ac:dyDescent="0.25">
      <c r="A49" s="1065" t="s">
        <v>26016</v>
      </c>
      <c r="B49" s="1065"/>
      <c r="C49" s="1065"/>
      <c r="D49" s="1065"/>
      <c r="E49" s="1040">
        <f ca="1">E13+E22+E31+E40</f>
        <v>40164.394999999997</v>
      </c>
      <c r="F49" s="1040">
        <f t="shared" ref="F49:J49" ca="1" si="22">F13+F22+F31+F40</f>
        <v>61078.016999999993</v>
      </c>
      <c r="G49" s="1040">
        <f t="shared" ca="1" si="22"/>
        <v>56880.965000000004</v>
      </c>
      <c r="H49" s="1040">
        <f t="shared" ca="1" si="22"/>
        <v>56880.965000000004</v>
      </c>
      <c r="I49" s="1040">
        <f t="shared" ca="1" si="22"/>
        <v>49221.665000000001</v>
      </c>
      <c r="J49" s="1040">
        <f t="shared" ca="1" si="22"/>
        <v>35818.932999999997</v>
      </c>
      <c r="K49" s="1011"/>
      <c r="L49" s="24">
        <f ca="1">SUM(E49:J49)</f>
        <v>300044.94</v>
      </c>
      <c r="M49" s="25"/>
    </row>
    <row r="50" spans="1:13" s="30" customFormat="1" ht="24.95" customHeight="1" x14ac:dyDescent="0.25">
      <c r="A50" s="1065" t="s">
        <v>26017</v>
      </c>
      <c r="B50" s="1065"/>
      <c r="C50" s="1065"/>
      <c r="D50" s="1065"/>
      <c r="E50" s="1041">
        <f t="shared" ref="E50:J50" ca="1" si="23">E49/$C$47</f>
        <v>0.13386126424928213</v>
      </c>
      <c r="F50" s="1041">
        <f t="shared" ca="1" si="23"/>
        <v>0.20356289627813756</v>
      </c>
      <c r="G50" s="1041">
        <f t="shared" ca="1" si="23"/>
        <v>0.18957481835887655</v>
      </c>
      <c r="H50" s="1041">
        <f t="shared" ca="1" si="23"/>
        <v>0.18957481835887655</v>
      </c>
      <c r="I50" s="1041">
        <f t="shared" ca="1" si="23"/>
        <v>0.1640476423298457</v>
      </c>
      <c r="J50" s="1041">
        <f t="shared" ca="1" si="23"/>
        <v>0.11937856042498168</v>
      </c>
      <c r="K50" s="1012"/>
      <c r="L50" s="24"/>
      <c r="M50" s="25"/>
    </row>
    <row r="51" spans="1:13" s="30" customFormat="1" ht="24.95" customHeight="1" x14ac:dyDescent="0.25">
      <c r="A51" s="1065" t="s">
        <v>39</v>
      </c>
      <c r="B51" s="1065"/>
      <c r="C51" s="1065"/>
      <c r="D51" s="1065"/>
      <c r="E51" s="1040">
        <f ca="1">E49</f>
        <v>40164.394999999997</v>
      </c>
      <c r="F51" s="1040">
        <f ca="1">E51+F49</f>
        <v>101242.41199999998</v>
      </c>
      <c r="G51" s="1040">
        <f t="shared" ref="G51:J51" ca="1" si="24">F51+G49</f>
        <v>158123.37699999998</v>
      </c>
      <c r="H51" s="1040">
        <f t="shared" ca="1" si="24"/>
        <v>215004.34199999998</v>
      </c>
      <c r="I51" s="1040">
        <f t="shared" ca="1" si="24"/>
        <v>264226.00699999998</v>
      </c>
      <c r="J51" s="1040">
        <f t="shared" ca="1" si="24"/>
        <v>300044.94</v>
      </c>
      <c r="K51" s="1011"/>
      <c r="L51" s="454"/>
      <c r="M51" s="25"/>
    </row>
    <row r="52" spans="1:13" s="30" customFormat="1" ht="24.95" customHeight="1" x14ac:dyDescent="0.25">
      <c r="A52" s="1065" t="s">
        <v>40</v>
      </c>
      <c r="B52" s="1065"/>
      <c r="C52" s="1065"/>
      <c r="D52" s="1065"/>
      <c r="E52" s="1041">
        <f ca="1">E51/$C$47</f>
        <v>0.13386126424928213</v>
      </c>
      <c r="F52" s="1041">
        <f t="shared" ref="F52:J52" ca="1" si="25">F51/$C$47</f>
        <v>0.33742416052741964</v>
      </c>
      <c r="G52" s="1041">
        <f t="shared" ca="1" si="25"/>
        <v>0.52699897888629621</v>
      </c>
      <c r="H52" s="1041">
        <f t="shared" ca="1" si="25"/>
        <v>0.71657379724517267</v>
      </c>
      <c r="I52" s="1041">
        <f t="shared" ca="1" si="25"/>
        <v>0.88062143957501848</v>
      </c>
      <c r="J52" s="1041">
        <f t="shared" ca="1" si="25"/>
        <v>1.0000000000000002</v>
      </c>
      <c r="K52" s="1012"/>
      <c r="L52" s="24"/>
      <c r="M52" s="25"/>
    </row>
    <row r="54" spans="1:13" ht="18.75" customHeight="1" x14ac:dyDescent="0.2"/>
    <row r="55" spans="1:13" ht="18.75" customHeight="1" x14ac:dyDescent="0.2">
      <c r="E55" s="20"/>
      <c r="F55" s="20"/>
      <c r="G55" s="20"/>
      <c r="H55" s="20"/>
      <c r="I55" s="20"/>
      <c r="J55" s="20"/>
      <c r="K55" s="20"/>
    </row>
    <row r="56" spans="1:13" ht="18.75" customHeight="1" thickBot="1" x14ac:dyDescent="0.25"/>
    <row r="57" spans="1:13" ht="18.75" customHeight="1" thickBot="1" x14ac:dyDescent="0.25">
      <c r="C57" s="154"/>
      <c r="E57" s="429"/>
      <c r="F57" s="429"/>
      <c r="G57" s="429"/>
      <c r="H57" s="429"/>
      <c r="I57" s="429"/>
      <c r="J57" s="429"/>
      <c r="K57" s="1011"/>
      <c r="L57" s="24"/>
    </row>
    <row r="58" spans="1:13" ht="24.75" customHeight="1" x14ac:dyDescent="0.2">
      <c r="C58" s="109"/>
      <c r="E58" s="452"/>
      <c r="F58" s="452"/>
      <c r="G58" s="452"/>
      <c r="H58" s="452"/>
      <c r="I58" s="452"/>
      <c r="J58" s="452"/>
      <c r="K58" s="452"/>
    </row>
    <row r="59" spans="1:13" ht="24" customHeight="1" x14ac:dyDescent="0.2">
      <c r="C59" s="104"/>
      <c r="E59" s="451"/>
      <c r="F59" s="451"/>
      <c r="G59" s="451"/>
      <c r="H59" s="451"/>
      <c r="I59" s="451"/>
      <c r="J59" s="451"/>
      <c r="K59" s="451"/>
    </row>
  </sheetData>
  <mergeCells count="80">
    <mergeCell ref="B42:B43"/>
    <mergeCell ref="C42:C43"/>
    <mergeCell ref="D42:D43"/>
    <mergeCell ref="A8:A9"/>
    <mergeCell ref="B8:B9"/>
    <mergeCell ref="C8:C9"/>
    <mergeCell ref="D8:D9"/>
    <mergeCell ref="A33:A34"/>
    <mergeCell ref="B33:B34"/>
    <mergeCell ref="C33:C34"/>
    <mergeCell ref="D33:D34"/>
    <mergeCell ref="A35:A36"/>
    <mergeCell ref="A7:J7"/>
    <mergeCell ref="A19:A20"/>
    <mergeCell ref="B19:B20"/>
    <mergeCell ref="A4:J4"/>
    <mergeCell ref="C13:C14"/>
    <mergeCell ref="D13:D14"/>
    <mergeCell ref="A13:A14"/>
    <mergeCell ref="A11:J11"/>
    <mergeCell ref="C19:C20"/>
    <mergeCell ref="B13:B14"/>
    <mergeCell ref="C15:C16"/>
    <mergeCell ref="E8:F8"/>
    <mergeCell ref="G8:H8"/>
    <mergeCell ref="I8:J8"/>
    <mergeCell ref="A22:A23"/>
    <mergeCell ref="B22:B23"/>
    <mergeCell ref="C37:C38"/>
    <mergeCell ref="A1:J1"/>
    <mergeCell ref="A2:J2"/>
    <mergeCell ref="A6:J6"/>
    <mergeCell ref="A5:J5"/>
    <mergeCell ref="D19:D20"/>
    <mergeCell ref="D15:D16"/>
    <mergeCell ref="A17:A18"/>
    <mergeCell ref="B17:B18"/>
    <mergeCell ref="C17:C18"/>
    <mergeCell ref="D17:D18"/>
    <mergeCell ref="A15:A16"/>
    <mergeCell ref="B15:B16"/>
    <mergeCell ref="A3:J3"/>
    <mergeCell ref="A28:A29"/>
    <mergeCell ref="B28:B29"/>
    <mergeCell ref="A52:D52"/>
    <mergeCell ref="A47:B47"/>
    <mergeCell ref="A49:D49"/>
    <mergeCell ref="A50:D50"/>
    <mergeCell ref="D44:D45"/>
    <mergeCell ref="A44:A45"/>
    <mergeCell ref="B44:B45"/>
    <mergeCell ref="C44:C45"/>
    <mergeCell ref="B35:B36"/>
    <mergeCell ref="C35:C36"/>
    <mergeCell ref="D35:D36"/>
    <mergeCell ref="C28:C29"/>
    <mergeCell ref="D28:D29"/>
    <mergeCell ref="A42:A43"/>
    <mergeCell ref="C22:C23"/>
    <mergeCell ref="D22:D23"/>
    <mergeCell ref="A51:D51"/>
    <mergeCell ref="A40:A41"/>
    <mergeCell ref="B40:B41"/>
    <mergeCell ref="C40:C41"/>
    <mergeCell ref="D40:D41"/>
    <mergeCell ref="D37:D38"/>
    <mergeCell ref="A31:A32"/>
    <mergeCell ref="B31:B32"/>
    <mergeCell ref="C31:C32"/>
    <mergeCell ref="D31:D32"/>
    <mergeCell ref="A37:A38"/>
    <mergeCell ref="B37:B38"/>
    <mergeCell ref="B26:B27"/>
    <mergeCell ref="C26:C27"/>
    <mergeCell ref="D26:D27"/>
    <mergeCell ref="A24:A25"/>
    <mergeCell ref="B24:B25"/>
    <mergeCell ref="C24:C25"/>
    <mergeCell ref="D24:D25"/>
    <mergeCell ref="A26:A27"/>
  </mergeCells>
  <conditionalFormatting sqref="E57:K57 E13:F13 E49:J49 E22:F22 E40:J40 E51:J51">
    <cfRule type="cellIs" dxfId="47" priority="369" operator="greaterThan">
      <formula>0</formula>
    </cfRule>
  </conditionalFormatting>
  <conditionalFormatting sqref="E19:F19 E44:J44">
    <cfRule type="cellIs" dxfId="46" priority="368" operator="greaterThan">
      <formula>0</formula>
    </cfRule>
  </conditionalFormatting>
  <conditionalFormatting sqref="E31:J31">
    <cfRule type="cellIs" dxfId="45" priority="200" operator="greaterThan">
      <formula>0</formula>
    </cfRule>
  </conditionalFormatting>
  <conditionalFormatting sqref="G13:I13">
    <cfRule type="cellIs" dxfId="44" priority="195" operator="greaterThan">
      <formula>0</formula>
    </cfRule>
  </conditionalFormatting>
  <conditionalFormatting sqref="G19:I19">
    <cfRule type="cellIs" dxfId="43" priority="194" operator="greaterThan">
      <formula>0</formula>
    </cfRule>
  </conditionalFormatting>
  <conditionalFormatting sqref="G22:J22">
    <cfRule type="cellIs" dxfId="42" priority="193" operator="greaterThan">
      <formula>0</formula>
    </cfRule>
  </conditionalFormatting>
  <conditionalFormatting sqref="G24:J24">
    <cfRule type="cellIs" dxfId="41" priority="192" operator="greaterThan">
      <formula>0</formula>
    </cfRule>
  </conditionalFormatting>
  <conditionalFormatting sqref="J19:K19">
    <cfRule type="cellIs" dxfId="40" priority="168" operator="greaterThan">
      <formula>0</formula>
    </cfRule>
  </conditionalFormatting>
  <conditionalFormatting sqref="J13:K13">
    <cfRule type="cellIs" dxfId="39" priority="169" operator="greaterThan">
      <formula>0</formula>
    </cfRule>
  </conditionalFormatting>
  <conditionalFormatting sqref="K22">
    <cfRule type="cellIs" dxfId="38" priority="161" operator="greaterThan">
      <formula>0</formula>
    </cfRule>
  </conditionalFormatting>
  <conditionalFormatting sqref="K24">
    <cfRule type="cellIs" dxfId="37" priority="160" operator="greaterThan">
      <formula>0</formula>
    </cfRule>
  </conditionalFormatting>
  <conditionalFormatting sqref="K31">
    <cfRule type="cellIs" dxfId="36" priority="113" operator="greaterThan">
      <formula>0</formula>
    </cfRule>
  </conditionalFormatting>
  <conditionalFormatting sqref="K37">
    <cfRule type="cellIs" dxfId="35" priority="112" operator="greaterThan">
      <formula>0</formula>
    </cfRule>
  </conditionalFormatting>
  <conditionalFormatting sqref="K40">
    <cfRule type="cellIs" dxfId="34" priority="107" operator="greaterThan">
      <formula>0</formula>
    </cfRule>
  </conditionalFormatting>
  <conditionalFormatting sqref="K44">
    <cfRule type="cellIs" dxfId="33" priority="106" operator="greaterThan">
      <formula>0</formula>
    </cfRule>
  </conditionalFormatting>
  <conditionalFormatting sqref="K49 K51">
    <cfRule type="cellIs" dxfId="32" priority="101" operator="greaterThan">
      <formula>0</formula>
    </cfRule>
  </conditionalFormatting>
  <conditionalFormatting sqref="E17:F17">
    <cfRule type="cellIs" dxfId="31" priority="44" operator="greaterThan">
      <formula>0</formula>
    </cfRule>
  </conditionalFormatting>
  <conditionalFormatting sqref="G17:I17">
    <cfRule type="cellIs" dxfId="30" priority="43" operator="greaterThan">
      <formula>0</formula>
    </cfRule>
  </conditionalFormatting>
  <conditionalFormatting sqref="J17:K17">
    <cfRule type="cellIs" dxfId="29" priority="42" operator="greaterThan">
      <formula>0</formula>
    </cfRule>
  </conditionalFormatting>
  <conditionalFormatting sqref="E15:F15">
    <cfRule type="cellIs" dxfId="28" priority="38" operator="greaterThan">
      <formula>0</formula>
    </cfRule>
  </conditionalFormatting>
  <conditionalFormatting sqref="G15:I15">
    <cfRule type="cellIs" dxfId="27" priority="37" operator="greaterThan">
      <formula>0</formula>
    </cfRule>
  </conditionalFormatting>
  <conditionalFormatting sqref="J15:K15">
    <cfRule type="cellIs" dxfId="26" priority="36" operator="greaterThan">
      <formula>0</formula>
    </cfRule>
  </conditionalFormatting>
  <conditionalFormatting sqref="E26:G26">
    <cfRule type="cellIs" dxfId="25" priority="32" operator="greaterThan">
      <formula>0</formula>
    </cfRule>
  </conditionalFormatting>
  <conditionalFormatting sqref="K26">
    <cfRule type="cellIs" dxfId="24" priority="30" operator="greaterThan">
      <formula>0</formula>
    </cfRule>
  </conditionalFormatting>
  <conditionalFormatting sqref="E28:F28">
    <cfRule type="cellIs" dxfId="23" priority="27" operator="greaterThan">
      <formula>0</formula>
    </cfRule>
  </conditionalFormatting>
  <conditionalFormatting sqref="J28:K28">
    <cfRule type="cellIs" dxfId="22" priority="25" operator="greaterThan">
      <formula>0</formula>
    </cfRule>
  </conditionalFormatting>
  <conditionalFormatting sqref="G28:I28">
    <cfRule type="cellIs" dxfId="21" priority="17" operator="greaterThan">
      <formula>0</formula>
    </cfRule>
  </conditionalFormatting>
  <conditionalFormatting sqref="E24:F24">
    <cfRule type="cellIs" dxfId="20" priority="15" operator="greaterThan">
      <formula>0</formula>
    </cfRule>
  </conditionalFormatting>
  <conditionalFormatting sqref="H26:J26">
    <cfRule type="cellIs" dxfId="19" priority="14" operator="greaterThan">
      <formula>0</formula>
    </cfRule>
  </conditionalFormatting>
  <conditionalFormatting sqref="E33:F33 E35">
    <cfRule type="cellIs" dxfId="18" priority="11" operator="greaterThan">
      <formula>0</formula>
    </cfRule>
  </conditionalFormatting>
  <conditionalFormatting sqref="I37:J37">
    <cfRule type="cellIs" dxfId="17" priority="9" operator="greaterThan">
      <formula>0</formula>
    </cfRule>
  </conditionalFormatting>
  <conditionalFormatting sqref="E37:H37">
    <cfRule type="cellIs" dxfId="16" priority="8" operator="greaterThan">
      <formula>0</formula>
    </cfRule>
  </conditionalFormatting>
  <conditionalFormatting sqref="E42">
    <cfRule type="cellIs" dxfId="15" priority="4" operator="greaterThan">
      <formula>0</formula>
    </cfRule>
  </conditionalFormatting>
  <conditionalFormatting sqref="F42:J42">
    <cfRule type="cellIs" dxfId="14" priority="3" operator="greaterThan">
      <formula>0</formula>
    </cfRule>
  </conditionalFormatting>
  <conditionalFormatting sqref="G33:J33">
    <cfRule type="cellIs" dxfId="13" priority="2" operator="greaterThan">
      <formula>0</formula>
    </cfRule>
  </conditionalFormatting>
  <conditionalFormatting sqref="F35:J35">
    <cfRule type="cellIs" dxfId="12" priority="1" operator="greaterThan">
      <formula>0</formula>
    </cfRule>
  </conditionalFormatting>
  <printOptions horizontalCentered="1"/>
  <pageMargins left="0.25" right="0.25" top="0.75" bottom="0.75" header="0.3" footer="0.3"/>
  <pageSetup paperSize="9" scale="49" orientation="portrait" r:id="rId1"/>
  <headerFooter alignWithMargins="0">
    <oddFooter>&amp;R&amp;P / &amp;N</oddFooter>
  </headerFooter>
  <rowBreaks count="1" manualBreakCount="1">
    <brk id="27" max="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8FBF6-593C-4413-BB47-9001BB00945B}">
  <sheetPr>
    <tabColor rgb="FFFF0000"/>
    <pageSetUpPr fitToPage="1"/>
  </sheetPr>
  <dimension ref="A1:R24"/>
  <sheetViews>
    <sheetView showZeros="0" view="pageBreakPreview" zoomScaleNormal="100" zoomScaleSheetLayoutView="100" workbookViewId="0">
      <pane ySplit="9" topLeftCell="A16" activePane="bottomLeft" state="frozen"/>
      <selection activeCell="A5" sqref="A5:G5"/>
      <selection pane="bottomLeft" activeCell="N10" sqref="N10"/>
    </sheetView>
  </sheetViews>
  <sheetFormatPr defaultColWidth="9.140625" defaultRowHeight="15" x14ac:dyDescent="0.25"/>
  <cols>
    <col min="1" max="1" width="6.85546875" style="3" customWidth="1"/>
    <col min="2" max="2" width="10.140625" style="3" customWidth="1"/>
    <col min="3" max="3" width="10" style="6" customWidth="1"/>
    <col min="4" max="4" width="38.140625" style="3" customWidth="1"/>
    <col min="5" max="5" width="6.28515625" style="6" customWidth="1"/>
    <col min="6" max="7" width="12.7109375" style="3" customWidth="1"/>
    <col min="8" max="9" width="14" style="3" customWidth="1"/>
    <col min="10" max="10" width="13.42578125" style="6" customWidth="1"/>
    <col min="11" max="11" width="18.7109375" style="3" customWidth="1"/>
    <col min="12" max="12" width="14.7109375" style="3" customWidth="1"/>
    <col min="13" max="13" width="12.42578125" style="3" bestFit="1" customWidth="1"/>
    <col min="14" max="14" width="12.140625" style="3" bestFit="1" customWidth="1"/>
    <col min="15" max="15" width="10.5703125" style="3" bestFit="1" customWidth="1"/>
    <col min="16" max="16384" width="9.140625" style="3"/>
  </cols>
  <sheetData>
    <row r="1" spans="1:18" x14ac:dyDescent="0.25">
      <c r="A1" s="1214"/>
      <c r="B1" s="1215"/>
      <c r="C1" s="1215"/>
      <c r="D1" s="1215"/>
      <c r="E1" s="1215"/>
      <c r="F1" s="1215"/>
      <c r="G1" s="1215"/>
      <c r="H1" s="1215"/>
      <c r="I1" s="1215"/>
      <c r="J1" s="1215"/>
      <c r="K1" s="1215"/>
      <c r="L1" s="1216"/>
      <c r="M1" s="578"/>
    </row>
    <row r="2" spans="1:18" ht="21" customHeight="1" x14ac:dyDescent="0.35">
      <c r="A2" s="1217" t="s">
        <v>43033</v>
      </c>
      <c r="B2" s="1218"/>
      <c r="C2" s="1218"/>
      <c r="D2" s="1218"/>
      <c r="E2" s="1218"/>
      <c r="F2" s="1218"/>
      <c r="G2" s="1218"/>
      <c r="H2" s="1218"/>
      <c r="I2" s="1218"/>
      <c r="J2" s="1218"/>
      <c r="K2" s="1218"/>
      <c r="L2" s="1219"/>
      <c r="M2" s="578"/>
    </row>
    <row r="3" spans="1:18" ht="21" customHeight="1" x14ac:dyDescent="0.35">
      <c r="A3" s="1220" t="s">
        <v>43492</v>
      </c>
      <c r="B3" s="1218"/>
      <c r="C3" s="1218"/>
      <c r="D3" s="1218"/>
      <c r="E3" s="1218"/>
      <c r="F3" s="1218"/>
      <c r="G3" s="1218"/>
      <c r="H3" s="1218"/>
      <c r="I3" s="1218"/>
      <c r="J3" s="1218"/>
      <c r="K3" s="1218"/>
      <c r="L3" s="1219"/>
      <c r="M3" s="578"/>
    </row>
    <row r="4" spans="1:18" s="358" customFormat="1" ht="21" customHeight="1" x14ac:dyDescent="0.35">
      <c r="A4" s="1221" t="s">
        <v>43494</v>
      </c>
      <c r="B4" s="1222"/>
      <c r="C4" s="1222"/>
      <c r="D4" s="1222"/>
      <c r="E4" s="1222"/>
      <c r="F4" s="1222"/>
      <c r="G4" s="1222"/>
      <c r="H4" s="1222"/>
      <c r="I4" s="1222"/>
      <c r="J4" s="1222"/>
      <c r="K4" s="1222"/>
      <c r="L4" s="1223"/>
    </row>
    <row r="5" spans="1:18" s="358" customFormat="1" ht="21" customHeight="1" x14ac:dyDescent="0.35">
      <c r="A5" s="1221"/>
      <c r="B5" s="1222"/>
      <c r="C5" s="1222"/>
      <c r="D5" s="1222"/>
      <c r="E5" s="1222"/>
      <c r="F5" s="1222"/>
      <c r="G5" s="1222"/>
      <c r="H5" s="1222"/>
      <c r="I5" s="1222"/>
      <c r="J5" s="1222"/>
      <c r="K5" s="1222"/>
      <c r="L5" s="1223"/>
    </row>
    <row r="6" spans="1:18" ht="21" x14ac:dyDescent="0.25">
      <c r="A6" s="1115" t="s">
        <v>26090</v>
      </c>
      <c r="B6" s="1118"/>
      <c r="C6" s="1118"/>
      <c r="D6" s="1118"/>
      <c r="E6" s="1118"/>
      <c r="F6" s="1118"/>
      <c r="G6" s="1118"/>
      <c r="H6" s="1118"/>
      <c r="I6" s="1118"/>
      <c r="J6" s="1118"/>
      <c r="K6" s="1118"/>
      <c r="L6" s="1119"/>
      <c r="M6" s="578"/>
    </row>
    <row r="7" spans="1:18" ht="5.0999999999999996" customHeight="1" x14ac:dyDescent="0.25">
      <c r="A7" s="1224"/>
      <c r="B7" s="1225"/>
      <c r="C7" s="1225"/>
      <c r="D7" s="1225"/>
      <c r="E7" s="1225"/>
      <c r="F7" s="1225"/>
      <c r="G7" s="1225"/>
      <c r="H7" s="1225"/>
      <c r="I7" s="1225"/>
      <c r="J7" s="1225"/>
      <c r="K7" s="1225"/>
      <c r="L7" s="1226"/>
      <c r="M7" s="578"/>
    </row>
    <row r="8" spans="1:18" ht="36.75" customHeight="1" x14ac:dyDescent="0.25">
      <c r="A8" s="1211" t="s">
        <v>43034</v>
      </c>
      <c r="B8" s="1212"/>
      <c r="C8" s="1212"/>
      <c r="D8" s="1212"/>
      <c r="E8" s="1212"/>
      <c r="F8" s="1212"/>
      <c r="G8" s="1212"/>
      <c r="H8" s="1212"/>
      <c r="I8" s="1212"/>
      <c r="J8" s="1212"/>
      <c r="K8" s="1212"/>
      <c r="L8" s="1213"/>
      <c r="M8" s="579"/>
    </row>
    <row r="9" spans="1:18" ht="29.25" customHeight="1" x14ac:dyDescent="0.25">
      <c r="A9" s="580" t="s">
        <v>16</v>
      </c>
      <c r="B9" s="581" t="s">
        <v>8</v>
      </c>
      <c r="C9" s="581" t="s">
        <v>22</v>
      </c>
      <c r="D9" s="581" t="s">
        <v>26091</v>
      </c>
      <c r="E9" s="581" t="s">
        <v>26092</v>
      </c>
      <c r="F9" s="581" t="s">
        <v>26093</v>
      </c>
      <c r="G9" s="581" t="s">
        <v>26094</v>
      </c>
      <c r="H9" s="581" t="s">
        <v>26095</v>
      </c>
      <c r="I9" s="581" t="s">
        <v>43485</v>
      </c>
      <c r="J9" s="581" t="s">
        <v>43483</v>
      </c>
      <c r="K9" s="581" t="s">
        <v>26096</v>
      </c>
      <c r="L9" s="582" t="s">
        <v>26097</v>
      </c>
      <c r="M9" s="583"/>
      <c r="R9" s="584"/>
    </row>
    <row r="10" spans="1:18" ht="29.25" customHeight="1" x14ac:dyDescent="0.25">
      <c r="A10" s="756" t="s">
        <v>0</v>
      </c>
      <c r="B10" s="757" t="s">
        <v>42969</v>
      </c>
      <c r="C10" s="758" t="s">
        <v>26098</v>
      </c>
      <c r="D10" s="759" t="s">
        <v>42968</v>
      </c>
      <c r="E10" s="760" t="s">
        <v>15</v>
      </c>
      <c r="F10" s="761">
        <v>97.62</v>
      </c>
      <c r="G10" s="762">
        <v>43466</v>
      </c>
      <c r="H10" s="763">
        <v>226.40899999999999</v>
      </c>
      <c r="I10" s="763"/>
      <c r="J10" s="761">
        <v>236.55</v>
      </c>
      <c r="K10" s="764">
        <f t="shared" ref="K10" si="0">J10/H10</f>
        <v>1.0447906222809165</v>
      </c>
      <c r="L10" s="765">
        <f t="shared" ref="L10:L24" si="1">ROUND(F10*K10,2)</f>
        <v>101.99</v>
      </c>
      <c r="M10" s="100"/>
      <c r="O10" s="584"/>
      <c r="Q10" s="584"/>
    </row>
    <row r="11" spans="1:18" ht="45" x14ac:dyDescent="0.25">
      <c r="A11" s="756" t="s">
        <v>2</v>
      </c>
      <c r="B11" s="766">
        <v>99567</v>
      </c>
      <c r="C11" s="767" t="s">
        <v>26098</v>
      </c>
      <c r="D11" s="768" t="s">
        <v>43484</v>
      </c>
      <c r="E11" s="769" t="s">
        <v>43482</v>
      </c>
      <c r="F11" s="770">
        <v>11.01</v>
      </c>
      <c r="G11" s="771">
        <v>43466</v>
      </c>
      <c r="H11" s="772">
        <v>226.40899999999999</v>
      </c>
      <c r="I11" s="772"/>
      <c r="J11" s="773">
        <f>$J$10</f>
        <v>236.55</v>
      </c>
      <c r="K11" s="774">
        <f t="shared" ref="K11:K18" si="2">J11/H11</f>
        <v>1.0447906222809165</v>
      </c>
      <c r="L11" s="775">
        <f t="shared" si="1"/>
        <v>11.5</v>
      </c>
    </row>
    <row r="12" spans="1:18" s="412" customFormat="1" ht="30" x14ac:dyDescent="0.25">
      <c r="A12" s="756" t="s">
        <v>2</v>
      </c>
      <c r="B12" s="766" t="s">
        <v>8084</v>
      </c>
      <c r="C12" s="859" t="s">
        <v>11</v>
      </c>
      <c r="D12" s="860" t="str">
        <f>VLOOKUP(B12,SINAPI_01_19_SEM_DESO!A:D,2,FALSE)</f>
        <v>Ensaio de granulometria por peneiramento - solos</v>
      </c>
      <c r="E12" s="701" t="str">
        <f>VLOOKUP(B12,SINAPI_01_19_SEM_DESO!A:D,3,FALSE)</f>
        <v>un</v>
      </c>
      <c r="F12" s="770" t="str">
        <f>VLOOKUP(B12,SINAPI_01_19_SEM_DESO!A:D,4,FALSE)</f>
        <v>167,95</v>
      </c>
      <c r="G12" s="861">
        <v>43466</v>
      </c>
      <c r="H12" s="862">
        <v>226.40899999999999</v>
      </c>
      <c r="I12" s="862"/>
      <c r="J12" s="773">
        <f t="shared" ref="J12:J24" si="3">$J$10</f>
        <v>236.55</v>
      </c>
      <c r="K12" s="774">
        <f t="shared" ref="K12" si="4">J12/H12</f>
        <v>1.0447906222809165</v>
      </c>
      <c r="L12" s="775">
        <f t="shared" ref="L12" si="5">ROUND(F12*K12,2)</f>
        <v>175.47</v>
      </c>
    </row>
    <row r="13" spans="1:18" s="412" customFormat="1" x14ac:dyDescent="0.25">
      <c r="A13" s="756" t="s">
        <v>17</v>
      </c>
      <c r="B13" s="766" t="s">
        <v>8085</v>
      </c>
      <c r="C13" s="859" t="s">
        <v>11</v>
      </c>
      <c r="D13" s="860" t="str">
        <f>VLOOKUP(B13,SINAPI_01_19_SEM_DESO!A:D,2,FALSE)</f>
        <v>Ensaio de limite de liquidez - solos</v>
      </c>
      <c r="E13" s="701" t="str">
        <f>VLOOKUP(B13,SINAPI_01_19_SEM_DESO!A:D,3,FALSE)</f>
        <v>un</v>
      </c>
      <c r="F13" s="770" t="str">
        <f>VLOOKUP(B13,SINAPI_01_19_SEM_DESO!A:D,4,FALSE)</f>
        <v>104,97</v>
      </c>
      <c r="G13" s="861">
        <v>43466</v>
      </c>
      <c r="H13" s="862">
        <v>226.40899999999999</v>
      </c>
      <c r="I13" s="862"/>
      <c r="J13" s="773">
        <f t="shared" si="3"/>
        <v>236.55</v>
      </c>
      <c r="K13" s="774">
        <f t="shared" si="2"/>
        <v>1.0447906222809165</v>
      </c>
      <c r="L13" s="775">
        <f t="shared" si="1"/>
        <v>109.67</v>
      </c>
      <c r="O13" s="84"/>
    </row>
    <row r="14" spans="1:18" s="412" customFormat="1" x14ac:dyDescent="0.25">
      <c r="A14" s="756" t="s">
        <v>18</v>
      </c>
      <c r="B14" s="766" t="s">
        <v>8086</v>
      </c>
      <c r="C14" s="859" t="s">
        <v>11</v>
      </c>
      <c r="D14" s="860" t="str">
        <f>VLOOKUP(B14,SINAPI_01_19_SEM_DESO!A:D,2,FALSE)</f>
        <v>Ensaio de limite de Plasticidade - solos</v>
      </c>
      <c r="E14" s="701" t="str">
        <f>VLOOKUP(B14,SINAPI_01_19_SEM_DESO!A:D,3,FALSE)</f>
        <v>un</v>
      </c>
      <c r="F14" s="770" t="str">
        <f>VLOOKUP(B14,SINAPI_01_19_SEM_DESO!A:D,4,FALSE)</f>
        <v>94,46</v>
      </c>
      <c r="G14" s="861">
        <v>43466</v>
      </c>
      <c r="H14" s="862">
        <v>226.40899999999999</v>
      </c>
      <c r="I14" s="862"/>
      <c r="J14" s="773">
        <f t="shared" si="3"/>
        <v>236.55</v>
      </c>
      <c r="K14" s="774">
        <f t="shared" si="2"/>
        <v>1.0447906222809165</v>
      </c>
      <c r="L14" s="775">
        <f t="shared" si="1"/>
        <v>98.69</v>
      </c>
    </row>
    <row r="15" spans="1:18" s="412" customFormat="1" ht="30" x14ac:dyDescent="0.25">
      <c r="A15" s="756" t="s">
        <v>26099</v>
      </c>
      <c r="B15" s="766" t="s">
        <v>8087</v>
      </c>
      <c r="C15" s="859" t="s">
        <v>11</v>
      </c>
      <c r="D15" s="860" t="str">
        <f>VLOOKUP(B15,SINAPI_01_19_SEM_DESO!A:D,2,FALSE)</f>
        <v>Ensaio de compactacao - amostras nao trabalhadas - energia normal - solos</v>
      </c>
      <c r="E15" s="701" t="str">
        <f>VLOOKUP(B15,SINAPI_01_19_SEM_DESO!A:D,3,FALSE)</f>
        <v>un</v>
      </c>
      <c r="F15" s="770" t="str">
        <f>VLOOKUP(B15,SINAPI_01_19_SEM_DESO!A:D,4,FALSE)</f>
        <v>199,43</v>
      </c>
      <c r="G15" s="861">
        <v>43466</v>
      </c>
      <c r="H15" s="862">
        <v>226.40899999999999</v>
      </c>
      <c r="I15" s="862"/>
      <c r="J15" s="773">
        <f t="shared" si="3"/>
        <v>236.55</v>
      </c>
      <c r="K15" s="774">
        <f t="shared" si="2"/>
        <v>1.0447906222809165</v>
      </c>
      <c r="L15" s="775">
        <f t="shared" si="1"/>
        <v>208.36</v>
      </c>
    </row>
    <row r="16" spans="1:18" s="412" customFormat="1" ht="30" x14ac:dyDescent="0.25">
      <c r="A16" s="756" t="s">
        <v>42973</v>
      </c>
      <c r="B16" s="766" t="s">
        <v>8089</v>
      </c>
      <c r="C16" s="859" t="s">
        <v>11</v>
      </c>
      <c r="D16" s="860" t="str">
        <f>VLOOKUP(B16,SINAPI_01_19_SEM_DESO!A:D,2,FALSE)</f>
        <v>Ensaio de massa especifica - in situ - metodo balao de borracha - solos</v>
      </c>
      <c r="E16" s="701" t="str">
        <f>VLOOKUP(B16,SINAPI_01_19_SEM_DESO!A:D,3,FALSE)</f>
        <v>un</v>
      </c>
      <c r="F16" s="770" t="str">
        <f>VLOOKUP(B16,SINAPI_01_19_SEM_DESO!A:D,4,FALSE)</f>
        <v>83,97</v>
      </c>
      <c r="G16" s="861">
        <v>43466</v>
      </c>
      <c r="H16" s="862">
        <v>226.40899999999999</v>
      </c>
      <c r="I16" s="862"/>
      <c r="J16" s="773">
        <f t="shared" si="3"/>
        <v>236.55</v>
      </c>
      <c r="K16" s="774">
        <f t="shared" si="2"/>
        <v>1.0447906222809165</v>
      </c>
      <c r="L16" s="775">
        <f t="shared" si="1"/>
        <v>87.73</v>
      </c>
    </row>
    <row r="17" spans="1:12" s="412" customFormat="1" ht="45" x14ac:dyDescent="0.25">
      <c r="A17" s="756" t="s">
        <v>26100</v>
      </c>
      <c r="B17" s="766" t="s">
        <v>8090</v>
      </c>
      <c r="C17" s="859" t="s">
        <v>11</v>
      </c>
      <c r="D17" s="860" t="str">
        <f>VLOOKUP(B17,SINAPI_01_19_SEM_DESO!A:D,2,FALSE)</f>
        <v>Ensaio de indice de suporte california - amostras nao trabalhadas - energia normal - solos</v>
      </c>
      <c r="E17" s="701" t="str">
        <f>VLOOKUP(B17,SINAPI_01_19_SEM_DESO!A:D,3,FALSE)</f>
        <v>un</v>
      </c>
      <c r="F17" s="770" t="str">
        <f>VLOOKUP(B17,SINAPI_01_19_SEM_DESO!A:D,4,FALSE)</f>
        <v>241,42</v>
      </c>
      <c r="G17" s="861">
        <v>43466</v>
      </c>
      <c r="H17" s="862">
        <v>226.40899999999999</v>
      </c>
      <c r="I17" s="862"/>
      <c r="J17" s="773">
        <f t="shared" si="3"/>
        <v>236.55</v>
      </c>
      <c r="K17" s="774">
        <f t="shared" si="2"/>
        <v>1.0447906222809165</v>
      </c>
      <c r="L17" s="775">
        <f t="shared" si="1"/>
        <v>252.23</v>
      </c>
    </row>
    <row r="18" spans="1:12" s="412" customFormat="1" ht="30" x14ac:dyDescent="0.25">
      <c r="A18" s="756" t="s">
        <v>42974</v>
      </c>
      <c r="B18" s="766" t="s">
        <v>8092</v>
      </c>
      <c r="C18" s="859" t="s">
        <v>11</v>
      </c>
      <c r="D18" s="860" t="str">
        <f>VLOOKUP(B18,SINAPI_01_19_SEM_DESO!A:D,2,FALSE)</f>
        <v>Ensaio de teor de umidade - processo speedy - solos e agregados miudos</v>
      </c>
      <c r="E18" s="701" t="str">
        <f>VLOOKUP(B18,SINAPI_01_19_SEM_DESO!A:D,3,FALSE)</f>
        <v>un</v>
      </c>
      <c r="F18" s="770" t="str">
        <f>VLOOKUP(B18,SINAPI_01_19_SEM_DESO!A:D,4,FALSE)</f>
        <v>62,98</v>
      </c>
      <c r="G18" s="861">
        <v>43466</v>
      </c>
      <c r="H18" s="862">
        <v>226.40899999999999</v>
      </c>
      <c r="I18" s="862"/>
      <c r="J18" s="773">
        <f t="shared" si="3"/>
        <v>236.55</v>
      </c>
      <c r="K18" s="774">
        <f t="shared" si="2"/>
        <v>1.0447906222809165</v>
      </c>
      <c r="L18" s="775">
        <f t="shared" si="1"/>
        <v>65.8</v>
      </c>
    </row>
    <row r="19" spans="1:12" ht="30" x14ac:dyDescent="0.25">
      <c r="A19" s="756" t="s">
        <v>42975</v>
      </c>
      <c r="B19" s="769" t="s">
        <v>42992</v>
      </c>
      <c r="C19" s="769" t="s">
        <v>42991</v>
      </c>
      <c r="D19" s="776" t="s">
        <v>43013</v>
      </c>
      <c r="E19" s="701" t="s">
        <v>7</v>
      </c>
      <c r="F19" s="777">
        <v>24.494900000000001</v>
      </c>
      <c r="G19" s="771">
        <v>43647</v>
      </c>
      <c r="H19" s="773"/>
      <c r="I19" s="773">
        <v>230.78299999999999</v>
      </c>
      <c r="J19" s="773">
        <f t="shared" si="3"/>
        <v>236.55</v>
      </c>
      <c r="K19" s="774">
        <f>J19/I19</f>
        <v>1.0249888423324076</v>
      </c>
      <c r="L19" s="775">
        <f t="shared" si="1"/>
        <v>25.11</v>
      </c>
    </row>
    <row r="20" spans="1:12" ht="30" x14ac:dyDescent="0.25">
      <c r="A20" s="756" t="s">
        <v>42976</v>
      </c>
      <c r="B20" s="769" t="s">
        <v>42993</v>
      </c>
      <c r="C20" s="769" t="s">
        <v>42991</v>
      </c>
      <c r="D20" s="776" t="s">
        <v>43014</v>
      </c>
      <c r="E20" s="701" t="s">
        <v>7</v>
      </c>
      <c r="F20" s="777">
        <v>3.69</v>
      </c>
      <c r="G20" s="771">
        <v>43647</v>
      </c>
      <c r="H20" s="773"/>
      <c r="I20" s="773">
        <f>$I$19</f>
        <v>230.78299999999999</v>
      </c>
      <c r="J20" s="773">
        <f t="shared" si="3"/>
        <v>236.55</v>
      </c>
      <c r="K20" s="774">
        <f t="shared" ref="K20:K24" si="6">J20/I20</f>
        <v>1.0249888423324076</v>
      </c>
      <c r="L20" s="775">
        <f t="shared" si="1"/>
        <v>3.78</v>
      </c>
    </row>
    <row r="21" spans="1:12" ht="30" x14ac:dyDescent="0.25">
      <c r="A21" s="756" t="s">
        <v>42977</v>
      </c>
      <c r="B21" s="769" t="s">
        <v>42994</v>
      </c>
      <c r="C21" s="769" t="s">
        <v>42991</v>
      </c>
      <c r="D21" s="776" t="s">
        <v>43015</v>
      </c>
      <c r="E21" s="701" t="s">
        <v>7</v>
      </c>
      <c r="F21" s="777">
        <v>5.923</v>
      </c>
      <c r="G21" s="771">
        <v>43647</v>
      </c>
      <c r="H21" s="773"/>
      <c r="I21" s="773">
        <f t="shared" ref="I21:I23" si="7">$I$19</f>
        <v>230.78299999999999</v>
      </c>
      <c r="J21" s="773">
        <f t="shared" si="3"/>
        <v>236.55</v>
      </c>
      <c r="K21" s="774">
        <f t="shared" si="6"/>
        <v>1.0249888423324076</v>
      </c>
      <c r="L21" s="775">
        <f t="shared" si="1"/>
        <v>6.07</v>
      </c>
    </row>
    <row r="22" spans="1:12" ht="30" x14ac:dyDescent="0.25">
      <c r="A22" s="756" t="s">
        <v>42978</v>
      </c>
      <c r="B22" s="769" t="s">
        <v>43016</v>
      </c>
      <c r="C22" s="769" t="s">
        <v>42991</v>
      </c>
      <c r="D22" s="776" t="s">
        <v>43017</v>
      </c>
      <c r="E22" s="701" t="s">
        <v>7</v>
      </c>
      <c r="F22" s="777">
        <v>3.9220000000000002</v>
      </c>
      <c r="G22" s="771">
        <v>43647</v>
      </c>
      <c r="H22" s="773"/>
      <c r="I22" s="773">
        <f t="shared" si="7"/>
        <v>230.78299999999999</v>
      </c>
      <c r="J22" s="773">
        <f t="shared" si="3"/>
        <v>236.55</v>
      </c>
      <c r="K22" s="774">
        <f t="shared" si="6"/>
        <v>1.0249888423324076</v>
      </c>
      <c r="L22" s="775">
        <f t="shared" si="1"/>
        <v>4.0199999999999996</v>
      </c>
    </row>
    <row r="23" spans="1:12" ht="60" x14ac:dyDescent="0.25">
      <c r="A23" s="756" t="s">
        <v>42979</v>
      </c>
      <c r="B23" s="769" t="s">
        <v>42995</v>
      </c>
      <c r="C23" s="769" t="s">
        <v>42991</v>
      </c>
      <c r="D23" s="776" t="s">
        <v>43018</v>
      </c>
      <c r="E23" s="701" t="s">
        <v>7</v>
      </c>
      <c r="F23" s="777">
        <v>3.4708999999999999</v>
      </c>
      <c r="G23" s="771">
        <v>43647</v>
      </c>
      <c r="H23" s="773"/>
      <c r="I23" s="773">
        <f t="shared" si="7"/>
        <v>230.78299999999999</v>
      </c>
      <c r="J23" s="773">
        <f t="shared" si="3"/>
        <v>236.55</v>
      </c>
      <c r="K23" s="774">
        <f t="shared" si="6"/>
        <v>1.0249888423324076</v>
      </c>
      <c r="L23" s="775">
        <f t="shared" si="1"/>
        <v>3.56</v>
      </c>
    </row>
    <row r="24" spans="1:12" ht="60.75" thickBot="1" x14ac:dyDescent="0.3">
      <c r="A24" s="756" t="s">
        <v>42980</v>
      </c>
      <c r="B24" s="778" t="s">
        <v>42999</v>
      </c>
      <c r="C24" s="778" t="s">
        <v>42991</v>
      </c>
      <c r="D24" s="779" t="s">
        <v>43019</v>
      </c>
      <c r="E24" s="780" t="s">
        <v>7</v>
      </c>
      <c r="F24" s="781">
        <v>2.3725000000000001</v>
      </c>
      <c r="G24" s="771">
        <v>43647</v>
      </c>
      <c r="H24" s="782"/>
      <c r="I24" s="773">
        <f>$I$19</f>
        <v>230.78299999999999</v>
      </c>
      <c r="J24" s="773">
        <f t="shared" si="3"/>
        <v>236.55</v>
      </c>
      <c r="K24" s="783">
        <f t="shared" si="6"/>
        <v>1.0249888423324076</v>
      </c>
      <c r="L24" s="784">
        <f t="shared" si="1"/>
        <v>2.4300000000000002</v>
      </c>
    </row>
  </sheetData>
  <mergeCells count="8">
    <mergeCell ref="A8:L8"/>
    <mergeCell ref="A1:L1"/>
    <mergeCell ref="A2:L2"/>
    <mergeCell ref="A3:L3"/>
    <mergeCell ref="A4:L4"/>
    <mergeCell ref="A6:L6"/>
    <mergeCell ref="A7:L7"/>
    <mergeCell ref="A5:L5"/>
  </mergeCells>
  <printOptions horizontalCentered="1"/>
  <pageMargins left="0.78740157480314965" right="0.39370078740157483" top="0.59055118110236227" bottom="0.59055118110236227" header="0.31496062992125984" footer="0.31496062992125984"/>
  <pageSetup paperSize="9" scale="77" fitToHeight="0" orientation="landscape" r:id="rId1"/>
  <headerFooter>
    <oddFooter>&amp;R&amp;P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9984E-0C9A-4C66-BEBE-A41427C6546C}">
  <sheetPr>
    <tabColor rgb="FF00B050"/>
    <pageSetUpPr fitToPage="1"/>
  </sheetPr>
  <dimension ref="A1:J34"/>
  <sheetViews>
    <sheetView showZeros="0" view="pageBreakPreview" zoomScaleNormal="100" zoomScaleSheetLayoutView="100" workbookViewId="0">
      <pane ySplit="16" topLeftCell="A17" activePane="bottomLeft" state="frozen"/>
      <selection activeCell="K49" sqref="K49"/>
      <selection pane="bottomLeft" activeCell="K49" sqref="K49"/>
    </sheetView>
  </sheetViews>
  <sheetFormatPr defaultColWidth="9.140625" defaultRowHeight="15" x14ac:dyDescent="0.25"/>
  <cols>
    <col min="1" max="1" width="8.42578125" style="3" customWidth="1"/>
    <col min="2" max="2" width="10.7109375" style="6" customWidth="1"/>
    <col min="3" max="3" width="10.5703125" style="6" customWidth="1"/>
    <col min="4" max="4" width="69.42578125" style="3" customWidth="1"/>
    <col min="5" max="5" width="6.28515625" style="3" customWidth="1"/>
    <col min="6" max="6" width="13.7109375" style="3" customWidth="1"/>
    <col min="7" max="7" width="10.5703125" style="872" bestFit="1" customWidth="1"/>
    <col min="8" max="8" width="11.7109375" style="3" bestFit="1" customWidth="1"/>
    <col min="9" max="16384" width="9.140625" style="3"/>
  </cols>
  <sheetData>
    <row r="1" spans="1:10" x14ac:dyDescent="0.25">
      <c r="A1" s="665"/>
      <c r="B1" s="664"/>
      <c r="C1" s="664"/>
      <c r="D1" s="664"/>
      <c r="E1" s="664"/>
      <c r="F1" s="666"/>
    </row>
    <row r="2" spans="1:10" x14ac:dyDescent="0.25">
      <c r="A2" s="662"/>
      <c r="B2" s="668"/>
      <c r="C2" s="668"/>
      <c r="D2" s="668"/>
      <c r="E2" s="668"/>
      <c r="F2" s="663"/>
    </row>
    <row r="3" spans="1:10" x14ac:dyDescent="0.25">
      <c r="A3" s="662"/>
      <c r="B3" s="668"/>
      <c r="C3" s="668"/>
      <c r="D3" s="668"/>
      <c r="E3" s="668"/>
      <c r="F3" s="663"/>
    </row>
    <row r="4" spans="1:10" x14ac:dyDescent="0.25">
      <c r="A4" s="662"/>
      <c r="B4" s="668"/>
      <c r="C4" s="668"/>
      <c r="D4" s="668"/>
      <c r="E4" s="668"/>
      <c r="F4" s="663"/>
    </row>
    <row r="5" spans="1:10" x14ac:dyDescent="0.25">
      <c r="A5" s="662"/>
      <c r="B5" s="668"/>
      <c r="C5" s="668"/>
      <c r="D5" s="668"/>
      <c r="E5" s="668"/>
      <c r="F5" s="663"/>
    </row>
    <row r="6" spans="1:10" x14ac:dyDescent="0.25">
      <c r="A6" s="662"/>
      <c r="B6" s="668"/>
      <c r="C6" s="668"/>
      <c r="D6" s="668"/>
      <c r="E6" s="668"/>
      <c r="F6" s="663"/>
    </row>
    <row r="7" spans="1:10" x14ac:dyDescent="0.25">
      <c r="A7" s="662"/>
      <c r="B7" s="668"/>
      <c r="C7" s="668"/>
      <c r="D7" s="668"/>
      <c r="E7" s="668"/>
      <c r="F7" s="663"/>
    </row>
    <row r="8" spans="1:10" x14ac:dyDescent="0.25">
      <c r="A8" s="1230"/>
      <c r="B8" s="1231"/>
      <c r="C8" s="1231"/>
      <c r="D8" s="1231"/>
      <c r="E8" s="1231"/>
      <c r="F8" s="1232"/>
    </row>
    <row r="9" spans="1:10" ht="21" customHeight="1" x14ac:dyDescent="0.35">
      <c r="A9" s="1217" t="s">
        <v>43033</v>
      </c>
      <c r="B9" s="1218"/>
      <c r="C9" s="1218"/>
      <c r="D9" s="1218"/>
      <c r="E9" s="1218"/>
      <c r="F9" s="1219"/>
    </row>
    <row r="10" spans="1:10" ht="21" customHeight="1" x14ac:dyDescent="0.35">
      <c r="A10" s="1220" t="s">
        <v>43492</v>
      </c>
      <c r="B10" s="1218"/>
      <c r="C10" s="1218"/>
      <c r="D10" s="1218"/>
      <c r="E10" s="1218"/>
      <c r="F10" s="1219"/>
    </row>
    <row r="11" spans="1:10" ht="21" customHeight="1" x14ac:dyDescent="0.35">
      <c r="A11" s="1220" t="s">
        <v>43494</v>
      </c>
      <c r="B11" s="1218"/>
      <c r="C11" s="1218"/>
      <c r="D11" s="1218"/>
      <c r="E11" s="1218"/>
      <c r="F11" s="1219"/>
    </row>
    <row r="12" spans="1:10" s="358" customFormat="1" ht="21" customHeight="1" x14ac:dyDescent="0.35">
      <c r="A12" s="1221"/>
      <c r="B12" s="1222"/>
      <c r="C12" s="1222"/>
      <c r="D12" s="1222"/>
      <c r="E12" s="1222"/>
      <c r="F12" s="1223"/>
      <c r="G12" s="873"/>
    </row>
    <row r="13" spans="1:10" ht="21" x14ac:dyDescent="0.25">
      <c r="A13" s="1115" t="s">
        <v>26101</v>
      </c>
      <c r="B13" s="1118"/>
      <c r="C13" s="1118"/>
      <c r="D13" s="1118"/>
      <c r="E13" s="1118"/>
      <c r="F13" s="1119"/>
    </row>
    <row r="14" spans="1:10" ht="14.25" customHeight="1" x14ac:dyDescent="0.25">
      <c r="A14" s="1057"/>
      <c r="B14" s="1058"/>
      <c r="C14" s="1058"/>
      <c r="D14" s="1142" t="s">
        <v>43511</v>
      </c>
      <c r="E14" s="1142"/>
      <c r="F14" s="1143"/>
    </row>
    <row r="15" spans="1:10" ht="36.75" customHeight="1" x14ac:dyDescent="0.25">
      <c r="A15" s="1227" t="s">
        <v>43507</v>
      </c>
      <c r="B15" s="1228"/>
      <c r="C15" s="1228"/>
      <c r="D15" s="1228"/>
      <c r="E15" s="1228"/>
      <c r="F15" s="1229"/>
    </row>
    <row r="16" spans="1:10" ht="29.25" customHeight="1" x14ac:dyDescent="0.25">
      <c r="A16" s="585" t="s">
        <v>16</v>
      </c>
      <c r="B16" s="586" t="s">
        <v>8</v>
      </c>
      <c r="C16" s="586" t="s">
        <v>22</v>
      </c>
      <c r="D16" s="586" t="s">
        <v>26091</v>
      </c>
      <c r="E16" s="587" t="s">
        <v>26092</v>
      </c>
      <c r="F16" s="667" t="s">
        <v>26102</v>
      </c>
      <c r="J16" s="584"/>
    </row>
    <row r="17" spans="1:10" ht="29.25" customHeight="1" x14ac:dyDescent="0.25">
      <c r="A17" s="785" t="s">
        <v>0</v>
      </c>
      <c r="B17" s="868">
        <v>99579</v>
      </c>
      <c r="C17" s="869" t="s">
        <v>26098</v>
      </c>
      <c r="D17" s="870" t="s">
        <v>43588</v>
      </c>
      <c r="E17" s="788" t="s">
        <v>15</v>
      </c>
      <c r="F17" s="789">
        <v>1700</v>
      </c>
      <c r="G17" s="874">
        <v>44562</v>
      </c>
      <c r="J17" s="584"/>
    </row>
    <row r="18" spans="1:10" ht="29.25" customHeight="1" x14ac:dyDescent="0.25">
      <c r="A18" s="785" t="s">
        <v>0</v>
      </c>
      <c r="B18" s="868">
        <v>99587</v>
      </c>
      <c r="C18" s="869" t="s">
        <v>26098</v>
      </c>
      <c r="D18" s="871" t="s">
        <v>43594</v>
      </c>
      <c r="E18" s="788" t="s">
        <v>59</v>
      </c>
      <c r="F18" s="789">
        <v>105.3</v>
      </c>
      <c r="G18" s="874">
        <v>44562</v>
      </c>
      <c r="J18" s="584"/>
    </row>
    <row r="19" spans="1:10" ht="18" customHeight="1" x14ac:dyDescent="0.25">
      <c r="A19" s="785" t="s">
        <v>0</v>
      </c>
      <c r="B19" s="868" t="s">
        <v>42969</v>
      </c>
      <c r="C19" s="869" t="s">
        <v>26098</v>
      </c>
      <c r="D19" s="870" t="s">
        <v>42968</v>
      </c>
      <c r="E19" s="788" t="s">
        <v>15</v>
      </c>
      <c r="F19" s="789">
        <v>120</v>
      </c>
      <c r="G19" s="874">
        <v>44562</v>
      </c>
      <c r="J19" s="584"/>
    </row>
    <row r="20" spans="1:10" ht="31.5" customHeight="1" x14ac:dyDescent="0.25">
      <c r="A20" s="785" t="s">
        <v>2</v>
      </c>
      <c r="B20" s="868">
        <v>99567</v>
      </c>
      <c r="C20" s="869" t="s">
        <v>26098</v>
      </c>
      <c r="D20" s="871" t="str">
        <f>'OBSOLETO 1'!D11</f>
        <v xml:space="preserve">Deslocamento de equipe e equipamento de sondagem rotativa e SPT, fora da Grande Vitória </v>
      </c>
      <c r="E20" s="788" t="s">
        <v>43482</v>
      </c>
      <c r="F20" s="789">
        <v>49.5</v>
      </c>
      <c r="G20" s="874">
        <v>44562</v>
      </c>
      <c r="J20" s="584"/>
    </row>
    <row r="21" spans="1:10" x14ac:dyDescent="0.25">
      <c r="A21" s="785" t="s">
        <v>17</v>
      </c>
      <c r="B21" s="797">
        <v>11447</v>
      </c>
      <c r="C21" s="786" t="s">
        <v>26098</v>
      </c>
      <c r="D21" s="790" t="s">
        <v>43502</v>
      </c>
      <c r="E21" s="788" t="s">
        <v>15</v>
      </c>
      <c r="F21" s="789">
        <v>325</v>
      </c>
      <c r="G21" s="874">
        <v>44562</v>
      </c>
      <c r="J21" s="584"/>
    </row>
    <row r="22" spans="1:10" x14ac:dyDescent="0.25">
      <c r="A22" s="785" t="s">
        <v>18</v>
      </c>
      <c r="B22" s="797">
        <v>11451</v>
      </c>
      <c r="C22" s="786" t="s">
        <v>26098</v>
      </c>
      <c r="D22" s="790" t="s">
        <v>43503</v>
      </c>
      <c r="E22" s="788" t="s">
        <v>15</v>
      </c>
      <c r="F22" s="789">
        <v>166</v>
      </c>
      <c r="G22" s="874">
        <v>44562</v>
      </c>
      <c r="J22" s="584"/>
    </row>
    <row r="23" spans="1:10" x14ac:dyDescent="0.25">
      <c r="A23" s="785" t="s">
        <v>26099</v>
      </c>
      <c r="B23" s="797">
        <v>11440</v>
      </c>
      <c r="C23" s="786" t="s">
        <v>26098</v>
      </c>
      <c r="D23" s="790" t="s">
        <v>43504</v>
      </c>
      <c r="E23" s="788" t="s">
        <v>15</v>
      </c>
      <c r="F23" s="789">
        <v>268.02</v>
      </c>
      <c r="G23" s="874">
        <v>44562</v>
      </c>
    </row>
    <row r="24" spans="1:10" x14ac:dyDescent="0.25">
      <c r="A24" s="785" t="s">
        <v>42973</v>
      </c>
      <c r="B24" s="797">
        <v>11432</v>
      </c>
      <c r="C24" s="786" t="s">
        <v>26098</v>
      </c>
      <c r="D24" s="790" t="s">
        <v>43505</v>
      </c>
      <c r="E24" s="788" t="s">
        <v>15</v>
      </c>
      <c r="F24" s="789">
        <v>94.4</v>
      </c>
      <c r="G24" s="874">
        <v>44562</v>
      </c>
    </row>
    <row r="25" spans="1:10" x14ac:dyDescent="0.25">
      <c r="A25" s="785" t="s">
        <v>26100</v>
      </c>
      <c r="B25" s="797">
        <v>11449</v>
      </c>
      <c r="C25" s="786" t="s">
        <v>26098</v>
      </c>
      <c r="D25" s="790" t="s">
        <v>43506</v>
      </c>
      <c r="E25" s="788" t="s">
        <v>15</v>
      </c>
      <c r="F25" s="789">
        <v>190</v>
      </c>
      <c r="G25" s="874">
        <v>44562</v>
      </c>
    </row>
    <row r="26" spans="1:10" x14ac:dyDescent="0.25">
      <c r="A26" s="996" t="s">
        <v>42974</v>
      </c>
      <c r="B26" s="868" t="s">
        <v>8092</v>
      </c>
      <c r="C26" s="869" t="s">
        <v>11</v>
      </c>
      <c r="D26" s="871" t="str">
        <f>VLOOKUP(B26,SINAPI_01_19_SEM_DESO!A:D,2,FALSE)</f>
        <v>Ensaio de teor de umidade - processo speedy - solos e agregados miudos</v>
      </c>
      <c r="E26" s="997" t="str">
        <f>VLOOKUP(B26,SINAPI_01_19_SEM_DESO!A:D,3,FALSE)</f>
        <v>un</v>
      </c>
      <c r="F26" s="998">
        <f>VLOOKUP(B26,'OBSOLETO 1'!B:L,11,FALSE)</f>
        <v>65.8</v>
      </c>
    </row>
    <row r="27" spans="1:10" x14ac:dyDescent="0.25">
      <c r="A27" s="785" t="s">
        <v>42975</v>
      </c>
      <c r="B27" s="797" t="s">
        <v>42992</v>
      </c>
      <c r="C27" s="786" t="s">
        <v>42991</v>
      </c>
      <c r="D27" s="787" t="s">
        <v>43013</v>
      </c>
      <c r="E27" s="788" t="s">
        <v>7</v>
      </c>
      <c r="F27" s="789">
        <v>31.107900000000001</v>
      </c>
      <c r="G27" s="874">
        <v>44835</v>
      </c>
    </row>
    <row r="28" spans="1:10" x14ac:dyDescent="0.25">
      <c r="A28" s="785" t="s">
        <v>42976</v>
      </c>
      <c r="B28" s="797" t="s">
        <v>42993</v>
      </c>
      <c r="C28" s="786" t="s">
        <v>42991</v>
      </c>
      <c r="D28" s="787" t="s">
        <v>43014</v>
      </c>
      <c r="E28" s="788" t="s">
        <v>7</v>
      </c>
      <c r="F28" s="789">
        <v>6.1155999999999997</v>
      </c>
      <c r="G28" s="874">
        <v>44835</v>
      </c>
    </row>
    <row r="29" spans="1:10" x14ac:dyDescent="0.25">
      <c r="A29" s="785" t="s">
        <v>42977</v>
      </c>
      <c r="B29" s="797" t="s">
        <v>42994</v>
      </c>
      <c r="C29" s="786" t="s">
        <v>42991</v>
      </c>
      <c r="D29" s="787" t="s">
        <v>43015</v>
      </c>
      <c r="E29" s="788" t="s">
        <v>7</v>
      </c>
      <c r="F29" s="789">
        <v>8.9374000000000002</v>
      </c>
      <c r="G29" s="874">
        <v>44835</v>
      </c>
    </row>
    <row r="30" spans="1:10" x14ac:dyDescent="0.25">
      <c r="A30" s="785" t="s">
        <v>42978</v>
      </c>
      <c r="B30" s="797" t="s">
        <v>43016</v>
      </c>
      <c r="C30" s="786" t="s">
        <v>42991</v>
      </c>
      <c r="D30" s="787" t="s">
        <v>43017</v>
      </c>
      <c r="E30" s="788" t="s">
        <v>7</v>
      </c>
      <c r="F30" s="789">
        <v>5.9283999999999999</v>
      </c>
      <c r="G30" s="874">
        <v>44835</v>
      </c>
    </row>
    <row r="31" spans="1:10" ht="30" x14ac:dyDescent="0.25">
      <c r="A31" s="785" t="s">
        <v>42979</v>
      </c>
      <c r="B31" s="797" t="s">
        <v>42995</v>
      </c>
      <c r="C31" s="786" t="s">
        <v>42991</v>
      </c>
      <c r="D31" s="787" t="s">
        <v>43018</v>
      </c>
      <c r="E31" s="788" t="s">
        <v>7</v>
      </c>
      <c r="F31" s="789">
        <v>4.5952000000000002</v>
      </c>
      <c r="G31" s="874">
        <v>44835</v>
      </c>
    </row>
    <row r="32" spans="1:10" ht="30.75" thickBot="1" x14ac:dyDescent="0.3">
      <c r="A32" s="785" t="s">
        <v>42980</v>
      </c>
      <c r="B32" s="798" t="s">
        <v>42999</v>
      </c>
      <c r="C32" s="791" t="s">
        <v>42991</v>
      </c>
      <c r="D32" s="792" t="s">
        <v>43019</v>
      </c>
      <c r="E32" s="793" t="s">
        <v>7</v>
      </c>
      <c r="F32" s="794">
        <v>3.1457000000000002</v>
      </c>
      <c r="G32" s="874">
        <v>44835</v>
      </c>
    </row>
    <row r="33" spans="1:6" x14ac:dyDescent="0.25">
      <c r="A33" s="795"/>
      <c r="B33" s="796"/>
      <c r="C33" s="796"/>
      <c r="D33" s="795"/>
      <c r="E33" s="795"/>
      <c r="F33" s="795"/>
    </row>
    <row r="34" spans="1:6" x14ac:dyDescent="0.25">
      <c r="A34" s="795"/>
      <c r="B34" s="796"/>
      <c r="C34" s="796"/>
      <c r="D34" s="795"/>
      <c r="E34" s="795"/>
      <c r="F34" s="795"/>
    </row>
  </sheetData>
  <mergeCells count="8">
    <mergeCell ref="A15:F15"/>
    <mergeCell ref="A8:F8"/>
    <mergeCell ref="A9:F9"/>
    <mergeCell ref="A10:F10"/>
    <mergeCell ref="A11:F11"/>
    <mergeCell ref="A12:F12"/>
    <mergeCell ref="A13:F13"/>
    <mergeCell ref="D14:F14"/>
  </mergeCells>
  <phoneticPr fontId="51" type="noConversion"/>
  <printOptions horizontalCentered="1"/>
  <pageMargins left="0.59055118110236227" right="0.59055118110236227" top="0.78740157480314965" bottom="0.78740157480314965" header="0.31496062992125984" footer="0.31496062992125984"/>
  <pageSetup paperSize="9" fitToHeight="0" orientation="landscape" r:id="rId1"/>
  <headerFooter alignWithMargins="0">
    <oddFooter>&amp;R&amp;P /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L55"/>
  <sheetViews>
    <sheetView showZeros="0" view="pageBreakPreview" topLeftCell="A28" zoomScaleNormal="82" zoomScaleSheetLayoutView="100" workbookViewId="0">
      <selection activeCell="K49" sqref="K49"/>
    </sheetView>
  </sheetViews>
  <sheetFormatPr defaultRowHeight="15" x14ac:dyDescent="0.25"/>
  <cols>
    <col min="1" max="1" width="7.7109375" style="213" customWidth="1"/>
    <col min="2" max="3" width="14.140625" style="1" customWidth="1"/>
    <col min="4" max="4" width="65.7109375" customWidth="1"/>
    <col min="5" max="5" width="6.85546875" style="158" customWidth="1"/>
    <col min="6" max="6" width="14.7109375" style="276" customWidth="1"/>
    <col min="7" max="7" width="14.7109375" customWidth="1"/>
    <col min="8" max="8" width="14.7109375" style="82" customWidth="1"/>
    <col min="9" max="9" width="36.7109375" customWidth="1"/>
    <col min="10" max="10" width="15.85546875" bestFit="1" customWidth="1"/>
    <col min="11" max="11" width="10.5703125" bestFit="1" customWidth="1"/>
    <col min="12" max="12" width="13.28515625" bestFit="1" customWidth="1"/>
  </cols>
  <sheetData>
    <row r="1" spans="1:12" ht="15" customHeight="1" x14ac:dyDescent="0.3">
      <c r="A1" s="1235"/>
      <c r="B1" s="1236"/>
      <c r="C1" s="1236"/>
      <c r="D1" s="1236"/>
      <c r="E1" s="1236"/>
      <c r="F1" s="1236"/>
      <c r="G1" s="1236"/>
      <c r="H1" s="1236"/>
      <c r="I1" s="1237"/>
    </row>
    <row r="2" spans="1:12" ht="21" customHeight="1" x14ac:dyDescent="0.25">
      <c r="A2" s="1112" t="s">
        <v>43031</v>
      </c>
      <c r="B2" s="1118"/>
      <c r="C2" s="1118"/>
      <c r="D2" s="1118"/>
      <c r="E2" s="1118"/>
      <c r="F2" s="1118"/>
      <c r="G2" s="1118"/>
      <c r="H2" s="1118"/>
      <c r="I2" s="1119"/>
    </row>
    <row r="3" spans="1:12" ht="21" customHeight="1" x14ac:dyDescent="0.25">
      <c r="A3" s="1112" t="s">
        <v>43492</v>
      </c>
      <c r="B3" s="1113"/>
      <c r="C3" s="1113"/>
      <c r="D3" s="1113"/>
      <c r="E3" s="1113"/>
      <c r="F3" s="1113"/>
      <c r="G3" s="1113"/>
      <c r="H3" s="1113"/>
      <c r="I3" s="1114"/>
    </row>
    <row r="4" spans="1:12" ht="21" customHeight="1" x14ac:dyDescent="0.25">
      <c r="A4" s="1115" t="s">
        <v>43494</v>
      </c>
      <c r="B4" s="1118"/>
      <c r="C4" s="1118"/>
      <c r="D4" s="1118"/>
      <c r="E4" s="1118"/>
      <c r="F4" s="1118"/>
      <c r="G4" s="1118"/>
      <c r="H4" s="1118"/>
      <c r="I4" s="1119"/>
    </row>
    <row r="5" spans="1:12" ht="21" customHeight="1" x14ac:dyDescent="0.25">
      <c r="A5" s="1115"/>
      <c r="B5" s="1118"/>
      <c r="C5" s="1118"/>
      <c r="D5" s="1118"/>
      <c r="E5" s="1118"/>
      <c r="F5" s="1118"/>
      <c r="G5" s="1118"/>
      <c r="H5" s="1118"/>
      <c r="I5" s="1119"/>
    </row>
    <row r="6" spans="1:12" ht="21" customHeight="1" x14ac:dyDescent="0.25">
      <c r="A6" s="1083" t="s">
        <v>16399</v>
      </c>
      <c r="B6" s="1084"/>
      <c r="C6" s="1084"/>
      <c r="D6" s="1084"/>
      <c r="E6" s="1084"/>
      <c r="F6" s="1084"/>
      <c r="G6" s="1084"/>
      <c r="H6" s="1084"/>
      <c r="I6" s="1085"/>
    </row>
    <row r="7" spans="1:12" ht="30" customHeight="1" thickBot="1" x14ac:dyDescent="0.3">
      <c r="A7" s="1109" t="s">
        <v>43732</v>
      </c>
      <c r="B7" s="1110"/>
      <c r="C7" s="1110"/>
      <c r="D7" s="1110"/>
      <c r="E7" s="1110"/>
      <c r="F7" s="1110"/>
      <c r="G7" s="1110"/>
      <c r="H7" s="1110"/>
      <c r="I7" s="1111"/>
    </row>
    <row r="8" spans="1:12" ht="26.1" customHeight="1" x14ac:dyDescent="0.25">
      <c r="A8" s="224" t="s">
        <v>16</v>
      </c>
      <c r="B8" s="293" t="s">
        <v>8</v>
      </c>
      <c r="C8" s="293" t="s">
        <v>16283</v>
      </c>
      <c r="D8" s="214" t="s">
        <v>16284</v>
      </c>
      <c r="E8" s="214" t="s">
        <v>21</v>
      </c>
      <c r="F8" s="214" t="s">
        <v>19</v>
      </c>
      <c r="G8" s="215" t="s">
        <v>16285</v>
      </c>
      <c r="H8" s="216" t="s">
        <v>16286</v>
      </c>
      <c r="I8" s="217" t="s">
        <v>16287</v>
      </c>
    </row>
    <row r="9" spans="1:12" ht="21.95" customHeight="1" x14ac:dyDescent="0.25">
      <c r="A9" s="225">
        <v>1</v>
      </c>
      <c r="B9" s="218"/>
      <c r="C9" s="218"/>
      <c r="D9" s="219" t="s">
        <v>16288</v>
      </c>
      <c r="E9" s="220"/>
      <c r="F9" s="221"/>
      <c r="G9" s="220"/>
      <c r="H9" s="222"/>
      <c r="I9" s="223"/>
      <c r="J9" s="2"/>
    </row>
    <row r="10" spans="1:12" ht="96" customHeight="1" x14ac:dyDescent="0.25">
      <c r="A10" s="126" t="s">
        <v>0</v>
      </c>
      <c r="B10" s="7"/>
      <c r="C10" s="254" t="s">
        <v>16289</v>
      </c>
      <c r="D10" s="246" t="s">
        <v>16400</v>
      </c>
      <c r="E10" s="7" t="s">
        <v>75</v>
      </c>
      <c r="F10" s="18">
        <f>44/220</f>
        <v>0.2</v>
      </c>
      <c r="G10" s="159">
        <f>1670.67*1.8801</f>
        <v>3141.0266670000001</v>
      </c>
      <c r="H10" s="255">
        <f>TRUNC(F10*G10,2)</f>
        <v>628.20000000000005</v>
      </c>
      <c r="I10" s="1240" t="s">
        <v>43028</v>
      </c>
      <c r="J10" s="888"/>
    </row>
    <row r="11" spans="1:12" ht="108" customHeight="1" x14ac:dyDescent="0.25">
      <c r="A11" s="126" t="s">
        <v>2</v>
      </c>
      <c r="B11" s="7"/>
      <c r="C11" s="254" t="s">
        <v>16289</v>
      </c>
      <c r="D11" s="246" t="s">
        <v>16401</v>
      </c>
      <c r="E11" s="7" t="s">
        <v>75</v>
      </c>
      <c r="F11" s="18">
        <f>32/220</f>
        <v>0.14545454545454545</v>
      </c>
      <c r="G11" s="159">
        <f>1233.15*1.8801</f>
        <v>2318.4453150000004</v>
      </c>
      <c r="H11" s="255">
        <f>TRUNC(F11*G11,2)</f>
        <v>337.22</v>
      </c>
      <c r="I11" s="1241"/>
      <c r="J11" s="2"/>
    </row>
    <row r="12" spans="1:12" ht="109.5" customHeight="1" x14ac:dyDescent="0.25">
      <c r="A12" s="126" t="s">
        <v>17</v>
      </c>
      <c r="B12" s="7"/>
      <c r="C12" s="7"/>
      <c r="D12" s="283" t="s">
        <v>16408</v>
      </c>
      <c r="E12" s="7" t="s">
        <v>75</v>
      </c>
      <c r="F12" s="284">
        <f>16/220</f>
        <v>7.2727272727272724E-2</v>
      </c>
      <c r="G12" s="159">
        <f>2090.48*1.8404</f>
        <v>3847.3193920000003</v>
      </c>
      <c r="H12" s="255">
        <f>G12*F12</f>
        <v>279.80504669090908</v>
      </c>
      <c r="I12" s="286" t="s">
        <v>16412</v>
      </c>
      <c r="J12" s="888"/>
    </row>
    <row r="13" spans="1:12" ht="20.100000000000001" customHeight="1" x14ac:dyDescent="0.25">
      <c r="A13" s="1233" t="s">
        <v>101</v>
      </c>
      <c r="B13" s="1234"/>
      <c r="C13" s="1234"/>
      <c r="D13" s="1234"/>
      <c r="E13" s="1234"/>
      <c r="F13" s="1234"/>
      <c r="G13" s="1234"/>
      <c r="H13" s="226">
        <f>SUM(H10:H12)</f>
        <v>1245.225046690909</v>
      </c>
      <c r="I13" s="227"/>
      <c r="J13" s="277"/>
      <c r="K13" s="278"/>
    </row>
    <row r="14" spans="1:12" ht="21.95" customHeight="1" x14ac:dyDescent="0.25">
      <c r="A14" s="225">
        <v>2</v>
      </c>
      <c r="B14" s="218"/>
      <c r="C14" s="218"/>
      <c r="D14" s="219" t="s">
        <v>16290</v>
      </c>
      <c r="E14" s="220"/>
      <c r="F14" s="221"/>
      <c r="G14" s="220"/>
      <c r="H14" s="222"/>
      <c r="I14" s="223"/>
      <c r="J14" s="256"/>
      <c r="L14" s="2"/>
    </row>
    <row r="15" spans="1:12" ht="18" customHeight="1" x14ac:dyDescent="0.25">
      <c r="A15" s="257" t="s">
        <v>3</v>
      </c>
      <c r="B15" s="258"/>
      <c r="C15" s="259" t="s">
        <v>159</v>
      </c>
      <c r="D15" s="260" t="s">
        <v>16291</v>
      </c>
      <c r="E15" s="261" t="s">
        <v>14</v>
      </c>
      <c r="F15" s="262">
        <v>20</v>
      </c>
      <c r="G15" s="891">
        <f>K2_Cotacoes_Escrit!I19</f>
        <v>48.65</v>
      </c>
      <c r="H15" s="255">
        <f>TRUNC(F15*G15,2)</f>
        <v>973</v>
      </c>
      <c r="I15" s="1238" t="s">
        <v>16406</v>
      </c>
      <c r="J15" s="2"/>
      <c r="L15" s="2"/>
    </row>
    <row r="16" spans="1:12" ht="18" customHeight="1" x14ac:dyDescent="0.25">
      <c r="A16" s="257" t="s">
        <v>13329</v>
      </c>
      <c r="B16" s="263"/>
      <c r="C16" s="259" t="s">
        <v>159</v>
      </c>
      <c r="D16" s="89" t="s">
        <v>16292</v>
      </c>
      <c r="E16" s="7" t="s">
        <v>14</v>
      </c>
      <c r="F16" s="264">
        <v>20</v>
      </c>
      <c r="G16" s="255">
        <f>K2_Cotacoes_Escrit!I25</f>
        <v>12.72</v>
      </c>
      <c r="H16" s="255">
        <f>TRUNC(F16*G16,2)</f>
        <v>254.4</v>
      </c>
      <c r="I16" s="1239"/>
      <c r="J16" s="2"/>
      <c r="L16" s="2"/>
    </row>
    <row r="17" spans="1:12" ht="18" customHeight="1" x14ac:dyDescent="0.25">
      <c r="A17" s="257" t="s">
        <v>13330</v>
      </c>
      <c r="B17" s="263"/>
      <c r="C17" s="254" t="s">
        <v>16388</v>
      </c>
      <c r="D17" s="89" t="s">
        <v>16293</v>
      </c>
      <c r="E17" s="7" t="s">
        <v>75</v>
      </c>
      <c r="F17" s="264">
        <v>1</v>
      </c>
      <c r="G17" s="255">
        <v>250</v>
      </c>
      <c r="H17" s="255">
        <f>TRUNC(F17*G17,2)</f>
        <v>250</v>
      </c>
      <c r="I17" s="1239"/>
      <c r="J17" s="2"/>
      <c r="L17" s="2"/>
    </row>
    <row r="18" spans="1:12" ht="20.100000000000001" customHeight="1" x14ac:dyDescent="0.25">
      <c r="A18" s="1233" t="s">
        <v>101</v>
      </c>
      <c r="B18" s="1234"/>
      <c r="C18" s="1234"/>
      <c r="D18" s="1234"/>
      <c r="E18" s="1234"/>
      <c r="F18" s="1234"/>
      <c r="G18" s="1234"/>
      <c r="H18" s="226">
        <f>SUM(H15:H17)</f>
        <v>1477.4</v>
      </c>
      <c r="I18" s="265"/>
      <c r="J18" s="2"/>
      <c r="L18" s="2"/>
    </row>
    <row r="19" spans="1:12" ht="21.95" customHeight="1" x14ac:dyDescent="0.25">
      <c r="A19" s="225">
        <v>3</v>
      </c>
      <c r="B19" s="218"/>
      <c r="C19" s="218"/>
      <c r="D19" s="219" t="s">
        <v>16294</v>
      </c>
      <c r="E19" s="220"/>
      <c r="F19" s="221"/>
      <c r="G19" s="220"/>
      <c r="H19" s="222"/>
      <c r="I19" s="223"/>
      <c r="J19" s="2"/>
      <c r="L19" s="2"/>
    </row>
    <row r="20" spans="1:12" ht="41.1" customHeight="1" x14ac:dyDescent="0.25">
      <c r="A20" s="126" t="s">
        <v>67</v>
      </c>
      <c r="B20" s="263"/>
      <c r="C20" s="254" t="s">
        <v>159</v>
      </c>
      <c r="D20" s="89" t="s">
        <v>16327</v>
      </c>
      <c r="E20" s="7" t="s">
        <v>15</v>
      </c>
      <c r="F20" s="264">
        <v>3</v>
      </c>
      <c r="G20" s="255">
        <f>VLOOKUP(D20,' K2_Deprecicao'!B:F,5,FALSE)</f>
        <v>3.26</v>
      </c>
      <c r="H20" s="255">
        <f>TRUNC(F20*G20,2)</f>
        <v>9.7799999999999994</v>
      </c>
      <c r="I20" s="1242" t="s">
        <v>43000</v>
      </c>
      <c r="J20" s="2"/>
      <c r="L20" s="2"/>
    </row>
    <row r="21" spans="1:12" ht="41.1" customHeight="1" x14ac:dyDescent="0.25">
      <c r="A21" s="126" t="s">
        <v>13332</v>
      </c>
      <c r="B21" s="263"/>
      <c r="C21" s="254" t="s">
        <v>159</v>
      </c>
      <c r="D21" s="89" t="s">
        <v>16386</v>
      </c>
      <c r="E21" s="7" t="s">
        <v>15</v>
      </c>
      <c r="F21" s="264">
        <f>F20</f>
        <v>3</v>
      </c>
      <c r="G21" s="255">
        <f>VLOOKUP(D21,' K2_Deprecicao'!B:F,5,FALSE)</f>
        <v>2.84</v>
      </c>
      <c r="H21" s="255">
        <f>TRUNC(F21*G21,2)</f>
        <v>8.52</v>
      </c>
      <c r="I21" s="1243"/>
      <c r="J21" s="2"/>
      <c r="L21" s="2"/>
    </row>
    <row r="22" spans="1:12" ht="41.1" customHeight="1" x14ac:dyDescent="0.25">
      <c r="A22" s="126" t="s">
        <v>13334</v>
      </c>
      <c r="B22" s="263"/>
      <c r="C22" s="254" t="s">
        <v>159</v>
      </c>
      <c r="D22" s="89" t="s">
        <v>16295</v>
      </c>
      <c r="E22" s="7" t="s">
        <v>15</v>
      </c>
      <c r="F22" s="264">
        <v>1</v>
      </c>
      <c r="G22" s="255">
        <f>VLOOKUP(D22,' K2_Deprecicao'!B:F,5,FALSE)</f>
        <v>3.39</v>
      </c>
      <c r="H22" s="255">
        <f>TRUNC(F22*G22,2)</f>
        <v>3.39</v>
      </c>
      <c r="I22" s="1244"/>
      <c r="J22" s="2"/>
      <c r="L22" s="2"/>
    </row>
    <row r="23" spans="1:12" ht="20.100000000000001" customHeight="1" x14ac:dyDescent="0.25">
      <c r="A23" s="1233" t="s">
        <v>101</v>
      </c>
      <c r="B23" s="1234"/>
      <c r="C23" s="1234"/>
      <c r="D23" s="1234"/>
      <c r="E23" s="1234"/>
      <c r="F23" s="1234"/>
      <c r="G23" s="1234"/>
      <c r="H23" s="226">
        <f>SUM(H20:H22)</f>
        <v>21.689999999999998</v>
      </c>
      <c r="I23" s="265"/>
      <c r="J23" s="2"/>
      <c r="L23" s="2"/>
    </row>
    <row r="24" spans="1:12" ht="21.95" customHeight="1" x14ac:dyDescent="0.25">
      <c r="A24" s="225">
        <v>4</v>
      </c>
      <c r="B24" s="218"/>
      <c r="C24" s="218"/>
      <c r="D24" s="219" t="s">
        <v>16296</v>
      </c>
      <c r="E24" s="220"/>
      <c r="F24" s="221"/>
      <c r="G24" s="220"/>
      <c r="H24" s="222"/>
      <c r="I24" s="223"/>
      <c r="J24" s="2"/>
    </row>
    <row r="25" spans="1:12" ht="18" customHeight="1" x14ac:dyDescent="0.25">
      <c r="A25" s="19" t="s">
        <v>69</v>
      </c>
      <c r="B25" s="7" t="s">
        <v>16413</v>
      </c>
      <c r="C25" s="7" t="s">
        <v>23</v>
      </c>
      <c r="D25" s="283" t="s">
        <v>16297</v>
      </c>
      <c r="E25" s="7" t="s">
        <v>75</v>
      </c>
      <c r="F25" s="284">
        <v>1</v>
      </c>
      <c r="G25" s="159">
        <f>K2_CPU!I48</f>
        <v>165.33</v>
      </c>
      <c r="H25" s="255">
        <f>TRUNC(F25*G25,2)</f>
        <v>165.33</v>
      </c>
      <c r="I25" s="266"/>
      <c r="J25" s="2"/>
    </row>
    <row r="26" spans="1:12" ht="18" customHeight="1" x14ac:dyDescent="0.25">
      <c r="A26" s="19" t="s">
        <v>13335</v>
      </c>
      <c r="B26" s="7" t="s">
        <v>16414</v>
      </c>
      <c r="C26" s="7" t="s">
        <v>23</v>
      </c>
      <c r="D26" s="285" t="s">
        <v>16390</v>
      </c>
      <c r="E26" s="7" t="s">
        <v>75</v>
      </c>
      <c r="F26" s="284">
        <v>1</v>
      </c>
      <c r="G26" s="159">
        <f>K2_CPU!I87</f>
        <v>128.22</v>
      </c>
      <c r="H26" s="255">
        <f>TRUNC(F26*G26,2)</f>
        <v>128.22</v>
      </c>
      <c r="I26" s="266"/>
      <c r="J26" s="2"/>
    </row>
    <row r="27" spans="1:12" ht="20.100000000000001" customHeight="1" x14ac:dyDescent="0.25">
      <c r="A27" s="1233" t="s">
        <v>101</v>
      </c>
      <c r="B27" s="1234"/>
      <c r="C27" s="1234"/>
      <c r="D27" s="1234"/>
      <c r="E27" s="1234"/>
      <c r="F27" s="1234"/>
      <c r="G27" s="1234"/>
      <c r="H27" s="226">
        <f>SUM(H25:H26)</f>
        <v>293.55</v>
      </c>
      <c r="I27" s="265"/>
      <c r="J27" s="2"/>
    </row>
    <row r="28" spans="1:12" ht="21.95" customHeight="1" x14ac:dyDescent="0.25">
      <c r="A28" s="225">
        <v>5</v>
      </c>
      <c r="B28" s="218"/>
      <c r="C28" s="218"/>
      <c r="D28" s="219" t="s">
        <v>16387</v>
      </c>
      <c r="E28" s="220"/>
      <c r="F28" s="221"/>
      <c r="G28" s="220"/>
      <c r="H28" s="222"/>
      <c r="I28" s="223"/>
      <c r="J28" s="2"/>
    </row>
    <row r="29" spans="1:12" ht="30" customHeight="1" x14ac:dyDescent="0.25">
      <c r="A29" s="126" t="s">
        <v>146</v>
      </c>
      <c r="B29" s="7"/>
      <c r="C29" s="254" t="s">
        <v>159</v>
      </c>
      <c r="D29" s="161" t="s">
        <v>43543</v>
      </c>
      <c r="E29" s="7" t="s">
        <v>15</v>
      </c>
      <c r="F29" s="18">
        <v>3</v>
      </c>
      <c r="G29" s="255">
        <f>VLOOKUP(D29,' K2_Deprecicao'!B:F,5,FALSE)</f>
        <v>31.58</v>
      </c>
      <c r="H29" s="255">
        <f>TRUNC(F29*G29,2)</f>
        <v>94.74</v>
      </c>
      <c r="I29" s="286" t="s">
        <v>16385</v>
      </c>
      <c r="J29" s="2"/>
    </row>
    <row r="30" spans="1:12" ht="20.100000000000001" customHeight="1" x14ac:dyDescent="0.25">
      <c r="A30" s="1233" t="s">
        <v>101</v>
      </c>
      <c r="B30" s="1234"/>
      <c r="C30" s="1234"/>
      <c r="D30" s="1234"/>
      <c r="E30" s="1234"/>
      <c r="F30" s="1234"/>
      <c r="G30" s="1234"/>
      <c r="H30" s="226">
        <f>SUM(H29:H29)</f>
        <v>94.74</v>
      </c>
      <c r="I30" s="265"/>
      <c r="J30" s="2"/>
    </row>
    <row r="31" spans="1:12" ht="21.95" customHeight="1" x14ac:dyDescent="0.25">
      <c r="A31" s="225">
        <v>6</v>
      </c>
      <c r="B31" s="218"/>
      <c r="C31" s="218"/>
      <c r="D31" s="219" t="s">
        <v>16298</v>
      </c>
      <c r="E31" s="220"/>
      <c r="F31" s="221"/>
      <c r="G31" s="220"/>
      <c r="H31" s="222"/>
      <c r="I31" s="223"/>
      <c r="J31" s="2"/>
    </row>
    <row r="32" spans="1:12" x14ac:dyDescent="0.25">
      <c r="A32" s="126" t="s">
        <v>160</v>
      </c>
      <c r="B32" s="89"/>
      <c r="C32" s="7" t="s">
        <v>43547</v>
      </c>
      <c r="D32" s="246" t="s">
        <v>43546</v>
      </c>
      <c r="E32" s="7" t="s">
        <v>75</v>
      </c>
      <c r="F32" s="159">
        <v>1</v>
      </c>
      <c r="G32" s="159">
        <v>109.9</v>
      </c>
      <c r="H32" s="255">
        <f>TRUNC(F32*G32,2)</f>
        <v>109.9</v>
      </c>
      <c r="I32" s="267"/>
      <c r="J32" s="2"/>
    </row>
    <row r="33" spans="1:10" ht="20.100000000000001" customHeight="1" x14ac:dyDescent="0.25">
      <c r="A33" s="1233" t="s">
        <v>101</v>
      </c>
      <c r="B33" s="1234"/>
      <c r="C33" s="1234"/>
      <c r="D33" s="1234"/>
      <c r="E33" s="1234"/>
      <c r="F33" s="1234"/>
      <c r="G33" s="1234"/>
      <c r="H33" s="226">
        <f>SUM(H32:H32)</f>
        <v>109.9</v>
      </c>
      <c r="I33" s="265"/>
      <c r="J33" s="2"/>
    </row>
    <row r="34" spans="1:10" ht="21.95" customHeight="1" x14ac:dyDescent="0.25">
      <c r="A34" s="225">
        <v>7</v>
      </c>
      <c r="B34" s="218"/>
      <c r="C34" s="218"/>
      <c r="D34" s="219" t="s">
        <v>16394</v>
      </c>
      <c r="E34" s="220"/>
      <c r="F34" s="221"/>
      <c r="G34" s="220"/>
      <c r="H34" s="222"/>
      <c r="I34" s="223"/>
      <c r="J34" s="2"/>
    </row>
    <row r="35" spans="1:10" ht="135.75" customHeight="1" x14ac:dyDescent="0.25">
      <c r="A35" s="126" t="s">
        <v>13325</v>
      </c>
      <c r="B35" s="122" t="s">
        <v>16404</v>
      </c>
      <c r="C35" s="290" t="s">
        <v>16402</v>
      </c>
      <c r="D35" s="289" t="s">
        <v>16403</v>
      </c>
      <c r="E35" s="7" t="s">
        <v>59</v>
      </c>
      <c r="F35" s="159">
        <v>33.64</v>
      </c>
      <c r="G35" s="255">
        <v>5</v>
      </c>
      <c r="H35" s="255">
        <f>TRUNC(F35*G35,2)</f>
        <v>168.2</v>
      </c>
      <c r="I35" s="292" t="s">
        <v>43029</v>
      </c>
      <c r="J35" s="888" t="s">
        <v>43545</v>
      </c>
    </row>
    <row r="36" spans="1:10" ht="47.25" customHeight="1" x14ac:dyDescent="0.25">
      <c r="A36" s="126" t="s">
        <v>13338</v>
      </c>
      <c r="B36" s="89"/>
      <c r="C36" s="254" t="s">
        <v>159</v>
      </c>
      <c r="D36" s="246" t="s">
        <v>43526</v>
      </c>
      <c r="E36" s="7" t="s">
        <v>15</v>
      </c>
      <c r="F36" s="159">
        <v>1</v>
      </c>
      <c r="G36" s="255">
        <f>VLOOKUP(D36,' K2_Deprecicao'!B:F,5,FALSE)</f>
        <v>18.850000000000001</v>
      </c>
      <c r="H36" s="255">
        <f>TRUNC(F36*G36,2)</f>
        <v>18.850000000000001</v>
      </c>
      <c r="I36" s="286" t="s">
        <v>16385</v>
      </c>
      <c r="J36" s="2"/>
    </row>
    <row r="37" spans="1:10" ht="20.100000000000001" customHeight="1" x14ac:dyDescent="0.25">
      <c r="A37" s="1248" t="s">
        <v>101</v>
      </c>
      <c r="B37" s="1249"/>
      <c r="C37" s="1249"/>
      <c r="D37" s="1249"/>
      <c r="E37" s="1249"/>
      <c r="F37" s="1249"/>
      <c r="G37" s="1250"/>
      <c r="H37" s="226">
        <f>SUM(H35:H36)</f>
        <v>187.04999999999998</v>
      </c>
      <c r="I37" s="265"/>
      <c r="J37" s="2"/>
    </row>
    <row r="38" spans="1:10" ht="5.0999999999999996" customHeight="1" thickBot="1" x14ac:dyDescent="0.3">
      <c r="A38" s="247"/>
      <c r="B38" s="248"/>
      <c r="C38" s="248"/>
      <c r="D38" s="248"/>
      <c r="E38" s="248"/>
      <c r="F38" s="248"/>
      <c r="G38" s="248"/>
      <c r="H38" s="248"/>
      <c r="I38" s="249"/>
      <c r="J38" s="2"/>
    </row>
    <row r="39" spans="1:10" ht="24.95" customHeight="1" x14ac:dyDescent="0.25">
      <c r="A39" s="1251" t="s">
        <v>16304</v>
      </c>
      <c r="B39" s="1252"/>
      <c r="C39" s="1252"/>
      <c r="D39" s="1252"/>
      <c r="E39" s="1252"/>
      <c r="F39" s="1252"/>
      <c r="G39" s="1252"/>
      <c r="H39" s="253">
        <f>SUM(H9:H37)/2</f>
        <v>3429.555046690909</v>
      </c>
      <c r="I39" s="268"/>
      <c r="J39" s="2"/>
    </row>
    <row r="40" spans="1:10" ht="5.0999999999999996" customHeight="1" x14ac:dyDescent="0.25">
      <c r="A40" s="1245"/>
      <c r="B40" s="1246"/>
      <c r="C40" s="1246"/>
      <c r="D40" s="1246"/>
      <c r="E40" s="1246"/>
      <c r="F40" s="1246"/>
      <c r="G40" s="1246"/>
      <c r="H40" s="1246"/>
      <c r="I40" s="1247"/>
      <c r="J40" s="2"/>
    </row>
    <row r="41" spans="1:10" ht="24.95" customHeight="1" x14ac:dyDescent="0.25">
      <c r="A41" s="1253" t="s">
        <v>16389</v>
      </c>
      <c r="B41" s="1254"/>
      <c r="C41" s="1254"/>
      <c r="D41" s="1254"/>
      <c r="E41" s="1254"/>
      <c r="F41" s="1254"/>
      <c r="G41" s="1254"/>
      <c r="H41" s="456">
        <v>3</v>
      </c>
      <c r="I41" s="267"/>
      <c r="J41" s="2"/>
    </row>
    <row r="42" spans="1:10" ht="5.0999999999999996" customHeight="1" x14ac:dyDescent="0.25">
      <c r="A42" s="1245"/>
      <c r="B42" s="1246"/>
      <c r="C42" s="1246"/>
      <c r="D42" s="1246"/>
      <c r="E42" s="1246"/>
      <c r="F42" s="1246"/>
      <c r="G42" s="1246"/>
      <c r="H42" s="1246"/>
      <c r="I42" s="1247"/>
      <c r="J42" s="2"/>
    </row>
    <row r="43" spans="1:10" ht="24.95" customHeight="1" x14ac:dyDescent="0.25">
      <c r="A43" s="1255" t="s">
        <v>16411</v>
      </c>
      <c r="B43" s="1256"/>
      <c r="C43" s="1256"/>
      <c r="D43" s="1256"/>
      <c r="E43" s="1256"/>
      <c r="F43" s="1256"/>
      <c r="G43" s="1256"/>
      <c r="H43" s="228">
        <f>H39*H41</f>
        <v>10288.665140072728</v>
      </c>
      <c r="I43" s="269"/>
      <c r="J43" s="2"/>
    </row>
    <row r="44" spans="1:10" ht="5.0999999999999996" customHeight="1" x14ac:dyDescent="0.25">
      <c r="A44" s="1245"/>
      <c r="B44" s="1246"/>
      <c r="C44" s="1246"/>
      <c r="D44" s="1246"/>
      <c r="E44" s="1246"/>
      <c r="F44" s="1246"/>
      <c r="G44" s="1246"/>
      <c r="H44" s="1246"/>
      <c r="I44" s="1247"/>
      <c r="J44" s="2"/>
    </row>
    <row r="45" spans="1:10" ht="24.95" customHeight="1" x14ac:dyDescent="0.25">
      <c r="A45" s="1259" t="s">
        <v>16398</v>
      </c>
      <c r="B45" s="1260"/>
      <c r="C45" s="1260"/>
      <c r="D45" s="1260"/>
      <c r="E45" s="1260"/>
      <c r="F45" s="1260"/>
      <c r="G45" s="1260"/>
      <c r="H45" s="287">
        <f>1+0.0974</f>
        <v>1.0973999999999999</v>
      </c>
      <c r="I45" s="288"/>
      <c r="J45" s="2"/>
    </row>
    <row r="46" spans="1:10" ht="5.0999999999999996" customHeight="1" x14ac:dyDescent="0.25">
      <c r="A46" s="1261"/>
      <c r="B46" s="1262"/>
      <c r="C46" s="1262"/>
      <c r="D46" s="1262"/>
      <c r="E46" s="1262"/>
      <c r="F46" s="1262"/>
      <c r="G46" s="1262"/>
      <c r="H46" s="1262"/>
      <c r="I46" s="1263"/>
      <c r="J46" s="2"/>
    </row>
    <row r="47" spans="1:10" ht="24.95" customHeight="1" x14ac:dyDescent="0.25">
      <c r="A47" s="1264" t="s">
        <v>16405</v>
      </c>
      <c r="B47" s="1265"/>
      <c r="C47" s="1265"/>
      <c r="D47" s="1265"/>
      <c r="E47" s="1265"/>
      <c r="F47" s="1265"/>
      <c r="G47" s="1265"/>
      <c r="H47" s="298">
        <f>H43*H45</f>
        <v>11290.781124715812</v>
      </c>
      <c r="I47" s="269"/>
      <c r="J47" s="2"/>
    </row>
    <row r="48" spans="1:10" ht="5.0999999999999996" customHeight="1" x14ac:dyDescent="0.25">
      <c r="A48" s="1245"/>
      <c r="B48" s="1246"/>
      <c r="C48" s="1246"/>
      <c r="D48" s="1246"/>
      <c r="E48" s="1246"/>
      <c r="F48" s="1246"/>
      <c r="G48" s="1246"/>
      <c r="H48" s="1246"/>
      <c r="I48" s="1247"/>
      <c r="J48" s="2"/>
    </row>
    <row r="49" spans="1:10" ht="24.95" customHeight="1" thickBot="1" x14ac:dyDescent="0.3">
      <c r="A49" s="1257" t="s">
        <v>16397</v>
      </c>
      <c r="B49" s="1258"/>
      <c r="C49" s="1258"/>
      <c r="D49" s="1258"/>
      <c r="E49" s="1258"/>
      <c r="F49" s="1258"/>
      <c r="G49" s="1258"/>
      <c r="H49" s="291">
        <f>TRUNC(H47/100,2)</f>
        <v>112.9</v>
      </c>
      <c r="I49" s="270"/>
      <c r="J49" s="2"/>
    </row>
    <row r="50" spans="1:10" ht="18" customHeight="1" x14ac:dyDescent="0.25">
      <c r="A50" s="271"/>
      <c r="B50" s="272"/>
      <c r="C50" s="272"/>
      <c r="D50" s="272"/>
      <c r="E50" s="273"/>
      <c r="F50" s="274"/>
      <c r="G50" s="272"/>
      <c r="H50" s="275"/>
      <c r="I50" s="272"/>
      <c r="J50" s="2"/>
    </row>
    <row r="51" spans="1:10" ht="18" customHeight="1" x14ac:dyDescent="0.25">
      <c r="A51" s="271"/>
      <c r="B51" s="272"/>
      <c r="C51" s="272"/>
      <c r="D51" s="272"/>
      <c r="E51" s="273"/>
      <c r="F51" s="274"/>
      <c r="G51" s="272"/>
      <c r="H51" s="275"/>
      <c r="I51" s="272"/>
      <c r="J51" s="2"/>
    </row>
    <row r="52" spans="1:10" ht="18" customHeight="1" x14ac:dyDescent="0.25">
      <c r="A52" s="271"/>
      <c r="B52" s="272"/>
      <c r="C52" s="272"/>
      <c r="D52" s="272"/>
      <c r="E52" s="273"/>
      <c r="F52" s="274"/>
      <c r="G52" s="272"/>
      <c r="H52" s="275"/>
      <c r="I52" s="272"/>
      <c r="J52" s="2"/>
    </row>
    <row r="53" spans="1:10" ht="18" customHeight="1" x14ac:dyDescent="0.25">
      <c r="A53" s="271"/>
      <c r="B53" s="272"/>
      <c r="C53" s="272"/>
      <c r="D53" s="272"/>
      <c r="E53" s="273"/>
      <c r="F53" s="274"/>
      <c r="G53" s="272"/>
      <c r="H53" s="275"/>
      <c r="I53" s="272"/>
      <c r="J53" s="2"/>
    </row>
    <row r="54" spans="1:10" ht="18" customHeight="1" x14ac:dyDescent="0.25">
      <c r="A54" s="271"/>
      <c r="B54" s="272"/>
      <c r="C54" s="272"/>
      <c r="D54" s="272"/>
      <c r="E54" s="273"/>
      <c r="F54" s="274"/>
      <c r="G54" s="272"/>
      <c r="H54" s="275"/>
      <c r="I54" s="272"/>
      <c r="J54" s="2"/>
    </row>
    <row r="55" spans="1:10" ht="18" customHeight="1" x14ac:dyDescent="0.25">
      <c r="A55" s="271"/>
      <c r="B55" s="272"/>
      <c r="C55" s="272"/>
      <c r="D55" s="272"/>
      <c r="E55" s="273"/>
      <c r="F55" s="274"/>
      <c r="G55" s="272"/>
      <c r="H55" s="275"/>
      <c r="I55" s="272"/>
      <c r="J55" s="2"/>
    </row>
  </sheetData>
  <mergeCells count="28">
    <mergeCell ref="A43:G43"/>
    <mergeCell ref="A44:I44"/>
    <mergeCell ref="A49:G49"/>
    <mergeCell ref="A45:G45"/>
    <mergeCell ref="A46:I46"/>
    <mergeCell ref="A47:G47"/>
    <mergeCell ref="A48:I48"/>
    <mergeCell ref="A42:I42"/>
    <mergeCell ref="A27:G27"/>
    <mergeCell ref="A30:G30"/>
    <mergeCell ref="A33:G33"/>
    <mergeCell ref="A37:G37"/>
    <mergeCell ref="A39:G39"/>
    <mergeCell ref="A40:I40"/>
    <mergeCell ref="A41:G41"/>
    <mergeCell ref="A23:G23"/>
    <mergeCell ref="A1:I1"/>
    <mergeCell ref="A2:I2"/>
    <mergeCell ref="A6:I6"/>
    <mergeCell ref="A7:I7"/>
    <mergeCell ref="A13:G13"/>
    <mergeCell ref="I15:I17"/>
    <mergeCell ref="A18:G18"/>
    <mergeCell ref="I10:I11"/>
    <mergeCell ref="I20:I22"/>
    <mergeCell ref="A3:I3"/>
    <mergeCell ref="A4:I4"/>
    <mergeCell ref="A5:I5"/>
  </mergeCells>
  <printOptions horizontalCentered="1"/>
  <pageMargins left="0.59055118110236227" right="0.59055118110236227" top="0.78740157480314965" bottom="0.78740157480314965" header="0.31496062992125984" footer="0.31496062992125984"/>
  <pageSetup paperSize="9" scale="71" fitToHeight="0" orientation="landscape" r:id="rId1"/>
  <headerFooter alignWithMargins="0">
    <oddFooter>&amp;R&amp;P / &amp;N</oddFooter>
  </headerFooter>
  <rowBreaks count="2" manualBreakCount="2">
    <brk id="18" max="8" man="1"/>
    <brk id="33" max="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I87"/>
  <sheetViews>
    <sheetView showZeros="0" view="pageBreakPreview" topLeftCell="A64" zoomScale="112" zoomScaleSheetLayoutView="112" workbookViewId="0">
      <selection activeCell="K49" sqref="K49"/>
    </sheetView>
  </sheetViews>
  <sheetFormatPr defaultColWidth="18.42578125" defaultRowHeight="15" x14ac:dyDescent="0.25"/>
  <cols>
    <col min="1" max="1" width="12.5703125" style="110" customWidth="1"/>
    <col min="2" max="2" width="32.140625" customWidth="1"/>
    <col min="3" max="4" width="10.140625" customWidth="1"/>
    <col min="5" max="8" width="13.85546875" customWidth="1"/>
    <col min="9" max="9" width="13.85546875" style="84" customWidth="1"/>
    <col min="11" max="11" width="34.140625" customWidth="1"/>
    <col min="16" max="16" width="23" customWidth="1"/>
  </cols>
  <sheetData>
    <row r="1" spans="1:9" ht="15" customHeight="1" x14ac:dyDescent="0.25">
      <c r="A1" s="116"/>
      <c r="B1" s="113"/>
      <c r="C1" s="114"/>
      <c r="D1" s="114"/>
      <c r="E1" s="115"/>
      <c r="F1" s="115"/>
      <c r="G1" s="115"/>
      <c r="H1" s="115"/>
      <c r="I1" s="83"/>
    </row>
    <row r="2" spans="1:9" ht="15" customHeight="1" x14ac:dyDescent="0.25">
      <c r="A2" s="116"/>
      <c r="B2" s="1169" t="s">
        <v>43031</v>
      </c>
      <c r="C2" s="1170"/>
      <c r="D2" s="1170"/>
      <c r="E2" s="1170"/>
      <c r="F2" s="1170"/>
      <c r="G2" s="1170"/>
      <c r="H2" s="1170"/>
      <c r="I2" s="1171"/>
    </row>
    <row r="3" spans="1:9" ht="15" customHeight="1" x14ac:dyDescent="0.25">
      <c r="A3" s="116"/>
      <c r="B3" s="1169" t="s">
        <v>43492</v>
      </c>
      <c r="C3" s="1170"/>
      <c r="D3" s="1170"/>
      <c r="E3" s="1170"/>
      <c r="F3" s="1170"/>
      <c r="G3" s="1170"/>
      <c r="H3" s="1170"/>
      <c r="I3" s="1171"/>
    </row>
    <row r="4" spans="1:9" ht="15" customHeight="1" x14ac:dyDescent="0.25">
      <c r="A4" s="116"/>
      <c r="B4" s="1172" t="s">
        <v>43494</v>
      </c>
      <c r="C4" s="1173"/>
      <c r="D4" s="1173"/>
      <c r="E4" s="1173"/>
      <c r="F4" s="1173"/>
      <c r="G4" s="1173"/>
      <c r="H4" s="1173"/>
      <c r="I4" s="1174"/>
    </row>
    <row r="5" spans="1:9" ht="15" customHeight="1" x14ac:dyDescent="0.25">
      <c r="A5" s="116"/>
      <c r="B5" s="1172"/>
      <c r="C5" s="1173"/>
      <c r="D5" s="1173"/>
      <c r="E5" s="1173"/>
      <c r="F5" s="1173"/>
      <c r="G5" s="1173"/>
      <c r="H5" s="1173"/>
      <c r="I5" s="1174"/>
    </row>
    <row r="6" spans="1:9" ht="15" customHeight="1" x14ac:dyDescent="0.25">
      <c r="A6" s="116"/>
      <c r="B6" s="1172" t="s">
        <v>26</v>
      </c>
      <c r="C6" s="1173"/>
      <c r="D6" s="1173"/>
      <c r="E6" s="1173"/>
      <c r="F6" s="1173"/>
      <c r="G6" s="1173"/>
      <c r="H6" s="1173"/>
      <c r="I6" s="1174"/>
    </row>
    <row r="7" spans="1:9" ht="30" customHeight="1" x14ac:dyDescent="0.25">
      <c r="A7" s="116"/>
      <c r="B7" s="8"/>
      <c r="C7" s="504"/>
      <c r="D7" s="504"/>
      <c r="E7" s="504"/>
      <c r="F7" s="504"/>
      <c r="G7" s="504"/>
      <c r="H7" s="504"/>
      <c r="I7" s="9"/>
    </row>
    <row r="8" spans="1:9" x14ac:dyDescent="0.25">
      <c r="A8" s="116"/>
      <c r="B8" s="1277" t="s">
        <v>27</v>
      </c>
      <c r="C8" s="1277"/>
      <c r="D8" s="1277"/>
      <c r="E8" s="678" t="s">
        <v>23</v>
      </c>
      <c r="F8" s="678" t="s">
        <v>24</v>
      </c>
      <c r="G8" s="212" t="s">
        <v>25</v>
      </c>
      <c r="H8" s="212" t="s">
        <v>74</v>
      </c>
      <c r="I8" s="63" t="s">
        <v>28</v>
      </c>
    </row>
    <row r="9" spans="1:9" x14ac:dyDescent="0.25">
      <c r="A9" s="116" t="str">
        <f>E9</f>
        <v>CPU-K2-01</v>
      </c>
      <c r="B9" s="1276" t="s">
        <v>16331</v>
      </c>
      <c r="C9" s="1276"/>
      <c r="D9" s="1276"/>
      <c r="E9" s="117" t="s">
        <v>16413</v>
      </c>
      <c r="F9" s="64" t="str">
        <f>IFERROR(CONCATENATE(VLOOKUP(E9,#REF!,2,FALSE)," / ",VLOOKUP(E9,#REF!,2,FALSE)),"")</f>
        <v/>
      </c>
      <c r="G9" s="118" t="s">
        <v>75</v>
      </c>
      <c r="H9" s="119">
        <f>I26</f>
        <v>0</v>
      </c>
      <c r="I9" s="120" t="s">
        <v>43520</v>
      </c>
    </row>
    <row r="10" spans="1:9" x14ac:dyDescent="0.25">
      <c r="B10" s="10"/>
      <c r="C10" s="182"/>
      <c r="D10" s="244"/>
      <c r="E10" s="182"/>
      <c r="F10" s="183"/>
      <c r="G10" s="184"/>
      <c r="H10" s="184"/>
      <c r="I10" s="11"/>
    </row>
    <row r="11" spans="1:9" x14ac:dyDescent="0.25">
      <c r="B11" s="1270" t="s">
        <v>29</v>
      </c>
      <c r="C11" s="1271" t="s">
        <v>8</v>
      </c>
      <c r="D11" s="1272" t="s">
        <v>22</v>
      </c>
      <c r="E11" s="1271" t="s">
        <v>10</v>
      </c>
      <c r="F11" s="1274" t="s">
        <v>30</v>
      </c>
      <c r="G11" s="1275" t="s">
        <v>37</v>
      </c>
      <c r="H11" s="1275"/>
      <c r="I11" s="1266" t="s">
        <v>31</v>
      </c>
    </row>
    <row r="12" spans="1:9" x14ac:dyDescent="0.25">
      <c r="B12" s="1270"/>
      <c r="C12" s="1271"/>
      <c r="D12" s="1273"/>
      <c r="E12" s="1271"/>
      <c r="F12" s="1274"/>
      <c r="G12" s="185" t="s">
        <v>32</v>
      </c>
      <c r="H12" s="185" t="s">
        <v>36</v>
      </c>
      <c r="I12" s="1266"/>
    </row>
    <row r="13" spans="1:9" x14ac:dyDescent="0.25">
      <c r="B13" s="139"/>
      <c r="C13" s="73"/>
      <c r="D13" s="65"/>
      <c r="E13" s="65"/>
      <c r="F13" s="229"/>
      <c r="G13" s="66"/>
      <c r="H13" s="66">
        <f>F13*G13</f>
        <v>0</v>
      </c>
      <c r="I13" s="66"/>
    </row>
    <row r="14" spans="1:9" x14ac:dyDescent="0.25">
      <c r="B14" s="67"/>
      <c r="C14" s="68"/>
      <c r="D14" s="68"/>
      <c r="E14" s="68"/>
      <c r="F14" s="69"/>
      <c r="G14" s="70"/>
      <c r="H14" s="70">
        <f>F14*G14</f>
        <v>0</v>
      </c>
      <c r="I14" s="70"/>
    </row>
    <row r="15" spans="1:9" x14ac:dyDescent="0.25">
      <c r="B15" s="230"/>
      <c r="C15" s="71"/>
      <c r="D15" s="71"/>
      <c r="E15" s="71"/>
      <c r="F15" s="231"/>
      <c r="G15" s="72"/>
      <c r="H15" s="72"/>
      <c r="I15" s="72"/>
    </row>
    <row r="16" spans="1:9" x14ac:dyDescent="0.25">
      <c r="B16" s="13" t="s">
        <v>31</v>
      </c>
      <c r="C16" s="186"/>
      <c r="D16" s="186"/>
      <c r="E16" s="187"/>
      <c r="F16" s="188"/>
      <c r="G16" s="121"/>
      <c r="H16" s="12"/>
      <c r="I16" s="189">
        <f>SUM(H13:H14)</f>
        <v>0</v>
      </c>
    </row>
    <row r="17" spans="2:9" x14ac:dyDescent="0.25">
      <c r="B17" s="15"/>
      <c r="C17" s="190"/>
      <c r="D17" s="190"/>
      <c r="E17" s="190"/>
      <c r="F17" s="191"/>
      <c r="G17" s="192"/>
      <c r="H17" s="192"/>
      <c r="I17" s="16"/>
    </row>
    <row r="18" spans="2:9" x14ac:dyDescent="0.25">
      <c r="B18" s="1270" t="s">
        <v>33</v>
      </c>
      <c r="C18" s="1271" t="s">
        <v>8</v>
      </c>
      <c r="D18" s="1272" t="s">
        <v>22</v>
      </c>
      <c r="E18" s="1271" t="s">
        <v>10</v>
      </c>
      <c r="F18" s="1274" t="s">
        <v>30</v>
      </c>
      <c r="G18" s="1275" t="s">
        <v>37</v>
      </c>
      <c r="H18" s="1275"/>
      <c r="I18" s="1266" t="s">
        <v>34</v>
      </c>
    </row>
    <row r="19" spans="2:9" x14ac:dyDescent="0.25">
      <c r="B19" s="1270"/>
      <c r="C19" s="1271"/>
      <c r="D19" s="1273"/>
      <c r="E19" s="1271"/>
      <c r="F19" s="1274"/>
      <c r="G19" s="185" t="s">
        <v>32</v>
      </c>
      <c r="H19" s="185" t="s">
        <v>36</v>
      </c>
      <c r="I19" s="1266"/>
    </row>
    <row r="20" spans="2:9" x14ac:dyDescent="0.25">
      <c r="B20" s="279" t="s">
        <v>43533</v>
      </c>
      <c r="C20" s="73"/>
      <c r="D20" s="280" t="s">
        <v>159</v>
      </c>
      <c r="E20" s="280" t="s">
        <v>16332</v>
      </c>
      <c r="F20" s="74">
        <f>2/10</f>
        <v>0.2</v>
      </c>
      <c r="G20" s="75">
        <f>VLOOKUP(B20,K2_Cotacoes_Mat_Limpeza!B:G,6,FALSE)</f>
        <v>19.579999999999998</v>
      </c>
      <c r="H20" s="76">
        <f>F20*G20</f>
        <v>3.9159999999999999</v>
      </c>
      <c r="I20" s="77"/>
    </row>
    <row r="21" spans="2:9" x14ac:dyDescent="0.25">
      <c r="B21" s="281" t="s">
        <v>16333</v>
      </c>
      <c r="C21" s="123"/>
      <c r="D21" s="282" t="s">
        <v>159</v>
      </c>
      <c r="E21" s="282" t="s">
        <v>15</v>
      </c>
      <c r="F21" s="112">
        <f>2/8</f>
        <v>0.25</v>
      </c>
      <c r="G21" s="124">
        <f>VLOOKUP(B21,K2_Cotacoes_Mat_Limpeza!B:G,6,FALSE)</f>
        <v>24.21</v>
      </c>
      <c r="H21" s="125">
        <f t="shared" ref="H21:H35" si="0">F21*G21</f>
        <v>6.0525000000000002</v>
      </c>
      <c r="I21" s="87"/>
    </row>
    <row r="22" spans="2:9" x14ac:dyDescent="0.25">
      <c r="B22" s="281" t="s">
        <v>16334</v>
      </c>
      <c r="C22" s="123"/>
      <c r="D22" s="282" t="s">
        <v>159</v>
      </c>
      <c r="E22" s="282" t="s">
        <v>16332</v>
      </c>
      <c r="F22" s="112">
        <v>1</v>
      </c>
      <c r="G22" s="124">
        <f>VLOOKUP(B22,K2_Cotacoes_Mat_Limpeza!B:G,6,FALSE)</f>
        <v>18.29</v>
      </c>
      <c r="H22" s="125">
        <f t="shared" si="0"/>
        <v>18.29</v>
      </c>
      <c r="I22" s="87"/>
    </row>
    <row r="23" spans="2:9" x14ac:dyDescent="0.25">
      <c r="B23" s="281" t="s">
        <v>16370</v>
      </c>
      <c r="C23" s="123"/>
      <c r="D23" s="282" t="s">
        <v>159</v>
      </c>
      <c r="E23" s="282" t="s">
        <v>16332</v>
      </c>
      <c r="F23" s="112">
        <f>1/2</f>
        <v>0.5</v>
      </c>
      <c r="G23" s="124">
        <f>VLOOKUP(B23,K2_Cotacoes_Mat_Limpeza!B:G,6,FALSE)</f>
        <v>15.05</v>
      </c>
      <c r="H23" s="125">
        <f t="shared" si="0"/>
        <v>7.5250000000000004</v>
      </c>
      <c r="I23" s="87"/>
    </row>
    <row r="24" spans="2:9" x14ac:dyDescent="0.25">
      <c r="B24" s="281" t="s">
        <v>43534</v>
      </c>
      <c r="C24" s="123"/>
      <c r="D24" s="282" t="s">
        <v>159</v>
      </c>
      <c r="E24" s="282" t="s">
        <v>15</v>
      </c>
      <c r="F24" s="112">
        <f>1</f>
        <v>1</v>
      </c>
      <c r="G24" s="124">
        <f>VLOOKUP(B24,K2_Cotacoes_Mat_Limpeza!B:G,6,FALSE)</f>
        <v>5.98</v>
      </c>
      <c r="H24" s="125">
        <f t="shared" si="0"/>
        <v>5.98</v>
      </c>
      <c r="I24" s="87"/>
    </row>
    <row r="25" spans="2:9" x14ac:dyDescent="0.25">
      <c r="B25" s="281" t="s">
        <v>16335</v>
      </c>
      <c r="C25" s="123"/>
      <c r="D25" s="282" t="s">
        <v>159</v>
      </c>
      <c r="E25" s="282" t="s">
        <v>15</v>
      </c>
      <c r="F25" s="112">
        <f>1/8</f>
        <v>0.125</v>
      </c>
      <c r="G25" s="124">
        <f>VLOOKUP(B25,K2_Cotacoes_Mat_Limpeza!B:G,6,FALSE)</f>
        <v>26.62</v>
      </c>
      <c r="H25" s="125">
        <f t="shared" si="0"/>
        <v>3.3275000000000001</v>
      </c>
      <c r="I25" s="87"/>
    </row>
    <row r="26" spans="2:9" ht="22.5" x14ac:dyDescent="0.25">
      <c r="B26" s="281" t="s">
        <v>43535</v>
      </c>
      <c r="C26" s="123"/>
      <c r="D26" s="282" t="s">
        <v>159</v>
      </c>
      <c r="E26" s="282" t="s">
        <v>16332</v>
      </c>
      <c r="F26" s="112">
        <f>10/100</f>
        <v>0.1</v>
      </c>
      <c r="G26" s="124">
        <f>VLOOKUP(B26,K2_Cotacoes_Mat_Limpeza!B:G,6,FALSE)</f>
        <v>11.95</v>
      </c>
      <c r="H26" s="125">
        <f t="shared" si="0"/>
        <v>1.1950000000000001</v>
      </c>
      <c r="I26" s="87"/>
    </row>
    <row r="27" spans="2:9" ht="22.5" x14ac:dyDescent="0.25">
      <c r="B27" s="281" t="s">
        <v>43536</v>
      </c>
      <c r="C27" s="123"/>
      <c r="D27" s="282" t="s">
        <v>159</v>
      </c>
      <c r="E27" s="282" t="s">
        <v>16332</v>
      </c>
      <c r="F27" s="112">
        <f>(2*4)/100</f>
        <v>0.08</v>
      </c>
      <c r="G27" s="124">
        <f>VLOOKUP(B27,K2_Cotacoes_Mat_Limpeza!B:G,6,FALSE)</f>
        <v>12.59</v>
      </c>
      <c r="H27" s="125">
        <f t="shared" si="0"/>
        <v>1.0072000000000001</v>
      </c>
      <c r="I27" s="87"/>
    </row>
    <row r="28" spans="2:9" ht="15" customHeight="1" x14ac:dyDescent="0.25">
      <c r="B28" s="281" t="s">
        <v>16336</v>
      </c>
      <c r="C28" s="123"/>
      <c r="D28" s="282" t="s">
        <v>159</v>
      </c>
      <c r="E28" s="282" t="s">
        <v>15</v>
      </c>
      <c r="F28" s="112">
        <f>1/2</f>
        <v>0.5</v>
      </c>
      <c r="G28" s="124">
        <f>VLOOKUP(B28,K2_Cotacoes_Mat_Limpeza!B:G,6,FALSE)</f>
        <v>4.21</v>
      </c>
      <c r="H28" s="125">
        <f t="shared" si="0"/>
        <v>2.105</v>
      </c>
      <c r="I28" s="87"/>
    </row>
    <row r="29" spans="2:9" x14ac:dyDescent="0.25">
      <c r="B29" s="281" t="s">
        <v>16337</v>
      </c>
      <c r="C29" s="123"/>
      <c r="D29" s="282" t="s">
        <v>159</v>
      </c>
      <c r="E29" s="282" t="s">
        <v>16338</v>
      </c>
      <c r="F29" s="112">
        <f>1/5</f>
        <v>0.2</v>
      </c>
      <c r="G29" s="124">
        <f>VLOOKUP(B29,K2_Cotacoes_Mat_Limpeza!B:G,6,FALSE)</f>
        <v>26.29</v>
      </c>
      <c r="H29" s="125">
        <f t="shared" si="0"/>
        <v>5.258</v>
      </c>
      <c r="I29" s="87"/>
    </row>
    <row r="30" spans="2:9" x14ac:dyDescent="0.25">
      <c r="B30" s="281" t="s">
        <v>16339</v>
      </c>
      <c r="C30" s="123"/>
      <c r="D30" s="282" t="s">
        <v>159</v>
      </c>
      <c r="E30" s="282" t="s">
        <v>16332</v>
      </c>
      <c r="F30" s="112">
        <f>1/8</f>
        <v>0.125</v>
      </c>
      <c r="G30" s="124">
        <f>VLOOKUP(B30,K2_Cotacoes_Mat_Limpeza!B:G,6,FALSE)</f>
        <v>3.49</v>
      </c>
      <c r="H30" s="125">
        <f t="shared" si="0"/>
        <v>0.43625000000000003</v>
      </c>
      <c r="I30" s="87"/>
    </row>
    <row r="31" spans="2:9" x14ac:dyDescent="0.25">
      <c r="B31" s="281" t="s">
        <v>16340</v>
      </c>
      <c r="C31" s="123"/>
      <c r="D31" s="282" t="s">
        <v>159</v>
      </c>
      <c r="E31" s="282" t="s">
        <v>16338</v>
      </c>
      <c r="F31" s="112">
        <v>2</v>
      </c>
      <c r="G31" s="124">
        <f>VLOOKUP(B31,K2_Cotacoes_Mat_Cafe!B:L,11,FALSE)</f>
        <v>13</v>
      </c>
      <c r="H31" s="125">
        <f t="shared" si="0"/>
        <v>26</v>
      </c>
      <c r="I31" s="87"/>
    </row>
    <row r="32" spans="2:9" x14ac:dyDescent="0.25">
      <c r="B32" s="281" t="s">
        <v>16341</v>
      </c>
      <c r="C32" s="123"/>
      <c r="D32" s="282" t="s">
        <v>159</v>
      </c>
      <c r="E32" s="282" t="s">
        <v>15</v>
      </c>
      <c r="F32" s="112">
        <v>2</v>
      </c>
      <c r="G32" s="124">
        <f>VLOOKUP(B32,K2_Cotacoes_Mat_Cafe!B:L,11,FALSE)</f>
        <v>17.09</v>
      </c>
      <c r="H32" s="125">
        <f t="shared" si="0"/>
        <v>34.18</v>
      </c>
      <c r="I32" s="87"/>
    </row>
    <row r="33" spans="2:9" x14ac:dyDescent="0.25">
      <c r="B33" s="281" t="s">
        <v>16342</v>
      </c>
      <c r="C33" s="123"/>
      <c r="D33" s="282" t="s">
        <v>159</v>
      </c>
      <c r="E33" s="282" t="s">
        <v>15</v>
      </c>
      <c r="F33" s="112">
        <f>1/5</f>
        <v>0.2</v>
      </c>
      <c r="G33" s="124">
        <f>VLOOKUP(B33,K2_Cotacoes_Mat_Cafe!B:L,11,FALSE)</f>
        <v>16.98</v>
      </c>
      <c r="H33" s="125">
        <f t="shared" si="0"/>
        <v>3.3960000000000004</v>
      </c>
      <c r="I33" s="87"/>
    </row>
    <row r="34" spans="2:9" x14ac:dyDescent="0.25">
      <c r="B34" s="281" t="s">
        <v>43540</v>
      </c>
      <c r="C34" s="123"/>
      <c r="D34" s="282" t="s">
        <v>159</v>
      </c>
      <c r="E34" s="282" t="s">
        <v>16343</v>
      </c>
      <c r="F34" s="112">
        <f>(3*3*22)/50</f>
        <v>3.96</v>
      </c>
      <c r="G34" s="124">
        <f>VLOOKUP(B34,K2_Cotacoes_Mat_Cafe!B:L,11,FALSE)</f>
        <v>6.99</v>
      </c>
      <c r="H34" s="125">
        <f t="shared" si="0"/>
        <v>27.680400000000002</v>
      </c>
      <c r="I34" s="87"/>
    </row>
    <row r="35" spans="2:9" ht="15" customHeight="1" x14ac:dyDescent="0.25">
      <c r="B35" s="281" t="s">
        <v>43541</v>
      </c>
      <c r="C35" s="123"/>
      <c r="D35" s="282" t="s">
        <v>159</v>
      </c>
      <c r="E35" s="282" t="s">
        <v>16343</v>
      </c>
      <c r="F35" s="112">
        <f>(3*3*22)/100</f>
        <v>1.98</v>
      </c>
      <c r="G35" s="124">
        <f>VLOOKUP(B35,K2_Cotacoes_Mat_Cafe!B:L,11,FALSE)</f>
        <v>9.59</v>
      </c>
      <c r="H35" s="125">
        <f t="shared" si="0"/>
        <v>18.988199999999999</v>
      </c>
      <c r="I35" s="87"/>
    </row>
    <row r="36" spans="2:9" x14ac:dyDescent="0.25">
      <c r="B36" s="245"/>
      <c r="C36" s="71"/>
      <c r="D36" s="71"/>
      <c r="E36" s="71"/>
      <c r="F36" s="112"/>
      <c r="G36" s="72"/>
      <c r="H36" s="72"/>
      <c r="I36" s="72"/>
    </row>
    <row r="37" spans="2:9" x14ac:dyDescent="0.25">
      <c r="B37" s="13" t="s">
        <v>34</v>
      </c>
      <c r="C37" s="186"/>
      <c r="D37" s="186"/>
      <c r="E37" s="187"/>
      <c r="F37" s="188"/>
      <c r="G37" s="121"/>
      <c r="H37" s="121"/>
      <c r="I37" s="14">
        <f>TRUNC(SUM(H20:H35),2)</f>
        <v>165.33</v>
      </c>
    </row>
    <row r="38" spans="2:9" x14ac:dyDescent="0.25">
      <c r="B38" s="17"/>
      <c r="C38" s="193"/>
      <c r="D38" s="193"/>
      <c r="E38" s="190"/>
      <c r="F38" s="191"/>
      <c r="G38" s="192"/>
      <c r="H38" s="192"/>
      <c r="I38" s="16"/>
    </row>
    <row r="39" spans="2:9" x14ac:dyDescent="0.25">
      <c r="B39" s="1270" t="s">
        <v>16344</v>
      </c>
      <c r="C39" s="1271" t="s">
        <v>8</v>
      </c>
      <c r="D39" s="1272" t="s">
        <v>22</v>
      </c>
      <c r="E39" s="1271" t="s">
        <v>10</v>
      </c>
      <c r="F39" s="1274" t="s">
        <v>30</v>
      </c>
      <c r="G39" s="1275" t="s">
        <v>37</v>
      </c>
      <c r="H39" s="1275"/>
      <c r="I39" s="1266" t="s">
        <v>35</v>
      </c>
    </row>
    <row r="40" spans="2:9" x14ac:dyDescent="0.25">
      <c r="B40" s="1270"/>
      <c r="C40" s="1271"/>
      <c r="D40" s="1273"/>
      <c r="E40" s="1271"/>
      <c r="F40" s="1274"/>
      <c r="G40" s="185" t="s">
        <v>32</v>
      </c>
      <c r="H40" s="185" t="s">
        <v>36</v>
      </c>
      <c r="I40" s="1266"/>
    </row>
    <row r="41" spans="2:9" x14ac:dyDescent="0.25">
      <c r="B41" s="232"/>
      <c r="C41" s="233"/>
      <c r="D41" s="233"/>
      <c r="E41" s="233"/>
      <c r="F41" s="234"/>
      <c r="G41" s="235"/>
      <c r="H41" s="235">
        <f>F41*G41</f>
        <v>0</v>
      </c>
      <c r="I41" s="235"/>
    </row>
    <row r="42" spans="2:9" x14ac:dyDescent="0.25">
      <c r="B42" s="236"/>
      <c r="C42" s="237"/>
      <c r="D42" s="237"/>
      <c r="E42" s="237"/>
      <c r="F42" s="238"/>
      <c r="G42" s="239"/>
      <c r="H42" s="239">
        <f>F42*G42</f>
        <v>0</v>
      </c>
      <c r="I42" s="239"/>
    </row>
    <row r="43" spans="2:9" x14ac:dyDescent="0.25">
      <c r="B43" s="236"/>
      <c r="C43" s="237"/>
      <c r="D43" s="237"/>
      <c r="E43" s="237"/>
      <c r="F43" s="238"/>
      <c r="G43" s="239"/>
      <c r="H43" s="239">
        <f>F43*G43</f>
        <v>0</v>
      </c>
      <c r="I43" s="239"/>
    </row>
    <row r="44" spans="2:9" x14ac:dyDescent="0.25">
      <c r="B44" s="236"/>
      <c r="C44" s="237"/>
      <c r="D44" s="237"/>
      <c r="E44" s="237"/>
      <c r="F44" s="238"/>
      <c r="G44" s="239"/>
      <c r="H44" s="239">
        <f>F44*G44</f>
        <v>0</v>
      </c>
      <c r="I44" s="239"/>
    </row>
    <row r="45" spans="2:9" x14ac:dyDescent="0.25">
      <c r="B45" s="240"/>
      <c r="C45" s="241"/>
      <c r="D45" s="241"/>
      <c r="E45" s="241"/>
      <c r="F45" s="242"/>
      <c r="G45" s="243"/>
      <c r="H45" s="243">
        <f>F45*G45</f>
        <v>0</v>
      </c>
      <c r="I45" s="243"/>
    </row>
    <row r="46" spans="2:9" x14ac:dyDescent="0.25">
      <c r="B46" s="13" t="s">
        <v>35</v>
      </c>
      <c r="C46" s="186"/>
      <c r="D46" s="186"/>
      <c r="E46" s="187"/>
      <c r="F46" s="188"/>
      <c r="G46" s="121"/>
      <c r="H46" s="121"/>
      <c r="I46" s="14">
        <f>SUM(H41:H45)</f>
        <v>0</v>
      </c>
    </row>
    <row r="47" spans="2:9" x14ac:dyDescent="0.25">
      <c r="B47" s="15"/>
      <c r="C47" s="190"/>
      <c r="D47" s="190"/>
      <c r="E47" s="190"/>
      <c r="F47" s="191"/>
      <c r="G47" s="192"/>
      <c r="H47" s="192"/>
      <c r="I47" s="16"/>
    </row>
    <row r="48" spans="2:9" ht="20.100000000000001" customHeight="1" x14ac:dyDescent="0.25">
      <c r="B48" s="1267" t="s">
        <v>65</v>
      </c>
      <c r="C48" s="1268"/>
      <c r="D48" s="1268"/>
      <c r="E48" s="1268"/>
      <c r="F48" s="1268"/>
      <c r="G48" s="1268"/>
      <c r="H48" s="1269"/>
      <c r="I48" s="505">
        <f>ROUND(I16+I37+I46,2)</f>
        <v>165.33</v>
      </c>
    </row>
    <row r="49" spans="1:9" x14ac:dyDescent="0.25">
      <c r="B49" s="506"/>
      <c r="I49" s="507"/>
    </row>
    <row r="50" spans="1:9" x14ac:dyDescent="0.25">
      <c r="A50" s="116"/>
      <c r="B50" s="1277" t="s">
        <v>27</v>
      </c>
      <c r="C50" s="1277"/>
      <c r="D50" s="1277"/>
      <c r="E50" s="678" t="s">
        <v>23</v>
      </c>
      <c r="F50" s="678" t="s">
        <v>24</v>
      </c>
      <c r="G50" s="212" t="s">
        <v>25</v>
      </c>
      <c r="H50" s="212" t="s">
        <v>74</v>
      </c>
      <c r="I50" s="63" t="s">
        <v>28</v>
      </c>
    </row>
    <row r="51" spans="1:9" x14ac:dyDescent="0.25">
      <c r="A51" s="116" t="str">
        <f>E51</f>
        <v>CPU-K2-02</v>
      </c>
      <c r="B51" s="1276" t="s">
        <v>16391</v>
      </c>
      <c r="C51" s="1276"/>
      <c r="D51" s="1276"/>
      <c r="E51" s="117" t="s">
        <v>16414</v>
      </c>
      <c r="F51" s="64" t="str">
        <f>IFERROR(CONCATENATE(VLOOKUP(E51,#REF!,2,FALSE)," / ",VLOOKUP(E51,#REF!,2,FALSE)),"")</f>
        <v/>
      </c>
      <c r="G51" s="118" t="s">
        <v>75</v>
      </c>
      <c r="H51" s="119">
        <f>I59</f>
        <v>0</v>
      </c>
      <c r="I51" s="120" t="s">
        <v>43520</v>
      </c>
    </row>
    <row r="52" spans="1:9" x14ac:dyDescent="0.25">
      <c r="B52" s="10"/>
      <c r="C52" s="182"/>
      <c r="D52" s="244"/>
      <c r="E52" s="182"/>
      <c r="F52" s="183"/>
      <c r="G52" s="184"/>
      <c r="H52" s="184"/>
      <c r="I52" s="11"/>
    </row>
    <row r="53" spans="1:9" x14ac:dyDescent="0.25">
      <c r="B53" s="1270" t="s">
        <v>29</v>
      </c>
      <c r="C53" s="1271" t="s">
        <v>8</v>
      </c>
      <c r="D53" s="1272" t="s">
        <v>22</v>
      </c>
      <c r="E53" s="1271" t="s">
        <v>10</v>
      </c>
      <c r="F53" s="1274" t="s">
        <v>30</v>
      </c>
      <c r="G53" s="1275" t="s">
        <v>37</v>
      </c>
      <c r="H53" s="1275"/>
      <c r="I53" s="1266" t="s">
        <v>31</v>
      </c>
    </row>
    <row r="54" spans="1:9" x14ac:dyDescent="0.25">
      <c r="B54" s="1270"/>
      <c r="C54" s="1271"/>
      <c r="D54" s="1273"/>
      <c r="E54" s="1271"/>
      <c r="F54" s="1274"/>
      <c r="G54" s="185" t="s">
        <v>32</v>
      </c>
      <c r="H54" s="185" t="s">
        <v>36</v>
      </c>
      <c r="I54" s="1266"/>
    </row>
    <row r="55" spans="1:9" x14ac:dyDescent="0.25">
      <c r="B55" s="139"/>
      <c r="C55" s="73"/>
      <c r="D55" s="65"/>
      <c r="E55" s="65"/>
      <c r="F55" s="229"/>
      <c r="G55" s="66"/>
      <c r="H55" s="66">
        <f>F55*G55</f>
        <v>0</v>
      </c>
      <c r="I55" s="66"/>
    </row>
    <row r="56" spans="1:9" x14ac:dyDescent="0.25">
      <c r="B56" s="67"/>
      <c r="C56" s="68"/>
      <c r="D56" s="68"/>
      <c r="E56" s="68"/>
      <c r="F56" s="69"/>
      <c r="G56" s="70"/>
      <c r="H56" s="70">
        <f>F56*G56</f>
        <v>0</v>
      </c>
      <c r="I56" s="70"/>
    </row>
    <row r="57" spans="1:9" x14ac:dyDescent="0.25">
      <c r="B57" s="230"/>
      <c r="C57" s="71"/>
      <c r="D57" s="71"/>
      <c r="E57" s="71"/>
      <c r="F57" s="231"/>
      <c r="G57" s="72"/>
      <c r="H57" s="72"/>
      <c r="I57" s="72"/>
    </row>
    <row r="58" spans="1:9" x14ac:dyDescent="0.25">
      <c r="B58" s="13" t="s">
        <v>31</v>
      </c>
      <c r="C58" s="186"/>
      <c r="D58" s="186"/>
      <c r="E58" s="187"/>
      <c r="F58" s="188"/>
      <c r="G58" s="121"/>
      <c r="H58" s="12"/>
      <c r="I58" s="189">
        <f>SUM(H55:H56)</f>
        <v>0</v>
      </c>
    </row>
    <row r="59" spans="1:9" x14ac:dyDescent="0.25">
      <c r="B59" s="15"/>
      <c r="C59" s="190"/>
      <c r="D59" s="190"/>
      <c r="E59" s="190"/>
      <c r="F59" s="191"/>
      <c r="G59" s="192"/>
      <c r="H59" s="192"/>
      <c r="I59" s="16"/>
    </row>
    <row r="60" spans="1:9" x14ac:dyDescent="0.25">
      <c r="B60" s="1270" t="s">
        <v>33</v>
      </c>
      <c r="C60" s="1271" t="s">
        <v>8</v>
      </c>
      <c r="D60" s="1272" t="s">
        <v>22</v>
      </c>
      <c r="E60" s="1271" t="s">
        <v>10</v>
      </c>
      <c r="F60" s="1274" t="s">
        <v>30</v>
      </c>
      <c r="G60" s="1275" t="s">
        <v>37</v>
      </c>
      <c r="H60" s="1275"/>
      <c r="I60" s="1266" t="s">
        <v>34</v>
      </c>
    </row>
    <row r="61" spans="1:9" x14ac:dyDescent="0.25">
      <c r="B61" s="1270"/>
      <c r="C61" s="1271"/>
      <c r="D61" s="1273"/>
      <c r="E61" s="1271"/>
      <c r="F61" s="1274"/>
      <c r="G61" s="185" t="s">
        <v>32</v>
      </c>
      <c r="H61" s="185" t="s">
        <v>36</v>
      </c>
      <c r="I61" s="1266"/>
    </row>
    <row r="62" spans="1:9" x14ac:dyDescent="0.25">
      <c r="B62" s="279" t="s">
        <v>16346</v>
      </c>
      <c r="C62" s="280"/>
      <c r="D62" s="280" t="s">
        <v>159</v>
      </c>
      <c r="E62" s="280" t="s">
        <v>16343</v>
      </c>
      <c r="F62" s="307">
        <f>1000/(10*500)</f>
        <v>0.2</v>
      </c>
      <c r="G62" s="306">
        <f>VLOOKUP(B62,K2_Cotacoes_Mat_Escri!B:F,5,FALSE)</f>
        <v>337.70000000000005</v>
      </c>
      <c r="H62" s="76">
        <f>F62*G62</f>
        <v>67.540000000000006</v>
      </c>
      <c r="I62" s="77"/>
    </row>
    <row r="63" spans="1:9" x14ac:dyDescent="0.25">
      <c r="B63" s="281" t="s">
        <v>43542</v>
      </c>
      <c r="C63" s="282"/>
      <c r="D63" s="282" t="s">
        <v>159</v>
      </c>
      <c r="E63" s="282" t="s">
        <v>16343</v>
      </c>
      <c r="F63" s="308">
        <f>(3/3)/24</f>
        <v>4.1666666666666664E-2</v>
      </c>
      <c r="G63" s="252">
        <f>VLOOKUP(B63,K2_Cotacoes_Mat_Escri!B:F,5,FALSE)</f>
        <v>38.9</v>
      </c>
      <c r="H63" s="125">
        <f t="shared" ref="H63:H78" si="1">F63*G63</f>
        <v>1.6208333333333331</v>
      </c>
      <c r="I63" s="87"/>
    </row>
    <row r="64" spans="1:9" ht="22.5" x14ac:dyDescent="0.25">
      <c r="B64" s="281" t="s">
        <v>16347</v>
      </c>
      <c r="C64" s="282"/>
      <c r="D64" s="282" t="s">
        <v>159</v>
      </c>
      <c r="E64" s="282" t="s">
        <v>16343</v>
      </c>
      <c r="F64" s="308">
        <f>(3*1/2)/50</f>
        <v>0.03</v>
      </c>
      <c r="G64" s="252">
        <f>VLOOKUP(B64,K2_Cotacoes_Mat_Escri!B:F,5,FALSE)</f>
        <v>41.35</v>
      </c>
      <c r="H64" s="125">
        <f t="shared" si="1"/>
        <v>1.2404999999999999</v>
      </c>
      <c r="I64" s="87"/>
    </row>
    <row r="65" spans="2:9" x14ac:dyDescent="0.25">
      <c r="B65" s="281" t="s">
        <v>16348</v>
      </c>
      <c r="C65" s="282"/>
      <c r="D65" s="282" t="s">
        <v>159</v>
      </c>
      <c r="E65" s="282" t="s">
        <v>16343</v>
      </c>
      <c r="F65" s="308">
        <f>(3*1/2)/50</f>
        <v>0.03</v>
      </c>
      <c r="G65" s="252">
        <f>VLOOKUP(B65,K2_Cotacoes_Mat_Escri!B:F,5,FALSE)</f>
        <v>41.35</v>
      </c>
      <c r="H65" s="125">
        <f t="shared" si="1"/>
        <v>1.2404999999999999</v>
      </c>
      <c r="I65" s="87"/>
    </row>
    <row r="66" spans="2:9" x14ac:dyDescent="0.25">
      <c r="B66" s="281" t="s">
        <v>16349</v>
      </c>
      <c r="C66" s="282"/>
      <c r="D66" s="282" t="s">
        <v>159</v>
      </c>
      <c r="E66" s="282" t="s">
        <v>16343</v>
      </c>
      <c r="F66" s="308">
        <f>(3*1/3)/12</f>
        <v>8.3333333333333329E-2</v>
      </c>
      <c r="G66" s="252">
        <f>VLOOKUP(B66,K2_Cotacoes_Mat_Escri!B:F,5,FALSE)</f>
        <v>15.85</v>
      </c>
      <c r="H66" s="125">
        <f t="shared" si="1"/>
        <v>1.3208333333333333</v>
      </c>
      <c r="I66" s="87"/>
    </row>
    <row r="67" spans="2:9" x14ac:dyDescent="0.25">
      <c r="B67" s="281" t="s">
        <v>16350</v>
      </c>
      <c r="C67" s="282"/>
      <c r="D67" s="282" t="s">
        <v>159</v>
      </c>
      <c r="E67" s="282" t="s">
        <v>16343</v>
      </c>
      <c r="F67" s="308">
        <v>0.5</v>
      </c>
      <c r="G67" s="252">
        <f>VLOOKUP(B67,K2_Cotacoes_Mat_Escri!B:F,5,FALSE)</f>
        <v>7.67</v>
      </c>
      <c r="H67" s="125">
        <f t="shared" si="1"/>
        <v>3.835</v>
      </c>
      <c r="I67" s="87"/>
    </row>
    <row r="68" spans="2:9" x14ac:dyDescent="0.25">
      <c r="B68" s="281" t="s">
        <v>16351</v>
      </c>
      <c r="C68" s="282"/>
      <c r="D68" s="282" t="s">
        <v>159</v>
      </c>
      <c r="E68" s="282" t="s">
        <v>16343</v>
      </c>
      <c r="F68" s="308">
        <v>0.5</v>
      </c>
      <c r="G68" s="252">
        <f>VLOOKUP(B68,K2_Cotacoes_Mat_Escri!B:F,5,FALSE)</f>
        <v>8.9</v>
      </c>
      <c r="H68" s="125">
        <f t="shared" si="1"/>
        <v>4.45</v>
      </c>
      <c r="I68" s="87"/>
    </row>
    <row r="69" spans="2:9" x14ac:dyDescent="0.25">
      <c r="B69" s="281" t="s">
        <v>16352</v>
      </c>
      <c r="C69" s="282"/>
      <c r="D69" s="282" t="s">
        <v>159</v>
      </c>
      <c r="E69" s="282" t="s">
        <v>16343</v>
      </c>
      <c r="F69" s="308">
        <f>(1/6)/12</f>
        <v>1.3888888888888888E-2</v>
      </c>
      <c r="G69" s="252">
        <f>VLOOKUP(B69,K2_Cotacoes_Mat_Escri!B:F,5,FALSE)</f>
        <v>36.9</v>
      </c>
      <c r="H69" s="125">
        <f t="shared" si="1"/>
        <v>0.51249999999999996</v>
      </c>
      <c r="I69" s="87"/>
    </row>
    <row r="70" spans="2:9" x14ac:dyDescent="0.25">
      <c r="B70" s="281" t="s">
        <v>16353</v>
      </c>
      <c r="C70" s="282"/>
      <c r="D70" s="282" t="s">
        <v>159</v>
      </c>
      <c r="E70" s="282" t="s">
        <v>16332</v>
      </c>
      <c r="F70" s="308">
        <f>10/100</f>
        <v>0.1</v>
      </c>
      <c r="G70" s="252">
        <f>VLOOKUP(B70,K2_Cotacoes_Mat_Escri!B:F,5,FALSE)</f>
        <v>66.959999999999994</v>
      </c>
      <c r="H70" s="125">
        <f t="shared" si="1"/>
        <v>6.6959999999999997</v>
      </c>
      <c r="I70" s="87"/>
    </row>
    <row r="71" spans="2:9" x14ac:dyDescent="0.25">
      <c r="B71" s="281" t="s">
        <v>16354</v>
      </c>
      <c r="C71" s="282"/>
      <c r="D71" s="282" t="s">
        <v>159</v>
      </c>
      <c r="E71" s="282" t="s">
        <v>16343</v>
      </c>
      <c r="F71" s="308">
        <f>(1/12)/6</f>
        <v>1.3888888888888888E-2</v>
      </c>
      <c r="G71" s="252">
        <f>VLOOKUP(B71,K2_Cotacoes_Mat_Escri!B:F,5,FALSE)</f>
        <v>16.62</v>
      </c>
      <c r="H71" s="125">
        <f t="shared" si="1"/>
        <v>0.23083333333333333</v>
      </c>
      <c r="I71" s="87"/>
    </row>
    <row r="72" spans="2:9" ht="22.5" x14ac:dyDescent="0.25">
      <c r="B72" s="281" t="s">
        <v>16355</v>
      </c>
      <c r="C72" s="282"/>
      <c r="D72" s="282" t="s">
        <v>159</v>
      </c>
      <c r="E72" s="282" t="s">
        <v>16343</v>
      </c>
      <c r="F72" s="308">
        <f>(3/12)/6</f>
        <v>4.1666666666666664E-2</v>
      </c>
      <c r="G72" s="252">
        <f>VLOOKUP(B72,K2_Cotacoes_Mat_Escri!B:F,5,FALSE)</f>
        <v>40.04</v>
      </c>
      <c r="H72" s="125">
        <f t="shared" si="1"/>
        <v>1.6683333333333332</v>
      </c>
      <c r="I72" s="87"/>
    </row>
    <row r="73" spans="2:9" x14ac:dyDescent="0.25">
      <c r="B73" s="281" t="s">
        <v>16356</v>
      </c>
      <c r="C73" s="282"/>
      <c r="D73" s="282" t="s">
        <v>159</v>
      </c>
      <c r="E73" s="282" t="s">
        <v>15</v>
      </c>
      <c r="F73" s="308">
        <f>3/3</f>
        <v>1</v>
      </c>
      <c r="G73" s="252">
        <f>VLOOKUP(B73,K2_Cotacoes_Mat_Escri!B:F,5,FALSE)</f>
        <v>16.55</v>
      </c>
      <c r="H73" s="125">
        <f t="shared" si="1"/>
        <v>16.55</v>
      </c>
      <c r="I73" s="87"/>
    </row>
    <row r="74" spans="2:9" x14ac:dyDescent="0.25">
      <c r="B74" s="281" t="s">
        <v>16357</v>
      </c>
      <c r="C74" s="282"/>
      <c r="D74" s="282" t="s">
        <v>159</v>
      </c>
      <c r="E74" s="282" t="s">
        <v>15</v>
      </c>
      <c r="F74" s="308">
        <v>0.5</v>
      </c>
      <c r="G74" s="252">
        <f>VLOOKUP(B74,K2_Cotacoes_Mat_Escri!B:F,5,FALSE)</f>
        <v>8</v>
      </c>
      <c r="H74" s="125">
        <f t="shared" si="1"/>
        <v>4</v>
      </c>
      <c r="I74" s="87"/>
    </row>
    <row r="75" spans="2:9" x14ac:dyDescent="0.25">
      <c r="B75" s="281" t="s">
        <v>16360</v>
      </c>
      <c r="C75" s="282"/>
      <c r="D75" s="282" t="s">
        <v>159</v>
      </c>
      <c r="E75" s="282" t="s">
        <v>15</v>
      </c>
      <c r="F75" s="308">
        <f>(3/6)/12</f>
        <v>4.1666666666666664E-2</v>
      </c>
      <c r="G75" s="252">
        <f>VLOOKUP(B75,K2_Cotacoes_Mat_Escri!B:F,5,FALSE)</f>
        <v>36.9</v>
      </c>
      <c r="H75" s="125">
        <f t="shared" si="1"/>
        <v>1.5374999999999999</v>
      </c>
      <c r="I75" s="87"/>
    </row>
    <row r="76" spans="2:9" ht="22.5" x14ac:dyDescent="0.25">
      <c r="B76" s="281" t="s">
        <v>16361</v>
      </c>
      <c r="C76" s="282"/>
      <c r="D76" s="282" t="s">
        <v>159</v>
      </c>
      <c r="E76" s="282" t="s">
        <v>16343</v>
      </c>
      <c r="F76" s="308">
        <v>0.3</v>
      </c>
      <c r="G76" s="252">
        <f>VLOOKUP(B76,K2_Cotacoes_Mat_Escri!B:F,5,FALSE)</f>
        <v>12.5</v>
      </c>
      <c r="H76" s="125">
        <f t="shared" si="1"/>
        <v>3.75</v>
      </c>
      <c r="I76" s="87"/>
    </row>
    <row r="77" spans="2:9" x14ac:dyDescent="0.25">
      <c r="B77" s="281" t="s">
        <v>16358</v>
      </c>
      <c r="C77" s="282"/>
      <c r="D77" s="282" t="s">
        <v>159</v>
      </c>
      <c r="E77" s="282" t="s">
        <v>15</v>
      </c>
      <c r="F77" s="308">
        <v>0.1</v>
      </c>
      <c r="G77" s="252">
        <f>VLOOKUP(B77,K2_Cotacoes_Mat_Escri!B:F,5,FALSE)</f>
        <v>81.56</v>
      </c>
      <c r="H77" s="125">
        <f t="shared" si="1"/>
        <v>8.1560000000000006</v>
      </c>
      <c r="I77" s="87"/>
    </row>
    <row r="78" spans="2:9" x14ac:dyDescent="0.25">
      <c r="B78" s="129" t="s">
        <v>16395</v>
      </c>
      <c r="C78" s="130"/>
      <c r="D78" s="127" t="s">
        <v>159</v>
      </c>
      <c r="E78" s="127" t="s">
        <v>15</v>
      </c>
      <c r="F78" s="309">
        <f>20/500</f>
        <v>0.04</v>
      </c>
      <c r="G78" s="252">
        <f>VLOOKUP(B78,K2_Cotacoes_Mat_Escri!B:F,5,FALSE)</f>
        <v>96.86</v>
      </c>
      <c r="H78" s="128">
        <f t="shared" si="1"/>
        <v>3.8744000000000001</v>
      </c>
      <c r="I78" s="138"/>
    </row>
    <row r="79" spans="2:9" x14ac:dyDescent="0.25">
      <c r="B79" s="13" t="s">
        <v>34</v>
      </c>
      <c r="C79" s="186"/>
      <c r="D79" s="186"/>
      <c r="E79" s="187"/>
      <c r="F79" s="188"/>
      <c r="G79" s="121"/>
      <c r="H79" s="121"/>
      <c r="I79" s="14">
        <f>TRUNC(SUM(H62:H78),2)</f>
        <v>128.22</v>
      </c>
    </row>
    <row r="80" spans="2:9" x14ac:dyDescent="0.25">
      <c r="B80" s="17"/>
      <c r="C80" s="193"/>
      <c r="D80" s="193"/>
      <c r="E80" s="190"/>
      <c r="F80" s="191"/>
      <c r="G80" s="192"/>
      <c r="H80" s="192"/>
      <c r="I80" s="16"/>
    </row>
    <row r="81" spans="2:9" x14ac:dyDescent="0.25">
      <c r="B81" s="1270" t="s">
        <v>16344</v>
      </c>
      <c r="C81" s="1271" t="s">
        <v>8</v>
      </c>
      <c r="D81" s="1272" t="s">
        <v>22</v>
      </c>
      <c r="E81" s="1271" t="s">
        <v>10</v>
      </c>
      <c r="F81" s="1274" t="s">
        <v>30</v>
      </c>
      <c r="G81" s="1275" t="s">
        <v>37</v>
      </c>
      <c r="H81" s="1275"/>
      <c r="I81" s="1266" t="s">
        <v>35</v>
      </c>
    </row>
    <row r="82" spans="2:9" x14ac:dyDescent="0.25">
      <c r="B82" s="1270"/>
      <c r="C82" s="1271"/>
      <c r="D82" s="1273"/>
      <c r="E82" s="1271"/>
      <c r="F82" s="1274"/>
      <c r="G82" s="185" t="s">
        <v>32</v>
      </c>
      <c r="H82" s="185" t="s">
        <v>36</v>
      </c>
      <c r="I82" s="1266"/>
    </row>
    <row r="83" spans="2:9" x14ac:dyDescent="0.25">
      <c r="B83" s="236"/>
      <c r="C83" s="237"/>
      <c r="D83" s="237"/>
      <c r="E83" s="237"/>
      <c r="F83" s="238"/>
      <c r="G83" s="239"/>
      <c r="H83" s="239">
        <f>F83*G83</f>
        <v>0</v>
      </c>
      <c r="I83" s="239"/>
    </row>
    <row r="84" spans="2:9" x14ac:dyDescent="0.25">
      <c r="B84" s="240"/>
      <c r="C84" s="241"/>
      <c r="D84" s="241"/>
      <c r="E84" s="241"/>
      <c r="F84" s="242"/>
      <c r="G84" s="243"/>
      <c r="H84" s="243">
        <f>F84*G84</f>
        <v>0</v>
      </c>
      <c r="I84" s="243"/>
    </row>
    <row r="85" spans="2:9" x14ac:dyDescent="0.25">
      <c r="B85" s="13" t="s">
        <v>35</v>
      </c>
      <c r="C85" s="186"/>
      <c r="D85" s="186"/>
      <c r="E85" s="187"/>
      <c r="F85" s="188"/>
      <c r="G85" s="121"/>
      <c r="H85" s="121"/>
      <c r="I85" s="14">
        <f>SUM(H83:H84)</f>
        <v>0</v>
      </c>
    </row>
    <row r="86" spans="2:9" x14ac:dyDescent="0.25">
      <c r="B86" s="15"/>
      <c r="C86" s="190"/>
      <c r="D86" s="190"/>
      <c r="E86" s="190"/>
      <c r="F86" s="191"/>
      <c r="G86" s="192"/>
      <c r="H86" s="192"/>
      <c r="I86" s="16"/>
    </row>
    <row r="87" spans="2:9" ht="20.100000000000001" customHeight="1" x14ac:dyDescent="0.25">
      <c r="B87" s="1267" t="s">
        <v>16345</v>
      </c>
      <c r="C87" s="1268"/>
      <c r="D87" s="1268"/>
      <c r="E87" s="1268"/>
      <c r="F87" s="1268"/>
      <c r="G87" s="1268"/>
      <c r="H87" s="1269"/>
      <c r="I87" s="194">
        <f>TRUNC(I58+I79+I85,2)</f>
        <v>128.22</v>
      </c>
    </row>
  </sheetData>
  <mergeCells count="53">
    <mergeCell ref="B48:H48"/>
    <mergeCell ref="B39:B40"/>
    <mergeCell ref="C39:C40"/>
    <mergeCell ref="B4:I4"/>
    <mergeCell ref="B5:I5"/>
    <mergeCell ref="G11:H11"/>
    <mergeCell ref="D39:D40"/>
    <mergeCell ref="E39:E40"/>
    <mergeCell ref="F39:F40"/>
    <mergeCell ref="F11:F12"/>
    <mergeCell ref="B8:D8"/>
    <mergeCell ref="B9:D9"/>
    <mergeCell ref="C11:C12"/>
    <mergeCell ref="D11:D12"/>
    <mergeCell ref="B3:I3"/>
    <mergeCell ref="I39:I40"/>
    <mergeCell ref="B50:D50"/>
    <mergeCell ref="G39:H39"/>
    <mergeCell ref="B2:I2"/>
    <mergeCell ref="B6:I6"/>
    <mergeCell ref="I11:I12"/>
    <mergeCell ref="B18:B19"/>
    <mergeCell ref="C18:C19"/>
    <mergeCell ref="D18:D19"/>
    <mergeCell ref="E18:E19"/>
    <mergeCell ref="F18:F19"/>
    <mergeCell ref="G18:H18"/>
    <mergeCell ref="I18:I19"/>
    <mergeCell ref="E11:E12"/>
    <mergeCell ref="B11:B12"/>
    <mergeCell ref="B51:D51"/>
    <mergeCell ref="B53:B54"/>
    <mergeCell ref="C53:C54"/>
    <mergeCell ref="D53:D54"/>
    <mergeCell ref="F53:F54"/>
    <mergeCell ref="G53:H53"/>
    <mergeCell ref="I53:I54"/>
    <mergeCell ref="B60:B61"/>
    <mergeCell ref="C60:C61"/>
    <mergeCell ref="D60:D61"/>
    <mergeCell ref="E60:E61"/>
    <mergeCell ref="F60:F61"/>
    <mergeCell ref="G60:H60"/>
    <mergeCell ref="I60:I61"/>
    <mergeCell ref="E53:E54"/>
    <mergeCell ref="I81:I82"/>
    <mergeCell ref="B87:H87"/>
    <mergeCell ref="B81:B82"/>
    <mergeCell ref="C81:C82"/>
    <mergeCell ref="D81:D82"/>
    <mergeCell ref="E81:E82"/>
    <mergeCell ref="F81:F82"/>
    <mergeCell ref="G81:H81"/>
  </mergeCells>
  <printOptions horizontalCentered="1"/>
  <pageMargins left="0.59055118110236227" right="0.59055118110236227" top="0.78740157480314965" bottom="0.78740157480314965" header="0.31496062992125984" footer="0.31496062992125984"/>
  <pageSetup paperSize="9" fitToHeight="0" orientation="landscape" r:id="rId1"/>
  <headerFooter alignWithMargins="0">
    <oddFooter>&amp;R&amp;P / &amp;N</oddFooter>
  </headerFooter>
  <rowBreaks count="1" manualBreakCount="1">
    <brk id="49"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L60"/>
  <sheetViews>
    <sheetView showZeros="0" view="pageBreakPreview" topLeftCell="B1" zoomScaleNormal="82" zoomScaleSheetLayoutView="100" workbookViewId="0">
      <pane ySplit="13" topLeftCell="A14" activePane="bottomLeft" state="frozen"/>
      <selection activeCell="K49" sqref="K49"/>
      <selection pane="bottomLeft" activeCell="K49" sqref="K49"/>
    </sheetView>
  </sheetViews>
  <sheetFormatPr defaultRowHeight="15" x14ac:dyDescent="0.25"/>
  <cols>
    <col min="1" max="1" width="7" style="1" customWidth="1"/>
    <col min="2" max="3" width="22.5703125" customWidth="1"/>
    <col min="4" max="4" width="15" style="158" customWidth="1"/>
    <col min="5" max="5" width="15.140625" customWidth="1"/>
    <col min="6" max="6" width="14.140625" customWidth="1"/>
    <col min="7" max="7" width="68" style="163" hidden="1" customWidth="1"/>
    <col min="8" max="8" width="11.140625" style="158" customWidth="1"/>
    <col min="9" max="9" width="11" customWidth="1"/>
    <col min="10" max="10" width="15.85546875" style="1" bestFit="1" customWidth="1"/>
    <col min="11" max="11" width="10.5703125" bestFit="1" customWidth="1"/>
    <col min="12" max="12" width="13.28515625" bestFit="1" customWidth="1"/>
  </cols>
  <sheetData>
    <row r="1" spans="1:10" ht="19.5" customHeight="1" x14ac:dyDescent="0.3">
      <c r="A1" s="1282"/>
      <c r="B1" s="1283"/>
      <c r="C1" s="1283"/>
      <c r="D1" s="1283"/>
      <c r="E1" s="1283"/>
      <c r="F1" s="1283"/>
      <c r="G1" s="1283"/>
      <c r="H1" s="1283"/>
      <c r="I1" s="1284"/>
      <c r="J1" s="890"/>
    </row>
    <row r="2" spans="1:10" x14ac:dyDescent="0.25">
      <c r="A2" s="295"/>
      <c r="B2" s="296"/>
      <c r="C2" s="296"/>
      <c r="D2" s="296"/>
      <c r="E2" s="296"/>
      <c r="F2" s="296"/>
      <c r="G2" s="296"/>
      <c r="H2" s="296"/>
      <c r="I2" s="297"/>
    </row>
    <row r="3" spans="1:10" x14ac:dyDescent="0.25">
      <c r="A3" s="295"/>
      <c r="B3" s="296"/>
      <c r="C3" s="296"/>
      <c r="D3" s="296"/>
      <c r="E3" s="296"/>
      <c r="F3" s="296"/>
      <c r="G3" s="296"/>
      <c r="H3" s="296"/>
      <c r="I3" s="297"/>
    </row>
    <row r="4" spans="1:10" x14ac:dyDescent="0.25">
      <c r="A4" s="295"/>
      <c r="B4" s="296"/>
      <c r="C4" s="296"/>
      <c r="D4" s="296"/>
      <c r="E4" s="296"/>
      <c r="F4" s="296"/>
      <c r="G4" s="296"/>
      <c r="H4" s="296"/>
      <c r="I4" s="297"/>
    </row>
    <row r="5" spans="1:10" x14ac:dyDescent="0.25">
      <c r="A5" s="295"/>
      <c r="B5" s="296"/>
      <c r="C5" s="296"/>
      <c r="D5" s="296"/>
      <c r="E5" s="296"/>
      <c r="F5" s="296"/>
      <c r="G5" s="296"/>
      <c r="H5" s="296"/>
      <c r="I5" s="297"/>
    </row>
    <row r="6" spans="1:10" x14ac:dyDescent="0.25">
      <c r="A6" s="295"/>
      <c r="B6" s="296"/>
      <c r="C6" s="296"/>
      <c r="D6" s="296"/>
      <c r="E6" s="296"/>
      <c r="F6" s="296"/>
      <c r="G6" s="296"/>
      <c r="H6" s="296"/>
      <c r="I6" s="297"/>
    </row>
    <row r="7" spans="1:10" ht="21" customHeight="1" x14ac:dyDescent="0.25">
      <c r="A7" s="1112" t="s">
        <v>43033</v>
      </c>
      <c r="B7" s="1118"/>
      <c r="C7" s="1118"/>
      <c r="D7" s="1118"/>
      <c r="E7" s="1118"/>
      <c r="F7" s="1118"/>
      <c r="G7" s="1118"/>
      <c r="H7" s="1118"/>
      <c r="I7" s="1119"/>
    </row>
    <row r="8" spans="1:10" ht="21" customHeight="1" x14ac:dyDescent="0.25">
      <c r="A8" s="1112" t="s">
        <v>43492</v>
      </c>
      <c r="B8" s="1113"/>
      <c r="C8" s="1113"/>
      <c r="D8" s="1113"/>
      <c r="E8" s="1113"/>
      <c r="F8" s="1113"/>
      <c r="G8" s="1113"/>
      <c r="H8" s="1113"/>
      <c r="I8" s="1114"/>
    </row>
    <row r="9" spans="1:10" ht="21" customHeight="1" x14ac:dyDescent="0.25">
      <c r="A9" s="1115" t="s">
        <v>43494</v>
      </c>
      <c r="B9" s="1118"/>
      <c r="C9" s="1118"/>
      <c r="D9" s="1118"/>
      <c r="E9" s="1118"/>
      <c r="F9" s="1118"/>
      <c r="G9" s="1118"/>
      <c r="H9" s="1118"/>
      <c r="I9" s="1119"/>
    </row>
    <row r="10" spans="1:10" ht="21" customHeight="1" x14ac:dyDescent="0.25">
      <c r="A10" s="1115"/>
      <c r="B10" s="1118"/>
      <c r="C10" s="1118"/>
      <c r="D10" s="1118"/>
      <c r="E10" s="1118"/>
      <c r="F10" s="1118"/>
      <c r="G10" s="1118"/>
      <c r="H10" s="1118"/>
      <c r="I10" s="1119"/>
    </row>
    <row r="11" spans="1:10" ht="21" customHeight="1" x14ac:dyDescent="0.25">
      <c r="A11" s="1115" t="s">
        <v>16375</v>
      </c>
      <c r="B11" s="1118"/>
      <c r="C11" s="1118"/>
      <c r="D11" s="1118"/>
      <c r="E11" s="1118"/>
      <c r="F11" s="1118"/>
      <c r="G11" s="1118"/>
      <c r="H11" s="1118"/>
      <c r="I11" s="1119"/>
    </row>
    <row r="12" spans="1:10" ht="15.75" customHeight="1" thickBot="1" x14ac:dyDescent="0.3">
      <c r="A12" s="1109" t="s">
        <v>43521</v>
      </c>
      <c r="B12" s="1110"/>
      <c r="C12" s="1110"/>
      <c r="D12" s="1110"/>
      <c r="E12" s="1110"/>
      <c r="F12" s="1110"/>
      <c r="G12" s="1110"/>
      <c r="H12" s="1110"/>
      <c r="I12" s="1111"/>
    </row>
    <row r="13" spans="1:10" ht="30" customHeight="1" x14ac:dyDescent="0.25">
      <c r="A13" s="167" t="s">
        <v>16</v>
      </c>
      <c r="B13" s="168" t="s">
        <v>16305</v>
      </c>
      <c r="C13" s="168" t="s">
        <v>16283</v>
      </c>
      <c r="D13" s="168" t="s">
        <v>13337</v>
      </c>
      <c r="E13" s="169" t="s">
        <v>16306</v>
      </c>
      <c r="F13" s="169" t="s">
        <v>16307</v>
      </c>
      <c r="G13" s="147" t="s">
        <v>16330</v>
      </c>
      <c r="H13" s="170" t="s">
        <v>21</v>
      </c>
      <c r="I13" s="171" t="s">
        <v>16285</v>
      </c>
    </row>
    <row r="14" spans="1:10" ht="24.95" customHeight="1" x14ac:dyDescent="0.25">
      <c r="A14" s="137">
        <v>1</v>
      </c>
      <c r="B14" s="1280" t="s">
        <v>16308</v>
      </c>
      <c r="C14" s="1280"/>
      <c r="D14" s="1280"/>
      <c r="E14" s="1280"/>
      <c r="F14" s="1280"/>
      <c r="G14" s="1280"/>
      <c r="H14" s="1280"/>
      <c r="I14" s="1281"/>
      <c r="J14" s="866"/>
    </row>
    <row r="15" spans="1:10" ht="39" customHeight="1" x14ac:dyDescent="0.25">
      <c r="A15" s="209" t="s">
        <v>0</v>
      </c>
      <c r="B15" s="1279" t="s">
        <v>16323</v>
      </c>
      <c r="C15" s="7" t="s">
        <v>16362</v>
      </c>
      <c r="D15" s="7" t="s">
        <v>43531</v>
      </c>
      <c r="E15" s="7" t="s">
        <v>43532</v>
      </c>
      <c r="F15" s="7"/>
      <c r="G15" s="246"/>
      <c r="H15" s="7" t="s">
        <v>16309</v>
      </c>
      <c r="I15" s="160">
        <f>ROUND(2500/30,2)</f>
        <v>83.33</v>
      </c>
      <c r="J15" s="888"/>
    </row>
    <row r="16" spans="1:10" ht="37.5" customHeight="1" x14ac:dyDescent="0.25">
      <c r="A16" s="209" t="s">
        <v>2</v>
      </c>
      <c r="B16" s="1279"/>
      <c r="C16" s="7" t="s">
        <v>16362</v>
      </c>
      <c r="D16" s="7" t="s">
        <v>16321</v>
      </c>
      <c r="E16" s="7" t="s">
        <v>43529</v>
      </c>
      <c r="F16" s="7"/>
      <c r="G16" s="246"/>
      <c r="H16" s="7" t="s">
        <v>16309</v>
      </c>
      <c r="I16" s="160">
        <f>ROUND(3600/90,2)</f>
        <v>40</v>
      </c>
      <c r="J16" s="888"/>
    </row>
    <row r="17" spans="1:10" ht="30" customHeight="1" x14ac:dyDescent="0.25">
      <c r="A17" s="209" t="s">
        <v>17</v>
      </c>
      <c r="B17" s="1279"/>
      <c r="C17" s="7" t="s">
        <v>16362</v>
      </c>
      <c r="D17" s="7" t="s">
        <v>16322</v>
      </c>
      <c r="E17" s="86" t="s">
        <v>43530</v>
      </c>
      <c r="F17" s="7"/>
      <c r="G17" s="246"/>
      <c r="H17" s="7" t="s">
        <v>16309</v>
      </c>
      <c r="I17" s="160">
        <f>ROUND(1500/35,2)</f>
        <v>42.86</v>
      </c>
      <c r="J17" s="888"/>
    </row>
    <row r="18" spans="1:10" ht="38.25" customHeight="1" x14ac:dyDescent="0.25">
      <c r="A18" s="209" t="s">
        <v>18</v>
      </c>
      <c r="B18" s="1279"/>
      <c r="C18" s="7" t="s">
        <v>16362</v>
      </c>
      <c r="D18" s="156" t="s">
        <v>43527</v>
      </c>
      <c r="E18" s="156" t="s">
        <v>43528</v>
      </c>
      <c r="F18" s="7"/>
      <c r="G18" s="246"/>
      <c r="H18" s="7" t="s">
        <v>16309</v>
      </c>
      <c r="I18" s="160">
        <f>ROUND(4900/90,2)</f>
        <v>54.44</v>
      </c>
      <c r="J18" s="888"/>
    </row>
    <row r="19" spans="1:10" ht="20.100000000000001" customHeight="1" x14ac:dyDescent="0.25">
      <c r="A19" s="1233" t="s">
        <v>16324</v>
      </c>
      <c r="B19" s="1234"/>
      <c r="C19" s="1234"/>
      <c r="D19" s="1234"/>
      <c r="E19" s="1234"/>
      <c r="F19" s="1234"/>
      <c r="G19" s="1234"/>
      <c r="H19" s="1234"/>
      <c r="I19" s="155">
        <f>ROUND(MEDIAN(I15:I18),2)</f>
        <v>48.65</v>
      </c>
      <c r="J19" s="888"/>
    </row>
    <row r="20" spans="1:10" ht="24.95" customHeight="1" x14ac:dyDescent="0.25">
      <c r="A20" s="137">
        <v>2</v>
      </c>
      <c r="B20" s="1280" t="s">
        <v>16310</v>
      </c>
      <c r="C20" s="1280"/>
      <c r="D20" s="1280"/>
      <c r="E20" s="1280"/>
      <c r="F20" s="1280"/>
      <c r="G20" s="1280"/>
      <c r="H20" s="1280"/>
      <c r="I20" s="1281"/>
      <c r="J20" s="888"/>
    </row>
    <row r="21" spans="1:10" ht="30" customHeight="1" x14ac:dyDescent="0.25">
      <c r="A21" s="209" t="s">
        <v>3</v>
      </c>
      <c r="B21" s="1278" t="s">
        <v>16292</v>
      </c>
      <c r="C21" s="7" t="s">
        <v>16362</v>
      </c>
      <c r="D21" s="7" t="s">
        <v>43531</v>
      </c>
      <c r="E21" s="7" t="s">
        <v>43532</v>
      </c>
      <c r="F21" s="7"/>
      <c r="G21" s="246"/>
      <c r="H21" s="7" t="s">
        <v>16309</v>
      </c>
      <c r="I21" s="160">
        <f>ROUND((230+500)/30,2)</f>
        <v>24.33</v>
      </c>
      <c r="J21" s="888"/>
    </row>
    <row r="22" spans="1:10" ht="30" customHeight="1" x14ac:dyDescent="0.25">
      <c r="A22" s="209" t="s">
        <v>13329</v>
      </c>
      <c r="B22" s="1278"/>
      <c r="C22" s="7" t="s">
        <v>16362</v>
      </c>
      <c r="D22" s="7" t="s">
        <v>16321</v>
      </c>
      <c r="E22" s="7" t="s">
        <v>43529</v>
      </c>
      <c r="F22" s="7"/>
      <c r="G22" s="246"/>
      <c r="H22" s="7" t="s">
        <v>16309</v>
      </c>
      <c r="I22" s="160">
        <f>ROUND((1350)/90,2)</f>
        <v>15</v>
      </c>
      <c r="J22" s="888"/>
    </row>
    <row r="23" spans="1:10" ht="30" customHeight="1" x14ac:dyDescent="0.25">
      <c r="A23" s="209" t="s">
        <v>13330</v>
      </c>
      <c r="B23" s="1278"/>
      <c r="C23" s="7" t="s">
        <v>16362</v>
      </c>
      <c r="D23" s="7" t="s">
        <v>16322</v>
      </c>
      <c r="E23" s="86" t="s">
        <v>43530</v>
      </c>
      <c r="F23" s="7"/>
      <c r="G23" s="246"/>
      <c r="H23" s="7" t="s">
        <v>16309</v>
      </c>
      <c r="I23" s="160">
        <f>ROUND((307)/35,2)</f>
        <v>8.77</v>
      </c>
      <c r="J23" s="888"/>
    </row>
    <row r="24" spans="1:10" ht="30" customHeight="1" x14ac:dyDescent="0.25">
      <c r="A24" s="209" t="s">
        <v>13331</v>
      </c>
      <c r="B24" s="1278"/>
      <c r="C24" s="7" t="s">
        <v>16362</v>
      </c>
      <c r="D24" s="156" t="s">
        <v>43527</v>
      </c>
      <c r="E24" s="156" t="s">
        <v>43528</v>
      </c>
      <c r="F24" s="7"/>
      <c r="G24" s="246"/>
      <c r="H24" s="7" t="s">
        <v>16309</v>
      </c>
      <c r="I24" s="160">
        <f>ROUND((940)/90,2)</f>
        <v>10.44</v>
      </c>
      <c r="J24" s="888"/>
    </row>
    <row r="25" spans="1:10" ht="20.100000000000001" customHeight="1" x14ac:dyDescent="0.25">
      <c r="A25" s="1233" t="s">
        <v>16324</v>
      </c>
      <c r="B25" s="1234"/>
      <c r="C25" s="1234"/>
      <c r="D25" s="1234"/>
      <c r="E25" s="1234"/>
      <c r="F25" s="1234"/>
      <c r="G25" s="1234"/>
      <c r="H25" s="1234"/>
      <c r="I25" s="155">
        <f>ROUND(MEDIAN(I21:I24),2)</f>
        <v>12.72</v>
      </c>
      <c r="J25" s="866"/>
    </row>
    <row r="26" spans="1:10" ht="24.95" customHeight="1" x14ac:dyDescent="0.25">
      <c r="A26" s="137">
        <v>3</v>
      </c>
      <c r="B26" s="1280" t="s">
        <v>16311</v>
      </c>
      <c r="C26" s="1280"/>
      <c r="D26" s="1280"/>
      <c r="E26" s="1280"/>
      <c r="F26" s="1280"/>
      <c r="G26" s="1280"/>
      <c r="H26" s="1280"/>
      <c r="I26" s="1281"/>
      <c r="J26" s="866" t="s">
        <v>43522</v>
      </c>
    </row>
    <row r="27" spans="1:10" ht="30" customHeight="1" x14ac:dyDescent="0.25">
      <c r="A27" s="209" t="s">
        <v>67</v>
      </c>
      <c r="B27" s="1278" t="s">
        <v>16327</v>
      </c>
      <c r="C27" s="7" t="s">
        <v>16362</v>
      </c>
      <c r="D27" s="7"/>
      <c r="E27" s="7" t="s">
        <v>16326</v>
      </c>
      <c r="F27" s="162"/>
      <c r="G27" s="246"/>
      <c r="H27" s="7" t="s">
        <v>15</v>
      </c>
      <c r="I27" s="160">
        <f>333.22+68.16</f>
        <v>401.38</v>
      </c>
      <c r="J27" s="866"/>
    </row>
    <row r="28" spans="1:10" x14ac:dyDescent="0.25">
      <c r="A28" s="209" t="s">
        <v>13332</v>
      </c>
      <c r="B28" s="1278"/>
      <c r="C28" s="7" t="s">
        <v>16362</v>
      </c>
      <c r="D28" s="7"/>
      <c r="E28" s="7" t="s">
        <v>43523</v>
      </c>
      <c r="F28" s="162"/>
      <c r="G28" s="246"/>
      <c r="H28" s="7" t="s">
        <v>15</v>
      </c>
      <c r="I28" s="160">
        <f>231.79+151.32</f>
        <v>383.11</v>
      </c>
      <c r="J28" s="866"/>
    </row>
    <row r="29" spans="1:10" ht="30" customHeight="1" x14ac:dyDescent="0.25">
      <c r="A29" s="209" t="s">
        <v>13333</v>
      </c>
      <c r="B29" s="1278"/>
      <c r="C29" s="7" t="s">
        <v>16362</v>
      </c>
      <c r="D29" s="7"/>
      <c r="E29" s="7" t="s">
        <v>16312</v>
      </c>
      <c r="F29" s="162"/>
      <c r="G29" s="246"/>
      <c r="H29" s="7" t="s">
        <v>15</v>
      </c>
      <c r="I29" s="160">
        <f>242.07+149</f>
        <v>391.07</v>
      </c>
      <c r="J29" s="866"/>
    </row>
    <row r="30" spans="1:10" ht="20.100000000000001" customHeight="1" x14ac:dyDescent="0.25">
      <c r="A30" s="1233" t="s">
        <v>16325</v>
      </c>
      <c r="B30" s="1234"/>
      <c r="C30" s="1234"/>
      <c r="D30" s="1234"/>
      <c r="E30" s="1234"/>
      <c r="F30" s="1234"/>
      <c r="G30" s="1234"/>
      <c r="H30" s="1234"/>
      <c r="I30" s="155">
        <f>ROUND(MEDIAN(I27:I29),2)</f>
        <v>391.07</v>
      </c>
      <c r="J30" s="866"/>
    </row>
    <row r="31" spans="1:10" ht="24.95" customHeight="1" x14ac:dyDescent="0.25">
      <c r="A31" s="137">
        <v>4</v>
      </c>
      <c r="B31" s="1280" t="s">
        <v>16313</v>
      </c>
      <c r="C31" s="1280"/>
      <c r="D31" s="1280"/>
      <c r="E31" s="1280"/>
      <c r="F31" s="1280"/>
      <c r="G31" s="1280"/>
      <c r="H31" s="1280"/>
      <c r="I31" s="1281"/>
      <c r="J31" s="866" t="s">
        <v>43522</v>
      </c>
    </row>
    <row r="32" spans="1:10" x14ac:dyDescent="0.25">
      <c r="A32" s="209" t="s">
        <v>69</v>
      </c>
      <c r="B32" s="1278" t="s">
        <v>16329</v>
      </c>
      <c r="C32" s="7" t="s">
        <v>16362</v>
      </c>
      <c r="D32" s="7"/>
      <c r="E32" s="7" t="s">
        <v>16326</v>
      </c>
      <c r="F32" s="89"/>
      <c r="G32" s="246"/>
      <c r="H32" s="7" t="s">
        <v>15</v>
      </c>
      <c r="I32" s="889">
        <f>297.9+42.7</f>
        <v>340.59999999999997</v>
      </c>
      <c r="J32" s="866"/>
    </row>
    <row r="33" spans="1:10" ht="30" customHeight="1" x14ac:dyDescent="0.25">
      <c r="A33" s="209" t="s">
        <v>13335</v>
      </c>
      <c r="B33" s="1278"/>
      <c r="C33" s="7" t="s">
        <v>16362</v>
      </c>
      <c r="D33" s="7"/>
      <c r="E33" s="7" t="s">
        <v>43523</v>
      </c>
      <c r="F33" s="89"/>
      <c r="G33" s="246"/>
      <c r="H33" s="7" t="s">
        <v>15</v>
      </c>
      <c r="I33" s="889">
        <f>315.68+41.54</f>
        <v>357.22</v>
      </c>
      <c r="J33" s="866"/>
    </row>
    <row r="34" spans="1:10" ht="30" customHeight="1" x14ac:dyDescent="0.25">
      <c r="A34" s="209" t="s">
        <v>13336</v>
      </c>
      <c r="B34" s="1278"/>
      <c r="C34" s="7" t="s">
        <v>16362</v>
      </c>
      <c r="D34" s="7"/>
      <c r="E34" s="7" t="s">
        <v>16312</v>
      </c>
      <c r="F34" s="89"/>
      <c r="G34" s="246"/>
      <c r="H34" s="7" t="s">
        <v>15</v>
      </c>
      <c r="I34" s="889">
        <f>274.06+0.99</f>
        <v>275.05</v>
      </c>
      <c r="J34" s="866"/>
    </row>
    <row r="35" spans="1:10" ht="20.100000000000001" customHeight="1" x14ac:dyDescent="0.25">
      <c r="A35" s="1233" t="s">
        <v>16325</v>
      </c>
      <c r="B35" s="1234"/>
      <c r="C35" s="1234"/>
      <c r="D35" s="1234"/>
      <c r="E35" s="1234"/>
      <c r="F35" s="1234"/>
      <c r="G35" s="1234"/>
      <c r="H35" s="1234"/>
      <c r="I35" s="155">
        <f>ROUND(MEDIAN(I31:I34),2)</f>
        <v>340.6</v>
      </c>
      <c r="J35" s="866"/>
    </row>
    <row r="36" spans="1:10" ht="24.95" customHeight="1" x14ac:dyDescent="0.25">
      <c r="A36" s="137">
        <v>5</v>
      </c>
      <c r="B36" s="1280" t="s">
        <v>16318</v>
      </c>
      <c r="C36" s="1280"/>
      <c r="D36" s="1280"/>
      <c r="E36" s="1280"/>
      <c r="F36" s="1280"/>
      <c r="G36" s="1280"/>
      <c r="H36" s="1280"/>
      <c r="I36" s="1281"/>
      <c r="J36" s="866" t="s">
        <v>43522</v>
      </c>
    </row>
    <row r="37" spans="1:10" ht="30" customHeight="1" x14ac:dyDescent="0.25">
      <c r="A37" s="209" t="s">
        <v>146</v>
      </c>
      <c r="B37" s="1279" t="s">
        <v>16319</v>
      </c>
      <c r="C37" s="7" t="s">
        <v>16362</v>
      </c>
      <c r="D37" s="7"/>
      <c r="E37" s="7" t="s">
        <v>16326</v>
      </c>
      <c r="F37" s="164"/>
      <c r="G37" s="246"/>
      <c r="H37" s="7" t="s">
        <v>15</v>
      </c>
      <c r="I37" s="889">
        <f>229.5+137.41</f>
        <v>366.90999999999997</v>
      </c>
      <c r="J37" s="866"/>
    </row>
    <row r="38" spans="1:10" ht="69" customHeight="1" x14ac:dyDescent="0.25">
      <c r="A38" s="209" t="s">
        <v>16314</v>
      </c>
      <c r="B38" s="1279"/>
      <c r="C38" s="7" t="s">
        <v>16362</v>
      </c>
      <c r="D38" s="7"/>
      <c r="E38" s="7" t="s">
        <v>43523</v>
      </c>
      <c r="F38" s="164"/>
      <c r="G38" s="246"/>
      <c r="H38" s="7" t="s">
        <v>15</v>
      </c>
      <c r="I38" s="889">
        <f>279+128.01</f>
        <v>407.01</v>
      </c>
      <c r="J38" s="866"/>
    </row>
    <row r="39" spans="1:10" ht="30" customHeight="1" x14ac:dyDescent="0.25">
      <c r="A39" s="209" t="s">
        <v>16315</v>
      </c>
      <c r="B39" s="1279"/>
      <c r="C39" s="7" t="s">
        <v>16362</v>
      </c>
      <c r="D39" s="7"/>
      <c r="E39" s="7" t="s">
        <v>16312</v>
      </c>
      <c r="F39" s="164"/>
      <c r="G39" s="246"/>
      <c r="H39" s="7" t="s">
        <v>15</v>
      </c>
      <c r="I39" s="889">
        <f>299+139</f>
        <v>438</v>
      </c>
      <c r="J39" s="866"/>
    </row>
    <row r="40" spans="1:10" ht="20.100000000000001" customHeight="1" x14ac:dyDescent="0.25">
      <c r="A40" s="1233" t="s">
        <v>16325</v>
      </c>
      <c r="B40" s="1234"/>
      <c r="C40" s="1234"/>
      <c r="D40" s="1234"/>
      <c r="E40" s="1234"/>
      <c r="F40" s="1234"/>
      <c r="G40" s="1234"/>
      <c r="H40" s="1234"/>
      <c r="I40" s="155">
        <f>ROUND(MEDIAN(I37:I39),2)</f>
        <v>407.01</v>
      </c>
      <c r="J40" s="866"/>
    </row>
    <row r="41" spans="1:10" ht="24.95" customHeight="1" x14ac:dyDescent="0.25">
      <c r="A41" s="137">
        <v>6</v>
      </c>
      <c r="B41" s="1280" t="s">
        <v>16409</v>
      </c>
      <c r="C41" s="1280"/>
      <c r="D41" s="1280"/>
      <c r="E41" s="1280"/>
      <c r="F41" s="1280"/>
      <c r="G41" s="1280"/>
      <c r="H41" s="1280"/>
      <c r="I41" s="1281"/>
      <c r="J41" s="866" t="s">
        <v>43522</v>
      </c>
    </row>
    <row r="42" spans="1:10" ht="21.95" customHeight="1" x14ac:dyDescent="0.25">
      <c r="A42" s="209" t="s">
        <v>160</v>
      </c>
      <c r="B42" s="1278" t="s">
        <v>43524</v>
      </c>
      <c r="C42" s="7" t="s">
        <v>16362</v>
      </c>
      <c r="D42" s="7"/>
      <c r="E42" s="7" t="s">
        <v>16326</v>
      </c>
      <c r="F42" s="89"/>
      <c r="G42" s="246"/>
      <c r="H42" s="7" t="s">
        <v>15</v>
      </c>
      <c r="I42" s="160">
        <f>1682.99+109.99+101.79</f>
        <v>1894.77</v>
      </c>
      <c r="J42" s="866"/>
    </row>
    <row r="43" spans="1:10" ht="21.95" customHeight="1" x14ac:dyDescent="0.25">
      <c r="A43" s="209" t="s">
        <v>16316</v>
      </c>
      <c r="B43" s="1278"/>
      <c r="C43" s="7" t="s">
        <v>16362</v>
      </c>
      <c r="D43" s="7"/>
      <c r="E43" s="7" t="s">
        <v>43523</v>
      </c>
      <c r="F43" s="89"/>
      <c r="G43" s="246"/>
      <c r="H43" s="7" t="s">
        <v>15</v>
      </c>
      <c r="I43" s="160">
        <f>1946.5+109.99+98.22</f>
        <v>2154.7099999999996</v>
      </c>
      <c r="J43" s="866"/>
    </row>
    <row r="44" spans="1:10" ht="21.95" customHeight="1" x14ac:dyDescent="0.25">
      <c r="A44" s="209" t="s">
        <v>16317</v>
      </c>
      <c r="B44" s="1278"/>
      <c r="C44" s="7" t="s">
        <v>16362</v>
      </c>
      <c r="D44" s="7"/>
      <c r="E44" s="7" t="s">
        <v>16312</v>
      </c>
      <c r="F44" s="89"/>
      <c r="G44" s="246"/>
      <c r="H44" s="7" t="s">
        <v>15</v>
      </c>
      <c r="I44" s="160">
        <f>1548.06+109.99+0</f>
        <v>1658.05</v>
      </c>
      <c r="J44" s="866"/>
    </row>
    <row r="45" spans="1:10" ht="20.100000000000001" customHeight="1" x14ac:dyDescent="0.25">
      <c r="A45" s="1233" t="s">
        <v>16325</v>
      </c>
      <c r="B45" s="1234"/>
      <c r="C45" s="1234"/>
      <c r="D45" s="1234"/>
      <c r="E45" s="1234"/>
      <c r="F45" s="1234"/>
      <c r="G45" s="1234"/>
      <c r="H45" s="1234"/>
      <c r="I45" s="155">
        <f>ROUND(MEDIAN(I42:I44),2)</f>
        <v>1894.77</v>
      </c>
      <c r="J45" s="866"/>
    </row>
    <row r="46" spans="1:10" ht="24.95" customHeight="1" x14ac:dyDescent="0.25">
      <c r="A46" s="137">
        <v>7</v>
      </c>
      <c r="B46" s="1280" t="s">
        <v>16410</v>
      </c>
      <c r="C46" s="1280"/>
      <c r="D46" s="1280"/>
      <c r="E46" s="1280"/>
      <c r="F46" s="1280"/>
      <c r="G46" s="1280"/>
      <c r="H46" s="1280"/>
      <c r="I46" s="1281"/>
      <c r="J46" s="866" t="s">
        <v>43522</v>
      </c>
    </row>
    <row r="47" spans="1:10" ht="21.95" customHeight="1" x14ac:dyDescent="0.25">
      <c r="A47" s="209" t="s">
        <v>13325</v>
      </c>
      <c r="B47" s="1278" t="s">
        <v>43525</v>
      </c>
      <c r="C47" s="7" t="s">
        <v>16362</v>
      </c>
      <c r="D47" s="7"/>
      <c r="E47" s="7" t="s">
        <v>16326</v>
      </c>
      <c r="F47" s="165"/>
      <c r="G47" s="246"/>
      <c r="H47" s="7" t="s">
        <v>15</v>
      </c>
      <c r="I47" s="160">
        <f>1097.99+109.99+92.04</f>
        <v>1300.02</v>
      </c>
      <c r="J47" s="866"/>
    </row>
    <row r="48" spans="1:10" ht="21.95" customHeight="1" x14ac:dyDescent="0.25">
      <c r="A48" s="209" t="s">
        <v>13338</v>
      </c>
      <c r="B48" s="1278"/>
      <c r="C48" s="7" t="s">
        <v>16362</v>
      </c>
      <c r="D48" s="7"/>
      <c r="E48" s="7" t="s">
        <v>43523</v>
      </c>
      <c r="F48" s="165"/>
      <c r="G48" s="246"/>
      <c r="H48" s="7" t="s">
        <v>15</v>
      </c>
      <c r="I48" s="160">
        <f>1070.99+109.99+89.27</f>
        <v>1270.25</v>
      </c>
      <c r="J48" s="866"/>
    </row>
    <row r="49" spans="1:12" ht="21.95" customHeight="1" x14ac:dyDescent="0.25">
      <c r="A49" s="209" t="s">
        <v>13339</v>
      </c>
      <c r="B49" s="1278"/>
      <c r="C49" s="7" t="s">
        <v>16362</v>
      </c>
      <c r="D49" s="7"/>
      <c r="E49" s="7" t="s">
        <v>16312</v>
      </c>
      <c r="F49" s="89"/>
      <c r="G49" s="246"/>
      <c r="H49" s="7" t="s">
        <v>15</v>
      </c>
      <c r="I49" s="160">
        <f>1389.99+109.99+12.99</f>
        <v>1512.97</v>
      </c>
      <c r="J49" s="866"/>
    </row>
    <row r="50" spans="1:12" ht="20.100000000000001" customHeight="1" x14ac:dyDescent="0.25">
      <c r="A50" s="1233" t="s">
        <v>16325</v>
      </c>
      <c r="B50" s="1234"/>
      <c r="C50" s="1234"/>
      <c r="D50" s="1234"/>
      <c r="E50" s="1234"/>
      <c r="F50" s="1234"/>
      <c r="G50" s="1234"/>
      <c r="H50" s="1234"/>
      <c r="I50" s="155">
        <f>ROUND(MEDIAN(I47:I49),2)</f>
        <v>1300.02</v>
      </c>
      <c r="J50" s="866"/>
    </row>
    <row r="51" spans="1:12" ht="24.95" customHeight="1" x14ac:dyDescent="0.25">
      <c r="A51" s="137">
        <v>8</v>
      </c>
      <c r="B51" s="1280" t="s">
        <v>16320</v>
      </c>
      <c r="C51" s="1280"/>
      <c r="D51" s="1280"/>
      <c r="E51" s="1280"/>
      <c r="F51" s="1280"/>
      <c r="G51" s="1280"/>
      <c r="H51" s="1280"/>
      <c r="I51" s="1281"/>
      <c r="J51" s="866" t="s">
        <v>43522</v>
      </c>
      <c r="L51" s="2"/>
    </row>
    <row r="52" spans="1:12" x14ac:dyDescent="0.25">
      <c r="A52" s="209" t="s">
        <v>13326</v>
      </c>
      <c r="B52" s="1287" t="s">
        <v>16301</v>
      </c>
      <c r="C52" s="7" t="s">
        <v>16362</v>
      </c>
      <c r="D52" s="7"/>
      <c r="E52" s="7" t="s">
        <v>16326</v>
      </c>
      <c r="F52" s="89"/>
      <c r="G52" s="246"/>
      <c r="H52" s="7" t="s">
        <v>15</v>
      </c>
      <c r="I52" s="166">
        <f>44.9+0</f>
        <v>44.9</v>
      </c>
      <c r="J52" s="866"/>
      <c r="L52" s="2"/>
    </row>
    <row r="53" spans="1:12" x14ac:dyDescent="0.25">
      <c r="A53" s="209" t="s">
        <v>16299</v>
      </c>
      <c r="B53" s="1287"/>
      <c r="C53" s="7" t="s">
        <v>16362</v>
      </c>
      <c r="D53" s="7"/>
      <c r="E53" s="7" t="s">
        <v>43523</v>
      </c>
      <c r="F53" s="89"/>
      <c r="G53" s="246"/>
      <c r="H53" s="7" t="s">
        <v>15</v>
      </c>
      <c r="I53" s="166">
        <f>45.6+14.11</f>
        <v>59.71</v>
      </c>
      <c r="J53" s="866"/>
      <c r="L53" s="2"/>
    </row>
    <row r="54" spans="1:12" ht="18" customHeight="1" x14ac:dyDescent="0.25">
      <c r="A54" s="209" t="s">
        <v>16300</v>
      </c>
      <c r="B54" s="1287"/>
      <c r="C54" s="7" t="s">
        <v>16362</v>
      </c>
      <c r="D54" s="7"/>
      <c r="E54" s="7" t="s">
        <v>16312</v>
      </c>
      <c r="F54" s="89"/>
      <c r="G54" s="246"/>
      <c r="H54" s="7" t="s">
        <v>15</v>
      </c>
      <c r="I54" s="166">
        <f>50+6.99</f>
        <v>56.99</v>
      </c>
      <c r="J54" s="866"/>
      <c r="L54" s="2"/>
    </row>
    <row r="55" spans="1:12" ht="20.100000000000001" customHeight="1" x14ac:dyDescent="0.25">
      <c r="A55" s="1233" t="s">
        <v>16325</v>
      </c>
      <c r="B55" s="1234"/>
      <c r="C55" s="1234"/>
      <c r="D55" s="1234"/>
      <c r="E55" s="1234"/>
      <c r="F55" s="1234"/>
      <c r="G55" s="1234"/>
      <c r="H55" s="1234"/>
      <c r="I55" s="155">
        <f>ROUND(MEDIAN(I52:I54),2)</f>
        <v>56.99</v>
      </c>
      <c r="J55" s="866"/>
      <c r="L55" s="2"/>
    </row>
    <row r="56" spans="1:12" ht="24.95" customHeight="1" x14ac:dyDescent="0.25">
      <c r="A56" s="137">
        <v>9</v>
      </c>
      <c r="B56" s="1280" t="s">
        <v>16393</v>
      </c>
      <c r="C56" s="1280"/>
      <c r="D56" s="1280"/>
      <c r="E56" s="1280"/>
      <c r="F56" s="1280"/>
      <c r="G56" s="1280"/>
      <c r="H56" s="1280"/>
      <c r="I56" s="1281"/>
      <c r="J56" s="866" t="s">
        <v>43522</v>
      </c>
    </row>
    <row r="57" spans="1:12" x14ac:dyDescent="0.25">
      <c r="A57" s="209" t="s">
        <v>13328</v>
      </c>
      <c r="B57" s="1278" t="s">
        <v>43526</v>
      </c>
      <c r="C57" s="7" t="s">
        <v>16362</v>
      </c>
      <c r="D57" s="7"/>
      <c r="E57" s="7" t="s">
        <v>16326</v>
      </c>
      <c r="F57" s="164"/>
      <c r="G57" s="246"/>
      <c r="H57" s="7" t="s">
        <v>15</v>
      </c>
      <c r="I57" s="160">
        <f>2098.95+163.16</f>
        <v>2262.1099999999997</v>
      </c>
    </row>
    <row r="58" spans="1:12" x14ac:dyDescent="0.25">
      <c r="A58" s="209" t="s">
        <v>16302</v>
      </c>
      <c r="B58" s="1278"/>
      <c r="C58" s="7" t="s">
        <v>16362</v>
      </c>
      <c r="D58" s="7"/>
      <c r="E58" s="7" t="s">
        <v>43523</v>
      </c>
      <c r="F58" s="164"/>
      <c r="G58" s="246"/>
      <c r="H58" s="7" t="s">
        <v>15</v>
      </c>
      <c r="I58" s="160">
        <f>2049.9+108.99</f>
        <v>2158.89</v>
      </c>
    </row>
    <row r="59" spans="1:12" x14ac:dyDescent="0.25">
      <c r="A59" s="209" t="s">
        <v>16303</v>
      </c>
      <c r="B59" s="1278"/>
      <c r="C59" s="7" t="s">
        <v>16362</v>
      </c>
      <c r="D59" s="7"/>
      <c r="E59" s="7" t="s">
        <v>16312</v>
      </c>
      <c r="F59" s="164"/>
      <c r="G59" s="246"/>
      <c r="H59" s="7" t="s">
        <v>15</v>
      </c>
      <c r="I59" s="160">
        <f>2329.2+0</f>
        <v>2329.1999999999998</v>
      </c>
    </row>
    <row r="60" spans="1:12" ht="20.100000000000001" customHeight="1" thickBot="1" x14ac:dyDescent="0.3">
      <c r="A60" s="1285" t="s">
        <v>16325</v>
      </c>
      <c r="B60" s="1286"/>
      <c r="C60" s="1286"/>
      <c r="D60" s="1286"/>
      <c r="E60" s="1286"/>
      <c r="F60" s="1286"/>
      <c r="G60" s="1286"/>
      <c r="H60" s="1286"/>
      <c r="I60" s="172">
        <f>ROUND(MEDIAN(I57:I59),2)</f>
        <v>2262.11</v>
      </c>
    </row>
  </sheetData>
  <mergeCells count="34">
    <mergeCell ref="B56:I56"/>
    <mergeCell ref="B57:B59"/>
    <mergeCell ref="A60:H60"/>
    <mergeCell ref="B47:B49"/>
    <mergeCell ref="B46:I46"/>
    <mergeCell ref="A55:H55"/>
    <mergeCell ref="A50:H50"/>
    <mergeCell ref="B52:B54"/>
    <mergeCell ref="B51:I51"/>
    <mergeCell ref="A1:I1"/>
    <mergeCell ref="B26:I26"/>
    <mergeCell ref="A19:H19"/>
    <mergeCell ref="A25:H25"/>
    <mergeCell ref="B20:I20"/>
    <mergeCell ref="B21:B24"/>
    <mergeCell ref="B15:B18"/>
    <mergeCell ref="A7:I7"/>
    <mergeCell ref="B14:I14"/>
    <mergeCell ref="A11:I11"/>
    <mergeCell ref="A12:I12"/>
    <mergeCell ref="A8:I8"/>
    <mergeCell ref="A9:I9"/>
    <mergeCell ref="A10:I10"/>
    <mergeCell ref="A40:H40"/>
    <mergeCell ref="B42:B44"/>
    <mergeCell ref="A45:H45"/>
    <mergeCell ref="A35:H35"/>
    <mergeCell ref="B41:I41"/>
    <mergeCell ref="B27:B29"/>
    <mergeCell ref="B32:B34"/>
    <mergeCell ref="B37:B39"/>
    <mergeCell ref="B36:I36"/>
    <mergeCell ref="B31:I31"/>
    <mergeCell ref="A30:H30"/>
  </mergeCells>
  <printOptions horizontalCentered="1"/>
  <pageMargins left="0.59055118110236227" right="0.59055118110236227" top="0.78740157480314965" bottom="0.78740157480314965" header="0.31496062992125984" footer="0.31496062992125984"/>
  <pageSetup paperSize="9" fitToHeight="0" orientation="landscape" r:id="rId1"/>
  <headerFooter alignWithMargins="0">
    <oddFooter>&amp;R&amp;P / &amp;N</oddFooter>
  </headerFooter>
  <rowBreaks count="1" manualBreakCount="1">
    <brk id="40" max="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21"/>
  <sheetViews>
    <sheetView view="pageBreakPreview" zoomScaleSheetLayoutView="100" workbookViewId="0">
      <selection activeCell="K49" sqref="K49"/>
    </sheetView>
  </sheetViews>
  <sheetFormatPr defaultRowHeight="15" x14ac:dyDescent="0.25"/>
  <cols>
    <col min="2" max="2" width="53.5703125" customWidth="1"/>
    <col min="3" max="3" width="16.85546875" customWidth="1"/>
    <col min="4" max="4" width="15.7109375" customWidth="1"/>
    <col min="5" max="5" width="17.28515625" bestFit="1" customWidth="1"/>
    <col min="6" max="7" width="15.7109375" customWidth="1"/>
  </cols>
  <sheetData>
    <row r="1" spans="1:7" ht="15" customHeight="1" x14ac:dyDescent="0.25">
      <c r="A1" s="1294"/>
      <c r="B1" s="1295"/>
      <c r="C1" s="1295"/>
      <c r="D1" s="1295"/>
      <c r="E1" s="1295"/>
      <c r="F1" s="1295"/>
      <c r="G1" s="1296"/>
    </row>
    <row r="2" spans="1:7" ht="21" customHeight="1" x14ac:dyDescent="0.25">
      <c r="A2" s="1112" t="s">
        <v>43033</v>
      </c>
      <c r="B2" s="1118"/>
      <c r="C2" s="1118"/>
      <c r="D2" s="1118"/>
      <c r="E2" s="1118"/>
      <c r="F2" s="1118"/>
      <c r="G2" s="1119"/>
    </row>
    <row r="3" spans="1:7" ht="21" customHeight="1" x14ac:dyDescent="0.25">
      <c r="A3" s="1112" t="s">
        <v>43492</v>
      </c>
      <c r="B3" s="1113"/>
      <c r="C3" s="1113"/>
      <c r="D3" s="1113"/>
      <c r="E3" s="1113"/>
      <c r="F3" s="1113"/>
      <c r="G3" s="1114"/>
    </row>
    <row r="4" spans="1:7" ht="21" customHeight="1" x14ac:dyDescent="0.25">
      <c r="A4" s="1115" t="s">
        <v>43494</v>
      </c>
      <c r="B4" s="1118"/>
      <c r="C4" s="1118"/>
      <c r="D4" s="1118"/>
      <c r="E4" s="1118"/>
      <c r="F4" s="1118"/>
      <c r="G4" s="1119"/>
    </row>
    <row r="5" spans="1:7" ht="21" customHeight="1" x14ac:dyDescent="0.25">
      <c r="A5" s="1115"/>
      <c r="B5" s="1118"/>
      <c r="C5" s="1118"/>
      <c r="D5" s="1118"/>
      <c r="E5" s="1118"/>
      <c r="F5" s="1118"/>
      <c r="G5" s="1119"/>
    </row>
    <row r="6" spans="1:7" ht="21" customHeight="1" x14ac:dyDescent="0.25">
      <c r="A6" s="1083" t="s">
        <v>16374</v>
      </c>
      <c r="B6" s="1084"/>
      <c r="C6" s="1084"/>
      <c r="D6" s="1084"/>
      <c r="E6" s="1084"/>
      <c r="F6" s="1084"/>
      <c r="G6" s="1085"/>
    </row>
    <row r="7" spans="1:7" ht="30" customHeight="1" thickBot="1" x14ac:dyDescent="0.3">
      <c r="A7" s="1297" t="s">
        <v>43538</v>
      </c>
      <c r="B7" s="1298"/>
      <c r="C7" s="1298"/>
      <c r="D7" s="1298"/>
      <c r="E7" s="1298"/>
      <c r="F7" s="1298"/>
      <c r="G7" s="1299"/>
    </row>
    <row r="8" spans="1:7" ht="18" customHeight="1" x14ac:dyDescent="0.25">
      <c r="A8" s="1288" t="s">
        <v>16</v>
      </c>
      <c r="B8" s="1290" t="s">
        <v>16364</v>
      </c>
      <c r="C8" s="1290" t="s">
        <v>16372</v>
      </c>
      <c r="D8" s="1290"/>
      <c r="E8" s="1290"/>
      <c r="F8" s="1290"/>
      <c r="G8" s="1292" t="s">
        <v>16366</v>
      </c>
    </row>
    <row r="9" spans="1:7" ht="18" customHeight="1" thickBot="1" x14ac:dyDescent="0.3">
      <c r="A9" s="1289"/>
      <c r="B9" s="1291"/>
      <c r="C9" s="294" t="s">
        <v>16369</v>
      </c>
      <c r="D9" s="294" t="s">
        <v>16380</v>
      </c>
      <c r="E9" s="294" t="s">
        <v>16367</v>
      </c>
      <c r="F9" s="294" t="s">
        <v>16359</v>
      </c>
      <c r="G9" s="1293"/>
    </row>
    <row r="10" spans="1:7" ht="18" customHeight="1" x14ac:dyDescent="0.25">
      <c r="A10" s="196">
        <v>1</v>
      </c>
      <c r="B10" s="299" t="s">
        <v>43533</v>
      </c>
      <c r="C10" s="300">
        <v>11.16</v>
      </c>
      <c r="D10" s="300">
        <f>(5.99/3)*10</f>
        <v>19.966666666666669</v>
      </c>
      <c r="E10" s="300">
        <v>19.579999999999998</v>
      </c>
      <c r="F10" s="300"/>
      <c r="G10" s="301">
        <f t="shared" ref="G10:G21" si="0">IFERROR(MEDIAN(C10:F10),"")</f>
        <v>19.579999999999998</v>
      </c>
    </row>
    <row r="11" spans="1:7" ht="18" customHeight="1" x14ac:dyDescent="0.25">
      <c r="A11" s="207">
        <v>2</v>
      </c>
      <c r="B11" s="199" t="s">
        <v>16333</v>
      </c>
      <c r="C11" s="200">
        <v>16.510000000000002</v>
      </c>
      <c r="D11" s="200">
        <v>28.99</v>
      </c>
      <c r="E11" s="200">
        <v>24.21</v>
      </c>
      <c r="F11" s="200"/>
      <c r="G11" s="201">
        <f t="shared" si="0"/>
        <v>24.21</v>
      </c>
    </row>
    <row r="12" spans="1:7" ht="18" customHeight="1" x14ac:dyDescent="0.25">
      <c r="A12" s="196">
        <v>3</v>
      </c>
      <c r="B12" s="195" t="s">
        <v>16334</v>
      </c>
      <c r="C12" s="197">
        <v>15.39</v>
      </c>
      <c r="D12" s="197">
        <v>18.29</v>
      </c>
      <c r="E12" s="197">
        <v>21.29</v>
      </c>
      <c r="F12" s="197"/>
      <c r="G12" s="301">
        <f t="shared" si="0"/>
        <v>18.29</v>
      </c>
    </row>
    <row r="13" spans="1:7" ht="18" customHeight="1" x14ac:dyDescent="0.25">
      <c r="A13" s="207">
        <v>4</v>
      </c>
      <c r="B13" s="199" t="s">
        <v>16370</v>
      </c>
      <c r="C13" s="200">
        <v>22.71</v>
      </c>
      <c r="D13" s="200"/>
      <c r="E13" s="200">
        <v>14.73</v>
      </c>
      <c r="F13" s="200">
        <v>15.05</v>
      </c>
      <c r="G13" s="201">
        <f t="shared" si="0"/>
        <v>15.05</v>
      </c>
    </row>
    <row r="14" spans="1:7" ht="18" customHeight="1" x14ac:dyDescent="0.25">
      <c r="A14" s="196">
        <v>5</v>
      </c>
      <c r="B14" s="195" t="s">
        <v>43534</v>
      </c>
      <c r="C14" s="197">
        <v>5.98</v>
      </c>
      <c r="D14" s="197">
        <v>6.99</v>
      </c>
      <c r="E14" s="197">
        <v>5.43</v>
      </c>
      <c r="F14" s="197"/>
      <c r="G14" s="301">
        <f t="shared" si="0"/>
        <v>5.98</v>
      </c>
    </row>
    <row r="15" spans="1:7" ht="18" customHeight="1" x14ac:dyDescent="0.25">
      <c r="A15" s="207">
        <v>6</v>
      </c>
      <c r="B15" s="199" t="s">
        <v>16335</v>
      </c>
      <c r="C15" s="200">
        <v>33.04</v>
      </c>
      <c r="D15" s="200"/>
      <c r="E15" s="200">
        <v>26.62</v>
      </c>
      <c r="F15" s="200">
        <v>24.38</v>
      </c>
      <c r="G15" s="201">
        <f t="shared" si="0"/>
        <v>26.62</v>
      </c>
    </row>
    <row r="16" spans="1:7" ht="18" customHeight="1" x14ac:dyDescent="0.25">
      <c r="A16" s="196">
        <v>7</v>
      </c>
      <c r="B16" s="195" t="s">
        <v>43535</v>
      </c>
      <c r="C16" s="197">
        <v>10.81</v>
      </c>
      <c r="D16" s="197">
        <v>15.99</v>
      </c>
      <c r="E16" s="197">
        <v>11.95</v>
      </c>
      <c r="F16" s="197"/>
      <c r="G16" s="301">
        <f t="shared" si="0"/>
        <v>11.95</v>
      </c>
    </row>
    <row r="17" spans="1:7" ht="18" customHeight="1" x14ac:dyDescent="0.25">
      <c r="A17" s="207">
        <v>8</v>
      </c>
      <c r="B17" s="199" t="s">
        <v>43536</v>
      </c>
      <c r="C17" s="200">
        <v>11.7</v>
      </c>
      <c r="D17" s="200">
        <v>19.989999999999998</v>
      </c>
      <c r="E17" s="200">
        <v>12.59</v>
      </c>
      <c r="F17" s="200"/>
      <c r="G17" s="201">
        <f t="shared" si="0"/>
        <v>12.59</v>
      </c>
    </row>
    <row r="18" spans="1:7" ht="18" customHeight="1" x14ac:dyDescent="0.25">
      <c r="A18" s="196">
        <v>9</v>
      </c>
      <c r="B18" s="195" t="s">
        <v>43537</v>
      </c>
      <c r="C18" s="197">
        <v>11.26</v>
      </c>
      <c r="D18" s="197">
        <v>19.989999999999998</v>
      </c>
      <c r="E18" s="197">
        <v>11.04</v>
      </c>
      <c r="F18" s="197"/>
      <c r="G18" s="301">
        <f t="shared" si="0"/>
        <v>11.26</v>
      </c>
    </row>
    <row r="19" spans="1:7" ht="18" customHeight="1" x14ac:dyDescent="0.25">
      <c r="A19" s="207">
        <v>10</v>
      </c>
      <c r="B19" s="199" t="s">
        <v>16336</v>
      </c>
      <c r="C19" s="200">
        <v>6.5</v>
      </c>
      <c r="D19" s="200">
        <v>4.1900000000000004</v>
      </c>
      <c r="E19" s="200">
        <v>4.21</v>
      </c>
      <c r="F19" s="200"/>
      <c r="G19" s="201">
        <f t="shared" si="0"/>
        <v>4.21</v>
      </c>
    </row>
    <row r="20" spans="1:7" ht="18" customHeight="1" x14ac:dyDescent="0.25">
      <c r="A20" s="196">
        <v>11</v>
      </c>
      <c r="B20" s="195" t="s">
        <v>16337</v>
      </c>
      <c r="C20" s="197">
        <v>27.78</v>
      </c>
      <c r="D20" s="197">
        <v>26.29</v>
      </c>
      <c r="E20" s="197">
        <v>24.03</v>
      </c>
      <c r="F20" s="197"/>
      <c r="G20" s="301">
        <f t="shared" si="0"/>
        <v>26.29</v>
      </c>
    </row>
    <row r="21" spans="1:7" ht="18" customHeight="1" thickBot="1" x14ac:dyDescent="0.3">
      <c r="A21" s="310">
        <v>12</v>
      </c>
      <c r="B21" s="203" t="s">
        <v>16339</v>
      </c>
      <c r="C21" s="204">
        <v>44.31</v>
      </c>
      <c r="D21" s="204">
        <v>3.49</v>
      </c>
      <c r="E21" s="204">
        <v>3.01</v>
      </c>
      <c r="F21" s="204"/>
      <c r="G21" s="205">
        <f t="shared" si="0"/>
        <v>3.49</v>
      </c>
    </row>
  </sheetData>
  <mergeCells count="11">
    <mergeCell ref="A8:A9"/>
    <mergeCell ref="B8:B9"/>
    <mergeCell ref="C8:F8"/>
    <mergeCell ref="G8:G9"/>
    <mergeCell ref="A1:G1"/>
    <mergeCell ref="A2:G2"/>
    <mergeCell ref="A6:G6"/>
    <mergeCell ref="A7:G7"/>
    <mergeCell ref="A3:G3"/>
    <mergeCell ref="A4:G4"/>
    <mergeCell ref="A5:G5"/>
  </mergeCells>
  <printOptions horizontalCentered="1"/>
  <pageMargins left="0.59055118110236227" right="0.59055118110236227" top="0.78740157480314965" bottom="0.78740157480314965" header="0.31496062992125984" footer="0.31496062992125984"/>
  <pageSetup paperSize="9" scale="93" fitToHeight="0" orientation="landscape" r:id="rId1"/>
  <headerFooter alignWithMargins="0">
    <oddFooter>&amp;R&amp;P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L21"/>
  <sheetViews>
    <sheetView view="pageBreakPreview" zoomScaleSheetLayoutView="100" workbookViewId="0">
      <selection activeCell="K49" sqref="K49"/>
    </sheetView>
  </sheetViews>
  <sheetFormatPr defaultRowHeight="15" x14ac:dyDescent="0.25"/>
  <cols>
    <col min="2" max="2" width="38.28515625" customWidth="1"/>
    <col min="3" max="3" width="16.85546875" customWidth="1"/>
    <col min="4" max="12" width="15.7109375" customWidth="1"/>
  </cols>
  <sheetData>
    <row r="1" spans="1:12" ht="15" customHeight="1" x14ac:dyDescent="0.25">
      <c r="A1" s="1294"/>
      <c r="B1" s="1295"/>
      <c r="C1" s="1295"/>
      <c r="D1" s="1295"/>
      <c r="E1" s="1295"/>
      <c r="F1" s="1295"/>
      <c r="G1" s="1295"/>
      <c r="H1" s="1295"/>
      <c r="I1" s="1295"/>
      <c r="J1" s="1295"/>
      <c r="K1" s="1295"/>
      <c r="L1" s="1296"/>
    </row>
    <row r="2" spans="1:12" ht="21" customHeight="1" x14ac:dyDescent="0.25">
      <c r="A2" s="1112" t="s">
        <v>43033</v>
      </c>
      <c r="B2" s="1118"/>
      <c r="C2" s="1118"/>
      <c r="D2" s="1118"/>
      <c r="E2" s="1118"/>
      <c r="F2" s="1118"/>
      <c r="G2" s="1118"/>
      <c r="H2" s="1118"/>
      <c r="I2" s="1118"/>
      <c r="J2" s="1118"/>
      <c r="K2" s="1118"/>
      <c r="L2" s="1119"/>
    </row>
    <row r="3" spans="1:12" ht="21" customHeight="1" x14ac:dyDescent="0.25">
      <c r="A3" s="1112" t="s">
        <v>43493</v>
      </c>
      <c r="B3" s="1113"/>
      <c r="C3" s="1113"/>
      <c r="D3" s="1113"/>
      <c r="E3" s="1113"/>
      <c r="F3" s="1113"/>
      <c r="G3" s="1113"/>
      <c r="H3" s="1113"/>
      <c r="I3" s="1113"/>
      <c r="J3" s="1113"/>
      <c r="K3" s="1113"/>
      <c r="L3" s="1114"/>
    </row>
    <row r="4" spans="1:12" ht="21" customHeight="1" x14ac:dyDescent="0.25">
      <c r="A4" s="1115" t="s">
        <v>43494</v>
      </c>
      <c r="B4" s="1118"/>
      <c r="C4" s="1118"/>
      <c r="D4" s="1118"/>
      <c r="E4" s="1118"/>
      <c r="F4" s="1118"/>
      <c r="G4" s="1118"/>
      <c r="H4" s="1118"/>
      <c r="I4" s="1118"/>
      <c r="J4" s="1118"/>
      <c r="K4" s="1118"/>
      <c r="L4" s="1119"/>
    </row>
    <row r="5" spans="1:12" ht="21" customHeight="1" x14ac:dyDescent="0.25">
      <c r="A5" s="1115"/>
      <c r="B5" s="1118"/>
      <c r="C5" s="1118"/>
      <c r="D5" s="1118"/>
      <c r="E5" s="1118"/>
      <c r="F5" s="1118"/>
      <c r="G5" s="1118"/>
      <c r="H5" s="1118"/>
      <c r="I5" s="1118"/>
      <c r="J5" s="1118"/>
      <c r="K5" s="1118"/>
      <c r="L5" s="1119"/>
    </row>
    <row r="6" spans="1:12" ht="21" customHeight="1" x14ac:dyDescent="0.25">
      <c r="A6" s="1083" t="s">
        <v>16376</v>
      </c>
      <c r="B6" s="1084"/>
      <c r="C6" s="1084"/>
      <c r="D6" s="1084"/>
      <c r="E6" s="1084"/>
      <c r="F6" s="1084"/>
      <c r="G6" s="1084"/>
      <c r="H6" s="1084"/>
      <c r="I6" s="1084"/>
      <c r="J6" s="1084"/>
      <c r="K6" s="1084"/>
      <c r="L6" s="1085"/>
    </row>
    <row r="7" spans="1:12" ht="30" customHeight="1" thickBot="1" x14ac:dyDescent="0.3">
      <c r="A7" s="1297" t="s">
        <v>43538</v>
      </c>
      <c r="B7" s="1298"/>
      <c r="C7" s="1298"/>
      <c r="D7" s="1298"/>
      <c r="E7" s="1298"/>
      <c r="F7" s="1298"/>
      <c r="G7" s="1298"/>
      <c r="H7" s="1298"/>
      <c r="I7" s="1298"/>
      <c r="J7" s="1298"/>
      <c r="K7" s="1298"/>
      <c r="L7" s="1299"/>
    </row>
    <row r="8" spans="1:12" ht="18" customHeight="1" x14ac:dyDescent="0.25">
      <c r="A8" s="1288" t="s">
        <v>16</v>
      </c>
      <c r="B8" s="1290" t="s">
        <v>16364</v>
      </c>
      <c r="C8" s="1300" t="s">
        <v>16372</v>
      </c>
      <c r="D8" s="1301"/>
      <c r="E8" s="1301"/>
      <c r="F8" s="1301"/>
      <c r="G8" s="1301"/>
      <c r="H8" s="1301"/>
      <c r="I8" s="1301"/>
      <c r="J8" s="1301"/>
      <c r="K8" s="1302"/>
      <c r="L8" s="1292" t="s">
        <v>16366</v>
      </c>
    </row>
    <row r="9" spans="1:12" ht="18" customHeight="1" thickBot="1" x14ac:dyDescent="0.3">
      <c r="A9" s="1289"/>
      <c r="B9" s="1291"/>
      <c r="C9" s="294" t="s">
        <v>16373</v>
      </c>
      <c r="D9" s="294" t="s">
        <v>16377</v>
      </c>
      <c r="E9" s="294" t="s">
        <v>16371</v>
      </c>
      <c r="F9" s="294" t="s">
        <v>16378</v>
      </c>
      <c r="G9" s="206" t="s">
        <v>16379</v>
      </c>
      <c r="H9" s="206" t="s">
        <v>16359</v>
      </c>
      <c r="I9" s="206" t="s">
        <v>43539</v>
      </c>
      <c r="J9" s="206" t="s">
        <v>16407</v>
      </c>
      <c r="K9" s="206" t="s">
        <v>16380</v>
      </c>
      <c r="L9" s="1293"/>
    </row>
    <row r="10" spans="1:12" ht="18" customHeight="1" x14ac:dyDescent="0.25">
      <c r="A10" s="196">
        <v>1</v>
      </c>
      <c r="B10" s="195" t="s">
        <v>16340</v>
      </c>
      <c r="C10" s="197">
        <v>19.59</v>
      </c>
      <c r="D10" s="197"/>
      <c r="E10" s="197"/>
      <c r="F10" s="197">
        <v>13</v>
      </c>
      <c r="G10" s="208">
        <v>12</v>
      </c>
      <c r="H10" s="208"/>
      <c r="I10" s="208"/>
      <c r="J10" s="208"/>
      <c r="K10" s="208"/>
      <c r="L10" s="198">
        <f>IFERROR(MEDIAN(C10:K10),"")</f>
        <v>13</v>
      </c>
    </row>
    <row r="11" spans="1:12" ht="18" customHeight="1" x14ac:dyDescent="0.25">
      <c r="A11" s="196">
        <v>2</v>
      </c>
      <c r="B11" s="195" t="s">
        <v>16341</v>
      </c>
      <c r="C11" s="197">
        <v>17.59</v>
      </c>
      <c r="D11" s="197">
        <v>23.79</v>
      </c>
      <c r="E11" s="197"/>
      <c r="F11" s="197"/>
      <c r="G11" s="208"/>
      <c r="H11" s="208"/>
      <c r="I11" s="208">
        <v>16.59</v>
      </c>
      <c r="J11" s="208"/>
      <c r="K11" s="208">
        <v>16.489999999999998</v>
      </c>
      <c r="L11" s="198">
        <f>IFERROR(MEDIAN(C11:K11),"")</f>
        <v>17.09</v>
      </c>
    </row>
    <row r="12" spans="1:12" ht="18" customHeight="1" x14ac:dyDescent="0.25">
      <c r="A12" s="196">
        <v>3</v>
      </c>
      <c r="B12" s="195" t="s">
        <v>16342</v>
      </c>
      <c r="C12" s="197">
        <v>16.98</v>
      </c>
      <c r="D12" s="197"/>
      <c r="E12" s="197"/>
      <c r="F12" s="197"/>
      <c r="G12" s="208"/>
      <c r="H12" s="208"/>
      <c r="I12" s="208">
        <v>16.989999999999998</v>
      </c>
      <c r="J12" s="208"/>
      <c r="K12" s="208">
        <v>15.89</v>
      </c>
      <c r="L12" s="198">
        <f>IFERROR(MEDIAN(C12:K12),"")</f>
        <v>16.98</v>
      </c>
    </row>
    <row r="13" spans="1:12" ht="18" customHeight="1" x14ac:dyDescent="0.25">
      <c r="A13" s="196">
        <v>4</v>
      </c>
      <c r="B13" s="195" t="s">
        <v>43540</v>
      </c>
      <c r="C13" s="197"/>
      <c r="D13" s="197">
        <v>6.99</v>
      </c>
      <c r="E13" s="197"/>
      <c r="F13" s="197"/>
      <c r="G13" s="208"/>
      <c r="H13" s="208">
        <f>8.51+20</f>
        <v>28.509999999999998</v>
      </c>
      <c r="I13" s="208"/>
      <c r="J13" s="208"/>
      <c r="K13" s="208">
        <v>4.6900000000000004</v>
      </c>
      <c r="L13" s="198">
        <f>IFERROR(MEDIAN(C13:K13),"")</f>
        <v>6.99</v>
      </c>
    </row>
    <row r="14" spans="1:12" ht="18" customHeight="1" thickBot="1" x14ac:dyDescent="0.3">
      <c r="A14" s="311">
        <v>5</v>
      </c>
      <c r="B14" s="251" t="s">
        <v>43541</v>
      </c>
      <c r="C14" s="312">
        <v>5.99</v>
      </c>
      <c r="D14" s="312"/>
      <c r="E14" s="312"/>
      <c r="F14" s="312"/>
      <c r="G14" s="313"/>
      <c r="H14" s="313">
        <v>10.99</v>
      </c>
      <c r="I14" s="313"/>
      <c r="J14" s="313">
        <v>9.59</v>
      </c>
      <c r="K14" s="313"/>
      <c r="L14" s="314">
        <f>IFERROR(MEDIAN(C14:K14),"")</f>
        <v>9.59</v>
      </c>
    </row>
    <row r="17" spans="3:12" x14ac:dyDescent="0.25">
      <c r="C17" s="82"/>
      <c r="D17" s="82"/>
      <c r="E17" s="82"/>
      <c r="F17" s="82"/>
      <c r="G17" s="82"/>
      <c r="H17" s="82"/>
      <c r="I17" s="82"/>
      <c r="J17" s="82"/>
      <c r="K17" s="82"/>
      <c r="L17" s="82"/>
    </row>
    <row r="21" spans="3:12" x14ac:dyDescent="0.25">
      <c r="C21" s="158"/>
      <c r="D21" s="158"/>
    </row>
  </sheetData>
  <mergeCells count="11">
    <mergeCell ref="A8:A9"/>
    <mergeCell ref="B8:B9"/>
    <mergeCell ref="L8:L9"/>
    <mergeCell ref="A1:L1"/>
    <mergeCell ref="A2:L2"/>
    <mergeCell ref="A6:L6"/>
    <mergeCell ref="A7:L7"/>
    <mergeCell ref="C8:K8"/>
    <mergeCell ref="A3:L3"/>
    <mergeCell ref="A4:L4"/>
    <mergeCell ref="A5:L5"/>
  </mergeCells>
  <printOptions horizontalCentered="1"/>
  <pageMargins left="0.59055118110236227" right="0.59055118110236227" top="0.78740157480314965" bottom="0.78740157480314965" header="0.31496062992125984" footer="0.31496062992125984"/>
  <pageSetup paperSize="9" scale="65" fitToHeight="0" orientation="landscape" r:id="rId1"/>
  <headerFooter alignWithMargins="0">
    <oddFooter>&amp;R&amp;P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H28"/>
  <sheetViews>
    <sheetView view="pageBreakPreview" zoomScaleSheetLayoutView="100" workbookViewId="0">
      <selection activeCell="K49" sqref="K49"/>
    </sheetView>
  </sheetViews>
  <sheetFormatPr defaultRowHeight="15" x14ac:dyDescent="0.25"/>
  <cols>
    <col min="2" max="2" width="72.42578125" customWidth="1"/>
    <col min="3" max="3" width="16.85546875" customWidth="1"/>
    <col min="4" max="6" width="15.7109375" customWidth="1"/>
  </cols>
  <sheetData>
    <row r="1" spans="1:8" ht="15" customHeight="1" x14ac:dyDescent="0.25">
      <c r="A1" s="1294"/>
      <c r="B1" s="1295"/>
      <c r="C1" s="1295"/>
      <c r="D1" s="1295"/>
      <c r="E1" s="1295"/>
      <c r="F1" s="1296"/>
    </row>
    <row r="2" spans="1:8" ht="21" customHeight="1" x14ac:dyDescent="0.25">
      <c r="A2" s="1112" t="s">
        <v>43031</v>
      </c>
      <c r="B2" s="1118"/>
      <c r="C2" s="1118"/>
      <c r="D2" s="1118"/>
      <c r="E2" s="1118"/>
      <c r="F2" s="1119"/>
    </row>
    <row r="3" spans="1:8" ht="21" customHeight="1" x14ac:dyDescent="0.25">
      <c r="A3" s="1112" t="s">
        <v>43492</v>
      </c>
      <c r="B3" s="1113"/>
      <c r="C3" s="1113"/>
      <c r="D3" s="1113"/>
      <c r="E3" s="1113"/>
      <c r="F3" s="1114"/>
    </row>
    <row r="4" spans="1:8" ht="21" customHeight="1" x14ac:dyDescent="0.25">
      <c r="A4" s="1115" t="s">
        <v>43494</v>
      </c>
      <c r="B4" s="1118"/>
      <c r="C4" s="1118"/>
      <c r="D4" s="1118"/>
      <c r="E4" s="1118"/>
      <c r="F4" s="1119"/>
    </row>
    <row r="5" spans="1:8" ht="21" customHeight="1" x14ac:dyDescent="0.25">
      <c r="A5" s="1115"/>
      <c r="B5" s="1118"/>
      <c r="C5" s="1118"/>
      <c r="D5" s="1118"/>
      <c r="E5" s="1118"/>
      <c r="F5" s="1119"/>
    </row>
    <row r="6" spans="1:8" ht="21" customHeight="1" x14ac:dyDescent="0.25">
      <c r="A6" s="1083" t="s">
        <v>16368</v>
      </c>
      <c r="B6" s="1084"/>
      <c r="C6" s="1084"/>
      <c r="D6" s="1084"/>
      <c r="E6" s="1084"/>
      <c r="F6" s="1085"/>
    </row>
    <row r="7" spans="1:8" ht="30" customHeight="1" thickBot="1" x14ac:dyDescent="0.3">
      <c r="A7" s="1297" t="s">
        <v>43538</v>
      </c>
      <c r="B7" s="1298"/>
      <c r="C7" s="1298"/>
      <c r="D7" s="1298"/>
      <c r="E7" s="1298"/>
      <c r="F7" s="1299"/>
    </row>
    <row r="8" spans="1:8" ht="18" customHeight="1" x14ac:dyDescent="0.25">
      <c r="A8" s="1288" t="s">
        <v>16</v>
      </c>
      <c r="B8" s="1290" t="s">
        <v>16364</v>
      </c>
      <c r="C8" s="1290" t="s">
        <v>16365</v>
      </c>
      <c r="D8" s="1290"/>
      <c r="E8" s="1290"/>
      <c r="F8" s="1292" t="s">
        <v>16366</v>
      </c>
    </row>
    <row r="9" spans="1:8" ht="18" customHeight="1" thickBot="1" x14ac:dyDescent="0.3">
      <c r="A9" s="1289"/>
      <c r="B9" s="1291"/>
      <c r="C9" s="294" t="s">
        <v>16367</v>
      </c>
      <c r="D9" s="294" t="s">
        <v>16359</v>
      </c>
      <c r="E9" s="294" t="s">
        <v>16363</v>
      </c>
      <c r="F9" s="1293"/>
    </row>
    <row r="10" spans="1:8" ht="18" customHeight="1" x14ac:dyDescent="0.25">
      <c r="A10" s="302">
        <v>1</v>
      </c>
      <c r="B10" s="303" t="s">
        <v>16346</v>
      </c>
      <c r="C10" s="304">
        <f>26.21*10</f>
        <v>262.10000000000002</v>
      </c>
      <c r="D10" s="304">
        <f>33.77*10</f>
        <v>337.70000000000005</v>
      </c>
      <c r="E10" s="304">
        <f>33.77*10</f>
        <v>337.70000000000005</v>
      </c>
      <c r="F10" s="305">
        <f t="shared" ref="F10:F26" si="0">IFERROR(MEDIAN(C10:E10),"")</f>
        <v>337.70000000000005</v>
      </c>
      <c r="G10" s="82"/>
      <c r="H10" s="82"/>
    </row>
    <row r="11" spans="1:8" ht="18" customHeight="1" x14ac:dyDescent="0.25">
      <c r="A11" s="202">
        <v>2</v>
      </c>
      <c r="B11" s="195" t="s">
        <v>43542</v>
      </c>
      <c r="C11" s="197">
        <v>28.32</v>
      </c>
      <c r="D11" s="197">
        <v>38.9</v>
      </c>
      <c r="E11" s="197">
        <v>48.95</v>
      </c>
      <c r="F11" s="198">
        <f t="shared" si="0"/>
        <v>38.9</v>
      </c>
      <c r="G11" s="82"/>
      <c r="H11" s="82"/>
    </row>
    <row r="12" spans="1:8" ht="18" customHeight="1" x14ac:dyDescent="0.25">
      <c r="A12" s="1303">
        <v>3</v>
      </c>
      <c r="B12" s="195" t="s">
        <v>16347</v>
      </c>
      <c r="C12" s="197">
        <v>41.35</v>
      </c>
      <c r="D12" s="197">
        <v>37.99</v>
      </c>
      <c r="E12" s="197">
        <v>43.9</v>
      </c>
      <c r="F12" s="198">
        <f t="shared" si="0"/>
        <v>41.35</v>
      </c>
      <c r="G12" s="82"/>
      <c r="H12" s="82"/>
    </row>
    <row r="13" spans="1:8" ht="18" customHeight="1" x14ac:dyDescent="0.25">
      <c r="A13" s="1304"/>
      <c r="B13" s="195" t="s">
        <v>16348</v>
      </c>
      <c r="C13" s="197">
        <v>41.35</v>
      </c>
      <c r="D13" s="197">
        <v>37.99</v>
      </c>
      <c r="E13" s="197">
        <v>43.9</v>
      </c>
      <c r="F13" s="198">
        <f t="shared" si="0"/>
        <v>41.35</v>
      </c>
      <c r="G13" s="82"/>
      <c r="H13" s="82"/>
    </row>
    <row r="14" spans="1:8" ht="18" customHeight="1" x14ac:dyDescent="0.25">
      <c r="A14" s="202">
        <v>4</v>
      </c>
      <c r="B14" s="195" t="s">
        <v>16349</v>
      </c>
      <c r="C14" s="197">
        <v>20.010000000000002</v>
      </c>
      <c r="D14" s="197">
        <v>15.85</v>
      </c>
      <c r="E14" s="197">
        <v>15.85</v>
      </c>
      <c r="F14" s="198">
        <f t="shared" si="0"/>
        <v>15.85</v>
      </c>
      <c r="G14" s="82"/>
      <c r="H14" s="82"/>
    </row>
    <row r="15" spans="1:8" ht="18" customHeight="1" x14ac:dyDescent="0.25">
      <c r="A15" s="202">
        <v>5</v>
      </c>
      <c r="B15" s="195" t="s">
        <v>16350</v>
      </c>
      <c r="C15" s="197">
        <v>34.35</v>
      </c>
      <c r="D15" s="197">
        <v>7.67</v>
      </c>
      <c r="E15" s="197">
        <v>7.67</v>
      </c>
      <c r="F15" s="198">
        <f t="shared" si="0"/>
        <v>7.67</v>
      </c>
      <c r="G15" s="82"/>
      <c r="H15" s="82"/>
    </row>
    <row r="16" spans="1:8" ht="18" customHeight="1" x14ac:dyDescent="0.25">
      <c r="A16" s="202">
        <v>6</v>
      </c>
      <c r="B16" s="195" t="s">
        <v>16351</v>
      </c>
      <c r="C16" s="197">
        <v>19.96</v>
      </c>
      <c r="D16" s="197">
        <v>8.9</v>
      </c>
      <c r="E16" s="197">
        <v>8.9</v>
      </c>
      <c r="F16" s="198">
        <f t="shared" si="0"/>
        <v>8.9</v>
      </c>
      <c r="G16" s="82"/>
      <c r="H16" s="82"/>
    </row>
    <row r="17" spans="1:8" ht="18" customHeight="1" x14ac:dyDescent="0.25">
      <c r="A17" s="202">
        <v>7</v>
      </c>
      <c r="B17" s="195" t="s">
        <v>16352</v>
      </c>
      <c r="C17" s="197">
        <f>1.35*12</f>
        <v>16.200000000000003</v>
      </c>
      <c r="D17" s="197">
        <v>36.9</v>
      </c>
      <c r="E17" s="197">
        <v>36.9</v>
      </c>
      <c r="F17" s="198">
        <f t="shared" si="0"/>
        <v>36.9</v>
      </c>
      <c r="G17" s="82"/>
      <c r="H17" s="82"/>
    </row>
    <row r="18" spans="1:8" ht="18" customHeight="1" x14ac:dyDescent="0.25">
      <c r="A18" s="202">
        <v>8</v>
      </c>
      <c r="B18" s="195" t="s">
        <v>16353</v>
      </c>
      <c r="C18" s="197">
        <v>52.61</v>
      </c>
      <c r="D18" s="197">
        <v>66.959999999999994</v>
      </c>
      <c r="E18" s="197">
        <v>77.260000000000005</v>
      </c>
      <c r="F18" s="198">
        <f t="shared" si="0"/>
        <v>66.959999999999994</v>
      </c>
      <c r="G18" s="82"/>
      <c r="H18" s="82"/>
    </row>
    <row r="19" spans="1:8" ht="18" customHeight="1" x14ac:dyDescent="0.25">
      <c r="A19" s="202">
        <v>9</v>
      </c>
      <c r="B19" s="195" t="s">
        <v>16354</v>
      </c>
      <c r="C19" s="197">
        <v>19.809999999999999</v>
      </c>
      <c r="D19" s="197">
        <f>2.72*6</f>
        <v>16.32</v>
      </c>
      <c r="E19" s="197">
        <v>16.62</v>
      </c>
      <c r="F19" s="198">
        <f t="shared" si="0"/>
        <v>16.62</v>
      </c>
      <c r="G19" s="82"/>
      <c r="H19" s="82"/>
    </row>
    <row r="20" spans="1:8" x14ac:dyDescent="0.25">
      <c r="A20" s="202">
        <v>10</v>
      </c>
      <c r="B20" s="195" t="s">
        <v>16355</v>
      </c>
      <c r="C20" s="197">
        <v>40.04</v>
      </c>
      <c r="D20" s="197">
        <v>12.9</v>
      </c>
      <c r="E20" s="197">
        <v>54.32</v>
      </c>
      <c r="F20" s="198">
        <f t="shared" si="0"/>
        <v>40.04</v>
      </c>
      <c r="G20" s="82"/>
      <c r="H20" s="82"/>
    </row>
    <row r="21" spans="1:8" ht="18" customHeight="1" x14ac:dyDescent="0.25">
      <c r="A21" s="202">
        <v>11</v>
      </c>
      <c r="B21" s="195" t="s">
        <v>16356</v>
      </c>
      <c r="C21" s="197">
        <v>16.55</v>
      </c>
      <c r="D21" s="197">
        <v>19.989999999999998</v>
      </c>
      <c r="E21" s="197">
        <v>8.9</v>
      </c>
      <c r="F21" s="198">
        <f t="shared" si="0"/>
        <v>16.55</v>
      </c>
      <c r="G21" s="82"/>
      <c r="H21" s="82"/>
    </row>
    <row r="22" spans="1:8" ht="18" customHeight="1" x14ac:dyDescent="0.25">
      <c r="A22" s="202">
        <v>12</v>
      </c>
      <c r="B22" s="195" t="s">
        <v>16357</v>
      </c>
      <c r="C22" s="197">
        <v>4.8899999999999997</v>
      </c>
      <c r="D22" s="197">
        <v>8</v>
      </c>
      <c r="E22" s="197">
        <v>8.9700000000000006</v>
      </c>
      <c r="F22" s="198">
        <f t="shared" si="0"/>
        <v>8</v>
      </c>
      <c r="G22" s="82"/>
      <c r="H22" s="82"/>
    </row>
    <row r="23" spans="1:8" ht="18" customHeight="1" x14ac:dyDescent="0.25">
      <c r="A23" s="202">
        <v>13</v>
      </c>
      <c r="B23" s="195" t="s">
        <v>16360</v>
      </c>
      <c r="C23" s="197">
        <v>48.96</v>
      </c>
      <c r="D23" s="197">
        <v>21.9</v>
      </c>
      <c r="E23" s="197">
        <v>36.9</v>
      </c>
      <c r="F23" s="198">
        <f t="shared" si="0"/>
        <v>36.9</v>
      </c>
      <c r="G23" s="82"/>
      <c r="H23" s="82"/>
    </row>
    <row r="24" spans="1:8" ht="18" customHeight="1" x14ac:dyDescent="0.25">
      <c r="A24" s="202">
        <v>14</v>
      </c>
      <c r="B24" s="195" t="s">
        <v>16361</v>
      </c>
      <c r="C24" s="197">
        <v>8.09</v>
      </c>
      <c r="D24" s="197">
        <v>12.5</v>
      </c>
      <c r="E24" s="197">
        <v>12.9</v>
      </c>
      <c r="F24" s="198">
        <f t="shared" si="0"/>
        <v>12.5</v>
      </c>
      <c r="G24" s="82"/>
      <c r="H24" s="82"/>
    </row>
    <row r="25" spans="1:8" ht="18" customHeight="1" x14ac:dyDescent="0.25">
      <c r="A25" s="202">
        <v>15</v>
      </c>
      <c r="B25" s="195" t="s">
        <v>16358</v>
      </c>
      <c r="C25" s="197">
        <v>81.56</v>
      </c>
      <c r="D25" s="197">
        <v>62</v>
      </c>
      <c r="E25" s="197">
        <v>153.08000000000001</v>
      </c>
      <c r="F25" s="198">
        <f t="shared" si="0"/>
        <v>81.56</v>
      </c>
      <c r="G25" s="82"/>
      <c r="H25" s="82"/>
    </row>
    <row r="26" spans="1:8" ht="18" customHeight="1" thickBot="1" x14ac:dyDescent="0.3">
      <c r="A26" s="250">
        <v>16</v>
      </c>
      <c r="B26" s="195" t="s">
        <v>16395</v>
      </c>
      <c r="C26" s="197">
        <v>57.47</v>
      </c>
      <c r="D26" s="197">
        <v>96.86</v>
      </c>
      <c r="E26" s="197">
        <v>96.86</v>
      </c>
      <c r="F26" s="198">
        <f t="shared" si="0"/>
        <v>96.86</v>
      </c>
    </row>
    <row r="28" spans="1:8" x14ac:dyDescent="0.25">
      <c r="C28" s="82"/>
      <c r="D28" s="82"/>
      <c r="E28" s="82"/>
      <c r="F28" s="82"/>
    </row>
  </sheetData>
  <mergeCells count="12">
    <mergeCell ref="A12:A13"/>
    <mergeCell ref="A6:F6"/>
    <mergeCell ref="A2:F2"/>
    <mergeCell ref="A1:F1"/>
    <mergeCell ref="C8:E8"/>
    <mergeCell ref="B8:B9"/>
    <mergeCell ref="A8:A9"/>
    <mergeCell ref="F8:F9"/>
    <mergeCell ref="A7:F7"/>
    <mergeCell ref="A3:F3"/>
    <mergeCell ref="A4:F4"/>
    <mergeCell ref="A5:F5"/>
  </mergeCells>
  <printOptions horizontalCentered="1"/>
  <pageMargins left="0.59055118110236227" right="0.59055118110236227" top="0.78740157480314965" bottom="0.78740157480314965" header="0.31496062992125984" footer="0.31496062992125984"/>
  <pageSetup paperSize="9" scale="92" fitToHeight="0" orientation="landscape" r:id="rId1"/>
  <headerFooter alignWithMargins="0">
    <oddFooter>&amp;R&amp;P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I29"/>
  <sheetViews>
    <sheetView showZeros="0" view="pageBreakPreview" topLeftCell="A7" zoomScale="124" zoomScaleNormal="82" zoomScaleSheetLayoutView="124" workbookViewId="0">
      <selection activeCell="K49" sqref="K49"/>
    </sheetView>
  </sheetViews>
  <sheetFormatPr defaultRowHeight="15" x14ac:dyDescent="0.25"/>
  <cols>
    <col min="1" max="1" width="7.5703125" style="1" customWidth="1"/>
    <col min="2" max="2" width="39" customWidth="1"/>
    <col min="3" max="3" width="13.85546875" customWidth="1"/>
    <col min="4" max="4" width="20" customWidth="1"/>
    <col min="5" max="6" width="13.85546875" customWidth="1"/>
    <col min="7" max="7" width="15.85546875" bestFit="1" customWidth="1"/>
    <col min="8" max="8" width="10.5703125" bestFit="1" customWidth="1"/>
    <col min="9" max="9" width="13.28515625" bestFit="1" customWidth="1"/>
  </cols>
  <sheetData>
    <row r="1" spans="1:7" ht="15" customHeight="1" x14ac:dyDescent="0.25">
      <c r="A1" s="1106"/>
      <c r="B1" s="1107"/>
      <c r="C1" s="1107"/>
      <c r="D1" s="1107"/>
      <c r="E1" s="1107"/>
      <c r="F1" s="1108"/>
      <c r="G1" s="33"/>
    </row>
    <row r="2" spans="1:7" x14ac:dyDescent="0.25">
      <c r="A2" s="175"/>
      <c r="B2" s="37"/>
      <c r="C2" s="37"/>
      <c r="D2" s="37"/>
      <c r="E2" s="37"/>
      <c r="F2" s="78"/>
    </row>
    <row r="3" spans="1:7" x14ac:dyDescent="0.25">
      <c r="A3" s="175"/>
      <c r="B3" s="37"/>
      <c r="C3" s="37"/>
      <c r="D3" s="37"/>
      <c r="E3" s="37"/>
      <c r="F3" s="78"/>
    </row>
    <row r="4" spans="1:7" x14ac:dyDescent="0.25">
      <c r="A4" s="175"/>
      <c r="B4" s="37"/>
      <c r="C4" s="37"/>
      <c r="D4" s="37"/>
      <c r="E4" s="37"/>
      <c r="F4" s="78"/>
    </row>
    <row r="5" spans="1:7" x14ac:dyDescent="0.25">
      <c r="A5" s="175"/>
      <c r="B5" s="37"/>
      <c r="C5" s="37"/>
      <c r="D5" s="37"/>
      <c r="E5" s="37"/>
      <c r="F5" s="78"/>
    </row>
    <row r="6" spans="1:7" x14ac:dyDescent="0.25">
      <c r="A6" s="175"/>
      <c r="B6" s="37"/>
      <c r="C6" s="37"/>
      <c r="D6" s="37"/>
      <c r="E6" s="37"/>
      <c r="F6" s="78"/>
    </row>
    <row r="7" spans="1:7" x14ac:dyDescent="0.25">
      <c r="A7" s="175"/>
      <c r="B7" s="37"/>
      <c r="C7" s="37"/>
      <c r="D7" s="37"/>
      <c r="E7" s="37"/>
      <c r="F7" s="78"/>
    </row>
    <row r="8" spans="1:7" ht="21" customHeight="1" x14ac:dyDescent="0.25">
      <c r="A8" s="1112" t="s">
        <v>43033</v>
      </c>
      <c r="B8" s="1118"/>
      <c r="C8" s="1118"/>
      <c r="D8" s="1118"/>
      <c r="E8" s="1118"/>
      <c r="F8" s="1119"/>
    </row>
    <row r="9" spans="1:7" ht="21" customHeight="1" x14ac:dyDescent="0.25">
      <c r="A9" s="1112" t="s">
        <v>43492</v>
      </c>
      <c r="B9" s="1113"/>
      <c r="C9" s="1113"/>
      <c r="D9" s="1113"/>
      <c r="E9" s="1113"/>
      <c r="F9" s="1114"/>
    </row>
    <row r="10" spans="1:7" ht="21" customHeight="1" x14ac:dyDescent="0.25">
      <c r="A10" s="1115" t="s">
        <v>43494</v>
      </c>
      <c r="B10" s="1118"/>
      <c r="C10" s="1118"/>
      <c r="D10" s="1118"/>
      <c r="E10" s="1118"/>
      <c r="F10" s="1119"/>
    </row>
    <row r="11" spans="1:7" ht="21" customHeight="1" x14ac:dyDescent="0.25">
      <c r="A11" s="1115"/>
      <c r="B11" s="1118"/>
      <c r="C11" s="1118"/>
      <c r="D11" s="1118"/>
      <c r="E11" s="1118"/>
      <c r="F11" s="1119"/>
    </row>
    <row r="12" spans="1:7" ht="21" customHeight="1" x14ac:dyDescent="0.25">
      <c r="A12" s="1115" t="s">
        <v>16381</v>
      </c>
      <c r="B12" s="1118"/>
      <c r="C12" s="1118"/>
      <c r="D12" s="1118"/>
      <c r="E12" s="1118"/>
      <c r="F12" s="1119"/>
    </row>
    <row r="13" spans="1:7" ht="15.75" customHeight="1" thickBot="1" x14ac:dyDescent="0.3">
      <c r="A13" s="1109" t="s">
        <v>43538</v>
      </c>
      <c r="B13" s="1110"/>
      <c r="C13" s="1110"/>
      <c r="D13" s="1110"/>
      <c r="E13" s="1110"/>
      <c r="F13" s="1111"/>
    </row>
    <row r="14" spans="1:7" ht="30" customHeight="1" x14ac:dyDescent="0.25">
      <c r="A14" s="167" t="s">
        <v>16</v>
      </c>
      <c r="B14" s="168" t="s">
        <v>16328</v>
      </c>
      <c r="C14" s="173" t="s">
        <v>16396</v>
      </c>
      <c r="D14" s="173" t="s">
        <v>16384</v>
      </c>
      <c r="E14" s="169" t="s">
        <v>16383</v>
      </c>
      <c r="F14" s="177" t="s">
        <v>16382</v>
      </c>
    </row>
    <row r="15" spans="1:7" ht="20.100000000000001" customHeight="1" x14ac:dyDescent="0.25">
      <c r="A15" s="176">
        <v>1</v>
      </c>
      <c r="B15" s="1305" t="s">
        <v>16311</v>
      </c>
      <c r="C15" s="1305"/>
      <c r="D15" s="1305"/>
      <c r="E15" s="1305"/>
      <c r="F15" s="1306"/>
      <c r="G15" s="2"/>
    </row>
    <row r="16" spans="1:7" ht="20.100000000000001" customHeight="1" x14ac:dyDescent="0.25">
      <c r="A16" s="209" t="s">
        <v>0</v>
      </c>
      <c r="B16" s="89" t="s">
        <v>16327</v>
      </c>
      <c r="C16" s="174">
        <f>K2_Cotacoes_Escrit!I30</f>
        <v>391.07</v>
      </c>
      <c r="D16" s="49">
        <v>0.1</v>
      </c>
      <c r="E16" s="7">
        <f>ROUND(C16*D16,2)</f>
        <v>39.11</v>
      </c>
      <c r="F16" s="178">
        <f>ROUND(E16/12,2)</f>
        <v>3.26</v>
      </c>
      <c r="G16" s="2"/>
    </row>
    <row r="17" spans="1:9" ht="20.100000000000001" customHeight="1" x14ac:dyDescent="0.25">
      <c r="A17" s="176">
        <v>2</v>
      </c>
      <c r="B17" s="1305" t="s">
        <v>16313</v>
      </c>
      <c r="C17" s="1305"/>
      <c r="D17" s="1305"/>
      <c r="E17" s="1305"/>
      <c r="F17" s="1306"/>
      <c r="G17" s="2"/>
    </row>
    <row r="18" spans="1:9" ht="20.100000000000001" customHeight="1" x14ac:dyDescent="0.25">
      <c r="A18" s="209" t="s">
        <v>3</v>
      </c>
      <c r="B18" s="89" t="s">
        <v>16386</v>
      </c>
      <c r="C18" s="7">
        <f>K2_Cotacoes_Escrit!I35</f>
        <v>340.6</v>
      </c>
      <c r="D18" s="49">
        <v>0.1</v>
      </c>
      <c r="E18" s="174">
        <f>ROUND(C18*D18,2)</f>
        <v>34.06</v>
      </c>
      <c r="F18" s="178">
        <f>ROUND(E18/12,2)</f>
        <v>2.84</v>
      </c>
      <c r="G18" s="2"/>
    </row>
    <row r="19" spans="1:9" ht="20.100000000000001" customHeight="1" x14ac:dyDescent="0.25">
      <c r="A19" s="176">
        <v>3</v>
      </c>
      <c r="B19" s="1305" t="s">
        <v>16318</v>
      </c>
      <c r="C19" s="1305"/>
      <c r="D19" s="1305"/>
      <c r="E19" s="1305"/>
      <c r="F19" s="1306"/>
      <c r="G19" s="2"/>
    </row>
    <row r="20" spans="1:9" ht="20.100000000000001" customHeight="1" x14ac:dyDescent="0.25">
      <c r="A20" s="209" t="s">
        <v>67</v>
      </c>
      <c r="B20" s="89" t="s">
        <v>16295</v>
      </c>
      <c r="C20" s="7">
        <f>K2_Cotacoes_Escrit!I40</f>
        <v>407.01</v>
      </c>
      <c r="D20" s="49">
        <v>0.1</v>
      </c>
      <c r="E20" s="174">
        <f>ROUND(C20*D20,2)</f>
        <v>40.700000000000003</v>
      </c>
      <c r="F20" s="181">
        <f>ROUND(E20/12,2)</f>
        <v>3.39</v>
      </c>
      <c r="G20" s="2"/>
    </row>
    <row r="21" spans="1:9" ht="20.100000000000001" customHeight="1" x14ac:dyDescent="0.25">
      <c r="A21" s="176">
        <v>4</v>
      </c>
      <c r="B21" s="1305" t="s">
        <v>16409</v>
      </c>
      <c r="C21" s="1305"/>
      <c r="D21" s="1305"/>
      <c r="E21" s="1305"/>
      <c r="F21" s="1306"/>
      <c r="G21" s="2"/>
    </row>
    <row r="22" spans="1:9" ht="30" customHeight="1" x14ac:dyDescent="0.25">
      <c r="A22" s="209" t="s">
        <v>69</v>
      </c>
      <c r="B22" s="246" t="s">
        <v>43543</v>
      </c>
      <c r="C22" s="174">
        <f>K2_Cotacoes_Escrit!I45</f>
        <v>1894.77</v>
      </c>
      <c r="D22" s="49">
        <v>0.2</v>
      </c>
      <c r="E22" s="174">
        <f>ROUND(C22*D22,2)</f>
        <v>378.95</v>
      </c>
      <c r="F22" s="181">
        <f>ROUND(E22/12,2)</f>
        <v>31.58</v>
      </c>
      <c r="G22" s="2"/>
    </row>
    <row r="23" spans="1:9" ht="20.100000000000001" customHeight="1" x14ac:dyDescent="0.25">
      <c r="A23" s="176">
        <v>5</v>
      </c>
      <c r="B23" s="1305" t="s">
        <v>16410</v>
      </c>
      <c r="C23" s="1305"/>
      <c r="D23" s="1305"/>
      <c r="E23" s="1305"/>
      <c r="F23" s="1306"/>
      <c r="G23" s="2"/>
    </row>
    <row r="24" spans="1:9" ht="30" customHeight="1" x14ac:dyDescent="0.25">
      <c r="A24" s="209" t="s">
        <v>146</v>
      </c>
      <c r="B24" s="246" t="s">
        <v>43544</v>
      </c>
      <c r="C24" s="174">
        <f>K2_Cotacoes_Escrit!I50</f>
        <v>1300.02</v>
      </c>
      <c r="D24" s="49">
        <v>0.2</v>
      </c>
      <c r="E24" s="174">
        <f>ROUND(C24*D24,2)</f>
        <v>260</v>
      </c>
      <c r="F24" s="181">
        <f>ROUND(E24/12,2)</f>
        <v>21.67</v>
      </c>
      <c r="G24" s="2"/>
    </row>
    <row r="25" spans="1:9" ht="20.100000000000001" customHeight="1" x14ac:dyDescent="0.25">
      <c r="A25" s="176">
        <v>6</v>
      </c>
      <c r="B25" s="1305" t="s">
        <v>16320</v>
      </c>
      <c r="C25" s="1305"/>
      <c r="D25" s="1305"/>
      <c r="E25" s="1305"/>
      <c r="F25" s="1306"/>
      <c r="G25" s="2"/>
      <c r="I25" s="2"/>
    </row>
    <row r="26" spans="1:9" ht="20.100000000000001" customHeight="1" x14ac:dyDescent="0.25">
      <c r="A26" s="209" t="s">
        <v>160</v>
      </c>
      <c r="B26" s="89" t="s">
        <v>16301</v>
      </c>
      <c r="C26" s="7">
        <f>K2_Cotacoes_Escrit!I55</f>
        <v>56.99</v>
      </c>
      <c r="D26" s="49">
        <v>0.2</v>
      </c>
      <c r="E26" s="174">
        <f>ROUND(C26*D26,2)</f>
        <v>11.4</v>
      </c>
      <c r="F26" s="181">
        <f>ROUND(E26/12,2)</f>
        <v>0.95</v>
      </c>
      <c r="G26" s="2"/>
      <c r="I26" s="2"/>
    </row>
    <row r="27" spans="1:9" ht="20.100000000000001" customHeight="1" x14ac:dyDescent="0.25">
      <c r="A27" s="176">
        <v>7</v>
      </c>
      <c r="B27" s="1305" t="s">
        <v>16394</v>
      </c>
      <c r="C27" s="1305"/>
      <c r="D27" s="1305"/>
      <c r="E27" s="1305"/>
      <c r="F27" s="1306"/>
      <c r="G27" s="2"/>
      <c r="I27" s="2"/>
    </row>
    <row r="28" spans="1:9" ht="30.75" thickBot="1" x14ac:dyDescent="0.3">
      <c r="A28" s="179" t="s">
        <v>13325</v>
      </c>
      <c r="B28" s="180" t="s">
        <v>43526</v>
      </c>
      <c r="C28" s="157">
        <f>K2_Cotacoes_Escrit!I60</f>
        <v>2262.11</v>
      </c>
      <c r="D28" s="210">
        <v>0.1</v>
      </c>
      <c r="E28" s="157">
        <f>ROUND(C28*D28,2)</f>
        <v>226.21</v>
      </c>
      <c r="F28" s="211">
        <f>ROUND(E28/12,2)</f>
        <v>18.850000000000001</v>
      </c>
      <c r="G28" s="2"/>
      <c r="I28" s="2"/>
    </row>
    <row r="29" spans="1:9" x14ac:dyDescent="0.25">
      <c r="A29" s="1" t="s">
        <v>16392</v>
      </c>
    </row>
  </sheetData>
  <mergeCells count="14">
    <mergeCell ref="B27:F27"/>
    <mergeCell ref="B25:F25"/>
    <mergeCell ref="B21:F21"/>
    <mergeCell ref="B23:F23"/>
    <mergeCell ref="A1:F1"/>
    <mergeCell ref="B19:F19"/>
    <mergeCell ref="B15:F15"/>
    <mergeCell ref="A8:F8"/>
    <mergeCell ref="A12:F12"/>
    <mergeCell ref="B17:F17"/>
    <mergeCell ref="A13:F13"/>
    <mergeCell ref="A9:F9"/>
    <mergeCell ref="A10:F10"/>
    <mergeCell ref="A11:F11"/>
  </mergeCells>
  <printOptions horizontalCentered="1"/>
  <pageMargins left="0.59055118110236227" right="0.59055118110236227" top="0.78740157480314965" bottom="0.78740157480314965" header="0.31496062992125984" footer="0.31496062992125984"/>
  <pageSetup paperSize="9" fitToHeight="0" orientation="landscape" r:id="rId1"/>
  <headerFooter alignWithMargins="0">
    <oddFooter>&amp;R&amp;P /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D43"/>
  <sheetViews>
    <sheetView showZeros="0" view="pageBreakPreview" zoomScaleNormal="82" zoomScaleSheetLayoutView="100" workbookViewId="0">
      <pane ySplit="16" topLeftCell="A17" activePane="bottomLeft" state="frozen"/>
      <selection activeCell="K49" sqref="K49"/>
      <selection pane="bottomLeft" activeCell="K49" sqref="K49"/>
    </sheetView>
  </sheetViews>
  <sheetFormatPr defaultRowHeight="15" x14ac:dyDescent="0.25"/>
  <cols>
    <col min="1" max="1" width="35.7109375" style="60" customWidth="1"/>
    <col min="2" max="2" width="35.7109375" customWidth="1"/>
    <col min="3" max="3" width="35.7109375" style="60" customWidth="1"/>
    <col min="4" max="4" width="15.85546875" bestFit="1" customWidth="1"/>
    <col min="5" max="5" width="10.5703125" bestFit="1" customWidth="1"/>
    <col min="6" max="6" width="13.28515625" bestFit="1" customWidth="1"/>
  </cols>
  <sheetData>
    <row r="1" spans="1:4" ht="5.0999999999999996" customHeight="1" x14ac:dyDescent="0.25">
      <c r="A1" s="1294"/>
      <c r="B1" s="1295"/>
      <c r="C1" s="1296"/>
      <c r="D1" s="33"/>
    </row>
    <row r="2" spans="1:4" x14ac:dyDescent="0.25">
      <c r="A2" s="1230"/>
      <c r="B2" s="1231"/>
      <c r="C2" s="1232"/>
    </row>
    <row r="3" spans="1:4" x14ac:dyDescent="0.25">
      <c r="A3" s="1230"/>
      <c r="B3" s="1231"/>
      <c r="C3" s="1232"/>
    </row>
    <row r="4" spans="1:4" x14ac:dyDescent="0.25">
      <c r="A4" s="1230"/>
      <c r="B4" s="1231"/>
      <c r="C4" s="1232"/>
    </row>
    <row r="5" spans="1:4" x14ac:dyDescent="0.25">
      <c r="A5" s="1230"/>
      <c r="B5" s="1231"/>
      <c r="C5" s="1232"/>
    </row>
    <row r="6" spans="1:4" x14ac:dyDescent="0.25">
      <c r="A6" s="1230"/>
      <c r="B6" s="1231"/>
      <c r="C6" s="1232"/>
    </row>
    <row r="7" spans="1:4" x14ac:dyDescent="0.25">
      <c r="A7" s="34"/>
      <c r="B7" s="4"/>
      <c r="C7" s="35"/>
    </row>
    <row r="8" spans="1:4" x14ac:dyDescent="0.25">
      <c r="A8" s="36"/>
      <c r="B8" s="37"/>
      <c r="C8" s="38"/>
    </row>
    <row r="9" spans="1:4" ht="5.0999999999999996" customHeight="1" x14ac:dyDescent="0.25">
      <c r="A9" s="1311"/>
      <c r="B9" s="1312"/>
      <c r="C9" s="1313"/>
    </row>
    <row r="10" spans="1:4" ht="21" customHeight="1" x14ac:dyDescent="0.25">
      <c r="A10" s="1112" t="s">
        <v>43033</v>
      </c>
      <c r="B10" s="1320"/>
      <c r="C10" s="1321"/>
    </row>
    <row r="11" spans="1:4" ht="21" customHeight="1" x14ac:dyDescent="0.25">
      <c r="A11" s="1112" t="s">
        <v>43492</v>
      </c>
      <c r="B11" s="1320"/>
      <c r="C11" s="1321"/>
    </row>
    <row r="12" spans="1:4" ht="21" customHeight="1" x14ac:dyDescent="0.25">
      <c r="A12" s="1115" t="s">
        <v>43494</v>
      </c>
      <c r="B12" s="1118"/>
      <c r="C12" s="1119"/>
    </row>
    <row r="13" spans="1:4" ht="21" customHeight="1" x14ac:dyDescent="0.25">
      <c r="A13" s="1115"/>
      <c r="B13" s="1118"/>
      <c r="C13" s="1119"/>
    </row>
    <row r="14" spans="1:4" ht="21" customHeight="1" x14ac:dyDescent="0.25">
      <c r="A14" s="1115" t="s">
        <v>44</v>
      </c>
      <c r="B14" s="1118"/>
      <c r="C14" s="1119"/>
    </row>
    <row r="15" spans="1:4" ht="15.75" customHeight="1" thickBot="1" x14ac:dyDescent="0.3">
      <c r="A15" s="39"/>
      <c r="B15" s="40"/>
      <c r="C15" s="41"/>
    </row>
    <row r="16" spans="1:4" ht="24.95" customHeight="1" x14ac:dyDescent="0.25">
      <c r="A16" s="143" t="s">
        <v>45</v>
      </c>
      <c r="B16" s="144" t="s">
        <v>46</v>
      </c>
      <c r="C16" s="145" t="s">
        <v>47</v>
      </c>
    </row>
    <row r="17" spans="1:4" ht="20.100000000000001" customHeight="1" x14ac:dyDescent="0.25">
      <c r="A17" s="42" t="s">
        <v>5</v>
      </c>
      <c r="B17" s="43">
        <v>6.4999999999999997E-3</v>
      </c>
      <c r="C17" s="44" t="s">
        <v>48</v>
      </c>
      <c r="D17" s="2"/>
    </row>
    <row r="18" spans="1:4" ht="20.100000000000001" customHeight="1" x14ac:dyDescent="0.25">
      <c r="A18" s="45" t="s">
        <v>49</v>
      </c>
      <c r="B18" s="46">
        <v>0.03</v>
      </c>
      <c r="C18" s="47" t="s">
        <v>48</v>
      </c>
      <c r="D18" s="2"/>
    </row>
    <row r="19" spans="1:4" ht="20.100000000000001" customHeight="1" x14ac:dyDescent="0.25">
      <c r="A19" s="48" t="s">
        <v>4</v>
      </c>
      <c r="B19" s="49">
        <v>0.05</v>
      </c>
      <c r="C19" s="50" t="s">
        <v>48</v>
      </c>
      <c r="D19" s="2"/>
    </row>
    <row r="20" spans="1:4" ht="20.100000000000001" customHeight="1" x14ac:dyDescent="0.25">
      <c r="A20" s="51" t="s">
        <v>50</v>
      </c>
      <c r="B20" s="52">
        <f>SUM(B17:B19)</f>
        <v>8.6499999999999994E-2</v>
      </c>
      <c r="C20" s="53" t="s">
        <v>48</v>
      </c>
      <c r="D20" s="2"/>
    </row>
    <row r="21" spans="1:4" ht="20.100000000000001" customHeight="1" x14ac:dyDescent="0.25">
      <c r="A21" s="54"/>
      <c r="B21" s="55"/>
      <c r="C21" s="56"/>
      <c r="D21" s="2"/>
    </row>
    <row r="22" spans="1:4" ht="24.95" customHeight="1" x14ac:dyDescent="0.25">
      <c r="A22" s="1314" t="s">
        <v>51</v>
      </c>
      <c r="B22" s="1315"/>
      <c r="C22" s="1316"/>
      <c r="D22" s="2"/>
    </row>
    <row r="23" spans="1:4" ht="81.75" customHeight="1" x14ac:dyDescent="0.25">
      <c r="A23" s="1317" t="s">
        <v>13324</v>
      </c>
      <c r="B23" s="1318"/>
      <c r="C23" s="1319"/>
      <c r="D23" s="2"/>
    </row>
    <row r="24" spans="1:4" ht="35.1" customHeight="1" x14ac:dyDescent="0.25">
      <c r="A24" s="1307" t="s">
        <v>52</v>
      </c>
      <c r="B24" s="1308"/>
      <c r="C24" s="57">
        <f>1/(1-B20)</f>
        <v>1.0946907498631637</v>
      </c>
      <c r="D24" s="2"/>
    </row>
    <row r="25" spans="1:4" x14ac:dyDescent="0.25">
      <c r="A25" s="58"/>
      <c r="B25" s="5"/>
      <c r="C25" s="59"/>
    </row>
    <row r="26" spans="1:4" ht="24.95" customHeight="1" thickBot="1" x14ac:dyDescent="0.3">
      <c r="A26" s="1309" t="s">
        <v>53</v>
      </c>
      <c r="B26" s="1310"/>
      <c r="C26" s="103">
        <f>C24</f>
        <v>1.0946907498631637</v>
      </c>
    </row>
    <row r="27" spans="1:4" x14ac:dyDescent="0.25">
      <c r="A27" s="39"/>
    </row>
    <row r="28" spans="1:4" x14ac:dyDescent="0.25">
      <c r="A28" s="39"/>
    </row>
    <row r="29" spans="1:4" x14ac:dyDescent="0.25">
      <c r="A29" s="39"/>
    </row>
    <row r="30" spans="1:4" x14ac:dyDescent="0.25">
      <c r="A30" s="39"/>
    </row>
    <row r="31" spans="1:4" x14ac:dyDescent="0.25">
      <c r="A31" s="39"/>
    </row>
    <row r="32" spans="1:4" x14ac:dyDescent="0.25">
      <c r="A32" s="39"/>
    </row>
    <row r="33" spans="1:1" x14ac:dyDescent="0.25">
      <c r="A33" s="39"/>
    </row>
    <row r="34" spans="1:1" x14ac:dyDescent="0.25">
      <c r="A34" s="39"/>
    </row>
    <row r="35" spans="1:1" x14ac:dyDescent="0.25">
      <c r="A35" s="39"/>
    </row>
    <row r="36" spans="1:1" x14ac:dyDescent="0.25">
      <c r="A36" s="39"/>
    </row>
    <row r="37" spans="1:1" x14ac:dyDescent="0.25">
      <c r="A37" s="39"/>
    </row>
    <row r="38" spans="1:1" x14ac:dyDescent="0.25">
      <c r="A38" s="39"/>
    </row>
    <row r="39" spans="1:1" x14ac:dyDescent="0.25">
      <c r="A39" s="39"/>
    </row>
    <row r="40" spans="1:1" x14ac:dyDescent="0.25">
      <c r="A40" s="39"/>
    </row>
    <row r="41" spans="1:1" x14ac:dyDescent="0.25">
      <c r="A41" s="39"/>
    </row>
    <row r="42" spans="1:1" x14ac:dyDescent="0.25">
      <c r="A42" s="39"/>
    </row>
    <row r="43" spans="1:1" x14ac:dyDescent="0.25">
      <c r="A43" s="39"/>
    </row>
  </sheetData>
  <mergeCells count="16">
    <mergeCell ref="A6:C6"/>
    <mergeCell ref="A1:C1"/>
    <mergeCell ref="A2:C2"/>
    <mergeCell ref="A3:C3"/>
    <mergeCell ref="A4:C4"/>
    <mergeCell ref="A5:C5"/>
    <mergeCell ref="A24:B24"/>
    <mergeCell ref="A26:B26"/>
    <mergeCell ref="A9:C9"/>
    <mergeCell ref="A14:C14"/>
    <mergeCell ref="A22:C22"/>
    <mergeCell ref="A23:C23"/>
    <mergeCell ref="A10:C10"/>
    <mergeCell ref="A11:C11"/>
    <mergeCell ref="A12:C12"/>
    <mergeCell ref="A13:C13"/>
  </mergeCells>
  <printOptions horizontalCentered="1"/>
  <pageMargins left="0.59055118110236227" right="0.59055118110236227" top="0.78740157480314965" bottom="0.78740157480314965" header="0.31496062992125984" footer="0.31496062992125984"/>
  <pageSetup paperSize="9" fitToHeight="0" orientation="landscape" r:id="rId1"/>
  <headerFooter alignWithMargins="0">
    <oddFooter>&amp;R&amp;P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4.9989318521683403E-2"/>
    <pageSetUpPr fitToPage="1"/>
  </sheetPr>
  <dimension ref="A1:L50"/>
  <sheetViews>
    <sheetView showZeros="0" view="pageBreakPreview" topLeftCell="B1" zoomScale="90" zoomScaleNormal="82" zoomScaleSheetLayoutView="90" workbookViewId="0">
      <pane ySplit="8" topLeftCell="A36" activePane="bottomLeft" state="frozen"/>
      <selection activeCell="K49" sqref="K49"/>
      <selection pane="bottomLeft" activeCell="K49" sqref="K49"/>
    </sheetView>
  </sheetViews>
  <sheetFormatPr defaultRowHeight="15" outlineLevelCol="1" x14ac:dyDescent="0.25"/>
  <cols>
    <col min="1" max="1" width="17" style="85" hidden="1" customWidth="1" outlineLevel="1"/>
    <col min="2" max="2" width="9.7109375" style="1" customWidth="1" collapsed="1"/>
    <col min="3" max="3" width="18" style="60" customWidth="1"/>
    <col min="4" max="4" width="12.28515625" style="1" customWidth="1"/>
    <col min="5" max="5" width="65.140625" customWidth="1"/>
    <col min="6" max="6" width="6.85546875" style="158" customWidth="1"/>
    <col min="7" max="7" width="13.5703125" style="339" customWidth="1"/>
    <col min="8" max="8" width="13.5703125" style="340" customWidth="1"/>
    <col min="9" max="9" width="15.28515625" style="340" customWidth="1"/>
    <col min="10" max="10" width="13.28515625" style="1" bestFit="1" customWidth="1"/>
    <col min="11" max="11" width="12.85546875" customWidth="1"/>
    <col min="12" max="12" width="13.7109375" customWidth="1"/>
    <col min="13" max="13" width="14.7109375" customWidth="1"/>
  </cols>
  <sheetData>
    <row r="1" spans="1:10" ht="15" customHeight="1" x14ac:dyDescent="0.25">
      <c r="B1" s="1106"/>
      <c r="C1" s="1107"/>
      <c r="D1" s="1107"/>
      <c r="E1" s="1107"/>
      <c r="F1" s="1107"/>
      <c r="G1" s="1107"/>
      <c r="H1" s="1107"/>
      <c r="I1" s="1108"/>
    </row>
    <row r="2" spans="1:10" ht="21" customHeight="1" x14ac:dyDescent="0.25">
      <c r="B2" s="1112" t="s">
        <v>43030</v>
      </c>
      <c r="C2" s="1113"/>
      <c r="D2" s="1113"/>
      <c r="E2" s="1113"/>
      <c r="F2" s="1113"/>
      <c r="G2" s="1113"/>
      <c r="H2" s="1113"/>
      <c r="I2" s="1114"/>
    </row>
    <row r="3" spans="1:10" ht="21" customHeight="1" x14ac:dyDescent="0.25">
      <c r="B3" s="1112" t="s">
        <v>43489</v>
      </c>
      <c r="C3" s="1113"/>
      <c r="D3" s="1113"/>
      <c r="E3" s="1113"/>
      <c r="F3" s="1113"/>
      <c r="G3" s="1113"/>
      <c r="H3" s="1113"/>
      <c r="I3" s="1114"/>
    </row>
    <row r="4" spans="1:10" ht="21" customHeight="1" x14ac:dyDescent="0.25">
      <c r="B4" s="1115" t="s">
        <v>43494</v>
      </c>
      <c r="C4" s="1118"/>
      <c r="D4" s="1118"/>
      <c r="E4" s="1118"/>
      <c r="F4" s="1118"/>
      <c r="G4" s="1118"/>
      <c r="H4" s="1118"/>
      <c r="I4" s="1119"/>
    </row>
    <row r="5" spans="1:10" ht="21" customHeight="1" x14ac:dyDescent="0.25">
      <c r="B5" s="1115"/>
      <c r="C5" s="1118"/>
      <c r="D5" s="1118"/>
      <c r="E5" s="1118"/>
      <c r="F5" s="1118"/>
      <c r="G5" s="1118"/>
      <c r="H5" s="1118"/>
      <c r="I5" s="1119"/>
    </row>
    <row r="6" spans="1:10" ht="21" customHeight="1" x14ac:dyDescent="0.25">
      <c r="B6" s="1115" t="s">
        <v>20</v>
      </c>
      <c r="C6" s="1113"/>
      <c r="D6" s="1113"/>
      <c r="E6" s="1113"/>
      <c r="F6" s="1113"/>
      <c r="G6" s="1113"/>
      <c r="H6" s="1113"/>
      <c r="I6" s="1114"/>
    </row>
    <row r="7" spans="1:10" ht="21" customHeight="1" thickBot="1" x14ac:dyDescent="0.3">
      <c r="B7" s="1109" t="s">
        <v>43731</v>
      </c>
      <c r="C7" s="1110"/>
      <c r="D7" s="1110"/>
      <c r="E7" s="1110"/>
      <c r="F7" s="1110"/>
      <c r="G7" s="1110"/>
      <c r="H7" s="1110"/>
      <c r="I7" s="1111"/>
    </row>
    <row r="8" spans="1:10" ht="32.1" customHeight="1" thickBot="1" x14ac:dyDescent="0.3">
      <c r="B8" s="400" t="s">
        <v>16</v>
      </c>
      <c r="C8" s="401" t="s">
        <v>8</v>
      </c>
      <c r="D8" s="401" t="s">
        <v>22</v>
      </c>
      <c r="E8" s="402" t="s">
        <v>12</v>
      </c>
      <c r="F8" s="402" t="s">
        <v>21</v>
      </c>
      <c r="G8" s="403" t="s">
        <v>19</v>
      </c>
      <c r="H8" s="404" t="s">
        <v>66</v>
      </c>
      <c r="I8" s="405" t="s">
        <v>63</v>
      </c>
    </row>
    <row r="9" spans="1:10" ht="32.1" customHeight="1" x14ac:dyDescent="0.25">
      <c r="B9" s="1116" t="s">
        <v>43478</v>
      </c>
      <c r="C9" s="1117"/>
      <c r="D9" s="1117"/>
      <c r="E9" s="1117"/>
      <c r="F9" s="1117"/>
      <c r="G9" s="1117"/>
      <c r="H9" s="1117"/>
      <c r="I9" s="532">
        <f ca="1">SUM(I10+I22+I26+I33)</f>
        <v>300044.93999999994</v>
      </c>
    </row>
    <row r="10" spans="1:10" ht="21.95" customHeight="1" x14ac:dyDescent="0.25">
      <c r="A10" s="411">
        <f>C10</f>
        <v>0</v>
      </c>
      <c r="B10" s="137">
        <v>1</v>
      </c>
      <c r="C10" s="680"/>
      <c r="D10" s="679"/>
      <c r="E10" s="458" t="s">
        <v>26008</v>
      </c>
      <c r="F10" s="459"/>
      <c r="G10" s="335"/>
      <c r="H10" s="460"/>
      <c r="I10" s="461">
        <f>SUM(I11,I14,I16)</f>
        <v>82728.76999999999</v>
      </c>
    </row>
    <row r="11" spans="1:10" ht="20.100000000000001" customHeight="1" x14ac:dyDescent="0.25">
      <c r="A11" s="411">
        <f>C11</f>
        <v>0</v>
      </c>
      <c r="B11" s="571" t="s">
        <v>0</v>
      </c>
      <c r="C11" s="572"/>
      <c r="D11" s="573"/>
      <c r="E11" s="574" t="s">
        <v>26084</v>
      </c>
      <c r="F11" s="575"/>
      <c r="G11" s="337"/>
      <c r="H11" s="576"/>
      <c r="I11" s="577">
        <f>SUM(I12:I13)</f>
        <v>72773.739999999991</v>
      </c>
    </row>
    <row r="12" spans="1:10" s="84" customFormat="1" ht="30" x14ac:dyDescent="0.25">
      <c r="A12" s="814">
        <f>C12</f>
        <v>99579</v>
      </c>
      <c r="B12" s="126" t="s">
        <v>1</v>
      </c>
      <c r="C12" s="815">
        <v>99579</v>
      </c>
      <c r="D12" s="551" t="s">
        <v>26098</v>
      </c>
      <c r="E12" s="816" t="s">
        <v>43588</v>
      </c>
      <c r="F12" s="140" t="s">
        <v>15</v>
      </c>
      <c r="G12" s="444">
        <f>IFERROR(VLOOKUP(B12,MEMORIAL!A:G,6,FALSE),0)</f>
        <v>1</v>
      </c>
      <c r="H12" s="444">
        <f>ROUND('Preços Serviços '!F17*(1+$D$41),2)</f>
        <v>1938.34</v>
      </c>
      <c r="I12" s="817">
        <f t="shared" ref="I12:I13" si="0">TRUNC(G12*H12,2)</f>
        <v>1938.34</v>
      </c>
      <c r="J12" s="106"/>
    </row>
    <row r="13" spans="1:10" s="84" customFormat="1" ht="30" x14ac:dyDescent="0.25">
      <c r="A13" s="814">
        <f t="shared" ref="A13" si="1">C13</f>
        <v>99587</v>
      </c>
      <c r="B13" s="126" t="s">
        <v>60</v>
      </c>
      <c r="C13" s="551">
        <v>99587</v>
      </c>
      <c r="D13" s="551" t="s">
        <v>26098</v>
      </c>
      <c r="E13" s="816" t="s">
        <v>43589</v>
      </c>
      <c r="F13" s="140" t="s">
        <v>59</v>
      </c>
      <c r="G13" s="444">
        <f>IFERROR(VLOOKUP(B13,MEMORIAL!A:G,6,FALSE),0)</f>
        <v>590</v>
      </c>
      <c r="H13" s="444">
        <f>ROUND('Preços Serviços '!F18*(1+$D$41),2)</f>
        <v>120.06</v>
      </c>
      <c r="I13" s="817">
        <f t="shared" si="0"/>
        <v>70835.399999999994</v>
      </c>
      <c r="J13" s="106"/>
    </row>
    <row r="14" spans="1:10" ht="20.100000000000001" customHeight="1" x14ac:dyDescent="0.25">
      <c r="A14" s="411">
        <f t="shared" ref="A14" si="2">C14</f>
        <v>0</v>
      </c>
      <c r="B14" s="149" t="s">
        <v>2</v>
      </c>
      <c r="C14" s="150"/>
      <c r="D14" s="151"/>
      <c r="E14" s="152" t="s">
        <v>26071</v>
      </c>
      <c r="F14" s="153"/>
      <c r="G14" s="337"/>
      <c r="H14" s="337"/>
      <c r="I14" s="338">
        <f>SUM(I15:I15)</f>
        <v>7510.89</v>
      </c>
      <c r="J14" s="106"/>
    </row>
    <row r="15" spans="1:10" s="84" customFormat="1" ht="30" x14ac:dyDescent="0.25">
      <c r="A15" s="814"/>
      <c r="B15" s="126" t="s">
        <v>42981</v>
      </c>
      <c r="C15" s="551" t="str">
        <f>CPU_SERVICO!D9</f>
        <v>CPU-01</v>
      </c>
      <c r="D15" s="551" t="s">
        <v>26079</v>
      </c>
      <c r="E15" s="111" t="str">
        <f>CPU_SERVICO!A9</f>
        <v>Equipe topográfica para serviços de locação e nivelamento (incluindo equipamento, transporte e profissionais nivel médio)</v>
      </c>
      <c r="F15" s="605" t="str">
        <f>CPU_SERVICO!F9</f>
        <v>mês</v>
      </c>
      <c r="G15" s="444">
        <f>IFERROR(VLOOKUP(B15,MEMORIAL!A:G,6,FALSE),0)</f>
        <v>0.5</v>
      </c>
      <c r="H15" s="444">
        <f>CPU_SERVICO!G9</f>
        <v>15021.792939999999</v>
      </c>
      <c r="I15" s="817">
        <f t="shared" ref="I15" si="3">TRUNC(G15*H15,2)</f>
        <v>7510.89</v>
      </c>
      <c r="J15" s="106"/>
    </row>
    <row r="16" spans="1:10" ht="20.100000000000001" customHeight="1" x14ac:dyDescent="0.25">
      <c r="A16" s="411">
        <f t="shared" ref="A16:A21" si="4">C16</f>
        <v>0</v>
      </c>
      <c r="B16" s="149" t="s">
        <v>17</v>
      </c>
      <c r="C16" s="150"/>
      <c r="D16" s="151"/>
      <c r="E16" s="152" t="s">
        <v>42971</v>
      </c>
      <c r="F16" s="153"/>
      <c r="G16" s="337"/>
      <c r="H16" s="337"/>
      <c r="I16" s="338">
        <f>SUM(I17:I21)</f>
        <v>2444.14</v>
      </c>
      <c r="J16" s="106"/>
    </row>
    <row r="17" spans="1:12" ht="30" x14ac:dyDescent="0.25">
      <c r="A17" s="411">
        <f t="shared" si="4"/>
        <v>11447</v>
      </c>
      <c r="B17" s="550" t="s">
        <v>42989</v>
      </c>
      <c r="C17" s="551">
        <v>11447</v>
      </c>
      <c r="D17" s="551" t="s">
        <v>26098</v>
      </c>
      <c r="E17" s="111" t="s">
        <v>43502</v>
      </c>
      <c r="F17" s="140" t="s">
        <v>15</v>
      </c>
      <c r="G17" s="444">
        <f>IFERROR(VLOOKUP(B17,MEMORIAL!A:G,6,FALSE),0)</f>
        <v>3</v>
      </c>
      <c r="H17" s="444">
        <f>ROUND(VLOOKUP(C17,'Preços Serviços '!B:F,5,FALSE)*(1+$D$41),2)</f>
        <v>370.57</v>
      </c>
      <c r="I17" s="858">
        <f t="shared" ref="I17:I21" si="5">TRUNC(G17*H17,2)</f>
        <v>1111.71</v>
      </c>
      <c r="J17" s="106"/>
    </row>
    <row r="18" spans="1:12" ht="18" customHeight="1" x14ac:dyDescent="0.25">
      <c r="A18" s="411">
        <f t="shared" si="4"/>
        <v>11451</v>
      </c>
      <c r="B18" s="550" t="s">
        <v>43495</v>
      </c>
      <c r="C18" s="551">
        <v>11451</v>
      </c>
      <c r="D18" s="551" t="s">
        <v>26098</v>
      </c>
      <c r="E18" s="111" t="s">
        <v>43503</v>
      </c>
      <c r="F18" s="140" t="s">
        <v>15</v>
      </c>
      <c r="G18" s="444">
        <v>3</v>
      </c>
      <c r="H18" s="444">
        <f>ROUND(VLOOKUP(C18,'Preços Serviços '!B:F,5,FALSE)*(1+$D$41),2)</f>
        <v>189.27</v>
      </c>
      <c r="I18" s="858">
        <f t="shared" si="5"/>
        <v>567.80999999999995</v>
      </c>
      <c r="J18" s="106"/>
    </row>
    <row r="19" spans="1:12" ht="30" customHeight="1" x14ac:dyDescent="0.25">
      <c r="A19" s="411">
        <f t="shared" si="4"/>
        <v>11432</v>
      </c>
      <c r="B19" s="550" t="s">
        <v>43496</v>
      </c>
      <c r="C19" s="551">
        <v>11432</v>
      </c>
      <c r="D19" s="551" t="s">
        <v>26098</v>
      </c>
      <c r="E19" s="111" t="s">
        <v>43505</v>
      </c>
      <c r="F19" s="140" t="s">
        <v>15</v>
      </c>
      <c r="G19" s="444">
        <f>IFERROR(VLOOKUP(B19,MEMORIAL!A:G,6,FALSE),0)</f>
        <v>3</v>
      </c>
      <c r="H19" s="444">
        <f>ROUND(VLOOKUP(C19,'Preços Serviços '!B:F,5,FALSE)*(1+$D$41),2)</f>
        <v>107.63</v>
      </c>
      <c r="I19" s="858">
        <f t="shared" si="5"/>
        <v>322.89</v>
      </c>
      <c r="J19" s="106"/>
    </row>
    <row r="20" spans="1:12" ht="30" customHeight="1" x14ac:dyDescent="0.25">
      <c r="A20" s="411">
        <f t="shared" si="4"/>
        <v>11449</v>
      </c>
      <c r="B20" s="550" t="s">
        <v>43717</v>
      </c>
      <c r="C20" s="551">
        <v>11449</v>
      </c>
      <c r="D20" s="551" t="s">
        <v>26098</v>
      </c>
      <c r="E20" s="111" t="s">
        <v>43506</v>
      </c>
      <c r="F20" s="140" t="s">
        <v>15</v>
      </c>
      <c r="G20" s="444">
        <v>1</v>
      </c>
      <c r="H20" s="444">
        <f>ROUND(VLOOKUP(C20,'Preços Serviços '!B:F,5,FALSE)*(1+$D$41),2)</f>
        <v>216.64</v>
      </c>
      <c r="I20" s="858">
        <f t="shared" si="5"/>
        <v>216.64</v>
      </c>
      <c r="J20" s="106"/>
    </row>
    <row r="21" spans="1:12" ht="30" customHeight="1" x14ac:dyDescent="0.25">
      <c r="A21" s="411" t="str">
        <f t="shared" si="4"/>
        <v>74022/23</v>
      </c>
      <c r="B21" s="550" t="s">
        <v>43497</v>
      </c>
      <c r="C21" s="551" t="s">
        <v>8092</v>
      </c>
      <c r="D21" s="551" t="s">
        <v>43498</v>
      </c>
      <c r="E21" s="111" t="str">
        <f>VLOOKUP(C21,SINAPI_01_19_SEM_DESO!A:D,2,FALSE)</f>
        <v>Ensaio de teor de umidade - processo speedy - solos e agregados miudos</v>
      </c>
      <c r="F21" s="140" t="s">
        <v>15</v>
      </c>
      <c r="G21" s="444">
        <v>3</v>
      </c>
      <c r="H21" s="444">
        <f>ROUND(VLOOKUP(C21,'Preços Serviços '!B:F,5,FALSE)*(1+$D$41),2)</f>
        <v>75.03</v>
      </c>
      <c r="I21" s="858">
        <f t="shared" si="5"/>
        <v>225.09</v>
      </c>
      <c r="J21" s="106"/>
    </row>
    <row r="22" spans="1:12" ht="30" customHeight="1" x14ac:dyDescent="0.25">
      <c r="A22" s="411">
        <f t="shared" ref="A22:A23" si="6">C22</f>
        <v>0</v>
      </c>
      <c r="B22" s="132">
        <v>2</v>
      </c>
      <c r="C22" s="133"/>
      <c r="D22" s="134"/>
      <c r="E22" s="135" t="s">
        <v>43568</v>
      </c>
      <c r="F22" s="136"/>
      <c r="G22" s="335"/>
      <c r="H22" s="335"/>
      <c r="I22" s="336">
        <f ca="1">SUM(I23:I25)</f>
        <v>28594.720000000001</v>
      </c>
      <c r="J22" s="865"/>
      <c r="K22" s="82"/>
      <c r="L22" s="82"/>
    </row>
    <row r="23" spans="1:12" ht="19.5" customHeight="1" x14ac:dyDescent="0.25">
      <c r="A23" s="411" t="str">
        <f t="shared" si="6"/>
        <v>CPU</v>
      </c>
      <c r="B23" s="126" t="s">
        <v>3</v>
      </c>
      <c r="C23" s="443" t="s">
        <v>23</v>
      </c>
      <c r="D23" s="443" t="s">
        <v>26024</v>
      </c>
      <c r="E23" s="111" t="str">
        <f>CPU_H_H_BACIAS!D10</f>
        <v xml:space="preserve">ESTUDOS HIDRÁULICOS E SOLUÇÕES DE ENGENHARIA </v>
      </c>
      <c r="F23" s="140" t="s">
        <v>15</v>
      </c>
      <c r="G23" s="444">
        <f>IFERROR(VLOOKUP(B23,MEMORIAL!A:G,6,FALSE),0)</f>
        <v>1</v>
      </c>
      <c r="H23" s="444">
        <f ca="1">CPU_H_H_BACIAS!I10</f>
        <v>15318.6</v>
      </c>
      <c r="I23" s="457">
        <f t="shared" ref="I23:I24" ca="1" si="7">TRUNC(G23*H23,2)</f>
        <v>15318.6</v>
      </c>
      <c r="L23" s="82"/>
    </row>
    <row r="24" spans="1:12" ht="30" customHeight="1" x14ac:dyDescent="0.25">
      <c r="A24" s="411"/>
      <c r="B24" s="126" t="s">
        <v>13329</v>
      </c>
      <c r="C24" s="443" t="s">
        <v>23</v>
      </c>
      <c r="D24" s="443" t="s">
        <v>26024</v>
      </c>
      <c r="E24" s="111" t="str">
        <f>CPU_H_H_BACIAS!D47</f>
        <v>COMPLEMENTAÇÃO DE ESTUDO AMBIENTAL PARA IMPLANTAÇÃO DE PROJETO DE MACRO E MICRODRENAGEM</v>
      </c>
      <c r="F24" s="140" t="s">
        <v>15</v>
      </c>
      <c r="G24" s="444">
        <v>1</v>
      </c>
      <c r="H24" s="444">
        <f>CPU_H_H_BACIAS!I47</f>
        <v>5106.2</v>
      </c>
      <c r="I24" s="457">
        <f t="shared" si="7"/>
        <v>5106.2</v>
      </c>
      <c r="L24" s="82"/>
    </row>
    <row r="25" spans="1:12" ht="45" customHeight="1" x14ac:dyDescent="0.25">
      <c r="A25" s="411"/>
      <c r="B25" s="19" t="s">
        <v>13330</v>
      </c>
      <c r="C25" s="443" t="s">
        <v>23</v>
      </c>
      <c r="D25" s="443" t="s">
        <v>26024</v>
      </c>
      <c r="E25" s="975" t="str">
        <f>CPU_H_H_BACIAS!D77</f>
        <v>ELABORAÇÃO DE ESTUDO AMBIENTAL PARA IMPLANTAÇÃO DE ESTAÇÕES DE BOMBEAMENTO, ENGLOBANDO O PLANO DE CONTROLE AMBIENTAL - PCA  E O PLANO DE GERENCIAMENTO DE RESÍDUOS SÓLIDOS - PGRS</v>
      </c>
      <c r="F25" s="7" t="s">
        <v>15</v>
      </c>
      <c r="G25" s="444">
        <v>1</v>
      </c>
      <c r="H25" s="468">
        <f>CPU_H_H_BACIAS!I77</f>
        <v>8169.92</v>
      </c>
      <c r="I25" s="457">
        <f>TRUNC(G25*H25,2)</f>
        <v>8169.92</v>
      </c>
    </row>
    <row r="26" spans="1:12" ht="30" x14ac:dyDescent="0.25">
      <c r="A26" s="411"/>
      <c r="B26" s="132">
        <v>3</v>
      </c>
      <c r="C26" s="133"/>
      <c r="D26" s="134"/>
      <c r="E26" s="892" t="s">
        <v>43573</v>
      </c>
      <c r="F26" s="136"/>
      <c r="G26" s="335"/>
      <c r="H26" s="398"/>
      <c r="I26" s="336">
        <f ca="1">I27+I29+I31</f>
        <v>162098.72</v>
      </c>
    </row>
    <row r="27" spans="1:12" ht="30" customHeight="1" x14ac:dyDescent="0.25">
      <c r="A27" s="411"/>
      <c r="B27" s="149" t="s">
        <v>67</v>
      </c>
      <c r="C27" s="150"/>
      <c r="D27" s="151"/>
      <c r="E27" s="399" t="s">
        <v>43549</v>
      </c>
      <c r="F27" s="153"/>
      <c r="G27" s="337"/>
      <c r="H27" s="393"/>
      <c r="I27" s="338">
        <f ca="1">SUM(I28:I28)</f>
        <v>111978.66</v>
      </c>
      <c r="K27" s="1"/>
    </row>
    <row r="28" spans="1:12" ht="30" customHeight="1" x14ac:dyDescent="0.25">
      <c r="A28" s="411"/>
      <c r="B28" s="19" t="s">
        <v>68</v>
      </c>
      <c r="C28" s="443" t="s">
        <v>23</v>
      </c>
      <c r="D28" s="443" t="s">
        <v>26024</v>
      </c>
      <c r="E28" s="975" t="str">
        <f>E26</f>
        <v>PROJETOS EXECUTIVOS, INCLUSIVE PROJETO DE INTERFERÊNCIAS, ORÇAMENTO E CRONOGRAMA FÍSICO-FINANCEIRO</v>
      </c>
      <c r="F28" s="7" t="s">
        <v>15</v>
      </c>
      <c r="G28" s="444">
        <v>3</v>
      </c>
      <c r="H28" s="468">
        <f ca="1">CPU_PROJETOS!I9</f>
        <v>37326.22</v>
      </c>
      <c r="I28" s="457">
        <f t="shared" ref="I28:I32" ca="1" si="8">TRUNC(G28*H28,2)</f>
        <v>111978.66</v>
      </c>
      <c r="J28" s="978"/>
      <c r="K28" s="1"/>
    </row>
    <row r="29" spans="1:12" ht="30" customHeight="1" x14ac:dyDescent="0.25">
      <c r="A29" s="411"/>
      <c r="B29" s="149" t="s">
        <v>13332</v>
      </c>
      <c r="C29" s="150"/>
      <c r="D29" s="151"/>
      <c r="E29" s="399" t="s">
        <v>43574</v>
      </c>
      <c r="F29" s="153"/>
      <c r="G29" s="337"/>
      <c r="H29" s="393"/>
      <c r="I29" s="338">
        <f ca="1">SUM(I30)</f>
        <v>25060.03</v>
      </c>
    </row>
    <row r="30" spans="1:12" ht="30" customHeight="1" x14ac:dyDescent="0.25">
      <c r="A30" s="411"/>
      <c r="B30" s="19" t="s">
        <v>43575</v>
      </c>
      <c r="C30" s="443" t="s">
        <v>23</v>
      </c>
      <c r="D30" s="443" t="s">
        <v>26024</v>
      </c>
      <c r="E30" s="975" t="s">
        <v>43574</v>
      </c>
      <c r="F30" s="7" t="s">
        <v>15</v>
      </c>
      <c r="G30" s="444">
        <v>1</v>
      </c>
      <c r="H30" s="468">
        <f ca="1">CPU_PROJETOS!I219</f>
        <v>25060.03</v>
      </c>
      <c r="I30" s="457">
        <f t="shared" ca="1" si="8"/>
        <v>25060.03</v>
      </c>
    </row>
    <row r="31" spans="1:12" ht="30" customHeight="1" x14ac:dyDescent="0.25">
      <c r="A31" s="411"/>
      <c r="B31" s="149" t="s">
        <v>13333</v>
      </c>
      <c r="C31" s="150"/>
      <c r="D31" s="151"/>
      <c r="E31" s="399" t="s">
        <v>43584</v>
      </c>
      <c r="F31" s="153"/>
      <c r="G31" s="337"/>
      <c r="H31" s="393"/>
      <c r="I31" s="338">
        <f>SUM(I32)</f>
        <v>25060.03</v>
      </c>
    </row>
    <row r="32" spans="1:12" ht="30" customHeight="1" x14ac:dyDescent="0.25">
      <c r="A32" s="411"/>
      <c r="B32" s="19" t="s">
        <v>43583</v>
      </c>
      <c r="C32" s="443" t="s">
        <v>23</v>
      </c>
      <c r="D32" s="443" t="s">
        <v>26024</v>
      </c>
      <c r="E32" s="975" t="s">
        <v>43584</v>
      </c>
      <c r="F32" s="7" t="s">
        <v>15</v>
      </c>
      <c r="G32" s="444">
        <v>1</v>
      </c>
      <c r="H32" s="468">
        <f>CPU_PROJETOS!I255</f>
        <v>25060.03</v>
      </c>
      <c r="I32" s="457">
        <f t="shared" si="8"/>
        <v>25060.03</v>
      </c>
    </row>
    <row r="33" spans="1:11" ht="30" customHeight="1" x14ac:dyDescent="0.25">
      <c r="A33" s="411">
        <f t="shared" ref="A33:A35" si="9">C33</f>
        <v>0</v>
      </c>
      <c r="B33" s="132">
        <v>4</v>
      </c>
      <c r="C33" s="133"/>
      <c r="D33" s="134"/>
      <c r="E33" s="148" t="s">
        <v>43566</v>
      </c>
      <c r="F33" s="136"/>
      <c r="G33" s="335"/>
      <c r="H33" s="398"/>
      <c r="I33" s="336">
        <f ca="1">SUM(I34+I36)</f>
        <v>26622.73</v>
      </c>
      <c r="J33" s="866"/>
    </row>
    <row r="34" spans="1:11" ht="30" x14ac:dyDescent="0.25">
      <c r="A34" s="411">
        <f t="shared" si="9"/>
        <v>0</v>
      </c>
      <c r="B34" s="149" t="s">
        <v>69</v>
      </c>
      <c r="C34" s="150"/>
      <c r="D34" s="151"/>
      <c r="E34" s="399" t="s">
        <v>26005</v>
      </c>
      <c r="F34" s="153"/>
      <c r="G34" s="337"/>
      <c r="H34" s="393"/>
      <c r="I34" s="338">
        <f>SUM(I35)</f>
        <v>11290</v>
      </c>
      <c r="J34" s="866"/>
    </row>
    <row r="35" spans="1:11" ht="19.5" customHeight="1" x14ac:dyDescent="0.25">
      <c r="A35" s="411" t="str">
        <f t="shared" si="9"/>
        <v>CPU-K2</v>
      </c>
      <c r="B35" s="19" t="s">
        <v>26076</v>
      </c>
      <c r="C35" s="443" t="s">
        <v>26007</v>
      </c>
      <c r="D35" s="443" t="s">
        <v>23</v>
      </c>
      <c r="E35" s="975" t="s">
        <v>26006</v>
      </c>
      <c r="F35" s="7" t="s">
        <v>15</v>
      </c>
      <c r="G35" s="444">
        <v>100</v>
      </c>
      <c r="H35" s="468">
        <f>'K2'!H49</f>
        <v>112.9</v>
      </c>
      <c r="I35" s="457">
        <f>TRUNC(G35*H35,2)</f>
        <v>11290</v>
      </c>
      <c r="J35" s="867"/>
    </row>
    <row r="36" spans="1:11" ht="30.75" customHeight="1" x14ac:dyDescent="0.25">
      <c r="A36" s="411"/>
      <c r="B36" s="149" t="s">
        <v>13335</v>
      </c>
      <c r="C36" s="150"/>
      <c r="D36" s="151"/>
      <c r="E36" s="399" t="s">
        <v>43567</v>
      </c>
      <c r="F36" s="153"/>
      <c r="G36" s="337"/>
      <c r="H36" s="393"/>
      <c r="I36" s="338">
        <f ca="1">SUM(I37)</f>
        <v>15332.73</v>
      </c>
      <c r="J36" s="867"/>
    </row>
    <row r="37" spans="1:11" ht="19.5" customHeight="1" thickBot="1" x14ac:dyDescent="0.3">
      <c r="A37" s="411"/>
      <c r="B37" s="179" t="s">
        <v>43565</v>
      </c>
      <c r="C37" s="409" t="s">
        <v>23</v>
      </c>
      <c r="D37" s="976" t="s">
        <v>26025</v>
      </c>
      <c r="E37" s="408" t="s">
        <v>26018</v>
      </c>
      <c r="F37" s="409" t="s">
        <v>75</v>
      </c>
      <c r="G37" s="146">
        <v>3</v>
      </c>
      <c r="H37" s="977">
        <f ca="1">CPU_H_H_COORDENADOR!I10/3</f>
        <v>5110.91</v>
      </c>
      <c r="I37" s="410">
        <f ca="1">TRUNC(G37*H37,2)</f>
        <v>15332.73</v>
      </c>
      <c r="J37" s="867"/>
    </row>
    <row r="38" spans="1:11" ht="4.5" customHeight="1" thickBot="1" x14ac:dyDescent="0.3">
      <c r="A38" s="411">
        <f t="shared" ref="A38:A50" si="10">C38</f>
        <v>0</v>
      </c>
      <c r="B38" s="406"/>
      <c r="C38" s="470"/>
      <c r="D38" s="470"/>
      <c r="E38" s="470"/>
      <c r="F38" s="470"/>
      <c r="G38" s="470"/>
      <c r="H38" s="470"/>
      <c r="I38" s="407"/>
      <c r="J38" s="866"/>
    </row>
    <row r="39" spans="1:11" ht="27.75" customHeight="1" thickBot="1" x14ac:dyDescent="0.3">
      <c r="A39" s="411">
        <f t="shared" si="10"/>
        <v>0</v>
      </c>
      <c r="B39" s="1102" t="s">
        <v>38</v>
      </c>
      <c r="C39" s="1103"/>
      <c r="D39" s="1103"/>
      <c r="E39" s="1103"/>
      <c r="F39" s="1103"/>
      <c r="G39" s="1103"/>
      <c r="H39" s="1104"/>
      <c r="I39" s="464">
        <f ca="1">SUM(I10+I22+I26+I33)</f>
        <v>300044.93999999994</v>
      </c>
      <c r="J39" s="866"/>
      <c r="K39" s="82"/>
    </row>
    <row r="40" spans="1:11" ht="13.5" customHeight="1" x14ac:dyDescent="0.25">
      <c r="A40" s="411">
        <f t="shared" si="10"/>
        <v>0</v>
      </c>
      <c r="B40" s="681" t="s">
        <v>13</v>
      </c>
      <c r="C40" s="682"/>
      <c r="D40" s="683"/>
      <c r="E40" s="684"/>
      <c r="F40" s="685"/>
      <c r="G40" s="686"/>
      <c r="H40" s="687"/>
      <c r="I40" s="687"/>
    </row>
    <row r="41" spans="1:11" ht="18" customHeight="1" x14ac:dyDescent="0.25">
      <c r="A41" s="411">
        <f t="shared" si="10"/>
        <v>0</v>
      </c>
      <c r="B41" s="272" t="s">
        <v>26003</v>
      </c>
      <c r="C41" s="273"/>
      <c r="D41" s="864">
        <v>0.14019999999999999</v>
      </c>
      <c r="E41" s="5"/>
      <c r="F41" s="519"/>
      <c r="G41" s="502"/>
      <c r="H41" s="503"/>
      <c r="I41" s="503"/>
    </row>
    <row r="42" spans="1:11" ht="18" customHeight="1" x14ac:dyDescent="0.25">
      <c r="A42" s="411">
        <f t="shared" si="10"/>
        <v>0</v>
      </c>
      <c r="B42" s="1105" t="s">
        <v>26065</v>
      </c>
      <c r="C42" s="1105"/>
      <c r="D42" s="1105"/>
      <c r="E42" s="1105"/>
      <c r="F42" s="1105"/>
      <c r="G42" s="1105"/>
      <c r="H42" s="1105"/>
      <c r="I42" s="1105"/>
    </row>
    <row r="43" spans="1:11" x14ac:dyDescent="0.25">
      <c r="A43" s="411">
        <f t="shared" si="10"/>
        <v>0</v>
      </c>
      <c r="B43" s="1101" t="s">
        <v>26009</v>
      </c>
      <c r="C43" s="1101"/>
      <c r="D43" s="1101"/>
      <c r="E43" s="1101"/>
      <c r="F43" s="1101"/>
      <c r="G43" s="1101"/>
      <c r="H43" s="1101"/>
      <c r="I43" s="1101"/>
    </row>
    <row r="44" spans="1:11" ht="18" customHeight="1" x14ac:dyDescent="0.25">
      <c r="A44" s="411"/>
      <c r="B44" s="1101" t="s">
        <v>26066</v>
      </c>
      <c r="C44" s="1101"/>
      <c r="D44" s="1101"/>
      <c r="E44" s="1101"/>
      <c r="F44" s="1101"/>
      <c r="G44" s="1101"/>
      <c r="H44" s="1101"/>
      <c r="I44" s="1101"/>
    </row>
    <row r="45" spans="1:11" ht="18" customHeight="1" x14ac:dyDescent="0.25">
      <c r="A45" s="411"/>
      <c r="B45" s="1101" t="s">
        <v>26067</v>
      </c>
      <c r="C45" s="1101"/>
      <c r="D45" s="1101"/>
      <c r="E45" s="1101"/>
      <c r="F45" s="1101"/>
      <c r="G45" s="1101"/>
      <c r="H45" s="1101"/>
      <c r="I45" s="1101"/>
    </row>
    <row r="46" spans="1:11" ht="18" customHeight="1" x14ac:dyDescent="0.25">
      <c r="A46" s="411">
        <f t="shared" si="10"/>
        <v>0</v>
      </c>
      <c r="B46" s="1101" t="s">
        <v>26077</v>
      </c>
      <c r="C46" s="1101"/>
      <c r="D46" s="1101"/>
      <c r="E46" s="1101"/>
      <c r="F46" s="1101"/>
      <c r="G46" s="1101"/>
      <c r="H46" s="1101"/>
      <c r="I46" s="1101"/>
    </row>
    <row r="47" spans="1:11" ht="18" customHeight="1" x14ac:dyDescent="0.25">
      <c r="A47" s="411">
        <f t="shared" si="10"/>
        <v>0</v>
      </c>
      <c r="B47" s="1101" t="s">
        <v>43501</v>
      </c>
      <c r="C47" s="1101"/>
      <c r="D47" s="1101"/>
      <c r="E47" s="1101"/>
      <c r="F47" s="1101"/>
      <c r="G47" s="1101"/>
      <c r="H47" s="1101"/>
      <c r="I47" s="1101"/>
    </row>
    <row r="48" spans="1:11" ht="18" customHeight="1" x14ac:dyDescent="0.25">
      <c r="A48" s="411">
        <f t="shared" si="10"/>
        <v>0</v>
      </c>
      <c r="B48" s="1101" t="s">
        <v>26011</v>
      </c>
      <c r="C48" s="1101"/>
      <c r="D48" s="1101"/>
      <c r="E48" s="1101"/>
      <c r="F48" s="1101"/>
      <c r="G48" s="1101"/>
      <c r="H48" s="1101"/>
      <c r="I48" s="1101"/>
    </row>
    <row r="49" spans="1:9" ht="18" customHeight="1" x14ac:dyDescent="0.25">
      <c r="A49" s="411">
        <f t="shared" ref="A49" si="11">C49</f>
        <v>0</v>
      </c>
      <c r="B49" s="1101" t="s">
        <v>42970</v>
      </c>
      <c r="C49" s="1101"/>
      <c r="D49" s="1101"/>
      <c r="E49" s="1101"/>
      <c r="F49" s="1101"/>
      <c r="G49" s="1101"/>
      <c r="H49" s="1101"/>
      <c r="I49" s="1101"/>
    </row>
    <row r="50" spans="1:9" ht="18" customHeight="1" x14ac:dyDescent="0.25">
      <c r="A50" s="411">
        <f t="shared" si="10"/>
        <v>0</v>
      </c>
    </row>
  </sheetData>
  <mergeCells count="17">
    <mergeCell ref="B43:I43"/>
    <mergeCell ref="B39:H39"/>
    <mergeCell ref="B42:I42"/>
    <mergeCell ref="B1:I1"/>
    <mergeCell ref="B7:I7"/>
    <mergeCell ref="B2:I2"/>
    <mergeCell ref="B3:I3"/>
    <mergeCell ref="B6:I6"/>
    <mergeCell ref="B9:H9"/>
    <mergeCell ref="B4:I4"/>
    <mergeCell ref="B5:I5"/>
    <mergeCell ref="B49:I49"/>
    <mergeCell ref="B46:I46"/>
    <mergeCell ref="B47:I47"/>
    <mergeCell ref="B48:I48"/>
    <mergeCell ref="B44:I44"/>
    <mergeCell ref="B45:I45"/>
  </mergeCells>
  <phoneticPr fontId="51" type="noConversion"/>
  <printOptions horizontalCentered="1"/>
  <pageMargins left="0.59055118110236227" right="0.59055118110236227" top="0.78740157480314965" bottom="0.78740157480314965" header="0.31496062992125984" footer="0.31496062992125984"/>
  <pageSetup paperSize="9" scale="86" fitToHeight="0" orientation="landscape" r:id="rId1"/>
  <headerFooter alignWithMargins="0">
    <oddFooter>&amp;R&amp;P / &amp;N</oddFooter>
  </headerFooter>
  <rowBreaks count="1" manualBreakCount="1">
    <brk id="39" min="1" max="8" man="1"/>
  </rowBreaks>
  <ignoredErrors>
    <ignoredError sqref="I29:I31 I35" 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pageSetUpPr fitToPage="1"/>
  </sheetPr>
  <dimension ref="A1:E52"/>
  <sheetViews>
    <sheetView showZeros="0" view="pageBreakPreview" zoomScaleNormal="82" zoomScaleSheetLayoutView="100" workbookViewId="0">
      <pane ySplit="16" topLeftCell="A44" activePane="bottomLeft" state="frozen"/>
      <selection activeCell="K49" sqref="K49"/>
      <selection pane="bottomLeft" activeCell="K49" sqref="K49"/>
    </sheetView>
  </sheetViews>
  <sheetFormatPr defaultRowHeight="15" x14ac:dyDescent="0.25"/>
  <cols>
    <col min="1" max="1" width="15.7109375" style="60" customWidth="1"/>
    <col min="2" max="2" width="53.5703125" customWidth="1"/>
    <col min="3" max="4" width="18.7109375" style="60" customWidth="1"/>
    <col min="5" max="5" width="15.85546875" bestFit="1" customWidth="1"/>
    <col min="6" max="6" width="10.5703125" bestFit="1" customWidth="1"/>
    <col min="7" max="7" width="13.28515625" bestFit="1" customWidth="1"/>
  </cols>
  <sheetData>
    <row r="1" spans="1:5" ht="5.0999999999999996" customHeight="1" x14ac:dyDescent="0.25">
      <c r="A1" s="1294"/>
      <c r="B1" s="1295"/>
      <c r="C1" s="1295"/>
      <c r="D1" s="1296"/>
      <c r="E1" s="33"/>
    </row>
    <row r="2" spans="1:5" x14ac:dyDescent="0.25">
      <c r="A2" s="1230"/>
      <c r="B2" s="1231"/>
      <c r="C2" s="1231"/>
      <c r="D2" s="1232"/>
    </row>
    <row r="3" spans="1:5" x14ac:dyDescent="0.25">
      <c r="A3" s="1230"/>
      <c r="B3" s="1231"/>
      <c r="C3" s="1231"/>
      <c r="D3" s="1232"/>
    </row>
    <row r="4" spans="1:5" x14ac:dyDescent="0.25">
      <c r="A4" s="1230"/>
      <c r="B4" s="1231"/>
      <c r="C4" s="1231"/>
      <c r="D4" s="1232"/>
    </row>
    <row r="5" spans="1:5" x14ac:dyDescent="0.25">
      <c r="A5" s="1230"/>
      <c r="B5" s="1231"/>
      <c r="C5" s="1231"/>
      <c r="D5" s="1232"/>
    </row>
    <row r="6" spans="1:5" x14ac:dyDescent="0.25">
      <c r="A6" s="34"/>
      <c r="B6" s="4"/>
      <c r="C6" s="61"/>
      <c r="D6" s="35"/>
    </row>
    <row r="7" spans="1:5" x14ac:dyDescent="0.25">
      <c r="A7" s="36"/>
      <c r="B7" s="37"/>
      <c r="C7" s="62"/>
      <c r="D7" s="38"/>
    </row>
    <row r="8" spans="1:5" ht="21" x14ac:dyDescent="0.25">
      <c r="A8" s="1115"/>
      <c r="B8" s="1118"/>
      <c r="C8" s="1118"/>
      <c r="D8" s="1119"/>
    </row>
    <row r="9" spans="1:5" ht="21" customHeight="1" x14ac:dyDescent="0.25">
      <c r="A9" s="1112" t="s">
        <v>43033</v>
      </c>
      <c r="B9" s="1118"/>
      <c r="C9" s="1118"/>
      <c r="D9" s="1119"/>
    </row>
    <row r="10" spans="1:5" ht="21" customHeight="1" x14ac:dyDescent="0.25">
      <c r="A10" s="1112" t="s">
        <v>43491</v>
      </c>
      <c r="B10" s="1113"/>
      <c r="C10" s="1113"/>
      <c r="D10" s="1114"/>
    </row>
    <row r="11" spans="1:5" ht="21" customHeight="1" x14ac:dyDescent="0.25">
      <c r="A11" s="1115" t="s">
        <v>43494</v>
      </c>
      <c r="B11" s="1118"/>
      <c r="C11" s="1118"/>
      <c r="D11" s="1119"/>
    </row>
    <row r="12" spans="1:5" ht="21" customHeight="1" x14ac:dyDescent="0.25">
      <c r="A12" s="1115"/>
      <c r="B12" s="1118"/>
      <c r="C12" s="1118"/>
      <c r="D12" s="1119"/>
    </row>
    <row r="13" spans="1:5" ht="21" customHeight="1" x14ac:dyDescent="0.25">
      <c r="A13" s="1115" t="s">
        <v>145</v>
      </c>
      <c r="B13" s="1118"/>
      <c r="C13" s="1118"/>
      <c r="D13" s="1119"/>
    </row>
    <row r="14" spans="1:5" ht="15" customHeight="1" x14ac:dyDescent="0.25">
      <c r="A14" s="39"/>
      <c r="B14" s="40"/>
      <c r="C14" s="88"/>
      <c r="D14" s="41"/>
    </row>
    <row r="15" spans="1:5" ht="18" customHeight="1" x14ac:dyDescent="0.25">
      <c r="A15" s="1322" t="s">
        <v>8</v>
      </c>
      <c r="B15" s="1324" t="s">
        <v>77</v>
      </c>
      <c r="C15" s="1324" t="s">
        <v>78</v>
      </c>
      <c r="D15" s="1326"/>
    </row>
    <row r="16" spans="1:5" ht="18" customHeight="1" x14ac:dyDescent="0.25">
      <c r="A16" s="1323"/>
      <c r="B16" s="1325"/>
      <c r="C16" s="141" t="s">
        <v>79</v>
      </c>
      <c r="D16" s="142" t="s">
        <v>80</v>
      </c>
      <c r="E16" s="2"/>
    </row>
    <row r="17" spans="1:5" ht="21.95" customHeight="1" x14ac:dyDescent="0.25">
      <c r="A17" s="1327" t="s">
        <v>81</v>
      </c>
      <c r="B17" s="1328"/>
      <c r="C17" s="1328"/>
      <c r="D17" s="1329"/>
      <c r="E17" s="2"/>
    </row>
    <row r="18" spans="1:5" ht="18" customHeight="1" x14ac:dyDescent="0.25">
      <c r="A18" s="48" t="s">
        <v>82</v>
      </c>
      <c r="B18" s="89" t="s">
        <v>83</v>
      </c>
      <c r="C18" s="49">
        <v>0.2</v>
      </c>
      <c r="D18" s="50">
        <v>0.2</v>
      </c>
      <c r="E18" s="2"/>
    </row>
    <row r="19" spans="1:5" ht="18" customHeight="1" x14ac:dyDescent="0.25">
      <c r="A19" s="45" t="s">
        <v>84</v>
      </c>
      <c r="B19" s="90" t="s">
        <v>85</v>
      </c>
      <c r="C19" s="46">
        <v>1.4999999999999999E-2</v>
      </c>
      <c r="D19" s="47">
        <v>1.4999999999999999E-2</v>
      </c>
      <c r="E19" s="2"/>
    </row>
    <row r="20" spans="1:5" ht="18" customHeight="1" x14ac:dyDescent="0.25">
      <c r="A20" s="48" t="s">
        <v>86</v>
      </c>
      <c r="B20" s="89" t="s">
        <v>87</v>
      </c>
      <c r="C20" s="49">
        <v>0.01</v>
      </c>
      <c r="D20" s="50">
        <v>0.01</v>
      </c>
      <c r="E20" s="2"/>
    </row>
    <row r="21" spans="1:5" ht="18" customHeight="1" x14ac:dyDescent="0.25">
      <c r="A21" s="45" t="s">
        <v>88</v>
      </c>
      <c r="B21" s="90" t="s">
        <v>89</v>
      </c>
      <c r="C21" s="46">
        <v>2E-3</v>
      </c>
      <c r="D21" s="47">
        <v>2E-3</v>
      </c>
      <c r="E21" s="2"/>
    </row>
    <row r="22" spans="1:5" ht="18" customHeight="1" x14ac:dyDescent="0.25">
      <c r="A22" s="48" t="s">
        <v>90</v>
      </c>
      <c r="B22" s="89" t="s">
        <v>91</v>
      </c>
      <c r="C22" s="49">
        <v>6.0000000000000001E-3</v>
      </c>
      <c r="D22" s="50">
        <v>6.0000000000000001E-3</v>
      </c>
      <c r="E22" s="2"/>
    </row>
    <row r="23" spans="1:5" ht="18" customHeight="1" x14ac:dyDescent="0.25">
      <c r="A23" s="45" t="s">
        <v>92</v>
      </c>
      <c r="B23" s="90" t="s">
        <v>93</v>
      </c>
      <c r="C23" s="46">
        <v>2.5000000000000001E-2</v>
      </c>
      <c r="D23" s="47">
        <v>2.5000000000000001E-2</v>
      </c>
      <c r="E23" s="2"/>
    </row>
    <row r="24" spans="1:5" ht="18" customHeight="1" x14ac:dyDescent="0.25">
      <c r="A24" s="48" t="s">
        <v>94</v>
      </c>
      <c r="B24" s="89" t="s">
        <v>95</v>
      </c>
      <c r="C24" s="49">
        <v>0.03</v>
      </c>
      <c r="D24" s="50">
        <v>0.03</v>
      </c>
      <c r="E24" s="2"/>
    </row>
    <row r="25" spans="1:5" ht="18" customHeight="1" x14ac:dyDescent="0.25">
      <c r="A25" s="45" t="s">
        <v>96</v>
      </c>
      <c r="B25" s="90" t="s">
        <v>97</v>
      </c>
      <c r="C25" s="46">
        <v>0.08</v>
      </c>
      <c r="D25" s="47">
        <v>0.08</v>
      </c>
      <c r="E25" s="2"/>
    </row>
    <row r="26" spans="1:5" ht="18" customHeight="1" x14ac:dyDescent="0.25">
      <c r="A26" s="48" t="s">
        <v>98</v>
      </c>
      <c r="B26" s="89" t="s">
        <v>99</v>
      </c>
      <c r="C26" s="49">
        <v>0.01</v>
      </c>
      <c r="D26" s="50">
        <v>0.01</v>
      </c>
      <c r="E26" s="2"/>
    </row>
    <row r="27" spans="1:5" ht="18" customHeight="1" x14ac:dyDescent="0.25">
      <c r="A27" s="51" t="s">
        <v>100</v>
      </c>
      <c r="B27" s="91" t="s">
        <v>101</v>
      </c>
      <c r="C27" s="52">
        <f>SUM(C18:C26)</f>
        <v>0.37800000000000006</v>
      </c>
      <c r="D27" s="53">
        <f>SUM(D18:D26)</f>
        <v>0.37800000000000006</v>
      </c>
      <c r="E27" s="2"/>
    </row>
    <row r="28" spans="1:5" ht="21.95" customHeight="1" x14ac:dyDescent="0.25">
      <c r="A28" s="1327" t="s">
        <v>102</v>
      </c>
      <c r="B28" s="1328"/>
      <c r="C28" s="1328"/>
      <c r="D28" s="1329"/>
      <c r="E28" s="2"/>
    </row>
    <row r="29" spans="1:5" ht="18" customHeight="1" x14ac:dyDescent="0.25">
      <c r="A29" s="48" t="s">
        <v>103</v>
      </c>
      <c r="B29" s="89" t="s">
        <v>104</v>
      </c>
      <c r="C29" s="49">
        <v>0.1792</v>
      </c>
      <c r="D29" s="50" t="s">
        <v>105</v>
      </c>
      <c r="E29" s="2"/>
    </row>
    <row r="30" spans="1:5" ht="18" customHeight="1" x14ac:dyDescent="0.25">
      <c r="A30" s="45" t="s">
        <v>106</v>
      </c>
      <c r="B30" s="90" t="s">
        <v>107</v>
      </c>
      <c r="C30" s="46">
        <v>4.3099999999999999E-2</v>
      </c>
      <c r="D30" s="47" t="s">
        <v>105</v>
      </c>
      <c r="E30" s="2"/>
    </row>
    <row r="31" spans="1:5" ht="18" customHeight="1" x14ac:dyDescent="0.25">
      <c r="A31" s="48" t="s">
        <v>108</v>
      </c>
      <c r="B31" s="89" t="s">
        <v>109</v>
      </c>
      <c r="C31" s="49">
        <v>9.2999999999999992E-3</v>
      </c>
      <c r="D31" s="50">
        <v>7.1000000000000004E-3</v>
      </c>
      <c r="E31" s="2"/>
    </row>
    <row r="32" spans="1:5" ht="18" customHeight="1" x14ac:dyDescent="0.25">
      <c r="A32" s="45" t="s">
        <v>110</v>
      </c>
      <c r="B32" s="90" t="s">
        <v>111</v>
      </c>
      <c r="C32" s="46">
        <v>0.10879999999999999</v>
      </c>
      <c r="D32" s="47">
        <v>8.3299999999999999E-2</v>
      </c>
      <c r="E32" s="2"/>
    </row>
    <row r="33" spans="1:5" ht="18" customHeight="1" x14ac:dyDescent="0.25">
      <c r="A33" s="48" t="s">
        <v>112</v>
      </c>
      <c r="B33" s="89" t="s">
        <v>113</v>
      </c>
      <c r="C33" s="49">
        <v>6.9999999999999999E-4</v>
      </c>
      <c r="D33" s="50">
        <v>5.9999999999999995E-4</v>
      </c>
      <c r="E33" s="2"/>
    </row>
    <row r="34" spans="1:5" ht="18" customHeight="1" x14ac:dyDescent="0.25">
      <c r="A34" s="45" t="s">
        <v>114</v>
      </c>
      <c r="B34" s="90" t="s">
        <v>115</v>
      </c>
      <c r="C34" s="46">
        <v>7.3000000000000001E-3</v>
      </c>
      <c r="D34" s="47">
        <v>5.5999999999999999E-3</v>
      </c>
      <c r="E34" s="2"/>
    </row>
    <row r="35" spans="1:5" ht="18" customHeight="1" x14ac:dyDescent="0.25">
      <c r="A35" s="48" t="s">
        <v>116</v>
      </c>
      <c r="B35" s="89" t="s">
        <v>117</v>
      </c>
      <c r="C35" s="49">
        <v>1.3599999999999999E-2</v>
      </c>
      <c r="D35" s="50" t="s">
        <v>105</v>
      </c>
      <c r="E35" s="2"/>
    </row>
    <row r="36" spans="1:5" ht="18" customHeight="1" x14ac:dyDescent="0.25">
      <c r="A36" s="45" t="s">
        <v>118</v>
      </c>
      <c r="B36" s="90" t="s">
        <v>119</v>
      </c>
      <c r="C36" s="46">
        <v>1.1000000000000001E-3</v>
      </c>
      <c r="D36" s="47">
        <v>8.9999999999999998E-4</v>
      </c>
      <c r="E36" s="2"/>
    </row>
    <row r="37" spans="1:5" ht="18" customHeight="1" x14ac:dyDescent="0.25">
      <c r="A37" s="48" t="s">
        <v>120</v>
      </c>
      <c r="B37" s="89" t="s">
        <v>121</v>
      </c>
      <c r="C37" s="49">
        <v>9.4E-2</v>
      </c>
      <c r="D37" s="50">
        <v>7.1999999999999995E-2</v>
      </c>
      <c r="E37" s="2"/>
    </row>
    <row r="38" spans="1:5" ht="18" customHeight="1" x14ac:dyDescent="0.25">
      <c r="A38" s="45" t="s">
        <v>122</v>
      </c>
      <c r="B38" s="90" t="s">
        <v>123</v>
      </c>
      <c r="C38" s="46">
        <v>2.9999999999999997E-4</v>
      </c>
      <c r="D38" s="47">
        <v>2.0000000000000001E-4</v>
      </c>
      <c r="E38" s="2"/>
    </row>
    <row r="39" spans="1:5" ht="18" customHeight="1" x14ac:dyDescent="0.25">
      <c r="A39" s="92" t="s">
        <v>124</v>
      </c>
      <c r="B39" s="93" t="s">
        <v>101</v>
      </c>
      <c r="C39" s="94">
        <f>SUM(C29:C38)</f>
        <v>0.45739999999999997</v>
      </c>
      <c r="D39" s="95">
        <f>SUM(D29:D38)</f>
        <v>0.16969999999999999</v>
      </c>
      <c r="E39" s="2"/>
    </row>
    <row r="40" spans="1:5" ht="21.95" customHeight="1" x14ac:dyDescent="0.25">
      <c r="A40" s="1327" t="s">
        <v>125</v>
      </c>
      <c r="B40" s="1328"/>
      <c r="C40" s="1328"/>
      <c r="D40" s="1329"/>
      <c r="E40" s="2"/>
    </row>
    <row r="41" spans="1:5" ht="18" customHeight="1" x14ac:dyDescent="0.25">
      <c r="A41" s="48" t="s">
        <v>126</v>
      </c>
      <c r="B41" s="89" t="s">
        <v>127</v>
      </c>
      <c r="C41" s="49">
        <v>5.5199999999999999E-2</v>
      </c>
      <c r="D41" s="50">
        <v>4.2299999999999997E-2</v>
      </c>
      <c r="E41" s="2"/>
    </row>
    <row r="42" spans="1:5" ht="18" customHeight="1" x14ac:dyDescent="0.25">
      <c r="A42" s="45" t="s">
        <v>128</v>
      </c>
      <c r="B42" s="90" t="s">
        <v>129</v>
      </c>
      <c r="C42" s="46">
        <v>1.2999999999999999E-3</v>
      </c>
      <c r="D42" s="47">
        <v>1E-3</v>
      </c>
      <c r="E42" s="2"/>
    </row>
    <row r="43" spans="1:5" ht="18" customHeight="1" x14ac:dyDescent="0.25">
      <c r="A43" s="48" t="s">
        <v>130</v>
      </c>
      <c r="B43" s="89" t="s">
        <v>131</v>
      </c>
      <c r="C43" s="49">
        <v>4.3400000000000001E-2</v>
      </c>
      <c r="D43" s="50">
        <v>3.32E-2</v>
      </c>
      <c r="E43" s="2"/>
    </row>
    <row r="44" spans="1:5" ht="18" customHeight="1" x14ac:dyDescent="0.25">
      <c r="A44" s="45" t="s">
        <v>132</v>
      </c>
      <c r="B44" s="90" t="s">
        <v>133</v>
      </c>
      <c r="C44" s="46">
        <v>3.4099999999999998E-2</v>
      </c>
      <c r="D44" s="47">
        <v>2.5899999999999999E-2</v>
      </c>
      <c r="E44" s="96"/>
    </row>
    <row r="45" spans="1:5" ht="18" customHeight="1" x14ac:dyDescent="0.25">
      <c r="A45" s="42" t="s">
        <v>134</v>
      </c>
      <c r="B45" s="97" t="s">
        <v>135</v>
      </c>
      <c r="C45" s="43">
        <v>4.8999999999999998E-3</v>
      </c>
      <c r="D45" s="44">
        <v>3.7000000000000002E-3</v>
      </c>
      <c r="E45" s="2"/>
    </row>
    <row r="46" spans="1:5" ht="18" customHeight="1" x14ac:dyDescent="0.25">
      <c r="A46" s="51" t="s">
        <v>136</v>
      </c>
      <c r="B46" s="91" t="s">
        <v>101</v>
      </c>
      <c r="C46" s="52">
        <f>SUM(C41:C45)</f>
        <v>0.1389</v>
      </c>
      <c r="D46" s="53">
        <f>SUM(D41:D45)</f>
        <v>0.10609999999999999</v>
      </c>
      <c r="E46" s="2"/>
    </row>
    <row r="47" spans="1:5" ht="21.95" customHeight="1" x14ac:dyDescent="0.25">
      <c r="A47" s="1327" t="s">
        <v>137</v>
      </c>
      <c r="B47" s="1328"/>
      <c r="C47" s="1328"/>
      <c r="D47" s="1329"/>
      <c r="E47" s="2"/>
    </row>
    <row r="48" spans="1:5" ht="18" customHeight="1" x14ac:dyDescent="0.25">
      <c r="A48" s="48" t="s">
        <v>138</v>
      </c>
      <c r="B48" s="89" t="s">
        <v>139</v>
      </c>
      <c r="C48" s="49">
        <v>0.1787</v>
      </c>
      <c r="D48" s="50">
        <v>6.7900000000000002E-2</v>
      </c>
      <c r="E48" s="2"/>
    </row>
    <row r="49" spans="1:5" ht="30" x14ac:dyDescent="0.25">
      <c r="A49" s="45" t="s">
        <v>140</v>
      </c>
      <c r="B49" s="98" t="s">
        <v>141</v>
      </c>
      <c r="C49" s="46">
        <v>5.1999999999999998E-3</v>
      </c>
      <c r="D49" s="47">
        <v>3.8999999999999998E-3</v>
      </c>
      <c r="E49" s="2"/>
    </row>
    <row r="50" spans="1:5" ht="18" customHeight="1" x14ac:dyDescent="0.25">
      <c r="A50" s="92" t="s">
        <v>142</v>
      </c>
      <c r="B50" s="93" t="s">
        <v>101</v>
      </c>
      <c r="C50" s="94">
        <v>0.17780000000000001</v>
      </c>
      <c r="D50" s="95">
        <f>SUM(D48:D49)</f>
        <v>7.1800000000000003E-2</v>
      </c>
      <c r="E50" s="2"/>
    </row>
    <row r="51" spans="1:5" ht="24.95" customHeight="1" thickBot="1" x14ac:dyDescent="0.3">
      <c r="A51" s="1289" t="s">
        <v>143</v>
      </c>
      <c r="B51" s="1291"/>
      <c r="C51" s="101">
        <f>C27+C39+C46+C50</f>
        <v>1.1521000000000001</v>
      </c>
      <c r="D51" s="102">
        <f>D27+D39+D46+D50</f>
        <v>0.72560000000000002</v>
      </c>
      <c r="E51" s="2"/>
    </row>
    <row r="52" spans="1:5" x14ac:dyDescent="0.25">
      <c r="A52" s="99" t="s">
        <v>43548</v>
      </c>
    </row>
  </sheetData>
  <mergeCells count="19">
    <mergeCell ref="A17:D17"/>
    <mergeCell ref="A28:D28"/>
    <mergeCell ref="A40:D40"/>
    <mergeCell ref="A47:D47"/>
    <mergeCell ref="A51:B51"/>
    <mergeCell ref="A8:D8"/>
    <mergeCell ref="A13:D13"/>
    <mergeCell ref="A15:A16"/>
    <mergeCell ref="B15:B16"/>
    <mergeCell ref="C15:D15"/>
    <mergeCell ref="A9:D9"/>
    <mergeCell ref="A10:D10"/>
    <mergeCell ref="A11:D11"/>
    <mergeCell ref="A12:D12"/>
    <mergeCell ref="A5:D5"/>
    <mergeCell ref="A1:D1"/>
    <mergeCell ref="A2:D2"/>
    <mergeCell ref="A3:D3"/>
    <mergeCell ref="A4:D4"/>
  </mergeCells>
  <printOptions horizontalCentered="1"/>
  <pageMargins left="0.59055118110236227" right="0.59055118110236227" top="0.78740157480314965" bottom="0.78740157480314965" header="0.31496062992125984" footer="0.31496062992125984"/>
  <pageSetup paperSize="9" fitToHeight="0" orientation="landscape" r:id="rId1"/>
  <headerFooter alignWithMargins="0">
    <oddFooter>&amp;R&amp;P /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3C457-2291-48C1-96B4-9D03760F2025}">
  <sheetPr>
    <tabColor rgb="FFFF0000"/>
  </sheetPr>
  <dimension ref="A1:E30"/>
  <sheetViews>
    <sheetView topLeftCell="A10" zoomScale="145" zoomScaleNormal="145" workbookViewId="0">
      <selection activeCell="B28" sqref="B28"/>
    </sheetView>
  </sheetViews>
  <sheetFormatPr defaultColWidth="9.140625" defaultRowHeight="15" x14ac:dyDescent="0.25"/>
  <cols>
    <col min="1" max="1" width="32.140625" style="508" customWidth="1"/>
    <col min="2" max="4" width="9.140625" style="508"/>
    <col min="5" max="5" width="11.85546875" style="508" customWidth="1"/>
    <col min="6" max="16384" width="9.140625" style="508"/>
  </cols>
  <sheetData>
    <row r="1" spans="1:5" ht="15.75" customHeight="1" x14ac:dyDescent="0.25">
      <c r="A1" s="1331" t="s">
        <v>26070</v>
      </c>
      <c r="B1" s="1331"/>
      <c r="C1" s="1331"/>
      <c r="D1" s="1331"/>
      <c r="E1" s="1331"/>
    </row>
    <row r="2" spans="1:5" x14ac:dyDescent="0.25">
      <c r="A2" s="509"/>
      <c r="B2" s="509"/>
      <c r="C2" s="509"/>
      <c r="D2" s="509"/>
      <c r="E2" s="509"/>
    </row>
    <row r="3" spans="1:5" s="521" customFormat="1" x14ac:dyDescent="0.25">
      <c r="A3" s="1332" t="s">
        <v>26040</v>
      </c>
      <c r="B3" s="1332"/>
      <c r="C3" s="1332"/>
      <c r="D3" s="1332"/>
      <c r="E3" s="1332"/>
    </row>
    <row r="4" spans="1:5" s="521" customFormat="1" x14ac:dyDescent="0.25">
      <c r="A4" s="525" t="s">
        <v>26068</v>
      </c>
      <c r="B4" s="526"/>
      <c r="C4" s="526"/>
      <c r="D4" s="526"/>
      <c r="E4" s="526"/>
    </row>
    <row r="5" spans="1:5" s="521" customFormat="1" x14ac:dyDescent="0.25">
      <c r="A5" s="527"/>
      <c r="B5" s="527"/>
      <c r="C5" s="527"/>
      <c r="D5" s="527"/>
      <c r="E5" s="527"/>
    </row>
    <row r="6" spans="1:5" s="521" customFormat="1" x14ac:dyDescent="0.25">
      <c r="A6" s="528" t="s">
        <v>26041</v>
      </c>
      <c r="B6" s="529"/>
      <c r="C6" s="529"/>
      <c r="D6" s="529"/>
      <c r="E6" s="529"/>
    </row>
    <row r="7" spans="1:5" s="521" customFormat="1" x14ac:dyDescent="0.25">
      <c r="A7" s="530" t="s">
        <v>26042</v>
      </c>
      <c r="B7" s="527"/>
      <c r="C7" s="527"/>
      <c r="D7" s="527"/>
      <c r="E7" s="527"/>
    </row>
    <row r="8" spans="1:5" s="521" customFormat="1" x14ac:dyDescent="0.25">
      <c r="A8" s="522"/>
      <c r="B8" s="522"/>
      <c r="C8" s="522"/>
      <c r="D8" s="522"/>
      <c r="E8" s="522"/>
    </row>
    <row r="9" spans="1:5" s="521" customFormat="1" x14ac:dyDescent="0.25">
      <c r="A9" s="523"/>
      <c r="B9" s="523"/>
      <c r="C9" s="523"/>
      <c r="D9" s="523"/>
      <c r="E9" s="523"/>
    </row>
    <row r="10" spans="1:5" x14ac:dyDescent="0.25">
      <c r="A10" s="510" t="s">
        <v>26043</v>
      </c>
      <c r="B10" s="509"/>
      <c r="C10" s="509"/>
      <c r="D10" s="509"/>
      <c r="E10" s="509"/>
    </row>
    <row r="11" spans="1:5" x14ac:dyDescent="0.25">
      <c r="A11" s="1333" t="s">
        <v>26044</v>
      </c>
      <c r="B11" s="1334" t="s">
        <v>26045</v>
      </c>
      <c r="C11" s="1334"/>
      <c r="D11" s="1334"/>
      <c r="E11" s="1333" t="s">
        <v>26046</v>
      </c>
    </row>
    <row r="12" spans="1:5" x14ac:dyDescent="0.25">
      <c r="A12" s="1333"/>
      <c r="B12" s="840" t="s">
        <v>26047</v>
      </c>
      <c r="C12" s="840" t="s">
        <v>26048</v>
      </c>
      <c r="D12" s="840" t="s">
        <v>26049</v>
      </c>
      <c r="E12" s="1333"/>
    </row>
    <row r="13" spans="1:5" x14ac:dyDescent="0.25">
      <c r="A13" s="512" t="s">
        <v>26050</v>
      </c>
      <c r="B13" s="841">
        <v>1.4999999999999999E-2</v>
      </c>
      <c r="C13" s="841">
        <v>3.4500000000000003E-2</v>
      </c>
      <c r="D13" s="841">
        <v>4.4900000000000002E-2</v>
      </c>
      <c r="E13" s="513">
        <v>3.2199999999999999E-2</v>
      </c>
    </row>
    <row r="14" spans="1:5" x14ac:dyDescent="0.25">
      <c r="A14" s="512" t="s">
        <v>26051</v>
      </c>
      <c r="B14" s="841">
        <v>5.5999999999999999E-3</v>
      </c>
      <c r="C14" s="841">
        <v>8.5000000000000006E-3</v>
      </c>
      <c r="D14" s="841">
        <v>8.8999999999999999E-3</v>
      </c>
      <c r="E14" s="513">
        <v>1.5100000000000001E-2</v>
      </c>
    </row>
    <row r="15" spans="1:5" x14ac:dyDescent="0.25">
      <c r="A15" s="512" t="s">
        <v>26052</v>
      </c>
      <c r="B15" s="841">
        <v>3.0000000000000001E-3</v>
      </c>
      <c r="C15" s="841">
        <v>4.7999999999999996E-3</v>
      </c>
      <c r="D15" s="841">
        <v>8.2000000000000007E-3</v>
      </c>
      <c r="E15" s="513">
        <v>4.8999999999999998E-3</v>
      </c>
    </row>
    <row r="16" spans="1:5" x14ac:dyDescent="0.25">
      <c r="A16" s="512" t="s">
        <v>26053</v>
      </c>
      <c r="B16" s="841">
        <v>8.5000000000000006E-3</v>
      </c>
      <c r="C16" s="841">
        <v>8.5000000000000006E-3</v>
      </c>
      <c r="D16" s="841">
        <v>1.11E-2</v>
      </c>
      <c r="E16" s="513">
        <v>6.0000000000000001E-3</v>
      </c>
    </row>
    <row r="17" spans="1:5" x14ac:dyDescent="0.25">
      <c r="A17" s="512" t="s">
        <v>26054</v>
      </c>
      <c r="B17" s="841">
        <v>3.5000000000000003E-2</v>
      </c>
      <c r="C17" s="841">
        <v>5.11E-2</v>
      </c>
      <c r="D17" s="841">
        <v>6.2199999999999998E-2</v>
      </c>
      <c r="E17" s="513">
        <v>4.0399999999999998E-2</v>
      </c>
    </row>
    <row r="18" spans="1:5" x14ac:dyDescent="0.25">
      <c r="A18" s="509"/>
      <c r="B18" s="509"/>
      <c r="C18" s="509"/>
      <c r="D18" s="509"/>
      <c r="E18" s="509"/>
    </row>
    <row r="19" spans="1:5" ht="30" customHeight="1" x14ac:dyDescent="0.25">
      <c r="A19" s="1335" t="s">
        <v>26055</v>
      </c>
      <c r="B19" s="1335"/>
      <c r="C19" s="1335"/>
      <c r="D19" s="1335"/>
      <c r="E19" s="1335"/>
    </row>
    <row r="20" spans="1:5" ht="26.25" x14ac:dyDescent="0.25">
      <c r="A20" s="511" t="s">
        <v>26044</v>
      </c>
      <c r="B20" s="514" t="s">
        <v>26056</v>
      </c>
      <c r="C20" s="514" t="s">
        <v>26048</v>
      </c>
      <c r="D20" s="514" t="s">
        <v>26057</v>
      </c>
      <c r="E20" s="514" t="s">
        <v>26046</v>
      </c>
    </row>
    <row r="21" spans="1:5" x14ac:dyDescent="0.25">
      <c r="A21" s="515" t="s">
        <v>26058</v>
      </c>
      <c r="B21" s="516"/>
      <c r="C21" s="516"/>
      <c r="D21" s="516"/>
      <c r="E21" s="513">
        <v>3.6499999999999998E-2</v>
      </c>
    </row>
    <row r="22" spans="1:5" x14ac:dyDescent="0.25">
      <c r="A22" s="512" t="s">
        <v>26059</v>
      </c>
      <c r="B22" s="513">
        <v>0.01</v>
      </c>
      <c r="C22" s="517"/>
      <c r="D22" s="513">
        <v>0.05</v>
      </c>
      <c r="E22" s="516"/>
    </row>
    <row r="23" spans="1:5" x14ac:dyDescent="0.25">
      <c r="A23" s="512" t="s">
        <v>26060</v>
      </c>
      <c r="B23" s="513">
        <v>0.03</v>
      </c>
      <c r="C23" s="517"/>
      <c r="D23" s="513">
        <v>0.03</v>
      </c>
      <c r="E23" s="513">
        <v>0.03</v>
      </c>
    </row>
    <row r="24" spans="1:5" x14ac:dyDescent="0.25">
      <c r="A24" s="512" t="s">
        <v>26061</v>
      </c>
      <c r="B24" s="513">
        <v>6.4999999999999997E-3</v>
      </c>
      <c r="C24" s="517"/>
      <c r="D24" s="513">
        <v>6.4999999999999997E-3</v>
      </c>
      <c r="E24" s="513">
        <v>6.4999999999999997E-3</v>
      </c>
    </row>
    <row r="25" spans="1:5" ht="26.25" x14ac:dyDescent="0.25">
      <c r="A25" s="512" t="s">
        <v>26062</v>
      </c>
      <c r="B25" s="517"/>
      <c r="C25" s="517"/>
      <c r="D25" s="517"/>
      <c r="E25" s="518">
        <v>0</v>
      </c>
    </row>
    <row r="26" spans="1:5" x14ac:dyDescent="0.25">
      <c r="A26" s="837"/>
      <c r="B26" s="837"/>
      <c r="C26" s="837"/>
      <c r="D26" s="837"/>
      <c r="E26" s="837"/>
    </row>
    <row r="27" spans="1:5" x14ac:dyDescent="0.25">
      <c r="A27" s="1330" t="s">
        <v>26069</v>
      </c>
      <c r="B27" s="1330"/>
      <c r="C27" s="1330"/>
      <c r="D27" s="1330"/>
      <c r="E27" s="1330"/>
    </row>
    <row r="28" spans="1:5" x14ac:dyDescent="0.25">
      <c r="A28" s="838" t="s">
        <v>26063</v>
      </c>
      <c r="B28" s="839">
        <f>((1+E13+E15+E14)*(1+E16)*(1+E17))/(1-E22-E23-E24-E25)-1</f>
        <v>0.14299650573949108</v>
      </c>
      <c r="C28" s="837"/>
      <c r="D28" s="837"/>
      <c r="E28" s="837"/>
    </row>
    <row r="29" spans="1:5" x14ac:dyDescent="0.25">
      <c r="A29" s="838" t="s">
        <v>26064</v>
      </c>
      <c r="B29" s="837"/>
      <c r="C29" s="837"/>
      <c r="D29" s="837"/>
      <c r="E29" s="837"/>
    </row>
    <row r="30" spans="1:5" x14ac:dyDescent="0.25">
      <c r="A30" s="509"/>
      <c r="B30" s="509"/>
      <c r="C30" s="509"/>
      <c r="D30" s="509"/>
      <c r="E30" s="509"/>
    </row>
  </sheetData>
  <mergeCells count="7">
    <mergeCell ref="A27:E27"/>
    <mergeCell ref="A1:E1"/>
    <mergeCell ref="A3:E3"/>
    <mergeCell ref="A11:A12"/>
    <mergeCell ref="B11:D11"/>
    <mergeCell ref="E11:E12"/>
    <mergeCell ref="A19:E19"/>
  </mergeCells>
  <pageMargins left="0.511811024" right="0.511811024" top="0.78740157499999996" bottom="0.78740157499999996" header="0.31496062000000002" footer="0.31496062000000002"/>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1040C-1CD4-4155-9A2F-9C563CA63E6C}">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1" tint="4.9989318521683403E-2"/>
  </sheetPr>
  <dimension ref="A1:F11686"/>
  <sheetViews>
    <sheetView topLeftCell="A6047" workbookViewId="0">
      <selection activeCell="D6069" sqref="D6069"/>
    </sheetView>
  </sheetViews>
  <sheetFormatPr defaultRowHeight="12.75" x14ac:dyDescent="0.2"/>
  <cols>
    <col min="1" max="1" width="11.5703125" style="327" customWidth="1"/>
    <col min="2" max="2" width="87.85546875" style="328" customWidth="1"/>
    <col min="3" max="3" width="11.42578125" style="329" customWidth="1"/>
    <col min="4" max="4" width="22" style="316" customWidth="1"/>
    <col min="5" max="5" width="9.140625" style="316"/>
    <col min="6" max="6" width="12" style="316" bestFit="1" customWidth="1"/>
    <col min="7" max="244" width="9.140625" style="316"/>
    <col min="245" max="245" width="10.5703125" style="316" customWidth="1"/>
    <col min="246" max="246" width="91.85546875" style="316" customWidth="1"/>
    <col min="247" max="247" width="21.140625" style="316" customWidth="1"/>
    <col min="248" max="248" width="18.7109375" style="316" customWidth="1"/>
    <col min="249" max="249" width="22.28515625" style="316" customWidth="1"/>
    <col min="250" max="500" width="9.140625" style="316"/>
    <col min="501" max="501" width="10.5703125" style="316" customWidth="1"/>
    <col min="502" max="502" width="91.85546875" style="316" customWidth="1"/>
    <col min="503" max="503" width="21.140625" style="316" customWidth="1"/>
    <col min="504" max="504" width="18.7109375" style="316" customWidth="1"/>
    <col min="505" max="505" width="22.28515625" style="316" customWidth="1"/>
    <col min="506" max="756" width="9.140625" style="316"/>
    <col min="757" max="757" width="10.5703125" style="316" customWidth="1"/>
    <col min="758" max="758" width="91.85546875" style="316" customWidth="1"/>
    <col min="759" max="759" width="21.140625" style="316" customWidth="1"/>
    <col min="760" max="760" width="18.7109375" style="316" customWidth="1"/>
    <col min="761" max="761" width="22.28515625" style="316" customWidth="1"/>
    <col min="762" max="1012" width="9.140625" style="316"/>
    <col min="1013" max="1013" width="10.5703125" style="316" customWidth="1"/>
    <col min="1014" max="1014" width="91.85546875" style="316" customWidth="1"/>
    <col min="1015" max="1015" width="21.140625" style="316" customWidth="1"/>
    <col min="1016" max="1016" width="18.7109375" style="316" customWidth="1"/>
    <col min="1017" max="1017" width="22.28515625" style="316" customWidth="1"/>
    <col min="1018" max="1268" width="9.140625" style="316"/>
    <col min="1269" max="1269" width="10.5703125" style="316" customWidth="1"/>
    <col min="1270" max="1270" width="91.85546875" style="316" customWidth="1"/>
    <col min="1271" max="1271" width="21.140625" style="316" customWidth="1"/>
    <col min="1272" max="1272" width="18.7109375" style="316" customWidth="1"/>
    <col min="1273" max="1273" width="22.28515625" style="316" customWidth="1"/>
    <col min="1274" max="1524" width="9.140625" style="316"/>
    <col min="1525" max="1525" width="10.5703125" style="316" customWidth="1"/>
    <col min="1526" max="1526" width="91.85546875" style="316" customWidth="1"/>
    <col min="1527" max="1527" width="21.140625" style="316" customWidth="1"/>
    <col min="1528" max="1528" width="18.7109375" style="316" customWidth="1"/>
    <col min="1529" max="1529" width="22.28515625" style="316" customWidth="1"/>
    <col min="1530" max="1780" width="9.140625" style="316"/>
    <col min="1781" max="1781" width="10.5703125" style="316" customWidth="1"/>
    <col min="1782" max="1782" width="91.85546875" style="316" customWidth="1"/>
    <col min="1783" max="1783" width="21.140625" style="316" customWidth="1"/>
    <col min="1784" max="1784" width="18.7109375" style="316" customWidth="1"/>
    <col min="1785" max="1785" width="22.28515625" style="316" customWidth="1"/>
    <col min="1786" max="2036" width="9.140625" style="316"/>
    <col min="2037" max="2037" width="10.5703125" style="316" customWidth="1"/>
    <col min="2038" max="2038" width="91.85546875" style="316" customWidth="1"/>
    <col min="2039" max="2039" width="21.140625" style="316" customWidth="1"/>
    <col min="2040" max="2040" width="18.7109375" style="316" customWidth="1"/>
    <col min="2041" max="2041" width="22.28515625" style="316" customWidth="1"/>
    <col min="2042" max="2292" width="9.140625" style="316"/>
    <col min="2293" max="2293" width="10.5703125" style="316" customWidth="1"/>
    <col min="2294" max="2294" width="91.85546875" style="316" customWidth="1"/>
    <col min="2295" max="2295" width="21.140625" style="316" customWidth="1"/>
    <col min="2296" max="2296" width="18.7109375" style="316" customWidth="1"/>
    <col min="2297" max="2297" width="22.28515625" style="316" customWidth="1"/>
    <col min="2298" max="2548" width="9.140625" style="316"/>
    <col min="2549" max="2549" width="10.5703125" style="316" customWidth="1"/>
    <col min="2550" max="2550" width="91.85546875" style="316" customWidth="1"/>
    <col min="2551" max="2551" width="21.140625" style="316" customWidth="1"/>
    <col min="2552" max="2552" width="18.7109375" style="316" customWidth="1"/>
    <col min="2553" max="2553" width="22.28515625" style="316" customWidth="1"/>
    <col min="2554" max="2804" width="9.140625" style="316"/>
    <col min="2805" max="2805" width="10.5703125" style="316" customWidth="1"/>
    <col min="2806" max="2806" width="91.85546875" style="316" customWidth="1"/>
    <col min="2807" max="2807" width="21.140625" style="316" customWidth="1"/>
    <col min="2808" max="2808" width="18.7109375" style="316" customWidth="1"/>
    <col min="2809" max="2809" width="22.28515625" style="316" customWidth="1"/>
    <col min="2810" max="3060" width="9.140625" style="316"/>
    <col min="3061" max="3061" width="10.5703125" style="316" customWidth="1"/>
    <col min="3062" max="3062" width="91.85546875" style="316" customWidth="1"/>
    <col min="3063" max="3063" width="21.140625" style="316" customWidth="1"/>
    <col min="3064" max="3064" width="18.7109375" style="316" customWidth="1"/>
    <col min="3065" max="3065" width="22.28515625" style="316" customWidth="1"/>
    <col min="3066" max="3316" width="9.140625" style="316"/>
    <col min="3317" max="3317" width="10.5703125" style="316" customWidth="1"/>
    <col min="3318" max="3318" width="91.85546875" style="316" customWidth="1"/>
    <col min="3319" max="3319" width="21.140625" style="316" customWidth="1"/>
    <col min="3320" max="3320" width="18.7109375" style="316" customWidth="1"/>
    <col min="3321" max="3321" width="22.28515625" style="316" customWidth="1"/>
    <col min="3322" max="3572" width="9.140625" style="316"/>
    <col min="3573" max="3573" width="10.5703125" style="316" customWidth="1"/>
    <col min="3574" max="3574" width="91.85546875" style="316" customWidth="1"/>
    <col min="3575" max="3575" width="21.140625" style="316" customWidth="1"/>
    <col min="3576" max="3576" width="18.7109375" style="316" customWidth="1"/>
    <col min="3577" max="3577" width="22.28515625" style="316" customWidth="1"/>
    <col min="3578" max="3828" width="9.140625" style="316"/>
    <col min="3829" max="3829" width="10.5703125" style="316" customWidth="1"/>
    <col min="3830" max="3830" width="91.85546875" style="316" customWidth="1"/>
    <col min="3831" max="3831" width="21.140625" style="316" customWidth="1"/>
    <col min="3832" max="3832" width="18.7109375" style="316" customWidth="1"/>
    <col min="3833" max="3833" width="22.28515625" style="316" customWidth="1"/>
    <col min="3834" max="4084" width="9.140625" style="316"/>
    <col min="4085" max="4085" width="10.5703125" style="316" customWidth="1"/>
    <col min="4086" max="4086" width="91.85546875" style="316" customWidth="1"/>
    <col min="4087" max="4087" width="21.140625" style="316" customWidth="1"/>
    <col min="4088" max="4088" width="18.7109375" style="316" customWidth="1"/>
    <col min="4089" max="4089" width="22.28515625" style="316" customWidth="1"/>
    <col min="4090" max="4340" width="9.140625" style="316"/>
    <col min="4341" max="4341" width="10.5703125" style="316" customWidth="1"/>
    <col min="4342" max="4342" width="91.85546875" style="316" customWidth="1"/>
    <col min="4343" max="4343" width="21.140625" style="316" customWidth="1"/>
    <col min="4344" max="4344" width="18.7109375" style="316" customWidth="1"/>
    <col min="4345" max="4345" width="22.28515625" style="316" customWidth="1"/>
    <col min="4346" max="4596" width="9.140625" style="316"/>
    <col min="4597" max="4597" width="10.5703125" style="316" customWidth="1"/>
    <col min="4598" max="4598" width="91.85546875" style="316" customWidth="1"/>
    <col min="4599" max="4599" width="21.140625" style="316" customWidth="1"/>
    <col min="4600" max="4600" width="18.7109375" style="316" customWidth="1"/>
    <col min="4601" max="4601" width="22.28515625" style="316" customWidth="1"/>
    <col min="4602" max="4852" width="9.140625" style="316"/>
    <col min="4853" max="4853" width="10.5703125" style="316" customWidth="1"/>
    <col min="4854" max="4854" width="91.85546875" style="316" customWidth="1"/>
    <col min="4855" max="4855" width="21.140625" style="316" customWidth="1"/>
    <col min="4856" max="4856" width="18.7109375" style="316" customWidth="1"/>
    <col min="4857" max="4857" width="22.28515625" style="316" customWidth="1"/>
    <col min="4858" max="5108" width="9.140625" style="316"/>
    <col min="5109" max="5109" width="10.5703125" style="316" customWidth="1"/>
    <col min="5110" max="5110" width="91.85546875" style="316" customWidth="1"/>
    <col min="5111" max="5111" width="21.140625" style="316" customWidth="1"/>
    <col min="5112" max="5112" width="18.7109375" style="316" customWidth="1"/>
    <col min="5113" max="5113" width="22.28515625" style="316" customWidth="1"/>
    <col min="5114" max="5364" width="9.140625" style="316"/>
    <col min="5365" max="5365" width="10.5703125" style="316" customWidth="1"/>
    <col min="5366" max="5366" width="91.85546875" style="316" customWidth="1"/>
    <col min="5367" max="5367" width="21.140625" style="316" customWidth="1"/>
    <col min="5368" max="5368" width="18.7109375" style="316" customWidth="1"/>
    <col min="5369" max="5369" width="22.28515625" style="316" customWidth="1"/>
    <col min="5370" max="5620" width="9.140625" style="316"/>
    <col min="5621" max="5621" width="10.5703125" style="316" customWidth="1"/>
    <col min="5622" max="5622" width="91.85546875" style="316" customWidth="1"/>
    <col min="5623" max="5623" width="21.140625" style="316" customWidth="1"/>
    <col min="5624" max="5624" width="18.7109375" style="316" customWidth="1"/>
    <col min="5625" max="5625" width="22.28515625" style="316" customWidth="1"/>
    <col min="5626" max="5876" width="9.140625" style="316"/>
    <col min="5877" max="5877" width="10.5703125" style="316" customWidth="1"/>
    <col min="5878" max="5878" width="91.85546875" style="316" customWidth="1"/>
    <col min="5879" max="5879" width="21.140625" style="316" customWidth="1"/>
    <col min="5880" max="5880" width="18.7109375" style="316" customWidth="1"/>
    <col min="5881" max="5881" width="22.28515625" style="316" customWidth="1"/>
    <col min="5882" max="6132" width="9.140625" style="316"/>
    <col min="6133" max="6133" width="10.5703125" style="316" customWidth="1"/>
    <col min="6134" max="6134" width="91.85546875" style="316" customWidth="1"/>
    <col min="6135" max="6135" width="21.140625" style="316" customWidth="1"/>
    <col min="6136" max="6136" width="18.7109375" style="316" customWidth="1"/>
    <col min="6137" max="6137" width="22.28515625" style="316" customWidth="1"/>
    <col min="6138" max="6388" width="9.140625" style="316"/>
    <col min="6389" max="6389" width="10.5703125" style="316" customWidth="1"/>
    <col min="6390" max="6390" width="91.85546875" style="316" customWidth="1"/>
    <col min="6391" max="6391" width="21.140625" style="316" customWidth="1"/>
    <col min="6392" max="6392" width="18.7109375" style="316" customWidth="1"/>
    <col min="6393" max="6393" width="22.28515625" style="316" customWidth="1"/>
    <col min="6394" max="6644" width="9.140625" style="316"/>
    <col min="6645" max="6645" width="10.5703125" style="316" customWidth="1"/>
    <col min="6646" max="6646" width="91.85546875" style="316" customWidth="1"/>
    <col min="6647" max="6647" width="21.140625" style="316" customWidth="1"/>
    <col min="6648" max="6648" width="18.7109375" style="316" customWidth="1"/>
    <col min="6649" max="6649" width="22.28515625" style="316" customWidth="1"/>
    <col min="6650" max="6900" width="9.140625" style="316"/>
    <col min="6901" max="6901" width="10.5703125" style="316" customWidth="1"/>
    <col min="6902" max="6902" width="91.85546875" style="316" customWidth="1"/>
    <col min="6903" max="6903" width="21.140625" style="316" customWidth="1"/>
    <col min="6904" max="6904" width="18.7109375" style="316" customWidth="1"/>
    <col min="6905" max="6905" width="22.28515625" style="316" customWidth="1"/>
    <col min="6906" max="7156" width="9.140625" style="316"/>
    <col min="7157" max="7157" width="10.5703125" style="316" customWidth="1"/>
    <col min="7158" max="7158" width="91.85546875" style="316" customWidth="1"/>
    <col min="7159" max="7159" width="21.140625" style="316" customWidth="1"/>
    <col min="7160" max="7160" width="18.7109375" style="316" customWidth="1"/>
    <col min="7161" max="7161" width="22.28515625" style="316" customWidth="1"/>
    <col min="7162" max="7412" width="9.140625" style="316"/>
    <col min="7413" max="7413" width="10.5703125" style="316" customWidth="1"/>
    <col min="7414" max="7414" width="91.85546875" style="316" customWidth="1"/>
    <col min="7415" max="7415" width="21.140625" style="316" customWidth="1"/>
    <col min="7416" max="7416" width="18.7109375" style="316" customWidth="1"/>
    <col min="7417" max="7417" width="22.28515625" style="316" customWidth="1"/>
    <col min="7418" max="7668" width="9.140625" style="316"/>
    <col min="7669" max="7669" width="10.5703125" style="316" customWidth="1"/>
    <col min="7670" max="7670" width="91.85546875" style="316" customWidth="1"/>
    <col min="7671" max="7671" width="21.140625" style="316" customWidth="1"/>
    <col min="7672" max="7672" width="18.7109375" style="316" customWidth="1"/>
    <col min="7673" max="7673" width="22.28515625" style="316" customWidth="1"/>
    <col min="7674" max="7924" width="9.140625" style="316"/>
    <col min="7925" max="7925" width="10.5703125" style="316" customWidth="1"/>
    <col min="7926" max="7926" width="91.85546875" style="316" customWidth="1"/>
    <col min="7927" max="7927" width="21.140625" style="316" customWidth="1"/>
    <col min="7928" max="7928" width="18.7109375" style="316" customWidth="1"/>
    <col min="7929" max="7929" width="22.28515625" style="316" customWidth="1"/>
    <col min="7930" max="8180" width="9.140625" style="316"/>
    <col min="8181" max="8181" width="10.5703125" style="316" customWidth="1"/>
    <col min="8182" max="8182" width="91.85546875" style="316" customWidth="1"/>
    <col min="8183" max="8183" width="21.140625" style="316" customWidth="1"/>
    <col min="8184" max="8184" width="18.7109375" style="316" customWidth="1"/>
    <col min="8185" max="8185" width="22.28515625" style="316" customWidth="1"/>
    <col min="8186" max="8436" width="9.140625" style="316"/>
    <col min="8437" max="8437" width="10.5703125" style="316" customWidth="1"/>
    <col min="8438" max="8438" width="91.85546875" style="316" customWidth="1"/>
    <col min="8439" max="8439" width="21.140625" style="316" customWidth="1"/>
    <col min="8440" max="8440" width="18.7109375" style="316" customWidth="1"/>
    <col min="8441" max="8441" width="22.28515625" style="316" customWidth="1"/>
    <col min="8442" max="8692" width="9.140625" style="316"/>
    <col min="8693" max="8693" width="10.5703125" style="316" customWidth="1"/>
    <col min="8694" max="8694" width="91.85546875" style="316" customWidth="1"/>
    <col min="8695" max="8695" width="21.140625" style="316" customWidth="1"/>
    <col min="8696" max="8696" width="18.7109375" style="316" customWidth="1"/>
    <col min="8697" max="8697" width="22.28515625" style="316" customWidth="1"/>
    <col min="8698" max="8948" width="9.140625" style="316"/>
    <col min="8949" max="8949" width="10.5703125" style="316" customWidth="1"/>
    <col min="8950" max="8950" width="91.85546875" style="316" customWidth="1"/>
    <col min="8951" max="8951" width="21.140625" style="316" customWidth="1"/>
    <col min="8952" max="8952" width="18.7109375" style="316" customWidth="1"/>
    <col min="8953" max="8953" width="22.28515625" style="316" customWidth="1"/>
    <col min="8954" max="9204" width="9.140625" style="316"/>
    <col min="9205" max="9205" width="10.5703125" style="316" customWidth="1"/>
    <col min="9206" max="9206" width="91.85546875" style="316" customWidth="1"/>
    <col min="9207" max="9207" width="21.140625" style="316" customWidth="1"/>
    <col min="9208" max="9208" width="18.7109375" style="316" customWidth="1"/>
    <col min="9209" max="9209" width="22.28515625" style="316" customWidth="1"/>
    <col min="9210" max="9460" width="9.140625" style="316"/>
    <col min="9461" max="9461" width="10.5703125" style="316" customWidth="1"/>
    <col min="9462" max="9462" width="91.85546875" style="316" customWidth="1"/>
    <col min="9463" max="9463" width="21.140625" style="316" customWidth="1"/>
    <col min="9464" max="9464" width="18.7109375" style="316" customWidth="1"/>
    <col min="9465" max="9465" width="22.28515625" style="316" customWidth="1"/>
    <col min="9466" max="9716" width="9.140625" style="316"/>
    <col min="9717" max="9717" width="10.5703125" style="316" customWidth="1"/>
    <col min="9718" max="9718" width="91.85546875" style="316" customWidth="1"/>
    <col min="9719" max="9719" width="21.140625" style="316" customWidth="1"/>
    <col min="9720" max="9720" width="18.7109375" style="316" customWidth="1"/>
    <col min="9721" max="9721" width="22.28515625" style="316" customWidth="1"/>
    <col min="9722" max="9972" width="9.140625" style="316"/>
    <col min="9973" max="9973" width="10.5703125" style="316" customWidth="1"/>
    <col min="9974" max="9974" width="91.85546875" style="316" customWidth="1"/>
    <col min="9975" max="9975" width="21.140625" style="316" customWidth="1"/>
    <col min="9976" max="9976" width="18.7109375" style="316" customWidth="1"/>
    <col min="9977" max="9977" width="22.28515625" style="316" customWidth="1"/>
    <col min="9978" max="10228" width="9.140625" style="316"/>
    <col min="10229" max="10229" width="10.5703125" style="316" customWidth="1"/>
    <col min="10230" max="10230" width="91.85546875" style="316" customWidth="1"/>
    <col min="10231" max="10231" width="21.140625" style="316" customWidth="1"/>
    <col min="10232" max="10232" width="18.7109375" style="316" customWidth="1"/>
    <col min="10233" max="10233" width="22.28515625" style="316" customWidth="1"/>
    <col min="10234" max="10484" width="9.140625" style="316"/>
    <col min="10485" max="10485" width="10.5703125" style="316" customWidth="1"/>
    <col min="10486" max="10486" width="91.85546875" style="316" customWidth="1"/>
    <col min="10487" max="10487" width="21.140625" style="316" customWidth="1"/>
    <col min="10488" max="10488" width="18.7109375" style="316" customWidth="1"/>
    <col min="10489" max="10489" width="22.28515625" style="316" customWidth="1"/>
    <col min="10490" max="10740" width="9.140625" style="316"/>
    <col min="10741" max="10741" width="10.5703125" style="316" customWidth="1"/>
    <col min="10742" max="10742" width="91.85546875" style="316" customWidth="1"/>
    <col min="10743" max="10743" width="21.140625" style="316" customWidth="1"/>
    <col min="10744" max="10744" width="18.7109375" style="316" customWidth="1"/>
    <col min="10745" max="10745" width="22.28515625" style="316" customWidth="1"/>
    <col min="10746" max="10996" width="9.140625" style="316"/>
    <col min="10997" max="10997" width="10.5703125" style="316" customWidth="1"/>
    <col min="10998" max="10998" width="91.85546875" style="316" customWidth="1"/>
    <col min="10999" max="10999" width="21.140625" style="316" customWidth="1"/>
    <col min="11000" max="11000" width="18.7109375" style="316" customWidth="1"/>
    <col min="11001" max="11001" width="22.28515625" style="316" customWidth="1"/>
    <col min="11002" max="11252" width="9.140625" style="316"/>
    <col min="11253" max="11253" width="10.5703125" style="316" customWidth="1"/>
    <col min="11254" max="11254" width="91.85546875" style="316" customWidth="1"/>
    <col min="11255" max="11255" width="21.140625" style="316" customWidth="1"/>
    <col min="11256" max="11256" width="18.7109375" style="316" customWidth="1"/>
    <col min="11257" max="11257" width="22.28515625" style="316" customWidth="1"/>
    <col min="11258" max="11508" width="9.140625" style="316"/>
    <col min="11509" max="11509" width="10.5703125" style="316" customWidth="1"/>
    <col min="11510" max="11510" width="91.85546875" style="316" customWidth="1"/>
    <col min="11511" max="11511" width="21.140625" style="316" customWidth="1"/>
    <col min="11512" max="11512" width="18.7109375" style="316" customWidth="1"/>
    <col min="11513" max="11513" width="22.28515625" style="316" customWidth="1"/>
    <col min="11514" max="11764" width="9.140625" style="316"/>
    <col min="11765" max="11765" width="10.5703125" style="316" customWidth="1"/>
    <col min="11766" max="11766" width="91.85546875" style="316" customWidth="1"/>
    <col min="11767" max="11767" width="21.140625" style="316" customWidth="1"/>
    <col min="11768" max="11768" width="18.7109375" style="316" customWidth="1"/>
    <col min="11769" max="11769" width="22.28515625" style="316" customWidth="1"/>
    <col min="11770" max="12020" width="9.140625" style="316"/>
    <col min="12021" max="12021" width="10.5703125" style="316" customWidth="1"/>
    <col min="12022" max="12022" width="91.85546875" style="316" customWidth="1"/>
    <col min="12023" max="12023" width="21.140625" style="316" customWidth="1"/>
    <col min="12024" max="12024" width="18.7109375" style="316" customWidth="1"/>
    <col min="12025" max="12025" width="22.28515625" style="316" customWidth="1"/>
    <col min="12026" max="12276" width="9.140625" style="316"/>
    <col min="12277" max="12277" width="10.5703125" style="316" customWidth="1"/>
    <col min="12278" max="12278" width="91.85546875" style="316" customWidth="1"/>
    <col min="12279" max="12279" width="21.140625" style="316" customWidth="1"/>
    <col min="12280" max="12280" width="18.7109375" style="316" customWidth="1"/>
    <col min="12281" max="12281" width="22.28515625" style="316" customWidth="1"/>
    <col min="12282" max="12532" width="9.140625" style="316"/>
    <col min="12533" max="12533" width="10.5703125" style="316" customWidth="1"/>
    <col min="12534" max="12534" width="91.85546875" style="316" customWidth="1"/>
    <col min="12535" max="12535" width="21.140625" style="316" customWidth="1"/>
    <col min="12536" max="12536" width="18.7109375" style="316" customWidth="1"/>
    <col min="12537" max="12537" width="22.28515625" style="316" customWidth="1"/>
    <col min="12538" max="12788" width="9.140625" style="316"/>
    <col min="12789" max="12789" width="10.5703125" style="316" customWidth="1"/>
    <col min="12790" max="12790" width="91.85546875" style="316" customWidth="1"/>
    <col min="12791" max="12791" width="21.140625" style="316" customWidth="1"/>
    <col min="12792" max="12792" width="18.7109375" style="316" customWidth="1"/>
    <col min="12793" max="12793" width="22.28515625" style="316" customWidth="1"/>
    <col min="12794" max="13044" width="9.140625" style="316"/>
    <col min="13045" max="13045" width="10.5703125" style="316" customWidth="1"/>
    <col min="13046" max="13046" width="91.85546875" style="316" customWidth="1"/>
    <col min="13047" max="13047" width="21.140625" style="316" customWidth="1"/>
    <col min="13048" max="13048" width="18.7109375" style="316" customWidth="1"/>
    <col min="13049" max="13049" width="22.28515625" style="316" customWidth="1"/>
    <col min="13050" max="13300" width="9.140625" style="316"/>
    <col min="13301" max="13301" width="10.5703125" style="316" customWidth="1"/>
    <col min="13302" max="13302" width="91.85546875" style="316" customWidth="1"/>
    <col min="13303" max="13303" width="21.140625" style="316" customWidth="1"/>
    <col min="13304" max="13304" width="18.7109375" style="316" customWidth="1"/>
    <col min="13305" max="13305" width="22.28515625" style="316" customWidth="1"/>
    <col min="13306" max="13556" width="9.140625" style="316"/>
    <col min="13557" max="13557" width="10.5703125" style="316" customWidth="1"/>
    <col min="13558" max="13558" width="91.85546875" style="316" customWidth="1"/>
    <col min="13559" max="13559" width="21.140625" style="316" customWidth="1"/>
    <col min="13560" max="13560" width="18.7109375" style="316" customWidth="1"/>
    <col min="13561" max="13561" width="22.28515625" style="316" customWidth="1"/>
    <col min="13562" max="13812" width="9.140625" style="316"/>
    <col min="13813" max="13813" width="10.5703125" style="316" customWidth="1"/>
    <col min="13814" max="13814" width="91.85546875" style="316" customWidth="1"/>
    <col min="13815" max="13815" width="21.140625" style="316" customWidth="1"/>
    <col min="13816" max="13816" width="18.7109375" style="316" customWidth="1"/>
    <col min="13817" max="13817" width="22.28515625" style="316" customWidth="1"/>
    <col min="13818" max="14068" width="9.140625" style="316"/>
    <col min="14069" max="14069" width="10.5703125" style="316" customWidth="1"/>
    <col min="14070" max="14070" width="91.85546875" style="316" customWidth="1"/>
    <col min="14071" max="14071" width="21.140625" style="316" customWidth="1"/>
    <col min="14072" max="14072" width="18.7109375" style="316" customWidth="1"/>
    <col min="14073" max="14073" width="22.28515625" style="316" customWidth="1"/>
    <col min="14074" max="14324" width="9.140625" style="316"/>
    <col min="14325" max="14325" width="10.5703125" style="316" customWidth="1"/>
    <col min="14326" max="14326" width="91.85546875" style="316" customWidth="1"/>
    <col min="14327" max="14327" width="21.140625" style="316" customWidth="1"/>
    <col min="14328" max="14328" width="18.7109375" style="316" customWidth="1"/>
    <col min="14329" max="14329" width="22.28515625" style="316" customWidth="1"/>
    <col min="14330" max="14580" width="9.140625" style="316"/>
    <col min="14581" max="14581" width="10.5703125" style="316" customWidth="1"/>
    <col min="14582" max="14582" width="91.85546875" style="316" customWidth="1"/>
    <col min="14583" max="14583" width="21.140625" style="316" customWidth="1"/>
    <col min="14584" max="14584" width="18.7109375" style="316" customWidth="1"/>
    <col min="14585" max="14585" width="22.28515625" style="316" customWidth="1"/>
    <col min="14586" max="14836" width="9.140625" style="316"/>
    <col min="14837" max="14837" width="10.5703125" style="316" customWidth="1"/>
    <col min="14838" max="14838" width="91.85546875" style="316" customWidth="1"/>
    <col min="14839" max="14839" width="21.140625" style="316" customWidth="1"/>
    <col min="14840" max="14840" width="18.7109375" style="316" customWidth="1"/>
    <col min="14841" max="14841" width="22.28515625" style="316" customWidth="1"/>
    <col min="14842" max="15092" width="9.140625" style="316"/>
    <col min="15093" max="15093" width="10.5703125" style="316" customWidth="1"/>
    <col min="15094" max="15094" width="91.85546875" style="316" customWidth="1"/>
    <col min="15095" max="15095" width="21.140625" style="316" customWidth="1"/>
    <col min="15096" max="15096" width="18.7109375" style="316" customWidth="1"/>
    <col min="15097" max="15097" width="22.28515625" style="316" customWidth="1"/>
    <col min="15098" max="15348" width="9.140625" style="316"/>
    <col min="15349" max="15349" width="10.5703125" style="316" customWidth="1"/>
    <col min="15350" max="15350" width="91.85546875" style="316" customWidth="1"/>
    <col min="15351" max="15351" width="21.140625" style="316" customWidth="1"/>
    <col min="15352" max="15352" width="18.7109375" style="316" customWidth="1"/>
    <col min="15353" max="15353" width="22.28515625" style="316" customWidth="1"/>
    <col min="15354" max="15604" width="9.140625" style="316"/>
    <col min="15605" max="15605" width="10.5703125" style="316" customWidth="1"/>
    <col min="15606" max="15606" width="91.85546875" style="316" customWidth="1"/>
    <col min="15607" max="15607" width="21.140625" style="316" customWidth="1"/>
    <col min="15608" max="15608" width="18.7109375" style="316" customWidth="1"/>
    <col min="15609" max="15609" width="22.28515625" style="316" customWidth="1"/>
    <col min="15610" max="15860" width="9.140625" style="316"/>
    <col min="15861" max="15861" width="10.5703125" style="316" customWidth="1"/>
    <col min="15862" max="15862" width="91.85546875" style="316" customWidth="1"/>
    <col min="15863" max="15863" width="21.140625" style="316" customWidth="1"/>
    <col min="15864" max="15864" width="18.7109375" style="316" customWidth="1"/>
    <col min="15865" max="15865" width="22.28515625" style="316" customWidth="1"/>
    <col min="15866" max="16116" width="9.140625" style="316"/>
    <col min="16117" max="16117" width="10.5703125" style="316" customWidth="1"/>
    <col min="16118" max="16118" width="91.85546875" style="316" customWidth="1"/>
    <col min="16119" max="16119" width="21.140625" style="316" customWidth="1"/>
    <col min="16120" max="16120" width="18.7109375" style="316" customWidth="1"/>
    <col min="16121" max="16121" width="22.28515625" style="316" customWidth="1"/>
    <col min="16122" max="16384" width="9.140625" style="316"/>
  </cols>
  <sheetData>
    <row r="1" spans="1:4" ht="37.5" customHeight="1" x14ac:dyDescent="0.2">
      <c r="A1" s="1337" t="s">
        <v>16415</v>
      </c>
      <c r="B1" s="1337"/>
      <c r="C1" s="1337"/>
      <c r="D1" s="1337"/>
    </row>
    <row r="2" spans="1:4" ht="15" customHeight="1" x14ac:dyDescent="0.25">
      <c r="A2" s="1338" t="s">
        <v>14266</v>
      </c>
      <c r="B2" s="1338"/>
      <c r="C2" s="1338"/>
      <c r="D2" s="1338"/>
    </row>
    <row r="3" spans="1:4" ht="15" customHeight="1" x14ac:dyDescent="0.25">
      <c r="A3" s="1338" t="s">
        <v>16416</v>
      </c>
      <c r="B3" s="1338"/>
      <c r="C3" s="1338"/>
      <c r="D3" s="1338"/>
    </row>
    <row r="4" spans="1:4" ht="15" x14ac:dyDescent="0.25">
      <c r="A4" s="317"/>
      <c r="B4" s="318"/>
      <c r="C4" s="319"/>
      <c r="D4" s="318"/>
    </row>
    <row r="5" spans="1:4" ht="20.100000000000001" customHeight="1" x14ac:dyDescent="0.2">
      <c r="A5" s="320" t="s">
        <v>8408</v>
      </c>
      <c r="B5" s="321" t="s">
        <v>1507</v>
      </c>
      <c r="C5" s="321" t="s">
        <v>16417</v>
      </c>
      <c r="D5" s="321" t="s">
        <v>16418</v>
      </c>
    </row>
    <row r="6" spans="1:4" ht="40.5" x14ac:dyDescent="0.2">
      <c r="A6" s="320" t="s">
        <v>1508</v>
      </c>
      <c r="B6" s="322" t="s">
        <v>14851</v>
      </c>
      <c r="C6" s="321" t="s">
        <v>59</v>
      </c>
      <c r="D6" s="323" t="s">
        <v>13793</v>
      </c>
    </row>
    <row r="7" spans="1:4" ht="40.5" x14ac:dyDescent="0.2">
      <c r="A7" s="320" t="s">
        <v>1509</v>
      </c>
      <c r="B7" s="322" t="s">
        <v>14852</v>
      </c>
      <c r="C7" s="321" t="s">
        <v>59</v>
      </c>
      <c r="D7" s="323" t="s">
        <v>6635</v>
      </c>
    </row>
    <row r="8" spans="1:4" ht="40.5" x14ac:dyDescent="0.2">
      <c r="A8" s="320" t="s">
        <v>1510</v>
      </c>
      <c r="B8" s="322" t="s">
        <v>14853</v>
      </c>
      <c r="C8" s="321" t="s">
        <v>59</v>
      </c>
      <c r="D8" s="323" t="s">
        <v>329</v>
      </c>
    </row>
    <row r="9" spans="1:4" ht="40.5" x14ac:dyDescent="0.2">
      <c r="A9" s="320" t="s">
        <v>1512</v>
      </c>
      <c r="B9" s="322" t="s">
        <v>14854</v>
      </c>
      <c r="C9" s="321" t="s">
        <v>59</v>
      </c>
      <c r="D9" s="323" t="s">
        <v>16419</v>
      </c>
    </row>
    <row r="10" spans="1:4" ht="40.5" x14ac:dyDescent="0.2">
      <c r="A10" s="320" t="s">
        <v>1513</v>
      </c>
      <c r="B10" s="322" t="s">
        <v>14855</v>
      </c>
      <c r="C10" s="321" t="s">
        <v>59</v>
      </c>
      <c r="D10" s="323" t="s">
        <v>16420</v>
      </c>
    </row>
    <row r="11" spans="1:4" ht="40.5" x14ac:dyDescent="0.2">
      <c r="A11" s="320" t="s">
        <v>1514</v>
      </c>
      <c r="B11" s="322" t="s">
        <v>14856</v>
      </c>
      <c r="C11" s="321" t="s">
        <v>59</v>
      </c>
      <c r="D11" s="323" t="s">
        <v>1125</v>
      </c>
    </row>
    <row r="12" spans="1:4" ht="40.5" x14ac:dyDescent="0.2">
      <c r="A12" s="320" t="s">
        <v>1515</v>
      </c>
      <c r="B12" s="322" t="s">
        <v>14857</v>
      </c>
      <c r="C12" s="321" t="s">
        <v>59</v>
      </c>
      <c r="D12" s="323" t="s">
        <v>733</v>
      </c>
    </row>
    <row r="13" spans="1:4" ht="40.5" x14ac:dyDescent="0.2">
      <c r="A13" s="320" t="s">
        <v>1516</v>
      </c>
      <c r="B13" s="322" t="s">
        <v>14858</v>
      </c>
      <c r="C13" s="321" t="s">
        <v>59</v>
      </c>
      <c r="D13" s="323" t="s">
        <v>16421</v>
      </c>
    </row>
    <row r="14" spans="1:4" ht="40.5" x14ac:dyDescent="0.2">
      <c r="A14" s="320" t="s">
        <v>1518</v>
      </c>
      <c r="B14" s="322" t="s">
        <v>14859</v>
      </c>
      <c r="C14" s="321" t="s">
        <v>59</v>
      </c>
      <c r="D14" s="323" t="s">
        <v>3292</v>
      </c>
    </row>
    <row r="15" spans="1:4" ht="40.5" x14ac:dyDescent="0.2">
      <c r="A15" s="320" t="s">
        <v>1519</v>
      </c>
      <c r="B15" s="322" t="s">
        <v>14860</v>
      </c>
      <c r="C15" s="321" t="s">
        <v>59</v>
      </c>
      <c r="D15" s="323" t="s">
        <v>2368</v>
      </c>
    </row>
    <row r="16" spans="1:4" ht="40.5" x14ac:dyDescent="0.2">
      <c r="A16" s="320" t="s">
        <v>1520</v>
      </c>
      <c r="B16" s="322" t="s">
        <v>14861</v>
      </c>
      <c r="C16" s="321" t="s">
        <v>59</v>
      </c>
      <c r="D16" s="323" t="s">
        <v>2879</v>
      </c>
    </row>
    <row r="17" spans="1:4" ht="40.5" x14ac:dyDescent="0.2">
      <c r="A17" s="320" t="s">
        <v>1521</v>
      </c>
      <c r="B17" s="322" t="s">
        <v>14862</v>
      </c>
      <c r="C17" s="321" t="s">
        <v>59</v>
      </c>
      <c r="D17" s="323" t="s">
        <v>4907</v>
      </c>
    </row>
    <row r="18" spans="1:4" ht="40.5" x14ac:dyDescent="0.2">
      <c r="A18" s="320" t="s">
        <v>1523</v>
      </c>
      <c r="B18" s="322" t="s">
        <v>14863</v>
      </c>
      <c r="C18" s="321" t="s">
        <v>59</v>
      </c>
      <c r="D18" s="323" t="s">
        <v>1014</v>
      </c>
    </row>
    <row r="19" spans="1:4" ht="40.5" x14ac:dyDescent="0.2">
      <c r="A19" s="320" t="s">
        <v>1525</v>
      </c>
      <c r="B19" s="322" t="s">
        <v>14864</v>
      </c>
      <c r="C19" s="321" t="s">
        <v>59</v>
      </c>
      <c r="D19" s="323" t="s">
        <v>16422</v>
      </c>
    </row>
    <row r="20" spans="1:4" ht="40.5" x14ac:dyDescent="0.2">
      <c r="A20" s="320" t="s">
        <v>1527</v>
      </c>
      <c r="B20" s="322" t="s">
        <v>14865</v>
      </c>
      <c r="C20" s="321" t="s">
        <v>59</v>
      </c>
      <c r="D20" s="323" t="s">
        <v>14316</v>
      </c>
    </row>
    <row r="21" spans="1:4" ht="40.5" x14ac:dyDescent="0.2">
      <c r="A21" s="320" t="s">
        <v>1529</v>
      </c>
      <c r="B21" s="322" t="s">
        <v>14866</v>
      </c>
      <c r="C21" s="321" t="s">
        <v>59</v>
      </c>
      <c r="D21" s="323" t="s">
        <v>16423</v>
      </c>
    </row>
    <row r="22" spans="1:4" ht="40.5" x14ac:dyDescent="0.2">
      <c r="A22" s="320" t="s">
        <v>1530</v>
      </c>
      <c r="B22" s="322" t="s">
        <v>14867</v>
      </c>
      <c r="C22" s="321" t="s">
        <v>59</v>
      </c>
      <c r="D22" s="323" t="s">
        <v>210</v>
      </c>
    </row>
    <row r="23" spans="1:4" ht="40.5" x14ac:dyDescent="0.2">
      <c r="A23" s="320" t="s">
        <v>1532</v>
      </c>
      <c r="B23" s="322" t="s">
        <v>14868</v>
      </c>
      <c r="C23" s="321" t="s">
        <v>59</v>
      </c>
      <c r="D23" s="323" t="s">
        <v>677</v>
      </c>
    </row>
    <row r="24" spans="1:4" ht="40.5" x14ac:dyDescent="0.2">
      <c r="A24" s="320" t="s">
        <v>1533</v>
      </c>
      <c r="B24" s="322" t="s">
        <v>14869</v>
      </c>
      <c r="C24" s="321" t="s">
        <v>59</v>
      </c>
      <c r="D24" s="323" t="s">
        <v>3895</v>
      </c>
    </row>
    <row r="25" spans="1:4" ht="40.5" x14ac:dyDescent="0.2">
      <c r="A25" s="320" t="s">
        <v>1535</v>
      </c>
      <c r="B25" s="322" t="s">
        <v>14870</v>
      </c>
      <c r="C25" s="321" t="s">
        <v>59</v>
      </c>
      <c r="D25" s="323" t="s">
        <v>2536</v>
      </c>
    </row>
    <row r="26" spans="1:4" ht="40.5" x14ac:dyDescent="0.2">
      <c r="A26" s="320" t="s">
        <v>1536</v>
      </c>
      <c r="B26" s="322" t="s">
        <v>14871</v>
      </c>
      <c r="C26" s="321" t="s">
        <v>59</v>
      </c>
      <c r="D26" s="323" t="s">
        <v>13829</v>
      </c>
    </row>
    <row r="27" spans="1:4" ht="40.5" x14ac:dyDescent="0.2">
      <c r="A27" s="320" t="s">
        <v>1538</v>
      </c>
      <c r="B27" s="322" t="s">
        <v>14872</v>
      </c>
      <c r="C27" s="321" t="s">
        <v>59</v>
      </c>
      <c r="D27" s="323" t="s">
        <v>417</v>
      </c>
    </row>
    <row r="28" spans="1:4" ht="40.5" x14ac:dyDescent="0.2">
      <c r="A28" s="320" t="s">
        <v>1540</v>
      </c>
      <c r="B28" s="322" t="s">
        <v>14873</v>
      </c>
      <c r="C28" s="321" t="s">
        <v>59</v>
      </c>
      <c r="D28" s="323" t="s">
        <v>1304</v>
      </c>
    </row>
    <row r="29" spans="1:4" ht="40.5" x14ac:dyDescent="0.2">
      <c r="A29" s="320" t="s">
        <v>1541</v>
      </c>
      <c r="B29" s="322" t="s">
        <v>14874</v>
      </c>
      <c r="C29" s="321" t="s">
        <v>59</v>
      </c>
      <c r="D29" s="323" t="s">
        <v>16424</v>
      </c>
    </row>
    <row r="30" spans="1:4" ht="40.5" x14ac:dyDescent="0.2">
      <c r="A30" s="320" t="s">
        <v>1542</v>
      </c>
      <c r="B30" s="322" t="s">
        <v>14875</v>
      </c>
      <c r="C30" s="321" t="s">
        <v>59</v>
      </c>
      <c r="D30" s="323" t="s">
        <v>5204</v>
      </c>
    </row>
    <row r="31" spans="1:4" ht="40.5" x14ac:dyDescent="0.2">
      <c r="A31" s="320" t="s">
        <v>1543</v>
      </c>
      <c r="B31" s="322" t="s">
        <v>14876</v>
      </c>
      <c r="C31" s="321" t="s">
        <v>59</v>
      </c>
      <c r="D31" s="323" t="s">
        <v>567</v>
      </c>
    </row>
    <row r="32" spans="1:4" ht="40.5" x14ac:dyDescent="0.2">
      <c r="A32" s="320" t="s">
        <v>1544</v>
      </c>
      <c r="B32" s="322" t="s">
        <v>14877</v>
      </c>
      <c r="C32" s="321" t="s">
        <v>59</v>
      </c>
      <c r="D32" s="323" t="s">
        <v>3540</v>
      </c>
    </row>
    <row r="33" spans="1:4" ht="40.5" x14ac:dyDescent="0.2">
      <c r="A33" s="320" t="s">
        <v>1546</v>
      </c>
      <c r="B33" s="322" t="s">
        <v>14878</v>
      </c>
      <c r="C33" s="321" t="s">
        <v>59</v>
      </c>
      <c r="D33" s="323" t="s">
        <v>7924</v>
      </c>
    </row>
    <row r="34" spans="1:4" ht="40.5" x14ac:dyDescent="0.2">
      <c r="A34" s="320" t="s">
        <v>1548</v>
      </c>
      <c r="B34" s="322" t="s">
        <v>14879</v>
      </c>
      <c r="C34" s="321" t="s">
        <v>59</v>
      </c>
      <c r="D34" s="323" t="s">
        <v>14134</v>
      </c>
    </row>
    <row r="35" spans="1:4" ht="40.5" x14ac:dyDescent="0.2">
      <c r="A35" s="320" t="s">
        <v>1550</v>
      </c>
      <c r="B35" s="322" t="s">
        <v>14880</v>
      </c>
      <c r="C35" s="321" t="s">
        <v>59</v>
      </c>
      <c r="D35" s="323" t="s">
        <v>16425</v>
      </c>
    </row>
    <row r="36" spans="1:4" ht="40.5" x14ac:dyDescent="0.2">
      <c r="A36" s="320" t="s">
        <v>1551</v>
      </c>
      <c r="B36" s="322" t="s">
        <v>14881</v>
      </c>
      <c r="C36" s="321" t="s">
        <v>59</v>
      </c>
      <c r="D36" s="323" t="s">
        <v>13881</v>
      </c>
    </row>
    <row r="37" spans="1:4" ht="40.5" x14ac:dyDescent="0.2">
      <c r="A37" s="320" t="s">
        <v>1553</v>
      </c>
      <c r="B37" s="322" t="s">
        <v>14882</v>
      </c>
      <c r="C37" s="321" t="s">
        <v>59</v>
      </c>
      <c r="D37" s="323" t="s">
        <v>16426</v>
      </c>
    </row>
    <row r="38" spans="1:4" ht="40.5" x14ac:dyDescent="0.2">
      <c r="A38" s="320" t="s">
        <v>1555</v>
      </c>
      <c r="B38" s="322" t="s">
        <v>14883</v>
      </c>
      <c r="C38" s="321" t="s">
        <v>59</v>
      </c>
      <c r="D38" s="323" t="s">
        <v>16427</v>
      </c>
    </row>
    <row r="39" spans="1:4" ht="40.5" x14ac:dyDescent="0.2">
      <c r="A39" s="320" t="s">
        <v>1556</v>
      </c>
      <c r="B39" s="322" t="s">
        <v>14884</v>
      </c>
      <c r="C39" s="321" t="s">
        <v>59</v>
      </c>
      <c r="D39" s="323" t="s">
        <v>14275</v>
      </c>
    </row>
    <row r="40" spans="1:4" ht="40.5" x14ac:dyDescent="0.2">
      <c r="A40" s="320" t="s">
        <v>1557</v>
      </c>
      <c r="B40" s="322" t="s">
        <v>14885</v>
      </c>
      <c r="C40" s="321" t="s">
        <v>59</v>
      </c>
      <c r="D40" s="323" t="s">
        <v>16428</v>
      </c>
    </row>
    <row r="41" spans="1:4" ht="40.5" x14ac:dyDescent="0.2">
      <c r="A41" s="320" t="s">
        <v>1558</v>
      </c>
      <c r="B41" s="322" t="s">
        <v>14886</v>
      </c>
      <c r="C41" s="321" t="s">
        <v>59</v>
      </c>
      <c r="D41" s="323" t="s">
        <v>4446</v>
      </c>
    </row>
    <row r="42" spans="1:4" ht="40.5" x14ac:dyDescent="0.2">
      <c r="A42" s="320" t="s">
        <v>1559</v>
      </c>
      <c r="B42" s="322" t="s">
        <v>14887</v>
      </c>
      <c r="C42" s="321" t="s">
        <v>59</v>
      </c>
      <c r="D42" s="323" t="s">
        <v>13941</v>
      </c>
    </row>
    <row r="43" spans="1:4" ht="40.5" x14ac:dyDescent="0.2">
      <c r="A43" s="320" t="s">
        <v>1561</v>
      </c>
      <c r="B43" s="322" t="s">
        <v>14888</v>
      </c>
      <c r="C43" s="321" t="s">
        <v>59</v>
      </c>
      <c r="D43" s="323" t="s">
        <v>16429</v>
      </c>
    </row>
    <row r="44" spans="1:4" ht="40.5" x14ac:dyDescent="0.2">
      <c r="A44" s="320" t="s">
        <v>1562</v>
      </c>
      <c r="B44" s="322" t="s">
        <v>14889</v>
      </c>
      <c r="C44" s="321" t="s">
        <v>59</v>
      </c>
      <c r="D44" s="323" t="s">
        <v>16430</v>
      </c>
    </row>
    <row r="45" spans="1:4" ht="40.5" x14ac:dyDescent="0.2">
      <c r="A45" s="320" t="s">
        <v>1563</v>
      </c>
      <c r="B45" s="322" t="s">
        <v>14890</v>
      </c>
      <c r="C45" s="321" t="s">
        <v>59</v>
      </c>
      <c r="D45" s="323" t="s">
        <v>16431</v>
      </c>
    </row>
    <row r="46" spans="1:4" ht="40.5" x14ac:dyDescent="0.2">
      <c r="A46" s="320" t="s">
        <v>1564</v>
      </c>
      <c r="B46" s="322" t="s">
        <v>14891</v>
      </c>
      <c r="C46" s="321" t="s">
        <v>59</v>
      </c>
      <c r="D46" s="323" t="s">
        <v>16432</v>
      </c>
    </row>
    <row r="47" spans="1:4" ht="40.5" x14ac:dyDescent="0.2">
      <c r="A47" s="320" t="s">
        <v>1565</v>
      </c>
      <c r="B47" s="322" t="s">
        <v>14892</v>
      </c>
      <c r="C47" s="321" t="s">
        <v>59</v>
      </c>
      <c r="D47" s="323" t="s">
        <v>16433</v>
      </c>
    </row>
    <row r="48" spans="1:4" ht="40.5" x14ac:dyDescent="0.2">
      <c r="A48" s="320" t="s">
        <v>1566</v>
      </c>
      <c r="B48" s="322" t="s">
        <v>14893</v>
      </c>
      <c r="C48" s="321" t="s">
        <v>59</v>
      </c>
      <c r="D48" s="323" t="s">
        <v>16434</v>
      </c>
    </row>
    <row r="49" spans="1:4" ht="40.5" x14ac:dyDescent="0.2">
      <c r="A49" s="320" t="s">
        <v>1567</v>
      </c>
      <c r="B49" s="322" t="s">
        <v>14894</v>
      </c>
      <c r="C49" s="321" t="s">
        <v>59</v>
      </c>
      <c r="D49" s="323" t="s">
        <v>16435</v>
      </c>
    </row>
    <row r="50" spans="1:4" ht="40.5" x14ac:dyDescent="0.2">
      <c r="A50" s="320" t="s">
        <v>1569</v>
      </c>
      <c r="B50" s="322" t="s">
        <v>14895</v>
      </c>
      <c r="C50" s="321" t="s">
        <v>59</v>
      </c>
      <c r="D50" s="323" t="s">
        <v>16436</v>
      </c>
    </row>
    <row r="51" spans="1:4" ht="40.5" x14ac:dyDescent="0.2">
      <c r="A51" s="320" t="s">
        <v>1570</v>
      </c>
      <c r="B51" s="322" t="s">
        <v>14896</v>
      </c>
      <c r="C51" s="321" t="s">
        <v>59</v>
      </c>
      <c r="D51" s="323" t="s">
        <v>16437</v>
      </c>
    </row>
    <row r="52" spans="1:4" ht="40.5" x14ac:dyDescent="0.2">
      <c r="A52" s="320" t="s">
        <v>1571</v>
      </c>
      <c r="B52" s="322" t="s">
        <v>14897</v>
      </c>
      <c r="C52" s="321" t="s">
        <v>59</v>
      </c>
      <c r="D52" s="323" t="s">
        <v>1033</v>
      </c>
    </row>
    <row r="53" spans="1:4" ht="40.5" x14ac:dyDescent="0.2">
      <c r="A53" s="320" t="s">
        <v>1572</v>
      </c>
      <c r="B53" s="322" t="s">
        <v>14898</v>
      </c>
      <c r="C53" s="321" t="s">
        <v>59</v>
      </c>
      <c r="D53" s="323" t="s">
        <v>16438</v>
      </c>
    </row>
    <row r="54" spans="1:4" ht="40.5" x14ac:dyDescent="0.2">
      <c r="A54" s="320" t="s">
        <v>1573</v>
      </c>
      <c r="B54" s="322" t="s">
        <v>14899</v>
      </c>
      <c r="C54" s="321" t="s">
        <v>59</v>
      </c>
      <c r="D54" s="323" t="s">
        <v>16439</v>
      </c>
    </row>
    <row r="55" spans="1:4" ht="40.5" x14ac:dyDescent="0.2">
      <c r="A55" s="320" t="s">
        <v>1574</v>
      </c>
      <c r="B55" s="322" t="s">
        <v>14900</v>
      </c>
      <c r="C55" s="321" t="s">
        <v>59</v>
      </c>
      <c r="D55" s="323" t="s">
        <v>1428</v>
      </c>
    </row>
    <row r="56" spans="1:4" ht="40.5" x14ac:dyDescent="0.2">
      <c r="A56" s="320" t="s">
        <v>1576</v>
      </c>
      <c r="B56" s="322" t="s">
        <v>14901</v>
      </c>
      <c r="C56" s="321" t="s">
        <v>59</v>
      </c>
      <c r="D56" s="323" t="s">
        <v>16440</v>
      </c>
    </row>
    <row r="57" spans="1:4" ht="40.5" x14ac:dyDescent="0.2">
      <c r="A57" s="320" t="s">
        <v>1577</v>
      </c>
      <c r="B57" s="322" t="s">
        <v>14902</v>
      </c>
      <c r="C57" s="321" t="s">
        <v>59</v>
      </c>
      <c r="D57" s="323" t="s">
        <v>16441</v>
      </c>
    </row>
    <row r="58" spans="1:4" ht="40.5" x14ac:dyDescent="0.2">
      <c r="A58" s="320" t="s">
        <v>1578</v>
      </c>
      <c r="B58" s="322" t="s">
        <v>14903</v>
      </c>
      <c r="C58" s="321" t="s">
        <v>59</v>
      </c>
      <c r="D58" s="323" t="s">
        <v>414</v>
      </c>
    </row>
    <row r="59" spans="1:4" ht="40.5" x14ac:dyDescent="0.2">
      <c r="A59" s="320" t="s">
        <v>1579</v>
      </c>
      <c r="B59" s="322" t="s">
        <v>14904</v>
      </c>
      <c r="C59" s="321" t="s">
        <v>59</v>
      </c>
      <c r="D59" s="323" t="s">
        <v>14731</v>
      </c>
    </row>
    <row r="60" spans="1:4" ht="40.5" x14ac:dyDescent="0.2">
      <c r="A60" s="320" t="s">
        <v>1580</v>
      </c>
      <c r="B60" s="322" t="s">
        <v>14905</v>
      </c>
      <c r="C60" s="321" t="s">
        <v>59</v>
      </c>
      <c r="D60" s="323" t="s">
        <v>16442</v>
      </c>
    </row>
    <row r="61" spans="1:4" ht="40.5" x14ac:dyDescent="0.2">
      <c r="A61" s="320" t="s">
        <v>1582</v>
      </c>
      <c r="B61" s="322" t="s">
        <v>14906</v>
      </c>
      <c r="C61" s="321" t="s">
        <v>59</v>
      </c>
      <c r="D61" s="323" t="s">
        <v>16443</v>
      </c>
    </row>
    <row r="62" spans="1:4" ht="40.5" x14ac:dyDescent="0.2">
      <c r="A62" s="320" t="s">
        <v>1583</v>
      </c>
      <c r="B62" s="322" t="s">
        <v>14907</v>
      </c>
      <c r="C62" s="321" t="s">
        <v>59</v>
      </c>
      <c r="D62" s="323" t="s">
        <v>16444</v>
      </c>
    </row>
    <row r="63" spans="1:4" ht="40.5" x14ac:dyDescent="0.2">
      <c r="A63" s="320" t="s">
        <v>1584</v>
      </c>
      <c r="B63" s="322" t="s">
        <v>14908</v>
      </c>
      <c r="C63" s="321" t="s">
        <v>59</v>
      </c>
      <c r="D63" s="323" t="s">
        <v>16445</v>
      </c>
    </row>
    <row r="64" spans="1:4" ht="40.5" x14ac:dyDescent="0.2">
      <c r="A64" s="320" t="s">
        <v>1585</v>
      </c>
      <c r="B64" s="322" t="s">
        <v>14909</v>
      </c>
      <c r="C64" s="321" t="s">
        <v>59</v>
      </c>
      <c r="D64" s="323" t="s">
        <v>16446</v>
      </c>
    </row>
    <row r="65" spans="1:4" ht="40.5" x14ac:dyDescent="0.2">
      <c r="A65" s="320" t="s">
        <v>1586</v>
      </c>
      <c r="B65" s="322" t="s">
        <v>14910</v>
      </c>
      <c r="C65" s="321" t="s">
        <v>59</v>
      </c>
      <c r="D65" s="323" t="s">
        <v>16447</v>
      </c>
    </row>
    <row r="66" spans="1:4" ht="40.5" x14ac:dyDescent="0.2">
      <c r="A66" s="320" t="s">
        <v>1587</v>
      </c>
      <c r="B66" s="322" t="s">
        <v>14911</v>
      </c>
      <c r="C66" s="321" t="s">
        <v>59</v>
      </c>
      <c r="D66" s="323" t="s">
        <v>14118</v>
      </c>
    </row>
    <row r="67" spans="1:4" ht="40.5" x14ac:dyDescent="0.2">
      <c r="A67" s="320" t="s">
        <v>1588</v>
      </c>
      <c r="B67" s="322" t="s">
        <v>14912</v>
      </c>
      <c r="C67" s="321" t="s">
        <v>59</v>
      </c>
      <c r="D67" s="323" t="s">
        <v>16448</v>
      </c>
    </row>
    <row r="68" spans="1:4" ht="40.5" x14ac:dyDescent="0.2">
      <c r="A68" s="320" t="s">
        <v>1590</v>
      </c>
      <c r="B68" s="322" t="s">
        <v>14913</v>
      </c>
      <c r="C68" s="321" t="s">
        <v>59</v>
      </c>
      <c r="D68" s="323" t="s">
        <v>16449</v>
      </c>
    </row>
    <row r="69" spans="1:4" ht="40.5" x14ac:dyDescent="0.2">
      <c r="A69" s="320" t="s">
        <v>1591</v>
      </c>
      <c r="B69" s="322" t="s">
        <v>14914</v>
      </c>
      <c r="C69" s="321" t="s">
        <v>59</v>
      </c>
      <c r="D69" s="323" t="s">
        <v>16450</v>
      </c>
    </row>
    <row r="70" spans="1:4" ht="40.5" x14ac:dyDescent="0.2">
      <c r="A70" s="320" t="s">
        <v>1592</v>
      </c>
      <c r="B70" s="322" t="s">
        <v>14915</v>
      </c>
      <c r="C70" s="321" t="s">
        <v>59</v>
      </c>
      <c r="D70" s="323" t="s">
        <v>16451</v>
      </c>
    </row>
    <row r="71" spans="1:4" ht="40.5" x14ac:dyDescent="0.2">
      <c r="A71" s="320" t="s">
        <v>1593</v>
      </c>
      <c r="B71" s="322" t="s">
        <v>14916</v>
      </c>
      <c r="C71" s="321" t="s">
        <v>59</v>
      </c>
      <c r="D71" s="323" t="s">
        <v>16452</v>
      </c>
    </row>
    <row r="72" spans="1:4" ht="40.5" x14ac:dyDescent="0.2">
      <c r="A72" s="320" t="s">
        <v>1594</v>
      </c>
      <c r="B72" s="322" t="s">
        <v>14917</v>
      </c>
      <c r="C72" s="321" t="s">
        <v>59</v>
      </c>
      <c r="D72" s="323" t="s">
        <v>2189</v>
      </c>
    </row>
    <row r="73" spans="1:4" ht="40.5" x14ac:dyDescent="0.2">
      <c r="A73" s="320" t="s">
        <v>1595</v>
      </c>
      <c r="B73" s="322" t="s">
        <v>14918</v>
      </c>
      <c r="C73" s="321" t="s">
        <v>59</v>
      </c>
      <c r="D73" s="323" t="s">
        <v>13858</v>
      </c>
    </row>
    <row r="74" spans="1:4" ht="40.5" x14ac:dyDescent="0.2">
      <c r="A74" s="320" t="s">
        <v>1597</v>
      </c>
      <c r="B74" s="322" t="s">
        <v>14919</v>
      </c>
      <c r="C74" s="321" t="s">
        <v>59</v>
      </c>
      <c r="D74" s="323" t="s">
        <v>14713</v>
      </c>
    </row>
    <row r="75" spans="1:4" ht="40.5" x14ac:dyDescent="0.2">
      <c r="A75" s="320" t="s">
        <v>1598</v>
      </c>
      <c r="B75" s="322" t="s">
        <v>14920</v>
      </c>
      <c r="C75" s="321" t="s">
        <v>59</v>
      </c>
      <c r="D75" s="323" t="s">
        <v>16453</v>
      </c>
    </row>
    <row r="76" spans="1:4" ht="40.5" x14ac:dyDescent="0.2">
      <c r="A76" s="320" t="s">
        <v>1599</v>
      </c>
      <c r="B76" s="322" t="s">
        <v>14921</v>
      </c>
      <c r="C76" s="321" t="s">
        <v>59</v>
      </c>
      <c r="D76" s="323" t="s">
        <v>16454</v>
      </c>
    </row>
    <row r="77" spans="1:4" ht="40.5" x14ac:dyDescent="0.2">
      <c r="A77" s="320" t="s">
        <v>1600</v>
      </c>
      <c r="B77" s="322" t="s">
        <v>14922</v>
      </c>
      <c r="C77" s="321" t="s">
        <v>59</v>
      </c>
      <c r="D77" s="323" t="s">
        <v>16455</v>
      </c>
    </row>
    <row r="78" spans="1:4" ht="40.5" x14ac:dyDescent="0.2">
      <c r="A78" s="320" t="s">
        <v>1601</v>
      </c>
      <c r="B78" s="322" t="s">
        <v>14923</v>
      </c>
      <c r="C78" s="321" t="s">
        <v>59</v>
      </c>
      <c r="D78" s="323" t="s">
        <v>16456</v>
      </c>
    </row>
    <row r="79" spans="1:4" ht="40.5" x14ac:dyDescent="0.2">
      <c r="A79" s="320" t="s">
        <v>1602</v>
      </c>
      <c r="B79" s="322" t="s">
        <v>14924</v>
      </c>
      <c r="C79" s="321" t="s">
        <v>59</v>
      </c>
      <c r="D79" s="323" t="s">
        <v>16457</v>
      </c>
    </row>
    <row r="80" spans="1:4" ht="40.5" x14ac:dyDescent="0.2">
      <c r="A80" s="320" t="s">
        <v>1603</v>
      </c>
      <c r="B80" s="322" t="s">
        <v>14925</v>
      </c>
      <c r="C80" s="321" t="s">
        <v>59</v>
      </c>
      <c r="D80" s="323" t="s">
        <v>14449</v>
      </c>
    </row>
    <row r="81" spans="1:4" ht="40.5" x14ac:dyDescent="0.2">
      <c r="A81" s="320" t="s">
        <v>1604</v>
      </c>
      <c r="B81" s="322" t="s">
        <v>14926</v>
      </c>
      <c r="C81" s="321" t="s">
        <v>59</v>
      </c>
      <c r="D81" s="323" t="s">
        <v>16458</v>
      </c>
    </row>
    <row r="82" spans="1:4" ht="40.5" x14ac:dyDescent="0.2">
      <c r="A82" s="320" t="s">
        <v>1605</v>
      </c>
      <c r="B82" s="322" t="s">
        <v>14927</v>
      </c>
      <c r="C82" s="321" t="s">
        <v>59</v>
      </c>
      <c r="D82" s="323" t="s">
        <v>16459</v>
      </c>
    </row>
    <row r="83" spans="1:4" ht="40.5" x14ac:dyDescent="0.2">
      <c r="A83" s="320" t="s">
        <v>1606</v>
      </c>
      <c r="B83" s="322" t="s">
        <v>14928</v>
      </c>
      <c r="C83" s="321" t="s">
        <v>59</v>
      </c>
      <c r="D83" s="323" t="s">
        <v>16460</v>
      </c>
    </row>
    <row r="84" spans="1:4" ht="40.5" x14ac:dyDescent="0.2">
      <c r="A84" s="320" t="s">
        <v>1607</v>
      </c>
      <c r="B84" s="322" t="s">
        <v>14929</v>
      </c>
      <c r="C84" s="321" t="s">
        <v>59</v>
      </c>
      <c r="D84" s="323" t="s">
        <v>16461</v>
      </c>
    </row>
    <row r="85" spans="1:4" ht="40.5" x14ac:dyDescent="0.2">
      <c r="A85" s="320" t="s">
        <v>1608</v>
      </c>
      <c r="B85" s="322" t="s">
        <v>14930</v>
      </c>
      <c r="C85" s="321" t="s">
        <v>59</v>
      </c>
      <c r="D85" s="323" t="s">
        <v>16462</v>
      </c>
    </row>
    <row r="86" spans="1:4" ht="27" x14ac:dyDescent="0.2">
      <c r="A86" s="320" t="s">
        <v>1609</v>
      </c>
      <c r="B86" s="322" t="s">
        <v>14931</v>
      </c>
      <c r="C86" s="321" t="s">
        <v>14849</v>
      </c>
      <c r="D86" s="323" t="s">
        <v>3090</v>
      </c>
    </row>
    <row r="87" spans="1:4" ht="27" x14ac:dyDescent="0.2">
      <c r="A87" s="320" t="s">
        <v>1611</v>
      </c>
      <c r="B87" s="322" t="s">
        <v>14932</v>
      </c>
      <c r="C87" s="321" t="s">
        <v>14849</v>
      </c>
      <c r="D87" s="323" t="s">
        <v>13823</v>
      </c>
    </row>
    <row r="88" spans="1:4" ht="27" x14ac:dyDescent="0.2">
      <c r="A88" s="320" t="s">
        <v>1612</v>
      </c>
      <c r="B88" s="322" t="s">
        <v>14933</v>
      </c>
      <c r="C88" s="321" t="s">
        <v>14849</v>
      </c>
      <c r="D88" s="323" t="s">
        <v>14098</v>
      </c>
    </row>
    <row r="89" spans="1:4" ht="27" x14ac:dyDescent="0.2">
      <c r="A89" s="320" t="s">
        <v>1613</v>
      </c>
      <c r="B89" s="322" t="s">
        <v>14934</v>
      </c>
      <c r="C89" s="321" t="s">
        <v>14849</v>
      </c>
      <c r="D89" s="323" t="s">
        <v>16463</v>
      </c>
    </row>
    <row r="90" spans="1:4" ht="27" x14ac:dyDescent="0.2">
      <c r="A90" s="320" t="s">
        <v>1614</v>
      </c>
      <c r="B90" s="322" t="s">
        <v>14935</v>
      </c>
      <c r="C90" s="321" t="s">
        <v>14849</v>
      </c>
      <c r="D90" s="323" t="s">
        <v>16464</v>
      </c>
    </row>
    <row r="91" spans="1:4" ht="27" x14ac:dyDescent="0.2">
      <c r="A91" s="320" t="s">
        <v>1616</v>
      </c>
      <c r="B91" s="322" t="s">
        <v>14936</v>
      </c>
      <c r="C91" s="321" t="s">
        <v>14849</v>
      </c>
      <c r="D91" s="323" t="s">
        <v>16465</v>
      </c>
    </row>
    <row r="92" spans="1:4" ht="27" x14ac:dyDescent="0.2">
      <c r="A92" s="320" t="s">
        <v>1617</v>
      </c>
      <c r="B92" s="322" t="s">
        <v>14937</v>
      </c>
      <c r="C92" s="321" t="s">
        <v>14849</v>
      </c>
      <c r="D92" s="323" t="s">
        <v>7420</v>
      </c>
    </row>
    <row r="93" spans="1:4" ht="27" x14ac:dyDescent="0.2">
      <c r="A93" s="320" t="s">
        <v>1618</v>
      </c>
      <c r="B93" s="322" t="s">
        <v>14938</v>
      </c>
      <c r="C93" s="321" t="s">
        <v>14849</v>
      </c>
      <c r="D93" s="323" t="s">
        <v>14144</v>
      </c>
    </row>
    <row r="94" spans="1:4" ht="27" x14ac:dyDescent="0.2">
      <c r="A94" s="320" t="s">
        <v>1619</v>
      </c>
      <c r="B94" s="322" t="s">
        <v>14939</v>
      </c>
      <c r="C94" s="321" t="s">
        <v>14849</v>
      </c>
      <c r="D94" s="323" t="s">
        <v>16466</v>
      </c>
    </row>
    <row r="95" spans="1:4" ht="40.5" x14ac:dyDescent="0.2">
      <c r="A95" s="320" t="s">
        <v>1620</v>
      </c>
      <c r="B95" s="322" t="s">
        <v>14940</v>
      </c>
      <c r="C95" s="321" t="s">
        <v>59</v>
      </c>
      <c r="D95" s="323" t="s">
        <v>336</v>
      </c>
    </row>
    <row r="96" spans="1:4" ht="40.5" x14ac:dyDescent="0.2">
      <c r="A96" s="320" t="s">
        <v>1622</v>
      </c>
      <c r="B96" s="322" t="s">
        <v>14941</v>
      </c>
      <c r="C96" s="321" t="s">
        <v>59</v>
      </c>
      <c r="D96" s="323" t="s">
        <v>672</v>
      </c>
    </row>
    <row r="97" spans="1:4" ht="40.5" x14ac:dyDescent="0.2">
      <c r="A97" s="320" t="s">
        <v>1623</v>
      </c>
      <c r="B97" s="322" t="s">
        <v>14942</v>
      </c>
      <c r="C97" s="321" t="s">
        <v>59</v>
      </c>
      <c r="D97" s="323" t="s">
        <v>8139</v>
      </c>
    </row>
    <row r="98" spans="1:4" ht="40.5" x14ac:dyDescent="0.2">
      <c r="A98" s="320" t="s">
        <v>1624</v>
      </c>
      <c r="B98" s="322" t="s">
        <v>14943</v>
      </c>
      <c r="C98" s="321" t="s">
        <v>59</v>
      </c>
      <c r="D98" s="323" t="s">
        <v>13792</v>
      </c>
    </row>
    <row r="99" spans="1:4" ht="40.5" x14ac:dyDescent="0.2">
      <c r="A99" s="320" t="s">
        <v>1625</v>
      </c>
      <c r="B99" s="322" t="s">
        <v>14944</v>
      </c>
      <c r="C99" s="321" t="s">
        <v>59</v>
      </c>
      <c r="D99" s="323" t="s">
        <v>16467</v>
      </c>
    </row>
    <row r="100" spans="1:4" ht="40.5" x14ac:dyDescent="0.2">
      <c r="A100" s="320" t="s">
        <v>1626</v>
      </c>
      <c r="B100" s="322" t="s">
        <v>14945</v>
      </c>
      <c r="C100" s="321" t="s">
        <v>59</v>
      </c>
      <c r="D100" s="323" t="s">
        <v>1069</v>
      </c>
    </row>
    <row r="101" spans="1:4" ht="40.5" x14ac:dyDescent="0.2">
      <c r="A101" s="320" t="s">
        <v>1628</v>
      </c>
      <c r="B101" s="322" t="s">
        <v>14946</v>
      </c>
      <c r="C101" s="321" t="s">
        <v>59</v>
      </c>
      <c r="D101" s="323" t="s">
        <v>848</v>
      </c>
    </row>
    <row r="102" spans="1:4" ht="40.5" x14ac:dyDescent="0.2">
      <c r="A102" s="320" t="s">
        <v>1629</v>
      </c>
      <c r="B102" s="322" t="s">
        <v>14947</v>
      </c>
      <c r="C102" s="321" t="s">
        <v>59</v>
      </c>
      <c r="D102" s="323" t="s">
        <v>404</v>
      </c>
    </row>
    <row r="103" spans="1:4" ht="40.5" x14ac:dyDescent="0.2">
      <c r="A103" s="320" t="s">
        <v>1630</v>
      </c>
      <c r="B103" s="322" t="s">
        <v>14948</v>
      </c>
      <c r="C103" s="321" t="s">
        <v>59</v>
      </c>
      <c r="D103" s="323" t="s">
        <v>573</v>
      </c>
    </row>
    <row r="104" spans="1:4" ht="40.5" x14ac:dyDescent="0.2">
      <c r="A104" s="320" t="s">
        <v>1631</v>
      </c>
      <c r="B104" s="322" t="s">
        <v>14949</v>
      </c>
      <c r="C104" s="321" t="s">
        <v>59</v>
      </c>
      <c r="D104" s="323" t="s">
        <v>13604</v>
      </c>
    </row>
    <row r="105" spans="1:4" ht="40.5" x14ac:dyDescent="0.2">
      <c r="A105" s="320" t="s">
        <v>1632</v>
      </c>
      <c r="B105" s="322" t="s">
        <v>14950</v>
      </c>
      <c r="C105" s="321" t="s">
        <v>59</v>
      </c>
      <c r="D105" s="323" t="s">
        <v>13507</v>
      </c>
    </row>
    <row r="106" spans="1:4" ht="40.5" x14ac:dyDescent="0.2">
      <c r="A106" s="320" t="s">
        <v>1633</v>
      </c>
      <c r="B106" s="322" t="s">
        <v>14951</v>
      </c>
      <c r="C106" s="321" t="s">
        <v>59</v>
      </c>
      <c r="D106" s="323" t="s">
        <v>649</v>
      </c>
    </row>
    <row r="107" spans="1:4" ht="40.5" x14ac:dyDescent="0.2">
      <c r="A107" s="320" t="s">
        <v>1634</v>
      </c>
      <c r="B107" s="322" t="s">
        <v>14952</v>
      </c>
      <c r="C107" s="321" t="s">
        <v>59</v>
      </c>
      <c r="D107" s="323" t="s">
        <v>16468</v>
      </c>
    </row>
    <row r="108" spans="1:4" ht="40.5" x14ac:dyDescent="0.2">
      <c r="A108" s="320" t="s">
        <v>1635</v>
      </c>
      <c r="B108" s="322" t="s">
        <v>14953</v>
      </c>
      <c r="C108" s="321" t="s">
        <v>59</v>
      </c>
      <c r="D108" s="323" t="s">
        <v>16469</v>
      </c>
    </row>
    <row r="109" spans="1:4" ht="40.5" x14ac:dyDescent="0.2">
      <c r="A109" s="320" t="s">
        <v>1636</v>
      </c>
      <c r="B109" s="322" t="s">
        <v>14954</v>
      </c>
      <c r="C109" s="321" t="s">
        <v>59</v>
      </c>
      <c r="D109" s="323" t="s">
        <v>16470</v>
      </c>
    </row>
    <row r="110" spans="1:4" ht="40.5" x14ac:dyDescent="0.2">
      <c r="A110" s="320" t="s">
        <v>1637</v>
      </c>
      <c r="B110" s="322" t="s">
        <v>14955</v>
      </c>
      <c r="C110" s="321" t="s">
        <v>59</v>
      </c>
      <c r="D110" s="323" t="s">
        <v>914</v>
      </c>
    </row>
    <row r="111" spans="1:4" ht="40.5" x14ac:dyDescent="0.2">
      <c r="A111" s="320" t="s">
        <v>1639</v>
      </c>
      <c r="B111" s="322" t="s">
        <v>14956</v>
      </c>
      <c r="C111" s="321" t="s">
        <v>59</v>
      </c>
      <c r="D111" s="323" t="s">
        <v>218</v>
      </c>
    </row>
    <row r="112" spans="1:4" ht="40.5" x14ac:dyDescent="0.2">
      <c r="A112" s="320" t="s">
        <v>1640</v>
      </c>
      <c r="B112" s="322" t="s">
        <v>14957</v>
      </c>
      <c r="C112" s="321" t="s">
        <v>59</v>
      </c>
      <c r="D112" s="323" t="s">
        <v>298</v>
      </c>
    </row>
    <row r="113" spans="1:4" ht="40.5" x14ac:dyDescent="0.2">
      <c r="A113" s="320" t="s">
        <v>1641</v>
      </c>
      <c r="B113" s="322" t="s">
        <v>14958</v>
      </c>
      <c r="C113" s="321" t="s">
        <v>59</v>
      </c>
      <c r="D113" s="323" t="s">
        <v>700</v>
      </c>
    </row>
    <row r="114" spans="1:4" ht="40.5" x14ac:dyDescent="0.2">
      <c r="A114" s="320" t="s">
        <v>1643</v>
      </c>
      <c r="B114" s="322" t="s">
        <v>14959</v>
      </c>
      <c r="C114" s="321" t="s">
        <v>59</v>
      </c>
      <c r="D114" s="323" t="s">
        <v>619</v>
      </c>
    </row>
    <row r="115" spans="1:4" ht="40.5" x14ac:dyDescent="0.2">
      <c r="A115" s="320" t="s">
        <v>1645</v>
      </c>
      <c r="B115" s="322" t="s">
        <v>14960</v>
      </c>
      <c r="C115" s="321" t="s">
        <v>59</v>
      </c>
      <c r="D115" s="323" t="s">
        <v>16471</v>
      </c>
    </row>
    <row r="116" spans="1:4" ht="40.5" x14ac:dyDescent="0.2">
      <c r="A116" s="320" t="s">
        <v>1646</v>
      </c>
      <c r="B116" s="322" t="s">
        <v>14961</v>
      </c>
      <c r="C116" s="321" t="s">
        <v>59</v>
      </c>
      <c r="D116" s="323" t="s">
        <v>16472</v>
      </c>
    </row>
    <row r="117" spans="1:4" ht="40.5" x14ac:dyDescent="0.2">
      <c r="A117" s="320" t="s">
        <v>1647</v>
      </c>
      <c r="B117" s="322" t="s">
        <v>14962</v>
      </c>
      <c r="C117" s="321" t="s">
        <v>59</v>
      </c>
      <c r="D117" s="323" t="s">
        <v>8394</v>
      </c>
    </row>
    <row r="118" spans="1:4" ht="40.5" x14ac:dyDescent="0.2">
      <c r="A118" s="320" t="s">
        <v>1648</v>
      </c>
      <c r="B118" s="322" t="s">
        <v>14963</v>
      </c>
      <c r="C118" s="321" t="s">
        <v>59</v>
      </c>
      <c r="D118" s="323" t="s">
        <v>16473</v>
      </c>
    </row>
    <row r="119" spans="1:4" ht="40.5" x14ac:dyDescent="0.2">
      <c r="A119" s="320" t="s">
        <v>1649</v>
      </c>
      <c r="B119" s="322" t="s">
        <v>14964</v>
      </c>
      <c r="C119" s="321" t="s">
        <v>59</v>
      </c>
      <c r="D119" s="323" t="s">
        <v>4752</v>
      </c>
    </row>
    <row r="120" spans="1:4" ht="40.5" x14ac:dyDescent="0.2">
      <c r="A120" s="320" t="s">
        <v>1650</v>
      </c>
      <c r="B120" s="322" t="s">
        <v>14965</v>
      </c>
      <c r="C120" s="321" t="s">
        <v>59</v>
      </c>
      <c r="D120" s="323" t="s">
        <v>5305</v>
      </c>
    </row>
    <row r="121" spans="1:4" ht="40.5" x14ac:dyDescent="0.2">
      <c r="A121" s="320" t="s">
        <v>1652</v>
      </c>
      <c r="B121" s="322" t="s">
        <v>14966</v>
      </c>
      <c r="C121" s="321" t="s">
        <v>59</v>
      </c>
      <c r="D121" s="323" t="s">
        <v>16474</v>
      </c>
    </row>
    <row r="122" spans="1:4" ht="40.5" x14ac:dyDescent="0.2">
      <c r="A122" s="320" t="s">
        <v>1653</v>
      </c>
      <c r="B122" s="322" t="s">
        <v>14967</v>
      </c>
      <c r="C122" s="321" t="s">
        <v>59</v>
      </c>
      <c r="D122" s="323" t="s">
        <v>13907</v>
      </c>
    </row>
    <row r="123" spans="1:4" ht="40.5" x14ac:dyDescent="0.2">
      <c r="A123" s="320" t="s">
        <v>1654</v>
      </c>
      <c r="B123" s="322" t="s">
        <v>14968</v>
      </c>
      <c r="C123" s="321" t="s">
        <v>59</v>
      </c>
      <c r="D123" s="323" t="s">
        <v>2561</v>
      </c>
    </row>
    <row r="124" spans="1:4" ht="40.5" x14ac:dyDescent="0.2">
      <c r="A124" s="320" t="s">
        <v>1655</v>
      </c>
      <c r="B124" s="322" t="s">
        <v>14969</v>
      </c>
      <c r="C124" s="321" t="s">
        <v>59</v>
      </c>
      <c r="D124" s="323" t="s">
        <v>4978</v>
      </c>
    </row>
    <row r="125" spans="1:4" ht="40.5" x14ac:dyDescent="0.2">
      <c r="A125" s="320" t="s">
        <v>1657</v>
      </c>
      <c r="B125" s="322" t="s">
        <v>14970</v>
      </c>
      <c r="C125" s="321" t="s">
        <v>59</v>
      </c>
      <c r="D125" s="323" t="s">
        <v>16475</v>
      </c>
    </row>
    <row r="126" spans="1:4" ht="40.5" x14ac:dyDescent="0.2">
      <c r="A126" s="320" t="s">
        <v>1659</v>
      </c>
      <c r="B126" s="322" t="s">
        <v>14971</v>
      </c>
      <c r="C126" s="321" t="s">
        <v>59</v>
      </c>
      <c r="D126" s="323" t="s">
        <v>180</v>
      </c>
    </row>
    <row r="127" spans="1:4" ht="40.5" x14ac:dyDescent="0.2">
      <c r="A127" s="320" t="s">
        <v>1660</v>
      </c>
      <c r="B127" s="322" t="s">
        <v>14972</v>
      </c>
      <c r="C127" s="321" t="s">
        <v>59</v>
      </c>
      <c r="D127" s="323" t="s">
        <v>16476</v>
      </c>
    </row>
    <row r="128" spans="1:4" ht="40.5" x14ac:dyDescent="0.2">
      <c r="A128" s="320" t="s">
        <v>1661</v>
      </c>
      <c r="B128" s="322" t="s">
        <v>14973</v>
      </c>
      <c r="C128" s="321" t="s">
        <v>59</v>
      </c>
      <c r="D128" s="323" t="s">
        <v>13653</v>
      </c>
    </row>
    <row r="129" spans="1:4" ht="40.5" x14ac:dyDescent="0.2">
      <c r="A129" s="320" t="s">
        <v>1663</v>
      </c>
      <c r="B129" s="322" t="s">
        <v>14974</v>
      </c>
      <c r="C129" s="321" t="s">
        <v>59</v>
      </c>
      <c r="D129" s="323" t="s">
        <v>16477</v>
      </c>
    </row>
    <row r="130" spans="1:4" ht="40.5" x14ac:dyDescent="0.2">
      <c r="A130" s="320" t="s">
        <v>1664</v>
      </c>
      <c r="B130" s="322" t="s">
        <v>14975</v>
      </c>
      <c r="C130" s="321" t="s">
        <v>59</v>
      </c>
      <c r="D130" s="323" t="s">
        <v>16478</v>
      </c>
    </row>
    <row r="131" spans="1:4" ht="40.5" x14ac:dyDescent="0.2">
      <c r="A131" s="320" t="s">
        <v>1666</v>
      </c>
      <c r="B131" s="322" t="s">
        <v>14976</v>
      </c>
      <c r="C131" s="321" t="s">
        <v>59</v>
      </c>
      <c r="D131" s="323" t="s">
        <v>6121</v>
      </c>
    </row>
    <row r="132" spans="1:4" ht="40.5" x14ac:dyDescent="0.2">
      <c r="A132" s="320" t="s">
        <v>1668</v>
      </c>
      <c r="B132" s="322" t="s">
        <v>14977</v>
      </c>
      <c r="C132" s="321" t="s">
        <v>59</v>
      </c>
      <c r="D132" s="323" t="s">
        <v>16479</v>
      </c>
    </row>
    <row r="133" spans="1:4" ht="40.5" x14ac:dyDescent="0.2">
      <c r="A133" s="320" t="s">
        <v>1669</v>
      </c>
      <c r="B133" s="322" t="s">
        <v>14978</v>
      </c>
      <c r="C133" s="321" t="s">
        <v>59</v>
      </c>
      <c r="D133" s="323" t="s">
        <v>988</v>
      </c>
    </row>
    <row r="134" spans="1:4" ht="40.5" x14ac:dyDescent="0.2">
      <c r="A134" s="320" t="s">
        <v>1670</v>
      </c>
      <c r="B134" s="322" t="s">
        <v>14979</v>
      </c>
      <c r="C134" s="321" t="s">
        <v>59</v>
      </c>
      <c r="D134" s="323" t="s">
        <v>16480</v>
      </c>
    </row>
    <row r="135" spans="1:4" ht="40.5" x14ac:dyDescent="0.2">
      <c r="A135" s="320" t="s">
        <v>1671</v>
      </c>
      <c r="B135" s="322" t="s">
        <v>14980</v>
      </c>
      <c r="C135" s="321" t="s">
        <v>59</v>
      </c>
      <c r="D135" s="323" t="s">
        <v>16481</v>
      </c>
    </row>
    <row r="136" spans="1:4" ht="40.5" x14ac:dyDescent="0.2">
      <c r="A136" s="320" t="s">
        <v>1672</v>
      </c>
      <c r="B136" s="322" t="s">
        <v>14981</v>
      </c>
      <c r="C136" s="321" t="s">
        <v>59</v>
      </c>
      <c r="D136" s="323" t="s">
        <v>347</v>
      </c>
    </row>
    <row r="137" spans="1:4" ht="40.5" x14ac:dyDescent="0.2">
      <c r="A137" s="320" t="s">
        <v>1673</v>
      </c>
      <c r="B137" s="322" t="s">
        <v>14982</v>
      </c>
      <c r="C137" s="321" t="s">
        <v>59</v>
      </c>
      <c r="D137" s="323" t="s">
        <v>16482</v>
      </c>
    </row>
    <row r="138" spans="1:4" ht="40.5" x14ac:dyDescent="0.2">
      <c r="A138" s="320" t="s">
        <v>1674</v>
      </c>
      <c r="B138" s="322" t="s">
        <v>14983</v>
      </c>
      <c r="C138" s="321" t="s">
        <v>59</v>
      </c>
      <c r="D138" s="323" t="s">
        <v>880</v>
      </c>
    </row>
    <row r="139" spans="1:4" ht="40.5" x14ac:dyDescent="0.2">
      <c r="A139" s="320" t="s">
        <v>1675</v>
      </c>
      <c r="B139" s="322" t="s">
        <v>14984</v>
      </c>
      <c r="C139" s="321" t="s">
        <v>59</v>
      </c>
      <c r="D139" s="323" t="s">
        <v>16483</v>
      </c>
    </row>
    <row r="140" spans="1:4" ht="40.5" x14ac:dyDescent="0.2">
      <c r="A140" s="320" t="s">
        <v>1676</v>
      </c>
      <c r="B140" s="322" t="s">
        <v>14985</v>
      </c>
      <c r="C140" s="321" t="s">
        <v>59</v>
      </c>
      <c r="D140" s="323" t="s">
        <v>378</v>
      </c>
    </row>
    <row r="141" spans="1:4" ht="40.5" x14ac:dyDescent="0.2">
      <c r="A141" s="320" t="s">
        <v>1677</v>
      </c>
      <c r="B141" s="322" t="s">
        <v>14986</v>
      </c>
      <c r="C141" s="321" t="s">
        <v>59</v>
      </c>
      <c r="D141" s="323" t="s">
        <v>16484</v>
      </c>
    </row>
    <row r="142" spans="1:4" ht="40.5" x14ac:dyDescent="0.2">
      <c r="A142" s="320" t="s">
        <v>1678</v>
      </c>
      <c r="B142" s="322" t="s">
        <v>14987</v>
      </c>
      <c r="C142" s="321" t="s">
        <v>59</v>
      </c>
      <c r="D142" s="323" t="s">
        <v>3090</v>
      </c>
    </row>
    <row r="143" spans="1:4" ht="40.5" x14ac:dyDescent="0.2">
      <c r="A143" s="320" t="s">
        <v>1680</v>
      </c>
      <c r="B143" s="322" t="s">
        <v>14988</v>
      </c>
      <c r="C143" s="321" t="s">
        <v>59</v>
      </c>
      <c r="D143" s="323" t="s">
        <v>16485</v>
      </c>
    </row>
    <row r="144" spans="1:4" ht="40.5" x14ac:dyDescent="0.2">
      <c r="A144" s="320" t="s">
        <v>1681</v>
      </c>
      <c r="B144" s="322" t="s">
        <v>14989</v>
      </c>
      <c r="C144" s="321" t="s">
        <v>59</v>
      </c>
      <c r="D144" s="323" t="s">
        <v>16486</v>
      </c>
    </row>
    <row r="145" spans="1:4" ht="40.5" x14ac:dyDescent="0.2">
      <c r="A145" s="320" t="s">
        <v>1682</v>
      </c>
      <c r="B145" s="322" t="s">
        <v>14990</v>
      </c>
      <c r="C145" s="321" t="s">
        <v>59</v>
      </c>
      <c r="D145" s="323" t="s">
        <v>16487</v>
      </c>
    </row>
    <row r="146" spans="1:4" ht="40.5" x14ac:dyDescent="0.2">
      <c r="A146" s="320" t="s">
        <v>1683</v>
      </c>
      <c r="B146" s="322" t="s">
        <v>14991</v>
      </c>
      <c r="C146" s="321" t="s">
        <v>59</v>
      </c>
      <c r="D146" s="323" t="s">
        <v>16488</v>
      </c>
    </row>
    <row r="147" spans="1:4" ht="40.5" x14ac:dyDescent="0.2">
      <c r="A147" s="320" t="s">
        <v>1684</v>
      </c>
      <c r="B147" s="322" t="s">
        <v>14992</v>
      </c>
      <c r="C147" s="321" t="s">
        <v>59</v>
      </c>
      <c r="D147" s="323" t="s">
        <v>16489</v>
      </c>
    </row>
    <row r="148" spans="1:4" ht="40.5" x14ac:dyDescent="0.2">
      <c r="A148" s="320" t="s">
        <v>1685</v>
      </c>
      <c r="B148" s="322" t="s">
        <v>14993</v>
      </c>
      <c r="C148" s="321" t="s">
        <v>59</v>
      </c>
      <c r="D148" s="323" t="s">
        <v>16490</v>
      </c>
    </row>
    <row r="149" spans="1:4" ht="40.5" x14ac:dyDescent="0.2">
      <c r="A149" s="320" t="s">
        <v>1686</v>
      </c>
      <c r="B149" s="322" t="s">
        <v>14994</v>
      </c>
      <c r="C149" s="321" t="s">
        <v>59</v>
      </c>
      <c r="D149" s="323" t="s">
        <v>378</v>
      </c>
    </row>
    <row r="150" spans="1:4" ht="40.5" x14ac:dyDescent="0.2">
      <c r="A150" s="320" t="s">
        <v>1687</v>
      </c>
      <c r="B150" s="322" t="s">
        <v>14995</v>
      </c>
      <c r="C150" s="321" t="s">
        <v>59</v>
      </c>
      <c r="D150" s="323" t="s">
        <v>383</v>
      </c>
    </row>
    <row r="151" spans="1:4" ht="40.5" x14ac:dyDescent="0.2">
      <c r="A151" s="320" t="s">
        <v>1689</v>
      </c>
      <c r="B151" s="322" t="s">
        <v>14996</v>
      </c>
      <c r="C151" s="321" t="s">
        <v>59</v>
      </c>
      <c r="D151" s="323" t="s">
        <v>1100</v>
      </c>
    </row>
    <row r="152" spans="1:4" ht="40.5" x14ac:dyDescent="0.2">
      <c r="A152" s="320" t="s">
        <v>1690</v>
      </c>
      <c r="B152" s="322" t="s">
        <v>14997</v>
      </c>
      <c r="C152" s="321" t="s">
        <v>59</v>
      </c>
      <c r="D152" s="323" t="s">
        <v>179</v>
      </c>
    </row>
    <row r="153" spans="1:4" ht="40.5" x14ac:dyDescent="0.2">
      <c r="A153" s="320" t="s">
        <v>1691</v>
      </c>
      <c r="B153" s="322" t="s">
        <v>14998</v>
      </c>
      <c r="C153" s="321" t="s">
        <v>59</v>
      </c>
      <c r="D153" s="323" t="s">
        <v>2064</v>
      </c>
    </row>
    <row r="154" spans="1:4" ht="40.5" x14ac:dyDescent="0.2">
      <c r="A154" s="320" t="s">
        <v>1692</v>
      </c>
      <c r="B154" s="322" t="s">
        <v>14999</v>
      </c>
      <c r="C154" s="321" t="s">
        <v>59</v>
      </c>
      <c r="D154" s="323" t="s">
        <v>174</v>
      </c>
    </row>
    <row r="155" spans="1:4" ht="40.5" x14ac:dyDescent="0.2">
      <c r="A155" s="320" t="s">
        <v>1693</v>
      </c>
      <c r="B155" s="322" t="s">
        <v>15000</v>
      </c>
      <c r="C155" s="321" t="s">
        <v>59</v>
      </c>
      <c r="D155" s="323" t="s">
        <v>16491</v>
      </c>
    </row>
    <row r="156" spans="1:4" ht="40.5" x14ac:dyDescent="0.2">
      <c r="A156" s="320" t="s">
        <v>1694</v>
      </c>
      <c r="B156" s="322" t="s">
        <v>15001</v>
      </c>
      <c r="C156" s="321" t="s">
        <v>59</v>
      </c>
      <c r="D156" s="323" t="s">
        <v>263</v>
      </c>
    </row>
    <row r="157" spans="1:4" ht="40.5" x14ac:dyDescent="0.2">
      <c r="A157" s="320" t="s">
        <v>1695</v>
      </c>
      <c r="B157" s="322" t="s">
        <v>15002</v>
      </c>
      <c r="C157" s="321" t="s">
        <v>59</v>
      </c>
      <c r="D157" s="323" t="s">
        <v>16492</v>
      </c>
    </row>
    <row r="158" spans="1:4" ht="40.5" x14ac:dyDescent="0.2">
      <c r="A158" s="320" t="s">
        <v>1696</v>
      </c>
      <c r="B158" s="322" t="s">
        <v>15003</v>
      </c>
      <c r="C158" s="321" t="s">
        <v>59</v>
      </c>
      <c r="D158" s="323" t="s">
        <v>5466</v>
      </c>
    </row>
    <row r="159" spans="1:4" ht="40.5" x14ac:dyDescent="0.2">
      <c r="A159" s="320" t="s">
        <v>1697</v>
      </c>
      <c r="B159" s="322" t="s">
        <v>15004</v>
      </c>
      <c r="C159" s="321" t="s">
        <v>59</v>
      </c>
      <c r="D159" s="323" t="s">
        <v>16493</v>
      </c>
    </row>
    <row r="160" spans="1:4" ht="40.5" x14ac:dyDescent="0.2">
      <c r="A160" s="320" t="s">
        <v>1698</v>
      </c>
      <c r="B160" s="322" t="s">
        <v>15005</v>
      </c>
      <c r="C160" s="321" t="s">
        <v>59</v>
      </c>
      <c r="D160" s="323" t="s">
        <v>698</v>
      </c>
    </row>
    <row r="161" spans="1:4" ht="40.5" x14ac:dyDescent="0.2">
      <c r="A161" s="320" t="s">
        <v>1699</v>
      </c>
      <c r="B161" s="322" t="s">
        <v>15006</v>
      </c>
      <c r="C161" s="321" t="s">
        <v>59</v>
      </c>
      <c r="D161" s="323" t="s">
        <v>16494</v>
      </c>
    </row>
    <row r="162" spans="1:4" ht="40.5" x14ac:dyDescent="0.2">
      <c r="A162" s="320" t="s">
        <v>1700</v>
      </c>
      <c r="B162" s="322" t="s">
        <v>15007</v>
      </c>
      <c r="C162" s="321" t="s">
        <v>59</v>
      </c>
      <c r="D162" s="323" t="s">
        <v>1391</v>
      </c>
    </row>
    <row r="163" spans="1:4" ht="40.5" x14ac:dyDescent="0.2">
      <c r="A163" s="320" t="s">
        <v>1701</v>
      </c>
      <c r="B163" s="322" t="s">
        <v>15008</v>
      </c>
      <c r="C163" s="321" t="s">
        <v>59</v>
      </c>
      <c r="D163" s="323" t="s">
        <v>16495</v>
      </c>
    </row>
    <row r="164" spans="1:4" ht="40.5" x14ac:dyDescent="0.2">
      <c r="A164" s="320" t="s">
        <v>1702</v>
      </c>
      <c r="B164" s="322" t="s">
        <v>15009</v>
      </c>
      <c r="C164" s="321" t="s">
        <v>59</v>
      </c>
      <c r="D164" s="323" t="s">
        <v>5129</v>
      </c>
    </row>
    <row r="165" spans="1:4" ht="40.5" x14ac:dyDescent="0.2">
      <c r="A165" s="320" t="s">
        <v>1703</v>
      </c>
      <c r="B165" s="322" t="s">
        <v>15010</v>
      </c>
      <c r="C165" s="321" t="s">
        <v>59</v>
      </c>
      <c r="D165" s="323" t="s">
        <v>14702</v>
      </c>
    </row>
    <row r="166" spans="1:4" ht="40.5" x14ac:dyDescent="0.2">
      <c r="A166" s="320" t="s">
        <v>1704</v>
      </c>
      <c r="B166" s="322" t="s">
        <v>15011</v>
      </c>
      <c r="C166" s="321" t="s">
        <v>59</v>
      </c>
      <c r="D166" s="323" t="s">
        <v>14325</v>
      </c>
    </row>
    <row r="167" spans="1:4" ht="40.5" x14ac:dyDescent="0.2">
      <c r="A167" s="320" t="s">
        <v>1705</v>
      </c>
      <c r="B167" s="322" t="s">
        <v>15012</v>
      </c>
      <c r="C167" s="321" t="s">
        <v>59</v>
      </c>
      <c r="D167" s="323" t="s">
        <v>16496</v>
      </c>
    </row>
    <row r="168" spans="1:4" ht="40.5" x14ac:dyDescent="0.2">
      <c r="A168" s="320" t="s">
        <v>1706</v>
      </c>
      <c r="B168" s="322" t="s">
        <v>15013</v>
      </c>
      <c r="C168" s="321" t="s">
        <v>59</v>
      </c>
      <c r="D168" s="323" t="s">
        <v>16497</v>
      </c>
    </row>
    <row r="169" spans="1:4" ht="40.5" x14ac:dyDescent="0.2">
      <c r="A169" s="320" t="s">
        <v>1707</v>
      </c>
      <c r="B169" s="322" t="s">
        <v>15014</v>
      </c>
      <c r="C169" s="321" t="s">
        <v>59</v>
      </c>
      <c r="D169" s="323" t="s">
        <v>16498</v>
      </c>
    </row>
    <row r="170" spans="1:4" ht="40.5" x14ac:dyDescent="0.2">
      <c r="A170" s="320" t="s">
        <v>1708</v>
      </c>
      <c r="B170" s="322" t="s">
        <v>15015</v>
      </c>
      <c r="C170" s="321" t="s">
        <v>59</v>
      </c>
      <c r="D170" s="323" t="s">
        <v>735</v>
      </c>
    </row>
    <row r="171" spans="1:4" ht="40.5" x14ac:dyDescent="0.2">
      <c r="A171" s="320" t="s">
        <v>1709</v>
      </c>
      <c r="B171" s="322" t="s">
        <v>15016</v>
      </c>
      <c r="C171" s="321" t="s">
        <v>59</v>
      </c>
      <c r="D171" s="323" t="s">
        <v>16499</v>
      </c>
    </row>
    <row r="172" spans="1:4" ht="40.5" x14ac:dyDescent="0.2">
      <c r="A172" s="320" t="s">
        <v>1710</v>
      </c>
      <c r="B172" s="322" t="s">
        <v>15017</v>
      </c>
      <c r="C172" s="321" t="s">
        <v>59</v>
      </c>
      <c r="D172" s="323" t="s">
        <v>13427</v>
      </c>
    </row>
    <row r="173" spans="1:4" ht="40.5" x14ac:dyDescent="0.2">
      <c r="A173" s="320" t="s">
        <v>1712</v>
      </c>
      <c r="B173" s="322" t="s">
        <v>15018</v>
      </c>
      <c r="C173" s="321" t="s">
        <v>59</v>
      </c>
      <c r="D173" s="323" t="s">
        <v>16500</v>
      </c>
    </row>
    <row r="174" spans="1:4" ht="40.5" x14ac:dyDescent="0.2">
      <c r="A174" s="320" t="s">
        <v>1713</v>
      </c>
      <c r="B174" s="322" t="s">
        <v>15019</v>
      </c>
      <c r="C174" s="321" t="s">
        <v>59</v>
      </c>
      <c r="D174" s="323" t="s">
        <v>16421</v>
      </c>
    </row>
    <row r="175" spans="1:4" ht="40.5" x14ac:dyDescent="0.2">
      <c r="A175" s="320" t="s">
        <v>1714</v>
      </c>
      <c r="B175" s="322" t="s">
        <v>15020</v>
      </c>
      <c r="C175" s="321" t="s">
        <v>59</v>
      </c>
      <c r="D175" s="323" t="s">
        <v>16501</v>
      </c>
    </row>
    <row r="176" spans="1:4" ht="40.5" x14ac:dyDescent="0.2">
      <c r="A176" s="320" t="s">
        <v>1715</v>
      </c>
      <c r="B176" s="322" t="s">
        <v>15021</v>
      </c>
      <c r="C176" s="321" t="s">
        <v>59</v>
      </c>
      <c r="D176" s="323" t="s">
        <v>16502</v>
      </c>
    </row>
    <row r="177" spans="1:4" ht="40.5" x14ac:dyDescent="0.2">
      <c r="A177" s="320" t="s">
        <v>1716</v>
      </c>
      <c r="B177" s="322" t="s">
        <v>15022</v>
      </c>
      <c r="C177" s="321" t="s">
        <v>59</v>
      </c>
      <c r="D177" s="323" t="s">
        <v>16503</v>
      </c>
    </row>
    <row r="178" spans="1:4" ht="40.5" x14ac:dyDescent="0.2">
      <c r="A178" s="320" t="s">
        <v>1717</v>
      </c>
      <c r="B178" s="322" t="s">
        <v>15023</v>
      </c>
      <c r="C178" s="321" t="s">
        <v>59</v>
      </c>
      <c r="D178" s="323" t="s">
        <v>16504</v>
      </c>
    </row>
    <row r="179" spans="1:4" ht="40.5" x14ac:dyDescent="0.2">
      <c r="A179" s="320" t="s">
        <v>1718</v>
      </c>
      <c r="B179" s="322" t="s">
        <v>15024</v>
      </c>
      <c r="C179" s="321" t="s">
        <v>59</v>
      </c>
      <c r="D179" s="323" t="s">
        <v>16505</v>
      </c>
    </row>
    <row r="180" spans="1:4" ht="40.5" x14ac:dyDescent="0.2">
      <c r="A180" s="320" t="s">
        <v>1719</v>
      </c>
      <c r="B180" s="322" t="s">
        <v>15025</v>
      </c>
      <c r="C180" s="321" t="s">
        <v>59</v>
      </c>
      <c r="D180" s="323" t="s">
        <v>16506</v>
      </c>
    </row>
    <row r="181" spans="1:4" ht="40.5" x14ac:dyDescent="0.2">
      <c r="A181" s="320" t="s">
        <v>1721</v>
      </c>
      <c r="B181" s="322" t="s">
        <v>15026</v>
      </c>
      <c r="C181" s="321" t="s">
        <v>59</v>
      </c>
      <c r="D181" s="323" t="s">
        <v>16507</v>
      </c>
    </row>
    <row r="182" spans="1:4" ht="40.5" x14ac:dyDescent="0.2">
      <c r="A182" s="320" t="s">
        <v>1722</v>
      </c>
      <c r="B182" s="322" t="s">
        <v>15027</v>
      </c>
      <c r="C182" s="321" t="s">
        <v>59</v>
      </c>
      <c r="D182" s="323" t="s">
        <v>1482</v>
      </c>
    </row>
    <row r="183" spans="1:4" ht="40.5" x14ac:dyDescent="0.2">
      <c r="A183" s="320" t="s">
        <v>1723</v>
      </c>
      <c r="B183" s="322" t="s">
        <v>15028</v>
      </c>
      <c r="C183" s="321" t="s">
        <v>59</v>
      </c>
      <c r="D183" s="323" t="s">
        <v>16508</v>
      </c>
    </row>
    <row r="184" spans="1:4" ht="40.5" x14ac:dyDescent="0.2">
      <c r="A184" s="320" t="s">
        <v>1724</v>
      </c>
      <c r="B184" s="322" t="s">
        <v>15029</v>
      </c>
      <c r="C184" s="321" t="s">
        <v>59</v>
      </c>
      <c r="D184" s="323" t="s">
        <v>16509</v>
      </c>
    </row>
    <row r="185" spans="1:4" ht="40.5" x14ac:dyDescent="0.2">
      <c r="A185" s="320" t="s">
        <v>1725</v>
      </c>
      <c r="B185" s="322" t="s">
        <v>15030</v>
      </c>
      <c r="C185" s="321" t="s">
        <v>59</v>
      </c>
      <c r="D185" s="323" t="s">
        <v>16510</v>
      </c>
    </row>
    <row r="186" spans="1:4" ht="40.5" x14ac:dyDescent="0.2">
      <c r="A186" s="320" t="s">
        <v>1726</v>
      </c>
      <c r="B186" s="322" t="s">
        <v>15031</v>
      </c>
      <c r="C186" s="321" t="s">
        <v>59</v>
      </c>
      <c r="D186" s="323" t="s">
        <v>16511</v>
      </c>
    </row>
    <row r="187" spans="1:4" ht="40.5" x14ac:dyDescent="0.2">
      <c r="A187" s="320" t="s">
        <v>1727</v>
      </c>
      <c r="B187" s="322" t="s">
        <v>15032</v>
      </c>
      <c r="C187" s="321" t="s">
        <v>59</v>
      </c>
      <c r="D187" s="323" t="s">
        <v>16512</v>
      </c>
    </row>
    <row r="188" spans="1:4" ht="40.5" x14ac:dyDescent="0.2">
      <c r="A188" s="320" t="s">
        <v>1728</v>
      </c>
      <c r="B188" s="322" t="s">
        <v>15033</v>
      </c>
      <c r="C188" s="321" t="s">
        <v>59</v>
      </c>
      <c r="D188" s="323" t="s">
        <v>16513</v>
      </c>
    </row>
    <row r="189" spans="1:4" ht="40.5" x14ac:dyDescent="0.2">
      <c r="A189" s="320" t="s">
        <v>1729</v>
      </c>
      <c r="B189" s="322" t="s">
        <v>15034</v>
      </c>
      <c r="C189" s="321" t="s">
        <v>59</v>
      </c>
      <c r="D189" s="323" t="s">
        <v>16514</v>
      </c>
    </row>
    <row r="190" spans="1:4" ht="40.5" x14ac:dyDescent="0.2">
      <c r="A190" s="320" t="s">
        <v>1730</v>
      </c>
      <c r="B190" s="322" t="s">
        <v>15035</v>
      </c>
      <c r="C190" s="321" t="s">
        <v>59</v>
      </c>
      <c r="D190" s="323" t="s">
        <v>16515</v>
      </c>
    </row>
    <row r="191" spans="1:4" ht="40.5" x14ac:dyDescent="0.2">
      <c r="A191" s="320" t="s">
        <v>1731</v>
      </c>
      <c r="B191" s="322" t="s">
        <v>15036</v>
      </c>
      <c r="C191" s="321" t="s">
        <v>59</v>
      </c>
      <c r="D191" s="323" t="s">
        <v>16516</v>
      </c>
    </row>
    <row r="192" spans="1:4" ht="40.5" x14ac:dyDescent="0.2">
      <c r="A192" s="320" t="s">
        <v>1732</v>
      </c>
      <c r="B192" s="322" t="s">
        <v>15037</v>
      </c>
      <c r="C192" s="321" t="s">
        <v>59</v>
      </c>
      <c r="D192" s="323" t="s">
        <v>16517</v>
      </c>
    </row>
    <row r="193" spans="1:4" ht="40.5" x14ac:dyDescent="0.2">
      <c r="A193" s="320" t="s">
        <v>1733</v>
      </c>
      <c r="B193" s="322" t="s">
        <v>15038</v>
      </c>
      <c r="C193" s="321" t="s">
        <v>59</v>
      </c>
      <c r="D193" s="323" t="s">
        <v>16518</v>
      </c>
    </row>
    <row r="194" spans="1:4" ht="40.5" x14ac:dyDescent="0.2">
      <c r="A194" s="320" t="s">
        <v>1734</v>
      </c>
      <c r="B194" s="322" t="s">
        <v>15039</v>
      </c>
      <c r="C194" s="321" t="s">
        <v>59</v>
      </c>
      <c r="D194" s="323" t="s">
        <v>16519</v>
      </c>
    </row>
    <row r="195" spans="1:4" ht="40.5" x14ac:dyDescent="0.2">
      <c r="A195" s="320" t="s">
        <v>1735</v>
      </c>
      <c r="B195" s="322" t="s">
        <v>15040</v>
      </c>
      <c r="C195" s="321" t="s">
        <v>59</v>
      </c>
      <c r="D195" s="323" t="s">
        <v>16520</v>
      </c>
    </row>
    <row r="196" spans="1:4" ht="40.5" x14ac:dyDescent="0.2">
      <c r="A196" s="320" t="s">
        <v>1736</v>
      </c>
      <c r="B196" s="322" t="s">
        <v>15041</v>
      </c>
      <c r="C196" s="321" t="s">
        <v>59</v>
      </c>
      <c r="D196" s="323" t="s">
        <v>16521</v>
      </c>
    </row>
    <row r="197" spans="1:4" ht="40.5" x14ac:dyDescent="0.2">
      <c r="A197" s="320" t="s">
        <v>1737</v>
      </c>
      <c r="B197" s="322" t="s">
        <v>15042</v>
      </c>
      <c r="C197" s="321" t="s">
        <v>59</v>
      </c>
      <c r="D197" s="323" t="s">
        <v>16522</v>
      </c>
    </row>
    <row r="198" spans="1:4" ht="40.5" x14ac:dyDescent="0.2">
      <c r="A198" s="320" t="s">
        <v>1738</v>
      </c>
      <c r="B198" s="322" t="s">
        <v>15043</v>
      </c>
      <c r="C198" s="321" t="s">
        <v>59</v>
      </c>
      <c r="D198" s="323" t="s">
        <v>13654</v>
      </c>
    </row>
    <row r="199" spans="1:4" ht="40.5" x14ac:dyDescent="0.2">
      <c r="A199" s="320" t="s">
        <v>1739</v>
      </c>
      <c r="B199" s="322" t="s">
        <v>15044</v>
      </c>
      <c r="C199" s="321" t="s">
        <v>59</v>
      </c>
      <c r="D199" s="323" t="s">
        <v>16523</v>
      </c>
    </row>
    <row r="200" spans="1:4" ht="40.5" x14ac:dyDescent="0.2">
      <c r="A200" s="320" t="s">
        <v>1740</v>
      </c>
      <c r="B200" s="322" t="s">
        <v>15045</v>
      </c>
      <c r="C200" s="321" t="s">
        <v>59</v>
      </c>
      <c r="D200" s="323" t="s">
        <v>16524</v>
      </c>
    </row>
    <row r="201" spans="1:4" ht="40.5" x14ac:dyDescent="0.2">
      <c r="A201" s="320" t="s">
        <v>1741</v>
      </c>
      <c r="B201" s="322" t="s">
        <v>15046</v>
      </c>
      <c r="C201" s="321" t="s">
        <v>59</v>
      </c>
      <c r="D201" s="323" t="s">
        <v>6874</v>
      </c>
    </row>
    <row r="202" spans="1:4" ht="40.5" x14ac:dyDescent="0.2">
      <c r="A202" s="320" t="s">
        <v>1742</v>
      </c>
      <c r="B202" s="322" t="s">
        <v>15047</v>
      </c>
      <c r="C202" s="321" t="s">
        <v>59</v>
      </c>
      <c r="D202" s="323" t="s">
        <v>16525</v>
      </c>
    </row>
    <row r="203" spans="1:4" ht="40.5" x14ac:dyDescent="0.2">
      <c r="A203" s="320" t="s">
        <v>1743</v>
      </c>
      <c r="B203" s="322" t="s">
        <v>15048</v>
      </c>
      <c r="C203" s="321" t="s">
        <v>59</v>
      </c>
      <c r="D203" s="323" t="s">
        <v>16526</v>
      </c>
    </row>
    <row r="204" spans="1:4" ht="40.5" x14ac:dyDescent="0.2">
      <c r="A204" s="320" t="s">
        <v>1745</v>
      </c>
      <c r="B204" s="322" t="s">
        <v>15049</v>
      </c>
      <c r="C204" s="321" t="s">
        <v>59</v>
      </c>
      <c r="D204" s="323" t="s">
        <v>16527</v>
      </c>
    </row>
    <row r="205" spans="1:4" ht="40.5" x14ac:dyDescent="0.2">
      <c r="A205" s="320" t="s">
        <v>1746</v>
      </c>
      <c r="B205" s="322" t="s">
        <v>15050</v>
      </c>
      <c r="C205" s="321" t="s">
        <v>59</v>
      </c>
      <c r="D205" s="323" t="s">
        <v>16528</v>
      </c>
    </row>
    <row r="206" spans="1:4" ht="40.5" x14ac:dyDescent="0.2">
      <c r="A206" s="320" t="s">
        <v>1747</v>
      </c>
      <c r="B206" s="322" t="s">
        <v>15051</v>
      </c>
      <c r="C206" s="321" t="s">
        <v>59</v>
      </c>
      <c r="D206" s="323" t="s">
        <v>16529</v>
      </c>
    </row>
    <row r="207" spans="1:4" ht="40.5" x14ac:dyDescent="0.2">
      <c r="A207" s="320" t="s">
        <v>1748</v>
      </c>
      <c r="B207" s="322" t="s">
        <v>15052</v>
      </c>
      <c r="C207" s="321" t="s">
        <v>59</v>
      </c>
      <c r="D207" s="323" t="s">
        <v>16530</v>
      </c>
    </row>
    <row r="208" spans="1:4" ht="40.5" x14ac:dyDescent="0.2">
      <c r="A208" s="320" t="s">
        <v>1749</v>
      </c>
      <c r="B208" s="322" t="s">
        <v>15053</v>
      </c>
      <c r="C208" s="321" t="s">
        <v>59</v>
      </c>
      <c r="D208" s="323" t="s">
        <v>16531</v>
      </c>
    </row>
    <row r="209" spans="1:4" ht="40.5" x14ac:dyDescent="0.2">
      <c r="A209" s="320" t="s">
        <v>1750</v>
      </c>
      <c r="B209" s="322" t="s">
        <v>15054</v>
      </c>
      <c r="C209" s="321" t="s">
        <v>59</v>
      </c>
      <c r="D209" s="323" t="s">
        <v>16532</v>
      </c>
    </row>
    <row r="210" spans="1:4" ht="40.5" x14ac:dyDescent="0.2">
      <c r="A210" s="320" t="s">
        <v>1751</v>
      </c>
      <c r="B210" s="322" t="s">
        <v>15055</v>
      </c>
      <c r="C210" s="321" t="s">
        <v>59</v>
      </c>
      <c r="D210" s="323" t="s">
        <v>3573</v>
      </c>
    </row>
    <row r="211" spans="1:4" ht="40.5" x14ac:dyDescent="0.2">
      <c r="A211" s="320" t="s">
        <v>1753</v>
      </c>
      <c r="B211" s="322" t="s">
        <v>15056</v>
      </c>
      <c r="C211" s="321" t="s">
        <v>59</v>
      </c>
      <c r="D211" s="323" t="s">
        <v>16533</v>
      </c>
    </row>
    <row r="212" spans="1:4" ht="40.5" x14ac:dyDescent="0.2">
      <c r="A212" s="320" t="s">
        <v>1754</v>
      </c>
      <c r="B212" s="322" t="s">
        <v>15057</v>
      </c>
      <c r="C212" s="321" t="s">
        <v>59</v>
      </c>
      <c r="D212" s="323" t="s">
        <v>16534</v>
      </c>
    </row>
    <row r="213" spans="1:4" ht="40.5" x14ac:dyDescent="0.2">
      <c r="A213" s="320" t="s">
        <v>1755</v>
      </c>
      <c r="B213" s="322" t="s">
        <v>15058</v>
      </c>
      <c r="C213" s="321" t="s">
        <v>59</v>
      </c>
      <c r="D213" s="323" t="s">
        <v>2836</v>
      </c>
    </row>
    <row r="214" spans="1:4" ht="40.5" x14ac:dyDescent="0.2">
      <c r="A214" s="320" t="s">
        <v>1756</v>
      </c>
      <c r="B214" s="322" t="s">
        <v>15059</v>
      </c>
      <c r="C214" s="321" t="s">
        <v>59</v>
      </c>
      <c r="D214" s="323" t="s">
        <v>16535</v>
      </c>
    </row>
    <row r="215" spans="1:4" ht="40.5" x14ac:dyDescent="0.2">
      <c r="A215" s="320" t="s">
        <v>1757</v>
      </c>
      <c r="B215" s="322" t="s">
        <v>15060</v>
      </c>
      <c r="C215" s="321" t="s">
        <v>59</v>
      </c>
      <c r="D215" s="323" t="s">
        <v>16536</v>
      </c>
    </row>
    <row r="216" spans="1:4" ht="40.5" x14ac:dyDescent="0.2">
      <c r="A216" s="320" t="s">
        <v>1758</v>
      </c>
      <c r="B216" s="322" t="s">
        <v>15061</v>
      </c>
      <c r="C216" s="321" t="s">
        <v>59</v>
      </c>
      <c r="D216" s="323" t="s">
        <v>16537</v>
      </c>
    </row>
    <row r="217" spans="1:4" ht="40.5" x14ac:dyDescent="0.2">
      <c r="A217" s="320" t="s">
        <v>1759</v>
      </c>
      <c r="B217" s="322" t="s">
        <v>15062</v>
      </c>
      <c r="C217" s="321" t="s">
        <v>59</v>
      </c>
      <c r="D217" s="323" t="s">
        <v>16538</v>
      </c>
    </row>
    <row r="218" spans="1:4" ht="40.5" x14ac:dyDescent="0.2">
      <c r="A218" s="320" t="s">
        <v>1760</v>
      </c>
      <c r="B218" s="322" t="s">
        <v>15063</v>
      </c>
      <c r="C218" s="321" t="s">
        <v>59</v>
      </c>
      <c r="D218" s="323" t="s">
        <v>16539</v>
      </c>
    </row>
    <row r="219" spans="1:4" ht="40.5" x14ac:dyDescent="0.2">
      <c r="A219" s="320" t="s">
        <v>1761</v>
      </c>
      <c r="B219" s="322" t="s">
        <v>15064</v>
      </c>
      <c r="C219" s="321" t="s">
        <v>59</v>
      </c>
      <c r="D219" s="323" t="s">
        <v>16540</v>
      </c>
    </row>
    <row r="220" spans="1:4" ht="40.5" x14ac:dyDescent="0.2">
      <c r="A220" s="320" t="s">
        <v>1762</v>
      </c>
      <c r="B220" s="322" t="s">
        <v>15065</v>
      </c>
      <c r="C220" s="321" t="s">
        <v>59</v>
      </c>
      <c r="D220" s="323" t="s">
        <v>16541</v>
      </c>
    </row>
    <row r="221" spans="1:4" ht="40.5" x14ac:dyDescent="0.2">
      <c r="A221" s="320" t="s">
        <v>1763</v>
      </c>
      <c r="B221" s="322" t="s">
        <v>15066</v>
      </c>
      <c r="C221" s="321" t="s">
        <v>59</v>
      </c>
      <c r="D221" s="323" t="s">
        <v>16542</v>
      </c>
    </row>
    <row r="222" spans="1:4" ht="40.5" x14ac:dyDescent="0.2">
      <c r="A222" s="320" t="s">
        <v>1764</v>
      </c>
      <c r="B222" s="322" t="s">
        <v>15067</v>
      </c>
      <c r="C222" s="321" t="s">
        <v>59</v>
      </c>
      <c r="D222" s="323" t="s">
        <v>14738</v>
      </c>
    </row>
    <row r="223" spans="1:4" ht="40.5" x14ac:dyDescent="0.2">
      <c r="A223" s="320" t="s">
        <v>1765</v>
      </c>
      <c r="B223" s="322" t="s">
        <v>15068</v>
      </c>
      <c r="C223" s="321" t="s">
        <v>59</v>
      </c>
      <c r="D223" s="323" t="s">
        <v>14449</v>
      </c>
    </row>
    <row r="224" spans="1:4" ht="40.5" x14ac:dyDescent="0.2">
      <c r="A224" s="320" t="s">
        <v>1766</v>
      </c>
      <c r="B224" s="322" t="s">
        <v>15069</v>
      </c>
      <c r="C224" s="321" t="s">
        <v>59</v>
      </c>
      <c r="D224" s="323" t="s">
        <v>16543</v>
      </c>
    </row>
    <row r="225" spans="1:4" ht="40.5" x14ac:dyDescent="0.2">
      <c r="A225" s="320" t="s">
        <v>1767</v>
      </c>
      <c r="B225" s="322" t="s">
        <v>15070</v>
      </c>
      <c r="C225" s="321" t="s">
        <v>59</v>
      </c>
      <c r="D225" s="323" t="s">
        <v>14649</v>
      </c>
    </row>
    <row r="226" spans="1:4" ht="40.5" x14ac:dyDescent="0.2">
      <c r="A226" s="320" t="s">
        <v>1768</v>
      </c>
      <c r="B226" s="322" t="s">
        <v>15071</v>
      </c>
      <c r="C226" s="321" t="s">
        <v>59</v>
      </c>
      <c r="D226" s="323" t="s">
        <v>16544</v>
      </c>
    </row>
    <row r="227" spans="1:4" ht="40.5" x14ac:dyDescent="0.2">
      <c r="A227" s="320" t="s">
        <v>1769</v>
      </c>
      <c r="B227" s="322" t="s">
        <v>15072</v>
      </c>
      <c r="C227" s="321" t="s">
        <v>59</v>
      </c>
      <c r="D227" s="323" t="s">
        <v>16545</v>
      </c>
    </row>
    <row r="228" spans="1:4" ht="40.5" x14ac:dyDescent="0.2">
      <c r="A228" s="320" t="s">
        <v>1770</v>
      </c>
      <c r="B228" s="322" t="s">
        <v>15073</v>
      </c>
      <c r="C228" s="321" t="s">
        <v>59</v>
      </c>
      <c r="D228" s="323" t="s">
        <v>16546</v>
      </c>
    </row>
    <row r="229" spans="1:4" ht="13.5" x14ac:dyDescent="0.2">
      <c r="A229" s="320" t="s">
        <v>1771</v>
      </c>
      <c r="B229" s="322" t="s">
        <v>15074</v>
      </c>
      <c r="C229" s="321" t="s">
        <v>14849</v>
      </c>
      <c r="D229" s="323" t="s">
        <v>16547</v>
      </c>
    </row>
    <row r="230" spans="1:4" ht="13.5" x14ac:dyDescent="0.2">
      <c r="A230" s="320" t="s">
        <v>1772</v>
      </c>
      <c r="B230" s="322" t="s">
        <v>15075</v>
      </c>
      <c r="C230" s="321" t="s">
        <v>14849</v>
      </c>
      <c r="D230" s="323" t="s">
        <v>16548</v>
      </c>
    </row>
    <row r="231" spans="1:4" ht="27" x14ac:dyDescent="0.2">
      <c r="A231" s="320" t="s">
        <v>1773</v>
      </c>
      <c r="B231" s="322" t="s">
        <v>15076</v>
      </c>
      <c r="C231" s="321" t="s">
        <v>59</v>
      </c>
      <c r="D231" s="323" t="s">
        <v>14690</v>
      </c>
    </row>
    <row r="232" spans="1:4" ht="27" x14ac:dyDescent="0.2">
      <c r="A232" s="320" t="s">
        <v>1774</v>
      </c>
      <c r="B232" s="322" t="s">
        <v>15077</v>
      </c>
      <c r="C232" s="321" t="s">
        <v>59</v>
      </c>
      <c r="D232" s="323" t="s">
        <v>16549</v>
      </c>
    </row>
    <row r="233" spans="1:4" ht="27" x14ac:dyDescent="0.2">
      <c r="A233" s="320" t="s">
        <v>1775</v>
      </c>
      <c r="B233" s="322" t="s">
        <v>15078</v>
      </c>
      <c r="C233" s="321" t="s">
        <v>59</v>
      </c>
      <c r="D233" s="323" t="s">
        <v>16550</v>
      </c>
    </row>
    <row r="234" spans="1:4" ht="40.5" x14ac:dyDescent="0.2">
      <c r="A234" s="320" t="s">
        <v>1776</v>
      </c>
      <c r="B234" s="322" t="s">
        <v>8409</v>
      </c>
      <c r="C234" s="321" t="s">
        <v>14849</v>
      </c>
      <c r="D234" s="323" t="s">
        <v>16551</v>
      </c>
    </row>
    <row r="235" spans="1:4" ht="40.5" x14ac:dyDescent="0.2">
      <c r="A235" s="320" t="s">
        <v>1777</v>
      </c>
      <c r="B235" s="322" t="s">
        <v>15079</v>
      </c>
      <c r="C235" s="321" t="s">
        <v>13313</v>
      </c>
      <c r="D235" s="323" t="s">
        <v>287</v>
      </c>
    </row>
    <row r="236" spans="1:4" ht="40.5" x14ac:dyDescent="0.2">
      <c r="A236" s="320" t="s">
        <v>1778</v>
      </c>
      <c r="B236" s="322" t="s">
        <v>15080</v>
      </c>
      <c r="C236" s="321" t="s">
        <v>13313</v>
      </c>
      <c r="D236" s="323" t="s">
        <v>1066</v>
      </c>
    </row>
    <row r="237" spans="1:4" ht="40.5" x14ac:dyDescent="0.2">
      <c r="A237" s="320" t="s">
        <v>1780</v>
      </c>
      <c r="B237" s="322" t="s">
        <v>15081</v>
      </c>
      <c r="C237" s="321" t="s">
        <v>13313</v>
      </c>
      <c r="D237" s="323" t="s">
        <v>1144</v>
      </c>
    </row>
    <row r="238" spans="1:4" ht="40.5" x14ac:dyDescent="0.2">
      <c r="A238" s="320" t="s">
        <v>1781</v>
      </c>
      <c r="B238" s="322" t="s">
        <v>15082</v>
      </c>
      <c r="C238" s="321" t="s">
        <v>59</v>
      </c>
      <c r="D238" s="323" t="s">
        <v>574</v>
      </c>
    </row>
    <row r="239" spans="1:4" ht="40.5" x14ac:dyDescent="0.2">
      <c r="A239" s="320" t="s">
        <v>1782</v>
      </c>
      <c r="B239" s="322" t="s">
        <v>15083</v>
      </c>
      <c r="C239" s="321" t="s">
        <v>59</v>
      </c>
      <c r="D239" s="323" t="s">
        <v>1913</v>
      </c>
    </row>
    <row r="240" spans="1:4" ht="40.5" x14ac:dyDescent="0.2">
      <c r="A240" s="320" t="s">
        <v>1783</v>
      </c>
      <c r="B240" s="322" t="s">
        <v>15084</v>
      </c>
      <c r="C240" s="321" t="s">
        <v>59</v>
      </c>
      <c r="D240" s="323" t="s">
        <v>16552</v>
      </c>
    </row>
    <row r="241" spans="1:4" ht="40.5" x14ac:dyDescent="0.2">
      <c r="A241" s="320" t="s">
        <v>1784</v>
      </c>
      <c r="B241" s="322" t="s">
        <v>15085</v>
      </c>
      <c r="C241" s="321" t="s">
        <v>59</v>
      </c>
      <c r="D241" s="323" t="s">
        <v>1376</v>
      </c>
    </row>
    <row r="242" spans="1:4" ht="40.5" x14ac:dyDescent="0.2">
      <c r="A242" s="320" t="s">
        <v>1786</v>
      </c>
      <c r="B242" s="322" t="s">
        <v>15086</v>
      </c>
      <c r="C242" s="321" t="s">
        <v>59</v>
      </c>
      <c r="D242" s="323" t="s">
        <v>16553</v>
      </c>
    </row>
    <row r="243" spans="1:4" ht="40.5" x14ac:dyDescent="0.2">
      <c r="A243" s="320" t="s">
        <v>1788</v>
      </c>
      <c r="B243" s="322" t="s">
        <v>15087</v>
      </c>
      <c r="C243" s="321" t="s">
        <v>59</v>
      </c>
      <c r="D243" s="323" t="s">
        <v>922</v>
      </c>
    </row>
    <row r="244" spans="1:4" ht="40.5" x14ac:dyDescent="0.2">
      <c r="A244" s="320" t="s">
        <v>1790</v>
      </c>
      <c r="B244" s="322" t="s">
        <v>15088</v>
      </c>
      <c r="C244" s="321" t="s">
        <v>59</v>
      </c>
      <c r="D244" s="323" t="s">
        <v>308</v>
      </c>
    </row>
    <row r="245" spans="1:4" ht="40.5" x14ac:dyDescent="0.2">
      <c r="A245" s="320" t="s">
        <v>1791</v>
      </c>
      <c r="B245" s="322" t="s">
        <v>15089</v>
      </c>
      <c r="C245" s="321" t="s">
        <v>59</v>
      </c>
      <c r="D245" s="323" t="s">
        <v>369</v>
      </c>
    </row>
    <row r="246" spans="1:4" ht="40.5" x14ac:dyDescent="0.2">
      <c r="A246" s="320" t="s">
        <v>1792</v>
      </c>
      <c r="B246" s="322" t="s">
        <v>15090</v>
      </c>
      <c r="C246" s="321" t="s">
        <v>59</v>
      </c>
      <c r="D246" s="323" t="s">
        <v>820</v>
      </c>
    </row>
    <row r="247" spans="1:4" ht="40.5" x14ac:dyDescent="0.2">
      <c r="A247" s="320" t="s">
        <v>1793</v>
      </c>
      <c r="B247" s="322" t="s">
        <v>15091</v>
      </c>
      <c r="C247" s="321" t="s">
        <v>59</v>
      </c>
      <c r="D247" s="323" t="s">
        <v>4716</v>
      </c>
    </row>
    <row r="248" spans="1:4" ht="40.5" x14ac:dyDescent="0.2">
      <c r="A248" s="320" t="s">
        <v>1794</v>
      </c>
      <c r="B248" s="322" t="s">
        <v>15092</v>
      </c>
      <c r="C248" s="321" t="s">
        <v>59</v>
      </c>
      <c r="D248" s="323" t="s">
        <v>13455</v>
      </c>
    </row>
    <row r="249" spans="1:4" ht="40.5" x14ac:dyDescent="0.2">
      <c r="A249" s="320" t="s">
        <v>1795</v>
      </c>
      <c r="B249" s="322" t="s">
        <v>15093</v>
      </c>
      <c r="C249" s="321" t="s">
        <v>59</v>
      </c>
      <c r="D249" s="323" t="s">
        <v>431</v>
      </c>
    </row>
    <row r="250" spans="1:4" ht="40.5" x14ac:dyDescent="0.2">
      <c r="A250" s="320" t="s">
        <v>1796</v>
      </c>
      <c r="B250" s="322" t="s">
        <v>15094</v>
      </c>
      <c r="C250" s="321" t="s">
        <v>59</v>
      </c>
      <c r="D250" s="323" t="s">
        <v>2793</v>
      </c>
    </row>
    <row r="251" spans="1:4" ht="40.5" x14ac:dyDescent="0.2">
      <c r="A251" s="320" t="s">
        <v>1797</v>
      </c>
      <c r="B251" s="322" t="s">
        <v>15095</v>
      </c>
      <c r="C251" s="321" t="s">
        <v>59</v>
      </c>
      <c r="D251" s="323" t="s">
        <v>683</v>
      </c>
    </row>
    <row r="252" spans="1:4" ht="13.5" x14ac:dyDescent="0.2">
      <c r="A252" s="320" t="s">
        <v>1798</v>
      </c>
      <c r="B252" s="322" t="s">
        <v>15096</v>
      </c>
      <c r="C252" s="321" t="s">
        <v>14849</v>
      </c>
      <c r="D252" s="323" t="s">
        <v>16554</v>
      </c>
    </row>
    <row r="253" spans="1:4" ht="27" x14ac:dyDescent="0.2">
      <c r="A253" s="320" t="s">
        <v>1799</v>
      </c>
      <c r="B253" s="322" t="s">
        <v>15097</v>
      </c>
      <c r="C253" s="321" t="s">
        <v>14849</v>
      </c>
      <c r="D253" s="323" t="s">
        <v>16555</v>
      </c>
    </row>
    <row r="254" spans="1:4" ht="27" x14ac:dyDescent="0.2">
      <c r="A254" s="320" t="s">
        <v>1800</v>
      </c>
      <c r="B254" s="322" t="s">
        <v>15098</v>
      </c>
      <c r="C254" s="321" t="s">
        <v>14849</v>
      </c>
      <c r="D254" s="323" t="s">
        <v>16556</v>
      </c>
    </row>
    <row r="255" spans="1:4" ht="27" x14ac:dyDescent="0.2">
      <c r="A255" s="320" t="s">
        <v>1802</v>
      </c>
      <c r="B255" s="322" t="s">
        <v>8410</v>
      </c>
      <c r="C255" s="321" t="s">
        <v>14</v>
      </c>
      <c r="D255" s="323" t="s">
        <v>16557</v>
      </c>
    </row>
    <row r="256" spans="1:4" ht="27" x14ac:dyDescent="0.2">
      <c r="A256" s="320" t="s">
        <v>1803</v>
      </c>
      <c r="B256" s="322" t="s">
        <v>8411</v>
      </c>
      <c r="C256" s="321" t="s">
        <v>14</v>
      </c>
      <c r="D256" s="323" t="s">
        <v>16558</v>
      </c>
    </row>
    <row r="257" spans="1:4" ht="27" x14ac:dyDescent="0.2">
      <c r="A257" s="320" t="s">
        <v>1804</v>
      </c>
      <c r="B257" s="322" t="s">
        <v>8412</v>
      </c>
      <c r="C257" s="321" t="s">
        <v>14</v>
      </c>
      <c r="D257" s="323" t="s">
        <v>16559</v>
      </c>
    </row>
    <row r="258" spans="1:4" ht="27" x14ac:dyDescent="0.2">
      <c r="A258" s="320" t="s">
        <v>1805</v>
      </c>
      <c r="B258" s="322" t="s">
        <v>8413</v>
      </c>
      <c r="C258" s="321" t="s">
        <v>14</v>
      </c>
      <c r="D258" s="323" t="s">
        <v>16560</v>
      </c>
    </row>
    <row r="259" spans="1:4" ht="27" x14ac:dyDescent="0.2">
      <c r="A259" s="320" t="s">
        <v>1806</v>
      </c>
      <c r="B259" s="322" t="s">
        <v>8414</v>
      </c>
      <c r="C259" s="321" t="s">
        <v>14</v>
      </c>
      <c r="D259" s="323" t="s">
        <v>16561</v>
      </c>
    </row>
    <row r="260" spans="1:4" ht="27" x14ac:dyDescent="0.2">
      <c r="A260" s="320" t="s">
        <v>1807</v>
      </c>
      <c r="B260" s="322" t="s">
        <v>8415</v>
      </c>
      <c r="C260" s="321" t="s">
        <v>14</v>
      </c>
      <c r="D260" s="323" t="s">
        <v>16562</v>
      </c>
    </row>
    <row r="261" spans="1:4" ht="27" x14ac:dyDescent="0.2">
      <c r="A261" s="320" t="s">
        <v>1808</v>
      </c>
      <c r="B261" s="322" t="s">
        <v>8416</v>
      </c>
      <c r="C261" s="321" t="s">
        <v>14</v>
      </c>
      <c r="D261" s="323" t="s">
        <v>16563</v>
      </c>
    </row>
    <row r="262" spans="1:4" ht="27" x14ac:dyDescent="0.2">
      <c r="A262" s="320" t="s">
        <v>1809</v>
      </c>
      <c r="B262" s="322" t="s">
        <v>8417</v>
      </c>
      <c r="C262" s="321" t="s">
        <v>14</v>
      </c>
      <c r="D262" s="323" t="s">
        <v>16564</v>
      </c>
    </row>
    <row r="263" spans="1:4" ht="27" x14ac:dyDescent="0.2">
      <c r="A263" s="320" t="s">
        <v>1810</v>
      </c>
      <c r="B263" s="322" t="s">
        <v>8418</v>
      </c>
      <c r="C263" s="321" t="s">
        <v>14</v>
      </c>
      <c r="D263" s="323" t="s">
        <v>16565</v>
      </c>
    </row>
    <row r="264" spans="1:4" ht="27" x14ac:dyDescent="0.2">
      <c r="A264" s="320" t="s">
        <v>1811</v>
      </c>
      <c r="B264" s="322" t="s">
        <v>8419</v>
      </c>
      <c r="C264" s="321" t="s">
        <v>14849</v>
      </c>
      <c r="D264" s="323" t="s">
        <v>16566</v>
      </c>
    </row>
    <row r="265" spans="1:4" ht="27" x14ac:dyDescent="0.2">
      <c r="A265" s="320" t="s">
        <v>1812</v>
      </c>
      <c r="B265" s="322" t="s">
        <v>8420</v>
      </c>
      <c r="C265" s="321" t="s">
        <v>14849</v>
      </c>
      <c r="D265" s="323" t="s">
        <v>16567</v>
      </c>
    </row>
    <row r="266" spans="1:4" ht="27" x14ac:dyDescent="0.2">
      <c r="A266" s="320" t="s">
        <v>1813</v>
      </c>
      <c r="B266" s="322" t="s">
        <v>8421</v>
      </c>
      <c r="C266" s="321" t="s">
        <v>14</v>
      </c>
      <c r="D266" s="323" t="s">
        <v>16568</v>
      </c>
    </row>
    <row r="267" spans="1:4" ht="27" x14ac:dyDescent="0.2">
      <c r="A267" s="320" t="s">
        <v>1814</v>
      </c>
      <c r="B267" s="322" t="s">
        <v>8422</v>
      </c>
      <c r="C267" s="321" t="s">
        <v>14</v>
      </c>
      <c r="D267" s="323" t="s">
        <v>16569</v>
      </c>
    </row>
    <row r="268" spans="1:4" ht="27" x14ac:dyDescent="0.2">
      <c r="A268" s="320" t="s">
        <v>1815</v>
      </c>
      <c r="B268" s="322" t="s">
        <v>8423</v>
      </c>
      <c r="C268" s="321" t="s">
        <v>14</v>
      </c>
      <c r="D268" s="323" t="s">
        <v>16570</v>
      </c>
    </row>
    <row r="269" spans="1:4" ht="27" x14ac:dyDescent="0.2">
      <c r="A269" s="320" t="s">
        <v>1816</v>
      </c>
      <c r="B269" s="322" t="s">
        <v>8424</v>
      </c>
      <c r="C269" s="321" t="s">
        <v>14</v>
      </c>
      <c r="D269" s="323" t="s">
        <v>16571</v>
      </c>
    </row>
    <row r="270" spans="1:4" ht="27" x14ac:dyDescent="0.2">
      <c r="A270" s="320" t="s">
        <v>1817</v>
      </c>
      <c r="B270" s="322" t="s">
        <v>8425</v>
      </c>
      <c r="C270" s="321" t="s">
        <v>14</v>
      </c>
      <c r="D270" s="323" t="s">
        <v>16572</v>
      </c>
    </row>
    <row r="271" spans="1:4" ht="27" x14ac:dyDescent="0.2">
      <c r="A271" s="320" t="s">
        <v>1818</v>
      </c>
      <c r="B271" s="322" t="s">
        <v>8426</v>
      </c>
      <c r="C271" s="321" t="s">
        <v>14</v>
      </c>
      <c r="D271" s="323" t="s">
        <v>16573</v>
      </c>
    </row>
    <row r="272" spans="1:4" ht="27" x14ac:dyDescent="0.2">
      <c r="A272" s="320" t="s">
        <v>1819</v>
      </c>
      <c r="B272" s="322" t="s">
        <v>8427</v>
      </c>
      <c r="C272" s="321" t="s">
        <v>14</v>
      </c>
      <c r="D272" s="323" t="s">
        <v>13764</v>
      </c>
    </row>
    <row r="273" spans="1:4" ht="27" x14ac:dyDescent="0.2">
      <c r="A273" s="320" t="s">
        <v>1820</v>
      </c>
      <c r="B273" s="322" t="s">
        <v>8428</v>
      </c>
      <c r="C273" s="321" t="s">
        <v>14</v>
      </c>
      <c r="D273" s="323" t="s">
        <v>14297</v>
      </c>
    </row>
    <row r="274" spans="1:4" ht="27" x14ac:dyDescent="0.2">
      <c r="A274" s="320" t="s">
        <v>1821</v>
      </c>
      <c r="B274" s="322" t="s">
        <v>8429</v>
      </c>
      <c r="C274" s="321" t="s">
        <v>14</v>
      </c>
      <c r="D274" s="323" t="s">
        <v>16574</v>
      </c>
    </row>
    <row r="275" spans="1:4" ht="27" x14ac:dyDescent="0.2">
      <c r="A275" s="320" t="s">
        <v>1822</v>
      </c>
      <c r="B275" s="322" t="s">
        <v>8430</v>
      </c>
      <c r="C275" s="321" t="s">
        <v>14</v>
      </c>
      <c r="D275" s="323" t="s">
        <v>16575</v>
      </c>
    </row>
    <row r="276" spans="1:4" ht="27" x14ac:dyDescent="0.2">
      <c r="A276" s="320" t="s">
        <v>1823</v>
      </c>
      <c r="B276" s="322" t="s">
        <v>8431</v>
      </c>
      <c r="C276" s="321" t="s">
        <v>14</v>
      </c>
      <c r="D276" s="323" t="s">
        <v>16576</v>
      </c>
    </row>
    <row r="277" spans="1:4" ht="27" x14ac:dyDescent="0.2">
      <c r="A277" s="320" t="s">
        <v>1825</v>
      </c>
      <c r="B277" s="322" t="s">
        <v>8432</v>
      </c>
      <c r="C277" s="321" t="s">
        <v>14</v>
      </c>
      <c r="D277" s="323" t="s">
        <v>16577</v>
      </c>
    </row>
    <row r="278" spans="1:4" ht="27" x14ac:dyDescent="0.2">
      <c r="A278" s="320" t="s">
        <v>1826</v>
      </c>
      <c r="B278" s="322" t="s">
        <v>8433</v>
      </c>
      <c r="C278" s="321" t="s">
        <v>14</v>
      </c>
      <c r="D278" s="323" t="s">
        <v>16578</v>
      </c>
    </row>
    <row r="279" spans="1:4" ht="27" x14ac:dyDescent="0.2">
      <c r="A279" s="320" t="s">
        <v>1827</v>
      </c>
      <c r="B279" s="322" t="s">
        <v>8434</v>
      </c>
      <c r="C279" s="321" t="s">
        <v>14</v>
      </c>
      <c r="D279" s="323" t="s">
        <v>786</v>
      </c>
    </row>
    <row r="280" spans="1:4" ht="27" x14ac:dyDescent="0.2">
      <c r="A280" s="320" t="s">
        <v>1828</v>
      </c>
      <c r="B280" s="322" t="s">
        <v>8435</v>
      </c>
      <c r="C280" s="321" t="s">
        <v>14</v>
      </c>
      <c r="D280" s="323" t="s">
        <v>16579</v>
      </c>
    </row>
    <row r="281" spans="1:4" ht="27" x14ac:dyDescent="0.2">
      <c r="A281" s="320" t="s">
        <v>1829</v>
      </c>
      <c r="B281" s="322" t="s">
        <v>8436</v>
      </c>
      <c r="C281" s="321" t="s">
        <v>14</v>
      </c>
      <c r="D281" s="323" t="s">
        <v>14299</v>
      </c>
    </row>
    <row r="282" spans="1:4" ht="27" x14ac:dyDescent="0.2">
      <c r="A282" s="320" t="s">
        <v>1830</v>
      </c>
      <c r="B282" s="322" t="s">
        <v>8437</v>
      </c>
      <c r="C282" s="321" t="s">
        <v>14</v>
      </c>
      <c r="D282" s="323" t="s">
        <v>16580</v>
      </c>
    </row>
    <row r="283" spans="1:4" ht="27" x14ac:dyDescent="0.2">
      <c r="A283" s="320" t="s">
        <v>1831</v>
      </c>
      <c r="B283" s="322" t="s">
        <v>8438</v>
      </c>
      <c r="C283" s="321" t="s">
        <v>14</v>
      </c>
      <c r="D283" s="323" t="s">
        <v>16581</v>
      </c>
    </row>
    <row r="284" spans="1:4" ht="27" x14ac:dyDescent="0.2">
      <c r="A284" s="320" t="s">
        <v>1832</v>
      </c>
      <c r="B284" s="322" t="s">
        <v>8439</v>
      </c>
      <c r="C284" s="321" t="s">
        <v>14</v>
      </c>
      <c r="D284" s="323" t="s">
        <v>14300</v>
      </c>
    </row>
    <row r="285" spans="1:4" ht="27" x14ac:dyDescent="0.2">
      <c r="A285" s="320" t="s">
        <v>1833</v>
      </c>
      <c r="B285" s="322" t="s">
        <v>8440</v>
      </c>
      <c r="C285" s="321" t="s">
        <v>14</v>
      </c>
      <c r="D285" s="323" t="s">
        <v>14797</v>
      </c>
    </row>
    <row r="286" spans="1:4" ht="13.5" x14ac:dyDescent="0.2">
      <c r="A286" s="320" t="s">
        <v>1834</v>
      </c>
      <c r="B286" s="322" t="s">
        <v>8441</v>
      </c>
      <c r="C286" s="321" t="s">
        <v>14</v>
      </c>
      <c r="D286" s="323" t="s">
        <v>14301</v>
      </c>
    </row>
    <row r="287" spans="1:4" ht="13.5" x14ac:dyDescent="0.2">
      <c r="A287" s="320" t="s">
        <v>1835</v>
      </c>
      <c r="B287" s="322" t="s">
        <v>8442</v>
      </c>
      <c r="C287" s="321" t="s">
        <v>14</v>
      </c>
      <c r="D287" s="323" t="s">
        <v>16582</v>
      </c>
    </row>
    <row r="288" spans="1:4" ht="27" x14ac:dyDescent="0.2">
      <c r="A288" s="320" t="s">
        <v>1836</v>
      </c>
      <c r="B288" s="322" t="s">
        <v>8443</v>
      </c>
      <c r="C288" s="321" t="s">
        <v>14</v>
      </c>
      <c r="D288" s="323" t="s">
        <v>16583</v>
      </c>
    </row>
    <row r="289" spans="1:4" ht="27" x14ac:dyDescent="0.2">
      <c r="A289" s="320" t="s">
        <v>1837</v>
      </c>
      <c r="B289" s="322" t="s">
        <v>8444</v>
      </c>
      <c r="C289" s="321" t="s">
        <v>14849</v>
      </c>
      <c r="D289" s="323" t="s">
        <v>16584</v>
      </c>
    </row>
    <row r="290" spans="1:4" ht="27" x14ac:dyDescent="0.2">
      <c r="A290" s="320" t="s">
        <v>1838</v>
      </c>
      <c r="B290" s="322" t="s">
        <v>8445</v>
      </c>
      <c r="C290" s="321" t="s">
        <v>14849</v>
      </c>
      <c r="D290" s="323" t="s">
        <v>16585</v>
      </c>
    </row>
    <row r="291" spans="1:4" ht="13.5" x14ac:dyDescent="0.2">
      <c r="A291" s="320" t="s">
        <v>1839</v>
      </c>
      <c r="B291" s="322" t="s">
        <v>8446</v>
      </c>
      <c r="C291" s="321" t="s">
        <v>14</v>
      </c>
      <c r="D291" s="323" t="s">
        <v>16586</v>
      </c>
    </row>
    <row r="292" spans="1:4" ht="27" x14ac:dyDescent="0.2">
      <c r="A292" s="320" t="s">
        <v>1840</v>
      </c>
      <c r="B292" s="322" t="s">
        <v>15099</v>
      </c>
      <c r="C292" s="321" t="s">
        <v>13315</v>
      </c>
      <c r="D292" s="323" t="s">
        <v>16587</v>
      </c>
    </row>
    <row r="293" spans="1:4" ht="54" x14ac:dyDescent="0.2">
      <c r="A293" s="320" t="s">
        <v>1841</v>
      </c>
      <c r="B293" s="322" t="s">
        <v>15100</v>
      </c>
      <c r="C293" s="321" t="s">
        <v>13315</v>
      </c>
      <c r="D293" s="323" t="s">
        <v>16588</v>
      </c>
    </row>
    <row r="294" spans="1:4" ht="54" x14ac:dyDescent="0.2">
      <c r="A294" s="320" t="s">
        <v>1843</v>
      </c>
      <c r="B294" s="322" t="s">
        <v>15101</v>
      </c>
      <c r="C294" s="321" t="s">
        <v>13315</v>
      </c>
      <c r="D294" s="323" t="s">
        <v>16589</v>
      </c>
    </row>
    <row r="295" spans="1:4" ht="40.5" x14ac:dyDescent="0.2">
      <c r="A295" s="320" t="s">
        <v>1844</v>
      </c>
      <c r="B295" s="322" t="s">
        <v>8447</v>
      </c>
      <c r="C295" s="321" t="s">
        <v>13315</v>
      </c>
      <c r="D295" s="323" t="s">
        <v>16590</v>
      </c>
    </row>
    <row r="296" spans="1:4" ht="27" x14ac:dyDescent="0.2">
      <c r="A296" s="320" t="s">
        <v>1845</v>
      </c>
      <c r="B296" s="322" t="s">
        <v>8448</v>
      </c>
      <c r="C296" s="321" t="s">
        <v>13315</v>
      </c>
      <c r="D296" s="323" t="s">
        <v>382</v>
      </c>
    </row>
    <row r="297" spans="1:4" ht="27" x14ac:dyDescent="0.2">
      <c r="A297" s="320" t="s">
        <v>1846</v>
      </c>
      <c r="B297" s="322" t="s">
        <v>8449</v>
      </c>
      <c r="C297" s="321" t="s">
        <v>13315</v>
      </c>
      <c r="D297" s="323" t="s">
        <v>5733</v>
      </c>
    </row>
    <row r="298" spans="1:4" ht="40.5" x14ac:dyDescent="0.2">
      <c r="A298" s="320" t="s">
        <v>1847</v>
      </c>
      <c r="B298" s="322" t="s">
        <v>15102</v>
      </c>
      <c r="C298" s="321" t="s">
        <v>13315</v>
      </c>
      <c r="D298" s="323" t="s">
        <v>16591</v>
      </c>
    </row>
    <row r="299" spans="1:4" ht="27" x14ac:dyDescent="0.2">
      <c r="A299" s="320" t="s">
        <v>1848</v>
      </c>
      <c r="B299" s="322" t="s">
        <v>15103</v>
      </c>
      <c r="C299" s="321" t="s">
        <v>13315</v>
      </c>
      <c r="D299" s="323" t="s">
        <v>16592</v>
      </c>
    </row>
    <row r="300" spans="1:4" ht="54" x14ac:dyDescent="0.2">
      <c r="A300" s="320" t="s">
        <v>144</v>
      </c>
      <c r="B300" s="322" t="s">
        <v>8450</v>
      </c>
      <c r="C300" s="321" t="s">
        <v>13315</v>
      </c>
      <c r="D300" s="323" t="s">
        <v>16593</v>
      </c>
    </row>
    <row r="301" spans="1:4" ht="27" x14ac:dyDescent="0.2">
      <c r="A301" s="320" t="s">
        <v>1849</v>
      </c>
      <c r="B301" s="322" t="s">
        <v>8451</v>
      </c>
      <c r="C301" s="321" t="s">
        <v>13315</v>
      </c>
      <c r="D301" s="323" t="s">
        <v>14464</v>
      </c>
    </row>
    <row r="302" spans="1:4" ht="27" x14ac:dyDescent="0.2">
      <c r="A302" s="320" t="s">
        <v>1850</v>
      </c>
      <c r="B302" s="322" t="s">
        <v>8452</v>
      </c>
      <c r="C302" s="321" t="s">
        <v>13315</v>
      </c>
      <c r="D302" s="323" t="s">
        <v>851</v>
      </c>
    </row>
    <row r="303" spans="1:4" ht="27" x14ac:dyDescent="0.2">
      <c r="A303" s="320" t="s">
        <v>1851</v>
      </c>
      <c r="B303" s="322" t="s">
        <v>8453</v>
      </c>
      <c r="C303" s="321" t="s">
        <v>13315</v>
      </c>
      <c r="D303" s="323" t="s">
        <v>16594</v>
      </c>
    </row>
    <row r="304" spans="1:4" ht="27" x14ac:dyDescent="0.2">
      <c r="A304" s="320" t="s">
        <v>1852</v>
      </c>
      <c r="B304" s="322" t="s">
        <v>15104</v>
      </c>
      <c r="C304" s="321" t="s">
        <v>13315</v>
      </c>
      <c r="D304" s="323" t="s">
        <v>16595</v>
      </c>
    </row>
    <row r="305" spans="1:4" ht="27" x14ac:dyDescent="0.2">
      <c r="A305" s="320" t="s">
        <v>1853</v>
      </c>
      <c r="B305" s="322" t="s">
        <v>15105</v>
      </c>
      <c r="C305" s="321" t="s">
        <v>13315</v>
      </c>
      <c r="D305" s="323" t="s">
        <v>16596</v>
      </c>
    </row>
    <row r="306" spans="1:4" ht="27" x14ac:dyDescent="0.2">
      <c r="A306" s="320" t="s">
        <v>1854</v>
      </c>
      <c r="B306" s="322" t="s">
        <v>15106</v>
      </c>
      <c r="C306" s="321" t="s">
        <v>13315</v>
      </c>
      <c r="D306" s="323" t="s">
        <v>16597</v>
      </c>
    </row>
    <row r="307" spans="1:4" ht="40.5" x14ac:dyDescent="0.2">
      <c r="A307" s="320" t="s">
        <v>1855</v>
      </c>
      <c r="B307" s="322" t="s">
        <v>8454</v>
      </c>
      <c r="C307" s="321" t="s">
        <v>13315</v>
      </c>
      <c r="D307" s="323" t="s">
        <v>14303</v>
      </c>
    </row>
    <row r="308" spans="1:4" ht="27" x14ac:dyDescent="0.2">
      <c r="A308" s="320" t="s">
        <v>1856</v>
      </c>
      <c r="B308" s="322" t="s">
        <v>8455</v>
      </c>
      <c r="C308" s="321" t="s">
        <v>13315</v>
      </c>
      <c r="D308" s="323" t="s">
        <v>16598</v>
      </c>
    </row>
    <row r="309" spans="1:4" ht="54" x14ac:dyDescent="0.2">
      <c r="A309" s="320" t="s">
        <v>1858</v>
      </c>
      <c r="B309" s="322" t="s">
        <v>15107</v>
      </c>
      <c r="C309" s="321" t="s">
        <v>13315</v>
      </c>
      <c r="D309" s="323" t="s">
        <v>14537</v>
      </c>
    </row>
    <row r="310" spans="1:4" ht="40.5" x14ac:dyDescent="0.2">
      <c r="A310" s="320" t="s">
        <v>1859</v>
      </c>
      <c r="B310" s="322" t="s">
        <v>8456</v>
      </c>
      <c r="C310" s="321" t="s">
        <v>13315</v>
      </c>
      <c r="D310" s="323" t="s">
        <v>16599</v>
      </c>
    </row>
    <row r="311" spans="1:4" ht="40.5" x14ac:dyDescent="0.2">
      <c r="A311" s="320" t="s">
        <v>1860</v>
      </c>
      <c r="B311" s="322" t="s">
        <v>15108</v>
      </c>
      <c r="C311" s="321" t="s">
        <v>13315</v>
      </c>
      <c r="D311" s="323" t="s">
        <v>16600</v>
      </c>
    </row>
    <row r="312" spans="1:4" ht="40.5" x14ac:dyDescent="0.2">
      <c r="A312" s="320" t="s">
        <v>1861</v>
      </c>
      <c r="B312" s="322" t="s">
        <v>8457</v>
      </c>
      <c r="C312" s="321" t="s">
        <v>13315</v>
      </c>
      <c r="D312" s="323" t="s">
        <v>16601</v>
      </c>
    </row>
    <row r="313" spans="1:4" ht="40.5" x14ac:dyDescent="0.2">
      <c r="A313" s="320" t="s">
        <v>1862</v>
      </c>
      <c r="B313" s="322" t="s">
        <v>8458</v>
      </c>
      <c r="C313" s="321" t="s">
        <v>13315</v>
      </c>
      <c r="D313" s="323" t="s">
        <v>16602</v>
      </c>
    </row>
    <row r="314" spans="1:4" ht="40.5" x14ac:dyDescent="0.2">
      <c r="A314" s="320" t="s">
        <v>1863</v>
      </c>
      <c r="B314" s="322" t="s">
        <v>8459</v>
      </c>
      <c r="C314" s="321" t="s">
        <v>13315</v>
      </c>
      <c r="D314" s="323" t="s">
        <v>16603</v>
      </c>
    </row>
    <row r="315" spans="1:4" ht="27" x14ac:dyDescent="0.2">
      <c r="A315" s="320" t="s">
        <v>1864</v>
      </c>
      <c r="B315" s="322" t="s">
        <v>8460</v>
      </c>
      <c r="C315" s="321" t="s">
        <v>13315</v>
      </c>
      <c r="D315" s="323" t="s">
        <v>16604</v>
      </c>
    </row>
    <row r="316" spans="1:4" ht="27" x14ac:dyDescent="0.2">
      <c r="A316" s="320" t="s">
        <v>1866</v>
      </c>
      <c r="B316" s="322" t="s">
        <v>8461</v>
      </c>
      <c r="C316" s="321" t="s">
        <v>13315</v>
      </c>
      <c r="D316" s="323" t="s">
        <v>336</v>
      </c>
    </row>
    <row r="317" spans="1:4" ht="40.5" x14ac:dyDescent="0.2">
      <c r="A317" s="320" t="s">
        <v>1867</v>
      </c>
      <c r="B317" s="322" t="s">
        <v>8462</v>
      </c>
      <c r="C317" s="321" t="s">
        <v>13315</v>
      </c>
      <c r="D317" s="323" t="s">
        <v>16605</v>
      </c>
    </row>
    <row r="318" spans="1:4" ht="27" x14ac:dyDescent="0.2">
      <c r="A318" s="320" t="s">
        <v>1869</v>
      </c>
      <c r="B318" s="322" t="s">
        <v>8463</v>
      </c>
      <c r="C318" s="321" t="s">
        <v>13315</v>
      </c>
      <c r="D318" s="323" t="s">
        <v>16606</v>
      </c>
    </row>
    <row r="319" spans="1:4" ht="27" x14ac:dyDescent="0.2">
      <c r="A319" s="320" t="s">
        <v>1870</v>
      </c>
      <c r="B319" s="322" t="s">
        <v>15109</v>
      </c>
      <c r="C319" s="321" t="s">
        <v>13315</v>
      </c>
      <c r="D319" s="323" t="s">
        <v>14450</v>
      </c>
    </row>
    <row r="320" spans="1:4" ht="27" x14ac:dyDescent="0.2">
      <c r="A320" s="320" t="s">
        <v>1871</v>
      </c>
      <c r="B320" s="322" t="s">
        <v>15110</v>
      </c>
      <c r="C320" s="321" t="s">
        <v>13315</v>
      </c>
      <c r="D320" s="323" t="s">
        <v>16607</v>
      </c>
    </row>
    <row r="321" spans="1:4" ht="27" x14ac:dyDescent="0.2">
      <c r="A321" s="320" t="s">
        <v>1872</v>
      </c>
      <c r="B321" s="322" t="s">
        <v>8464</v>
      </c>
      <c r="C321" s="321" t="s">
        <v>13315</v>
      </c>
      <c r="D321" s="323" t="s">
        <v>16608</v>
      </c>
    </row>
    <row r="322" spans="1:4" ht="40.5" x14ac:dyDescent="0.2">
      <c r="A322" s="320" t="s">
        <v>1873</v>
      </c>
      <c r="B322" s="322" t="s">
        <v>15111</v>
      </c>
      <c r="C322" s="321" t="s">
        <v>13315</v>
      </c>
      <c r="D322" s="323" t="s">
        <v>16609</v>
      </c>
    </row>
    <row r="323" spans="1:4" ht="40.5" x14ac:dyDescent="0.2">
      <c r="A323" s="320" t="s">
        <v>1874</v>
      </c>
      <c r="B323" s="322" t="s">
        <v>8465</v>
      </c>
      <c r="C323" s="321" t="s">
        <v>13315</v>
      </c>
      <c r="D323" s="323" t="s">
        <v>16610</v>
      </c>
    </row>
    <row r="324" spans="1:4" ht="27" x14ac:dyDescent="0.2">
      <c r="A324" s="320" t="s">
        <v>1875</v>
      </c>
      <c r="B324" s="322" t="s">
        <v>8466</v>
      </c>
      <c r="C324" s="321" t="s">
        <v>13315</v>
      </c>
      <c r="D324" s="323" t="s">
        <v>16611</v>
      </c>
    </row>
    <row r="325" spans="1:4" ht="40.5" x14ac:dyDescent="0.2">
      <c r="A325" s="320" t="s">
        <v>1876</v>
      </c>
      <c r="B325" s="322" t="s">
        <v>15112</v>
      </c>
      <c r="C325" s="321" t="s">
        <v>13315</v>
      </c>
      <c r="D325" s="323" t="s">
        <v>211</v>
      </c>
    </row>
    <row r="326" spans="1:4" ht="40.5" x14ac:dyDescent="0.2">
      <c r="A326" s="320" t="s">
        <v>1877</v>
      </c>
      <c r="B326" s="322" t="s">
        <v>8467</v>
      </c>
      <c r="C326" s="321" t="s">
        <v>13315</v>
      </c>
      <c r="D326" s="323" t="s">
        <v>16612</v>
      </c>
    </row>
    <row r="327" spans="1:4" ht="40.5" x14ac:dyDescent="0.2">
      <c r="A327" s="320" t="s">
        <v>1878</v>
      </c>
      <c r="B327" s="322" t="s">
        <v>15113</v>
      </c>
      <c r="C327" s="321" t="s">
        <v>13315</v>
      </c>
      <c r="D327" s="323" t="s">
        <v>16613</v>
      </c>
    </row>
    <row r="328" spans="1:4" ht="27" x14ac:dyDescent="0.2">
      <c r="A328" s="320" t="s">
        <v>1879</v>
      </c>
      <c r="B328" s="322" t="s">
        <v>8468</v>
      </c>
      <c r="C328" s="321" t="s">
        <v>13315</v>
      </c>
      <c r="D328" s="323" t="s">
        <v>16614</v>
      </c>
    </row>
    <row r="329" spans="1:4" ht="40.5" x14ac:dyDescent="0.2">
      <c r="A329" s="320" t="s">
        <v>1880</v>
      </c>
      <c r="B329" s="322" t="s">
        <v>8469</v>
      </c>
      <c r="C329" s="321" t="s">
        <v>13315</v>
      </c>
      <c r="D329" s="323" t="s">
        <v>16615</v>
      </c>
    </row>
    <row r="330" spans="1:4" ht="54" x14ac:dyDescent="0.2">
      <c r="A330" s="320" t="s">
        <v>1881</v>
      </c>
      <c r="B330" s="322" t="s">
        <v>8470</v>
      </c>
      <c r="C330" s="321" t="s">
        <v>13315</v>
      </c>
      <c r="D330" s="323" t="s">
        <v>16616</v>
      </c>
    </row>
    <row r="331" spans="1:4" ht="40.5" x14ac:dyDescent="0.2">
      <c r="A331" s="320" t="s">
        <v>1882</v>
      </c>
      <c r="B331" s="322" t="s">
        <v>15114</v>
      </c>
      <c r="C331" s="321" t="s">
        <v>13315</v>
      </c>
      <c r="D331" s="323" t="s">
        <v>1164</v>
      </c>
    </row>
    <row r="332" spans="1:4" ht="40.5" x14ac:dyDescent="0.2">
      <c r="A332" s="320" t="s">
        <v>1883</v>
      </c>
      <c r="B332" s="322" t="s">
        <v>15115</v>
      </c>
      <c r="C332" s="321" t="s">
        <v>13315</v>
      </c>
      <c r="D332" s="323" t="s">
        <v>16617</v>
      </c>
    </row>
    <row r="333" spans="1:4" ht="27" x14ac:dyDescent="0.2">
      <c r="A333" s="320" t="s">
        <v>1884</v>
      </c>
      <c r="B333" s="322" t="s">
        <v>8471</v>
      </c>
      <c r="C333" s="321" t="s">
        <v>13315</v>
      </c>
      <c r="D333" s="323" t="s">
        <v>16618</v>
      </c>
    </row>
    <row r="334" spans="1:4" ht="27" x14ac:dyDescent="0.2">
      <c r="A334" s="320" t="s">
        <v>1885</v>
      </c>
      <c r="B334" s="322" t="s">
        <v>8472</v>
      </c>
      <c r="C334" s="321" t="s">
        <v>13315</v>
      </c>
      <c r="D334" s="323" t="s">
        <v>16619</v>
      </c>
    </row>
    <row r="335" spans="1:4" ht="27" x14ac:dyDescent="0.2">
      <c r="A335" s="320" t="s">
        <v>1886</v>
      </c>
      <c r="B335" s="322" t="s">
        <v>8473</v>
      </c>
      <c r="C335" s="321" t="s">
        <v>13315</v>
      </c>
      <c r="D335" s="323" t="s">
        <v>1184</v>
      </c>
    </row>
    <row r="336" spans="1:4" ht="27" x14ac:dyDescent="0.2">
      <c r="A336" s="320" t="s">
        <v>1887</v>
      </c>
      <c r="B336" s="322" t="s">
        <v>8474</v>
      </c>
      <c r="C336" s="321" t="s">
        <v>13315</v>
      </c>
      <c r="D336" s="323" t="s">
        <v>225</v>
      </c>
    </row>
    <row r="337" spans="1:4" ht="27" x14ac:dyDescent="0.2">
      <c r="A337" s="320" t="s">
        <v>1888</v>
      </c>
      <c r="B337" s="322" t="s">
        <v>8475</v>
      </c>
      <c r="C337" s="321" t="s">
        <v>13315</v>
      </c>
      <c r="D337" s="323" t="s">
        <v>447</v>
      </c>
    </row>
    <row r="338" spans="1:4" ht="27" x14ac:dyDescent="0.2">
      <c r="A338" s="320" t="s">
        <v>1889</v>
      </c>
      <c r="B338" s="322" t="s">
        <v>15116</v>
      </c>
      <c r="C338" s="321" t="s">
        <v>13315</v>
      </c>
      <c r="D338" s="323" t="s">
        <v>1082</v>
      </c>
    </row>
    <row r="339" spans="1:4" ht="27" x14ac:dyDescent="0.2">
      <c r="A339" s="320" t="s">
        <v>1890</v>
      </c>
      <c r="B339" s="322" t="s">
        <v>15117</v>
      </c>
      <c r="C339" s="321" t="s">
        <v>13315</v>
      </c>
      <c r="D339" s="323" t="s">
        <v>7176</v>
      </c>
    </row>
    <row r="340" spans="1:4" ht="40.5" x14ac:dyDescent="0.2">
      <c r="A340" s="320" t="s">
        <v>1891</v>
      </c>
      <c r="B340" s="322" t="s">
        <v>8476</v>
      </c>
      <c r="C340" s="321" t="s">
        <v>13315</v>
      </c>
      <c r="D340" s="323" t="s">
        <v>845</v>
      </c>
    </row>
    <row r="341" spans="1:4" ht="27" x14ac:dyDescent="0.2">
      <c r="A341" s="320" t="s">
        <v>1892</v>
      </c>
      <c r="B341" s="322" t="s">
        <v>15118</v>
      </c>
      <c r="C341" s="321" t="s">
        <v>13315</v>
      </c>
      <c r="D341" s="323" t="s">
        <v>16620</v>
      </c>
    </row>
    <row r="342" spans="1:4" ht="27" x14ac:dyDescent="0.2">
      <c r="A342" s="320" t="s">
        <v>1893</v>
      </c>
      <c r="B342" s="322" t="s">
        <v>15119</v>
      </c>
      <c r="C342" s="321" t="s">
        <v>13315</v>
      </c>
      <c r="D342" s="323" t="s">
        <v>14342</v>
      </c>
    </row>
    <row r="343" spans="1:4" ht="40.5" x14ac:dyDescent="0.2">
      <c r="A343" s="320" t="s">
        <v>1894</v>
      </c>
      <c r="B343" s="322" t="s">
        <v>15120</v>
      </c>
      <c r="C343" s="321" t="s">
        <v>13315</v>
      </c>
      <c r="D343" s="323" t="s">
        <v>369</v>
      </c>
    </row>
    <row r="344" spans="1:4" ht="27" x14ac:dyDescent="0.2">
      <c r="A344" s="320" t="s">
        <v>1895</v>
      </c>
      <c r="B344" s="322" t="s">
        <v>8477</v>
      </c>
      <c r="C344" s="321" t="s">
        <v>13315</v>
      </c>
      <c r="D344" s="323" t="s">
        <v>16621</v>
      </c>
    </row>
    <row r="345" spans="1:4" ht="27" x14ac:dyDescent="0.2">
      <c r="A345" s="320" t="s">
        <v>1896</v>
      </c>
      <c r="B345" s="322" t="s">
        <v>15121</v>
      </c>
      <c r="C345" s="321" t="s">
        <v>13315</v>
      </c>
      <c r="D345" s="323" t="s">
        <v>14468</v>
      </c>
    </row>
    <row r="346" spans="1:4" ht="27" x14ac:dyDescent="0.2">
      <c r="A346" s="320" t="s">
        <v>1897</v>
      </c>
      <c r="B346" s="322" t="s">
        <v>8478</v>
      </c>
      <c r="C346" s="321" t="s">
        <v>13315</v>
      </c>
      <c r="D346" s="323" t="s">
        <v>16622</v>
      </c>
    </row>
    <row r="347" spans="1:4" ht="40.5" x14ac:dyDescent="0.2">
      <c r="A347" s="320" t="s">
        <v>1899</v>
      </c>
      <c r="B347" s="322" t="s">
        <v>8479</v>
      </c>
      <c r="C347" s="321" t="s">
        <v>13315</v>
      </c>
      <c r="D347" s="323" t="s">
        <v>16623</v>
      </c>
    </row>
    <row r="348" spans="1:4" ht="27" x14ac:dyDescent="0.2">
      <c r="A348" s="320" t="s">
        <v>1900</v>
      </c>
      <c r="B348" s="322" t="s">
        <v>8480</v>
      </c>
      <c r="C348" s="321" t="s">
        <v>13315</v>
      </c>
      <c r="D348" s="323" t="s">
        <v>16624</v>
      </c>
    </row>
    <row r="349" spans="1:4" ht="27" x14ac:dyDescent="0.2">
      <c r="A349" s="320" t="s">
        <v>1901</v>
      </c>
      <c r="B349" s="322" t="s">
        <v>8481</v>
      </c>
      <c r="C349" s="321" t="s">
        <v>13315</v>
      </c>
      <c r="D349" s="323" t="s">
        <v>16625</v>
      </c>
    </row>
    <row r="350" spans="1:4" ht="27" x14ac:dyDescent="0.2">
      <c r="A350" s="320" t="s">
        <v>1902</v>
      </c>
      <c r="B350" s="322" t="s">
        <v>8482</v>
      </c>
      <c r="C350" s="321" t="s">
        <v>13315</v>
      </c>
      <c r="D350" s="323" t="s">
        <v>16626</v>
      </c>
    </row>
    <row r="351" spans="1:4" ht="27" x14ac:dyDescent="0.2">
      <c r="A351" s="320" t="s">
        <v>1903</v>
      </c>
      <c r="B351" s="322" t="s">
        <v>8483</v>
      </c>
      <c r="C351" s="321" t="s">
        <v>13315</v>
      </c>
      <c r="D351" s="323" t="s">
        <v>16627</v>
      </c>
    </row>
    <row r="352" spans="1:4" ht="40.5" x14ac:dyDescent="0.2">
      <c r="A352" s="320" t="s">
        <v>1904</v>
      </c>
      <c r="B352" s="322" t="s">
        <v>8484</v>
      </c>
      <c r="C352" s="321" t="s">
        <v>13315</v>
      </c>
      <c r="D352" s="323" t="s">
        <v>16628</v>
      </c>
    </row>
    <row r="353" spans="1:4" ht="27" x14ac:dyDescent="0.2">
      <c r="A353" s="320" t="s">
        <v>1905</v>
      </c>
      <c r="B353" s="322" t="s">
        <v>8485</v>
      </c>
      <c r="C353" s="321" t="s">
        <v>13315</v>
      </c>
      <c r="D353" s="323" t="s">
        <v>2508</v>
      </c>
    </row>
    <row r="354" spans="1:4" ht="27" x14ac:dyDescent="0.2">
      <c r="A354" s="320" t="s">
        <v>1906</v>
      </c>
      <c r="B354" s="322" t="s">
        <v>8486</v>
      </c>
      <c r="C354" s="321" t="s">
        <v>13315</v>
      </c>
      <c r="D354" s="323" t="s">
        <v>16629</v>
      </c>
    </row>
    <row r="355" spans="1:4" ht="40.5" x14ac:dyDescent="0.2">
      <c r="A355" s="320" t="s">
        <v>1907</v>
      </c>
      <c r="B355" s="322" t="s">
        <v>15122</v>
      </c>
      <c r="C355" s="321" t="s">
        <v>13315</v>
      </c>
      <c r="D355" s="323" t="s">
        <v>16630</v>
      </c>
    </row>
    <row r="356" spans="1:4" ht="40.5" x14ac:dyDescent="0.2">
      <c r="A356" s="320" t="s">
        <v>1908</v>
      </c>
      <c r="B356" s="322" t="s">
        <v>15123</v>
      </c>
      <c r="C356" s="321" t="s">
        <v>13315</v>
      </c>
      <c r="D356" s="323" t="s">
        <v>16631</v>
      </c>
    </row>
    <row r="357" spans="1:4" ht="27" x14ac:dyDescent="0.2">
      <c r="A357" s="320" t="s">
        <v>1909</v>
      </c>
      <c r="B357" s="322" t="s">
        <v>8487</v>
      </c>
      <c r="C357" s="321" t="s">
        <v>13315</v>
      </c>
      <c r="D357" s="323" t="s">
        <v>183</v>
      </c>
    </row>
    <row r="358" spans="1:4" ht="27" x14ac:dyDescent="0.2">
      <c r="A358" s="320" t="s">
        <v>1910</v>
      </c>
      <c r="B358" s="322" t="s">
        <v>8488</v>
      </c>
      <c r="C358" s="321" t="s">
        <v>13315</v>
      </c>
      <c r="D358" s="323" t="s">
        <v>298</v>
      </c>
    </row>
    <row r="359" spans="1:4" ht="27" x14ac:dyDescent="0.2">
      <c r="A359" s="320" t="s">
        <v>1911</v>
      </c>
      <c r="B359" s="322" t="s">
        <v>8489</v>
      </c>
      <c r="C359" s="321" t="s">
        <v>13315</v>
      </c>
      <c r="D359" s="323" t="s">
        <v>16632</v>
      </c>
    </row>
    <row r="360" spans="1:4" ht="40.5" x14ac:dyDescent="0.2">
      <c r="A360" s="320" t="s">
        <v>1912</v>
      </c>
      <c r="B360" s="322" t="s">
        <v>8490</v>
      </c>
      <c r="C360" s="321" t="s">
        <v>13315</v>
      </c>
      <c r="D360" s="323" t="s">
        <v>13502</v>
      </c>
    </row>
    <row r="361" spans="1:4" ht="27" x14ac:dyDescent="0.2">
      <c r="A361" s="320" t="s">
        <v>1914</v>
      </c>
      <c r="B361" s="322" t="s">
        <v>8491</v>
      </c>
      <c r="C361" s="321" t="s">
        <v>13315</v>
      </c>
      <c r="D361" s="323" t="s">
        <v>13826</v>
      </c>
    </row>
    <row r="362" spans="1:4" ht="40.5" x14ac:dyDescent="0.2">
      <c r="A362" s="320" t="s">
        <v>1916</v>
      </c>
      <c r="B362" s="322" t="s">
        <v>15124</v>
      </c>
      <c r="C362" s="321" t="s">
        <v>13315</v>
      </c>
      <c r="D362" s="323" t="s">
        <v>5085</v>
      </c>
    </row>
    <row r="363" spans="1:4" ht="27" x14ac:dyDescent="0.2">
      <c r="A363" s="320" t="s">
        <v>1917</v>
      </c>
      <c r="B363" s="322" t="s">
        <v>15125</v>
      </c>
      <c r="C363" s="321" t="s">
        <v>13315</v>
      </c>
      <c r="D363" s="323" t="s">
        <v>16633</v>
      </c>
    </row>
    <row r="364" spans="1:4" ht="27" x14ac:dyDescent="0.2">
      <c r="A364" s="320" t="s">
        <v>1918</v>
      </c>
      <c r="B364" s="322" t="s">
        <v>15126</v>
      </c>
      <c r="C364" s="321" t="s">
        <v>13315</v>
      </c>
      <c r="D364" s="323" t="s">
        <v>5777</v>
      </c>
    </row>
    <row r="365" spans="1:4" ht="40.5" x14ac:dyDescent="0.2">
      <c r="A365" s="320" t="s">
        <v>1920</v>
      </c>
      <c r="B365" s="322" t="s">
        <v>8492</v>
      </c>
      <c r="C365" s="321" t="s">
        <v>13315</v>
      </c>
      <c r="D365" s="323" t="s">
        <v>5321</v>
      </c>
    </row>
    <row r="366" spans="1:4" ht="54" x14ac:dyDescent="0.2">
      <c r="A366" s="320" t="s">
        <v>1921</v>
      </c>
      <c r="B366" s="322" t="s">
        <v>15127</v>
      </c>
      <c r="C366" s="321" t="s">
        <v>13315</v>
      </c>
      <c r="D366" s="323" t="s">
        <v>16634</v>
      </c>
    </row>
    <row r="367" spans="1:4" ht="54" x14ac:dyDescent="0.2">
      <c r="A367" s="320" t="s">
        <v>1922</v>
      </c>
      <c r="B367" s="322" t="s">
        <v>15128</v>
      </c>
      <c r="C367" s="321" t="s">
        <v>13315</v>
      </c>
      <c r="D367" s="323" t="s">
        <v>16635</v>
      </c>
    </row>
    <row r="368" spans="1:4" ht="27" x14ac:dyDescent="0.2">
      <c r="A368" s="320" t="s">
        <v>1923</v>
      </c>
      <c r="B368" s="322" t="s">
        <v>8493</v>
      </c>
      <c r="C368" s="321" t="s">
        <v>13315</v>
      </c>
      <c r="D368" s="323" t="s">
        <v>16636</v>
      </c>
    </row>
    <row r="369" spans="1:4" ht="27" x14ac:dyDescent="0.2">
      <c r="A369" s="320" t="s">
        <v>1924</v>
      </c>
      <c r="B369" s="322" t="s">
        <v>8494</v>
      </c>
      <c r="C369" s="321" t="s">
        <v>13315</v>
      </c>
      <c r="D369" s="323" t="s">
        <v>16637</v>
      </c>
    </row>
    <row r="370" spans="1:4" ht="27" x14ac:dyDescent="0.2">
      <c r="A370" s="320" t="s">
        <v>1925</v>
      </c>
      <c r="B370" s="322" t="s">
        <v>8495</v>
      </c>
      <c r="C370" s="321" t="s">
        <v>13315</v>
      </c>
      <c r="D370" s="323" t="s">
        <v>673</v>
      </c>
    </row>
    <row r="371" spans="1:4" ht="27" x14ac:dyDescent="0.2">
      <c r="A371" s="320" t="s">
        <v>1926</v>
      </c>
      <c r="B371" s="322" t="s">
        <v>8496</v>
      </c>
      <c r="C371" s="321" t="s">
        <v>13315</v>
      </c>
      <c r="D371" s="323" t="s">
        <v>16638</v>
      </c>
    </row>
    <row r="372" spans="1:4" ht="27" x14ac:dyDescent="0.2">
      <c r="A372" s="320" t="s">
        <v>1927</v>
      </c>
      <c r="B372" s="322" t="s">
        <v>8497</v>
      </c>
      <c r="C372" s="321" t="s">
        <v>13315</v>
      </c>
      <c r="D372" s="323" t="s">
        <v>16639</v>
      </c>
    </row>
    <row r="373" spans="1:4" ht="27" x14ac:dyDescent="0.2">
      <c r="A373" s="320" t="s">
        <v>1928</v>
      </c>
      <c r="B373" s="322" t="s">
        <v>15129</v>
      </c>
      <c r="C373" s="321" t="s">
        <v>13315</v>
      </c>
      <c r="D373" s="323" t="s">
        <v>16640</v>
      </c>
    </row>
    <row r="374" spans="1:4" ht="27" x14ac:dyDescent="0.2">
      <c r="A374" s="320" t="s">
        <v>1929</v>
      </c>
      <c r="B374" s="322" t="s">
        <v>8498</v>
      </c>
      <c r="C374" s="321" t="s">
        <v>13315</v>
      </c>
      <c r="D374" s="323" t="s">
        <v>16641</v>
      </c>
    </row>
    <row r="375" spans="1:4" ht="40.5" x14ac:dyDescent="0.2">
      <c r="A375" s="320" t="s">
        <v>1930</v>
      </c>
      <c r="B375" s="322" t="s">
        <v>8499</v>
      </c>
      <c r="C375" s="321" t="s">
        <v>13315</v>
      </c>
      <c r="D375" s="323" t="s">
        <v>16642</v>
      </c>
    </row>
    <row r="376" spans="1:4" ht="27" x14ac:dyDescent="0.2">
      <c r="A376" s="320" t="s">
        <v>1931</v>
      </c>
      <c r="B376" s="322" t="s">
        <v>8500</v>
      </c>
      <c r="C376" s="321" t="s">
        <v>13315</v>
      </c>
      <c r="D376" s="323" t="s">
        <v>14554</v>
      </c>
    </row>
    <row r="377" spans="1:4" ht="40.5" x14ac:dyDescent="0.2">
      <c r="A377" s="320" t="s">
        <v>1933</v>
      </c>
      <c r="B377" s="322" t="s">
        <v>8501</v>
      </c>
      <c r="C377" s="321" t="s">
        <v>13315</v>
      </c>
      <c r="D377" s="323" t="s">
        <v>262</v>
      </c>
    </row>
    <row r="378" spans="1:4" ht="40.5" x14ac:dyDescent="0.2">
      <c r="A378" s="320" t="s">
        <v>1934</v>
      </c>
      <c r="B378" s="322" t="s">
        <v>15130</v>
      </c>
      <c r="C378" s="321" t="s">
        <v>13315</v>
      </c>
      <c r="D378" s="323" t="s">
        <v>16643</v>
      </c>
    </row>
    <row r="379" spans="1:4" ht="27" x14ac:dyDescent="0.2">
      <c r="A379" s="320" t="s">
        <v>1935</v>
      </c>
      <c r="B379" s="322" t="s">
        <v>8502</v>
      </c>
      <c r="C379" s="321" t="s">
        <v>13315</v>
      </c>
      <c r="D379" s="323" t="s">
        <v>631</v>
      </c>
    </row>
    <row r="380" spans="1:4" ht="40.5" x14ac:dyDescent="0.2">
      <c r="A380" s="320" t="s">
        <v>1936</v>
      </c>
      <c r="B380" s="322" t="s">
        <v>8503</v>
      </c>
      <c r="C380" s="321" t="s">
        <v>13315</v>
      </c>
      <c r="D380" s="323" t="s">
        <v>16644</v>
      </c>
    </row>
    <row r="381" spans="1:4" ht="54" x14ac:dyDescent="0.2">
      <c r="A381" s="320" t="s">
        <v>1937</v>
      </c>
      <c r="B381" s="322" t="s">
        <v>8504</v>
      </c>
      <c r="C381" s="321" t="s">
        <v>13315</v>
      </c>
      <c r="D381" s="323" t="s">
        <v>16645</v>
      </c>
    </row>
    <row r="382" spans="1:4" ht="27" x14ac:dyDescent="0.2">
      <c r="A382" s="320" t="s">
        <v>1938</v>
      </c>
      <c r="B382" s="322" t="s">
        <v>8505</v>
      </c>
      <c r="C382" s="321" t="s">
        <v>13315</v>
      </c>
      <c r="D382" s="323" t="s">
        <v>16646</v>
      </c>
    </row>
    <row r="383" spans="1:4" ht="27" x14ac:dyDescent="0.2">
      <c r="A383" s="320" t="s">
        <v>1939</v>
      </c>
      <c r="B383" s="322" t="s">
        <v>8506</v>
      </c>
      <c r="C383" s="321" t="s">
        <v>13315</v>
      </c>
      <c r="D383" s="323" t="s">
        <v>433</v>
      </c>
    </row>
    <row r="384" spans="1:4" ht="54" x14ac:dyDescent="0.2">
      <c r="A384" s="320" t="s">
        <v>1940</v>
      </c>
      <c r="B384" s="322" t="s">
        <v>8507</v>
      </c>
      <c r="C384" s="321" t="s">
        <v>13315</v>
      </c>
      <c r="D384" s="323" t="s">
        <v>16647</v>
      </c>
    </row>
    <row r="385" spans="1:4" ht="27" x14ac:dyDescent="0.2">
      <c r="A385" s="320" t="s">
        <v>1941</v>
      </c>
      <c r="B385" s="322" t="s">
        <v>8508</v>
      </c>
      <c r="C385" s="321" t="s">
        <v>13315</v>
      </c>
      <c r="D385" s="323" t="s">
        <v>482</v>
      </c>
    </row>
    <row r="386" spans="1:4" ht="13.5" x14ac:dyDescent="0.2">
      <c r="A386" s="320" t="s">
        <v>1942</v>
      </c>
      <c r="B386" s="322" t="s">
        <v>8509</v>
      </c>
      <c r="C386" s="321" t="s">
        <v>13315</v>
      </c>
      <c r="D386" s="323" t="s">
        <v>171</v>
      </c>
    </row>
    <row r="387" spans="1:4" ht="27" x14ac:dyDescent="0.2">
      <c r="A387" s="320">
        <v>92138</v>
      </c>
      <c r="B387" s="322" t="s">
        <v>8510</v>
      </c>
      <c r="C387" s="321" t="s">
        <v>13315</v>
      </c>
      <c r="D387" s="323" t="s">
        <v>13778</v>
      </c>
    </row>
    <row r="388" spans="1:4" ht="27" x14ac:dyDescent="0.2">
      <c r="A388" s="320" t="s">
        <v>1944</v>
      </c>
      <c r="B388" s="322" t="s">
        <v>8511</v>
      </c>
      <c r="C388" s="321" t="s">
        <v>13315</v>
      </c>
      <c r="D388" s="323" t="s">
        <v>13808</v>
      </c>
    </row>
    <row r="389" spans="1:4" ht="40.5" x14ac:dyDescent="0.2">
      <c r="A389" s="320" t="s">
        <v>1945</v>
      </c>
      <c r="B389" s="322" t="s">
        <v>8512</v>
      </c>
      <c r="C389" s="321" t="s">
        <v>13315</v>
      </c>
      <c r="D389" s="323" t="s">
        <v>16648</v>
      </c>
    </row>
    <row r="390" spans="1:4" ht="27" x14ac:dyDescent="0.2">
      <c r="A390" s="320" t="s">
        <v>1946</v>
      </c>
      <c r="B390" s="322" t="s">
        <v>8513</v>
      </c>
      <c r="C390" s="321" t="s">
        <v>13315</v>
      </c>
      <c r="D390" s="323" t="s">
        <v>813</v>
      </c>
    </row>
    <row r="391" spans="1:4" ht="27" x14ac:dyDescent="0.2">
      <c r="A391" s="320" t="s">
        <v>1947</v>
      </c>
      <c r="B391" s="322" t="s">
        <v>8514</v>
      </c>
      <c r="C391" s="321" t="s">
        <v>13315</v>
      </c>
      <c r="D391" s="323" t="s">
        <v>13426</v>
      </c>
    </row>
    <row r="392" spans="1:4" ht="27" x14ac:dyDescent="0.2">
      <c r="A392" s="320" t="s">
        <v>1948</v>
      </c>
      <c r="B392" s="322" t="s">
        <v>8515</v>
      </c>
      <c r="C392" s="321" t="s">
        <v>13315</v>
      </c>
      <c r="D392" s="323" t="s">
        <v>13812</v>
      </c>
    </row>
    <row r="393" spans="1:4" ht="54" x14ac:dyDescent="0.2">
      <c r="A393" s="320" t="s">
        <v>1950</v>
      </c>
      <c r="B393" s="322" t="s">
        <v>15131</v>
      </c>
      <c r="C393" s="321" t="s">
        <v>13315</v>
      </c>
      <c r="D393" s="323" t="s">
        <v>16649</v>
      </c>
    </row>
    <row r="394" spans="1:4" ht="27" x14ac:dyDescent="0.2">
      <c r="A394" s="320" t="s">
        <v>1951</v>
      </c>
      <c r="B394" s="322" t="s">
        <v>8516</v>
      </c>
      <c r="C394" s="321" t="s">
        <v>13315</v>
      </c>
      <c r="D394" s="323" t="s">
        <v>210</v>
      </c>
    </row>
    <row r="395" spans="1:4" ht="27" x14ac:dyDescent="0.2">
      <c r="A395" s="320" t="s">
        <v>1952</v>
      </c>
      <c r="B395" s="322" t="s">
        <v>8517</v>
      </c>
      <c r="C395" s="321" t="s">
        <v>13315</v>
      </c>
      <c r="D395" s="323" t="s">
        <v>14085</v>
      </c>
    </row>
    <row r="396" spans="1:4" ht="27" x14ac:dyDescent="0.2">
      <c r="A396" s="320" t="s">
        <v>1953</v>
      </c>
      <c r="B396" s="322" t="s">
        <v>15132</v>
      </c>
      <c r="C396" s="321" t="s">
        <v>13315</v>
      </c>
      <c r="D396" s="323" t="s">
        <v>16650</v>
      </c>
    </row>
    <row r="397" spans="1:4" ht="27" x14ac:dyDescent="0.2">
      <c r="A397" s="320" t="s">
        <v>1954</v>
      </c>
      <c r="B397" s="322" t="s">
        <v>8518</v>
      </c>
      <c r="C397" s="321" t="s">
        <v>13315</v>
      </c>
      <c r="D397" s="323" t="s">
        <v>16651</v>
      </c>
    </row>
    <row r="398" spans="1:4" ht="40.5" x14ac:dyDescent="0.2">
      <c r="A398" s="320" t="s">
        <v>1955</v>
      </c>
      <c r="B398" s="322" t="s">
        <v>8519</v>
      </c>
      <c r="C398" s="321" t="s">
        <v>13315</v>
      </c>
      <c r="D398" s="323" t="s">
        <v>16652</v>
      </c>
    </row>
    <row r="399" spans="1:4" ht="54" x14ac:dyDescent="0.2">
      <c r="A399" s="320" t="s">
        <v>1956</v>
      </c>
      <c r="B399" s="322" t="s">
        <v>8520</v>
      </c>
      <c r="C399" s="321" t="s">
        <v>13315</v>
      </c>
      <c r="D399" s="323" t="s">
        <v>1134</v>
      </c>
    </row>
    <row r="400" spans="1:4" ht="27" x14ac:dyDescent="0.2">
      <c r="A400" s="320" t="s">
        <v>1957</v>
      </c>
      <c r="B400" s="322" t="s">
        <v>8521</v>
      </c>
      <c r="C400" s="321" t="s">
        <v>13315</v>
      </c>
      <c r="D400" s="323" t="s">
        <v>800</v>
      </c>
    </row>
    <row r="401" spans="1:4" ht="27" x14ac:dyDescent="0.2">
      <c r="A401" s="320" t="s">
        <v>1959</v>
      </c>
      <c r="B401" s="322" t="s">
        <v>8522</v>
      </c>
      <c r="C401" s="321" t="s">
        <v>13315</v>
      </c>
      <c r="D401" s="323" t="s">
        <v>14358</v>
      </c>
    </row>
    <row r="402" spans="1:4" ht="27" x14ac:dyDescent="0.2">
      <c r="A402" s="320" t="s">
        <v>1960</v>
      </c>
      <c r="B402" s="322" t="s">
        <v>8523</v>
      </c>
      <c r="C402" s="321" t="s">
        <v>13315</v>
      </c>
      <c r="D402" s="323" t="s">
        <v>16653</v>
      </c>
    </row>
    <row r="403" spans="1:4" ht="27" x14ac:dyDescent="0.2">
      <c r="A403" s="320" t="s">
        <v>1961</v>
      </c>
      <c r="B403" s="322" t="s">
        <v>8524</v>
      </c>
      <c r="C403" s="321" t="s">
        <v>13315</v>
      </c>
      <c r="D403" s="323" t="s">
        <v>16654</v>
      </c>
    </row>
    <row r="404" spans="1:4" ht="27" x14ac:dyDescent="0.2">
      <c r="A404" s="320" t="s">
        <v>1962</v>
      </c>
      <c r="B404" s="322" t="s">
        <v>8525</v>
      </c>
      <c r="C404" s="321" t="s">
        <v>13315</v>
      </c>
      <c r="D404" s="323" t="s">
        <v>14697</v>
      </c>
    </row>
    <row r="405" spans="1:4" ht="27" x14ac:dyDescent="0.2">
      <c r="A405" s="320" t="s">
        <v>1963</v>
      </c>
      <c r="B405" s="322" t="s">
        <v>8526</v>
      </c>
      <c r="C405" s="321" t="s">
        <v>13315</v>
      </c>
      <c r="D405" s="323" t="s">
        <v>16655</v>
      </c>
    </row>
    <row r="406" spans="1:4" ht="27" x14ac:dyDescent="0.2">
      <c r="A406" s="320" t="s">
        <v>1964</v>
      </c>
      <c r="B406" s="322" t="s">
        <v>15133</v>
      </c>
      <c r="C406" s="321" t="s">
        <v>13315</v>
      </c>
      <c r="D406" s="323" t="s">
        <v>16656</v>
      </c>
    </row>
    <row r="407" spans="1:4" ht="27" x14ac:dyDescent="0.2">
      <c r="A407" s="320" t="s">
        <v>1965</v>
      </c>
      <c r="B407" s="322" t="s">
        <v>8527</v>
      </c>
      <c r="C407" s="321" t="s">
        <v>13315</v>
      </c>
      <c r="D407" s="323" t="s">
        <v>16657</v>
      </c>
    </row>
    <row r="408" spans="1:4" ht="27" x14ac:dyDescent="0.2">
      <c r="A408" s="320" t="s">
        <v>1966</v>
      </c>
      <c r="B408" s="322" t="s">
        <v>8528</v>
      </c>
      <c r="C408" s="321" t="s">
        <v>13315</v>
      </c>
      <c r="D408" s="323" t="s">
        <v>169</v>
      </c>
    </row>
    <row r="409" spans="1:4" ht="27" x14ac:dyDescent="0.2">
      <c r="A409" s="320" t="s">
        <v>1967</v>
      </c>
      <c r="B409" s="322" t="s">
        <v>8529</v>
      </c>
      <c r="C409" s="321" t="s">
        <v>13315</v>
      </c>
      <c r="D409" s="323" t="s">
        <v>16658</v>
      </c>
    </row>
    <row r="410" spans="1:4" ht="27" x14ac:dyDescent="0.2">
      <c r="A410" s="320" t="s">
        <v>1968</v>
      </c>
      <c r="B410" s="322" t="s">
        <v>8530</v>
      </c>
      <c r="C410" s="321" t="s">
        <v>13315</v>
      </c>
      <c r="D410" s="323" t="s">
        <v>14092</v>
      </c>
    </row>
    <row r="411" spans="1:4" ht="13.5" x14ac:dyDescent="0.2">
      <c r="A411" s="320" t="s">
        <v>1970</v>
      </c>
      <c r="B411" s="322" t="s">
        <v>8531</v>
      </c>
      <c r="C411" s="321" t="s">
        <v>13315</v>
      </c>
      <c r="D411" s="323" t="s">
        <v>7196</v>
      </c>
    </row>
    <row r="412" spans="1:4" ht="27" x14ac:dyDescent="0.2">
      <c r="A412" s="320" t="s">
        <v>1972</v>
      </c>
      <c r="B412" s="322" t="s">
        <v>8532</v>
      </c>
      <c r="C412" s="321" t="s">
        <v>13315</v>
      </c>
      <c r="D412" s="323" t="s">
        <v>582</v>
      </c>
    </row>
    <row r="413" spans="1:4" ht="27" x14ac:dyDescent="0.2">
      <c r="A413" s="320" t="s">
        <v>1974</v>
      </c>
      <c r="B413" s="322" t="s">
        <v>8533</v>
      </c>
      <c r="C413" s="321" t="s">
        <v>13315</v>
      </c>
      <c r="D413" s="323" t="s">
        <v>901</v>
      </c>
    </row>
    <row r="414" spans="1:4" ht="27" x14ac:dyDescent="0.2">
      <c r="A414" s="320" t="s">
        <v>1976</v>
      </c>
      <c r="B414" s="322" t="s">
        <v>8534</v>
      </c>
      <c r="C414" s="321" t="s">
        <v>13315</v>
      </c>
      <c r="D414" s="323" t="s">
        <v>837</v>
      </c>
    </row>
    <row r="415" spans="1:4" ht="27" x14ac:dyDescent="0.2">
      <c r="A415" s="320" t="s">
        <v>1977</v>
      </c>
      <c r="B415" s="322" t="s">
        <v>8535</v>
      </c>
      <c r="C415" s="321" t="s">
        <v>13315</v>
      </c>
      <c r="D415" s="323" t="s">
        <v>214</v>
      </c>
    </row>
    <row r="416" spans="1:4" ht="40.5" x14ac:dyDescent="0.2">
      <c r="A416" s="320" t="s">
        <v>1978</v>
      </c>
      <c r="B416" s="322" t="s">
        <v>8536</v>
      </c>
      <c r="C416" s="321" t="s">
        <v>13315</v>
      </c>
      <c r="D416" s="323" t="s">
        <v>5766</v>
      </c>
    </row>
    <row r="417" spans="1:4" ht="40.5" x14ac:dyDescent="0.2">
      <c r="A417" s="320" t="s">
        <v>1979</v>
      </c>
      <c r="B417" s="322" t="s">
        <v>8537</v>
      </c>
      <c r="C417" s="321" t="s">
        <v>13315</v>
      </c>
      <c r="D417" s="323" t="s">
        <v>16659</v>
      </c>
    </row>
    <row r="418" spans="1:4" ht="27" x14ac:dyDescent="0.2">
      <c r="A418" s="320" t="s">
        <v>1980</v>
      </c>
      <c r="B418" s="322" t="s">
        <v>8538</v>
      </c>
      <c r="C418" s="321" t="s">
        <v>13315</v>
      </c>
      <c r="D418" s="323" t="s">
        <v>2087</v>
      </c>
    </row>
    <row r="419" spans="1:4" ht="27" x14ac:dyDescent="0.2">
      <c r="A419" s="320" t="s">
        <v>1981</v>
      </c>
      <c r="B419" s="322" t="s">
        <v>8539</v>
      </c>
      <c r="C419" s="321" t="s">
        <v>13315</v>
      </c>
      <c r="D419" s="323" t="s">
        <v>14071</v>
      </c>
    </row>
    <row r="420" spans="1:4" ht="40.5" x14ac:dyDescent="0.2">
      <c r="A420" s="320" t="s">
        <v>1982</v>
      </c>
      <c r="B420" s="322" t="s">
        <v>8540</v>
      </c>
      <c r="C420" s="321" t="s">
        <v>13315</v>
      </c>
      <c r="D420" s="323" t="s">
        <v>16660</v>
      </c>
    </row>
    <row r="421" spans="1:4" ht="40.5" x14ac:dyDescent="0.2">
      <c r="A421" s="320" t="s">
        <v>1983</v>
      </c>
      <c r="B421" s="322" t="s">
        <v>15134</v>
      </c>
      <c r="C421" s="321" t="s">
        <v>13315</v>
      </c>
      <c r="D421" s="323" t="s">
        <v>16661</v>
      </c>
    </row>
    <row r="422" spans="1:4" ht="27" x14ac:dyDescent="0.2">
      <c r="A422" s="320" t="s">
        <v>1984</v>
      </c>
      <c r="B422" s="322" t="s">
        <v>8541</v>
      </c>
      <c r="C422" s="321" t="s">
        <v>13315</v>
      </c>
      <c r="D422" s="323" t="s">
        <v>16662</v>
      </c>
    </row>
    <row r="423" spans="1:4" ht="27" x14ac:dyDescent="0.2">
      <c r="A423" s="320" t="s">
        <v>1985</v>
      </c>
      <c r="B423" s="322" t="s">
        <v>8542</v>
      </c>
      <c r="C423" s="321" t="s">
        <v>13315</v>
      </c>
      <c r="D423" s="323" t="s">
        <v>16663</v>
      </c>
    </row>
    <row r="424" spans="1:4" ht="27" x14ac:dyDescent="0.2">
      <c r="A424" s="320" t="s">
        <v>1986</v>
      </c>
      <c r="B424" s="322" t="s">
        <v>8543</v>
      </c>
      <c r="C424" s="321" t="s">
        <v>13315</v>
      </c>
      <c r="D424" s="323" t="s">
        <v>16664</v>
      </c>
    </row>
    <row r="425" spans="1:4" ht="27" x14ac:dyDescent="0.2">
      <c r="A425" s="320" t="s">
        <v>1987</v>
      </c>
      <c r="B425" s="322" t="s">
        <v>8544</v>
      </c>
      <c r="C425" s="321" t="s">
        <v>13315</v>
      </c>
      <c r="D425" s="323" t="s">
        <v>16665</v>
      </c>
    </row>
    <row r="426" spans="1:4" ht="27" x14ac:dyDescent="0.2">
      <c r="A426" s="320" t="s">
        <v>1988</v>
      </c>
      <c r="B426" s="322" t="s">
        <v>15135</v>
      </c>
      <c r="C426" s="321" t="s">
        <v>13315</v>
      </c>
      <c r="D426" s="323" t="s">
        <v>13797</v>
      </c>
    </row>
    <row r="427" spans="1:4" ht="27" x14ac:dyDescent="0.2">
      <c r="A427" s="320" t="s">
        <v>1989</v>
      </c>
      <c r="B427" s="322" t="s">
        <v>8545</v>
      </c>
      <c r="C427" s="321" t="s">
        <v>13315</v>
      </c>
      <c r="D427" s="323" t="s">
        <v>7387</v>
      </c>
    </row>
    <row r="428" spans="1:4" ht="27" x14ac:dyDescent="0.2">
      <c r="A428" s="320" t="s">
        <v>1990</v>
      </c>
      <c r="B428" s="322" t="s">
        <v>8546</v>
      </c>
      <c r="C428" s="321" t="s">
        <v>13315</v>
      </c>
      <c r="D428" s="323" t="s">
        <v>16666</v>
      </c>
    </row>
    <row r="429" spans="1:4" ht="27" x14ac:dyDescent="0.2">
      <c r="A429" s="320" t="s">
        <v>1991</v>
      </c>
      <c r="B429" s="322" t="s">
        <v>8547</v>
      </c>
      <c r="C429" s="321" t="s">
        <v>13315</v>
      </c>
      <c r="D429" s="323" t="s">
        <v>14703</v>
      </c>
    </row>
    <row r="430" spans="1:4" ht="27" x14ac:dyDescent="0.2">
      <c r="A430" s="320" t="s">
        <v>1992</v>
      </c>
      <c r="B430" s="322" t="s">
        <v>8548</v>
      </c>
      <c r="C430" s="321" t="s">
        <v>13315</v>
      </c>
      <c r="D430" s="323" t="s">
        <v>16667</v>
      </c>
    </row>
    <row r="431" spans="1:4" ht="40.5" x14ac:dyDescent="0.2">
      <c r="A431" s="320" t="s">
        <v>1993</v>
      </c>
      <c r="B431" s="322" t="s">
        <v>8549</v>
      </c>
      <c r="C431" s="321" t="s">
        <v>13315</v>
      </c>
      <c r="D431" s="323" t="s">
        <v>1143</v>
      </c>
    </row>
    <row r="432" spans="1:4" ht="40.5" x14ac:dyDescent="0.2">
      <c r="A432" s="320" t="s">
        <v>1994</v>
      </c>
      <c r="B432" s="322" t="s">
        <v>8550</v>
      </c>
      <c r="C432" s="321" t="s">
        <v>13315</v>
      </c>
      <c r="D432" s="323" t="s">
        <v>16668</v>
      </c>
    </row>
    <row r="433" spans="1:4" ht="40.5" x14ac:dyDescent="0.2">
      <c r="A433" s="320" t="s">
        <v>1995</v>
      </c>
      <c r="B433" s="322" t="s">
        <v>8551</v>
      </c>
      <c r="C433" s="321" t="s">
        <v>13315</v>
      </c>
      <c r="D433" s="323" t="s">
        <v>1105</v>
      </c>
    </row>
    <row r="434" spans="1:4" ht="27" x14ac:dyDescent="0.2">
      <c r="A434" s="320" t="s">
        <v>1996</v>
      </c>
      <c r="B434" s="322" t="s">
        <v>15136</v>
      </c>
      <c r="C434" s="321" t="s">
        <v>13316</v>
      </c>
      <c r="D434" s="323" t="s">
        <v>14726</v>
      </c>
    </row>
    <row r="435" spans="1:4" ht="54" x14ac:dyDescent="0.2">
      <c r="A435" s="320" t="s">
        <v>1997</v>
      </c>
      <c r="B435" s="322" t="s">
        <v>15137</v>
      </c>
      <c r="C435" s="321" t="s">
        <v>13316</v>
      </c>
      <c r="D435" s="323" t="s">
        <v>16669</v>
      </c>
    </row>
    <row r="436" spans="1:4" ht="54" x14ac:dyDescent="0.2">
      <c r="A436" s="320" t="s">
        <v>1999</v>
      </c>
      <c r="B436" s="322" t="s">
        <v>15138</v>
      </c>
      <c r="C436" s="321" t="s">
        <v>13316</v>
      </c>
      <c r="D436" s="323" t="s">
        <v>16670</v>
      </c>
    </row>
    <row r="437" spans="1:4" ht="40.5" x14ac:dyDescent="0.2">
      <c r="A437" s="320" t="s">
        <v>2000</v>
      </c>
      <c r="B437" s="322" t="s">
        <v>8552</v>
      </c>
      <c r="C437" s="321" t="s">
        <v>13316</v>
      </c>
      <c r="D437" s="323" t="s">
        <v>13770</v>
      </c>
    </row>
    <row r="438" spans="1:4" ht="27" x14ac:dyDescent="0.2">
      <c r="A438" s="320" t="s">
        <v>2002</v>
      </c>
      <c r="B438" s="322" t="s">
        <v>8553</v>
      </c>
      <c r="C438" s="321" t="s">
        <v>13316</v>
      </c>
      <c r="D438" s="323" t="s">
        <v>288</v>
      </c>
    </row>
    <row r="439" spans="1:4" ht="40.5" x14ac:dyDescent="0.2">
      <c r="A439" s="320" t="s">
        <v>2003</v>
      </c>
      <c r="B439" s="322" t="s">
        <v>15139</v>
      </c>
      <c r="C439" s="321" t="s">
        <v>13316</v>
      </c>
      <c r="D439" s="323" t="s">
        <v>844</v>
      </c>
    </row>
    <row r="440" spans="1:4" ht="54" x14ac:dyDescent="0.2">
      <c r="A440" s="320" t="s">
        <v>2004</v>
      </c>
      <c r="B440" s="322" t="s">
        <v>8554</v>
      </c>
      <c r="C440" s="321" t="s">
        <v>13316</v>
      </c>
      <c r="D440" s="323" t="s">
        <v>14562</v>
      </c>
    </row>
    <row r="441" spans="1:4" ht="27" x14ac:dyDescent="0.2">
      <c r="A441" s="320" t="s">
        <v>2005</v>
      </c>
      <c r="B441" s="322" t="s">
        <v>15140</v>
      </c>
      <c r="C441" s="321" t="s">
        <v>13316</v>
      </c>
      <c r="D441" s="323" t="s">
        <v>16671</v>
      </c>
    </row>
    <row r="442" spans="1:4" ht="27" x14ac:dyDescent="0.2">
      <c r="A442" s="320" t="s">
        <v>2006</v>
      </c>
      <c r="B442" s="322" t="s">
        <v>8555</v>
      </c>
      <c r="C442" s="321" t="s">
        <v>13316</v>
      </c>
      <c r="D442" s="323" t="s">
        <v>16672</v>
      </c>
    </row>
    <row r="443" spans="1:4" ht="27" x14ac:dyDescent="0.2">
      <c r="A443" s="320" t="s">
        <v>2007</v>
      </c>
      <c r="B443" s="322" t="s">
        <v>8556</v>
      </c>
      <c r="C443" s="321" t="s">
        <v>13316</v>
      </c>
      <c r="D443" s="323" t="s">
        <v>370</v>
      </c>
    </row>
    <row r="444" spans="1:4" ht="27" x14ac:dyDescent="0.2">
      <c r="A444" s="320" t="s">
        <v>2009</v>
      </c>
      <c r="B444" s="322" t="s">
        <v>8557</v>
      </c>
      <c r="C444" s="321" t="s">
        <v>13316</v>
      </c>
      <c r="D444" s="323" t="s">
        <v>14208</v>
      </c>
    </row>
    <row r="445" spans="1:4" ht="27" x14ac:dyDescent="0.2">
      <c r="A445" s="320" t="s">
        <v>2010</v>
      </c>
      <c r="B445" s="322" t="s">
        <v>15141</v>
      </c>
      <c r="C445" s="321" t="s">
        <v>13316</v>
      </c>
      <c r="D445" s="323" t="s">
        <v>14585</v>
      </c>
    </row>
    <row r="446" spans="1:4" ht="27" x14ac:dyDescent="0.2">
      <c r="A446" s="320" t="s">
        <v>2011</v>
      </c>
      <c r="B446" s="322" t="s">
        <v>15142</v>
      </c>
      <c r="C446" s="321" t="s">
        <v>13316</v>
      </c>
      <c r="D446" s="323" t="s">
        <v>16673</v>
      </c>
    </row>
    <row r="447" spans="1:4" ht="27" x14ac:dyDescent="0.2">
      <c r="A447" s="320" t="s">
        <v>2012</v>
      </c>
      <c r="B447" s="322" t="s">
        <v>15143</v>
      </c>
      <c r="C447" s="321" t="s">
        <v>13316</v>
      </c>
      <c r="D447" s="323" t="s">
        <v>16674</v>
      </c>
    </row>
    <row r="448" spans="1:4" ht="40.5" x14ac:dyDescent="0.2">
      <c r="A448" s="320" t="s">
        <v>2013</v>
      </c>
      <c r="B448" s="322" t="s">
        <v>8558</v>
      </c>
      <c r="C448" s="321" t="s">
        <v>13316</v>
      </c>
      <c r="D448" s="323" t="s">
        <v>225</v>
      </c>
    </row>
    <row r="449" spans="1:4" ht="27" x14ac:dyDescent="0.2">
      <c r="A449" s="320" t="s">
        <v>2014</v>
      </c>
      <c r="B449" s="322" t="s">
        <v>8559</v>
      </c>
      <c r="C449" s="321" t="s">
        <v>13316</v>
      </c>
      <c r="D449" s="323" t="s">
        <v>16675</v>
      </c>
    </row>
    <row r="450" spans="1:4" ht="54" x14ac:dyDescent="0.2">
      <c r="A450" s="320" t="s">
        <v>2015</v>
      </c>
      <c r="B450" s="322" t="s">
        <v>15144</v>
      </c>
      <c r="C450" s="321" t="s">
        <v>13316</v>
      </c>
      <c r="D450" s="323" t="s">
        <v>6947</v>
      </c>
    </row>
    <row r="451" spans="1:4" ht="40.5" x14ac:dyDescent="0.2">
      <c r="A451" s="320" t="s">
        <v>2016</v>
      </c>
      <c r="B451" s="322" t="s">
        <v>8560</v>
      </c>
      <c r="C451" s="321" t="s">
        <v>13316</v>
      </c>
      <c r="D451" s="323" t="s">
        <v>14443</v>
      </c>
    </row>
    <row r="452" spans="1:4" ht="40.5" x14ac:dyDescent="0.2">
      <c r="A452" s="320" t="s">
        <v>2017</v>
      </c>
      <c r="B452" s="322" t="s">
        <v>15145</v>
      </c>
      <c r="C452" s="321" t="s">
        <v>13316</v>
      </c>
      <c r="D452" s="323" t="s">
        <v>4349</v>
      </c>
    </row>
    <row r="453" spans="1:4" ht="40.5" x14ac:dyDescent="0.2">
      <c r="A453" s="320" t="s">
        <v>2018</v>
      </c>
      <c r="B453" s="322" t="s">
        <v>8561</v>
      </c>
      <c r="C453" s="321" t="s">
        <v>13316</v>
      </c>
      <c r="D453" s="323" t="s">
        <v>14084</v>
      </c>
    </row>
    <row r="454" spans="1:4" ht="40.5" x14ac:dyDescent="0.2">
      <c r="A454" s="320" t="s">
        <v>2019</v>
      </c>
      <c r="B454" s="322" t="s">
        <v>8562</v>
      </c>
      <c r="C454" s="321" t="s">
        <v>13316</v>
      </c>
      <c r="D454" s="323" t="s">
        <v>4563</v>
      </c>
    </row>
    <row r="455" spans="1:4" ht="40.5" x14ac:dyDescent="0.2">
      <c r="A455" s="320" t="s">
        <v>2020</v>
      </c>
      <c r="B455" s="322" t="s">
        <v>8563</v>
      </c>
      <c r="C455" s="321" t="s">
        <v>13316</v>
      </c>
      <c r="D455" s="323" t="s">
        <v>16676</v>
      </c>
    </row>
    <row r="456" spans="1:4" ht="27" x14ac:dyDescent="0.2">
      <c r="A456" s="320" t="s">
        <v>2021</v>
      </c>
      <c r="B456" s="322" t="s">
        <v>8564</v>
      </c>
      <c r="C456" s="321" t="s">
        <v>13316</v>
      </c>
      <c r="D456" s="323" t="s">
        <v>793</v>
      </c>
    </row>
    <row r="457" spans="1:4" ht="27" x14ac:dyDescent="0.2">
      <c r="A457" s="320" t="s">
        <v>2022</v>
      </c>
      <c r="B457" s="322" t="s">
        <v>8565</v>
      </c>
      <c r="C457" s="321" t="s">
        <v>13316</v>
      </c>
      <c r="D457" s="323" t="s">
        <v>746</v>
      </c>
    </row>
    <row r="458" spans="1:4" ht="40.5" x14ac:dyDescent="0.2">
      <c r="A458" s="320" t="s">
        <v>2023</v>
      </c>
      <c r="B458" s="322" t="s">
        <v>8566</v>
      </c>
      <c r="C458" s="321" t="s">
        <v>13316</v>
      </c>
      <c r="D458" s="323" t="s">
        <v>605</v>
      </c>
    </row>
    <row r="459" spans="1:4" ht="27" x14ac:dyDescent="0.2">
      <c r="A459" s="320" t="s">
        <v>2025</v>
      </c>
      <c r="B459" s="322" t="s">
        <v>8567</v>
      </c>
      <c r="C459" s="321" t="s">
        <v>13316</v>
      </c>
      <c r="D459" s="323" t="s">
        <v>16677</v>
      </c>
    </row>
    <row r="460" spans="1:4" ht="27" x14ac:dyDescent="0.2">
      <c r="A460" s="320" t="s">
        <v>2026</v>
      </c>
      <c r="B460" s="322" t="s">
        <v>15146</v>
      </c>
      <c r="C460" s="321" t="s">
        <v>13316</v>
      </c>
      <c r="D460" s="323" t="s">
        <v>14781</v>
      </c>
    </row>
    <row r="461" spans="1:4" ht="27" x14ac:dyDescent="0.2">
      <c r="A461" s="320" t="s">
        <v>2027</v>
      </c>
      <c r="B461" s="322" t="s">
        <v>15147</v>
      </c>
      <c r="C461" s="321" t="s">
        <v>13316</v>
      </c>
      <c r="D461" s="323" t="s">
        <v>14538</v>
      </c>
    </row>
    <row r="462" spans="1:4" ht="27" x14ac:dyDescent="0.2">
      <c r="A462" s="320" t="s">
        <v>2028</v>
      </c>
      <c r="B462" s="322" t="s">
        <v>8568</v>
      </c>
      <c r="C462" s="321" t="s">
        <v>13316</v>
      </c>
      <c r="D462" s="323" t="s">
        <v>1125</v>
      </c>
    </row>
    <row r="463" spans="1:4" ht="27" x14ac:dyDescent="0.2">
      <c r="A463" s="320" t="s">
        <v>2029</v>
      </c>
      <c r="B463" s="322" t="s">
        <v>8569</v>
      </c>
      <c r="C463" s="321" t="s">
        <v>13316</v>
      </c>
      <c r="D463" s="323" t="s">
        <v>336</v>
      </c>
    </row>
    <row r="464" spans="1:4" ht="40.5" x14ac:dyDescent="0.2">
      <c r="A464" s="320" t="s">
        <v>2030</v>
      </c>
      <c r="B464" s="322" t="s">
        <v>15148</v>
      </c>
      <c r="C464" s="321" t="s">
        <v>13316</v>
      </c>
      <c r="D464" s="323" t="s">
        <v>14006</v>
      </c>
    </row>
    <row r="465" spans="1:4" ht="40.5" x14ac:dyDescent="0.2">
      <c r="A465" s="320" t="s">
        <v>2031</v>
      </c>
      <c r="B465" s="322" t="s">
        <v>15149</v>
      </c>
      <c r="C465" s="321" t="s">
        <v>13316</v>
      </c>
      <c r="D465" s="323" t="s">
        <v>2186</v>
      </c>
    </row>
    <row r="466" spans="1:4" ht="40.5" x14ac:dyDescent="0.2">
      <c r="A466" s="320" t="s">
        <v>2032</v>
      </c>
      <c r="B466" s="322" t="s">
        <v>8570</v>
      </c>
      <c r="C466" s="321" t="s">
        <v>13316</v>
      </c>
      <c r="D466" s="323" t="s">
        <v>7676</v>
      </c>
    </row>
    <row r="467" spans="1:4" ht="27" x14ac:dyDescent="0.2">
      <c r="A467" s="320" t="s">
        <v>2033</v>
      </c>
      <c r="B467" s="322" t="s">
        <v>8571</v>
      </c>
      <c r="C467" s="321" t="s">
        <v>13316</v>
      </c>
      <c r="D467" s="323" t="s">
        <v>16678</v>
      </c>
    </row>
    <row r="468" spans="1:4" ht="40.5" x14ac:dyDescent="0.2">
      <c r="A468" s="320" t="s">
        <v>2034</v>
      </c>
      <c r="B468" s="322" t="s">
        <v>15150</v>
      </c>
      <c r="C468" s="321" t="s">
        <v>13316</v>
      </c>
      <c r="D468" s="323" t="s">
        <v>2035</v>
      </c>
    </row>
    <row r="469" spans="1:4" ht="40.5" x14ac:dyDescent="0.2">
      <c r="A469" s="320" t="s">
        <v>2036</v>
      </c>
      <c r="B469" s="322" t="s">
        <v>8572</v>
      </c>
      <c r="C469" s="321" t="s">
        <v>13316</v>
      </c>
      <c r="D469" s="323" t="s">
        <v>16679</v>
      </c>
    </row>
    <row r="470" spans="1:4" ht="40.5" x14ac:dyDescent="0.2">
      <c r="A470" s="320" t="s">
        <v>2037</v>
      </c>
      <c r="B470" s="322" t="s">
        <v>15151</v>
      </c>
      <c r="C470" s="321" t="s">
        <v>13316</v>
      </c>
      <c r="D470" s="323" t="s">
        <v>16680</v>
      </c>
    </row>
    <row r="471" spans="1:4" ht="27" x14ac:dyDescent="0.2">
      <c r="A471" s="320" t="s">
        <v>2038</v>
      </c>
      <c r="B471" s="322" t="s">
        <v>8573</v>
      </c>
      <c r="C471" s="321" t="s">
        <v>13316</v>
      </c>
      <c r="D471" s="323" t="s">
        <v>13459</v>
      </c>
    </row>
    <row r="472" spans="1:4" ht="27" x14ac:dyDescent="0.2">
      <c r="A472" s="320" t="s">
        <v>2039</v>
      </c>
      <c r="B472" s="322" t="s">
        <v>8574</v>
      </c>
      <c r="C472" s="321" t="s">
        <v>13316</v>
      </c>
      <c r="D472" s="323" t="s">
        <v>14573</v>
      </c>
    </row>
    <row r="473" spans="1:4" ht="27" x14ac:dyDescent="0.2">
      <c r="A473" s="320" t="s">
        <v>2041</v>
      </c>
      <c r="B473" s="322" t="s">
        <v>15152</v>
      </c>
      <c r="C473" s="321" t="s">
        <v>13316</v>
      </c>
      <c r="D473" s="323" t="s">
        <v>14294</v>
      </c>
    </row>
    <row r="474" spans="1:4" ht="27" x14ac:dyDescent="0.2">
      <c r="A474" s="320" t="s">
        <v>2042</v>
      </c>
      <c r="B474" s="322" t="s">
        <v>8575</v>
      </c>
      <c r="C474" s="321" t="s">
        <v>13316</v>
      </c>
      <c r="D474" s="323" t="s">
        <v>1191</v>
      </c>
    </row>
    <row r="475" spans="1:4" ht="27" x14ac:dyDescent="0.2">
      <c r="A475" s="320" t="s">
        <v>2043</v>
      </c>
      <c r="B475" s="322" t="s">
        <v>8576</v>
      </c>
      <c r="C475" s="321" t="s">
        <v>13316</v>
      </c>
      <c r="D475" s="323" t="s">
        <v>237</v>
      </c>
    </row>
    <row r="476" spans="1:4" ht="27" x14ac:dyDescent="0.2">
      <c r="A476" s="320" t="s">
        <v>2044</v>
      </c>
      <c r="B476" s="322" t="s">
        <v>8577</v>
      </c>
      <c r="C476" s="321" t="s">
        <v>13316</v>
      </c>
      <c r="D476" s="323" t="s">
        <v>168</v>
      </c>
    </row>
    <row r="477" spans="1:4" ht="27" x14ac:dyDescent="0.2">
      <c r="A477" s="320" t="s">
        <v>2045</v>
      </c>
      <c r="B477" s="322" t="s">
        <v>8578</v>
      </c>
      <c r="C477" s="321" t="s">
        <v>13316</v>
      </c>
      <c r="D477" s="323" t="s">
        <v>340</v>
      </c>
    </row>
    <row r="478" spans="1:4" ht="27" x14ac:dyDescent="0.2">
      <c r="A478" s="320" t="s">
        <v>2046</v>
      </c>
      <c r="B478" s="322" t="s">
        <v>15153</v>
      </c>
      <c r="C478" s="321" t="s">
        <v>13316</v>
      </c>
      <c r="D478" s="323" t="s">
        <v>5094</v>
      </c>
    </row>
    <row r="479" spans="1:4" ht="27" x14ac:dyDescent="0.2">
      <c r="A479" s="320" t="s">
        <v>2048</v>
      </c>
      <c r="B479" s="322" t="s">
        <v>15154</v>
      </c>
      <c r="C479" s="321" t="s">
        <v>13316</v>
      </c>
      <c r="D479" s="323" t="s">
        <v>213</v>
      </c>
    </row>
    <row r="480" spans="1:4" ht="40.5" x14ac:dyDescent="0.2">
      <c r="A480" s="320" t="s">
        <v>2049</v>
      </c>
      <c r="B480" s="322" t="s">
        <v>8579</v>
      </c>
      <c r="C480" s="321" t="s">
        <v>13316</v>
      </c>
      <c r="D480" s="323" t="s">
        <v>405</v>
      </c>
    </row>
    <row r="481" spans="1:4" ht="27" x14ac:dyDescent="0.2">
      <c r="A481" s="320" t="s">
        <v>2050</v>
      </c>
      <c r="B481" s="322" t="s">
        <v>15155</v>
      </c>
      <c r="C481" s="321" t="s">
        <v>13316</v>
      </c>
      <c r="D481" s="323" t="s">
        <v>16681</v>
      </c>
    </row>
    <row r="482" spans="1:4" ht="27" x14ac:dyDescent="0.2">
      <c r="A482" s="320" t="s">
        <v>2051</v>
      </c>
      <c r="B482" s="322" t="s">
        <v>15156</v>
      </c>
      <c r="C482" s="321" t="s">
        <v>13316</v>
      </c>
      <c r="D482" s="323" t="s">
        <v>16682</v>
      </c>
    </row>
    <row r="483" spans="1:4" ht="40.5" x14ac:dyDescent="0.2">
      <c r="A483" s="320" t="s">
        <v>2052</v>
      </c>
      <c r="B483" s="322" t="s">
        <v>15157</v>
      </c>
      <c r="C483" s="321" t="s">
        <v>13316</v>
      </c>
      <c r="D483" s="323" t="s">
        <v>2035</v>
      </c>
    </row>
    <row r="484" spans="1:4" ht="27" x14ac:dyDescent="0.2">
      <c r="A484" s="320" t="s">
        <v>2053</v>
      </c>
      <c r="B484" s="322" t="s">
        <v>8580</v>
      </c>
      <c r="C484" s="321" t="s">
        <v>13316</v>
      </c>
      <c r="D484" s="323" t="s">
        <v>382</v>
      </c>
    </row>
    <row r="485" spans="1:4" ht="27" x14ac:dyDescent="0.2">
      <c r="A485" s="320" t="s">
        <v>2054</v>
      </c>
      <c r="B485" s="322" t="s">
        <v>15158</v>
      </c>
      <c r="C485" s="321" t="s">
        <v>13316</v>
      </c>
      <c r="D485" s="323" t="s">
        <v>16683</v>
      </c>
    </row>
    <row r="486" spans="1:4" ht="27" x14ac:dyDescent="0.2">
      <c r="A486" s="320" t="s">
        <v>2055</v>
      </c>
      <c r="B486" s="322" t="s">
        <v>8581</v>
      </c>
      <c r="C486" s="321" t="s">
        <v>13316</v>
      </c>
      <c r="D486" s="323" t="s">
        <v>13617</v>
      </c>
    </row>
    <row r="487" spans="1:4" ht="27" x14ac:dyDescent="0.2">
      <c r="A487" s="320" t="s">
        <v>2056</v>
      </c>
      <c r="B487" s="322" t="s">
        <v>8582</v>
      </c>
      <c r="C487" s="321" t="s">
        <v>13316</v>
      </c>
      <c r="D487" s="323" t="s">
        <v>16684</v>
      </c>
    </row>
    <row r="488" spans="1:4" ht="40.5" x14ac:dyDescent="0.2">
      <c r="A488" s="320" t="s">
        <v>2057</v>
      </c>
      <c r="B488" s="322" t="s">
        <v>8583</v>
      </c>
      <c r="C488" s="321" t="s">
        <v>13316</v>
      </c>
      <c r="D488" s="323" t="s">
        <v>562</v>
      </c>
    </row>
    <row r="489" spans="1:4" ht="27" x14ac:dyDescent="0.2">
      <c r="A489" s="320" t="s">
        <v>2058</v>
      </c>
      <c r="B489" s="322" t="s">
        <v>8584</v>
      </c>
      <c r="C489" s="321" t="s">
        <v>13316</v>
      </c>
      <c r="D489" s="323" t="s">
        <v>16685</v>
      </c>
    </row>
    <row r="490" spans="1:4" ht="27" x14ac:dyDescent="0.2">
      <c r="A490" s="320" t="s">
        <v>2059</v>
      </c>
      <c r="B490" s="322" t="s">
        <v>8585</v>
      </c>
      <c r="C490" s="321" t="s">
        <v>13316</v>
      </c>
      <c r="D490" s="323" t="s">
        <v>16686</v>
      </c>
    </row>
    <row r="491" spans="1:4" ht="27" x14ac:dyDescent="0.2">
      <c r="A491" s="320" t="s">
        <v>2060</v>
      </c>
      <c r="B491" s="322" t="s">
        <v>8586</v>
      </c>
      <c r="C491" s="321" t="s">
        <v>13316</v>
      </c>
      <c r="D491" s="323" t="s">
        <v>16687</v>
      </c>
    </row>
    <row r="492" spans="1:4" ht="27" x14ac:dyDescent="0.2">
      <c r="A492" s="320" t="s">
        <v>2061</v>
      </c>
      <c r="B492" s="322" t="s">
        <v>8587</v>
      </c>
      <c r="C492" s="321" t="s">
        <v>13316</v>
      </c>
      <c r="D492" s="323" t="s">
        <v>16688</v>
      </c>
    </row>
    <row r="493" spans="1:4" ht="40.5" x14ac:dyDescent="0.2">
      <c r="A493" s="320" t="s">
        <v>2062</v>
      </c>
      <c r="B493" s="322" t="s">
        <v>8588</v>
      </c>
      <c r="C493" s="321" t="s">
        <v>13316</v>
      </c>
      <c r="D493" s="323" t="s">
        <v>16689</v>
      </c>
    </row>
    <row r="494" spans="1:4" ht="27" x14ac:dyDescent="0.2">
      <c r="A494" s="320" t="s">
        <v>2063</v>
      </c>
      <c r="B494" s="322" t="s">
        <v>8589</v>
      </c>
      <c r="C494" s="321" t="s">
        <v>13316</v>
      </c>
      <c r="D494" s="323" t="s">
        <v>502</v>
      </c>
    </row>
    <row r="495" spans="1:4" ht="40.5" x14ac:dyDescent="0.2">
      <c r="A495" s="320" t="s">
        <v>2065</v>
      </c>
      <c r="B495" s="322" t="s">
        <v>15159</v>
      </c>
      <c r="C495" s="321" t="s">
        <v>13316</v>
      </c>
      <c r="D495" s="323" t="s">
        <v>7676</v>
      </c>
    </row>
    <row r="496" spans="1:4" ht="40.5" x14ac:dyDescent="0.2">
      <c r="A496" s="320" t="s">
        <v>2066</v>
      </c>
      <c r="B496" s="322" t="s">
        <v>15160</v>
      </c>
      <c r="C496" s="321" t="s">
        <v>13316</v>
      </c>
      <c r="D496" s="323" t="s">
        <v>13358</v>
      </c>
    </row>
    <row r="497" spans="1:4" ht="27" x14ac:dyDescent="0.2">
      <c r="A497" s="320" t="s">
        <v>2067</v>
      </c>
      <c r="B497" s="322" t="s">
        <v>8590</v>
      </c>
      <c r="C497" s="321" t="s">
        <v>13316</v>
      </c>
      <c r="D497" s="323" t="s">
        <v>409</v>
      </c>
    </row>
    <row r="498" spans="1:4" ht="27" x14ac:dyDescent="0.2">
      <c r="A498" s="320" t="s">
        <v>2068</v>
      </c>
      <c r="B498" s="322" t="s">
        <v>8591</v>
      </c>
      <c r="C498" s="321" t="s">
        <v>13316</v>
      </c>
      <c r="D498" s="323" t="s">
        <v>388</v>
      </c>
    </row>
    <row r="499" spans="1:4" ht="27" x14ac:dyDescent="0.2">
      <c r="A499" s="320" t="s">
        <v>2069</v>
      </c>
      <c r="B499" s="322" t="s">
        <v>8592</v>
      </c>
      <c r="C499" s="321" t="s">
        <v>13316</v>
      </c>
      <c r="D499" s="323" t="s">
        <v>16690</v>
      </c>
    </row>
    <row r="500" spans="1:4" ht="40.5" x14ac:dyDescent="0.2">
      <c r="A500" s="320" t="s">
        <v>2070</v>
      </c>
      <c r="B500" s="322" t="s">
        <v>8593</v>
      </c>
      <c r="C500" s="321" t="s">
        <v>13316</v>
      </c>
      <c r="D500" s="323" t="s">
        <v>1350</v>
      </c>
    </row>
    <row r="501" spans="1:4" ht="27" x14ac:dyDescent="0.2">
      <c r="A501" s="320" t="s">
        <v>2071</v>
      </c>
      <c r="B501" s="322" t="s">
        <v>8594</v>
      </c>
      <c r="C501" s="321" t="s">
        <v>13316</v>
      </c>
      <c r="D501" s="323" t="s">
        <v>209</v>
      </c>
    </row>
    <row r="502" spans="1:4" ht="40.5" x14ac:dyDescent="0.2">
      <c r="A502" s="320" t="s">
        <v>2072</v>
      </c>
      <c r="B502" s="322" t="s">
        <v>15161</v>
      </c>
      <c r="C502" s="321" t="s">
        <v>13316</v>
      </c>
      <c r="D502" s="323" t="s">
        <v>456</v>
      </c>
    </row>
    <row r="503" spans="1:4" ht="27" x14ac:dyDescent="0.2">
      <c r="A503" s="320" t="s">
        <v>2073</v>
      </c>
      <c r="B503" s="322" t="s">
        <v>15162</v>
      </c>
      <c r="C503" s="321" t="s">
        <v>13316</v>
      </c>
      <c r="D503" s="323" t="s">
        <v>982</v>
      </c>
    </row>
    <row r="504" spans="1:4" ht="27" x14ac:dyDescent="0.2">
      <c r="A504" s="320" t="s">
        <v>2074</v>
      </c>
      <c r="B504" s="322" t="s">
        <v>15163</v>
      </c>
      <c r="C504" s="321" t="s">
        <v>13316</v>
      </c>
      <c r="D504" s="323" t="s">
        <v>1223</v>
      </c>
    </row>
    <row r="505" spans="1:4" ht="40.5" x14ac:dyDescent="0.2">
      <c r="A505" s="320" t="s">
        <v>2075</v>
      </c>
      <c r="B505" s="322" t="s">
        <v>8595</v>
      </c>
      <c r="C505" s="321" t="s">
        <v>13316</v>
      </c>
      <c r="D505" s="323" t="s">
        <v>2264</v>
      </c>
    </row>
    <row r="506" spans="1:4" ht="54" x14ac:dyDescent="0.2">
      <c r="A506" s="320" t="s">
        <v>2076</v>
      </c>
      <c r="B506" s="322" t="s">
        <v>15164</v>
      </c>
      <c r="C506" s="321" t="s">
        <v>13316</v>
      </c>
      <c r="D506" s="323" t="s">
        <v>16691</v>
      </c>
    </row>
    <row r="507" spans="1:4" ht="54" x14ac:dyDescent="0.2">
      <c r="A507" s="320" t="s">
        <v>2077</v>
      </c>
      <c r="B507" s="322" t="s">
        <v>15165</v>
      </c>
      <c r="C507" s="321" t="s">
        <v>13316</v>
      </c>
      <c r="D507" s="323" t="s">
        <v>16692</v>
      </c>
    </row>
    <row r="508" spans="1:4" ht="27" x14ac:dyDescent="0.2">
      <c r="A508" s="320" t="s">
        <v>2078</v>
      </c>
      <c r="B508" s="322" t="s">
        <v>8596</v>
      </c>
      <c r="C508" s="321" t="s">
        <v>13316</v>
      </c>
      <c r="D508" s="323" t="s">
        <v>16693</v>
      </c>
    </row>
    <row r="509" spans="1:4" ht="27" x14ac:dyDescent="0.2">
      <c r="A509" s="320" t="s">
        <v>2079</v>
      </c>
      <c r="B509" s="322" t="s">
        <v>8597</v>
      </c>
      <c r="C509" s="321" t="s">
        <v>13316</v>
      </c>
      <c r="D509" s="323" t="s">
        <v>13346</v>
      </c>
    </row>
    <row r="510" spans="1:4" ht="27" x14ac:dyDescent="0.2">
      <c r="A510" s="320" t="s">
        <v>2080</v>
      </c>
      <c r="B510" s="322" t="s">
        <v>8598</v>
      </c>
      <c r="C510" s="321" t="s">
        <v>13316</v>
      </c>
      <c r="D510" s="323" t="s">
        <v>16694</v>
      </c>
    </row>
    <row r="511" spans="1:4" ht="27" x14ac:dyDescent="0.2">
      <c r="A511" s="320" t="s">
        <v>2081</v>
      </c>
      <c r="B511" s="322" t="s">
        <v>8599</v>
      </c>
      <c r="C511" s="321" t="s">
        <v>13316</v>
      </c>
      <c r="D511" s="323" t="s">
        <v>16694</v>
      </c>
    </row>
    <row r="512" spans="1:4" ht="27" x14ac:dyDescent="0.2">
      <c r="A512" s="320" t="s">
        <v>2082</v>
      </c>
      <c r="B512" s="322" t="s">
        <v>8600</v>
      </c>
      <c r="C512" s="321" t="s">
        <v>13316</v>
      </c>
      <c r="D512" s="323" t="s">
        <v>2272</v>
      </c>
    </row>
    <row r="513" spans="1:4" ht="27" x14ac:dyDescent="0.2">
      <c r="A513" s="320" t="s">
        <v>2084</v>
      </c>
      <c r="B513" s="322" t="s">
        <v>8601</v>
      </c>
      <c r="C513" s="321" t="s">
        <v>13316</v>
      </c>
      <c r="D513" s="323" t="s">
        <v>1164</v>
      </c>
    </row>
    <row r="514" spans="1:4" ht="40.5" x14ac:dyDescent="0.2">
      <c r="A514" s="320" t="s">
        <v>2086</v>
      </c>
      <c r="B514" s="322" t="s">
        <v>8602</v>
      </c>
      <c r="C514" s="321" t="s">
        <v>13316</v>
      </c>
      <c r="D514" s="323" t="s">
        <v>1371</v>
      </c>
    </row>
    <row r="515" spans="1:4" ht="27" x14ac:dyDescent="0.2">
      <c r="A515" s="320" t="s">
        <v>2088</v>
      </c>
      <c r="B515" s="322" t="s">
        <v>8603</v>
      </c>
      <c r="C515" s="321" t="s">
        <v>13316</v>
      </c>
      <c r="D515" s="323" t="s">
        <v>956</v>
      </c>
    </row>
    <row r="516" spans="1:4" ht="40.5" x14ac:dyDescent="0.2">
      <c r="A516" s="320" t="s">
        <v>2089</v>
      </c>
      <c r="B516" s="322" t="s">
        <v>8604</v>
      </c>
      <c r="C516" s="321" t="s">
        <v>13316</v>
      </c>
      <c r="D516" s="323" t="s">
        <v>234</v>
      </c>
    </row>
    <row r="517" spans="1:4" ht="40.5" x14ac:dyDescent="0.2">
      <c r="A517" s="320" t="s">
        <v>2090</v>
      </c>
      <c r="B517" s="322" t="s">
        <v>15166</v>
      </c>
      <c r="C517" s="321" t="s">
        <v>13316</v>
      </c>
      <c r="D517" s="323" t="s">
        <v>6865</v>
      </c>
    </row>
    <row r="518" spans="1:4" ht="54" x14ac:dyDescent="0.2">
      <c r="A518" s="320" t="s">
        <v>2091</v>
      </c>
      <c r="B518" s="322" t="s">
        <v>8605</v>
      </c>
      <c r="C518" s="321" t="s">
        <v>13316</v>
      </c>
      <c r="D518" s="323" t="s">
        <v>14599</v>
      </c>
    </row>
    <row r="519" spans="1:4" ht="40.5" x14ac:dyDescent="0.2">
      <c r="A519" s="320" t="s">
        <v>2092</v>
      </c>
      <c r="B519" s="322" t="s">
        <v>15167</v>
      </c>
      <c r="C519" s="321" t="s">
        <v>13316</v>
      </c>
      <c r="D519" s="323" t="s">
        <v>16695</v>
      </c>
    </row>
    <row r="520" spans="1:4" ht="27" x14ac:dyDescent="0.2">
      <c r="A520" s="320" t="s">
        <v>2093</v>
      </c>
      <c r="B520" s="322" t="s">
        <v>8606</v>
      </c>
      <c r="C520" s="321" t="s">
        <v>13316</v>
      </c>
      <c r="D520" s="323" t="s">
        <v>13644</v>
      </c>
    </row>
    <row r="521" spans="1:4" ht="40.5" x14ac:dyDescent="0.2">
      <c r="A521" s="320" t="s">
        <v>2094</v>
      </c>
      <c r="B521" s="322" t="s">
        <v>8607</v>
      </c>
      <c r="C521" s="321" t="s">
        <v>13316</v>
      </c>
      <c r="D521" s="323" t="s">
        <v>16696</v>
      </c>
    </row>
    <row r="522" spans="1:4" ht="54" x14ac:dyDescent="0.2">
      <c r="A522" s="320" t="s">
        <v>2095</v>
      </c>
      <c r="B522" s="322" t="s">
        <v>8608</v>
      </c>
      <c r="C522" s="321" t="s">
        <v>13316</v>
      </c>
      <c r="D522" s="323" t="s">
        <v>16697</v>
      </c>
    </row>
    <row r="523" spans="1:4" ht="27" x14ac:dyDescent="0.2">
      <c r="A523" s="320" t="s">
        <v>2096</v>
      </c>
      <c r="B523" s="322" t="s">
        <v>8609</v>
      </c>
      <c r="C523" s="321" t="s">
        <v>13316</v>
      </c>
      <c r="D523" s="323" t="s">
        <v>16698</v>
      </c>
    </row>
    <row r="524" spans="1:4" ht="27" x14ac:dyDescent="0.2">
      <c r="A524" s="320" t="s">
        <v>2097</v>
      </c>
      <c r="B524" s="322" t="s">
        <v>8610</v>
      </c>
      <c r="C524" s="321" t="s">
        <v>13316</v>
      </c>
      <c r="D524" s="323" t="s">
        <v>3884</v>
      </c>
    </row>
    <row r="525" spans="1:4" ht="54" x14ac:dyDescent="0.2">
      <c r="A525" s="320" t="s">
        <v>2098</v>
      </c>
      <c r="B525" s="322" t="s">
        <v>8611</v>
      </c>
      <c r="C525" s="321" t="s">
        <v>13316</v>
      </c>
      <c r="D525" s="323" t="s">
        <v>14827</v>
      </c>
    </row>
    <row r="526" spans="1:4" ht="27" x14ac:dyDescent="0.2">
      <c r="A526" s="320" t="s">
        <v>2099</v>
      </c>
      <c r="B526" s="322" t="s">
        <v>8612</v>
      </c>
      <c r="C526" s="321" t="s">
        <v>13316</v>
      </c>
      <c r="D526" s="323" t="s">
        <v>456</v>
      </c>
    </row>
    <row r="527" spans="1:4" ht="13.5" x14ac:dyDescent="0.2">
      <c r="A527" s="320" t="s">
        <v>2100</v>
      </c>
      <c r="B527" s="322" t="s">
        <v>8613</v>
      </c>
      <c r="C527" s="321" t="s">
        <v>13316</v>
      </c>
      <c r="D527" s="323" t="s">
        <v>886</v>
      </c>
    </row>
    <row r="528" spans="1:4" ht="27" x14ac:dyDescent="0.2">
      <c r="A528" s="320" t="s">
        <v>2101</v>
      </c>
      <c r="B528" s="322" t="s">
        <v>8614</v>
      </c>
      <c r="C528" s="321" t="s">
        <v>13316</v>
      </c>
      <c r="D528" s="323" t="s">
        <v>13675</v>
      </c>
    </row>
    <row r="529" spans="1:4" ht="27" x14ac:dyDescent="0.2">
      <c r="A529" s="320" t="s">
        <v>2102</v>
      </c>
      <c r="B529" s="322" t="s">
        <v>8615</v>
      </c>
      <c r="C529" s="321" t="s">
        <v>13316</v>
      </c>
      <c r="D529" s="323" t="s">
        <v>1260</v>
      </c>
    </row>
    <row r="530" spans="1:4" ht="40.5" x14ac:dyDescent="0.2">
      <c r="A530" s="320" t="s">
        <v>2103</v>
      </c>
      <c r="B530" s="322" t="s">
        <v>8616</v>
      </c>
      <c r="C530" s="321" t="s">
        <v>13316</v>
      </c>
      <c r="D530" s="323" t="s">
        <v>16699</v>
      </c>
    </row>
    <row r="531" spans="1:4" ht="27" x14ac:dyDescent="0.2">
      <c r="A531" s="320" t="s">
        <v>2104</v>
      </c>
      <c r="B531" s="322" t="s">
        <v>8617</v>
      </c>
      <c r="C531" s="321" t="s">
        <v>13316</v>
      </c>
      <c r="D531" s="323" t="s">
        <v>884</v>
      </c>
    </row>
    <row r="532" spans="1:4" ht="27" x14ac:dyDescent="0.2">
      <c r="A532" s="320" t="s">
        <v>2105</v>
      </c>
      <c r="B532" s="322" t="s">
        <v>8618</v>
      </c>
      <c r="C532" s="321" t="s">
        <v>13316</v>
      </c>
      <c r="D532" s="323" t="s">
        <v>597</v>
      </c>
    </row>
    <row r="533" spans="1:4" ht="27" x14ac:dyDescent="0.2">
      <c r="A533" s="320" t="s">
        <v>2106</v>
      </c>
      <c r="B533" s="322" t="s">
        <v>8619</v>
      </c>
      <c r="C533" s="321" t="s">
        <v>13316</v>
      </c>
      <c r="D533" s="323" t="s">
        <v>853</v>
      </c>
    </row>
    <row r="534" spans="1:4" ht="54" x14ac:dyDescent="0.2">
      <c r="A534" s="320" t="s">
        <v>2107</v>
      </c>
      <c r="B534" s="322" t="s">
        <v>15168</v>
      </c>
      <c r="C534" s="321" t="s">
        <v>13316</v>
      </c>
      <c r="D534" s="323" t="s">
        <v>16700</v>
      </c>
    </row>
    <row r="535" spans="1:4" ht="27" x14ac:dyDescent="0.2">
      <c r="A535" s="320" t="s">
        <v>2108</v>
      </c>
      <c r="B535" s="322" t="s">
        <v>8620</v>
      </c>
      <c r="C535" s="321" t="s">
        <v>13316</v>
      </c>
      <c r="D535" s="323" t="s">
        <v>484</v>
      </c>
    </row>
    <row r="536" spans="1:4" ht="40.5" x14ac:dyDescent="0.2">
      <c r="A536" s="320" t="s">
        <v>2110</v>
      </c>
      <c r="B536" s="322" t="s">
        <v>8621</v>
      </c>
      <c r="C536" s="321" t="s">
        <v>13316</v>
      </c>
      <c r="D536" s="323" t="s">
        <v>1524</v>
      </c>
    </row>
    <row r="537" spans="1:4" ht="27" x14ac:dyDescent="0.2">
      <c r="A537" s="320" t="s">
        <v>2111</v>
      </c>
      <c r="B537" s="322" t="s">
        <v>8622</v>
      </c>
      <c r="C537" s="321" t="s">
        <v>13316</v>
      </c>
      <c r="D537" s="323" t="s">
        <v>16701</v>
      </c>
    </row>
    <row r="538" spans="1:4" ht="27" x14ac:dyDescent="0.2">
      <c r="A538" s="320" t="s">
        <v>2112</v>
      </c>
      <c r="B538" s="322" t="s">
        <v>15169</v>
      </c>
      <c r="C538" s="321" t="s">
        <v>13316</v>
      </c>
      <c r="D538" s="323" t="s">
        <v>243</v>
      </c>
    </row>
    <row r="539" spans="1:4" ht="27" x14ac:dyDescent="0.2">
      <c r="A539" s="320" t="s">
        <v>2113</v>
      </c>
      <c r="B539" s="322" t="s">
        <v>8623</v>
      </c>
      <c r="C539" s="321" t="s">
        <v>13316</v>
      </c>
      <c r="D539" s="323" t="s">
        <v>16702</v>
      </c>
    </row>
    <row r="540" spans="1:4" ht="40.5" x14ac:dyDescent="0.2">
      <c r="A540" s="320" t="s">
        <v>2114</v>
      </c>
      <c r="B540" s="322" t="s">
        <v>8624</v>
      </c>
      <c r="C540" s="321" t="s">
        <v>13316</v>
      </c>
      <c r="D540" s="323" t="s">
        <v>16696</v>
      </c>
    </row>
    <row r="541" spans="1:4" ht="54" x14ac:dyDescent="0.2">
      <c r="A541" s="320" t="s">
        <v>2115</v>
      </c>
      <c r="B541" s="322" t="s">
        <v>8625</v>
      </c>
      <c r="C541" s="321" t="s">
        <v>13316</v>
      </c>
      <c r="D541" s="323" t="s">
        <v>5445</v>
      </c>
    </row>
    <row r="542" spans="1:4" ht="27" x14ac:dyDescent="0.2">
      <c r="A542" s="320" t="s">
        <v>2116</v>
      </c>
      <c r="B542" s="322" t="s">
        <v>8626</v>
      </c>
      <c r="C542" s="321" t="s">
        <v>13316</v>
      </c>
      <c r="D542" s="323" t="s">
        <v>884</v>
      </c>
    </row>
    <row r="543" spans="1:4" ht="27" x14ac:dyDescent="0.2">
      <c r="A543" s="320" t="s">
        <v>2117</v>
      </c>
      <c r="B543" s="322" t="s">
        <v>8627</v>
      </c>
      <c r="C543" s="321" t="s">
        <v>13316</v>
      </c>
      <c r="D543" s="323" t="s">
        <v>13737</v>
      </c>
    </row>
    <row r="544" spans="1:4" ht="27" x14ac:dyDescent="0.2">
      <c r="A544" s="320" t="s">
        <v>2118</v>
      </c>
      <c r="B544" s="322" t="s">
        <v>8628</v>
      </c>
      <c r="C544" s="321" t="s">
        <v>13316</v>
      </c>
      <c r="D544" s="323" t="s">
        <v>412</v>
      </c>
    </row>
    <row r="545" spans="1:4" ht="27" x14ac:dyDescent="0.2">
      <c r="A545" s="320" t="s">
        <v>2119</v>
      </c>
      <c r="B545" s="322" t="s">
        <v>8629</v>
      </c>
      <c r="C545" s="321" t="s">
        <v>13316</v>
      </c>
      <c r="D545" s="323" t="s">
        <v>16703</v>
      </c>
    </row>
    <row r="546" spans="1:4" ht="27" x14ac:dyDescent="0.2">
      <c r="A546" s="320" t="s">
        <v>2120</v>
      </c>
      <c r="B546" s="322" t="s">
        <v>8630</v>
      </c>
      <c r="C546" s="321" t="s">
        <v>13316</v>
      </c>
      <c r="D546" s="323" t="s">
        <v>16704</v>
      </c>
    </row>
    <row r="547" spans="1:4" ht="27" x14ac:dyDescent="0.2">
      <c r="A547" s="320" t="s">
        <v>2121</v>
      </c>
      <c r="B547" s="322" t="s">
        <v>8631</v>
      </c>
      <c r="C547" s="321" t="s">
        <v>13316</v>
      </c>
      <c r="D547" s="323" t="s">
        <v>16705</v>
      </c>
    </row>
    <row r="548" spans="1:4" ht="27" x14ac:dyDescent="0.2">
      <c r="A548" s="320" t="s">
        <v>2122</v>
      </c>
      <c r="B548" s="322" t="s">
        <v>15170</v>
      </c>
      <c r="C548" s="321" t="s">
        <v>13316</v>
      </c>
      <c r="D548" s="323" t="s">
        <v>16706</v>
      </c>
    </row>
    <row r="549" spans="1:4" ht="27" x14ac:dyDescent="0.2">
      <c r="A549" s="320" t="s">
        <v>2124</v>
      </c>
      <c r="B549" s="322" t="s">
        <v>8632</v>
      </c>
      <c r="C549" s="321" t="s">
        <v>13316</v>
      </c>
      <c r="D549" s="323" t="s">
        <v>406</v>
      </c>
    </row>
    <row r="550" spans="1:4" ht="27" x14ac:dyDescent="0.2">
      <c r="A550" s="320" t="s">
        <v>2125</v>
      </c>
      <c r="B550" s="322" t="s">
        <v>8633</v>
      </c>
      <c r="C550" s="321" t="s">
        <v>13316</v>
      </c>
      <c r="D550" s="323" t="s">
        <v>4418</v>
      </c>
    </row>
    <row r="551" spans="1:4" ht="27" x14ac:dyDescent="0.2">
      <c r="A551" s="320" t="s">
        <v>2126</v>
      </c>
      <c r="B551" s="322" t="s">
        <v>8634</v>
      </c>
      <c r="C551" s="321" t="s">
        <v>13316</v>
      </c>
      <c r="D551" s="323" t="s">
        <v>14322</v>
      </c>
    </row>
    <row r="552" spans="1:4" ht="13.5" x14ac:dyDescent="0.2">
      <c r="A552" s="320" t="s">
        <v>2127</v>
      </c>
      <c r="B552" s="322" t="s">
        <v>8635</v>
      </c>
      <c r="C552" s="321" t="s">
        <v>13316</v>
      </c>
      <c r="D552" s="323" t="s">
        <v>7209</v>
      </c>
    </row>
    <row r="553" spans="1:4" ht="27" x14ac:dyDescent="0.2">
      <c r="A553" s="320" t="s">
        <v>2128</v>
      </c>
      <c r="B553" s="322" t="s">
        <v>8636</v>
      </c>
      <c r="C553" s="321" t="s">
        <v>13316</v>
      </c>
      <c r="D553" s="323" t="s">
        <v>168</v>
      </c>
    </row>
    <row r="554" spans="1:4" ht="27" x14ac:dyDescent="0.2">
      <c r="A554" s="320" t="s">
        <v>2129</v>
      </c>
      <c r="B554" s="322" t="s">
        <v>8637</v>
      </c>
      <c r="C554" s="321" t="s">
        <v>13316</v>
      </c>
      <c r="D554" s="323" t="s">
        <v>1189</v>
      </c>
    </row>
    <row r="555" spans="1:4" ht="27" x14ac:dyDescent="0.2">
      <c r="A555" s="320" t="s">
        <v>2130</v>
      </c>
      <c r="B555" s="322" t="s">
        <v>8638</v>
      </c>
      <c r="C555" s="321" t="s">
        <v>13316</v>
      </c>
      <c r="D555" s="323" t="s">
        <v>1189</v>
      </c>
    </row>
    <row r="556" spans="1:4" ht="27" x14ac:dyDescent="0.2">
      <c r="A556" s="320" t="s">
        <v>2131</v>
      </c>
      <c r="B556" s="322" t="s">
        <v>8639</v>
      </c>
      <c r="C556" s="321" t="s">
        <v>13316</v>
      </c>
      <c r="D556" s="323" t="s">
        <v>318</v>
      </c>
    </row>
    <row r="557" spans="1:4" ht="40.5" x14ac:dyDescent="0.2">
      <c r="A557" s="320" t="s">
        <v>2132</v>
      </c>
      <c r="B557" s="322" t="s">
        <v>8640</v>
      </c>
      <c r="C557" s="321" t="s">
        <v>13316</v>
      </c>
      <c r="D557" s="323" t="s">
        <v>921</v>
      </c>
    </row>
    <row r="558" spans="1:4" ht="40.5" x14ac:dyDescent="0.2">
      <c r="A558" s="320" t="s">
        <v>2133</v>
      </c>
      <c r="B558" s="322" t="s">
        <v>8641</v>
      </c>
      <c r="C558" s="321" t="s">
        <v>13316</v>
      </c>
      <c r="D558" s="323" t="s">
        <v>16490</v>
      </c>
    </row>
    <row r="559" spans="1:4" ht="27" x14ac:dyDescent="0.2">
      <c r="A559" s="320" t="s">
        <v>2134</v>
      </c>
      <c r="B559" s="322" t="s">
        <v>8642</v>
      </c>
      <c r="C559" s="321" t="s">
        <v>13316</v>
      </c>
      <c r="D559" s="323" t="s">
        <v>355</v>
      </c>
    </row>
    <row r="560" spans="1:4" ht="27" x14ac:dyDescent="0.2">
      <c r="A560" s="320" t="s">
        <v>2136</v>
      </c>
      <c r="B560" s="322" t="s">
        <v>8643</v>
      </c>
      <c r="C560" s="321" t="s">
        <v>13316</v>
      </c>
      <c r="D560" s="323" t="s">
        <v>16707</v>
      </c>
    </row>
    <row r="561" spans="1:4" ht="40.5" x14ac:dyDescent="0.2">
      <c r="A561" s="320" t="s">
        <v>2137</v>
      </c>
      <c r="B561" s="322" t="s">
        <v>8644</v>
      </c>
      <c r="C561" s="321" t="s">
        <v>13316</v>
      </c>
      <c r="D561" s="323" t="s">
        <v>14722</v>
      </c>
    </row>
    <row r="562" spans="1:4" ht="40.5" x14ac:dyDescent="0.2">
      <c r="A562" s="320" t="s">
        <v>2138</v>
      </c>
      <c r="B562" s="322" t="s">
        <v>15171</v>
      </c>
      <c r="C562" s="321" t="s">
        <v>13316</v>
      </c>
      <c r="D562" s="323" t="s">
        <v>14707</v>
      </c>
    </row>
    <row r="563" spans="1:4" ht="27" x14ac:dyDescent="0.2">
      <c r="A563" s="320" t="s">
        <v>2139</v>
      </c>
      <c r="B563" s="322" t="s">
        <v>8645</v>
      </c>
      <c r="C563" s="321" t="s">
        <v>13316</v>
      </c>
      <c r="D563" s="323" t="s">
        <v>462</v>
      </c>
    </row>
    <row r="564" spans="1:4" ht="27" x14ac:dyDescent="0.2">
      <c r="A564" s="320" t="s">
        <v>2140</v>
      </c>
      <c r="B564" s="322" t="s">
        <v>8646</v>
      </c>
      <c r="C564" s="321" t="s">
        <v>13316</v>
      </c>
      <c r="D564" s="323" t="s">
        <v>16708</v>
      </c>
    </row>
    <row r="565" spans="1:4" ht="27" x14ac:dyDescent="0.2">
      <c r="A565" s="320" t="s">
        <v>2141</v>
      </c>
      <c r="B565" s="322" t="s">
        <v>8647</v>
      </c>
      <c r="C565" s="321" t="s">
        <v>13316</v>
      </c>
      <c r="D565" s="323" t="s">
        <v>16709</v>
      </c>
    </row>
    <row r="566" spans="1:4" ht="27" x14ac:dyDescent="0.2">
      <c r="A566" s="320" t="s">
        <v>2142</v>
      </c>
      <c r="B566" s="322" t="s">
        <v>8648</v>
      </c>
      <c r="C566" s="321" t="s">
        <v>13316</v>
      </c>
      <c r="D566" s="323" t="s">
        <v>2123</v>
      </c>
    </row>
    <row r="567" spans="1:4" ht="27" x14ac:dyDescent="0.2">
      <c r="A567" s="320" t="s">
        <v>2143</v>
      </c>
      <c r="B567" s="322" t="s">
        <v>15172</v>
      </c>
      <c r="C567" s="321" t="s">
        <v>13316</v>
      </c>
      <c r="D567" s="323" t="s">
        <v>16710</v>
      </c>
    </row>
    <row r="568" spans="1:4" ht="27" x14ac:dyDescent="0.2">
      <c r="A568" s="320" t="s">
        <v>2144</v>
      </c>
      <c r="B568" s="322" t="s">
        <v>8649</v>
      </c>
      <c r="C568" s="321" t="s">
        <v>13316</v>
      </c>
      <c r="D568" s="323" t="s">
        <v>14670</v>
      </c>
    </row>
    <row r="569" spans="1:4" ht="27" x14ac:dyDescent="0.2">
      <c r="A569" s="320" t="s">
        <v>2145</v>
      </c>
      <c r="B569" s="322" t="s">
        <v>8650</v>
      </c>
      <c r="C569" s="321" t="s">
        <v>13316</v>
      </c>
      <c r="D569" s="323" t="s">
        <v>787</v>
      </c>
    </row>
    <row r="570" spans="1:4" ht="27" x14ac:dyDescent="0.2">
      <c r="A570" s="320" t="s">
        <v>2146</v>
      </c>
      <c r="B570" s="322" t="s">
        <v>8651</v>
      </c>
      <c r="C570" s="321" t="s">
        <v>13316</v>
      </c>
      <c r="D570" s="323" t="s">
        <v>843</v>
      </c>
    </row>
    <row r="571" spans="1:4" ht="27" x14ac:dyDescent="0.2">
      <c r="A571" s="320" t="s">
        <v>2147</v>
      </c>
      <c r="B571" s="322" t="s">
        <v>8652</v>
      </c>
      <c r="C571" s="321" t="s">
        <v>13316</v>
      </c>
      <c r="D571" s="323" t="s">
        <v>6947</v>
      </c>
    </row>
    <row r="572" spans="1:4" ht="27" x14ac:dyDescent="0.2">
      <c r="A572" s="320" t="s">
        <v>2148</v>
      </c>
      <c r="B572" s="322" t="s">
        <v>8653</v>
      </c>
      <c r="C572" s="321" t="s">
        <v>13316</v>
      </c>
      <c r="D572" s="323" t="s">
        <v>16711</v>
      </c>
    </row>
    <row r="573" spans="1:4" ht="40.5" x14ac:dyDescent="0.2">
      <c r="A573" s="320" t="s">
        <v>2149</v>
      </c>
      <c r="B573" s="322" t="s">
        <v>8654</v>
      </c>
      <c r="C573" s="321" t="s">
        <v>13316</v>
      </c>
      <c r="D573" s="323" t="s">
        <v>170</v>
      </c>
    </row>
    <row r="574" spans="1:4" ht="40.5" x14ac:dyDescent="0.2">
      <c r="A574" s="320" t="s">
        <v>2150</v>
      </c>
      <c r="B574" s="322" t="s">
        <v>8655</v>
      </c>
      <c r="C574" s="321" t="s">
        <v>13316</v>
      </c>
      <c r="D574" s="323" t="s">
        <v>16712</v>
      </c>
    </row>
    <row r="575" spans="1:4" ht="40.5" x14ac:dyDescent="0.2">
      <c r="A575" s="320" t="s">
        <v>2152</v>
      </c>
      <c r="B575" s="322" t="s">
        <v>8656</v>
      </c>
      <c r="C575" s="321" t="s">
        <v>13316</v>
      </c>
      <c r="D575" s="323" t="s">
        <v>886</v>
      </c>
    </row>
    <row r="576" spans="1:4" ht="40.5" x14ac:dyDescent="0.2">
      <c r="A576" s="320" t="s">
        <v>2153</v>
      </c>
      <c r="B576" s="322" t="s">
        <v>8657</v>
      </c>
      <c r="C576" s="321" t="s">
        <v>7</v>
      </c>
      <c r="D576" s="323" t="s">
        <v>959</v>
      </c>
    </row>
    <row r="577" spans="1:4" ht="27" x14ac:dyDescent="0.2">
      <c r="A577" s="320" t="s">
        <v>2155</v>
      </c>
      <c r="B577" s="322" t="s">
        <v>15173</v>
      </c>
      <c r="C577" s="321" t="s">
        <v>7</v>
      </c>
      <c r="D577" s="323" t="s">
        <v>13901</v>
      </c>
    </row>
    <row r="578" spans="1:4" ht="27" x14ac:dyDescent="0.2">
      <c r="A578" s="320" t="s">
        <v>2156</v>
      </c>
      <c r="B578" s="322" t="s">
        <v>15174</v>
      </c>
      <c r="C578" s="321" t="s">
        <v>7</v>
      </c>
      <c r="D578" s="323" t="s">
        <v>1290</v>
      </c>
    </row>
    <row r="579" spans="1:4" ht="27" x14ac:dyDescent="0.2">
      <c r="A579" s="320" t="s">
        <v>2157</v>
      </c>
      <c r="B579" s="322" t="s">
        <v>15175</v>
      </c>
      <c r="C579" s="321" t="s">
        <v>7</v>
      </c>
      <c r="D579" s="323" t="s">
        <v>631</v>
      </c>
    </row>
    <row r="580" spans="1:4" ht="27" x14ac:dyDescent="0.2">
      <c r="A580" s="320" t="s">
        <v>2158</v>
      </c>
      <c r="B580" s="322" t="s">
        <v>15176</v>
      </c>
      <c r="C580" s="321" t="s">
        <v>7</v>
      </c>
      <c r="D580" s="323" t="s">
        <v>1422</v>
      </c>
    </row>
    <row r="581" spans="1:4" ht="27" x14ac:dyDescent="0.2">
      <c r="A581" s="320" t="s">
        <v>2159</v>
      </c>
      <c r="B581" s="322" t="s">
        <v>8658</v>
      </c>
      <c r="C581" s="321" t="s">
        <v>7</v>
      </c>
      <c r="D581" s="323" t="s">
        <v>285</v>
      </c>
    </row>
    <row r="582" spans="1:4" ht="54" x14ac:dyDescent="0.2">
      <c r="A582" s="320" t="s">
        <v>2160</v>
      </c>
      <c r="B582" s="322" t="s">
        <v>15177</v>
      </c>
      <c r="C582" s="321" t="s">
        <v>7</v>
      </c>
      <c r="D582" s="323" t="s">
        <v>5321</v>
      </c>
    </row>
    <row r="583" spans="1:4" ht="54" x14ac:dyDescent="0.2">
      <c r="A583" s="320" t="s">
        <v>2161</v>
      </c>
      <c r="B583" s="322" t="s">
        <v>15178</v>
      </c>
      <c r="C583" s="321" t="s">
        <v>7</v>
      </c>
      <c r="D583" s="323" t="s">
        <v>14122</v>
      </c>
    </row>
    <row r="584" spans="1:4" ht="54" x14ac:dyDescent="0.2">
      <c r="A584" s="320" t="s">
        <v>2162</v>
      </c>
      <c r="B584" s="322" t="s">
        <v>15179</v>
      </c>
      <c r="C584" s="321" t="s">
        <v>7</v>
      </c>
      <c r="D584" s="323" t="s">
        <v>16713</v>
      </c>
    </row>
    <row r="585" spans="1:4" ht="40.5" x14ac:dyDescent="0.2">
      <c r="A585" s="320" t="s">
        <v>2163</v>
      </c>
      <c r="B585" s="322" t="s">
        <v>8659</v>
      </c>
      <c r="C585" s="321" t="s">
        <v>7</v>
      </c>
      <c r="D585" s="323" t="s">
        <v>14325</v>
      </c>
    </row>
    <row r="586" spans="1:4" ht="40.5" x14ac:dyDescent="0.2">
      <c r="A586" s="320" t="s">
        <v>2164</v>
      </c>
      <c r="B586" s="322" t="s">
        <v>15180</v>
      </c>
      <c r="C586" s="321" t="s">
        <v>7</v>
      </c>
      <c r="D586" s="323" t="s">
        <v>410</v>
      </c>
    </row>
    <row r="587" spans="1:4" ht="40.5" x14ac:dyDescent="0.2">
      <c r="A587" s="320" t="s">
        <v>2165</v>
      </c>
      <c r="B587" s="322" t="s">
        <v>15181</v>
      </c>
      <c r="C587" s="321" t="s">
        <v>7</v>
      </c>
      <c r="D587" s="323" t="s">
        <v>342</v>
      </c>
    </row>
    <row r="588" spans="1:4" ht="40.5" x14ac:dyDescent="0.2">
      <c r="A588" s="320" t="s">
        <v>2166</v>
      </c>
      <c r="B588" s="322" t="s">
        <v>15182</v>
      </c>
      <c r="C588" s="321" t="s">
        <v>7</v>
      </c>
      <c r="D588" s="323" t="s">
        <v>6547</v>
      </c>
    </row>
    <row r="589" spans="1:4" ht="27" x14ac:dyDescent="0.2">
      <c r="A589" s="320" t="s">
        <v>2167</v>
      </c>
      <c r="B589" s="322" t="s">
        <v>15183</v>
      </c>
      <c r="C589" s="321" t="s">
        <v>7</v>
      </c>
      <c r="D589" s="323" t="s">
        <v>760</v>
      </c>
    </row>
    <row r="590" spans="1:4" ht="54" x14ac:dyDescent="0.2">
      <c r="A590" s="320" t="s">
        <v>2168</v>
      </c>
      <c r="B590" s="322" t="s">
        <v>8660</v>
      </c>
      <c r="C590" s="321" t="s">
        <v>7</v>
      </c>
      <c r="D590" s="323" t="s">
        <v>6089</v>
      </c>
    </row>
    <row r="591" spans="1:4" ht="27" x14ac:dyDescent="0.2">
      <c r="A591" s="320" t="s">
        <v>2170</v>
      </c>
      <c r="B591" s="322" t="s">
        <v>8661</v>
      </c>
      <c r="C591" s="321" t="s">
        <v>7</v>
      </c>
      <c r="D591" s="323" t="s">
        <v>14326</v>
      </c>
    </row>
    <row r="592" spans="1:4" ht="27" x14ac:dyDescent="0.2">
      <c r="A592" s="320" t="s">
        <v>2171</v>
      </c>
      <c r="B592" s="322" t="s">
        <v>8662</v>
      </c>
      <c r="C592" s="321" t="s">
        <v>7</v>
      </c>
      <c r="D592" s="323" t="s">
        <v>16714</v>
      </c>
    </row>
    <row r="593" spans="1:4" ht="40.5" x14ac:dyDescent="0.2">
      <c r="A593" s="320" t="s">
        <v>2172</v>
      </c>
      <c r="B593" s="322" t="s">
        <v>8663</v>
      </c>
      <c r="C593" s="321" t="s">
        <v>7</v>
      </c>
      <c r="D593" s="323" t="s">
        <v>14564</v>
      </c>
    </row>
    <row r="594" spans="1:4" ht="27" x14ac:dyDescent="0.2">
      <c r="A594" s="320" t="s">
        <v>2173</v>
      </c>
      <c r="B594" s="322" t="s">
        <v>8664</v>
      </c>
      <c r="C594" s="321" t="s">
        <v>7</v>
      </c>
      <c r="D594" s="323" t="s">
        <v>759</v>
      </c>
    </row>
    <row r="595" spans="1:4" ht="27" x14ac:dyDescent="0.2">
      <c r="A595" s="320" t="s">
        <v>2175</v>
      </c>
      <c r="B595" s="322" t="s">
        <v>8665</v>
      </c>
      <c r="C595" s="321" t="s">
        <v>7</v>
      </c>
      <c r="D595" s="323" t="s">
        <v>420</v>
      </c>
    </row>
    <row r="596" spans="1:4" ht="27" x14ac:dyDescent="0.2">
      <c r="A596" s="320" t="s">
        <v>2177</v>
      </c>
      <c r="B596" s="322" t="s">
        <v>15184</v>
      </c>
      <c r="C596" s="321" t="s">
        <v>7</v>
      </c>
      <c r="D596" s="323" t="s">
        <v>16715</v>
      </c>
    </row>
    <row r="597" spans="1:4" ht="27" x14ac:dyDescent="0.2">
      <c r="A597" s="320" t="s">
        <v>2178</v>
      </c>
      <c r="B597" s="322" t="s">
        <v>15185</v>
      </c>
      <c r="C597" s="321" t="s">
        <v>7</v>
      </c>
      <c r="D597" s="323" t="s">
        <v>14135</v>
      </c>
    </row>
    <row r="598" spans="1:4" ht="27" x14ac:dyDescent="0.2">
      <c r="A598" s="320" t="s">
        <v>2179</v>
      </c>
      <c r="B598" s="322" t="s">
        <v>15186</v>
      </c>
      <c r="C598" s="321" t="s">
        <v>7</v>
      </c>
      <c r="D598" s="323" t="s">
        <v>16716</v>
      </c>
    </row>
    <row r="599" spans="1:4" ht="27" x14ac:dyDescent="0.2">
      <c r="A599" s="320" t="s">
        <v>2180</v>
      </c>
      <c r="B599" s="322" t="s">
        <v>15187</v>
      </c>
      <c r="C599" s="321" t="s">
        <v>7</v>
      </c>
      <c r="D599" s="323" t="s">
        <v>1298</v>
      </c>
    </row>
    <row r="600" spans="1:4" ht="40.5" x14ac:dyDescent="0.2">
      <c r="A600" s="320" t="s">
        <v>2181</v>
      </c>
      <c r="B600" s="322" t="s">
        <v>8666</v>
      </c>
      <c r="C600" s="321" t="s">
        <v>7</v>
      </c>
      <c r="D600" s="323" t="s">
        <v>224</v>
      </c>
    </row>
    <row r="601" spans="1:4" ht="27" x14ac:dyDescent="0.2">
      <c r="A601" s="320" t="s">
        <v>2182</v>
      </c>
      <c r="B601" s="322" t="s">
        <v>8667</v>
      </c>
      <c r="C601" s="321" t="s">
        <v>7</v>
      </c>
      <c r="D601" s="323" t="s">
        <v>776</v>
      </c>
    </row>
    <row r="602" spans="1:4" ht="40.5" x14ac:dyDescent="0.2">
      <c r="A602" s="320" t="s">
        <v>2183</v>
      </c>
      <c r="B602" s="322" t="s">
        <v>8668</v>
      </c>
      <c r="C602" s="321" t="s">
        <v>7</v>
      </c>
      <c r="D602" s="323" t="s">
        <v>16717</v>
      </c>
    </row>
    <row r="603" spans="1:4" ht="54" x14ac:dyDescent="0.2">
      <c r="A603" s="320" t="s">
        <v>2184</v>
      </c>
      <c r="B603" s="322" t="s">
        <v>15188</v>
      </c>
      <c r="C603" s="321" t="s">
        <v>7</v>
      </c>
      <c r="D603" s="323" t="s">
        <v>799</v>
      </c>
    </row>
    <row r="604" spans="1:4" ht="54" x14ac:dyDescent="0.2">
      <c r="A604" s="320" t="s">
        <v>2185</v>
      </c>
      <c r="B604" s="322" t="s">
        <v>15189</v>
      </c>
      <c r="C604" s="321" t="s">
        <v>7</v>
      </c>
      <c r="D604" s="323" t="s">
        <v>16718</v>
      </c>
    </row>
    <row r="605" spans="1:4" ht="40.5" x14ac:dyDescent="0.2">
      <c r="A605" s="320" t="s">
        <v>2187</v>
      </c>
      <c r="B605" s="322" t="s">
        <v>8669</v>
      </c>
      <c r="C605" s="321" t="s">
        <v>7</v>
      </c>
      <c r="D605" s="323" t="s">
        <v>14327</v>
      </c>
    </row>
    <row r="606" spans="1:4" ht="40.5" x14ac:dyDescent="0.2">
      <c r="A606" s="320" t="s">
        <v>2188</v>
      </c>
      <c r="B606" s="322" t="s">
        <v>8670</v>
      </c>
      <c r="C606" s="321" t="s">
        <v>7</v>
      </c>
      <c r="D606" s="323" t="s">
        <v>822</v>
      </c>
    </row>
    <row r="607" spans="1:4" ht="40.5" x14ac:dyDescent="0.2">
      <c r="A607" s="320" t="s">
        <v>2190</v>
      </c>
      <c r="B607" s="322" t="s">
        <v>15190</v>
      </c>
      <c r="C607" s="321" t="s">
        <v>7</v>
      </c>
      <c r="D607" s="323" t="s">
        <v>14510</v>
      </c>
    </row>
    <row r="608" spans="1:4" ht="40.5" x14ac:dyDescent="0.2">
      <c r="A608" s="320" t="s">
        <v>2191</v>
      </c>
      <c r="B608" s="322" t="s">
        <v>15191</v>
      </c>
      <c r="C608" s="321" t="s">
        <v>7</v>
      </c>
      <c r="D608" s="323" t="s">
        <v>14043</v>
      </c>
    </row>
    <row r="609" spans="1:4" ht="40.5" x14ac:dyDescent="0.2">
      <c r="A609" s="320" t="s">
        <v>2192</v>
      </c>
      <c r="B609" s="322" t="s">
        <v>15192</v>
      </c>
      <c r="C609" s="321" t="s">
        <v>7</v>
      </c>
      <c r="D609" s="323" t="s">
        <v>16719</v>
      </c>
    </row>
    <row r="610" spans="1:4" ht="40.5" x14ac:dyDescent="0.2">
      <c r="A610" s="320" t="s">
        <v>2193</v>
      </c>
      <c r="B610" s="322" t="s">
        <v>8671</v>
      </c>
      <c r="C610" s="321" t="s">
        <v>7</v>
      </c>
      <c r="D610" s="323" t="s">
        <v>609</v>
      </c>
    </row>
    <row r="611" spans="1:4" ht="40.5" x14ac:dyDescent="0.2">
      <c r="A611" s="320" t="s">
        <v>2194</v>
      </c>
      <c r="B611" s="322" t="s">
        <v>8672</v>
      </c>
      <c r="C611" s="321" t="s">
        <v>7</v>
      </c>
      <c r="D611" s="323" t="s">
        <v>13974</v>
      </c>
    </row>
    <row r="612" spans="1:4" ht="40.5" x14ac:dyDescent="0.2">
      <c r="A612" s="320" t="s">
        <v>2195</v>
      </c>
      <c r="B612" s="322" t="s">
        <v>8673</v>
      </c>
      <c r="C612" s="321" t="s">
        <v>7</v>
      </c>
      <c r="D612" s="323" t="s">
        <v>14841</v>
      </c>
    </row>
    <row r="613" spans="1:4" ht="27" x14ac:dyDescent="0.2">
      <c r="A613" s="320" t="s">
        <v>2196</v>
      </c>
      <c r="B613" s="322" t="s">
        <v>8674</v>
      </c>
      <c r="C613" s="321" t="s">
        <v>7</v>
      </c>
      <c r="D613" s="323" t="s">
        <v>2496</v>
      </c>
    </row>
    <row r="614" spans="1:4" ht="27" x14ac:dyDescent="0.2">
      <c r="A614" s="320" t="s">
        <v>2197</v>
      </c>
      <c r="B614" s="322" t="s">
        <v>8675</v>
      </c>
      <c r="C614" s="321" t="s">
        <v>7</v>
      </c>
      <c r="D614" s="323" t="s">
        <v>188</v>
      </c>
    </row>
    <row r="615" spans="1:4" ht="27" x14ac:dyDescent="0.2">
      <c r="A615" s="320" t="s">
        <v>2198</v>
      </c>
      <c r="B615" s="322" t="s">
        <v>8676</v>
      </c>
      <c r="C615" s="321" t="s">
        <v>7</v>
      </c>
      <c r="D615" s="323" t="s">
        <v>16720</v>
      </c>
    </row>
    <row r="616" spans="1:4" ht="27" x14ac:dyDescent="0.2">
      <c r="A616" s="320" t="s">
        <v>2199</v>
      </c>
      <c r="B616" s="322" t="s">
        <v>15193</v>
      </c>
      <c r="C616" s="321" t="s">
        <v>7</v>
      </c>
      <c r="D616" s="323" t="s">
        <v>16721</v>
      </c>
    </row>
    <row r="617" spans="1:4" ht="27" x14ac:dyDescent="0.2">
      <c r="A617" s="320" t="s">
        <v>2200</v>
      </c>
      <c r="B617" s="322" t="s">
        <v>8677</v>
      </c>
      <c r="C617" s="321" t="s">
        <v>7</v>
      </c>
      <c r="D617" s="323" t="s">
        <v>239</v>
      </c>
    </row>
    <row r="618" spans="1:4" ht="40.5" x14ac:dyDescent="0.2">
      <c r="A618" s="320" t="s">
        <v>2201</v>
      </c>
      <c r="B618" s="322" t="s">
        <v>15194</v>
      </c>
      <c r="C618" s="321" t="s">
        <v>7</v>
      </c>
      <c r="D618" s="323" t="s">
        <v>199</v>
      </c>
    </row>
    <row r="619" spans="1:4" ht="27" x14ac:dyDescent="0.2">
      <c r="A619" s="320" t="s">
        <v>2203</v>
      </c>
      <c r="B619" s="322" t="s">
        <v>8678</v>
      </c>
      <c r="C619" s="321" t="s">
        <v>7</v>
      </c>
      <c r="D619" s="323" t="s">
        <v>292</v>
      </c>
    </row>
    <row r="620" spans="1:4" ht="27" x14ac:dyDescent="0.2">
      <c r="A620" s="320" t="s">
        <v>2204</v>
      </c>
      <c r="B620" s="322" t="s">
        <v>8679</v>
      </c>
      <c r="C620" s="321" t="s">
        <v>7</v>
      </c>
      <c r="D620" s="323" t="s">
        <v>1141</v>
      </c>
    </row>
    <row r="621" spans="1:4" ht="27" x14ac:dyDescent="0.2">
      <c r="A621" s="320" t="s">
        <v>2205</v>
      </c>
      <c r="B621" s="322" t="s">
        <v>8680</v>
      </c>
      <c r="C621" s="321" t="s">
        <v>7</v>
      </c>
      <c r="D621" s="323" t="s">
        <v>775</v>
      </c>
    </row>
    <row r="622" spans="1:4" ht="27" x14ac:dyDescent="0.2">
      <c r="A622" s="320" t="s">
        <v>2206</v>
      </c>
      <c r="B622" s="322" t="s">
        <v>8681</v>
      </c>
      <c r="C622" s="321" t="s">
        <v>7</v>
      </c>
      <c r="D622" s="323" t="s">
        <v>16722</v>
      </c>
    </row>
    <row r="623" spans="1:4" ht="40.5" x14ac:dyDescent="0.2">
      <c r="A623" s="320" t="s">
        <v>2207</v>
      </c>
      <c r="B623" s="322" t="s">
        <v>8682</v>
      </c>
      <c r="C623" s="321" t="s">
        <v>7</v>
      </c>
      <c r="D623" s="323" t="s">
        <v>545</v>
      </c>
    </row>
    <row r="624" spans="1:4" ht="40.5" x14ac:dyDescent="0.2">
      <c r="A624" s="320" t="s">
        <v>2208</v>
      </c>
      <c r="B624" s="322" t="s">
        <v>8683</v>
      </c>
      <c r="C624" s="321" t="s">
        <v>7</v>
      </c>
      <c r="D624" s="323" t="s">
        <v>1090</v>
      </c>
    </row>
    <row r="625" spans="1:4" ht="40.5" x14ac:dyDescent="0.2">
      <c r="A625" s="320" t="s">
        <v>2209</v>
      </c>
      <c r="B625" s="322" t="s">
        <v>8684</v>
      </c>
      <c r="C625" s="321" t="s">
        <v>7</v>
      </c>
      <c r="D625" s="323" t="s">
        <v>1372</v>
      </c>
    </row>
    <row r="626" spans="1:4" ht="40.5" x14ac:dyDescent="0.2">
      <c r="A626" s="320" t="s">
        <v>2210</v>
      </c>
      <c r="B626" s="322" t="s">
        <v>15195</v>
      </c>
      <c r="C626" s="321" t="s">
        <v>7</v>
      </c>
      <c r="D626" s="323" t="s">
        <v>2202</v>
      </c>
    </row>
    <row r="627" spans="1:4" ht="40.5" x14ac:dyDescent="0.2">
      <c r="A627" s="320" t="s">
        <v>2211</v>
      </c>
      <c r="B627" s="322" t="s">
        <v>15196</v>
      </c>
      <c r="C627" s="321" t="s">
        <v>7</v>
      </c>
      <c r="D627" s="323" t="s">
        <v>169</v>
      </c>
    </row>
    <row r="628" spans="1:4" ht="40.5" x14ac:dyDescent="0.2">
      <c r="A628" s="320" t="s">
        <v>2212</v>
      </c>
      <c r="B628" s="322" t="s">
        <v>15197</v>
      </c>
      <c r="C628" s="321" t="s">
        <v>7</v>
      </c>
      <c r="D628" s="323" t="s">
        <v>884</v>
      </c>
    </row>
    <row r="629" spans="1:4" ht="40.5" x14ac:dyDescent="0.2">
      <c r="A629" s="320" t="s">
        <v>2213</v>
      </c>
      <c r="B629" s="322" t="s">
        <v>15198</v>
      </c>
      <c r="C629" s="321" t="s">
        <v>7</v>
      </c>
      <c r="D629" s="323" t="s">
        <v>554</v>
      </c>
    </row>
    <row r="630" spans="1:4" ht="40.5" x14ac:dyDescent="0.2">
      <c r="A630" s="320" t="s">
        <v>2215</v>
      </c>
      <c r="B630" s="322" t="s">
        <v>8685</v>
      </c>
      <c r="C630" s="321" t="s">
        <v>7</v>
      </c>
      <c r="D630" s="323" t="s">
        <v>555</v>
      </c>
    </row>
    <row r="631" spans="1:4" ht="40.5" x14ac:dyDescent="0.2">
      <c r="A631" s="320" t="s">
        <v>2216</v>
      </c>
      <c r="B631" s="322" t="s">
        <v>8686</v>
      </c>
      <c r="C631" s="321" t="s">
        <v>7</v>
      </c>
      <c r="D631" s="323" t="s">
        <v>775</v>
      </c>
    </row>
    <row r="632" spans="1:4" ht="40.5" x14ac:dyDescent="0.2">
      <c r="A632" s="320" t="s">
        <v>2217</v>
      </c>
      <c r="B632" s="322" t="s">
        <v>8687</v>
      </c>
      <c r="C632" s="321" t="s">
        <v>7</v>
      </c>
      <c r="D632" s="323" t="s">
        <v>520</v>
      </c>
    </row>
    <row r="633" spans="1:4" ht="40.5" x14ac:dyDescent="0.2">
      <c r="A633" s="320" t="s">
        <v>2218</v>
      </c>
      <c r="B633" s="322" t="s">
        <v>8688</v>
      </c>
      <c r="C633" s="321" t="s">
        <v>7</v>
      </c>
      <c r="D633" s="323" t="s">
        <v>16723</v>
      </c>
    </row>
    <row r="634" spans="1:4" ht="40.5" x14ac:dyDescent="0.2">
      <c r="A634" s="320" t="s">
        <v>2219</v>
      </c>
      <c r="B634" s="322" t="s">
        <v>15199</v>
      </c>
      <c r="C634" s="321" t="s">
        <v>7</v>
      </c>
      <c r="D634" s="323" t="s">
        <v>1009</v>
      </c>
    </row>
    <row r="635" spans="1:4" ht="40.5" x14ac:dyDescent="0.2">
      <c r="A635" s="320" t="s">
        <v>2220</v>
      </c>
      <c r="B635" s="322" t="s">
        <v>15200</v>
      </c>
      <c r="C635" s="321" t="s">
        <v>7</v>
      </c>
      <c r="D635" s="323" t="s">
        <v>1445</v>
      </c>
    </row>
    <row r="636" spans="1:4" ht="40.5" x14ac:dyDescent="0.2">
      <c r="A636" s="320" t="s">
        <v>2221</v>
      </c>
      <c r="B636" s="322" t="s">
        <v>15201</v>
      </c>
      <c r="C636" s="321" t="s">
        <v>7</v>
      </c>
      <c r="D636" s="323" t="s">
        <v>753</v>
      </c>
    </row>
    <row r="637" spans="1:4" ht="40.5" x14ac:dyDescent="0.2">
      <c r="A637" s="320" t="s">
        <v>2222</v>
      </c>
      <c r="B637" s="322" t="s">
        <v>15202</v>
      </c>
      <c r="C637" s="321" t="s">
        <v>7</v>
      </c>
      <c r="D637" s="323" t="s">
        <v>16724</v>
      </c>
    </row>
    <row r="638" spans="1:4" ht="27" x14ac:dyDescent="0.2">
      <c r="A638" s="320" t="s">
        <v>2223</v>
      </c>
      <c r="B638" s="322" t="s">
        <v>8689</v>
      </c>
      <c r="C638" s="321" t="s">
        <v>7</v>
      </c>
      <c r="D638" s="323" t="s">
        <v>5060</v>
      </c>
    </row>
    <row r="639" spans="1:4" ht="27" x14ac:dyDescent="0.2">
      <c r="A639" s="320" t="s">
        <v>2224</v>
      </c>
      <c r="B639" s="322" t="s">
        <v>8690</v>
      </c>
      <c r="C639" s="321" t="s">
        <v>7</v>
      </c>
      <c r="D639" s="323" t="s">
        <v>547</v>
      </c>
    </row>
    <row r="640" spans="1:4" ht="27" x14ac:dyDescent="0.2">
      <c r="A640" s="320" t="s">
        <v>2225</v>
      </c>
      <c r="B640" s="322" t="s">
        <v>8691</v>
      </c>
      <c r="C640" s="321" t="s">
        <v>7</v>
      </c>
      <c r="D640" s="323" t="s">
        <v>14555</v>
      </c>
    </row>
    <row r="641" spans="1:4" ht="27" x14ac:dyDescent="0.2">
      <c r="A641" s="320" t="s">
        <v>2226</v>
      </c>
      <c r="B641" s="322" t="s">
        <v>8692</v>
      </c>
      <c r="C641" s="321" t="s">
        <v>7</v>
      </c>
      <c r="D641" s="323" t="s">
        <v>16725</v>
      </c>
    </row>
    <row r="642" spans="1:4" ht="54" x14ac:dyDescent="0.2">
      <c r="A642" s="320" t="s">
        <v>2227</v>
      </c>
      <c r="B642" s="322" t="s">
        <v>15203</v>
      </c>
      <c r="C642" s="321" t="s">
        <v>7</v>
      </c>
      <c r="D642" s="323" t="s">
        <v>4983</v>
      </c>
    </row>
    <row r="643" spans="1:4" ht="40.5" x14ac:dyDescent="0.2">
      <c r="A643" s="320" t="s">
        <v>2228</v>
      </c>
      <c r="B643" s="322" t="s">
        <v>8693</v>
      </c>
      <c r="C643" s="321" t="s">
        <v>7</v>
      </c>
      <c r="D643" s="323" t="s">
        <v>16726</v>
      </c>
    </row>
    <row r="644" spans="1:4" ht="40.5" x14ac:dyDescent="0.2">
      <c r="A644" s="320" t="s">
        <v>2229</v>
      </c>
      <c r="B644" s="322" t="s">
        <v>15204</v>
      </c>
      <c r="C644" s="321" t="s">
        <v>7</v>
      </c>
      <c r="D644" s="323" t="s">
        <v>16727</v>
      </c>
    </row>
    <row r="645" spans="1:4" ht="27" x14ac:dyDescent="0.2">
      <c r="A645" s="320" t="s">
        <v>2231</v>
      </c>
      <c r="B645" s="322" t="s">
        <v>15205</v>
      </c>
      <c r="C645" s="321" t="s">
        <v>7</v>
      </c>
      <c r="D645" s="323" t="s">
        <v>1121</v>
      </c>
    </row>
    <row r="646" spans="1:4" ht="54" x14ac:dyDescent="0.2">
      <c r="A646" s="320" t="s">
        <v>2232</v>
      </c>
      <c r="B646" s="322" t="s">
        <v>8694</v>
      </c>
      <c r="C646" s="321" t="s">
        <v>7</v>
      </c>
      <c r="D646" s="323" t="s">
        <v>16719</v>
      </c>
    </row>
    <row r="647" spans="1:4" ht="27" x14ac:dyDescent="0.2">
      <c r="A647" s="320" t="s">
        <v>2233</v>
      </c>
      <c r="B647" s="322" t="s">
        <v>8695</v>
      </c>
      <c r="C647" s="321" t="s">
        <v>7</v>
      </c>
      <c r="D647" s="323" t="s">
        <v>370</v>
      </c>
    </row>
    <row r="648" spans="1:4" ht="27" x14ac:dyDescent="0.2">
      <c r="A648" s="320" t="s">
        <v>2234</v>
      </c>
      <c r="B648" s="322" t="s">
        <v>15206</v>
      </c>
      <c r="C648" s="321" t="s">
        <v>7</v>
      </c>
      <c r="D648" s="323" t="s">
        <v>2235</v>
      </c>
    </row>
    <row r="649" spans="1:4" ht="27" x14ac:dyDescent="0.2">
      <c r="A649" s="320" t="s">
        <v>2236</v>
      </c>
      <c r="B649" s="322" t="s">
        <v>15207</v>
      </c>
      <c r="C649" s="321" t="s">
        <v>7</v>
      </c>
      <c r="D649" s="323" t="s">
        <v>2237</v>
      </c>
    </row>
    <row r="650" spans="1:4" ht="27" x14ac:dyDescent="0.2">
      <c r="A650" s="320" t="s">
        <v>2238</v>
      </c>
      <c r="B650" s="322" t="s">
        <v>15208</v>
      </c>
      <c r="C650" s="321" t="s">
        <v>7</v>
      </c>
      <c r="D650" s="323" t="s">
        <v>2239</v>
      </c>
    </row>
    <row r="651" spans="1:4" ht="27" x14ac:dyDescent="0.2">
      <c r="A651" s="320" t="s">
        <v>2240</v>
      </c>
      <c r="B651" s="322" t="s">
        <v>15209</v>
      </c>
      <c r="C651" s="321" t="s">
        <v>7</v>
      </c>
      <c r="D651" s="323" t="s">
        <v>6225</v>
      </c>
    </row>
    <row r="652" spans="1:4" ht="40.5" x14ac:dyDescent="0.2">
      <c r="A652" s="320" t="s">
        <v>2241</v>
      </c>
      <c r="B652" s="322" t="s">
        <v>8696</v>
      </c>
      <c r="C652" s="321" t="s">
        <v>7</v>
      </c>
      <c r="D652" s="323" t="s">
        <v>850</v>
      </c>
    </row>
    <row r="653" spans="1:4" ht="40.5" x14ac:dyDescent="0.2">
      <c r="A653" s="320" t="s">
        <v>2243</v>
      </c>
      <c r="B653" s="322" t="s">
        <v>8697</v>
      </c>
      <c r="C653" s="321" t="s">
        <v>7</v>
      </c>
      <c r="D653" s="323" t="s">
        <v>16724</v>
      </c>
    </row>
    <row r="654" spans="1:4" ht="40.5" x14ac:dyDescent="0.2">
      <c r="A654" s="320" t="s">
        <v>2244</v>
      </c>
      <c r="B654" s="322" t="s">
        <v>8698</v>
      </c>
      <c r="C654" s="321" t="s">
        <v>7</v>
      </c>
      <c r="D654" s="323" t="s">
        <v>16719</v>
      </c>
    </row>
    <row r="655" spans="1:4" ht="40.5" x14ac:dyDescent="0.2">
      <c r="A655" s="320" t="s">
        <v>2245</v>
      </c>
      <c r="B655" s="322" t="s">
        <v>8699</v>
      </c>
      <c r="C655" s="321" t="s">
        <v>7</v>
      </c>
      <c r="D655" s="323" t="s">
        <v>16727</v>
      </c>
    </row>
    <row r="656" spans="1:4" ht="27" x14ac:dyDescent="0.2">
      <c r="A656" s="320" t="s">
        <v>2246</v>
      </c>
      <c r="B656" s="322" t="s">
        <v>8700</v>
      </c>
      <c r="C656" s="321" t="s">
        <v>7</v>
      </c>
      <c r="D656" s="323" t="s">
        <v>395</v>
      </c>
    </row>
    <row r="657" spans="1:4" ht="27" x14ac:dyDescent="0.2">
      <c r="A657" s="320" t="s">
        <v>2247</v>
      </c>
      <c r="B657" s="322" t="s">
        <v>8701</v>
      </c>
      <c r="C657" s="321" t="s">
        <v>7</v>
      </c>
      <c r="D657" s="323" t="s">
        <v>1140</v>
      </c>
    </row>
    <row r="658" spans="1:4" ht="40.5" x14ac:dyDescent="0.2">
      <c r="A658" s="320" t="s">
        <v>2248</v>
      </c>
      <c r="B658" s="322" t="s">
        <v>8702</v>
      </c>
      <c r="C658" s="321" t="s">
        <v>7</v>
      </c>
      <c r="D658" s="323" t="s">
        <v>16723</v>
      </c>
    </row>
    <row r="659" spans="1:4" ht="27" x14ac:dyDescent="0.2">
      <c r="A659" s="320" t="s">
        <v>2249</v>
      </c>
      <c r="B659" s="322" t="s">
        <v>15210</v>
      </c>
      <c r="C659" s="321" t="s">
        <v>7</v>
      </c>
      <c r="D659" s="323" t="s">
        <v>16728</v>
      </c>
    </row>
    <row r="660" spans="1:4" ht="40.5" x14ac:dyDescent="0.2">
      <c r="A660" s="320" t="s">
        <v>2250</v>
      </c>
      <c r="B660" s="322" t="s">
        <v>15211</v>
      </c>
      <c r="C660" s="321" t="s">
        <v>7</v>
      </c>
      <c r="D660" s="323" t="s">
        <v>16729</v>
      </c>
    </row>
    <row r="661" spans="1:4" ht="27" x14ac:dyDescent="0.2">
      <c r="A661" s="320" t="s">
        <v>2251</v>
      </c>
      <c r="B661" s="322" t="s">
        <v>15212</v>
      </c>
      <c r="C661" s="321" t="s">
        <v>7</v>
      </c>
      <c r="D661" s="323" t="s">
        <v>2336</v>
      </c>
    </row>
    <row r="662" spans="1:4" ht="27" x14ac:dyDescent="0.2">
      <c r="A662" s="320" t="s">
        <v>2252</v>
      </c>
      <c r="B662" s="322" t="s">
        <v>8703</v>
      </c>
      <c r="C662" s="321" t="s">
        <v>7</v>
      </c>
      <c r="D662" s="323" t="s">
        <v>1141</v>
      </c>
    </row>
    <row r="663" spans="1:4" ht="27" x14ac:dyDescent="0.2">
      <c r="A663" s="320" t="s">
        <v>2253</v>
      </c>
      <c r="B663" s="322" t="s">
        <v>8704</v>
      </c>
      <c r="C663" s="321" t="s">
        <v>7</v>
      </c>
      <c r="D663" s="323" t="s">
        <v>16730</v>
      </c>
    </row>
    <row r="664" spans="1:4" ht="40.5" x14ac:dyDescent="0.2">
      <c r="A664" s="320" t="s">
        <v>2254</v>
      </c>
      <c r="B664" s="322" t="s">
        <v>15213</v>
      </c>
      <c r="C664" s="321" t="s">
        <v>7</v>
      </c>
      <c r="D664" s="323" t="s">
        <v>287</v>
      </c>
    </row>
    <row r="665" spans="1:4" ht="40.5" x14ac:dyDescent="0.2">
      <c r="A665" s="320" t="s">
        <v>2256</v>
      </c>
      <c r="B665" s="322" t="s">
        <v>15214</v>
      </c>
      <c r="C665" s="321" t="s">
        <v>7</v>
      </c>
      <c r="D665" s="323" t="s">
        <v>922</v>
      </c>
    </row>
    <row r="666" spans="1:4" ht="40.5" x14ac:dyDescent="0.2">
      <c r="A666" s="320" t="s">
        <v>2257</v>
      </c>
      <c r="B666" s="322" t="s">
        <v>8705</v>
      </c>
      <c r="C666" s="321" t="s">
        <v>7</v>
      </c>
      <c r="D666" s="323" t="s">
        <v>1422</v>
      </c>
    </row>
    <row r="667" spans="1:4" ht="27" x14ac:dyDescent="0.2">
      <c r="A667" s="320" t="s">
        <v>2258</v>
      </c>
      <c r="B667" s="322" t="s">
        <v>8706</v>
      </c>
      <c r="C667" s="321" t="s">
        <v>7</v>
      </c>
      <c r="D667" s="323" t="s">
        <v>463</v>
      </c>
    </row>
    <row r="668" spans="1:4" ht="27" x14ac:dyDescent="0.2">
      <c r="A668" s="320" t="s">
        <v>2259</v>
      </c>
      <c r="B668" s="322" t="s">
        <v>8707</v>
      </c>
      <c r="C668" s="321" t="s">
        <v>7</v>
      </c>
      <c r="D668" s="323" t="s">
        <v>1203</v>
      </c>
    </row>
    <row r="669" spans="1:4" ht="40.5" x14ac:dyDescent="0.2">
      <c r="A669" s="320" t="s">
        <v>2260</v>
      </c>
      <c r="B669" s="322" t="s">
        <v>8708</v>
      </c>
      <c r="C669" s="321" t="s">
        <v>7</v>
      </c>
      <c r="D669" s="323" t="s">
        <v>14003</v>
      </c>
    </row>
    <row r="670" spans="1:4" ht="27" x14ac:dyDescent="0.2">
      <c r="A670" s="320" t="s">
        <v>2262</v>
      </c>
      <c r="B670" s="322" t="s">
        <v>8709</v>
      </c>
      <c r="C670" s="321" t="s">
        <v>7</v>
      </c>
      <c r="D670" s="323" t="s">
        <v>16731</v>
      </c>
    </row>
    <row r="671" spans="1:4" ht="40.5" x14ac:dyDescent="0.2">
      <c r="A671" s="320" t="s">
        <v>2263</v>
      </c>
      <c r="B671" s="322" t="s">
        <v>8710</v>
      </c>
      <c r="C671" s="321" t="s">
        <v>7</v>
      </c>
      <c r="D671" s="323" t="s">
        <v>13378</v>
      </c>
    </row>
    <row r="672" spans="1:4" ht="40.5" x14ac:dyDescent="0.2">
      <c r="A672" s="320" t="s">
        <v>2265</v>
      </c>
      <c r="B672" s="322" t="s">
        <v>8711</v>
      </c>
      <c r="C672" s="321" t="s">
        <v>7</v>
      </c>
      <c r="D672" s="323" t="s">
        <v>16726</v>
      </c>
    </row>
    <row r="673" spans="1:4" ht="54" x14ac:dyDescent="0.2">
      <c r="A673" s="320" t="s">
        <v>2266</v>
      </c>
      <c r="B673" s="322" t="s">
        <v>8712</v>
      </c>
      <c r="C673" s="321" t="s">
        <v>7</v>
      </c>
      <c r="D673" s="323" t="s">
        <v>5388</v>
      </c>
    </row>
    <row r="674" spans="1:4" ht="54" x14ac:dyDescent="0.2">
      <c r="A674" s="320" t="s">
        <v>2267</v>
      </c>
      <c r="B674" s="322" t="s">
        <v>8713</v>
      </c>
      <c r="C674" s="321" t="s">
        <v>7</v>
      </c>
      <c r="D674" s="323" t="s">
        <v>16724</v>
      </c>
    </row>
    <row r="675" spans="1:4" ht="40.5" x14ac:dyDescent="0.2">
      <c r="A675" s="320" t="s">
        <v>2268</v>
      </c>
      <c r="B675" s="322" t="s">
        <v>15215</v>
      </c>
      <c r="C675" s="321" t="s">
        <v>7</v>
      </c>
      <c r="D675" s="323" t="s">
        <v>671</v>
      </c>
    </row>
    <row r="676" spans="1:4" ht="27" x14ac:dyDescent="0.2">
      <c r="A676" s="320" t="s">
        <v>2270</v>
      </c>
      <c r="B676" s="322" t="s">
        <v>8714</v>
      </c>
      <c r="C676" s="321" t="s">
        <v>7</v>
      </c>
      <c r="D676" s="323" t="s">
        <v>479</v>
      </c>
    </row>
    <row r="677" spans="1:4" ht="27" x14ac:dyDescent="0.2">
      <c r="A677" s="320" t="s">
        <v>2271</v>
      </c>
      <c r="B677" s="322" t="s">
        <v>8715</v>
      </c>
      <c r="C677" s="321" t="s">
        <v>7</v>
      </c>
      <c r="D677" s="323" t="s">
        <v>1355</v>
      </c>
    </row>
    <row r="678" spans="1:4" ht="27" x14ac:dyDescent="0.2">
      <c r="A678" s="320" t="s">
        <v>2273</v>
      </c>
      <c r="B678" s="322" t="s">
        <v>8716</v>
      </c>
      <c r="C678" s="321" t="s">
        <v>7</v>
      </c>
      <c r="D678" s="323" t="s">
        <v>16732</v>
      </c>
    </row>
    <row r="679" spans="1:4" ht="27" x14ac:dyDescent="0.2">
      <c r="A679" s="320" t="s">
        <v>2274</v>
      </c>
      <c r="B679" s="322" t="s">
        <v>8717</v>
      </c>
      <c r="C679" s="321" t="s">
        <v>7</v>
      </c>
      <c r="D679" s="323" t="s">
        <v>374</v>
      </c>
    </row>
    <row r="680" spans="1:4" ht="27" x14ac:dyDescent="0.2">
      <c r="A680" s="320" t="s">
        <v>2275</v>
      </c>
      <c r="B680" s="322" t="s">
        <v>8718</v>
      </c>
      <c r="C680" s="321" t="s">
        <v>7</v>
      </c>
      <c r="D680" s="323" t="s">
        <v>422</v>
      </c>
    </row>
    <row r="681" spans="1:4" ht="27" x14ac:dyDescent="0.2">
      <c r="A681" s="320" t="s">
        <v>2276</v>
      </c>
      <c r="B681" s="322" t="s">
        <v>8719</v>
      </c>
      <c r="C681" s="321" t="s">
        <v>7</v>
      </c>
      <c r="D681" s="323" t="s">
        <v>409</v>
      </c>
    </row>
    <row r="682" spans="1:4" ht="27" x14ac:dyDescent="0.2">
      <c r="A682" s="320" t="s">
        <v>2277</v>
      </c>
      <c r="B682" s="322" t="s">
        <v>8720</v>
      </c>
      <c r="C682" s="321" t="s">
        <v>7</v>
      </c>
      <c r="D682" s="323" t="s">
        <v>1180</v>
      </c>
    </row>
    <row r="683" spans="1:4" ht="27" x14ac:dyDescent="0.2">
      <c r="A683" s="320" t="s">
        <v>2278</v>
      </c>
      <c r="B683" s="322" t="s">
        <v>8721</v>
      </c>
      <c r="C683" s="321" t="s">
        <v>7</v>
      </c>
      <c r="D683" s="323" t="s">
        <v>1287</v>
      </c>
    </row>
    <row r="684" spans="1:4" ht="40.5" x14ac:dyDescent="0.2">
      <c r="A684" s="320" t="s">
        <v>2279</v>
      </c>
      <c r="B684" s="322" t="s">
        <v>8722</v>
      </c>
      <c r="C684" s="321" t="s">
        <v>7</v>
      </c>
      <c r="D684" s="323" t="s">
        <v>231</v>
      </c>
    </row>
    <row r="685" spans="1:4" ht="27" x14ac:dyDescent="0.2">
      <c r="A685" s="320" t="s">
        <v>2280</v>
      </c>
      <c r="B685" s="322" t="s">
        <v>8723</v>
      </c>
      <c r="C685" s="321" t="s">
        <v>7</v>
      </c>
      <c r="D685" s="323" t="s">
        <v>1189</v>
      </c>
    </row>
    <row r="686" spans="1:4" ht="27" x14ac:dyDescent="0.2">
      <c r="A686" s="320" t="s">
        <v>2281</v>
      </c>
      <c r="B686" s="322" t="s">
        <v>8724</v>
      </c>
      <c r="C686" s="321" t="s">
        <v>7</v>
      </c>
      <c r="D686" s="323" t="s">
        <v>170</v>
      </c>
    </row>
    <row r="687" spans="1:4" ht="27" x14ac:dyDescent="0.2">
      <c r="A687" s="320" t="s">
        <v>2283</v>
      </c>
      <c r="B687" s="322" t="s">
        <v>8725</v>
      </c>
      <c r="C687" s="321" t="s">
        <v>7</v>
      </c>
      <c r="D687" s="323" t="s">
        <v>304</v>
      </c>
    </row>
    <row r="688" spans="1:4" ht="27" x14ac:dyDescent="0.2">
      <c r="A688" s="320" t="s">
        <v>2284</v>
      </c>
      <c r="B688" s="322" t="s">
        <v>8726</v>
      </c>
      <c r="C688" s="321" t="s">
        <v>7</v>
      </c>
      <c r="D688" s="323" t="s">
        <v>860</v>
      </c>
    </row>
    <row r="689" spans="1:4" ht="27" x14ac:dyDescent="0.2">
      <c r="A689" s="320" t="s">
        <v>2285</v>
      </c>
      <c r="B689" s="322" t="s">
        <v>8727</v>
      </c>
      <c r="C689" s="321" t="s">
        <v>7</v>
      </c>
      <c r="D689" s="323" t="s">
        <v>956</v>
      </c>
    </row>
    <row r="690" spans="1:4" ht="27" x14ac:dyDescent="0.2">
      <c r="A690" s="320" t="s">
        <v>2286</v>
      </c>
      <c r="B690" s="322" t="s">
        <v>8728</v>
      </c>
      <c r="C690" s="321" t="s">
        <v>7</v>
      </c>
      <c r="D690" s="323" t="s">
        <v>705</v>
      </c>
    </row>
    <row r="691" spans="1:4" ht="27" x14ac:dyDescent="0.2">
      <c r="A691" s="320" t="s">
        <v>2287</v>
      </c>
      <c r="B691" s="322" t="s">
        <v>8729</v>
      </c>
      <c r="C691" s="321" t="s">
        <v>7</v>
      </c>
      <c r="D691" s="323" t="s">
        <v>1144</v>
      </c>
    </row>
    <row r="692" spans="1:4" ht="27" x14ac:dyDescent="0.2">
      <c r="A692" s="320" t="s">
        <v>2288</v>
      </c>
      <c r="B692" s="322" t="s">
        <v>8730</v>
      </c>
      <c r="C692" s="321" t="s">
        <v>7</v>
      </c>
      <c r="D692" s="323" t="s">
        <v>5143</v>
      </c>
    </row>
    <row r="693" spans="1:4" ht="27" x14ac:dyDescent="0.2">
      <c r="A693" s="320" t="s">
        <v>2289</v>
      </c>
      <c r="B693" s="322" t="s">
        <v>8731</v>
      </c>
      <c r="C693" s="321" t="s">
        <v>7</v>
      </c>
      <c r="D693" s="323" t="s">
        <v>486</v>
      </c>
    </row>
    <row r="694" spans="1:4" ht="27" x14ac:dyDescent="0.2">
      <c r="A694" s="320" t="s">
        <v>2290</v>
      </c>
      <c r="B694" s="322" t="s">
        <v>8732</v>
      </c>
      <c r="C694" s="321" t="s">
        <v>7</v>
      </c>
      <c r="D694" s="323" t="s">
        <v>2282</v>
      </c>
    </row>
    <row r="695" spans="1:4" ht="27" x14ac:dyDescent="0.2">
      <c r="A695" s="320" t="s">
        <v>2291</v>
      </c>
      <c r="B695" s="322" t="s">
        <v>8733</v>
      </c>
      <c r="C695" s="321" t="s">
        <v>7</v>
      </c>
      <c r="D695" s="323" t="s">
        <v>1381</v>
      </c>
    </row>
    <row r="696" spans="1:4" ht="27" x14ac:dyDescent="0.2">
      <c r="A696" s="320" t="s">
        <v>2292</v>
      </c>
      <c r="B696" s="322" t="s">
        <v>8734</v>
      </c>
      <c r="C696" s="321" t="s">
        <v>7</v>
      </c>
      <c r="D696" s="323" t="s">
        <v>497</v>
      </c>
    </row>
    <row r="697" spans="1:4" ht="27" x14ac:dyDescent="0.2">
      <c r="A697" s="320" t="s">
        <v>2293</v>
      </c>
      <c r="B697" s="322" t="s">
        <v>15216</v>
      </c>
      <c r="C697" s="321" t="s">
        <v>7</v>
      </c>
      <c r="D697" s="323" t="s">
        <v>1385</v>
      </c>
    </row>
    <row r="698" spans="1:4" ht="27" x14ac:dyDescent="0.2">
      <c r="A698" s="320" t="s">
        <v>2294</v>
      </c>
      <c r="B698" s="322" t="s">
        <v>15217</v>
      </c>
      <c r="C698" s="321" t="s">
        <v>7</v>
      </c>
      <c r="D698" s="323" t="s">
        <v>178</v>
      </c>
    </row>
    <row r="699" spans="1:4" ht="27" x14ac:dyDescent="0.2">
      <c r="A699" s="320" t="s">
        <v>2295</v>
      </c>
      <c r="B699" s="322" t="s">
        <v>15218</v>
      </c>
      <c r="C699" s="321" t="s">
        <v>7</v>
      </c>
      <c r="D699" s="323" t="s">
        <v>463</v>
      </c>
    </row>
    <row r="700" spans="1:4" ht="27" x14ac:dyDescent="0.2">
      <c r="A700" s="320" t="s">
        <v>2296</v>
      </c>
      <c r="B700" s="322" t="s">
        <v>15219</v>
      </c>
      <c r="C700" s="321" t="s">
        <v>7</v>
      </c>
      <c r="D700" s="323" t="s">
        <v>16733</v>
      </c>
    </row>
    <row r="701" spans="1:4" ht="27" x14ac:dyDescent="0.2">
      <c r="A701" s="320" t="s">
        <v>2297</v>
      </c>
      <c r="B701" s="322" t="s">
        <v>15220</v>
      </c>
      <c r="C701" s="321" t="s">
        <v>7</v>
      </c>
      <c r="D701" s="323" t="s">
        <v>458</v>
      </c>
    </row>
    <row r="702" spans="1:4" ht="27" x14ac:dyDescent="0.2">
      <c r="A702" s="320" t="s">
        <v>2298</v>
      </c>
      <c r="B702" s="322" t="s">
        <v>15221</v>
      </c>
      <c r="C702" s="321" t="s">
        <v>7</v>
      </c>
      <c r="D702" s="323" t="s">
        <v>13460</v>
      </c>
    </row>
    <row r="703" spans="1:4" ht="27" x14ac:dyDescent="0.2">
      <c r="A703" s="320" t="s">
        <v>2299</v>
      </c>
      <c r="B703" s="322" t="s">
        <v>15222</v>
      </c>
      <c r="C703" s="321" t="s">
        <v>7</v>
      </c>
      <c r="D703" s="323" t="s">
        <v>214</v>
      </c>
    </row>
    <row r="704" spans="1:4" ht="27" x14ac:dyDescent="0.2">
      <c r="A704" s="320" t="s">
        <v>2300</v>
      </c>
      <c r="B704" s="322" t="s">
        <v>15223</v>
      </c>
      <c r="C704" s="321" t="s">
        <v>7</v>
      </c>
      <c r="D704" s="323" t="s">
        <v>16733</v>
      </c>
    </row>
    <row r="705" spans="1:4" ht="27" x14ac:dyDescent="0.2">
      <c r="A705" s="320" t="s">
        <v>2301</v>
      </c>
      <c r="B705" s="322" t="s">
        <v>8735</v>
      </c>
      <c r="C705" s="321" t="s">
        <v>7</v>
      </c>
      <c r="D705" s="323" t="s">
        <v>203</v>
      </c>
    </row>
    <row r="706" spans="1:4" ht="27" x14ac:dyDescent="0.2">
      <c r="A706" s="320" t="s">
        <v>2302</v>
      </c>
      <c r="B706" s="322" t="s">
        <v>8736</v>
      </c>
      <c r="C706" s="321" t="s">
        <v>7</v>
      </c>
      <c r="D706" s="323" t="s">
        <v>1052</v>
      </c>
    </row>
    <row r="707" spans="1:4" ht="40.5" x14ac:dyDescent="0.2">
      <c r="A707" s="320" t="s">
        <v>2303</v>
      </c>
      <c r="B707" s="322" t="s">
        <v>8737</v>
      </c>
      <c r="C707" s="321" t="s">
        <v>7</v>
      </c>
      <c r="D707" s="323" t="s">
        <v>844</v>
      </c>
    </row>
    <row r="708" spans="1:4" ht="27" x14ac:dyDescent="0.2">
      <c r="A708" s="320" t="s">
        <v>2304</v>
      </c>
      <c r="B708" s="322" t="s">
        <v>8738</v>
      </c>
      <c r="C708" s="321" t="s">
        <v>7</v>
      </c>
      <c r="D708" s="323" t="s">
        <v>169</v>
      </c>
    </row>
    <row r="709" spans="1:4" ht="40.5" x14ac:dyDescent="0.2">
      <c r="A709" s="320" t="s">
        <v>2305</v>
      </c>
      <c r="B709" s="322" t="s">
        <v>8739</v>
      </c>
      <c r="C709" s="321" t="s">
        <v>7</v>
      </c>
      <c r="D709" s="323" t="s">
        <v>410</v>
      </c>
    </row>
    <row r="710" spans="1:4" ht="40.5" x14ac:dyDescent="0.2">
      <c r="A710" s="320" t="s">
        <v>2306</v>
      </c>
      <c r="B710" s="322" t="s">
        <v>8740</v>
      </c>
      <c r="C710" s="321" t="s">
        <v>7</v>
      </c>
      <c r="D710" s="323" t="s">
        <v>880</v>
      </c>
    </row>
    <row r="711" spans="1:4" ht="27" x14ac:dyDescent="0.2">
      <c r="A711" s="320" t="s">
        <v>2307</v>
      </c>
      <c r="B711" s="322" t="s">
        <v>15224</v>
      </c>
      <c r="C711" s="321" t="s">
        <v>7</v>
      </c>
      <c r="D711" s="323" t="s">
        <v>16734</v>
      </c>
    </row>
    <row r="712" spans="1:4" ht="27" x14ac:dyDescent="0.2">
      <c r="A712" s="320" t="s">
        <v>2308</v>
      </c>
      <c r="B712" s="322" t="s">
        <v>15225</v>
      </c>
      <c r="C712" s="321" t="s">
        <v>7</v>
      </c>
      <c r="D712" s="323" t="s">
        <v>1090</v>
      </c>
    </row>
    <row r="713" spans="1:4" ht="27" x14ac:dyDescent="0.2">
      <c r="A713" s="320" t="s">
        <v>2309</v>
      </c>
      <c r="B713" s="322" t="s">
        <v>15226</v>
      </c>
      <c r="C713" s="321" t="s">
        <v>7</v>
      </c>
      <c r="D713" s="323" t="s">
        <v>16735</v>
      </c>
    </row>
    <row r="714" spans="1:4" ht="27" x14ac:dyDescent="0.2">
      <c r="A714" s="320" t="s">
        <v>2310</v>
      </c>
      <c r="B714" s="322" t="s">
        <v>15227</v>
      </c>
      <c r="C714" s="321" t="s">
        <v>7</v>
      </c>
      <c r="D714" s="323" t="s">
        <v>16736</v>
      </c>
    </row>
    <row r="715" spans="1:4" ht="27" x14ac:dyDescent="0.2">
      <c r="A715" s="320" t="s">
        <v>2311</v>
      </c>
      <c r="B715" s="322" t="s">
        <v>15228</v>
      </c>
      <c r="C715" s="321" t="s">
        <v>7</v>
      </c>
      <c r="D715" s="323" t="s">
        <v>2312</v>
      </c>
    </row>
    <row r="716" spans="1:4" ht="27" x14ac:dyDescent="0.2">
      <c r="A716" s="320" t="s">
        <v>2313</v>
      </c>
      <c r="B716" s="322" t="s">
        <v>15229</v>
      </c>
      <c r="C716" s="321" t="s">
        <v>7</v>
      </c>
      <c r="D716" s="323" t="s">
        <v>2314</v>
      </c>
    </row>
    <row r="717" spans="1:4" ht="27" x14ac:dyDescent="0.2">
      <c r="A717" s="320" t="s">
        <v>2315</v>
      </c>
      <c r="B717" s="322" t="s">
        <v>15230</v>
      </c>
      <c r="C717" s="321" t="s">
        <v>7</v>
      </c>
      <c r="D717" s="323" t="s">
        <v>2316</v>
      </c>
    </row>
    <row r="718" spans="1:4" ht="27" x14ac:dyDescent="0.2">
      <c r="A718" s="320" t="s">
        <v>2317</v>
      </c>
      <c r="B718" s="322" t="s">
        <v>15231</v>
      </c>
      <c r="C718" s="321" t="s">
        <v>7</v>
      </c>
      <c r="D718" s="323" t="s">
        <v>16723</v>
      </c>
    </row>
    <row r="719" spans="1:4" ht="40.5" x14ac:dyDescent="0.2">
      <c r="A719" s="320" t="s">
        <v>2318</v>
      </c>
      <c r="B719" s="322" t="s">
        <v>15232</v>
      </c>
      <c r="C719" s="321" t="s">
        <v>7</v>
      </c>
      <c r="D719" s="323" t="s">
        <v>512</v>
      </c>
    </row>
    <row r="720" spans="1:4" ht="40.5" x14ac:dyDescent="0.2">
      <c r="A720" s="320" t="s">
        <v>2319</v>
      </c>
      <c r="B720" s="322" t="s">
        <v>15233</v>
      </c>
      <c r="C720" s="321" t="s">
        <v>7</v>
      </c>
      <c r="D720" s="323" t="s">
        <v>3848</v>
      </c>
    </row>
    <row r="721" spans="1:4" ht="40.5" x14ac:dyDescent="0.2">
      <c r="A721" s="320" t="s">
        <v>2320</v>
      </c>
      <c r="B721" s="322" t="s">
        <v>15234</v>
      </c>
      <c r="C721" s="321" t="s">
        <v>7</v>
      </c>
      <c r="D721" s="323" t="s">
        <v>1224</v>
      </c>
    </row>
    <row r="722" spans="1:4" ht="40.5" x14ac:dyDescent="0.2">
      <c r="A722" s="320" t="s">
        <v>2321</v>
      </c>
      <c r="B722" s="322" t="s">
        <v>15235</v>
      </c>
      <c r="C722" s="321" t="s">
        <v>7</v>
      </c>
      <c r="D722" s="323" t="s">
        <v>406</v>
      </c>
    </row>
    <row r="723" spans="1:4" ht="27" x14ac:dyDescent="0.2">
      <c r="A723" s="320" t="s">
        <v>2322</v>
      </c>
      <c r="B723" s="322" t="s">
        <v>8741</v>
      </c>
      <c r="C723" s="321" t="s">
        <v>7</v>
      </c>
      <c r="D723" s="323" t="s">
        <v>320</v>
      </c>
    </row>
    <row r="724" spans="1:4" ht="27" x14ac:dyDescent="0.2">
      <c r="A724" s="320" t="s">
        <v>2324</v>
      </c>
      <c r="B724" s="322" t="s">
        <v>8742</v>
      </c>
      <c r="C724" s="321" t="s">
        <v>7</v>
      </c>
      <c r="D724" s="323" t="s">
        <v>195</v>
      </c>
    </row>
    <row r="725" spans="1:4" ht="54" x14ac:dyDescent="0.2">
      <c r="A725" s="320" t="s">
        <v>2325</v>
      </c>
      <c r="B725" s="322" t="s">
        <v>15236</v>
      </c>
      <c r="C725" s="321" t="s">
        <v>7</v>
      </c>
      <c r="D725" s="323" t="s">
        <v>16737</v>
      </c>
    </row>
    <row r="726" spans="1:4" ht="54" x14ac:dyDescent="0.2">
      <c r="A726" s="320" t="s">
        <v>2326</v>
      </c>
      <c r="B726" s="322" t="s">
        <v>15237</v>
      </c>
      <c r="C726" s="321" t="s">
        <v>7</v>
      </c>
      <c r="D726" s="323" t="s">
        <v>13732</v>
      </c>
    </row>
    <row r="727" spans="1:4" ht="54" x14ac:dyDescent="0.2">
      <c r="A727" s="320" t="s">
        <v>2327</v>
      </c>
      <c r="B727" s="322" t="s">
        <v>15238</v>
      </c>
      <c r="C727" s="321" t="s">
        <v>7</v>
      </c>
      <c r="D727" s="323" t="s">
        <v>1259</v>
      </c>
    </row>
    <row r="728" spans="1:4" ht="54" x14ac:dyDescent="0.2">
      <c r="A728" s="320" t="s">
        <v>2329</v>
      </c>
      <c r="B728" s="322" t="s">
        <v>15239</v>
      </c>
      <c r="C728" s="321" t="s">
        <v>7</v>
      </c>
      <c r="D728" s="323" t="s">
        <v>618</v>
      </c>
    </row>
    <row r="729" spans="1:4" ht="27" x14ac:dyDescent="0.2">
      <c r="A729" s="320" t="s">
        <v>2331</v>
      </c>
      <c r="B729" s="322" t="s">
        <v>15240</v>
      </c>
      <c r="C729" s="321" t="s">
        <v>7</v>
      </c>
      <c r="D729" s="323" t="s">
        <v>16738</v>
      </c>
    </row>
    <row r="730" spans="1:4" ht="27" x14ac:dyDescent="0.2">
      <c r="A730" s="320" t="s">
        <v>2333</v>
      </c>
      <c r="B730" s="322" t="s">
        <v>15241</v>
      </c>
      <c r="C730" s="321" t="s">
        <v>7</v>
      </c>
      <c r="D730" s="323" t="s">
        <v>263</v>
      </c>
    </row>
    <row r="731" spans="1:4" ht="27" x14ac:dyDescent="0.2">
      <c r="A731" s="320" t="s">
        <v>2335</v>
      </c>
      <c r="B731" s="322" t="s">
        <v>15242</v>
      </c>
      <c r="C731" s="321" t="s">
        <v>7</v>
      </c>
      <c r="D731" s="323" t="s">
        <v>16739</v>
      </c>
    </row>
    <row r="732" spans="1:4" ht="27" x14ac:dyDescent="0.2">
      <c r="A732" s="320" t="s">
        <v>2337</v>
      </c>
      <c r="B732" s="322" t="s">
        <v>15243</v>
      </c>
      <c r="C732" s="321" t="s">
        <v>7</v>
      </c>
      <c r="D732" s="323" t="s">
        <v>16740</v>
      </c>
    </row>
    <row r="733" spans="1:4" ht="27" x14ac:dyDescent="0.2">
      <c r="A733" s="320" t="s">
        <v>2338</v>
      </c>
      <c r="B733" s="322" t="s">
        <v>15244</v>
      </c>
      <c r="C733" s="321" t="s">
        <v>7</v>
      </c>
      <c r="D733" s="323" t="s">
        <v>2339</v>
      </c>
    </row>
    <row r="734" spans="1:4" ht="27" x14ac:dyDescent="0.2">
      <c r="A734" s="320" t="s">
        <v>2340</v>
      </c>
      <c r="B734" s="322" t="s">
        <v>15245</v>
      </c>
      <c r="C734" s="321" t="s">
        <v>7</v>
      </c>
      <c r="D734" s="323" t="s">
        <v>2341</v>
      </c>
    </row>
    <row r="735" spans="1:4" ht="54" x14ac:dyDescent="0.2">
      <c r="A735" s="320" t="s">
        <v>2342</v>
      </c>
      <c r="B735" s="322" t="s">
        <v>15246</v>
      </c>
      <c r="C735" s="321" t="s">
        <v>7</v>
      </c>
      <c r="D735" s="323" t="s">
        <v>923</v>
      </c>
    </row>
    <row r="736" spans="1:4" ht="54" x14ac:dyDescent="0.2">
      <c r="A736" s="320" t="s">
        <v>2343</v>
      </c>
      <c r="B736" s="322" t="s">
        <v>15247</v>
      </c>
      <c r="C736" s="321" t="s">
        <v>7</v>
      </c>
      <c r="D736" s="323" t="s">
        <v>819</v>
      </c>
    </row>
    <row r="737" spans="1:4" ht="27" x14ac:dyDescent="0.2">
      <c r="A737" s="320" t="s">
        <v>2345</v>
      </c>
      <c r="B737" s="322" t="s">
        <v>15248</v>
      </c>
      <c r="C737" s="321" t="s">
        <v>7</v>
      </c>
      <c r="D737" s="323" t="s">
        <v>2346</v>
      </c>
    </row>
    <row r="738" spans="1:4" ht="27" x14ac:dyDescent="0.2">
      <c r="A738" s="320" t="s">
        <v>2347</v>
      </c>
      <c r="B738" s="322" t="s">
        <v>15249</v>
      </c>
      <c r="C738" s="321" t="s">
        <v>7</v>
      </c>
      <c r="D738" s="323" t="s">
        <v>631</v>
      </c>
    </row>
    <row r="739" spans="1:4" ht="27" x14ac:dyDescent="0.2">
      <c r="A739" s="320" t="s">
        <v>2348</v>
      </c>
      <c r="B739" s="322" t="s">
        <v>8743</v>
      </c>
      <c r="C739" s="321" t="s">
        <v>7</v>
      </c>
      <c r="D739" s="323" t="s">
        <v>284</v>
      </c>
    </row>
    <row r="740" spans="1:4" ht="27" x14ac:dyDescent="0.2">
      <c r="A740" s="320" t="s">
        <v>2349</v>
      </c>
      <c r="B740" s="322" t="s">
        <v>8744</v>
      </c>
      <c r="C740" s="321" t="s">
        <v>7</v>
      </c>
      <c r="D740" s="323" t="s">
        <v>322</v>
      </c>
    </row>
    <row r="741" spans="1:4" ht="27" x14ac:dyDescent="0.2">
      <c r="A741" s="320" t="s">
        <v>2351</v>
      </c>
      <c r="B741" s="322" t="s">
        <v>15250</v>
      </c>
      <c r="C741" s="321" t="s">
        <v>7</v>
      </c>
      <c r="D741" s="323" t="s">
        <v>1547</v>
      </c>
    </row>
    <row r="742" spans="1:4" ht="27" x14ac:dyDescent="0.2">
      <c r="A742" s="320" t="s">
        <v>2352</v>
      </c>
      <c r="B742" s="322" t="s">
        <v>15251</v>
      </c>
      <c r="C742" s="321" t="s">
        <v>7</v>
      </c>
      <c r="D742" s="323" t="s">
        <v>450</v>
      </c>
    </row>
    <row r="743" spans="1:4" ht="40.5" x14ac:dyDescent="0.2">
      <c r="A743" s="320" t="s">
        <v>2353</v>
      </c>
      <c r="B743" s="322" t="s">
        <v>15252</v>
      </c>
      <c r="C743" s="321" t="s">
        <v>7</v>
      </c>
      <c r="D743" s="323" t="s">
        <v>2202</v>
      </c>
    </row>
    <row r="744" spans="1:4" ht="40.5" x14ac:dyDescent="0.2">
      <c r="A744" s="320" t="s">
        <v>2354</v>
      </c>
      <c r="B744" s="322" t="s">
        <v>15253</v>
      </c>
      <c r="C744" s="321" t="s">
        <v>7</v>
      </c>
      <c r="D744" s="323" t="s">
        <v>169</v>
      </c>
    </row>
    <row r="745" spans="1:4" ht="27" x14ac:dyDescent="0.2">
      <c r="A745" s="320" t="s">
        <v>2355</v>
      </c>
      <c r="B745" s="322" t="s">
        <v>8745</v>
      </c>
      <c r="C745" s="321" t="s">
        <v>7</v>
      </c>
      <c r="D745" s="323" t="s">
        <v>200</v>
      </c>
    </row>
    <row r="746" spans="1:4" ht="27" x14ac:dyDescent="0.2">
      <c r="A746" s="320" t="s">
        <v>2356</v>
      </c>
      <c r="B746" s="322" t="s">
        <v>8746</v>
      </c>
      <c r="C746" s="321" t="s">
        <v>7</v>
      </c>
      <c r="D746" s="323" t="s">
        <v>457</v>
      </c>
    </row>
    <row r="747" spans="1:4" ht="27" x14ac:dyDescent="0.2">
      <c r="A747" s="320" t="s">
        <v>2357</v>
      </c>
      <c r="B747" s="322" t="s">
        <v>8747</v>
      </c>
      <c r="C747" s="321" t="s">
        <v>7</v>
      </c>
      <c r="D747" s="323" t="s">
        <v>215</v>
      </c>
    </row>
    <row r="748" spans="1:4" ht="27" x14ac:dyDescent="0.2">
      <c r="A748" s="320" t="s">
        <v>2358</v>
      </c>
      <c r="B748" s="322" t="s">
        <v>8748</v>
      </c>
      <c r="C748" s="321" t="s">
        <v>7</v>
      </c>
      <c r="D748" s="323" t="s">
        <v>16741</v>
      </c>
    </row>
    <row r="749" spans="1:4" ht="27" x14ac:dyDescent="0.2">
      <c r="A749" s="320" t="s">
        <v>2359</v>
      </c>
      <c r="B749" s="322" t="s">
        <v>15254</v>
      </c>
      <c r="C749" s="321" t="s">
        <v>7</v>
      </c>
      <c r="D749" s="323" t="s">
        <v>2360</v>
      </c>
    </row>
    <row r="750" spans="1:4" ht="27" x14ac:dyDescent="0.2">
      <c r="A750" s="320" t="s">
        <v>2361</v>
      </c>
      <c r="B750" s="322" t="s">
        <v>15255</v>
      </c>
      <c r="C750" s="321" t="s">
        <v>7</v>
      </c>
      <c r="D750" s="323" t="s">
        <v>1340</v>
      </c>
    </row>
    <row r="751" spans="1:4" ht="27" x14ac:dyDescent="0.2">
      <c r="A751" s="320" t="s">
        <v>2362</v>
      </c>
      <c r="B751" s="322" t="s">
        <v>8749</v>
      </c>
      <c r="C751" s="321" t="s">
        <v>7</v>
      </c>
      <c r="D751" s="323" t="s">
        <v>706</v>
      </c>
    </row>
    <row r="752" spans="1:4" ht="27" x14ac:dyDescent="0.2">
      <c r="A752" s="320" t="s">
        <v>2363</v>
      </c>
      <c r="B752" s="322" t="s">
        <v>8750</v>
      </c>
      <c r="C752" s="321" t="s">
        <v>7</v>
      </c>
      <c r="D752" s="323" t="s">
        <v>337</v>
      </c>
    </row>
    <row r="753" spans="1:4" ht="27" x14ac:dyDescent="0.2">
      <c r="A753" s="320" t="s">
        <v>2364</v>
      </c>
      <c r="B753" s="322" t="s">
        <v>15256</v>
      </c>
      <c r="C753" s="321" t="s">
        <v>7</v>
      </c>
      <c r="D753" s="323" t="s">
        <v>16742</v>
      </c>
    </row>
    <row r="754" spans="1:4" ht="27" x14ac:dyDescent="0.2">
      <c r="A754" s="320" t="s">
        <v>2365</v>
      </c>
      <c r="B754" s="322" t="s">
        <v>15257</v>
      </c>
      <c r="C754" s="321" t="s">
        <v>7</v>
      </c>
      <c r="D754" s="323" t="s">
        <v>983</v>
      </c>
    </row>
    <row r="755" spans="1:4" ht="27" x14ac:dyDescent="0.2">
      <c r="A755" s="320" t="s">
        <v>2367</v>
      </c>
      <c r="B755" s="322" t="s">
        <v>15258</v>
      </c>
      <c r="C755" s="321" t="s">
        <v>7</v>
      </c>
      <c r="D755" s="323" t="s">
        <v>2332</v>
      </c>
    </row>
    <row r="756" spans="1:4" ht="27" x14ac:dyDescent="0.2">
      <c r="A756" s="320" t="s">
        <v>2369</v>
      </c>
      <c r="B756" s="322" t="s">
        <v>15259</v>
      </c>
      <c r="C756" s="321" t="s">
        <v>7</v>
      </c>
      <c r="D756" s="323" t="s">
        <v>2334</v>
      </c>
    </row>
    <row r="757" spans="1:4" ht="40.5" x14ac:dyDescent="0.2">
      <c r="A757" s="320" t="s">
        <v>2370</v>
      </c>
      <c r="B757" s="322" t="s">
        <v>8751</v>
      </c>
      <c r="C757" s="321" t="s">
        <v>7</v>
      </c>
      <c r="D757" s="323" t="s">
        <v>2579</v>
      </c>
    </row>
    <row r="758" spans="1:4" ht="40.5" x14ac:dyDescent="0.2">
      <c r="A758" s="320" t="s">
        <v>2372</v>
      </c>
      <c r="B758" s="322" t="s">
        <v>8752</v>
      </c>
      <c r="C758" s="321" t="s">
        <v>7</v>
      </c>
      <c r="D758" s="323" t="s">
        <v>1973</v>
      </c>
    </row>
    <row r="759" spans="1:4" ht="27" x14ac:dyDescent="0.2">
      <c r="A759" s="320" t="s">
        <v>2373</v>
      </c>
      <c r="B759" s="322" t="s">
        <v>8753</v>
      </c>
      <c r="C759" s="321" t="s">
        <v>7</v>
      </c>
      <c r="D759" s="323" t="s">
        <v>1787</v>
      </c>
    </row>
    <row r="760" spans="1:4" ht="27" x14ac:dyDescent="0.2">
      <c r="A760" s="320" t="s">
        <v>2374</v>
      </c>
      <c r="B760" s="322" t="s">
        <v>8754</v>
      </c>
      <c r="C760" s="321" t="s">
        <v>7</v>
      </c>
      <c r="D760" s="323" t="s">
        <v>13377</v>
      </c>
    </row>
    <row r="761" spans="1:4" ht="27" x14ac:dyDescent="0.2">
      <c r="A761" s="320" t="s">
        <v>2375</v>
      </c>
      <c r="B761" s="322" t="s">
        <v>8755</v>
      </c>
      <c r="C761" s="321" t="s">
        <v>7</v>
      </c>
      <c r="D761" s="323" t="s">
        <v>16743</v>
      </c>
    </row>
    <row r="762" spans="1:4" ht="27" x14ac:dyDescent="0.2">
      <c r="A762" s="320" t="s">
        <v>2376</v>
      </c>
      <c r="B762" s="322" t="s">
        <v>8756</v>
      </c>
      <c r="C762" s="321" t="s">
        <v>7</v>
      </c>
      <c r="D762" s="323" t="s">
        <v>16744</v>
      </c>
    </row>
    <row r="763" spans="1:4" ht="40.5" x14ac:dyDescent="0.2">
      <c r="A763" s="320" t="s">
        <v>2377</v>
      </c>
      <c r="B763" s="322" t="s">
        <v>8757</v>
      </c>
      <c r="C763" s="321" t="s">
        <v>7</v>
      </c>
      <c r="D763" s="323" t="s">
        <v>585</v>
      </c>
    </row>
    <row r="764" spans="1:4" ht="27" x14ac:dyDescent="0.2">
      <c r="A764" s="320" t="s">
        <v>2378</v>
      </c>
      <c r="B764" s="322" t="s">
        <v>8758</v>
      </c>
      <c r="C764" s="321" t="s">
        <v>7</v>
      </c>
      <c r="D764" s="323" t="s">
        <v>410</v>
      </c>
    </row>
    <row r="765" spans="1:4" ht="40.5" x14ac:dyDescent="0.2">
      <c r="A765" s="320" t="s">
        <v>2380</v>
      </c>
      <c r="B765" s="322" t="s">
        <v>8759</v>
      </c>
      <c r="C765" s="321" t="s">
        <v>7</v>
      </c>
      <c r="D765" s="323" t="s">
        <v>366</v>
      </c>
    </row>
    <row r="766" spans="1:4" ht="40.5" x14ac:dyDescent="0.2">
      <c r="A766" s="320" t="s">
        <v>2381</v>
      </c>
      <c r="B766" s="322" t="s">
        <v>8760</v>
      </c>
      <c r="C766" s="321" t="s">
        <v>7</v>
      </c>
      <c r="D766" s="323" t="s">
        <v>728</v>
      </c>
    </row>
    <row r="767" spans="1:4" ht="27" x14ac:dyDescent="0.2">
      <c r="A767" s="320" t="s">
        <v>2382</v>
      </c>
      <c r="B767" s="322" t="s">
        <v>8761</v>
      </c>
      <c r="C767" s="321" t="s">
        <v>7</v>
      </c>
      <c r="D767" s="323" t="s">
        <v>996</v>
      </c>
    </row>
    <row r="768" spans="1:4" ht="27" x14ac:dyDescent="0.2">
      <c r="A768" s="320" t="s">
        <v>2383</v>
      </c>
      <c r="B768" s="322" t="s">
        <v>8762</v>
      </c>
      <c r="C768" s="321" t="s">
        <v>7</v>
      </c>
      <c r="D768" s="323" t="s">
        <v>927</v>
      </c>
    </row>
    <row r="769" spans="1:4" ht="27" x14ac:dyDescent="0.2">
      <c r="A769" s="320" t="s">
        <v>2384</v>
      </c>
      <c r="B769" s="322" t="s">
        <v>8763</v>
      </c>
      <c r="C769" s="321" t="s">
        <v>7</v>
      </c>
      <c r="D769" s="323" t="s">
        <v>16745</v>
      </c>
    </row>
    <row r="770" spans="1:4" ht="27" x14ac:dyDescent="0.2">
      <c r="A770" s="320" t="s">
        <v>2385</v>
      </c>
      <c r="B770" s="322" t="s">
        <v>8764</v>
      </c>
      <c r="C770" s="321" t="s">
        <v>7</v>
      </c>
      <c r="D770" s="323" t="s">
        <v>1044</v>
      </c>
    </row>
    <row r="771" spans="1:4" ht="27" x14ac:dyDescent="0.2">
      <c r="A771" s="320" t="s">
        <v>2386</v>
      </c>
      <c r="B771" s="322" t="s">
        <v>8765</v>
      </c>
      <c r="C771" s="321" t="s">
        <v>7</v>
      </c>
      <c r="D771" s="323" t="s">
        <v>16746</v>
      </c>
    </row>
    <row r="772" spans="1:4" ht="27" x14ac:dyDescent="0.2">
      <c r="A772" s="320" t="s">
        <v>2387</v>
      </c>
      <c r="B772" s="322" t="s">
        <v>8766</v>
      </c>
      <c r="C772" s="321" t="s">
        <v>7</v>
      </c>
      <c r="D772" s="323" t="s">
        <v>16747</v>
      </c>
    </row>
    <row r="773" spans="1:4" ht="27" x14ac:dyDescent="0.2">
      <c r="A773" s="320" t="s">
        <v>2388</v>
      </c>
      <c r="B773" s="322" t="s">
        <v>8767</v>
      </c>
      <c r="C773" s="321" t="s">
        <v>7</v>
      </c>
      <c r="D773" s="323" t="s">
        <v>16748</v>
      </c>
    </row>
    <row r="774" spans="1:4" ht="27" x14ac:dyDescent="0.2">
      <c r="A774" s="320" t="s">
        <v>2389</v>
      </c>
      <c r="B774" s="322" t="s">
        <v>8768</v>
      </c>
      <c r="C774" s="321" t="s">
        <v>7</v>
      </c>
      <c r="D774" s="323" t="s">
        <v>16749</v>
      </c>
    </row>
    <row r="775" spans="1:4" ht="27" x14ac:dyDescent="0.2">
      <c r="A775" s="320" t="s">
        <v>2390</v>
      </c>
      <c r="B775" s="322" t="s">
        <v>8769</v>
      </c>
      <c r="C775" s="321" t="s">
        <v>7</v>
      </c>
      <c r="D775" s="323" t="s">
        <v>16750</v>
      </c>
    </row>
    <row r="776" spans="1:4" ht="27" x14ac:dyDescent="0.2">
      <c r="A776" s="320" t="s">
        <v>2391</v>
      </c>
      <c r="B776" s="322" t="s">
        <v>8770</v>
      </c>
      <c r="C776" s="321" t="s">
        <v>7</v>
      </c>
      <c r="D776" s="323" t="s">
        <v>16751</v>
      </c>
    </row>
    <row r="777" spans="1:4" ht="27" x14ac:dyDescent="0.2">
      <c r="A777" s="320" t="s">
        <v>2392</v>
      </c>
      <c r="B777" s="322" t="s">
        <v>8771</v>
      </c>
      <c r="C777" s="321" t="s">
        <v>7</v>
      </c>
      <c r="D777" s="323" t="s">
        <v>16752</v>
      </c>
    </row>
    <row r="778" spans="1:4" ht="27" x14ac:dyDescent="0.2">
      <c r="A778" s="320" t="s">
        <v>2393</v>
      </c>
      <c r="B778" s="322" t="s">
        <v>8772</v>
      </c>
      <c r="C778" s="321" t="s">
        <v>7</v>
      </c>
      <c r="D778" s="323" t="s">
        <v>14325</v>
      </c>
    </row>
    <row r="779" spans="1:4" ht="27" x14ac:dyDescent="0.2">
      <c r="A779" s="320" t="s">
        <v>2394</v>
      </c>
      <c r="B779" s="322" t="s">
        <v>8773</v>
      </c>
      <c r="C779" s="321" t="s">
        <v>7</v>
      </c>
      <c r="D779" s="323" t="s">
        <v>14824</v>
      </c>
    </row>
    <row r="780" spans="1:4" ht="27" x14ac:dyDescent="0.2">
      <c r="A780" s="320" t="s">
        <v>2395</v>
      </c>
      <c r="B780" s="322" t="s">
        <v>8774</v>
      </c>
      <c r="C780" s="321" t="s">
        <v>7</v>
      </c>
      <c r="D780" s="323" t="s">
        <v>16753</v>
      </c>
    </row>
    <row r="781" spans="1:4" ht="27" x14ac:dyDescent="0.2">
      <c r="A781" s="320" t="s">
        <v>2396</v>
      </c>
      <c r="B781" s="322" t="s">
        <v>8775</v>
      </c>
      <c r="C781" s="321" t="s">
        <v>7</v>
      </c>
      <c r="D781" s="323" t="s">
        <v>16754</v>
      </c>
    </row>
    <row r="782" spans="1:4" ht="27" x14ac:dyDescent="0.2">
      <c r="A782" s="320" t="s">
        <v>2397</v>
      </c>
      <c r="B782" s="322" t="s">
        <v>8776</v>
      </c>
      <c r="C782" s="321" t="s">
        <v>7</v>
      </c>
      <c r="D782" s="323" t="s">
        <v>16755</v>
      </c>
    </row>
    <row r="783" spans="1:4" ht="27" x14ac:dyDescent="0.2">
      <c r="A783" s="320" t="s">
        <v>2398</v>
      </c>
      <c r="B783" s="322" t="s">
        <v>8777</v>
      </c>
      <c r="C783" s="321" t="s">
        <v>7</v>
      </c>
      <c r="D783" s="323" t="s">
        <v>16756</v>
      </c>
    </row>
    <row r="784" spans="1:4" ht="27" x14ac:dyDescent="0.2">
      <c r="A784" s="320" t="s">
        <v>2399</v>
      </c>
      <c r="B784" s="322" t="s">
        <v>8778</v>
      </c>
      <c r="C784" s="321" t="s">
        <v>7</v>
      </c>
      <c r="D784" s="323" t="s">
        <v>1352</v>
      </c>
    </row>
    <row r="785" spans="1:4" ht="27" x14ac:dyDescent="0.2">
      <c r="A785" s="320" t="s">
        <v>2400</v>
      </c>
      <c r="B785" s="322" t="s">
        <v>8779</v>
      </c>
      <c r="C785" s="321" t="s">
        <v>7</v>
      </c>
      <c r="D785" s="323" t="s">
        <v>16757</v>
      </c>
    </row>
    <row r="786" spans="1:4" ht="40.5" x14ac:dyDescent="0.2">
      <c r="A786" s="320" t="s">
        <v>2401</v>
      </c>
      <c r="B786" s="322" t="s">
        <v>8780</v>
      </c>
      <c r="C786" s="321" t="s">
        <v>7</v>
      </c>
      <c r="D786" s="323" t="s">
        <v>6225</v>
      </c>
    </row>
    <row r="787" spans="1:4" ht="40.5" x14ac:dyDescent="0.2">
      <c r="A787" s="320" t="s">
        <v>2402</v>
      </c>
      <c r="B787" s="322" t="s">
        <v>8781</v>
      </c>
      <c r="C787" s="321" t="s">
        <v>7</v>
      </c>
      <c r="D787" s="323" t="s">
        <v>568</v>
      </c>
    </row>
    <row r="788" spans="1:4" ht="40.5" x14ac:dyDescent="0.2">
      <c r="A788" s="320" t="s">
        <v>2403</v>
      </c>
      <c r="B788" s="322" t="s">
        <v>8782</v>
      </c>
      <c r="C788" s="321" t="s">
        <v>7</v>
      </c>
      <c r="D788" s="323" t="s">
        <v>812</v>
      </c>
    </row>
    <row r="789" spans="1:4" ht="40.5" x14ac:dyDescent="0.2">
      <c r="A789" s="320" t="s">
        <v>2404</v>
      </c>
      <c r="B789" s="322" t="s">
        <v>8783</v>
      </c>
      <c r="C789" s="321" t="s">
        <v>7</v>
      </c>
      <c r="D789" s="323" t="s">
        <v>249</v>
      </c>
    </row>
    <row r="790" spans="1:4" ht="54" x14ac:dyDescent="0.2">
      <c r="A790" s="320" t="s">
        <v>2405</v>
      </c>
      <c r="B790" s="322" t="s">
        <v>8784</v>
      </c>
      <c r="C790" s="321" t="s">
        <v>7</v>
      </c>
      <c r="D790" s="323" t="s">
        <v>1085</v>
      </c>
    </row>
    <row r="791" spans="1:4" ht="54" x14ac:dyDescent="0.2">
      <c r="A791" s="320" t="s">
        <v>2406</v>
      </c>
      <c r="B791" s="322" t="s">
        <v>8785</v>
      </c>
      <c r="C791" s="321" t="s">
        <v>7</v>
      </c>
      <c r="D791" s="323" t="s">
        <v>511</v>
      </c>
    </row>
    <row r="792" spans="1:4" ht="54" x14ac:dyDescent="0.2">
      <c r="A792" s="320" t="s">
        <v>2407</v>
      </c>
      <c r="B792" s="322" t="s">
        <v>8786</v>
      </c>
      <c r="C792" s="321" t="s">
        <v>7</v>
      </c>
      <c r="D792" s="323" t="s">
        <v>327</v>
      </c>
    </row>
    <row r="793" spans="1:4" ht="40.5" x14ac:dyDescent="0.2">
      <c r="A793" s="320" t="s">
        <v>2408</v>
      </c>
      <c r="B793" s="322" t="s">
        <v>8787</v>
      </c>
      <c r="C793" s="321" t="s">
        <v>7</v>
      </c>
      <c r="D793" s="323" t="s">
        <v>16758</v>
      </c>
    </row>
    <row r="794" spans="1:4" ht="27" x14ac:dyDescent="0.2">
      <c r="A794" s="320" t="s">
        <v>2410</v>
      </c>
      <c r="B794" s="322" t="s">
        <v>8788</v>
      </c>
      <c r="C794" s="321" t="s">
        <v>7</v>
      </c>
      <c r="D794" s="323" t="s">
        <v>5411</v>
      </c>
    </row>
    <row r="795" spans="1:4" ht="40.5" x14ac:dyDescent="0.2">
      <c r="A795" s="320" t="s">
        <v>2411</v>
      </c>
      <c r="B795" s="322" t="s">
        <v>8789</v>
      </c>
      <c r="C795" s="321" t="s">
        <v>7</v>
      </c>
      <c r="D795" s="323" t="s">
        <v>14201</v>
      </c>
    </row>
    <row r="796" spans="1:4" ht="40.5" x14ac:dyDescent="0.2">
      <c r="A796" s="320" t="s">
        <v>2413</v>
      </c>
      <c r="B796" s="322" t="s">
        <v>8790</v>
      </c>
      <c r="C796" s="321" t="s">
        <v>7</v>
      </c>
      <c r="D796" s="323" t="s">
        <v>14803</v>
      </c>
    </row>
    <row r="797" spans="1:4" ht="40.5" x14ac:dyDescent="0.2">
      <c r="A797" s="320" t="s">
        <v>2414</v>
      </c>
      <c r="B797" s="322" t="s">
        <v>8791</v>
      </c>
      <c r="C797" s="321" t="s">
        <v>7</v>
      </c>
      <c r="D797" s="323" t="s">
        <v>16759</v>
      </c>
    </row>
    <row r="798" spans="1:4" ht="27" x14ac:dyDescent="0.2">
      <c r="A798" s="320" t="s">
        <v>2415</v>
      </c>
      <c r="B798" s="322" t="s">
        <v>8792</v>
      </c>
      <c r="C798" s="321" t="s">
        <v>7</v>
      </c>
      <c r="D798" s="323" t="s">
        <v>268</v>
      </c>
    </row>
    <row r="799" spans="1:4" ht="27" x14ac:dyDescent="0.2">
      <c r="A799" s="320" t="s">
        <v>2416</v>
      </c>
      <c r="B799" s="322" t="s">
        <v>8793</v>
      </c>
      <c r="C799" s="321" t="s">
        <v>7</v>
      </c>
      <c r="D799" s="323" t="s">
        <v>199</v>
      </c>
    </row>
    <row r="800" spans="1:4" ht="27" x14ac:dyDescent="0.2">
      <c r="A800" s="320" t="s">
        <v>2417</v>
      </c>
      <c r="B800" s="322" t="s">
        <v>8794</v>
      </c>
      <c r="C800" s="321" t="s">
        <v>7</v>
      </c>
      <c r="D800" s="323" t="s">
        <v>515</v>
      </c>
    </row>
    <row r="801" spans="1:4" ht="40.5" x14ac:dyDescent="0.2">
      <c r="A801" s="320" t="s">
        <v>2418</v>
      </c>
      <c r="B801" s="322" t="s">
        <v>8795</v>
      </c>
      <c r="C801" s="321" t="s">
        <v>7</v>
      </c>
      <c r="D801" s="323" t="s">
        <v>1975</v>
      </c>
    </row>
    <row r="802" spans="1:4" ht="27" x14ac:dyDescent="0.2">
      <c r="A802" s="320" t="s">
        <v>2420</v>
      </c>
      <c r="B802" s="322" t="s">
        <v>8796</v>
      </c>
      <c r="C802" s="321" t="s">
        <v>7</v>
      </c>
      <c r="D802" s="323" t="s">
        <v>14331</v>
      </c>
    </row>
    <row r="803" spans="1:4" ht="27" x14ac:dyDescent="0.2">
      <c r="A803" s="320" t="s">
        <v>2422</v>
      </c>
      <c r="B803" s="322" t="s">
        <v>8797</v>
      </c>
      <c r="C803" s="321" t="s">
        <v>7</v>
      </c>
      <c r="D803" s="323" t="s">
        <v>495</v>
      </c>
    </row>
    <row r="804" spans="1:4" ht="40.5" x14ac:dyDescent="0.2">
      <c r="A804" s="320" t="s">
        <v>2423</v>
      </c>
      <c r="B804" s="322" t="s">
        <v>15260</v>
      </c>
      <c r="C804" s="321" t="s">
        <v>7</v>
      </c>
      <c r="D804" s="323" t="s">
        <v>1264</v>
      </c>
    </row>
    <row r="805" spans="1:4" ht="40.5" x14ac:dyDescent="0.2">
      <c r="A805" s="320" t="s">
        <v>2425</v>
      </c>
      <c r="B805" s="322" t="s">
        <v>15261</v>
      </c>
      <c r="C805" s="321" t="s">
        <v>7</v>
      </c>
      <c r="D805" s="323" t="s">
        <v>13508</v>
      </c>
    </row>
    <row r="806" spans="1:4" ht="40.5" x14ac:dyDescent="0.2">
      <c r="A806" s="320" t="s">
        <v>2426</v>
      </c>
      <c r="B806" s="322" t="s">
        <v>15262</v>
      </c>
      <c r="C806" s="321" t="s">
        <v>7</v>
      </c>
      <c r="D806" s="323" t="s">
        <v>174</v>
      </c>
    </row>
    <row r="807" spans="1:4" ht="40.5" x14ac:dyDescent="0.2">
      <c r="A807" s="320" t="s">
        <v>2427</v>
      </c>
      <c r="B807" s="322" t="s">
        <v>15263</v>
      </c>
      <c r="C807" s="321" t="s">
        <v>7</v>
      </c>
      <c r="D807" s="323" t="s">
        <v>14332</v>
      </c>
    </row>
    <row r="808" spans="1:4" ht="40.5" x14ac:dyDescent="0.2">
      <c r="A808" s="320" t="s">
        <v>2429</v>
      </c>
      <c r="B808" s="322" t="s">
        <v>15264</v>
      </c>
      <c r="C808" s="321" t="s">
        <v>7</v>
      </c>
      <c r="D808" s="323" t="s">
        <v>16760</v>
      </c>
    </row>
    <row r="809" spans="1:4" ht="40.5" x14ac:dyDescent="0.2">
      <c r="A809" s="320" t="s">
        <v>2430</v>
      </c>
      <c r="B809" s="322" t="s">
        <v>15265</v>
      </c>
      <c r="C809" s="321" t="s">
        <v>7</v>
      </c>
      <c r="D809" s="323" t="s">
        <v>14333</v>
      </c>
    </row>
    <row r="810" spans="1:4" ht="40.5" x14ac:dyDescent="0.2">
      <c r="A810" s="320" t="s">
        <v>2432</v>
      </c>
      <c r="B810" s="322" t="s">
        <v>15266</v>
      </c>
      <c r="C810" s="321" t="s">
        <v>7</v>
      </c>
      <c r="D810" s="323" t="s">
        <v>1104</v>
      </c>
    </row>
    <row r="811" spans="1:4" ht="40.5" x14ac:dyDescent="0.2">
      <c r="A811" s="320" t="s">
        <v>2434</v>
      </c>
      <c r="B811" s="322" t="s">
        <v>15267</v>
      </c>
      <c r="C811" s="321" t="s">
        <v>7</v>
      </c>
      <c r="D811" s="323" t="s">
        <v>183</v>
      </c>
    </row>
    <row r="812" spans="1:4" ht="40.5" x14ac:dyDescent="0.2">
      <c r="A812" s="320" t="s">
        <v>2436</v>
      </c>
      <c r="B812" s="322" t="s">
        <v>15268</v>
      </c>
      <c r="C812" s="321" t="s">
        <v>7</v>
      </c>
      <c r="D812" s="323" t="s">
        <v>4246</v>
      </c>
    </row>
    <row r="813" spans="1:4" ht="40.5" x14ac:dyDescent="0.2">
      <c r="A813" s="320" t="s">
        <v>2437</v>
      </c>
      <c r="B813" s="322" t="s">
        <v>15269</v>
      </c>
      <c r="C813" s="321" t="s">
        <v>7</v>
      </c>
      <c r="D813" s="323" t="s">
        <v>16761</v>
      </c>
    </row>
    <row r="814" spans="1:4" ht="27" x14ac:dyDescent="0.2">
      <c r="A814" s="320" t="s">
        <v>2438</v>
      </c>
      <c r="B814" s="322" t="s">
        <v>8798</v>
      </c>
      <c r="C814" s="321" t="s">
        <v>7</v>
      </c>
      <c r="D814" s="323" t="s">
        <v>884</v>
      </c>
    </row>
    <row r="815" spans="1:4" ht="27" x14ac:dyDescent="0.2">
      <c r="A815" s="320" t="s">
        <v>2440</v>
      </c>
      <c r="B815" s="322" t="s">
        <v>8799</v>
      </c>
      <c r="C815" s="321" t="s">
        <v>7</v>
      </c>
      <c r="D815" s="323" t="s">
        <v>169</v>
      </c>
    </row>
    <row r="816" spans="1:4" ht="27" x14ac:dyDescent="0.2">
      <c r="A816" s="320" t="s">
        <v>2441</v>
      </c>
      <c r="B816" s="322" t="s">
        <v>8800</v>
      </c>
      <c r="C816" s="321" t="s">
        <v>7</v>
      </c>
      <c r="D816" s="323" t="s">
        <v>2379</v>
      </c>
    </row>
    <row r="817" spans="1:4" ht="27" x14ac:dyDescent="0.2">
      <c r="A817" s="320" t="s">
        <v>2442</v>
      </c>
      <c r="B817" s="322" t="s">
        <v>8801</v>
      </c>
      <c r="C817" s="321" t="s">
        <v>7</v>
      </c>
      <c r="D817" s="323" t="s">
        <v>880</v>
      </c>
    </row>
    <row r="818" spans="1:4" ht="27" x14ac:dyDescent="0.2">
      <c r="A818" s="320" t="s">
        <v>2443</v>
      </c>
      <c r="B818" s="322" t="s">
        <v>8802</v>
      </c>
      <c r="C818" s="321" t="s">
        <v>7</v>
      </c>
      <c r="D818" s="323" t="s">
        <v>196</v>
      </c>
    </row>
    <row r="819" spans="1:4" ht="27" x14ac:dyDescent="0.2">
      <c r="A819" s="320" t="s">
        <v>2444</v>
      </c>
      <c r="B819" s="322" t="s">
        <v>8803</v>
      </c>
      <c r="C819" s="321" t="s">
        <v>7</v>
      </c>
      <c r="D819" s="323" t="s">
        <v>409</v>
      </c>
    </row>
    <row r="820" spans="1:4" ht="27" x14ac:dyDescent="0.2">
      <c r="A820" s="320" t="s">
        <v>2445</v>
      </c>
      <c r="B820" s="322" t="s">
        <v>8804</v>
      </c>
      <c r="C820" s="321" t="s">
        <v>7</v>
      </c>
      <c r="D820" s="323" t="s">
        <v>183</v>
      </c>
    </row>
    <row r="821" spans="1:4" ht="27" x14ac:dyDescent="0.2">
      <c r="A821" s="320" t="s">
        <v>2446</v>
      </c>
      <c r="B821" s="322" t="s">
        <v>8805</v>
      </c>
      <c r="C821" s="321" t="s">
        <v>7</v>
      </c>
      <c r="D821" s="323" t="s">
        <v>860</v>
      </c>
    </row>
    <row r="822" spans="1:4" ht="27" x14ac:dyDescent="0.2">
      <c r="A822" s="320" t="s">
        <v>2447</v>
      </c>
      <c r="B822" s="322" t="s">
        <v>8806</v>
      </c>
      <c r="C822" s="321" t="s">
        <v>7</v>
      </c>
      <c r="D822" s="323" t="s">
        <v>16762</v>
      </c>
    </row>
    <row r="823" spans="1:4" ht="27" x14ac:dyDescent="0.2">
      <c r="A823" s="320" t="s">
        <v>2449</v>
      </c>
      <c r="B823" s="322" t="s">
        <v>8807</v>
      </c>
      <c r="C823" s="321" t="s">
        <v>7</v>
      </c>
      <c r="D823" s="323" t="s">
        <v>358</v>
      </c>
    </row>
    <row r="824" spans="1:4" ht="27" x14ac:dyDescent="0.2">
      <c r="A824" s="320" t="s">
        <v>2451</v>
      </c>
      <c r="B824" s="322" t="s">
        <v>8808</v>
      </c>
      <c r="C824" s="321" t="s">
        <v>7</v>
      </c>
      <c r="D824" s="323" t="s">
        <v>840</v>
      </c>
    </row>
    <row r="825" spans="1:4" ht="27" x14ac:dyDescent="0.2">
      <c r="A825" s="320" t="s">
        <v>2452</v>
      </c>
      <c r="B825" s="322" t="s">
        <v>8809</v>
      </c>
      <c r="C825" s="321" t="s">
        <v>7</v>
      </c>
      <c r="D825" s="323" t="s">
        <v>1370</v>
      </c>
    </row>
    <row r="826" spans="1:4" ht="40.5" x14ac:dyDescent="0.2">
      <c r="A826" s="320" t="s">
        <v>2453</v>
      </c>
      <c r="B826" s="322" t="s">
        <v>8810</v>
      </c>
      <c r="C826" s="321" t="s">
        <v>7</v>
      </c>
      <c r="D826" s="323" t="s">
        <v>547</v>
      </c>
    </row>
    <row r="827" spans="1:4" ht="40.5" x14ac:dyDescent="0.2">
      <c r="A827" s="320" t="s">
        <v>2454</v>
      </c>
      <c r="B827" s="322" t="s">
        <v>8811</v>
      </c>
      <c r="C827" s="321" t="s">
        <v>7</v>
      </c>
      <c r="D827" s="323" t="s">
        <v>903</v>
      </c>
    </row>
    <row r="828" spans="1:4" ht="40.5" x14ac:dyDescent="0.2">
      <c r="A828" s="320" t="s">
        <v>2455</v>
      </c>
      <c r="B828" s="322" t="s">
        <v>8812</v>
      </c>
      <c r="C828" s="321" t="s">
        <v>7</v>
      </c>
      <c r="D828" s="323" t="s">
        <v>2503</v>
      </c>
    </row>
    <row r="829" spans="1:4" ht="40.5" x14ac:dyDescent="0.2">
      <c r="A829" s="320" t="s">
        <v>2456</v>
      </c>
      <c r="B829" s="322" t="s">
        <v>8813</v>
      </c>
      <c r="C829" s="321" t="s">
        <v>7</v>
      </c>
      <c r="D829" s="323" t="s">
        <v>13739</v>
      </c>
    </row>
    <row r="830" spans="1:4" ht="27" x14ac:dyDescent="0.2">
      <c r="A830" s="320" t="s">
        <v>2457</v>
      </c>
      <c r="B830" s="322" t="s">
        <v>8814</v>
      </c>
      <c r="C830" s="321" t="s">
        <v>7</v>
      </c>
      <c r="D830" s="323" t="s">
        <v>8139</v>
      </c>
    </row>
    <row r="831" spans="1:4" ht="27" x14ac:dyDescent="0.2">
      <c r="A831" s="320" t="s">
        <v>2458</v>
      </c>
      <c r="B831" s="322" t="s">
        <v>8815</v>
      </c>
      <c r="C831" s="321" t="s">
        <v>7</v>
      </c>
      <c r="D831" s="323" t="s">
        <v>847</v>
      </c>
    </row>
    <row r="832" spans="1:4" ht="27" x14ac:dyDescent="0.2">
      <c r="A832" s="320" t="s">
        <v>2459</v>
      </c>
      <c r="B832" s="322" t="s">
        <v>8816</v>
      </c>
      <c r="C832" s="321" t="s">
        <v>7</v>
      </c>
      <c r="D832" s="323" t="s">
        <v>830</v>
      </c>
    </row>
    <row r="833" spans="1:4" ht="40.5" x14ac:dyDescent="0.2">
      <c r="A833" s="320" t="s">
        <v>2460</v>
      </c>
      <c r="B833" s="322" t="s">
        <v>8817</v>
      </c>
      <c r="C833" s="321" t="s">
        <v>7</v>
      </c>
      <c r="D833" s="323" t="s">
        <v>468</v>
      </c>
    </row>
    <row r="834" spans="1:4" ht="40.5" x14ac:dyDescent="0.2">
      <c r="A834" s="320" t="s">
        <v>2462</v>
      </c>
      <c r="B834" s="322" t="s">
        <v>15270</v>
      </c>
      <c r="C834" s="321" t="s">
        <v>7</v>
      </c>
      <c r="D834" s="323" t="s">
        <v>327</v>
      </c>
    </row>
    <row r="835" spans="1:4" ht="40.5" x14ac:dyDescent="0.2">
      <c r="A835" s="320" t="s">
        <v>2463</v>
      </c>
      <c r="B835" s="322" t="s">
        <v>15271</v>
      </c>
      <c r="C835" s="321" t="s">
        <v>7</v>
      </c>
      <c r="D835" s="323" t="s">
        <v>408</v>
      </c>
    </row>
    <row r="836" spans="1:4" ht="40.5" x14ac:dyDescent="0.2">
      <c r="A836" s="320" t="s">
        <v>2464</v>
      </c>
      <c r="B836" s="322" t="s">
        <v>15272</v>
      </c>
      <c r="C836" s="321" t="s">
        <v>7</v>
      </c>
      <c r="D836" s="323" t="s">
        <v>2577</v>
      </c>
    </row>
    <row r="837" spans="1:4" ht="40.5" x14ac:dyDescent="0.2">
      <c r="A837" s="320" t="s">
        <v>2465</v>
      </c>
      <c r="B837" s="322" t="s">
        <v>15273</v>
      </c>
      <c r="C837" s="321" t="s">
        <v>7</v>
      </c>
      <c r="D837" s="323" t="s">
        <v>7438</v>
      </c>
    </row>
    <row r="838" spans="1:4" ht="27" x14ac:dyDescent="0.2">
      <c r="A838" s="320" t="s">
        <v>2466</v>
      </c>
      <c r="B838" s="322" t="s">
        <v>15274</v>
      </c>
      <c r="C838" s="321" t="s">
        <v>7</v>
      </c>
      <c r="D838" s="323" t="s">
        <v>377</v>
      </c>
    </row>
    <row r="839" spans="1:4" ht="27" x14ac:dyDescent="0.2">
      <c r="A839" s="320" t="s">
        <v>2467</v>
      </c>
      <c r="B839" s="322" t="s">
        <v>15275</v>
      </c>
      <c r="C839" s="321" t="s">
        <v>7</v>
      </c>
      <c r="D839" s="323" t="s">
        <v>836</v>
      </c>
    </row>
    <row r="840" spans="1:4" ht="27" x14ac:dyDescent="0.2">
      <c r="A840" s="320" t="s">
        <v>2468</v>
      </c>
      <c r="B840" s="322" t="s">
        <v>15276</v>
      </c>
      <c r="C840" s="321" t="s">
        <v>7</v>
      </c>
      <c r="D840" s="323" t="s">
        <v>493</v>
      </c>
    </row>
    <row r="841" spans="1:4" ht="27" x14ac:dyDescent="0.2">
      <c r="A841" s="320" t="s">
        <v>2469</v>
      </c>
      <c r="B841" s="322" t="s">
        <v>15277</v>
      </c>
      <c r="C841" s="321" t="s">
        <v>7</v>
      </c>
      <c r="D841" s="323" t="s">
        <v>773</v>
      </c>
    </row>
    <row r="842" spans="1:4" ht="27" x14ac:dyDescent="0.2">
      <c r="A842" s="320" t="s">
        <v>2470</v>
      </c>
      <c r="B842" s="322" t="s">
        <v>15278</v>
      </c>
      <c r="C842" s="321" t="s">
        <v>7</v>
      </c>
      <c r="D842" s="323" t="s">
        <v>205</v>
      </c>
    </row>
    <row r="843" spans="1:4" ht="27" x14ac:dyDescent="0.2">
      <c r="A843" s="320" t="s">
        <v>2471</v>
      </c>
      <c r="B843" s="322" t="s">
        <v>15279</v>
      </c>
      <c r="C843" s="321" t="s">
        <v>7</v>
      </c>
      <c r="D843" s="323" t="s">
        <v>327</v>
      </c>
    </row>
    <row r="844" spans="1:4" ht="27" x14ac:dyDescent="0.2">
      <c r="A844" s="320" t="s">
        <v>2472</v>
      </c>
      <c r="B844" s="322" t="s">
        <v>15280</v>
      </c>
      <c r="C844" s="321" t="s">
        <v>7</v>
      </c>
      <c r="D844" s="323" t="s">
        <v>1307</v>
      </c>
    </row>
    <row r="845" spans="1:4" ht="27" x14ac:dyDescent="0.2">
      <c r="A845" s="320" t="s">
        <v>2473</v>
      </c>
      <c r="B845" s="322" t="s">
        <v>15281</v>
      </c>
      <c r="C845" s="321" t="s">
        <v>7</v>
      </c>
      <c r="D845" s="323" t="s">
        <v>773</v>
      </c>
    </row>
    <row r="846" spans="1:4" ht="40.5" x14ac:dyDescent="0.2">
      <c r="A846" s="320" t="s">
        <v>2474</v>
      </c>
      <c r="B846" s="322" t="s">
        <v>8818</v>
      </c>
      <c r="C846" s="321" t="s">
        <v>7</v>
      </c>
      <c r="D846" s="323" t="s">
        <v>2541</v>
      </c>
    </row>
    <row r="847" spans="1:4" ht="40.5" x14ac:dyDescent="0.2">
      <c r="A847" s="320" t="s">
        <v>2476</v>
      </c>
      <c r="B847" s="322" t="s">
        <v>8819</v>
      </c>
      <c r="C847" s="321" t="s">
        <v>7</v>
      </c>
      <c r="D847" s="323" t="s">
        <v>172</v>
      </c>
    </row>
    <row r="848" spans="1:4" ht="40.5" x14ac:dyDescent="0.2">
      <c r="A848" s="320" t="s">
        <v>2477</v>
      </c>
      <c r="B848" s="322" t="s">
        <v>8820</v>
      </c>
      <c r="C848" s="321" t="s">
        <v>7</v>
      </c>
      <c r="D848" s="323" t="s">
        <v>755</v>
      </c>
    </row>
    <row r="849" spans="1:4" ht="40.5" x14ac:dyDescent="0.2">
      <c r="A849" s="320" t="s">
        <v>2478</v>
      </c>
      <c r="B849" s="322" t="s">
        <v>8821</v>
      </c>
      <c r="C849" s="321" t="s">
        <v>7</v>
      </c>
      <c r="D849" s="323" t="s">
        <v>1060</v>
      </c>
    </row>
    <row r="850" spans="1:4" ht="54" x14ac:dyDescent="0.2">
      <c r="A850" s="320" t="s">
        <v>2479</v>
      </c>
      <c r="B850" s="322" t="s">
        <v>15282</v>
      </c>
      <c r="C850" s="321" t="s">
        <v>7</v>
      </c>
      <c r="D850" s="323" t="s">
        <v>16763</v>
      </c>
    </row>
    <row r="851" spans="1:4" ht="54" x14ac:dyDescent="0.2">
      <c r="A851" s="320" t="s">
        <v>2480</v>
      </c>
      <c r="B851" s="322" t="s">
        <v>15283</v>
      </c>
      <c r="C851" s="321" t="s">
        <v>7</v>
      </c>
      <c r="D851" s="323" t="s">
        <v>1132</v>
      </c>
    </row>
    <row r="852" spans="1:4" ht="54" x14ac:dyDescent="0.2">
      <c r="A852" s="320" t="s">
        <v>2481</v>
      </c>
      <c r="B852" s="322" t="s">
        <v>15284</v>
      </c>
      <c r="C852" s="321" t="s">
        <v>7</v>
      </c>
      <c r="D852" s="323" t="s">
        <v>16764</v>
      </c>
    </row>
    <row r="853" spans="1:4" ht="54" x14ac:dyDescent="0.2">
      <c r="A853" s="320" t="s">
        <v>2482</v>
      </c>
      <c r="B853" s="322" t="s">
        <v>15285</v>
      </c>
      <c r="C853" s="321" t="s">
        <v>7</v>
      </c>
      <c r="D853" s="323" t="s">
        <v>16765</v>
      </c>
    </row>
    <row r="854" spans="1:4" ht="54" x14ac:dyDescent="0.2">
      <c r="A854" s="320" t="s">
        <v>2483</v>
      </c>
      <c r="B854" s="322" t="s">
        <v>15286</v>
      </c>
      <c r="C854" s="321" t="s">
        <v>7</v>
      </c>
      <c r="D854" s="323" t="s">
        <v>16766</v>
      </c>
    </row>
    <row r="855" spans="1:4" ht="54" x14ac:dyDescent="0.2">
      <c r="A855" s="320" t="s">
        <v>2484</v>
      </c>
      <c r="B855" s="322" t="s">
        <v>15287</v>
      </c>
      <c r="C855" s="321" t="s">
        <v>7</v>
      </c>
      <c r="D855" s="323" t="s">
        <v>4192</v>
      </c>
    </row>
    <row r="856" spans="1:4" ht="54" x14ac:dyDescent="0.2">
      <c r="A856" s="320" t="s">
        <v>2485</v>
      </c>
      <c r="B856" s="322" t="s">
        <v>15288</v>
      </c>
      <c r="C856" s="321" t="s">
        <v>7</v>
      </c>
      <c r="D856" s="323" t="s">
        <v>16767</v>
      </c>
    </row>
    <row r="857" spans="1:4" ht="54" x14ac:dyDescent="0.2">
      <c r="A857" s="320" t="s">
        <v>2486</v>
      </c>
      <c r="B857" s="322" t="s">
        <v>15289</v>
      </c>
      <c r="C857" s="321" t="s">
        <v>7</v>
      </c>
      <c r="D857" s="323" t="s">
        <v>16768</v>
      </c>
    </row>
    <row r="858" spans="1:4" ht="27" x14ac:dyDescent="0.2">
      <c r="A858" s="320" t="s">
        <v>2487</v>
      </c>
      <c r="B858" s="322" t="s">
        <v>8822</v>
      </c>
      <c r="C858" s="321" t="s">
        <v>7</v>
      </c>
      <c r="D858" s="323" t="s">
        <v>14337</v>
      </c>
    </row>
    <row r="859" spans="1:4" ht="27" x14ac:dyDescent="0.2">
      <c r="A859" s="320" t="s">
        <v>2488</v>
      </c>
      <c r="B859" s="322" t="s">
        <v>8823</v>
      </c>
      <c r="C859" s="321" t="s">
        <v>7</v>
      </c>
      <c r="D859" s="323" t="s">
        <v>700</v>
      </c>
    </row>
    <row r="860" spans="1:4" ht="27" x14ac:dyDescent="0.2">
      <c r="A860" s="320" t="s">
        <v>2489</v>
      </c>
      <c r="B860" s="322" t="s">
        <v>8824</v>
      </c>
      <c r="C860" s="321" t="s">
        <v>7</v>
      </c>
      <c r="D860" s="323" t="s">
        <v>1395</v>
      </c>
    </row>
    <row r="861" spans="1:4" ht="40.5" x14ac:dyDescent="0.2">
      <c r="A861" s="320" t="s">
        <v>2490</v>
      </c>
      <c r="B861" s="322" t="s">
        <v>8825</v>
      </c>
      <c r="C861" s="321" t="s">
        <v>7</v>
      </c>
      <c r="D861" s="323" t="s">
        <v>16713</v>
      </c>
    </row>
    <row r="862" spans="1:4" ht="27" x14ac:dyDescent="0.2">
      <c r="A862" s="320" t="s">
        <v>2491</v>
      </c>
      <c r="B862" s="322" t="s">
        <v>8826</v>
      </c>
      <c r="C862" s="321" t="s">
        <v>7</v>
      </c>
      <c r="D862" s="323" t="s">
        <v>3606</v>
      </c>
    </row>
    <row r="863" spans="1:4" ht="27" x14ac:dyDescent="0.2">
      <c r="A863" s="320" t="s">
        <v>2492</v>
      </c>
      <c r="B863" s="322" t="s">
        <v>8827</v>
      </c>
      <c r="C863" s="321" t="s">
        <v>7</v>
      </c>
      <c r="D863" s="323" t="s">
        <v>231</v>
      </c>
    </row>
    <row r="864" spans="1:4" ht="27" x14ac:dyDescent="0.2">
      <c r="A864" s="320" t="s">
        <v>2493</v>
      </c>
      <c r="B864" s="322" t="s">
        <v>8828</v>
      </c>
      <c r="C864" s="321" t="s">
        <v>7</v>
      </c>
      <c r="D864" s="323" t="s">
        <v>1656</v>
      </c>
    </row>
    <row r="865" spans="1:4" ht="27" x14ac:dyDescent="0.2">
      <c r="A865" s="320" t="s">
        <v>2494</v>
      </c>
      <c r="B865" s="322" t="s">
        <v>8829</v>
      </c>
      <c r="C865" s="321" t="s">
        <v>7</v>
      </c>
      <c r="D865" s="323" t="s">
        <v>13423</v>
      </c>
    </row>
    <row r="866" spans="1:4" ht="27" x14ac:dyDescent="0.2">
      <c r="A866" s="320" t="s">
        <v>2495</v>
      </c>
      <c r="B866" s="322" t="s">
        <v>8830</v>
      </c>
      <c r="C866" s="321" t="s">
        <v>7</v>
      </c>
      <c r="D866" s="323" t="s">
        <v>729</v>
      </c>
    </row>
    <row r="867" spans="1:4" ht="27" x14ac:dyDescent="0.2">
      <c r="A867" s="320" t="s">
        <v>2497</v>
      </c>
      <c r="B867" s="322" t="s">
        <v>8831</v>
      </c>
      <c r="C867" s="321" t="s">
        <v>7</v>
      </c>
      <c r="D867" s="323" t="s">
        <v>193</v>
      </c>
    </row>
    <row r="868" spans="1:4" ht="27" x14ac:dyDescent="0.2">
      <c r="A868" s="320" t="s">
        <v>2498</v>
      </c>
      <c r="B868" s="322" t="s">
        <v>8832</v>
      </c>
      <c r="C868" s="321" t="s">
        <v>7</v>
      </c>
      <c r="D868" s="323" t="s">
        <v>860</v>
      </c>
    </row>
    <row r="869" spans="1:4" ht="27" x14ac:dyDescent="0.2">
      <c r="A869" s="320" t="s">
        <v>2499</v>
      </c>
      <c r="B869" s="322" t="s">
        <v>8833</v>
      </c>
      <c r="C869" s="321" t="s">
        <v>7</v>
      </c>
      <c r="D869" s="323" t="s">
        <v>178</v>
      </c>
    </row>
    <row r="870" spans="1:4" ht="27" x14ac:dyDescent="0.2">
      <c r="A870" s="320" t="s">
        <v>2500</v>
      </c>
      <c r="B870" s="322" t="s">
        <v>8834</v>
      </c>
      <c r="C870" s="321" t="s">
        <v>7</v>
      </c>
      <c r="D870" s="323" t="s">
        <v>792</v>
      </c>
    </row>
    <row r="871" spans="1:4" ht="27" x14ac:dyDescent="0.2">
      <c r="A871" s="320" t="s">
        <v>2501</v>
      </c>
      <c r="B871" s="322" t="s">
        <v>8835</v>
      </c>
      <c r="C871" s="321" t="s">
        <v>7</v>
      </c>
      <c r="D871" s="323" t="s">
        <v>1060</v>
      </c>
    </row>
    <row r="872" spans="1:4" ht="27" x14ac:dyDescent="0.2">
      <c r="A872" s="320" t="s">
        <v>2502</v>
      </c>
      <c r="B872" s="322" t="s">
        <v>8836</v>
      </c>
      <c r="C872" s="321" t="s">
        <v>7</v>
      </c>
      <c r="D872" s="323" t="s">
        <v>860</v>
      </c>
    </row>
    <row r="873" spans="1:4" ht="27" x14ac:dyDescent="0.2">
      <c r="A873" s="320" t="s">
        <v>2504</v>
      </c>
      <c r="B873" s="322" t="s">
        <v>8837</v>
      </c>
      <c r="C873" s="321" t="s">
        <v>7</v>
      </c>
      <c r="D873" s="323" t="s">
        <v>178</v>
      </c>
    </row>
    <row r="874" spans="1:4" ht="27" x14ac:dyDescent="0.2">
      <c r="A874" s="320" t="s">
        <v>2505</v>
      </c>
      <c r="B874" s="322" t="s">
        <v>8838</v>
      </c>
      <c r="C874" s="321" t="s">
        <v>7</v>
      </c>
      <c r="D874" s="323" t="s">
        <v>189</v>
      </c>
    </row>
    <row r="875" spans="1:4" ht="27" x14ac:dyDescent="0.2">
      <c r="A875" s="320" t="s">
        <v>2506</v>
      </c>
      <c r="B875" s="322" t="s">
        <v>8839</v>
      </c>
      <c r="C875" s="321" t="s">
        <v>7</v>
      </c>
      <c r="D875" s="323" t="s">
        <v>750</v>
      </c>
    </row>
    <row r="876" spans="1:4" ht="27" x14ac:dyDescent="0.2">
      <c r="A876" s="320" t="s">
        <v>2507</v>
      </c>
      <c r="B876" s="322" t="s">
        <v>8840</v>
      </c>
      <c r="C876" s="321" t="s">
        <v>7</v>
      </c>
      <c r="D876" s="323" t="s">
        <v>488</v>
      </c>
    </row>
    <row r="877" spans="1:4" ht="27" x14ac:dyDescent="0.2">
      <c r="A877" s="320" t="s">
        <v>2509</v>
      </c>
      <c r="B877" s="322" t="s">
        <v>8841</v>
      </c>
      <c r="C877" s="321" t="s">
        <v>7</v>
      </c>
      <c r="D877" s="323" t="s">
        <v>4699</v>
      </c>
    </row>
    <row r="878" spans="1:4" ht="27" x14ac:dyDescent="0.2">
      <c r="A878" s="320" t="s">
        <v>2510</v>
      </c>
      <c r="B878" s="322" t="s">
        <v>8842</v>
      </c>
      <c r="C878" s="321" t="s">
        <v>7</v>
      </c>
      <c r="D878" s="323" t="s">
        <v>2083</v>
      </c>
    </row>
    <row r="879" spans="1:4" ht="40.5" x14ac:dyDescent="0.2">
      <c r="A879" s="320" t="s">
        <v>2512</v>
      </c>
      <c r="B879" s="322" t="s">
        <v>8843</v>
      </c>
      <c r="C879" s="321" t="s">
        <v>7</v>
      </c>
      <c r="D879" s="323" t="s">
        <v>16769</v>
      </c>
    </row>
    <row r="880" spans="1:4" ht="27" x14ac:dyDescent="0.2">
      <c r="A880" s="320" t="s">
        <v>2513</v>
      </c>
      <c r="B880" s="322" t="s">
        <v>8844</v>
      </c>
      <c r="C880" s="321" t="s">
        <v>7</v>
      </c>
      <c r="D880" s="323" t="s">
        <v>13671</v>
      </c>
    </row>
    <row r="881" spans="1:4" ht="27" x14ac:dyDescent="0.2">
      <c r="A881" s="320" t="s">
        <v>2515</v>
      </c>
      <c r="B881" s="322" t="s">
        <v>8845</v>
      </c>
      <c r="C881" s="321" t="s">
        <v>7</v>
      </c>
      <c r="D881" s="323" t="s">
        <v>2516</v>
      </c>
    </row>
    <row r="882" spans="1:4" ht="27" x14ac:dyDescent="0.2">
      <c r="A882" s="320" t="s">
        <v>2517</v>
      </c>
      <c r="B882" s="322" t="s">
        <v>8846</v>
      </c>
      <c r="C882" s="321" t="s">
        <v>7</v>
      </c>
      <c r="D882" s="323" t="s">
        <v>2085</v>
      </c>
    </row>
    <row r="883" spans="1:4" ht="27" x14ac:dyDescent="0.2">
      <c r="A883" s="320" t="s">
        <v>2518</v>
      </c>
      <c r="B883" s="322" t="s">
        <v>8847</v>
      </c>
      <c r="C883" s="321" t="s">
        <v>7</v>
      </c>
      <c r="D883" s="323" t="s">
        <v>16770</v>
      </c>
    </row>
    <row r="884" spans="1:4" ht="54" x14ac:dyDescent="0.2">
      <c r="A884" s="320" t="s">
        <v>2519</v>
      </c>
      <c r="B884" s="322" t="s">
        <v>15290</v>
      </c>
      <c r="C884" s="321" t="s">
        <v>7</v>
      </c>
      <c r="D884" s="323" t="s">
        <v>1385</v>
      </c>
    </row>
    <row r="885" spans="1:4" ht="40.5" x14ac:dyDescent="0.2">
      <c r="A885" s="320" t="s">
        <v>2520</v>
      </c>
      <c r="B885" s="322" t="s">
        <v>8848</v>
      </c>
      <c r="C885" s="321" t="s">
        <v>7</v>
      </c>
      <c r="D885" s="323" t="s">
        <v>694</v>
      </c>
    </row>
    <row r="886" spans="1:4" ht="40.5" x14ac:dyDescent="0.2">
      <c r="A886" s="320" t="s">
        <v>2522</v>
      </c>
      <c r="B886" s="322" t="s">
        <v>8849</v>
      </c>
      <c r="C886" s="321" t="s">
        <v>7</v>
      </c>
      <c r="D886" s="323" t="s">
        <v>5143</v>
      </c>
    </row>
    <row r="887" spans="1:4" ht="40.5" x14ac:dyDescent="0.2">
      <c r="A887" s="320" t="s">
        <v>2523</v>
      </c>
      <c r="B887" s="322" t="s">
        <v>8850</v>
      </c>
      <c r="C887" s="321" t="s">
        <v>7</v>
      </c>
      <c r="D887" s="323" t="s">
        <v>539</v>
      </c>
    </row>
    <row r="888" spans="1:4" ht="40.5" x14ac:dyDescent="0.2">
      <c r="A888" s="320" t="s">
        <v>2524</v>
      </c>
      <c r="B888" s="322" t="s">
        <v>8851</v>
      </c>
      <c r="C888" s="321" t="s">
        <v>7</v>
      </c>
      <c r="D888" s="323" t="s">
        <v>959</v>
      </c>
    </row>
    <row r="889" spans="1:4" ht="40.5" x14ac:dyDescent="0.2">
      <c r="A889" s="320" t="s">
        <v>2525</v>
      </c>
      <c r="B889" s="322" t="s">
        <v>8852</v>
      </c>
      <c r="C889" s="321" t="s">
        <v>7</v>
      </c>
      <c r="D889" s="323" t="s">
        <v>16771</v>
      </c>
    </row>
    <row r="890" spans="1:4" ht="27" x14ac:dyDescent="0.2">
      <c r="A890" s="320" t="s">
        <v>2526</v>
      </c>
      <c r="B890" s="322" t="s">
        <v>8853</v>
      </c>
      <c r="C890" s="321" t="s">
        <v>7</v>
      </c>
      <c r="D890" s="323" t="s">
        <v>486</v>
      </c>
    </row>
    <row r="891" spans="1:4" ht="27" x14ac:dyDescent="0.2">
      <c r="A891" s="320" t="s">
        <v>2527</v>
      </c>
      <c r="B891" s="322" t="s">
        <v>8854</v>
      </c>
      <c r="C891" s="321" t="s">
        <v>7</v>
      </c>
      <c r="D891" s="323" t="s">
        <v>408</v>
      </c>
    </row>
    <row r="892" spans="1:4" ht="27" x14ac:dyDescent="0.2">
      <c r="A892" s="320" t="s">
        <v>2528</v>
      </c>
      <c r="B892" s="322" t="s">
        <v>8855</v>
      </c>
      <c r="C892" s="321" t="s">
        <v>7</v>
      </c>
      <c r="D892" s="323" t="s">
        <v>956</v>
      </c>
    </row>
    <row r="893" spans="1:4" ht="40.5" x14ac:dyDescent="0.2">
      <c r="A893" s="320" t="s">
        <v>2529</v>
      </c>
      <c r="B893" s="322" t="s">
        <v>8856</v>
      </c>
      <c r="C893" s="321" t="s">
        <v>7</v>
      </c>
      <c r="D893" s="323" t="s">
        <v>342</v>
      </c>
    </row>
    <row r="894" spans="1:4" ht="40.5" x14ac:dyDescent="0.2">
      <c r="A894" s="320" t="s">
        <v>2530</v>
      </c>
      <c r="B894" s="322" t="s">
        <v>8857</v>
      </c>
      <c r="C894" s="321" t="s">
        <v>7</v>
      </c>
      <c r="D894" s="323" t="s">
        <v>903</v>
      </c>
    </row>
    <row r="895" spans="1:4" ht="40.5" x14ac:dyDescent="0.2">
      <c r="A895" s="320" t="s">
        <v>2531</v>
      </c>
      <c r="B895" s="322" t="s">
        <v>8858</v>
      </c>
      <c r="C895" s="321" t="s">
        <v>7</v>
      </c>
      <c r="D895" s="323" t="s">
        <v>170</v>
      </c>
    </row>
    <row r="896" spans="1:4" ht="40.5" x14ac:dyDescent="0.2">
      <c r="A896" s="320" t="s">
        <v>2532</v>
      </c>
      <c r="B896" s="322" t="s">
        <v>8859</v>
      </c>
      <c r="C896" s="321" t="s">
        <v>7</v>
      </c>
      <c r="D896" s="323" t="s">
        <v>177</v>
      </c>
    </row>
    <row r="897" spans="1:4" ht="40.5" x14ac:dyDescent="0.2">
      <c r="A897" s="320" t="s">
        <v>2533</v>
      </c>
      <c r="B897" s="322" t="s">
        <v>8860</v>
      </c>
      <c r="C897" s="321" t="s">
        <v>7</v>
      </c>
      <c r="D897" s="323" t="s">
        <v>1913</v>
      </c>
    </row>
    <row r="898" spans="1:4" ht="40.5" x14ac:dyDescent="0.2">
      <c r="A898" s="320" t="s">
        <v>2535</v>
      </c>
      <c r="B898" s="322" t="s">
        <v>8861</v>
      </c>
      <c r="C898" s="321" t="s">
        <v>7</v>
      </c>
      <c r="D898" s="323" t="s">
        <v>4969</v>
      </c>
    </row>
    <row r="899" spans="1:4" ht="40.5" x14ac:dyDescent="0.2">
      <c r="A899" s="320" t="s">
        <v>2537</v>
      </c>
      <c r="B899" s="322" t="s">
        <v>8862</v>
      </c>
      <c r="C899" s="321" t="s">
        <v>7</v>
      </c>
      <c r="D899" s="323" t="s">
        <v>1385</v>
      </c>
    </row>
    <row r="900" spans="1:4" ht="40.5" x14ac:dyDescent="0.2">
      <c r="A900" s="320" t="s">
        <v>2538</v>
      </c>
      <c r="B900" s="322" t="s">
        <v>8863</v>
      </c>
      <c r="C900" s="321" t="s">
        <v>7</v>
      </c>
      <c r="D900" s="323" t="s">
        <v>304</v>
      </c>
    </row>
    <row r="901" spans="1:4" ht="40.5" x14ac:dyDescent="0.2">
      <c r="A901" s="320" t="s">
        <v>2539</v>
      </c>
      <c r="B901" s="322" t="s">
        <v>15291</v>
      </c>
      <c r="C901" s="321" t="s">
        <v>7</v>
      </c>
      <c r="D901" s="323" t="s">
        <v>13623</v>
      </c>
    </row>
    <row r="902" spans="1:4" ht="40.5" x14ac:dyDescent="0.2">
      <c r="A902" s="320" t="s">
        <v>2540</v>
      </c>
      <c r="B902" s="322" t="s">
        <v>15292</v>
      </c>
      <c r="C902" s="321" t="s">
        <v>7</v>
      </c>
      <c r="D902" s="323" t="s">
        <v>675</v>
      </c>
    </row>
    <row r="903" spans="1:4" ht="40.5" x14ac:dyDescent="0.2">
      <c r="A903" s="320" t="s">
        <v>2542</v>
      </c>
      <c r="B903" s="322" t="s">
        <v>15293</v>
      </c>
      <c r="C903" s="321" t="s">
        <v>7</v>
      </c>
      <c r="D903" s="323" t="s">
        <v>186</v>
      </c>
    </row>
    <row r="904" spans="1:4" ht="40.5" x14ac:dyDescent="0.2">
      <c r="A904" s="320" t="s">
        <v>2543</v>
      </c>
      <c r="B904" s="322" t="s">
        <v>15294</v>
      </c>
      <c r="C904" s="321" t="s">
        <v>7</v>
      </c>
      <c r="D904" s="323" t="s">
        <v>664</v>
      </c>
    </row>
    <row r="905" spans="1:4" ht="40.5" x14ac:dyDescent="0.2">
      <c r="A905" s="320" t="s">
        <v>2545</v>
      </c>
      <c r="B905" s="322" t="s">
        <v>15295</v>
      </c>
      <c r="C905" s="321" t="s">
        <v>7</v>
      </c>
      <c r="D905" s="323" t="s">
        <v>2264</v>
      </c>
    </row>
    <row r="906" spans="1:4" ht="40.5" x14ac:dyDescent="0.2">
      <c r="A906" s="320" t="s">
        <v>2546</v>
      </c>
      <c r="B906" s="322" t="s">
        <v>15296</v>
      </c>
      <c r="C906" s="321" t="s">
        <v>7</v>
      </c>
      <c r="D906" s="323" t="s">
        <v>539</v>
      </c>
    </row>
    <row r="907" spans="1:4" ht="40.5" x14ac:dyDescent="0.2">
      <c r="A907" s="320" t="s">
        <v>2547</v>
      </c>
      <c r="B907" s="322" t="s">
        <v>8864</v>
      </c>
      <c r="C907" s="321" t="s">
        <v>7</v>
      </c>
      <c r="D907" s="323" t="s">
        <v>587</v>
      </c>
    </row>
    <row r="908" spans="1:4" ht="40.5" x14ac:dyDescent="0.2">
      <c r="A908" s="320" t="s">
        <v>2548</v>
      </c>
      <c r="B908" s="322" t="s">
        <v>8865</v>
      </c>
      <c r="C908" s="321" t="s">
        <v>7</v>
      </c>
      <c r="D908" s="323" t="s">
        <v>550</v>
      </c>
    </row>
    <row r="909" spans="1:4" ht="40.5" x14ac:dyDescent="0.2">
      <c r="A909" s="320" t="s">
        <v>2549</v>
      </c>
      <c r="B909" s="322" t="s">
        <v>8866</v>
      </c>
      <c r="C909" s="321" t="s">
        <v>7</v>
      </c>
      <c r="D909" s="323" t="s">
        <v>318</v>
      </c>
    </row>
    <row r="910" spans="1:4" ht="40.5" x14ac:dyDescent="0.2">
      <c r="A910" s="320" t="s">
        <v>2550</v>
      </c>
      <c r="B910" s="322" t="s">
        <v>15297</v>
      </c>
      <c r="C910" s="321" t="s">
        <v>7</v>
      </c>
      <c r="D910" s="323" t="s">
        <v>908</v>
      </c>
    </row>
    <row r="911" spans="1:4" ht="40.5" x14ac:dyDescent="0.2">
      <c r="A911" s="320" t="s">
        <v>2551</v>
      </c>
      <c r="B911" s="322" t="s">
        <v>15298</v>
      </c>
      <c r="C911" s="321" t="s">
        <v>7</v>
      </c>
      <c r="D911" s="323" t="s">
        <v>2214</v>
      </c>
    </row>
    <row r="912" spans="1:4" ht="54" x14ac:dyDescent="0.2">
      <c r="A912" s="320" t="s">
        <v>2553</v>
      </c>
      <c r="B912" s="322" t="s">
        <v>15299</v>
      </c>
      <c r="C912" s="321" t="s">
        <v>7</v>
      </c>
      <c r="D912" s="323" t="s">
        <v>457</v>
      </c>
    </row>
    <row r="913" spans="1:4" ht="40.5" x14ac:dyDescent="0.2">
      <c r="A913" s="320" t="s">
        <v>2554</v>
      </c>
      <c r="B913" s="322" t="s">
        <v>15300</v>
      </c>
      <c r="C913" s="321" t="s">
        <v>7</v>
      </c>
      <c r="D913" s="323" t="s">
        <v>14340</v>
      </c>
    </row>
    <row r="914" spans="1:4" ht="54" x14ac:dyDescent="0.2">
      <c r="A914" s="320" t="s">
        <v>2555</v>
      </c>
      <c r="B914" s="322" t="s">
        <v>15301</v>
      </c>
      <c r="C914" s="321" t="s">
        <v>7</v>
      </c>
      <c r="D914" s="323" t="s">
        <v>16727</v>
      </c>
    </row>
    <row r="915" spans="1:4" ht="54" x14ac:dyDescent="0.2">
      <c r="A915" s="320" t="s">
        <v>2556</v>
      </c>
      <c r="B915" s="322" t="s">
        <v>8867</v>
      </c>
      <c r="C915" s="321" t="s">
        <v>7</v>
      </c>
      <c r="D915" s="323" t="s">
        <v>701</v>
      </c>
    </row>
    <row r="916" spans="1:4" ht="54" x14ac:dyDescent="0.2">
      <c r="A916" s="320" t="s">
        <v>2557</v>
      </c>
      <c r="B916" s="322" t="s">
        <v>8868</v>
      </c>
      <c r="C916" s="321" t="s">
        <v>7</v>
      </c>
      <c r="D916" s="323" t="s">
        <v>551</v>
      </c>
    </row>
    <row r="917" spans="1:4" ht="54" x14ac:dyDescent="0.2">
      <c r="A917" s="320" t="s">
        <v>2558</v>
      </c>
      <c r="B917" s="322" t="s">
        <v>8869</v>
      </c>
      <c r="C917" s="321" t="s">
        <v>7</v>
      </c>
      <c r="D917" s="323" t="s">
        <v>333</v>
      </c>
    </row>
    <row r="918" spans="1:4" ht="40.5" x14ac:dyDescent="0.2">
      <c r="A918" s="320" t="s">
        <v>2559</v>
      </c>
      <c r="B918" s="322" t="s">
        <v>8870</v>
      </c>
      <c r="C918" s="321" t="s">
        <v>7</v>
      </c>
      <c r="D918" s="323" t="s">
        <v>13772</v>
      </c>
    </row>
    <row r="919" spans="1:4" ht="40.5" x14ac:dyDescent="0.2">
      <c r="A919" s="320" t="s">
        <v>2560</v>
      </c>
      <c r="B919" s="322" t="s">
        <v>8871</v>
      </c>
      <c r="C919" s="321" t="s">
        <v>7</v>
      </c>
      <c r="D919" s="323" t="s">
        <v>214</v>
      </c>
    </row>
    <row r="920" spans="1:4" ht="40.5" x14ac:dyDescent="0.2">
      <c r="A920" s="320" t="s">
        <v>2562</v>
      </c>
      <c r="B920" s="322" t="s">
        <v>8872</v>
      </c>
      <c r="C920" s="321" t="s">
        <v>7</v>
      </c>
      <c r="D920" s="323" t="s">
        <v>1183</v>
      </c>
    </row>
    <row r="921" spans="1:4" ht="40.5" x14ac:dyDescent="0.2">
      <c r="A921" s="320" t="s">
        <v>2563</v>
      </c>
      <c r="B921" s="322" t="s">
        <v>15302</v>
      </c>
      <c r="C921" s="321" t="s">
        <v>7</v>
      </c>
      <c r="D921" s="323" t="s">
        <v>311</v>
      </c>
    </row>
    <row r="922" spans="1:4" ht="40.5" x14ac:dyDescent="0.2">
      <c r="A922" s="320" t="s">
        <v>2564</v>
      </c>
      <c r="B922" s="322" t="s">
        <v>8873</v>
      </c>
      <c r="C922" s="321" t="s">
        <v>7</v>
      </c>
      <c r="D922" s="323" t="s">
        <v>186</v>
      </c>
    </row>
    <row r="923" spans="1:4" ht="54" x14ac:dyDescent="0.2">
      <c r="A923" s="320" t="s">
        <v>2565</v>
      </c>
      <c r="B923" s="322" t="s">
        <v>8874</v>
      </c>
      <c r="C923" s="321" t="s">
        <v>7</v>
      </c>
      <c r="D923" s="323" t="s">
        <v>16719</v>
      </c>
    </row>
    <row r="924" spans="1:4" ht="40.5" x14ac:dyDescent="0.2">
      <c r="A924" s="320" t="s">
        <v>2566</v>
      </c>
      <c r="B924" s="322" t="s">
        <v>15303</v>
      </c>
      <c r="C924" s="321" t="s">
        <v>7</v>
      </c>
      <c r="D924" s="323" t="s">
        <v>1915</v>
      </c>
    </row>
    <row r="925" spans="1:4" ht="40.5" x14ac:dyDescent="0.2">
      <c r="A925" s="320" t="s">
        <v>2567</v>
      </c>
      <c r="B925" s="322" t="s">
        <v>15304</v>
      </c>
      <c r="C925" s="321" t="s">
        <v>7</v>
      </c>
      <c r="D925" s="323" t="s">
        <v>2214</v>
      </c>
    </row>
    <row r="926" spans="1:4" ht="54" x14ac:dyDescent="0.2">
      <c r="A926" s="320" t="s">
        <v>2568</v>
      </c>
      <c r="B926" s="322" t="s">
        <v>15305</v>
      </c>
      <c r="C926" s="321" t="s">
        <v>7</v>
      </c>
      <c r="D926" s="323" t="s">
        <v>515</v>
      </c>
    </row>
    <row r="927" spans="1:4" ht="54" x14ac:dyDescent="0.2">
      <c r="A927" s="320" t="s">
        <v>2569</v>
      </c>
      <c r="B927" s="322" t="s">
        <v>15306</v>
      </c>
      <c r="C927" s="321" t="s">
        <v>7</v>
      </c>
      <c r="D927" s="323" t="s">
        <v>16772</v>
      </c>
    </row>
    <row r="928" spans="1:4" ht="27" x14ac:dyDescent="0.2">
      <c r="A928" s="320" t="s">
        <v>2570</v>
      </c>
      <c r="B928" s="322" t="s">
        <v>8875</v>
      </c>
      <c r="C928" s="321" t="s">
        <v>7</v>
      </c>
      <c r="D928" s="323" t="s">
        <v>172</v>
      </c>
    </row>
    <row r="929" spans="1:4" ht="27" x14ac:dyDescent="0.2">
      <c r="A929" s="320" t="s">
        <v>2571</v>
      </c>
      <c r="B929" s="322" t="s">
        <v>8876</v>
      </c>
      <c r="C929" s="321" t="s">
        <v>7</v>
      </c>
      <c r="D929" s="323" t="s">
        <v>844</v>
      </c>
    </row>
    <row r="930" spans="1:4" ht="27" x14ac:dyDescent="0.2">
      <c r="A930" s="320" t="s">
        <v>2572</v>
      </c>
      <c r="B930" s="322" t="s">
        <v>8877</v>
      </c>
      <c r="C930" s="321" t="s">
        <v>7</v>
      </c>
      <c r="D930" s="323" t="s">
        <v>515</v>
      </c>
    </row>
    <row r="931" spans="1:4" ht="27" x14ac:dyDescent="0.2">
      <c r="A931" s="320" t="s">
        <v>2573</v>
      </c>
      <c r="B931" s="322" t="s">
        <v>8878</v>
      </c>
      <c r="C931" s="321" t="s">
        <v>7</v>
      </c>
      <c r="D931" s="323" t="s">
        <v>2503</v>
      </c>
    </row>
    <row r="932" spans="1:4" ht="40.5" x14ac:dyDescent="0.2">
      <c r="A932" s="320" t="s">
        <v>2574</v>
      </c>
      <c r="B932" s="322" t="s">
        <v>8879</v>
      </c>
      <c r="C932" s="321" t="s">
        <v>7</v>
      </c>
      <c r="D932" s="323" t="s">
        <v>1257</v>
      </c>
    </row>
    <row r="933" spans="1:4" ht="40.5" x14ac:dyDescent="0.2">
      <c r="A933" s="320" t="s">
        <v>2575</v>
      </c>
      <c r="B933" s="322" t="s">
        <v>8880</v>
      </c>
      <c r="C933" s="321" t="s">
        <v>7</v>
      </c>
      <c r="D933" s="323" t="s">
        <v>1209</v>
      </c>
    </row>
    <row r="934" spans="1:4" ht="40.5" x14ac:dyDescent="0.2">
      <c r="A934" s="320" t="s">
        <v>2576</v>
      </c>
      <c r="B934" s="322" t="s">
        <v>8881</v>
      </c>
      <c r="C934" s="321" t="s">
        <v>7</v>
      </c>
      <c r="D934" s="323" t="s">
        <v>333</v>
      </c>
    </row>
    <row r="935" spans="1:4" ht="40.5" x14ac:dyDescent="0.2">
      <c r="A935" s="320" t="s">
        <v>2578</v>
      </c>
      <c r="B935" s="322" t="s">
        <v>8882</v>
      </c>
      <c r="C935" s="321" t="s">
        <v>7</v>
      </c>
      <c r="D935" s="323" t="s">
        <v>16773</v>
      </c>
    </row>
    <row r="936" spans="1:4" ht="40.5" x14ac:dyDescent="0.2">
      <c r="A936" s="320" t="s">
        <v>2580</v>
      </c>
      <c r="B936" s="322" t="s">
        <v>8883</v>
      </c>
      <c r="C936" s="321" t="s">
        <v>7</v>
      </c>
      <c r="D936" s="323" t="s">
        <v>1017</v>
      </c>
    </row>
    <row r="937" spans="1:4" ht="54" x14ac:dyDescent="0.2">
      <c r="A937" s="320" t="s">
        <v>2581</v>
      </c>
      <c r="B937" s="322" t="s">
        <v>8884</v>
      </c>
      <c r="C937" s="321" t="s">
        <v>7</v>
      </c>
      <c r="D937" s="323" t="s">
        <v>545</v>
      </c>
    </row>
    <row r="938" spans="1:4" ht="40.5" x14ac:dyDescent="0.2">
      <c r="A938" s="320" t="s">
        <v>2582</v>
      </c>
      <c r="B938" s="322" t="s">
        <v>8885</v>
      </c>
      <c r="C938" s="321" t="s">
        <v>7</v>
      </c>
      <c r="D938" s="323" t="s">
        <v>13831</v>
      </c>
    </row>
    <row r="939" spans="1:4" ht="54" x14ac:dyDescent="0.2">
      <c r="A939" s="320" t="s">
        <v>2583</v>
      </c>
      <c r="B939" s="322" t="s">
        <v>8886</v>
      </c>
      <c r="C939" s="321" t="s">
        <v>7</v>
      </c>
      <c r="D939" s="323" t="s">
        <v>378</v>
      </c>
    </row>
    <row r="940" spans="1:4" ht="54" x14ac:dyDescent="0.2">
      <c r="A940" s="320" t="s">
        <v>2584</v>
      </c>
      <c r="B940" s="322" t="s">
        <v>8887</v>
      </c>
      <c r="C940" s="321" t="s">
        <v>7</v>
      </c>
      <c r="D940" s="323" t="s">
        <v>1461</v>
      </c>
    </row>
    <row r="941" spans="1:4" ht="54" x14ac:dyDescent="0.2">
      <c r="A941" s="320" t="s">
        <v>2585</v>
      </c>
      <c r="B941" s="322" t="s">
        <v>8888</v>
      </c>
      <c r="C941" s="321" t="s">
        <v>7</v>
      </c>
      <c r="D941" s="323" t="s">
        <v>16774</v>
      </c>
    </row>
    <row r="942" spans="1:4" ht="27" x14ac:dyDescent="0.2">
      <c r="A942" s="320" t="s">
        <v>2586</v>
      </c>
      <c r="B942" s="322" t="s">
        <v>8889</v>
      </c>
      <c r="C942" s="321" t="s">
        <v>7</v>
      </c>
      <c r="D942" s="323" t="s">
        <v>407</v>
      </c>
    </row>
    <row r="943" spans="1:4" ht="27" x14ac:dyDescent="0.2">
      <c r="A943" s="320" t="s">
        <v>2587</v>
      </c>
      <c r="B943" s="322" t="s">
        <v>8890</v>
      </c>
      <c r="C943" s="321" t="s">
        <v>7</v>
      </c>
      <c r="D943" s="323" t="s">
        <v>1179</v>
      </c>
    </row>
    <row r="944" spans="1:4" ht="27" x14ac:dyDescent="0.2">
      <c r="A944" s="320" t="s">
        <v>2588</v>
      </c>
      <c r="B944" s="322" t="s">
        <v>8891</v>
      </c>
      <c r="C944" s="321" t="s">
        <v>7</v>
      </c>
      <c r="D944" s="323" t="s">
        <v>169</v>
      </c>
    </row>
    <row r="945" spans="1:4" ht="27" x14ac:dyDescent="0.2">
      <c r="A945" s="320" t="s">
        <v>2589</v>
      </c>
      <c r="B945" s="322" t="s">
        <v>8892</v>
      </c>
      <c r="C945" s="321" t="s">
        <v>7</v>
      </c>
      <c r="D945" s="323" t="s">
        <v>1207</v>
      </c>
    </row>
    <row r="946" spans="1:4" ht="27" x14ac:dyDescent="0.2">
      <c r="A946" s="320" t="s">
        <v>2590</v>
      </c>
      <c r="B946" s="322" t="s">
        <v>8893</v>
      </c>
      <c r="C946" s="321" t="s">
        <v>7</v>
      </c>
      <c r="D946" s="323" t="s">
        <v>326</v>
      </c>
    </row>
    <row r="947" spans="1:4" ht="27" x14ac:dyDescent="0.2">
      <c r="A947" s="320" t="s">
        <v>2591</v>
      </c>
      <c r="B947" s="322" t="s">
        <v>8894</v>
      </c>
      <c r="C947" s="321" t="s">
        <v>7</v>
      </c>
      <c r="D947" s="323" t="s">
        <v>197</v>
      </c>
    </row>
    <row r="948" spans="1:4" ht="27" x14ac:dyDescent="0.2">
      <c r="A948" s="320" t="s">
        <v>2592</v>
      </c>
      <c r="B948" s="322" t="s">
        <v>8895</v>
      </c>
      <c r="C948" s="321" t="s">
        <v>7</v>
      </c>
      <c r="D948" s="323" t="s">
        <v>582</v>
      </c>
    </row>
    <row r="949" spans="1:4" ht="54" x14ac:dyDescent="0.2">
      <c r="A949" s="320" t="s">
        <v>2593</v>
      </c>
      <c r="B949" s="322" t="s">
        <v>8896</v>
      </c>
      <c r="C949" s="321" t="s">
        <v>7</v>
      </c>
      <c r="D949" s="323" t="s">
        <v>13790</v>
      </c>
    </row>
    <row r="950" spans="1:4" ht="54" x14ac:dyDescent="0.2">
      <c r="A950" s="320" t="s">
        <v>2595</v>
      </c>
      <c r="B950" s="322" t="s">
        <v>8897</v>
      </c>
      <c r="C950" s="321" t="s">
        <v>7</v>
      </c>
      <c r="D950" s="323" t="s">
        <v>775</v>
      </c>
    </row>
    <row r="951" spans="1:4" ht="54" x14ac:dyDescent="0.2">
      <c r="A951" s="320" t="s">
        <v>2596</v>
      </c>
      <c r="B951" s="322" t="s">
        <v>8898</v>
      </c>
      <c r="C951" s="321" t="s">
        <v>7</v>
      </c>
      <c r="D951" s="323" t="s">
        <v>880</v>
      </c>
    </row>
    <row r="952" spans="1:4" ht="54" x14ac:dyDescent="0.2">
      <c r="A952" s="320" t="s">
        <v>2597</v>
      </c>
      <c r="B952" s="322" t="s">
        <v>8899</v>
      </c>
      <c r="C952" s="321" t="s">
        <v>7</v>
      </c>
      <c r="D952" s="323" t="s">
        <v>14058</v>
      </c>
    </row>
    <row r="953" spans="1:4" ht="54" x14ac:dyDescent="0.2">
      <c r="A953" s="320" t="s">
        <v>2598</v>
      </c>
      <c r="B953" s="322" t="s">
        <v>15307</v>
      </c>
      <c r="C953" s="321" t="s">
        <v>7</v>
      </c>
      <c r="D953" s="323" t="s">
        <v>16727</v>
      </c>
    </row>
    <row r="954" spans="1:4" ht="27" x14ac:dyDescent="0.2">
      <c r="A954" s="320" t="s">
        <v>2599</v>
      </c>
      <c r="B954" s="322" t="s">
        <v>8900</v>
      </c>
      <c r="C954" s="321" t="s">
        <v>7</v>
      </c>
      <c r="D954" s="323" t="s">
        <v>327</v>
      </c>
    </row>
    <row r="955" spans="1:4" ht="27" x14ac:dyDescent="0.2">
      <c r="A955" s="320" t="s">
        <v>2600</v>
      </c>
      <c r="B955" s="322" t="s">
        <v>8901</v>
      </c>
      <c r="C955" s="321" t="s">
        <v>7</v>
      </c>
      <c r="D955" s="323" t="s">
        <v>408</v>
      </c>
    </row>
    <row r="956" spans="1:4" ht="27" x14ac:dyDescent="0.2">
      <c r="A956" s="320" t="s">
        <v>2601</v>
      </c>
      <c r="B956" s="322" t="s">
        <v>8902</v>
      </c>
      <c r="C956" s="321" t="s">
        <v>7</v>
      </c>
      <c r="D956" s="323" t="s">
        <v>1478</v>
      </c>
    </row>
    <row r="957" spans="1:4" ht="27" x14ac:dyDescent="0.2">
      <c r="A957" s="320" t="s">
        <v>2602</v>
      </c>
      <c r="B957" s="322" t="s">
        <v>8903</v>
      </c>
      <c r="C957" s="321" t="s">
        <v>7</v>
      </c>
      <c r="D957" s="323" t="s">
        <v>880</v>
      </c>
    </row>
    <row r="958" spans="1:4" ht="13.5" x14ac:dyDescent="0.2">
      <c r="A958" s="320" t="s">
        <v>2603</v>
      </c>
      <c r="B958" s="322" t="s">
        <v>8904</v>
      </c>
      <c r="C958" s="321" t="s">
        <v>7</v>
      </c>
      <c r="D958" s="323" t="s">
        <v>407</v>
      </c>
    </row>
    <row r="959" spans="1:4" ht="13.5" x14ac:dyDescent="0.2">
      <c r="A959" s="320" t="s">
        <v>2604</v>
      </c>
      <c r="B959" s="322" t="s">
        <v>8905</v>
      </c>
      <c r="C959" s="321" t="s">
        <v>7</v>
      </c>
      <c r="D959" s="323" t="s">
        <v>1179</v>
      </c>
    </row>
    <row r="960" spans="1:4" ht="13.5" x14ac:dyDescent="0.2">
      <c r="A960" s="320" t="s">
        <v>2605</v>
      </c>
      <c r="B960" s="322" t="s">
        <v>8906</v>
      </c>
      <c r="C960" s="321" t="s">
        <v>7</v>
      </c>
      <c r="D960" s="323" t="s">
        <v>886</v>
      </c>
    </row>
    <row r="961" spans="1:4" ht="27" x14ac:dyDescent="0.2">
      <c r="A961" s="320" t="s">
        <v>148</v>
      </c>
      <c r="B961" s="322" t="s">
        <v>153</v>
      </c>
      <c r="C961" s="321" t="s">
        <v>7</v>
      </c>
      <c r="D961" s="323" t="s">
        <v>479</v>
      </c>
    </row>
    <row r="962" spans="1:4" ht="27" x14ac:dyDescent="0.2">
      <c r="A962" s="320" t="s">
        <v>149</v>
      </c>
      <c r="B962" s="322" t="s">
        <v>154</v>
      </c>
      <c r="C962" s="321" t="s">
        <v>7</v>
      </c>
      <c r="D962" s="323" t="s">
        <v>202</v>
      </c>
    </row>
    <row r="963" spans="1:4" ht="27" x14ac:dyDescent="0.2">
      <c r="A963" s="320" t="s">
        <v>150</v>
      </c>
      <c r="B963" s="322" t="s">
        <v>155</v>
      </c>
      <c r="C963" s="321" t="s">
        <v>7</v>
      </c>
      <c r="D963" s="323" t="s">
        <v>2350</v>
      </c>
    </row>
    <row r="964" spans="1:4" ht="27" x14ac:dyDescent="0.2">
      <c r="A964" s="320" t="s">
        <v>151</v>
      </c>
      <c r="B964" s="322" t="s">
        <v>156</v>
      </c>
      <c r="C964" s="321" t="s">
        <v>7</v>
      </c>
      <c r="D964" s="323" t="s">
        <v>1355</v>
      </c>
    </row>
    <row r="965" spans="1:4" ht="27" x14ac:dyDescent="0.2">
      <c r="A965" s="320" t="s">
        <v>152</v>
      </c>
      <c r="B965" s="322" t="s">
        <v>157</v>
      </c>
      <c r="C965" s="321" t="s">
        <v>7</v>
      </c>
      <c r="D965" s="323" t="s">
        <v>14633</v>
      </c>
    </row>
    <row r="966" spans="1:4" ht="27" x14ac:dyDescent="0.2">
      <c r="A966" s="320" t="s">
        <v>2607</v>
      </c>
      <c r="B966" s="322" t="s">
        <v>8907</v>
      </c>
      <c r="C966" s="321" t="s">
        <v>7</v>
      </c>
      <c r="D966" s="323" t="s">
        <v>2008</v>
      </c>
    </row>
    <row r="967" spans="1:4" ht="27" x14ac:dyDescent="0.2">
      <c r="A967" s="320" t="s">
        <v>2608</v>
      </c>
      <c r="B967" s="322" t="s">
        <v>8908</v>
      </c>
      <c r="C967" s="321" t="s">
        <v>7</v>
      </c>
      <c r="D967" s="323" t="s">
        <v>333</v>
      </c>
    </row>
    <row r="968" spans="1:4" ht="27" x14ac:dyDescent="0.2">
      <c r="A968" s="320" t="s">
        <v>2609</v>
      </c>
      <c r="B968" s="322" t="s">
        <v>8909</v>
      </c>
      <c r="C968" s="321" t="s">
        <v>7</v>
      </c>
      <c r="D968" s="323" t="s">
        <v>705</v>
      </c>
    </row>
    <row r="969" spans="1:4" ht="27" x14ac:dyDescent="0.2">
      <c r="A969" s="320" t="s">
        <v>2610</v>
      </c>
      <c r="B969" s="322" t="s">
        <v>8910</v>
      </c>
      <c r="C969" s="321" t="s">
        <v>7</v>
      </c>
      <c r="D969" s="323" t="s">
        <v>292</v>
      </c>
    </row>
    <row r="970" spans="1:4" ht="27" x14ac:dyDescent="0.2">
      <c r="A970" s="320" t="s">
        <v>2611</v>
      </c>
      <c r="B970" s="322" t="s">
        <v>8911</v>
      </c>
      <c r="C970" s="321" t="s">
        <v>7</v>
      </c>
      <c r="D970" s="323" t="s">
        <v>16775</v>
      </c>
    </row>
    <row r="971" spans="1:4" ht="54" x14ac:dyDescent="0.2">
      <c r="A971" s="320" t="s">
        <v>2612</v>
      </c>
      <c r="B971" s="322" t="s">
        <v>8912</v>
      </c>
      <c r="C971" s="321" t="s">
        <v>7</v>
      </c>
      <c r="D971" s="323" t="s">
        <v>1063</v>
      </c>
    </row>
    <row r="972" spans="1:4" ht="40.5" x14ac:dyDescent="0.2">
      <c r="A972" s="320" t="s">
        <v>2613</v>
      </c>
      <c r="B972" s="322" t="s">
        <v>8913</v>
      </c>
      <c r="C972" s="321" t="s">
        <v>7</v>
      </c>
      <c r="D972" s="323" t="s">
        <v>1306</v>
      </c>
    </row>
    <row r="973" spans="1:4" ht="54" x14ac:dyDescent="0.2">
      <c r="A973" s="320" t="s">
        <v>2614</v>
      </c>
      <c r="B973" s="322" t="s">
        <v>8914</v>
      </c>
      <c r="C973" s="321" t="s">
        <v>7</v>
      </c>
      <c r="D973" s="323" t="s">
        <v>710</v>
      </c>
    </row>
    <row r="974" spans="1:4" ht="40.5" x14ac:dyDescent="0.2">
      <c r="A974" s="320" t="s">
        <v>2615</v>
      </c>
      <c r="B974" s="322" t="s">
        <v>8915</v>
      </c>
      <c r="C974" s="321" t="s">
        <v>7</v>
      </c>
      <c r="D974" s="323" t="s">
        <v>16776</v>
      </c>
    </row>
    <row r="975" spans="1:4" ht="54" x14ac:dyDescent="0.2">
      <c r="A975" s="320" t="s">
        <v>2616</v>
      </c>
      <c r="B975" s="322" t="s">
        <v>8916</v>
      </c>
      <c r="C975" s="321" t="s">
        <v>7</v>
      </c>
      <c r="D975" s="323" t="s">
        <v>16761</v>
      </c>
    </row>
    <row r="976" spans="1:4" ht="27" x14ac:dyDescent="0.2">
      <c r="A976" s="320" t="s">
        <v>2617</v>
      </c>
      <c r="B976" s="322" t="s">
        <v>8917</v>
      </c>
      <c r="C976" s="321" t="s">
        <v>7</v>
      </c>
      <c r="D976" s="323" t="s">
        <v>410</v>
      </c>
    </row>
    <row r="977" spans="1:4" ht="27" x14ac:dyDescent="0.2">
      <c r="A977" s="320" t="s">
        <v>2618</v>
      </c>
      <c r="B977" s="322" t="s">
        <v>8918</v>
      </c>
      <c r="C977" s="321" t="s">
        <v>7</v>
      </c>
      <c r="D977" s="323" t="s">
        <v>169</v>
      </c>
    </row>
    <row r="978" spans="1:4" ht="27" x14ac:dyDescent="0.2">
      <c r="A978" s="320" t="s">
        <v>2619</v>
      </c>
      <c r="B978" s="322" t="s">
        <v>8919</v>
      </c>
      <c r="C978" s="321" t="s">
        <v>7</v>
      </c>
      <c r="D978" s="323" t="s">
        <v>405</v>
      </c>
    </row>
    <row r="979" spans="1:4" ht="27" x14ac:dyDescent="0.2">
      <c r="A979" s="320" t="s">
        <v>2620</v>
      </c>
      <c r="B979" s="322" t="s">
        <v>8920</v>
      </c>
      <c r="C979" s="321" t="s">
        <v>7</v>
      </c>
      <c r="D979" s="323" t="s">
        <v>2708</v>
      </c>
    </row>
    <row r="980" spans="1:4" ht="27" x14ac:dyDescent="0.2">
      <c r="A980" s="320" t="s">
        <v>2621</v>
      </c>
      <c r="B980" s="322" t="s">
        <v>8921</v>
      </c>
      <c r="C980" s="321" t="s">
        <v>7</v>
      </c>
      <c r="D980" s="323" t="s">
        <v>13347</v>
      </c>
    </row>
    <row r="981" spans="1:4" ht="27" x14ac:dyDescent="0.2">
      <c r="A981" s="320" t="s">
        <v>2622</v>
      </c>
      <c r="B981" s="322" t="s">
        <v>8922</v>
      </c>
      <c r="C981" s="321" t="s">
        <v>7</v>
      </c>
      <c r="D981" s="323" t="s">
        <v>502</v>
      </c>
    </row>
    <row r="982" spans="1:4" ht="27" x14ac:dyDescent="0.2">
      <c r="A982" s="320" t="s">
        <v>2623</v>
      </c>
      <c r="B982" s="322" t="s">
        <v>8923</v>
      </c>
      <c r="C982" s="321" t="s">
        <v>7</v>
      </c>
      <c r="D982" s="323" t="s">
        <v>217</v>
      </c>
    </row>
    <row r="983" spans="1:4" ht="27" x14ac:dyDescent="0.2">
      <c r="A983" s="320" t="s">
        <v>2624</v>
      </c>
      <c r="B983" s="322" t="s">
        <v>8924</v>
      </c>
      <c r="C983" s="321" t="s">
        <v>7</v>
      </c>
      <c r="D983" s="323" t="s">
        <v>1332</v>
      </c>
    </row>
    <row r="984" spans="1:4" ht="27" x14ac:dyDescent="0.2">
      <c r="A984" s="320" t="s">
        <v>2625</v>
      </c>
      <c r="B984" s="322" t="s">
        <v>8925</v>
      </c>
      <c r="C984" s="321" t="s">
        <v>7</v>
      </c>
      <c r="D984" s="323" t="s">
        <v>457</v>
      </c>
    </row>
    <row r="985" spans="1:4" ht="27" x14ac:dyDescent="0.2">
      <c r="A985" s="320" t="s">
        <v>2626</v>
      </c>
      <c r="B985" s="322" t="s">
        <v>8926</v>
      </c>
      <c r="C985" s="321" t="s">
        <v>7</v>
      </c>
      <c r="D985" s="323" t="s">
        <v>199</v>
      </c>
    </row>
    <row r="986" spans="1:4" ht="27" x14ac:dyDescent="0.2">
      <c r="A986" s="320" t="s">
        <v>2627</v>
      </c>
      <c r="B986" s="322" t="s">
        <v>8927</v>
      </c>
      <c r="C986" s="321" t="s">
        <v>7</v>
      </c>
      <c r="D986" s="323" t="s">
        <v>1142</v>
      </c>
    </row>
    <row r="987" spans="1:4" ht="54" x14ac:dyDescent="0.2">
      <c r="A987" s="320" t="s">
        <v>2628</v>
      </c>
      <c r="B987" s="322" t="s">
        <v>15308</v>
      </c>
      <c r="C987" s="321" t="s">
        <v>7</v>
      </c>
      <c r="D987" s="323" t="s">
        <v>16777</v>
      </c>
    </row>
    <row r="988" spans="1:4" ht="54" x14ac:dyDescent="0.2">
      <c r="A988" s="320" t="s">
        <v>2629</v>
      </c>
      <c r="B988" s="322" t="s">
        <v>15309</v>
      </c>
      <c r="C988" s="321" t="s">
        <v>7</v>
      </c>
      <c r="D988" s="323" t="s">
        <v>14018</v>
      </c>
    </row>
    <row r="989" spans="1:4" ht="54" x14ac:dyDescent="0.2">
      <c r="A989" s="320" t="s">
        <v>2630</v>
      </c>
      <c r="B989" s="322" t="s">
        <v>15310</v>
      </c>
      <c r="C989" s="321" t="s">
        <v>7</v>
      </c>
      <c r="D989" s="323" t="s">
        <v>16778</v>
      </c>
    </row>
    <row r="990" spans="1:4" ht="54" x14ac:dyDescent="0.2">
      <c r="A990" s="320" t="s">
        <v>2631</v>
      </c>
      <c r="B990" s="322" t="s">
        <v>15311</v>
      </c>
      <c r="C990" s="321" t="s">
        <v>7</v>
      </c>
      <c r="D990" s="323" t="s">
        <v>16779</v>
      </c>
    </row>
    <row r="991" spans="1:4" ht="27" x14ac:dyDescent="0.2">
      <c r="A991" s="320" t="s">
        <v>2632</v>
      </c>
      <c r="B991" s="322" t="s">
        <v>8928</v>
      </c>
      <c r="C991" s="321" t="s">
        <v>7</v>
      </c>
      <c r="D991" s="323" t="s">
        <v>2035</v>
      </c>
    </row>
    <row r="992" spans="1:4" ht="27" x14ac:dyDescent="0.2">
      <c r="A992" s="320" t="s">
        <v>2633</v>
      </c>
      <c r="B992" s="322" t="s">
        <v>8929</v>
      </c>
      <c r="C992" s="321" t="s">
        <v>7</v>
      </c>
      <c r="D992" s="323" t="s">
        <v>1180</v>
      </c>
    </row>
    <row r="993" spans="1:4" ht="27" x14ac:dyDescent="0.2">
      <c r="A993" s="320" t="s">
        <v>2634</v>
      </c>
      <c r="B993" s="322" t="s">
        <v>8930</v>
      </c>
      <c r="C993" s="321" t="s">
        <v>7</v>
      </c>
      <c r="D993" s="323" t="s">
        <v>405</v>
      </c>
    </row>
    <row r="994" spans="1:4" ht="40.5" x14ac:dyDescent="0.2">
      <c r="A994" s="320" t="s">
        <v>2635</v>
      </c>
      <c r="B994" s="322" t="s">
        <v>8931</v>
      </c>
      <c r="C994" s="321" t="s">
        <v>7</v>
      </c>
      <c r="D994" s="323" t="s">
        <v>13870</v>
      </c>
    </row>
    <row r="995" spans="1:4" ht="27" x14ac:dyDescent="0.2">
      <c r="A995" s="320" t="s">
        <v>2636</v>
      </c>
      <c r="B995" s="322" t="s">
        <v>8932</v>
      </c>
      <c r="C995" s="321" t="s">
        <v>7</v>
      </c>
      <c r="D995" s="323" t="s">
        <v>889</v>
      </c>
    </row>
    <row r="996" spans="1:4" ht="40.5" x14ac:dyDescent="0.2">
      <c r="A996" s="320" t="s">
        <v>2637</v>
      </c>
      <c r="B996" s="322" t="s">
        <v>8933</v>
      </c>
      <c r="C996" s="321" t="s">
        <v>7</v>
      </c>
      <c r="D996" s="323" t="s">
        <v>1142</v>
      </c>
    </row>
    <row r="997" spans="1:4" ht="40.5" x14ac:dyDescent="0.2">
      <c r="A997" s="320" t="s">
        <v>2638</v>
      </c>
      <c r="B997" s="322" t="s">
        <v>8934</v>
      </c>
      <c r="C997" s="321" t="s">
        <v>7</v>
      </c>
      <c r="D997" s="323" t="s">
        <v>4112</v>
      </c>
    </row>
    <row r="998" spans="1:4" ht="40.5" x14ac:dyDescent="0.2">
      <c r="A998" s="320" t="s">
        <v>2639</v>
      </c>
      <c r="B998" s="322" t="s">
        <v>8935</v>
      </c>
      <c r="C998" s="321" t="s">
        <v>7</v>
      </c>
      <c r="D998" s="323" t="s">
        <v>460</v>
      </c>
    </row>
    <row r="999" spans="1:4" ht="27" x14ac:dyDescent="0.2">
      <c r="A999" s="320" t="s">
        <v>2640</v>
      </c>
      <c r="B999" s="322" t="s">
        <v>8936</v>
      </c>
      <c r="C999" s="321" t="s">
        <v>7</v>
      </c>
      <c r="D999" s="323" t="s">
        <v>13510</v>
      </c>
    </row>
    <row r="1000" spans="1:4" ht="27" x14ac:dyDescent="0.2">
      <c r="A1000" s="320" t="s">
        <v>2641</v>
      </c>
      <c r="B1000" s="322" t="s">
        <v>8937</v>
      </c>
      <c r="C1000" s="321" t="s">
        <v>7</v>
      </c>
      <c r="D1000" s="323" t="s">
        <v>1095</v>
      </c>
    </row>
    <row r="1001" spans="1:4" ht="27" x14ac:dyDescent="0.2">
      <c r="A1001" s="320" t="s">
        <v>2642</v>
      </c>
      <c r="B1001" s="322" t="s">
        <v>8938</v>
      </c>
      <c r="C1001" s="321" t="s">
        <v>7</v>
      </c>
      <c r="D1001" s="323" t="s">
        <v>16780</v>
      </c>
    </row>
    <row r="1002" spans="1:4" ht="27" x14ac:dyDescent="0.2">
      <c r="A1002" s="320" t="s">
        <v>2644</v>
      </c>
      <c r="B1002" s="322" t="s">
        <v>8939</v>
      </c>
      <c r="C1002" s="321" t="s">
        <v>7</v>
      </c>
      <c r="D1002" s="323" t="s">
        <v>1346</v>
      </c>
    </row>
    <row r="1003" spans="1:4" ht="27" x14ac:dyDescent="0.2">
      <c r="A1003" s="320" t="s">
        <v>2645</v>
      </c>
      <c r="B1003" s="322" t="s">
        <v>15312</v>
      </c>
      <c r="C1003" s="321" t="s">
        <v>7</v>
      </c>
      <c r="D1003" s="323" t="s">
        <v>199</v>
      </c>
    </row>
    <row r="1004" spans="1:4" ht="27" x14ac:dyDescent="0.2">
      <c r="A1004" s="320" t="s">
        <v>2646</v>
      </c>
      <c r="B1004" s="322" t="s">
        <v>15313</v>
      </c>
      <c r="C1004" s="321" t="s">
        <v>7</v>
      </c>
      <c r="D1004" s="323" t="s">
        <v>169</v>
      </c>
    </row>
    <row r="1005" spans="1:4" ht="27" x14ac:dyDescent="0.2">
      <c r="A1005" s="320" t="s">
        <v>2647</v>
      </c>
      <c r="B1005" s="322" t="s">
        <v>15314</v>
      </c>
      <c r="C1005" s="321" t="s">
        <v>7</v>
      </c>
      <c r="D1005" s="323" t="s">
        <v>2202</v>
      </c>
    </row>
    <row r="1006" spans="1:4" ht="27" x14ac:dyDescent="0.2">
      <c r="A1006" s="320" t="s">
        <v>2648</v>
      </c>
      <c r="B1006" s="322" t="s">
        <v>15315</v>
      </c>
      <c r="C1006" s="321" t="s">
        <v>7</v>
      </c>
      <c r="D1006" s="323" t="s">
        <v>234</v>
      </c>
    </row>
    <row r="1007" spans="1:4" ht="27" x14ac:dyDescent="0.2">
      <c r="A1007" s="320" t="s">
        <v>2649</v>
      </c>
      <c r="B1007" s="322" t="s">
        <v>8940</v>
      </c>
      <c r="C1007" s="321" t="s">
        <v>7</v>
      </c>
      <c r="D1007" s="323" t="s">
        <v>14568</v>
      </c>
    </row>
    <row r="1008" spans="1:4" ht="27" x14ac:dyDescent="0.2">
      <c r="A1008" s="320" t="s">
        <v>2650</v>
      </c>
      <c r="B1008" s="322" t="s">
        <v>8941</v>
      </c>
      <c r="C1008" s="321" t="s">
        <v>7</v>
      </c>
      <c r="D1008" s="323" t="s">
        <v>13427</v>
      </c>
    </row>
    <row r="1009" spans="1:4" ht="27" x14ac:dyDescent="0.2">
      <c r="A1009" s="320" t="s">
        <v>2651</v>
      </c>
      <c r="B1009" s="322" t="s">
        <v>8942</v>
      </c>
      <c r="C1009" s="321" t="s">
        <v>7</v>
      </c>
      <c r="D1009" s="323" t="s">
        <v>16781</v>
      </c>
    </row>
    <row r="1010" spans="1:4" ht="40.5" x14ac:dyDescent="0.2">
      <c r="A1010" s="320" t="s">
        <v>2652</v>
      </c>
      <c r="B1010" s="322" t="s">
        <v>8943</v>
      </c>
      <c r="C1010" s="321" t="s">
        <v>7</v>
      </c>
      <c r="D1010" s="323" t="s">
        <v>16782</v>
      </c>
    </row>
    <row r="1011" spans="1:4" ht="27" x14ac:dyDescent="0.2">
      <c r="A1011" s="320" t="s">
        <v>2653</v>
      </c>
      <c r="B1011" s="322" t="s">
        <v>8944</v>
      </c>
      <c r="C1011" s="321" t="s">
        <v>7</v>
      </c>
      <c r="D1011" s="323" t="s">
        <v>761</v>
      </c>
    </row>
    <row r="1012" spans="1:4" ht="40.5" x14ac:dyDescent="0.2">
      <c r="A1012" s="320" t="s">
        <v>2654</v>
      </c>
      <c r="B1012" s="322" t="s">
        <v>8945</v>
      </c>
      <c r="C1012" s="321" t="s">
        <v>7</v>
      </c>
      <c r="D1012" s="323" t="s">
        <v>1257</v>
      </c>
    </row>
    <row r="1013" spans="1:4" ht="40.5" x14ac:dyDescent="0.2">
      <c r="A1013" s="320" t="s">
        <v>2655</v>
      </c>
      <c r="B1013" s="322" t="s">
        <v>8946</v>
      </c>
      <c r="C1013" s="321" t="s">
        <v>7</v>
      </c>
      <c r="D1013" s="323" t="s">
        <v>1209</v>
      </c>
    </row>
    <row r="1014" spans="1:4" ht="40.5" x14ac:dyDescent="0.2">
      <c r="A1014" s="320" t="s">
        <v>2656</v>
      </c>
      <c r="B1014" s="322" t="s">
        <v>8947</v>
      </c>
      <c r="C1014" s="321" t="s">
        <v>7</v>
      </c>
      <c r="D1014" s="323" t="s">
        <v>333</v>
      </c>
    </row>
    <row r="1015" spans="1:4" ht="40.5" x14ac:dyDescent="0.2">
      <c r="A1015" s="320" t="s">
        <v>2657</v>
      </c>
      <c r="B1015" s="322" t="s">
        <v>8948</v>
      </c>
      <c r="C1015" s="321" t="s">
        <v>7</v>
      </c>
      <c r="D1015" s="323" t="s">
        <v>16773</v>
      </c>
    </row>
    <row r="1016" spans="1:4" ht="54" x14ac:dyDescent="0.2">
      <c r="A1016" s="320" t="s">
        <v>2658</v>
      </c>
      <c r="B1016" s="322" t="s">
        <v>8949</v>
      </c>
      <c r="C1016" s="321" t="s">
        <v>7</v>
      </c>
      <c r="D1016" s="323" t="s">
        <v>16719</v>
      </c>
    </row>
    <row r="1017" spans="1:4" ht="54" x14ac:dyDescent="0.2">
      <c r="A1017" s="320" t="s">
        <v>2659</v>
      </c>
      <c r="B1017" s="322" t="s">
        <v>8950</v>
      </c>
      <c r="C1017" s="321" t="s">
        <v>7</v>
      </c>
      <c r="D1017" s="323" t="s">
        <v>676</v>
      </c>
    </row>
    <row r="1018" spans="1:4" ht="54" x14ac:dyDescent="0.2">
      <c r="A1018" s="320" t="s">
        <v>2661</v>
      </c>
      <c r="B1018" s="322" t="s">
        <v>8951</v>
      </c>
      <c r="C1018" s="321" t="s">
        <v>7</v>
      </c>
      <c r="D1018" s="323" t="s">
        <v>168</v>
      </c>
    </row>
    <row r="1019" spans="1:4" ht="54" x14ac:dyDescent="0.2">
      <c r="A1019" s="320" t="s">
        <v>2662</v>
      </c>
      <c r="B1019" s="322" t="s">
        <v>8952</v>
      </c>
      <c r="C1019" s="321" t="s">
        <v>7</v>
      </c>
      <c r="D1019" s="323" t="s">
        <v>851</v>
      </c>
    </row>
    <row r="1020" spans="1:4" ht="54" x14ac:dyDescent="0.2">
      <c r="A1020" s="320" t="s">
        <v>2664</v>
      </c>
      <c r="B1020" s="322" t="s">
        <v>8953</v>
      </c>
      <c r="C1020" s="321" t="s">
        <v>7</v>
      </c>
      <c r="D1020" s="323" t="s">
        <v>16730</v>
      </c>
    </row>
    <row r="1021" spans="1:4" ht="27" x14ac:dyDescent="0.2">
      <c r="A1021" s="320" t="s">
        <v>2665</v>
      </c>
      <c r="B1021" s="322" t="s">
        <v>8954</v>
      </c>
      <c r="C1021" s="321" t="s">
        <v>7</v>
      </c>
      <c r="D1021" s="323" t="s">
        <v>2379</v>
      </c>
    </row>
    <row r="1022" spans="1:4" ht="27" x14ac:dyDescent="0.2">
      <c r="A1022" s="320" t="s">
        <v>2666</v>
      </c>
      <c r="B1022" s="322" t="s">
        <v>8955</v>
      </c>
      <c r="C1022" s="321" t="s">
        <v>7</v>
      </c>
      <c r="D1022" s="323" t="s">
        <v>1180</v>
      </c>
    </row>
    <row r="1023" spans="1:4" ht="27" x14ac:dyDescent="0.2">
      <c r="A1023" s="320" t="s">
        <v>2667</v>
      </c>
      <c r="B1023" s="322" t="s">
        <v>8956</v>
      </c>
      <c r="C1023" s="321" t="s">
        <v>7</v>
      </c>
      <c r="D1023" s="323" t="s">
        <v>171</v>
      </c>
    </row>
    <row r="1024" spans="1:4" ht="27" x14ac:dyDescent="0.2">
      <c r="A1024" s="320" t="s">
        <v>2668</v>
      </c>
      <c r="B1024" s="322" t="s">
        <v>8957</v>
      </c>
      <c r="C1024" s="321" t="s">
        <v>7</v>
      </c>
      <c r="D1024" s="323" t="s">
        <v>5998</v>
      </c>
    </row>
    <row r="1025" spans="1:4" ht="27" x14ac:dyDescent="0.2">
      <c r="A1025" s="320" t="s">
        <v>2669</v>
      </c>
      <c r="B1025" s="322" t="s">
        <v>8958</v>
      </c>
      <c r="C1025" s="321" t="s">
        <v>7</v>
      </c>
      <c r="D1025" s="323" t="s">
        <v>791</v>
      </c>
    </row>
    <row r="1026" spans="1:4" ht="27" x14ac:dyDescent="0.2">
      <c r="A1026" s="320" t="s">
        <v>2670</v>
      </c>
      <c r="B1026" s="322" t="s">
        <v>8959</v>
      </c>
      <c r="C1026" s="321" t="s">
        <v>7</v>
      </c>
      <c r="D1026" s="323" t="s">
        <v>168</v>
      </c>
    </row>
    <row r="1027" spans="1:4" ht="27" x14ac:dyDescent="0.2">
      <c r="A1027" s="320" t="s">
        <v>2671</v>
      </c>
      <c r="B1027" s="322" t="s">
        <v>8960</v>
      </c>
      <c r="C1027" s="321" t="s">
        <v>7</v>
      </c>
      <c r="D1027" s="323" t="s">
        <v>394</v>
      </c>
    </row>
    <row r="1028" spans="1:4" ht="27" x14ac:dyDescent="0.2">
      <c r="A1028" s="320" t="s">
        <v>2672</v>
      </c>
      <c r="B1028" s="322" t="s">
        <v>8961</v>
      </c>
      <c r="C1028" s="321" t="s">
        <v>7</v>
      </c>
      <c r="D1028" s="323" t="s">
        <v>5603</v>
      </c>
    </row>
    <row r="1029" spans="1:4" ht="27" x14ac:dyDescent="0.2">
      <c r="A1029" s="320" t="s">
        <v>2673</v>
      </c>
      <c r="B1029" s="322" t="s">
        <v>8962</v>
      </c>
      <c r="C1029" s="321" t="s">
        <v>7</v>
      </c>
      <c r="D1029" s="323" t="s">
        <v>241</v>
      </c>
    </row>
    <row r="1030" spans="1:4" ht="27" x14ac:dyDescent="0.2">
      <c r="A1030" s="320" t="s">
        <v>2674</v>
      </c>
      <c r="B1030" s="322" t="s">
        <v>8963</v>
      </c>
      <c r="C1030" s="321" t="s">
        <v>7</v>
      </c>
      <c r="D1030" s="323" t="s">
        <v>917</v>
      </c>
    </row>
    <row r="1031" spans="1:4" ht="27" x14ac:dyDescent="0.2">
      <c r="A1031" s="320" t="s">
        <v>2675</v>
      </c>
      <c r="B1031" s="322" t="s">
        <v>8964</v>
      </c>
      <c r="C1031" s="321" t="s">
        <v>7</v>
      </c>
      <c r="D1031" s="323" t="s">
        <v>1206</v>
      </c>
    </row>
    <row r="1032" spans="1:4" ht="27" x14ac:dyDescent="0.2">
      <c r="A1032" s="320" t="s">
        <v>2676</v>
      </c>
      <c r="B1032" s="322" t="s">
        <v>8965</v>
      </c>
      <c r="C1032" s="321" t="s">
        <v>7</v>
      </c>
      <c r="D1032" s="323" t="s">
        <v>16783</v>
      </c>
    </row>
    <row r="1033" spans="1:4" ht="27" x14ac:dyDescent="0.2">
      <c r="A1033" s="320" t="s">
        <v>2678</v>
      </c>
      <c r="B1033" s="322" t="s">
        <v>8966</v>
      </c>
      <c r="C1033" s="321" t="s">
        <v>7</v>
      </c>
      <c r="D1033" s="323" t="s">
        <v>14343</v>
      </c>
    </row>
    <row r="1034" spans="1:4" ht="27" x14ac:dyDescent="0.2">
      <c r="A1034" s="320" t="s">
        <v>2679</v>
      </c>
      <c r="B1034" s="322" t="s">
        <v>8967</v>
      </c>
      <c r="C1034" s="321" t="s">
        <v>7</v>
      </c>
      <c r="D1034" s="323" t="s">
        <v>509</v>
      </c>
    </row>
    <row r="1035" spans="1:4" ht="27" x14ac:dyDescent="0.2">
      <c r="A1035" s="320" t="s">
        <v>2681</v>
      </c>
      <c r="B1035" s="322" t="s">
        <v>8968</v>
      </c>
      <c r="C1035" s="321" t="s">
        <v>7</v>
      </c>
      <c r="D1035" s="323" t="s">
        <v>14344</v>
      </c>
    </row>
    <row r="1036" spans="1:4" ht="27" x14ac:dyDescent="0.2">
      <c r="A1036" s="320" t="s">
        <v>2682</v>
      </c>
      <c r="B1036" s="322" t="s">
        <v>8969</v>
      </c>
      <c r="C1036" s="321" t="s">
        <v>7</v>
      </c>
      <c r="D1036" s="323" t="s">
        <v>16784</v>
      </c>
    </row>
    <row r="1037" spans="1:4" ht="27" x14ac:dyDescent="0.2">
      <c r="A1037" s="320" t="s">
        <v>2683</v>
      </c>
      <c r="B1037" s="322" t="s">
        <v>8970</v>
      </c>
      <c r="C1037" s="321" t="s">
        <v>7</v>
      </c>
      <c r="D1037" s="323" t="s">
        <v>675</v>
      </c>
    </row>
    <row r="1038" spans="1:4" ht="27" x14ac:dyDescent="0.2">
      <c r="A1038" s="320" t="s">
        <v>2684</v>
      </c>
      <c r="B1038" s="322" t="s">
        <v>8971</v>
      </c>
      <c r="C1038" s="321" t="s">
        <v>7</v>
      </c>
      <c r="D1038" s="323" t="s">
        <v>1662</v>
      </c>
    </row>
    <row r="1039" spans="1:4" ht="27" x14ac:dyDescent="0.2">
      <c r="A1039" s="320" t="s">
        <v>2685</v>
      </c>
      <c r="B1039" s="322" t="s">
        <v>8972</v>
      </c>
      <c r="C1039" s="321" t="s">
        <v>7</v>
      </c>
      <c r="D1039" s="323" t="s">
        <v>13604</v>
      </c>
    </row>
    <row r="1040" spans="1:4" ht="27" x14ac:dyDescent="0.2">
      <c r="A1040" s="320" t="s">
        <v>2687</v>
      </c>
      <c r="B1040" s="322" t="s">
        <v>8973</v>
      </c>
      <c r="C1040" s="321" t="s">
        <v>7</v>
      </c>
      <c r="D1040" s="323" t="s">
        <v>1063</v>
      </c>
    </row>
    <row r="1041" spans="1:4" ht="27" x14ac:dyDescent="0.2">
      <c r="A1041" s="320" t="s">
        <v>2689</v>
      </c>
      <c r="B1041" s="322" t="s">
        <v>8974</v>
      </c>
      <c r="C1041" s="321" t="s">
        <v>7</v>
      </c>
      <c r="D1041" s="323" t="s">
        <v>1140</v>
      </c>
    </row>
    <row r="1042" spans="1:4" ht="27" x14ac:dyDescent="0.2">
      <c r="A1042" s="320" t="s">
        <v>2690</v>
      </c>
      <c r="B1042" s="322" t="s">
        <v>8975</v>
      </c>
      <c r="C1042" s="321" t="s">
        <v>7</v>
      </c>
      <c r="D1042" s="323" t="s">
        <v>2202</v>
      </c>
    </row>
    <row r="1043" spans="1:4" ht="27" x14ac:dyDescent="0.2">
      <c r="A1043" s="320" t="s">
        <v>2691</v>
      </c>
      <c r="B1043" s="322" t="s">
        <v>15316</v>
      </c>
      <c r="C1043" s="321" t="s">
        <v>7</v>
      </c>
      <c r="D1043" s="323" t="s">
        <v>1167</v>
      </c>
    </row>
    <row r="1044" spans="1:4" ht="27" x14ac:dyDescent="0.2">
      <c r="A1044" s="320" t="s">
        <v>2692</v>
      </c>
      <c r="B1044" s="322" t="s">
        <v>15317</v>
      </c>
      <c r="C1044" s="321" t="s">
        <v>7</v>
      </c>
      <c r="D1044" s="323" t="s">
        <v>2693</v>
      </c>
    </row>
    <row r="1045" spans="1:4" ht="27" x14ac:dyDescent="0.2">
      <c r="A1045" s="320" t="s">
        <v>2694</v>
      </c>
      <c r="B1045" s="322" t="s">
        <v>8976</v>
      </c>
      <c r="C1045" s="321" t="s">
        <v>7</v>
      </c>
      <c r="D1045" s="323" t="s">
        <v>3720</v>
      </c>
    </row>
    <row r="1046" spans="1:4" ht="27" x14ac:dyDescent="0.2">
      <c r="A1046" s="320" t="s">
        <v>2696</v>
      </c>
      <c r="B1046" s="322" t="s">
        <v>8977</v>
      </c>
      <c r="C1046" s="321" t="s">
        <v>7</v>
      </c>
      <c r="D1046" s="323" t="s">
        <v>13821</v>
      </c>
    </row>
    <row r="1047" spans="1:4" ht="27" x14ac:dyDescent="0.2">
      <c r="A1047" s="320" t="s">
        <v>2697</v>
      </c>
      <c r="B1047" s="322" t="s">
        <v>8978</v>
      </c>
      <c r="C1047" s="321" t="s">
        <v>7</v>
      </c>
      <c r="D1047" s="323" t="s">
        <v>14792</v>
      </c>
    </row>
    <row r="1048" spans="1:4" ht="27" x14ac:dyDescent="0.2">
      <c r="A1048" s="320" t="s">
        <v>2698</v>
      </c>
      <c r="B1048" s="322" t="s">
        <v>15318</v>
      </c>
      <c r="C1048" s="321" t="s">
        <v>7</v>
      </c>
      <c r="D1048" s="323" t="s">
        <v>16785</v>
      </c>
    </row>
    <row r="1049" spans="1:4" ht="27" x14ac:dyDescent="0.2">
      <c r="A1049" s="320" t="s">
        <v>2700</v>
      </c>
      <c r="B1049" s="322" t="s">
        <v>15319</v>
      </c>
      <c r="C1049" s="321" t="s">
        <v>7</v>
      </c>
      <c r="D1049" s="323" t="s">
        <v>418</v>
      </c>
    </row>
    <row r="1050" spans="1:4" ht="27" x14ac:dyDescent="0.2">
      <c r="A1050" s="320" t="s">
        <v>2702</v>
      </c>
      <c r="B1050" s="322" t="s">
        <v>15320</v>
      </c>
      <c r="C1050" s="321" t="s">
        <v>7</v>
      </c>
      <c r="D1050" s="323" t="s">
        <v>6027</v>
      </c>
    </row>
    <row r="1051" spans="1:4" ht="27" x14ac:dyDescent="0.2">
      <c r="A1051" s="320" t="s">
        <v>2703</v>
      </c>
      <c r="B1051" s="322" t="s">
        <v>15321</v>
      </c>
      <c r="C1051" s="321" t="s">
        <v>7</v>
      </c>
      <c r="D1051" s="323" t="s">
        <v>16786</v>
      </c>
    </row>
    <row r="1052" spans="1:4" ht="27" x14ac:dyDescent="0.2">
      <c r="A1052" s="320" t="s">
        <v>2704</v>
      </c>
      <c r="B1052" s="322" t="s">
        <v>8979</v>
      </c>
      <c r="C1052" s="321" t="s">
        <v>7</v>
      </c>
      <c r="D1052" s="323" t="s">
        <v>13402</v>
      </c>
    </row>
    <row r="1053" spans="1:4" ht="27" x14ac:dyDescent="0.2">
      <c r="A1053" s="320" t="s">
        <v>2705</v>
      </c>
      <c r="B1053" s="322" t="s">
        <v>8980</v>
      </c>
      <c r="C1053" s="321" t="s">
        <v>7</v>
      </c>
      <c r="D1053" s="323" t="s">
        <v>14592</v>
      </c>
    </row>
    <row r="1054" spans="1:4" ht="27" x14ac:dyDescent="0.2">
      <c r="A1054" s="320" t="s">
        <v>2706</v>
      </c>
      <c r="B1054" s="322" t="s">
        <v>8981</v>
      </c>
      <c r="C1054" s="321" t="s">
        <v>7</v>
      </c>
      <c r="D1054" s="323" t="s">
        <v>3658</v>
      </c>
    </row>
    <row r="1055" spans="1:4" ht="27" x14ac:dyDescent="0.2">
      <c r="A1055" s="320" t="s">
        <v>2707</v>
      </c>
      <c r="B1055" s="322" t="s">
        <v>8982</v>
      </c>
      <c r="C1055" s="321" t="s">
        <v>7</v>
      </c>
      <c r="D1055" s="323" t="s">
        <v>692</v>
      </c>
    </row>
    <row r="1056" spans="1:4" ht="27" x14ac:dyDescent="0.2">
      <c r="A1056" s="320" t="s">
        <v>2709</v>
      </c>
      <c r="B1056" s="322" t="s">
        <v>8983</v>
      </c>
      <c r="C1056" s="321" t="s">
        <v>7</v>
      </c>
      <c r="D1056" s="323" t="s">
        <v>1181</v>
      </c>
    </row>
    <row r="1057" spans="1:4" ht="27" x14ac:dyDescent="0.2">
      <c r="A1057" s="320" t="s">
        <v>2710</v>
      </c>
      <c r="B1057" s="322" t="s">
        <v>8984</v>
      </c>
      <c r="C1057" s="321" t="s">
        <v>7</v>
      </c>
      <c r="D1057" s="323" t="s">
        <v>1179</v>
      </c>
    </row>
    <row r="1058" spans="1:4" ht="27" x14ac:dyDescent="0.2">
      <c r="A1058" s="320" t="s">
        <v>2711</v>
      </c>
      <c r="B1058" s="322" t="s">
        <v>8985</v>
      </c>
      <c r="C1058" s="321" t="s">
        <v>7</v>
      </c>
      <c r="D1058" s="323" t="s">
        <v>1179</v>
      </c>
    </row>
    <row r="1059" spans="1:4" ht="27" x14ac:dyDescent="0.2">
      <c r="A1059" s="320" t="s">
        <v>2712</v>
      </c>
      <c r="B1059" s="322" t="s">
        <v>8986</v>
      </c>
      <c r="C1059" s="321" t="s">
        <v>7</v>
      </c>
      <c r="D1059" s="323" t="s">
        <v>1325</v>
      </c>
    </row>
    <row r="1060" spans="1:4" ht="27" x14ac:dyDescent="0.2">
      <c r="A1060" s="320" t="s">
        <v>2713</v>
      </c>
      <c r="B1060" s="322" t="s">
        <v>8987</v>
      </c>
      <c r="C1060" s="321" t="s">
        <v>7</v>
      </c>
      <c r="D1060" s="323" t="s">
        <v>1058</v>
      </c>
    </row>
    <row r="1061" spans="1:4" ht="27" x14ac:dyDescent="0.2">
      <c r="A1061" s="320" t="s">
        <v>2715</v>
      </c>
      <c r="B1061" s="322" t="s">
        <v>8988</v>
      </c>
      <c r="C1061" s="321" t="s">
        <v>7</v>
      </c>
      <c r="D1061" s="323" t="s">
        <v>16787</v>
      </c>
    </row>
    <row r="1062" spans="1:4" ht="27" x14ac:dyDescent="0.2">
      <c r="A1062" s="320" t="s">
        <v>2716</v>
      </c>
      <c r="B1062" s="322" t="s">
        <v>8989</v>
      </c>
      <c r="C1062" s="321" t="s">
        <v>7</v>
      </c>
      <c r="D1062" s="323" t="s">
        <v>1346</v>
      </c>
    </row>
    <row r="1063" spans="1:4" ht="27" x14ac:dyDescent="0.2">
      <c r="A1063" s="320" t="s">
        <v>2717</v>
      </c>
      <c r="B1063" s="322" t="s">
        <v>8990</v>
      </c>
      <c r="C1063" s="321" t="s">
        <v>7</v>
      </c>
      <c r="D1063" s="323" t="s">
        <v>364</v>
      </c>
    </row>
    <row r="1064" spans="1:4" ht="27" x14ac:dyDescent="0.2">
      <c r="A1064" s="320" t="s">
        <v>2718</v>
      </c>
      <c r="B1064" s="322" t="s">
        <v>8991</v>
      </c>
      <c r="C1064" s="321" t="s">
        <v>7</v>
      </c>
      <c r="D1064" s="323" t="s">
        <v>1187</v>
      </c>
    </row>
    <row r="1065" spans="1:4" ht="27" x14ac:dyDescent="0.2">
      <c r="A1065" s="320" t="s">
        <v>2719</v>
      </c>
      <c r="B1065" s="322" t="s">
        <v>8992</v>
      </c>
      <c r="C1065" s="321" t="s">
        <v>7</v>
      </c>
      <c r="D1065" s="323" t="s">
        <v>422</v>
      </c>
    </row>
    <row r="1066" spans="1:4" ht="27" x14ac:dyDescent="0.2">
      <c r="A1066" s="320" t="s">
        <v>2720</v>
      </c>
      <c r="B1066" s="322" t="s">
        <v>8993</v>
      </c>
      <c r="C1066" s="321" t="s">
        <v>7</v>
      </c>
      <c r="D1066" s="323" t="s">
        <v>318</v>
      </c>
    </row>
    <row r="1067" spans="1:4" ht="13.5" x14ac:dyDescent="0.2">
      <c r="A1067" s="320" t="s">
        <v>2721</v>
      </c>
      <c r="B1067" s="322" t="s">
        <v>8994</v>
      </c>
      <c r="C1067" s="321" t="s">
        <v>7</v>
      </c>
      <c r="D1067" s="323" t="s">
        <v>585</v>
      </c>
    </row>
    <row r="1068" spans="1:4" ht="13.5" x14ac:dyDescent="0.2">
      <c r="A1068" s="320" t="s">
        <v>2722</v>
      </c>
      <c r="B1068" s="322" t="s">
        <v>8995</v>
      </c>
      <c r="C1068" s="321" t="s">
        <v>7</v>
      </c>
      <c r="D1068" s="323" t="s">
        <v>410</v>
      </c>
    </row>
    <row r="1069" spans="1:4" ht="13.5" x14ac:dyDescent="0.2">
      <c r="A1069" s="320" t="s">
        <v>2723</v>
      </c>
      <c r="B1069" s="322" t="s">
        <v>8996</v>
      </c>
      <c r="C1069" s="321" t="s">
        <v>7</v>
      </c>
      <c r="D1069" s="323" t="s">
        <v>1779</v>
      </c>
    </row>
    <row r="1070" spans="1:4" ht="27" x14ac:dyDescent="0.2">
      <c r="A1070" s="320" t="s">
        <v>2724</v>
      </c>
      <c r="B1070" s="322" t="s">
        <v>8997</v>
      </c>
      <c r="C1070" s="321" t="s">
        <v>7</v>
      </c>
      <c r="D1070" s="323" t="s">
        <v>192</v>
      </c>
    </row>
    <row r="1071" spans="1:4" ht="27" x14ac:dyDescent="0.2">
      <c r="A1071" s="320" t="s">
        <v>2725</v>
      </c>
      <c r="B1071" s="322" t="s">
        <v>8998</v>
      </c>
      <c r="C1071" s="321" t="s">
        <v>7</v>
      </c>
      <c r="D1071" s="323" t="s">
        <v>2379</v>
      </c>
    </row>
    <row r="1072" spans="1:4" ht="27" x14ac:dyDescent="0.2">
      <c r="A1072" s="320" t="s">
        <v>2726</v>
      </c>
      <c r="B1072" s="322" t="s">
        <v>8999</v>
      </c>
      <c r="C1072" s="321" t="s">
        <v>7</v>
      </c>
      <c r="D1072" s="323" t="s">
        <v>2516</v>
      </c>
    </row>
    <row r="1073" spans="1:4" ht="27" x14ac:dyDescent="0.2">
      <c r="A1073" s="320" t="s">
        <v>2727</v>
      </c>
      <c r="B1073" s="322" t="s">
        <v>9000</v>
      </c>
      <c r="C1073" s="321" t="s">
        <v>7</v>
      </c>
      <c r="D1073" s="323" t="s">
        <v>2496</v>
      </c>
    </row>
    <row r="1074" spans="1:4" ht="27" x14ac:dyDescent="0.2">
      <c r="A1074" s="320" t="s">
        <v>2728</v>
      </c>
      <c r="B1074" s="322" t="s">
        <v>9001</v>
      </c>
      <c r="C1074" s="321" t="s">
        <v>7</v>
      </c>
      <c r="D1074" s="323" t="s">
        <v>912</v>
      </c>
    </row>
    <row r="1075" spans="1:4" ht="27" x14ac:dyDescent="0.2">
      <c r="A1075" s="320" t="s">
        <v>2729</v>
      </c>
      <c r="B1075" s="322" t="s">
        <v>9002</v>
      </c>
      <c r="C1075" s="321" t="s">
        <v>7</v>
      </c>
      <c r="D1075" s="323" t="s">
        <v>541</v>
      </c>
    </row>
    <row r="1076" spans="1:4" ht="27" x14ac:dyDescent="0.2">
      <c r="A1076" s="320" t="s">
        <v>2730</v>
      </c>
      <c r="B1076" s="322" t="s">
        <v>9003</v>
      </c>
      <c r="C1076" s="321" t="s">
        <v>7</v>
      </c>
      <c r="D1076" s="323" t="s">
        <v>328</v>
      </c>
    </row>
    <row r="1077" spans="1:4" ht="27" x14ac:dyDescent="0.2">
      <c r="A1077" s="320" t="s">
        <v>2731</v>
      </c>
      <c r="B1077" s="322" t="s">
        <v>9004</v>
      </c>
      <c r="C1077" s="321" t="s">
        <v>7</v>
      </c>
      <c r="D1077" s="323" t="s">
        <v>13870</v>
      </c>
    </row>
    <row r="1078" spans="1:4" ht="27" x14ac:dyDescent="0.2">
      <c r="A1078" s="320" t="s">
        <v>2732</v>
      </c>
      <c r="B1078" s="322" t="s">
        <v>9005</v>
      </c>
      <c r="C1078" s="321" t="s">
        <v>7</v>
      </c>
      <c r="D1078" s="323" t="s">
        <v>328</v>
      </c>
    </row>
    <row r="1079" spans="1:4" ht="27" x14ac:dyDescent="0.2">
      <c r="A1079" s="320" t="s">
        <v>2733</v>
      </c>
      <c r="B1079" s="322" t="s">
        <v>9006</v>
      </c>
      <c r="C1079" s="321" t="s">
        <v>7</v>
      </c>
      <c r="D1079" s="323" t="s">
        <v>1187</v>
      </c>
    </row>
    <row r="1080" spans="1:4" ht="27" x14ac:dyDescent="0.2">
      <c r="A1080" s="320" t="s">
        <v>2734</v>
      </c>
      <c r="B1080" s="322" t="s">
        <v>9007</v>
      </c>
      <c r="C1080" s="321" t="s">
        <v>7</v>
      </c>
      <c r="D1080" s="323" t="s">
        <v>198</v>
      </c>
    </row>
    <row r="1081" spans="1:4" ht="27" x14ac:dyDescent="0.2">
      <c r="A1081" s="320" t="s">
        <v>2735</v>
      </c>
      <c r="B1081" s="322" t="s">
        <v>9008</v>
      </c>
      <c r="C1081" s="321" t="s">
        <v>7</v>
      </c>
      <c r="D1081" s="323" t="s">
        <v>951</v>
      </c>
    </row>
    <row r="1082" spans="1:4" ht="27" x14ac:dyDescent="0.2">
      <c r="A1082" s="320" t="s">
        <v>2736</v>
      </c>
      <c r="B1082" s="322" t="s">
        <v>9009</v>
      </c>
      <c r="C1082" s="321" t="s">
        <v>7</v>
      </c>
      <c r="D1082" s="323" t="s">
        <v>1478</v>
      </c>
    </row>
    <row r="1083" spans="1:4" ht="27" x14ac:dyDescent="0.2">
      <c r="A1083" s="320" t="s">
        <v>2737</v>
      </c>
      <c r="B1083" s="322" t="s">
        <v>9010</v>
      </c>
      <c r="C1083" s="321" t="s">
        <v>7</v>
      </c>
      <c r="D1083" s="323" t="s">
        <v>1187</v>
      </c>
    </row>
    <row r="1084" spans="1:4" ht="27" x14ac:dyDescent="0.2">
      <c r="A1084" s="320" t="s">
        <v>2738</v>
      </c>
      <c r="B1084" s="322" t="s">
        <v>9011</v>
      </c>
      <c r="C1084" s="321" t="s">
        <v>7</v>
      </c>
      <c r="D1084" s="323" t="s">
        <v>365</v>
      </c>
    </row>
    <row r="1085" spans="1:4" ht="27" x14ac:dyDescent="0.2">
      <c r="A1085" s="320" t="s">
        <v>2739</v>
      </c>
      <c r="B1085" s="322" t="s">
        <v>9012</v>
      </c>
      <c r="C1085" s="321" t="s">
        <v>7</v>
      </c>
      <c r="D1085" s="323" t="s">
        <v>13870</v>
      </c>
    </row>
    <row r="1086" spans="1:4" ht="40.5" x14ac:dyDescent="0.2">
      <c r="A1086" s="320" t="s">
        <v>2740</v>
      </c>
      <c r="B1086" s="322" t="s">
        <v>9013</v>
      </c>
      <c r="C1086" s="321" t="s">
        <v>7</v>
      </c>
      <c r="D1086" s="323" t="s">
        <v>368</v>
      </c>
    </row>
    <row r="1087" spans="1:4" ht="27" x14ac:dyDescent="0.2">
      <c r="A1087" s="320" t="s">
        <v>2741</v>
      </c>
      <c r="B1087" s="322" t="s">
        <v>9014</v>
      </c>
      <c r="C1087" s="321" t="s">
        <v>7</v>
      </c>
      <c r="D1087" s="323" t="s">
        <v>171</v>
      </c>
    </row>
    <row r="1088" spans="1:4" ht="40.5" x14ac:dyDescent="0.2">
      <c r="A1088" s="320" t="s">
        <v>2742</v>
      </c>
      <c r="B1088" s="322" t="s">
        <v>9015</v>
      </c>
      <c r="C1088" s="321" t="s">
        <v>7</v>
      </c>
      <c r="D1088" s="323" t="s">
        <v>539</v>
      </c>
    </row>
    <row r="1089" spans="1:4" ht="40.5" x14ac:dyDescent="0.2">
      <c r="A1089" s="320" t="s">
        <v>2743</v>
      </c>
      <c r="B1089" s="322" t="s">
        <v>9016</v>
      </c>
      <c r="C1089" s="321" t="s">
        <v>7</v>
      </c>
      <c r="D1089" s="323" t="s">
        <v>360</v>
      </c>
    </row>
    <row r="1090" spans="1:4" ht="40.5" x14ac:dyDescent="0.2">
      <c r="A1090" s="320" t="s">
        <v>2744</v>
      </c>
      <c r="B1090" s="322" t="s">
        <v>9017</v>
      </c>
      <c r="C1090" s="321" t="s">
        <v>7</v>
      </c>
      <c r="D1090" s="323" t="s">
        <v>240</v>
      </c>
    </row>
    <row r="1091" spans="1:4" ht="40.5" x14ac:dyDescent="0.2">
      <c r="A1091" s="320" t="s">
        <v>2746</v>
      </c>
      <c r="B1091" s="322" t="s">
        <v>9018</v>
      </c>
      <c r="C1091" s="321" t="s">
        <v>7</v>
      </c>
      <c r="D1091" s="323" t="s">
        <v>867</v>
      </c>
    </row>
    <row r="1092" spans="1:4" ht="40.5" x14ac:dyDescent="0.2">
      <c r="A1092" s="320" t="s">
        <v>2747</v>
      </c>
      <c r="B1092" s="322" t="s">
        <v>9019</v>
      </c>
      <c r="C1092" s="321" t="s">
        <v>7</v>
      </c>
      <c r="D1092" s="323" t="s">
        <v>16723</v>
      </c>
    </row>
    <row r="1093" spans="1:4" ht="27" x14ac:dyDescent="0.2">
      <c r="A1093" s="320" t="s">
        <v>2748</v>
      </c>
      <c r="B1093" s="322" t="s">
        <v>9020</v>
      </c>
      <c r="C1093" s="321" t="s">
        <v>7</v>
      </c>
      <c r="D1093" s="323" t="s">
        <v>13449</v>
      </c>
    </row>
    <row r="1094" spans="1:4" ht="27" x14ac:dyDescent="0.2">
      <c r="A1094" s="320" t="s">
        <v>2749</v>
      </c>
      <c r="B1094" s="322" t="s">
        <v>9021</v>
      </c>
      <c r="C1094" s="321" t="s">
        <v>7</v>
      </c>
      <c r="D1094" s="323" t="s">
        <v>340</v>
      </c>
    </row>
    <row r="1095" spans="1:4" ht="27" x14ac:dyDescent="0.2">
      <c r="A1095" s="320" t="s">
        <v>2750</v>
      </c>
      <c r="B1095" s="322" t="s">
        <v>9022</v>
      </c>
      <c r="C1095" s="321" t="s">
        <v>7</v>
      </c>
      <c r="D1095" s="323" t="s">
        <v>1315</v>
      </c>
    </row>
    <row r="1096" spans="1:4" ht="27" x14ac:dyDescent="0.2">
      <c r="A1096" s="320" t="s">
        <v>2751</v>
      </c>
      <c r="B1096" s="322" t="s">
        <v>9023</v>
      </c>
      <c r="C1096" s="321" t="s">
        <v>7</v>
      </c>
      <c r="D1096" s="323" t="s">
        <v>860</v>
      </c>
    </row>
    <row r="1097" spans="1:4" ht="27" x14ac:dyDescent="0.2">
      <c r="A1097" s="320" t="s">
        <v>2752</v>
      </c>
      <c r="B1097" s="322" t="s">
        <v>9024</v>
      </c>
      <c r="C1097" s="321" t="s">
        <v>7</v>
      </c>
      <c r="D1097" s="323" t="s">
        <v>5488</v>
      </c>
    </row>
    <row r="1098" spans="1:4" ht="27" x14ac:dyDescent="0.2">
      <c r="A1098" s="320" t="s">
        <v>2753</v>
      </c>
      <c r="B1098" s="322" t="s">
        <v>9025</v>
      </c>
      <c r="C1098" s="321" t="s">
        <v>7</v>
      </c>
      <c r="D1098" s="323" t="s">
        <v>1077</v>
      </c>
    </row>
    <row r="1099" spans="1:4" ht="27" x14ac:dyDescent="0.2">
      <c r="A1099" s="320" t="s">
        <v>2755</v>
      </c>
      <c r="B1099" s="322" t="s">
        <v>9026</v>
      </c>
      <c r="C1099" s="321" t="s">
        <v>7</v>
      </c>
      <c r="D1099" s="323" t="s">
        <v>1552</v>
      </c>
    </row>
    <row r="1100" spans="1:4" ht="27" x14ac:dyDescent="0.2">
      <c r="A1100" s="320" t="s">
        <v>2757</v>
      </c>
      <c r="B1100" s="322" t="s">
        <v>9027</v>
      </c>
      <c r="C1100" s="321" t="s">
        <v>7</v>
      </c>
      <c r="D1100" s="323" t="s">
        <v>763</v>
      </c>
    </row>
    <row r="1101" spans="1:4" ht="40.5" x14ac:dyDescent="0.2">
      <c r="A1101" s="320" t="s">
        <v>2758</v>
      </c>
      <c r="B1101" s="322" t="s">
        <v>9028</v>
      </c>
      <c r="C1101" s="321" t="s">
        <v>7</v>
      </c>
      <c r="D1101" s="323" t="s">
        <v>14229</v>
      </c>
    </row>
    <row r="1102" spans="1:4" ht="40.5" x14ac:dyDescent="0.2">
      <c r="A1102" s="320" t="s">
        <v>2760</v>
      </c>
      <c r="B1102" s="322" t="s">
        <v>9029</v>
      </c>
      <c r="C1102" s="321" t="s">
        <v>7</v>
      </c>
      <c r="D1102" s="323" t="s">
        <v>496</v>
      </c>
    </row>
    <row r="1103" spans="1:4" ht="40.5" x14ac:dyDescent="0.2">
      <c r="A1103" s="320" t="s">
        <v>2762</v>
      </c>
      <c r="B1103" s="322" t="s">
        <v>9030</v>
      </c>
      <c r="C1103" s="321" t="s">
        <v>7</v>
      </c>
      <c r="D1103" s="323" t="s">
        <v>14719</v>
      </c>
    </row>
    <row r="1104" spans="1:4" ht="40.5" x14ac:dyDescent="0.2">
      <c r="A1104" s="320" t="s">
        <v>2763</v>
      </c>
      <c r="B1104" s="322" t="s">
        <v>9031</v>
      </c>
      <c r="C1104" s="321" t="s">
        <v>7</v>
      </c>
      <c r="D1104" s="323" t="s">
        <v>16740</v>
      </c>
    </row>
    <row r="1105" spans="1:4" ht="54" x14ac:dyDescent="0.2">
      <c r="A1105" s="320" t="s">
        <v>2764</v>
      </c>
      <c r="B1105" s="322" t="s">
        <v>15322</v>
      </c>
      <c r="C1105" s="321" t="s">
        <v>7</v>
      </c>
      <c r="D1105" s="323" t="s">
        <v>744</v>
      </c>
    </row>
    <row r="1106" spans="1:4" ht="40.5" x14ac:dyDescent="0.2">
      <c r="A1106" s="320" t="s">
        <v>2765</v>
      </c>
      <c r="B1106" s="322" t="s">
        <v>15323</v>
      </c>
      <c r="C1106" s="321" t="s">
        <v>7</v>
      </c>
      <c r="D1106" s="323" t="s">
        <v>1176</v>
      </c>
    </row>
    <row r="1107" spans="1:4" ht="40.5" x14ac:dyDescent="0.2">
      <c r="A1107" s="320" t="s">
        <v>2766</v>
      </c>
      <c r="B1107" s="322" t="s">
        <v>15324</v>
      </c>
      <c r="C1107" s="321" t="s">
        <v>7</v>
      </c>
      <c r="D1107" s="323" t="s">
        <v>16788</v>
      </c>
    </row>
    <row r="1108" spans="1:4" ht="54" x14ac:dyDescent="0.2">
      <c r="A1108" s="320" t="s">
        <v>2767</v>
      </c>
      <c r="B1108" s="322" t="s">
        <v>15325</v>
      </c>
      <c r="C1108" s="321" t="s">
        <v>7</v>
      </c>
      <c r="D1108" s="323" t="s">
        <v>16740</v>
      </c>
    </row>
    <row r="1109" spans="1:4" ht="27" x14ac:dyDescent="0.2">
      <c r="A1109" s="320" t="s">
        <v>2768</v>
      </c>
      <c r="B1109" s="322" t="s">
        <v>9032</v>
      </c>
      <c r="C1109" s="321" t="s">
        <v>7</v>
      </c>
      <c r="D1109" s="323" t="s">
        <v>389</v>
      </c>
    </row>
    <row r="1110" spans="1:4" ht="27" x14ac:dyDescent="0.2">
      <c r="A1110" s="320" t="s">
        <v>2769</v>
      </c>
      <c r="B1110" s="322" t="s">
        <v>9033</v>
      </c>
      <c r="C1110" s="321" t="s">
        <v>7</v>
      </c>
      <c r="D1110" s="323" t="s">
        <v>1638</v>
      </c>
    </row>
    <row r="1111" spans="1:4" ht="27" x14ac:dyDescent="0.2">
      <c r="A1111" s="320" t="s">
        <v>2770</v>
      </c>
      <c r="B1111" s="322" t="s">
        <v>9034</v>
      </c>
      <c r="C1111" s="321" t="s">
        <v>7</v>
      </c>
      <c r="D1111" s="323" t="s">
        <v>16789</v>
      </c>
    </row>
    <row r="1112" spans="1:4" ht="27" x14ac:dyDescent="0.2">
      <c r="A1112" s="320" t="s">
        <v>2771</v>
      </c>
      <c r="B1112" s="322" t="s">
        <v>9035</v>
      </c>
      <c r="C1112" s="321" t="s">
        <v>7</v>
      </c>
      <c r="D1112" s="323" t="s">
        <v>533</v>
      </c>
    </row>
    <row r="1113" spans="1:4" ht="27" x14ac:dyDescent="0.2">
      <c r="A1113" s="320" t="s">
        <v>2772</v>
      </c>
      <c r="B1113" s="322" t="s">
        <v>9036</v>
      </c>
      <c r="C1113" s="321" t="s">
        <v>7</v>
      </c>
      <c r="D1113" s="323" t="s">
        <v>2974</v>
      </c>
    </row>
    <row r="1114" spans="1:4" ht="27" x14ac:dyDescent="0.2">
      <c r="A1114" s="320" t="s">
        <v>2773</v>
      </c>
      <c r="B1114" s="322" t="s">
        <v>9037</v>
      </c>
      <c r="C1114" s="321" t="s">
        <v>7</v>
      </c>
      <c r="D1114" s="323" t="s">
        <v>982</v>
      </c>
    </row>
    <row r="1115" spans="1:4" ht="27" x14ac:dyDescent="0.2">
      <c r="A1115" s="320" t="s">
        <v>2774</v>
      </c>
      <c r="B1115" s="322" t="s">
        <v>9038</v>
      </c>
      <c r="C1115" s="321" t="s">
        <v>7</v>
      </c>
      <c r="D1115" s="323" t="s">
        <v>16790</v>
      </c>
    </row>
    <row r="1116" spans="1:4" ht="27" x14ac:dyDescent="0.2">
      <c r="A1116" s="320" t="s">
        <v>2776</v>
      </c>
      <c r="B1116" s="322" t="s">
        <v>9039</v>
      </c>
      <c r="C1116" s="321" t="s">
        <v>7</v>
      </c>
      <c r="D1116" s="323" t="s">
        <v>16725</v>
      </c>
    </row>
    <row r="1117" spans="1:4" ht="27" x14ac:dyDescent="0.2">
      <c r="A1117" s="320" t="s">
        <v>2777</v>
      </c>
      <c r="B1117" s="322" t="s">
        <v>9040</v>
      </c>
      <c r="C1117" s="321" t="s">
        <v>7</v>
      </c>
      <c r="D1117" s="323" t="s">
        <v>627</v>
      </c>
    </row>
    <row r="1118" spans="1:4" ht="27" x14ac:dyDescent="0.2">
      <c r="A1118" s="320" t="s">
        <v>2778</v>
      </c>
      <c r="B1118" s="322" t="s">
        <v>9041</v>
      </c>
      <c r="C1118" s="321" t="s">
        <v>7</v>
      </c>
      <c r="D1118" s="323" t="s">
        <v>380</v>
      </c>
    </row>
    <row r="1119" spans="1:4" ht="27" x14ac:dyDescent="0.2">
      <c r="A1119" s="320" t="s">
        <v>2780</v>
      </c>
      <c r="B1119" s="322" t="s">
        <v>9042</v>
      </c>
      <c r="C1119" s="321" t="s">
        <v>7</v>
      </c>
      <c r="D1119" s="323" t="s">
        <v>536</v>
      </c>
    </row>
    <row r="1120" spans="1:4" ht="27" x14ac:dyDescent="0.2">
      <c r="A1120" s="320" t="s">
        <v>2781</v>
      </c>
      <c r="B1120" s="322" t="s">
        <v>9043</v>
      </c>
      <c r="C1120" s="321" t="s">
        <v>7</v>
      </c>
      <c r="D1120" s="323" t="s">
        <v>16725</v>
      </c>
    </row>
    <row r="1121" spans="1:4" ht="27" x14ac:dyDescent="0.2">
      <c r="A1121" s="320" t="s">
        <v>2782</v>
      </c>
      <c r="B1121" s="322" t="s">
        <v>9044</v>
      </c>
      <c r="C1121" s="321" t="s">
        <v>7</v>
      </c>
      <c r="D1121" s="323" t="s">
        <v>592</v>
      </c>
    </row>
    <row r="1122" spans="1:4" ht="27" x14ac:dyDescent="0.2">
      <c r="A1122" s="320" t="s">
        <v>2783</v>
      </c>
      <c r="B1122" s="322" t="s">
        <v>9045</v>
      </c>
      <c r="C1122" s="321" t="s">
        <v>7</v>
      </c>
      <c r="D1122" s="323" t="s">
        <v>2606</v>
      </c>
    </row>
    <row r="1123" spans="1:4" ht="27" x14ac:dyDescent="0.2">
      <c r="A1123" s="320" t="s">
        <v>2785</v>
      </c>
      <c r="B1123" s="322" t="s">
        <v>9046</v>
      </c>
      <c r="C1123" s="321" t="s">
        <v>7</v>
      </c>
      <c r="D1123" s="323" t="s">
        <v>2341</v>
      </c>
    </row>
    <row r="1124" spans="1:4" ht="27" x14ac:dyDescent="0.2">
      <c r="A1124" s="320" t="s">
        <v>2786</v>
      </c>
      <c r="B1124" s="322" t="s">
        <v>9047</v>
      </c>
      <c r="C1124" s="321" t="s">
        <v>7</v>
      </c>
      <c r="D1124" s="323" t="s">
        <v>420</v>
      </c>
    </row>
    <row r="1125" spans="1:4" ht="40.5" x14ac:dyDescent="0.2">
      <c r="A1125" s="320" t="s">
        <v>2787</v>
      </c>
      <c r="B1125" s="322" t="s">
        <v>15326</v>
      </c>
      <c r="C1125" s="321" t="s">
        <v>7</v>
      </c>
      <c r="D1125" s="323" t="s">
        <v>2261</v>
      </c>
    </row>
    <row r="1126" spans="1:4" ht="27" x14ac:dyDescent="0.2">
      <c r="A1126" s="320" t="s">
        <v>2788</v>
      </c>
      <c r="B1126" s="322" t="s">
        <v>15327</v>
      </c>
      <c r="C1126" s="321" t="s">
        <v>7</v>
      </c>
      <c r="D1126" s="323" t="s">
        <v>4177</v>
      </c>
    </row>
    <row r="1127" spans="1:4" ht="40.5" x14ac:dyDescent="0.2">
      <c r="A1127" s="320" t="s">
        <v>2789</v>
      </c>
      <c r="B1127" s="322" t="s">
        <v>15328</v>
      </c>
      <c r="C1127" s="321" t="s">
        <v>7</v>
      </c>
      <c r="D1127" s="323" t="s">
        <v>319</v>
      </c>
    </row>
    <row r="1128" spans="1:4" ht="27" x14ac:dyDescent="0.2">
      <c r="A1128" s="320" t="s">
        <v>2790</v>
      </c>
      <c r="B1128" s="322" t="s">
        <v>15329</v>
      </c>
      <c r="C1128" s="321" t="s">
        <v>7</v>
      </c>
      <c r="D1128" s="323" t="s">
        <v>4140</v>
      </c>
    </row>
    <row r="1129" spans="1:4" ht="40.5" x14ac:dyDescent="0.2">
      <c r="A1129" s="320" t="s">
        <v>2791</v>
      </c>
      <c r="B1129" s="322" t="s">
        <v>15330</v>
      </c>
      <c r="C1129" s="321" t="s">
        <v>7</v>
      </c>
      <c r="D1129" s="323" t="s">
        <v>16727</v>
      </c>
    </row>
    <row r="1130" spans="1:4" ht="27" x14ac:dyDescent="0.2">
      <c r="A1130" s="320" t="s">
        <v>2792</v>
      </c>
      <c r="B1130" s="322" t="s">
        <v>9048</v>
      </c>
      <c r="C1130" s="321" t="s">
        <v>7</v>
      </c>
      <c r="D1130" s="323" t="s">
        <v>230</v>
      </c>
    </row>
    <row r="1131" spans="1:4" ht="27" x14ac:dyDescent="0.2">
      <c r="A1131" s="320" t="s">
        <v>2794</v>
      </c>
      <c r="B1131" s="322" t="s">
        <v>9049</v>
      </c>
      <c r="C1131" s="321" t="s">
        <v>7</v>
      </c>
      <c r="D1131" s="323" t="s">
        <v>909</v>
      </c>
    </row>
    <row r="1132" spans="1:4" ht="27" x14ac:dyDescent="0.2">
      <c r="A1132" s="320" t="s">
        <v>2795</v>
      </c>
      <c r="B1132" s="322" t="s">
        <v>9050</v>
      </c>
      <c r="C1132" s="321" t="s">
        <v>7</v>
      </c>
      <c r="D1132" s="323" t="s">
        <v>401</v>
      </c>
    </row>
    <row r="1133" spans="1:4" ht="27" x14ac:dyDescent="0.2">
      <c r="A1133" s="320" t="s">
        <v>2796</v>
      </c>
      <c r="B1133" s="322" t="s">
        <v>9051</v>
      </c>
      <c r="C1133" s="321" t="s">
        <v>7</v>
      </c>
      <c r="D1133" s="323" t="s">
        <v>2269</v>
      </c>
    </row>
    <row r="1134" spans="1:4" ht="27" x14ac:dyDescent="0.2">
      <c r="A1134" s="320" t="s">
        <v>2797</v>
      </c>
      <c r="B1134" s="322" t="s">
        <v>9052</v>
      </c>
      <c r="C1134" s="321" t="s">
        <v>7</v>
      </c>
      <c r="D1134" s="323" t="s">
        <v>420</v>
      </c>
    </row>
    <row r="1135" spans="1:4" ht="27" x14ac:dyDescent="0.2">
      <c r="A1135" s="320" t="s">
        <v>2798</v>
      </c>
      <c r="B1135" s="322" t="s">
        <v>9053</v>
      </c>
      <c r="C1135" s="321" t="s">
        <v>7</v>
      </c>
      <c r="D1135" s="323" t="s">
        <v>16791</v>
      </c>
    </row>
    <row r="1136" spans="1:4" ht="27" x14ac:dyDescent="0.2">
      <c r="A1136" s="320" t="s">
        <v>2799</v>
      </c>
      <c r="B1136" s="322" t="s">
        <v>9054</v>
      </c>
      <c r="C1136" s="321" t="s">
        <v>7</v>
      </c>
      <c r="D1136" s="323" t="s">
        <v>814</v>
      </c>
    </row>
    <row r="1137" spans="1:4" ht="27" x14ac:dyDescent="0.2">
      <c r="A1137" s="320" t="s">
        <v>2800</v>
      </c>
      <c r="B1137" s="322" t="s">
        <v>9055</v>
      </c>
      <c r="C1137" s="321" t="s">
        <v>7</v>
      </c>
      <c r="D1137" s="323" t="s">
        <v>13423</v>
      </c>
    </row>
    <row r="1138" spans="1:4" ht="27" x14ac:dyDescent="0.2">
      <c r="A1138" s="320" t="s">
        <v>2801</v>
      </c>
      <c r="B1138" s="322" t="s">
        <v>9056</v>
      </c>
      <c r="C1138" s="321" t="s">
        <v>7</v>
      </c>
      <c r="D1138" s="323" t="s">
        <v>923</v>
      </c>
    </row>
    <row r="1139" spans="1:4" ht="27" x14ac:dyDescent="0.2">
      <c r="A1139" s="320" t="s">
        <v>2802</v>
      </c>
      <c r="B1139" s="322" t="s">
        <v>9057</v>
      </c>
      <c r="C1139" s="321" t="s">
        <v>7</v>
      </c>
      <c r="D1139" s="323" t="s">
        <v>819</v>
      </c>
    </row>
    <row r="1140" spans="1:4" ht="27" x14ac:dyDescent="0.2">
      <c r="A1140" s="320" t="s">
        <v>2803</v>
      </c>
      <c r="B1140" s="322" t="s">
        <v>9058</v>
      </c>
      <c r="C1140" s="321" t="s">
        <v>7</v>
      </c>
      <c r="D1140" s="323" t="s">
        <v>16792</v>
      </c>
    </row>
    <row r="1141" spans="1:4" ht="27" x14ac:dyDescent="0.2">
      <c r="A1141" s="320" t="s">
        <v>2805</v>
      </c>
      <c r="B1141" s="322" t="s">
        <v>9059</v>
      </c>
      <c r="C1141" s="321" t="s">
        <v>7</v>
      </c>
      <c r="D1141" s="323" t="s">
        <v>13864</v>
      </c>
    </row>
    <row r="1142" spans="1:4" ht="27" x14ac:dyDescent="0.2">
      <c r="A1142" s="320" t="s">
        <v>2806</v>
      </c>
      <c r="B1142" s="322" t="s">
        <v>9060</v>
      </c>
      <c r="C1142" s="321" t="s">
        <v>7</v>
      </c>
      <c r="D1142" s="323" t="s">
        <v>16793</v>
      </c>
    </row>
    <row r="1143" spans="1:4" ht="27" x14ac:dyDescent="0.2">
      <c r="A1143" s="320" t="s">
        <v>2808</v>
      </c>
      <c r="B1143" s="322" t="s">
        <v>9061</v>
      </c>
      <c r="C1143" s="321" t="s">
        <v>7</v>
      </c>
      <c r="D1143" s="323" t="s">
        <v>5816</v>
      </c>
    </row>
    <row r="1144" spans="1:4" ht="27" x14ac:dyDescent="0.2">
      <c r="A1144" s="320" t="s">
        <v>2809</v>
      </c>
      <c r="B1144" s="322" t="s">
        <v>9062</v>
      </c>
      <c r="C1144" s="321" t="s">
        <v>7</v>
      </c>
      <c r="D1144" s="323" t="s">
        <v>4114</v>
      </c>
    </row>
    <row r="1145" spans="1:4" ht="27" x14ac:dyDescent="0.2">
      <c r="A1145" s="320" t="s">
        <v>2810</v>
      </c>
      <c r="B1145" s="322" t="s">
        <v>9063</v>
      </c>
      <c r="C1145" s="321" t="s">
        <v>7</v>
      </c>
      <c r="D1145" s="323" t="s">
        <v>16736</v>
      </c>
    </row>
    <row r="1146" spans="1:4" ht="40.5" x14ac:dyDescent="0.2">
      <c r="A1146" s="320" t="s">
        <v>2811</v>
      </c>
      <c r="B1146" s="322" t="s">
        <v>9064</v>
      </c>
      <c r="C1146" s="321" t="s">
        <v>7</v>
      </c>
      <c r="D1146" s="323" t="s">
        <v>1187</v>
      </c>
    </row>
    <row r="1147" spans="1:4" ht="40.5" x14ac:dyDescent="0.2">
      <c r="A1147" s="320" t="s">
        <v>2812</v>
      </c>
      <c r="B1147" s="322" t="s">
        <v>9065</v>
      </c>
      <c r="C1147" s="321" t="s">
        <v>7</v>
      </c>
      <c r="D1147" s="323" t="s">
        <v>1181</v>
      </c>
    </row>
    <row r="1148" spans="1:4" ht="40.5" x14ac:dyDescent="0.2">
      <c r="A1148" s="320" t="s">
        <v>2813</v>
      </c>
      <c r="B1148" s="322" t="s">
        <v>9066</v>
      </c>
      <c r="C1148" s="321" t="s">
        <v>7</v>
      </c>
      <c r="D1148" s="323" t="s">
        <v>408</v>
      </c>
    </row>
    <row r="1149" spans="1:4" ht="40.5" x14ac:dyDescent="0.2">
      <c r="A1149" s="320" t="s">
        <v>2814</v>
      </c>
      <c r="B1149" s="322" t="s">
        <v>9067</v>
      </c>
      <c r="C1149" s="321" t="s">
        <v>7</v>
      </c>
      <c r="D1149" s="323" t="s">
        <v>981</v>
      </c>
    </row>
    <row r="1150" spans="1:4" ht="40.5" x14ac:dyDescent="0.2">
      <c r="A1150" s="320" t="s">
        <v>2815</v>
      </c>
      <c r="B1150" s="322" t="s">
        <v>9068</v>
      </c>
      <c r="C1150" s="321" t="s">
        <v>7</v>
      </c>
      <c r="D1150" s="323" t="s">
        <v>16736</v>
      </c>
    </row>
    <row r="1151" spans="1:4" ht="40.5" x14ac:dyDescent="0.2">
      <c r="A1151" s="320" t="s">
        <v>2816</v>
      </c>
      <c r="B1151" s="322" t="s">
        <v>9069</v>
      </c>
      <c r="C1151" s="321" t="s">
        <v>7</v>
      </c>
      <c r="D1151" s="323" t="s">
        <v>14349</v>
      </c>
    </row>
    <row r="1152" spans="1:4" ht="40.5" x14ac:dyDescent="0.2">
      <c r="A1152" s="320" t="s">
        <v>2817</v>
      </c>
      <c r="B1152" s="322" t="s">
        <v>9070</v>
      </c>
      <c r="C1152" s="321" t="s">
        <v>7</v>
      </c>
      <c r="D1152" s="323" t="s">
        <v>13455</v>
      </c>
    </row>
    <row r="1153" spans="1:4" ht="40.5" x14ac:dyDescent="0.2">
      <c r="A1153" s="320" t="s">
        <v>2819</v>
      </c>
      <c r="B1153" s="322" t="s">
        <v>9071</v>
      </c>
      <c r="C1153" s="321" t="s">
        <v>7</v>
      </c>
      <c r="D1153" s="323" t="s">
        <v>5978</v>
      </c>
    </row>
    <row r="1154" spans="1:4" ht="40.5" x14ac:dyDescent="0.2">
      <c r="A1154" s="320" t="s">
        <v>2820</v>
      </c>
      <c r="B1154" s="322" t="s">
        <v>9072</v>
      </c>
      <c r="C1154" s="321" t="s">
        <v>7</v>
      </c>
      <c r="D1154" s="323" t="s">
        <v>407</v>
      </c>
    </row>
    <row r="1155" spans="1:4" ht="40.5" x14ac:dyDescent="0.2">
      <c r="A1155" s="320" t="s">
        <v>2821</v>
      </c>
      <c r="B1155" s="322" t="s">
        <v>9073</v>
      </c>
      <c r="C1155" s="321" t="s">
        <v>7</v>
      </c>
      <c r="D1155" s="323" t="s">
        <v>1179</v>
      </c>
    </row>
    <row r="1156" spans="1:4" ht="40.5" x14ac:dyDescent="0.2">
      <c r="A1156" s="320" t="s">
        <v>2822</v>
      </c>
      <c r="B1156" s="322" t="s">
        <v>9074</v>
      </c>
      <c r="C1156" s="321" t="s">
        <v>7</v>
      </c>
      <c r="D1156" s="323" t="s">
        <v>886</v>
      </c>
    </row>
    <row r="1157" spans="1:4" ht="40.5" x14ac:dyDescent="0.2">
      <c r="A1157" s="320" t="s">
        <v>2823</v>
      </c>
      <c r="B1157" s="322" t="s">
        <v>9075</v>
      </c>
      <c r="C1157" s="321" t="s">
        <v>7</v>
      </c>
      <c r="D1157" s="323" t="s">
        <v>16678</v>
      </c>
    </row>
    <row r="1158" spans="1:4" ht="13.5" x14ac:dyDescent="0.2">
      <c r="A1158" s="320" t="s">
        <v>2824</v>
      </c>
      <c r="B1158" s="322" t="s">
        <v>15331</v>
      </c>
      <c r="C1158" s="321" t="s">
        <v>14</v>
      </c>
      <c r="D1158" s="323" t="s">
        <v>790</v>
      </c>
    </row>
    <row r="1159" spans="1:4" ht="27" x14ac:dyDescent="0.2">
      <c r="A1159" s="320" t="s">
        <v>2825</v>
      </c>
      <c r="B1159" s="322" t="s">
        <v>9076</v>
      </c>
      <c r="C1159" s="321" t="s">
        <v>59</v>
      </c>
      <c r="D1159" s="323" t="s">
        <v>454</v>
      </c>
    </row>
    <row r="1160" spans="1:4" ht="27" x14ac:dyDescent="0.2">
      <c r="A1160" s="320" t="s">
        <v>2826</v>
      </c>
      <c r="B1160" s="322" t="s">
        <v>9077</v>
      </c>
      <c r="C1160" s="321" t="s">
        <v>59</v>
      </c>
      <c r="D1160" s="323" t="s">
        <v>343</v>
      </c>
    </row>
    <row r="1161" spans="1:4" ht="40.5" x14ac:dyDescent="0.2">
      <c r="A1161" s="320" t="s">
        <v>2827</v>
      </c>
      <c r="B1161" s="322" t="s">
        <v>9078</v>
      </c>
      <c r="C1161" s="321" t="s">
        <v>14849</v>
      </c>
      <c r="D1161" s="323" t="s">
        <v>16794</v>
      </c>
    </row>
    <row r="1162" spans="1:4" ht="40.5" x14ac:dyDescent="0.2">
      <c r="A1162" s="320" t="s">
        <v>2828</v>
      </c>
      <c r="B1162" s="322" t="s">
        <v>9079</v>
      </c>
      <c r="C1162" s="321" t="s">
        <v>14849</v>
      </c>
      <c r="D1162" s="323" t="s">
        <v>16795</v>
      </c>
    </row>
    <row r="1163" spans="1:4" ht="40.5" x14ac:dyDescent="0.2">
      <c r="A1163" s="320" t="s">
        <v>2829</v>
      </c>
      <c r="B1163" s="322" t="s">
        <v>9080</v>
      </c>
      <c r="C1163" s="321" t="s">
        <v>14849</v>
      </c>
      <c r="D1163" s="323" t="s">
        <v>16796</v>
      </c>
    </row>
    <row r="1164" spans="1:4" ht="40.5" x14ac:dyDescent="0.2">
      <c r="A1164" s="320" t="s">
        <v>2830</v>
      </c>
      <c r="B1164" s="322" t="s">
        <v>9081</v>
      </c>
      <c r="C1164" s="321" t="s">
        <v>14849</v>
      </c>
      <c r="D1164" s="323" t="s">
        <v>16797</v>
      </c>
    </row>
    <row r="1165" spans="1:4" ht="40.5" x14ac:dyDescent="0.2">
      <c r="A1165" s="320" t="s">
        <v>2831</v>
      </c>
      <c r="B1165" s="322" t="s">
        <v>9082</v>
      </c>
      <c r="C1165" s="321" t="s">
        <v>14</v>
      </c>
      <c r="D1165" s="323" t="s">
        <v>16798</v>
      </c>
    </row>
    <row r="1166" spans="1:4" ht="40.5" x14ac:dyDescent="0.2">
      <c r="A1166" s="320" t="s">
        <v>2833</v>
      </c>
      <c r="B1166" s="322" t="s">
        <v>9083</v>
      </c>
      <c r="C1166" s="321" t="s">
        <v>14</v>
      </c>
      <c r="D1166" s="323" t="s">
        <v>16799</v>
      </c>
    </row>
    <row r="1167" spans="1:4" ht="40.5" x14ac:dyDescent="0.2">
      <c r="A1167" s="320" t="s">
        <v>2834</v>
      </c>
      <c r="B1167" s="322" t="s">
        <v>9084</v>
      </c>
      <c r="C1167" s="321" t="s">
        <v>14</v>
      </c>
      <c r="D1167" s="323" t="s">
        <v>14350</v>
      </c>
    </row>
    <row r="1168" spans="1:4" ht="40.5" x14ac:dyDescent="0.2">
      <c r="A1168" s="320" t="s">
        <v>2835</v>
      </c>
      <c r="B1168" s="322" t="s">
        <v>9085</v>
      </c>
      <c r="C1168" s="321" t="s">
        <v>14</v>
      </c>
      <c r="D1168" s="323" t="s">
        <v>16800</v>
      </c>
    </row>
    <row r="1169" spans="1:4" ht="40.5" x14ac:dyDescent="0.2">
      <c r="A1169" s="320" t="s">
        <v>2837</v>
      </c>
      <c r="B1169" s="322" t="s">
        <v>9086</v>
      </c>
      <c r="C1169" s="321" t="s">
        <v>14</v>
      </c>
      <c r="D1169" s="323" t="s">
        <v>14654</v>
      </c>
    </row>
    <row r="1170" spans="1:4" ht="27" x14ac:dyDescent="0.2">
      <c r="A1170" s="320" t="s">
        <v>2838</v>
      </c>
      <c r="B1170" s="322" t="s">
        <v>9087</v>
      </c>
      <c r="C1170" s="321" t="s">
        <v>14</v>
      </c>
      <c r="D1170" s="323" t="s">
        <v>688</v>
      </c>
    </row>
    <row r="1171" spans="1:4" ht="27" x14ac:dyDescent="0.2">
      <c r="A1171" s="320" t="s">
        <v>2839</v>
      </c>
      <c r="B1171" s="322" t="s">
        <v>9088</v>
      </c>
      <c r="C1171" s="321" t="s">
        <v>14849</v>
      </c>
      <c r="D1171" s="323" t="s">
        <v>16801</v>
      </c>
    </row>
    <row r="1172" spans="1:4" ht="27" x14ac:dyDescent="0.2">
      <c r="A1172" s="320" t="s">
        <v>2840</v>
      </c>
      <c r="B1172" s="322" t="s">
        <v>9089</v>
      </c>
      <c r="C1172" s="321" t="s">
        <v>14849</v>
      </c>
      <c r="D1172" s="323" t="s">
        <v>16802</v>
      </c>
    </row>
    <row r="1173" spans="1:4" ht="27" x14ac:dyDescent="0.2">
      <c r="A1173" s="320" t="s">
        <v>2841</v>
      </c>
      <c r="B1173" s="322" t="s">
        <v>9090</v>
      </c>
      <c r="C1173" s="321" t="s">
        <v>14849</v>
      </c>
      <c r="D1173" s="323" t="s">
        <v>16803</v>
      </c>
    </row>
    <row r="1174" spans="1:4" ht="27" x14ac:dyDescent="0.2">
      <c r="A1174" s="320" t="s">
        <v>2842</v>
      </c>
      <c r="B1174" s="322" t="s">
        <v>9091</v>
      </c>
      <c r="C1174" s="321" t="s">
        <v>14849</v>
      </c>
      <c r="D1174" s="323" t="s">
        <v>16804</v>
      </c>
    </row>
    <row r="1175" spans="1:4" ht="27" x14ac:dyDescent="0.2">
      <c r="A1175" s="320" t="s">
        <v>2843</v>
      </c>
      <c r="B1175" s="322" t="s">
        <v>9092</v>
      </c>
      <c r="C1175" s="321" t="s">
        <v>14849</v>
      </c>
      <c r="D1175" s="323" t="s">
        <v>16805</v>
      </c>
    </row>
    <row r="1176" spans="1:4" ht="27" x14ac:dyDescent="0.2">
      <c r="A1176" s="320" t="s">
        <v>2844</v>
      </c>
      <c r="B1176" s="322" t="s">
        <v>9093</v>
      </c>
      <c r="C1176" s="321" t="s">
        <v>14849</v>
      </c>
      <c r="D1176" s="323" t="s">
        <v>16806</v>
      </c>
    </row>
    <row r="1177" spans="1:4" ht="27" x14ac:dyDescent="0.2">
      <c r="A1177" s="320" t="s">
        <v>2845</v>
      </c>
      <c r="B1177" s="322" t="s">
        <v>9094</v>
      </c>
      <c r="C1177" s="321" t="s">
        <v>14849</v>
      </c>
      <c r="D1177" s="323" t="s">
        <v>16807</v>
      </c>
    </row>
    <row r="1178" spans="1:4" ht="27" x14ac:dyDescent="0.2">
      <c r="A1178" s="320" t="s">
        <v>2846</v>
      </c>
      <c r="B1178" s="322" t="s">
        <v>9095</v>
      </c>
      <c r="C1178" s="321" t="s">
        <v>14849</v>
      </c>
      <c r="D1178" s="323" t="s">
        <v>16808</v>
      </c>
    </row>
    <row r="1179" spans="1:4" ht="27" x14ac:dyDescent="0.2">
      <c r="A1179" s="320" t="s">
        <v>2847</v>
      </c>
      <c r="B1179" s="322" t="s">
        <v>9096</v>
      </c>
      <c r="C1179" s="321" t="s">
        <v>14849</v>
      </c>
      <c r="D1179" s="323" t="s">
        <v>16809</v>
      </c>
    </row>
    <row r="1180" spans="1:4" ht="27" x14ac:dyDescent="0.2">
      <c r="A1180" s="320" t="s">
        <v>2848</v>
      </c>
      <c r="B1180" s="322" t="s">
        <v>9097</v>
      </c>
      <c r="C1180" s="321" t="s">
        <v>14849</v>
      </c>
      <c r="D1180" s="323" t="s">
        <v>16810</v>
      </c>
    </row>
    <row r="1181" spans="1:4" ht="40.5" x14ac:dyDescent="0.2">
      <c r="A1181" s="320" t="s">
        <v>2849</v>
      </c>
      <c r="B1181" s="322" t="s">
        <v>9098</v>
      </c>
      <c r="C1181" s="321" t="s">
        <v>14849</v>
      </c>
      <c r="D1181" s="323" t="s">
        <v>16811</v>
      </c>
    </row>
    <row r="1182" spans="1:4" ht="40.5" x14ac:dyDescent="0.2">
      <c r="A1182" s="320" t="s">
        <v>2850</v>
      </c>
      <c r="B1182" s="322" t="s">
        <v>9099</v>
      </c>
      <c r="C1182" s="321" t="s">
        <v>14849</v>
      </c>
      <c r="D1182" s="323" t="s">
        <v>16812</v>
      </c>
    </row>
    <row r="1183" spans="1:4" ht="40.5" x14ac:dyDescent="0.2">
      <c r="A1183" s="320" t="s">
        <v>2851</v>
      </c>
      <c r="B1183" s="322" t="s">
        <v>9100</v>
      </c>
      <c r="C1183" s="321" t="s">
        <v>14849</v>
      </c>
      <c r="D1183" s="323" t="s">
        <v>16813</v>
      </c>
    </row>
    <row r="1184" spans="1:4" ht="40.5" x14ac:dyDescent="0.2">
      <c r="A1184" s="320" t="s">
        <v>2852</v>
      </c>
      <c r="B1184" s="322" t="s">
        <v>9101</v>
      </c>
      <c r="C1184" s="321" t="s">
        <v>14849</v>
      </c>
      <c r="D1184" s="323" t="s">
        <v>16814</v>
      </c>
    </row>
    <row r="1185" spans="1:4" ht="40.5" x14ac:dyDescent="0.2">
      <c r="A1185" s="320" t="s">
        <v>2853</v>
      </c>
      <c r="B1185" s="322" t="s">
        <v>9102</v>
      </c>
      <c r="C1185" s="321" t="s">
        <v>14849</v>
      </c>
      <c r="D1185" s="323" t="s">
        <v>16815</v>
      </c>
    </row>
    <row r="1186" spans="1:4" ht="40.5" x14ac:dyDescent="0.2">
      <c r="A1186" s="320" t="s">
        <v>2854</v>
      </c>
      <c r="B1186" s="322" t="s">
        <v>9103</v>
      </c>
      <c r="C1186" s="321" t="s">
        <v>14849</v>
      </c>
      <c r="D1186" s="323" t="s">
        <v>16816</v>
      </c>
    </row>
    <row r="1187" spans="1:4" ht="40.5" x14ac:dyDescent="0.2">
      <c r="A1187" s="320" t="s">
        <v>2855</v>
      </c>
      <c r="B1187" s="322" t="s">
        <v>9104</v>
      </c>
      <c r="C1187" s="321" t="s">
        <v>14849</v>
      </c>
      <c r="D1187" s="323" t="s">
        <v>16817</v>
      </c>
    </row>
    <row r="1188" spans="1:4" ht="40.5" x14ac:dyDescent="0.2">
      <c r="A1188" s="320" t="s">
        <v>2856</v>
      </c>
      <c r="B1188" s="322" t="s">
        <v>9105</v>
      </c>
      <c r="C1188" s="321" t="s">
        <v>14849</v>
      </c>
      <c r="D1188" s="323" t="s">
        <v>16818</v>
      </c>
    </row>
    <row r="1189" spans="1:4" ht="40.5" x14ac:dyDescent="0.2">
      <c r="A1189" s="320" t="s">
        <v>2857</v>
      </c>
      <c r="B1189" s="322" t="s">
        <v>9106</v>
      </c>
      <c r="C1189" s="321" t="s">
        <v>14849</v>
      </c>
      <c r="D1189" s="323" t="s">
        <v>16819</v>
      </c>
    </row>
    <row r="1190" spans="1:4" ht="40.5" x14ac:dyDescent="0.2">
      <c r="A1190" s="320" t="s">
        <v>2858</v>
      </c>
      <c r="B1190" s="322" t="s">
        <v>9107</v>
      </c>
      <c r="C1190" s="321" t="s">
        <v>14849</v>
      </c>
      <c r="D1190" s="323" t="s">
        <v>16820</v>
      </c>
    </row>
    <row r="1191" spans="1:4" ht="40.5" x14ac:dyDescent="0.2">
      <c r="A1191" s="320" t="s">
        <v>2859</v>
      </c>
      <c r="B1191" s="322" t="s">
        <v>9108</v>
      </c>
      <c r="C1191" s="321" t="s">
        <v>14</v>
      </c>
      <c r="D1191" s="323" t="s">
        <v>14578</v>
      </c>
    </row>
    <row r="1192" spans="1:4" ht="54" x14ac:dyDescent="0.2">
      <c r="A1192" s="320" t="s">
        <v>2861</v>
      </c>
      <c r="B1192" s="322" t="s">
        <v>9109</v>
      </c>
      <c r="C1192" s="321" t="s">
        <v>14</v>
      </c>
      <c r="D1192" s="323" t="s">
        <v>16821</v>
      </c>
    </row>
    <row r="1193" spans="1:4" ht="40.5" x14ac:dyDescent="0.2">
      <c r="A1193" s="320" t="s">
        <v>2863</v>
      </c>
      <c r="B1193" s="322" t="s">
        <v>9110</v>
      </c>
      <c r="C1193" s="321" t="s">
        <v>14</v>
      </c>
      <c r="D1193" s="323" t="s">
        <v>16822</v>
      </c>
    </row>
    <row r="1194" spans="1:4" ht="27" x14ac:dyDescent="0.2">
      <c r="A1194" s="320" t="s">
        <v>2864</v>
      </c>
      <c r="B1194" s="322" t="s">
        <v>9111</v>
      </c>
      <c r="C1194" s="321" t="s">
        <v>14</v>
      </c>
      <c r="D1194" s="323" t="s">
        <v>353</v>
      </c>
    </row>
    <row r="1195" spans="1:4" ht="27" x14ac:dyDescent="0.2">
      <c r="A1195" s="320" t="s">
        <v>2865</v>
      </c>
      <c r="B1195" s="322" t="s">
        <v>9112</v>
      </c>
      <c r="C1195" s="321" t="s">
        <v>14</v>
      </c>
      <c r="D1195" s="323" t="s">
        <v>602</v>
      </c>
    </row>
    <row r="1196" spans="1:4" ht="27" x14ac:dyDescent="0.2">
      <c r="A1196" s="320" t="s">
        <v>2866</v>
      </c>
      <c r="B1196" s="322" t="s">
        <v>9113</v>
      </c>
      <c r="C1196" s="321" t="s">
        <v>14</v>
      </c>
      <c r="D1196" s="323" t="s">
        <v>5445</v>
      </c>
    </row>
    <row r="1197" spans="1:4" ht="27" x14ac:dyDescent="0.2">
      <c r="A1197" s="320" t="s">
        <v>2868</v>
      </c>
      <c r="B1197" s="322" t="s">
        <v>9114</v>
      </c>
      <c r="C1197" s="321" t="s">
        <v>14</v>
      </c>
      <c r="D1197" s="323" t="s">
        <v>16823</v>
      </c>
    </row>
    <row r="1198" spans="1:4" ht="27" x14ac:dyDescent="0.2">
      <c r="A1198" s="320" t="s">
        <v>2869</v>
      </c>
      <c r="B1198" s="322" t="s">
        <v>9115</v>
      </c>
      <c r="C1198" s="321" t="s">
        <v>14</v>
      </c>
      <c r="D1198" s="323" t="s">
        <v>13767</v>
      </c>
    </row>
    <row r="1199" spans="1:4" ht="27" x14ac:dyDescent="0.2">
      <c r="A1199" s="320" t="s">
        <v>2870</v>
      </c>
      <c r="B1199" s="322" t="s">
        <v>9116</v>
      </c>
      <c r="C1199" s="321" t="s">
        <v>14</v>
      </c>
      <c r="D1199" s="323" t="s">
        <v>2176</v>
      </c>
    </row>
    <row r="1200" spans="1:4" ht="27" x14ac:dyDescent="0.2">
      <c r="A1200" s="320" t="s">
        <v>2871</v>
      </c>
      <c r="B1200" s="322" t="s">
        <v>9117</v>
      </c>
      <c r="C1200" s="321" t="s">
        <v>14</v>
      </c>
      <c r="D1200" s="323" t="s">
        <v>16709</v>
      </c>
    </row>
    <row r="1201" spans="1:4" ht="13.5" x14ac:dyDescent="0.2">
      <c r="A1201" s="320" t="s">
        <v>2872</v>
      </c>
      <c r="B1201" s="322" t="s">
        <v>9118</v>
      </c>
      <c r="C1201" s="321" t="s">
        <v>59</v>
      </c>
      <c r="D1201" s="323" t="s">
        <v>16824</v>
      </c>
    </row>
    <row r="1202" spans="1:4" ht="27" x14ac:dyDescent="0.2">
      <c r="A1202" s="320" t="s">
        <v>2874</v>
      </c>
      <c r="B1202" s="322" t="s">
        <v>9119</v>
      </c>
      <c r="C1202" s="321" t="s">
        <v>14</v>
      </c>
      <c r="D1202" s="323" t="s">
        <v>1070</v>
      </c>
    </row>
    <row r="1203" spans="1:4" ht="27" x14ac:dyDescent="0.2">
      <c r="A1203" s="320" t="s">
        <v>2875</v>
      </c>
      <c r="B1203" s="322" t="s">
        <v>9120</v>
      </c>
      <c r="C1203" s="321" t="s">
        <v>14</v>
      </c>
      <c r="D1203" s="323" t="s">
        <v>1391</v>
      </c>
    </row>
    <row r="1204" spans="1:4" ht="13.5" x14ac:dyDescent="0.2">
      <c r="A1204" s="320" t="s">
        <v>2877</v>
      </c>
      <c r="B1204" s="322" t="s">
        <v>9121</v>
      </c>
      <c r="C1204" s="321" t="s">
        <v>14849</v>
      </c>
      <c r="D1204" s="323" t="s">
        <v>297</v>
      </c>
    </row>
    <row r="1205" spans="1:4" ht="27" x14ac:dyDescent="0.2">
      <c r="A1205" s="320" t="s">
        <v>2878</v>
      </c>
      <c r="B1205" s="322" t="s">
        <v>9122</v>
      </c>
      <c r="C1205" s="321" t="s">
        <v>14</v>
      </c>
      <c r="D1205" s="323" t="s">
        <v>16823</v>
      </c>
    </row>
    <row r="1206" spans="1:4" ht="27" x14ac:dyDescent="0.2">
      <c r="A1206" s="320" t="s">
        <v>2880</v>
      </c>
      <c r="B1206" s="322" t="s">
        <v>9123</v>
      </c>
      <c r="C1206" s="321" t="s">
        <v>14</v>
      </c>
      <c r="D1206" s="323" t="s">
        <v>13767</v>
      </c>
    </row>
    <row r="1207" spans="1:4" ht="27" x14ac:dyDescent="0.2">
      <c r="A1207" s="320" t="s">
        <v>2881</v>
      </c>
      <c r="B1207" s="322" t="s">
        <v>9124</v>
      </c>
      <c r="C1207" s="321" t="s">
        <v>14</v>
      </c>
      <c r="D1207" s="323" t="s">
        <v>16823</v>
      </c>
    </row>
    <row r="1208" spans="1:4" ht="27" x14ac:dyDescent="0.2">
      <c r="A1208" s="320" t="s">
        <v>2882</v>
      </c>
      <c r="B1208" s="322" t="s">
        <v>9125</v>
      </c>
      <c r="C1208" s="321" t="s">
        <v>14</v>
      </c>
      <c r="D1208" s="323" t="s">
        <v>13767</v>
      </c>
    </row>
    <row r="1209" spans="1:4" ht="27" x14ac:dyDescent="0.2">
      <c r="A1209" s="320" t="s">
        <v>2883</v>
      </c>
      <c r="B1209" s="322" t="s">
        <v>9126</v>
      </c>
      <c r="C1209" s="321" t="s">
        <v>14</v>
      </c>
      <c r="D1209" s="323" t="s">
        <v>2176</v>
      </c>
    </row>
    <row r="1210" spans="1:4" ht="27" x14ac:dyDescent="0.2">
      <c r="A1210" s="320" t="s">
        <v>2884</v>
      </c>
      <c r="B1210" s="322" t="s">
        <v>9127</v>
      </c>
      <c r="C1210" s="321" t="s">
        <v>14</v>
      </c>
      <c r="D1210" s="323" t="s">
        <v>16709</v>
      </c>
    </row>
    <row r="1211" spans="1:4" ht="27" x14ac:dyDescent="0.2">
      <c r="A1211" s="320" t="s">
        <v>2886</v>
      </c>
      <c r="B1211" s="322" t="s">
        <v>9128</v>
      </c>
      <c r="C1211" s="321" t="s">
        <v>14</v>
      </c>
      <c r="D1211" s="323" t="s">
        <v>2176</v>
      </c>
    </row>
    <row r="1212" spans="1:4" ht="27" x14ac:dyDescent="0.2">
      <c r="A1212" s="320" t="s">
        <v>2887</v>
      </c>
      <c r="B1212" s="322" t="s">
        <v>9129</v>
      </c>
      <c r="C1212" s="321" t="s">
        <v>14</v>
      </c>
      <c r="D1212" s="323" t="s">
        <v>16709</v>
      </c>
    </row>
    <row r="1213" spans="1:4" ht="40.5" x14ac:dyDescent="0.2">
      <c r="A1213" s="320" t="s">
        <v>2888</v>
      </c>
      <c r="B1213" s="322" t="s">
        <v>9130</v>
      </c>
      <c r="C1213" s="321" t="s">
        <v>14</v>
      </c>
      <c r="D1213" s="323" t="s">
        <v>16825</v>
      </c>
    </row>
    <row r="1214" spans="1:4" ht="40.5" x14ac:dyDescent="0.2">
      <c r="A1214" s="320" t="s">
        <v>2890</v>
      </c>
      <c r="B1214" s="322" t="s">
        <v>9131</v>
      </c>
      <c r="C1214" s="321" t="s">
        <v>14</v>
      </c>
      <c r="D1214" s="323" t="s">
        <v>16826</v>
      </c>
    </row>
    <row r="1215" spans="1:4" ht="27" x14ac:dyDescent="0.2">
      <c r="A1215" s="320" t="s">
        <v>2891</v>
      </c>
      <c r="B1215" s="322" t="s">
        <v>9132</v>
      </c>
      <c r="C1215" s="321" t="s">
        <v>14</v>
      </c>
      <c r="D1215" s="323" t="s">
        <v>16827</v>
      </c>
    </row>
    <row r="1216" spans="1:4" ht="27" x14ac:dyDescent="0.2">
      <c r="A1216" s="320" t="s">
        <v>2892</v>
      </c>
      <c r="B1216" s="322" t="s">
        <v>9133</v>
      </c>
      <c r="C1216" s="321" t="s">
        <v>14</v>
      </c>
      <c r="D1216" s="323" t="s">
        <v>16828</v>
      </c>
    </row>
    <row r="1217" spans="1:4" ht="27" x14ac:dyDescent="0.2">
      <c r="A1217" s="320" t="s">
        <v>2893</v>
      </c>
      <c r="B1217" s="322" t="s">
        <v>9134</v>
      </c>
      <c r="C1217" s="321" t="s">
        <v>14</v>
      </c>
      <c r="D1217" s="323" t="s">
        <v>16829</v>
      </c>
    </row>
    <row r="1218" spans="1:4" ht="27" x14ac:dyDescent="0.2">
      <c r="A1218" s="320" t="s">
        <v>2894</v>
      </c>
      <c r="B1218" s="322" t="s">
        <v>9135</v>
      </c>
      <c r="C1218" s="321" t="s">
        <v>14</v>
      </c>
      <c r="D1218" s="323" t="s">
        <v>16830</v>
      </c>
    </row>
    <row r="1219" spans="1:4" ht="27" x14ac:dyDescent="0.2">
      <c r="A1219" s="320" t="s">
        <v>2895</v>
      </c>
      <c r="B1219" s="322" t="s">
        <v>9136</v>
      </c>
      <c r="C1219" s="321" t="s">
        <v>14</v>
      </c>
      <c r="D1219" s="323" t="s">
        <v>16831</v>
      </c>
    </row>
    <row r="1220" spans="1:4" ht="27" x14ac:dyDescent="0.2">
      <c r="A1220" s="320" t="s">
        <v>2896</v>
      </c>
      <c r="B1220" s="322" t="s">
        <v>9137</v>
      </c>
      <c r="C1220" s="321" t="s">
        <v>14</v>
      </c>
      <c r="D1220" s="323" t="s">
        <v>16832</v>
      </c>
    </row>
    <row r="1221" spans="1:4" ht="27" x14ac:dyDescent="0.2">
      <c r="A1221" s="320" t="s">
        <v>2897</v>
      </c>
      <c r="B1221" s="322" t="s">
        <v>9138</v>
      </c>
      <c r="C1221" s="321" t="s">
        <v>14</v>
      </c>
      <c r="D1221" s="323" t="s">
        <v>16833</v>
      </c>
    </row>
    <row r="1222" spans="1:4" ht="13.5" x14ac:dyDescent="0.2">
      <c r="A1222" s="320" t="s">
        <v>2898</v>
      </c>
      <c r="B1222" s="322" t="s">
        <v>9139</v>
      </c>
      <c r="C1222" s="321" t="s">
        <v>14</v>
      </c>
      <c r="D1222" s="323" t="s">
        <v>16834</v>
      </c>
    </row>
    <row r="1223" spans="1:4" ht="13.5" x14ac:dyDescent="0.2">
      <c r="A1223" s="320" t="s">
        <v>2899</v>
      </c>
      <c r="B1223" s="322" t="s">
        <v>9140</v>
      </c>
      <c r="C1223" s="321" t="s">
        <v>14</v>
      </c>
      <c r="D1223" s="323" t="s">
        <v>16835</v>
      </c>
    </row>
    <row r="1224" spans="1:4" ht="13.5" x14ac:dyDescent="0.2">
      <c r="A1224" s="320" t="s">
        <v>2900</v>
      </c>
      <c r="B1224" s="322" t="s">
        <v>9141</v>
      </c>
      <c r="C1224" s="321" t="s">
        <v>14</v>
      </c>
      <c r="D1224" s="323" t="s">
        <v>16836</v>
      </c>
    </row>
    <row r="1225" spans="1:4" ht="13.5" x14ac:dyDescent="0.2">
      <c r="A1225" s="320" t="s">
        <v>2901</v>
      </c>
      <c r="B1225" s="322" t="s">
        <v>9142</v>
      </c>
      <c r="C1225" s="321" t="s">
        <v>14</v>
      </c>
      <c r="D1225" s="323" t="s">
        <v>16837</v>
      </c>
    </row>
    <row r="1226" spans="1:4" ht="13.5" x14ac:dyDescent="0.2">
      <c r="A1226" s="320" t="s">
        <v>2902</v>
      </c>
      <c r="B1226" s="322" t="s">
        <v>9143</v>
      </c>
      <c r="C1226" s="321" t="s">
        <v>59</v>
      </c>
      <c r="D1226" s="323" t="s">
        <v>1658</v>
      </c>
    </row>
    <row r="1227" spans="1:4" ht="27" x14ac:dyDescent="0.2">
      <c r="A1227" s="320" t="s">
        <v>2903</v>
      </c>
      <c r="B1227" s="322" t="s">
        <v>9144</v>
      </c>
      <c r="C1227" s="321" t="s">
        <v>14</v>
      </c>
      <c r="D1227" s="323" t="s">
        <v>3616</v>
      </c>
    </row>
    <row r="1228" spans="1:4" ht="27" x14ac:dyDescent="0.2">
      <c r="A1228" s="320" t="s">
        <v>2904</v>
      </c>
      <c r="B1228" s="322" t="s">
        <v>9145</v>
      </c>
      <c r="C1228" s="321" t="s">
        <v>14</v>
      </c>
      <c r="D1228" s="323" t="s">
        <v>16838</v>
      </c>
    </row>
    <row r="1229" spans="1:4" ht="40.5" x14ac:dyDescent="0.2">
      <c r="A1229" s="320" t="s">
        <v>2905</v>
      </c>
      <c r="B1229" s="322" t="s">
        <v>9146</v>
      </c>
      <c r="C1229" s="321" t="s">
        <v>59</v>
      </c>
      <c r="D1229" s="323" t="s">
        <v>16839</v>
      </c>
    </row>
    <row r="1230" spans="1:4" ht="40.5" x14ac:dyDescent="0.2">
      <c r="A1230" s="320" t="s">
        <v>2906</v>
      </c>
      <c r="B1230" s="322" t="s">
        <v>9147</v>
      </c>
      <c r="C1230" s="321" t="s">
        <v>59</v>
      </c>
      <c r="D1230" s="323" t="s">
        <v>16840</v>
      </c>
    </row>
    <row r="1231" spans="1:4" ht="40.5" x14ac:dyDescent="0.2">
      <c r="A1231" s="320" t="s">
        <v>2908</v>
      </c>
      <c r="B1231" s="322" t="s">
        <v>9148</v>
      </c>
      <c r="C1231" s="321" t="s">
        <v>59</v>
      </c>
      <c r="D1231" s="323" t="s">
        <v>247</v>
      </c>
    </row>
    <row r="1232" spans="1:4" ht="40.5" x14ac:dyDescent="0.2">
      <c r="A1232" s="320" t="s">
        <v>2909</v>
      </c>
      <c r="B1232" s="322" t="s">
        <v>9149</v>
      </c>
      <c r="C1232" s="321" t="s">
        <v>59</v>
      </c>
      <c r="D1232" s="323" t="s">
        <v>883</v>
      </c>
    </row>
    <row r="1233" spans="1:4" ht="27" x14ac:dyDescent="0.2">
      <c r="A1233" s="320" t="s">
        <v>2911</v>
      </c>
      <c r="B1233" s="322" t="s">
        <v>15332</v>
      </c>
      <c r="C1233" s="321" t="s">
        <v>59</v>
      </c>
      <c r="D1233" s="323" t="s">
        <v>13549</v>
      </c>
    </row>
    <row r="1234" spans="1:4" ht="27" x14ac:dyDescent="0.2">
      <c r="A1234" s="320" t="s">
        <v>2912</v>
      </c>
      <c r="B1234" s="322" t="s">
        <v>9150</v>
      </c>
      <c r="C1234" s="321" t="s">
        <v>59</v>
      </c>
      <c r="D1234" s="323" t="s">
        <v>16841</v>
      </c>
    </row>
    <row r="1235" spans="1:4" ht="27" x14ac:dyDescent="0.2">
      <c r="A1235" s="320" t="s">
        <v>2914</v>
      </c>
      <c r="B1235" s="322" t="s">
        <v>9151</v>
      </c>
      <c r="C1235" s="321" t="s">
        <v>59</v>
      </c>
      <c r="D1235" s="323" t="s">
        <v>16842</v>
      </c>
    </row>
    <row r="1236" spans="1:4" ht="40.5" x14ac:dyDescent="0.2">
      <c r="A1236" s="320" t="s">
        <v>2915</v>
      </c>
      <c r="B1236" s="322" t="s">
        <v>9152</v>
      </c>
      <c r="C1236" s="321" t="s">
        <v>59</v>
      </c>
      <c r="D1236" s="323" t="s">
        <v>16843</v>
      </c>
    </row>
    <row r="1237" spans="1:4" ht="27" x14ac:dyDescent="0.2">
      <c r="A1237" s="320" t="s">
        <v>2916</v>
      </c>
      <c r="B1237" s="322" t="s">
        <v>9153</v>
      </c>
      <c r="C1237" s="321" t="s">
        <v>59</v>
      </c>
      <c r="D1237" s="323" t="s">
        <v>14268</v>
      </c>
    </row>
    <row r="1238" spans="1:4" ht="27" x14ac:dyDescent="0.2">
      <c r="A1238" s="320" t="s">
        <v>2917</v>
      </c>
      <c r="B1238" s="322" t="s">
        <v>9154</v>
      </c>
      <c r="C1238" s="321" t="s">
        <v>59</v>
      </c>
      <c r="D1238" s="323" t="s">
        <v>7288</v>
      </c>
    </row>
    <row r="1239" spans="1:4" ht="27" x14ac:dyDescent="0.2">
      <c r="A1239" s="320" t="s">
        <v>2918</v>
      </c>
      <c r="B1239" s="322" t="s">
        <v>9155</v>
      </c>
      <c r="C1239" s="321" t="s">
        <v>59</v>
      </c>
      <c r="D1239" s="323" t="s">
        <v>16844</v>
      </c>
    </row>
    <row r="1240" spans="1:4" ht="27" x14ac:dyDescent="0.2">
      <c r="A1240" s="320" t="s">
        <v>2919</v>
      </c>
      <c r="B1240" s="322" t="s">
        <v>9156</v>
      </c>
      <c r="C1240" s="321" t="s">
        <v>59</v>
      </c>
      <c r="D1240" s="323" t="s">
        <v>2931</v>
      </c>
    </row>
    <row r="1241" spans="1:4" ht="27" x14ac:dyDescent="0.2">
      <c r="A1241" s="320" t="s">
        <v>2920</v>
      </c>
      <c r="B1241" s="322" t="s">
        <v>9157</v>
      </c>
      <c r="C1241" s="321" t="s">
        <v>59</v>
      </c>
      <c r="D1241" s="323" t="s">
        <v>16845</v>
      </c>
    </row>
    <row r="1242" spans="1:4" ht="40.5" x14ac:dyDescent="0.2">
      <c r="A1242" s="320" t="s">
        <v>2921</v>
      </c>
      <c r="B1242" s="322" t="s">
        <v>9158</v>
      </c>
      <c r="C1242" s="321" t="s">
        <v>14</v>
      </c>
      <c r="D1242" s="323" t="s">
        <v>16846</v>
      </c>
    </row>
    <row r="1243" spans="1:4" ht="13.5" x14ac:dyDescent="0.2">
      <c r="A1243" s="320" t="s">
        <v>2922</v>
      </c>
      <c r="B1243" s="322" t="s">
        <v>9159</v>
      </c>
      <c r="C1243" s="321" t="s">
        <v>13313</v>
      </c>
      <c r="D1243" s="323" t="s">
        <v>5157</v>
      </c>
    </row>
    <row r="1244" spans="1:4" ht="13.5" x14ac:dyDescent="0.2">
      <c r="A1244" s="320" t="s">
        <v>2924</v>
      </c>
      <c r="B1244" s="322" t="s">
        <v>9160</v>
      </c>
      <c r="C1244" s="321" t="s">
        <v>13313</v>
      </c>
      <c r="D1244" s="323" t="s">
        <v>944</v>
      </c>
    </row>
    <row r="1245" spans="1:4" ht="27" x14ac:dyDescent="0.2">
      <c r="A1245" s="320" t="s">
        <v>2925</v>
      </c>
      <c r="B1245" s="322" t="s">
        <v>9161</v>
      </c>
      <c r="C1245" s="321" t="s">
        <v>14849</v>
      </c>
      <c r="D1245" s="323" t="s">
        <v>16847</v>
      </c>
    </row>
    <row r="1246" spans="1:4" ht="27" x14ac:dyDescent="0.2">
      <c r="A1246" s="320" t="s">
        <v>2926</v>
      </c>
      <c r="B1246" s="322" t="s">
        <v>9162</v>
      </c>
      <c r="C1246" s="321" t="s">
        <v>14849</v>
      </c>
      <c r="D1246" s="323" t="s">
        <v>16848</v>
      </c>
    </row>
    <row r="1247" spans="1:4" ht="27" x14ac:dyDescent="0.2">
      <c r="A1247" s="320" t="s">
        <v>2927</v>
      </c>
      <c r="B1247" s="322" t="s">
        <v>9163</v>
      </c>
      <c r="C1247" s="321" t="s">
        <v>14849</v>
      </c>
      <c r="D1247" s="323" t="s">
        <v>16849</v>
      </c>
    </row>
    <row r="1248" spans="1:4" ht="27" x14ac:dyDescent="0.2">
      <c r="A1248" s="320" t="s">
        <v>2928</v>
      </c>
      <c r="B1248" s="322" t="s">
        <v>9164</v>
      </c>
      <c r="C1248" s="321" t="s">
        <v>14849</v>
      </c>
      <c r="D1248" s="323" t="s">
        <v>16850</v>
      </c>
    </row>
    <row r="1249" spans="1:4" ht="40.5" x14ac:dyDescent="0.2">
      <c r="A1249" s="320" t="s">
        <v>2929</v>
      </c>
      <c r="B1249" s="322" t="s">
        <v>9165</v>
      </c>
      <c r="C1249" s="321" t="s">
        <v>14</v>
      </c>
      <c r="D1249" s="323" t="s">
        <v>16851</v>
      </c>
    </row>
    <row r="1250" spans="1:4" ht="40.5" x14ac:dyDescent="0.2">
      <c r="A1250" s="320" t="s">
        <v>2930</v>
      </c>
      <c r="B1250" s="322" t="s">
        <v>9166</v>
      </c>
      <c r="C1250" s="321" t="s">
        <v>14</v>
      </c>
      <c r="D1250" s="323" t="s">
        <v>14561</v>
      </c>
    </row>
    <row r="1251" spans="1:4" ht="40.5" x14ac:dyDescent="0.2">
      <c r="A1251" s="320" t="s">
        <v>2932</v>
      </c>
      <c r="B1251" s="322" t="s">
        <v>9167</v>
      </c>
      <c r="C1251" s="321" t="s">
        <v>14</v>
      </c>
      <c r="D1251" s="323" t="s">
        <v>5092</v>
      </c>
    </row>
    <row r="1252" spans="1:4" ht="40.5" x14ac:dyDescent="0.2">
      <c r="A1252" s="320" t="s">
        <v>2933</v>
      </c>
      <c r="B1252" s="322" t="s">
        <v>9168</v>
      </c>
      <c r="C1252" s="321" t="s">
        <v>14</v>
      </c>
      <c r="D1252" s="323" t="s">
        <v>16852</v>
      </c>
    </row>
    <row r="1253" spans="1:4" ht="40.5" x14ac:dyDescent="0.2">
      <c r="A1253" s="320" t="s">
        <v>2934</v>
      </c>
      <c r="B1253" s="322" t="s">
        <v>9169</v>
      </c>
      <c r="C1253" s="321" t="s">
        <v>14</v>
      </c>
      <c r="D1253" s="323" t="s">
        <v>16853</v>
      </c>
    </row>
    <row r="1254" spans="1:4" ht="40.5" x14ac:dyDescent="0.2">
      <c r="A1254" s="320" t="s">
        <v>2935</v>
      </c>
      <c r="B1254" s="322" t="s">
        <v>9170</v>
      </c>
      <c r="C1254" s="321" t="s">
        <v>14</v>
      </c>
      <c r="D1254" s="323" t="s">
        <v>14838</v>
      </c>
    </row>
    <row r="1255" spans="1:4" ht="40.5" x14ac:dyDescent="0.2">
      <c r="A1255" s="320" t="s">
        <v>2936</v>
      </c>
      <c r="B1255" s="322" t="s">
        <v>9171</v>
      </c>
      <c r="C1255" s="321" t="s">
        <v>14</v>
      </c>
      <c r="D1255" s="323" t="s">
        <v>16854</v>
      </c>
    </row>
    <row r="1256" spans="1:4" ht="27" x14ac:dyDescent="0.2">
      <c r="A1256" s="320" t="s">
        <v>2937</v>
      </c>
      <c r="B1256" s="322" t="s">
        <v>9172</v>
      </c>
      <c r="C1256" s="321" t="s">
        <v>14</v>
      </c>
      <c r="D1256" s="323" t="s">
        <v>16855</v>
      </c>
    </row>
    <row r="1257" spans="1:4" ht="27" x14ac:dyDescent="0.2">
      <c r="A1257" s="320" t="s">
        <v>2939</v>
      </c>
      <c r="B1257" s="322" t="s">
        <v>9173</v>
      </c>
      <c r="C1257" s="321" t="s">
        <v>14</v>
      </c>
      <c r="D1257" s="323" t="s">
        <v>4403</v>
      </c>
    </row>
    <row r="1258" spans="1:4" ht="40.5" x14ac:dyDescent="0.2">
      <c r="A1258" s="320" t="s">
        <v>2940</v>
      </c>
      <c r="B1258" s="322" t="s">
        <v>9174</v>
      </c>
      <c r="C1258" s="321" t="s">
        <v>14</v>
      </c>
      <c r="D1258" s="323" t="s">
        <v>13696</v>
      </c>
    </row>
    <row r="1259" spans="1:4" ht="40.5" x14ac:dyDescent="0.2">
      <c r="A1259" s="320" t="s">
        <v>2941</v>
      </c>
      <c r="B1259" s="322" t="s">
        <v>9175</v>
      </c>
      <c r="C1259" s="321" t="s">
        <v>14</v>
      </c>
      <c r="D1259" s="323" t="s">
        <v>14319</v>
      </c>
    </row>
    <row r="1260" spans="1:4" ht="27" x14ac:dyDescent="0.2">
      <c r="A1260" s="320" t="s">
        <v>2942</v>
      </c>
      <c r="B1260" s="322" t="s">
        <v>9176</v>
      </c>
      <c r="C1260" s="321" t="s">
        <v>14</v>
      </c>
      <c r="D1260" s="323" t="s">
        <v>909</v>
      </c>
    </row>
    <row r="1261" spans="1:4" ht="40.5" x14ac:dyDescent="0.2">
      <c r="A1261" s="320" t="s">
        <v>2943</v>
      </c>
      <c r="B1261" s="322" t="s">
        <v>9177</v>
      </c>
      <c r="C1261" s="321" t="s">
        <v>14</v>
      </c>
      <c r="D1261" s="323" t="s">
        <v>14566</v>
      </c>
    </row>
    <row r="1262" spans="1:4" ht="27" x14ac:dyDescent="0.2">
      <c r="A1262" s="320" t="s">
        <v>2944</v>
      </c>
      <c r="B1262" s="322" t="s">
        <v>9178</v>
      </c>
      <c r="C1262" s="321" t="s">
        <v>14</v>
      </c>
      <c r="D1262" s="323" t="s">
        <v>14285</v>
      </c>
    </row>
    <row r="1263" spans="1:4" ht="27" x14ac:dyDescent="0.2">
      <c r="A1263" s="320" t="s">
        <v>2945</v>
      </c>
      <c r="B1263" s="322" t="s">
        <v>9179</v>
      </c>
      <c r="C1263" s="321" t="s">
        <v>14849</v>
      </c>
      <c r="D1263" s="323" t="s">
        <v>16856</v>
      </c>
    </row>
    <row r="1264" spans="1:4" ht="27" x14ac:dyDescent="0.2">
      <c r="A1264" s="320" t="s">
        <v>2946</v>
      </c>
      <c r="B1264" s="322" t="s">
        <v>9180</v>
      </c>
      <c r="C1264" s="321" t="s">
        <v>14849</v>
      </c>
      <c r="D1264" s="323" t="s">
        <v>16857</v>
      </c>
    </row>
    <row r="1265" spans="1:4" ht="27" x14ac:dyDescent="0.2">
      <c r="A1265" s="320" t="s">
        <v>2947</v>
      </c>
      <c r="B1265" s="322" t="s">
        <v>9181</v>
      </c>
      <c r="C1265" s="321" t="s">
        <v>14849</v>
      </c>
      <c r="D1265" s="323" t="s">
        <v>16858</v>
      </c>
    </row>
    <row r="1266" spans="1:4" ht="27" x14ac:dyDescent="0.2">
      <c r="A1266" s="320" t="s">
        <v>2948</v>
      </c>
      <c r="B1266" s="322" t="s">
        <v>9182</v>
      </c>
      <c r="C1266" s="321" t="s">
        <v>14849</v>
      </c>
      <c r="D1266" s="323" t="s">
        <v>16859</v>
      </c>
    </row>
    <row r="1267" spans="1:4" ht="27" x14ac:dyDescent="0.2">
      <c r="A1267" s="320" t="s">
        <v>2949</v>
      </c>
      <c r="B1267" s="322" t="s">
        <v>9183</v>
      </c>
      <c r="C1267" s="321" t="s">
        <v>14849</v>
      </c>
      <c r="D1267" s="323" t="s">
        <v>16860</v>
      </c>
    </row>
    <row r="1268" spans="1:4" ht="27" x14ac:dyDescent="0.2">
      <c r="A1268" s="320" t="s">
        <v>2950</v>
      </c>
      <c r="B1268" s="322" t="s">
        <v>9184</v>
      </c>
      <c r="C1268" s="321" t="s">
        <v>14849</v>
      </c>
      <c r="D1268" s="323" t="s">
        <v>16861</v>
      </c>
    </row>
    <row r="1269" spans="1:4" ht="40.5" x14ac:dyDescent="0.2">
      <c r="A1269" s="320" t="s">
        <v>2951</v>
      </c>
      <c r="B1269" s="322" t="s">
        <v>9185</v>
      </c>
      <c r="C1269" s="321" t="s">
        <v>13313</v>
      </c>
      <c r="D1269" s="323" t="s">
        <v>466</v>
      </c>
    </row>
    <row r="1270" spans="1:4" ht="27" x14ac:dyDescent="0.2">
      <c r="A1270" s="320" t="s">
        <v>2952</v>
      </c>
      <c r="B1270" s="322" t="s">
        <v>9186</v>
      </c>
      <c r="C1270" s="321" t="s">
        <v>14849</v>
      </c>
      <c r="D1270" s="323" t="s">
        <v>16862</v>
      </c>
    </row>
    <row r="1271" spans="1:4" ht="27" x14ac:dyDescent="0.2">
      <c r="A1271" s="320" t="s">
        <v>2953</v>
      </c>
      <c r="B1271" s="322" t="s">
        <v>9187</v>
      </c>
      <c r="C1271" s="321" t="s">
        <v>14849</v>
      </c>
      <c r="D1271" s="323" t="s">
        <v>16863</v>
      </c>
    </row>
    <row r="1272" spans="1:4" ht="27" x14ac:dyDescent="0.2">
      <c r="A1272" s="320" t="s">
        <v>2954</v>
      </c>
      <c r="B1272" s="322" t="s">
        <v>9188</v>
      </c>
      <c r="C1272" s="321" t="s">
        <v>14849</v>
      </c>
      <c r="D1272" s="323" t="s">
        <v>16864</v>
      </c>
    </row>
    <row r="1273" spans="1:4" ht="27" x14ac:dyDescent="0.2">
      <c r="A1273" s="320" t="s">
        <v>2955</v>
      </c>
      <c r="B1273" s="322" t="s">
        <v>9189</v>
      </c>
      <c r="C1273" s="321" t="s">
        <v>14849</v>
      </c>
      <c r="D1273" s="323" t="s">
        <v>16865</v>
      </c>
    </row>
    <row r="1274" spans="1:4" ht="40.5" x14ac:dyDescent="0.2">
      <c r="A1274" s="320" t="s">
        <v>2956</v>
      </c>
      <c r="B1274" s="322" t="s">
        <v>9190</v>
      </c>
      <c r="C1274" s="321" t="s">
        <v>14849</v>
      </c>
      <c r="D1274" s="323" t="s">
        <v>16856</v>
      </c>
    </row>
    <row r="1275" spans="1:4" ht="40.5" x14ac:dyDescent="0.2">
      <c r="A1275" s="320" t="s">
        <v>2957</v>
      </c>
      <c r="B1275" s="322" t="s">
        <v>9191</v>
      </c>
      <c r="C1275" s="321" t="s">
        <v>14849</v>
      </c>
      <c r="D1275" s="323" t="s">
        <v>16866</v>
      </c>
    </row>
    <row r="1276" spans="1:4" ht="40.5" x14ac:dyDescent="0.2">
      <c r="A1276" s="320" t="s">
        <v>2958</v>
      </c>
      <c r="B1276" s="322" t="s">
        <v>9192</v>
      </c>
      <c r="C1276" s="321" t="s">
        <v>14849</v>
      </c>
      <c r="D1276" s="323" t="s">
        <v>16867</v>
      </c>
    </row>
    <row r="1277" spans="1:4" ht="40.5" x14ac:dyDescent="0.2">
      <c r="A1277" s="320" t="s">
        <v>2959</v>
      </c>
      <c r="B1277" s="322" t="s">
        <v>9193</v>
      </c>
      <c r="C1277" s="321" t="s">
        <v>14849</v>
      </c>
      <c r="D1277" s="323" t="s">
        <v>16868</v>
      </c>
    </row>
    <row r="1278" spans="1:4" ht="40.5" x14ac:dyDescent="0.2">
      <c r="A1278" s="320" t="s">
        <v>2960</v>
      </c>
      <c r="B1278" s="322" t="s">
        <v>9194</v>
      </c>
      <c r="C1278" s="321" t="s">
        <v>14849</v>
      </c>
      <c r="D1278" s="323" t="s">
        <v>16869</v>
      </c>
    </row>
    <row r="1279" spans="1:4" ht="40.5" x14ac:dyDescent="0.2">
      <c r="A1279" s="320" t="s">
        <v>2961</v>
      </c>
      <c r="B1279" s="322" t="s">
        <v>9195</v>
      </c>
      <c r="C1279" s="321" t="s">
        <v>14849</v>
      </c>
      <c r="D1279" s="323" t="s">
        <v>16870</v>
      </c>
    </row>
    <row r="1280" spans="1:4" ht="40.5" x14ac:dyDescent="0.2">
      <c r="A1280" s="320" t="s">
        <v>2962</v>
      </c>
      <c r="B1280" s="322" t="s">
        <v>9196</v>
      </c>
      <c r="C1280" s="321" t="s">
        <v>14849</v>
      </c>
      <c r="D1280" s="323" t="s">
        <v>16871</v>
      </c>
    </row>
    <row r="1281" spans="1:4" ht="40.5" x14ac:dyDescent="0.2">
      <c r="A1281" s="320" t="s">
        <v>2963</v>
      </c>
      <c r="B1281" s="322" t="s">
        <v>9197</v>
      </c>
      <c r="C1281" s="321" t="s">
        <v>14849</v>
      </c>
      <c r="D1281" s="323" t="s">
        <v>16872</v>
      </c>
    </row>
    <row r="1282" spans="1:4" ht="40.5" x14ac:dyDescent="0.2">
      <c r="A1282" s="320" t="s">
        <v>2964</v>
      </c>
      <c r="B1282" s="322" t="s">
        <v>9198</v>
      </c>
      <c r="C1282" s="321" t="s">
        <v>14849</v>
      </c>
      <c r="D1282" s="323" t="s">
        <v>16873</v>
      </c>
    </row>
    <row r="1283" spans="1:4" ht="40.5" x14ac:dyDescent="0.2">
      <c r="A1283" s="320" t="s">
        <v>2965</v>
      </c>
      <c r="B1283" s="322" t="s">
        <v>9199</v>
      </c>
      <c r="C1283" s="321" t="s">
        <v>14849</v>
      </c>
      <c r="D1283" s="323" t="s">
        <v>16874</v>
      </c>
    </row>
    <row r="1284" spans="1:4" ht="27" x14ac:dyDescent="0.2">
      <c r="A1284" s="320" t="s">
        <v>2966</v>
      </c>
      <c r="B1284" s="322" t="s">
        <v>9200</v>
      </c>
      <c r="C1284" s="321" t="s">
        <v>14</v>
      </c>
      <c r="D1284" s="323" t="s">
        <v>16875</v>
      </c>
    </row>
    <row r="1285" spans="1:4" ht="13.5" x14ac:dyDescent="0.2">
      <c r="A1285" s="320" t="s">
        <v>2967</v>
      </c>
      <c r="B1285" s="322" t="s">
        <v>9201</v>
      </c>
      <c r="C1285" s="321" t="s">
        <v>7</v>
      </c>
      <c r="D1285" s="323" t="s">
        <v>831</v>
      </c>
    </row>
    <row r="1286" spans="1:4" ht="13.5" x14ac:dyDescent="0.2">
      <c r="A1286" s="320" t="s">
        <v>2968</v>
      </c>
      <c r="B1286" s="322" t="s">
        <v>9202</v>
      </c>
      <c r="C1286" s="321" t="s">
        <v>59</v>
      </c>
      <c r="D1286" s="323" t="s">
        <v>16876</v>
      </c>
    </row>
    <row r="1287" spans="1:4" ht="13.5" x14ac:dyDescent="0.2">
      <c r="A1287" s="320" t="s">
        <v>2969</v>
      </c>
      <c r="B1287" s="322" t="s">
        <v>9203</v>
      </c>
      <c r="C1287" s="321" t="s">
        <v>59</v>
      </c>
      <c r="D1287" s="323" t="s">
        <v>1378</v>
      </c>
    </row>
    <row r="1288" spans="1:4" ht="13.5" x14ac:dyDescent="0.2">
      <c r="A1288" s="320" t="s">
        <v>2970</v>
      </c>
      <c r="B1288" s="322" t="s">
        <v>9204</v>
      </c>
      <c r="C1288" s="321" t="s">
        <v>59</v>
      </c>
      <c r="D1288" s="323" t="s">
        <v>16877</v>
      </c>
    </row>
    <row r="1289" spans="1:4" ht="13.5" x14ac:dyDescent="0.2">
      <c r="A1289" s="320" t="s">
        <v>2971</v>
      </c>
      <c r="B1289" s="322" t="s">
        <v>9205</v>
      </c>
      <c r="C1289" s="321" t="s">
        <v>59</v>
      </c>
      <c r="D1289" s="323" t="s">
        <v>14656</v>
      </c>
    </row>
    <row r="1290" spans="1:4" ht="13.5" x14ac:dyDescent="0.2">
      <c r="A1290" s="320" t="s">
        <v>2972</v>
      </c>
      <c r="B1290" s="322" t="s">
        <v>15333</v>
      </c>
      <c r="C1290" s="321" t="s">
        <v>14</v>
      </c>
      <c r="D1290" s="323" t="s">
        <v>461</v>
      </c>
    </row>
    <row r="1291" spans="1:4" ht="13.5" x14ac:dyDescent="0.2">
      <c r="A1291" s="320" t="s">
        <v>2973</v>
      </c>
      <c r="B1291" s="322" t="s">
        <v>15334</v>
      </c>
      <c r="C1291" s="321" t="s">
        <v>14</v>
      </c>
      <c r="D1291" s="323" t="s">
        <v>14303</v>
      </c>
    </row>
    <row r="1292" spans="1:4" ht="13.5" x14ac:dyDescent="0.2">
      <c r="A1292" s="320" t="s">
        <v>2975</v>
      </c>
      <c r="B1292" s="322" t="s">
        <v>9206</v>
      </c>
      <c r="C1292" s="321" t="s">
        <v>76</v>
      </c>
      <c r="D1292" s="323" t="s">
        <v>16878</v>
      </c>
    </row>
    <row r="1293" spans="1:4" ht="13.5" x14ac:dyDescent="0.2">
      <c r="A1293" s="320" t="s">
        <v>2976</v>
      </c>
      <c r="B1293" s="322" t="s">
        <v>9207</v>
      </c>
      <c r="C1293" s="321" t="s">
        <v>76</v>
      </c>
      <c r="D1293" s="323" t="s">
        <v>16879</v>
      </c>
    </row>
    <row r="1294" spans="1:4" ht="13.5" x14ac:dyDescent="0.2">
      <c r="A1294" s="320" t="s">
        <v>2977</v>
      </c>
      <c r="B1294" s="322" t="s">
        <v>9208</v>
      </c>
      <c r="C1294" s="321" t="s">
        <v>76</v>
      </c>
      <c r="D1294" s="323" t="s">
        <v>16880</v>
      </c>
    </row>
    <row r="1295" spans="1:4" ht="13.5" x14ac:dyDescent="0.2">
      <c r="A1295" s="320" t="s">
        <v>2978</v>
      </c>
      <c r="B1295" s="322" t="s">
        <v>9209</v>
      </c>
      <c r="C1295" s="321" t="s">
        <v>76</v>
      </c>
      <c r="D1295" s="323" t="s">
        <v>16881</v>
      </c>
    </row>
    <row r="1296" spans="1:4" ht="13.5" x14ac:dyDescent="0.2">
      <c r="A1296" s="320" t="s">
        <v>2979</v>
      </c>
      <c r="B1296" s="322" t="s">
        <v>9210</v>
      </c>
      <c r="C1296" s="321" t="s">
        <v>14</v>
      </c>
      <c r="D1296" s="323" t="s">
        <v>16882</v>
      </c>
    </row>
    <row r="1297" spans="1:4" ht="27" x14ac:dyDescent="0.2">
      <c r="A1297" s="320" t="s">
        <v>2980</v>
      </c>
      <c r="B1297" s="322" t="s">
        <v>9211</v>
      </c>
      <c r="C1297" s="321" t="s">
        <v>59</v>
      </c>
      <c r="D1297" s="323" t="s">
        <v>16883</v>
      </c>
    </row>
    <row r="1298" spans="1:4" ht="27" x14ac:dyDescent="0.2">
      <c r="A1298" s="320" t="s">
        <v>2981</v>
      </c>
      <c r="B1298" s="322" t="s">
        <v>9212</v>
      </c>
      <c r="C1298" s="321" t="s">
        <v>59</v>
      </c>
      <c r="D1298" s="323" t="s">
        <v>16884</v>
      </c>
    </row>
    <row r="1299" spans="1:4" ht="27" x14ac:dyDescent="0.2">
      <c r="A1299" s="320" t="s">
        <v>2982</v>
      </c>
      <c r="B1299" s="322" t="s">
        <v>9213</v>
      </c>
      <c r="C1299" s="321" t="s">
        <v>59</v>
      </c>
      <c r="D1299" s="323" t="s">
        <v>16885</v>
      </c>
    </row>
    <row r="1300" spans="1:4" ht="27" x14ac:dyDescent="0.2">
      <c r="A1300" s="320" t="s">
        <v>2983</v>
      </c>
      <c r="B1300" s="322" t="s">
        <v>9214</v>
      </c>
      <c r="C1300" s="321" t="s">
        <v>59</v>
      </c>
      <c r="D1300" s="323" t="s">
        <v>14452</v>
      </c>
    </row>
    <row r="1301" spans="1:4" ht="13.5" x14ac:dyDescent="0.2">
      <c r="A1301" s="320" t="s">
        <v>2984</v>
      </c>
      <c r="B1301" s="322" t="s">
        <v>15335</v>
      </c>
      <c r="C1301" s="321" t="s">
        <v>59</v>
      </c>
      <c r="D1301" s="323" t="s">
        <v>16608</v>
      </c>
    </row>
    <row r="1302" spans="1:4" ht="27" x14ac:dyDescent="0.2">
      <c r="A1302" s="320" t="s">
        <v>2986</v>
      </c>
      <c r="B1302" s="322" t="s">
        <v>9215</v>
      </c>
      <c r="C1302" s="321" t="s">
        <v>14</v>
      </c>
      <c r="D1302" s="323" t="s">
        <v>16886</v>
      </c>
    </row>
    <row r="1303" spans="1:4" ht="40.5" x14ac:dyDescent="0.2">
      <c r="A1303" s="320" t="s">
        <v>2987</v>
      </c>
      <c r="B1303" s="322" t="s">
        <v>15336</v>
      </c>
      <c r="C1303" s="321" t="s">
        <v>59</v>
      </c>
      <c r="D1303" s="323" t="s">
        <v>16887</v>
      </c>
    </row>
    <row r="1304" spans="1:4" ht="13.5" x14ac:dyDescent="0.2">
      <c r="A1304" s="320" t="s">
        <v>2988</v>
      </c>
      <c r="B1304" s="322" t="s">
        <v>15337</v>
      </c>
      <c r="C1304" s="321" t="s">
        <v>59</v>
      </c>
      <c r="D1304" s="323" t="s">
        <v>16888</v>
      </c>
    </row>
    <row r="1305" spans="1:4" ht="13.5" x14ac:dyDescent="0.2">
      <c r="A1305" s="320" t="s">
        <v>2989</v>
      </c>
      <c r="B1305" s="322" t="s">
        <v>9216</v>
      </c>
      <c r="C1305" s="321" t="s">
        <v>76</v>
      </c>
      <c r="D1305" s="323" t="s">
        <v>16889</v>
      </c>
    </row>
    <row r="1306" spans="1:4" ht="27" x14ac:dyDescent="0.2">
      <c r="A1306" s="320" t="s">
        <v>2990</v>
      </c>
      <c r="B1306" s="322" t="s">
        <v>9217</v>
      </c>
      <c r="C1306" s="321" t="s">
        <v>59</v>
      </c>
      <c r="D1306" s="323" t="s">
        <v>16890</v>
      </c>
    </row>
    <row r="1307" spans="1:4" ht="13.5" x14ac:dyDescent="0.2">
      <c r="A1307" s="320" t="s">
        <v>2991</v>
      </c>
      <c r="B1307" s="322" t="s">
        <v>9218</v>
      </c>
      <c r="C1307" s="321" t="s">
        <v>14</v>
      </c>
      <c r="D1307" s="323" t="s">
        <v>14592</v>
      </c>
    </row>
    <row r="1308" spans="1:4" ht="13.5" x14ac:dyDescent="0.2">
      <c r="A1308" s="320" t="s">
        <v>2992</v>
      </c>
      <c r="B1308" s="322" t="s">
        <v>9219</v>
      </c>
      <c r="C1308" s="321" t="s">
        <v>76</v>
      </c>
      <c r="D1308" s="323" t="s">
        <v>13628</v>
      </c>
    </row>
    <row r="1309" spans="1:4" ht="13.5" x14ac:dyDescent="0.2">
      <c r="A1309" s="320" t="s">
        <v>2993</v>
      </c>
      <c r="B1309" s="322" t="s">
        <v>9220</v>
      </c>
      <c r="C1309" s="321" t="s">
        <v>76</v>
      </c>
      <c r="D1309" s="323" t="s">
        <v>16891</v>
      </c>
    </row>
    <row r="1310" spans="1:4" ht="13.5" x14ac:dyDescent="0.2">
      <c r="A1310" s="320" t="s">
        <v>2994</v>
      </c>
      <c r="B1310" s="322" t="s">
        <v>9221</v>
      </c>
      <c r="C1310" s="321" t="s">
        <v>14</v>
      </c>
      <c r="D1310" s="323" t="s">
        <v>16892</v>
      </c>
    </row>
    <row r="1311" spans="1:4" ht="13.5" x14ac:dyDescent="0.2">
      <c r="A1311" s="320" t="s">
        <v>2995</v>
      </c>
      <c r="B1311" s="322" t="s">
        <v>9222</v>
      </c>
      <c r="C1311" s="321" t="s">
        <v>59</v>
      </c>
      <c r="D1311" s="323" t="s">
        <v>16893</v>
      </c>
    </row>
    <row r="1312" spans="1:4" ht="13.5" x14ac:dyDescent="0.2">
      <c r="A1312" s="320" t="s">
        <v>2997</v>
      </c>
      <c r="B1312" s="322" t="s">
        <v>9223</v>
      </c>
      <c r="C1312" s="321" t="s">
        <v>59</v>
      </c>
      <c r="D1312" s="323" t="s">
        <v>14527</v>
      </c>
    </row>
    <row r="1313" spans="1:4" ht="27" x14ac:dyDescent="0.2">
      <c r="A1313" s="320" t="s">
        <v>2998</v>
      </c>
      <c r="B1313" s="322" t="s">
        <v>15338</v>
      </c>
      <c r="C1313" s="321" t="s">
        <v>59</v>
      </c>
      <c r="D1313" s="323" t="s">
        <v>16894</v>
      </c>
    </row>
    <row r="1314" spans="1:4" ht="27" x14ac:dyDescent="0.2">
      <c r="A1314" s="320" t="s">
        <v>2999</v>
      </c>
      <c r="B1314" s="322" t="s">
        <v>15339</v>
      </c>
      <c r="C1314" s="321" t="s">
        <v>59</v>
      </c>
      <c r="D1314" s="323" t="s">
        <v>16895</v>
      </c>
    </row>
    <row r="1315" spans="1:4" ht="27" x14ac:dyDescent="0.2">
      <c r="A1315" s="320" t="s">
        <v>3000</v>
      </c>
      <c r="B1315" s="322" t="s">
        <v>15340</v>
      </c>
      <c r="C1315" s="321" t="s">
        <v>59</v>
      </c>
      <c r="D1315" s="323" t="s">
        <v>16896</v>
      </c>
    </row>
    <row r="1316" spans="1:4" ht="27" x14ac:dyDescent="0.2">
      <c r="A1316" s="320" t="s">
        <v>3001</v>
      </c>
      <c r="B1316" s="322" t="s">
        <v>15341</v>
      </c>
      <c r="C1316" s="321" t="s">
        <v>59</v>
      </c>
      <c r="D1316" s="323" t="s">
        <v>16897</v>
      </c>
    </row>
    <row r="1317" spans="1:4" ht="27" x14ac:dyDescent="0.2">
      <c r="A1317" s="320" t="s">
        <v>3002</v>
      </c>
      <c r="B1317" s="322" t="s">
        <v>9224</v>
      </c>
      <c r="C1317" s="321" t="s">
        <v>59</v>
      </c>
      <c r="D1317" s="323" t="s">
        <v>1128</v>
      </c>
    </row>
    <row r="1318" spans="1:4" ht="27" x14ac:dyDescent="0.2">
      <c r="A1318" s="320" t="s">
        <v>3003</v>
      </c>
      <c r="B1318" s="322" t="s">
        <v>9225</v>
      </c>
      <c r="C1318" s="321" t="s">
        <v>59</v>
      </c>
      <c r="D1318" s="323" t="s">
        <v>16898</v>
      </c>
    </row>
    <row r="1319" spans="1:4" ht="27" x14ac:dyDescent="0.2">
      <c r="A1319" s="320" t="s">
        <v>3004</v>
      </c>
      <c r="B1319" s="322" t="s">
        <v>9226</v>
      </c>
      <c r="C1319" s="321" t="s">
        <v>59</v>
      </c>
      <c r="D1319" s="323" t="s">
        <v>14462</v>
      </c>
    </row>
    <row r="1320" spans="1:4" ht="13.5" x14ac:dyDescent="0.2">
      <c r="A1320" s="320" t="s">
        <v>3005</v>
      </c>
      <c r="B1320" s="322" t="s">
        <v>9227</v>
      </c>
      <c r="C1320" s="321" t="s">
        <v>76</v>
      </c>
      <c r="D1320" s="323" t="s">
        <v>16899</v>
      </c>
    </row>
    <row r="1321" spans="1:4" ht="13.5" x14ac:dyDescent="0.2">
      <c r="A1321" s="320" t="s">
        <v>3006</v>
      </c>
      <c r="B1321" s="322" t="s">
        <v>9228</v>
      </c>
      <c r="C1321" s="321" t="s">
        <v>76</v>
      </c>
      <c r="D1321" s="323" t="s">
        <v>16900</v>
      </c>
    </row>
    <row r="1322" spans="1:4" ht="13.5" x14ac:dyDescent="0.2">
      <c r="A1322" s="320" t="s">
        <v>3007</v>
      </c>
      <c r="B1322" s="322" t="s">
        <v>9229</v>
      </c>
      <c r="C1322" s="321" t="s">
        <v>14</v>
      </c>
      <c r="D1322" s="323" t="s">
        <v>1358</v>
      </c>
    </row>
    <row r="1323" spans="1:4" ht="13.5" x14ac:dyDescent="0.2">
      <c r="A1323" s="320" t="s">
        <v>3008</v>
      </c>
      <c r="B1323" s="322" t="s">
        <v>9230</v>
      </c>
      <c r="C1323" s="321" t="s">
        <v>14</v>
      </c>
      <c r="D1323" s="323" t="s">
        <v>721</v>
      </c>
    </row>
    <row r="1324" spans="1:4" ht="13.5" x14ac:dyDescent="0.2">
      <c r="A1324" s="320" t="s">
        <v>3009</v>
      </c>
      <c r="B1324" s="322" t="s">
        <v>9231</v>
      </c>
      <c r="C1324" s="321" t="s">
        <v>76</v>
      </c>
      <c r="D1324" s="323" t="s">
        <v>16901</v>
      </c>
    </row>
    <row r="1325" spans="1:4" ht="13.5" x14ac:dyDescent="0.2">
      <c r="A1325" s="320" t="s">
        <v>3010</v>
      </c>
      <c r="B1325" s="322" t="s">
        <v>9232</v>
      </c>
      <c r="C1325" s="321" t="s">
        <v>76</v>
      </c>
      <c r="D1325" s="323" t="s">
        <v>16902</v>
      </c>
    </row>
    <row r="1326" spans="1:4" ht="13.5" x14ac:dyDescent="0.2">
      <c r="A1326" s="320" t="s">
        <v>3011</v>
      </c>
      <c r="B1326" s="322" t="s">
        <v>9233</v>
      </c>
      <c r="C1326" s="321" t="s">
        <v>76</v>
      </c>
      <c r="D1326" s="323" t="s">
        <v>16903</v>
      </c>
    </row>
    <row r="1327" spans="1:4" ht="13.5" x14ac:dyDescent="0.2">
      <c r="A1327" s="320" t="s">
        <v>3012</v>
      </c>
      <c r="B1327" s="322" t="s">
        <v>9234</v>
      </c>
      <c r="C1327" s="321" t="s">
        <v>76</v>
      </c>
      <c r="D1327" s="323" t="s">
        <v>16904</v>
      </c>
    </row>
    <row r="1328" spans="1:4" ht="13.5" x14ac:dyDescent="0.2">
      <c r="A1328" s="320" t="s">
        <v>3013</v>
      </c>
      <c r="B1328" s="322" t="s">
        <v>9235</v>
      </c>
      <c r="C1328" s="321" t="s">
        <v>14</v>
      </c>
      <c r="D1328" s="323" t="s">
        <v>16905</v>
      </c>
    </row>
    <row r="1329" spans="1:4" ht="13.5" x14ac:dyDescent="0.2">
      <c r="A1329" s="320" t="s">
        <v>3014</v>
      </c>
      <c r="B1329" s="322" t="s">
        <v>9236</v>
      </c>
      <c r="C1329" s="321" t="s">
        <v>14</v>
      </c>
      <c r="D1329" s="323" t="s">
        <v>16906</v>
      </c>
    </row>
    <row r="1330" spans="1:4" ht="40.5" x14ac:dyDescent="0.2">
      <c r="A1330" s="320" t="s">
        <v>3015</v>
      </c>
      <c r="B1330" s="322" t="s">
        <v>9237</v>
      </c>
      <c r="C1330" s="321" t="s">
        <v>76</v>
      </c>
      <c r="D1330" s="323" t="s">
        <v>16907</v>
      </c>
    </row>
    <row r="1331" spans="1:4" ht="40.5" x14ac:dyDescent="0.2">
      <c r="A1331" s="320" t="s">
        <v>3016</v>
      </c>
      <c r="B1331" s="322" t="s">
        <v>9238</v>
      </c>
      <c r="C1331" s="321" t="s">
        <v>76</v>
      </c>
      <c r="D1331" s="323" t="s">
        <v>16908</v>
      </c>
    </row>
    <row r="1332" spans="1:4" ht="40.5" x14ac:dyDescent="0.2">
      <c r="A1332" s="320" t="s">
        <v>3017</v>
      </c>
      <c r="B1332" s="322" t="s">
        <v>9239</v>
      </c>
      <c r="C1332" s="321" t="s">
        <v>76</v>
      </c>
      <c r="D1332" s="323" t="s">
        <v>16909</v>
      </c>
    </row>
    <row r="1333" spans="1:4" ht="40.5" x14ac:dyDescent="0.2">
      <c r="A1333" s="320" t="s">
        <v>3018</v>
      </c>
      <c r="B1333" s="322" t="s">
        <v>15342</v>
      </c>
      <c r="C1333" s="321" t="s">
        <v>76</v>
      </c>
      <c r="D1333" s="323" t="s">
        <v>16910</v>
      </c>
    </row>
    <row r="1334" spans="1:4" ht="40.5" x14ac:dyDescent="0.2">
      <c r="A1334" s="320" t="s">
        <v>3019</v>
      </c>
      <c r="B1334" s="322" t="s">
        <v>15343</v>
      </c>
      <c r="C1334" s="321" t="s">
        <v>76</v>
      </c>
      <c r="D1334" s="323" t="s">
        <v>16911</v>
      </c>
    </row>
    <row r="1335" spans="1:4" ht="40.5" x14ac:dyDescent="0.2">
      <c r="A1335" s="320" t="s">
        <v>3020</v>
      </c>
      <c r="B1335" s="322" t="s">
        <v>9240</v>
      </c>
      <c r="C1335" s="321" t="s">
        <v>76</v>
      </c>
      <c r="D1335" s="323" t="s">
        <v>16912</v>
      </c>
    </row>
    <row r="1336" spans="1:4" ht="40.5" x14ac:dyDescent="0.2">
      <c r="A1336" s="320" t="s">
        <v>3021</v>
      </c>
      <c r="B1336" s="322" t="s">
        <v>15344</v>
      </c>
      <c r="C1336" s="321" t="s">
        <v>76</v>
      </c>
      <c r="D1336" s="323" t="s">
        <v>16913</v>
      </c>
    </row>
    <row r="1337" spans="1:4" ht="40.5" x14ac:dyDescent="0.2">
      <c r="A1337" s="320" t="s">
        <v>3022</v>
      </c>
      <c r="B1337" s="322" t="s">
        <v>15345</v>
      </c>
      <c r="C1337" s="321" t="s">
        <v>76</v>
      </c>
      <c r="D1337" s="323" t="s">
        <v>16914</v>
      </c>
    </row>
    <row r="1338" spans="1:4" ht="40.5" x14ac:dyDescent="0.2">
      <c r="A1338" s="320" t="s">
        <v>3023</v>
      </c>
      <c r="B1338" s="322" t="s">
        <v>15346</v>
      </c>
      <c r="C1338" s="321" t="s">
        <v>76</v>
      </c>
      <c r="D1338" s="323" t="s">
        <v>16915</v>
      </c>
    </row>
    <row r="1339" spans="1:4" ht="40.5" x14ac:dyDescent="0.2">
      <c r="A1339" s="320" t="s">
        <v>3024</v>
      </c>
      <c r="B1339" s="322" t="s">
        <v>15347</v>
      </c>
      <c r="C1339" s="321" t="s">
        <v>76</v>
      </c>
      <c r="D1339" s="323" t="s">
        <v>16916</v>
      </c>
    </row>
    <row r="1340" spans="1:4" ht="40.5" x14ac:dyDescent="0.2">
      <c r="A1340" s="320" t="s">
        <v>3025</v>
      </c>
      <c r="B1340" s="322" t="s">
        <v>15348</v>
      </c>
      <c r="C1340" s="321" t="s">
        <v>76</v>
      </c>
      <c r="D1340" s="323" t="s">
        <v>16917</v>
      </c>
    </row>
    <row r="1341" spans="1:4" ht="54" x14ac:dyDescent="0.2">
      <c r="A1341" s="320" t="s">
        <v>3026</v>
      </c>
      <c r="B1341" s="322" t="s">
        <v>15349</v>
      </c>
      <c r="C1341" s="321" t="s">
        <v>76</v>
      </c>
      <c r="D1341" s="323" t="s">
        <v>16918</v>
      </c>
    </row>
    <row r="1342" spans="1:4" ht="40.5" x14ac:dyDescent="0.2">
      <c r="A1342" s="320" t="s">
        <v>3027</v>
      </c>
      <c r="B1342" s="322" t="s">
        <v>9241</v>
      </c>
      <c r="C1342" s="321" t="s">
        <v>14</v>
      </c>
      <c r="D1342" s="323" t="s">
        <v>16919</v>
      </c>
    </row>
    <row r="1343" spans="1:4" ht="40.5" x14ac:dyDescent="0.2">
      <c r="A1343" s="320" t="s">
        <v>3028</v>
      </c>
      <c r="B1343" s="322" t="s">
        <v>9242</v>
      </c>
      <c r="C1343" s="321" t="s">
        <v>14</v>
      </c>
      <c r="D1343" s="323" t="s">
        <v>16920</v>
      </c>
    </row>
    <row r="1344" spans="1:4" ht="40.5" x14ac:dyDescent="0.2">
      <c r="A1344" s="320" t="s">
        <v>3029</v>
      </c>
      <c r="B1344" s="322" t="s">
        <v>9243</v>
      </c>
      <c r="C1344" s="321" t="s">
        <v>14</v>
      </c>
      <c r="D1344" s="323" t="s">
        <v>16921</v>
      </c>
    </row>
    <row r="1345" spans="1:4" ht="40.5" x14ac:dyDescent="0.2">
      <c r="A1345" s="320" t="s">
        <v>3030</v>
      </c>
      <c r="B1345" s="322" t="s">
        <v>9244</v>
      </c>
      <c r="C1345" s="321" t="s">
        <v>76</v>
      </c>
      <c r="D1345" s="323" t="s">
        <v>16922</v>
      </c>
    </row>
    <row r="1346" spans="1:4" ht="13.5" x14ac:dyDescent="0.2">
      <c r="A1346" s="320" t="s">
        <v>3031</v>
      </c>
      <c r="B1346" s="322" t="s">
        <v>9245</v>
      </c>
      <c r="C1346" s="321" t="s">
        <v>76</v>
      </c>
      <c r="D1346" s="323" t="s">
        <v>16923</v>
      </c>
    </row>
    <row r="1347" spans="1:4" ht="13.5" x14ac:dyDescent="0.2">
      <c r="A1347" s="320" t="s">
        <v>3032</v>
      </c>
      <c r="B1347" s="322" t="s">
        <v>9246</v>
      </c>
      <c r="C1347" s="321" t="s">
        <v>76</v>
      </c>
      <c r="D1347" s="323" t="s">
        <v>16924</v>
      </c>
    </row>
    <row r="1348" spans="1:4" ht="13.5" x14ac:dyDescent="0.2">
      <c r="A1348" s="320" t="s">
        <v>3033</v>
      </c>
      <c r="B1348" s="322" t="s">
        <v>9247</v>
      </c>
      <c r="C1348" s="321" t="s">
        <v>76</v>
      </c>
      <c r="D1348" s="323" t="s">
        <v>16925</v>
      </c>
    </row>
    <row r="1349" spans="1:4" ht="27" x14ac:dyDescent="0.2">
      <c r="A1349" s="320" t="s">
        <v>3034</v>
      </c>
      <c r="B1349" s="322" t="s">
        <v>9248</v>
      </c>
      <c r="C1349" s="321" t="s">
        <v>76</v>
      </c>
      <c r="D1349" s="323" t="s">
        <v>16926</v>
      </c>
    </row>
    <row r="1350" spans="1:4" ht="27" x14ac:dyDescent="0.2">
      <c r="A1350" s="320" t="s">
        <v>3035</v>
      </c>
      <c r="B1350" s="322" t="s">
        <v>9249</v>
      </c>
      <c r="C1350" s="321" t="s">
        <v>76</v>
      </c>
      <c r="D1350" s="323" t="s">
        <v>16927</v>
      </c>
    </row>
    <row r="1351" spans="1:4" ht="40.5" x14ac:dyDescent="0.2">
      <c r="A1351" s="320" t="s">
        <v>3036</v>
      </c>
      <c r="B1351" s="322" t="s">
        <v>9250</v>
      </c>
      <c r="C1351" s="321" t="s">
        <v>14</v>
      </c>
      <c r="D1351" s="323" t="s">
        <v>16928</v>
      </c>
    </row>
    <row r="1352" spans="1:4" ht="40.5" x14ac:dyDescent="0.2">
      <c r="A1352" s="320" t="s">
        <v>3037</v>
      </c>
      <c r="B1352" s="322" t="s">
        <v>9251</v>
      </c>
      <c r="C1352" s="321" t="s">
        <v>14</v>
      </c>
      <c r="D1352" s="323" t="s">
        <v>16929</v>
      </c>
    </row>
    <row r="1353" spans="1:4" ht="40.5" x14ac:dyDescent="0.2">
      <c r="A1353" s="320" t="s">
        <v>3038</v>
      </c>
      <c r="B1353" s="322" t="s">
        <v>9252</v>
      </c>
      <c r="C1353" s="321" t="s">
        <v>14</v>
      </c>
      <c r="D1353" s="323" t="s">
        <v>16930</v>
      </c>
    </row>
    <row r="1354" spans="1:4" ht="40.5" x14ac:dyDescent="0.2">
      <c r="A1354" s="320" t="s">
        <v>3039</v>
      </c>
      <c r="B1354" s="322" t="s">
        <v>9253</v>
      </c>
      <c r="C1354" s="321" t="s">
        <v>14</v>
      </c>
      <c r="D1354" s="323" t="s">
        <v>16931</v>
      </c>
    </row>
    <row r="1355" spans="1:4" ht="40.5" x14ac:dyDescent="0.2">
      <c r="A1355" s="320" t="s">
        <v>3040</v>
      </c>
      <c r="B1355" s="322" t="s">
        <v>9254</v>
      </c>
      <c r="C1355" s="321" t="s">
        <v>14</v>
      </c>
      <c r="D1355" s="323" t="s">
        <v>16932</v>
      </c>
    </row>
    <row r="1356" spans="1:4" ht="40.5" x14ac:dyDescent="0.2">
      <c r="A1356" s="320" t="s">
        <v>3041</v>
      </c>
      <c r="B1356" s="322" t="s">
        <v>9255</v>
      </c>
      <c r="C1356" s="321" t="s">
        <v>14</v>
      </c>
      <c r="D1356" s="323" t="s">
        <v>16933</v>
      </c>
    </row>
    <row r="1357" spans="1:4" ht="40.5" x14ac:dyDescent="0.2">
      <c r="A1357" s="320" t="s">
        <v>3042</v>
      </c>
      <c r="B1357" s="322" t="s">
        <v>9256</v>
      </c>
      <c r="C1357" s="321" t="s">
        <v>14</v>
      </c>
      <c r="D1357" s="323" t="s">
        <v>16934</v>
      </c>
    </row>
    <row r="1358" spans="1:4" ht="40.5" x14ac:dyDescent="0.2">
      <c r="A1358" s="320" t="s">
        <v>3043</v>
      </c>
      <c r="B1358" s="322" t="s">
        <v>9257</v>
      </c>
      <c r="C1358" s="321" t="s">
        <v>14</v>
      </c>
      <c r="D1358" s="323" t="s">
        <v>16935</v>
      </c>
    </row>
    <row r="1359" spans="1:4" ht="40.5" x14ac:dyDescent="0.2">
      <c r="A1359" s="320" t="s">
        <v>3044</v>
      </c>
      <c r="B1359" s="322" t="s">
        <v>9258</v>
      </c>
      <c r="C1359" s="321" t="s">
        <v>14</v>
      </c>
      <c r="D1359" s="323" t="s">
        <v>16936</v>
      </c>
    </row>
    <row r="1360" spans="1:4" ht="40.5" x14ac:dyDescent="0.2">
      <c r="A1360" s="320" t="s">
        <v>3045</v>
      </c>
      <c r="B1360" s="322" t="s">
        <v>9259</v>
      </c>
      <c r="C1360" s="321" t="s">
        <v>14</v>
      </c>
      <c r="D1360" s="323" t="s">
        <v>16937</v>
      </c>
    </row>
    <row r="1361" spans="1:4" ht="40.5" x14ac:dyDescent="0.2">
      <c r="A1361" s="320" t="s">
        <v>3046</v>
      </c>
      <c r="B1361" s="322" t="s">
        <v>9260</v>
      </c>
      <c r="C1361" s="321" t="s">
        <v>14</v>
      </c>
      <c r="D1361" s="323" t="s">
        <v>16938</v>
      </c>
    </row>
    <row r="1362" spans="1:4" ht="40.5" x14ac:dyDescent="0.2">
      <c r="A1362" s="320" t="s">
        <v>3047</v>
      </c>
      <c r="B1362" s="322" t="s">
        <v>9261</v>
      </c>
      <c r="C1362" s="321" t="s">
        <v>14</v>
      </c>
      <c r="D1362" s="323" t="s">
        <v>16939</v>
      </c>
    </row>
    <row r="1363" spans="1:4" ht="40.5" x14ac:dyDescent="0.2">
      <c r="A1363" s="320" t="s">
        <v>3048</v>
      </c>
      <c r="B1363" s="322" t="s">
        <v>9262</v>
      </c>
      <c r="C1363" s="321" t="s">
        <v>14</v>
      </c>
      <c r="D1363" s="323" t="s">
        <v>16940</v>
      </c>
    </row>
    <row r="1364" spans="1:4" ht="40.5" x14ac:dyDescent="0.2">
      <c r="A1364" s="320" t="s">
        <v>3049</v>
      </c>
      <c r="B1364" s="322" t="s">
        <v>9263</v>
      </c>
      <c r="C1364" s="321" t="s">
        <v>14</v>
      </c>
      <c r="D1364" s="323" t="s">
        <v>16941</v>
      </c>
    </row>
    <row r="1365" spans="1:4" ht="40.5" x14ac:dyDescent="0.2">
      <c r="A1365" s="320" t="s">
        <v>3050</v>
      </c>
      <c r="B1365" s="322" t="s">
        <v>9264</v>
      </c>
      <c r="C1365" s="321" t="s">
        <v>14</v>
      </c>
      <c r="D1365" s="323" t="s">
        <v>16942</v>
      </c>
    </row>
    <row r="1366" spans="1:4" ht="40.5" x14ac:dyDescent="0.2">
      <c r="A1366" s="320" t="s">
        <v>3051</v>
      </c>
      <c r="B1366" s="322" t="s">
        <v>9265</v>
      </c>
      <c r="C1366" s="321" t="s">
        <v>14</v>
      </c>
      <c r="D1366" s="323" t="s">
        <v>16943</v>
      </c>
    </row>
    <row r="1367" spans="1:4" ht="40.5" x14ac:dyDescent="0.2">
      <c r="A1367" s="320" t="s">
        <v>3052</v>
      </c>
      <c r="B1367" s="322" t="s">
        <v>9266</v>
      </c>
      <c r="C1367" s="321" t="s">
        <v>14</v>
      </c>
      <c r="D1367" s="323" t="s">
        <v>16944</v>
      </c>
    </row>
    <row r="1368" spans="1:4" ht="40.5" x14ac:dyDescent="0.2">
      <c r="A1368" s="320" t="s">
        <v>3054</v>
      </c>
      <c r="B1368" s="322" t="s">
        <v>9267</v>
      </c>
      <c r="C1368" s="321" t="s">
        <v>14</v>
      </c>
      <c r="D1368" s="323" t="s">
        <v>16945</v>
      </c>
    </row>
    <row r="1369" spans="1:4" ht="40.5" x14ac:dyDescent="0.2">
      <c r="A1369" s="320" t="s">
        <v>3055</v>
      </c>
      <c r="B1369" s="322" t="s">
        <v>9268</v>
      </c>
      <c r="C1369" s="321" t="s">
        <v>14</v>
      </c>
      <c r="D1369" s="323" t="s">
        <v>16547</v>
      </c>
    </row>
    <row r="1370" spans="1:4" ht="40.5" x14ac:dyDescent="0.2">
      <c r="A1370" s="320" t="s">
        <v>3056</v>
      </c>
      <c r="B1370" s="322" t="s">
        <v>9269</v>
      </c>
      <c r="C1370" s="321" t="s">
        <v>14</v>
      </c>
      <c r="D1370" s="323" t="s">
        <v>16946</v>
      </c>
    </row>
    <row r="1371" spans="1:4" ht="40.5" x14ac:dyDescent="0.2">
      <c r="A1371" s="320" t="s">
        <v>3057</v>
      </c>
      <c r="B1371" s="322" t="s">
        <v>9270</v>
      </c>
      <c r="C1371" s="321" t="s">
        <v>14</v>
      </c>
      <c r="D1371" s="323" t="s">
        <v>16947</v>
      </c>
    </row>
    <row r="1372" spans="1:4" ht="40.5" x14ac:dyDescent="0.2">
      <c r="A1372" s="320" t="s">
        <v>3058</v>
      </c>
      <c r="B1372" s="322" t="s">
        <v>9271</v>
      </c>
      <c r="C1372" s="321" t="s">
        <v>14</v>
      </c>
      <c r="D1372" s="323" t="s">
        <v>16948</v>
      </c>
    </row>
    <row r="1373" spans="1:4" ht="40.5" x14ac:dyDescent="0.2">
      <c r="A1373" s="320" t="s">
        <v>3059</v>
      </c>
      <c r="B1373" s="322" t="s">
        <v>9272</v>
      </c>
      <c r="C1373" s="321" t="s">
        <v>14</v>
      </c>
      <c r="D1373" s="323" t="s">
        <v>13882</v>
      </c>
    </row>
    <row r="1374" spans="1:4" ht="40.5" x14ac:dyDescent="0.2">
      <c r="A1374" s="320" t="s">
        <v>3060</v>
      </c>
      <c r="B1374" s="322" t="s">
        <v>9273</v>
      </c>
      <c r="C1374" s="321" t="s">
        <v>14</v>
      </c>
      <c r="D1374" s="323" t="s">
        <v>16949</v>
      </c>
    </row>
    <row r="1375" spans="1:4" ht="54" x14ac:dyDescent="0.2">
      <c r="A1375" s="320" t="s">
        <v>3061</v>
      </c>
      <c r="B1375" s="322" t="s">
        <v>9274</v>
      </c>
      <c r="C1375" s="321" t="s">
        <v>14</v>
      </c>
      <c r="D1375" s="323" t="s">
        <v>16950</v>
      </c>
    </row>
    <row r="1376" spans="1:4" ht="54" x14ac:dyDescent="0.2">
      <c r="A1376" s="320" t="s">
        <v>3062</v>
      </c>
      <c r="B1376" s="322" t="s">
        <v>9275</v>
      </c>
      <c r="C1376" s="321" t="s">
        <v>14</v>
      </c>
      <c r="D1376" s="323" t="s">
        <v>16951</v>
      </c>
    </row>
    <row r="1377" spans="1:4" ht="40.5" x14ac:dyDescent="0.2">
      <c r="A1377" s="320" t="s">
        <v>3063</v>
      </c>
      <c r="B1377" s="322" t="s">
        <v>9276</v>
      </c>
      <c r="C1377" s="321" t="s">
        <v>14</v>
      </c>
      <c r="D1377" s="323" t="s">
        <v>16952</v>
      </c>
    </row>
    <row r="1378" spans="1:4" ht="40.5" x14ac:dyDescent="0.2">
      <c r="A1378" s="320" t="s">
        <v>3064</v>
      </c>
      <c r="B1378" s="322" t="s">
        <v>9277</v>
      </c>
      <c r="C1378" s="321" t="s">
        <v>14</v>
      </c>
      <c r="D1378" s="323" t="s">
        <v>14744</v>
      </c>
    </row>
    <row r="1379" spans="1:4" ht="54" x14ac:dyDescent="0.2">
      <c r="A1379" s="320" t="s">
        <v>3065</v>
      </c>
      <c r="B1379" s="322" t="s">
        <v>9278</v>
      </c>
      <c r="C1379" s="321" t="s">
        <v>14</v>
      </c>
      <c r="D1379" s="323" t="s">
        <v>16953</v>
      </c>
    </row>
    <row r="1380" spans="1:4" ht="54" x14ac:dyDescent="0.2">
      <c r="A1380" s="320" t="s">
        <v>3066</v>
      </c>
      <c r="B1380" s="322" t="s">
        <v>9279</v>
      </c>
      <c r="C1380" s="321" t="s">
        <v>14</v>
      </c>
      <c r="D1380" s="323" t="s">
        <v>16954</v>
      </c>
    </row>
    <row r="1381" spans="1:4" ht="40.5" x14ac:dyDescent="0.2">
      <c r="A1381" s="320" t="s">
        <v>3067</v>
      </c>
      <c r="B1381" s="322" t="s">
        <v>9280</v>
      </c>
      <c r="C1381" s="321" t="s">
        <v>14</v>
      </c>
      <c r="D1381" s="323" t="s">
        <v>16609</v>
      </c>
    </row>
    <row r="1382" spans="1:4" ht="40.5" x14ac:dyDescent="0.2">
      <c r="A1382" s="320" t="s">
        <v>3068</v>
      </c>
      <c r="B1382" s="322" t="s">
        <v>9281</v>
      </c>
      <c r="C1382" s="321" t="s">
        <v>14</v>
      </c>
      <c r="D1382" s="323" t="s">
        <v>16955</v>
      </c>
    </row>
    <row r="1383" spans="1:4" ht="40.5" x14ac:dyDescent="0.2">
      <c r="A1383" s="320" t="s">
        <v>3069</v>
      </c>
      <c r="B1383" s="322" t="s">
        <v>9282</v>
      </c>
      <c r="C1383" s="321" t="s">
        <v>59</v>
      </c>
      <c r="D1383" s="323" t="s">
        <v>16956</v>
      </c>
    </row>
    <row r="1384" spans="1:4" ht="40.5" x14ac:dyDescent="0.2">
      <c r="A1384" s="320" t="s">
        <v>3070</v>
      </c>
      <c r="B1384" s="322" t="s">
        <v>9283</v>
      </c>
      <c r="C1384" s="321" t="s">
        <v>59</v>
      </c>
      <c r="D1384" s="323" t="s">
        <v>16957</v>
      </c>
    </row>
    <row r="1385" spans="1:4" ht="40.5" x14ac:dyDescent="0.2">
      <c r="A1385" s="320" t="s">
        <v>3071</v>
      </c>
      <c r="B1385" s="322" t="s">
        <v>9284</v>
      </c>
      <c r="C1385" s="321" t="s">
        <v>59</v>
      </c>
      <c r="D1385" s="323" t="s">
        <v>16958</v>
      </c>
    </row>
    <row r="1386" spans="1:4" ht="40.5" x14ac:dyDescent="0.2">
      <c r="A1386" s="320" t="s">
        <v>3072</v>
      </c>
      <c r="B1386" s="322" t="s">
        <v>9285</v>
      </c>
      <c r="C1386" s="321" t="s">
        <v>59</v>
      </c>
      <c r="D1386" s="323" t="s">
        <v>16959</v>
      </c>
    </row>
    <row r="1387" spans="1:4" ht="40.5" x14ac:dyDescent="0.2">
      <c r="A1387" s="320" t="s">
        <v>3073</v>
      </c>
      <c r="B1387" s="322" t="s">
        <v>9286</v>
      </c>
      <c r="C1387" s="321" t="s">
        <v>59</v>
      </c>
      <c r="D1387" s="323" t="s">
        <v>14635</v>
      </c>
    </row>
    <row r="1388" spans="1:4" ht="40.5" x14ac:dyDescent="0.2">
      <c r="A1388" s="320" t="s">
        <v>3074</v>
      </c>
      <c r="B1388" s="322" t="s">
        <v>9287</v>
      </c>
      <c r="C1388" s="321" t="s">
        <v>59</v>
      </c>
      <c r="D1388" s="323" t="s">
        <v>16960</v>
      </c>
    </row>
    <row r="1389" spans="1:4" ht="40.5" x14ac:dyDescent="0.2">
      <c r="A1389" s="320" t="s">
        <v>3075</v>
      </c>
      <c r="B1389" s="322" t="s">
        <v>9288</v>
      </c>
      <c r="C1389" s="321" t="s">
        <v>59</v>
      </c>
      <c r="D1389" s="323" t="s">
        <v>16961</v>
      </c>
    </row>
    <row r="1390" spans="1:4" ht="40.5" x14ac:dyDescent="0.2">
      <c r="A1390" s="320" t="s">
        <v>3076</v>
      </c>
      <c r="B1390" s="322" t="s">
        <v>9289</v>
      </c>
      <c r="C1390" s="321" t="s">
        <v>59</v>
      </c>
      <c r="D1390" s="323" t="s">
        <v>16962</v>
      </c>
    </row>
    <row r="1391" spans="1:4" ht="40.5" x14ac:dyDescent="0.2">
      <c r="A1391" s="320" t="s">
        <v>3077</v>
      </c>
      <c r="B1391" s="322" t="s">
        <v>9290</v>
      </c>
      <c r="C1391" s="321" t="s">
        <v>59</v>
      </c>
      <c r="D1391" s="323" t="s">
        <v>16963</v>
      </c>
    </row>
    <row r="1392" spans="1:4" ht="40.5" x14ac:dyDescent="0.2">
      <c r="A1392" s="320" t="s">
        <v>3078</v>
      </c>
      <c r="B1392" s="322" t="s">
        <v>9291</v>
      </c>
      <c r="C1392" s="321" t="s">
        <v>59</v>
      </c>
      <c r="D1392" s="323" t="s">
        <v>16964</v>
      </c>
    </row>
    <row r="1393" spans="1:4" ht="40.5" x14ac:dyDescent="0.2">
      <c r="A1393" s="320" t="s">
        <v>3079</v>
      </c>
      <c r="B1393" s="322" t="s">
        <v>9292</v>
      </c>
      <c r="C1393" s="321" t="s">
        <v>59</v>
      </c>
      <c r="D1393" s="323" t="s">
        <v>16965</v>
      </c>
    </row>
    <row r="1394" spans="1:4" ht="40.5" x14ac:dyDescent="0.2">
      <c r="A1394" s="320" t="s">
        <v>3080</v>
      </c>
      <c r="B1394" s="322" t="s">
        <v>9293</v>
      </c>
      <c r="C1394" s="321" t="s">
        <v>59</v>
      </c>
      <c r="D1394" s="323" t="s">
        <v>14368</v>
      </c>
    </row>
    <row r="1395" spans="1:4" ht="40.5" x14ac:dyDescent="0.2">
      <c r="A1395" s="320" t="s">
        <v>3081</v>
      </c>
      <c r="B1395" s="322" t="s">
        <v>9294</v>
      </c>
      <c r="C1395" s="321" t="s">
        <v>59</v>
      </c>
      <c r="D1395" s="323" t="s">
        <v>16966</v>
      </c>
    </row>
    <row r="1396" spans="1:4" ht="40.5" x14ac:dyDescent="0.2">
      <c r="A1396" s="320" t="s">
        <v>3082</v>
      </c>
      <c r="B1396" s="322" t="s">
        <v>9295</v>
      </c>
      <c r="C1396" s="321" t="s">
        <v>59</v>
      </c>
      <c r="D1396" s="323" t="s">
        <v>16967</v>
      </c>
    </row>
    <row r="1397" spans="1:4" ht="40.5" x14ac:dyDescent="0.2">
      <c r="A1397" s="320" t="s">
        <v>3083</v>
      </c>
      <c r="B1397" s="322" t="s">
        <v>9296</v>
      </c>
      <c r="C1397" s="321" t="s">
        <v>59</v>
      </c>
      <c r="D1397" s="323" t="s">
        <v>16968</v>
      </c>
    </row>
    <row r="1398" spans="1:4" ht="40.5" x14ac:dyDescent="0.2">
      <c r="A1398" s="320" t="s">
        <v>3084</v>
      </c>
      <c r="B1398" s="322" t="s">
        <v>9297</v>
      </c>
      <c r="C1398" s="321" t="s">
        <v>59</v>
      </c>
      <c r="D1398" s="323" t="s">
        <v>16969</v>
      </c>
    </row>
    <row r="1399" spans="1:4" ht="40.5" x14ac:dyDescent="0.2">
      <c r="A1399" s="320" t="s">
        <v>3085</v>
      </c>
      <c r="B1399" s="322" t="s">
        <v>9298</v>
      </c>
      <c r="C1399" s="321" t="s">
        <v>59</v>
      </c>
      <c r="D1399" s="323" t="s">
        <v>16970</v>
      </c>
    </row>
    <row r="1400" spans="1:4" ht="40.5" x14ac:dyDescent="0.2">
      <c r="A1400" s="320" t="s">
        <v>3086</v>
      </c>
      <c r="B1400" s="322" t="s">
        <v>9299</v>
      </c>
      <c r="C1400" s="321" t="s">
        <v>59</v>
      </c>
      <c r="D1400" s="323" t="s">
        <v>16971</v>
      </c>
    </row>
    <row r="1401" spans="1:4" ht="40.5" x14ac:dyDescent="0.2">
      <c r="A1401" s="320" t="s">
        <v>3087</v>
      </c>
      <c r="B1401" s="322" t="s">
        <v>9300</v>
      </c>
      <c r="C1401" s="321" t="s">
        <v>59</v>
      </c>
      <c r="D1401" s="323" t="s">
        <v>16972</v>
      </c>
    </row>
    <row r="1402" spans="1:4" ht="40.5" x14ac:dyDescent="0.2">
      <c r="A1402" s="320" t="s">
        <v>3088</v>
      </c>
      <c r="B1402" s="322" t="s">
        <v>9301</v>
      </c>
      <c r="C1402" s="321" t="s">
        <v>59</v>
      </c>
      <c r="D1402" s="323" t="s">
        <v>16973</v>
      </c>
    </row>
    <row r="1403" spans="1:4" ht="27" x14ac:dyDescent="0.2">
      <c r="A1403" s="320" t="s">
        <v>3089</v>
      </c>
      <c r="B1403" s="322" t="s">
        <v>9302</v>
      </c>
      <c r="C1403" s="321" t="s">
        <v>14849</v>
      </c>
      <c r="D1403" s="323" t="s">
        <v>14215</v>
      </c>
    </row>
    <row r="1404" spans="1:4" ht="27" x14ac:dyDescent="0.2">
      <c r="A1404" s="320" t="s">
        <v>3091</v>
      </c>
      <c r="B1404" s="322" t="s">
        <v>9303</v>
      </c>
      <c r="C1404" s="321" t="s">
        <v>76</v>
      </c>
      <c r="D1404" s="323" t="s">
        <v>16974</v>
      </c>
    </row>
    <row r="1405" spans="1:4" ht="40.5" x14ac:dyDescent="0.2">
      <c r="A1405" s="320" t="s">
        <v>3092</v>
      </c>
      <c r="B1405" s="322" t="s">
        <v>15350</v>
      </c>
      <c r="C1405" s="321" t="s">
        <v>14849</v>
      </c>
      <c r="D1405" s="323" t="s">
        <v>16975</v>
      </c>
    </row>
    <row r="1406" spans="1:4" ht="40.5" x14ac:dyDescent="0.2">
      <c r="A1406" s="320" t="s">
        <v>3093</v>
      </c>
      <c r="B1406" s="322" t="s">
        <v>9304</v>
      </c>
      <c r="C1406" s="321" t="s">
        <v>14849</v>
      </c>
      <c r="D1406" s="323" t="s">
        <v>16976</v>
      </c>
    </row>
    <row r="1407" spans="1:4" ht="40.5" x14ac:dyDescent="0.2">
      <c r="A1407" s="320" t="s">
        <v>3094</v>
      </c>
      <c r="B1407" s="322" t="s">
        <v>9305</v>
      </c>
      <c r="C1407" s="321" t="s">
        <v>14849</v>
      </c>
      <c r="D1407" s="323" t="s">
        <v>16977</v>
      </c>
    </row>
    <row r="1408" spans="1:4" ht="40.5" x14ac:dyDescent="0.2">
      <c r="A1408" s="320" t="s">
        <v>3095</v>
      </c>
      <c r="B1408" s="322" t="s">
        <v>9306</v>
      </c>
      <c r="C1408" s="321" t="s">
        <v>14849</v>
      </c>
      <c r="D1408" s="323" t="s">
        <v>16978</v>
      </c>
    </row>
    <row r="1409" spans="1:4" ht="40.5" x14ac:dyDescent="0.2">
      <c r="A1409" s="320" t="s">
        <v>3096</v>
      </c>
      <c r="B1409" s="322" t="s">
        <v>9307</v>
      </c>
      <c r="C1409" s="321" t="s">
        <v>14849</v>
      </c>
      <c r="D1409" s="323" t="s">
        <v>16979</v>
      </c>
    </row>
    <row r="1410" spans="1:4" ht="40.5" x14ac:dyDescent="0.2">
      <c r="A1410" s="320" t="s">
        <v>3097</v>
      </c>
      <c r="B1410" s="322" t="s">
        <v>9308</v>
      </c>
      <c r="C1410" s="321" t="s">
        <v>14849</v>
      </c>
      <c r="D1410" s="323" t="s">
        <v>16980</v>
      </c>
    </row>
    <row r="1411" spans="1:4" ht="40.5" x14ac:dyDescent="0.2">
      <c r="A1411" s="320" t="s">
        <v>3098</v>
      </c>
      <c r="B1411" s="322" t="s">
        <v>9309</v>
      </c>
      <c r="C1411" s="321" t="s">
        <v>14849</v>
      </c>
      <c r="D1411" s="323" t="s">
        <v>16981</v>
      </c>
    </row>
    <row r="1412" spans="1:4" ht="40.5" x14ac:dyDescent="0.2">
      <c r="A1412" s="320" t="s">
        <v>3099</v>
      </c>
      <c r="B1412" s="322" t="s">
        <v>9310</v>
      </c>
      <c r="C1412" s="321" t="s">
        <v>14849</v>
      </c>
      <c r="D1412" s="323" t="s">
        <v>16982</v>
      </c>
    </row>
    <row r="1413" spans="1:4" ht="40.5" x14ac:dyDescent="0.2">
      <c r="A1413" s="320" t="s">
        <v>3100</v>
      </c>
      <c r="B1413" s="322" t="s">
        <v>9311</v>
      </c>
      <c r="C1413" s="321" t="s">
        <v>14849</v>
      </c>
      <c r="D1413" s="323" t="s">
        <v>16983</v>
      </c>
    </row>
    <row r="1414" spans="1:4" ht="40.5" x14ac:dyDescent="0.2">
      <c r="A1414" s="320" t="s">
        <v>3101</v>
      </c>
      <c r="B1414" s="322" t="s">
        <v>9312</v>
      </c>
      <c r="C1414" s="321" t="s">
        <v>14849</v>
      </c>
      <c r="D1414" s="323" t="s">
        <v>16984</v>
      </c>
    </row>
    <row r="1415" spans="1:4" ht="40.5" x14ac:dyDescent="0.2">
      <c r="A1415" s="320" t="s">
        <v>3102</v>
      </c>
      <c r="B1415" s="322" t="s">
        <v>9313</v>
      </c>
      <c r="C1415" s="321" t="s">
        <v>14849</v>
      </c>
      <c r="D1415" s="323" t="s">
        <v>16985</v>
      </c>
    </row>
    <row r="1416" spans="1:4" ht="40.5" x14ac:dyDescent="0.2">
      <c r="A1416" s="320" t="s">
        <v>3103</v>
      </c>
      <c r="B1416" s="322" t="s">
        <v>9314</v>
      </c>
      <c r="C1416" s="321" t="s">
        <v>14849</v>
      </c>
      <c r="D1416" s="323" t="s">
        <v>16986</v>
      </c>
    </row>
    <row r="1417" spans="1:4" ht="40.5" x14ac:dyDescent="0.2">
      <c r="A1417" s="320" t="s">
        <v>3104</v>
      </c>
      <c r="B1417" s="322" t="s">
        <v>9315</v>
      </c>
      <c r="C1417" s="321" t="s">
        <v>14849</v>
      </c>
      <c r="D1417" s="323" t="s">
        <v>16987</v>
      </c>
    </row>
    <row r="1418" spans="1:4" ht="40.5" x14ac:dyDescent="0.2">
      <c r="A1418" s="320" t="s">
        <v>3105</v>
      </c>
      <c r="B1418" s="322" t="s">
        <v>9316</v>
      </c>
      <c r="C1418" s="321" t="s">
        <v>14849</v>
      </c>
      <c r="D1418" s="323" t="s">
        <v>16988</v>
      </c>
    </row>
    <row r="1419" spans="1:4" ht="40.5" x14ac:dyDescent="0.2">
      <c r="A1419" s="320" t="s">
        <v>3106</v>
      </c>
      <c r="B1419" s="322" t="s">
        <v>9317</v>
      </c>
      <c r="C1419" s="321" t="s">
        <v>14849</v>
      </c>
      <c r="D1419" s="323" t="s">
        <v>16989</v>
      </c>
    </row>
    <row r="1420" spans="1:4" ht="40.5" x14ac:dyDescent="0.2">
      <c r="A1420" s="320" t="s">
        <v>3107</v>
      </c>
      <c r="B1420" s="322" t="s">
        <v>9318</v>
      </c>
      <c r="C1420" s="321" t="s">
        <v>14849</v>
      </c>
      <c r="D1420" s="323" t="s">
        <v>16990</v>
      </c>
    </row>
    <row r="1421" spans="1:4" ht="40.5" x14ac:dyDescent="0.2">
      <c r="A1421" s="320" t="s">
        <v>3108</v>
      </c>
      <c r="B1421" s="322" t="s">
        <v>9319</v>
      </c>
      <c r="C1421" s="321" t="s">
        <v>14849</v>
      </c>
      <c r="D1421" s="323" t="s">
        <v>16991</v>
      </c>
    </row>
    <row r="1422" spans="1:4" ht="40.5" x14ac:dyDescent="0.2">
      <c r="A1422" s="320" t="s">
        <v>3109</v>
      </c>
      <c r="B1422" s="322" t="s">
        <v>9320</v>
      </c>
      <c r="C1422" s="321" t="s">
        <v>14849</v>
      </c>
      <c r="D1422" s="323" t="s">
        <v>16992</v>
      </c>
    </row>
    <row r="1423" spans="1:4" ht="27" x14ac:dyDescent="0.2">
      <c r="A1423" s="320" t="s">
        <v>3110</v>
      </c>
      <c r="B1423" s="322" t="s">
        <v>9321</v>
      </c>
      <c r="C1423" s="321" t="s">
        <v>14849</v>
      </c>
      <c r="D1423" s="323" t="s">
        <v>16993</v>
      </c>
    </row>
    <row r="1424" spans="1:4" ht="40.5" x14ac:dyDescent="0.2">
      <c r="A1424" s="320" t="s">
        <v>3111</v>
      </c>
      <c r="B1424" s="322" t="s">
        <v>15351</v>
      </c>
      <c r="C1424" s="321" t="s">
        <v>14849</v>
      </c>
      <c r="D1424" s="323" t="s">
        <v>14818</v>
      </c>
    </row>
    <row r="1425" spans="1:4" ht="40.5" x14ac:dyDescent="0.2">
      <c r="A1425" s="320" t="s">
        <v>3112</v>
      </c>
      <c r="B1425" s="322" t="s">
        <v>15352</v>
      </c>
      <c r="C1425" s="321" t="s">
        <v>14849</v>
      </c>
      <c r="D1425" s="323" t="s">
        <v>16994</v>
      </c>
    </row>
    <row r="1426" spans="1:4" ht="40.5" x14ac:dyDescent="0.2">
      <c r="A1426" s="320" t="s">
        <v>3113</v>
      </c>
      <c r="B1426" s="322" t="s">
        <v>15353</v>
      </c>
      <c r="C1426" s="321" t="s">
        <v>14849</v>
      </c>
      <c r="D1426" s="323" t="s">
        <v>16995</v>
      </c>
    </row>
    <row r="1427" spans="1:4" ht="27" x14ac:dyDescent="0.2">
      <c r="A1427" s="320" t="s">
        <v>3114</v>
      </c>
      <c r="B1427" s="322" t="s">
        <v>9322</v>
      </c>
      <c r="C1427" s="321" t="s">
        <v>59</v>
      </c>
      <c r="D1427" s="323" t="s">
        <v>16996</v>
      </c>
    </row>
    <row r="1428" spans="1:4" ht="27" x14ac:dyDescent="0.2">
      <c r="A1428" s="320" t="s">
        <v>3115</v>
      </c>
      <c r="B1428" s="322" t="s">
        <v>9323</v>
      </c>
      <c r="C1428" s="321" t="s">
        <v>59</v>
      </c>
      <c r="D1428" s="323" t="s">
        <v>16997</v>
      </c>
    </row>
    <row r="1429" spans="1:4" ht="27" x14ac:dyDescent="0.2">
      <c r="A1429" s="320" t="s">
        <v>3116</v>
      </c>
      <c r="B1429" s="322" t="s">
        <v>9324</v>
      </c>
      <c r="C1429" s="321" t="s">
        <v>59</v>
      </c>
      <c r="D1429" s="323" t="s">
        <v>16998</v>
      </c>
    </row>
    <row r="1430" spans="1:4" ht="27" x14ac:dyDescent="0.2">
      <c r="A1430" s="320" t="s">
        <v>3117</v>
      </c>
      <c r="B1430" s="322" t="s">
        <v>9325</v>
      </c>
      <c r="C1430" s="321" t="s">
        <v>59</v>
      </c>
      <c r="D1430" s="323" t="s">
        <v>16999</v>
      </c>
    </row>
    <row r="1431" spans="1:4" ht="40.5" x14ac:dyDescent="0.2">
      <c r="A1431" s="320" t="s">
        <v>3118</v>
      </c>
      <c r="B1431" s="322" t="s">
        <v>15354</v>
      </c>
      <c r="C1431" s="321" t="s">
        <v>14849</v>
      </c>
      <c r="D1431" s="323" t="s">
        <v>17000</v>
      </c>
    </row>
    <row r="1432" spans="1:4" ht="27" x14ac:dyDescent="0.2">
      <c r="A1432" s="320" t="s">
        <v>3119</v>
      </c>
      <c r="B1432" s="322" t="s">
        <v>9326</v>
      </c>
      <c r="C1432" s="321" t="s">
        <v>59</v>
      </c>
      <c r="D1432" s="323" t="s">
        <v>17001</v>
      </c>
    </row>
    <row r="1433" spans="1:4" ht="27" x14ac:dyDescent="0.2">
      <c r="A1433" s="320" t="s">
        <v>3120</v>
      </c>
      <c r="B1433" s="322" t="s">
        <v>9327</v>
      </c>
      <c r="C1433" s="321" t="s">
        <v>59</v>
      </c>
      <c r="D1433" s="323" t="s">
        <v>17002</v>
      </c>
    </row>
    <row r="1434" spans="1:4" ht="40.5" x14ac:dyDescent="0.2">
      <c r="A1434" s="320" t="s">
        <v>3121</v>
      </c>
      <c r="B1434" s="322" t="s">
        <v>15355</v>
      </c>
      <c r="C1434" s="321" t="s">
        <v>14849</v>
      </c>
      <c r="D1434" s="323" t="s">
        <v>17003</v>
      </c>
    </row>
    <row r="1435" spans="1:4" ht="27" x14ac:dyDescent="0.2">
      <c r="A1435" s="320" t="s">
        <v>3122</v>
      </c>
      <c r="B1435" s="322" t="s">
        <v>9328</v>
      </c>
      <c r="C1435" s="321" t="s">
        <v>59</v>
      </c>
      <c r="D1435" s="323" t="s">
        <v>17004</v>
      </c>
    </row>
    <row r="1436" spans="1:4" ht="40.5" x14ac:dyDescent="0.2">
      <c r="A1436" s="320" t="s">
        <v>3123</v>
      </c>
      <c r="B1436" s="322" t="s">
        <v>15356</v>
      </c>
      <c r="C1436" s="321" t="s">
        <v>14849</v>
      </c>
      <c r="D1436" s="323" t="s">
        <v>17005</v>
      </c>
    </row>
    <row r="1437" spans="1:4" ht="27" x14ac:dyDescent="0.2">
      <c r="A1437" s="320" t="s">
        <v>3124</v>
      </c>
      <c r="B1437" s="322" t="s">
        <v>9329</v>
      </c>
      <c r="C1437" s="321" t="s">
        <v>59</v>
      </c>
      <c r="D1437" s="323" t="s">
        <v>17006</v>
      </c>
    </row>
    <row r="1438" spans="1:4" ht="40.5" x14ac:dyDescent="0.2">
      <c r="A1438" s="320" t="s">
        <v>3125</v>
      </c>
      <c r="B1438" s="322" t="s">
        <v>15357</v>
      </c>
      <c r="C1438" s="321" t="s">
        <v>14849</v>
      </c>
      <c r="D1438" s="323" t="s">
        <v>17007</v>
      </c>
    </row>
    <row r="1439" spans="1:4" ht="27" x14ac:dyDescent="0.2">
      <c r="A1439" s="320" t="s">
        <v>3126</v>
      </c>
      <c r="B1439" s="322" t="s">
        <v>9330</v>
      </c>
      <c r="C1439" s="321" t="s">
        <v>59</v>
      </c>
      <c r="D1439" s="323" t="s">
        <v>17008</v>
      </c>
    </row>
    <row r="1440" spans="1:4" ht="27" x14ac:dyDescent="0.2">
      <c r="A1440" s="320" t="s">
        <v>3127</v>
      </c>
      <c r="B1440" s="322" t="s">
        <v>9331</v>
      </c>
      <c r="C1440" s="321" t="s">
        <v>59</v>
      </c>
      <c r="D1440" s="323" t="s">
        <v>17009</v>
      </c>
    </row>
    <row r="1441" spans="1:4" ht="27" x14ac:dyDescent="0.2">
      <c r="A1441" s="320" t="s">
        <v>3128</v>
      </c>
      <c r="B1441" s="322" t="s">
        <v>9332</v>
      </c>
      <c r="C1441" s="321" t="s">
        <v>59</v>
      </c>
      <c r="D1441" s="323" t="s">
        <v>17010</v>
      </c>
    </row>
    <row r="1442" spans="1:4" ht="40.5" x14ac:dyDescent="0.2">
      <c r="A1442" s="320" t="s">
        <v>3129</v>
      </c>
      <c r="B1442" s="322" t="s">
        <v>15358</v>
      </c>
      <c r="C1442" s="321" t="s">
        <v>14849</v>
      </c>
      <c r="D1442" s="323" t="s">
        <v>17011</v>
      </c>
    </row>
    <row r="1443" spans="1:4" ht="27" x14ac:dyDescent="0.2">
      <c r="A1443" s="320" t="s">
        <v>3130</v>
      </c>
      <c r="B1443" s="322" t="s">
        <v>9333</v>
      </c>
      <c r="C1443" s="321" t="s">
        <v>59</v>
      </c>
      <c r="D1443" s="323" t="s">
        <v>17012</v>
      </c>
    </row>
    <row r="1444" spans="1:4" ht="27" x14ac:dyDescent="0.2">
      <c r="A1444" s="320" t="s">
        <v>3131</v>
      </c>
      <c r="B1444" s="322" t="s">
        <v>9334</v>
      </c>
      <c r="C1444" s="321" t="s">
        <v>59</v>
      </c>
      <c r="D1444" s="323" t="s">
        <v>17013</v>
      </c>
    </row>
    <row r="1445" spans="1:4" ht="40.5" x14ac:dyDescent="0.2">
      <c r="A1445" s="320" t="s">
        <v>3132</v>
      </c>
      <c r="B1445" s="322" t="s">
        <v>15359</v>
      </c>
      <c r="C1445" s="321" t="s">
        <v>14849</v>
      </c>
      <c r="D1445" s="323" t="s">
        <v>17014</v>
      </c>
    </row>
    <row r="1446" spans="1:4" ht="27" x14ac:dyDescent="0.2">
      <c r="A1446" s="320" t="s">
        <v>3133</v>
      </c>
      <c r="B1446" s="322" t="s">
        <v>9335</v>
      </c>
      <c r="C1446" s="321" t="s">
        <v>59</v>
      </c>
      <c r="D1446" s="323" t="s">
        <v>17015</v>
      </c>
    </row>
    <row r="1447" spans="1:4" ht="40.5" x14ac:dyDescent="0.2">
      <c r="A1447" s="320" t="s">
        <v>3134</v>
      </c>
      <c r="B1447" s="322" t="s">
        <v>15360</v>
      </c>
      <c r="C1447" s="321" t="s">
        <v>14849</v>
      </c>
      <c r="D1447" s="323" t="s">
        <v>17016</v>
      </c>
    </row>
    <row r="1448" spans="1:4" ht="27" x14ac:dyDescent="0.2">
      <c r="A1448" s="320" t="s">
        <v>3135</v>
      </c>
      <c r="B1448" s="322" t="s">
        <v>9336</v>
      </c>
      <c r="C1448" s="321" t="s">
        <v>59</v>
      </c>
      <c r="D1448" s="323" t="s">
        <v>17009</v>
      </c>
    </row>
    <row r="1449" spans="1:4" ht="40.5" x14ac:dyDescent="0.2">
      <c r="A1449" s="320" t="s">
        <v>3136</v>
      </c>
      <c r="B1449" s="322" t="s">
        <v>15361</v>
      </c>
      <c r="C1449" s="321" t="s">
        <v>14849</v>
      </c>
      <c r="D1449" s="323" t="s">
        <v>17017</v>
      </c>
    </row>
    <row r="1450" spans="1:4" ht="27" x14ac:dyDescent="0.2">
      <c r="A1450" s="320" t="s">
        <v>3137</v>
      </c>
      <c r="B1450" s="322" t="s">
        <v>9337</v>
      </c>
      <c r="C1450" s="321" t="s">
        <v>59</v>
      </c>
      <c r="D1450" s="323" t="s">
        <v>17010</v>
      </c>
    </row>
    <row r="1451" spans="1:4" ht="40.5" x14ac:dyDescent="0.2">
      <c r="A1451" s="320" t="s">
        <v>3138</v>
      </c>
      <c r="B1451" s="322" t="s">
        <v>15362</v>
      </c>
      <c r="C1451" s="321" t="s">
        <v>14849</v>
      </c>
      <c r="D1451" s="323" t="s">
        <v>17018</v>
      </c>
    </row>
    <row r="1452" spans="1:4" ht="27" x14ac:dyDescent="0.2">
      <c r="A1452" s="320" t="s">
        <v>3139</v>
      </c>
      <c r="B1452" s="322" t="s">
        <v>9338</v>
      </c>
      <c r="C1452" s="321" t="s">
        <v>59</v>
      </c>
      <c r="D1452" s="323" t="s">
        <v>17012</v>
      </c>
    </row>
    <row r="1453" spans="1:4" ht="40.5" x14ac:dyDescent="0.2">
      <c r="A1453" s="320" t="s">
        <v>3140</v>
      </c>
      <c r="B1453" s="322" t="s">
        <v>15363</v>
      </c>
      <c r="C1453" s="321" t="s">
        <v>14849</v>
      </c>
      <c r="D1453" s="323" t="s">
        <v>17019</v>
      </c>
    </row>
    <row r="1454" spans="1:4" ht="27" x14ac:dyDescent="0.2">
      <c r="A1454" s="320" t="s">
        <v>3141</v>
      </c>
      <c r="B1454" s="322" t="s">
        <v>9339</v>
      </c>
      <c r="C1454" s="321" t="s">
        <v>59</v>
      </c>
      <c r="D1454" s="323" t="s">
        <v>17013</v>
      </c>
    </row>
    <row r="1455" spans="1:4" ht="40.5" x14ac:dyDescent="0.2">
      <c r="A1455" s="320" t="s">
        <v>3142</v>
      </c>
      <c r="B1455" s="322" t="s">
        <v>15364</v>
      </c>
      <c r="C1455" s="321" t="s">
        <v>14849</v>
      </c>
      <c r="D1455" s="323" t="s">
        <v>17020</v>
      </c>
    </row>
    <row r="1456" spans="1:4" ht="27" x14ac:dyDescent="0.2">
      <c r="A1456" s="320" t="s">
        <v>3143</v>
      </c>
      <c r="B1456" s="322" t="s">
        <v>9340</v>
      </c>
      <c r="C1456" s="321" t="s">
        <v>59</v>
      </c>
      <c r="D1456" s="323" t="s">
        <v>17015</v>
      </c>
    </row>
    <row r="1457" spans="1:4" ht="40.5" x14ac:dyDescent="0.2">
      <c r="A1457" s="320" t="s">
        <v>3144</v>
      </c>
      <c r="B1457" s="322" t="s">
        <v>15365</v>
      </c>
      <c r="C1457" s="321" t="s">
        <v>14849</v>
      </c>
      <c r="D1457" s="323" t="s">
        <v>17021</v>
      </c>
    </row>
    <row r="1458" spans="1:4" ht="27" x14ac:dyDescent="0.2">
      <c r="A1458" s="320" t="s">
        <v>3145</v>
      </c>
      <c r="B1458" s="322" t="s">
        <v>9341</v>
      </c>
      <c r="C1458" s="321" t="s">
        <v>59</v>
      </c>
      <c r="D1458" s="323" t="s">
        <v>17022</v>
      </c>
    </row>
    <row r="1459" spans="1:4" ht="40.5" x14ac:dyDescent="0.2">
      <c r="A1459" s="320" t="s">
        <v>3146</v>
      </c>
      <c r="B1459" s="322" t="s">
        <v>15366</v>
      </c>
      <c r="C1459" s="321" t="s">
        <v>14849</v>
      </c>
      <c r="D1459" s="323" t="s">
        <v>17023</v>
      </c>
    </row>
    <row r="1460" spans="1:4" ht="27" x14ac:dyDescent="0.2">
      <c r="A1460" s="320" t="s">
        <v>3147</v>
      </c>
      <c r="B1460" s="322" t="s">
        <v>9342</v>
      </c>
      <c r="C1460" s="321" t="s">
        <v>59</v>
      </c>
      <c r="D1460" s="323" t="s">
        <v>17024</v>
      </c>
    </row>
    <row r="1461" spans="1:4" ht="40.5" x14ac:dyDescent="0.2">
      <c r="A1461" s="320" t="s">
        <v>3148</v>
      </c>
      <c r="B1461" s="322" t="s">
        <v>15367</v>
      </c>
      <c r="C1461" s="321" t="s">
        <v>14849</v>
      </c>
      <c r="D1461" s="323" t="s">
        <v>17025</v>
      </c>
    </row>
    <row r="1462" spans="1:4" ht="27" x14ac:dyDescent="0.2">
      <c r="A1462" s="320" t="s">
        <v>3149</v>
      </c>
      <c r="B1462" s="322" t="s">
        <v>9343</v>
      </c>
      <c r="C1462" s="321" t="s">
        <v>59</v>
      </c>
      <c r="D1462" s="323" t="s">
        <v>17026</v>
      </c>
    </row>
    <row r="1463" spans="1:4" ht="40.5" x14ac:dyDescent="0.2">
      <c r="A1463" s="320" t="s">
        <v>3150</v>
      </c>
      <c r="B1463" s="322" t="s">
        <v>15368</v>
      </c>
      <c r="C1463" s="321" t="s">
        <v>14849</v>
      </c>
      <c r="D1463" s="323" t="s">
        <v>17027</v>
      </c>
    </row>
    <row r="1464" spans="1:4" ht="27" x14ac:dyDescent="0.2">
      <c r="A1464" s="320" t="s">
        <v>3151</v>
      </c>
      <c r="B1464" s="322" t="s">
        <v>9344</v>
      </c>
      <c r="C1464" s="321" t="s">
        <v>59</v>
      </c>
      <c r="D1464" s="323" t="s">
        <v>17028</v>
      </c>
    </row>
    <row r="1465" spans="1:4" ht="40.5" x14ac:dyDescent="0.2">
      <c r="A1465" s="320" t="s">
        <v>3152</v>
      </c>
      <c r="B1465" s="322" t="s">
        <v>15369</v>
      </c>
      <c r="C1465" s="321" t="s">
        <v>14849</v>
      </c>
      <c r="D1465" s="323" t="s">
        <v>17029</v>
      </c>
    </row>
    <row r="1466" spans="1:4" ht="27" x14ac:dyDescent="0.2">
      <c r="A1466" s="320" t="s">
        <v>3153</v>
      </c>
      <c r="B1466" s="322" t="s">
        <v>9345</v>
      </c>
      <c r="C1466" s="321" t="s">
        <v>59</v>
      </c>
      <c r="D1466" s="323" t="s">
        <v>17022</v>
      </c>
    </row>
    <row r="1467" spans="1:4" ht="40.5" x14ac:dyDescent="0.2">
      <c r="A1467" s="320" t="s">
        <v>3154</v>
      </c>
      <c r="B1467" s="322" t="s">
        <v>15370</v>
      </c>
      <c r="C1467" s="321" t="s">
        <v>14849</v>
      </c>
      <c r="D1467" s="323" t="s">
        <v>17030</v>
      </c>
    </row>
    <row r="1468" spans="1:4" ht="27" x14ac:dyDescent="0.2">
      <c r="A1468" s="320" t="s">
        <v>3155</v>
      </c>
      <c r="B1468" s="322" t="s">
        <v>9346</v>
      </c>
      <c r="C1468" s="321" t="s">
        <v>59</v>
      </c>
      <c r="D1468" s="323" t="s">
        <v>17031</v>
      </c>
    </row>
    <row r="1469" spans="1:4" ht="40.5" x14ac:dyDescent="0.2">
      <c r="A1469" s="320" t="s">
        <v>3156</v>
      </c>
      <c r="B1469" s="322" t="s">
        <v>15371</v>
      </c>
      <c r="C1469" s="321" t="s">
        <v>14849</v>
      </c>
      <c r="D1469" s="323" t="s">
        <v>17032</v>
      </c>
    </row>
    <row r="1470" spans="1:4" ht="27" x14ac:dyDescent="0.2">
      <c r="A1470" s="320" t="s">
        <v>3157</v>
      </c>
      <c r="B1470" s="322" t="s">
        <v>9347</v>
      </c>
      <c r="C1470" s="321" t="s">
        <v>59</v>
      </c>
      <c r="D1470" s="323" t="s">
        <v>17033</v>
      </c>
    </row>
    <row r="1471" spans="1:4" ht="40.5" x14ac:dyDescent="0.2">
      <c r="A1471" s="320" t="s">
        <v>3158</v>
      </c>
      <c r="B1471" s="322" t="s">
        <v>15372</v>
      </c>
      <c r="C1471" s="321" t="s">
        <v>14849</v>
      </c>
      <c r="D1471" s="323" t="s">
        <v>17034</v>
      </c>
    </row>
    <row r="1472" spans="1:4" ht="27" x14ac:dyDescent="0.2">
      <c r="A1472" s="320" t="s">
        <v>3159</v>
      </c>
      <c r="B1472" s="322" t="s">
        <v>9348</v>
      </c>
      <c r="C1472" s="321" t="s">
        <v>59</v>
      </c>
      <c r="D1472" s="323" t="s">
        <v>17035</v>
      </c>
    </row>
    <row r="1473" spans="1:4" ht="40.5" x14ac:dyDescent="0.2">
      <c r="A1473" s="320" t="s">
        <v>3160</v>
      </c>
      <c r="B1473" s="322" t="s">
        <v>15373</v>
      </c>
      <c r="C1473" s="321" t="s">
        <v>14849</v>
      </c>
      <c r="D1473" s="323" t="s">
        <v>17036</v>
      </c>
    </row>
    <row r="1474" spans="1:4" ht="27" x14ac:dyDescent="0.2">
      <c r="A1474" s="320" t="s">
        <v>3161</v>
      </c>
      <c r="B1474" s="322" t="s">
        <v>9349</v>
      </c>
      <c r="C1474" s="321" t="s">
        <v>59</v>
      </c>
      <c r="D1474" s="323" t="s">
        <v>17031</v>
      </c>
    </row>
    <row r="1475" spans="1:4" ht="40.5" x14ac:dyDescent="0.2">
      <c r="A1475" s="320" t="s">
        <v>3162</v>
      </c>
      <c r="B1475" s="322" t="s">
        <v>15374</v>
      </c>
      <c r="C1475" s="321" t="s">
        <v>14849</v>
      </c>
      <c r="D1475" s="323" t="s">
        <v>17037</v>
      </c>
    </row>
    <row r="1476" spans="1:4" ht="27" x14ac:dyDescent="0.2">
      <c r="A1476" s="320" t="s">
        <v>3163</v>
      </c>
      <c r="B1476" s="322" t="s">
        <v>9350</v>
      </c>
      <c r="C1476" s="321" t="s">
        <v>59</v>
      </c>
      <c r="D1476" s="323" t="s">
        <v>17038</v>
      </c>
    </row>
    <row r="1477" spans="1:4" ht="40.5" x14ac:dyDescent="0.2">
      <c r="A1477" s="320" t="s">
        <v>3164</v>
      </c>
      <c r="B1477" s="322" t="s">
        <v>15375</v>
      </c>
      <c r="C1477" s="321" t="s">
        <v>14849</v>
      </c>
      <c r="D1477" s="323" t="s">
        <v>17039</v>
      </c>
    </row>
    <row r="1478" spans="1:4" ht="27" x14ac:dyDescent="0.2">
      <c r="A1478" s="320" t="s">
        <v>3165</v>
      </c>
      <c r="B1478" s="322" t="s">
        <v>9351</v>
      </c>
      <c r="C1478" s="321" t="s">
        <v>59</v>
      </c>
      <c r="D1478" s="323" t="s">
        <v>17040</v>
      </c>
    </row>
    <row r="1479" spans="1:4" ht="40.5" x14ac:dyDescent="0.2">
      <c r="A1479" s="320" t="s">
        <v>3166</v>
      </c>
      <c r="B1479" s="322" t="s">
        <v>15376</v>
      </c>
      <c r="C1479" s="321" t="s">
        <v>14849</v>
      </c>
      <c r="D1479" s="323" t="s">
        <v>17041</v>
      </c>
    </row>
    <row r="1480" spans="1:4" ht="27" x14ac:dyDescent="0.2">
      <c r="A1480" s="320" t="s">
        <v>3167</v>
      </c>
      <c r="B1480" s="322" t="s">
        <v>9352</v>
      </c>
      <c r="C1480" s="321" t="s">
        <v>59</v>
      </c>
      <c r="D1480" s="323" t="s">
        <v>17038</v>
      </c>
    </row>
    <row r="1481" spans="1:4" ht="40.5" x14ac:dyDescent="0.2">
      <c r="A1481" s="320" t="s">
        <v>3168</v>
      </c>
      <c r="B1481" s="322" t="s">
        <v>15377</v>
      </c>
      <c r="C1481" s="321" t="s">
        <v>14849</v>
      </c>
      <c r="D1481" s="323" t="s">
        <v>17042</v>
      </c>
    </row>
    <row r="1482" spans="1:4" ht="27" x14ac:dyDescent="0.2">
      <c r="A1482" s="320" t="s">
        <v>3169</v>
      </c>
      <c r="B1482" s="322" t="s">
        <v>9353</v>
      </c>
      <c r="C1482" s="321" t="s">
        <v>59</v>
      </c>
      <c r="D1482" s="323" t="s">
        <v>17043</v>
      </c>
    </row>
    <row r="1483" spans="1:4" ht="40.5" x14ac:dyDescent="0.2">
      <c r="A1483" s="320" t="s">
        <v>3170</v>
      </c>
      <c r="B1483" s="322" t="s">
        <v>15378</v>
      </c>
      <c r="C1483" s="321" t="s">
        <v>14849</v>
      </c>
      <c r="D1483" s="323" t="s">
        <v>17044</v>
      </c>
    </row>
    <row r="1484" spans="1:4" ht="27" x14ac:dyDescent="0.2">
      <c r="A1484" s="320" t="s">
        <v>3171</v>
      </c>
      <c r="B1484" s="322" t="s">
        <v>9354</v>
      </c>
      <c r="C1484" s="321" t="s">
        <v>59</v>
      </c>
      <c r="D1484" s="323" t="s">
        <v>17043</v>
      </c>
    </row>
    <row r="1485" spans="1:4" ht="40.5" x14ac:dyDescent="0.2">
      <c r="A1485" s="320" t="s">
        <v>3172</v>
      </c>
      <c r="B1485" s="322" t="s">
        <v>15379</v>
      </c>
      <c r="C1485" s="321" t="s">
        <v>14849</v>
      </c>
      <c r="D1485" s="323" t="s">
        <v>17045</v>
      </c>
    </row>
    <row r="1486" spans="1:4" ht="27" x14ac:dyDescent="0.2">
      <c r="A1486" s="320" t="s">
        <v>3173</v>
      </c>
      <c r="B1486" s="322" t="s">
        <v>9355</v>
      </c>
      <c r="C1486" s="321" t="s">
        <v>59</v>
      </c>
      <c r="D1486" s="323" t="s">
        <v>17046</v>
      </c>
    </row>
    <row r="1487" spans="1:4" ht="40.5" x14ac:dyDescent="0.2">
      <c r="A1487" s="320" t="s">
        <v>3174</v>
      </c>
      <c r="B1487" s="322" t="s">
        <v>15380</v>
      </c>
      <c r="C1487" s="321" t="s">
        <v>14849</v>
      </c>
      <c r="D1487" s="323" t="s">
        <v>17047</v>
      </c>
    </row>
    <row r="1488" spans="1:4" ht="27" x14ac:dyDescent="0.2">
      <c r="A1488" s="320" t="s">
        <v>3175</v>
      </c>
      <c r="B1488" s="322" t="s">
        <v>9356</v>
      </c>
      <c r="C1488" s="321" t="s">
        <v>59</v>
      </c>
      <c r="D1488" s="323" t="s">
        <v>17048</v>
      </c>
    </row>
    <row r="1489" spans="1:4" ht="27" x14ac:dyDescent="0.2">
      <c r="A1489" s="320" t="s">
        <v>3176</v>
      </c>
      <c r="B1489" s="322" t="s">
        <v>9357</v>
      </c>
      <c r="C1489" s="321" t="s">
        <v>59</v>
      </c>
      <c r="D1489" s="323" t="s">
        <v>17049</v>
      </c>
    </row>
    <row r="1490" spans="1:4" ht="27" x14ac:dyDescent="0.2">
      <c r="A1490" s="320" t="s">
        <v>3177</v>
      </c>
      <c r="B1490" s="322" t="s">
        <v>9358</v>
      </c>
      <c r="C1490" s="321" t="s">
        <v>59</v>
      </c>
      <c r="D1490" s="323" t="s">
        <v>17050</v>
      </c>
    </row>
    <row r="1491" spans="1:4" ht="40.5" x14ac:dyDescent="0.2">
      <c r="A1491" s="320" t="s">
        <v>3178</v>
      </c>
      <c r="B1491" s="322" t="s">
        <v>15381</v>
      </c>
      <c r="C1491" s="321" t="s">
        <v>14849</v>
      </c>
      <c r="D1491" s="323" t="s">
        <v>17051</v>
      </c>
    </row>
    <row r="1492" spans="1:4" ht="40.5" x14ac:dyDescent="0.2">
      <c r="A1492" s="320" t="s">
        <v>3179</v>
      </c>
      <c r="B1492" s="322" t="s">
        <v>15382</v>
      </c>
      <c r="C1492" s="321" t="s">
        <v>14849</v>
      </c>
      <c r="D1492" s="323" t="s">
        <v>17052</v>
      </c>
    </row>
    <row r="1493" spans="1:4" ht="40.5" x14ac:dyDescent="0.2">
      <c r="A1493" s="320" t="s">
        <v>3180</v>
      </c>
      <c r="B1493" s="322" t="s">
        <v>15383</v>
      </c>
      <c r="C1493" s="321" t="s">
        <v>14849</v>
      </c>
      <c r="D1493" s="323" t="s">
        <v>17053</v>
      </c>
    </row>
    <row r="1494" spans="1:4" ht="40.5" x14ac:dyDescent="0.2">
      <c r="A1494" s="320" t="s">
        <v>3181</v>
      </c>
      <c r="B1494" s="322" t="s">
        <v>15384</v>
      </c>
      <c r="C1494" s="321" t="s">
        <v>14849</v>
      </c>
      <c r="D1494" s="323" t="s">
        <v>17054</v>
      </c>
    </row>
    <row r="1495" spans="1:4" ht="27" x14ac:dyDescent="0.2">
      <c r="A1495" s="320" t="s">
        <v>3182</v>
      </c>
      <c r="B1495" s="322" t="s">
        <v>9359</v>
      </c>
      <c r="C1495" s="321" t="s">
        <v>59</v>
      </c>
      <c r="D1495" s="323" t="s">
        <v>14318</v>
      </c>
    </row>
    <row r="1496" spans="1:4" ht="40.5" x14ac:dyDescent="0.2">
      <c r="A1496" s="320" t="s">
        <v>3183</v>
      </c>
      <c r="B1496" s="322" t="s">
        <v>15385</v>
      </c>
      <c r="C1496" s="321" t="s">
        <v>14849</v>
      </c>
      <c r="D1496" s="323" t="s">
        <v>17055</v>
      </c>
    </row>
    <row r="1497" spans="1:4" ht="40.5" x14ac:dyDescent="0.2">
      <c r="A1497" s="320" t="s">
        <v>3184</v>
      </c>
      <c r="B1497" s="322" t="s">
        <v>15386</v>
      </c>
      <c r="C1497" s="321" t="s">
        <v>14849</v>
      </c>
      <c r="D1497" s="323" t="s">
        <v>17055</v>
      </c>
    </row>
    <row r="1498" spans="1:4" ht="40.5" x14ac:dyDescent="0.2">
      <c r="A1498" s="320" t="s">
        <v>3185</v>
      </c>
      <c r="B1498" s="322" t="s">
        <v>15387</v>
      </c>
      <c r="C1498" s="321" t="s">
        <v>14849</v>
      </c>
      <c r="D1498" s="323" t="s">
        <v>17056</v>
      </c>
    </row>
    <row r="1499" spans="1:4" ht="40.5" x14ac:dyDescent="0.2">
      <c r="A1499" s="320" t="s">
        <v>3186</v>
      </c>
      <c r="B1499" s="322" t="s">
        <v>15388</v>
      </c>
      <c r="C1499" s="321" t="s">
        <v>14849</v>
      </c>
      <c r="D1499" s="323" t="s">
        <v>17057</v>
      </c>
    </row>
    <row r="1500" spans="1:4" ht="40.5" x14ac:dyDescent="0.2">
      <c r="A1500" s="320" t="s">
        <v>3187</v>
      </c>
      <c r="B1500" s="322" t="s">
        <v>15389</v>
      </c>
      <c r="C1500" s="321" t="s">
        <v>14849</v>
      </c>
      <c r="D1500" s="323" t="s">
        <v>17058</v>
      </c>
    </row>
    <row r="1501" spans="1:4" ht="40.5" x14ac:dyDescent="0.2">
      <c r="A1501" s="320" t="s">
        <v>3188</v>
      </c>
      <c r="B1501" s="322" t="s">
        <v>15390</v>
      </c>
      <c r="C1501" s="321" t="s">
        <v>14849</v>
      </c>
      <c r="D1501" s="323" t="s">
        <v>17059</v>
      </c>
    </row>
    <row r="1502" spans="1:4" ht="40.5" x14ac:dyDescent="0.2">
      <c r="A1502" s="320" t="s">
        <v>3189</v>
      </c>
      <c r="B1502" s="322" t="s">
        <v>15391</v>
      </c>
      <c r="C1502" s="321" t="s">
        <v>14849</v>
      </c>
      <c r="D1502" s="323" t="s">
        <v>17060</v>
      </c>
    </row>
    <row r="1503" spans="1:4" ht="40.5" x14ac:dyDescent="0.2">
      <c r="A1503" s="320" t="s">
        <v>3190</v>
      </c>
      <c r="B1503" s="322" t="s">
        <v>15392</v>
      </c>
      <c r="C1503" s="321" t="s">
        <v>14849</v>
      </c>
      <c r="D1503" s="323" t="s">
        <v>17061</v>
      </c>
    </row>
    <row r="1504" spans="1:4" ht="40.5" x14ac:dyDescent="0.2">
      <c r="A1504" s="320" t="s">
        <v>3191</v>
      </c>
      <c r="B1504" s="322" t="s">
        <v>15393</v>
      </c>
      <c r="C1504" s="321" t="s">
        <v>14849</v>
      </c>
      <c r="D1504" s="323" t="s">
        <v>17062</v>
      </c>
    </row>
    <row r="1505" spans="1:4" ht="40.5" x14ac:dyDescent="0.2">
      <c r="A1505" s="320" t="s">
        <v>3192</v>
      </c>
      <c r="B1505" s="322" t="s">
        <v>15394</v>
      </c>
      <c r="C1505" s="321" t="s">
        <v>14849</v>
      </c>
      <c r="D1505" s="323" t="s">
        <v>17063</v>
      </c>
    </row>
    <row r="1506" spans="1:4" ht="40.5" x14ac:dyDescent="0.2">
      <c r="A1506" s="320" t="s">
        <v>3193</v>
      </c>
      <c r="B1506" s="322" t="s">
        <v>15395</v>
      </c>
      <c r="C1506" s="321" t="s">
        <v>14849</v>
      </c>
      <c r="D1506" s="323" t="s">
        <v>17064</v>
      </c>
    </row>
    <row r="1507" spans="1:4" ht="40.5" x14ac:dyDescent="0.2">
      <c r="A1507" s="320" t="s">
        <v>3194</v>
      </c>
      <c r="B1507" s="322" t="s">
        <v>15396</v>
      </c>
      <c r="C1507" s="321" t="s">
        <v>14849</v>
      </c>
      <c r="D1507" s="323" t="s">
        <v>17000</v>
      </c>
    </row>
    <row r="1508" spans="1:4" ht="40.5" x14ac:dyDescent="0.2">
      <c r="A1508" s="320" t="s">
        <v>3195</v>
      </c>
      <c r="B1508" s="322" t="s">
        <v>15397</v>
      </c>
      <c r="C1508" s="321" t="s">
        <v>14849</v>
      </c>
      <c r="D1508" s="323" t="s">
        <v>17065</v>
      </c>
    </row>
    <row r="1509" spans="1:4" ht="40.5" x14ac:dyDescent="0.2">
      <c r="A1509" s="320" t="s">
        <v>3196</v>
      </c>
      <c r="B1509" s="322" t="s">
        <v>15398</v>
      </c>
      <c r="C1509" s="321" t="s">
        <v>14849</v>
      </c>
      <c r="D1509" s="323" t="s">
        <v>17066</v>
      </c>
    </row>
    <row r="1510" spans="1:4" ht="40.5" x14ac:dyDescent="0.2">
      <c r="A1510" s="320" t="s">
        <v>3197</v>
      </c>
      <c r="B1510" s="322" t="s">
        <v>15399</v>
      </c>
      <c r="C1510" s="321" t="s">
        <v>14849</v>
      </c>
      <c r="D1510" s="323" t="s">
        <v>17067</v>
      </c>
    </row>
    <row r="1511" spans="1:4" ht="40.5" x14ac:dyDescent="0.2">
      <c r="A1511" s="320" t="s">
        <v>3198</v>
      </c>
      <c r="B1511" s="322" t="s">
        <v>15400</v>
      </c>
      <c r="C1511" s="321" t="s">
        <v>14849</v>
      </c>
      <c r="D1511" s="323" t="s">
        <v>17068</v>
      </c>
    </row>
    <row r="1512" spans="1:4" ht="54" x14ac:dyDescent="0.2">
      <c r="A1512" s="320" t="s">
        <v>3199</v>
      </c>
      <c r="B1512" s="322" t="s">
        <v>15401</v>
      </c>
      <c r="C1512" s="321" t="s">
        <v>14849</v>
      </c>
      <c r="D1512" s="323" t="s">
        <v>17069</v>
      </c>
    </row>
    <row r="1513" spans="1:4" ht="54" x14ac:dyDescent="0.2">
      <c r="A1513" s="320" t="s">
        <v>3200</v>
      </c>
      <c r="B1513" s="322" t="s">
        <v>15402</v>
      </c>
      <c r="C1513" s="321" t="s">
        <v>14849</v>
      </c>
      <c r="D1513" s="323" t="s">
        <v>17070</v>
      </c>
    </row>
    <row r="1514" spans="1:4" ht="54" x14ac:dyDescent="0.2">
      <c r="A1514" s="320" t="s">
        <v>3201</v>
      </c>
      <c r="B1514" s="322" t="s">
        <v>15403</v>
      </c>
      <c r="C1514" s="321" t="s">
        <v>14849</v>
      </c>
      <c r="D1514" s="323" t="s">
        <v>17071</v>
      </c>
    </row>
    <row r="1515" spans="1:4" ht="54" x14ac:dyDescent="0.2">
      <c r="A1515" s="320" t="s">
        <v>3202</v>
      </c>
      <c r="B1515" s="322" t="s">
        <v>15404</v>
      </c>
      <c r="C1515" s="321" t="s">
        <v>14849</v>
      </c>
      <c r="D1515" s="323" t="s">
        <v>17072</v>
      </c>
    </row>
    <row r="1516" spans="1:4" ht="54" x14ac:dyDescent="0.2">
      <c r="A1516" s="320" t="s">
        <v>3203</v>
      </c>
      <c r="B1516" s="322" t="s">
        <v>15405</v>
      </c>
      <c r="C1516" s="321" t="s">
        <v>14849</v>
      </c>
      <c r="D1516" s="323" t="s">
        <v>17073</v>
      </c>
    </row>
    <row r="1517" spans="1:4" ht="27" x14ac:dyDescent="0.2">
      <c r="A1517" s="320" t="s">
        <v>14371</v>
      </c>
      <c r="B1517" s="322" t="s">
        <v>15406</v>
      </c>
      <c r="C1517" s="321" t="s">
        <v>59</v>
      </c>
      <c r="D1517" s="323" t="s">
        <v>17074</v>
      </c>
    </row>
    <row r="1518" spans="1:4" ht="27" x14ac:dyDescent="0.2">
      <c r="A1518" s="320" t="s">
        <v>14372</v>
      </c>
      <c r="B1518" s="322" t="s">
        <v>15407</v>
      </c>
      <c r="C1518" s="321" t="s">
        <v>59</v>
      </c>
      <c r="D1518" s="323" t="s">
        <v>17075</v>
      </c>
    </row>
    <row r="1519" spans="1:4" ht="40.5" x14ac:dyDescent="0.2">
      <c r="A1519" s="320" t="s">
        <v>14373</v>
      </c>
      <c r="B1519" s="322" t="s">
        <v>15408</v>
      </c>
      <c r="C1519" s="321" t="s">
        <v>14849</v>
      </c>
      <c r="D1519" s="323" t="s">
        <v>17076</v>
      </c>
    </row>
    <row r="1520" spans="1:4" ht="27" x14ac:dyDescent="0.2">
      <c r="A1520" s="320" t="s">
        <v>14374</v>
      </c>
      <c r="B1520" s="322" t="s">
        <v>15409</v>
      </c>
      <c r="C1520" s="321" t="s">
        <v>59</v>
      </c>
      <c r="D1520" s="323" t="s">
        <v>17077</v>
      </c>
    </row>
    <row r="1521" spans="1:4" ht="40.5" x14ac:dyDescent="0.2">
      <c r="A1521" s="320" t="s">
        <v>14375</v>
      </c>
      <c r="B1521" s="322" t="s">
        <v>15410</v>
      </c>
      <c r="C1521" s="321" t="s">
        <v>14849</v>
      </c>
      <c r="D1521" s="323" t="s">
        <v>17078</v>
      </c>
    </row>
    <row r="1522" spans="1:4" ht="27" x14ac:dyDescent="0.2">
      <c r="A1522" s="320" t="s">
        <v>14376</v>
      </c>
      <c r="B1522" s="322" t="s">
        <v>15411</v>
      </c>
      <c r="C1522" s="321" t="s">
        <v>59</v>
      </c>
      <c r="D1522" s="323" t="s">
        <v>17079</v>
      </c>
    </row>
    <row r="1523" spans="1:4" ht="27" x14ac:dyDescent="0.2">
      <c r="A1523" s="320" t="s">
        <v>14377</v>
      </c>
      <c r="B1523" s="322" t="s">
        <v>15412</v>
      </c>
      <c r="C1523" s="321" t="s">
        <v>59</v>
      </c>
      <c r="D1523" s="323" t="s">
        <v>17080</v>
      </c>
    </row>
    <row r="1524" spans="1:4" ht="40.5" x14ac:dyDescent="0.2">
      <c r="A1524" s="320" t="s">
        <v>14378</v>
      </c>
      <c r="B1524" s="322" t="s">
        <v>15413</v>
      </c>
      <c r="C1524" s="321" t="s">
        <v>14849</v>
      </c>
      <c r="D1524" s="323" t="s">
        <v>17081</v>
      </c>
    </row>
    <row r="1525" spans="1:4" ht="27" x14ac:dyDescent="0.2">
      <c r="A1525" s="320" t="s">
        <v>14379</v>
      </c>
      <c r="B1525" s="322" t="s">
        <v>15414</v>
      </c>
      <c r="C1525" s="321" t="s">
        <v>59</v>
      </c>
      <c r="D1525" s="323" t="s">
        <v>17082</v>
      </c>
    </row>
    <row r="1526" spans="1:4" ht="40.5" x14ac:dyDescent="0.2">
      <c r="A1526" s="320" t="s">
        <v>14380</v>
      </c>
      <c r="B1526" s="322" t="s">
        <v>15415</v>
      </c>
      <c r="C1526" s="321" t="s">
        <v>14849</v>
      </c>
      <c r="D1526" s="323" t="s">
        <v>17083</v>
      </c>
    </row>
    <row r="1527" spans="1:4" ht="27" x14ac:dyDescent="0.2">
      <c r="A1527" s="320" t="s">
        <v>14381</v>
      </c>
      <c r="B1527" s="322" t="s">
        <v>15416</v>
      </c>
      <c r="C1527" s="321" t="s">
        <v>59</v>
      </c>
      <c r="D1527" s="323" t="s">
        <v>17084</v>
      </c>
    </row>
    <row r="1528" spans="1:4" ht="40.5" x14ac:dyDescent="0.2">
      <c r="A1528" s="320" t="s">
        <v>14382</v>
      </c>
      <c r="B1528" s="322" t="s">
        <v>15417</v>
      </c>
      <c r="C1528" s="321" t="s">
        <v>14849</v>
      </c>
      <c r="D1528" s="323" t="s">
        <v>17085</v>
      </c>
    </row>
    <row r="1529" spans="1:4" ht="40.5" x14ac:dyDescent="0.2">
      <c r="A1529" s="320" t="s">
        <v>14383</v>
      </c>
      <c r="B1529" s="322" t="s">
        <v>15418</v>
      </c>
      <c r="C1529" s="321" t="s">
        <v>14849</v>
      </c>
      <c r="D1529" s="323" t="s">
        <v>17086</v>
      </c>
    </row>
    <row r="1530" spans="1:4" ht="27" x14ac:dyDescent="0.2">
      <c r="A1530" s="320" t="s">
        <v>14384</v>
      </c>
      <c r="B1530" s="322" t="s">
        <v>15419</v>
      </c>
      <c r="C1530" s="321" t="s">
        <v>59</v>
      </c>
      <c r="D1530" s="323" t="s">
        <v>17087</v>
      </c>
    </row>
    <row r="1531" spans="1:4" ht="27" x14ac:dyDescent="0.2">
      <c r="A1531" s="320" t="s">
        <v>14385</v>
      </c>
      <c r="B1531" s="322" t="s">
        <v>15420</v>
      </c>
      <c r="C1531" s="321" t="s">
        <v>59</v>
      </c>
      <c r="D1531" s="323" t="s">
        <v>17088</v>
      </c>
    </row>
    <row r="1532" spans="1:4" ht="40.5" x14ac:dyDescent="0.2">
      <c r="A1532" s="320" t="s">
        <v>14386</v>
      </c>
      <c r="B1532" s="322" t="s">
        <v>15421</v>
      </c>
      <c r="C1532" s="321" t="s">
        <v>14849</v>
      </c>
      <c r="D1532" s="323" t="s">
        <v>17089</v>
      </c>
    </row>
    <row r="1533" spans="1:4" ht="27" x14ac:dyDescent="0.2">
      <c r="A1533" s="320" t="s">
        <v>14387</v>
      </c>
      <c r="B1533" s="322" t="s">
        <v>15422</v>
      </c>
      <c r="C1533" s="321" t="s">
        <v>59</v>
      </c>
      <c r="D1533" s="323" t="s">
        <v>17075</v>
      </c>
    </row>
    <row r="1534" spans="1:4" ht="40.5" x14ac:dyDescent="0.2">
      <c r="A1534" s="320" t="s">
        <v>14388</v>
      </c>
      <c r="B1534" s="322" t="s">
        <v>15423</v>
      </c>
      <c r="C1534" s="321" t="s">
        <v>14849</v>
      </c>
      <c r="D1534" s="323" t="s">
        <v>17090</v>
      </c>
    </row>
    <row r="1535" spans="1:4" ht="27" x14ac:dyDescent="0.2">
      <c r="A1535" s="320" t="s">
        <v>14389</v>
      </c>
      <c r="B1535" s="322" t="s">
        <v>15424</v>
      </c>
      <c r="C1535" s="321" t="s">
        <v>59</v>
      </c>
      <c r="D1535" s="323" t="s">
        <v>17080</v>
      </c>
    </row>
    <row r="1536" spans="1:4" ht="40.5" x14ac:dyDescent="0.2">
      <c r="A1536" s="320" t="s">
        <v>14390</v>
      </c>
      <c r="B1536" s="322" t="s">
        <v>15425</v>
      </c>
      <c r="C1536" s="321" t="s">
        <v>14849</v>
      </c>
      <c r="D1536" s="323" t="s">
        <v>17091</v>
      </c>
    </row>
    <row r="1537" spans="1:4" ht="40.5" x14ac:dyDescent="0.2">
      <c r="A1537" s="320" t="s">
        <v>14391</v>
      </c>
      <c r="B1537" s="322" t="s">
        <v>15426</v>
      </c>
      <c r="C1537" s="321" t="s">
        <v>14849</v>
      </c>
      <c r="D1537" s="323" t="s">
        <v>17092</v>
      </c>
    </row>
    <row r="1538" spans="1:4" ht="40.5" x14ac:dyDescent="0.2">
      <c r="A1538" s="320" t="s">
        <v>14392</v>
      </c>
      <c r="B1538" s="322" t="s">
        <v>15427</v>
      </c>
      <c r="C1538" s="321" t="s">
        <v>14849</v>
      </c>
      <c r="D1538" s="323" t="s">
        <v>17093</v>
      </c>
    </row>
    <row r="1539" spans="1:4" ht="40.5" x14ac:dyDescent="0.2">
      <c r="A1539" s="320" t="s">
        <v>14393</v>
      </c>
      <c r="B1539" s="322" t="s">
        <v>15428</v>
      </c>
      <c r="C1539" s="321" t="s">
        <v>14849</v>
      </c>
      <c r="D1539" s="323" t="s">
        <v>17094</v>
      </c>
    </row>
    <row r="1540" spans="1:4" ht="27" x14ac:dyDescent="0.2">
      <c r="A1540" s="320" t="s">
        <v>14394</v>
      </c>
      <c r="B1540" s="322" t="s">
        <v>15429</v>
      </c>
      <c r="C1540" s="321" t="s">
        <v>59</v>
      </c>
      <c r="D1540" s="323" t="s">
        <v>17095</v>
      </c>
    </row>
    <row r="1541" spans="1:4" ht="27" x14ac:dyDescent="0.2">
      <c r="A1541" s="320" t="s">
        <v>14395</v>
      </c>
      <c r="B1541" s="322" t="s">
        <v>15430</v>
      </c>
      <c r="C1541" s="321" t="s">
        <v>59</v>
      </c>
      <c r="D1541" s="323" t="s">
        <v>17088</v>
      </c>
    </row>
    <row r="1542" spans="1:4" ht="27" x14ac:dyDescent="0.2">
      <c r="A1542" s="320" t="s">
        <v>14396</v>
      </c>
      <c r="B1542" s="322" t="s">
        <v>15431</v>
      </c>
      <c r="C1542" s="321" t="s">
        <v>59</v>
      </c>
      <c r="D1542" s="323" t="s">
        <v>17096</v>
      </c>
    </row>
    <row r="1543" spans="1:4" ht="40.5" x14ac:dyDescent="0.2">
      <c r="A1543" s="320" t="s">
        <v>14397</v>
      </c>
      <c r="B1543" s="322" t="s">
        <v>15432</v>
      </c>
      <c r="C1543" s="321" t="s">
        <v>14849</v>
      </c>
      <c r="D1543" s="323" t="s">
        <v>17097</v>
      </c>
    </row>
    <row r="1544" spans="1:4" ht="40.5" x14ac:dyDescent="0.2">
      <c r="A1544" s="320" t="s">
        <v>14398</v>
      </c>
      <c r="B1544" s="322" t="s">
        <v>15433</v>
      </c>
      <c r="C1544" s="321" t="s">
        <v>14849</v>
      </c>
      <c r="D1544" s="323" t="s">
        <v>17098</v>
      </c>
    </row>
    <row r="1545" spans="1:4" ht="27" x14ac:dyDescent="0.2">
      <c r="A1545" s="320" t="s">
        <v>14399</v>
      </c>
      <c r="B1545" s="322" t="s">
        <v>15434</v>
      </c>
      <c r="C1545" s="321" t="s">
        <v>59</v>
      </c>
      <c r="D1545" s="323" t="s">
        <v>17095</v>
      </c>
    </row>
    <row r="1546" spans="1:4" ht="27" x14ac:dyDescent="0.2">
      <c r="A1546" s="320" t="s">
        <v>14400</v>
      </c>
      <c r="B1546" s="322" t="s">
        <v>15435</v>
      </c>
      <c r="C1546" s="321" t="s">
        <v>59</v>
      </c>
      <c r="D1546" s="323" t="s">
        <v>17099</v>
      </c>
    </row>
    <row r="1547" spans="1:4" ht="27" x14ac:dyDescent="0.2">
      <c r="A1547" s="320" t="s">
        <v>14401</v>
      </c>
      <c r="B1547" s="322" t="s">
        <v>15436</v>
      </c>
      <c r="C1547" s="321" t="s">
        <v>59</v>
      </c>
      <c r="D1547" s="323" t="s">
        <v>17100</v>
      </c>
    </row>
    <row r="1548" spans="1:4" ht="40.5" x14ac:dyDescent="0.2">
      <c r="A1548" s="320" t="s">
        <v>14402</v>
      </c>
      <c r="B1548" s="322" t="s">
        <v>15437</v>
      </c>
      <c r="C1548" s="321" t="s">
        <v>14849</v>
      </c>
      <c r="D1548" s="323" t="s">
        <v>17101</v>
      </c>
    </row>
    <row r="1549" spans="1:4" ht="40.5" x14ac:dyDescent="0.2">
      <c r="A1549" s="320" t="s">
        <v>14403</v>
      </c>
      <c r="B1549" s="322" t="s">
        <v>15438</v>
      </c>
      <c r="C1549" s="321" t="s">
        <v>14849</v>
      </c>
      <c r="D1549" s="323" t="s">
        <v>17102</v>
      </c>
    </row>
    <row r="1550" spans="1:4" ht="40.5" x14ac:dyDescent="0.2">
      <c r="A1550" s="320" t="s">
        <v>14404</v>
      </c>
      <c r="B1550" s="322" t="s">
        <v>15439</v>
      </c>
      <c r="C1550" s="321" t="s">
        <v>14849</v>
      </c>
      <c r="D1550" s="323" t="s">
        <v>17103</v>
      </c>
    </row>
    <row r="1551" spans="1:4" ht="27" x14ac:dyDescent="0.2">
      <c r="A1551" s="320" t="s">
        <v>14405</v>
      </c>
      <c r="B1551" s="322" t="s">
        <v>15440</v>
      </c>
      <c r="C1551" s="321" t="s">
        <v>59</v>
      </c>
      <c r="D1551" s="323" t="s">
        <v>17104</v>
      </c>
    </row>
    <row r="1552" spans="1:4" ht="27" x14ac:dyDescent="0.2">
      <c r="A1552" s="320" t="s">
        <v>14406</v>
      </c>
      <c r="B1552" s="322" t="s">
        <v>15441</v>
      </c>
      <c r="C1552" s="321" t="s">
        <v>59</v>
      </c>
      <c r="D1552" s="323" t="s">
        <v>17105</v>
      </c>
    </row>
    <row r="1553" spans="1:4" ht="40.5" x14ac:dyDescent="0.2">
      <c r="A1553" s="320" t="s">
        <v>14407</v>
      </c>
      <c r="B1553" s="322" t="s">
        <v>15442</v>
      </c>
      <c r="C1553" s="321" t="s">
        <v>14849</v>
      </c>
      <c r="D1553" s="323" t="s">
        <v>17106</v>
      </c>
    </row>
    <row r="1554" spans="1:4" ht="27" x14ac:dyDescent="0.2">
      <c r="A1554" s="320" t="s">
        <v>14408</v>
      </c>
      <c r="B1554" s="322" t="s">
        <v>15443</v>
      </c>
      <c r="C1554" s="321" t="s">
        <v>59</v>
      </c>
      <c r="D1554" s="323" t="s">
        <v>17105</v>
      </c>
    </row>
    <row r="1555" spans="1:4" ht="40.5" x14ac:dyDescent="0.2">
      <c r="A1555" s="320" t="s">
        <v>14409</v>
      </c>
      <c r="B1555" s="322" t="s">
        <v>15444</v>
      </c>
      <c r="C1555" s="321" t="s">
        <v>14849</v>
      </c>
      <c r="D1555" s="323" t="s">
        <v>17107</v>
      </c>
    </row>
    <row r="1556" spans="1:4" ht="27" x14ac:dyDescent="0.2">
      <c r="A1556" s="320" t="s">
        <v>14410</v>
      </c>
      <c r="B1556" s="322" t="s">
        <v>15445</v>
      </c>
      <c r="C1556" s="321" t="s">
        <v>59</v>
      </c>
      <c r="D1556" s="323" t="s">
        <v>17108</v>
      </c>
    </row>
    <row r="1557" spans="1:4" ht="40.5" x14ac:dyDescent="0.2">
      <c r="A1557" s="320" t="s">
        <v>14411</v>
      </c>
      <c r="B1557" s="322" t="s">
        <v>15446</v>
      </c>
      <c r="C1557" s="321" t="s">
        <v>14849</v>
      </c>
      <c r="D1557" s="323" t="s">
        <v>17109</v>
      </c>
    </row>
    <row r="1558" spans="1:4" ht="27" x14ac:dyDescent="0.2">
      <c r="A1558" s="320" t="s">
        <v>14412</v>
      </c>
      <c r="B1558" s="322" t="s">
        <v>15447</v>
      </c>
      <c r="C1558" s="321" t="s">
        <v>59</v>
      </c>
      <c r="D1558" s="323" t="s">
        <v>17110</v>
      </c>
    </row>
    <row r="1559" spans="1:4" ht="27" x14ac:dyDescent="0.2">
      <c r="A1559" s="320" t="s">
        <v>14413</v>
      </c>
      <c r="B1559" s="322" t="s">
        <v>15448</v>
      </c>
      <c r="C1559" s="321" t="s">
        <v>59</v>
      </c>
      <c r="D1559" s="323" t="s">
        <v>17111</v>
      </c>
    </row>
    <row r="1560" spans="1:4" ht="40.5" x14ac:dyDescent="0.2">
      <c r="A1560" s="320" t="s">
        <v>14414</v>
      </c>
      <c r="B1560" s="322" t="s">
        <v>15449</v>
      </c>
      <c r="C1560" s="321" t="s">
        <v>14849</v>
      </c>
      <c r="D1560" s="323" t="s">
        <v>17112</v>
      </c>
    </row>
    <row r="1561" spans="1:4" ht="27" x14ac:dyDescent="0.2">
      <c r="A1561" s="320" t="s">
        <v>14415</v>
      </c>
      <c r="B1561" s="322" t="s">
        <v>15450</v>
      </c>
      <c r="C1561" s="321" t="s">
        <v>59</v>
      </c>
      <c r="D1561" s="323" t="s">
        <v>17113</v>
      </c>
    </row>
    <row r="1562" spans="1:4" ht="40.5" x14ac:dyDescent="0.2">
      <c r="A1562" s="320" t="s">
        <v>14416</v>
      </c>
      <c r="B1562" s="322" t="s">
        <v>15451</v>
      </c>
      <c r="C1562" s="321" t="s">
        <v>14849</v>
      </c>
      <c r="D1562" s="323" t="s">
        <v>17114</v>
      </c>
    </row>
    <row r="1563" spans="1:4" ht="40.5" x14ac:dyDescent="0.2">
      <c r="A1563" s="320" t="s">
        <v>14417</v>
      </c>
      <c r="B1563" s="322" t="s">
        <v>15452</v>
      </c>
      <c r="C1563" s="321" t="s">
        <v>14849</v>
      </c>
      <c r="D1563" s="323" t="s">
        <v>17115</v>
      </c>
    </row>
    <row r="1564" spans="1:4" ht="27" x14ac:dyDescent="0.2">
      <c r="A1564" s="320" t="s">
        <v>14418</v>
      </c>
      <c r="B1564" s="322" t="s">
        <v>15453</v>
      </c>
      <c r="C1564" s="321" t="s">
        <v>59</v>
      </c>
      <c r="D1564" s="323" t="s">
        <v>17116</v>
      </c>
    </row>
    <row r="1565" spans="1:4" ht="40.5" x14ac:dyDescent="0.2">
      <c r="A1565" s="320" t="s">
        <v>14419</v>
      </c>
      <c r="B1565" s="322" t="s">
        <v>15454</v>
      </c>
      <c r="C1565" s="321" t="s">
        <v>14849</v>
      </c>
      <c r="D1565" s="323" t="s">
        <v>17117</v>
      </c>
    </row>
    <row r="1566" spans="1:4" ht="27" x14ac:dyDescent="0.2">
      <c r="A1566" s="320" t="s">
        <v>14420</v>
      </c>
      <c r="B1566" s="322" t="s">
        <v>15455</v>
      </c>
      <c r="C1566" s="321" t="s">
        <v>59</v>
      </c>
      <c r="D1566" s="323" t="s">
        <v>17118</v>
      </c>
    </row>
    <row r="1567" spans="1:4" ht="40.5" x14ac:dyDescent="0.2">
      <c r="A1567" s="320" t="s">
        <v>14421</v>
      </c>
      <c r="B1567" s="322" t="s">
        <v>15456</v>
      </c>
      <c r="C1567" s="321" t="s">
        <v>14849</v>
      </c>
      <c r="D1567" s="323" t="s">
        <v>17119</v>
      </c>
    </row>
    <row r="1568" spans="1:4" ht="27" x14ac:dyDescent="0.2">
      <c r="A1568" s="320" t="s">
        <v>14422</v>
      </c>
      <c r="B1568" s="322" t="s">
        <v>15457</v>
      </c>
      <c r="C1568" s="321" t="s">
        <v>59</v>
      </c>
      <c r="D1568" s="323" t="s">
        <v>17116</v>
      </c>
    </row>
    <row r="1569" spans="1:4" ht="27" x14ac:dyDescent="0.2">
      <c r="A1569" s="320" t="s">
        <v>14423</v>
      </c>
      <c r="B1569" s="322" t="s">
        <v>15458</v>
      </c>
      <c r="C1569" s="321" t="s">
        <v>59</v>
      </c>
      <c r="D1569" s="323" t="s">
        <v>17120</v>
      </c>
    </row>
    <row r="1570" spans="1:4" ht="40.5" x14ac:dyDescent="0.2">
      <c r="A1570" s="320" t="s">
        <v>14424</v>
      </c>
      <c r="B1570" s="322" t="s">
        <v>15459</v>
      </c>
      <c r="C1570" s="321" t="s">
        <v>14849</v>
      </c>
      <c r="D1570" s="323" t="s">
        <v>17121</v>
      </c>
    </row>
    <row r="1571" spans="1:4" ht="27" x14ac:dyDescent="0.2">
      <c r="A1571" s="320" t="s">
        <v>14425</v>
      </c>
      <c r="B1571" s="322" t="s">
        <v>15460</v>
      </c>
      <c r="C1571" s="321" t="s">
        <v>59</v>
      </c>
      <c r="D1571" s="323" t="s">
        <v>17122</v>
      </c>
    </row>
    <row r="1572" spans="1:4" ht="40.5" x14ac:dyDescent="0.2">
      <c r="A1572" s="320" t="s">
        <v>14426</v>
      </c>
      <c r="B1572" s="322" t="s">
        <v>15461</v>
      </c>
      <c r="C1572" s="321" t="s">
        <v>14849</v>
      </c>
      <c r="D1572" s="323" t="s">
        <v>17123</v>
      </c>
    </row>
    <row r="1573" spans="1:4" ht="27" x14ac:dyDescent="0.2">
      <c r="A1573" s="320" t="s">
        <v>14427</v>
      </c>
      <c r="B1573" s="322" t="s">
        <v>15462</v>
      </c>
      <c r="C1573" s="321" t="s">
        <v>59</v>
      </c>
      <c r="D1573" s="323" t="s">
        <v>17122</v>
      </c>
    </row>
    <row r="1574" spans="1:4" ht="40.5" x14ac:dyDescent="0.2">
      <c r="A1574" s="320" t="s">
        <v>14428</v>
      </c>
      <c r="B1574" s="322" t="s">
        <v>15463</v>
      </c>
      <c r="C1574" s="321" t="s">
        <v>14849</v>
      </c>
      <c r="D1574" s="323" t="s">
        <v>17124</v>
      </c>
    </row>
    <row r="1575" spans="1:4" ht="40.5" x14ac:dyDescent="0.2">
      <c r="A1575" s="320" t="s">
        <v>14429</v>
      </c>
      <c r="B1575" s="322" t="s">
        <v>15464</v>
      </c>
      <c r="C1575" s="321" t="s">
        <v>14849</v>
      </c>
      <c r="D1575" s="323" t="s">
        <v>17125</v>
      </c>
    </row>
    <row r="1576" spans="1:4" ht="27" x14ac:dyDescent="0.2">
      <c r="A1576" s="320" t="s">
        <v>14430</v>
      </c>
      <c r="B1576" s="322" t="s">
        <v>15465</v>
      </c>
      <c r="C1576" s="321" t="s">
        <v>59</v>
      </c>
      <c r="D1576" s="323" t="s">
        <v>17126</v>
      </c>
    </row>
    <row r="1577" spans="1:4" ht="40.5" x14ac:dyDescent="0.2">
      <c r="A1577" s="320" t="s">
        <v>14431</v>
      </c>
      <c r="B1577" s="322" t="s">
        <v>15466</v>
      </c>
      <c r="C1577" s="321" t="s">
        <v>14849</v>
      </c>
      <c r="D1577" s="323" t="s">
        <v>17127</v>
      </c>
    </row>
    <row r="1578" spans="1:4" ht="27" x14ac:dyDescent="0.2">
      <c r="A1578" s="320" t="s">
        <v>14432</v>
      </c>
      <c r="B1578" s="322" t="s">
        <v>15467</v>
      </c>
      <c r="C1578" s="321" t="s">
        <v>59</v>
      </c>
      <c r="D1578" s="323" t="s">
        <v>17128</v>
      </c>
    </row>
    <row r="1579" spans="1:4" ht="27" x14ac:dyDescent="0.2">
      <c r="A1579" s="320" t="s">
        <v>14433</v>
      </c>
      <c r="B1579" s="322" t="s">
        <v>15468</v>
      </c>
      <c r="C1579" s="321" t="s">
        <v>59</v>
      </c>
      <c r="D1579" s="323" t="s">
        <v>16901</v>
      </c>
    </row>
    <row r="1580" spans="1:4" ht="27" x14ac:dyDescent="0.2">
      <c r="A1580" s="320" t="s">
        <v>14434</v>
      </c>
      <c r="B1580" s="322" t="s">
        <v>15469</v>
      </c>
      <c r="C1580" s="321" t="s">
        <v>59</v>
      </c>
      <c r="D1580" s="323" t="s">
        <v>17129</v>
      </c>
    </row>
    <row r="1581" spans="1:4" ht="40.5" x14ac:dyDescent="0.2">
      <c r="A1581" s="320" t="s">
        <v>14435</v>
      </c>
      <c r="B1581" s="322" t="s">
        <v>15470</v>
      </c>
      <c r="C1581" s="321" t="s">
        <v>14849</v>
      </c>
      <c r="D1581" s="323" t="s">
        <v>17130</v>
      </c>
    </row>
    <row r="1582" spans="1:4" ht="27" x14ac:dyDescent="0.2">
      <c r="A1582" s="320" t="s">
        <v>14436</v>
      </c>
      <c r="B1582" s="322" t="s">
        <v>15471</v>
      </c>
      <c r="C1582" s="321" t="s">
        <v>59</v>
      </c>
      <c r="D1582" s="323" t="s">
        <v>17131</v>
      </c>
    </row>
    <row r="1583" spans="1:4" ht="40.5" x14ac:dyDescent="0.2">
      <c r="A1583" s="320" t="s">
        <v>14437</v>
      </c>
      <c r="B1583" s="322" t="s">
        <v>15472</v>
      </c>
      <c r="C1583" s="321" t="s">
        <v>14849</v>
      </c>
      <c r="D1583" s="323" t="s">
        <v>17132</v>
      </c>
    </row>
    <row r="1584" spans="1:4" ht="27" x14ac:dyDescent="0.2">
      <c r="A1584" s="320" t="s">
        <v>14438</v>
      </c>
      <c r="B1584" s="322" t="s">
        <v>15473</v>
      </c>
      <c r="C1584" s="321" t="s">
        <v>59</v>
      </c>
      <c r="D1584" s="323" t="s">
        <v>17111</v>
      </c>
    </row>
    <row r="1585" spans="1:4" ht="40.5" x14ac:dyDescent="0.2">
      <c r="A1585" s="320" t="s">
        <v>14439</v>
      </c>
      <c r="B1585" s="322" t="s">
        <v>15474</v>
      </c>
      <c r="C1585" s="321" t="s">
        <v>14849</v>
      </c>
      <c r="D1585" s="323" t="s">
        <v>17133</v>
      </c>
    </row>
    <row r="1586" spans="1:4" ht="27" x14ac:dyDescent="0.2">
      <c r="A1586" s="320" t="s">
        <v>14440</v>
      </c>
      <c r="B1586" s="322" t="s">
        <v>15475</v>
      </c>
      <c r="C1586" s="321" t="s">
        <v>59</v>
      </c>
      <c r="D1586" s="323" t="s">
        <v>17113</v>
      </c>
    </row>
    <row r="1587" spans="1:4" ht="40.5" x14ac:dyDescent="0.2">
      <c r="A1587" s="320" t="s">
        <v>14441</v>
      </c>
      <c r="B1587" s="322" t="s">
        <v>15476</v>
      </c>
      <c r="C1587" s="321" t="s">
        <v>14849</v>
      </c>
      <c r="D1587" s="323" t="s">
        <v>17134</v>
      </c>
    </row>
    <row r="1588" spans="1:4" ht="27" x14ac:dyDescent="0.2">
      <c r="A1588" s="320" t="s">
        <v>14442</v>
      </c>
      <c r="B1588" s="322" t="s">
        <v>15477</v>
      </c>
      <c r="C1588" s="321" t="s">
        <v>59</v>
      </c>
      <c r="D1588" s="323" t="s">
        <v>17135</v>
      </c>
    </row>
    <row r="1589" spans="1:4" ht="27" x14ac:dyDescent="0.2">
      <c r="A1589" s="320" t="s">
        <v>3204</v>
      </c>
      <c r="B1589" s="322" t="s">
        <v>15478</v>
      </c>
      <c r="C1589" s="321" t="s">
        <v>59</v>
      </c>
      <c r="D1589" s="323" t="s">
        <v>14278</v>
      </c>
    </row>
    <row r="1590" spans="1:4" ht="27" x14ac:dyDescent="0.2">
      <c r="A1590" s="320" t="s">
        <v>3205</v>
      </c>
      <c r="B1590" s="322" t="s">
        <v>15479</v>
      </c>
      <c r="C1590" s="321" t="s">
        <v>59</v>
      </c>
      <c r="D1590" s="323" t="s">
        <v>14694</v>
      </c>
    </row>
    <row r="1591" spans="1:4" ht="27" x14ac:dyDescent="0.2">
      <c r="A1591" s="320" t="s">
        <v>3206</v>
      </c>
      <c r="B1591" s="322" t="s">
        <v>15480</v>
      </c>
      <c r="C1591" s="321" t="s">
        <v>59</v>
      </c>
      <c r="D1591" s="323" t="s">
        <v>17136</v>
      </c>
    </row>
    <row r="1592" spans="1:4" ht="27" x14ac:dyDescent="0.2">
      <c r="A1592" s="320" t="s">
        <v>3207</v>
      </c>
      <c r="B1592" s="322" t="s">
        <v>15481</v>
      </c>
      <c r="C1592" s="321" t="s">
        <v>59</v>
      </c>
      <c r="D1592" s="323" t="s">
        <v>17137</v>
      </c>
    </row>
    <row r="1593" spans="1:4" ht="40.5" x14ac:dyDescent="0.2">
      <c r="A1593" s="320" t="s">
        <v>3208</v>
      </c>
      <c r="B1593" s="322" t="s">
        <v>15482</v>
      </c>
      <c r="C1593" s="321" t="s">
        <v>59</v>
      </c>
      <c r="D1593" s="323" t="s">
        <v>1015</v>
      </c>
    </row>
    <row r="1594" spans="1:4" ht="40.5" x14ac:dyDescent="0.2">
      <c r="A1594" s="320" t="s">
        <v>3210</v>
      </c>
      <c r="B1594" s="322" t="s">
        <v>15483</v>
      </c>
      <c r="C1594" s="321" t="s">
        <v>59</v>
      </c>
      <c r="D1594" s="323" t="s">
        <v>1801</v>
      </c>
    </row>
    <row r="1595" spans="1:4" ht="40.5" x14ac:dyDescent="0.2">
      <c r="A1595" s="320" t="s">
        <v>3211</v>
      </c>
      <c r="B1595" s="322" t="s">
        <v>15484</v>
      </c>
      <c r="C1595" s="321" t="s">
        <v>59</v>
      </c>
      <c r="D1595" s="323" t="s">
        <v>17138</v>
      </c>
    </row>
    <row r="1596" spans="1:4" ht="40.5" x14ac:dyDescent="0.2">
      <c r="A1596" s="320" t="s">
        <v>3212</v>
      </c>
      <c r="B1596" s="322" t="s">
        <v>15485</v>
      </c>
      <c r="C1596" s="321" t="s">
        <v>59</v>
      </c>
      <c r="D1596" s="323" t="s">
        <v>17139</v>
      </c>
    </row>
    <row r="1597" spans="1:4" ht="40.5" x14ac:dyDescent="0.2">
      <c r="A1597" s="320" t="s">
        <v>3214</v>
      </c>
      <c r="B1597" s="322" t="s">
        <v>15486</v>
      </c>
      <c r="C1597" s="321" t="s">
        <v>59</v>
      </c>
      <c r="D1597" s="323" t="s">
        <v>17140</v>
      </c>
    </row>
    <row r="1598" spans="1:4" ht="40.5" x14ac:dyDescent="0.2">
      <c r="A1598" s="320" t="s">
        <v>3215</v>
      </c>
      <c r="B1598" s="322" t="s">
        <v>15487</v>
      </c>
      <c r="C1598" s="321" t="s">
        <v>59</v>
      </c>
      <c r="D1598" s="323" t="s">
        <v>17141</v>
      </c>
    </row>
    <row r="1599" spans="1:4" ht="40.5" x14ac:dyDescent="0.2">
      <c r="A1599" s="320" t="s">
        <v>3217</v>
      </c>
      <c r="B1599" s="322" t="s">
        <v>9360</v>
      </c>
      <c r="C1599" s="321" t="s">
        <v>59</v>
      </c>
      <c r="D1599" s="323" t="s">
        <v>17142</v>
      </c>
    </row>
    <row r="1600" spans="1:4" ht="54" x14ac:dyDescent="0.2">
      <c r="A1600" s="320" t="s">
        <v>3218</v>
      </c>
      <c r="B1600" s="322" t="s">
        <v>9361</v>
      </c>
      <c r="C1600" s="321" t="s">
        <v>59</v>
      </c>
      <c r="D1600" s="323" t="s">
        <v>17143</v>
      </c>
    </row>
    <row r="1601" spans="1:4" ht="54" x14ac:dyDescent="0.2">
      <c r="A1601" s="320" t="s">
        <v>3219</v>
      </c>
      <c r="B1601" s="322" t="s">
        <v>9362</v>
      </c>
      <c r="C1601" s="321" t="s">
        <v>59</v>
      </c>
      <c r="D1601" s="323" t="s">
        <v>17144</v>
      </c>
    </row>
    <row r="1602" spans="1:4" ht="54" x14ac:dyDescent="0.2">
      <c r="A1602" s="320" t="s">
        <v>3220</v>
      </c>
      <c r="B1602" s="322" t="s">
        <v>9363</v>
      </c>
      <c r="C1602" s="321" t="s">
        <v>59</v>
      </c>
      <c r="D1602" s="323" t="s">
        <v>14558</v>
      </c>
    </row>
    <row r="1603" spans="1:4" ht="27" x14ac:dyDescent="0.2">
      <c r="A1603" s="320" t="s">
        <v>3221</v>
      </c>
      <c r="B1603" s="322" t="s">
        <v>9364</v>
      </c>
      <c r="C1603" s="321" t="s">
        <v>59</v>
      </c>
      <c r="D1603" s="323" t="s">
        <v>3255</v>
      </c>
    </row>
    <row r="1604" spans="1:4" ht="27" x14ac:dyDescent="0.2">
      <c r="A1604" s="320" t="s">
        <v>3222</v>
      </c>
      <c r="B1604" s="322" t="s">
        <v>9365</v>
      </c>
      <c r="C1604" s="321" t="s">
        <v>59</v>
      </c>
      <c r="D1604" s="323" t="s">
        <v>17145</v>
      </c>
    </row>
    <row r="1605" spans="1:4" ht="27" x14ac:dyDescent="0.2">
      <c r="A1605" s="320" t="s">
        <v>3223</v>
      </c>
      <c r="B1605" s="322" t="s">
        <v>9366</v>
      </c>
      <c r="C1605" s="321" t="s">
        <v>59</v>
      </c>
      <c r="D1605" s="323" t="s">
        <v>14269</v>
      </c>
    </row>
    <row r="1606" spans="1:4" ht="27" x14ac:dyDescent="0.2">
      <c r="A1606" s="320" t="s">
        <v>3224</v>
      </c>
      <c r="B1606" s="322" t="s">
        <v>9367</v>
      </c>
      <c r="C1606" s="321" t="s">
        <v>59</v>
      </c>
      <c r="D1606" s="323" t="s">
        <v>17146</v>
      </c>
    </row>
    <row r="1607" spans="1:4" ht="27" x14ac:dyDescent="0.2">
      <c r="A1607" s="320" t="s">
        <v>3225</v>
      </c>
      <c r="B1607" s="322" t="s">
        <v>9368</v>
      </c>
      <c r="C1607" s="321" t="s">
        <v>59</v>
      </c>
      <c r="D1607" s="323" t="s">
        <v>17147</v>
      </c>
    </row>
    <row r="1608" spans="1:4" ht="27" x14ac:dyDescent="0.2">
      <c r="A1608" s="320" t="s">
        <v>3226</v>
      </c>
      <c r="B1608" s="322" t="s">
        <v>9369</v>
      </c>
      <c r="C1608" s="321" t="s">
        <v>59</v>
      </c>
      <c r="D1608" s="323" t="s">
        <v>17148</v>
      </c>
    </row>
    <row r="1609" spans="1:4" ht="27" x14ac:dyDescent="0.2">
      <c r="A1609" s="320" t="s">
        <v>3227</v>
      </c>
      <c r="B1609" s="322" t="s">
        <v>9370</v>
      </c>
      <c r="C1609" s="321" t="s">
        <v>59</v>
      </c>
      <c r="D1609" s="323" t="s">
        <v>1221</v>
      </c>
    </row>
    <row r="1610" spans="1:4" ht="27" x14ac:dyDescent="0.2">
      <c r="A1610" s="320" t="s">
        <v>3228</v>
      </c>
      <c r="B1610" s="322" t="s">
        <v>9371</v>
      </c>
      <c r="C1610" s="321" t="s">
        <v>59</v>
      </c>
      <c r="D1610" s="323" t="s">
        <v>1377</v>
      </c>
    </row>
    <row r="1611" spans="1:4" ht="27" x14ac:dyDescent="0.2">
      <c r="A1611" s="320" t="s">
        <v>3229</v>
      </c>
      <c r="B1611" s="322" t="s">
        <v>9372</v>
      </c>
      <c r="C1611" s="321" t="s">
        <v>59</v>
      </c>
      <c r="D1611" s="323" t="s">
        <v>14599</v>
      </c>
    </row>
    <row r="1612" spans="1:4" ht="27" x14ac:dyDescent="0.2">
      <c r="A1612" s="320" t="s">
        <v>3230</v>
      </c>
      <c r="B1612" s="322" t="s">
        <v>9373</v>
      </c>
      <c r="C1612" s="321" t="s">
        <v>59</v>
      </c>
      <c r="D1612" s="323" t="s">
        <v>17149</v>
      </c>
    </row>
    <row r="1613" spans="1:4" ht="27" x14ac:dyDescent="0.2">
      <c r="A1613" s="320" t="s">
        <v>3231</v>
      </c>
      <c r="B1613" s="322" t="s">
        <v>9374</v>
      </c>
      <c r="C1613" s="321" t="s">
        <v>59</v>
      </c>
      <c r="D1613" s="323" t="s">
        <v>1218</v>
      </c>
    </row>
    <row r="1614" spans="1:4" ht="27" x14ac:dyDescent="0.2">
      <c r="A1614" s="320" t="s">
        <v>3232</v>
      </c>
      <c r="B1614" s="322" t="s">
        <v>9375</v>
      </c>
      <c r="C1614" s="321" t="s">
        <v>59</v>
      </c>
      <c r="D1614" s="323" t="s">
        <v>17150</v>
      </c>
    </row>
    <row r="1615" spans="1:4" ht="27" x14ac:dyDescent="0.2">
      <c r="A1615" s="320" t="s">
        <v>3233</v>
      </c>
      <c r="B1615" s="322" t="s">
        <v>9376</v>
      </c>
      <c r="C1615" s="321" t="s">
        <v>59</v>
      </c>
      <c r="D1615" s="323" t="s">
        <v>17151</v>
      </c>
    </row>
    <row r="1616" spans="1:4" ht="27" x14ac:dyDescent="0.2">
      <c r="A1616" s="320" t="s">
        <v>3234</v>
      </c>
      <c r="B1616" s="322" t="s">
        <v>9377</v>
      </c>
      <c r="C1616" s="321" t="s">
        <v>59</v>
      </c>
      <c r="D1616" s="323" t="s">
        <v>17152</v>
      </c>
    </row>
    <row r="1617" spans="1:4" ht="40.5" x14ac:dyDescent="0.2">
      <c r="A1617" s="320" t="s">
        <v>3235</v>
      </c>
      <c r="B1617" s="322" t="s">
        <v>15488</v>
      </c>
      <c r="C1617" s="321" t="s">
        <v>14</v>
      </c>
      <c r="D1617" s="323" t="s">
        <v>16821</v>
      </c>
    </row>
    <row r="1618" spans="1:4" ht="40.5" x14ac:dyDescent="0.2">
      <c r="A1618" s="320" t="s">
        <v>3236</v>
      </c>
      <c r="B1618" s="322" t="s">
        <v>15489</v>
      </c>
      <c r="C1618" s="321" t="s">
        <v>14</v>
      </c>
      <c r="D1618" s="323" t="s">
        <v>1475</v>
      </c>
    </row>
    <row r="1619" spans="1:4" ht="40.5" x14ac:dyDescent="0.2">
      <c r="A1619" s="320" t="s">
        <v>3237</v>
      </c>
      <c r="B1619" s="322" t="s">
        <v>15490</v>
      </c>
      <c r="C1619" s="321" t="s">
        <v>14</v>
      </c>
      <c r="D1619" s="323" t="s">
        <v>17153</v>
      </c>
    </row>
    <row r="1620" spans="1:4" ht="40.5" x14ac:dyDescent="0.2">
      <c r="A1620" s="320" t="s">
        <v>3238</v>
      </c>
      <c r="B1620" s="322" t="s">
        <v>15491</v>
      </c>
      <c r="C1620" s="321" t="s">
        <v>14</v>
      </c>
      <c r="D1620" s="323" t="s">
        <v>1031</v>
      </c>
    </row>
    <row r="1621" spans="1:4" ht="40.5" x14ac:dyDescent="0.2">
      <c r="A1621" s="320" t="s">
        <v>3239</v>
      </c>
      <c r="B1621" s="322" t="s">
        <v>15492</v>
      </c>
      <c r="C1621" s="321" t="s">
        <v>14</v>
      </c>
      <c r="D1621" s="323" t="s">
        <v>498</v>
      </c>
    </row>
    <row r="1622" spans="1:4" ht="40.5" x14ac:dyDescent="0.2">
      <c r="A1622" s="320" t="s">
        <v>3241</v>
      </c>
      <c r="B1622" s="322" t="s">
        <v>15493</v>
      </c>
      <c r="C1622" s="321" t="s">
        <v>14</v>
      </c>
      <c r="D1622" s="323" t="s">
        <v>17154</v>
      </c>
    </row>
    <row r="1623" spans="1:4" ht="40.5" x14ac:dyDescent="0.2">
      <c r="A1623" s="320" t="s">
        <v>3242</v>
      </c>
      <c r="B1623" s="322" t="s">
        <v>15494</v>
      </c>
      <c r="C1623" s="321" t="s">
        <v>14</v>
      </c>
      <c r="D1623" s="323" t="s">
        <v>4427</v>
      </c>
    </row>
    <row r="1624" spans="1:4" ht="40.5" x14ac:dyDescent="0.2">
      <c r="A1624" s="320" t="s">
        <v>3244</v>
      </c>
      <c r="B1624" s="322" t="s">
        <v>15495</v>
      </c>
      <c r="C1624" s="321" t="s">
        <v>14</v>
      </c>
      <c r="D1624" s="323" t="s">
        <v>17155</v>
      </c>
    </row>
    <row r="1625" spans="1:4" ht="40.5" x14ac:dyDescent="0.2">
      <c r="A1625" s="320" t="s">
        <v>3245</v>
      </c>
      <c r="B1625" s="322" t="s">
        <v>15496</v>
      </c>
      <c r="C1625" s="321" t="s">
        <v>14</v>
      </c>
      <c r="D1625" s="323" t="s">
        <v>331</v>
      </c>
    </row>
    <row r="1626" spans="1:4" ht="40.5" x14ac:dyDescent="0.2">
      <c r="A1626" s="320" t="s">
        <v>3246</v>
      </c>
      <c r="B1626" s="322" t="s">
        <v>15497</v>
      </c>
      <c r="C1626" s="321" t="s">
        <v>14</v>
      </c>
      <c r="D1626" s="323" t="s">
        <v>14683</v>
      </c>
    </row>
    <row r="1627" spans="1:4" ht="40.5" x14ac:dyDescent="0.2">
      <c r="A1627" s="320" t="s">
        <v>3247</v>
      </c>
      <c r="B1627" s="322" t="s">
        <v>15498</v>
      </c>
      <c r="C1627" s="321" t="s">
        <v>14</v>
      </c>
      <c r="D1627" s="323" t="s">
        <v>13863</v>
      </c>
    </row>
    <row r="1628" spans="1:4" ht="40.5" x14ac:dyDescent="0.2">
      <c r="A1628" s="320" t="s">
        <v>3249</v>
      </c>
      <c r="B1628" s="322" t="s">
        <v>15499</v>
      </c>
      <c r="C1628" s="321" t="s">
        <v>14</v>
      </c>
      <c r="D1628" s="323" t="s">
        <v>17156</v>
      </c>
    </row>
    <row r="1629" spans="1:4" ht="40.5" x14ac:dyDescent="0.2">
      <c r="A1629" s="320" t="s">
        <v>3250</v>
      </c>
      <c r="B1629" s="322" t="s">
        <v>15500</v>
      </c>
      <c r="C1629" s="321" t="s">
        <v>14</v>
      </c>
      <c r="D1629" s="323" t="s">
        <v>17157</v>
      </c>
    </row>
    <row r="1630" spans="1:4" ht="40.5" x14ac:dyDescent="0.2">
      <c r="A1630" s="320" t="s">
        <v>3251</v>
      </c>
      <c r="B1630" s="322" t="s">
        <v>15501</v>
      </c>
      <c r="C1630" s="321" t="s">
        <v>14</v>
      </c>
      <c r="D1630" s="323" t="s">
        <v>17158</v>
      </c>
    </row>
    <row r="1631" spans="1:4" ht="40.5" x14ac:dyDescent="0.2">
      <c r="A1631" s="320" t="s">
        <v>3253</v>
      </c>
      <c r="B1631" s="322" t="s">
        <v>15502</v>
      </c>
      <c r="C1631" s="321" t="s">
        <v>14</v>
      </c>
      <c r="D1631" s="323" t="s">
        <v>8249</v>
      </c>
    </row>
    <row r="1632" spans="1:4" ht="40.5" x14ac:dyDescent="0.2">
      <c r="A1632" s="320" t="s">
        <v>3254</v>
      </c>
      <c r="B1632" s="322" t="s">
        <v>15503</v>
      </c>
      <c r="C1632" s="321" t="s">
        <v>14</v>
      </c>
      <c r="D1632" s="323" t="s">
        <v>16506</v>
      </c>
    </row>
    <row r="1633" spans="1:4" ht="40.5" x14ac:dyDescent="0.2">
      <c r="A1633" s="320" t="s">
        <v>3256</v>
      </c>
      <c r="B1633" s="322" t="s">
        <v>15504</v>
      </c>
      <c r="C1633" s="321" t="s">
        <v>14</v>
      </c>
      <c r="D1633" s="323" t="s">
        <v>243</v>
      </c>
    </row>
    <row r="1634" spans="1:4" ht="40.5" x14ac:dyDescent="0.2">
      <c r="A1634" s="320" t="s">
        <v>3257</v>
      </c>
      <c r="B1634" s="322" t="s">
        <v>15505</v>
      </c>
      <c r="C1634" s="321" t="s">
        <v>14</v>
      </c>
      <c r="D1634" s="323" t="s">
        <v>5754</v>
      </c>
    </row>
    <row r="1635" spans="1:4" ht="40.5" x14ac:dyDescent="0.2">
      <c r="A1635" s="320" t="s">
        <v>3258</v>
      </c>
      <c r="B1635" s="322" t="s">
        <v>15506</v>
      </c>
      <c r="C1635" s="321" t="s">
        <v>14</v>
      </c>
      <c r="D1635" s="323" t="s">
        <v>2759</v>
      </c>
    </row>
    <row r="1636" spans="1:4" ht="40.5" x14ac:dyDescent="0.2">
      <c r="A1636" s="320" t="s">
        <v>3259</v>
      </c>
      <c r="B1636" s="322" t="s">
        <v>15507</v>
      </c>
      <c r="C1636" s="321" t="s">
        <v>14</v>
      </c>
      <c r="D1636" s="323" t="s">
        <v>17159</v>
      </c>
    </row>
    <row r="1637" spans="1:4" ht="40.5" x14ac:dyDescent="0.2">
      <c r="A1637" s="320" t="s">
        <v>3260</v>
      </c>
      <c r="B1637" s="322" t="s">
        <v>15508</v>
      </c>
      <c r="C1637" s="321" t="s">
        <v>14</v>
      </c>
      <c r="D1637" s="323" t="s">
        <v>5719</v>
      </c>
    </row>
    <row r="1638" spans="1:4" ht="40.5" x14ac:dyDescent="0.2">
      <c r="A1638" s="320" t="s">
        <v>3262</v>
      </c>
      <c r="B1638" s="322" t="s">
        <v>15509</v>
      </c>
      <c r="C1638" s="321" t="s">
        <v>14</v>
      </c>
      <c r="D1638" s="323" t="s">
        <v>4574</v>
      </c>
    </row>
    <row r="1639" spans="1:4" ht="40.5" x14ac:dyDescent="0.2">
      <c r="A1639" s="320" t="s">
        <v>3263</v>
      </c>
      <c r="B1639" s="322" t="s">
        <v>15510</v>
      </c>
      <c r="C1639" s="321" t="s">
        <v>14</v>
      </c>
      <c r="D1639" s="323" t="s">
        <v>3331</v>
      </c>
    </row>
    <row r="1640" spans="1:4" ht="40.5" x14ac:dyDescent="0.2">
      <c r="A1640" s="320" t="s">
        <v>3264</v>
      </c>
      <c r="B1640" s="322" t="s">
        <v>15511</v>
      </c>
      <c r="C1640" s="321" t="s">
        <v>14</v>
      </c>
      <c r="D1640" s="323" t="s">
        <v>17160</v>
      </c>
    </row>
    <row r="1641" spans="1:4" ht="13.5" x14ac:dyDescent="0.2">
      <c r="A1641" s="320" t="s">
        <v>3265</v>
      </c>
      <c r="B1641" s="322" t="s">
        <v>9378</v>
      </c>
      <c r="C1641" s="321" t="s">
        <v>14</v>
      </c>
      <c r="D1641" s="323" t="s">
        <v>14447</v>
      </c>
    </row>
    <row r="1642" spans="1:4" ht="27" x14ac:dyDescent="0.2">
      <c r="A1642" s="320" t="s">
        <v>3266</v>
      </c>
      <c r="B1642" s="322" t="s">
        <v>9379</v>
      </c>
      <c r="C1642" s="321" t="s">
        <v>76</v>
      </c>
      <c r="D1642" s="323" t="s">
        <v>1511</v>
      </c>
    </row>
    <row r="1643" spans="1:4" ht="27" x14ac:dyDescent="0.2">
      <c r="A1643" s="320" t="s">
        <v>3267</v>
      </c>
      <c r="B1643" s="322" t="s">
        <v>9380</v>
      </c>
      <c r="C1643" s="321" t="s">
        <v>76</v>
      </c>
      <c r="D1643" s="323" t="s">
        <v>17161</v>
      </c>
    </row>
    <row r="1644" spans="1:4" ht="27" x14ac:dyDescent="0.2">
      <c r="A1644" s="320" t="s">
        <v>3268</v>
      </c>
      <c r="B1644" s="322" t="s">
        <v>9381</v>
      </c>
      <c r="C1644" s="321" t="s">
        <v>76</v>
      </c>
      <c r="D1644" s="323" t="s">
        <v>738</v>
      </c>
    </row>
    <row r="1645" spans="1:4" ht="27" x14ac:dyDescent="0.2">
      <c r="A1645" s="320" t="s">
        <v>3269</v>
      </c>
      <c r="B1645" s="322" t="s">
        <v>9382</v>
      </c>
      <c r="C1645" s="321" t="s">
        <v>14849</v>
      </c>
      <c r="D1645" s="323" t="s">
        <v>17162</v>
      </c>
    </row>
    <row r="1646" spans="1:4" ht="27" x14ac:dyDescent="0.2">
      <c r="A1646" s="320" t="s">
        <v>3270</v>
      </c>
      <c r="B1646" s="322" t="s">
        <v>9383</v>
      </c>
      <c r="C1646" s="321" t="s">
        <v>14849</v>
      </c>
      <c r="D1646" s="323" t="s">
        <v>17163</v>
      </c>
    </row>
    <row r="1647" spans="1:4" ht="27" x14ac:dyDescent="0.2">
      <c r="A1647" s="320" t="s">
        <v>3271</v>
      </c>
      <c r="B1647" s="322" t="s">
        <v>9384</v>
      </c>
      <c r="C1647" s="321" t="s">
        <v>14849</v>
      </c>
      <c r="D1647" s="323" t="s">
        <v>17164</v>
      </c>
    </row>
    <row r="1648" spans="1:4" ht="27" x14ac:dyDescent="0.2">
      <c r="A1648" s="320" t="s">
        <v>3272</v>
      </c>
      <c r="B1648" s="322" t="s">
        <v>9385</v>
      </c>
      <c r="C1648" s="321" t="s">
        <v>14849</v>
      </c>
      <c r="D1648" s="323" t="s">
        <v>17165</v>
      </c>
    </row>
    <row r="1649" spans="1:4" ht="13.5" x14ac:dyDescent="0.2">
      <c r="A1649" s="320" t="s">
        <v>3273</v>
      </c>
      <c r="B1649" s="322" t="s">
        <v>9386</v>
      </c>
      <c r="C1649" s="321" t="s">
        <v>14</v>
      </c>
      <c r="D1649" s="323" t="s">
        <v>17166</v>
      </c>
    </row>
    <row r="1650" spans="1:4" ht="27" x14ac:dyDescent="0.2">
      <c r="A1650" s="320" t="s">
        <v>3274</v>
      </c>
      <c r="B1650" s="322" t="s">
        <v>9387</v>
      </c>
      <c r="C1650" s="321" t="s">
        <v>14849</v>
      </c>
      <c r="D1650" s="323" t="s">
        <v>17167</v>
      </c>
    </row>
    <row r="1651" spans="1:4" ht="27" x14ac:dyDescent="0.2">
      <c r="A1651" s="320" t="s">
        <v>3275</v>
      </c>
      <c r="B1651" s="322" t="s">
        <v>9388</v>
      </c>
      <c r="C1651" s="321" t="s">
        <v>14849</v>
      </c>
      <c r="D1651" s="323" t="s">
        <v>17168</v>
      </c>
    </row>
    <row r="1652" spans="1:4" ht="27" x14ac:dyDescent="0.2">
      <c r="A1652" s="320" t="s">
        <v>3276</v>
      </c>
      <c r="B1652" s="322" t="s">
        <v>9389</v>
      </c>
      <c r="C1652" s="321" t="s">
        <v>14849</v>
      </c>
      <c r="D1652" s="323" t="s">
        <v>17169</v>
      </c>
    </row>
    <row r="1653" spans="1:4" ht="27" x14ac:dyDescent="0.2">
      <c r="A1653" s="320" t="s">
        <v>3277</v>
      </c>
      <c r="B1653" s="322" t="s">
        <v>9390</v>
      </c>
      <c r="C1653" s="321" t="s">
        <v>14849</v>
      </c>
      <c r="D1653" s="323" t="s">
        <v>17170</v>
      </c>
    </row>
    <row r="1654" spans="1:4" ht="27" x14ac:dyDescent="0.2">
      <c r="A1654" s="320" t="s">
        <v>3278</v>
      </c>
      <c r="B1654" s="322" t="s">
        <v>9391</v>
      </c>
      <c r="C1654" s="321" t="s">
        <v>14849</v>
      </c>
      <c r="D1654" s="323" t="s">
        <v>17171</v>
      </c>
    </row>
    <row r="1655" spans="1:4" ht="27" x14ac:dyDescent="0.2">
      <c r="A1655" s="320" t="s">
        <v>3279</v>
      </c>
      <c r="B1655" s="322" t="s">
        <v>9392</v>
      </c>
      <c r="C1655" s="321" t="s">
        <v>14849</v>
      </c>
      <c r="D1655" s="323" t="s">
        <v>17172</v>
      </c>
    </row>
    <row r="1656" spans="1:4" ht="27" x14ac:dyDescent="0.2">
      <c r="A1656" s="320" t="s">
        <v>3280</v>
      </c>
      <c r="B1656" s="322" t="s">
        <v>9393</v>
      </c>
      <c r="C1656" s="321" t="s">
        <v>14849</v>
      </c>
      <c r="D1656" s="323" t="s">
        <v>17173</v>
      </c>
    </row>
    <row r="1657" spans="1:4" ht="27" x14ac:dyDescent="0.2">
      <c r="A1657" s="320" t="s">
        <v>3281</v>
      </c>
      <c r="B1657" s="322" t="s">
        <v>9394</v>
      </c>
      <c r="C1657" s="321" t="s">
        <v>14849</v>
      </c>
      <c r="D1657" s="323" t="s">
        <v>17174</v>
      </c>
    </row>
    <row r="1658" spans="1:4" ht="27" x14ac:dyDescent="0.2">
      <c r="A1658" s="320" t="s">
        <v>3282</v>
      </c>
      <c r="B1658" s="322" t="s">
        <v>9395</v>
      </c>
      <c r="C1658" s="321" t="s">
        <v>14849</v>
      </c>
      <c r="D1658" s="323" t="s">
        <v>17175</v>
      </c>
    </row>
    <row r="1659" spans="1:4" ht="27" x14ac:dyDescent="0.2">
      <c r="A1659" s="320" t="s">
        <v>3283</v>
      </c>
      <c r="B1659" s="322" t="s">
        <v>9396</v>
      </c>
      <c r="C1659" s="321" t="s">
        <v>14849</v>
      </c>
      <c r="D1659" s="323" t="s">
        <v>14594</v>
      </c>
    </row>
    <row r="1660" spans="1:4" ht="27" x14ac:dyDescent="0.2">
      <c r="A1660" s="320" t="s">
        <v>3285</v>
      </c>
      <c r="B1660" s="322" t="s">
        <v>9397</v>
      </c>
      <c r="C1660" s="321" t="s">
        <v>14849</v>
      </c>
      <c r="D1660" s="323" t="s">
        <v>17176</v>
      </c>
    </row>
    <row r="1661" spans="1:4" ht="27" x14ac:dyDescent="0.2">
      <c r="A1661" s="320" t="s">
        <v>3286</v>
      </c>
      <c r="B1661" s="322" t="s">
        <v>9398</v>
      </c>
      <c r="C1661" s="321" t="s">
        <v>14849</v>
      </c>
      <c r="D1661" s="323" t="s">
        <v>17177</v>
      </c>
    </row>
    <row r="1662" spans="1:4" ht="40.5" x14ac:dyDescent="0.2">
      <c r="A1662" s="320" t="s">
        <v>3287</v>
      </c>
      <c r="B1662" s="322" t="s">
        <v>9399</v>
      </c>
      <c r="C1662" s="321" t="s">
        <v>14849</v>
      </c>
      <c r="D1662" s="323" t="s">
        <v>17178</v>
      </c>
    </row>
    <row r="1663" spans="1:4" ht="40.5" x14ac:dyDescent="0.2">
      <c r="A1663" s="320" t="s">
        <v>3288</v>
      </c>
      <c r="B1663" s="322" t="s">
        <v>9400</v>
      </c>
      <c r="C1663" s="321" t="s">
        <v>14849</v>
      </c>
      <c r="D1663" s="323" t="s">
        <v>17179</v>
      </c>
    </row>
    <row r="1664" spans="1:4" ht="40.5" x14ac:dyDescent="0.2">
      <c r="A1664" s="320" t="s">
        <v>3289</v>
      </c>
      <c r="B1664" s="322" t="s">
        <v>9401</v>
      </c>
      <c r="C1664" s="321" t="s">
        <v>14849</v>
      </c>
      <c r="D1664" s="323" t="s">
        <v>14805</v>
      </c>
    </row>
    <row r="1665" spans="1:4" ht="40.5" x14ac:dyDescent="0.2">
      <c r="A1665" s="320" t="s">
        <v>3290</v>
      </c>
      <c r="B1665" s="322" t="s">
        <v>9402</v>
      </c>
      <c r="C1665" s="321" t="s">
        <v>14849</v>
      </c>
      <c r="D1665" s="323" t="s">
        <v>17180</v>
      </c>
    </row>
    <row r="1666" spans="1:4" ht="27" x14ac:dyDescent="0.2">
      <c r="A1666" s="320" t="s">
        <v>3291</v>
      </c>
      <c r="B1666" s="322" t="s">
        <v>9403</v>
      </c>
      <c r="C1666" s="321" t="s">
        <v>14849</v>
      </c>
      <c r="D1666" s="323" t="s">
        <v>1366</v>
      </c>
    </row>
    <row r="1667" spans="1:4" ht="27" x14ac:dyDescent="0.2">
      <c r="A1667" s="320" t="s">
        <v>3293</v>
      </c>
      <c r="B1667" s="322" t="s">
        <v>9404</v>
      </c>
      <c r="C1667" s="321" t="s">
        <v>14849</v>
      </c>
      <c r="D1667" s="323" t="s">
        <v>7398</v>
      </c>
    </row>
    <row r="1668" spans="1:4" ht="27" x14ac:dyDescent="0.2">
      <c r="A1668" s="320" t="s">
        <v>3294</v>
      </c>
      <c r="B1668" s="322" t="s">
        <v>9405</v>
      </c>
      <c r="C1668" s="321" t="s">
        <v>14849</v>
      </c>
      <c r="D1668" s="323" t="s">
        <v>17181</v>
      </c>
    </row>
    <row r="1669" spans="1:4" ht="27" x14ac:dyDescent="0.2">
      <c r="A1669" s="320" t="s">
        <v>3295</v>
      </c>
      <c r="B1669" s="322" t="s">
        <v>9406</v>
      </c>
      <c r="C1669" s="321" t="s">
        <v>14849</v>
      </c>
      <c r="D1669" s="323" t="s">
        <v>14139</v>
      </c>
    </row>
    <row r="1670" spans="1:4" ht="27" x14ac:dyDescent="0.2">
      <c r="A1670" s="320" t="s">
        <v>3297</v>
      </c>
      <c r="B1670" s="322" t="s">
        <v>9407</v>
      </c>
      <c r="C1670" s="321" t="s">
        <v>14849</v>
      </c>
      <c r="D1670" s="323" t="s">
        <v>13670</v>
      </c>
    </row>
    <row r="1671" spans="1:4" ht="27" x14ac:dyDescent="0.2">
      <c r="A1671" s="320" t="s">
        <v>3298</v>
      </c>
      <c r="B1671" s="322" t="s">
        <v>9408</v>
      </c>
      <c r="C1671" s="321" t="s">
        <v>14849</v>
      </c>
      <c r="D1671" s="323" t="s">
        <v>7341</v>
      </c>
    </row>
    <row r="1672" spans="1:4" ht="54" x14ac:dyDescent="0.2">
      <c r="A1672" s="320" t="s">
        <v>3299</v>
      </c>
      <c r="B1672" s="322" t="s">
        <v>9409</v>
      </c>
      <c r="C1672" s="321" t="s">
        <v>14849</v>
      </c>
      <c r="D1672" s="323" t="s">
        <v>17182</v>
      </c>
    </row>
    <row r="1673" spans="1:4" ht="54" x14ac:dyDescent="0.2">
      <c r="A1673" s="320" t="s">
        <v>3300</v>
      </c>
      <c r="B1673" s="322" t="s">
        <v>9410</v>
      </c>
      <c r="C1673" s="321" t="s">
        <v>14849</v>
      </c>
      <c r="D1673" s="323" t="s">
        <v>17183</v>
      </c>
    </row>
    <row r="1674" spans="1:4" ht="54" x14ac:dyDescent="0.2">
      <c r="A1674" s="320" t="s">
        <v>3301</v>
      </c>
      <c r="B1674" s="322" t="s">
        <v>9411</v>
      </c>
      <c r="C1674" s="321" t="s">
        <v>14849</v>
      </c>
      <c r="D1674" s="323" t="s">
        <v>17184</v>
      </c>
    </row>
    <row r="1675" spans="1:4" ht="54" x14ac:dyDescent="0.2">
      <c r="A1675" s="320" t="s">
        <v>3302</v>
      </c>
      <c r="B1675" s="322" t="s">
        <v>9412</v>
      </c>
      <c r="C1675" s="321" t="s">
        <v>14849</v>
      </c>
      <c r="D1675" s="323" t="s">
        <v>17185</v>
      </c>
    </row>
    <row r="1676" spans="1:4" ht="54" x14ac:dyDescent="0.2">
      <c r="A1676" s="320" t="s">
        <v>3303</v>
      </c>
      <c r="B1676" s="322" t="s">
        <v>9413</v>
      </c>
      <c r="C1676" s="321" t="s">
        <v>14849</v>
      </c>
      <c r="D1676" s="323" t="s">
        <v>17186</v>
      </c>
    </row>
    <row r="1677" spans="1:4" ht="54" x14ac:dyDescent="0.2">
      <c r="A1677" s="320" t="s">
        <v>3304</v>
      </c>
      <c r="B1677" s="322" t="s">
        <v>9414</v>
      </c>
      <c r="C1677" s="321" t="s">
        <v>14849</v>
      </c>
      <c r="D1677" s="323" t="s">
        <v>17187</v>
      </c>
    </row>
    <row r="1678" spans="1:4" ht="54" x14ac:dyDescent="0.2">
      <c r="A1678" s="320" t="s">
        <v>3305</v>
      </c>
      <c r="B1678" s="322" t="s">
        <v>9415</v>
      </c>
      <c r="C1678" s="321" t="s">
        <v>14849</v>
      </c>
      <c r="D1678" s="323" t="s">
        <v>17188</v>
      </c>
    </row>
    <row r="1679" spans="1:4" ht="54" x14ac:dyDescent="0.2">
      <c r="A1679" s="320" t="s">
        <v>3306</v>
      </c>
      <c r="B1679" s="322" t="s">
        <v>9416</v>
      </c>
      <c r="C1679" s="321" t="s">
        <v>14849</v>
      </c>
      <c r="D1679" s="323" t="s">
        <v>17189</v>
      </c>
    </row>
    <row r="1680" spans="1:4" ht="40.5" x14ac:dyDescent="0.2">
      <c r="A1680" s="320" t="s">
        <v>3307</v>
      </c>
      <c r="B1680" s="322" t="s">
        <v>9417</v>
      </c>
      <c r="C1680" s="321" t="s">
        <v>14849</v>
      </c>
      <c r="D1680" s="323" t="s">
        <v>17190</v>
      </c>
    </row>
    <row r="1681" spans="1:4" ht="40.5" x14ac:dyDescent="0.2">
      <c r="A1681" s="320" t="s">
        <v>3308</v>
      </c>
      <c r="B1681" s="322" t="s">
        <v>9418</v>
      </c>
      <c r="C1681" s="321" t="s">
        <v>14849</v>
      </c>
      <c r="D1681" s="323" t="s">
        <v>17191</v>
      </c>
    </row>
    <row r="1682" spans="1:4" ht="40.5" x14ac:dyDescent="0.2">
      <c r="A1682" s="320" t="s">
        <v>3309</v>
      </c>
      <c r="B1682" s="322" t="s">
        <v>9419</v>
      </c>
      <c r="C1682" s="321" t="s">
        <v>14849</v>
      </c>
      <c r="D1682" s="323" t="s">
        <v>17192</v>
      </c>
    </row>
    <row r="1683" spans="1:4" ht="40.5" x14ac:dyDescent="0.2">
      <c r="A1683" s="320" t="s">
        <v>3310</v>
      </c>
      <c r="B1683" s="322" t="s">
        <v>9420</v>
      </c>
      <c r="C1683" s="321" t="s">
        <v>14849</v>
      </c>
      <c r="D1683" s="323" t="s">
        <v>17193</v>
      </c>
    </row>
    <row r="1684" spans="1:4" ht="54" x14ac:dyDescent="0.2">
      <c r="A1684" s="320" t="s">
        <v>3311</v>
      </c>
      <c r="B1684" s="322" t="s">
        <v>9421</v>
      </c>
      <c r="C1684" s="321" t="s">
        <v>14849</v>
      </c>
      <c r="D1684" s="323" t="s">
        <v>17194</v>
      </c>
    </row>
    <row r="1685" spans="1:4" ht="54" x14ac:dyDescent="0.2">
      <c r="A1685" s="320" t="s">
        <v>3312</v>
      </c>
      <c r="B1685" s="322" t="s">
        <v>9422</v>
      </c>
      <c r="C1685" s="321" t="s">
        <v>14849</v>
      </c>
      <c r="D1685" s="323" t="s">
        <v>17195</v>
      </c>
    </row>
    <row r="1686" spans="1:4" ht="54" x14ac:dyDescent="0.2">
      <c r="A1686" s="320" t="s">
        <v>3313</v>
      </c>
      <c r="B1686" s="322" t="s">
        <v>9423</v>
      </c>
      <c r="C1686" s="321" t="s">
        <v>14849</v>
      </c>
      <c r="D1686" s="323" t="s">
        <v>17196</v>
      </c>
    </row>
    <row r="1687" spans="1:4" ht="54" x14ac:dyDescent="0.2">
      <c r="A1687" s="320" t="s">
        <v>3314</v>
      </c>
      <c r="B1687" s="322" t="s">
        <v>9424</v>
      </c>
      <c r="C1687" s="321" t="s">
        <v>14849</v>
      </c>
      <c r="D1687" s="323" t="s">
        <v>17197</v>
      </c>
    </row>
    <row r="1688" spans="1:4" ht="27" x14ac:dyDescent="0.2">
      <c r="A1688" s="320" t="s">
        <v>3315</v>
      </c>
      <c r="B1688" s="322" t="s">
        <v>9425</v>
      </c>
      <c r="C1688" s="321" t="s">
        <v>14849</v>
      </c>
      <c r="D1688" s="323" t="s">
        <v>17198</v>
      </c>
    </row>
    <row r="1689" spans="1:4" ht="27" x14ac:dyDescent="0.2">
      <c r="A1689" s="320" t="s">
        <v>3316</v>
      </c>
      <c r="B1689" s="322" t="s">
        <v>9426</v>
      </c>
      <c r="C1689" s="321" t="s">
        <v>14849</v>
      </c>
      <c r="D1689" s="323" t="s">
        <v>14741</v>
      </c>
    </row>
    <row r="1690" spans="1:4" ht="27" x14ac:dyDescent="0.2">
      <c r="A1690" s="320" t="s">
        <v>3317</v>
      </c>
      <c r="B1690" s="322" t="s">
        <v>9427</v>
      </c>
      <c r="C1690" s="321" t="s">
        <v>14849</v>
      </c>
      <c r="D1690" s="323" t="s">
        <v>17199</v>
      </c>
    </row>
    <row r="1691" spans="1:4" ht="27" x14ac:dyDescent="0.2">
      <c r="A1691" s="320" t="s">
        <v>3318</v>
      </c>
      <c r="B1691" s="322" t="s">
        <v>9428</v>
      </c>
      <c r="C1691" s="321" t="s">
        <v>14849</v>
      </c>
      <c r="D1691" s="323" t="s">
        <v>17200</v>
      </c>
    </row>
    <row r="1692" spans="1:4" ht="27" x14ac:dyDescent="0.2">
      <c r="A1692" s="320" t="s">
        <v>3319</v>
      </c>
      <c r="B1692" s="322" t="s">
        <v>9429</v>
      </c>
      <c r="C1692" s="321" t="s">
        <v>14849</v>
      </c>
      <c r="D1692" s="323" t="s">
        <v>17201</v>
      </c>
    </row>
    <row r="1693" spans="1:4" ht="27" x14ac:dyDescent="0.2">
      <c r="A1693" s="320" t="s">
        <v>3320</v>
      </c>
      <c r="B1693" s="322" t="s">
        <v>9430</v>
      </c>
      <c r="C1693" s="321" t="s">
        <v>14849</v>
      </c>
      <c r="D1693" s="323" t="s">
        <v>16450</v>
      </c>
    </row>
    <row r="1694" spans="1:4" ht="27" x14ac:dyDescent="0.2">
      <c r="A1694" s="320" t="s">
        <v>3321</v>
      </c>
      <c r="B1694" s="322" t="s">
        <v>9431</v>
      </c>
      <c r="C1694" s="321" t="s">
        <v>14849</v>
      </c>
      <c r="D1694" s="323" t="s">
        <v>17202</v>
      </c>
    </row>
    <row r="1695" spans="1:4" ht="27" x14ac:dyDescent="0.2">
      <c r="A1695" s="320" t="s">
        <v>3322</v>
      </c>
      <c r="B1695" s="322" t="s">
        <v>9432</v>
      </c>
      <c r="C1695" s="321" t="s">
        <v>14849</v>
      </c>
      <c r="D1695" s="323" t="s">
        <v>17203</v>
      </c>
    </row>
    <row r="1696" spans="1:4" ht="27" x14ac:dyDescent="0.2">
      <c r="A1696" s="320" t="s">
        <v>3323</v>
      </c>
      <c r="B1696" s="322" t="s">
        <v>9433</v>
      </c>
      <c r="C1696" s="321" t="s">
        <v>14849</v>
      </c>
      <c r="D1696" s="323" t="s">
        <v>17204</v>
      </c>
    </row>
    <row r="1697" spans="1:4" ht="27" x14ac:dyDescent="0.2">
      <c r="A1697" s="320" t="s">
        <v>3324</v>
      </c>
      <c r="B1697" s="322" t="s">
        <v>9434</v>
      </c>
      <c r="C1697" s="321" t="s">
        <v>14849</v>
      </c>
      <c r="D1697" s="323" t="s">
        <v>17205</v>
      </c>
    </row>
    <row r="1698" spans="1:4" ht="27" x14ac:dyDescent="0.2">
      <c r="A1698" s="320" t="s">
        <v>3325</v>
      </c>
      <c r="B1698" s="322" t="s">
        <v>9435</v>
      </c>
      <c r="C1698" s="321" t="s">
        <v>14849</v>
      </c>
      <c r="D1698" s="323" t="s">
        <v>17206</v>
      </c>
    </row>
    <row r="1699" spans="1:4" ht="27" x14ac:dyDescent="0.2">
      <c r="A1699" s="320" t="s">
        <v>3326</v>
      </c>
      <c r="B1699" s="322" t="s">
        <v>9436</v>
      </c>
      <c r="C1699" s="321" t="s">
        <v>14849</v>
      </c>
      <c r="D1699" s="323" t="s">
        <v>17207</v>
      </c>
    </row>
    <row r="1700" spans="1:4" ht="40.5" x14ac:dyDescent="0.2">
      <c r="A1700" s="320" t="s">
        <v>3327</v>
      </c>
      <c r="B1700" s="322" t="s">
        <v>9437</v>
      </c>
      <c r="C1700" s="321" t="s">
        <v>14849</v>
      </c>
      <c r="D1700" s="323" t="s">
        <v>17208</v>
      </c>
    </row>
    <row r="1701" spans="1:4" ht="27" x14ac:dyDescent="0.2">
      <c r="A1701" s="320" t="s">
        <v>3328</v>
      </c>
      <c r="B1701" s="322" t="s">
        <v>9438</v>
      </c>
      <c r="C1701" s="321" t="s">
        <v>14849</v>
      </c>
      <c r="D1701" s="323" t="s">
        <v>7252</v>
      </c>
    </row>
    <row r="1702" spans="1:4" ht="27" x14ac:dyDescent="0.2">
      <c r="A1702" s="320" t="s">
        <v>3329</v>
      </c>
      <c r="B1702" s="322" t="s">
        <v>9439</v>
      </c>
      <c r="C1702" s="321" t="s">
        <v>14849</v>
      </c>
      <c r="D1702" s="323" t="s">
        <v>5425</v>
      </c>
    </row>
    <row r="1703" spans="1:4" ht="27" x14ac:dyDescent="0.2">
      <c r="A1703" s="320" t="s">
        <v>3330</v>
      </c>
      <c r="B1703" s="322" t="s">
        <v>9440</v>
      </c>
      <c r="C1703" s="321" t="s">
        <v>14849</v>
      </c>
      <c r="D1703" s="323" t="s">
        <v>738</v>
      </c>
    </row>
    <row r="1704" spans="1:4" ht="27" x14ac:dyDescent="0.2">
      <c r="A1704" s="320" t="s">
        <v>3332</v>
      </c>
      <c r="B1704" s="322" t="s">
        <v>9441</v>
      </c>
      <c r="C1704" s="321" t="s">
        <v>14849</v>
      </c>
      <c r="D1704" s="323" t="s">
        <v>17209</v>
      </c>
    </row>
    <row r="1705" spans="1:4" ht="27" x14ac:dyDescent="0.2">
      <c r="A1705" s="320" t="s">
        <v>3333</v>
      </c>
      <c r="B1705" s="322" t="s">
        <v>9442</v>
      </c>
      <c r="C1705" s="321" t="s">
        <v>14849</v>
      </c>
      <c r="D1705" s="323" t="s">
        <v>14273</v>
      </c>
    </row>
    <row r="1706" spans="1:4" ht="27" x14ac:dyDescent="0.2">
      <c r="A1706" s="320" t="s">
        <v>3334</v>
      </c>
      <c r="B1706" s="322" t="s">
        <v>9443</v>
      </c>
      <c r="C1706" s="321" t="s">
        <v>14849</v>
      </c>
      <c r="D1706" s="323" t="s">
        <v>762</v>
      </c>
    </row>
    <row r="1707" spans="1:4" ht="27" x14ac:dyDescent="0.2">
      <c r="A1707" s="320" t="s">
        <v>3336</v>
      </c>
      <c r="B1707" s="322" t="s">
        <v>9444</v>
      </c>
      <c r="C1707" s="321" t="s">
        <v>14849</v>
      </c>
      <c r="D1707" s="323" t="s">
        <v>14715</v>
      </c>
    </row>
    <row r="1708" spans="1:4" ht="27" x14ac:dyDescent="0.2">
      <c r="A1708" s="320" t="s">
        <v>3337</v>
      </c>
      <c r="B1708" s="322" t="s">
        <v>9445</v>
      </c>
      <c r="C1708" s="321" t="s">
        <v>14849</v>
      </c>
      <c r="D1708" s="323" t="s">
        <v>17210</v>
      </c>
    </row>
    <row r="1709" spans="1:4" ht="54" x14ac:dyDescent="0.2">
      <c r="A1709" s="320" t="s">
        <v>3338</v>
      </c>
      <c r="B1709" s="322" t="s">
        <v>9446</v>
      </c>
      <c r="C1709" s="321" t="s">
        <v>14849</v>
      </c>
      <c r="D1709" s="323" t="s">
        <v>17211</v>
      </c>
    </row>
    <row r="1710" spans="1:4" ht="54" x14ac:dyDescent="0.2">
      <c r="A1710" s="320" t="s">
        <v>3339</v>
      </c>
      <c r="B1710" s="322" t="s">
        <v>9447</v>
      </c>
      <c r="C1710" s="321" t="s">
        <v>14849</v>
      </c>
      <c r="D1710" s="323" t="s">
        <v>17212</v>
      </c>
    </row>
    <row r="1711" spans="1:4" ht="54" x14ac:dyDescent="0.2">
      <c r="A1711" s="320" t="s">
        <v>3340</v>
      </c>
      <c r="B1711" s="322" t="s">
        <v>9448</v>
      </c>
      <c r="C1711" s="321" t="s">
        <v>14849</v>
      </c>
      <c r="D1711" s="323" t="s">
        <v>17213</v>
      </c>
    </row>
    <row r="1712" spans="1:4" ht="54" x14ac:dyDescent="0.2">
      <c r="A1712" s="320" t="s">
        <v>3341</v>
      </c>
      <c r="B1712" s="322" t="s">
        <v>9449</v>
      </c>
      <c r="C1712" s="321" t="s">
        <v>14849</v>
      </c>
      <c r="D1712" s="323" t="s">
        <v>17214</v>
      </c>
    </row>
    <row r="1713" spans="1:4" ht="54" x14ac:dyDescent="0.2">
      <c r="A1713" s="320" t="s">
        <v>3342</v>
      </c>
      <c r="B1713" s="322" t="s">
        <v>9450</v>
      </c>
      <c r="C1713" s="321" t="s">
        <v>14849</v>
      </c>
      <c r="D1713" s="323" t="s">
        <v>17215</v>
      </c>
    </row>
    <row r="1714" spans="1:4" ht="54" x14ac:dyDescent="0.2">
      <c r="A1714" s="320" t="s">
        <v>3343</v>
      </c>
      <c r="B1714" s="322" t="s">
        <v>9451</v>
      </c>
      <c r="C1714" s="321" t="s">
        <v>14849</v>
      </c>
      <c r="D1714" s="323" t="s">
        <v>17216</v>
      </c>
    </row>
    <row r="1715" spans="1:4" ht="54" x14ac:dyDescent="0.2">
      <c r="A1715" s="320" t="s">
        <v>3344</v>
      </c>
      <c r="B1715" s="322" t="s">
        <v>9452</v>
      </c>
      <c r="C1715" s="321" t="s">
        <v>14849</v>
      </c>
      <c r="D1715" s="323" t="s">
        <v>17217</v>
      </c>
    </row>
    <row r="1716" spans="1:4" ht="54" x14ac:dyDescent="0.2">
      <c r="A1716" s="320" t="s">
        <v>3345</v>
      </c>
      <c r="B1716" s="322" t="s">
        <v>9453</v>
      </c>
      <c r="C1716" s="321" t="s">
        <v>14849</v>
      </c>
      <c r="D1716" s="323" t="s">
        <v>17218</v>
      </c>
    </row>
    <row r="1717" spans="1:4" ht="54" x14ac:dyDescent="0.2">
      <c r="A1717" s="320" t="s">
        <v>3346</v>
      </c>
      <c r="B1717" s="322" t="s">
        <v>9454</v>
      </c>
      <c r="C1717" s="321" t="s">
        <v>14849</v>
      </c>
      <c r="D1717" s="323" t="s">
        <v>17219</v>
      </c>
    </row>
    <row r="1718" spans="1:4" ht="54" x14ac:dyDescent="0.2">
      <c r="A1718" s="320" t="s">
        <v>3347</v>
      </c>
      <c r="B1718" s="322" t="s">
        <v>9455</v>
      </c>
      <c r="C1718" s="321" t="s">
        <v>14849</v>
      </c>
      <c r="D1718" s="323" t="s">
        <v>17220</v>
      </c>
    </row>
    <row r="1719" spans="1:4" ht="54" x14ac:dyDescent="0.2">
      <c r="A1719" s="320" t="s">
        <v>3348</v>
      </c>
      <c r="B1719" s="322" t="s">
        <v>9456</v>
      </c>
      <c r="C1719" s="321" t="s">
        <v>14849</v>
      </c>
      <c r="D1719" s="323" t="s">
        <v>17221</v>
      </c>
    </row>
    <row r="1720" spans="1:4" ht="54" x14ac:dyDescent="0.2">
      <c r="A1720" s="320" t="s">
        <v>3349</v>
      </c>
      <c r="B1720" s="322" t="s">
        <v>9457</v>
      </c>
      <c r="C1720" s="321" t="s">
        <v>14849</v>
      </c>
      <c r="D1720" s="323" t="s">
        <v>17222</v>
      </c>
    </row>
    <row r="1721" spans="1:4" ht="54" x14ac:dyDescent="0.2">
      <c r="A1721" s="320" t="s">
        <v>3350</v>
      </c>
      <c r="B1721" s="322" t="s">
        <v>9458</v>
      </c>
      <c r="C1721" s="321" t="s">
        <v>14849</v>
      </c>
      <c r="D1721" s="323" t="s">
        <v>17223</v>
      </c>
    </row>
    <row r="1722" spans="1:4" ht="54" x14ac:dyDescent="0.2">
      <c r="A1722" s="320" t="s">
        <v>3351</v>
      </c>
      <c r="B1722" s="322" t="s">
        <v>9459</v>
      </c>
      <c r="C1722" s="321" t="s">
        <v>14849</v>
      </c>
      <c r="D1722" s="323" t="s">
        <v>17224</v>
      </c>
    </row>
    <row r="1723" spans="1:4" ht="54" x14ac:dyDescent="0.2">
      <c r="A1723" s="320" t="s">
        <v>3352</v>
      </c>
      <c r="B1723" s="322" t="s">
        <v>9460</v>
      </c>
      <c r="C1723" s="321" t="s">
        <v>14849</v>
      </c>
      <c r="D1723" s="323" t="s">
        <v>17225</v>
      </c>
    </row>
    <row r="1724" spans="1:4" ht="54" x14ac:dyDescent="0.2">
      <c r="A1724" s="320" t="s">
        <v>3353</v>
      </c>
      <c r="B1724" s="322" t="s">
        <v>9461</v>
      </c>
      <c r="C1724" s="321" t="s">
        <v>14849</v>
      </c>
      <c r="D1724" s="323" t="s">
        <v>17226</v>
      </c>
    </row>
    <row r="1725" spans="1:4" ht="54" x14ac:dyDescent="0.2">
      <c r="A1725" s="320" t="s">
        <v>3354</v>
      </c>
      <c r="B1725" s="322" t="s">
        <v>9462</v>
      </c>
      <c r="C1725" s="321" t="s">
        <v>14849</v>
      </c>
      <c r="D1725" s="323" t="s">
        <v>17227</v>
      </c>
    </row>
    <row r="1726" spans="1:4" ht="54" x14ac:dyDescent="0.2">
      <c r="A1726" s="320" t="s">
        <v>3355</v>
      </c>
      <c r="B1726" s="322" t="s">
        <v>9463</v>
      </c>
      <c r="C1726" s="321" t="s">
        <v>14849</v>
      </c>
      <c r="D1726" s="323" t="s">
        <v>17228</v>
      </c>
    </row>
    <row r="1727" spans="1:4" ht="40.5" x14ac:dyDescent="0.2">
      <c r="A1727" s="320" t="s">
        <v>3356</v>
      </c>
      <c r="B1727" s="322" t="s">
        <v>9464</v>
      </c>
      <c r="C1727" s="321" t="s">
        <v>14849</v>
      </c>
      <c r="D1727" s="323" t="s">
        <v>17229</v>
      </c>
    </row>
    <row r="1728" spans="1:4" ht="40.5" x14ac:dyDescent="0.2">
      <c r="A1728" s="320" t="s">
        <v>3357</v>
      </c>
      <c r="B1728" s="322" t="s">
        <v>9465</v>
      </c>
      <c r="C1728" s="321" t="s">
        <v>14849</v>
      </c>
      <c r="D1728" s="323" t="s">
        <v>17230</v>
      </c>
    </row>
    <row r="1729" spans="1:4" ht="54" x14ac:dyDescent="0.2">
      <c r="A1729" s="320" t="s">
        <v>3358</v>
      </c>
      <c r="B1729" s="322" t="s">
        <v>9466</v>
      </c>
      <c r="C1729" s="321" t="s">
        <v>14849</v>
      </c>
      <c r="D1729" s="323" t="s">
        <v>17231</v>
      </c>
    </row>
    <row r="1730" spans="1:4" ht="54" x14ac:dyDescent="0.2">
      <c r="A1730" s="320" t="s">
        <v>3359</v>
      </c>
      <c r="B1730" s="322" t="s">
        <v>9467</v>
      </c>
      <c r="C1730" s="321" t="s">
        <v>14849</v>
      </c>
      <c r="D1730" s="323" t="s">
        <v>17232</v>
      </c>
    </row>
    <row r="1731" spans="1:4" ht="27" x14ac:dyDescent="0.2">
      <c r="A1731" s="320" t="s">
        <v>3360</v>
      </c>
      <c r="B1731" s="322" t="s">
        <v>9468</v>
      </c>
      <c r="C1731" s="321" t="s">
        <v>14849</v>
      </c>
      <c r="D1731" s="323" t="s">
        <v>17233</v>
      </c>
    </row>
    <row r="1732" spans="1:4" ht="27" x14ac:dyDescent="0.2">
      <c r="A1732" s="320" t="s">
        <v>3361</v>
      </c>
      <c r="B1732" s="322" t="s">
        <v>9469</v>
      </c>
      <c r="C1732" s="321" t="s">
        <v>14</v>
      </c>
      <c r="D1732" s="323" t="s">
        <v>17234</v>
      </c>
    </row>
    <row r="1733" spans="1:4" ht="27" x14ac:dyDescent="0.2">
      <c r="A1733" s="320" t="s">
        <v>3362</v>
      </c>
      <c r="B1733" s="322" t="s">
        <v>9470</v>
      </c>
      <c r="C1733" s="321" t="s">
        <v>14</v>
      </c>
      <c r="D1733" s="323" t="s">
        <v>17235</v>
      </c>
    </row>
    <row r="1734" spans="1:4" ht="27" x14ac:dyDescent="0.2">
      <c r="A1734" s="320" t="s">
        <v>3363</v>
      </c>
      <c r="B1734" s="322" t="s">
        <v>9471</v>
      </c>
      <c r="C1734" s="321" t="s">
        <v>14</v>
      </c>
      <c r="D1734" s="323" t="s">
        <v>17236</v>
      </c>
    </row>
    <row r="1735" spans="1:4" ht="13.5" x14ac:dyDescent="0.2">
      <c r="A1735" s="320" t="s">
        <v>3364</v>
      </c>
      <c r="B1735" s="322" t="s">
        <v>9472</v>
      </c>
      <c r="C1735" s="321" t="s">
        <v>14</v>
      </c>
      <c r="D1735" s="323" t="s">
        <v>17236</v>
      </c>
    </row>
    <row r="1736" spans="1:4" ht="27" x14ac:dyDescent="0.2">
      <c r="A1736" s="320" t="s">
        <v>3365</v>
      </c>
      <c r="B1736" s="322" t="s">
        <v>9473</v>
      </c>
      <c r="C1736" s="321" t="s">
        <v>14</v>
      </c>
      <c r="D1736" s="323" t="s">
        <v>17237</v>
      </c>
    </row>
    <row r="1737" spans="1:4" ht="13.5" x14ac:dyDescent="0.2">
      <c r="A1737" s="320" t="s">
        <v>3366</v>
      </c>
      <c r="B1737" s="322" t="s">
        <v>9474</v>
      </c>
      <c r="C1737" s="321" t="s">
        <v>14849</v>
      </c>
      <c r="D1737" s="323" t="s">
        <v>14581</v>
      </c>
    </row>
    <row r="1738" spans="1:4" ht="13.5" x14ac:dyDescent="0.2">
      <c r="A1738" s="320" t="s">
        <v>3367</v>
      </c>
      <c r="B1738" s="322" t="s">
        <v>9475</v>
      </c>
      <c r="C1738" s="321" t="s">
        <v>14</v>
      </c>
      <c r="D1738" s="323" t="s">
        <v>17238</v>
      </c>
    </row>
    <row r="1739" spans="1:4" ht="13.5" x14ac:dyDescent="0.2">
      <c r="A1739" s="320" t="s">
        <v>3368</v>
      </c>
      <c r="B1739" s="322" t="s">
        <v>9476</v>
      </c>
      <c r="C1739" s="321" t="s">
        <v>14</v>
      </c>
      <c r="D1739" s="323" t="s">
        <v>17239</v>
      </c>
    </row>
    <row r="1740" spans="1:4" ht="27" x14ac:dyDescent="0.2">
      <c r="A1740" s="320" t="s">
        <v>3369</v>
      </c>
      <c r="B1740" s="322" t="s">
        <v>9477</v>
      </c>
      <c r="C1740" s="321" t="s">
        <v>14</v>
      </c>
      <c r="D1740" s="323" t="s">
        <v>17240</v>
      </c>
    </row>
    <row r="1741" spans="1:4" ht="13.5" x14ac:dyDescent="0.2">
      <c r="A1741" s="320" t="s">
        <v>3370</v>
      </c>
      <c r="B1741" s="322" t="s">
        <v>9478</v>
      </c>
      <c r="C1741" s="321" t="s">
        <v>14849</v>
      </c>
      <c r="D1741" s="323" t="s">
        <v>14369</v>
      </c>
    </row>
    <row r="1742" spans="1:4" ht="13.5" x14ac:dyDescent="0.2">
      <c r="A1742" s="320" t="s">
        <v>3371</v>
      </c>
      <c r="B1742" s="322" t="s">
        <v>9479</v>
      </c>
      <c r="C1742" s="321" t="s">
        <v>14849</v>
      </c>
      <c r="D1742" s="323" t="s">
        <v>17241</v>
      </c>
    </row>
    <row r="1743" spans="1:4" ht="13.5" x14ac:dyDescent="0.2">
      <c r="A1743" s="320" t="s">
        <v>3372</v>
      </c>
      <c r="B1743" s="322" t="s">
        <v>9480</v>
      </c>
      <c r="C1743" s="321" t="s">
        <v>14</v>
      </c>
      <c r="D1743" s="323" t="s">
        <v>17242</v>
      </c>
    </row>
    <row r="1744" spans="1:4" ht="27" x14ac:dyDescent="0.2">
      <c r="A1744" s="320" t="s">
        <v>3373</v>
      </c>
      <c r="B1744" s="322" t="s">
        <v>9481</v>
      </c>
      <c r="C1744" s="321" t="s">
        <v>14</v>
      </c>
      <c r="D1744" s="323" t="s">
        <v>17243</v>
      </c>
    </row>
    <row r="1745" spans="1:4" ht="27" x14ac:dyDescent="0.2">
      <c r="A1745" s="320" t="s">
        <v>3374</v>
      </c>
      <c r="B1745" s="322" t="s">
        <v>9482</v>
      </c>
      <c r="C1745" s="321" t="s">
        <v>14</v>
      </c>
      <c r="D1745" s="323" t="s">
        <v>17244</v>
      </c>
    </row>
    <row r="1746" spans="1:4" ht="13.5" x14ac:dyDescent="0.2">
      <c r="A1746" s="320" t="s">
        <v>3375</v>
      </c>
      <c r="B1746" s="322" t="s">
        <v>9483</v>
      </c>
      <c r="C1746" s="321" t="s">
        <v>59</v>
      </c>
      <c r="D1746" s="323" t="s">
        <v>7666</v>
      </c>
    </row>
    <row r="1747" spans="1:4" ht="27" x14ac:dyDescent="0.2">
      <c r="A1747" s="320" t="s">
        <v>3377</v>
      </c>
      <c r="B1747" s="322" t="s">
        <v>9484</v>
      </c>
      <c r="C1747" s="321" t="s">
        <v>14</v>
      </c>
      <c r="D1747" s="323" t="s">
        <v>17245</v>
      </c>
    </row>
    <row r="1748" spans="1:4" ht="27" x14ac:dyDescent="0.2">
      <c r="A1748" s="320" t="s">
        <v>3378</v>
      </c>
      <c r="B1748" s="322" t="s">
        <v>9485</v>
      </c>
      <c r="C1748" s="321" t="s">
        <v>14</v>
      </c>
      <c r="D1748" s="323" t="s">
        <v>17246</v>
      </c>
    </row>
    <row r="1749" spans="1:4" ht="27" x14ac:dyDescent="0.2">
      <c r="A1749" s="320" t="s">
        <v>3379</v>
      </c>
      <c r="B1749" s="322" t="s">
        <v>9486</v>
      </c>
      <c r="C1749" s="321" t="s">
        <v>14</v>
      </c>
      <c r="D1749" s="323" t="s">
        <v>17247</v>
      </c>
    </row>
    <row r="1750" spans="1:4" ht="27" x14ac:dyDescent="0.2">
      <c r="A1750" s="320" t="s">
        <v>3380</v>
      </c>
      <c r="B1750" s="322" t="s">
        <v>9487</v>
      </c>
      <c r="C1750" s="321" t="s">
        <v>14</v>
      </c>
      <c r="D1750" s="323" t="s">
        <v>17248</v>
      </c>
    </row>
    <row r="1751" spans="1:4" ht="27" x14ac:dyDescent="0.2">
      <c r="A1751" s="320" t="s">
        <v>3381</v>
      </c>
      <c r="B1751" s="322" t="s">
        <v>9488</v>
      </c>
      <c r="C1751" s="321" t="s">
        <v>14</v>
      </c>
      <c r="D1751" s="323" t="s">
        <v>17249</v>
      </c>
    </row>
    <row r="1752" spans="1:4" ht="27" x14ac:dyDescent="0.2">
      <c r="A1752" s="320" t="s">
        <v>3382</v>
      </c>
      <c r="B1752" s="322" t="s">
        <v>9489</v>
      </c>
      <c r="C1752" s="321" t="s">
        <v>14</v>
      </c>
      <c r="D1752" s="323" t="s">
        <v>17250</v>
      </c>
    </row>
    <row r="1753" spans="1:4" ht="27" x14ac:dyDescent="0.2">
      <c r="A1753" s="320" t="s">
        <v>3383</v>
      </c>
      <c r="B1753" s="322" t="s">
        <v>9490</v>
      </c>
      <c r="C1753" s="321" t="s">
        <v>14</v>
      </c>
      <c r="D1753" s="323" t="s">
        <v>17251</v>
      </c>
    </row>
    <row r="1754" spans="1:4" ht="27" x14ac:dyDescent="0.2">
      <c r="A1754" s="320" t="s">
        <v>3384</v>
      </c>
      <c r="B1754" s="322" t="s">
        <v>9491</v>
      </c>
      <c r="C1754" s="321" t="s">
        <v>14</v>
      </c>
      <c r="D1754" s="323" t="s">
        <v>17252</v>
      </c>
    </row>
    <row r="1755" spans="1:4" ht="13.5" x14ac:dyDescent="0.2">
      <c r="A1755" s="320" t="s">
        <v>3385</v>
      </c>
      <c r="B1755" s="322" t="s">
        <v>9492</v>
      </c>
      <c r="C1755" s="321" t="s">
        <v>14</v>
      </c>
      <c r="D1755" s="323" t="s">
        <v>17253</v>
      </c>
    </row>
    <row r="1756" spans="1:4" ht="13.5" x14ac:dyDescent="0.2">
      <c r="A1756" s="320" t="s">
        <v>3386</v>
      </c>
      <c r="B1756" s="322" t="s">
        <v>9493</v>
      </c>
      <c r="C1756" s="321" t="s">
        <v>14</v>
      </c>
      <c r="D1756" s="323" t="s">
        <v>17254</v>
      </c>
    </row>
    <row r="1757" spans="1:4" ht="13.5" x14ac:dyDescent="0.2">
      <c r="A1757" s="320" t="s">
        <v>3387</v>
      </c>
      <c r="B1757" s="322" t="s">
        <v>9494</v>
      </c>
      <c r="C1757" s="321" t="s">
        <v>59</v>
      </c>
      <c r="D1757" s="323" t="s">
        <v>17255</v>
      </c>
    </row>
    <row r="1758" spans="1:4" ht="27" x14ac:dyDescent="0.2">
      <c r="A1758" s="320" t="s">
        <v>3388</v>
      </c>
      <c r="B1758" s="322" t="s">
        <v>15512</v>
      </c>
      <c r="C1758" s="321" t="s">
        <v>59</v>
      </c>
      <c r="D1758" s="323" t="s">
        <v>13883</v>
      </c>
    </row>
    <row r="1759" spans="1:4" ht="13.5" x14ac:dyDescent="0.2">
      <c r="A1759" s="320" t="s">
        <v>3389</v>
      </c>
      <c r="B1759" s="322" t="s">
        <v>9495</v>
      </c>
      <c r="C1759" s="321" t="s">
        <v>59</v>
      </c>
      <c r="D1759" s="323" t="s">
        <v>17256</v>
      </c>
    </row>
    <row r="1760" spans="1:4" ht="13.5" x14ac:dyDescent="0.2">
      <c r="A1760" s="320" t="s">
        <v>3390</v>
      </c>
      <c r="B1760" s="322" t="s">
        <v>9496</v>
      </c>
      <c r="C1760" s="321" t="s">
        <v>59</v>
      </c>
      <c r="D1760" s="323" t="s">
        <v>17257</v>
      </c>
    </row>
    <row r="1761" spans="1:4" ht="13.5" x14ac:dyDescent="0.2">
      <c r="A1761" s="320" t="s">
        <v>3391</v>
      </c>
      <c r="B1761" s="322" t="s">
        <v>9497</v>
      </c>
      <c r="C1761" s="321" t="s">
        <v>59</v>
      </c>
      <c r="D1761" s="323" t="s">
        <v>17258</v>
      </c>
    </row>
    <row r="1762" spans="1:4" ht="13.5" x14ac:dyDescent="0.2">
      <c r="A1762" s="320" t="s">
        <v>3392</v>
      </c>
      <c r="B1762" s="322" t="s">
        <v>9498</v>
      </c>
      <c r="C1762" s="321" t="s">
        <v>59</v>
      </c>
      <c r="D1762" s="323" t="s">
        <v>17259</v>
      </c>
    </row>
    <row r="1763" spans="1:4" ht="27" x14ac:dyDescent="0.2">
      <c r="A1763" s="320" t="s">
        <v>3393</v>
      </c>
      <c r="B1763" s="322" t="s">
        <v>9499</v>
      </c>
      <c r="C1763" s="321" t="s">
        <v>14</v>
      </c>
      <c r="D1763" s="323" t="s">
        <v>17260</v>
      </c>
    </row>
    <row r="1764" spans="1:4" ht="13.5" x14ac:dyDescent="0.2">
      <c r="A1764" s="320" t="s">
        <v>3394</v>
      </c>
      <c r="B1764" s="322" t="s">
        <v>9500</v>
      </c>
      <c r="C1764" s="321" t="s">
        <v>14849</v>
      </c>
      <c r="D1764" s="323" t="s">
        <v>17261</v>
      </c>
    </row>
    <row r="1765" spans="1:4" ht="27" x14ac:dyDescent="0.2">
      <c r="A1765" s="320" t="s">
        <v>3395</v>
      </c>
      <c r="B1765" s="322" t="s">
        <v>9501</v>
      </c>
      <c r="C1765" s="321" t="s">
        <v>14</v>
      </c>
      <c r="D1765" s="323" t="s">
        <v>17262</v>
      </c>
    </row>
    <row r="1766" spans="1:4" ht="27" x14ac:dyDescent="0.2">
      <c r="A1766" s="320" t="s">
        <v>3396</v>
      </c>
      <c r="B1766" s="322" t="s">
        <v>9502</v>
      </c>
      <c r="C1766" s="321" t="s">
        <v>14</v>
      </c>
      <c r="D1766" s="323" t="s">
        <v>17263</v>
      </c>
    </row>
    <row r="1767" spans="1:4" ht="27" x14ac:dyDescent="0.2">
      <c r="A1767" s="320" t="s">
        <v>3397</v>
      </c>
      <c r="B1767" s="322" t="s">
        <v>9503</v>
      </c>
      <c r="C1767" s="321" t="s">
        <v>14849</v>
      </c>
      <c r="D1767" s="323" t="s">
        <v>17264</v>
      </c>
    </row>
    <row r="1768" spans="1:4" ht="27" x14ac:dyDescent="0.2">
      <c r="A1768" s="320" t="s">
        <v>3398</v>
      </c>
      <c r="B1768" s="322" t="s">
        <v>9504</v>
      </c>
      <c r="C1768" s="321" t="s">
        <v>14849</v>
      </c>
      <c r="D1768" s="323" t="s">
        <v>17265</v>
      </c>
    </row>
    <row r="1769" spans="1:4" ht="27" x14ac:dyDescent="0.2">
      <c r="A1769" s="320" t="s">
        <v>3399</v>
      </c>
      <c r="B1769" s="322" t="s">
        <v>9505</v>
      </c>
      <c r="C1769" s="321" t="s">
        <v>14849</v>
      </c>
      <c r="D1769" s="323" t="s">
        <v>17266</v>
      </c>
    </row>
    <row r="1770" spans="1:4" ht="13.5" x14ac:dyDescent="0.2">
      <c r="A1770" s="320" t="s">
        <v>3400</v>
      </c>
      <c r="B1770" s="322" t="s">
        <v>9506</v>
      </c>
      <c r="C1770" s="321" t="s">
        <v>59</v>
      </c>
      <c r="D1770" s="323" t="s">
        <v>839</v>
      </c>
    </row>
    <row r="1771" spans="1:4" ht="13.5" x14ac:dyDescent="0.2">
      <c r="A1771" s="320" t="s">
        <v>3401</v>
      </c>
      <c r="B1771" s="322" t="s">
        <v>9507</v>
      </c>
      <c r="C1771" s="321" t="s">
        <v>59</v>
      </c>
      <c r="D1771" s="323" t="s">
        <v>17267</v>
      </c>
    </row>
    <row r="1772" spans="1:4" ht="13.5" x14ac:dyDescent="0.2">
      <c r="A1772" s="320" t="s">
        <v>3402</v>
      </c>
      <c r="B1772" s="322" t="s">
        <v>9508</v>
      </c>
      <c r="C1772" s="321" t="s">
        <v>59</v>
      </c>
      <c r="D1772" s="323" t="s">
        <v>17268</v>
      </c>
    </row>
    <row r="1773" spans="1:4" ht="13.5" x14ac:dyDescent="0.2">
      <c r="A1773" s="320" t="s">
        <v>3403</v>
      </c>
      <c r="B1773" s="322" t="s">
        <v>9509</v>
      </c>
      <c r="C1773" s="321" t="s">
        <v>14</v>
      </c>
      <c r="D1773" s="323" t="s">
        <v>17269</v>
      </c>
    </row>
    <row r="1774" spans="1:4" ht="13.5" x14ac:dyDescent="0.2">
      <c r="A1774" s="320" t="s">
        <v>3404</v>
      </c>
      <c r="B1774" s="322" t="s">
        <v>9510</v>
      </c>
      <c r="C1774" s="321" t="s">
        <v>14849</v>
      </c>
      <c r="D1774" s="323" t="s">
        <v>17270</v>
      </c>
    </row>
    <row r="1775" spans="1:4" ht="40.5" x14ac:dyDescent="0.2">
      <c r="A1775" s="320" t="s">
        <v>3405</v>
      </c>
      <c r="B1775" s="322" t="s">
        <v>9511</v>
      </c>
      <c r="C1775" s="321" t="s">
        <v>14849</v>
      </c>
      <c r="D1775" s="323" t="s">
        <v>17271</v>
      </c>
    </row>
    <row r="1776" spans="1:4" ht="13.5" x14ac:dyDescent="0.2">
      <c r="A1776" s="320" t="s">
        <v>3406</v>
      </c>
      <c r="B1776" s="322" t="s">
        <v>9512</v>
      </c>
      <c r="C1776" s="321" t="s">
        <v>14849</v>
      </c>
      <c r="D1776" s="323" t="s">
        <v>17272</v>
      </c>
    </row>
    <row r="1777" spans="1:4" ht="13.5" x14ac:dyDescent="0.2">
      <c r="A1777" s="320" t="s">
        <v>3407</v>
      </c>
      <c r="B1777" s="322" t="s">
        <v>9513</v>
      </c>
      <c r="C1777" s="321" t="s">
        <v>14849</v>
      </c>
      <c r="D1777" s="323" t="s">
        <v>1949</v>
      </c>
    </row>
    <row r="1778" spans="1:4" ht="13.5" x14ac:dyDescent="0.2">
      <c r="A1778" s="320" t="s">
        <v>3408</v>
      </c>
      <c r="B1778" s="322" t="s">
        <v>9514</v>
      </c>
      <c r="C1778" s="321" t="s">
        <v>14849</v>
      </c>
      <c r="D1778" s="323" t="s">
        <v>17273</v>
      </c>
    </row>
    <row r="1779" spans="1:4" ht="13.5" x14ac:dyDescent="0.2">
      <c r="A1779" s="320" t="s">
        <v>3409</v>
      </c>
      <c r="B1779" s="322" t="s">
        <v>9515</v>
      </c>
      <c r="C1779" s="321" t="s">
        <v>14849</v>
      </c>
      <c r="D1779" s="323" t="s">
        <v>4574</v>
      </c>
    </row>
    <row r="1780" spans="1:4" ht="27" x14ac:dyDescent="0.2">
      <c r="A1780" s="320" t="s">
        <v>3410</v>
      </c>
      <c r="B1780" s="322" t="s">
        <v>9516</v>
      </c>
      <c r="C1780" s="321" t="s">
        <v>14849</v>
      </c>
      <c r="D1780" s="323" t="s">
        <v>14762</v>
      </c>
    </row>
    <row r="1781" spans="1:4" ht="27" x14ac:dyDescent="0.2">
      <c r="A1781" s="320" t="s">
        <v>3411</v>
      </c>
      <c r="B1781" s="322" t="s">
        <v>9517</v>
      </c>
      <c r="C1781" s="321" t="s">
        <v>14849</v>
      </c>
      <c r="D1781" s="323" t="s">
        <v>17274</v>
      </c>
    </row>
    <row r="1782" spans="1:4" ht="13.5" x14ac:dyDescent="0.2">
      <c r="A1782" s="320" t="s">
        <v>3412</v>
      </c>
      <c r="B1782" s="322" t="s">
        <v>15513</v>
      </c>
      <c r="C1782" s="321" t="s">
        <v>14849</v>
      </c>
      <c r="D1782" s="323" t="s">
        <v>17275</v>
      </c>
    </row>
    <row r="1783" spans="1:4" ht="13.5" x14ac:dyDescent="0.2">
      <c r="A1783" s="320" t="s">
        <v>3413</v>
      </c>
      <c r="B1783" s="322" t="s">
        <v>15514</v>
      </c>
      <c r="C1783" s="321" t="s">
        <v>14849</v>
      </c>
      <c r="D1783" s="323" t="s">
        <v>2186</v>
      </c>
    </row>
    <row r="1784" spans="1:4" ht="13.5" x14ac:dyDescent="0.2">
      <c r="A1784" s="320" t="s">
        <v>3414</v>
      </c>
      <c r="B1784" s="322" t="s">
        <v>9518</v>
      </c>
      <c r="C1784" s="321" t="s">
        <v>14</v>
      </c>
      <c r="D1784" s="323" t="s">
        <v>17276</v>
      </c>
    </row>
    <row r="1785" spans="1:4" ht="13.5" x14ac:dyDescent="0.2">
      <c r="A1785" s="320" t="s">
        <v>3415</v>
      </c>
      <c r="B1785" s="322" t="s">
        <v>9519</v>
      </c>
      <c r="C1785" s="321" t="s">
        <v>14</v>
      </c>
      <c r="D1785" s="323" t="s">
        <v>14312</v>
      </c>
    </row>
    <row r="1786" spans="1:4" ht="27" x14ac:dyDescent="0.2">
      <c r="A1786" s="320" t="s">
        <v>3416</v>
      </c>
      <c r="B1786" s="322" t="s">
        <v>9520</v>
      </c>
      <c r="C1786" s="321" t="s">
        <v>14</v>
      </c>
      <c r="D1786" s="323" t="s">
        <v>17277</v>
      </c>
    </row>
    <row r="1787" spans="1:4" ht="27" x14ac:dyDescent="0.2">
      <c r="A1787" s="320" t="s">
        <v>3417</v>
      </c>
      <c r="B1787" s="322" t="s">
        <v>9521</v>
      </c>
      <c r="C1787" s="321" t="s">
        <v>14</v>
      </c>
      <c r="D1787" s="323" t="s">
        <v>17278</v>
      </c>
    </row>
    <row r="1788" spans="1:4" ht="27" x14ac:dyDescent="0.2">
      <c r="A1788" s="320" t="s">
        <v>3418</v>
      </c>
      <c r="B1788" s="322" t="s">
        <v>9522</v>
      </c>
      <c r="C1788" s="321" t="s">
        <v>14</v>
      </c>
      <c r="D1788" s="323" t="s">
        <v>17279</v>
      </c>
    </row>
    <row r="1789" spans="1:4" ht="13.5" x14ac:dyDescent="0.2">
      <c r="A1789" s="320" t="s">
        <v>3419</v>
      </c>
      <c r="B1789" s="322" t="s">
        <v>9523</v>
      </c>
      <c r="C1789" s="321" t="s">
        <v>14</v>
      </c>
      <c r="D1789" s="323" t="s">
        <v>17280</v>
      </c>
    </row>
    <row r="1790" spans="1:4" ht="13.5" x14ac:dyDescent="0.2">
      <c r="A1790" s="320" t="s">
        <v>3420</v>
      </c>
      <c r="B1790" s="322" t="s">
        <v>9524</v>
      </c>
      <c r="C1790" s="321" t="s">
        <v>14</v>
      </c>
      <c r="D1790" s="323" t="s">
        <v>17281</v>
      </c>
    </row>
    <row r="1791" spans="1:4" ht="13.5" x14ac:dyDescent="0.2">
      <c r="A1791" s="320" t="s">
        <v>3421</v>
      </c>
      <c r="B1791" s="322" t="s">
        <v>9525</v>
      </c>
      <c r="C1791" s="321" t="s">
        <v>14849</v>
      </c>
      <c r="D1791" s="323" t="s">
        <v>17282</v>
      </c>
    </row>
    <row r="1792" spans="1:4" ht="13.5" x14ac:dyDescent="0.2">
      <c r="A1792" s="320" t="s">
        <v>3422</v>
      </c>
      <c r="B1792" s="322" t="s">
        <v>9526</v>
      </c>
      <c r="C1792" s="321" t="s">
        <v>14</v>
      </c>
      <c r="D1792" s="323" t="s">
        <v>17283</v>
      </c>
    </row>
    <row r="1793" spans="1:4" ht="27" x14ac:dyDescent="0.2">
      <c r="A1793" s="320" t="s">
        <v>3423</v>
      </c>
      <c r="B1793" s="322" t="s">
        <v>9527</v>
      </c>
      <c r="C1793" s="321" t="s">
        <v>14</v>
      </c>
      <c r="D1793" s="323" t="s">
        <v>17284</v>
      </c>
    </row>
    <row r="1794" spans="1:4" ht="13.5" x14ac:dyDescent="0.2">
      <c r="A1794" s="320" t="s">
        <v>3424</v>
      </c>
      <c r="B1794" s="322" t="s">
        <v>9528</v>
      </c>
      <c r="C1794" s="321" t="s">
        <v>14</v>
      </c>
      <c r="D1794" s="323" t="s">
        <v>17285</v>
      </c>
    </row>
    <row r="1795" spans="1:4" ht="13.5" x14ac:dyDescent="0.2">
      <c r="A1795" s="320" t="s">
        <v>3425</v>
      </c>
      <c r="B1795" s="322" t="s">
        <v>9529</v>
      </c>
      <c r="C1795" s="321" t="s">
        <v>14</v>
      </c>
      <c r="D1795" s="323" t="s">
        <v>14291</v>
      </c>
    </row>
    <row r="1796" spans="1:4" ht="13.5" x14ac:dyDescent="0.2">
      <c r="A1796" s="320" t="s">
        <v>3426</v>
      </c>
      <c r="B1796" s="322" t="s">
        <v>9530</v>
      </c>
      <c r="C1796" s="321" t="s">
        <v>14</v>
      </c>
      <c r="D1796" s="323" t="s">
        <v>14551</v>
      </c>
    </row>
    <row r="1797" spans="1:4" ht="13.5" x14ac:dyDescent="0.2">
      <c r="A1797" s="320" t="s">
        <v>3427</v>
      </c>
      <c r="B1797" s="322" t="s">
        <v>9531</v>
      </c>
      <c r="C1797" s="321" t="s">
        <v>14</v>
      </c>
      <c r="D1797" s="323" t="s">
        <v>17286</v>
      </c>
    </row>
    <row r="1798" spans="1:4" ht="13.5" x14ac:dyDescent="0.2">
      <c r="A1798" s="320" t="s">
        <v>3428</v>
      </c>
      <c r="B1798" s="322" t="s">
        <v>9532</v>
      </c>
      <c r="C1798" s="321" t="s">
        <v>14</v>
      </c>
      <c r="D1798" s="323" t="s">
        <v>17287</v>
      </c>
    </row>
    <row r="1799" spans="1:4" ht="13.5" x14ac:dyDescent="0.2">
      <c r="A1799" s="320" t="s">
        <v>3429</v>
      </c>
      <c r="B1799" s="322" t="s">
        <v>9533</v>
      </c>
      <c r="C1799" s="321" t="s">
        <v>14</v>
      </c>
      <c r="D1799" s="323" t="s">
        <v>17288</v>
      </c>
    </row>
    <row r="1800" spans="1:4" ht="13.5" x14ac:dyDescent="0.2">
      <c r="A1800" s="320" t="s">
        <v>3430</v>
      </c>
      <c r="B1800" s="322" t="s">
        <v>9534</v>
      </c>
      <c r="C1800" s="321" t="s">
        <v>14</v>
      </c>
      <c r="D1800" s="323" t="s">
        <v>17289</v>
      </c>
    </row>
    <row r="1801" spans="1:4" ht="13.5" x14ac:dyDescent="0.2">
      <c r="A1801" s="320" t="s">
        <v>3431</v>
      </c>
      <c r="B1801" s="322" t="s">
        <v>9535</v>
      </c>
      <c r="C1801" s="321" t="s">
        <v>14</v>
      </c>
      <c r="D1801" s="323" t="s">
        <v>17290</v>
      </c>
    </row>
    <row r="1802" spans="1:4" ht="27" x14ac:dyDescent="0.2">
      <c r="A1802" s="320" t="s">
        <v>3432</v>
      </c>
      <c r="B1802" s="322" t="s">
        <v>9536</v>
      </c>
      <c r="C1802" s="321" t="s">
        <v>14</v>
      </c>
      <c r="D1802" s="323" t="s">
        <v>17291</v>
      </c>
    </row>
    <row r="1803" spans="1:4" ht="27" x14ac:dyDescent="0.2">
      <c r="A1803" s="320" t="s">
        <v>3433</v>
      </c>
      <c r="B1803" s="322" t="s">
        <v>15515</v>
      </c>
      <c r="C1803" s="321" t="s">
        <v>14849</v>
      </c>
      <c r="D1803" s="323" t="s">
        <v>17292</v>
      </c>
    </row>
    <row r="1804" spans="1:4" ht="27" x14ac:dyDescent="0.2">
      <c r="A1804" s="320" t="s">
        <v>3434</v>
      </c>
      <c r="B1804" s="322" t="s">
        <v>15516</v>
      </c>
      <c r="C1804" s="321" t="s">
        <v>14849</v>
      </c>
      <c r="D1804" s="323" t="s">
        <v>17293</v>
      </c>
    </row>
    <row r="1805" spans="1:4" ht="13.5" x14ac:dyDescent="0.2">
      <c r="A1805" s="320" t="s">
        <v>3435</v>
      </c>
      <c r="B1805" s="322" t="s">
        <v>9537</v>
      </c>
      <c r="C1805" s="321" t="s">
        <v>14</v>
      </c>
      <c r="D1805" s="323" t="s">
        <v>17294</v>
      </c>
    </row>
    <row r="1806" spans="1:4" ht="13.5" x14ac:dyDescent="0.2">
      <c r="A1806" s="320" t="s">
        <v>3436</v>
      </c>
      <c r="B1806" s="322" t="s">
        <v>9538</v>
      </c>
      <c r="C1806" s="321" t="s">
        <v>14</v>
      </c>
      <c r="D1806" s="323" t="s">
        <v>17295</v>
      </c>
    </row>
    <row r="1807" spans="1:4" ht="27" x14ac:dyDescent="0.2">
      <c r="A1807" s="320" t="s">
        <v>3437</v>
      </c>
      <c r="B1807" s="322" t="s">
        <v>9539</v>
      </c>
      <c r="C1807" s="321" t="s">
        <v>14</v>
      </c>
      <c r="D1807" s="323" t="s">
        <v>17296</v>
      </c>
    </row>
    <row r="1808" spans="1:4" ht="27" x14ac:dyDescent="0.2">
      <c r="A1808" s="320" t="s">
        <v>3438</v>
      </c>
      <c r="B1808" s="322" t="s">
        <v>9540</v>
      </c>
      <c r="C1808" s="321" t="s">
        <v>14</v>
      </c>
      <c r="D1808" s="323" t="s">
        <v>17297</v>
      </c>
    </row>
    <row r="1809" spans="1:4" ht="27" x14ac:dyDescent="0.2">
      <c r="A1809" s="320" t="s">
        <v>3439</v>
      </c>
      <c r="B1809" s="322" t="s">
        <v>9541</v>
      </c>
      <c r="C1809" s="321" t="s">
        <v>14</v>
      </c>
      <c r="D1809" s="323" t="s">
        <v>17298</v>
      </c>
    </row>
    <row r="1810" spans="1:4" ht="27" x14ac:dyDescent="0.2">
      <c r="A1810" s="320" t="s">
        <v>3440</v>
      </c>
      <c r="B1810" s="322" t="s">
        <v>9542</v>
      </c>
      <c r="C1810" s="321" t="s">
        <v>14</v>
      </c>
      <c r="D1810" s="323" t="s">
        <v>17299</v>
      </c>
    </row>
    <row r="1811" spans="1:4" ht="27" x14ac:dyDescent="0.2">
      <c r="A1811" s="320" t="s">
        <v>3441</v>
      </c>
      <c r="B1811" s="322" t="s">
        <v>9543</v>
      </c>
      <c r="C1811" s="321" t="s">
        <v>14</v>
      </c>
      <c r="D1811" s="323" t="s">
        <v>17300</v>
      </c>
    </row>
    <row r="1812" spans="1:4" ht="27" x14ac:dyDescent="0.2">
      <c r="A1812" s="320" t="s">
        <v>3442</v>
      </c>
      <c r="B1812" s="322" t="s">
        <v>9544</v>
      </c>
      <c r="C1812" s="321" t="s">
        <v>14</v>
      </c>
      <c r="D1812" s="323" t="s">
        <v>17301</v>
      </c>
    </row>
    <row r="1813" spans="1:4" ht="27" x14ac:dyDescent="0.2">
      <c r="A1813" s="320" t="s">
        <v>3443</v>
      </c>
      <c r="B1813" s="322" t="s">
        <v>9545</v>
      </c>
      <c r="C1813" s="321" t="s">
        <v>14</v>
      </c>
      <c r="D1813" s="323" t="s">
        <v>17302</v>
      </c>
    </row>
    <row r="1814" spans="1:4" ht="27" x14ac:dyDescent="0.2">
      <c r="A1814" s="320" t="s">
        <v>3444</v>
      </c>
      <c r="B1814" s="322" t="s">
        <v>9546</v>
      </c>
      <c r="C1814" s="321" t="s">
        <v>14</v>
      </c>
      <c r="D1814" s="323" t="s">
        <v>17303</v>
      </c>
    </row>
    <row r="1815" spans="1:4" ht="27" x14ac:dyDescent="0.2">
      <c r="A1815" s="320" t="s">
        <v>3445</v>
      </c>
      <c r="B1815" s="322" t="s">
        <v>9547</v>
      </c>
      <c r="C1815" s="321" t="s">
        <v>14</v>
      </c>
      <c r="D1815" s="323" t="s">
        <v>17304</v>
      </c>
    </row>
    <row r="1816" spans="1:4" ht="27" x14ac:dyDescent="0.2">
      <c r="A1816" s="320" t="s">
        <v>3446</v>
      </c>
      <c r="B1816" s="322" t="s">
        <v>9548</v>
      </c>
      <c r="C1816" s="321" t="s">
        <v>14</v>
      </c>
      <c r="D1816" s="323" t="s">
        <v>17305</v>
      </c>
    </row>
    <row r="1817" spans="1:4" ht="27" x14ac:dyDescent="0.2">
      <c r="A1817" s="320" t="s">
        <v>3447</v>
      </c>
      <c r="B1817" s="322" t="s">
        <v>9549</v>
      </c>
      <c r="C1817" s="321" t="s">
        <v>14</v>
      </c>
      <c r="D1817" s="323" t="s">
        <v>17306</v>
      </c>
    </row>
    <row r="1818" spans="1:4" ht="27" x14ac:dyDescent="0.2">
      <c r="A1818" s="320" t="s">
        <v>3448</v>
      </c>
      <c r="B1818" s="322" t="s">
        <v>9550</v>
      </c>
      <c r="C1818" s="321" t="s">
        <v>14</v>
      </c>
      <c r="D1818" s="323" t="s">
        <v>17307</v>
      </c>
    </row>
    <row r="1819" spans="1:4" ht="27" x14ac:dyDescent="0.2">
      <c r="A1819" s="320" t="s">
        <v>3449</v>
      </c>
      <c r="B1819" s="322" t="s">
        <v>9551</v>
      </c>
      <c r="C1819" s="321" t="s">
        <v>14</v>
      </c>
      <c r="D1819" s="323" t="s">
        <v>17308</v>
      </c>
    </row>
    <row r="1820" spans="1:4" ht="27" x14ac:dyDescent="0.2">
      <c r="A1820" s="320" t="s">
        <v>3450</v>
      </c>
      <c r="B1820" s="322" t="s">
        <v>9552</v>
      </c>
      <c r="C1820" s="321" t="s">
        <v>14</v>
      </c>
      <c r="D1820" s="323" t="s">
        <v>17309</v>
      </c>
    </row>
    <row r="1821" spans="1:4" ht="27" x14ac:dyDescent="0.2">
      <c r="A1821" s="320" t="s">
        <v>3451</v>
      </c>
      <c r="B1821" s="322" t="s">
        <v>9553</v>
      </c>
      <c r="C1821" s="321" t="s">
        <v>14</v>
      </c>
      <c r="D1821" s="323" t="s">
        <v>17310</v>
      </c>
    </row>
    <row r="1822" spans="1:4" ht="13.5" x14ac:dyDescent="0.2">
      <c r="A1822" s="320" t="s">
        <v>3452</v>
      </c>
      <c r="B1822" s="322" t="s">
        <v>9554</v>
      </c>
      <c r="C1822" s="321" t="s">
        <v>59</v>
      </c>
      <c r="D1822" s="323" t="s">
        <v>17311</v>
      </c>
    </row>
    <row r="1823" spans="1:4" ht="13.5" x14ac:dyDescent="0.2">
      <c r="A1823" s="320" t="s">
        <v>3453</v>
      </c>
      <c r="B1823" s="322" t="s">
        <v>9555</v>
      </c>
      <c r="C1823" s="321" t="s">
        <v>59</v>
      </c>
      <c r="D1823" s="323" t="s">
        <v>14089</v>
      </c>
    </row>
    <row r="1824" spans="1:4" ht="13.5" x14ac:dyDescent="0.2">
      <c r="A1824" s="320" t="s">
        <v>3454</v>
      </c>
      <c r="B1824" s="322" t="s">
        <v>9556</v>
      </c>
      <c r="C1824" s="321" t="s">
        <v>59</v>
      </c>
      <c r="D1824" s="323" t="s">
        <v>1323</v>
      </c>
    </row>
    <row r="1825" spans="1:4" ht="13.5" x14ac:dyDescent="0.2">
      <c r="A1825" s="320" t="s">
        <v>3456</v>
      </c>
      <c r="B1825" s="322" t="s">
        <v>9557</v>
      </c>
      <c r="C1825" s="321" t="s">
        <v>59</v>
      </c>
      <c r="D1825" s="323" t="s">
        <v>14211</v>
      </c>
    </row>
    <row r="1826" spans="1:4" ht="40.5" x14ac:dyDescent="0.2">
      <c r="A1826" s="320" t="s">
        <v>3457</v>
      </c>
      <c r="B1826" s="322" t="s">
        <v>15517</v>
      </c>
      <c r="C1826" s="321" t="s">
        <v>76</v>
      </c>
      <c r="D1826" s="323" t="s">
        <v>17197</v>
      </c>
    </row>
    <row r="1827" spans="1:4" ht="40.5" x14ac:dyDescent="0.2">
      <c r="A1827" s="320" t="s">
        <v>3458</v>
      </c>
      <c r="B1827" s="322" t="s">
        <v>15518</v>
      </c>
      <c r="C1827" s="321" t="s">
        <v>76</v>
      </c>
      <c r="D1827" s="323" t="s">
        <v>17312</v>
      </c>
    </row>
    <row r="1828" spans="1:4" ht="40.5" x14ac:dyDescent="0.2">
      <c r="A1828" s="320" t="s">
        <v>3459</v>
      </c>
      <c r="B1828" s="322" t="s">
        <v>15519</v>
      </c>
      <c r="C1828" s="321" t="s">
        <v>76</v>
      </c>
      <c r="D1828" s="323" t="s">
        <v>17313</v>
      </c>
    </row>
    <row r="1829" spans="1:4" ht="40.5" x14ac:dyDescent="0.2">
      <c r="A1829" s="320" t="s">
        <v>3460</v>
      </c>
      <c r="B1829" s="322" t="s">
        <v>15520</v>
      </c>
      <c r="C1829" s="321" t="s">
        <v>76</v>
      </c>
      <c r="D1829" s="323" t="s">
        <v>17314</v>
      </c>
    </row>
    <row r="1830" spans="1:4" ht="40.5" x14ac:dyDescent="0.2">
      <c r="A1830" s="320" t="s">
        <v>3461</v>
      </c>
      <c r="B1830" s="322" t="s">
        <v>15521</v>
      </c>
      <c r="C1830" s="321" t="s">
        <v>76</v>
      </c>
      <c r="D1830" s="323" t="s">
        <v>17315</v>
      </c>
    </row>
    <row r="1831" spans="1:4" ht="40.5" x14ac:dyDescent="0.2">
      <c r="A1831" s="320" t="s">
        <v>3462</v>
      </c>
      <c r="B1831" s="322" t="s">
        <v>15522</v>
      </c>
      <c r="C1831" s="321" t="s">
        <v>76</v>
      </c>
      <c r="D1831" s="323" t="s">
        <v>17316</v>
      </c>
    </row>
    <row r="1832" spans="1:4" ht="40.5" x14ac:dyDescent="0.2">
      <c r="A1832" s="320" t="s">
        <v>3463</v>
      </c>
      <c r="B1832" s="322" t="s">
        <v>15523</v>
      </c>
      <c r="C1832" s="321" t="s">
        <v>76</v>
      </c>
      <c r="D1832" s="323" t="s">
        <v>17317</v>
      </c>
    </row>
    <row r="1833" spans="1:4" ht="40.5" x14ac:dyDescent="0.2">
      <c r="A1833" s="320" t="s">
        <v>3464</v>
      </c>
      <c r="B1833" s="322" t="s">
        <v>15524</v>
      </c>
      <c r="C1833" s="321" t="s">
        <v>76</v>
      </c>
      <c r="D1833" s="323" t="s">
        <v>17318</v>
      </c>
    </row>
    <row r="1834" spans="1:4" ht="40.5" x14ac:dyDescent="0.2">
      <c r="A1834" s="320" t="s">
        <v>3465</v>
      </c>
      <c r="B1834" s="322" t="s">
        <v>15525</v>
      </c>
      <c r="C1834" s="321" t="s">
        <v>76</v>
      </c>
      <c r="D1834" s="323" t="s">
        <v>17319</v>
      </c>
    </row>
    <row r="1835" spans="1:4" ht="40.5" x14ac:dyDescent="0.2">
      <c r="A1835" s="320" t="s">
        <v>3466</v>
      </c>
      <c r="B1835" s="322" t="s">
        <v>15526</v>
      </c>
      <c r="C1835" s="321" t="s">
        <v>76</v>
      </c>
      <c r="D1835" s="323" t="s">
        <v>17320</v>
      </c>
    </row>
    <row r="1836" spans="1:4" ht="40.5" x14ac:dyDescent="0.2">
      <c r="A1836" s="320" t="s">
        <v>3467</v>
      </c>
      <c r="B1836" s="322" t="s">
        <v>15527</v>
      </c>
      <c r="C1836" s="321" t="s">
        <v>76</v>
      </c>
      <c r="D1836" s="323" t="s">
        <v>17321</v>
      </c>
    </row>
    <row r="1837" spans="1:4" ht="40.5" x14ac:dyDescent="0.2">
      <c r="A1837" s="320" t="s">
        <v>3468</v>
      </c>
      <c r="B1837" s="322" t="s">
        <v>15528</v>
      </c>
      <c r="C1837" s="321" t="s">
        <v>76</v>
      </c>
      <c r="D1837" s="323" t="s">
        <v>17322</v>
      </c>
    </row>
    <row r="1838" spans="1:4" ht="40.5" x14ac:dyDescent="0.2">
      <c r="A1838" s="320" t="s">
        <v>3469</v>
      </c>
      <c r="B1838" s="322" t="s">
        <v>15529</v>
      </c>
      <c r="C1838" s="321" t="s">
        <v>76</v>
      </c>
      <c r="D1838" s="323" t="s">
        <v>17323</v>
      </c>
    </row>
    <row r="1839" spans="1:4" ht="40.5" x14ac:dyDescent="0.2">
      <c r="A1839" s="320" t="s">
        <v>3470</v>
      </c>
      <c r="B1839" s="322" t="s">
        <v>15530</v>
      </c>
      <c r="C1839" s="321" t="s">
        <v>76</v>
      </c>
      <c r="D1839" s="323" t="s">
        <v>17324</v>
      </c>
    </row>
    <row r="1840" spans="1:4" ht="40.5" x14ac:dyDescent="0.2">
      <c r="A1840" s="320" t="s">
        <v>3471</v>
      </c>
      <c r="B1840" s="322" t="s">
        <v>15531</v>
      </c>
      <c r="C1840" s="321" t="s">
        <v>76</v>
      </c>
      <c r="D1840" s="323" t="s">
        <v>17325</v>
      </c>
    </row>
    <row r="1841" spans="1:4" ht="40.5" x14ac:dyDescent="0.2">
      <c r="A1841" s="320" t="s">
        <v>3472</v>
      </c>
      <c r="B1841" s="322" t="s">
        <v>15532</v>
      </c>
      <c r="C1841" s="321" t="s">
        <v>76</v>
      </c>
      <c r="D1841" s="323" t="s">
        <v>17326</v>
      </c>
    </row>
    <row r="1842" spans="1:4" ht="40.5" x14ac:dyDescent="0.2">
      <c r="A1842" s="320" t="s">
        <v>3473</v>
      </c>
      <c r="B1842" s="322" t="s">
        <v>15533</v>
      </c>
      <c r="C1842" s="321" t="s">
        <v>76</v>
      </c>
      <c r="D1842" s="323" t="s">
        <v>17327</v>
      </c>
    </row>
    <row r="1843" spans="1:4" ht="40.5" x14ac:dyDescent="0.2">
      <c r="A1843" s="320" t="s">
        <v>3474</v>
      </c>
      <c r="B1843" s="322" t="s">
        <v>15534</v>
      </c>
      <c r="C1843" s="321" t="s">
        <v>76</v>
      </c>
      <c r="D1843" s="323" t="s">
        <v>17328</v>
      </c>
    </row>
    <row r="1844" spans="1:4" ht="40.5" x14ac:dyDescent="0.2">
      <c r="A1844" s="320" t="s">
        <v>3475</v>
      </c>
      <c r="B1844" s="322" t="s">
        <v>15535</v>
      </c>
      <c r="C1844" s="321" t="s">
        <v>76</v>
      </c>
      <c r="D1844" s="323" t="s">
        <v>17329</v>
      </c>
    </row>
    <row r="1845" spans="1:4" ht="40.5" x14ac:dyDescent="0.2">
      <c r="A1845" s="320" t="s">
        <v>3476</v>
      </c>
      <c r="B1845" s="322" t="s">
        <v>15536</v>
      </c>
      <c r="C1845" s="321" t="s">
        <v>76</v>
      </c>
      <c r="D1845" s="323" t="s">
        <v>17330</v>
      </c>
    </row>
    <row r="1846" spans="1:4" ht="40.5" x14ac:dyDescent="0.2">
      <c r="A1846" s="320" t="s">
        <v>3477</v>
      </c>
      <c r="B1846" s="322" t="s">
        <v>15537</v>
      </c>
      <c r="C1846" s="321" t="s">
        <v>76</v>
      </c>
      <c r="D1846" s="323" t="s">
        <v>17331</v>
      </c>
    </row>
    <row r="1847" spans="1:4" ht="40.5" x14ac:dyDescent="0.2">
      <c r="A1847" s="320" t="s">
        <v>3478</v>
      </c>
      <c r="B1847" s="322" t="s">
        <v>15538</v>
      </c>
      <c r="C1847" s="321" t="s">
        <v>76</v>
      </c>
      <c r="D1847" s="323" t="s">
        <v>17332</v>
      </c>
    </row>
    <row r="1848" spans="1:4" ht="40.5" x14ac:dyDescent="0.2">
      <c r="A1848" s="320" t="s">
        <v>3479</v>
      </c>
      <c r="B1848" s="322" t="s">
        <v>15539</v>
      </c>
      <c r="C1848" s="321" t="s">
        <v>76</v>
      </c>
      <c r="D1848" s="323" t="s">
        <v>17333</v>
      </c>
    </row>
    <row r="1849" spans="1:4" ht="40.5" x14ac:dyDescent="0.2">
      <c r="A1849" s="320" t="s">
        <v>3480</v>
      </c>
      <c r="B1849" s="322" t="s">
        <v>15540</v>
      </c>
      <c r="C1849" s="321" t="s">
        <v>76</v>
      </c>
      <c r="D1849" s="323" t="s">
        <v>17334</v>
      </c>
    </row>
    <row r="1850" spans="1:4" ht="40.5" x14ac:dyDescent="0.2">
      <c r="A1850" s="320" t="s">
        <v>3481</v>
      </c>
      <c r="B1850" s="322" t="s">
        <v>15541</v>
      </c>
      <c r="C1850" s="321" t="s">
        <v>76</v>
      </c>
      <c r="D1850" s="323" t="s">
        <v>17335</v>
      </c>
    </row>
    <row r="1851" spans="1:4" ht="40.5" x14ac:dyDescent="0.2">
      <c r="A1851" s="320" t="s">
        <v>3482</v>
      </c>
      <c r="B1851" s="322" t="s">
        <v>15542</v>
      </c>
      <c r="C1851" s="321" t="s">
        <v>76</v>
      </c>
      <c r="D1851" s="323" t="s">
        <v>17336</v>
      </c>
    </row>
    <row r="1852" spans="1:4" ht="40.5" x14ac:dyDescent="0.2">
      <c r="A1852" s="320" t="s">
        <v>3483</v>
      </c>
      <c r="B1852" s="322" t="s">
        <v>15543</v>
      </c>
      <c r="C1852" s="321" t="s">
        <v>76</v>
      </c>
      <c r="D1852" s="323" t="s">
        <v>17337</v>
      </c>
    </row>
    <row r="1853" spans="1:4" ht="40.5" x14ac:dyDescent="0.2">
      <c r="A1853" s="320" t="s">
        <v>3484</v>
      </c>
      <c r="B1853" s="322" t="s">
        <v>15544</v>
      </c>
      <c r="C1853" s="321" t="s">
        <v>76</v>
      </c>
      <c r="D1853" s="323" t="s">
        <v>17338</v>
      </c>
    </row>
    <row r="1854" spans="1:4" ht="54" x14ac:dyDescent="0.2">
      <c r="A1854" s="320" t="s">
        <v>3485</v>
      </c>
      <c r="B1854" s="322" t="s">
        <v>15545</v>
      </c>
      <c r="C1854" s="321" t="s">
        <v>76</v>
      </c>
      <c r="D1854" s="323" t="s">
        <v>17339</v>
      </c>
    </row>
    <row r="1855" spans="1:4" ht="54" x14ac:dyDescent="0.2">
      <c r="A1855" s="320" t="s">
        <v>3486</v>
      </c>
      <c r="B1855" s="322" t="s">
        <v>15546</v>
      </c>
      <c r="C1855" s="321" t="s">
        <v>76</v>
      </c>
      <c r="D1855" s="323" t="s">
        <v>17340</v>
      </c>
    </row>
    <row r="1856" spans="1:4" ht="54" x14ac:dyDescent="0.2">
      <c r="A1856" s="320" t="s">
        <v>3487</v>
      </c>
      <c r="B1856" s="322" t="s">
        <v>15547</v>
      </c>
      <c r="C1856" s="321" t="s">
        <v>76</v>
      </c>
      <c r="D1856" s="323" t="s">
        <v>17341</v>
      </c>
    </row>
    <row r="1857" spans="1:4" ht="54" x14ac:dyDescent="0.2">
      <c r="A1857" s="320" t="s">
        <v>3488</v>
      </c>
      <c r="B1857" s="322" t="s">
        <v>15548</v>
      </c>
      <c r="C1857" s="321" t="s">
        <v>76</v>
      </c>
      <c r="D1857" s="323" t="s">
        <v>17342</v>
      </c>
    </row>
    <row r="1858" spans="1:4" ht="40.5" x14ac:dyDescent="0.2">
      <c r="A1858" s="320" t="s">
        <v>3489</v>
      </c>
      <c r="B1858" s="322" t="s">
        <v>15549</v>
      </c>
      <c r="C1858" s="321" t="s">
        <v>76</v>
      </c>
      <c r="D1858" s="323" t="s">
        <v>17343</v>
      </c>
    </row>
    <row r="1859" spans="1:4" ht="40.5" x14ac:dyDescent="0.2">
      <c r="A1859" s="320" t="s">
        <v>3490</v>
      </c>
      <c r="B1859" s="322" t="s">
        <v>15550</v>
      </c>
      <c r="C1859" s="321" t="s">
        <v>76</v>
      </c>
      <c r="D1859" s="323" t="s">
        <v>17344</v>
      </c>
    </row>
    <row r="1860" spans="1:4" ht="40.5" x14ac:dyDescent="0.2">
      <c r="A1860" s="320" t="s">
        <v>3491</v>
      </c>
      <c r="B1860" s="322" t="s">
        <v>15551</v>
      </c>
      <c r="C1860" s="321" t="s">
        <v>76</v>
      </c>
      <c r="D1860" s="323" t="s">
        <v>17345</v>
      </c>
    </row>
    <row r="1861" spans="1:4" ht="40.5" x14ac:dyDescent="0.2">
      <c r="A1861" s="320" t="s">
        <v>3492</v>
      </c>
      <c r="B1861" s="322" t="s">
        <v>15552</v>
      </c>
      <c r="C1861" s="321" t="s">
        <v>76</v>
      </c>
      <c r="D1861" s="323" t="s">
        <v>17346</v>
      </c>
    </row>
    <row r="1862" spans="1:4" ht="40.5" x14ac:dyDescent="0.2">
      <c r="A1862" s="320" t="s">
        <v>3493</v>
      </c>
      <c r="B1862" s="322" t="s">
        <v>15553</v>
      </c>
      <c r="C1862" s="321" t="s">
        <v>76</v>
      </c>
      <c r="D1862" s="323" t="s">
        <v>17347</v>
      </c>
    </row>
    <row r="1863" spans="1:4" ht="40.5" x14ac:dyDescent="0.2">
      <c r="A1863" s="320" t="s">
        <v>3494</v>
      </c>
      <c r="B1863" s="322" t="s">
        <v>15554</v>
      </c>
      <c r="C1863" s="321" t="s">
        <v>76</v>
      </c>
      <c r="D1863" s="323" t="s">
        <v>17348</v>
      </c>
    </row>
    <row r="1864" spans="1:4" ht="40.5" x14ac:dyDescent="0.2">
      <c r="A1864" s="320" t="s">
        <v>3495</v>
      </c>
      <c r="B1864" s="322" t="s">
        <v>15555</v>
      </c>
      <c r="C1864" s="321" t="s">
        <v>76</v>
      </c>
      <c r="D1864" s="323" t="s">
        <v>17349</v>
      </c>
    </row>
    <row r="1865" spans="1:4" ht="40.5" x14ac:dyDescent="0.2">
      <c r="A1865" s="320" t="s">
        <v>3496</v>
      </c>
      <c r="B1865" s="322" t="s">
        <v>15556</v>
      </c>
      <c r="C1865" s="321" t="s">
        <v>76</v>
      </c>
      <c r="D1865" s="323" t="s">
        <v>17350</v>
      </c>
    </row>
    <row r="1866" spans="1:4" ht="54" x14ac:dyDescent="0.2">
      <c r="A1866" s="320" t="s">
        <v>3497</v>
      </c>
      <c r="B1866" s="322" t="s">
        <v>15557</v>
      </c>
      <c r="C1866" s="321" t="s">
        <v>76</v>
      </c>
      <c r="D1866" s="323" t="s">
        <v>17351</v>
      </c>
    </row>
    <row r="1867" spans="1:4" ht="54" x14ac:dyDescent="0.2">
      <c r="A1867" s="320" t="s">
        <v>3498</v>
      </c>
      <c r="B1867" s="322" t="s">
        <v>15558</v>
      </c>
      <c r="C1867" s="321" t="s">
        <v>76</v>
      </c>
      <c r="D1867" s="323" t="s">
        <v>17352</v>
      </c>
    </row>
    <row r="1868" spans="1:4" ht="54" x14ac:dyDescent="0.2">
      <c r="A1868" s="320" t="s">
        <v>3499</v>
      </c>
      <c r="B1868" s="322" t="s">
        <v>15559</v>
      </c>
      <c r="C1868" s="321" t="s">
        <v>76</v>
      </c>
      <c r="D1868" s="323" t="s">
        <v>17353</v>
      </c>
    </row>
    <row r="1869" spans="1:4" ht="54" x14ac:dyDescent="0.2">
      <c r="A1869" s="320" t="s">
        <v>3500</v>
      </c>
      <c r="B1869" s="322" t="s">
        <v>15560</v>
      </c>
      <c r="C1869" s="321" t="s">
        <v>76</v>
      </c>
      <c r="D1869" s="323" t="s">
        <v>17354</v>
      </c>
    </row>
    <row r="1870" spans="1:4" ht="40.5" x14ac:dyDescent="0.2">
      <c r="A1870" s="320" t="s">
        <v>3501</v>
      </c>
      <c r="B1870" s="322" t="s">
        <v>15561</v>
      </c>
      <c r="C1870" s="321" t="s">
        <v>76</v>
      </c>
      <c r="D1870" s="323" t="s">
        <v>14454</v>
      </c>
    </row>
    <row r="1871" spans="1:4" ht="40.5" x14ac:dyDescent="0.2">
      <c r="A1871" s="320" t="s">
        <v>3502</v>
      </c>
      <c r="B1871" s="322" t="s">
        <v>15562</v>
      </c>
      <c r="C1871" s="321" t="s">
        <v>76</v>
      </c>
      <c r="D1871" s="323" t="s">
        <v>17355</v>
      </c>
    </row>
    <row r="1872" spans="1:4" ht="40.5" x14ac:dyDescent="0.2">
      <c r="A1872" s="320" t="s">
        <v>3503</v>
      </c>
      <c r="B1872" s="322" t="s">
        <v>15563</v>
      </c>
      <c r="C1872" s="321" t="s">
        <v>76</v>
      </c>
      <c r="D1872" s="323" t="s">
        <v>17356</v>
      </c>
    </row>
    <row r="1873" spans="1:4" ht="40.5" x14ac:dyDescent="0.2">
      <c r="A1873" s="320" t="s">
        <v>3504</v>
      </c>
      <c r="B1873" s="322" t="s">
        <v>15564</v>
      </c>
      <c r="C1873" s="321" t="s">
        <v>76</v>
      </c>
      <c r="D1873" s="323" t="s">
        <v>17357</v>
      </c>
    </row>
    <row r="1874" spans="1:4" ht="27" x14ac:dyDescent="0.2">
      <c r="A1874" s="320" t="s">
        <v>3505</v>
      </c>
      <c r="B1874" s="322" t="s">
        <v>9558</v>
      </c>
      <c r="C1874" s="321" t="s">
        <v>76</v>
      </c>
      <c r="D1874" s="323" t="s">
        <v>17358</v>
      </c>
    </row>
    <row r="1875" spans="1:4" ht="27" x14ac:dyDescent="0.2">
      <c r="A1875" s="320" t="s">
        <v>3506</v>
      </c>
      <c r="B1875" s="322" t="s">
        <v>9559</v>
      </c>
      <c r="C1875" s="321" t="s">
        <v>76</v>
      </c>
      <c r="D1875" s="323" t="s">
        <v>17359</v>
      </c>
    </row>
    <row r="1876" spans="1:4" ht="40.5" x14ac:dyDescent="0.2">
      <c r="A1876" s="320" t="s">
        <v>3507</v>
      </c>
      <c r="B1876" s="322" t="s">
        <v>9560</v>
      </c>
      <c r="C1876" s="321" t="s">
        <v>59</v>
      </c>
      <c r="D1876" s="323" t="s">
        <v>1226</v>
      </c>
    </row>
    <row r="1877" spans="1:4" ht="40.5" x14ac:dyDescent="0.2">
      <c r="A1877" s="320" t="s">
        <v>3508</v>
      </c>
      <c r="B1877" s="322" t="s">
        <v>9561</v>
      </c>
      <c r="C1877" s="321" t="s">
        <v>59</v>
      </c>
      <c r="D1877" s="323" t="s">
        <v>17360</v>
      </c>
    </row>
    <row r="1878" spans="1:4" ht="54" x14ac:dyDescent="0.2">
      <c r="A1878" s="320" t="s">
        <v>3509</v>
      </c>
      <c r="B1878" s="322" t="s">
        <v>9562</v>
      </c>
      <c r="C1878" s="321" t="s">
        <v>59</v>
      </c>
      <c r="D1878" s="323" t="s">
        <v>17361</v>
      </c>
    </row>
    <row r="1879" spans="1:4" ht="54" x14ac:dyDescent="0.2">
      <c r="A1879" s="320" t="s">
        <v>3510</v>
      </c>
      <c r="B1879" s="322" t="s">
        <v>9563</v>
      </c>
      <c r="C1879" s="321" t="s">
        <v>59</v>
      </c>
      <c r="D1879" s="323" t="s">
        <v>13499</v>
      </c>
    </row>
    <row r="1880" spans="1:4" ht="54" x14ac:dyDescent="0.2">
      <c r="A1880" s="320" t="s">
        <v>3511</v>
      </c>
      <c r="B1880" s="322" t="s">
        <v>9564</v>
      </c>
      <c r="C1880" s="321" t="s">
        <v>59</v>
      </c>
      <c r="D1880" s="323" t="s">
        <v>14217</v>
      </c>
    </row>
    <row r="1881" spans="1:4" ht="54" x14ac:dyDescent="0.2">
      <c r="A1881" s="320" t="s">
        <v>3512</v>
      </c>
      <c r="B1881" s="322" t="s">
        <v>9565</v>
      </c>
      <c r="C1881" s="321" t="s">
        <v>59</v>
      </c>
      <c r="D1881" s="323" t="s">
        <v>14686</v>
      </c>
    </row>
    <row r="1882" spans="1:4" ht="54" x14ac:dyDescent="0.2">
      <c r="A1882" s="320" t="s">
        <v>3513</v>
      </c>
      <c r="B1882" s="322" t="s">
        <v>9566</v>
      </c>
      <c r="C1882" s="321" t="s">
        <v>59</v>
      </c>
      <c r="D1882" s="323" t="s">
        <v>16725</v>
      </c>
    </row>
    <row r="1883" spans="1:4" ht="54" x14ac:dyDescent="0.2">
      <c r="A1883" s="320" t="s">
        <v>3514</v>
      </c>
      <c r="B1883" s="322" t="s">
        <v>9567</v>
      </c>
      <c r="C1883" s="321" t="s">
        <v>59</v>
      </c>
      <c r="D1883" s="323" t="s">
        <v>17362</v>
      </c>
    </row>
    <row r="1884" spans="1:4" ht="54" x14ac:dyDescent="0.2">
      <c r="A1884" s="320" t="s">
        <v>3515</v>
      </c>
      <c r="B1884" s="322" t="s">
        <v>9568</v>
      </c>
      <c r="C1884" s="321" t="s">
        <v>59</v>
      </c>
      <c r="D1884" s="323" t="s">
        <v>17363</v>
      </c>
    </row>
    <row r="1885" spans="1:4" ht="40.5" x14ac:dyDescent="0.2">
      <c r="A1885" s="320" t="s">
        <v>3516</v>
      </c>
      <c r="B1885" s="322" t="s">
        <v>9569</v>
      </c>
      <c r="C1885" s="321" t="s">
        <v>59</v>
      </c>
      <c r="D1885" s="323" t="s">
        <v>17364</v>
      </c>
    </row>
    <row r="1886" spans="1:4" ht="40.5" x14ac:dyDescent="0.2">
      <c r="A1886" s="320" t="s">
        <v>3517</v>
      </c>
      <c r="B1886" s="322" t="s">
        <v>9570</v>
      </c>
      <c r="C1886" s="321" t="s">
        <v>59</v>
      </c>
      <c r="D1886" s="323" t="s">
        <v>13389</v>
      </c>
    </row>
    <row r="1887" spans="1:4" ht="40.5" x14ac:dyDescent="0.2">
      <c r="A1887" s="320" t="s">
        <v>3518</v>
      </c>
      <c r="B1887" s="322" t="s">
        <v>9571</v>
      </c>
      <c r="C1887" s="321" t="s">
        <v>59</v>
      </c>
      <c r="D1887" s="323" t="s">
        <v>13708</v>
      </c>
    </row>
    <row r="1888" spans="1:4" ht="40.5" x14ac:dyDescent="0.2">
      <c r="A1888" s="320" t="s">
        <v>3519</v>
      </c>
      <c r="B1888" s="322" t="s">
        <v>9572</v>
      </c>
      <c r="C1888" s="321" t="s">
        <v>59</v>
      </c>
      <c r="D1888" s="323" t="s">
        <v>14663</v>
      </c>
    </row>
    <row r="1889" spans="1:4" ht="40.5" x14ac:dyDescent="0.2">
      <c r="A1889" s="320" t="s">
        <v>3520</v>
      </c>
      <c r="B1889" s="322" t="s">
        <v>9573</v>
      </c>
      <c r="C1889" s="321" t="s">
        <v>59</v>
      </c>
      <c r="D1889" s="323" t="s">
        <v>17365</v>
      </c>
    </row>
    <row r="1890" spans="1:4" ht="40.5" x14ac:dyDescent="0.2">
      <c r="A1890" s="320" t="s">
        <v>3521</v>
      </c>
      <c r="B1890" s="322" t="s">
        <v>9574</v>
      </c>
      <c r="C1890" s="321" t="s">
        <v>59</v>
      </c>
      <c r="D1890" s="323" t="s">
        <v>17366</v>
      </c>
    </row>
    <row r="1891" spans="1:4" ht="40.5" x14ac:dyDescent="0.2">
      <c r="A1891" s="320" t="s">
        <v>3522</v>
      </c>
      <c r="B1891" s="322" t="s">
        <v>9575</v>
      </c>
      <c r="C1891" s="321" t="s">
        <v>59</v>
      </c>
      <c r="D1891" s="323" t="s">
        <v>17367</v>
      </c>
    </row>
    <row r="1892" spans="1:4" ht="40.5" x14ac:dyDescent="0.2">
      <c r="A1892" s="320" t="s">
        <v>3523</v>
      </c>
      <c r="B1892" s="322" t="s">
        <v>9576</v>
      </c>
      <c r="C1892" s="321" t="s">
        <v>59</v>
      </c>
      <c r="D1892" s="323" t="s">
        <v>17368</v>
      </c>
    </row>
    <row r="1893" spans="1:4" ht="40.5" x14ac:dyDescent="0.2">
      <c r="A1893" s="320" t="s">
        <v>3524</v>
      </c>
      <c r="B1893" s="322" t="s">
        <v>9577</v>
      </c>
      <c r="C1893" s="321" t="s">
        <v>59</v>
      </c>
      <c r="D1893" s="323" t="s">
        <v>17369</v>
      </c>
    </row>
    <row r="1894" spans="1:4" ht="40.5" x14ac:dyDescent="0.2">
      <c r="A1894" s="320" t="s">
        <v>3525</v>
      </c>
      <c r="B1894" s="322" t="s">
        <v>9578</v>
      </c>
      <c r="C1894" s="321" t="s">
        <v>59</v>
      </c>
      <c r="D1894" s="323" t="s">
        <v>17370</v>
      </c>
    </row>
    <row r="1895" spans="1:4" ht="40.5" x14ac:dyDescent="0.2">
      <c r="A1895" s="320" t="s">
        <v>3526</v>
      </c>
      <c r="B1895" s="322" t="s">
        <v>9579</v>
      </c>
      <c r="C1895" s="321" t="s">
        <v>59</v>
      </c>
      <c r="D1895" s="323" t="s">
        <v>13552</v>
      </c>
    </row>
    <row r="1896" spans="1:4" ht="40.5" x14ac:dyDescent="0.2">
      <c r="A1896" s="320" t="s">
        <v>3527</v>
      </c>
      <c r="B1896" s="322" t="s">
        <v>9580</v>
      </c>
      <c r="C1896" s="321" t="s">
        <v>59</v>
      </c>
      <c r="D1896" s="323" t="s">
        <v>17371</v>
      </c>
    </row>
    <row r="1897" spans="1:4" ht="40.5" x14ac:dyDescent="0.2">
      <c r="A1897" s="320" t="s">
        <v>3529</v>
      </c>
      <c r="B1897" s="322" t="s">
        <v>9581</v>
      </c>
      <c r="C1897" s="321" t="s">
        <v>59</v>
      </c>
      <c r="D1897" s="323" t="s">
        <v>17372</v>
      </c>
    </row>
    <row r="1898" spans="1:4" ht="40.5" x14ac:dyDescent="0.2">
      <c r="A1898" s="320" t="s">
        <v>3530</v>
      </c>
      <c r="B1898" s="322" t="s">
        <v>9582</v>
      </c>
      <c r="C1898" s="321" t="s">
        <v>59</v>
      </c>
      <c r="D1898" s="323" t="s">
        <v>17373</v>
      </c>
    </row>
    <row r="1899" spans="1:4" ht="40.5" x14ac:dyDescent="0.2">
      <c r="A1899" s="320" t="s">
        <v>3531</v>
      </c>
      <c r="B1899" s="322" t="s">
        <v>9583</v>
      </c>
      <c r="C1899" s="321" t="s">
        <v>59</v>
      </c>
      <c r="D1899" s="323" t="s">
        <v>17374</v>
      </c>
    </row>
    <row r="1900" spans="1:4" ht="40.5" x14ac:dyDescent="0.2">
      <c r="A1900" s="320" t="s">
        <v>3532</v>
      </c>
      <c r="B1900" s="322" t="s">
        <v>9584</v>
      </c>
      <c r="C1900" s="321" t="s">
        <v>59</v>
      </c>
      <c r="D1900" s="323" t="s">
        <v>17375</v>
      </c>
    </row>
    <row r="1901" spans="1:4" ht="40.5" x14ac:dyDescent="0.2">
      <c r="A1901" s="320" t="s">
        <v>3533</v>
      </c>
      <c r="B1901" s="322" t="s">
        <v>9585</v>
      </c>
      <c r="C1901" s="321" t="s">
        <v>59</v>
      </c>
      <c r="D1901" s="323" t="s">
        <v>17376</v>
      </c>
    </row>
    <row r="1902" spans="1:4" ht="40.5" x14ac:dyDescent="0.2">
      <c r="A1902" s="320" t="s">
        <v>3534</v>
      </c>
      <c r="B1902" s="322" t="s">
        <v>9586</v>
      </c>
      <c r="C1902" s="321" t="s">
        <v>59</v>
      </c>
      <c r="D1902" s="323" t="s">
        <v>17377</v>
      </c>
    </row>
    <row r="1903" spans="1:4" ht="40.5" x14ac:dyDescent="0.2">
      <c r="A1903" s="320" t="s">
        <v>3535</v>
      </c>
      <c r="B1903" s="322" t="s">
        <v>9587</v>
      </c>
      <c r="C1903" s="321" t="s">
        <v>59</v>
      </c>
      <c r="D1903" s="323" t="s">
        <v>17378</v>
      </c>
    </row>
    <row r="1904" spans="1:4" ht="40.5" x14ac:dyDescent="0.2">
      <c r="A1904" s="320" t="s">
        <v>3536</v>
      </c>
      <c r="B1904" s="322" t="s">
        <v>9588</v>
      </c>
      <c r="C1904" s="321" t="s">
        <v>59</v>
      </c>
      <c r="D1904" s="323" t="s">
        <v>13909</v>
      </c>
    </row>
    <row r="1905" spans="1:4" ht="40.5" x14ac:dyDescent="0.2">
      <c r="A1905" s="320" t="s">
        <v>3537</v>
      </c>
      <c r="B1905" s="322" t="s">
        <v>9589</v>
      </c>
      <c r="C1905" s="321" t="s">
        <v>59</v>
      </c>
      <c r="D1905" s="323" t="s">
        <v>17379</v>
      </c>
    </row>
    <row r="1906" spans="1:4" ht="27" x14ac:dyDescent="0.2">
      <c r="A1906" s="320" t="s">
        <v>3538</v>
      </c>
      <c r="B1906" s="322" t="s">
        <v>9590</v>
      </c>
      <c r="C1906" s="321" t="s">
        <v>14849</v>
      </c>
      <c r="D1906" s="323" t="s">
        <v>925</v>
      </c>
    </row>
    <row r="1907" spans="1:4" ht="27" x14ac:dyDescent="0.2">
      <c r="A1907" s="320" t="s">
        <v>3539</v>
      </c>
      <c r="B1907" s="322" t="s">
        <v>9591</v>
      </c>
      <c r="C1907" s="321" t="s">
        <v>14849</v>
      </c>
      <c r="D1907" s="323" t="s">
        <v>17380</v>
      </c>
    </row>
    <row r="1908" spans="1:4" ht="27" x14ac:dyDescent="0.2">
      <c r="A1908" s="320" t="s">
        <v>3541</v>
      </c>
      <c r="B1908" s="322" t="s">
        <v>9592</v>
      </c>
      <c r="C1908" s="321" t="s">
        <v>14849</v>
      </c>
      <c r="D1908" s="323" t="s">
        <v>17381</v>
      </c>
    </row>
    <row r="1909" spans="1:4" ht="27" x14ac:dyDescent="0.2">
      <c r="A1909" s="320" t="s">
        <v>3542</v>
      </c>
      <c r="B1909" s="322" t="s">
        <v>9593</v>
      </c>
      <c r="C1909" s="321" t="s">
        <v>14849</v>
      </c>
      <c r="D1909" s="323" t="s">
        <v>17382</v>
      </c>
    </row>
    <row r="1910" spans="1:4" ht="27" x14ac:dyDescent="0.2">
      <c r="A1910" s="320" t="s">
        <v>3544</v>
      </c>
      <c r="B1910" s="322" t="s">
        <v>9594</v>
      </c>
      <c r="C1910" s="321" t="s">
        <v>14849</v>
      </c>
      <c r="D1910" s="323" t="s">
        <v>16683</v>
      </c>
    </row>
    <row r="1911" spans="1:4" ht="27" x14ac:dyDescent="0.2">
      <c r="A1911" s="320" t="s">
        <v>3545</v>
      </c>
      <c r="B1911" s="322" t="s">
        <v>9595</v>
      </c>
      <c r="C1911" s="321" t="s">
        <v>14849</v>
      </c>
      <c r="D1911" s="323" t="s">
        <v>1090</v>
      </c>
    </row>
    <row r="1912" spans="1:4" ht="27" x14ac:dyDescent="0.2">
      <c r="A1912" s="320" t="s">
        <v>3546</v>
      </c>
      <c r="B1912" s="322" t="s">
        <v>9596</v>
      </c>
      <c r="C1912" s="321" t="s">
        <v>14849</v>
      </c>
      <c r="D1912" s="323" t="s">
        <v>3892</v>
      </c>
    </row>
    <row r="1913" spans="1:4" ht="27" x14ac:dyDescent="0.2">
      <c r="A1913" s="320" t="s">
        <v>3547</v>
      </c>
      <c r="B1913" s="322" t="s">
        <v>9597</v>
      </c>
      <c r="C1913" s="321" t="s">
        <v>14849</v>
      </c>
      <c r="D1913" s="323" t="s">
        <v>5248</v>
      </c>
    </row>
    <row r="1914" spans="1:4" ht="27" x14ac:dyDescent="0.2">
      <c r="A1914" s="320" t="s">
        <v>3548</v>
      </c>
      <c r="B1914" s="322" t="s">
        <v>9598</v>
      </c>
      <c r="C1914" s="321" t="s">
        <v>59</v>
      </c>
      <c r="D1914" s="323" t="s">
        <v>17383</v>
      </c>
    </row>
    <row r="1915" spans="1:4" ht="27" x14ac:dyDescent="0.2">
      <c r="A1915" s="320" t="s">
        <v>3549</v>
      </c>
      <c r="B1915" s="322" t="s">
        <v>9599</v>
      </c>
      <c r="C1915" s="321" t="s">
        <v>59</v>
      </c>
      <c r="D1915" s="323" t="s">
        <v>17384</v>
      </c>
    </row>
    <row r="1916" spans="1:4" ht="27" x14ac:dyDescent="0.2">
      <c r="A1916" s="320" t="s">
        <v>3550</v>
      </c>
      <c r="B1916" s="322" t="s">
        <v>9600</v>
      </c>
      <c r="C1916" s="321" t="s">
        <v>59</v>
      </c>
      <c r="D1916" s="323" t="s">
        <v>17385</v>
      </c>
    </row>
    <row r="1917" spans="1:4" ht="27" x14ac:dyDescent="0.2">
      <c r="A1917" s="320" t="s">
        <v>3551</v>
      </c>
      <c r="B1917" s="322" t="s">
        <v>9601</v>
      </c>
      <c r="C1917" s="321" t="s">
        <v>59</v>
      </c>
      <c r="D1917" s="323" t="s">
        <v>17386</v>
      </c>
    </row>
    <row r="1918" spans="1:4" ht="27" x14ac:dyDescent="0.2">
      <c r="A1918" s="320" t="s">
        <v>3552</v>
      </c>
      <c r="B1918" s="322" t="s">
        <v>9602</v>
      </c>
      <c r="C1918" s="321" t="s">
        <v>59</v>
      </c>
      <c r="D1918" s="323" t="s">
        <v>17387</v>
      </c>
    </row>
    <row r="1919" spans="1:4" ht="27" x14ac:dyDescent="0.2">
      <c r="A1919" s="320" t="s">
        <v>3553</v>
      </c>
      <c r="B1919" s="322" t="s">
        <v>9603</v>
      </c>
      <c r="C1919" s="321" t="s">
        <v>59</v>
      </c>
      <c r="D1919" s="323" t="s">
        <v>17388</v>
      </c>
    </row>
    <row r="1920" spans="1:4" ht="27" x14ac:dyDescent="0.2">
      <c r="A1920" s="320" t="s">
        <v>3554</v>
      </c>
      <c r="B1920" s="322" t="s">
        <v>9604</v>
      </c>
      <c r="C1920" s="321" t="s">
        <v>59</v>
      </c>
      <c r="D1920" s="323" t="s">
        <v>17389</v>
      </c>
    </row>
    <row r="1921" spans="1:4" ht="27" x14ac:dyDescent="0.2">
      <c r="A1921" s="320" t="s">
        <v>3555</v>
      </c>
      <c r="B1921" s="322" t="s">
        <v>9605</v>
      </c>
      <c r="C1921" s="321" t="s">
        <v>59</v>
      </c>
      <c r="D1921" s="323" t="s">
        <v>13834</v>
      </c>
    </row>
    <row r="1922" spans="1:4" ht="27" x14ac:dyDescent="0.2">
      <c r="A1922" s="320" t="s">
        <v>3556</v>
      </c>
      <c r="B1922" s="322" t="s">
        <v>9606</v>
      </c>
      <c r="C1922" s="321" t="s">
        <v>59</v>
      </c>
      <c r="D1922" s="323" t="s">
        <v>17390</v>
      </c>
    </row>
    <row r="1923" spans="1:4" ht="27" x14ac:dyDescent="0.2">
      <c r="A1923" s="320" t="s">
        <v>3557</v>
      </c>
      <c r="B1923" s="322" t="s">
        <v>9607</v>
      </c>
      <c r="C1923" s="321" t="s">
        <v>59</v>
      </c>
      <c r="D1923" s="323" t="s">
        <v>17391</v>
      </c>
    </row>
    <row r="1924" spans="1:4" ht="27" x14ac:dyDescent="0.2">
      <c r="A1924" s="320" t="s">
        <v>3558</v>
      </c>
      <c r="B1924" s="322" t="s">
        <v>9608</v>
      </c>
      <c r="C1924" s="321" t="s">
        <v>59</v>
      </c>
      <c r="D1924" s="323" t="s">
        <v>17392</v>
      </c>
    </row>
    <row r="1925" spans="1:4" ht="27" x14ac:dyDescent="0.2">
      <c r="A1925" s="320" t="s">
        <v>3559</v>
      </c>
      <c r="B1925" s="322" t="s">
        <v>9609</v>
      </c>
      <c r="C1925" s="321" t="s">
        <v>59</v>
      </c>
      <c r="D1925" s="323" t="s">
        <v>17393</v>
      </c>
    </row>
    <row r="1926" spans="1:4" ht="27" x14ac:dyDescent="0.2">
      <c r="A1926" s="320" t="s">
        <v>3560</v>
      </c>
      <c r="B1926" s="322" t="s">
        <v>9610</v>
      </c>
      <c r="C1926" s="321" t="s">
        <v>59</v>
      </c>
      <c r="D1926" s="323" t="s">
        <v>17394</v>
      </c>
    </row>
    <row r="1927" spans="1:4" ht="27" x14ac:dyDescent="0.2">
      <c r="A1927" s="320" t="s">
        <v>3561</v>
      </c>
      <c r="B1927" s="322" t="s">
        <v>9611</v>
      </c>
      <c r="C1927" s="321" t="s">
        <v>59</v>
      </c>
      <c r="D1927" s="323" t="s">
        <v>17395</v>
      </c>
    </row>
    <row r="1928" spans="1:4" ht="27" x14ac:dyDescent="0.2">
      <c r="A1928" s="320" t="s">
        <v>3562</v>
      </c>
      <c r="B1928" s="322" t="s">
        <v>9612</v>
      </c>
      <c r="C1928" s="321" t="s">
        <v>59</v>
      </c>
      <c r="D1928" s="323" t="s">
        <v>17396</v>
      </c>
    </row>
    <row r="1929" spans="1:4" ht="27" x14ac:dyDescent="0.2">
      <c r="A1929" s="320" t="s">
        <v>3563</v>
      </c>
      <c r="B1929" s="322" t="s">
        <v>9613</v>
      </c>
      <c r="C1929" s="321" t="s">
        <v>59</v>
      </c>
      <c r="D1929" s="323" t="s">
        <v>17397</v>
      </c>
    </row>
    <row r="1930" spans="1:4" ht="27" x14ac:dyDescent="0.2">
      <c r="A1930" s="320" t="s">
        <v>3564</v>
      </c>
      <c r="B1930" s="322" t="s">
        <v>9614</v>
      </c>
      <c r="C1930" s="321" t="s">
        <v>59</v>
      </c>
      <c r="D1930" s="323" t="s">
        <v>13667</v>
      </c>
    </row>
    <row r="1931" spans="1:4" ht="27" x14ac:dyDescent="0.2">
      <c r="A1931" s="320" t="s">
        <v>3565</v>
      </c>
      <c r="B1931" s="322" t="s">
        <v>9615</v>
      </c>
      <c r="C1931" s="321" t="s">
        <v>59</v>
      </c>
      <c r="D1931" s="323" t="s">
        <v>17398</v>
      </c>
    </row>
    <row r="1932" spans="1:4" ht="27" x14ac:dyDescent="0.2">
      <c r="A1932" s="320" t="s">
        <v>3566</v>
      </c>
      <c r="B1932" s="322" t="s">
        <v>9616</v>
      </c>
      <c r="C1932" s="321" t="s">
        <v>59</v>
      </c>
      <c r="D1932" s="323" t="s">
        <v>17399</v>
      </c>
    </row>
    <row r="1933" spans="1:4" ht="27" x14ac:dyDescent="0.2">
      <c r="A1933" s="320" t="s">
        <v>3567</v>
      </c>
      <c r="B1933" s="322" t="s">
        <v>9617</v>
      </c>
      <c r="C1933" s="321" t="s">
        <v>59</v>
      </c>
      <c r="D1933" s="323" t="s">
        <v>17400</v>
      </c>
    </row>
    <row r="1934" spans="1:4" ht="27" x14ac:dyDescent="0.2">
      <c r="A1934" s="320" t="s">
        <v>3568</v>
      </c>
      <c r="B1934" s="322" t="s">
        <v>9618</v>
      </c>
      <c r="C1934" s="321" t="s">
        <v>59</v>
      </c>
      <c r="D1934" s="323" t="s">
        <v>17401</v>
      </c>
    </row>
    <row r="1935" spans="1:4" ht="27" x14ac:dyDescent="0.2">
      <c r="A1935" s="320" t="s">
        <v>3569</v>
      </c>
      <c r="B1935" s="322" t="s">
        <v>9619</v>
      </c>
      <c r="C1935" s="321" t="s">
        <v>59</v>
      </c>
      <c r="D1935" s="323" t="s">
        <v>17402</v>
      </c>
    </row>
    <row r="1936" spans="1:4" ht="27" x14ac:dyDescent="0.2">
      <c r="A1936" s="320" t="s">
        <v>3570</v>
      </c>
      <c r="B1936" s="322" t="s">
        <v>9620</v>
      </c>
      <c r="C1936" s="321" t="s">
        <v>59</v>
      </c>
      <c r="D1936" s="323" t="s">
        <v>17403</v>
      </c>
    </row>
    <row r="1937" spans="1:4" ht="27" x14ac:dyDescent="0.2">
      <c r="A1937" s="320" t="s">
        <v>3571</v>
      </c>
      <c r="B1937" s="322" t="s">
        <v>9621</v>
      </c>
      <c r="C1937" s="321" t="s">
        <v>59</v>
      </c>
      <c r="D1937" s="323" t="s">
        <v>17404</v>
      </c>
    </row>
    <row r="1938" spans="1:4" ht="27" x14ac:dyDescent="0.2">
      <c r="A1938" s="320" t="s">
        <v>3572</v>
      </c>
      <c r="B1938" s="322" t="s">
        <v>15565</v>
      </c>
      <c r="C1938" s="321" t="s">
        <v>59</v>
      </c>
      <c r="D1938" s="323" t="s">
        <v>17405</v>
      </c>
    </row>
    <row r="1939" spans="1:4" ht="27" x14ac:dyDescent="0.2">
      <c r="A1939" s="320" t="s">
        <v>3574</v>
      </c>
      <c r="B1939" s="322" t="s">
        <v>15566</v>
      </c>
      <c r="C1939" s="321" t="s">
        <v>59</v>
      </c>
      <c r="D1939" s="323" t="s">
        <v>17406</v>
      </c>
    </row>
    <row r="1940" spans="1:4" ht="27" x14ac:dyDescent="0.2">
      <c r="A1940" s="320" t="s">
        <v>3575</v>
      </c>
      <c r="B1940" s="322" t="s">
        <v>15567</v>
      </c>
      <c r="C1940" s="321" t="s">
        <v>59</v>
      </c>
      <c r="D1940" s="323" t="s">
        <v>17407</v>
      </c>
    </row>
    <row r="1941" spans="1:4" ht="27" x14ac:dyDescent="0.2">
      <c r="A1941" s="320" t="s">
        <v>3576</v>
      </c>
      <c r="B1941" s="322" t="s">
        <v>9622</v>
      </c>
      <c r="C1941" s="321" t="s">
        <v>76</v>
      </c>
      <c r="D1941" s="323" t="s">
        <v>17408</v>
      </c>
    </row>
    <row r="1942" spans="1:4" ht="27" x14ac:dyDescent="0.2">
      <c r="A1942" s="320" t="s">
        <v>3577</v>
      </c>
      <c r="B1942" s="322" t="s">
        <v>9623</v>
      </c>
      <c r="C1942" s="321" t="s">
        <v>14</v>
      </c>
      <c r="D1942" s="323" t="s">
        <v>558</v>
      </c>
    </row>
    <row r="1943" spans="1:4" ht="27" x14ac:dyDescent="0.2">
      <c r="A1943" s="320" t="s">
        <v>3578</v>
      </c>
      <c r="B1943" s="322" t="s">
        <v>9624</v>
      </c>
      <c r="C1943" s="321" t="s">
        <v>14</v>
      </c>
      <c r="D1943" s="323" t="s">
        <v>14605</v>
      </c>
    </row>
    <row r="1944" spans="1:4" ht="27" x14ac:dyDescent="0.2">
      <c r="A1944" s="320" t="s">
        <v>3579</v>
      </c>
      <c r="B1944" s="322" t="s">
        <v>9625</v>
      </c>
      <c r="C1944" s="321" t="s">
        <v>76</v>
      </c>
      <c r="D1944" s="323" t="s">
        <v>17409</v>
      </c>
    </row>
    <row r="1945" spans="1:4" ht="27" x14ac:dyDescent="0.2">
      <c r="A1945" s="320" t="s">
        <v>3580</v>
      </c>
      <c r="B1945" s="322" t="s">
        <v>9626</v>
      </c>
      <c r="C1945" s="321" t="s">
        <v>14</v>
      </c>
      <c r="D1945" s="323" t="s">
        <v>17410</v>
      </c>
    </row>
    <row r="1946" spans="1:4" ht="27" x14ac:dyDescent="0.2">
      <c r="A1946" s="320" t="s">
        <v>3581</v>
      </c>
      <c r="B1946" s="322" t="s">
        <v>9627</v>
      </c>
      <c r="C1946" s="321" t="s">
        <v>14</v>
      </c>
      <c r="D1946" s="323" t="s">
        <v>1288</v>
      </c>
    </row>
    <row r="1947" spans="1:4" ht="13.5" x14ac:dyDescent="0.2">
      <c r="A1947" s="320" t="s">
        <v>3583</v>
      </c>
      <c r="B1947" s="322" t="s">
        <v>9628</v>
      </c>
      <c r="C1947" s="321" t="s">
        <v>76</v>
      </c>
      <c r="D1947" s="323" t="s">
        <v>14822</v>
      </c>
    </row>
    <row r="1948" spans="1:4" ht="27" x14ac:dyDescent="0.2">
      <c r="A1948" s="320" t="s">
        <v>3584</v>
      </c>
      <c r="B1948" s="322" t="s">
        <v>9629</v>
      </c>
      <c r="C1948" s="321" t="s">
        <v>76</v>
      </c>
      <c r="D1948" s="323" t="s">
        <v>17411</v>
      </c>
    </row>
    <row r="1949" spans="1:4" ht="27" x14ac:dyDescent="0.2">
      <c r="A1949" s="320" t="s">
        <v>3585</v>
      </c>
      <c r="B1949" s="322" t="s">
        <v>9630</v>
      </c>
      <c r="C1949" s="321" t="s">
        <v>76</v>
      </c>
      <c r="D1949" s="323" t="s">
        <v>17412</v>
      </c>
    </row>
    <row r="1950" spans="1:4" ht="27" x14ac:dyDescent="0.2">
      <c r="A1950" s="320" t="s">
        <v>3586</v>
      </c>
      <c r="B1950" s="322" t="s">
        <v>9631</v>
      </c>
      <c r="C1950" s="321" t="s">
        <v>76</v>
      </c>
      <c r="D1950" s="323" t="s">
        <v>17413</v>
      </c>
    </row>
    <row r="1951" spans="1:4" ht="27" x14ac:dyDescent="0.2">
      <c r="A1951" s="320" t="s">
        <v>3587</v>
      </c>
      <c r="B1951" s="322" t="s">
        <v>9632</v>
      </c>
      <c r="C1951" s="321" t="s">
        <v>76</v>
      </c>
      <c r="D1951" s="323" t="s">
        <v>17414</v>
      </c>
    </row>
    <row r="1952" spans="1:4" ht="13.5" x14ac:dyDescent="0.2">
      <c r="A1952" s="320" t="s">
        <v>3588</v>
      </c>
      <c r="B1952" s="322" t="s">
        <v>9633</v>
      </c>
      <c r="C1952" s="321" t="s">
        <v>76</v>
      </c>
      <c r="D1952" s="323" t="s">
        <v>1016</v>
      </c>
    </row>
    <row r="1953" spans="1:4" ht="27" x14ac:dyDescent="0.2">
      <c r="A1953" s="320" t="s">
        <v>3589</v>
      </c>
      <c r="B1953" s="322" t="s">
        <v>9634</v>
      </c>
      <c r="C1953" s="321" t="s">
        <v>14</v>
      </c>
      <c r="D1953" s="323" t="s">
        <v>424</v>
      </c>
    </row>
    <row r="1954" spans="1:4" ht="27" x14ac:dyDescent="0.2">
      <c r="A1954" s="320" t="s">
        <v>3590</v>
      </c>
      <c r="B1954" s="322" t="s">
        <v>9635</v>
      </c>
      <c r="C1954" s="321" t="s">
        <v>14</v>
      </c>
      <c r="D1954" s="323" t="s">
        <v>1189</v>
      </c>
    </row>
    <row r="1955" spans="1:4" ht="27" x14ac:dyDescent="0.2">
      <c r="A1955" s="320" t="s">
        <v>3591</v>
      </c>
      <c r="B1955" s="322" t="s">
        <v>9636</v>
      </c>
      <c r="C1955" s="321" t="s">
        <v>14</v>
      </c>
      <c r="D1955" s="323" t="s">
        <v>17415</v>
      </c>
    </row>
    <row r="1956" spans="1:4" ht="27" x14ac:dyDescent="0.2">
      <c r="A1956" s="320" t="s">
        <v>3592</v>
      </c>
      <c r="B1956" s="322" t="s">
        <v>9637</v>
      </c>
      <c r="C1956" s="321" t="s">
        <v>76</v>
      </c>
      <c r="D1956" s="323" t="s">
        <v>17416</v>
      </c>
    </row>
    <row r="1957" spans="1:4" ht="27" x14ac:dyDescent="0.2">
      <c r="A1957" s="320" t="s">
        <v>3593</v>
      </c>
      <c r="B1957" s="322" t="s">
        <v>9638</v>
      </c>
      <c r="C1957" s="321" t="s">
        <v>76</v>
      </c>
      <c r="D1957" s="323" t="s">
        <v>17417</v>
      </c>
    </row>
    <row r="1958" spans="1:4" ht="27" x14ac:dyDescent="0.2">
      <c r="A1958" s="320" t="s">
        <v>3594</v>
      </c>
      <c r="B1958" s="322" t="s">
        <v>9639</v>
      </c>
      <c r="C1958" s="321" t="s">
        <v>76</v>
      </c>
      <c r="D1958" s="323" t="s">
        <v>17418</v>
      </c>
    </row>
    <row r="1959" spans="1:4" ht="27" x14ac:dyDescent="0.2">
      <c r="A1959" s="320" t="s">
        <v>3595</v>
      </c>
      <c r="B1959" s="322" t="s">
        <v>9640</v>
      </c>
      <c r="C1959" s="321" t="s">
        <v>14</v>
      </c>
      <c r="D1959" s="323" t="s">
        <v>246</v>
      </c>
    </row>
    <row r="1960" spans="1:4" ht="40.5" x14ac:dyDescent="0.2">
      <c r="A1960" s="320" t="s">
        <v>3596</v>
      </c>
      <c r="B1960" s="322" t="s">
        <v>9641</v>
      </c>
      <c r="C1960" s="321" t="s">
        <v>14</v>
      </c>
      <c r="D1960" s="323" t="s">
        <v>17419</v>
      </c>
    </row>
    <row r="1961" spans="1:4" ht="27" x14ac:dyDescent="0.2">
      <c r="A1961" s="320" t="s">
        <v>3597</v>
      </c>
      <c r="B1961" s="322" t="s">
        <v>9642</v>
      </c>
      <c r="C1961" s="321" t="s">
        <v>14</v>
      </c>
      <c r="D1961" s="323" t="s">
        <v>7270</v>
      </c>
    </row>
    <row r="1962" spans="1:4" ht="40.5" x14ac:dyDescent="0.2">
      <c r="A1962" s="320" t="s">
        <v>3599</v>
      </c>
      <c r="B1962" s="322" t="s">
        <v>9643</v>
      </c>
      <c r="C1962" s="321" t="s">
        <v>14</v>
      </c>
      <c r="D1962" s="323" t="s">
        <v>2688</v>
      </c>
    </row>
    <row r="1963" spans="1:4" ht="40.5" x14ac:dyDescent="0.2">
      <c r="A1963" s="320" t="s">
        <v>3600</v>
      </c>
      <c r="B1963" s="322" t="s">
        <v>9644</v>
      </c>
      <c r="C1963" s="321" t="s">
        <v>14</v>
      </c>
      <c r="D1963" s="323" t="s">
        <v>645</v>
      </c>
    </row>
    <row r="1964" spans="1:4" ht="40.5" x14ac:dyDescent="0.2">
      <c r="A1964" s="320" t="s">
        <v>3601</v>
      </c>
      <c r="B1964" s="322" t="s">
        <v>9645</v>
      </c>
      <c r="C1964" s="321" t="s">
        <v>14</v>
      </c>
      <c r="D1964" s="323" t="s">
        <v>17420</v>
      </c>
    </row>
    <row r="1965" spans="1:4" ht="27" x14ac:dyDescent="0.2">
      <c r="A1965" s="320" t="s">
        <v>3602</v>
      </c>
      <c r="B1965" s="322" t="s">
        <v>9646</v>
      </c>
      <c r="C1965" s="321" t="s">
        <v>14</v>
      </c>
      <c r="D1965" s="323" t="s">
        <v>331</v>
      </c>
    </row>
    <row r="1966" spans="1:4" ht="27" x14ac:dyDescent="0.2">
      <c r="A1966" s="320" t="s">
        <v>3603</v>
      </c>
      <c r="B1966" s="322" t="s">
        <v>9647</v>
      </c>
      <c r="C1966" s="321" t="s">
        <v>14</v>
      </c>
      <c r="D1966" s="323" t="s">
        <v>16792</v>
      </c>
    </row>
    <row r="1967" spans="1:4" ht="27" x14ac:dyDescent="0.2">
      <c r="A1967" s="320" t="s">
        <v>3605</v>
      </c>
      <c r="B1967" s="322" t="s">
        <v>9648</v>
      </c>
      <c r="C1967" s="321" t="s">
        <v>14</v>
      </c>
      <c r="D1967" s="323" t="s">
        <v>317</v>
      </c>
    </row>
    <row r="1968" spans="1:4" ht="27" x14ac:dyDescent="0.2">
      <c r="A1968" s="320" t="s">
        <v>3607</v>
      </c>
      <c r="B1968" s="322" t="s">
        <v>9649</v>
      </c>
      <c r="C1968" s="321" t="s">
        <v>14</v>
      </c>
      <c r="D1968" s="323" t="s">
        <v>871</v>
      </c>
    </row>
    <row r="1969" spans="1:4" ht="40.5" x14ac:dyDescent="0.2">
      <c r="A1969" s="320" t="s">
        <v>3609</v>
      </c>
      <c r="B1969" s="322" t="s">
        <v>9650</v>
      </c>
      <c r="C1969" s="321" t="s">
        <v>14</v>
      </c>
      <c r="D1969" s="323" t="s">
        <v>1375</v>
      </c>
    </row>
    <row r="1970" spans="1:4" ht="27" x14ac:dyDescent="0.2">
      <c r="A1970" s="320" t="s">
        <v>3610</v>
      </c>
      <c r="B1970" s="322" t="s">
        <v>9651</v>
      </c>
      <c r="C1970" s="321" t="s">
        <v>14</v>
      </c>
      <c r="D1970" s="323" t="s">
        <v>17421</v>
      </c>
    </row>
    <row r="1971" spans="1:4" ht="27" x14ac:dyDescent="0.2">
      <c r="A1971" s="320" t="s">
        <v>3611</v>
      </c>
      <c r="B1971" s="322" t="s">
        <v>9652</v>
      </c>
      <c r="C1971" s="321" t="s">
        <v>14</v>
      </c>
      <c r="D1971" s="323" t="s">
        <v>17422</v>
      </c>
    </row>
    <row r="1972" spans="1:4" ht="27" x14ac:dyDescent="0.2">
      <c r="A1972" s="320" t="s">
        <v>3612</v>
      </c>
      <c r="B1972" s="322" t="s">
        <v>9653</v>
      </c>
      <c r="C1972" s="321" t="s">
        <v>14</v>
      </c>
      <c r="D1972" s="323" t="s">
        <v>17423</v>
      </c>
    </row>
    <row r="1973" spans="1:4" ht="27" x14ac:dyDescent="0.2">
      <c r="A1973" s="320" t="s">
        <v>3613</v>
      </c>
      <c r="B1973" s="322" t="s">
        <v>9654</v>
      </c>
      <c r="C1973" s="321" t="s">
        <v>14</v>
      </c>
      <c r="D1973" s="323" t="s">
        <v>17424</v>
      </c>
    </row>
    <row r="1974" spans="1:4" ht="27" x14ac:dyDescent="0.2">
      <c r="A1974" s="320" t="s">
        <v>3614</v>
      </c>
      <c r="B1974" s="322" t="s">
        <v>9655</v>
      </c>
      <c r="C1974" s="321" t="s">
        <v>14</v>
      </c>
      <c r="D1974" s="323" t="s">
        <v>7057</v>
      </c>
    </row>
    <row r="1975" spans="1:4" ht="27" x14ac:dyDescent="0.2">
      <c r="A1975" s="320" t="s">
        <v>3615</v>
      </c>
      <c r="B1975" s="322" t="s">
        <v>9656</v>
      </c>
      <c r="C1975" s="321" t="s">
        <v>14</v>
      </c>
      <c r="D1975" s="323" t="s">
        <v>6449</v>
      </c>
    </row>
    <row r="1976" spans="1:4" ht="27" x14ac:dyDescent="0.2">
      <c r="A1976" s="320" t="s">
        <v>3617</v>
      </c>
      <c r="B1976" s="322" t="s">
        <v>9657</v>
      </c>
      <c r="C1976" s="321" t="s">
        <v>14</v>
      </c>
      <c r="D1976" s="323" t="s">
        <v>16769</v>
      </c>
    </row>
    <row r="1977" spans="1:4" ht="27" x14ac:dyDescent="0.2">
      <c r="A1977" s="320" t="s">
        <v>3618</v>
      </c>
      <c r="B1977" s="322" t="s">
        <v>9658</v>
      </c>
      <c r="C1977" s="321" t="s">
        <v>14</v>
      </c>
      <c r="D1977" s="323" t="s">
        <v>17425</v>
      </c>
    </row>
    <row r="1978" spans="1:4" ht="13.5" x14ac:dyDescent="0.2">
      <c r="A1978" s="320" t="s">
        <v>3619</v>
      </c>
      <c r="B1978" s="322" t="s">
        <v>9659</v>
      </c>
      <c r="C1978" s="321" t="s">
        <v>14</v>
      </c>
      <c r="D1978" s="323" t="s">
        <v>14466</v>
      </c>
    </row>
    <row r="1979" spans="1:4" ht="13.5" x14ac:dyDescent="0.2">
      <c r="A1979" s="320" t="s">
        <v>3620</v>
      </c>
      <c r="B1979" s="322" t="s">
        <v>9660</v>
      </c>
      <c r="C1979" s="321" t="s">
        <v>59</v>
      </c>
      <c r="D1979" s="323" t="s">
        <v>14604</v>
      </c>
    </row>
    <row r="1980" spans="1:4" ht="13.5" x14ac:dyDescent="0.2">
      <c r="A1980" s="320" t="s">
        <v>3621</v>
      </c>
      <c r="B1980" s="322" t="s">
        <v>9661</v>
      </c>
      <c r="C1980" s="321" t="s">
        <v>59</v>
      </c>
      <c r="D1980" s="323" t="s">
        <v>7438</v>
      </c>
    </row>
    <row r="1981" spans="1:4" ht="40.5" x14ac:dyDescent="0.2">
      <c r="A1981" s="320" t="s">
        <v>3622</v>
      </c>
      <c r="B1981" s="322" t="s">
        <v>9662</v>
      </c>
      <c r="C1981" s="321" t="s">
        <v>14</v>
      </c>
      <c r="D1981" s="323" t="s">
        <v>17426</v>
      </c>
    </row>
    <row r="1982" spans="1:4" ht="40.5" x14ac:dyDescent="0.2">
      <c r="A1982" s="320" t="s">
        <v>3623</v>
      </c>
      <c r="B1982" s="322" t="s">
        <v>9663</v>
      </c>
      <c r="C1982" s="321" t="s">
        <v>14</v>
      </c>
      <c r="D1982" s="323" t="s">
        <v>17427</v>
      </c>
    </row>
    <row r="1983" spans="1:4" ht="40.5" x14ac:dyDescent="0.2">
      <c r="A1983" s="320" t="s">
        <v>3624</v>
      </c>
      <c r="B1983" s="322" t="s">
        <v>9664</v>
      </c>
      <c r="C1983" s="321" t="s">
        <v>14</v>
      </c>
      <c r="D1983" s="323" t="s">
        <v>14335</v>
      </c>
    </row>
    <row r="1984" spans="1:4" ht="40.5" x14ac:dyDescent="0.2">
      <c r="A1984" s="320" t="s">
        <v>3625</v>
      </c>
      <c r="B1984" s="322" t="s">
        <v>9665</v>
      </c>
      <c r="C1984" s="321" t="s">
        <v>14</v>
      </c>
      <c r="D1984" s="323" t="s">
        <v>17428</v>
      </c>
    </row>
    <row r="1985" spans="1:4" ht="40.5" x14ac:dyDescent="0.2">
      <c r="A1985" s="320" t="s">
        <v>3626</v>
      </c>
      <c r="B1985" s="322" t="s">
        <v>9666</v>
      </c>
      <c r="C1985" s="321" t="s">
        <v>14</v>
      </c>
      <c r="D1985" s="323" t="s">
        <v>14777</v>
      </c>
    </row>
    <row r="1986" spans="1:4" ht="40.5" x14ac:dyDescent="0.2">
      <c r="A1986" s="320" t="s">
        <v>3627</v>
      </c>
      <c r="B1986" s="322" t="s">
        <v>9667</v>
      </c>
      <c r="C1986" s="321" t="s">
        <v>14</v>
      </c>
      <c r="D1986" s="323" t="s">
        <v>17429</v>
      </c>
    </row>
    <row r="1987" spans="1:4" ht="54" x14ac:dyDescent="0.2">
      <c r="A1987" s="320" t="s">
        <v>3628</v>
      </c>
      <c r="B1987" s="322" t="s">
        <v>9668</v>
      </c>
      <c r="C1987" s="321" t="s">
        <v>14</v>
      </c>
      <c r="D1987" s="323" t="s">
        <v>17430</v>
      </c>
    </row>
    <row r="1988" spans="1:4" ht="54" x14ac:dyDescent="0.2">
      <c r="A1988" s="320" t="s">
        <v>3629</v>
      </c>
      <c r="B1988" s="322" t="s">
        <v>9669</v>
      </c>
      <c r="C1988" s="321" t="s">
        <v>14</v>
      </c>
      <c r="D1988" s="323" t="s">
        <v>17431</v>
      </c>
    </row>
    <row r="1989" spans="1:4" ht="40.5" x14ac:dyDescent="0.2">
      <c r="A1989" s="320" t="s">
        <v>3630</v>
      </c>
      <c r="B1989" s="322" t="s">
        <v>9670</v>
      </c>
      <c r="C1989" s="321" t="s">
        <v>14</v>
      </c>
      <c r="D1989" s="323" t="s">
        <v>17432</v>
      </c>
    </row>
    <row r="1990" spans="1:4" ht="40.5" x14ac:dyDescent="0.2">
      <c r="A1990" s="320" t="s">
        <v>3631</v>
      </c>
      <c r="B1990" s="322" t="s">
        <v>9671</v>
      </c>
      <c r="C1990" s="321" t="s">
        <v>14</v>
      </c>
      <c r="D1990" s="323" t="s">
        <v>14121</v>
      </c>
    </row>
    <row r="1991" spans="1:4" ht="54" x14ac:dyDescent="0.2">
      <c r="A1991" s="320" t="s">
        <v>3632</v>
      </c>
      <c r="B1991" s="322" t="s">
        <v>9672</v>
      </c>
      <c r="C1991" s="321" t="s">
        <v>14</v>
      </c>
      <c r="D1991" s="323" t="s">
        <v>17433</v>
      </c>
    </row>
    <row r="1992" spans="1:4" ht="54" x14ac:dyDescent="0.2">
      <c r="A1992" s="320" t="s">
        <v>3633</v>
      </c>
      <c r="B1992" s="322" t="s">
        <v>9673</v>
      </c>
      <c r="C1992" s="321" t="s">
        <v>14</v>
      </c>
      <c r="D1992" s="323" t="s">
        <v>14535</v>
      </c>
    </row>
    <row r="1993" spans="1:4" ht="40.5" x14ac:dyDescent="0.2">
      <c r="A1993" s="320" t="s">
        <v>3635</v>
      </c>
      <c r="B1993" s="322" t="s">
        <v>9674</v>
      </c>
      <c r="C1993" s="321" t="s">
        <v>14</v>
      </c>
      <c r="D1993" s="323" t="s">
        <v>17434</v>
      </c>
    </row>
    <row r="1994" spans="1:4" ht="40.5" x14ac:dyDescent="0.2">
      <c r="A1994" s="320" t="s">
        <v>3636</v>
      </c>
      <c r="B1994" s="322" t="s">
        <v>9675</v>
      </c>
      <c r="C1994" s="321" t="s">
        <v>14</v>
      </c>
      <c r="D1994" s="323" t="s">
        <v>17435</v>
      </c>
    </row>
    <row r="1995" spans="1:4" ht="54" x14ac:dyDescent="0.2">
      <c r="A1995" s="320" t="s">
        <v>3637</v>
      </c>
      <c r="B1995" s="322" t="s">
        <v>9676</v>
      </c>
      <c r="C1995" s="321" t="s">
        <v>14</v>
      </c>
      <c r="D1995" s="323" t="s">
        <v>17436</v>
      </c>
    </row>
    <row r="1996" spans="1:4" ht="54" x14ac:dyDescent="0.2">
      <c r="A1996" s="320" t="s">
        <v>3638</v>
      </c>
      <c r="B1996" s="322" t="s">
        <v>9677</v>
      </c>
      <c r="C1996" s="321" t="s">
        <v>14</v>
      </c>
      <c r="D1996" s="323" t="s">
        <v>14097</v>
      </c>
    </row>
    <row r="1997" spans="1:4" ht="40.5" x14ac:dyDescent="0.2">
      <c r="A1997" s="320" t="s">
        <v>3639</v>
      </c>
      <c r="B1997" s="322" t="s">
        <v>9678</v>
      </c>
      <c r="C1997" s="321" t="s">
        <v>14</v>
      </c>
      <c r="D1997" s="323" t="s">
        <v>17437</v>
      </c>
    </row>
    <row r="1998" spans="1:4" ht="40.5" x14ac:dyDescent="0.2">
      <c r="A1998" s="320" t="s">
        <v>3640</v>
      </c>
      <c r="B1998" s="322" t="s">
        <v>9679</v>
      </c>
      <c r="C1998" s="321" t="s">
        <v>14</v>
      </c>
      <c r="D1998" s="323" t="s">
        <v>14516</v>
      </c>
    </row>
    <row r="1999" spans="1:4" ht="54" x14ac:dyDescent="0.2">
      <c r="A1999" s="320" t="s">
        <v>3641</v>
      </c>
      <c r="B1999" s="322" t="s">
        <v>9680</v>
      </c>
      <c r="C1999" s="321" t="s">
        <v>14</v>
      </c>
      <c r="D1999" s="323" t="s">
        <v>17438</v>
      </c>
    </row>
    <row r="2000" spans="1:4" ht="54" x14ac:dyDescent="0.2">
      <c r="A2000" s="320" t="s">
        <v>3642</v>
      </c>
      <c r="B2000" s="322" t="s">
        <v>9681</v>
      </c>
      <c r="C2000" s="321" t="s">
        <v>14</v>
      </c>
      <c r="D2000" s="323" t="s">
        <v>5869</v>
      </c>
    </row>
    <row r="2001" spans="1:4" ht="40.5" x14ac:dyDescent="0.2">
      <c r="A2001" s="320" t="s">
        <v>3644</v>
      </c>
      <c r="B2001" s="322" t="s">
        <v>9682</v>
      </c>
      <c r="C2001" s="321" t="s">
        <v>14</v>
      </c>
      <c r="D2001" s="323" t="s">
        <v>17439</v>
      </c>
    </row>
    <row r="2002" spans="1:4" ht="40.5" x14ac:dyDescent="0.2">
      <c r="A2002" s="320" t="s">
        <v>3645</v>
      </c>
      <c r="B2002" s="322" t="s">
        <v>9683</v>
      </c>
      <c r="C2002" s="321" t="s">
        <v>14</v>
      </c>
      <c r="D2002" s="323" t="s">
        <v>17440</v>
      </c>
    </row>
    <row r="2003" spans="1:4" ht="54" x14ac:dyDescent="0.2">
      <c r="A2003" s="320" t="s">
        <v>3646</v>
      </c>
      <c r="B2003" s="322" t="s">
        <v>9684</v>
      </c>
      <c r="C2003" s="321" t="s">
        <v>14</v>
      </c>
      <c r="D2003" s="323" t="s">
        <v>17441</v>
      </c>
    </row>
    <row r="2004" spans="1:4" ht="54" x14ac:dyDescent="0.2">
      <c r="A2004" s="320" t="s">
        <v>3647</v>
      </c>
      <c r="B2004" s="322" t="s">
        <v>9685</v>
      </c>
      <c r="C2004" s="321" t="s">
        <v>14</v>
      </c>
      <c r="D2004" s="323" t="s">
        <v>1371</v>
      </c>
    </row>
    <row r="2005" spans="1:4" ht="54" x14ac:dyDescent="0.2">
      <c r="A2005" s="320" t="s">
        <v>3648</v>
      </c>
      <c r="B2005" s="322" t="s">
        <v>9686</v>
      </c>
      <c r="C2005" s="321" t="s">
        <v>14</v>
      </c>
      <c r="D2005" s="323" t="s">
        <v>17442</v>
      </c>
    </row>
    <row r="2006" spans="1:4" ht="40.5" x14ac:dyDescent="0.2">
      <c r="A2006" s="320" t="s">
        <v>3650</v>
      </c>
      <c r="B2006" s="322" t="s">
        <v>9687</v>
      </c>
      <c r="C2006" s="321" t="s">
        <v>14</v>
      </c>
      <c r="D2006" s="323" t="s">
        <v>17443</v>
      </c>
    </row>
    <row r="2007" spans="1:4" ht="54" x14ac:dyDescent="0.2">
      <c r="A2007" s="320" t="s">
        <v>3651</v>
      </c>
      <c r="B2007" s="322" t="s">
        <v>9688</v>
      </c>
      <c r="C2007" s="321" t="s">
        <v>14</v>
      </c>
      <c r="D2007" s="323" t="s">
        <v>6847</v>
      </c>
    </row>
    <row r="2008" spans="1:4" ht="54" x14ac:dyDescent="0.2">
      <c r="A2008" s="320" t="s">
        <v>3652</v>
      </c>
      <c r="B2008" s="322" t="s">
        <v>9689</v>
      </c>
      <c r="C2008" s="321" t="s">
        <v>14</v>
      </c>
      <c r="D2008" s="323" t="s">
        <v>1210</v>
      </c>
    </row>
    <row r="2009" spans="1:4" ht="54" x14ac:dyDescent="0.2">
      <c r="A2009" s="320" t="s">
        <v>3654</v>
      </c>
      <c r="B2009" s="322" t="s">
        <v>9690</v>
      </c>
      <c r="C2009" s="321" t="s">
        <v>14</v>
      </c>
      <c r="D2009" s="323" t="s">
        <v>14030</v>
      </c>
    </row>
    <row r="2010" spans="1:4" ht="40.5" x14ac:dyDescent="0.2">
      <c r="A2010" s="320" t="s">
        <v>3655</v>
      </c>
      <c r="B2010" s="322" t="s">
        <v>9691</v>
      </c>
      <c r="C2010" s="321" t="s">
        <v>14</v>
      </c>
      <c r="D2010" s="323" t="s">
        <v>4195</v>
      </c>
    </row>
    <row r="2011" spans="1:4" ht="54" x14ac:dyDescent="0.2">
      <c r="A2011" s="320" t="s">
        <v>3657</v>
      </c>
      <c r="B2011" s="322" t="s">
        <v>9692</v>
      </c>
      <c r="C2011" s="321" t="s">
        <v>14</v>
      </c>
      <c r="D2011" s="323" t="s">
        <v>2807</v>
      </c>
    </row>
    <row r="2012" spans="1:4" ht="54" x14ac:dyDescent="0.2">
      <c r="A2012" s="320" t="s">
        <v>3659</v>
      </c>
      <c r="B2012" s="322" t="s">
        <v>9693</v>
      </c>
      <c r="C2012" s="321" t="s">
        <v>14</v>
      </c>
      <c r="D2012" s="323" t="s">
        <v>2985</v>
      </c>
    </row>
    <row r="2013" spans="1:4" ht="54" x14ac:dyDescent="0.2">
      <c r="A2013" s="320" t="s">
        <v>3660</v>
      </c>
      <c r="B2013" s="322" t="s">
        <v>9694</v>
      </c>
      <c r="C2013" s="321" t="s">
        <v>14</v>
      </c>
      <c r="D2013" s="323" t="s">
        <v>13343</v>
      </c>
    </row>
    <row r="2014" spans="1:4" ht="40.5" x14ac:dyDescent="0.2">
      <c r="A2014" s="320" t="s">
        <v>3661</v>
      </c>
      <c r="B2014" s="322" t="s">
        <v>9695</v>
      </c>
      <c r="C2014" s="321" t="s">
        <v>14</v>
      </c>
      <c r="D2014" s="323" t="s">
        <v>17444</v>
      </c>
    </row>
    <row r="2015" spans="1:4" ht="54" x14ac:dyDescent="0.2">
      <c r="A2015" s="320" t="s">
        <v>3662</v>
      </c>
      <c r="B2015" s="322" t="s">
        <v>9696</v>
      </c>
      <c r="C2015" s="321" t="s">
        <v>14</v>
      </c>
      <c r="D2015" s="323" t="s">
        <v>13609</v>
      </c>
    </row>
    <row r="2016" spans="1:4" ht="54" x14ac:dyDescent="0.2">
      <c r="A2016" s="320" t="s">
        <v>3664</v>
      </c>
      <c r="B2016" s="322" t="s">
        <v>9697</v>
      </c>
      <c r="C2016" s="321" t="s">
        <v>14</v>
      </c>
      <c r="D2016" s="323" t="s">
        <v>17445</v>
      </c>
    </row>
    <row r="2017" spans="1:4" ht="54" x14ac:dyDescent="0.2">
      <c r="A2017" s="320" t="s">
        <v>3665</v>
      </c>
      <c r="B2017" s="322" t="s">
        <v>9698</v>
      </c>
      <c r="C2017" s="321" t="s">
        <v>14</v>
      </c>
      <c r="D2017" s="323" t="s">
        <v>17446</v>
      </c>
    </row>
    <row r="2018" spans="1:4" ht="40.5" x14ac:dyDescent="0.2">
      <c r="A2018" s="320" t="s">
        <v>3666</v>
      </c>
      <c r="B2018" s="322" t="s">
        <v>9699</v>
      </c>
      <c r="C2018" s="321" t="s">
        <v>14</v>
      </c>
      <c r="D2018" s="323" t="s">
        <v>1442</v>
      </c>
    </row>
    <row r="2019" spans="1:4" ht="27" x14ac:dyDescent="0.2">
      <c r="A2019" s="320" t="s">
        <v>3667</v>
      </c>
      <c r="B2019" s="322" t="s">
        <v>9700</v>
      </c>
      <c r="C2019" s="321" t="s">
        <v>14</v>
      </c>
      <c r="D2019" s="323" t="s">
        <v>17447</v>
      </c>
    </row>
    <row r="2020" spans="1:4" ht="40.5" x14ac:dyDescent="0.2">
      <c r="A2020" s="320" t="s">
        <v>3668</v>
      </c>
      <c r="B2020" s="322" t="s">
        <v>9701</v>
      </c>
      <c r="C2020" s="321" t="s">
        <v>14</v>
      </c>
      <c r="D2020" s="323" t="s">
        <v>17448</v>
      </c>
    </row>
    <row r="2021" spans="1:4" ht="40.5" x14ac:dyDescent="0.2">
      <c r="A2021" s="320" t="s">
        <v>3669</v>
      </c>
      <c r="B2021" s="322" t="s">
        <v>9702</v>
      </c>
      <c r="C2021" s="321" t="s">
        <v>14</v>
      </c>
      <c r="D2021" s="323" t="s">
        <v>17449</v>
      </c>
    </row>
    <row r="2022" spans="1:4" ht="40.5" x14ac:dyDescent="0.2">
      <c r="A2022" s="320" t="s">
        <v>3670</v>
      </c>
      <c r="B2022" s="322" t="s">
        <v>9703</v>
      </c>
      <c r="C2022" s="321" t="s">
        <v>14</v>
      </c>
      <c r="D2022" s="323" t="s">
        <v>17450</v>
      </c>
    </row>
    <row r="2023" spans="1:4" ht="27" x14ac:dyDescent="0.2">
      <c r="A2023" s="320" t="s">
        <v>3671</v>
      </c>
      <c r="B2023" s="322" t="s">
        <v>9704</v>
      </c>
      <c r="C2023" s="321" t="s">
        <v>14</v>
      </c>
      <c r="D2023" s="323" t="s">
        <v>17451</v>
      </c>
    </row>
    <row r="2024" spans="1:4" ht="40.5" x14ac:dyDescent="0.2">
      <c r="A2024" s="320" t="s">
        <v>3672</v>
      </c>
      <c r="B2024" s="322" t="s">
        <v>9705</v>
      </c>
      <c r="C2024" s="321" t="s">
        <v>14</v>
      </c>
      <c r="D2024" s="323" t="s">
        <v>14666</v>
      </c>
    </row>
    <row r="2025" spans="1:4" ht="27" x14ac:dyDescent="0.2">
      <c r="A2025" s="320" t="s">
        <v>3673</v>
      </c>
      <c r="B2025" s="322" t="s">
        <v>9706</v>
      </c>
      <c r="C2025" s="321" t="s">
        <v>14</v>
      </c>
      <c r="D2025" s="323" t="s">
        <v>17452</v>
      </c>
    </row>
    <row r="2026" spans="1:4" ht="40.5" x14ac:dyDescent="0.2">
      <c r="A2026" s="320" t="s">
        <v>3674</v>
      </c>
      <c r="B2026" s="322" t="s">
        <v>9707</v>
      </c>
      <c r="C2026" s="321" t="s">
        <v>14</v>
      </c>
      <c r="D2026" s="323" t="s">
        <v>17453</v>
      </c>
    </row>
    <row r="2027" spans="1:4" ht="27" x14ac:dyDescent="0.2">
      <c r="A2027" s="320" t="s">
        <v>3675</v>
      </c>
      <c r="B2027" s="322" t="s">
        <v>9708</v>
      </c>
      <c r="C2027" s="321" t="s">
        <v>14</v>
      </c>
      <c r="D2027" s="323" t="s">
        <v>17454</v>
      </c>
    </row>
    <row r="2028" spans="1:4" ht="40.5" x14ac:dyDescent="0.2">
      <c r="A2028" s="320" t="s">
        <v>3676</v>
      </c>
      <c r="B2028" s="322" t="s">
        <v>9709</v>
      </c>
      <c r="C2028" s="321" t="s">
        <v>14</v>
      </c>
      <c r="D2028" s="323" t="s">
        <v>17455</v>
      </c>
    </row>
    <row r="2029" spans="1:4" ht="27" x14ac:dyDescent="0.2">
      <c r="A2029" s="320" t="s">
        <v>3677</v>
      </c>
      <c r="B2029" s="322" t="s">
        <v>9710</v>
      </c>
      <c r="C2029" s="321" t="s">
        <v>14</v>
      </c>
      <c r="D2029" s="323" t="s">
        <v>14662</v>
      </c>
    </row>
    <row r="2030" spans="1:4" ht="40.5" x14ac:dyDescent="0.2">
      <c r="A2030" s="320" t="s">
        <v>3678</v>
      </c>
      <c r="B2030" s="322" t="s">
        <v>9711</v>
      </c>
      <c r="C2030" s="321" t="s">
        <v>14</v>
      </c>
      <c r="D2030" s="323" t="s">
        <v>17456</v>
      </c>
    </row>
    <row r="2031" spans="1:4" ht="27" x14ac:dyDescent="0.2">
      <c r="A2031" s="320" t="s">
        <v>3679</v>
      </c>
      <c r="B2031" s="322" t="s">
        <v>9712</v>
      </c>
      <c r="C2031" s="321" t="s">
        <v>14</v>
      </c>
      <c r="D2031" s="323" t="s">
        <v>17457</v>
      </c>
    </row>
    <row r="2032" spans="1:4" ht="40.5" x14ac:dyDescent="0.2">
      <c r="A2032" s="320" t="s">
        <v>3680</v>
      </c>
      <c r="B2032" s="322" t="s">
        <v>9713</v>
      </c>
      <c r="C2032" s="321" t="s">
        <v>14</v>
      </c>
      <c r="D2032" s="323" t="s">
        <v>1338</v>
      </c>
    </row>
    <row r="2033" spans="1:4" ht="27" x14ac:dyDescent="0.2">
      <c r="A2033" s="320" t="s">
        <v>3681</v>
      </c>
      <c r="B2033" s="322" t="s">
        <v>9714</v>
      </c>
      <c r="C2033" s="321" t="s">
        <v>14</v>
      </c>
      <c r="D2033" s="323" t="s">
        <v>17458</v>
      </c>
    </row>
    <row r="2034" spans="1:4" ht="40.5" x14ac:dyDescent="0.2">
      <c r="A2034" s="320" t="s">
        <v>3682</v>
      </c>
      <c r="B2034" s="322" t="s">
        <v>9715</v>
      </c>
      <c r="C2034" s="321" t="s">
        <v>14</v>
      </c>
      <c r="D2034" s="323" t="s">
        <v>13588</v>
      </c>
    </row>
    <row r="2035" spans="1:4" ht="27" x14ac:dyDescent="0.2">
      <c r="A2035" s="320" t="s">
        <v>3683</v>
      </c>
      <c r="B2035" s="322" t="s">
        <v>9716</v>
      </c>
      <c r="C2035" s="321" t="s">
        <v>14</v>
      </c>
      <c r="D2035" s="323" t="s">
        <v>17459</v>
      </c>
    </row>
    <row r="2036" spans="1:4" ht="40.5" x14ac:dyDescent="0.2">
      <c r="A2036" s="320" t="s">
        <v>3684</v>
      </c>
      <c r="B2036" s="322" t="s">
        <v>9717</v>
      </c>
      <c r="C2036" s="321" t="s">
        <v>14</v>
      </c>
      <c r="D2036" s="323" t="s">
        <v>17460</v>
      </c>
    </row>
    <row r="2037" spans="1:4" ht="27" x14ac:dyDescent="0.2">
      <c r="A2037" s="320" t="s">
        <v>3685</v>
      </c>
      <c r="B2037" s="322" t="s">
        <v>9718</v>
      </c>
      <c r="C2037" s="321" t="s">
        <v>14</v>
      </c>
      <c r="D2037" s="323" t="s">
        <v>3786</v>
      </c>
    </row>
    <row r="2038" spans="1:4" ht="40.5" x14ac:dyDescent="0.2">
      <c r="A2038" s="320" t="s">
        <v>3686</v>
      </c>
      <c r="B2038" s="322" t="s">
        <v>9719</v>
      </c>
      <c r="C2038" s="321" t="s">
        <v>14</v>
      </c>
      <c r="D2038" s="323" t="s">
        <v>13747</v>
      </c>
    </row>
    <row r="2039" spans="1:4" ht="27" x14ac:dyDescent="0.2">
      <c r="A2039" s="320" t="s">
        <v>3687</v>
      </c>
      <c r="B2039" s="322" t="s">
        <v>9720</v>
      </c>
      <c r="C2039" s="321" t="s">
        <v>14</v>
      </c>
      <c r="D2039" s="323" t="s">
        <v>16580</v>
      </c>
    </row>
    <row r="2040" spans="1:4" ht="40.5" x14ac:dyDescent="0.2">
      <c r="A2040" s="320" t="s">
        <v>3688</v>
      </c>
      <c r="B2040" s="322" t="s">
        <v>9721</v>
      </c>
      <c r="C2040" s="321" t="s">
        <v>14</v>
      </c>
      <c r="D2040" s="323" t="s">
        <v>13855</v>
      </c>
    </row>
    <row r="2041" spans="1:4" ht="27" x14ac:dyDescent="0.2">
      <c r="A2041" s="320" t="s">
        <v>3689</v>
      </c>
      <c r="B2041" s="322" t="s">
        <v>9722</v>
      </c>
      <c r="C2041" s="321" t="s">
        <v>14</v>
      </c>
      <c r="D2041" s="323" t="s">
        <v>14475</v>
      </c>
    </row>
    <row r="2042" spans="1:4" ht="40.5" x14ac:dyDescent="0.2">
      <c r="A2042" s="320" t="s">
        <v>3690</v>
      </c>
      <c r="B2042" s="322" t="s">
        <v>9723</v>
      </c>
      <c r="C2042" s="321" t="s">
        <v>14</v>
      </c>
      <c r="D2042" s="323" t="s">
        <v>17461</v>
      </c>
    </row>
    <row r="2043" spans="1:4" ht="27" x14ac:dyDescent="0.2">
      <c r="A2043" s="320" t="s">
        <v>3691</v>
      </c>
      <c r="B2043" s="322" t="s">
        <v>9724</v>
      </c>
      <c r="C2043" s="321" t="s">
        <v>14</v>
      </c>
      <c r="D2043" s="323" t="s">
        <v>17462</v>
      </c>
    </row>
    <row r="2044" spans="1:4" ht="40.5" x14ac:dyDescent="0.2">
      <c r="A2044" s="320" t="s">
        <v>3692</v>
      </c>
      <c r="B2044" s="322" t="s">
        <v>9725</v>
      </c>
      <c r="C2044" s="321" t="s">
        <v>14</v>
      </c>
      <c r="D2044" s="323" t="s">
        <v>17463</v>
      </c>
    </row>
    <row r="2045" spans="1:4" ht="27" x14ac:dyDescent="0.2">
      <c r="A2045" s="320" t="s">
        <v>3693</v>
      </c>
      <c r="B2045" s="322" t="s">
        <v>9726</v>
      </c>
      <c r="C2045" s="321" t="s">
        <v>14</v>
      </c>
      <c r="D2045" s="323" t="s">
        <v>1073</v>
      </c>
    </row>
    <row r="2046" spans="1:4" ht="40.5" x14ac:dyDescent="0.2">
      <c r="A2046" s="320" t="s">
        <v>3694</v>
      </c>
      <c r="B2046" s="322" t="s">
        <v>9727</v>
      </c>
      <c r="C2046" s="321" t="s">
        <v>14</v>
      </c>
      <c r="D2046" s="323" t="s">
        <v>17464</v>
      </c>
    </row>
    <row r="2047" spans="1:4" ht="27" x14ac:dyDescent="0.2">
      <c r="A2047" s="320" t="s">
        <v>3695</v>
      </c>
      <c r="B2047" s="322" t="s">
        <v>9728</v>
      </c>
      <c r="C2047" s="321" t="s">
        <v>14</v>
      </c>
      <c r="D2047" s="323" t="s">
        <v>17465</v>
      </c>
    </row>
    <row r="2048" spans="1:4" ht="40.5" x14ac:dyDescent="0.2">
      <c r="A2048" s="320" t="s">
        <v>3696</v>
      </c>
      <c r="B2048" s="322" t="s">
        <v>9729</v>
      </c>
      <c r="C2048" s="321" t="s">
        <v>14</v>
      </c>
      <c r="D2048" s="323" t="s">
        <v>4879</v>
      </c>
    </row>
    <row r="2049" spans="1:4" ht="27" x14ac:dyDescent="0.2">
      <c r="A2049" s="320" t="s">
        <v>3697</v>
      </c>
      <c r="B2049" s="322" t="s">
        <v>9730</v>
      </c>
      <c r="C2049" s="321" t="s">
        <v>14</v>
      </c>
      <c r="D2049" s="323" t="s">
        <v>17466</v>
      </c>
    </row>
    <row r="2050" spans="1:4" ht="40.5" x14ac:dyDescent="0.2">
      <c r="A2050" s="320" t="s">
        <v>3698</v>
      </c>
      <c r="B2050" s="322" t="s">
        <v>9731</v>
      </c>
      <c r="C2050" s="321" t="s">
        <v>14</v>
      </c>
      <c r="D2050" s="323" t="s">
        <v>14796</v>
      </c>
    </row>
    <row r="2051" spans="1:4" ht="27" x14ac:dyDescent="0.2">
      <c r="A2051" s="320" t="s">
        <v>3699</v>
      </c>
      <c r="B2051" s="322" t="s">
        <v>9732</v>
      </c>
      <c r="C2051" s="321" t="s">
        <v>14</v>
      </c>
      <c r="D2051" s="323" t="s">
        <v>17467</v>
      </c>
    </row>
    <row r="2052" spans="1:4" ht="40.5" x14ac:dyDescent="0.2">
      <c r="A2052" s="320" t="s">
        <v>3700</v>
      </c>
      <c r="B2052" s="322" t="s">
        <v>9733</v>
      </c>
      <c r="C2052" s="321" t="s">
        <v>14</v>
      </c>
      <c r="D2052" s="323" t="s">
        <v>3751</v>
      </c>
    </row>
    <row r="2053" spans="1:4" ht="27" x14ac:dyDescent="0.2">
      <c r="A2053" s="320" t="s">
        <v>3701</v>
      </c>
      <c r="B2053" s="322" t="s">
        <v>9734</v>
      </c>
      <c r="C2053" s="321" t="s">
        <v>14</v>
      </c>
      <c r="D2053" s="323" t="s">
        <v>17468</v>
      </c>
    </row>
    <row r="2054" spans="1:4" ht="40.5" x14ac:dyDescent="0.2">
      <c r="A2054" s="320" t="s">
        <v>3702</v>
      </c>
      <c r="B2054" s="322" t="s">
        <v>9735</v>
      </c>
      <c r="C2054" s="321" t="s">
        <v>14</v>
      </c>
      <c r="D2054" s="323" t="s">
        <v>17469</v>
      </c>
    </row>
    <row r="2055" spans="1:4" ht="27" x14ac:dyDescent="0.2">
      <c r="A2055" s="320" t="s">
        <v>3703</v>
      </c>
      <c r="B2055" s="322" t="s">
        <v>9736</v>
      </c>
      <c r="C2055" s="321" t="s">
        <v>14</v>
      </c>
      <c r="D2055" s="323" t="s">
        <v>17470</v>
      </c>
    </row>
    <row r="2056" spans="1:4" ht="40.5" x14ac:dyDescent="0.2">
      <c r="A2056" s="320" t="s">
        <v>3704</v>
      </c>
      <c r="B2056" s="322" t="s">
        <v>9737</v>
      </c>
      <c r="C2056" s="321" t="s">
        <v>14</v>
      </c>
      <c r="D2056" s="323" t="s">
        <v>17471</v>
      </c>
    </row>
    <row r="2057" spans="1:4" ht="27" x14ac:dyDescent="0.2">
      <c r="A2057" s="320" t="s">
        <v>3705</v>
      </c>
      <c r="B2057" s="322" t="s">
        <v>9738</v>
      </c>
      <c r="C2057" s="321" t="s">
        <v>14</v>
      </c>
      <c r="D2057" s="323" t="s">
        <v>17472</v>
      </c>
    </row>
    <row r="2058" spans="1:4" ht="40.5" x14ac:dyDescent="0.2">
      <c r="A2058" s="320" t="s">
        <v>3706</v>
      </c>
      <c r="B2058" s="322" t="s">
        <v>9739</v>
      </c>
      <c r="C2058" s="321" t="s">
        <v>14</v>
      </c>
      <c r="D2058" s="323" t="s">
        <v>17473</v>
      </c>
    </row>
    <row r="2059" spans="1:4" ht="27" x14ac:dyDescent="0.2">
      <c r="A2059" s="320" t="s">
        <v>3707</v>
      </c>
      <c r="B2059" s="322" t="s">
        <v>9740</v>
      </c>
      <c r="C2059" s="321" t="s">
        <v>14</v>
      </c>
      <c r="D2059" s="323" t="s">
        <v>17474</v>
      </c>
    </row>
    <row r="2060" spans="1:4" ht="40.5" x14ac:dyDescent="0.2">
      <c r="A2060" s="320" t="s">
        <v>3708</v>
      </c>
      <c r="B2060" s="322" t="s">
        <v>9741</v>
      </c>
      <c r="C2060" s="321" t="s">
        <v>14</v>
      </c>
      <c r="D2060" s="323" t="s">
        <v>14725</v>
      </c>
    </row>
    <row r="2061" spans="1:4" ht="40.5" x14ac:dyDescent="0.2">
      <c r="A2061" s="320" t="s">
        <v>3709</v>
      </c>
      <c r="B2061" s="322" t="s">
        <v>9742</v>
      </c>
      <c r="C2061" s="321" t="s">
        <v>14</v>
      </c>
      <c r="D2061" s="323" t="s">
        <v>3216</v>
      </c>
    </row>
    <row r="2062" spans="1:4" ht="40.5" x14ac:dyDescent="0.2">
      <c r="A2062" s="320" t="s">
        <v>3710</v>
      </c>
      <c r="B2062" s="322" t="s">
        <v>9743</v>
      </c>
      <c r="C2062" s="321" t="s">
        <v>14</v>
      </c>
      <c r="D2062" s="323" t="s">
        <v>17475</v>
      </c>
    </row>
    <row r="2063" spans="1:4" ht="40.5" x14ac:dyDescent="0.2">
      <c r="A2063" s="320" t="s">
        <v>3711</v>
      </c>
      <c r="B2063" s="322" t="s">
        <v>9744</v>
      </c>
      <c r="C2063" s="321" t="s">
        <v>14</v>
      </c>
      <c r="D2063" s="323" t="s">
        <v>1371</v>
      </c>
    </row>
    <row r="2064" spans="1:4" ht="40.5" x14ac:dyDescent="0.2">
      <c r="A2064" s="320" t="s">
        <v>3712</v>
      </c>
      <c r="B2064" s="322" t="s">
        <v>9745</v>
      </c>
      <c r="C2064" s="321" t="s">
        <v>14</v>
      </c>
      <c r="D2064" s="323" t="s">
        <v>17476</v>
      </c>
    </row>
    <row r="2065" spans="1:4" ht="40.5" x14ac:dyDescent="0.2">
      <c r="A2065" s="320" t="s">
        <v>3713</v>
      </c>
      <c r="B2065" s="322" t="s">
        <v>9746</v>
      </c>
      <c r="C2065" s="321" t="s">
        <v>14</v>
      </c>
      <c r="D2065" s="323" t="s">
        <v>17477</v>
      </c>
    </row>
    <row r="2066" spans="1:4" ht="40.5" x14ac:dyDescent="0.2">
      <c r="A2066" s="320" t="s">
        <v>3714</v>
      </c>
      <c r="B2066" s="322" t="s">
        <v>9747</v>
      </c>
      <c r="C2066" s="321" t="s">
        <v>14</v>
      </c>
      <c r="D2066" s="323" t="s">
        <v>2889</v>
      </c>
    </row>
    <row r="2067" spans="1:4" ht="40.5" x14ac:dyDescent="0.2">
      <c r="A2067" s="320" t="s">
        <v>3715</v>
      </c>
      <c r="B2067" s="322" t="s">
        <v>9748</v>
      </c>
      <c r="C2067" s="321" t="s">
        <v>14</v>
      </c>
      <c r="D2067" s="323" t="s">
        <v>14769</v>
      </c>
    </row>
    <row r="2068" spans="1:4" ht="40.5" x14ac:dyDescent="0.2">
      <c r="A2068" s="320" t="s">
        <v>3716</v>
      </c>
      <c r="B2068" s="322" t="s">
        <v>9749</v>
      </c>
      <c r="C2068" s="321" t="s">
        <v>14</v>
      </c>
      <c r="D2068" s="323" t="s">
        <v>17478</v>
      </c>
    </row>
    <row r="2069" spans="1:4" ht="40.5" x14ac:dyDescent="0.2">
      <c r="A2069" s="320" t="s">
        <v>3717</v>
      </c>
      <c r="B2069" s="322" t="s">
        <v>9750</v>
      </c>
      <c r="C2069" s="321" t="s">
        <v>14</v>
      </c>
      <c r="D2069" s="323" t="s">
        <v>17479</v>
      </c>
    </row>
    <row r="2070" spans="1:4" ht="40.5" x14ac:dyDescent="0.2">
      <c r="A2070" s="320" t="s">
        <v>3718</v>
      </c>
      <c r="B2070" s="322" t="s">
        <v>9751</v>
      </c>
      <c r="C2070" s="321" t="s">
        <v>14</v>
      </c>
      <c r="D2070" s="323" t="s">
        <v>17480</v>
      </c>
    </row>
    <row r="2071" spans="1:4" ht="40.5" x14ac:dyDescent="0.2">
      <c r="A2071" s="320" t="s">
        <v>3719</v>
      </c>
      <c r="B2071" s="322" t="s">
        <v>9752</v>
      </c>
      <c r="C2071" s="321" t="s">
        <v>14</v>
      </c>
      <c r="D2071" s="323" t="s">
        <v>4824</v>
      </c>
    </row>
    <row r="2072" spans="1:4" ht="40.5" x14ac:dyDescent="0.2">
      <c r="A2072" s="320" t="s">
        <v>3721</v>
      </c>
      <c r="B2072" s="322" t="s">
        <v>9753</v>
      </c>
      <c r="C2072" s="321" t="s">
        <v>14</v>
      </c>
      <c r="D2072" s="323" t="s">
        <v>947</v>
      </c>
    </row>
    <row r="2073" spans="1:4" ht="40.5" x14ac:dyDescent="0.2">
      <c r="A2073" s="320" t="s">
        <v>3722</v>
      </c>
      <c r="B2073" s="322" t="s">
        <v>9754</v>
      </c>
      <c r="C2073" s="321" t="s">
        <v>14</v>
      </c>
      <c r="D2073" s="323" t="s">
        <v>17481</v>
      </c>
    </row>
    <row r="2074" spans="1:4" ht="40.5" x14ac:dyDescent="0.2">
      <c r="A2074" s="320" t="s">
        <v>3723</v>
      </c>
      <c r="B2074" s="322" t="s">
        <v>9755</v>
      </c>
      <c r="C2074" s="321" t="s">
        <v>14</v>
      </c>
      <c r="D2074" s="323" t="s">
        <v>17482</v>
      </c>
    </row>
    <row r="2075" spans="1:4" ht="40.5" x14ac:dyDescent="0.2">
      <c r="A2075" s="320" t="s">
        <v>3724</v>
      </c>
      <c r="B2075" s="322" t="s">
        <v>9756</v>
      </c>
      <c r="C2075" s="321" t="s">
        <v>14</v>
      </c>
      <c r="D2075" s="323" t="s">
        <v>14295</v>
      </c>
    </row>
    <row r="2076" spans="1:4" ht="40.5" x14ac:dyDescent="0.2">
      <c r="A2076" s="320" t="s">
        <v>3725</v>
      </c>
      <c r="B2076" s="322" t="s">
        <v>9757</v>
      </c>
      <c r="C2076" s="321" t="s">
        <v>14</v>
      </c>
      <c r="D2076" s="323" t="s">
        <v>14296</v>
      </c>
    </row>
    <row r="2077" spans="1:4" ht="40.5" x14ac:dyDescent="0.2">
      <c r="A2077" s="320" t="s">
        <v>3726</v>
      </c>
      <c r="B2077" s="322" t="s">
        <v>9758</v>
      </c>
      <c r="C2077" s="321" t="s">
        <v>14</v>
      </c>
      <c r="D2077" s="323" t="s">
        <v>14810</v>
      </c>
    </row>
    <row r="2078" spans="1:4" ht="40.5" x14ac:dyDescent="0.2">
      <c r="A2078" s="320" t="s">
        <v>3727</v>
      </c>
      <c r="B2078" s="322" t="s">
        <v>9759</v>
      </c>
      <c r="C2078" s="321" t="s">
        <v>14</v>
      </c>
      <c r="D2078" s="323" t="s">
        <v>1326</v>
      </c>
    </row>
    <row r="2079" spans="1:4" ht="40.5" x14ac:dyDescent="0.2">
      <c r="A2079" s="320" t="s">
        <v>3728</v>
      </c>
      <c r="B2079" s="322" t="s">
        <v>9760</v>
      </c>
      <c r="C2079" s="321" t="s">
        <v>14</v>
      </c>
      <c r="D2079" s="323" t="s">
        <v>14281</v>
      </c>
    </row>
    <row r="2080" spans="1:4" ht="40.5" x14ac:dyDescent="0.2">
      <c r="A2080" s="320" t="s">
        <v>3729</v>
      </c>
      <c r="B2080" s="322" t="s">
        <v>9761</v>
      </c>
      <c r="C2080" s="321" t="s">
        <v>14</v>
      </c>
      <c r="D2080" s="323" t="s">
        <v>17483</v>
      </c>
    </row>
    <row r="2081" spans="1:4" ht="40.5" x14ac:dyDescent="0.2">
      <c r="A2081" s="320" t="s">
        <v>3730</v>
      </c>
      <c r="B2081" s="322" t="s">
        <v>9762</v>
      </c>
      <c r="C2081" s="321" t="s">
        <v>14</v>
      </c>
      <c r="D2081" s="323" t="s">
        <v>17477</v>
      </c>
    </row>
    <row r="2082" spans="1:4" ht="40.5" x14ac:dyDescent="0.2">
      <c r="A2082" s="320" t="s">
        <v>3731</v>
      </c>
      <c r="B2082" s="322" t="s">
        <v>9763</v>
      </c>
      <c r="C2082" s="321" t="s">
        <v>14</v>
      </c>
      <c r="D2082" s="323" t="s">
        <v>17484</v>
      </c>
    </row>
    <row r="2083" spans="1:4" ht="40.5" x14ac:dyDescent="0.2">
      <c r="A2083" s="320" t="s">
        <v>3732</v>
      </c>
      <c r="B2083" s="322" t="s">
        <v>9764</v>
      </c>
      <c r="C2083" s="321" t="s">
        <v>14</v>
      </c>
      <c r="D2083" s="323" t="s">
        <v>13957</v>
      </c>
    </row>
    <row r="2084" spans="1:4" ht="40.5" x14ac:dyDescent="0.2">
      <c r="A2084" s="320" t="s">
        <v>3733</v>
      </c>
      <c r="B2084" s="322" t="s">
        <v>9765</v>
      </c>
      <c r="C2084" s="321" t="s">
        <v>14</v>
      </c>
      <c r="D2084" s="323" t="s">
        <v>17485</v>
      </c>
    </row>
    <row r="2085" spans="1:4" ht="40.5" x14ac:dyDescent="0.2">
      <c r="A2085" s="320" t="s">
        <v>3734</v>
      </c>
      <c r="B2085" s="322" t="s">
        <v>9766</v>
      </c>
      <c r="C2085" s="321" t="s">
        <v>14</v>
      </c>
      <c r="D2085" s="323" t="s">
        <v>17486</v>
      </c>
    </row>
    <row r="2086" spans="1:4" ht="40.5" x14ac:dyDescent="0.2">
      <c r="A2086" s="320" t="s">
        <v>3735</v>
      </c>
      <c r="B2086" s="322" t="s">
        <v>9767</v>
      </c>
      <c r="C2086" s="321" t="s">
        <v>14</v>
      </c>
      <c r="D2086" s="323" t="s">
        <v>17487</v>
      </c>
    </row>
    <row r="2087" spans="1:4" ht="40.5" x14ac:dyDescent="0.2">
      <c r="A2087" s="320" t="s">
        <v>3736</v>
      </c>
      <c r="B2087" s="322" t="s">
        <v>9768</v>
      </c>
      <c r="C2087" s="321" t="s">
        <v>14</v>
      </c>
      <c r="D2087" s="323" t="s">
        <v>1178</v>
      </c>
    </row>
    <row r="2088" spans="1:4" ht="40.5" x14ac:dyDescent="0.2">
      <c r="A2088" s="320" t="s">
        <v>3737</v>
      </c>
      <c r="B2088" s="322" t="s">
        <v>9769</v>
      </c>
      <c r="C2088" s="321" t="s">
        <v>14</v>
      </c>
      <c r="D2088" s="323" t="s">
        <v>14197</v>
      </c>
    </row>
    <row r="2089" spans="1:4" ht="40.5" x14ac:dyDescent="0.2">
      <c r="A2089" s="320" t="s">
        <v>3738</v>
      </c>
      <c r="B2089" s="322" t="s">
        <v>9770</v>
      </c>
      <c r="C2089" s="321" t="s">
        <v>14</v>
      </c>
      <c r="D2089" s="323" t="s">
        <v>17488</v>
      </c>
    </row>
    <row r="2090" spans="1:4" ht="40.5" x14ac:dyDescent="0.2">
      <c r="A2090" s="320" t="s">
        <v>3739</v>
      </c>
      <c r="B2090" s="322" t="s">
        <v>9771</v>
      </c>
      <c r="C2090" s="321" t="s">
        <v>14</v>
      </c>
      <c r="D2090" s="323" t="s">
        <v>17489</v>
      </c>
    </row>
    <row r="2091" spans="1:4" ht="40.5" x14ac:dyDescent="0.2">
      <c r="A2091" s="320" t="s">
        <v>3740</v>
      </c>
      <c r="B2091" s="322" t="s">
        <v>9772</v>
      </c>
      <c r="C2091" s="321" t="s">
        <v>14</v>
      </c>
      <c r="D2091" s="323" t="s">
        <v>17490</v>
      </c>
    </row>
    <row r="2092" spans="1:4" ht="40.5" x14ac:dyDescent="0.2">
      <c r="A2092" s="320" t="s">
        <v>3741</v>
      </c>
      <c r="B2092" s="322" t="s">
        <v>9773</v>
      </c>
      <c r="C2092" s="321" t="s">
        <v>14</v>
      </c>
      <c r="D2092" s="323" t="s">
        <v>14106</v>
      </c>
    </row>
    <row r="2093" spans="1:4" ht="40.5" x14ac:dyDescent="0.2">
      <c r="A2093" s="320" t="s">
        <v>3742</v>
      </c>
      <c r="B2093" s="322" t="s">
        <v>9774</v>
      </c>
      <c r="C2093" s="321" t="s">
        <v>14</v>
      </c>
      <c r="D2093" s="323" t="s">
        <v>885</v>
      </c>
    </row>
    <row r="2094" spans="1:4" ht="40.5" x14ac:dyDescent="0.2">
      <c r="A2094" s="320" t="s">
        <v>3743</v>
      </c>
      <c r="B2094" s="322" t="s">
        <v>9775</v>
      </c>
      <c r="C2094" s="321" t="s">
        <v>14</v>
      </c>
      <c r="D2094" s="323" t="s">
        <v>13631</v>
      </c>
    </row>
    <row r="2095" spans="1:4" ht="40.5" x14ac:dyDescent="0.2">
      <c r="A2095" s="320" t="s">
        <v>3744</v>
      </c>
      <c r="B2095" s="322" t="s">
        <v>9776</v>
      </c>
      <c r="C2095" s="321" t="s">
        <v>14</v>
      </c>
      <c r="D2095" s="323" t="s">
        <v>17380</v>
      </c>
    </row>
    <row r="2096" spans="1:4" ht="40.5" x14ac:dyDescent="0.2">
      <c r="A2096" s="320" t="s">
        <v>3745</v>
      </c>
      <c r="B2096" s="322" t="s">
        <v>9777</v>
      </c>
      <c r="C2096" s="321" t="s">
        <v>14</v>
      </c>
      <c r="D2096" s="323" t="s">
        <v>17491</v>
      </c>
    </row>
    <row r="2097" spans="1:4" ht="40.5" x14ac:dyDescent="0.2">
      <c r="A2097" s="320" t="s">
        <v>3746</v>
      </c>
      <c r="B2097" s="322" t="s">
        <v>9778</v>
      </c>
      <c r="C2097" s="321" t="s">
        <v>14</v>
      </c>
      <c r="D2097" s="323" t="s">
        <v>1998</v>
      </c>
    </row>
    <row r="2098" spans="1:4" ht="40.5" x14ac:dyDescent="0.2">
      <c r="A2098" s="320" t="s">
        <v>3747</v>
      </c>
      <c r="B2098" s="322" t="s">
        <v>9779</v>
      </c>
      <c r="C2098" s="321" t="s">
        <v>14</v>
      </c>
      <c r="D2098" s="323" t="s">
        <v>1170</v>
      </c>
    </row>
    <row r="2099" spans="1:4" ht="40.5" x14ac:dyDescent="0.2">
      <c r="A2099" s="320" t="s">
        <v>3748</v>
      </c>
      <c r="B2099" s="322" t="s">
        <v>9780</v>
      </c>
      <c r="C2099" s="321" t="s">
        <v>14</v>
      </c>
      <c r="D2099" s="323" t="s">
        <v>17380</v>
      </c>
    </row>
    <row r="2100" spans="1:4" ht="40.5" x14ac:dyDescent="0.2">
      <c r="A2100" s="320" t="s">
        <v>3750</v>
      </c>
      <c r="B2100" s="322" t="s">
        <v>9781</v>
      </c>
      <c r="C2100" s="321" t="s">
        <v>14</v>
      </c>
      <c r="D2100" s="323" t="s">
        <v>6974</v>
      </c>
    </row>
    <row r="2101" spans="1:4" ht="40.5" x14ac:dyDescent="0.2">
      <c r="A2101" s="320" t="s">
        <v>3752</v>
      </c>
      <c r="B2101" s="322" t="s">
        <v>9782</v>
      </c>
      <c r="C2101" s="321" t="s">
        <v>14</v>
      </c>
      <c r="D2101" s="323" t="s">
        <v>17492</v>
      </c>
    </row>
    <row r="2102" spans="1:4" ht="40.5" x14ac:dyDescent="0.2">
      <c r="A2102" s="320" t="s">
        <v>3753</v>
      </c>
      <c r="B2102" s="322" t="s">
        <v>9783</v>
      </c>
      <c r="C2102" s="321" t="s">
        <v>14</v>
      </c>
      <c r="D2102" s="323" t="s">
        <v>624</v>
      </c>
    </row>
    <row r="2103" spans="1:4" ht="40.5" x14ac:dyDescent="0.2">
      <c r="A2103" s="320" t="s">
        <v>3754</v>
      </c>
      <c r="B2103" s="322" t="s">
        <v>9784</v>
      </c>
      <c r="C2103" s="321" t="s">
        <v>14</v>
      </c>
      <c r="D2103" s="323" t="s">
        <v>229</v>
      </c>
    </row>
    <row r="2104" spans="1:4" ht="40.5" x14ac:dyDescent="0.2">
      <c r="A2104" s="320" t="s">
        <v>3756</v>
      </c>
      <c r="B2104" s="322" t="s">
        <v>9785</v>
      </c>
      <c r="C2104" s="321" t="s">
        <v>14</v>
      </c>
      <c r="D2104" s="323" t="s">
        <v>17493</v>
      </c>
    </row>
    <row r="2105" spans="1:4" ht="40.5" x14ac:dyDescent="0.2">
      <c r="A2105" s="320" t="s">
        <v>3757</v>
      </c>
      <c r="B2105" s="322" t="s">
        <v>9786</v>
      </c>
      <c r="C2105" s="321" t="s">
        <v>14</v>
      </c>
      <c r="D2105" s="323" t="s">
        <v>17494</v>
      </c>
    </row>
    <row r="2106" spans="1:4" ht="40.5" x14ac:dyDescent="0.2">
      <c r="A2106" s="320" t="s">
        <v>3758</v>
      </c>
      <c r="B2106" s="322" t="s">
        <v>9787</v>
      </c>
      <c r="C2106" s="321" t="s">
        <v>14</v>
      </c>
      <c r="D2106" s="323" t="s">
        <v>17495</v>
      </c>
    </row>
    <row r="2107" spans="1:4" ht="40.5" x14ac:dyDescent="0.2">
      <c r="A2107" s="320" t="s">
        <v>3760</v>
      </c>
      <c r="B2107" s="322" t="s">
        <v>9788</v>
      </c>
      <c r="C2107" s="321" t="s">
        <v>14</v>
      </c>
      <c r="D2107" s="323" t="s">
        <v>17496</v>
      </c>
    </row>
    <row r="2108" spans="1:4" ht="40.5" x14ac:dyDescent="0.2">
      <c r="A2108" s="320" t="s">
        <v>3761</v>
      </c>
      <c r="B2108" s="322" t="s">
        <v>9789</v>
      </c>
      <c r="C2108" s="321" t="s">
        <v>14</v>
      </c>
      <c r="D2108" s="323" t="s">
        <v>17497</v>
      </c>
    </row>
    <row r="2109" spans="1:4" ht="40.5" x14ac:dyDescent="0.2">
      <c r="A2109" s="320" t="s">
        <v>3762</v>
      </c>
      <c r="B2109" s="322" t="s">
        <v>9790</v>
      </c>
      <c r="C2109" s="321" t="s">
        <v>14</v>
      </c>
      <c r="D2109" s="323" t="s">
        <v>16676</v>
      </c>
    </row>
    <row r="2110" spans="1:4" ht="40.5" x14ac:dyDescent="0.2">
      <c r="A2110" s="320" t="s">
        <v>3763</v>
      </c>
      <c r="B2110" s="322" t="s">
        <v>9791</v>
      </c>
      <c r="C2110" s="321" t="s">
        <v>14</v>
      </c>
      <c r="D2110" s="323" t="s">
        <v>1301</v>
      </c>
    </row>
    <row r="2111" spans="1:4" ht="40.5" x14ac:dyDescent="0.2">
      <c r="A2111" s="320" t="s">
        <v>3765</v>
      </c>
      <c r="B2111" s="322" t="s">
        <v>9792</v>
      </c>
      <c r="C2111" s="321" t="s">
        <v>14</v>
      </c>
      <c r="D2111" s="323" t="s">
        <v>1363</v>
      </c>
    </row>
    <row r="2112" spans="1:4" ht="27" x14ac:dyDescent="0.2">
      <c r="A2112" s="320" t="s">
        <v>3766</v>
      </c>
      <c r="B2112" s="322" t="s">
        <v>9793</v>
      </c>
      <c r="C2112" s="321" t="s">
        <v>14</v>
      </c>
      <c r="D2112" s="323" t="s">
        <v>17498</v>
      </c>
    </row>
    <row r="2113" spans="1:4" ht="27" x14ac:dyDescent="0.2">
      <c r="A2113" s="320" t="s">
        <v>3767</v>
      </c>
      <c r="B2113" s="322" t="s">
        <v>9794</v>
      </c>
      <c r="C2113" s="321" t="s">
        <v>14</v>
      </c>
      <c r="D2113" s="323" t="s">
        <v>17499</v>
      </c>
    </row>
    <row r="2114" spans="1:4" ht="27" x14ac:dyDescent="0.2">
      <c r="A2114" s="320" t="s">
        <v>3768</v>
      </c>
      <c r="B2114" s="322" t="s">
        <v>9795</v>
      </c>
      <c r="C2114" s="321" t="s">
        <v>14</v>
      </c>
      <c r="D2114" s="323" t="s">
        <v>17500</v>
      </c>
    </row>
    <row r="2115" spans="1:4" ht="27" x14ac:dyDescent="0.2">
      <c r="A2115" s="320" t="s">
        <v>3769</v>
      </c>
      <c r="B2115" s="322" t="s">
        <v>9796</v>
      </c>
      <c r="C2115" s="321" t="s">
        <v>14</v>
      </c>
      <c r="D2115" s="323" t="s">
        <v>17501</v>
      </c>
    </row>
    <row r="2116" spans="1:4" ht="27" x14ac:dyDescent="0.2">
      <c r="A2116" s="320" t="s">
        <v>3770</v>
      </c>
      <c r="B2116" s="322" t="s">
        <v>9797</v>
      </c>
      <c r="C2116" s="321" t="s">
        <v>14</v>
      </c>
      <c r="D2116" s="323" t="s">
        <v>17502</v>
      </c>
    </row>
    <row r="2117" spans="1:4" ht="27" x14ac:dyDescent="0.2">
      <c r="A2117" s="320" t="s">
        <v>3771</v>
      </c>
      <c r="B2117" s="322" t="s">
        <v>9798</v>
      </c>
      <c r="C2117" s="321" t="s">
        <v>14</v>
      </c>
      <c r="D2117" s="323" t="s">
        <v>17503</v>
      </c>
    </row>
    <row r="2118" spans="1:4" ht="27" x14ac:dyDescent="0.2">
      <c r="A2118" s="320" t="s">
        <v>3772</v>
      </c>
      <c r="B2118" s="322" t="s">
        <v>9799</v>
      </c>
      <c r="C2118" s="321" t="s">
        <v>14</v>
      </c>
      <c r="D2118" s="323" t="s">
        <v>17504</v>
      </c>
    </row>
    <row r="2119" spans="1:4" ht="27" x14ac:dyDescent="0.2">
      <c r="A2119" s="320" t="s">
        <v>3773</v>
      </c>
      <c r="B2119" s="322" t="s">
        <v>9800</v>
      </c>
      <c r="C2119" s="321" t="s">
        <v>14</v>
      </c>
      <c r="D2119" s="323" t="s">
        <v>17505</v>
      </c>
    </row>
    <row r="2120" spans="1:4" ht="27" x14ac:dyDescent="0.2">
      <c r="A2120" s="320" t="s">
        <v>3774</v>
      </c>
      <c r="B2120" s="322" t="s">
        <v>9801</v>
      </c>
      <c r="C2120" s="321" t="s">
        <v>14</v>
      </c>
      <c r="D2120" s="323" t="s">
        <v>17506</v>
      </c>
    </row>
    <row r="2121" spans="1:4" ht="27" x14ac:dyDescent="0.2">
      <c r="A2121" s="320" t="s">
        <v>3776</v>
      </c>
      <c r="B2121" s="322" t="s">
        <v>9802</v>
      </c>
      <c r="C2121" s="321" t="s">
        <v>14</v>
      </c>
      <c r="D2121" s="323" t="s">
        <v>14312</v>
      </c>
    </row>
    <row r="2122" spans="1:4" ht="40.5" x14ac:dyDescent="0.2">
      <c r="A2122" s="320" t="s">
        <v>3777</v>
      </c>
      <c r="B2122" s="322" t="s">
        <v>9803</v>
      </c>
      <c r="C2122" s="321" t="s">
        <v>14</v>
      </c>
      <c r="D2122" s="323" t="s">
        <v>17507</v>
      </c>
    </row>
    <row r="2123" spans="1:4" ht="40.5" x14ac:dyDescent="0.2">
      <c r="A2123" s="320" t="s">
        <v>3778</v>
      </c>
      <c r="B2123" s="322" t="s">
        <v>9804</v>
      </c>
      <c r="C2123" s="321" t="s">
        <v>14</v>
      </c>
      <c r="D2123" s="323" t="s">
        <v>17508</v>
      </c>
    </row>
    <row r="2124" spans="1:4" ht="40.5" x14ac:dyDescent="0.2">
      <c r="A2124" s="320" t="s">
        <v>3779</v>
      </c>
      <c r="B2124" s="322" t="s">
        <v>9805</v>
      </c>
      <c r="C2124" s="321" t="s">
        <v>14</v>
      </c>
      <c r="D2124" s="323" t="s">
        <v>17509</v>
      </c>
    </row>
    <row r="2125" spans="1:4" ht="27" x14ac:dyDescent="0.2">
      <c r="A2125" s="320" t="s">
        <v>3780</v>
      </c>
      <c r="B2125" s="322" t="s">
        <v>9806</v>
      </c>
      <c r="C2125" s="321" t="s">
        <v>14</v>
      </c>
      <c r="D2125" s="323" t="s">
        <v>17510</v>
      </c>
    </row>
    <row r="2126" spans="1:4" ht="27" x14ac:dyDescent="0.2">
      <c r="A2126" s="320" t="s">
        <v>3781</v>
      </c>
      <c r="B2126" s="322" t="s">
        <v>9807</v>
      </c>
      <c r="C2126" s="321" t="s">
        <v>14</v>
      </c>
      <c r="D2126" s="323" t="s">
        <v>17511</v>
      </c>
    </row>
    <row r="2127" spans="1:4" ht="27" x14ac:dyDescent="0.2">
      <c r="A2127" s="320" t="s">
        <v>3782</v>
      </c>
      <c r="B2127" s="322" t="s">
        <v>9808</v>
      </c>
      <c r="C2127" s="321" t="s">
        <v>14</v>
      </c>
      <c r="D2127" s="323" t="s">
        <v>17512</v>
      </c>
    </row>
    <row r="2128" spans="1:4" ht="27" x14ac:dyDescent="0.2">
      <c r="A2128" s="320" t="s">
        <v>3783</v>
      </c>
      <c r="B2128" s="322" t="s">
        <v>9809</v>
      </c>
      <c r="C2128" s="321" t="s">
        <v>14</v>
      </c>
      <c r="D2128" s="323" t="s">
        <v>17513</v>
      </c>
    </row>
    <row r="2129" spans="1:4" ht="27" x14ac:dyDescent="0.2">
      <c r="A2129" s="320" t="s">
        <v>3784</v>
      </c>
      <c r="B2129" s="322" t="s">
        <v>9810</v>
      </c>
      <c r="C2129" s="321" t="s">
        <v>14</v>
      </c>
      <c r="D2129" s="323" t="s">
        <v>17514</v>
      </c>
    </row>
    <row r="2130" spans="1:4" ht="27" x14ac:dyDescent="0.2">
      <c r="A2130" s="320" t="s">
        <v>3785</v>
      </c>
      <c r="B2130" s="322" t="s">
        <v>9811</v>
      </c>
      <c r="C2130" s="321" t="s">
        <v>14</v>
      </c>
      <c r="D2130" s="323" t="s">
        <v>17515</v>
      </c>
    </row>
    <row r="2131" spans="1:4" ht="27" x14ac:dyDescent="0.2">
      <c r="A2131" s="320" t="s">
        <v>3787</v>
      </c>
      <c r="B2131" s="322" t="s">
        <v>9812</v>
      </c>
      <c r="C2131" s="321" t="s">
        <v>14</v>
      </c>
      <c r="D2131" s="323" t="s">
        <v>17516</v>
      </c>
    </row>
    <row r="2132" spans="1:4" ht="27" x14ac:dyDescent="0.2">
      <c r="A2132" s="320" t="s">
        <v>3788</v>
      </c>
      <c r="B2132" s="322" t="s">
        <v>9813</v>
      </c>
      <c r="C2132" s="321" t="s">
        <v>14</v>
      </c>
      <c r="D2132" s="323" t="s">
        <v>730</v>
      </c>
    </row>
    <row r="2133" spans="1:4" ht="27" x14ac:dyDescent="0.2">
      <c r="A2133" s="320" t="s">
        <v>3790</v>
      </c>
      <c r="B2133" s="322" t="s">
        <v>9814</v>
      </c>
      <c r="C2133" s="321" t="s">
        <v>14</v>
      </c>
      <c r="D2133" s="323" t="s">
        <v>17517</v>
      </c>
    </row>
    <row r="2134" spans="1:4" ht="27" x14ac:dyDescent="0.2">
      <c r="A2134" s="320" t="s">
        <v>3791</v>
      </c>
      <c r="B2134" s="322" t="s">
        <v>9815</v>
      </c>
      <c r="C2134" s="321" t="s">
        <v>14</v>
      </c>
      <c r="D2134" s="323" t="s">
        <v>17518</v>
      </c>
    </row>
    <row r="2135" spans="1:4" ht="27" x14ac:dyDescent="0.2">
      <c r="A2135" s="320" t="s">
        <v>3792</v>
      </c>
      <c r="B2135" s="322" t="s">
        <v>9816</v>
      </c>
      <c r="C2135" s="321" t="s">
        <v>14</v>
      </c>
      <c r="D2135" s="323" t="s">
        <v>17519</v>
      </c>
    </row>
    <row r="2136" spans="1:4" ht="27" x14ac:dyDescent="0.2">
      <c r="A2136" s="320" t="s">
        <v>3793</v>
      </c>
      <c r="B2136" s="322" t="s">
        <v>9817</v>
      </c>
      <c r="C2136" s="321" t="s">
        <v>14</v>
      </c>
      <c r="D2136" s="323" t="s">
        <v>17520</v>
      </c>
    </row>
    <row r="2137" spans="1:4" ht="27" x14ac:dyDescent="0.2">
      <c r="A2137" s="320" t="s">
        <v>3794</v>
      </c>
      <c r="B2137" s="322" t="s">
        <v>9818</v>
      </c>
      <c r="C2137" s="321" t="s">
        <v>14</v>
      </c>
      <c r="D2137" s="323" t="s">
        <v>14660</v>
      </c>
    </row>
    <row r="2138" spans="1:4" ht="27" x14ac:dyDescent="0.2">
      <c r="A2138" s="320" t="s">
        <v>3795</v>
      </c>
      <c r="B2138" s="322" t="s">
        <v>9819</v>
      </c>
      <c r="C2138" s="321" t="s">
        <v>14</v>
      </c>
      <c r="D2138" s="323" t="s">
        <v>17521</v>
      </c>
    </row>
    <row r="2139" spans="1:4" ht="27" x14ac:dyDescent="0.2">
      <c r="A2139" s="320" t="s">
        <v>3796</v>
      </c>
      <c r="B2139" s="322" t="s">
        <v>9820</v>
      </c>
      <c r="C2139" s="321" t="s">
        <v>13313</v>
      </c>
      <c r="D2139" s="323" t="s">
        <v>16470</v>
      </c>
    </row>
    <row r="2140" spans="1:4" ht="40.5" x14ac:dyDescent="0.2">
      <c r="A2140" s="320" t="s">
        <v>3797</v>
      </c>
      <c r="B2140" s="322" t="s">
        <v>9821</v>
      </c>
      <c r="C2140" s="321" t="s">
        <v>14</v>
      </c>
      <c r="D2140" s="323" t="s">
        <v>17522</v>
      </c>
    </row>
    <row r="2141" spans="1:4" ht="13.5" x14ac:dyDescent="0.2">
      <c r="A2141" s="320" t="s">
        <v>3798</v>
      </c>
      <c r="B2141" s="322" t="s">
        <v>9822</v>
      </c>
      <c r="C2141" s="321" t="s">
        <v>14849</v>
      </c>
      <c r="D2141" s="323" t="s">
        <v>13611</v>
      </c>
    </row>
    <row r="2142" spans="1:4" ht="13.5" x14ac:dyDescent="0.2">
      <c r="A2142" s="320" t="s">
        <v>3800</v>
      </c>
      <c r="B2142" s="322" t="s">
        <v>15568</v>
      </c>
      <c r="C2142" s="321" t="s">
        <v>14849</v>
      </c>
      <c r="D2142" s="323" t="s">
        <v>17523</v>
      </c>
    </row>
    <row r="2143" spans="1:4" ht="27" x14ac:dyDescent="0.2">
      <c r="A2143" s="320" t="s">
        <v>3801</v>
      </c>
      <c r="B2143" s="322" t="s">
        <v>9823</v>
      </c>
      <c r="C2143" s="321" t="s">
        <v>14</v>
      </c>
      <c r="D2143" s="323" t="s">
        <v>2923</v>
      </c>
    </row>
    <row r="2144" spans="1:4" ht="13.5" x14ac:dyDescent="0.2">
      <c r="A2144" s="320" t="s">
        <v>3802</v>
      </c>
      <c r="B2144" s="322" t="s">
        <v>9824</v>
      </c>
      <c r="C2144" s="321" t="s">
        <v>13313</v>
      </c>
      <c r="D2144" s="323" t="s">
        <v>3904</v>
      </c>
    </row>
    <row r="2145" spans="1:4" ht="13.5" x14ac:dyDescent="0.2">
      <c r="A2145" s="320" t="s">
        <v>3804</v>
      </c>
      <c r="B2145" s="322" t="s">
        <v>9825</v>
      </c>
      <c r="C2145" s="321" t="s">
        <v>13313</v>
      </c>
      <c r="D2145" s="323" t="s">
        <v>721</v>
      </c>
    </row>
    <row r="2146" spans="1:4" ht="13.5" x14ac:dyDescent="0.2">
      <c r="A2146" s="320" t="s">
        <v>3805</v>
      </c>
      <c r="B2146" s="322" t="s">
        <v>9826</v>
      </c>
      <c r="C2146" s="321" t="s">
        <v>13313</v>
      </c>
      <c r="D2146" s="323" t="s">
        <v>5215</v>
      </c>
    </row>
    <row r="2147" spans="1:4" ht="27" x14ac:dyDescent="0.2">
      <c r="A2147" s="320" t="s">
        <v>3806</v>
      </c>
      <c r="B2147" s="322" t="s">
        <v>9827</v>
      </c>
      <c r="C2147" s="321" t="s">
        <v>13313</v>
      </c>
      <c r="D2147" s="323" t="s">
        <v>6019</v>
      </c>
    </row>
    <row r="2148" spans="1:4" ht="27" x14ac:dyDescent="0.2">
      <c r="A2148" s="320" t="s">
        <v>3807</v>
      </c>
      <c r="B2148" s="322" t="s">
        <v>9828</v>
      </c>
      <c r="C2148" s="321" t="s">
        <v>13313</v>
      </c>
      <c r="D2148" s="323" t="s">
        <v>928</v>
      </c>
    </row>
    <row r="2149" spans="1:4" ht="27" x14ac:dyDescent="0.2">
      <c r="A2149" s="320" t="s">
        <v>3808</v>
      </c>
      <c r="B2149" s="322" t="s">
        <v>9829</v>
      </c>
      <c r="C2149" s="321" t="s">
        <v>13313</v>
      </c>
      <c r="D2149" s="323" t="s">
        <v>1339</v>
      </c>
    </row>
    <row r="2150" spans="1:4" ht="27" x14ac:dyDescent="0.2">
      <c r="A2150" s="320" t="s">
        <v>3809</v>
      </c>
      <c r="B2150" s="322" t="s">
        <v>9830</v>
      </c>
      <c r="C2150" s="321" t="s">
        <v>13313</v>
      </c>
      <c r="D2150" s="323" t="s">
        <v>1186</v>
      </c>
    </row>
    <row r="2151" spans="1:4" ht="27" x14ac:dyDescent="0.2">
      <c r="A2151" s="320" t="s">
        <v>3811</v>
      </c>
      <c r="B2151" s="322" t="s">
        <v>9831</v>
      </c>
      <c r="C2151" s="321" t="s">
        <v>13313</v>
      </c>
      <c r="D2151" s="323" t="s">
        <v>17524</v>
      </c>
    </row>
    <row r="2152" spans="1:4" ht="27" x14ac:dyDescent="0.2">
      <c r="A2152" s="320" t="s">
        <v>3812</v>
      </c>
      <c r="B2152" s="322" t="s">
        <v>9832</v>
      </c>
      <c r="C2152" s="321" t="s">
        <v>13313</v>
      </c>
      <c r="D2152" s="323" t="s">
        <v>13507</v>
      </c>
    </row>
    <row r="2153" spans="1:4" ht="27" x14ac:dyDescent="0.2">
      <c r="A2153" s="320" t="s">
        <v>3813</v>
      </c>
      <c r="B2153" s="322" t="s">
        <v>9833</v>
      </c>
      <c r="C2153" s="321" t="s">
        <v>13313</v>
      </c>
      <c r="D2153" s="323" t="s">
        <v>943</v>
      </c>
    </row>
    <row r="2154" spans="1:4" ht="27" x14ac:dyDescent="0.2">
      <c r="A2154" s="320" t="s">
        <v>3814</v>
      </c>
      <c r="B2154" s="322" t="s">
        <v>9834</v>
      </c>
      <c r="C2154" s="321" t="s">
        <v>13313</v>
      </c>
      <c r="D2154" s="323" t="s">
        <v>1104</v>
      </c>
    </row>
    <row r="2155" spans="1:4" ht="27" x14ac:dyDescent="0.2">
      <c r="A2155" s="320" t="s">
        <v>3815</v>
      </c>
      <c r="B2155" s="322" t="s">
        <v>9835</v>
      </c>
      <c r="C2155" s="321" t="s">
        <v>13313</v>
      </c>
      <c r="D2155" s="323" t="s">
        <v>17525</v>
      </c>
    </row>
    <row r="2156" spans="1:4" ht="27" x14ac:dyDescent="0.2">
      <c r="A2156" s="320" t="s">
        <v>3816</v>
      </c>
      <c r="B2156" s="322" t="s">
        <v>9836</v>
      </c>
      <c r="C2156" s="321" t="s">
        <v>13313</v>
      </c>
      <c r="D2156" s="323" t="s">
        <v>4148</v>
      </c>
    </row>
    <row r="2157" spans="1:4" ht="27" x14ac:dyDescent="0.2">
      <c r="A2157" s="320" t="s">
        <v>3817</v>
      </c>
      <c r="B2157" s="322" t="s">
        <v>9837</v>
      </c>
      <c r="C2157" s="321" t="s">
        <v>13313</v>
      </c>
      <c r="D2157" s="323" t="s">
        <v>3822</v>
      </c>
    </row>
    <row r="2158" spans="1:4" ht="27" x14ac:dyDescent="0.2">
      <c r="A2158" s="320" t="s">
        <v>3818</v>
      </c>
      <c r="B2158" s="322" t="s">
        <v>9838</v>
      </c>
      <c r="C2158" s="321" t="s">
        <v>13313</v>
      </c>
      <c r="D2158" s="323" t="s">
        <v>594</v>
      </c>
    </row>
    <row r="2159" spans="1:4" ht="27" x14ac:dyDescent="0.2">
      <c r="A2159" s="320" t="s">
        <v>3819</v>
      </c>
      <c r="B2159" s="322" t="s">
        <v>9839</v>
      </c>
      <c r="C2159" s="321" t="s">
        <v>13313</v>
      </c>
      <c r="D2159" s="323" t="s">
        <v>2450</v>
      </c>
    </row>
    <row r="2160" spans="1:4" ht="40.5" x14ac:dyDescent="0.2">
      <c r="A2160" s="320" t="s">
        <v>3820</v>
      </c>
      <c r="B2160" s="322" t="s">
        <v>9840</v>
      </c>
      <c r="C2160" s="321" t="s">
        <v>13313</v>
      </c>
      <c r="D2160" s="323" t="s">
        <v>5798</v>
      </c>
    </row>
    <row r="2161" spans="1:4" ht="40.5" x14ac:dyDescent="0.2">
      <c r="A2161" s="320" t="s">
        <v>3821</v>
      </c>
      <c r="B2161" s="322" t="s">
        <v>9841</v>
      </c>
      <c r="C2161" s="321" t="s">
        <v>13313</v>
      </c>
      <c r="D2161" s="323" t="s">
        <v>450</v>
      </c>
    </row>
    <row r="2162" spans="1:4" ht="40.5" x14ac:dyDescent="0.2">
      <c r="A2162" s="320" t="s">
        <v>3823</v>
      </c>
      <c r="B2162" s="322" t="s">
        <v>9842</v>
      </c>
      <c r="C2162" s="321" t="s">
        <v>13313</v>
      </c>
      <c r="D2162" s="323" t="s">
        <v>1436</v>
      </c>
    </row>
    <row r="2163" spans="1:4" ht="40.5" x14ac:dyDescent="0.2">
      <c r="A2163" s="320" t="s">
        <v>3825</v>
      </c>
      <c r="B2163" s="322" t="s">
        <v>9843</v>
      </c>
      <c r="C2163" s="321" t="s">
        <v>13313</v>
      </c>
      <c r="D2163" s="323" t="s">
        <v>3869</v>
      </c>
    </row>
    <row r="2164" spans="1:4" ht="40.5" x14ac:dyDescent="0.2">
      <c r="A2164" s="320" t="s">
        <v>3826</v>
      </c>
      <c r="B2164" s="322" t="s">
        <v>9844</v>
      </c>
      <c r="C2164" s="321" t="s">
        <v>13313</v>
      </c>
      <c r="D2164" s="323" t="s">
        <v>1306</v>
      </c>
    </row>
    <row r="2165" spans="1:4" ht="40.5" x14ac:dyDescent="0.2">
      <c r="A2165" s="320" t="s">
        <v>3827</v>
      </c>
      <c r="B2165" s="322" t="s">
        <v>9845</v>
      </c>
      <c r="C2165" s="321" t="s">
        <v>13313</v>
      </c>
      <c r="D2165" s="323" t="s">
        <v>1447</v>
      </c>
    </row>
    <row r="2166" spans="1:4" ht="40.5" x14ac:dyDescent="0.2">
      <c r="A2166" s="320" t="s">
        <v>3829</v>
      </c>
      <c r="B2166" s="322" t="s">
        <v>9846</v>
      </c>
      <c r="C2166" s="321" t="s">
        <v>13313</v>
      </c>
      <c r="D2166" s="323" t="s">
        <v>2714</v>
      </c>
    </row>
    <row r="2167" spans="1:4" ht="40.5" x14ac:dyDescent="0.2">
      <c r="A2167" s="320" t="s">
        <v>3830</v>
      </c>
      <c r="B2167" s="322" t="s">
        <v>9847</v>
      </c>
      <c r="C2167" s="321" t="s">
        <v>13313</v>
      </c>
      <c r="D2167" s="323" t="s">
        <v>557</v>
      </c>
    </row>
    <row r="2168" spans="1:4" ht="40.5" x14ac:dyDescent="0.2">
      <c r="A2168" s="320" t="s">
        <v>3831</v>
      </c>
      <c r="B2168" s="322" t="s">
        <v>9848</v>
      </c>
      <c r="C2168" s="321" t="s">
        <v>13313</v>
      </c>
      <c r="D2168" s="323" t="s">
        <v>1169</v>
      </c>
    </row>
    <row r="2169" spans="1:4" ht="40.5" x14ac:dyDescent="0.2">
      <c r="A2169" s="320" t="s">
        <v>3832</v>
      </c>
      <c r="B2169" s="322" t="s">
        <v>9849</v>
      </c>
      <c r="C2169" s="321" t="s">
        <v>13313</v>
      </c>
      <c r="D2169" s="323" t="s">
        <v>427</v>
      </c>
    </row>
    <row r="2170" spans="1:4" ht="40.5" x14ac:dyDescent="0.2">
      <c r="A2170" s="320" t="s">
        <v>3833</v>
      </c>
      <c r="B2170" s="322" t="s">
        <v>9850</v>
      </c>
      <c r="C2170" s="321" t="s">
        <v>13313</v>
      </c>
      <c r="D2170" s="323" t="s">
        <v>1050</v>
      </c>
    </row>
    <row r="2171" spans="1:4" ht="40.5" x14ac:dyDescent="0.2">
      <c r="A2171" s="320" t="s">
        <v>3834</v>
      </c>
      <c r="B2171" s="322" t="s">
        <v>9851</v>
      </c>
      <c r="C2171" s="321" t="s">
        <v>13313</v>
      </c>
      <c r="D2171" s="323" t="s">
        <v>2793</v>
      </c>
    </row>
    <row r="2172" spans="1:4" ht="40.5" x14ac:dyDescent="0.2">
      <c r="A2172" s="320" t="s">
        <v>3835</v>
      </c>
      <c r="B2172" s="322" t="s">
        <v>9852</v>
      </c>
      <c r="C2172" s="321" t="s">
        <v>13313</v>
      </c>
      <c r="D2172" s="323" t="s">
        <v>2450</v>
      </c>
    </row>
    <row r="2173" spans="1:4" ht="40.5" x14ac:dyDescent="0.2">
      <c r="A2173" s="320" t="s">
        <v>3836</v>
      </c>
      <c r="B2173" s="322" t="s">
        <v>9853</v>
      </c>
      <c r="C2173" s="321" t="s">
        <v>13313</v>
      </c>
      <c r="D2173" s="323" t="s">
        <v>1447</v>
      </c>
    </row>
    <row r="2174" spans="1:4" ht="40.5" x14ac:dyDescent="0.2">
      <c r="A2174" s="320" t="s">
        <v>3837</v>
      </c>
      <c r="B2174" s="322" t="s">
        <v>9854</v>
      </c>
      <c r="C2174" s="321" t="s">
        <v>13313</v>
      </c>
      <c r="D2174" s="323" t="s">
        <v>1118</v>
      </c>
    </row>
    <row r="2175" spans="1:4" ht="40.5" x14ac:dyDescent="0.2">
      <c r="A2175" s="320" t="s">
        <v>3838</v>
      </c>
      <c r="B2175" s="322" t="s">
        <v>9855</v>
      </c>
      <c r="C2175" s="321" t="s">
        <v>13313</v>
      </c>
      <c r="D2175" s="323" t="s">
        <v>773</v>
      </c>
    </row>
    <row r="2176" spans="1:4" ht="40.5" x14ac:dyDescent="0.2">
      <c r="A2176" s="320" t="s">
        <v>3839</v>
      </c>
      <c r="B2176" s="322" t="s">
        <v>9856</v>
      </c>
      <c r="C2176" s="321" t="s">
        <v>13313</v>
      </c>
      <c r="D2176" s="323" t="s">
        <v>7532</v>
      </c>
    </row>
    <row r="2177" spans="1:4" ht="40.5" x14ac:dyDescent="0.2">
      <c r="A2177" s="320" t="s">
        <v>3840</v>
      </c>
      <c r="B2177" s="322" t="s">
        <v>9857</v>
      </c>
      <c r="C2177" s="321" t="s">
        <v>13313</v>
      </c>
      <c r="D2177" s="323" t="s">
        <v>770</v>
      </c>
    </row>
    <row r="2178" spans="1:4" ht="40.5" x14ac:dyDescent="0.2">
      <c r="A2178" s="320" t="s">
        <v>3842</v>
      </c>
      <c r="B2178" s="322" t="s">
        <v>9858</v>
      </c>
      <c r="C2178" s="321" t="s">
        <v>13313</v>
      </c>
      <c r="D2178" s="323" t="s">
        <v>14486</v>
      </c>
    </row>
    <row r="2179" spans="1:4" ht="40.5" x14ac:dyDescent="0.2">
      <c r="A2179" s="320" t="s">
        <v>3843</v>
      </c>
      <c r="B2179" s="322" t="s">
        <v>9859</v>
      </c>
      <c r="C2179" s="321" t="s">
        <v>13313</v>
      </c>
      <c r="D2179" s="323" t="s">
        <v>1137</v>
      </c>
    </row>
    <row r="2180" spans="1:4" ht="40.5" x14ac:dyDescent="0.2">
      <c r="A2180" s="320" t="s">
        <v>3844</v>
      </c>
      <c r="B2180" s="322" t="s">
        <v>9860</v>
      </c>
      <c r="C2180" s="321" t="s">
        <v>13313</v>
      </c>
      <c r="D2180" s="323" t="s">
        <v>13645</v>
      </c>
    </row>
    <row r="2181" spans="1:4" ht="40.5" x14ac:dyDescent="0.2">
      <c r="A2181" s="320" t="s">
        <v>3845</v>
      </c>
      <c r="B2181" s="322" t="s">
        <v>9861</v>
      </c>
      <c r="C2181" s="321" t="s">
        <v>13313</v>
      </c>
      <c r="D2181" s="323" t="s">
        <v>290</v>
      </c>
    </row>
    <row r="2182" spans="1:4" ht="40.5" x14ac:dyDescent="0.2">
      <c r="A2182" s="320" t="s">
        <v>3847</v>
      </c>
      <c r="B2182" s="322" t="s">
        <v>9862</v>
      </c>
      <c r="C2182" s="321" t="s">
        <v>13313</v>
      </c>
      <c r="D2182" s="323" t="s">
        <v>6762</v>
      </c>
    </row>
    <row r="2183" spans="1:4" ht="40.5" x14ac:dyDescent="0.2">
      <c r="A2183" s="320" t="s">
        <v>3849</v>
      </c>
      <c r="B2183" s="322" t="s">
        <v>9863</v>
      </c>
      <c r="C2183" s="321" t="s">
        <v>13313</v>
      </c>
      <c r="D2183" s="323" t="s">
        <v>564</v>
      </c>
    </row>
    <row r="2184" spans="1:4" ht="40.5" x14ac:dyDescent="0.2">
      <c r="A2184" s="320" t="s">
        <v>3850</v>
      </c>
      <c r="B2184" s="322" t="s">
        <v>9864</v>
      </c>
      <c r="C2184" s="321" t="s">
        <v>13313</v>
      </c>
      <c r="D2184" s="323" t="s">
        <v>1406</v>
      </c>
    </row>
    <row r="2185" spans="1:4" ht="40.5" x14ac:dyDescent="0.2">
      <c r="A2185" s="320" t="s">
        <v>3852</v>
      </c>
      <c r="B2185" s="322" t="s">
        <v>9865</v>
      </c>
      <c r="C2185" s="321" t="s">
        <v>13313</v>
      </c>
      <c r="D2185" s="323" t="s">
        <v>490</v>
      </c>
    </row>
    <row r="2186" spans="1:4" ht="40.5" x14ac:dyDescent="0.2">
      <c r="A2186" s="320" t="s">
        <v>3853</v>
      </c>
      <c r="B2186" s="322" t="s">
        <v>9866</v>
      </c>
      <c r="C2186" s="321" t="s">
        <v>13313</v>
      </c>
      <c r="D2186" s="323" t="s">
        <v>887</v>
      </c>
    </row>
    <row r="2187" spans="1:4" ht="40.5" x14ac:dyDescent="0.2">
      <c r="A2187" s="320" t="s">
        <v>3854</v>
      </c>
      <c r="B2187" s="322" t="s">
        <v>9867</v>
      </c>
      <c r="C2187" s="321" t="s">
        <v>13313</v>
      </c>
      <c r="D2187" s="323" t="s">
        <v>1355</v>
      </c>
    </row>
    <row r="2188" spans="1:4" ht="40.5" x14ac:dyDescent="0.2">
      <c r="A2188" s="320" t="s">
        <v>3855</v>
      </c>
      <c r="B2188" s="322" t="s">
        <v>9868</v>
      </c>
      <c r="C2188" s="321" t="s">
        <v>13313</v>
      </c>
      <c r="D2188" s="323" t="s">
        <v>432</v>
      </c>
    </row>
    <row r="2189" spans="1:4" ht="40.5" x14ac:dyDescent="0.2">
      <c r="A2189" s="320" t="s">
        <v>3856</v>
      </c>
      <c r="B2189" s="322" t="s">
        <v>9869</v>
      </c>
      <c r="C2189" s="321" t="s">
        <v>13313</v>
      </c>
      <c r="D2189" s="323" t="s">
        <v>587</v>
      </c>
    </row>
    <row r="2190" spans="1:4" ht="40.5" x14ac:dyDescent="0.2">
      <c r="A2190" s="320" t="s">
        <v>3857</v>
      </c>
      <c r="B2190" s="322" t="s">
        <v>9870</v>
      </c>
      <c r="C2190" s="321" t="s">
        <v>13313</v>
      </c>
      <c r="D2190" s="323" t="s">
        <v>1468</v>
      </c>
    </row>
    <row r="2191" spans="1:4" ht="40.5" x14ac:dyDescent="0.2">
      <c r="A2191" s="320" t="s">
        <v>3858</v>
      </c>
      <c r="B2191" s="322" t="s">
        <v>9871</v>
      </c>
      <c r="C2191" s="321" t="s">
        <v>13313</v>
      </c>
      <c r="D2191" s="323" t="s">
        <v>17152</v>
      </c>
    </row>
    <row r="2192" spans="1:4" ht="27" x14ac:dyDescent="0.2">
      <c r="A2192" s="320" t="s">
        <v>3859</v>
      </c>
      <c r="B2192" s="322" t="s">
        <v>9872</v>
      </c>
      <c r="C2192" s="321" t="s">
        <v>13313</v>
      </c>
      <c r="D2192" s="323" t="s">
        <v>5302</v>
      </c>
    </row>
    <row r="2193" spans="1:4" ht="27" x14ac:dyDescent="0.2">
      <c r="A2193" s="320" t="s">
        <v>3860</v>
      </c>
      <c r="B2193" s="322" t="s">
        <v>9873</v>
      </c>
      <c r="C2193" s="321" t="s">
        <v>13313</v>
      </c>
      <c r="D2193" s="323" t="s">
        <v>661</v>
      </c>
    </row>
    <row r="2194" spans="1:4" ht="27" x14ac:dyDescent="0.2">
      <c r="A2194" s="320" t="s">
        <v>3861</v>
      </c>
      <c r="B2194" s="322" t="s">
        <v>9874</v>
      </c>
      <c r="C2194" s="321" t="s">
        <v>13313</v>
      </c>
      <c r="D2194" s="323" t="s">
        <v>3892</v>
      </c>
    </row>
    <row r="2195" spans="1:4" ht="27" x14ac:dyDescent="0.2">
      <c r="A2195" s="320" t="s">
        <v>3862</v>
      </c>
      <c r="B2195" s="322" t="s">
        <v>9875</v>
      </c>
      <c r="C2195" s="321" t="s">
        <v>13313</v>
      </c>
      <c r="D2195" s="323" t="s">
        <v>219</v>
      </c>
    </row>
    <row r="2196" spans="1:4" ht="27" x14ac:dyDescent="0.2">
      <c r="A2196" s="320" t="s">
        <v>3863</v>
      </c>
      <c r="B2196" s="322" t="s">
        <v>9876</v>
      </c>
      <c r="C2196" s="321" t="s">
        <v>13313</v>
      </c>
      <c r="D2196" s="323" t="s">
        <v>775</v>
      </c>
    </row>
    <row r="2197" spans="1:4" ht="27" x14ac:dyDescent="0.2">
      <c r="A2197" s="320" t="s">
        <v>3864</v>
      </c>
      <c r="B2197" s="322" t="s">
        <v>9877</v>
      </c>
      <c r="C2197" s="321" t="s">
        <v>13313</v>
      </c>
      <c r="D2197" s="323" t="s">
        <v>1627</v>
      </c>
    </row>
    <row r="2198" spans="1:4" ht="27" x14ac:dyDescent="0.2">
      <c r="A2198" s="320" t="s">
        <v>3866</v>
      </c>
      <c r="B2198" s="322" t="s">
        <v>9878</v>
      </c>
      <c r="C2198" s="321" t="s">
        <v>13313</v>
      </c>
      <c r="D2198" s="323" t="s">
        <v>216</v>
      </c>
    </row>
    <row r="2199" spans="1:4" ht="27" x14ac:dyDescent="0.2">
      <c r="A2199" s="320" t="s">
        <v>3867</v>
      </c>
      <c r="B2199" s="322" t="s">
        <v>9879</v>
      </c>
      <c r="C2199" s="321" t="s">
        <v>13313</v>
      </c>
      <c r="D2199" s="323" t="s">
        <v>240</v>
      </c>
    </row>
    <row r="2200" spans="1:4" ht="27" x14ac:dyDescent="0.2">
      <c r="A2200" s="320" t="s">
        <v>3868</v>
      </c>
      <c r="B2200" s="322" t="s">
        <v>9880</v>
      </c>
      <c r="C2200" s="321" t="s">
        <v>13313</v>
      </c>
      <c r="D2200" s="323" t="s">
        <v>598</v>
      </c>
    </row>
    <row r="2201" spans="1:4" ht="27" x14ac:dyDescent="0.2">
      <c r="A2201" s="320" t="s">
        <v>3870</v>
      </c>
      <c r="B2201" s="322" t="s">
        <v>9881</v>
      </c>
      <c r="C2201" s="321" t="s">
        <v>13313</v>
      </c>
      <c r="D2201" s="323" t="s">
        <v>1046</v>
      </c>
    </row>
    <row r="2202" spans="1:4" ht="27" x14ac:dyDescent="0.2">
      <c r="A2202" s="320" t="s">
        <v>3872</v>
      </c>
      <c r="B2202" s="322" t="s">
        <v>9882</v>
      </c>
      <c r="C2202" s="321" t="s">
        <v>13313</v>
      </c>
      <c r="D2202" s="323" t="s">
        <v>596</v>
      </c>
    </row>
    <row r="2203" spans="1:4" ht="27" x14ac:dyDescent="0.2">
      <c r="A2203" s="320" t="s">
        <v>3873</v>
      </c>
      <c r="B2203" s="322" t="s">
        <v>9883</v>
      </c>
      <c r="C2203" s="321" t="s">
        <v>13313</v>
      </c>
      <c r="D2203" s="323" t="s">
        <v>13604</v>
      </c>
    </row>
    <row r="2204" spans="1:4" ht="27" x14ac:dyDescent="0.2">
      <c r="A2204" s="320" t="s">
        <v>3874</v>
      </c>
      <c r="B2204" s="322" t="s">
        <v>9884</v>
      </c>
      <c r="C2204" s="321" t="s">
        <v>13313</v>
      </c>
      <c r="D2204" s="323" t="s">
        <v>404</v>
      </c>
    </row>
    <row r="2205" spans="1:4" ht="27" x14ac:dyDescent="0.2">
      <c r="A2205" s="320" t="s">
        <v>3875</v>
      </c>
      <c r="B2205" s="322" t="s">
        <v>9885</v>
      </c>
      <c r="C2205" s="321" t="s">
        <v>13313</v>
      </c>
      <c r="D2205" s="323" t="s">
        <v>979</v>
      </c>
    </row>
    <row r="2206" spans="1:4" ht="27" x14ac:dyDescent="0.2">
      <c r="A2206" s="320" t="s">
        <v>3876</v>
      </c>
      <c r="B2206" s="322" t="s">
        <v>9886</v>
      </c>
      <c r="C2206" s="321" t="s">
        <v>13313</v>
      </c>
      <c r="D2206" s="323" t="s">
        <v>13347</v>
      </c>
    </row>
    <row r="2207" spans="1:4" ht="27" x14ac:dyDescent="0.2">
      <c r="A2207" s="320" t="s">
        <v>3877</v>
      </c>
      <c r="B2207" s="322" t="s">
        <v>9887</v>
      </c>
      <c r="C2207" s="321" t="s">
        <v>13313</v>
      </c>
      <c r="D2207" s="323" t="s">
        <v>2461</v>
      </c>
    </row>
    <row r="2208" spans="1:4" ht="13.5" x14ac:dyDescent="0.2">
      <c r="A2208" s="320" t="s">
        <v>3879</v>
      </c>
      <c r="B2208" s="322" t="s">
        <v>9888</v>
      </c>
      <c r="C2208" s="321" t="s">
        <v>13313</v>
      </c>
      <c r="D2208" s="323" t="s">
        <v>462</v>
      </c>
    </row>
    <row r="2209" spans="1:4" ht="13.5" x14ac:dyDescent="0.2">
      <c r="A2209" s="320" t="s">
        <v>3880</v>
      </c>
      <c r="B2209" s="322" t="s">
        <v>9889</v>
      </c>
      <c r="C2209" s="321" t="s">
        <v>13313</v>
      </c>
      <c r="D2209" s="323" t="s">
        <v>2818</v>
      </c>
    </row>
    <row r="2210" spans="1:4" ht="13.5" x14ac:dyDescent="0.2">
      <c r="A2210" s="320" t="s">
        <v>3882</v>
      </c>
      <c r="B2210" s="322" t="s">
        <v>9890</v>
      </c>
      <c r="C2210" s="321" t="s">
        <v>13313</v>
      </c>
      <c r="D2210" s="323" t="s">
        <v>2745</v>
      </c>
    </row>
    <row r="2211" spans="1:4" ht="13.5" x14ac:dyDescent="0.2">
      <c r="A2211" s="320" t="s">
        <v>3883</v>
      </c>
      <c r="B2211" s="322" t="s">
        <v>9891</v>
      </c>
      <c r="C2211" s="321" t="s">
        <v>13313</v>
      </c>
      <c r="D2211" s="323" t="s">
        <v>4161</v>
      </c>
    </row>
    <row r="2212" spans="1:4" ht="13.5" x14ac:dyDescent="0.2">
      <c r="A2212" s="320" t="s">
        <v>3885</v>
      </c>
      <c r="B2212" s="322" t="s">
        <v>9892</v>
      </c>
      <c r="C2212" s="321" t="s">
        <v>13313</v>
      </c>
      <c r="D2212" s="323" t="s">
        <v>264</v>
      </c>
    </row>
    <row r="2213" spans="1:4" ht="13.5" x14ac:dyDescent="0.2">
      <c r="A2213" s="320" t="s">
        <v>3886</v>
      </c>
      <c r="B2213" s="322" t="s">
        <v>9893</v>
      </c>
      <c r="C2213" s="321" t="s">
        <v>13313</v>
      </c>
      <c r="D2213" s="323" t="s">
        <v>459</v>
      </c>
    </row>
    <row r="2214" spans="1:4" ht="13.5" x14ac:dyDescent="0.2">
      <c r="A2214" s="320" t="s">
        <v>3887</v>
      </c>
      <c r="B2214" s="322" t="s">
        <v>9894</v>
      </c>
      <c r="C2214" s="321" t="s">
        <v>13313</v>
      </c>
      <c r="D2214" s="323" t="s">
        <v>736</v>
      </c>
    </row>
    <row r="2215" spans="1:4" ht="13.5" x14ac:dyDescent="0.2">
      <c r="A2215" s="320" t="s">
        <v>3888</v>
      </c>
      <c r="B2215" s="322" t="s">
        <v>9895</v>
      </c>
      <c r="C2215" s="321" t="s">
        <v>13313</v>
      </c>
      <c r="D2215" s="323" t="s">
        <v>2269</v>
      </c>
    </row>
    <row r="2216" spans="1:4" ht="13.5" x14ac:dyDescent="0.2">
      <c r="A2216" s="320" t="s">
        <v>3889</v>
      </c>
      <c r="B2216" s="322" t="s">
        <v>9896</v>
      </c>
      <c r="C2216" s="321" t="s">
        <v>13313</v>
      </c>
      <c r="D2216" s="323" t="s">
        <v>2511</v>
      </c>
    </row>
    <row r="2217" spans="1:4" ht="13.5" x14ac:dyDescent="0.2">
      <c r="A2217" s="320" t="s">
        <v>3891</v>
      </c>
      <c r="B2217" s="322" t="s">
        <v>9897</v>
      </c>
      <c r="C2217" s="321" t="s">
        <v>13313</v>
      </c>
      <c r="D2217" s="323" t="s">
        <v>13645</v>
      </c>
    </row>
    <row r="2218" spans="1:4" ht="13.5" x14ac:dyDescent="0.2">
      <c r="A2218" s="320" t="s">
        <v>3893</v>
      </c>
      <c r="B2218" s="322" t="s">
        <v>9898</v>
      </c>
      <c r="C2218" s="321" t="s">
        <v>13313</v>
      </c>
      <c r="D2218" s="323" t="s">
        <v>3904</v>
      </c>
    </row>
    <row r="2219" spans="1:4" ht="13.5" x14ac:dyDescent="0.2">
      <c r="A2219" s="320" t="s">
        <v>3894</v>
      </c>
      <c r="B2219" s="322" t="s">
        <v>9899</v>
      </c>
      <c r="C2219" s="321" t="s">
        <v>13313</v>
      </c>
      <c r="D2219" s="323" t="s">
        <v>1332</v>
      </c>
    </row>
    <row r="2220" spans="1:4" ht="13.5" x14ac:dyDescent="0.2">
      <c r="A2220" s="320" t="s">
        <v>3896</v>
      </c>
      <c r="B2220" s="322" t="s">
        <v>9900</v>
      </c>
      <c r="C2220" s="321" t="s">
        <v>13313</v>
      </c>
      <c r="D2220" s="323" t="s">
        <v>339</v>
      </c>
    </row>
    <row r="2221" spans="1:4" ht="13.5" x14ac:dyDescent="0.2">
      <c r="A2221" s="320" t="s">
        <v>3897</v>
      </c>
      <c r="B2221" s="322" t="s">
        <v>9901</v>
      </c>
      <c r="C2221" s="321" t="s">
        <v>13313</v>
      </c>
      <c r="D2221" s="323" t="s">
        <v>596</v>
      </c>
    </row>
    <row r="2222" spans="1:4" ht="27" x14ac:dyDescent="0.2">
      <c r="A2222" s="320" t="s">
        <v>3898</v>
      </c>
      <c r="B2222" s="322" t="s">
        <v>15569</v>
      </c>
      <c r="C2222" s="321" t="s">
        <v>13313</v>
      </c>
      <c r="D2222" s="323" t="s">
        <v>291</v>
      </c>
    </row>
    <row r="2223" spans="1:4" ht="27" x14ac:dyDescent="0.2">
      <c r="A2223" s="320" t="s">
        <v>3899</v>
      </c>
      <c r="B2223" s="322" t="s">
        <v>15570</v>
      </c>
      <c r="C2223" s="321" t="s">
        <v>13313</v>
      </c>
      <c r="D2223" s="323" t="s">
        <v>659</v>
      </c>
    </row>
    <row r="2224" spans="1:4" ht="27" x14ac:dyDescent="0.2">
      <c r="A2224" s="320" t="s">
        <v>3900</v>
      </c>
      <c r="B2224" s="322" t="s">
        <v>15571</v>
      </c>
      <c r="C2224" s="321" t="s">
        <v>13313</v>
      </c>
      <c r="D2224" s="323" t="s">
        <v>14110</v>
      </c>
    </row>
    <row r="2225" spans="1:4" ht="27" x14ac:dyDescent="0.2">
      <c r="A2225" s="320" t="s">
        <v>3902</v>
      </c>
      <c r="B2225" s="322" t="s">
        <v>15572</v>
      </c>
      <c r="C2225" s="321" t="s">
        <v>13313</v>
      </c>
      <c r="D2225" s="323" t="s">
        <v>17526</v>
      </c>
    </row>
    <row r="2226" spans="1:4" ht="27" x14ac:dyDescent="0.2">
      <c r="A2226" s="320" t="s">
        <v>3903</v>
      </c>
      <c r="B2226" s="322" t="s">
        <v>15573</v>
      </c>
      <c r="C2226" s="321" t="s">
        <v>13313</v>
      </c>
      <c r="D2226" s="323" t="s">
        <v>307</v>
      </c>
    </row>
    <row r="2227" spans="1:4" ht="27" x14ac:dyDescent="0.2">
      <c r="A2227" s="320" t="s">
        <v>3905</v>
      </c>
      <c r="B2227" s="322" t="s">
        <v>15574</v>
      </c>
      <c r="C2227" s="321" t="s">
        <v>13313</v>
      </c>
      <c r="D2227" s="323" t="s">
        <v>661</v>
      </c>
    </row>
    <row r="2228" spans="1:4" ht="27" x14ac:dyDescent="0.2">
      <c r="A2228" s="320" t="s">
        <v>3906</v>
      </c>
      <c r="B2228" s="322" t="s">
        <v>15575</v>
      </c>
      <c r="C2228" s="321" t="s">
        <v>13313</v>
      </c>
      <c r="D2228" s="323" t="s">
        <v>1118</v>
      </c>
    </row>
    <row r="2229" spans="1:4" ht="27" x14ac:dyDescent="0.2">
      <c r="A2229" s="320" t="s">
        <v>3907</v>
      </c>
      <c r="B2229" s="322" t="s">
        <v>15576</v>
      </c>
      <c r="C2229" s="321" t="s">
        <v>13313</v>
      </c>
      <c r="D2229" s="323" t="s">
        <v>339</v>
      </c>
    </row>
    <row r="2230" spans="1:4" ht="27" x14ac:dyDescent="0.2">
      <c r="A2230" s="320" t="s">
        <v>3909</v>
      </c>
      <c r="B2230" s="322" t="s">
        <v>9902</v>
      </c>
      <c r="C2230" s="321" t="s">
        <v>13313</v>
      </c>
      <c r="D2230" s="323" t="s">
        <v>212</v>
      </c>
    </row>
    <row r="2231" spans="1:4" ht="27" x14ac:dyDescent="0.2">
      <c r="A2231" s="320" t="s">
        <v>3910</v>
      </c>
      <c r="B2231" s="322" t="s">
        <v>9903</v>
      </c>
      <c r="C2231" s="321" t="s">
        <v>13313</v>
      </c>
      <c r="D2231" s="323" t="s">
        <v>14124</v>
      </c>
    </row>
    <row r="2232" spans="1:4" ht="27" x14ac:dyDescent="0.2">
      <c r="A2232" s="320" t="s">
        <v>3911</v>
      </c>
      <c r="B2232" s="322" t="s">
        <v>9904</v>
      </c>
      <c r="C2232" s="321" t="s">
        <v>13313</v>
      </c>
      <c r="D2232" s="323" t="s">
        <v>1126</v>
      </c>
    </row>
    <row r="2233" spans="1:4" ht="27" x14ac:dyDescent="0.2">
      <c r="A2233" s="320" t="s">
        <v>3913</v>
      </c>
      <c r="B2233" s="322" t="s">
        <v>9905</v>
      </c>
      <c r="C2233" s="321" t="s">
        <v>13313</v>
      </c>
      <c r="D2233" s="323" t="s">
        <v>718</v>
      </c>
    </row>
    <row r="2234" spans="1:4" ht="27" x14ac:dyDescent="0.2">
      <c r="A2234" s="320" t="s">
        <v>3914</v>
      </c>
      <c r="B2234" s="322" t="s">
        <v>9906</v>
      </c>
      <c r="C2234" s="321" t="s">
        <v>13313</v>
      </c>
      <c r="D2234" s="323" t="s">
        <v>3803</v>
      </c>
    </row>
    <row r="2235" spans="1:4" ht="27" x14ac:dyDescent="0.2">
      <c r="A2235" s="320" t="s">
        <v>3915</v>
      </c>
      <c r="B2235" s="322" t="s">
        <v>9907</v>
      </c>
      <c r="C2235" s="321" t="s">
        <v>13313</v>
      </c>
      <c r="D2235" s="323" t="s">
        <v>3871</v>
      </c>
    </row>
    <row r="2236" spans="1:4" ht="27" x14ac:dyDescent="0.2">
      <c r="A2236" s="320" t="s">
        <v>3916</v>
      </c>
      <c r="B2236" s="322" t="s">
        <v>9908</v>
      </c>
      <c r="C2236" s="321" t="s">
        <v>13313</v>
      </c>
      <c r="D2236" s="323" t="s">
        <v>6762</v>
      </c>
    </row>
    <row r="2237" spans="1:4" ht="27" x14ac:dyDescent="0.2">
      <c r="A2237" s="320" t="s">
        <v>3917</v>
      </c>
      <c r="B2237" s="322" t="s">
        <v>9909</v>
      </c>
      <c r="C2237" s="321" t="s">
        <v>13313</v>
      </c>
      <c r="D2237" s="323" t="s">
        <v>3924</v>
      </c>
    </row>
    <row r="2238" spans="1:4" ht="27" x14ac:dyDescent="0.2">
      <c r="A2238" s="320" t="s">
        <v>3918</v>
      </c>
      <c r="B2238" s="322" t="s">
        <v>9910</v>
      </c>
      <c r="C2238" s="321" t="s">
        <v>13313</v>
      </c>
      <c r="D2238" s="323" t="s">
        <v>5415</v>
      </c>
    </row>
    <row r="2239" spans="1:4" ht="27" x14ac:dyDescent="0.2">
      <c r="A2239" s="320" t="s">
        <v>3919</v>
      </c>
      <c r="B2239" s="322" t="s">
        <v>9911</v>
      </c>
      <c r="C2239" s="321" t="s">
        <v>13313</v>
      </c>
      <c r="D2239" s="323" t="s">
        <v>985</v>
      </c>
    </row>
    <row r="2240" spans="1:4" ht="27" x14ac:dyDescent="0.2">
      <c r="A2240" s="320" t="s">
        <v>3920</v>
      </c>
      <c r="B2240" s="322" t="s">
        <v>9912</v>
      </c>
      <c r="C2240" s="321" t="s">
        <v>13313</v>
      </c>
      <c r="D2240" s="323" t="s">
        <v>1431</v>
      </c>
    </row>
    <row r="2241" spans="1:4" ht="27" x14ac:dyDescent="0.2">
      <c r="A2241" s="320" t="s">
        <v>3921</v>
      </c>
      <c r="B2241" s="322" t="s">
        <v>9913</v>
      </c>
      <c r="C2241" s="321" t="s">
        <v>13313</v>
      </c>
      <c r="D2241" s="323" t="s">
        <v>4969</v>
      </c>
    </row>
    <row r="2242" spans="1:4" ht="27" x14ac:dyDescent="0.2">
      <c r="A2242" s="320" t="s">
        <v>3922</v>
      </c>
      <c r="B2242" s="322" t="s">
        <v>9914</v>
      </c>
      <c r="C2242" s="321" t="s">
        <v>13313</v>
      </c>
      <c r="D2242" s="323" t="s">
        <v>717</v>
      </c>
    </row>
    <row r="2243" spans="1:4" ht="27" x14ac:dyDescent="0.2">
      <c r="A2243" s="320" t="s">
        <v>3923</v>
      </c>
      <c r="B2243" s="322" t="s">
        <v>9915</v>
      </c>
      <c r="C2243" s="321" t="s">
        <v>13313</v>
      </c>
      <c r="D2243" s="323" t="s">
        <v>290</v>
      </c>
    </row>
    <row r="2244" spans="1:4" ht="27" x14ac:dyDescent="0.2">
      <c r="A2244" s="320" t="s">
        <v>3925</v>
      </c>
      <c r="B2244" s="322" t="s">
        <v>9916</v>
      </c>
      <c r="C2244" s="321" t="s">
        <v>13313</v>
      </c>
      <c r="D2244" s="323" t="s">
        <v>561</v>
      </c>
    </row>
    <row r="2245" spans="1:4" ht="27" x14ac:dyDescent="0.2">
      <c r="A2245" s="320" t="s">
        <v>3926</v>
      </c>
      <c r="B2245" s="322" t="s">
        <v>9917</v>
      </c>
      <c r="C2245" s="321" t="s">
        <v>13313</v>
      </c>
      <c r="D2245" s="323" t="s">
        <v>2450</v>
      </c>
    </row>
    <row r="2246" spans="1:4" ht="27" x14ac:dyDescent="0.2">
      <c r="A2246" s="320" t="s">
        <v>3927</v>
      </c>
      <c r="B2246" s="322" t="s">
        <v>9918</v>
      </c>
      <c r="C2246" s="321" t="s">
        <v>13313</v>
      </c>
      <c r="D2246" s="323" t="s">
        <v>499</v>
      </c>
    </row>
    <row r="2247" spans="1:4" ht="27" x14ac:dyDescent="0.2">
      <c r="A2247" s="320" t="s">
        <v>3928</v>
      </c>
      <c r="B2247" s="322" t="s">
        <v>9919</v>
      </c>
      <c r="C2247" s="321" t="s">
        <v>13313</v>
      </c>
      <c r="D2247" s="323" t="s">
        <v>17527</v>
      </c>
    </row>
    <row r="2248" spans="1:4" ht="27" x14ac:dyDescent="0.2">
      <c r="A2248" s="320" t="s">
        <v>3929</v>
      </c>
      <c r="B2248" s="322" t="s">
        <v>9920</v>
      </c>
      <c r="C2248" s="321" t="s">
        <v>13313</v>
      </c>
      <c r="D2248" s="323" t="s">
        <v>17528</v>
      </c>
    </row>
    <row r="2249" spans="1:4" ht="27" x14ac:dyDescent="0.2">
      <c r="A2249" s="320" t="s">
        <v>3930</v>
      </c>
      <c r="B2249" s="322" t="s">
        <v>9921</v>
      </c>
      <c r="C2249" s="321" t="s">
        <v>13313</v>
      </c>
      <c r="D2249" s="323" t="s">
        <v>14489</v>
      </c>
    </row>
    <row r="2250" spans="1:4" ht="27" x14ac:dyDescent="0.2">
      <c r="A2250" s="320" t="s">
        <v>3932</v>
      </c>
      <c r="B2250" s="322" t="s">
        <v>9922</v>
      </c>
      <c r="C2250" s="321" t="s">
        <v>13313</v>
      </c>
      <c r="D2250" s="323" t="s">
        <v>1082</v>
      </c>
    </row>
    <row r="2251" spans="1:4" ht="27" x14ac:dyDescent="0.2">
      <c r="A2251" s="320" t="s">
        <v>3933</v>
      </c>
      <c r="B2251" s="322" t="s">
        <v>9923</v>
      </c>
      <c r="C2251" s="321" t="s">
        <v>13313</v>
      </c>
      <c r="D2251" s="323" t="s">
        <v>1317</v>
      </c>
    </row>
    <row r="2252" spans="1:4" ht="27" x14ac:dyDescent="0.2">
      <c r="A2252" s="320" t="s">
        <v>3934</v>
      </c>
      <c r="B2252" s="322" t="s">
        <v>9924</v>
      </c>
      <c r="C2252" s="321" t="s">
        <v>13313</v>
      </c>
      <c r="D2252" s="323" t="s">
        <v>3924</v>
      </c>
    </row>
    <row r="2253" spans="1:4" ht="27" x14ac:dyDescent="0.2">
      <c r="A2253" s="320" t="s">
        <v>3935</v>
      </c>
      <c r="B2253" s="322" t="s">
        <v>9925</v>
      </c>
      <c r="C2253" s="321" t="s">
        <v>13313</v>
      </c>
      <c r="D2253" s="323" t="s">
        <v>2745</v>
      </c>
    </row>
    <row r="2254" spans="1:4" ht="27" x14ac:dyDescent="0.2">
      <c r="A2254" s="320" t="s">
        <v>3936</v>
      </c>
      <c r="B2254" s="322" t="s">
        <v>9926</v>
      </c>
      <c r="C2254" s="321" t="s">
        <v>13313</v>
      </c>
      <c r="D2254" s="323" t="s">
        <v>2974</v>
      </c>
    </row>
    <row r="2255" spans="1:4" ht="27" x14ac:dyDescent="0.2">
      <c r="A2255" s="320" t="s">
        <v>3938</v>
      </c>
      <c r="B2255" s="322" t="s">
        <v>9927</v>
      </c>
      <c r="C2255" s="321" t="s">
        <v>13313</v>
      </c>
      <c r="D2255" s="323" t="s">
        <v>14486</v>
      </c>
    </row>
    <row r="2256" spans="1:4" ht="27" x14ac:dyDescent="0.2">
      <c r="A2256" s="320" t="s">
        <v>3939</v>
      </c>
      <c r="B2256" s="322" t="s">
        <v>9928</v>
      </c>
      <c r="C2256" s="321" t="s">
        <v>13313</v>
      </c>
      <c r="D2256" s="323" t="s">
        <v>592</v>
      </c>
    </row>
    <row r="2257" spans="1:4" ht="27" x14ac:dyDescent="0.2">
      <c r="A2257" s="320" t="s">
        <v>3940</v>
      </c>
      <c r="B2257" s="322" t="s">
        <v>9929</v>
      </c>
      <c r="C2257" s="321" t="s">
        <v>13313</v>
      </c>
      <c r="D2257" s="323" t="s">
        <v>235</v>
      </c>
    </row>
    <row r="2258" spans="1:4" ht="27" x14ac:dyDescent="0.2">
      <c r="A2258" s="320" t="s">
        <v>3941</v>
      </c>
      <c r="B2258" s="322" t="s">
        <v>9930</v>
      </c>
      <c r="C2258" s="321" t="s">
        <v>13313</v>
      </c>
      <c r="D2258" s="323" t="s">
        <v>1452</v>
      </c>
    </row>
    <row r="2259" spans="1:4" ht="27" x14ac:dyDescent="0.2">
      <c r="A2259" s="320" t="s">
        <v>3942</v>
      </c>
      <c r="B2259" s="322" t="s">
        <v>9931</v>
      </c>
      <c r="C2259" s="321" t="s">
        <v>13313</v>
      </c>
      <c r="D2259" s="323" t="s">
        <v>2818</v>
      </c>
    </row>
    <row r="2260" spans="1:4" ht="27" x14ac:dyDescent="0.2">
      <c r="A2260" s="320" t="s">
        <v>3943</v>
      </c>
      <c r="B2260" s="322" t="s">
        <v>9932</v>
      </c>
      <c r="C2260" s="321" t="s">
        <v>13313</v>
      </c>
      <c r="D2260" s="323" t="s">
        <v>2508</v>
      </c>
    </row>
    <row r="2261" spans="1:4" ht="13.5" x14ac:dyDescent="0.2">
      <c r="A2261" s="320" t="s">
        <v>3944</v>
      </c>
      <c r="B2261" s="322" t="s">
        <v>9933</v>
      </c>
      <c r="C2261" s="321" t="s">
        <v>14</v>
      </c>
      <c r="D2261" s="323" t="s">
        <v>14490</v>
      </c>
    </row>
    <row r="2262" spans="1:4" ht="13.5" x14ac:dyDescent="0.2">
      <c r="A2262" s="320" t="s">
        <v>3945</v>
      </c>
      <c r="B2262" s="322" t="s">
        <v>15577</v>
      </c>
      <c r="C2262" s="321" t="s">
        <v>76</v>
      </c>
      <c r="D2262" s="323" t="s">
        <v>17529</v>
      </c>
    </row>
    <row r="2263" spans="1:4" ht="13.5" x14ac:dyDescent="0.2">
      <c r="A2263" s="320" t="s">
        <v>3946</v>
      </c>
      <c r="B2263" s="322" t="s">
        <v>9934</v>
      </c>
      <c r="C2263" s="321" t="s">
        <v>76</v>
      </c>
      <c r="D2263" s="323" t="s">
        <v>17530</v>
      </c>
    </row>
    <row r="2264" spans="1:4" ht="27" x14ac:dyDescent="0.2">
      <c r="A2264" s="320" t="s">
        <v>3947</v>
      </c>
      <c r="B2264" s="322" t="s">
        <v>9935</v>
      </c>
      <c r="C2264" s="321" t="s">
        <v>76</v>
      </c>
      <c r="D2264" s="323" t="s">
        <v>17531</v>
      </c>
    </row>
    <row r="2265" spans="1:4" ht="27" x14ac:dyDescent="0.2">
      <c r="A2265" s="320" t="s">
        <v>3948</v>
      </c>
      <c r="B2265" s="322" t="s">
        <v>9936</v>
      </c>
      <c r="C2265" s="321" t="s">
        <v>76</v>
      </c>
      <c r="D2265" s="323" t="s">
        <v>17532</v>
      </c>
    </row>
    <row r="2266" spans="1:4" ht="27" x14ac:dyDescent="0.2">
      <c r="A2266" s="320" t="s">
        <v>3949</v>
      </c>
      <c r="B2266" s="322" t="s">
        <v>9937</v>
      </c>
      <c r="C2266" s="321" t="s">
        <v>76</v>
      </c>
      <c r="D2266" s="323" t="s">
        <v>17533</v>
      </c>
    </row>
    <row r="2267" spans="1:4" ht="27" x14ac:dyDescent="0.2">
      <c r="A2267" s="320" t="s">
        <v>3950</v>
      </c>
      <c r="B2267" s="322" t="s">
        <v>9938</v>
      </c>
      <c r="C2267" s="321" t="s">
        <v>76</v>
      </c>
      <c r="D2267" s="323" t="s">
        <v>17534</v>
      </c>
    </row>
    <row r="2268" spans="1:4" ht="27" x14ac:dyDescent="0.2">
      <c r="A2268" s="320" t="s">
        <v>3951</v>
      </c>
      <c r="B2268" s="322" t="s">
        <v>9939</v>
      </c>
      <c r="C2268" s="321" t="s">
        <v>76</v>
      </c>
      <c r="D2268" s="323" t="s">
        <v>17535</v>
      </c>
    </row>
    <row r="2269" spans="1:4" ht="27" x14ac:dyDescent="0.2">
      <c r="A2269" s="320" t="s">
        <v>3952</v>
      </c>
      <c r="B2269" s="322" t="s">
        <v>9940</v>
      </c>
      <c r="C2269" s="321" t="s">
        <v>76</v>
      </c>
      <c r="D2269" s="323" t="s">
        <v>17536</v>
      </c>
    </row>
    <row r="2270" spans="1:4" ht="27" x14ac:dyDescent="0.2">
      <c r="A2270" s="320" t="s">
        <v>3953</v>
      </c>
      <c r="B2270" s="322" t="s">
        <v>9941</v>
      </c>
      <c r="C2270" s="321" t="s">
        <v>76</v>
      </c>
      <c r="D2270" s="323" t="s">
        <v>17537</v>
      </c>
    </row>
    <row r="2271" spans="1:4" ht="27" x14ac:dyDescent="0.2">
      <c r="A2271" s="320" t="s">
        <v>3954</v>
      </c>
      <c r="B2271" s="322" t="s">
        <v>9942</v>
      </c>
      <c r="C2271" s="321" t="s">
        <v>76</v>
      </c>
      <c r="D2271" s="323" t="s">
        <v>17538</v>
      </c>
    </row>
    <row r="2272" spans="1:4" ht="27" x14ac:dyDescent="0.2">
      <c r="A2272" s="320" t="s">
        <v>3955</v>
      </c>
      <c r="B2272" s="322" t="s">
        <v>9943</v>
      </c>
      <c r="C2272" s="321" t="s">
        <v>76</v>
      </c>
      <c r="D2272" s="323" t="s">
        <v>17539</v>
      </c>
    </row>
    <row r="2273" spans="1:4" ht="27" x14ac:dyDescent="0.2">
      <c r="A2273" s="320" t="s">
        <v>3956</v>
      </c>
      <c r="B2273" s="322" t="s">
        <v>9944</v>
      </c>
      <c r="C2273" s="321" t="s">
        <v>76</v>
      </c>
      <c r="D2273" s="323" t="s">
        <v>17540</v>
      </c>
    </row>
    <row r="2274" spans="1:4" ht="40.5" x14ac:dyDescent="0.2">
      <c r="A2274" s="320" t="s">
        <v>3957</v>
      </c>
      <c r="B2274" s="322" t="s">
        <v>15578</v>
      </c>
      <c r="C2274" s="321" t="s">
        <v>76</v>
      </c>
      <c r="D2274" s="323" t="s">
        <v>17541</v>
      </c>
    </row>
    <row r="2275" spans="1:4" ht="40.5" x14ac:dyDescent="0.2">
      <c r="A2275" s="320" t="s">
        <v>3958</v>
      </c>
      <c r="B2275" s="322" t="s">
        <v>15579</v>
      </c>
      <c r="C2275" s="321" t="s">
        <v>76</v>
      </c>
      <c r="D2275" s="323" t="s">
        <v>17542</v>
      </c>
    </row>
    <row r="2276" spans="1:4" ht="40.5" x14ac:dyDescent="0.2">
      <c r="A2276" s="320" t="s">
        <v>3959</v>
      </c>
      <c r="B2276" s="322" t="s">
        <v>15580</v>
      </c>
      <c r="C2276" s="321" t="s">
        <v>76</v>
      </c>
      <c r="D2276" s="323" t="s">
        <v>17543</v>
      </c>
    </row>
    <row r="2277" spans="1:4" ht="40.5" x14ac:dyDescent="0.2">
      <c r="A2277" s="320" t="s">
        <v>3960</v>
      </c>
      <c r="B2277" s="322" t="s">
        <v>15581</v>
      </c>
      <c r="C2277" s="321" t="s">
        <v>76</v>
      </c>
      <c r="D2277" s="323" t="s">
        <v>17544</v>
      </c>
    </row>
    <row r="2278" spans="1:4" ht="40.5" x14ac:dyDescent="0.2">
      <c r="A2278" s="320" t="s">
        <v>3961</v>
      </c>
      <c r="B2278" s="322" t="s">
        <v>15582</v>
      </c>
      <c r="C2278" s="321" t="s">
        <v>76</v>
      </c>
      <c r="D2278" s="323" t="s">
        <v>17545</v>
      </c>
    </row>
    <row r="2279" spans="1:4" ht="40.5" x14ac:dyDescent="0.2">
      <c r="A2279" s="320" t="s">
        <v>3962</v>
      </c>
      <c r="B2279" s="322" t="s">
        <v>15583</v>
      </c>
      <c r="C2279" s="321" t="s">
        <v>76</v>
      </c>
      <c r="D2279" s="323" t="s">
        <v>17546</v>
      </c>
    </row>
    <row r="2280" spans="1:4" ht="40.5" x14ac:dyDescent="0.2">
      <c r="A2280" s="320" t="s">
        <v>3963</v>
      </c>
      <c r="B2280" s="322" t="s">
        <v>15584</v>
      </c>
      <c r="C2280" s="321" t="s">
        <v>76</v>
      </c>
      <c r="D2280" s="323" t="s">
        <v>17547</v>
      </c>
    </row>
    <row r="2281" spans="1:4" ht="40.5" x14ac:dyDescent="0.2">
      <c r="A2281" s="320" t="s">
        <v>3964</v>
      </c>
      <c r="B2281" s="322" t="s">
        <v>15585</v>
      </c>
      <c r="C2281" s="321" t="s">
        <v>76</v>
      </c>
      <c r="D2281" s="323" t="s">
        <v>17548</v>
      </c>
    </row>
    <row r="2282" spans="1:4" ht="40.5" x14ac:dyDescent="0.2">
      <c r="A2282" s="320" t="s">
        <v>3965</v>
      </c>
      <c r="B2282" s="322" t="s">
        <v>15586</v>
      </c>
      <c r="C2282" s="321" t="s">
        <v>76</v>
      </c>
      <c r="D2282" s="323" t="s">
        <v>17549</v>
      </c>
    </row>
    <row r="2283" spans="1:4" ht="40.5" x14ac:dyDescent="0.2">
      <c r="A2283" s="320" t="s">
        <v>3966</v>
      </c>
      <c r="B2283" s="322" t="s">
        <v>15587</v>
      </c>
      <c r="C2283" s="321" t="s">
        <v>76</v>
      </c>
      <c r="D2283" s="323" t="s">
        <v>17550</v>
      </c>
    </row>
    <row r="2284" spans="1:4" ht="40.5" x14ac:dyDescent="0.2">
      <c r="A2284" s="320" t="s">
        <v>3967</v>
      </c>
      <c r="B2284" s="322" t="s">
        <v>9945</v>
      </c>
      <c r="C2284" s="321" t="s">
        <v>76</v>
      </c>
      <c r="D2284" s="323" t="s">
        <v>17551</v>
      </c>
    </row>
    <row r="2285" spans="1:4" ht="40.5" x14ac:dyDescent="0.2">
      <c r="A2285" s="320" t="s">
        <v>3968</v>
      </c>
      <c r="B2285" s="322" t="s">
        <v>9946</v>
      </c>
      <c r="C2285" s="321" t="s">
        <v>76</v>
      </c>
      <c r="D2285" s="323" t="s">
        <v>17552</v>
      </c>
    </row>
    <row r="2286" spans="1:4" ht="40.5" x14ac:dyDescent="0.2">
      <c r="A2286" s="320" t="s">
        <v>3969</v>
      </c>
      <c r="B2286" s="322" t="s">
        <v>9947</v>
      </c>
      <c r="C2286" s="321" t="s">
        <v>76</v>
      </c>
      <c r="D2286" s="323" t="s">
        <v>17553</v>
      </c>
    </row>
    <row r="2287" spans="1:4" ht="40.5" x14ac:dyDescent="0.2">
      <c r="A2287" s="320" t="s">
        <v>3970</v>
      </c>
      <c r="B2287" s="322" t="s">
        <v>9948</v>
      </c>
      <c r="C2287" s="321" t="s">
        <v>76</v>
      </c>
      <c r="D2287" s="323" t="s">
        <v>17554</v>
      </c>
    </row>
    <row r="2288" spans="1:4" ht="40.5" x14ac:dyDescent="0.2">
      <c r="A2288" s="320" t="s">
        <v>3971</v>
      </c>
      <c r="B2288" s="322" t="s">
        <v>9949</v>
      </c>
      <c r="C2288" s="321" t="s">
        <v>76</v>
      </c>
      <c r="D2288" s="323" t="s">
        <v>17555</v>
      </c>
    </row>
    <row r="2289" spans="1:4" ht="40.5" x14ac:dyDescent="0.2">
      <c r="A2289" s="320" t="s">
        <v>3972</v>
      </c>
      <c r="B2289" s="322" t="s">
        <v>9950</v>
      </c>
      <c r="C2289" s="321" t="s">
        <v>76</v>
      </c>
      <c r="D2289" s="323" t="s">
        <v>17556</v>
      </c>
    </row>
    <row r="2290" spans="1:4" ht="40.5" x14ac:dyDescent="0.2">
      <c r="A2290" s="320" t="s">
        <v>3973</v>
      </c>
      <c r="B2290" s="322" t="s">
        <v>9951</v>
      </c>
      <c r="C2290" s="321" t="s">
        <v>76</v>
      </c>
      <c r="D2290" s="323" t="s">
        <v>17557</v>
      </c>
    </row>
    <row r="2291" spans="1:4" ht="40.5" x14ac:dyDescent="0.2">
      <c r="A2291" s="320" t="s">
        <v>3974</v>
      </c>
      <c r="B2291" s="322" t="s">
        <v>9952</v>
      </c>
      <c r="C2291" s="321" t="s">
        <v>76</v>
      </c>
      <c r="D2291" s="323" t="s">
        <v>17558</v>
      </c>
    </row>
    <row r="2292" spans="1:4" ht="40.5" x14ac:dyDescent="0.2">
      <c r="A2292" s="320" t="s">
        <v>3975</v>
      </c>
      <c r="B2292" s="322" t="s">
        <v>9953</v>
      </c>
      <c r="C2292" s="321" t="s">
        <v>76</v>
      </c>
      <c r="D2292" s="323" t="s">
        <v>17559</v>
      </c>
    </row>
    <row r="2293" spans="1:4" ht="54" x14ac:dyDescent="0.2">
      <c r="A2293" s="320" t="s">
        <v>3976</v>
      </c>
      <c r="B2293" s="322" t="s">
        <v>9954</v>
      </c>
      <c r="C2293" s="321" t="s">
        <v>76</v>
      </c>
      <c r="D2293" s="323" t="s">
        <v>17560</v>
      </c>
    </row>
    <row r="2294" spans="1:4" ht="54" x14ac:dyDescent="0.2">
      <c r="A2294" s="320" t="s">
        <v>3977</v>
      </c>
      <c r="B2294" s="322" t="s">
        <v>9955</v>
      </c>
      <c r="C2294" s="321" t="s">
        <v>76</v>
      </c>
      <c r="D2294" s="323" t="s">
        <v>17561</v>
      </c>
    </row>
    <row r="2295" spans="1:4" ht="54" x14ac:dyDescent="0.2">
      <c r="A2295" s="320" t="s">
        <v>3978</v>
      </c>
      <c r="B2295" s="322" t="s">
        <v>15588</v>
      </c>
      <c r="C2295" s="321" t="s">
        <v>76</v>
      </c>
      <c r="D2295" s="323" t="s">
        <v>17562</v>
      </c>
    </row>
    <row r="2296" spans="1:4" ht="54" x14ac:dyDescent="0.2">
      <c r="A2296" s="320" t="s">
        <v>3979</v>
      </c>
      <c r="B2296" s="322" t="s">
        <v>9956</v>
      </c>
      <c r="C2296" s="321" t="s">
        <v>76</v>
      </c>
      <c r="D2296" s="323" t="s">
        <v>17563</v>
      </c>
    </row>
    <row r="2297" spans="1:4" ht="54" x14ac:dyDescent="0.2">
      <c r="A2297" s="320" t="s">
        <v>3980</v>
      </c>
      <c r="B2297" s="322" t="s">
        <v>9957</v>
      </c>
      <c r="C2297" s="321" t="s">
        <v>76</v>
      </c>
      <c r="D2297" s="323" t="s">
        <v>17564</v>
      </c>
    </row>
    <row r="2298" spans="1:4" ht="54" x14ac:dyDescent="0.2">
      <c r="A2298" s="320" t="s">
        <v>3981</v>
      </c>
      <c r="B2298" s="322" t="s">
        <v>9958</v>
      </c>
      <c r="C2298" s="321" t="s">
        <v>76</v>
      </c>
      <c r="D2298" s="323" t="s">
        <v>17565</v>
      </c>
    </row>
    <row r="2299" spans="1:4" ht="54" x14ac:dyDescent="0.2">
      <c r="A2299" s="320" t="s">
        <v>3982</v>
      </c>
      <c r="B2299" s="322" t="s">
        <v>9959</v>
      </c>
      <c r="C2299" s="321" t="s">
        <v>76</v>
      </c>
      <c r="D2299" s="323" t="s">
        <v>17566</v>
      </c>
    </row>
    <row r="2300" spans="1:4" ht="54" x14ac:dyDescent="0.2">
      <c r="A2300" s="320" t="s">
        <v>3983</v>
      </c>
      <c r="B2300" s="322" t="s">
        <v>9960</v>
      </c>
      <c r="C2300" s="321" t="s">
        <v>76</v>
      </c>
      <c r="D2300" s="323" t="s">
        <v>17567</v>
      </c>
    </row>
    <row r="2301" spans="1:4" ht="54" x14ac:dyDescent="0.2">
      <c r="A2301" s="320" t="s">
        <v>3984</v>
      </c>
      <c r="B2301" s="322" t="s">
        <v>9961</v>
      </c>
      <c r="C2301" s="321" t="s">
        <v>76</v>
      </c>
      <c r="D2301" s="323" t="s">
        <v>17568</v>
      </c>
    </row>
    <row r="2302" spans="1:4" ht="54" x14ac:dyDescent="0.2">
      <c r="A2302" s="320" t="s">
        <v>3985</v>
      </c>
      <c r="B2302" s="322" t="s">
        <v>9962</v>
      </c>
      <c r="C2302" s="321" t="s">
        <v>76</v>
      </c>
      <c r="D2302" s="323" t="s">
        <v>14491</v>
      </c>
    </row>
    <row r="2303" spans="1:4" ht="54" x14ac:dyDescent="0.2">
      <c r="A2303" s="320" t="s">
        <v>3986</v>
      </c>
      <c r="B2303" s="322" t="s">
        <v>9963</v>
      </c>
      <c r="C2303" s="321" t="s">
        <v>76</v>
      </c>
      <c r="D2303" s="323" t="s">
        <v>17569</v>
      </c>
    </row>
    <row r="2304" spans="1:4" ht="54" x14ac:dyDescent="0.2">
      <c r="A2304" s="320" t="s">
        <v>3987</v>
      </c>
      <c r="B2304" s="322" t="s">
        <v>9964</v>
      </c>
      <c r="C2304" s="321" t="s">
        <v>76</v>
      </c>
      <c r="D2304" s="323" t="s">
        <v>17570</v>
      </c>
    </row>
    <row r="2305" spans="1:4" ht="40.5" x14ac:dyDescent="0.2">
      <c r="A2305" s="320" t="s">
        <v>3988</v>
      </c>
      <c r="B2305" s="322" t="s">
        <v>9965</v>
      </c>
      <c r="C2305" s="321" t="s">
        <v>76</v>
      </c>
      <c r="D2305" s="323" t="s">
        <v>17571</v>
      </c>
    </row>
    <row r="2306" spans="1:4" ht="54" x14ac:dyDescent="0.2">
      <c r="A2306" s="320" t="s">
        <v>3989</v>
      </c>
      <c r="B2306" s="322" t="s">
        <v>9966</v>
      </c>
      <c r="C2306" s="321" t="s">
        <v>76</v>
      </c>
      <c r="D2306" s="323" t="s">
        <v>17572</v>
      </c>
    </row>
    <row r="2307" spans="1:4" ht="27" x14ac:dyDescent="0.2">
      <c r="A2307" s="320" t="s">
        <v>3990</v>
      </c>
      <c r="B2307" s="322" t="s">
        <v>9967</v>
      </c>
      <c r="C2307" s="321" t="s">
        <v>76</v>
      </c>
      <c r="D2307" s="323" t="s">
        <v>17573</v>
      </c>
    </row>
    <row r="2308" spans="1:4" ht="27" x14ac:dyDescent="0.2">
      <c r="A2308" s="320" t="s">
        <v>3991</v>
      </c>
      <c r="B2308" s="322" t="s">
        <v>9968</v>
      </c>
      <c r="C2308" s="321" t="s">
        <v>76</v>
      </c>
      <c r="D2308" s="323" t="s">
        <v>7057</v>
      </c>
    </row>
    <row r="2309" spans="1:4" ht="27" x14ac:dyDescent="0.2">
      <c r="A2309" s="320" t="s">
        <v>3992</v>
      </c>
      <c r="B2309" s="322" t="s">
        <v>9969</v>
      </c>
      <c r="C2309" s="321" t="s">
        <v>76</v>
      </c>
      <c r="D2309" s="323" t="s">
        <v>17574</v>
      </c>
    </row>
    <row r="2310" spans="1:4" ht="27" x14ac:dyDescent="0.2">
      <c r="A2310" s="320" t="s">
        <v>3993</v>
      </c>
      <c r="B2310" s="322" t="s">
        <v>9970</v>
      </c>
      <c r="C2310" s="321" t="s">
        <v>76</v>
      </c>
      <c r="D2310" s="323" t="s">
        <v>17575</v>
      </c>
    </row>
    <row r="2311" spans="1:4" ht="27" x14ac:dyDescent="0.2">
      <c r="A2311" s="320" t="s">
        <v>3994</v>
      </c>
      <c r="B2311" s="322" t="s">
        <v>9971</v>
      </c>
      <c r="C2311" s="321" t="s">
        <v>76</v>
      </c>
      <c r="D2311" s="323" t="s">
        <v>17576</v>
      </c>
    </row>
    <row r="2312" spans="1:4" ht="27" x14ac:dyDescent="0.2">
      <c r="A2312" s="320" t="s">
        <v>3995</v>
      </c>
      <c r="B2312" s="322" t="s">
        <v>9972</v>
      </c>
      <c r="C2312" s="321" t="s">
        <v>76</v>
      </c>
      <c r="D2312" s="323" t="s">
        <v>17577</v>
      </c>
    </row>
    <row r="2313" spans="1:4" ht="27" x14ac:dyDescent="0.2">
      <c r="A2313" s="320" t="s">
        <v>3996</v>
      </c>
      <c r="B2313" s="322" t="s">
        <v>9973</v>
      </c>
      <c r="C2313" s="321" t="s">
        <v>76</v>
      </c>
      <c r="D2313" s="323" t="s">
        <v>17578</v>
      </c>
    </row>
    <row r="2314" spans="1:4" ht="27" x14ac:dyDescent="0.2">
      <c r="A2314" s="320" t="s">
        <v>3997</v>
      </c>
      <c r="B2314" s="322" t="s">
        <v>9974</v>
      </c>
      <c r="C2314" s="321" t="s">
        <v>76</v>
      </c>
      <c r="D2314" s="323" t="s">
        <v>17579</v>
      </c>
    </row>
    <row r="2315" spans="1:4" ht="27" x14ac:dyDescent="0.2">
      <c r="A2315" s="320" t="s">
        <v>3998</v>
      </c>
      <c r="B2315" s="322" t="s">
        <v>9975</v>
      </c>
      <c r="C2315" s="321" t="s">
        <v>76</v>
      </c>
      <c r="D2315" s="323" t="s">
        <v>17580</v>
      </c>
    </row>
    <row r="2316" spans="1:4" ht="27" x14ac:dyDescent="0.2">
      <c r="A2316" s="320" t="s">
        <v>3999</v>
      </c>
      <c r="B2316" s="322" t="s">
        <v>9976</v>
      </c>
      <c r="C2316" s="321" t="s">
        <v>76</v>
      </c>
      <c r="D2316" s="323" t="s">
        <v>17581</v>
      </c>
    </row>
    <row r="2317" spans="1:4" ht="27" x14ac:dyDescent="0.2">
      <c r="A2317" s="320" t="s">
        <v>4000</v>
      </c>
      <c r="B2317" s="322" t="s">
        <v>9977</v>
      </c>
      <c r="C2317" s="321" t="s">
        <v>76</v>
      </c>
      <c r="D2317" s="323" t="s">
        <v>17582</v>
      </c>
    </row>
    <row r="2318" spans="1:4" ht="27" x14ac:dyDescent="0.2">
      <c r="A2318" s="320" t="s">
        <v>4001</v>
      </c>
      <c r="B2318" s="322" t="s">
        <v>9978</v>
      </c>
      <c r="C2318" s="321" t="s">
        <v>76</v>
      </c>
      <c r="D2318" s="323" t="s">
        <v>17583</v>
      </c>
    </row>
    <row r="2319" spans="1:4" ht="27" x14ac:dyDescent="0.2">
      <c r="A2319" s="320" t="s">
        <v>4002</v>
      </c>
      <c r="B2319" s="322" t="s">
        <v>9979</v>
      </c>
      <c r="C2319" s="321" t="s">
        <v>76</v>
      </c>
      <c r="D2319" s="323" t="s">
        <v>17584</v>
      </c>
    </row>
    <row r="2320" spans="1:4" ht="27" x14ac:dyDescent="0.2">
      <c r="A2320" s="320" t="s">
        <v>4003</v>
      </c>
      <c r="B2320" s="322" t="s">
        <v>9980</v>
      </c>
      <c r="C2320" s="321" t="s">
        <v>76</v>
      </c>
      <c r="D2320" s="323" t="s">
        <v>14194</v>
      </c>
    </row>
    <row r="2321" spans="1:4" ht="27" x14ac:dyDescent="0.2">
      <c r="A2321" s="320" t="s">
        <v>4004</v>
      </c>
      <c r="B2321" s="322" t="s">
        <v>9981</v>
      </c>
      <c r="C2321" s="321" t="s">
        <v>76</v>
      </c>
      <c r="D2321" s="323" t="s">
        <v>17585</v>
      </c>
    </row>
    <row r="2322" spans="1:4" ht="27" x14ac:dyDescent="0.2">
      <c r="A2322" s="320" t="s">
        <v>4005</v>
      </c>
      <c r="B2322" s="322" t="s">
        <v>9982</v>
      </c>
      <c r="C2322" s="321" t="s">
        <v>76</v>
      </c>
      <c r="D2322" s="323" t="s">
        <v>17586</v>
      </c>
    </row>
    <row r="2323" spans="1:4" ht="27" x14ac:dyDescent="0.2">
      <c r="A2323" s="320" t="s">
        <v>4006</v>
      </c>
      <c r="B2323" s="322" t="s">
        <v>9983</v>
      </c>
      <c r="C2323" s="321" t="s">
        <v>76</v>
      </c>
      <c r="D2323" s="323" t="s">
        <v>17587</v>
      </c>
    </row>
    <row r="2324" spans="1:4" ht="27" x14ac:dyDescent="0.2">
      <c r="A2324" s="320" t="s">
        <v>4007</v>
      </c>
      <c r="B2324" s="322" t="s">
        <v>9984</v>
      </c>
      <c r="C2324" s="321" t="s">
        <v>76</v>
      </c>
      <c r="D2324" s="323" t="s">
        <v>17588</v>
      </c>
    </row>
    <row r="2325" spans="1:4" ht="27" x14ac:dyDescent="0.2">
      <c r="A2325" s="320" t="s">
        <v>4008</v>
      </c>
      <c r="B2325" s="322" t="s">
        <v>9985</v>
      </c>
      <c r="C2325" s="321" t="s">
        <v>76</v>
      </c>
      <c r="D2325" s="323" t="s">
        <v>17589</v>
      </c>
    </row>
    <row r="2326" spans="1:4" ht="27" x14ac:dyDescent="0.2">
      <c r="A2326" s="320" t="s">
        <v>4009</v>
      </c>
      <c r="B2326" s="322" t="s">
        <v>9986</v>
      </c>
      <c r="C2326" s="321" t="s">
        <v>76</v>
      </c>
      <c r="D2326" s="323" t="s">
        <v>17590</v>
      </c>
    </row>
    <row r="2327" spans="1:4" ht="40.5" x14ac:dyDescent="0.2">
      <c r="A2327" s="320" t="s">
        <v>14492</v>
      </c>
      <c r="B2327" s="322" t="s">
        <v>15589</v>
      </c>
      <c r="C2327" s="321" t="s">
        <v>76</v>
      </c>
      <c r="D2327" s="323" t="s">
        <v>17591</v>
      </c>
    </row>
    <row r="2328" spans="1:4" ht="40.5" x14ac:dyDescent="0.2">
      <c r="A2328" s="320" t="s">
        <v>14493</v>
      </c>
      <c r="B2328" s="322" t="s">
        <v>15590</v>
      </c>
      <c r="C2328" s="321" t="s">
        <v>76</v>
      </c>
      <c r="D2328" s="323" t="s">
        <v>17592</v>
      </c>
    </row>
    <row r="2329" spans="1:4" ht="40.5" x14ac:dyDescent="0.2">
      <c r="A2329" s="320" t="s">
        <v>14494</v>
      </c>
      <c r="B2329" s="322" t="s">
        <v>15591</v>
      </c>
      <c r="C2329" s="321" t="s">
        <v>76</v>
      </c>
      <c r="D2329" s="323" t="s">
        <v>17593</v>
      </c>
    </row>
    <row r="2330" spans="1:4" ht="40.5" x14ac:dyDescent="0.2">
      <c r="A2330" s="320" t="s">
        <v>14495</v>
      </c>
      <c r="B2330" s="322" t="s">
        <v>15592</v>
      </c>
      <c r="C2330" s="321" t="s">
        <v>76</v>
      </c>
      <c r="D2330" s="323" t="s">
        <v>17594</v>
      </c>
    </row>
    <row r="2331" spans="1:4" ht="40.5" x14ac:dyDescent="0.2">
      <c r="A2331" s="320" t="s">
        <v>14496</v>
      </c>
      <c r="B2331" s="322" t="s">
        <v>15593</v>
      </c>
      <c r="C2331" s="321" t="s">
        <v>76</v>
      </c>
      <c r="D2331" s="323" t="s">
        <v>17595</v>
      </c>
    </row>
    <row r="2332" spans="1:4" ht="40.5" x14ac:dyDescent="0.2">
      <c r="A2332" s="320" t="s">
        <v>14497</v>
      </c>
      <c r="B2332" s="322" t="s">
        <v>15594</v>
      </c>
      <c r="C2332" s="321" t="s">
        <v>76</v>
      </c>
      <c r="D2332" s="323" t="s">
        <v>17596</v>
      </c>
    </row>
    <row r="2333" spans="1:4" ht="40.5" x14ac:dyDescent="0.2">
      <c r="A2333" s="320" t="s">
        <v>14498</v>
      </c>
      <c r="B2333" s="322" t="s">
        <v>15595</v>
      </c>
      <c r="C2333" s="321" t="s">
        <v>76</v>
      </c>
      <c r="D2333" s="323" t="s">
        <v>17597</v>
      </c>
    </row>
    <row r="2334" spans="1:4" ht="40.5" x14ac:dyDescent="0.2">
      <c r="A2334" s="320" t="s">
        <v>14499</v>
      </c>
      <c r="B2334" s="322" t="s">
        <v>15596</v>
      </c>
      <c r="C2334" s="321" t="s">
        <v>76</v>
      </c>
      <c r="D2334" s="323" t="s">
        <v>17598</v>
      </c>
    </row>
    <row r="2335" spans="1:4" ht="40.5" x14ac:dyDescent="0.2">
      <c r="A2335" s="320" t="s">
        <v>14500</v>
      </c>
      <c r="B2335" s="322" t="s">
        <v>15597</v>
      </c>
      <c r="C2335" s="321" t="s">
        <v>76</v>
      </c>
      <c r="D2335" s="323" t="s">
        <v>17599</v>
      </c>
    </row>
    <row r="2336" spans="1:4" ht="40.5" x14ac:dyDescent="0.2">
      <c r="A2336" s="320" t="s">
        <v>14501</v>
      </c>
      <c r="B2336" s="322" t="s">
        <v>15598</v>
      </c>
      <c r="C2336" s="321" t="s">
        <v>76</v>
      </c>
      <c r="D2336" s="323" t="s">
        <v>17600</v>
      </c>
    </row>
    <row r="2337" spans="1:4" ht="40.5" x14ac:dyDescent="0.2">
      <c r="A2337" s="320" t="s">
        <v>4010</v>
      </c>
      <c r="B2337" s="322" t="s">
        <v>15599</v>
      </c>
      <c r="C2337" s="321" t="s">
        <v>14</v>
      </c>
      <c r="D2337" s="323" t="s">
        <v>1194</v>
      </c>
    </row>
    <row r="2338" spans="1:4" ht="40.5" x14ac:dyDescent="0.2">
      <c r="A2338" s="320" t="s">
        <v>4012</v>
      </c>
      <c r="B2338" s="322" t="s">
        <v>15600</v>
      </c>
      <c r="C2338" s="321" t="s">
        <v>14</v>
      </c>
      <c r="D2338" s="323" t="s">
        <v>17601</v>
      </c>
    </row>
    <row r="2339" spans="1:4" ht="40.5" x14ac:dyDescent="0.2">
      <c r="A2339" s="320" t="s">
        <v>4013</v>
      </c>
      <c r="B2339" s="322" t="s">
        <v>15601</v>
      </c>
      <c r="C2339" s="321" t="s">
        <v>14</v>
      </c>
      <c r="D2339" s="323" t="s">
        <v>17602</v>
      </c>
    </row>
    <row r="2340" spans="1:4" ht="40.5" x14ac:dyDescent="0.2">
      <c r="A2340" s="320" t="s">
        <v>4014</v>
      </c>
      <c r="B2340" s="322" t="s">
        <v>15602</v>
      </c>
      <c r="C2340" s="321" t="s">
        <v>14</v>
      </c>
      <c r="D2340" s="323" t="s">
        <v>17603</v>
      </c>
    </row>
    <row r="2341" spans="1:4" ht="40.5" x14ac:dyDescent="0.2">
      <c r="A2341" s="320" t="s">
        <v>4015</v>
      </c>
      <c r="B2341" s="322" t="s">
        <v>15603</v>
      </c>
      <c r="C2341" s="321" t="s">
        <v>14</v>
      </c>
      <c r="D2341" s="323" t="s">
        <v>17604</v>
      </c>
    </row>
    <row r="2342" spans="1:4" ht="40.5" x14ac:dyDescent="0.2">
      <c r="A2342" s="320" t="s">
        <v>4016</v>
      </c>
      <c r="B2342" s="322" t="s">
        <v>15604</v>
      </c>
      <c r="C2342" s="321" t="s">
        <v>14</v>
      </c>
      <c r="D2342" s="323" t="s">
        <v>14311</v>
      </c>
    </row>
    <row r="2343" spans="1:4" ht="13.5" x14ac:dyDescent="0.2">
      <c r="A2343" s="320" t="s">
        <v>4017</v>
      </c>
      <c r="B2343" s="322" t="s">
        <v>9987</v>
      </c>
      <c r="C2343" s="321" t="s">
        <v>76</v>
      </c>
      <c r="D2343" s="323" t="s">
        <v>17605</v>
      </c>
    </row>
    <row r="2344" spans="1:4" ht="13.5" x14ac:dyDescent="0.2">
      <c r="A2344" s="320" t="s">
        <v>4019</v>
      </c>
      <c r="B2344" s="322" t="s">
        <v>9988</v>
      </c>
      <c r="C2344" s="321" t="s">
        <v>76</v>
      </c>
      <c r="D2344" s="323" t="s">
        <v>17606</v>
      </c>
    </row>
    <row r="2345" spans="1:4" ht="13.5" x14ac:dyDescent="0.2">
      <c r="A2345" s="320" t="s">
        <v>4020</v>
      </c>
      <c r="B2345" s="322" t="s">
        <v>15605</v>
      </c>
      <c r="C2345" s="321" t="s">
        <v>14</v>
      </c>
      <c r="D2345" s="323" t="s">
        <v>17607</v>
      </c>
    </row>
    <row r="2346" spans="1:4" ht="13.5" x14ac:dyDescent="0.2">
      <c r="A2346" s="320" t="s">
        <v>4021</v>
      </c>
      <c r="B2346" s="322" t="s">
        <v>9989</v>
      </c>
      <c r="C2346" s="321" t="s">
        <v>76</v>
      </c>
      <c r="D2346" s="323" t="s">
        <v>17608</v>
      </c>
    </row>
    <row r="2347" spans="1:4" ht="13.5" x14ac:dyDescent="0.2">
      <c r="A2347" s="320" t="s">
        <v>4022</v>
      </c>
      <c r="B2347" s="322" t="s">
        <v>9990</v>
      </c>
      <c r="C2347" s="321" t="s">
        <v>76</v>
      </c>
      <c r="D2347" s="323" t="s">
        <v>17609</v>
      </c>
    </row>
    <row r="2348" spans="1:4" ht="13.5" x14ac:dyDescent="0.2">
      <c r="A2348" s="320" t="s">
        <v>4023</v>
      </c>
      <c r="B2348" s="322" t="s">
        <v>15606</v>
      </c>
      <c r="C2348" s="321" t="s">
        <v>14</v>
      </c>
      <c r="D2348" s="323" t="s">
        <v>17610</v>
      </c>
    </row>
    <row r="2349" spans="1:4" ht="13.5" x14ac:dyDescent="0.2">
      <c r="A2349" s="320" t="s">
        <v>4024</v>
      </c>
      <c r="B2349" s="322" t="s">
        <v>15607</v>
      </c>
      <c r="C2349" s="321" t="s">
        <v>59</v>
      </c>
      <c r="D2349" s="323" t="s">
        <v>17611</v>
      </c>
    </row>
    <row r="2350" spans="1:4" ht="13.5" x14ac:dyDescent="0.2">
      <c r="A2350" s="320" t="s">
        <v>4025</v>
      </c>
      <c r="B2350" s="322" t="s">
        <v>9991</v>
      </c>
      <c r="C2350" s="321" t="s">
        <v>13313</v>
      </c>
      <c r="D2350" s="323" t="s">
        <v>1245</v>
      </c>
    </row>
    <row r="2351" spans="1:4" ht="27" x14ac:dyDescent="0.2">
      <c r="A2351" s="320" t="s">
        <v>4026</v>
      </c>
      <c r="B2351" s="322" t="s">
        <v>15608</v>
      </c>
      <c r="C2351" s="321" t="s">
        <v>59</v>
      </c>
      <c r="D2351" s="323" t="s">
        <v>17610</v>
      </c>
    </row>
    <row r="2352" spans="1:4" ht="13.5" x14ac:dyDescent="0.2">
      <c r="A2352" s="320" t="s">
        <v>4027</v>
      </c>
      <c r="B2352" s="322" t="s">
        <v>9992</v>
      </c>
      <c r="C2352" s="321" t="s">
        <v>59</v>
      </c>
      <c r="D2352" s="323" t="s">
        <v>17612</v>
      </c>
    </row>
    <row r="2353" spans="1:4" ht="13.5" x14ac:dyDescent="0.2">
      <c r="A2353" s="320" t="s">
        <v>4028</v>
      </c>
      <c r="B2353" s="322" t="s">
        <v>9993</v>
      </c>
      <c r="C2353" s="321" t="s">
        <v>59</v>
      </c>
      <c r="D2353" s="323" t="s">
        <v>17613</v>
      </c>
    </row>
    <row r="2354" spans="1:4" ht="13.5" x14ac:dyDescent="0.2">
      <c r="A2354" s="320" t="s">
        <v>4029</v>
      </c>
      <c r="B2354" s="322" t="s">
        <v>9994</v>
      </c>
      <c r="C2354" s="321" t="s">
        <v>59</v>
      </c>
      <c r="D2354" s="323" t="s">
        <v>3582</v>
      </c>
    </row>
    <row r="2355" spans="1:4" ht="13.5" x14ac:dyDescent="0.2">
      <c r="A2355" s="320" t="s">
        <v>4030</v>
      </c>
      <c r="B2355" s="322" t="s">
        <v>9995</v>
      </c>
      <c r="C2355" s="321" t="s">
        <v>59</v>
      </c>
      <c r="D2355" s="323" t="s">
        <v>1440</v>
      </c>
    </row>
    <row r="2356" spans="1:4" ht="27" x14ac:dyDescent="0.2">
      <c r="A2356" s="320" t="s">
        <v>4031</v>
      </c>
      <c r="B2356" s="322" t="s">
        <v>9996</v>
      </c>
      <c r="C2356" s="321" t="s">
        <v>59</v>
      </c>
      <c r="D2356" s="323" t="s">
        <v>14617</v>
      </c>
    </row>
    <row r="2357" spans="1:4" ht="27" x14ac:dyDescent="0.2">
      <c r="A2357" s="320" t="s">
        <v>4032</v>
      </c>
      <c r="B2357" s="322" t="s">
        <v>9997</v>
      </c>
      <c r="C2357" s="321" t="s">
        <v>59</v>
      </c>
      <c r="D2357" s="323" t="s">
        <v>14024</v>
      </c>
    </row>
    <row r="2358" spans="1:4" ht="27" x14ac:dyDescent="0.2">
      <c r="A2358" s="320" t="s">
        <v>4033</v>
      </c>
      <c r="B2358" s="322" t="s">
        <v>9998</v>
      </c>
      <c r="C2358" s="321" t="s">
        <v>59</v>
      </c>
      <c r="D2358" s="323" t="s">
        <v>14575</v>
      </c>
    </row>
    <row r="2359" spans="1:4" ht="27" x14ac:dyDescent="0.2">
      <c r="A2359" s="320" t="s">
        <v>4034</v>
      </c>
      <c r="B2359" s="322" t="s">
        <v>9999</v>
      </c>
      <c r="C2359" s="321" t="s">
        <v>59</v>
      </c>
      <c r="D2359" s="323" t="s">
        <v>13940</v>
      </c>
    </row>
    <row r="2360" spans="1:4" ht="27" x14ac:dyDescent="0.2">
      <c r="A2360" s="320" t="s">
        <v>4035</v>
      </c>
      <c r="B2360" s="322" t="s">
        <v>10000</v>
      </c>
      <c r="C2360" s="321" t="s">
        <v>59</v>
      </c>
      <c r="D2360" s="323" t="s">
        <v>7492</v>
      </c>
    </row>
    <row r="2361" spans="1:4" ht="27" x14ac:dyDescent="0.2">
      <c r="A2361" s="320" t="s">
        <v>4036</v>
      </c>
      <c r="B2361" s="322" t="s">
        <v>10001</v>
      </c>
      <c r="C2361" s="321" t="s">
        <v>59</v>
      </c>
      <c r="D2361" s="323" t="s">
        <v>2860</v>
      </c>
    </row>
    <row r="2362" spans="1:4" ht="27" x14ac:dyDescent="0.2">
      <c r="A2362" s="320" t="s">
        <v>4038</v>
      </c>
      <c r="B2362" s="322" t="s">
        <v>10002</v>
      </c>
      <c r="C2362" s="321" t="s">
        <v>59</v>
      </c>
      <c r="D2362" s="323" t="s">
        <v>1308</v>
      </c>
    </row>
    <row r="2363" spans="1:4" ht="27" x14ac:dyDescent="0.2">
      <c r="A2363" s="320" t="s">
        <v>4039</v>
      </c>
      <c r="B2363" s="322" t="s">
        <v>10003</v>
      </c>
      <c r="C2363" s="321" t="s">
        <v>59</v>
      </c>
      <c r="D2363" s="323" t="s">
        <v>1395</v>
      </c>
    </row>
    <row r="2364" spans="1:4" ht="13.5" x14ac:dyDescent="0.2">
      <c r="A2364" s="320" t="s">
        <v>4040</v>
      </c>
      <c r="B2364" s="322" t="s">
        <v>10004</v>
      </c>
      <c r="C2364" s="321" t="s">
        <v>59</v>
      </c>
      <c r="D2364" s="323" t="s">
        <v>17614</v>
      </c>
    </row>
    <row r="2365" spans="1:4" ht="27" x14ac:dyDescent="0.2">
      <c r="A2365" s="320" t="s">
        <v>4041</v>
      </c>
      <c r="B2365" s="322" t="s">
        <v>10005</v>
      </c>
      <c r="C2365" s="321" t="s">
        <v>59</v>
      </c>
      <c r="D2365" s="323" t="s">
        <v>17615</v>
      </c>
    </row>
    <row r="2366" spans="1:4" ht="27" x14ac:dyDescent="0.2">
      <c r="A2366" s="320" t="s">
        <v>4042</v>
      </c>
      <c r="B2366" s="322" t="s">
        <v>10006</v>
      </c>
      <c r="C2366" s="321" t="s">
        <v>59</v>
      </c>
      <c r="D2366" s="323" t="s">
        <v>14360</v>
      </c>
    </row>
    <row r="2367" spans="1:4" ht="27" x14ac:dyDescent="0.2">
      <c r="A2367" s="320" t="s">
        <v>4043</v>
      </c>
      <c r="B2367" s="322" t="s">
        <v>10007</v>
      </c>
      <c r="C2367" s="321" t="s">
        <v>59</v>
      </c>
      <c r="D2367" s="323" t="s">
        <v>17616</v>
      </c>
    </row>
    <row r="2368" spans="1:4" ht="27" x14ac:dyDescent="0.2">
      <c r="A2368" s="320" t="s">
        <v>4044</v>
      </c>
      <c r="B2368" s="322" t="s">
        <v>10008</v>
      </c>
      <c r="C2368" s="321" t="s">
        <v>59</v>
      </c>
      <c r="D2368" s="323" t="s">
        <v>17617</v>
      </c>
    </row>
    <row r="2369" spans="1:4" ht="27" x14ac:dyDescent="0.2">
      <c r="A2369" s="320" t="s">
        <v>4045</v>
      </c>
      <c r="B2369" s="322" t="s">
        <v>10009</v>
      </c>
      <c r="C2369" s="321" t="s">
        <v>59</v>
      </c>
      <c r="D2369" s="323" t="s">
        <v>17618</v>
      </c>
    </row>
    <row r="2370" spans="1:4" ht="27" x14ac:dyDescent="0.2">
      <c r="A2370" s="320" t="s">
        <v>4046</v>
      </c>
      <c r="B2370" s="322" t="s">
        <v>15609</v>
      </c>
      <c r="C2370" s="321" t="s">
        <v>59</v>
      </c>
      <c r="D2370" s="323" t="s">
        <v>324</v>
      </c>
    </row>
    <row r="2371" spans="1:4" ht="27" x14ac:dyDescent="0.2">
      <c r="A2371" s="320" t="s">
        <v>4047</v>
      </c>
      <c r="B2371" s="322" t="s">
        <v>15610</v>
      </c>
      <c r="C2371" s="321" t="s">
        <v>59</v>
      </c>
      <c r="D2371" s="323" t="s">
        <v>221</v>
      </c>
    </row>
    <row r="2372" spans="1:4" ht="27" x14ac:dyDescent="0.2">
      <c r="A2372" s="320" t="s">
        <v>4048</v>
      </c>
      <c r="B2372" s="322" t="s">
        <v>15611</v>
      </c>
      <c r="C2372" s="321" t="s">
        <v>59</v>
      </c>
      <c r="D2372" s="323" t="s">
        <v>247</v>
      </c>
    </row>
    <row r="2373" spans="1:4" ht="27" x14ac:dyDescent="0.2">
      <c r="A2373" s="320" t="s">
        <v>4049</v>
      </c>
      <c r="B2373" s="322" t="s">
        <v>15612</v>
      </c>
      <c r="C2373" s="321" t="s">
        <v>59</v>
      </c>
      <c r="D2373" s="323" t="s">
        <v>5054</v>
      </c>
    </row>
    <row r="2374" spans="1:4" ht="13.5" x14ac:dyDescent="0.2">
      <c r="A2374" s="320" t="s">
        <v>4050</v>
      </c>
      <c r="B2374" s="322" t="s">
        <v>10010</v>
      </c>
      <c r="C2374" s="321" t="s">
        <v>59</v>
      </c>
      <c r="D2374" s="323" t="s">
        <v>17619</v>
      </c>
    </row>
    <row r="2375" spans="1:4" ht="27" x14ac:dyDescent="0.2">
      <c r="A2375" s="320" t="s">
        <v>4051</v>
      </c>
      <c r="B2375" s="322" t="s">
        <v>10011</v>
      </c>
      <c r="C2375" s="321" t="s">
        <v>59</v>
      </c>
      <c r="D2375" s="323" t="s">
        <v>13566</v>
      </c>
    </row>
    <row r="2376" spans="1:4" ht="27" x14ac:dyDescent="0.2">
      <c r="A2376" s="320" t="s">
        <v>4053</v>
      </c>
      <c r="B2376" s="322" t="s">
        <v>15613</v>
      </c>
      <c r="C2376" s="321" t="s">
        <v>59</v>
      </c>
      <c r="D2376" s="323" t="s">
        <v>17620</v>
      </c>
    </row>
    <row r="2377" spans="1:4" ht="13.5" x14ac:dyDescent="0.2">
      <c r="A2377" s="320" t="s">
        <v>4054</v>
      </c>
      <c r="B2377" s="322" t="s">
        <v>10012</v>
      </c>
      <c r="C2377" s="321" t="s">
        <v>14849</v>
      </c>
      <c r="D2377" s="323" t="s">
        <v>2448</v>
      </c>
    </row>
    <row r="2378" spans="1:4" ht="13.5" x14ac:dyDescent="0.2">
      <c r="A2378" s="320" t="s">
        <v>4056</v>
      </c>
      <c r="B2378" s="322" t="s">
        <v>10013</v>
      </c>
      <c r="C2378" s="321" t="s">
        <v>13313</v>
      </c>
      <c r="D2378" s="323" t="s">
        <v>4969</v>
      </c>
    </row>
    <row r="2379" spans="1:4" ht="13.5" x14ac:dyDescent="0.2">
      <c r="A2379" s="320" t="s">
        <v>4057</v>
      </c>
      <c r="B2379" s="322" t="s">
        <v>10014</v>
      </c>
      <c r="C2379" s="321" t="s">
        <v>13313</v>
      </c>
      <c r="D2379" s="323" t="s">
        <v>682</v>
      </c>
    </row>
    <row r="2380" spans="1:4" ht="13.5" x14ac:dyDescent="0.2">
      <c r="A2380" s="320" t="s">
        <v>4059</v>
      </c>
      <c r="B2380" s="322" t="s">
        <v>15614</v>
      </c>
      <c r="C2380" s="321" t="s">
        <v>13313</v>
      </c>
      <c r="D2380" s="323" t="s">
        <v>17621</v>
      </c>
    </row>
    <row r="2381" spans="1:4" ht="13.5" x14ac:dyDescent="0.2">
      <c r="A2381" s="320" t="s">
        <v>4060</v>
      </c>
      <c r="B2381" s="322" t="s">
        <v>10015</v>
      </c>
      <c r="C2381" s="321" t="s">
        <v>13322</v>
      </c>
      <c r="D2381" s="323" t="s">
        <v>17622</v>
      </c>
    </row>
    <row r="2382" spans="1:4" ht="13.5" x14ac:dyDescent="0.2">
      <c r="A2382" s="320" t="s">
        <v>4061</v>
      </c>
      <c r="B2382" s="322" t="s">
        <v>10016</v>
      </c>
      <c r="C2382" s="321" t="s">
        <v>76</v>
      </c>
      <c r="D2382" s="323" t="s">
        <v>17623</v>
      </c>
    </row>
    <row r="2383" spans="1:4" ht="40.5" x14ac:dyDescent="0.2">
      <c r="A2383" s="320" t="s">
        <v>4062</v>
      </c>
      <c r="B2383" s="322" t="s">
        <v>10017</v>
      </c>
      <c r="C2383" s="321" t="s">
        <v>76</v>
      </c>
      <c r="D2383" s="323" t="s">
        <v>17624</v>
      </c>
    </row>
    <row r="2384" spans="1:4" ht="40.5" x14ac:dyDescent="0.2">
      <c r="A2384" s="320" t="s">
        <v>4063</v>
      </c>
      <c r="B2384" s="322" t="s">
        <v>15615</v>
      </c>
      <c r="C2384" s="321" t="s">
        <v>76</v>
      </c>
      <c r="D2384" s="323" t="s">
        <v>17625</v>
      </c>
    </row>
    <row r="2385" spans="1:4" ht="40.5" x14ac:dyDescent="0.2">
      <c r="A2385" s="320" t="s">
        <v>4064</v>
      </c>
      <c r="B2385" s="322" t="s">
        <v>15616</v>
      </c>
      <c r="C2385" s="321" t="s">
        <v>76</v>
      </c>
      <c r="D2385" s="323" t="s">
        <v>17626</v>
      </c>
    </row>
    <row r="2386" spans="1:4" ht="40.5" x14ac:dyDescent="0.2">
      <c r="A2386" s="320" t="s">
        <v>4065</v>
      </c>
      <c r="B2386" s="322" t="s">
        <v>15617</v>
      </c>
      <c r="C2386" s="321" t="s">
        <v>76</v>
      </c>
      <c r="D2386" s="323" t="s">
        <v>17627</v>
      </c>
    </row>
    <row r="2387" spans="1:4" ht="40.5" x14ac:dyDescent="0.2">
      <c r="A2387" s="320" t="s">
        <v>4066</v>
      </c>
      <c r="B2387" s="322" t="s">
        <v>15618</v>
      </c>
      <c r="C2387" s="321" t="s">
        <v>76</v>
      </c>
      <c r="D2387" s="323" t="s">
        <v>17628</v>
      </c>
    </row>
    <row r="2388" spans="1:4" ht="27" x14ac:dyDescent="0.2">
      <c r="A2388" s="320" t="s">
        <v>4067</v>
      </c>
      <c r="B2388" s="322" t="s">
        <v>10018</v>
      </c>
      <c r="C2388" s="321" t="s">
        <v>76</v>
      </c>
      <c r="D2388" s="323" t="s">
        <v>17629</v>
      </c>
    </row>
    <row r="2389" spans="1:4" ht="27" x14ac:dyDescent="0.2">
      <c r="A2389" s="320" t="s">
        <v>4068</v>
      </c>
      <c r="B2389" s="322" t="s">
        <v>10019</v>
      </c>
      <c r="C2389" s="321" t="s">
        <v>76</v>
      </c>
      <c r="D2389" s="323" t="s">
        <v>17630</v>
      </c>
    </row>
    <row r="2390" spans="1:4" ht="27" x14ac:dyDescent="0.2">
      <c r="A2390" s="320" t="s">
        <v>4069</v>
      </c>
      <c r="B2390" s="322" t="s">
        <v>10020</v>
      </c>
      <c r="C2390" s="321" t="s">
        <v>76</v>
      </c>
      <c r="D2390" s="323" t="s">
        <v>17631</v>
      </c>
    </row>
    <row r="2391" spans="1:4" ht="27" x14ac:dyDescent="0.2">
      <c r="A2391" s="320" t="s">
        <v>4070</v>
      </c>
      <c r="B2391" s="322" t="s">
        <v>10021</v>
      </c>
      <c r="C2391" s="321" t="s">
        <v>76</v>
      </c>
      <c r="D2391" s="323" t="s">
        <v>17632</v>
      </c>
    </row>
    <row r="2392" spans="1:4" ht="27" x14ac:dyDescent="0.2">
      <c r="A2392" s="320" t="s">
        <v>4071</v>
      </c>
      <c r="B2392" s="322" t="s">
        <v>10022</v>
      </c>
      <c r="C2392" s="321" t="s">
        <v>76</v>
      </c>
      <c r="D2392" s="323" t="s">
        <v>17633</v>
      </c>
    </row>
    <row r="2393" spans="1:4" ht="27" x14ac:dyDescent="0.2">
      <c r="A2393" s="320" t="s">
        <v>4072</v>
      </c>
      <c r="B2393" s="322" t="s">
        <v>10023</v>
      </c>
      <c r="C2393" s="321" t="s">
        <v>76</v>
      </c>
      <c r="D2393" s="323" t="s">
        <v>17634</v>
      </c>
    </row>
    <row r="2394" spans="1:4" ht="27" x14ac:dyDescent="0.2">
      <c r="A2394" s="320" t="s">
        <v>4073</v>
      </c>
      <c r="B2394" s="322" t="s">
        <v>10024</v>
      </c>
      <c r="C2394" s="321" t="s">
        <v>76</v>
      </c>
      <c r="D2394" s="323" t="s">
        <v>17635</v>
      </c>
    </row>
    <row r="2395" spans="1:4" ht="27" x14ac:dyDescent="0.2">
      <c r="A2395" s="320" t="s">
        <v>4074</v>
      </c>
      <c r="B2395" s="322" t="s">
        <v>10025</v>
      </c>
      <c r="C2395" s="321" t="s">
        <v>76</v>
      </c>
      <c r="D2395" s="323" t="s">
        <v>17636</v>
      </c>
    </row>
    <row r="2396" spans="1:4" ht="27" x14ac:dyDescent="0.2">
      <c r="A2396" s="320" t="s">
        <v>4075</v>
      </c>
      <c r="B2396" s="322" t="s">
        <v>10026</v>
      </c>
      <c r="C2396" s="321" t="s">
        <v>76</v>
      </c>
      <c r="D2396" s="323" t="s">
        <v>17637</v>
      </c>
    </row>
    <row r="2397" spans="1:4" ht="27" x14ac:dyDescent="0.2">
      <c r="A2397" s="320" t="s">
        <v>4076</v>
      </c>
      <c r="B2397" s="322" t="s">
        <v>10027</v>
      </c>
      <c r="C2397" s="321" t="s">
        <v>76</v>
      </c>
      <c r="D2397" s="323" t="s">
        <v>17638</v>
      </c>
    </row>
    <row r="2398" spans="1:4" ht="27" x14ac:dyDescent="0.2">
      <c r="A2398" s="320" t="s">
        <v>4077</v>
      </c>
      <c r="B2398" s="322" t="s">
        <v>15619</v>
      </c>
      <c r="C2398" s="321" t="s">
        <v>14</v>
      </c>
      <c r="D2398" s="323" t="s">
        <v>14225</v>
      </c>
    </row>
    <row r="2399" spans="1:4" ht="27" x14ac:dyDescent="0.2">
      <c r="A2399" s="320" t="s">
        <v>4078</v>
      </c>
      <c r="B2399" s="322" t="s">
        <v>15620</v>
      </c>
      <c r="C2399" s="321" t="s">
        <v>14</v>
      </c>
      <c r="D2399" s="323" t="s">
        <v>14529</v>
      </c>
    </row>
    <row r="2400" spans="1:4" ht="27" x14ac:dyDescent="0.2">
      <c r="A2400" s="320" t="s">
        <v>4079</v>
      </c>
      <c r="B2400" s="322" t="s">
        <v>15621</v>
      </c>
      <c r="C2400" s="321" t="s">
        <v>14</v>
      </c>
      <c r="D2400" s="323" t="s">
        <v>17639</v>
      </c>
    </row>
    <row r="2401" spans="1:4" ht="27" x14ac:dyDescent="0.2">
      <c r="A2401" s="320" t="s">
        <v>4080</v>
      </c>
      <c r="B2401" s="322" t="s">
        <v>15622</v>
      </c>
      <c r="C2401" s="321" t="s">
        <v>14</v>
      </c>
      <c r="D2401" s="323" t="s">
        <v>17640</v>
      </c>
    </row>
    <row r="2402" spans="1:4" ht="27" x14ac:dyDescent="0.2">
      <c r="A2402" s="320" t="s">
        <v>4082</v>
      </c>
      <c r="B2402" s="322" t="s">
        <v>15623</v>
      </c>
      <c r="C2402" s="321" t="s">
        <v>14</v>
      </c>
      <c r="D2402" s="323" t="s">
        <v>17641</v>
      </c>
    </row>
    <row r="2403" spans="1:4" ht="27" x14ac:dyDescent="0.2">
      <c r="A2403" s="320" t="s">
        <v>4083</v>
      </c>
      <c r="B2403" s="322" t="s">
        <v>15624</v>
      </c>
      <c r="C2403" s="321" t="s">
        <v>14</v>
      </c>
      <c r="D2403" s="323" t="s">
        <v>17642</v>
      </c>
    </row>
    <row r="2404" spans="1:4" ht="27" x14ac:dyDescent="0.2">
      <c r="A2404" s="320" t="s">
        <v>4084</v>
      </c>
      <c r="B2404" s="322" t="s">
        <v>15625</v>
      </c>
      <c r="C2404" s="321" t="s">
        <v>14</v>
      </c>
      <c r="D2404" s="323" t="s">
        <v>17643</v>
      </c>
    </row>
    <row r="2405" spans="1:4" ht="27" x14ac:dyDescent="0.2">
      <c r="A2405" s="320" t="s">
        <v>4085</v>
      </c>
      <c r="B2405" s="322" t="s">
        <v>15626</v>
      </c>
      <c r="C2405" s="321" t="s">
        <v>14</v>
      </c>
      <c r="D2405" s="323" t="s">
        <v>17644</v>
      </c>
    </row>
    <row r="2406" spans="1:4" ht="27" x14ac:dyDescent="0.2">
      <c r="A2406" s="320" t="s">
        <v>4086</v>
      </c>
      <c r="B2406" s="322" t="s">
        <v>15627</v>
      </c>
      <c r="C2406" s="321" t="s">
        <v>14</v>
      </c>
      <c r="D2406" s="323" t="s">
        <v>17645</v>
      </c>
    </row>
    <row r="2407" spans="1:4" ht="27" x14ac:dyDescent="0.2">
      <c r="A2407" s="320" t="s">
        <v>4087</v>
      </c>
      <c r="B2407" s="322" t="s">
        <v>15628</v>
      </c>
      <c r="C2407" s="321" t="s">
        <v>14</v>
      </c>
      <c r="D2407" s="323" t="s">
        <v>17646</v>
      </c>
    </row>
    <row r="2408" spans="1:4" ht="27" x14ac:dyDescent="0.2">
      <c r="A2408" s="320" t="s">
        <v>4088</v>
      </c>
      <c r="B2408" s="322" t="s">
        <v>15629</v>
      </c>
      <c r="C2408" s="321" t="s">
        <v>14</v>
      </c>
      <c r="D2408" s="323" t="s">
        <v>13463</v>
      </c>
    </row>
    <row r="2409" spans="1:4" ht="27" x14ac:dyDescent="0.2">
      <c r="A2409" s="320" t="s">
        <v>4089</v>
      </c>
      <c r="B2409" s="322" t="s">
        <v>15630</v>
      </c>
      <c r="C2409" s="321" t="s">
        <v>14</v>
      </c>
      <c r="D2409" s="323" t="s">
        <v>17647</v>
      </c>
    </row>
    <row r="2410" spans="1:4" ht="27" x14ac:dyDescent="0.2">
      <c r="A2410" s="320" t="s">
        <v>4090</v>
      </c>
      <c r="B2410" s="322" t="s">
        <v>15631</v>
      </c>
      <c r="C2410" s="321" t="s">
        <v>59</v>
      </c>
      <c r="D2410" s="323" t="s">
        <v>17648</v>
      </c>
    </row>
    <row r="2411" spans="1:4" ht="27" x14ac:dyDescent="0.2">
      <c r="A2411" s="320" t="s">
        <v>4091</v>
      </c>
      <c r="B2411" s="322" t="s">
        <v>15632</v>
      </c>
      <c r="C2411" s="321" t="s">
        <v>59</v>
      </c>
      <c r="D2411" s="323" t="s">
        <v>17649</v>
      </c>
    </row>
    <row r="2412" spans="1:4" ht="27" x14ac:dyDescent="0.2">
      <c r="A2412" s="320" t="s">
        <v>4092</v>
      </c>
      <c r="B2412" s="322" t="s">
        <v>15633</v>
      </c>
      <c r="C2412" s="321" t="s">
        <v>59</v>
      </c>
      <c r="D2412" s="323" t="s">
        <v>17650</v>
      </c>
    </row>
    <row r="2413" spans="1:4" ht="27" x14ac:dyDescent="0.2">
      <c r="A2413" s="320" t="s">
        <v>4093</v>
      </c>
      <c r="B2413" s="322" t="s">
        <v>15634</v>
      </c>
      <c r="C2413" s="321" t="s">
        <v>59</v>
      </c>
      <c r="D2413" s="323" t="s">
        <v>17651</v>
      </c>
    </row>
    <row r="2414" spans="1:4" ht="27" x14ac:dyDescent="0.2">
      <c r="A2414" s="320" t="s">
        <v>4094</v>
      </c>
      <c r="B2414" s="322" t="s">
        <v>15635</v>
      </c>
      <c r="C2414" s="321" t="s">
        <v>59</v>
      </c>
      <c r="D2414" s="323" t="s">
        <v>17652</v>
      </c>
    </row>
    <row r="2415" spans="1:4" ht="27" x14ac:dyDescent="0.2">
      <c r="A2415" s="320" t="s">
        <v>4095</v>
      </c>
      <c r="B2415" s="322" t="s">
        <v>15636</v>
      </c>
      <c r="C2415" s="321" t="s">
        <v>59</v>
      </c>
      <c r="D2415" s="323" t="s">
        <v>14455</v>
      </c>
    </row>
    <row r="2416" spans="1:4" ht="27" x14ac:dyDescent="0.2">
      <c r="A2416" s="320" t="s">
        <v>4096</v>
      </c>
      <c r="B2416" s="322" t="s">
        <v>15637</v>
      </c>
      <c r="C2416" s="321" t="s">
        <v>59</v>
      </c>
      <c r="D2416" s="323" t="s">
        <v>17653</v>
      </c>
    </row>
    <row r="2417" spans="1:4" ht="27" x14ac:dyDescent="0.2">
      <c r="A2417" s="320" t="s">
        <v>4097</v>
      </c>
      <c r="B2417" s="322" t="s">
        <v>15638</v>
      </c>
      <c r="C2417" s="321" t="s">
        <v>59</v>
      </c>
      <c r="D2417" s="323" t="s">
        <v>14456</v>
      </c>
    </row>
    <row r="2418" spans="1:4" ht="27" x14ac:dyDescent="0.2">
      <c r="A2418" s="320" t="s">
        <v>4099</v>
      </c>
      <c r="B2418" s="322" t="s">
        <v>15639</v>
      </c>
      <c r="C2418" s="321" t="s">
        <v>59</v>
      </c>
      <c r="D2418" s="323" t="s">
        <v>17654</v>
      </c>
    </row>
    <row r="2419" spans="1:4" ht="27" x14ac:dyDescent="0.2">
      <c r="A2419" s="320" t="s">
        <v>4100</v>
      </c>
      <c r="B2419" s="322" t="s">
        <v>15640</v>
      </c>
      <c r="C2419" s="321" t="s">
        <v>59</v>
      </c>
      <c r="D2419" s="323" t="s">
        <v>1430</v>
      </c>
    </row>
    <row r="2420" spans="1:4" ht="27" x14ac:dyDescent="0.2">
      <c r="A2420" s="320" t="s">
        <v>4101</v>
      </c>
      <c r="B2420" s="322" t="s">
        <v>15641</v>
      </c>
      <c r="C2420" s="321" t="s">
        <v>59</v>
      </c>
      <c r="D2420" s="323" t="s">
        <v>17655</v>
      </c>
    </row>
    <row r="2421" spans="1:4" ht="27" x14ac:dyDescent="0.2">
      <c r="A2421" s="320" t="s">
        <v>4102</v>
      </c>
      <c r="B2421" s="322" t="s">
        <v>10028</v>
      </c>
      <c r="C2421" s="321" t="s">
        <v>14</v>
      </c>
      <c r="D2421" s="323" t="s">
        <v>4907</v>
      </c>
    </row>
    <row r="2422" spans="1:4" ht="27" x14ac:dyDescent="0.2">
      <c r="A2422" s="320" t="s">
        <v>4103</v>
      </c>
      <c r="B2422" s="322" t="s">
        <v>10029</v>
      </c>
      <c r="C2422" s="321" t="s">
        <v>14</v>
      </c>
      <c r="D2422" s="323" t="s">
        <v>17656</v>
      </c>
    </row>
    <row r="2423" spans="1:4" ht="27" x14ac:dyDescent="0.2">
      <c r="A2423" s="320" t="s">
        <v>4104</v>
      </c>
      <c r="B2423" s="322" t="s">
        <v>10030</v>
      </c>
      <c r="C2423" s="321" t="s">
        <v>14</v>
      </c>
      <c r="D2423" s="323" t="s">
        <v>494</v>
      </c>
    </row>
    <row r="2424" spans="1:4" ht="27" x14ac:dyDescent="0.2">
      <c r="A2424" s="320" t="s">
        <v>4106</v>
      </c>
      <c r="B2424" s="322" t="s">
        <v>10031</v>
      </c>
      <c r="C2424" s="321" t="s">
        <v>14</v>
      </c>
      <c r="D2424" s="323" t="s">
        <v>14506</v>
      </c>
    </row>
    <row r="2425" spans="1:4" ht="27" x14ac:dyDescent="0.2">
      <c r="A2425" s="320" t="s">
        <v>4107</v>
      </c>
      <c r="B2425" s="322" t="s">
        <v>10032</v>
      </c>
      <c r="C2425" s="321" t="s">
        <v>14</v>
      </c>
      <c r="D2425" s="323" t="s">
        <v>17657</v>
      </c>
    </row>
    <row r="2426" spans="1:4" ht="27" x14ac:dyDescent="0.2">
      <c r="A2426" s="320" t="s">
        <v>4108</v>
      </c>
      <c r="B2426" s="322" t="s">
        <v>10033</v>
      </c>
      <c r="C2426" s="321" t="s">
        <v>14</v>
      </c>
      <c r="D2426" s="323" t="s">
        <v>17658</v>
      </c>
    </row>
    <row r="2427" spans="1:4" ht="27" x14ac:dyDescent="0.2">
      <c r="A2427" s="320" t="s">
        <v>4109</v>
      </c>
      <c r="B2427" s="322" t="s">
        <v>10034</v>
      </c>
      <c r="C2427" s="321" t="s">
        <v>14849</v>
      </c>
      <c r="D2427" s="323" t="s">
        <v>1018</v>
      </c>
    </row>
    <row r="2428" spans="1:4" ht="13.5" x14ac:dyDescent="0.2">
      <c r="A2428" s="320" t="s">
        <v>4110</v>
      </c>
      <c r="B2428" s="322" t="s">
        <v>10035</v>
      </c>
      <c r="C2428" s="321" t="s">
        <v>59</v>
      </c>
      <c r="D2428" s="323" t="s">
        <v>1315</v>
      </c>
    </row>
    <row r="2429" spans="1:4" ht="27" x14ac:dyDescent="0.2">
      <c r="A2429" s="320" t="s">
        <v>4111</v>
      </c>
      <c r="B2429" s="322" t="s">
        <v>10036</v>
      </c>
      <c r="C2429" s="321" t="s">
        <v>14</v>
      </c>
      <c r="D2429" s="323" t="s">
        <v>1324</v>
      </c>
    </row>
    <row r="2430" spans="1:4" ht="27" x14ac:dyDescent="0.2">
      <c r="A2430" s="320" t="s">
        <v>4113</v>
      </c>
      <c r="B2430" s="322" t="s">
        <v>10037</v>
      </c>
      <c r="C2430" s="321" t="s">
        <v>14</v>
      </c>
      <c r="D2430" s="323" t="s">
        <v>17659</v>
      </c>
    </row>
    <row r="2431" spans="1:4" ht="27" x14ac:dyDescent="0.2">
      <c r="A2431" s="320" t="s">
        <v>4115</v>
      </c>
      <c r="B2431" s="322" t="s">
        <v>10038</v>
      </c>
      <c r="C2431" s="321" t="s">
        <v>14</v>
      </c>
      <c r="D2431" s="323" t="s">
        <v>17660</v>
      </c>
    </row>
    <row r="2432" spans="1:4" ht="27" x14ac:dyDescent="0.2">
      <c r="A2432" s="320" t="s">
        <v>4116</v>
      </c>
      <c r="B2432" s="322" t="s">
        <v>10039</v>
      </c>
      <c r="C2432" s="321" t="s">
        <v>14</v>
      </c>
      <c r="D2432" s="323" t="s">
        <v>17661</v>
      </c>
    </row>
    <row r="2433" spans="1:4" ht="27" x14ac:dyDescent="0.2">
      <c r="A2433" s="320" t="s">
        <v>4118</v>
      </c>
      <c r="B2433" s="322" t="s">
        <v>10040</v>
      </c>
      <c r="C2433" s="321" t="s">
        <v>14</v>
      </c>
      <c r="D2433" s="323" t="s">
        <v>17662</v>
      </c>
    </row>
    <row r="2434" spans="1:4" ht="27" x14ac:dyDescent="0.2">
      <c r="A2434" s="320" t="s">
        <v>4119</v>
      </c>
      <c r="B2434" s="322" t="s">
        <v>10041</v>
      </c>
      <c r="C2434" s="321" t="s">
        <v>14</v>
      </c>
      <c r="D2434" s="323" t="s">
        <v>17663</v>
      </c>
    </row>
    <row r="2435" spans="1:4" ht="27" x14ac:dyDescent="0.2">
      <c r="A2435" s="320" t="s">
        <v>4120</v>
      </c>
      <c r="B2435" s="322" t="s">
        <v>10042</v>
      </c>
      <c r="C2435" s="321" t="s">
        <v>14</v>
      </c>
      <c r="D2435" s="323" t="s">
        <v>1465</v>
      </c>
    </row>
    <row r="2436" spans="1:4" ht="27" x14ac:dyDescent="0.2">
      <c r="A2436" s="320" t="s">
        <v>4121</v>
      </c>
      <c r="B2436" s="322" t="s">
        <v>10043</v>
      </c>
      <c r="C2436" s="321" t="s">
        <v>14</v>
      </c>
      <c r="D2436" s="323" t="s">
        <v>1064</v>
      </c>
    </row>
    <row r="2437" spans="1:4" ht="13.5" x14ac:dyDescent="0.2">
      <c r="A2437" s="320" t="s">
        <v>4122</v>
      </c>
      <c r="B2437" s="322" t="s">
        <v>10044</v>
      </c>
      <c r="C2437" s="321" t="s">
        <v>14</v>
      </c>
      <c r="D2437" s="323" t="s">
        <v>7066</v>
      </c>
    </row>
    <row r="2438" spans="1:4" ht="27" x14ac:dyDescent="0.2">
      <c r="A2438" s="320" t="s">
        <v>4123</v>
      </c>
      <c r="B2438" s="322" t="s">
        <v>10045</v>
      </c>
      <c r="C2438" s="321" t="s">
        <v>14</v>
      </c>
      <c r="D2438" s="323" t="s">
        <v>17664</v>
      </c>
    </row>
    <row r="2439" spans="1:4" ht="27" x14ac:dyDescent="0.2">
      <c r="A2439" s="320" t="s">
        <v>4124</v>
      </c>
      <c r="B2439" s="322" t="s">
        <v>10046</v>
      </c>
      <c r="C2439" s="321" t="s">
        <v>13322</v>
      </c>
      <c r="D2439" s="323" t="s">
        <v>17665</v>
      </c>
    </row>
    <row r="2440" spans="1:4" ht="27" x14ac:dyDescent="0.2">
      <c r="A2440" s="320" t="s">
        <v>4125</v>
      </c>
      <c r="B2440" s="322" t="s">
        <v>10047</v>
      </c>
      <c r="C2440" s="321" t="s">
        <v>59</v>
      </c>
      <c r="D2440" s="323" t="s">
        <v>4446</v>
      </c>
    </row>
    <row r="2441" spans="1:4" ht="13.5" x14ac:dyDescent="0.2">
      <c r="A2441" s="320" t="s">
        <v>4127</v>
      </c>
      <c r="B2441" s="322" t="s">
        <v>10048</v>
      </c>
      <c r="C2441" s="321" t="s">
        <v>14</v>
      </c>
      <c r="D2441" s="323" t="s">
        <v>17666</v>
      </c>
    </row>
    <row r="2442" spans="1:4" ht="27" x14ac:dyDescent="0.2">
      <c r="A2442" s="320" t="s">
        <v>4128</v>
      </c>
      <c r="B2442" s="322" t="s">
        <v>10049</v>
      </c>
      <c r="C2442" s="321" t="s">
        <v>14</v>
      </c>
      <c r="D2442" s="323" t="s">
        <v>14092</v>
      </c>
    </row>
    <row r="2443" spans="1:4" ht="27" x14ac:dyDescent="0.2">
      <c r="A2443" s="320" t="s">
        <v>4130</v>
      </c>
      <c r="B2443" s="322" t="s">
        <v>10050</v>
      </c>
      <c r="C2443" s="321" t="s">
        <v>14</v>
      </c>
      <c r="D2443" s="323" t="s">
        <v>17667</v>
      </c>
    </row>
    <row r="2444" spans="1:4" ht="27" x14ac:dyDescent="0.2">
      <c r="A2444" s="320" t="s">
        <v>4131</v>
      </c>
      <c r="B2444" s="322" t="s">
        <v>10051</v>
      </c>
      <c r="C2444" s="321" t="s">
        <v>14</v>
      </c>
      <c r="D2444" s="323" t="s">
        <v>5992</v>
      </c>
    </row>
    <row r="2445" spans="1:4" ht="27" x14ac:dyDescent="0.2">
      <c r="A2445" s="320" t="s">
        <v>4132</v>
      </c>
      <c r="B2445" s="322" t="s">
        <v>10052</v>
      </c>
      <c r="C2445" s="321" t="s">
        <v>14</v>
      </c>
      <c r="D2445" s="323" t="s">
        <v>17444</v>
      </c>
    </row>
    <row r="2446" spans="1:4" ht="27" x14ac:dyDescent="0.2">
      <c r="A2446" s="320" t="s">
        <v>4133</v>
      </c>
      <c r="B2446" s="322" t="s">
        <v>10053</v>
      </c>
      <c r="C2446" s="321" t="s">
        <v>14</v>
      </c>
      <c r="D2446" s="323" t="s">
        <v>4858</v>
      </c>
    </row>
    <row r="2447" spans="1:4" ht="27" x14ac:dyDescent="0.2">
      <c r="A2447" s="320" t="s">
        <v>4135</v>
      </c>
      <c r="B2447" s="322" t="s">
        <v>10054</v>
      </c>
      <c r="C2447" s="321" t="s">
        <v>14</v>
      </c>
      <c r="D2447" s="323" t="s">
        <v>17668</v>
      </c>
    </row>
    <row r="2448" spans="1:4" ht="27" x14ac:dyDescent="0.2">
      <c r="A2448" s="320" t="s">
        <v>4136</v>
      </c>
      <c r="B2448" s="322" t="s">
        <v>10055</v>
      </c>
      <c r="C2448" s="321" t="s">
        <v>14</v>
      </c>
      <c r="D2448" s="323" t="s">
        <v>17669</v>
      </c>
    </row>
    <row r="2449" spans="1:4" ht="27" x14ac:dyDescent="0.2">
      <c r="A2449" s="320" t="s">
        <v>4137</v>
      </c>
      <c r="B2449" s="322" t="s">
        <v>10056</v>
      </c>
      <c r="C2449" s="321" t="s">
        <v>14</v>
      </c>
      <c r="D2449" s="323" t="s">
        <v>17670</v>
      </c>
    </row>
    <row r="2450" spans="1:4" ht="27" x14ac:dyDescent="0.2">
      <c r="A2450" s="320" t="s">
        <v>4139</v>
      </c>
      <c r="B2450" s="322" t="s">
        <v>10057</v>
      </c>
      <c r="C2450" s="321" t="s">
        <v>14</v>
      </c>
      <c r="D2450" s="323" t="s">
        <v>17671</v>
      </c>
    </row>
    <row r="2451" spans="1:4" ht="27" x14ac:dyDescent="0.2">
      <c r="A2451" s="320" t="s">
        <v>4141</v>
      </c>
      <c r="B2451" s="322" t="s">
        <v>10058</v>
      </c>
      <c r="C2451" s="321" t="s">
        <v>14</v>
      </c>
      <c r="D2451" s="323" t="s">
        <v>17672</v>
      </c>
    </row>
    <row r="2452" spans="1:4" ht="27" x14ac:dyDescent="0.2">
      <c r="A2452" s="320" t="s">
        <v>4142</v>
      </c>
      <c r="B2452" s="322" t="s">
        <v>10059</v>
      </c>
      <c r="C2452" s="321" t="s">
        <v>14</v>
      </c>
      <c r="D2452" s="323" t="s">
        <v>17673</v>
      </c>
    </row>
    <row r="2453" spans="1:4" ht="27" x14ac:dyDescent="0.2">
      <c r="A2453" s="320" t="s">
        <v>4143</v>
      </c>
      <c r="B2453" s="322" t="s">
        <v>10060</v>
      </c>
      <c r="C2453" s="321" t="s">
        <v>59</v>
      </c>
      <c r="D2453" s="323" t="s">
        <v>17155</v>
      </c>
    </row>
    <row r="2454" spans="1:4" ht="27" x14ac:dyDescent="0.2">
      <c r="A2454" s="320" t="s">
        <v>4144</v>
      </c>
      <c r="B2454" s="322" t="s">
        <v>10061</v>
      </c>
      <c r="C2454" s="321" t="s">
        <v>59</v>
      </c>
      <c r="D2454" s="323" t="s">
        <v>5434</v>
      </c>
    </row>
    <row r="2455" spans="1:4" ht="27" x14ac:dyDescent="0.2">
      <c r="A2455" s="320" t="s">
        <v>4145</v>
      </c>
      <c r="B2455" s="322" t="s">
        <v>10062</v>
      </c>
      <c r="C2455" s="321" t="s">
        <v>59</v>
      </c>
      <c r="D2455" s="323" t="s">
        <v>219</v>
      </c>
    </row>
    <row r="2456" spans="1:4" ht="27" x14ac:dyDescent="0.2">
      <c r="A2456" s="320" t="s">
        <v>4146</v>
      </c>
      <c r="B2456" s="322" t="s">
        <v>10063</v>
      </c>
      <c r="C2456" s="321" t="s">
        <v>59</v>
      </c>
      <c r="D2456" s="323" t="s">
        <v>339</v>
      </c>
    </row>
    <row r="2457" spans="1:4" ht="27" x14ac:dyDescent="0.2">
      <c r="A2457" s="320" t="s">
        <v>4147</v>
      </c>
      <c r="B2457" s="322" t="s">
        <v>10064</v>
      </c>
      <c r="C2457" s="321" t="s">
        <v>59</v>
      </c>
      <c r="D2457" s="323" t="s">
        <v>927</v>
      </c>
    </row>
    <row r="2458" spans="1:4" ht="27" x14ac:dyDescent="0.2">
      <c r="A2458" s="320" t="s">
        <v>4149</v>
      </c>
      <c r="B2458" s="322" t="s">
        <v>10065</v>
      </c>
      <c r="C2458" s="321" t="s">
        <v>59</v>
      </c>
      <c r="D2458" s="323" t="s">
        <v>210</v>
      </c>
    </row>
    <row r="2459" spans="1:4" ht="27" x14ac:dyDescent="0.2">
      <c r="A2459" s="320" t="s">
        <v>4150</v>
      </c>
      <c r="B2459" s="322" t="s">
        <v>10066</v>
      </c>
      <c r="C2459" s="321" t="s">
        <v>59</v>
      </c>
      <c r="D2459" s="323" t="s">
        <v>2461</v>
      </c>
    </row>
    <row r="2460" spans="1:4" ht="27" x14ac:dyDescent="0.2">
      <c r="A2460" s="320" t="s">
        <v>4152</v>
      </c>
      <c r="B2460" s="322" t="s">
        <v>10067</v>
      </c>
      <c r="C2460" s="321" t="s">
        <v>59</v>
      </c>
      <c r="D2460" s="323" t="s">
        <v>2508</v>
      </c>
    </row>
    <row r="2461" spans="1:4" ht="27" x14ac:dyDescent="0.2">
      <c r="A2461" s="320" t="s">
        <v>4153</v>
      </c>
      <c r="B2461" s="322" t="s">
        <v>10068</v>
      </c>
      <c r="C2461" s="321" t="s">
        <v>59</v>
      </c>
      <c r="D2461" s="323" t="s">
        <v>711</v>
      </c>
    </row>
    <row r="2462" spans="1:4" ht="27" x14ac:dyDescent="0.2">
      <c r="A2462" s="320" t="s">
        <v>4154</v>
      </c>
      <c r="B2462" s="322" t="s">
        <v>10069</v>
      </c>
      <c r="C2462" s="321" t="s">
        <v>59</v>
      </c>
      <c r="D2462" s="323" t="s">
        <v>1339</v>
      </c>
    </row>
    <row r="2463" spans="1:4" ht="27" x14ac:dyDescent="0.2">
      <c r="A2463" s="320" t="s">
        <v>4155</v>
      </c>
      <c r="B2463" s="322" t="s">
        <v>10070</v>
      </c>
      <c r="C2463" s="321" t="s">
        <v>59</v>
      </c>
      <c r="D2463" s="323" t="s">
        <v>651</v>
      </c>
    </row>
    <row r="2464" spans="1:4" ht="27" x14ac:dyDescent="0.2">
      <c r="A2464" s="320" t="s">
        <v>4156</v>
      </c>
      <c r="B2464" s="322" t="s">
        <v>10071</v>
      </c>
      <c r="C2464" s="321" t="s">
        <v>59</v>
      </c>
      <c r="D2464" s="323" t="s">
        <v>403</v>
      </c>
    </row>
    <row r="2465" spans="1:4" ht="27" x14ac:dyDescent="0.2">
      <c r="A2465" s="320" t="s">
        <v>4157</v>
      </c>
      <c r="B2465" s="322" t="s">
        <v>10072</v>
      </c>
      <c r="C2465" s="321" t="s">
        <v>59</v>
      </c>
      <c r="D2465" s="323" t="s">
        <v>874</v>
      </c>
    </row>
    <row r="2466" spans="1:4" ht="27" x14ac:dyDescent="0.2">
      <c r="A2466" s="320" t="s">
        <v>4158</v>
      </c>
      <c r="B2466" s="322" t="s">
        <v>10073</v>
      </c>
      <c r="C2466" s="321" t="s">
        <v>59</v>
      </c>
      <c r="D2466" s="323" t="s">
        <v>1061</v>
      </c>
    </row>
    <row r="2467" spans="1:4" ht="27" x14ac:dyDescent="0.2">
      <c r="A2467" s="320" t="s">
        <v>4159</v>
      </c>
      <c r="B2467" s="322" t="s">
        <v>10074</v>
      </c>
      <c r="C2467" s="321" t="s">
        <v>59</v>
      </c>
      <c r="D2467" s="323" t="s">
        <v>17674</v>
      </c>
    </row>
    <row r="2468" spans="1:4" ht="27" x14ac:dyDescent="0.2">
      <c r="A2468" s="320" t="s">
        <v>4160</v>
      </c>
      <c r="B2468" s="322" t="s">
        <v>10075</v>
      </c>
      <c r="C2468" s="321" t="s">
        <v>59</v>
      </c>
      <c r="D2468" s="323" t="s">
        <v>1091</v>
      </c>
    </row>
    <row r="2469" spans="1:4" ht="27" x14ac:dyDescent="0.2">
      <c r="A2469" s="320" t="s">
        <v>4162</v>
      </c>
      <c r="B2469" s="322" t="s">
        <v>10076</v>
      </c>
      <c r="C2469" s="321" t="s">
        <v>59</v>
      </c>
      <c r="D2469" s="323" t="s">
        <v>462</v>
      </c>
    </row>
    <row r="2470" spans="1:4" ht="27" x14ac:dyDescent="0.2">
      <c r="A2470" s="320" t="s">
        <v>4163</v>
      </c>
      <c r="B2470" s="322" t="s">
        <v>10077</v>
      </c>
      <c r="C2470" s="321" t="s">
        <v>59</v>
      </c>
      <c r="D2470" s="323" t="s">
        <v>1204</v>
      </c>
    </row>
    <row r="2471" spans="1:4" ht="27" x14ac:dyDescent="0.2">
      <c r="A2471" s="320" t="s">
        <v>4164</v>
      </c>
      <c r="B2471" s="322" t="s">
        <v>10078</v>
      </c>
      <c r="C2471" s="321" t="s">
        <v>59</v>
      </c>
      <c r="D2471" s="323" t="s">
        <v>1469</v>
      </c>
    </row>
    <row r="2472" spans="1:4" ht="27" x14ac:dyDescent="0.2">
      <c r="A2472" s="320" t="s">
        <v>4165</v>
      </c>
      <c r="B2472" s="322" t="s">
        <v>10079</v>
      </c>
      <c r="C2472" s="321" t="s">
        <v>59</v>
      </c>
      <c r="D2472" s="323" t="s">
        <v>16473</v>
      </c>
    </row>
    <row r="2473" spans="1:4" ht="27" x14ac:dyDescent="0.2">
      <c r="A2473" s="320" t="s">
        <v>4166</v>
      </c>
      <c r="B2473" s="322" t="s">
        <v>10080</v>
      </c>
      <c r="C2473" s="321" t="s">
        <v>59</v>
      </c>
      <c r="D2473" s="323" t="s">
        <v>625</v>
      </c>
    </row>
    <row r="2474" spans="1:4" ht="27" x14ac:dyDescent="0.2">
      <c r="A2474" s="320" t="s">
        <v>4167</v>
      </c>
      <c r="B2474" s="322" t="s">
        <v>10081</v>
      </c>
      <c r="C2474" s="321" t="s">
        <v>59</v>
      </c>
      <c r="D2474" s="323" t="s">
        <v>1249</v>
      </c>
    </row>
    <row r="2475" spans="1:4" ht="27" x14ac:dyDescent="0.2">
      <c r="A2475" s="320" t="s">
        <v>4168</v>
      </c>
      <c r="B2475" s="322" t="s">
        <v>10082</v>
      </c>
      <c r="C2475" s="321" t="s">
        <v>59</v>
      </c>
      <c r="D2475" s="323" t="s">
        <v>916</v>
      </c>
    </row>
    <row r="2476" spans="1:4" ht="27" x14ac:dyDescent="0.2">
      <c r="A2476" s="320" t="s">
        <v>4169</v>
      </c>
      <c r="B2476" s="322" t="s">
        <v>10083</v>
      </c>
      <c r="C2476" s="321" t="s">
        <v>59</v>
      </c>
      <c r="D2476" s="323" t="s">
        <v>4312</v>
      </c>
    </row>
    <row r="2477" spans="1:4" ht="27" x14ac:dyDescent="0.2">
      <c r="A2477" s="320" t="s">
        <v>4170</v>
      </c>
      <c r="B2477" s="322" t="s">
        <v>10084</v>
      </c>
      <c r="C2477" s="321" t="s">
        <v>59</v>
      </c>
      <c r="D2477" s="323" t="s">
        <v>14515</v>
      </c>
    </row>
    <row r="2478" spans="1:4" ht="27" x14ac:dyDescent="0.2">
      <c r="A2478" s="320" t="s">
        <v>4172</v>
      </c>
      <c r="B2478" s="322" t="s">
        <v>10085</v>
      </c>
      <c r="C2478" s="321" t="s">
        <v>59</v>
      </c>
      <c r="D2478" s="323" t="s">
        <v>13907</v>
      </c>
    </row>
    <row r="2479" spans="1:4" ht="27" x14ac:dyDescent="0.2">
      <c r="A2479" s="320" t="s">
        <v>4173</v>
      </c>
      <c r="B2479" s="322" t="s">
        <v>10086</v>
      </c>
      <c r="C2479" s="321" t="s">
        <v>59</v>
      </c>
      <c r="D2479" s="323" t="s">
        <v>17675</v>
      </c>
    </row>
    <row r="2480" spans="1:4" ht="27" x14ac:dyDescent="0.2">
      <c r="A2480" s="320" t="s">
        <v>4174</v>
      </c>
      <c r="B2480" s="322" t="s">
        <v>10087</v>
      </c>
      <c r="C2480" s="321" t="s">
        <v>59</v>
      </c>
      <c r="D2480" s="323" t="s">
        <v>750</v>
      </c>
    </row>
    <row r="2481" spans="1:4" ht="27" x14ac:dyDescent="0.2">
      <c r="A2481" s="320" t="s">
        <v>4175</v>
      </c>
      <c r="B2481" s="322" t="s">
        <v>10088</v>
      </c>
      <c r="C2481" s="321" t="s">
        <v>59</v>
      </c>
      <c r="D2481" s="323" t="s">
        <v>232</v>
      </c>
    </row>
    <row r="2482" spans="1:4" ht="27" x14ac:dyDescent="0.2">
      <c r="A2482" s="320" t="s">
        <v>4176</v>
      </c>
      <c r="B2482" s="322" t="s">
        <v>10089</v>
      </c>
      <c r="C2482" s="321" t="s">
        <v>59</v>
      </c>
      <c r="D2482" s="323" t="s">
        <v>1324</v>
      </c>
    </row>
    <row r="2483" spans="1:4" ht="27" x14ac:dyDescent="0.2">
      <c r="A2483" s="320" t="s">
        <v>4178</v>
      </c>
      <c r="B2483" s="322" t="s">
        <v>10090</v>
      </c>
      <c r="C2483" s="321" t="s">
        <v>59</v>
      </c>
      <c r="D2483" s="323" t="s">
        <v>1332</v>
      </c>
    </row>
    <row r="2484" spans="1:4" ht="27" x14ac:dyDescent="0.2">
      <c r="A2484" s="320" t="s">
        <v>4179</v>
      </c>
      <c r="B2484" s="322" t="s">
        <v>10091</v>
      </c>
      <c r="C2484" s="321" t="s">
        <v>59</v>
      </c>
      <c r="D2484" s="323" t="s">
        <v>2818</v>
      </c>
    </row>
    <row r="2485" spans="1:4" ht="27" x14ac:dyDescent="0.2">
      <c r="A2485" s="320" t="s">
        <v>4180</v>
      </c>
      <c r="B2485" s="322" t="s">
        <v>10092</v>
      </c>
      <c r="C2485" s="321" t="s">
        <v>59</v>
      </c>
      <c r="D2485" s="323" t="s">
        <v>665</v>
      </c>
    </row>
    <row r="2486" spans="1:4" ht="27" x14ac:dyDescent="0.2">
      <c r="A2486" s="320" t="s">
        <v>4181</v>
      </c>
      <c r="B2486" s="322" t="s">
        <v>10093</v>
      </c>
      <c r="C2486" s="321" t="s">
        <v>59</v>
      </c>
      <c r="D2486" s="323" t="s">
        <v>927</v>
      </c>
    </row>
    <row r="2487" spans="1:4" ht="27" x14ac:dyDescent="0.2">
      <c r="A2487" s="320" t="s">
        <v>4182</v>
      </c>
      <c r="B2487" s="322" t="s">
        <v>10094</v>
      </c>
      <c r="C2487" s="321" t="s">
        <v>14849</v>
      </c>
      <c r="D2487" s="323" t="s">
        <v>13732</v>
      </c>
    </row>
    <row r="2488" spans="1:4" ht="27" x14ac:dyDescent="0.2">
      <c r="A2488" s="320" t="s">
        <v>4183</v>
      </c>
      <c r="B2488" s="322" t="s">
        <v>10095</v>
      </c>
      <c r="C2488" s="321" t="s">
        <v>59</v>
      </c>
      <c r="D2488" s="323" t="s">
        <v>629</v>
      </c>
    </row>
    <row r="2489" spans="1:4" ht="27" x14ac:dyDescent="0.2">
      <c r="A2489" s="320" t="s">
        <v>4184</v>
      </c>
      <c r="B2489" s="322" t="s">
        <v>10096</v>
      </c>
      <c r="C2489" s="321" t="s">
        <v>59</v>
      </c>
      <c r="D2489" s="323" t="s">
        <v>14784</v>
      </c>
    </row>
    <row r="2490" spans="1:4" ht="27" x14ac:dyDescent="0.2">
      <c r="A2490" s="320" t="s">
        <v>4185</v>
      </c>
      <c r="B2490" s="322" t="s">
        <v>10097</v>
      </c>
      <c r="C2490" s="321" t="s">
        <v>59</v>
      </c>
      <c r="D2490" s="323" t="s">
        <v>4914</v>
      </c>
    </row>
    <row r="2491" spans="1:4" ht="27" x14ac:dyDescent="0.2">
      <c r="A2491" s="320" t="s">
        <v>4186</v>
      </c>
      <c r="B2491" s="322" t="s">
        <v>10098</v>
      </c>
      <c r="C2491" s="321" t="s">
        <v>59</v>
      </c>
      <c r="D2491" s="323" t="s">
        <v>17676</v>
      </c>
    </row>
    <row r="2492" spans="1:4" ht="27" x14ac:dyDescent="0.2">
      <c r="A2492" s="320" t="s">
        <v>4187</v>
      </c>
      <c r="B2492" s="322" t="s">
        <v>10099</v>
      </c>
      <c r="C2492" s="321" t="s">
        <v>59</v>
      </c>
      <c r="D2492" s="323" t="s">
        <v>17677</v>
      </c>
    </row>
    <row r="2493" spans="1:4" ht="27" x14ac:dyDescent="0.2">
      <c r="A2493" s="320" t="s">
        <v>4188</v>
      </c>
      <c r="B2493" s="322" t="s">
        <v>10100</v>
      </c>
      <c r="C2493" s="321" t="s">
        <v>59</v>
      </c>
      <c r="D2493" s="323" t="s">
        <v>1426</v>
      </c>
    </row>
    <row r="2494" spans="1:4" ht="27" x14ac:dyDescent="0.2">
      <c r="A2494" s="320" t="s">
        <v>4189</v>
      </c>
      <c r="B2494" s="322" t="s">
        <v>10101</v>
      </c>
      <c r="C2494" s="321" t="s">
        <v>59</v>
      </c>
      <c r="D2494" s="323" t="s">
        <v>17678</v>
      </c>
    </row>
    <row r="2495" spans="1:4" ht="27" x14ac:dyDescent="0.2">
      <c r="A2495" s="320" t="s">
        <v>4190</v>
      </c>
      <c r="B2495" s="322" t="s">
        <v>10102</v>
      </c>
      <c r="C2495" s="321" t="s">
        <v>59</v>
      </c>
      <c r="D2495" s="323" t="s">
        <v>17679</v>
      </c>
    </row>
    <row r="2496" spans="1:4" ht="27" x14ac:dyDescent="0.2">
      <c r="A2496" s="320" t="s">
        <v>4193</v>
      </c>
      <c r="B2496" s="322" t="s">
        <v>15642</v>
      </c>
      <c r="C2496" s="321" t="s">
        <v>14849</v>
      </c>
      <c r="D2496" s="323" t="s">
        <v>13666</v>
      </c>
    </row>
    <row r="2497" spans="1:4" ht="27" x14ac:dyDescent="0.2">
      <c r="A2497" s="320" t="s">
        <v>4196</v>
      </c>
      <c r="B2497" s="322" t="s">
        <v>15643</v>
      </c>
      <c r="C2497" s="321" t="s">
        <v>14849</v>
      </c>
      <c r="D2497" s="323" t="s">
        <v>2328</v>
      </c>
    </row>
    <row r="2498" spans="1:4" ht="27" x14ac:dyDescent="0.2">
      <c r="A2498" s="320" t="s">
        <v>4197</v>
      </c>
      <c r="B2498" s="322" t="s">
        <v>15644</v>
      </c>
      <c r="C2498" s="321" t="s">
        <v>14849</v>
      </c>
      <c r="D2498" s="323" t="s">
        <v>1384</v>
      </c>
    </row>
    <row r="2499" spans="1:4" ht="27" x14ac:dyDescent="0.2">
      <c r="A2499" s="320" t="s">
        <v>4198</v>
      </c>
      <c r="B2499" s="322" t="s">
        <v>15645</v>
      </c>
      <c r="C2499" s="321" t="s">
        <v>14849</v>
      </c>
      <c r="D2499" s="323" t="s">
        <v>17672</v>
      </c>
    </row>
    <row r="2500" spans="1:4" ht="27" x14ac:dyDescent="0.2">
      <c r="A2500" s="320" t="s">
        <v>4199</v>
      </c>
      <c r="B2500" s="322" t="s">
        <v>15646</v>
      </c>
      <c r="C2500" s="321" t="s">
        <v>14849</v>
      </c>
      <c r="D2500" s="323" t="s">
        <v>17680</v>
      </c>
    </row>
    <row r="2501" spans="1:4" ht="27" x14ac:dyDescent="0.2">
      <c r="A2501" s="320" t="s">
        <v>4200</v>
      </c>
      <c r="B2501" s="322" t="s">
        <v>15647</v>
      </c>
      <c r="C2501" s="321" t="s">
        <v>14849</v>
      </c>
      <c r="D2501" s="323" t="s">
        <v>13765</v>
      </c>
    </row>
    <row r="2502" spans="1:4" ht="27" x14ac:dyDescent="0.2">
      <c r="A2502" s="320" t="s">
        <v>4201</v>
      </c>
      <c r="B2502" s="322" t="s">
        <v>15648</v>
      </c>
      <c r="C2502" s="321" t="s">
        <v>14849</v>
      </c>
      <c r="D2502" s="323" t="s">
        <v>17681</v>
      </c>
    </row>
    <row r="2503" spans="1:4" ht="27" x14ac:dyDescent="0.2">
      <c r="A2503" s="320" t="s">
        <v>4203</v>
      </c>
      <c r="B2503" s="322" t="s">
        <v>15649</v>
      </c>
      <c r="C2503" s="321" t="s">
        <v>14849</v>
      </c>
      <c r="D2503" s="323" t="s">
        <v>5802</v>
      </c>
    </row>
    <row r="2504" spans="1:4" ht="27" x14ac:dyDescent="0.2">
      <c r="A2504" s="320" t="s">
        <v>4204</v>
      </c>
      <c r="B2504" s="322" t="s">
        <v>10103</v>
      </c>
      <c r="C2504" s="321" t="s">
        <v>14849</v>
      </c>
      <c r="D2504" s="323" t="s">
        <v>757</v>
      </c>
    </row>
    <row r="2505" spans="1:4" ht="27" x14ac:dyDescent="0.2">
      <c r="A2505" s="320" t="s">
        <v>4205</v>
      </c>
      <c r="B2505" s="322" t="s">
        <v>10104</v>
      </c>
      <c r="C2505" s="321" t="s">
        <v>14849</v>
      </c>
      <c r="D2505" s="323" t="s">
        <v>3884</v>
      </c>
    </row>
    <row r="2506" spans="1:4" ht="27" x14ac:dyDescent="0.2">
      <c r="A2506" s="320" t="s">
        <v>4206</v>
      </c>
      <c r="B2506" s="322" t="s">
        <v>10105</v>
      </c>
      <c r="C2506" s="321" t="s">
        <v>14849</v>
      </c>
      <c r="D2506" s="323" t="s">
        <v>619</v>
      </c>
    </row>
    <row r="2507" spans="1:4" ht="27" x14ac:dyDescent="0.2">
      <c r="A2507" s="320" t="s">
        <v>4207</v>
      </c>
      <c r="B2507" s="322" t="s">
        <v>10106</v>
      </c>
      <c r="C2507" s="321" t="s">
        <v>14849</v>
      </c>
      <c r="D2507" s="323" t="s">
        <v>449</v>
      </c>
    </row>
    <row r="2508" spans="1:4" ht="27" x14ac:dyDescent="0.2">
      <c r="A2508" s="320" t="s">
        <v>4208</v>
      </c>
      <c r="B2508" s="322" t="s">
        <v>10107</v>
      </c>
      <c r="C2508" s="321" t="s">
        <v>14849</v>
      </c>
      <c r="D2508" s="323" t="s">
        <v>218</v>
      </c>
    </row>
    <row r="2509" spans="1:4" ht="27" x14ac:dyDescent="0.2">
      <c r="A2509" s="320" t="s">
        <v>4209</v>
      </c>
      <c r="B2509" s="322" t="s">
        <v>10108</v>
      </c>
      <c r="C2509" s="321" t="s">
        <v>14849</v>
      </c>
      <c r="D2509" s="323" t="s">
        <v>1290</v>
      </c>
    </row>
    <row r="2510" spans="1:4" ht="27" x14ac:dyDescent="0.2">
      <c r="A2510" s="320" t="s">
        <v>4210</v>
      </c>
      <c r="B2510" s="322" t="s">
        <v>10109</v>
      </c>
      <c r="C2510" s="321" t="s">
        <v>14849</v>
      </c>
      <c r="D2510" s="323" t="s">
        <v>1295</v>
      </c>
    </row>
    <row r="2511" spans="1:4" ht="27" x14ac:dyDescent="0.2">
      <c r="A2511" s="320" t="s">
        <v>4211</v>
      </c>
      <c r="B2511" s="322" t="s">
        <v>10110</v>
      </c>
      <c r="C2511" s="321" t="s">
        <v>14849</v>
      </c>
      <c r="D2511" s="323" t="s">
        <v>14490</v>
      </c>
    </row>
    <row r="2512" spans="1:4" ht="27" x14ac:dyDescent="0.2">
      <c r="A2512" s="320" t="s">
        <v>4212</v>
      </c>
      <c r="B2512" s="322" t="s">
        <v>10111</v>
      </c>
      <c r="C2512" s="321" t="s">
        <v>14849</v>
      </c>
      <c r="D2512" s="323" t="s">
        <v>2818</v>
      </c>
    </row>
    <row r="2513" spans="1:4" ht="27" x14ac:dyDescent="0.2">
      <c r="A2513" s="320" t="s">
        <v>4213</v>
      </c>
      <c r="B2513" s="322" t="s">
        <v>10112</v>
      </c>
      <c r="C2513" s="321" t="s">
        <v>14849</v>
      </c>
      <c r="D2513" s="323" t="s">
        <v>1314</v>
      </c>
    </row>
    <row r="2514" spans="1:4" ht="27" x14ac:dyDescent="0.2">
      <c r="A2514" s="320" t="s">
        <v>4214</v>
      </c>
      <c r="B2514" s="322" t="s">
        <v>10113</v>
      </c>
      <c r="C2514" s="321" t="s">
        <v>14849</v>
      </c>
      <c r="D2514" s="323" t="s">
        <v>2511</v>
      </c>
    </row>
    <row r="2515" spans="1:4" ht="27" x14ac:dyDescent="0.2">
      <c r="A2515" s="320" t="s">
        <v>4215</v>
      </c>
      <c r="B2515" s="322" t="s">
        <v>10114</v>
      </c>
      <c r="C2515" s="321" t="s">
        <v>14849</v>
      </c>
      <c r="D2515" s="323" t="s">
        <v>5069</v>
      </c>
    </row>
    <row r="2516" spans="1:4" ht="40.5" x14ac:dyDescent="0.2">
      <c r="A2516" s="320" t="s">
        <v>4216</v>
      </c>
      <c r="B2516" s="322" t="s">
        <v>10115</v>
      </c>
      <c r="C2516" s="321" t="s">
        <v>14849</v>
      </c>
      <c r="D2516" s="323" t="s">
        <v>1012</v>
      </c>
    </row>
    <row r="2517" spans="1:4" ht="40.5" x14ac:dyDescent="0.2">
      <c r="A2517" s="320" t="s">
        <v>4217</v>
      </c>
      <c r="B2517" s="322" t="s">
        <v>10116</v>
      </c>
      <c r="C2517" s="321" t="s">
        <v>14849</v>
      </c>
      <c r="D2517" s="323" t="s">
        <v>1300</v>
      </c>
    </row>
    <row r="2518" spans="1:4" ht="40.5" x14ac:dyDescent="0.2">
      <c r="A2518" s="320" t="s">
        <v>4219</v>
      </c>
      <c r="B2518" s="322" t="s">
        <v>10117</v>
      </c>
      <c r="C2518" s="321" t="s">
        <v>14849</v>
      </c>
      <c r="D2518" s="323" t="s">
        <v>466</v>
      </c>
    </row>
    <row r="2519" spans="1:4" ht="40.5" x14ac:dyDescent="0.2">
      <c r="A2519" s="320" t="s">
        <v>4220</v>
      </c>
      <c r="B2519" s="322" t="s">
        <v>10118</v>
      </c>
      <c r="C2519" s="321" t="s">
        <v>14849</v>
      </c>
      <c r="D2519" s="323" t="s">
        <v>1362</v>
      </c>
    </row>
    <row r="2520" spans="1:4" ht="40.5" x14ac:dyDescent="0.2">
      <c r="A2520" s="320" t="s">
        <v>4222</v>
      </c>
      <c r="B2520" s="322" t="s">
        <v>10119</v>
      </c>
      <c r="C2520" s="321" t="s">
        <v>14849</v>
      </c>
      <c r="D2520" s="323" t="s">
        <v>481</v>
      </c>
    </row>
    <row r="2521" spans="1:4" ht="40.5" x14ac:dyDescent="0.2">
      <c r="A2521" s="320" t="s">
        <v>4223</v>
      </c>
      <c r="B2521" s="322" t="s">
        <v>10120</v>
      </c>
      <c r="C2521" s="321" t="s">
        <v>14849</v>
      </c>
      <c r="D2521" s="323" t="s">
        <v>4792</v>
      </c>
    </row>
    <row r="2522" spans="1:4" ht="40.5" x14ac:dyDescent="0.2">
      <c r="A2522" s="320" t="s">
        <v>4224</v>
      </c>
      <c r="B2522" s="322" t="s">
        <v>10121</v>
      </c>
      <c r="C2522" s="321" t="s">
        <v>14849</v>
      </c>
      <c r="D2522" s="323" t="s">
        <v>17682</v>
      </c>
    </row>
    <row r="2523" spans="1:4" ht="40.5" x14ac:dyDescent="0.2">
      <c r="A2523" s="320" t="s">
        <v>4225</v>
      </c>
      <c r="B2523" s="322" t="s">
        <v>10122</v>
      </c>
      <c r="C2523" s="321" t="s">
        <v>14849</v>
      </c>
      <c r="D2523" s="323" t="s">
        <v>748</v>
      </c>
    </row>
    <row r="2524" spans="1:4" ht="40.5" x14ac:dyDescent="0.2">
      <c r="A2524" s="320" t="s">
        <v>4226</v>
      </c>
      <c r="B2524" s="322" t="s">
        <v>10123</v>
      </c>
      <c r="C2524" s="321" t="s">
        <v>14849</v>
      </c>
      <c r="D2524" s="323" t="s">
        <v>772</v>
      </c>
    </row>
    <row r="2525" spans="1:4" ht="40.5" x14ac:dyDescent="0.2">
      <c r="A2525" s="320" t="s">
        <v>4227</v>
      </c>
      <c r="B2525" s="322" t="s">
        <v>10124</v>
      </c>
      <c r="C2525" s="321" t="s">
        <v>14849</v>
      </c>
      <c r="D2525" s="323" t="s">
        <v>1316</v>
      </c>
    </row>
    <row r="2526" spans="1:4" ht="40.5" x14ac:dyDescent="0.2">
      <c r="A2526" s="320" t="s">
        <v>4228</v>
      </c>
      <c r="B2526" s="322" t="s">
        <v>10125</v>
      </c>
      <c r="C2526" s="321" t="s">
        <v>14849</v>
      </c>
      <c r="D2526" s="323" t="s">
        <v>14706</v>
      </c>
    </row>
    <row r="2527" spans="1:4" ht="40.5" x14ac:dyDescent="0.2">
      <c r="A2527" s="320" t="s">
        <v>4229</v>
      </c>
      <c r="B2527" s="322" t="s">
        <v>10126</v>
      </c>
      <c r="C2527" s="321" t="s">
        <v>14849</v>
      </c>
      <c r="D2527" s="323" t="s">
        <v>4787</v>
      </c>
    </row>
    <row r="2528" spans="1:4" ht="40.5" x14ac:dyDescent="0.2">
      <c r="A2528" s="320" t="s">
        <v>4231</v>
      </c>
      <c r="B2528" s="322" t="s">
        <v>10127</v>
      </c>
      <c r="C2528" s="321" t="s">
        <v>14849</v>
      </c>
      <c r="D2528" s="323" t="s">
        <v>5271</v>
      </c>
    </row>
    <row r="2529" spans="1:4" ht="40.5" x14ac:dyDescent="0.2">
      <c r="A2529" s="320" t="s">
        <v>4232</v>
      </c>
      <c r="B2529" s="322" t="s">
        <v>10128</v>
      </c>
      <c r="C2529" s="321" t="s">
        <v>14849</v>
      </c>
      <c r="D2529" s="323" t="s">
        <v>5081</v>
      </c>
    </row>
    <row r="2530" spans="1:4" ht="40.5" x14ac:dyDescent="0.2">
      <c r="A2530" s="320" t="s">
        <v>4233</v>
      </c>
      <c r="B2530" s="322" t="s">
        <v>10129</v>
      </c>
      <c r="C2530" s="321" t="s">
        <v>14849</v>
      </c>
      <c r="D2530" s="323" t="s">
        <v>896</v>
      </c>
    </row>
    <row r="2531" spans="1:4" ht="40.5" x14ac:dyDescent="0.2">
      <c r="A2531" s="320" t="s">
        <v>4234</v>
      </c>
      <c r="B2531" s="322" t="s">
        <v>10130</v>
      </c>
      <c r="C2531" s="321" t="s">
        <v>14849</v>
      </c>
      <c r="D2531" s="323" t="s">
        <v>17683</v>
      </c>
    </row>
    <row r="2532" spans="1:4" ht="40.5" x14ac:dyDescent="0.2">
      <c r="A2532" s="320" t="s">
        <v>4235</v>
      </c>
      <c r="B2532" s="322" t="s">
        <v>10131</v>
      </c>
      <c r="C2532" s="321" t="s">
        <v>14849</v>
      </c>
      <c r="D2532" s="323" t="s">
        <v>353</v>
      </c>
    </row>
    <row r="2533" spans="1:4" ht="40.5" x14ac:dyDescent="0.2">
      <c r="A2533" s="320" t="s">
        <v>4236</v>
      </c>
      <c r="B2533" s="322" t="s">
        <v>10132</v>
      </c>
      <c r="C2533" s="321" t="s">
        <v>14849</v>
      </c>
      <c r="D2533" s="323" t="s">
        <v>17684</v>
      </c>
    </row>
    <row r="2534" spans="1:4" ht="40.5" x14ac:dyDescent="0.2">
      <c r="A2534" s="320" t="s">
        <v>4237</v>
      </c>
      <c r="B2534" s="322" t="s">
        <v>10133</v>
      </c>
      <c r="C2534" s="321" t="s">
        <v>14849</v>
      </c>
      <c r="D2534" s="323" t="s">
        <v>4792</v>
      </c>
    </row>
    <row r="2535" spans="1:4" ht="40.5" x14ac:dyDescent="0.2">
      <c r="A2535" s="320" t="s">
        <v>4238</v>
      </c>
      <c r="B2535" s="322" t="s">
        <v>10134</v>
      </c>
      <c r="C2535" s="321" t="s">
        <v>14849</v>
      </c>
      <c r="D2535" s="323" t="s">
        <v>17685</v>
      </c>
    </row>
    <row r="2536" spans="1:4" ht="40.5" x14ac:dyDescent="0.2">
      <c r="A2536" s="320" t="s">
        <v>4240</v>
      </c>
      <c r="B2536" s="322" t="s">
        <v>10135</v>
      </c>
      <c r="C2536" s="321" t="s">
        <v>14849</v>
      </c>
      <c r="D2536" s="323" t="s">
        <v>17156</v>
      </c>
    </row>
    <row r="2537" spans="1:4" ht="27" x14ac:dyDescent="0.2">
      <c r="A2537" s="320" t="s">
        <v>4241</v>
      </c>
      <c r="B2537" s="322" t="s">
        <v>10136</v>
      </c>
      <c r="C2537" s="321" t="s">
        <v>14849</v>
      </c>
      <c r="D2537" s="323" t="s">
        <v>644</v>
      </c>
    </row>
    <row r="2538" spans="1:4" ht="27" x14ac:dyDescent="0.2">
      <c r="A2538" s="320" t="s">
        <v>4242</v>
      </c>
      <c r="B2538" s="322" t="s">
        <v>10137</v>
      </c>
      <c r="C2538" s="321" t="s">
        <v>14849</v>
      </c>
      <c r="D2538" s="323" t="s">
        <v>1127</v>
      </c>
    </row>
    <row r="2539" spans="1:4" ht="27" x14ac:dyDescent="0.2">
      <c r="A2539" s="320" t="s">
        <v>4243</v>
      </c>
      <c r="B2539" s="322" t="s">
        <v>10138</v>
      </c>
      <c r="C2539" s="321" t="s">
        <v>14849</v>
      </c>
      <c r="D2539" s="323" t="s">
        <v>5484</v>
      </c>
    </row>
    <row r="2540" spans="1:4" ht="27" x14ac:dyDescent="0.2">
      <c r="A2540" s="320" t="s">
        <v>4244</v>
      </c>
      <c r="B2540" s="322" t="s">
        <v>10139</v>
      </c>
      <c r="C2540" s="321" t="s">
        <v>14849</v>
      </c>
      <c r="D2540" s="323" t="s">
        <v>5431</v>
      </c>
    </row>
    <row r="2541" spans="1:4" ht="27" x14ac:dyDescent="0.2">
      <c r="A2541" s="320" t="s">
        <v>4245</v>
      </c>
      <c r="B2541" s="322" t="s">
        <v>10140</v>
      </c>
      <c r="C2541" s="321" t="s">
        <v>14849</v>
      </c>
      <c r="D2541" s="323" t="s">
        <v>17686</v>
      </c>
    </row>
    <row r="2542" spans="1:4" ht="27" x14ac:dyDescent="0.2">
      <c r="A2542" s="320" t="s">
        <v>4247</v>
      </c>
      <c r="B2542" s="322" t="s">
        <v>10141</v>
      </c>
      <c r="C2542" s="321" t="s">
        <v>14849</v>
      </c>
      <c r="D2542" s="323" t="s">
        <v>4960</v>
      </c>
    </row>
    <row r="2543" spans="1:4" ht="27" x14ac:dyDescent="0.2">
      <c r="A2543" s="320" t="s">
        <v>4248</v>
      </c>
      <c r="B2543" s="322" t="s">
        <v>10142</v>
      </c>
      <c r="C2543" s="321" t="s">
        <v>14849</v>
      </c>
      <c r="D2543" s="323" t="s">
        <v>1366</v>
      </c>
    </row>
    <row r="2544" spans="1:4" ht="27" x14ac:dyDescent="0.2">
      <c r="A2544" s="320" t="s">
        <v>4249</v>
      </c>
      <c r="B2544" s="322" t="s">
        <v>10143</v>
      </c>
      <c r="C2544" s="321" t="s">
        <v>14849</v>
      </c>
      <c r="D2544" s="323" t="s">
        <v>14543</v>
      </c>
    </row>
    <row r="2545" spans="1:4" ht="27" x14ac:dyDescent="0.2">
      <c r="A2545" s="320" t="s">
        <v>4250</v>
      </c>
      <c r="B2545" s="322" t="s">
        <v>10144</v>
      </c>
      <c r="C2545" s="321" t="s">
        <v>14849</v>
      </c>
      <c r="D2545" s="323" t="s">
        <v>13762</v>
      </c>
    </row>
    <row r="2546" spans="1:4" ht="27" x14ac:dyDescent="0.2">
      <c r="A2546" s="320" t="s">
        <v>4252</v>
      </c>
      <c r="B2546" s="322" t="s">
        <v>10145</v>
      </c>
      <c r="C2546" s="321" t="s">
        <v>14849</v>
      </c>
      <c r="D2546" s="323" t="s">
        <v>17687</v>
      </c>
    </row>
    <row r="2547" spans="1:4" ht="27" x14ac:dyDescent="0.2">
      <c r="A2547" s="320" t="s">
        <v>4253</v>
      </c>
      <c r="B2547" s="322" t="s">
        <v>10146</v>
      </c>
      <c r="C2547" s="321" t="s">
        <v>14849</v>
      </c>
      <c r="D2547" s="323" t="s">
        <v>914</v>
      </c>
    </row>
    <row r="2548" spans="1:4" ht="27" x14ac:dyDescent="0.2">
      <c r="A2548" s="320" t="s">
        <v>4254</v>
      </c>
      <c r="B2548" s="322" t="s">
        <v>10147</v>
      </c>
      <c r="C2548" s="321" t="s">
        <v>14849</v>
      </c>
      <c r="D2548" s="323" t="s">
        <v>588</v>
      </c>
    </row>
    <row r="2549" spans="1:4" ht="27" x14ac:dyDescent="0.2">
      <c r="A2549" s="320" t="s">
        <v>4255</v>
      </c>
      <c r="B2549" s="322" t="s">
        <v>10148</v>
      </c>
      <c r="C2549" s="321" t="s">
        <v>14849</v>
      </c>
      <c r="D2549" s="323" t="s">
        <v>979</v>
      </c>
    </row>
    <row r="2550" spans="1:4" ht="27" x14ac:dyDescent="0.2">
      <c r="A2550" s="320" t="s">
        <v>4256</v>
      </c>
      <c r="B2550" s="322" t="s">
        <v>10149</v>
      </c>
      <c r="C2550" s="321" t="s">
        <v>14849</v>
      </c>
      <c r="D2550" s="323" t="s">
        <v>5040</v>
      </c>
    </row>
    <row r="2551" spans="1:4" ht="27" x14ac:dyDescent="0.2">
      <c r="A2551" s="320" t="s">
        <v>4257</v>
      </c>
      <c r="B2551" s="322" t="s">
        <v>10150</v>
      </c>
      <c r="C2551" s="321" t="s">
        <v>14849</v>
      </c>
      <c r="D2551" s="323" t="s">
        <v>4736</v>
      </c>
    </row>
    <row r="2552" spans="1:4" ht="27" x14ac:dyDescent="0.2">
      <c r="A2552" s="320" t="s">
        <v>4258</v>
      </c>
      <c r="B2552" s="322" t="s">
        <v>10151</v>
      </c>
      <c r="C2552" s="321" t="s">
        <v>14849</v>
      </c>
      <c r="D2552" s="323" t="s">
        <v>1285</v>
      </c>
    </row>
    <row r="2553" spans="1:4" ht="27" x14ac:dyDescent="0.2">
      <c r="A2553" s="320" t="s">
        <v>4259</v>
      </c>
      <c r="B2553" s="322" t="s">
        <v>10152</v>
      </c>
      <c r="C2553" s="321" t="s">
        <v>14849</v>
      </c>
      <c r="D2553" s="323" t="s">
        <v>2536</v>
      </c>
    </row>
    <row r="2554" spans="1:4" ht="27" x14ac:dyDescent="0.2">
      <c r="A2554" s="320" t="s">
        <v>4260</v>
      </c>
      <c r="B2554" s="322" t="s">
        <v>10153</v>
      </c>
      <c r="C2554" s="321" t="s">
        <v>14849</v>
      </c>
      <c r="D2554" s="323" t="s">
        <v>5246</v>
      </c>
    </row>
    <row r="2555" spans="1:4" ht="27" x14ac:dyDescent="0.2">
      <c r="A2555" s="320" t="s">
        <v>4261</v>
      </c>
      <c r="B2555" s="322" t="s">
        <v>10154</v>
      </c>
      <c r="C2555" s="321" t="s">
        <v>14849</v>
      </c>
      <c r="D2555" s="323" t="s">
        <v>17688</v>
      </c>
    </row>
    <row r="2556" spans="1:4" ht="27" x14ac:dyDescent="0.2">
      <c r="A2556" s="320" t="s">
        <v>4262</v>
      </c>
      <c r="B2556" s="322" t="s">
        <v>10155</v>
      </c>
      <c r="C2556" s="321" t="s">
        <v>14849</v>
      </c>
      <c r="D2556" s="323" t="s">
        <v>667</v>
      </c>
    </row>
    <row r="2557" spans="1:4" ht="27" x14ac:dyDescent="0.2">
      <c r="A2557" s="320" t="s">
        <v>4263</v>
      </c>
      <c r="B2557" s="322" t="s">
        <v>10156</v>
      </c>
      <c r="C2557" s="321" t="s">
        <v>14849</v>
      </c>
      <c r="D2557" s="323" t="s">
        <v>17689</v>
      </c>
    </row>
    <row r="2558" spans="1:4" ht="27" x14ac:dyDescent="0.2">
      <c r="A2558" s="320" t="s">
        <v>4264</v>
      </c>
      <c r="B2558" s="322" t="s">
        <v>10157</v>
      </c>
      <c r="C2558" s="321" t="s">
        <v>14849</v>
      </c>
      <c r="D2558" s="323" t="s">
        <v>14138</v>
      </c>
    </row>
    <row r="2559" spans="1:4" ht="27" x14ac:dyDescent="0.2">
      <c r="A2559" s="320" t="s">
        <v>4265</v>
      </c>
      <c r="B2559" s="322" t="s">
        <v>10158</v>
      </c>
      <c r="C2559" s="321" t="s">
        <v>14849</v>
      </c>
      <c r="D2559" s="323" t="s">
        <v>1656</v>
      </c>
    </row>
    <row r="2560" spans="1:4" ht="27" x14ac:dyDescent="0.2">
      <c r="A2560" s="320" t="s">
        <v>4268</v>
      </c>
      <c r="B2560" s="322" t="s">
        <v>10159</v>
      </c>
      <c r="C2560" s="321" t="s">
        <v>59</v>
      </c>
      <c r="D2560" s="323" t="s">
        <v>2412</v>
      </c>
    </row>
    <row r="2561" spans="1:4" ht="27" x14ac:dyDescent="0.2">
      <c r="A2561" s="320" t="s">
        <v>4269</v>
      </c>
      <c r="B2561" s="322" t="s">
        <v>10160</v>
      </c>
      <c r="C2561" s="321" t="s">
        <v>59</v>
      </c>
      <c r="D2561" s="323" t="s">
        <v>278</v>
      </c>
    </row>
    <row r="2562" spans="1:4" ht="27" x14ac:dyDescent="0.2">
      <c r="A2562" s="320" t="s">
        <v>4270</v>
      </c>
      <c r="B2562" s="322" t="s">
        <v>10161</v>
      </c>
      <c r="C2562" s="321" t="s">
        <v>59</v>
      </c>
      <c r="D2562" s="323" t="s">
        <v>547</v>
      </c>
    </row>
    <row r="2563" spans="1:4" ht="27" x14ac:dyDescent="0.2">
      <c r="A2563" s="320" t="s">
        <v>4272</v>
      </c>
      <c r="B2563" s="322" t="s">
        <v>10162</v>
      </c>
      <c r="C2563" s="321" t="s">
        <v>59</v>
      </c>
      <c r="D2563" s="323" t="s">
        <v>2330</v>
      </c>
    </row>
    <row r="2564" spans="1:4" ht="27" x14ac:dyDescent="0.2">
      <c r="A2564" s="320" t="s">
        <v>4273</v>
      </c>
      <c r="B2564" s="322" t="s">
        <v>10163</v>
      </c>
      <c r="C2564" s="321" t="s">
        <v>59</v>
      </c>
      <c r="D2564" s="323" t="s">
        <v>530</v>
      </c>
    </row>
    <row r="2565" spans="1:4" ht="27" x14ac:dyDescent="0.2">
      <c r="A2565" s="320" t="s">
        <v>4274</v>
      </c>
      <c r="B2565" s="322" t="s">
        <v>10164</v>
      </c>
      <c r="C2565" s="321" t="s">
        <v>59</v>
      </c>
      <c r="D2565" s="323" t="s">
        <v>458</v>
      </c>
    </row>
    <row r="2566" spans="1:4" ht="27" x14ac:dyDescent="0.2">
      <c r="A2566" s="320" t="s">
        <v>4276</v>
      </c>
      <c r="B2566" s="322" t="s">
        <v>10165</v>
      </c>
      <c r="C2566" s="321" t="s">
        <v>59</v>
      </c>
      <c r="D2566" s="323" t="s">
        <v>3884</v>
      </c>
    </row>
    <row r="2567" spans="1:4" ht="27" x14ac:dyDescent="0.2">
      <c r="A2567" s="320" t="s">
        <v>4277</v>
      </c>
      <c r="B2567" s="322" t="s">
        <v>10166</v>
      </c>
      <c r="C2567" s="321" t="s">
        <v>59</v>
      </c>
      <c r="D2567" s="323" t="s">
        <v>298</v>
      </c>
    </row>
    <row r="2568" spans="1:4" ht="27" x14ac:dyDescent="0.2">
      <c r="A2568" s="320" t="s">
        <v>4278</v>
      </c>
      <c r="B2568" s="322" t="s">
        <v>10167</v>
      </c>
      <c r="C2568" s="321" t="s">
        <v>59</v>
      </c>
      <c r="D2568" s="323" t="s">
        <v>2793</v>
      </c>
    </row>
    <row r="2569" spans="1:4" ht="27" x14ac:dyDescent="0.2">
      <c r="A2569" s="320" t="s">
        <v>4279</v>
      </c>
      <c r="B2569" s="322" t="s">
        <v>10168</v>
      </c>
      <c r="C2569" s="321" t="s">
        <v>59</v>
      </c>
      <c r="D2569" s="323" t="s">
        <v>1045</v>
      </c>
    </row>
    <row r="2570" spans="1:4" ht="27" x14ac:dyDescent="0.2">
      <c r="A2570" s="320" t="s">
        <v>4280</v>
      </c>
      <c r="B2570" s="322" t="s">
        <v>10169</v>
      </c>
      <c r="C2570" s="321" t="s">
        <v>59</v>
      </c>
      <c r="D2570" s="323" t="s">
        <v>470</v>
      </c>
    </row>
    <row r="2571" spans="1:4" ht="27" x14ac:dyDescent="0.2">
      <c r="A2571" s="320" t="s">
        <v>4281</v>
      </c>
      <c r="B2571" s="322" t="s">
        <v>10170</v>
      </c>
      <c r="C2571" s="321" t="s">
        <v>59</v>
      </c>
      <c r="D2571" s="323" t="s">
        <v>689</v>
      </c>
    </row>
    <row r="2572" spans="1:4" ht="27" x14ac:dyDescent="0.2">
      <c r="A2572" s="320" t="s">
        <v>4282</v>
      </c>
      <c r="B2572" s="322" t="s">
        <v>10171</v>
      </c>
      <c r="C2572" s="321" t="s">
        <v>59</v>
      </c>
      <c r="D2572" s="323" t="s">
        <v>1163</v>
      </c>
    </row>
    <row r="2573" spans="1:4" ht="27" x14ac:dyDescent="0.2">
      <c r="A2573" s="320" t="s">
        <v>4283</v>
      </c>
      <c r="B2573" s="322" t="s">
        <v>10172</v>
      </c>
      <c r="C2573" s="321" t="s">
        <v>59</v>
      </c>
      <c r="D2573" s="323" t="s">
        <v>1324</v>
      </c>
    </row>
    <row r="2574" spans="1:4" ht="27" x14ac:dyDescent="0.2">
      <c r="A2574" s="320" t="s">
        <v>4284</v>
      </c>
      <c r="B2574" s="322" t="s">
        <v>10173</v>
      </c>
      <c r="C2574" s="321" t="s">
        <v>59</v>
      </c>
      <c r="D2574" s="323" t="s">
        <v>598</v>
      </c>
    </row>
    <row r="2575" spans="1:4" ht="27" x14ac:dyDescent="0.2">
      <c r="A2575" s="320" t="s">
        <v>4285</v>
      </c>
      <c r="B2575" s="322" t="s">
        <v>10174</v>
      </c>
      <c r="C2575" s="321" t="s">
        <v>59</v>
      </c>
      <c r="D2575" s="323" t="s">
        <v>743</v>
      </c>
    </row>
    <row r="2576" spans="1:4" ht="27" x14ac:dyDescent="0.2">
      <c r="A2576" s="320" t="s">
        <v>4286</v>
      </c>
      <c r="B2576" s="322" t="s">
        <v>10175</v>
      </c>
      <c r="C2576" s="321" t="s">
        <v>59</v>
      </c>
      <c r="D2576" s="323" t="s">
        <v>5291</v>
      </c>
    </row>
    <row r="2577" spans="1:4" ht="27" x14ac:dyDescent="0.2">
      <c r="A2577" s="320" t="s">
        <v>4288</v>
      </c>
      <c r="B2577" s="322" t="s">
        <v>10176</v>
      </c>
      <c r="C2577" s="321" t="s">
        <v>59</v>
      </c>
      <c r="D2577" s="323" t="s">
        <v>4792</v>
      </c>
    </row>
    <row r="2578" spans="1:4" ht="27" x14ac:dyDescent="0.2">
      <c r="A2578" s="320" t="s">
        <v>4289</v>
      </c>
      <c r="B2578" s="322" t="s">
        <v>10177</v>
      </c>
      <c r="C2578" s="321" t="s">
        <v>59</v>
      </c>
      <c r="D2578" s="323" t="s">
        <v>932</v>
      </c>
    </row>
    <row r="2579" spans="1:4" ht="27" x14ac:dyDescent="0.2">
      <c r="A2579" s="320" t="s">
        <v>4290</v>
      </c>
      <c r="B2579" s="322" t="s">
        <v>10178</v>
      </c>
      <c r="C2579" s="321" t="s">
        <v>59</v>
      </c>
      <c r="D2579" s="323" t="s">
        <v>1129</v>
      </c>
    </row>
    <row r="2580" spans="1:4" ht="27" x14ac:dyDescent="0.2">
      <c r="A2580" s="320" t="s">
        <v>4292</v>
      </c>
      <c r="B2580" s="322" t="s">
        <v>10179</v>
      </c>
      <c r="C2580" s="321" t="s">
        <v>59</v>
      </c>
      <c r="D2580" s="323" t="s">
        <v>804</v>
      </c>
    </row>
    <row r="2581" spans="1:4" ht="27" x14ac:dyDescent="0.2">
      <c r="A2581" s="320" t="s">
        <v>4293</v>
      </c>
      <c r="B2581" s="322" t="s">
        <v>10180</v>
      </c>
      <c r="C2581" s="321" t="s">
        <v>59</v>
      </c>
      <c r="D2581" s="323" t="s">
        <v>1311</v>
      </c>
    </row>
    <row r="2582" spans="1:4" ht="27" x14ac:dyDescent="0.2">
      <c r="A2582" s="320" t="s">
        <v>4294</v>
      </c>
      <c r="B2582" s="322" t="s">
        <v>10181</v>
      </c>
      <c r="C2582" s="321" t="s">
        <v>59</v>
      </c>
      <c r="D2582" s="323" t="s">
        <v>1320</v>
      </c>
    </row>
    <row r="2583" spans="1:4" ht="27" x14ac:dyDescent="0.2">
      <c r="A2583" s="320" t="s">
        <v>4295</v>
      </c>
      <c r="B2583" s="322" t="s">
        <v>10182</v>
      </c>
      <c r="C2583" s="321" t="s">
        <v>59</v>
      </c>
      <c r="D2583" s="323" t="s">
        <v>1007</v>
      </c>
    </row>
    <row r="2584" spans="1:4" ht="27" x14ac:dyDescent="0.2">
      <c r="A2584" s="320" t="s">
        <v>4296</v>
      </c>
      <c r="B2584" s="322" t="s">
        <v>10183</v>
      </c>
      <c r="C2584" s="321" t="s">
        <v>59</v>
      </c>
      <c r="D2584" s="323" t="s">
        <v>14517</v>
      </c>
    </row>
    <row r="2585" spans="1:4" ht="27" x14ac:dyDescent="0.2">
      <c r="A2585" s="320" t="s">
        <v>4297</v>
      </c>
      <c r="B2585" s="322" t="s">
        <v>10184</v>
      </c>
      <c r="C2585" s="321" t="s">
        <v>59</v>
      </c>
      <c r="D2585" s="323" t="s">
        <v>14097</v>
      </c>
    </row>
    <row r="2586" spans="1:4" ht="27" x14ac:dyDescent="0.2">
      <c r="A2586" s="320" t="s">
        <v>4299</v>
      </c>
      <c r="B2586" s="322" t="s">
        <v>10185</v>
      </c>
      <c r="C2586" s="321" t="s">
        <v>59</v>
      </c>
      <c r="D2586" s="323" t="s">
        <v>14518</v>
      </c>
    </row>
    <row r="2587" spans="1:4" ht="27" x14ac:dyDescent="0.2">
      <c r="A2587" s="320" t="s">
        <v>4300</v>
      </c>
      <c r="B2587" s="322" t="s">
        <v>10186</v>
      </c>
      <c r="C2587" s="321" t="s">
        <v>59</v>
      </c>
      <c r="D2587" s="323" t="s">
        <v>14519</v>
      </c>
    </row>
    <row r="2588" spans="1:4" ht="27" x14ac:dyDescent="0.2">
      <c r="A2588" s="320" t="s">
        <v>4301</v>
      </c>
      <c r="B2588" s="322" t="s">
        <v>10187</v>
      </c>
      <c r="C2588" s="321" t="s">
        <v>59</v>
      </c>
      <c r="D2588" s="323" t="s">
        <v>4894</v>
      </c>
    </row>
    <row r="2589" spans="1:4" ht="27" x14ac:dyDescent="0.2">
      <c r="A2589" s="320" t="s">
        <v>4302</v>
      </c>
      <c r="B2589" s="322" t="s">
        <v>10188</v>
      </c>
      <c r="C2589" s="321" t="s">
        <v>59</v>
      </c>
      <c r="D2589" s="323" t="s">
        <v>17690</v>
      </c>
    </row>
    <row r="2590" spans="1:4" ht="27" x14ac:dyDescent="0.2">
      <c r="A2590" s="320" t="s">
        <v>4303</v>
      </c>
      <c r="B2590" s="322" t="s">
        <v>10189</v>
      </c>
      <c r="C2590" s="321" t="s">
        <v>59</v>
      </c>
      <c r="D2590" s="323" t="s">
        <v>17691</v>
      </c>
    </row>
    <row r="2591" spans="1:4" ht="27" x14ac:dyDescent="0.2">
      <c r="A2591" s="320" t="s">
        <v>4304</v>
      </c>
      <c r="B2591" s="322" t="s">
        <v>10190</v>
      </c>
      <c r="C2591" s="321" t="s">
        <v>59</v>
      </c>
      <c r="D2591" s="323" t="s">
        <v>17692</v>
      </c>
    </row>
    <row r="2592" spans="1:4" ht="27" x14ac:dyDescent="0.2">
      <c r="A2592" s="320" t="s">
        <v>4305</v>
      </c>
      <c r="B2592" s="322" t="s">
        <v>10191</v>
      </c>
      <c r="C2592" s="321" t="s">
        <v>59</v>
      </c>
      <c r="D2592" s="323" t="s">
        <v>17693</v>
      </c>
    </row>
    <row r="2593" spans="1:4" ht="27" x14ac:dyDescent="0.2">
      <c r="A2593" s="320" t="s">
        <v>4306</v>
      </c>
      <c r="B2593" s="322" t="s">
        <v>10192</v>
      </c>
      <c r="C2593" s="321" t="s">
        <v>59</v>
      </c>
      <c r="D2593" s="323" t="s">
        <v>17694</v>
      </c>
    </row>
    <row r="2594" spans="1:4" ht="27" x14ac:dyDescent="0.2">
      <c r="A2594" s="320" t="s">
        <v>4307</v>
      </c>
      <c r="B2594" s="322" t="s">
        <v>10193</v>
      </c>
      <c r="C2594" s="321" t="s">
        <v>59</v>
      </c>
      <c r="D2594" s="323" t="s">
        <v>17695</v>
      </c>
    </row>
    <row r="2595" spans="1:4" ht="27" x14ac:dyDescent="0.2">
      <c r="A2595" s="320" t="s">
        <v>4308</v>
      </c>
      <c r="B2595" s="322" t="s">
        <v>10194</v>
      </c>
      <c r="C2595" s="321" t="s">
        <v>59</v>
      </c>
      <c r="D2595" s="323" t="s">
        <v>17696</v>
      </c>
    </row>
    <row r="2596" spans="1:4" ht="13.5" x14ac:dyDescent="0.2">
      <c r="A2596" s="320" t="s">
        <v>4310</v>
      </c>
      <c r="B2596" s="322" t="s">
        <v>10195</v>
      </c>
      <c r="C2596" s="321" t="s">
        <v>14849</v>
      </c>
      <c r="D2596" s="323" t="s">
        <v>17697</v>
      </c>
    </row>
    <row r="2597" spans="1:4" ht="27" x14ac:dyDescent="0.2">
      <c r="A2597" s="320" t="s">
        <v>4311</v>
      </c>
      <c r="B2597" s="322" t="s">
        <v>10196</v>
      </c>
      <c r="C2597" s="321" t="s">
        <v>14849</v>
      </c>
      <c r="D2597" s="323" t="s">
        <v>2693</v>
      </c>
    </row>
    <row r="2598" spans="1:4" ht="27" x14ac:dyDescent="0.2">
      <c r="A2598" s="320" t="s">
        <v>4313</v>
      </c>
      <c r="B2598" s="322" t="s">
        <v>10197</v>
      </c>
      <c r="C2598" s="321" t="s">
        <v>14849</v>
      </c>
      <c r="D2598" s="323" t="s">
        <v>13632</v>
      </c>
    </row>
    <row r="2599" spans="1:4" ht="27" x14ac:dyDescent="0.2">
      <c r="A2599" s="320" t="s">
        <v>4314</v>
      </c>
      <c r="B2599" s="322" t="s">
        <v>10198</v>
      </c>
      <c r="C2599" s="321" t="s">
        <v>14849</v>
      </c>
      <c r="D2599" s="323" t="s">
        <v>13566</v>
      </c>
    </row>
    <row r="2600" spans="1:4" ht="27" x14ac:dyDescent="0.2">
      <c r="A2600" s="320" t="s">
        <v>4316</v>
      </c>
      <c r="B2600" s="322" t="s">
        <v>10199</v>
      </c>
      <c r="C2600" s="321" t="s">
        <v>14849</v>
      </c>
      <c r="D2600" s="323" t="s">
        <v>13975</v>
      </c>
    </row>
    <row r="2601" spans="1:4" ht="27" x14ac:dyDescent="0.2">
      <c r="A2601" s="320" t="s">
        <v>4318</v>
      </c>
      <c r="B2601" s="322" t="s">
        <v>10200</v>
      </c>
      <c r="C2601" s="321" t="s">
        <v>14849</v>
      </c>
      <c r="D2601" s="323" t="s">
        <v>808</v>
      </c>
    </row>
    <row r="2602" spans="1:4" ht="27" x14ac:dyDescent="0.2">
      <c r="A2602" s="320" t="s">
        <v>4319</v>
      </c>
      <c r="B2602" s="322" t="s">
        <v>10201</v>
      </c>
      <c r="C2602" s="321" t="s">
        <v>14849</v>
      </c>
      <c r="D2602" s="323" t="s">
        <v>17698</v>
      </c>
    </row>
    <row r="2603" spans="1:4" ht="27" x14ac:dyDescent="0.2">
      <c r="A2603" s="320" t="s">
        <v>4320</v>
      </c>
      <c r="B2603" s="322" t="s">
        <v>10202</v>
      </c>
      <c r="C2603" s="321" t="s">
        <v>14849</v>
      </c>
      <c r="D2603" s="323" t="s">
        <v>491</v>
      </c>
    </row>
    <row r="2604" spans="1:4" ht="27" x14ac:dyDescent="0.2">
      <c r="A2604" s="320" t="s">
        <v>4321</v>
      </c>
      <c r="B2604" s="322" t="s">
        <v>10203</v>
      </c>
      <c r="C2604" s="321" t="s">
        <v>14849</v>
      </c>
      <c r="D2604" s="323" t="s">
        <v>683</v>
      </c>
    </row>
    <row r="2605" spans="1:4" ht="27" x14ac:dyDescent="0.2">
      <c r="A2605" s="320" t="s">
        <v>4322</v>
      </c>
      <c r="B2605" s="322" t="s">
        <v>10204</v>
      </c>
      <c r="C2605" s="321" t="s">
        <v>14849</v>
      </c>
      <c r="D2605" s="323" t="s">
        <v>759</v>
      </c>
    </row>
    <row r="2606" spans="1:4" ht="27" x14ac:dyDescent="0.2">
      <c r="A2606" s="320" t="s">
        <v>4323</v>
      </c>
      <c r="B2606" s="322" t="s">
        <v>10205</v>
      </c>
      <c r="C2606" s="321" t="s">
        <v>14849</v>
      </c>
      <c r="D2606" s="323" t="s">
        <v>462</v>
      </c>
    </row>
    <row r="2607" spans="1:4" ht="27" x14ac:dyDescent="0.2">
      <c r="A2607" s="320" t="s">
        <v>4324</v>
      </c>
      <c r="B2607" s="322" t="s">
        <v>10206</v>
      </c>
      <c r="C2607" s="321" t="s">
        <v>14849</v>
      </c>
      <c r="D2607" s="323" t="s">
        <v>492</v>
      </c>
    </row>
    <row r="2608" spans="1:4" ht="27" x14ac:dyDescent="0.2">
      <c r="A2608" s="320" t="s">
        <v>4326</v>
      </c>
      <c r="B2608" s="322" t="s">
        <v>10207</v>
      </c>
      <c r="C2608" s="321" t="s">
        <v>14849</v>
      </c>
      <c r="D2608" s="323" t="s">
        <v>13359</v>
      </c>
    </row>
    <row r="2609" spans="1:4" ht="27" x14ac:dyDescent="0.2">
      <c r="A2609" s="320" t="s">
        <v>4327</v>
      </c>
      <c r="B2609" s="322" t="s">
        <v>10208</v>
      </c>
      <c r="C2609" s="321" t="s">
        <v>14849</v>
      </c>
      <c r="D2609" s="323" t="s">
        <v>13508</v>
      </c>
    </row>
    <row r="2610" spans="1:4" ht="27" x14ac:dyDescent="0.2">
      <c r="A2610" s="320" t="s">
        <v>4328</v>
      </c>
      <c r="B2610" s="322" t="s">
        <v>10209</v>
      </c>
      <c r="C2610" s="321" t="s">
        <v>14849</v>
      </c>
      <c r="D2610" s="323" t="s">
        <v>3296</v>
      </c>
    </row>
    <row r="2611" spans="1:4" ht="27" x14ac:dyDescent="0.2">
      <c r="A2611" s="320" t="s">
        <v>4329</v>
      </c>
      <c r="B2611" s="322" t="s">
        <v>10210</v>
      </c>
      <c r="C2611" s="321" t="s">
        <v>14849</v>
      </c>
      <c r="D2611" s="323" t="s">
        <v>13390</v>
      </c>
    </row>
    <row r="2612" spans="1:4" ht="27" x14ac:dyDescent="0.2">
      <c r="A2612" s="320" t="s">
        <v>4330</v>
      </c>
      <c r="B2612" s="322" t="s">
        <v>10211</v>
      </c>
      <c r="C2612" s="321" t="s">
        <v>14849</v>
      </c>
      <c r="D2612" s="323" t="s">
        <v>1079</v>
      </c>
    </row>
    <row r="2613" spans="1:4" ht="27" x14ac:dyDescent="0.2">
      <c r="A2613" s="320" t="s">
        <v>4332</v>
      </c>
      <c r="B2613" s="322" t="s">
        <v>10212</v>
      </c>
      <c r="C2613" s="321" t="s">
        <v>14849</v>
      </c>
      <c r="D2613" s="323" t="s">
        <v>13423</v>
      </c>
    </row>
    <row r="2614" spans="1:4" ht="27" x14ac:dyDescent="0.2">
      <c r="A2614" s="320" t="s">
        <v>4334</v>
      </c>
      <c r="B2614" s="322" t="s">
        <v>10213</v>
      </c>
      <c r="C2614" s="321" t="s">
        <v>14849</v>
      </c>
      <c r="D2614" s="323" t="s">
        <v>509</v>
      </c>
    </row>
    <row r="2615" spans="1:4" ht="27" x14ac:dyDescent="0.2">
      <c r="A2615" s="320" t="s">
        <v>4335</v>
      </c>
      <c r="B2615" s="322" t="s">
        <v>10214</v>
      </c>
      <c r="C2615" s="321" t="s">
        <v>14849</v>
      </c>
      <c r="D2615" s="323" t="s">
        <v>1480</v>
      </c>
    </row>
    <row r="2616" spans="1:4" ht="27" x14ac:dyDescent="0.2">
      <c r="A2616" s="320" t="s">
        <v>4336</v>
      </c>
      <c r="B2616" s="322" t="s">
        <v>10215</v>
      </c>
      <c r="C2616" s="321" t="s">
        <v>14849</v>
      </c>
      <c r="D2616" s="323" t="s">
        <v>14628</v>
      </c>
    </row>
    <row r="2617" spans="1:4" ht="27" x14ac:dyDescent="0.2">
      <c r="A2617" s="320" t="s">
        <v>4337</v>
      </c>
      <c r="B2617" s="322" t="s">
        <v>10216</v>
      </c>
      <c r="C2617" s="321" t="s">
        <v>14849</v>
      </c>
      <c r="D2617" s="323" t="s">
        <v>1286</v>
      </c>
    </row>
    <row r="2618" spans="1:4" ht="27" x14ac:dyDescent="0.2">
      <c r="A2618" s="320" t="s">
        <v>4338</v>
      </c>
      <c r="B2618" s="322" t="s">
        <v>10217</v>
      </c>
      <c r="C2618" s="321" t="s">
        <v>14849</v>
      </c>
      <c r="D2618" s="323" t="s">
        <v>1065</v>
      </c>
    </row>
    <row r="2619" spans="1:4" ht="27" x14ac:dyDescent="0.2">
      <c r="A2619" s="320" t="s">
        <v>4339</v>
      </c>
      <c r="B2619" s="322" t="s">
        <v>10218</v>
      </c>
      <c r="C2619" s="321" t="s">
        <v>14849</v>
      </c>
      <c r="D2619" s="323" t="s">
        <v>14504</v>
      </c>
    </row>
    <row r="2620" spans="1:4" ht="27" x14ac:dyDescent="0.2">
      <c r="A2620" s="320" t="s">
        <v>4340</v>
      </c>
      <c r="B2620" s="322" t="s">
        <v>10219</v>
      </c>
      <c r="C2620" s="321" t="s">
        <v>14849</v>
      </c>
      <c r="D2620" s="323" t="s">
        <v>13611</v>
      </c>
    </row>
    <row r="2621" spans="1:4" ht="27" x14ac:dyDescent="0.2">
      <c r="A2621" s="320" t="s">
        <v>4341</v>
      </c>
      <c r="B2621" s="322" t="s">
        <v>10220</v>
      </c>
      <c r="C2621" s="321" t="s">
        <v>14849</v>
      </c>
      <c r="D2621" s="323" t="s">
        <v>17699</v>
      </c>
    </row>
    <row r="2622" spans="1:4" ht="27" x14ac:dyDescent="0.2">
      <c r="A2622" s="320" t="s">
        <v>4342</v>
      </c>
      <c r="B2622" s="322" t="s">
        <v>10221</v>
      </c>
      <c r="C2622" s="321" t="s">
        <v>14849</v>
      </c>
      <c r="D2622" s="323" t="s">
        <v>13348</v>
      </c>
    </row>
    <row r="2623" spans="1:4" ht="27" x14ac:dyDescent="0.2">
      <c r="A2623" s="320" t="s">
        <v>4343</v>
      </c>
      <c r="B2623" s="322" t="s">
        <v>10222</v>
      </c>
      <c r="C2623" s="321" t="s">
        <v>14849</v>
      </c>
      <c r="D2623" s="323" t="s">
        <v>17700</v>
      </c>
    </row>
    <row r="2624" spans="1:4" ht="27" x14ac:dyDescent="0.2">
      <c r="A2624" s="320" t="s">
        <v>4344</v>
      </c>
      <c r="B2624" s="322" t="s">
        <v>10223</v>
      </c>
      <c r="C2624" s="321" t="s">
        <v>14849</v>
      </c>
      <c r="D2624" s="323" t="s">
        <v>14645</v>
      </c>
    </row>
    <row r="2625" spans="1:4" ht="27" x14ac:dyDescent="0.2">
      <c r="A2625" s="320" t="s">
        <v>4345</v>
      </c>
      <c r="B2625" s="322" t="s">
        <v>10224</v>
      </c>
      <c r="C2625" s="321" t="s">
        <v>14849</v>
      </c>
      <c r="D2625" s="323" t="s">
        <v>17701</v>
      </c>
    </row>
    <row r="2626" spans="1:4" ht="27" x14ac:dyDescent="0.2">
      <c r="A2626" s="320" t="s">
        <v>4347</v>
      </c>
      <c r="B2626" s="322" t="s">
        <v>10225</v>
      </c>
      <c r="C2626" s="321" t="s">
        <v>14849</v>
      </c>
      <c r="D2626" s="323" t="s">
        <v>1150</v>
      </c>
    </row>
    <row r="2627" spans="1:4" ht="27" x14ac:dyDescent="0.2">
      <c r="A2627" s="320" t="s">
        <v>4348</v>
      </c>
      <c r="B2627" s="322" t="s">
        <v>10226</v>
      </c>
      <c r="C2627" s="321" t="s">
        <v>14849</v>
      </c>
      <c r="D2627" s="323" t="s">
        <v>14017</v>
      </c>
    </row>
    <row r="2628" spans="1:4" ht="27" x14ac:dyDescent="0.2">
      <c r="A2628" s="320" t="s">
        <v>4350</v>
      </c>
      <c r="B2628" s="322" t="s">
        <v>10227</v>
      </c>
      <c r="C2628" s="321" t="s">
        <v>14849</v>
      </c>
      <c r="D2628" s="323" t="s">
        <v>1016</v>
      </c>
    </row>
    <row r="2629" spans="1:4" ht="27" x14ac:dyDescent="0.2">
      <c r="A2629" s="320" t="s">
        <v>4352</v>
      </c>
      <c r="B2629" s="322" t="s">
        <v>10228</v>
      </c>
      <c r="C2629" s="321" t="s">
        <v>14849</v>
      </c>
      <c r="D2629" s="323" t="s">
        <v>13426</v>
      </c>
    </row>
    <row r="2630" spans="1:4" ht="27" x14ac:dyDescent="0.2">
      <c r="A2630" s="320" t="s">
        <v>4353</v>
      </c>
      <c r="B2630" s="322" t="s">
        <v>10229</v>
      </c>
      <c r="C2630" s="321" t="s">
        <v>14849</v>
      </c>
      <c r="D2630" s="323" t="s">
        <v>17702</v>
      </c>
    </row>
    <row r="2631" spans="1:4" ht="27" x14ac:dyDescent="0.2">
      <c r="A2631" s="320" t="s">
        <v>4354</v>
      </c>
      <c r="B2631" s="322" t="s">
        <v>10230</v>
      </c>
      <c r="C2631" s="321" t="s">
        <v>14849</v>
      </c>
      <c r="D2631" s="323" t="s">
        <v>1464</v>
      </c>
    </row>
    <row r="2632" spans="1:4" ht="27" x14ac:dyDescent="0.2">
      <c r="A2632" s="320" t="s">
        <v>4355</v>
      </c>
      <c r="B2632" s="322" t="s">
        <v>10231</v>
      </c>
      <c r="C2632" s="321" t="s">
        <v>14849</v>
      </c>
      <c r="D2632" s="323" t="s">
        <v>13933</v>
      </c>
    </row>
    <row r="2633" spans="1:4" ht="27" x14ac:dyDescent="0.2">
      <c r="A2633" s="320" t="s">
        <v>4356</v>
      </c>
      <c r="B2633" s="322" t="s">
        <v>10232</v>
      </c>
      <c r="C2633" s="321" t="s">
        <v>14849</v>
      </c>
      <c r="D2633" s="323" t="s">
        <v>13820</v>
      </c>
    </row>
    <row r="2634" spans="1:4" ht="27" x14ac:dyDescent="0.2">
      <c r="A2634" s="320" t="s">
        <v>4357</v>
      </c>
      <c r="B2634" s="322" t="s">
        <v>10233</v>
      </c>
      <c r="C2634" s="321" t="s">
        <v>14849</v>
      </c>
      <c r="D2634" s="323" t="s">
        <v>17703</v>
      </c>
    </row>
    <row r="2635" spans="1:4" ht="27" x14ac:dyDescent="0.2">
      <c r="A2635" s="320" t="s">
        <v>4358</v>
      </c>
      <c r="B2635" s="322" t="s">
        <v>10234</v>
      </c>
      <c r="C2635" s="321" t="s">
        <v>14849</v>
      </c>
      <c r="D2635" s="323" t="s">
        <v>6019</v>
      </c>
    </row>
    <row r="2636" spans="1:4" ht="27" x14ac:dyDescent="0.2">
      <c r="A2636" s="320" t="s">
        <v>4359</v>
      </c>
      <c r="B2636" s="322" t="s">
        <v>10235</v>
      </c>
      <c r="C2636" s="321" t="s">
        <v>14849</v>
      </c>
      <c r="D2636" s="323" t="s">
        <v>1271</v>
      </c>
    </row>
    <row r="2637" spans="1:4" ht="27" x14ac:dyDescent="0.2">
      <c r="A2637" s="320" t="s">
        <v>4360</v>
      </c>
      <c r="B2637" s="322" t="s">
        <v>10236</v>
      </c>
      <c r="C2637" s="321" t="s">
        <v>14849</v>
      </c>
      <c r="D2637" s="323" t="s">
        <v>689</v>
      </c>
    </row>
    <row r="2638" spans="1:4" ht="27" x14ac:dyDescent="0.2">
      <c r="A2638" s="320" t="s">
        <v>4361</v>
      </c>
      <c r="B2638" s="322" t="s">
        <v>10237</v>
      </c>
      <c r="C2638" s="321" t="s">
        <v>14849</v>
      </c>
      <c r="D2638" s="323" t="s">
        <v>1915</v>
      </c>
    </row>
    <row r="2639" spans="1:4" ht="27" x14ac:dyDescent="0.2">
      <c r="A2639" s="320" t="s">
        <v>4362</v>
      </c>
      <c r="B2639" s="322" t="s">
        <v>10238</v>
      </c>
      <c r="C2639" s="321" t="s">
        <v>14849</v>
      </c>
      <c r="D2639" s="323" t="s">
        <v>17704</v>
      </c>
    </row>
    <row r="2640" spans="1:4" ht="27" x14ac:dyDescent="0.2">
      <c r="A2640" s="320" t="s">
        <v>4363</v>
      </c>
      <c r="B2640" s="322" t="s">
        <v>10239</v>
      </c>
      <c r="C2640" s="321" t="s">
        <v>14849</v>
      </c>
      <c r="D2640" s="323" t="s">
        <v>2421</v>
      </c>
    </row>
    <row r="2641" spans="1:4" ht="27" x14ac:dyDescent="0.2">
      <c r="A2641" s="320" t="s">
        <v>4364</v>
      </c>
      <c r="B2641" s="322" t="s">
        <v>10240</v>
      </c>
      <c r="C2641" s="321" t="s">
        <v>14849</v>
      </c>
      <c r="D2641" s="323" t="s">
        <v>17705</v>
      </c>
    </row>
    <row r="2642" spans="1:4" ht="27" x14ac:dyDescent="0.2">
      <c r="A2642" s="320" t="s">
        <v>4365</v>
      </c>
      <c r="B2642" s="322" t="s">
        <v>10241</v>
      </c>
      <c r="C2642" s="321" t="s">
        <v>14849</v>
      </c>
      <c r="D2642" s="323" t="s">
        <v>17706</v>
      </c>
    </row>
    <row r="2643" spans="1:4" ht="27" x14ac:dyDescent="0.2">
      <c r="A2643" s="320" t="s">
        <v>4366</v>
      </c>
      <c r="B2643" s="322" t="s">
        <v>10242</v>
      </c>
      <c r="C2643" s="321" t="s">
        <v>14849</v>
      </c>
      <c r="D2643" s="323" t="s">
        <v>17707</v>
      </c>
    </row>
    <row r="2644" spans="1:4" ht="27" x14ac:dyDescent="0.2">
      <c r="A2644" s="320" t="s">
        <v>4367</v>
      </c>
      <c r="B2644" s="322" t="s">
        <v>15650</v>
      </c>
      <c r="C2644" s="321" t="s">
        <v>14849</v>
      </c>
      <c r="D2644" s="323" t="s">
        <v>17708</v>
      </c>
    </row>
    <row r="2645" spans="1:4" ht="27" x14ac:dyDescent="0.2">
      <c r="A2645" s="320" t="s">
        <v>4368</v>
      </c>
      <c r="B2645" s="322" t="s">
        <v>15651</v>
      </c>
      <c r="C2645" s="321" t="s">
        <v>14849</v>
      </c>
      <c r="D2645" s="323" t="s">
        <v>17709</v>
      </c>
    </row>
    <row r="2646" spans="1:4" ht="27" x14ac:dyDescent="0.2">
      <c r="A2646" s="320" t="s">
        <v>4369</v>
      </c>
      <c r="B2646" s="322" t="s">
        <v>15652</v>
      </c>
      <c r="C2646" s="321" t="s">
        <v>14849</v>
      </c>
      <c r="D2646" s="323" t="s">
        <v>17710</v>
      </c>
    </row>
    <row r="2647" spans="1:4" ht="27" x14ac:dyDescent="0.2">
      <c r="A2647" s="320" t="s">
        <v>4370</v>
      </c>
      <c r="B2647" s="322" t="s">
        <v>15653</v>
      </c>
      <c r="C2647" s="321" t="s">
        <v>14849</v>
      </c>
      <c r="D2647" s="323" t="s">
        <v>17711</v>
      </c>
    </row>
    <row r="2648" spans="1:4" ht="27" x14ac:dyDescent="0.2">
      <c r="A2648" s="320" t="s">
        <v>4371</v>
      </c>
      <c r="B2648" s="322" t="s">
        <v>15654</v>
      </c>
      <c r="C2648" s="321" t="s">
        <v>14849</v>
      </c>
      <c r="D2648" s="323" t="s">
        <v>17712</v>
      </c>
    </row>
    <row r="2649" spans="1:4" ht="27" x14ac:dyDescent="0.2">
      <c r="A2649" s="320" t="s">
        <v>4372</v>
      </c>
      <c r="B2649" s="322" t="s">
        <v>15655</v>
      </c>
      <c r="C2649" s="321" t="s">
        <v>14849</v>
      </c>
      <c r="D2649" s="323" t="s">
        <v>708</v>
      </c>
    </row>
    <row r="2650" spans="1:4" ht="27" x14ac:dyDescent="0.2">
      <c r="A2650" s="320" t="s">
        <v>4373</v>
      </c>
      <c r="B2650" s="322" t="s">
        <v>15656</v>
      </c>
      <c r="C2650" s="321" t="s">
        <v>14849</v>
      </c>
      <c r="D2650" s="323" t="s">
        <v>17713</v>
      </c>
    </row>
    <row r="2651" spans="1:4" ht="27" x14ac:dyDescent="0.2">
      <c r="A2651" s="320" t="s">
        <v>4374</v>
      </c>
      <c r="B2651" s="322" t="s">
        <v>15657</v>
      </c>
      <c r="C2651" s="321" t="s">
        <v>14849</v>
      </c>
      <c r="D2651" s="323" t="s">
        <v>17714</v>
      </c>
    </row>
    <row r="2652" spans="1:4" ht="27" x14ac:dyDescent="0.2">
      <c r="A2652" s="320" t="s">
        <v>4375</v>
      </c>
      <c r="B2652" s="322" t="s">
        <v>15658</v>
      </c>
      <c r="C2652" s="321" t="s">
        <v>14849</v>
      </c>
      <c r="D2652" s="323" t="s">
        <v>17715</v>
      </c>
    </row>
    <row r="2653" spans="1:4" ht="13.5" x14ac:dyDescent="0.2">
      <c r="A2653" s="320" t="s">
        <v>4376</v>
      </c>
      <c r="B2653" s="322" t="s">
        <v>10243</v>
      </c>
      <c r="C2653" s="321" t="s">
        <v>14849</v>
      </c>
      <c r="D2653" s="323" t="s">
        <v>17716</v>
      </c>
    </row>
    <row r="2654" spans="1:4" ht="27" x14ac:dyDescent="0.2">
      <c r="A2654" s="320" t="s">
        <v>4377</v>
      </c>
      <c r="B2654" s="322" t="s">
        <v>15659</v>
      </c>
      <c r="C2654" s="321" t="s">
        <v>14849</v>
      </c>
      <c r="D2654" s="323" t="s">
        <v>17717</v>
      </c>
    </row>
    <row r="2655" spans="1:4" ht="27" x14ac:dyDescent="0.2">
      <c r="A2655" s="320" t="s">
        <v>4378</v>
      </c>
      <c r="B2655" s="322" t="s">
        <v>10244</v>
      </c>
      <c r="C2655" s="321" t="s">
        <v>14849</v>
      </c>
      <c r="D2655" s="323" t="s">
        <v>17718</v>
      </c>
    </row>
    <row r="2656" spans="1:4" ht="27" x14ac:dyDescent="0.2">
      <c r="A2656" s="320" t="s">
        <v>4379</v>
      </c>
      <c r="B2656" s="322" t="s">
        <v>10245</v>
      </c>
      <c r="C2656" s="321" t="s">
        <v>14849</v>
      </c>
      <c r="D2656" s="323" t="s">
        <v>17719</v>
      </c>
    </row>
    <row r="2657" spans="1:4" ht="27" x14ac:dyDescent="0.2">
      <c r="A2657" s="320" t="s">
        <v>4380</v>
      </c>
      <c r="B2657" s="322" t="s">
        <v>10246</v>
      </c>
      <c r="C2657" s="321" t="s">
        <v>14849</v>
      </c>
      <c r="D2657" s="323" t="s">
        <v>17720</v>
      </c>
    </row>
    <row r="2658" spans="1:4" ht="27" x14ac:dyDescent="0.2">
      <c r="A2658" s="320" t="s">
        <v>4381</v>
      </c>
      <c r="B2658" s="322" t="s">
        <v>10247</v>
      </c>
      <c r="C2658" s="321" t="s">
        <v>14849</v>
      </c>
      <c r="D2658" s="323" t="s">
        <v>17721</v>
      </c>
    </row>
    <row r="2659" spans="1:4" ht="27" x14ac:dyDescent="0.2">
      <c r="A2659" s="320" t="s">
        <v>4382</v>
      </c>
      <c r="B2659" s="322" t="s">
        <v>15660</v>
      </c>
      <c r="C2659" s="321" t="s">
        <v>14849</v>
      </c>
      <c r="D2659" s="323" t="s">
        <v>1056</v>
      </c>
    </row>
    <row r="2660" spans="1:4" ht="27" x14ac:dyDescent="0.2">
      <c r="A2660" s="320" t="s">
        <v>4383</v>
      </c>
      <c r="B2660" s="322" t="s">
        <v>15661</v>
      </c>
      <c r="C2660" s="321" t="s">
        <v>14849</v>
      </c>
      <c r="D2660" s="323" t="s">
        <v>13517</v>
      </c>
    </row>
    <row r="2661" spans="1:4" ht="27" x14ac:dyDescent="0.2">
      <c r="A2661" s="320" t="s">
        <v>4384</v>
      </c>
      <c r="B2661" s="322" t="s">
        <v>15662</v>
      </c>
      <c r="C2661" s="321" t="s">
        <v>14849</v>
      </c>
      <c r="D2661" s="323" t="s">
        <v>17722</v>
      </c>
    </row>
    <row r="2662" spans="1:4" ht="27" x14ac:dyDescent="0.2">
      <c r="A2662" s="320" t="s">
        <v>4385</v>
      </c>
      <c r="B2662" s="322" t="s">
        <v>15663</v>
      </c>
      <c r="C2662" s="321" t="s">
        <v>14849</v>
      </c>
      <c r="D2662" s="323" t="s">
        <v>14570</v>
      </c>
    </row>
    <row r="2663" spans="1:4" ht="27" x14ac:dyDescent="0.2">
      <c r="A2663" s="320" t="s">
        <v>4386</v>
      </c>
      <c r="B2663" s="322" t="s">
        <v>15664</v>
      </c>
      <c r="C2663" s="321" t="s">
        <v>14849</v>
      </c>
      <c r="D2663" s="323" t="s">
        <v>17723</v>
      </c>
    </row>
    <row r="2664" spans="1:4" ht="27" x14ac:dyDescent="0.2">
      <c r="A2664" s="320" t="s">
        <v>4387</v>
      </c>
      <c r="B2664" s="322" t="s">
        <v>15665</v>
      </c>
      <c r="C2664" s="321" t="s">
        <v>14849</v>
      </c>
      <c r="D2664" s="323" t="s">
        <v>17724</v>
      </c>
    </row>
    <row r="2665" spans="1:4" ht="27" x14ac:dyDescent="0.2">
      <c r="A2665" s="320" t="s">
        <v>4388</v>
      </c>
      <c r="B2665" s="322" t="s">
        <v>15666</v>
      </c>
      <c r="C2665" s="321" t="s">
        <v>14849</v>
      </c>
      <c r="D2665" s="323" t="s">
        <v>17725</v>
      </c>
    </row>
    <row r="2666" spans="1:4" ht="27" x14ac:dyDescent="0.2">
      <c r="A2666" s="320" t="s">
        <v>4389</v>
      </c>
      <c r="B2666" s="322" t="s">
        <v>15667</v>
      </c>
      <c r="C2666" s="321" t="s">
        <v>14849</v>
      </c>
      <c r="D2666" s="323" t="s">
        <v>17726</v>
      </c>
    </row>
    <row r="2667" spans="1:4" ht="27" x14ac:dyDescent="0.2">
      <c r="A2667" s="320" t="s">
        <v>4390</v>
      </c>
      <c r="B2667" s="322" t="s">
        <v>15668</v>
      </c>
      <c r="C2667" s="321" t="s">
        <v>14849</v>
      </c>
      <c r="D2667" s="323" t="s">
        <v>17727</v>
      </c>
    </row>
    <row r="2668" spans="1:4" ht="27" x14ac:dyDescent="0.2">
      <c r="A2668" s="320" t="s">
        <v>4391</v>
      </c>
      <c r="B2668" s="322" t="s">
        <v>15669</v>
      </c>
      <c r="C2668" s="321" t="s">
        <v>14849</v>
      </c>
      <c r="D2668" s="323" t="s">
        <v>17728</v>
      </c>
    </row>
    <row r="2669" spans="1:4" ht="40.5" x14ac:dyDescent="0.2">
      <c r="A2669" s="320" t="s">
        <v>4392</v>
      </c>
      <c r="B2669" s="322" t="s">
        <v>15670</v>
      </c>
      <c r="C2669" s="321" t="s">
        <v>14849</v>
      </c>
      <c r="D2669" s="323" t="s">
        <v>17466</v>
      </c>
    </row>
    <row r="2670" spans="1:4" ht="40.5" x14ac:dyDescent="0.2">
      <c r="A2670" s="320" t="s">
        <v>4393</v>
      </c>
      <c r="B2670" s="322" t="s">
        <v>15671</v>
      </c>
      <c r="C2670" s="321" t="s">
        <v>14849</v>
      </c>
      <c r="D2670" s="323" t="s">
        <v>17729</v>
      </c>
    </row>
    <row r="2671" spans="1:4" ht="40.5" x14ac:dyDescent="0.2">
      <c r="A2671" s="320" t="s">
        <v>4394</v>
      </c>
      <c r="B2671" s="322" t="s">
        <v>15672</v>
      </c>
      <c r="C2671" s="321" t="s">
        <v>14849</v>
      </c>
      <c r="D2671" s="323" t="s">
        <v>17730</v>
      </c>
    </row>
    <row r="2672" spans="1:4" ht="40.5" x14ac:dyDescent="0.2">
      <c r="A2672" s="320" t="s">
        <v>4395</v>
      </c>
      <c r="B2672" s="322" t="s">
        <v>15673</v>
      </c>
      <c r="C2672" s="321" t="s">
        <v>14849</v>
      </c>
      <c r="D2672" s="323" t="s">
        <v>17731</v>
      </c>
    </row>
    <row r="2673" spans="1:4" ht="40.5" x14ac:dyDescent="0.2">
      <c r="A2673" s="320" t="s">
        <v>4396</v>
      </c>
      <c r="B2673" s="322" t="s">
        <v>15674</v>
      </c>
      <c r="C2673" s="321" t="s">
        <v>14849</v>
      </c>
      <c r="D2673" s="323" t="s">
        <v>17732</v>
      </c>
    </row>
    <row r="2674" spans="1:4" ht="40.5" x14ac:dyDescent="0.2">
      <c r="A2674" s="320" t="s">
        <v>4397</v>
      </c>
      <c r="B2674" s="322" t="s">
        <v>15675</v>
      </c>
      <c r="C2674" s="321" t="s">
        <v>14849</v>
      </c>
      <c r="D2674" s="323" t="s">
        <v>17733</v>
      </c>
    </row>
    <row r="2675" spans="1:4" ht="40.5" x14ac:dyDescent="0.2">
      <c r="A2675" s="320" t="s">
        <v>4398</v>
      </c>
      <c r="B2675" s="322" t="s">
        <v>15676</v>
      </c>
      <c r="C2675" s="321" t="s">
        <v>14849</v>
      </c>
      <c r="D2675" s="323" t="s">
        <v>17734</v>
      </c>
    </row>
    <row r="2676" spans="1:4" ht="40.5" x14ac:dyDescent="0.2">
      <c r="A2676" s="320" t="s">
        <v>4399</v>
      </c>
      <c r="B2676" s="322" t="s">
        <v>15677</v>
      </c>
      <c r="C2676" s="321" t="s">
        <v>14849</v>
      </c>
      <c r="D2676" s="323" t="s">
        <v>17735</v>
      </c>
    </row>
    <row r="2677" spans="1:4" ht="27" x14ac:dyDescent="0.2">
      <c r="A2677" s="320" t="s">
        <v>4400</v>
      </c>
      <c r="B2677" s="322" t="s">
        <v>15678</v>
      </c>
      <c r="C2677" s="321" t="s">
        <v>14849</v>
      </c>
      <c r="D2677" s="323" t="s">
        <v>450</v>
      </c>
    </row>
    <row r="2678" spans="1:4" ht="27" x14ac:dyDescent="0.2">
      <c r="A2678" s="320" t="s">
        <v>4401</v>
      </c>
      <c r="B2678" s="322" t="s">
        <v>15679</v>
      </c>
      <c r="C2678" s="321" t="s">
        <v>14849</v>
      </c>
      <c r="D2678" s="323" t="s">
        <v>14523</v>
      </c>
    </row>
    <row r="2679" spans="1:4" ht="27" x14ac:dyDescent="0.2">
      <c r="A2679" s="320" t="s">
        <v>4402</v>
      </c>
      <c r="B2679" s="322" t="s">
        <v>15680</v>
      </c>
      <c r="C2679" s="321" t="s">
        <v>14849</v>
      </c>
      <c r="D2679" s="323" t="s">
        <v>5051</v>
      </c>
    </row>
    <row r="2680" spans="1:4" ht="27" x14ac:dyDescent="0.2">
      <c r="A2680" s="320" t="s">
        <v>4404</v>
      </c>
      <c r="B2680" s="322" t="s">
        <v>15681</v>
      </c>
      <c r="C2680" s="321" t="s">
        <v>14849</v>
      </c>
      <c r="D2680" s="323" t="s">
        <v>5051</v>
      </c>
    </row>
    <row r="2681" spans="1:4" ht="27" x14ac:dyDescent="0.2">
      <c r="A2681" s="320" t="s">
        <v>4405</v>
      </c>
      <c r="B2681" s="322" t="s">
        <v>15682</v>
      </c>
      <c r="C2681" s="321" t="s">
        <v>14849</v>
      </c>
      <c r="D2681" s="323" t="s">
        <v>1446</v>
      </c>
    </row>
    <row r="2682" spans="1:4" ht="27" x14ac:dyDescent="0.2">
      <c r="A2682" s="320" t="s">
        <v>4406</v>
      </c>
      <c r="B2682" s="322" t="s">
        <v>15683</v>
      </c>
      <c r="C2682" s="321" t="s">
        <v>14849</v>
      </c>
      <c r="D2682" s="323" t="s">
        <v>1284</v>
      </c>
    </row>
    <row r="2683" spans="1:4" ht="27" x14ac:dyDescent="0.2">
      <c r="A2683" s="320" t="s">
        <v>4408</v>
      </c>
      <c r="B2683" s="322" t="s">
        <v>15684</v>
      </c>
      <c r="C2683" s="321" t="s">
        <v>14849</v>
      </c>
      <c r="D2683" s="323" t="s">
        <v>17736</v>
      </c>
    </row>
    <row r="2684" spans="1:4" ht="27" x14ac:dyDescent="0.2">
      <c r="A2684" s="320" t="s">
        <v>4409</v>
      </c>
      <c r="B2684" s="322" t="s">
        <v>15685</v>
      </c>
      <c r="C2684" s="321" t="s">
        <v>14849</v>
      </c>
      <c r="D2684" s="323" t="s">
        <v>14443</v>
      </c>
    </row>
    <row r="2685" spans="1:4" ht="27" x14ac:dyDescent="0.2">
      <c r="A2685" s="320" t="s">
        <v>4410</v>
      </c>
      <c r="B2685" s="322" t="s">
        <v>15686</v>
      </c>
      <c r="C2685" s="321" t="s">
        <v>14849</v>
      </c>
      <c r="D2685" s="323" t="s">
        <v>17737</v>
      </c>
    </row>
    <row r="2686" spans="1:4" ht="27" x14ac:dyDescent="0.2">
      <c r="A2686" s="320" t="s">
        <v>4411</v>
      </c>
      <c r="B2686" s="322" t="s">
        <v>15687</v>
      </c>
      <c r="C2686" s="321" t="s">
        <v>14849</v>
      </c>
      <c r="D2686" s="323" t="s">
        <v>14524</v>
      </c>
    </row>
    <row r="2687" spans="1:4" ht="27" x14ac:dyDescent="0.2">
      <c r="A2687" s="320" t="s">
        <v>4412</v>
      </c>
      <c r="B2687" s="322" t="s">
        <v>15688</v>
      </c>
      <c r="C2687" s="321" t="s">
        <v>14849</v>
      </c>
      <c r="D2687" s="323" t="s">
        <v>14524</v>
      </c>
    </row>
    <row r="2688" spans="1:4" ht="27" x14ac:dyDescent="0.2">
      <c r="A2688" s="320" t="s">
        <v>4413</v>
      </c>
      <c r="B2688" s="322" t="s">
        <v>15689</v>
      </c>
      <c r="C2688" s="321" t="s">
        <v>14849</v>
      </c>
      <c r="D2688" s="323" t="s">
        <v>17738</v>
      </c>
    </row>
    <row r="2689" spans="1:4" ht="27" x14ac:dyDescent="0.2">
      <c r="A2689" s="320" t="s">
        <v>4414</v>
      </c>
      <c r="B2689" s="322" t="s">
        <v>15690</v>
      </c>
      <c r="C2689" s="321" t="s">
        <v>14849</v>
      </c>
      <c r="D2689" s="323" t="s">
        <v>17739</v>
      </c>
    </row>
    <row r="2690" spans="1:4" ht="27" x14ac:dyDescent="0.2">
      <c r="A2690" s="320" t="s">
        <v>4415</v>
      </c>
      <c r="B2690" s="322" t="s">
        <v>15691</v>
      </c>
      <c r="C2690" s="321" t="s">
        <v>14849</v>
      </c>
      <c r="D2690" s="323" t="s">
        <v>17740</v>
      </c>
    </row>
    <row r="2691" spans="1:4" ht="27" x14ac:dyDescent="0.2">
      <c r="A2691" s="320" t="s">
        <v>4416</v>
      </c>
      <c r="B2691" s="322" t="s">
        <v>15692</v>
      </c>
      <c r="C2691" s="321" t="s">
        <v>14849</v>
      </c>
      <c r="D2691" s="323" t="s">
        <v>14212</v>
      </c>
    </row>
    <row r="2692" spans="1:4" ht="27" x14ac:dyDescent="0.2">
      <c r="A2692" s="320" t="s">
        <v>4417</v>
      </c>
      <c r="B2692" s="322" t="s">
        <v>15693</v>
      </c>
      <c r="C2692" s="321" t="s">
        <v>14849</v>
      </c>
      <c r="D2692" s="323" t="s">
        <v>17741</v>
      </c>
    </row>
    <row r="2693" spans="1:4" ht="27" x14ac:dyDescent="0.2">
      <c r="A2693" s="320" t="s">
        <v>4419</v>
      </c>
      <c r="B2693" s="322" t="s">
        <v>15694</v>
      </c>
      <c r="C2693" s="321" t="s">
        <v>14849</v>
      </c>
      <c r="D2693" s="323" t="s">
        <v>17742</v>
      </c>
    </row>
    <row r="2694" spans="1:4" ht="27" x14ac:dyDescent="0.2">
      <c r="A2694" s="320" t="s">
        <v>4420</v>
      </c>
      <c r="B2694" s="322" t="s">
        <v>15695</v>
      </c>
      <c r="C2694" s="321" t="s">
        <v>14849</v>
      </c>
      <c r="D2694" s="323" t="s">
        <v>17742</v>
      </c>
    </row>
    <row r="2695" spans="1:4" ht="27" x14ac:dyDescent="0.2">
      <c r="A2695" s="320" t="s">
        <v>4421</v>
      </c>
      <c r="B2695" s="322" t="s">
        <v>15696</v>
      </c>
      <c r="C2695" s="321" t="s">
        <v>14849</v>
      </c>
      <c r="D2695" s="323" t="s">
        <v>17743</v>
      </c>
    </row>
    <row r="2696" spans="1:4" ht="27" x14ac:dyDescent="0.2">
      <c r="A2696" s="320" t="s">
        <v>4422</v>
      </c>
      <c r="B2696" s="322" t="s">
        <v>15697</v>
      </c>
      <c r="C2696" s="321" t="s">
        <v>14849</v>
      </c>
      <c r="D2696" s="323" t="s">
        <v>17744</v>
      </c>
    </row>
    <row r="2697" spans="1:4" ht="27" x14ac:dyDescent="0.2">
      <c r="A2697" s="320" t="s">
        <v>4423</v>
      </c>
      <c r="B2697" s="322" t="s">
        <v>15698</v>
      </c>
      <c r="C2697" s="321" t="s">
        <v>14849</v>
      </c>
      <c r="D2697" s="323" t="s">
        <v>17745</v>
      </c>
    </row>
    <row r="2698" spans="1:4" ht="13.5" x14ac:dyDescent="0.2">
      <c r="A2698" s="320" t="s">
        <v>4425</v>
      </c>
      <c r="B2698" s="322" t="s">
        <v>10248</v>
      </c>
      <c r="C2698" s="321" t="s">
        <v>14849</v>
      </c>
      <c r="D2698" s="323" t="s">
        <v>17746</v>
      </c>
    </row>
    <row r="2699" spans="1:4" ht="27" x14ac:dyDescent="0.2">
      <c r="A2699" s="320" t="s">
        <v>4426</v>
      </c>
      <c r="B2699" s="322" t="s">
        <v>10249</v>
      </c>
      <c r="C2699" s="321" t="s">
        <v>14849</v>
      </c>
      <c r="D2699" s="323" t="s">
        <v>17156</v>
      </c>
    </row>
    <row r="2700" spans="1:4" ht="13.5" x14ac:dyDescent="0.2">
      <c r="A2700" s="320" t="s">
        <v>4428</v>
      </c>
      <c r="B2700" s="322" t="s">
        <v>10250</v>
      </c>
      <c r="C2700" s="321" t="s">
        <v>14849</v>
      </c>
      <c r="D2700" s="323" t="s">
        <v>17747</v>
      </c>
    </row>
    <row r="2701" spans="1:4" ht="27" x14ac:dyDescent="0.2">
      <c r="A2701" s="320" t="s">
        <v>4429</v>
      </c>
      <c r="B2701" s="322" t="s">
        <v>10251</v>
      </c>
      <c r="C2701" s="321" t="s">
        <v>14849</v>
      </c>
      <c r="D2701" s="323" t="s">
        <v>697</v>
      </c>
    </row>
    <row r="2702" spans="1:4" ht="27" x14ac:dyDescent="0.2">
      <c r="A2702" s="320" t="s">
        <v>4430</v>
      </c>
      <c r="B2702" s="322" t="s">
        <v>10252</v>
      </c>
      <c r="C2702" s="321" t="s">
        <v>14849</v>
      </c>
      <c r="D2702" s="323" t="s">
        <v>2754</v>
      </c>
    </row>
    <row r="2703" spans="1:4" ht="27" x14ac:dyDescent="0.2">
      <c r="A2703" s="320" t="s">
        <v>4431</v>
      </c>
      <c r="B2703" s="322" t="s">
        <v>10253</v>
      </c>
      <c r="C2703" s="321" t="s">
        <v>14849</v>
      </c>
      <c r="D2703" s="323" t="s">
        <v>17152</v>
      </c>
    </row>
    <row r="2704" spans="1:4" ht="27" x14ac:dyDescent="0.2">
      <c r="A2704" s="320" t="s">
        <v>4432</v>
      </c>
      <c r="B2704" s="322" t="s">
        <v>10254</v>
      </c>
      <c r="C2704" s="321" t="s">
        <v>14849</v>
      </c>
      <c r="D2704" s="323" t="s">
        <v>505</v>
      </c>
    </row>
    <row r="2705" spans="1:4" ht="27" x14ac:dyDescent="0.2">
      <c r="A2705" s="320" t="s">
        <v>4433</v>
      </c>
      <c r="B2705" s="322" t="s">
        <v>10255</v>
      </c>
      <c r="C2705" s="321" t="s">
        <v>14849</v>
      </c>
      <c r="D2705" s="323" t="s">
        <v>1020</v>
      </c>
    </row>
    <row r="2706" spans="1:4" ht="27" x14ac:dyDescent="0.2">
      <c r="A2706" s="320" t="s">
        <v>4434</v>
      </c>
      <c r="B2706" s="322" t="s">
        <v>10256</v>
      </c>
      <c r="C2706" s="321" t="s">
        <v>14849</v>
      </c>
      <c r="D2706" s="323" t="s">
        <v>13794</v>
      </c>
    </row>
    <row r="2707" spans="1:4" ht="27" x14ac:dyDescent="0.2">
      <c r="A2707" s="320" t="s">
        <v>4435</v>
      </c>
      <c r="B2707" s="322" t="s">
        <v>10257</v>
      </c>
      <c r="C2707" s="321" t="s">
        <v>14849</v>
      </c>
      <c r="D2707" s="323" t="s">
        <v>934</v>
      </c>
    </row>
    <row r="2708" spans="1:4" ht="27" x14ac:dyDescent="0.2">
      <c r="A2708" s="320" t="s">
        <v>4436</v>
      </c>
      <c r="B2708" s="322" t="s">
        <v>10258</v>
      </c>
      <c r="C2708" s="321" t="s">
        <v>14849</v>
      </c>
      <c r="D2708" s="323" t="s">
        <v>13638</v>
      </c>
    </row>
    <row r="2709" spans="1:4" ht="27" x14ac:dyDescent="0.2">
      <c r="A2709" s="320" t="s">
        <v>4437</v>
      </c>
      <c r="B2709" s="322" t="s">
        <v>10259</v>
      </c>
      <c r="C2709" s="321" t="s">
        <v>14849</v>
      </c>
      <c r="D2709" s="323" t="s">
        <v>726</v>
      </c>
    </row>
    <row r="2710" spans="1:4" ht="27" x14ac:dyDescent="0.2">
      <c r="A2710" s="320" t="s">
        <v>4438</v>
      </c>
      <c r="B2710" s="322" t="s">
        <v>10260</v>
      </c>
      <c r="C2710" s="321" t="s">
        <v>14849</v>
      </c>
      <c r="D2710" s="323" t="s">
        <v>17612</v>
      </c>
    </row>
    <row r="2711" spans="1:4" ht="27" x14ac:dyDescent="0.2">
      <c r="A2711" s="320" t="s">
        <v>4439</v>
      </c>
      <c r="B2711" s="322" t="s">
        <v>10261</v>
      </c>
      <c r="C2711" s="321" t="s">
        <v>14849</v>
      </c>
      <c r="D2711" s="323" t="s">
        <v>17748</v>
      </c>
    </row>
    <row r="2712" spans="1:4" ht="40.5" x14ac:dyDescent="0.2">
      <c r="A2712" s="320" t="s">
        <v>4440</v>
      </c>
      <c r="B2712" s="322" t="s">
        <v>10262</v>
      </c>
      <c r="C2712" s="321" t="s">
        <v>14849</v>
      </c>
      <c r="D2712" s="323" t="s">
        <v>17749</v>
      </c>
    </row>
    <row r="2713" spans="1:4" ht="27" x14ac:dyDescent="0.2">
      <c r="A2713" s="320" t="s">
        <v>4441</v>
      </c>
      <c r="B2713" s="322" t="s">
        <v>10263</v>
      </c>
      <c r="C2713" s="321" t="s">
        <v>14849</v>
      </c>
      <c r="D2713" s="323" t="s">
        <v>14522</v>
      </c>
    </row>
    <row r="2714" spans="1:4" ht="27" x14ac:dyDescent="0.2">
      <c r="A2714" s="320" t="s">
        <v>4443</v>
      </c>
      <c r="B2714" s="322" t="s">
        <v>10264</v>
      </c>
      <c r="C2714" s="321" t="s">
        <v>14849</v>
      </c>
      <c r="D2714" s="323" t="s">
        <v>14619</v>
      </c>
    </row>
    <row r="2715" spans="1:4" ht="27" x14ac:dyDescent="0.2">
      <c r="A2715" s="320" t="s">
        <v>4444</v>
      </c>
      <c r="B2715" s="322" t="s">
        <v>10265</v>
      </c>
      <c r="C2715" s="321" t="s">
        <v>14849</v>
      </c>
      <c r="D2715" s="323" t="s">
        <v>14669</v>
      </c>
    </row>
    <row r="2716" spans="1:4" ht="27" x14ac:dyDescent="0.2">
      <c r="A2716" s="320" t="s">
        <v>4445</v>
      </c>
      <c r="B2716" s="322" t="s">
        <v>10266</v>
      </c>
      <c r="C2716" s="321" t="s">
        <v>14849</v>
      </c>
      <c r="D2716" s="323" t="s">
        <v>17750</v>
      </c>
    </row>
    <row r="2717" spans="1:4" ht="27" x14ac:dyDescent="0.2">
      <c r="A2717" s="320" t="s">
        <v>4447</v>
      </c>
      <c r="B2717" s="322" t="s">
        <v>10267</v>
      </c>
      <c r="C2717" s="321" t="s">
        <v>14849</v>
      </c>
      <c r="D2717" s="323" t="s">
        <v>17751</v>
      </c>
    </row>
    <row r="2718" spans="1:4" ht="40.5" x14ac:dyDescent="0.2">
      <c r="A2718" s="320" t="s">
        <v>4448</v>
      </c>
      <c r="B2718" s="322" t="s">
        <v>10268</v>
      </c>
      <c r="C2718" s="321" t="s">
        <v>14849</v>
      </c>
      <c r="D2718" s="323" t="s">
        <v>17752</v>
      </c>
    </row>
    <row r="2719" spans="1:4" ht="27" x14ac:dyDescent="0.2">
      <c r="A2719" s="320" t="s">
        <v>4449</v>
      </c>
      <c r="B2719" s="322" t="s">
        <v>10269</v>
      </c>
      <c r="C2719" s="321" t="s">
        <v>14849</v>
      </c>
      <c r="D2719" s="323" t="s">
        <v>1033</v>
      </c>
    </row>
    <row r="2720" spans="1:4" ht="40.5" x14ac:dyDescent="0.2">
      <c r="A2720" s="320" t="s">
        <v>4450</v>
      </c>
      <c r="B2720" s="322" t="s">
        <v>10270</v>
      </c>
      <c r="C2720" s="321" t="s">
        <v>14849</v>
      </c>
      <c r="D2720" s="323" t="s">
        <v>17753</v>
      </c>
    </row>
    <row r="2721" spans="1:4" ht="27" x14ac:dyDescent="0.2">
      <c r="A2721" s="320" t="s">
        <v>4451</v>
      </c>
      <c r="B2721" s="322" t="s">
        <v>10271</v>
      </c>
      <c r="C2721" s="321" t="s">
        <v>14849</v>
      </c>
      <c r="D2721" s="323" t="s">
        <v>17754</v>
      </c>
    </row>
    <row r="2722" spans="1:4" ht="27" x14ac:dyDescent="0.2">
      <c r="A2722" s="320" t="s">
        <v>4452</v>
      </c>
      <c r="B2722" s="322" t="s">
        <v>10272</v>
      </c>
      <c r="C2722" s="321" t="s">
        <v>14849</v>
      </c>
      <c r="D2722" s="323" t="s">
        <v>17755</v>
      </c>
    </row>
    <row r="2723" spans="1:4" ht="27" x14ac:dyDescent="0.2">
      <c r="A2723" s="320" t="s">
        <v>4453</v>
      </c>
      <c r="B2723" s="322" t="s">
        <v>10273</v>
      </c>
      <c r="C2723" s="321" t="s">
        <v>14849</v>
      </c>
      <c r="D2723" s="323" t="s">
        <v>17756</v>
      </c>
    </row>
    <row r="2724" spans="1:4" ht="27" x14ac:dyDescent="0.2">
      <c r="A2724" s="320" t="s">
        <v>4454</v>
      </c>
      <c r="B2724" s="322" t="s">
        <v>10274</v>
      </c>
      <c r="C2724" s="321" t="s">
        <v>14849</v>
      </c>
      <c r="D2724" s="323" t="s">
        <v>13925</v>
      </c>
    </row>
    <row r="2725" spans="1:4" ht="27" x14ac:dyDescent="0.2">
      <c r="A2725" s="320" t="s">
        <v>4456</v>
      </c>
      <c r="B2725" s="322" t="s">
        <v>10275</v>
      </c>
      <c r="C2725" s="321" t="s">
        <v>14849</v>
      </c>
      <c r="D2725" s="323" t="s">
        <v>17757</v>
      </c>
    </row>
    <row r="2726" spans="1:4" ht="40.5" x14ac:dyDescent="0.2">
      <c r="A2726" s="320" t="s">
        <v>4457</v>
      </c>
      <c r="B2726" s="322" t="s">
        <v>10276</v>
      </c>
      <c r="C2726" s="321" t="s">
        <v>14849</v>
      </c>
      <c r="D2726" s="323" t="s">
        <v>17758</v>
      </c>
    </row>
    <row r="2727" spans="1:4" ht="27" x14ac:dyDescent="0.2">
      <c r="A2727" s="320" t="s">
        <v>4458</v>
      </c>
      <c r="B2727" s="322" t="s">
        <v>10277</v>
      </c>
      <c r="C2727" s="321" t="s">
        <v>14849</v>
      </c>
      <c r="D2727" s="323" t="s">
        <v>17759</v>
      </c>
    </row>
    <row r="2728" spans="1:4" ht="40.5" x14ac:dyDescent="0.2">
      <c r="A2728" s="320" t="s">
        <v>4459</v>
      </c>
      <c r="B2728" s="322" t="s">
        <v>10278</v>
      </c>
      <c r="C2728" s="321" t="s">
        <v>14849</v>
      </c>
      <c r="D2728" s="323" t="s">
        <v>17760</v>
      </c>
    </row>
    <row r="2729" spans="1:4" ht="27" x14ac:dyDescent="0.2">
      <c r="A2729" s="320" t="s">
        <v>4460</v>
      </c>
      <c r="B2729" s="322" t="s">
        <v>10279</v>
      </c>
      <c r="C2729" s="321" t="s">
        <v>14849</v>
      </c>
      <c r="D2729" s="323" t="s">
        <v>17761</v>
      </c>
    </row>
    <row r="2730" spans="1:4" ht="27" x14ac:dyDescent="0.2">
      <c r="A2730" s="320" t="s">
        <v>4461</v>
      </c>
      <c r="B2730" s="322" t="s">
        <v>10280</v>
      </c>
      <c r="C2730" s="321" t="s">
        <v>14849</v>
      </c>
      <c r="D2730" s="323" t="s">
        <v>17762</v>
      </c>
    </row>
    <row r="2731" spans="1:4" ht="27" x14ac:dyDescent="0.2">
      <c r="A2731" s="320" t="s">
        <v>4462</v>
      </c>
      <c r="B2731" s="322" t="s">
        <v>10281</v>
      </c>
      <c r="C2731" s="321" t="s">
        <v>14849</v>
      </c>
      <c r="D2731" s="323" t="s">
        <v>17763</v>
      </c>
    </row>
    <row r="2732" spans="1:4" ht="27" x14ac:dyDescent="0.2">
      <c r="A2732" s="320" t="s">
        <v>4463</v>
      </c>
      <c r="B2732" s="322" t="s">
        <v>10282</v>
      </c>
      <c r="C2732" s="321" t="s">
        <v>14849</v>
      </c>
      <c r="D2732" s="323" t="s">
        <v>17764</v>
      </c>
    </row>
    <row r="2733" spans="1:4" ht="27" x14ac:dyDescent="0.2">
      <c r="A2733" s="320" t="s">
        <v>4464</v>
      </c>
      <c r="B2733" s="322" t="s">
        <v>10283</v>
      </c>
      <c r="C2733" s="321" t="s">
        <v>14849</v>
      </c>
      <c r="D2733" s="323" t="s">
        <v>13675</v>
      </c>
    </row>
    <row r="2734" spans="1:4" ht="27" x14ac:dyDescent="0.2">
      <c r="A2734" s="320" t="s">
        <v>4465</v>
      </c>
      <c r="B2734" s="322" t="s">
        <v>10284</v>
      </c>
      <c r="C2734" s="321" t="s">
        <v>14849</v>
      </c>
      <c r="D2734" s="323" t="s">
        <v>14640</v>
      </c>
    </row>
    <row r="2735" spans="1:4" ht="27" x14ac:dyDescent="0.2">
      <c r="A2735" s="320" t="s">
        <v>4466</v>
      </c>
      <c r="B2735" s="322" t="s">
        <v>10285</v>
      </c>
      <c r="C2735" s="321" t="s">
        <v>14849</v>
      </c>
      <c r="D2735" s="323" t="s">
        <v>17765</v>
      </c>
    </row>
    <row r="2736" spans="1:4" ht="27" x14ac:dyDescent="0.2">
      <c r="A2736" s="320" t="s">
        <v>4468</v>
      </c>
      <c r="B2736" s="322" t="s">
        <v>10286</v>
      </c>
      <c r="C2736" s="321" t="s">
        <v>14849</v>
      </c>
      <c r="D2736" s="323" t="s">
        <v>2024</v>
      </c>
    </row>
    <row r="2737" spans="1:4" ht="27" x14ac:dyDescent="0.2">
      <c r="A2737" s="320" t="s">
        <v>4469</v>
      </c>
      <c r="B2737" s="322" t="s">
        <v>10287</v>
      </c>
      <c r="C2737" s="321" t="s">
        <v>14849</v>
      </c>
      <c r="D2737" s="323" t="s">
        <v>16767</v>
      </c>
    </row>
    <row r="2738" spans="1:4" ht="27" x14ac:dyDescent="0.2">
      <c r="A2738" s="320" t="s">
        <v>4470</v>
      </c>
      <c r="B2738" s="322" t="s">
        <v>10288</v>
      </c>
      <c r="C2738" s="321" t="s">
        <v>14849</v>
      </c>
      <c r="D2738" s="323" t="s">
        <v>17766</v>
      </c>
    </row>
    <row r="2739" spans="1:4" ht="27" x14ac:dyDescent="0.2">
      <c r="A2739" s="320" t="s">
        <v>4471</v>
      </c>
      <c r="B2739" s="322" t="s">
        <v>10289</v>
      </c>
      <c r="C2739" s="321" t="s">
        <v>14849</v>
      </c>
      <c r="D2739" s="323" t="s">
        <v>273</v>
      </c>
    </row>
    <row r="2740" spans="1:4" ht="27" x14ac:dyDescent="0.2">
      <c r="A2740" s="320" t="s">
        <v>4472</v>
      </c>
      <c r="B2740" s="322" t="s">
        <v>10290</v>
      </c>
      <c r="C2740" s="321" t="s">
        <v>14849</v>
      </c>
      <c r="D2740" s="323" t="s">
        <v>17767</v>
      </c>
    </row>
    <row r="2741" spans="1:4" ht="27" x14ac:dyDescent="0.2">
      <c r="A2741" s="320" t="s">
        <v>4474</v>
      </c>
      <c r="B2741" s="322" t="s">
        <v>10291</v>
      </c>
      <c r="C2741" s="321" t="s">
        <v>14849</v>
      </c>
      <c r="D2741" s="323" t="s">
        <v>17768</v>
      </c>
    </row>
    <row r="2742" spans="1:4" ht="27" x14ac:dyDescent="0.2">
      <c r="A2742" s="320" t="s">
        <v>4475</v>
      </c>
      <c r="B2742" s="322" t="s">
        <v>10292</v>
      </c>
      <c r="C2742" s="321" t="s">
        <v>14849</v>
      </c>
      <c r="D2742" s="323" t="s">
        <v>17769</v>
      </c>
    </row>
    <row r="2743" spans="1:4" ht="27" x14ac:dyDescent="0.2">
      <c r="A2743" s="320" t="s">
        <v>4476</v>
      </c>
      <c r="B2743" s="322" t="s">
        <v>10293</v>
      </c>
      <c r="C2743" s="321" t="s">
        <v>14849</v>
      </c>
      <c r="D2743" s="323" t="s">
        <v>3764</v>
      </c>
    </row>
    <row r="2744" spans="1:4" ht="27" x14ac:dyDescent="0.2">
      <c r="A2744" s="320" t="s">
        <v>4477</v>
      </c>
      <c r="B2744" s="322" t="s">
        <v>10294</v>
      </c>
      <c r="C2744" s="321" t="s">
        <v>14849</v>
      </c>
      <c r="D2744" s="323" t="s">
        <v>17770</v>
      </c>
    </row>
    <row r="2745" spans="1:4" ht="27" x14ac:dyDescent="0.2">
      <c r="A2745" s="320" t="s">
        <v>4478</v>
      </c>
      <c r="B2745" s="322" t="s">
        <v>10295</v>
      </c>
      <c r="C2745" s="321" t="s">
        <v>14849</v>
      </c>
      <c r="D2745" s="323" t="s">
        <v>13567</v>
      </c>
    </row>
    <row r="2746" spans="1:4" ht="27" x14ac:dyDescent="0.2">
      <c r="A2746" s="320" t="s">
        <v>4479</v>
      </c>
      <c r="B2746" s="322" t="s">
        <v>10296</v>
      </c>
      <c r="C2746" s="321" t="s">
        <v>14849</v>
      </c>
      <c r="D2746" s="323" t="s">
        <v>14833</v>
      </c>
    </row>
    <row r="2747" spans="1:4" ht="27" x14ac:dyDescent="0.2">
      <c r="A2747" s="320" t="s">
        <v>4480</v>
      </c>
      <c r="B2747" s="322" t="s">
        <v>10297</v>
      </c>
      <c r="C2747" s="321" t="s">
        <v>14849</v>
      </c>
      <c r="D2747" s="323" t="s">
        <v>13344</v>
      </c>
    </row>
    <row r="2748" spans="1:4" ht="27" x14ac:dyDescent="0.2">
      <c r="A2748" s="320" t="s">
        <v>4481</v>
      </c>
      <c r="B2748" s="322" t="s">
        <v>10298</v>
      </c>
      <c r="C2748" s="321" t="s">
        <v>14849</v>
      </c>
      <c r="D2748" s="323" t="s">
        <v>2907</v>
      </c>
    </row>
    <row r="2749" spans="1:4" ht="27" x14ac:dyDescent="0.2">
      <c r="A2749" s="320" t="s">
        <v>4482</v>
      </c>
      <c r="B2749" s="322" t="s">
        <v>10299</v>
      </c>
      <c r="C2749" s="321" t="s">
        <v>14849</v>
      </c>
      <c r="D2749" s="323" t="s">
        <v>1302</v>
      </c>
    </row>
    <row r="2750" spans="1:4" ht="27" x14ac:dyDescent="0.2">
      <c r="A2750" s="320" t="s">
        <v>4483</v>
      </c>
      <c r="B2750" s="322" t="s">
        <v>10300</v>
      </c>
      <c r="C2750" s="321" t="s">
        <v>14849</v>
      </c>
      <c r="D2750" s="323" t="s">
        <v>17771</v>
      </c>
    </row>
    <row r="2751" spans="1:4" ht="27" x14ac:dyDescent="0.2">
      <c r="A2751" s="320" t="s">
        <v>4484</v>
      </c>
      <c r="B2751" s="322" t="s">
        <v>10301</v>
      </c>
      <c r="C2751" s="321" t="s">
        <v>14849</v>
      </c>
      <c r="D2751" s="323" t="s">
        <v>467</v>
      </c>
    </row>
    <row r="2752" spans="1:4" ht="27" x14ac:dyDescent="0.2">
      <c r="A2752" s="320" t="s">
        <v>4485</v>
      </c>
      <c r="B2752" s="322" t="s">
        <v>10302</v>
      </c>
      <c r="C2752" s="321" t="s">
        <v>14849</v>
      </c>
      <c r="D2752" s="323" t="s">
        <v>16504</v>
      </c>
    </row>
    <row r="2753" spans="1:4" ht="27" x14ac:dyDescent="0.2">
      <c r="A2753" s="320" t="s">
        <v>4487</v>
      </c>
      <c r="B2753" s="322" t="s">
        <v>10303</v>
      </c>
      <c r="C2753" s="321" t="s">
        <v>14849</v>
      </c>
      <c r="D2753" s="323" t="s">
        <v>3604</v>
      </c>
    </row>
    <row r="2754" spans="1:4" ht="27" x14ac:dyDescent="0.2">
      <c r="A2754" s="320" t="s">
        <v>4488</v>
      </c>
      <c r="B2754" s="322" t="s">
        <v>10304</v>
      </c>
      <c r="C2754" s="321" t="s">
        <v>14849</v>
      </c>
      <c r="D2754" s="323" t="s">
        <v>17772</v>
      </c>
    </row>
    <row r="2755" spans="1:4" ht="27" x14ac:dyDescent="0.2">
      <c r="A2755" s="320" t="s">
        <v>4489</v>
      </c>
      <c r="B2755" s="322" t="s">
        <v>10305</v>
      </c>
      <c r="C2755" s="321" t="s">
        <v>14849</v>
      </c>
      <c r="D2755" s="323" t="s">
        <v>608</v>
      </c>
    </row>
    <row r="2756" spans="1:4" ht="27" x14ac:dyDescent="0.2">
      <c r="A2756" s="320" t="s">
        <v>4491</v>
      </c>
      <c r="B2756" s="322" t="s">
        <v>10306</v>
      </c>
      <c r="C2756" s="321" t="s">
        <v>14849</v>
      </c>
      <c r="D2756" s="323" t="s">
        <v>17618</v>
      </c>
    </row>
    <row r="2757" spans="1:4" ht="27" x14ac:dyDescent="0.2">
      <c r="A2757" s="320" t="s">
        <v>4492</v>
      </c>
      <c r="B2757" s="322" t="s">
        <v>10307</v>
      </c>
      <c r="C2757" s="321" t="s">
        <v>14849</v>
      </c>
      <c r="D2757" s="323" t="s">
        <v>17686</v>
      </c>
    </row>
    <row r="2758" spans="1:4" ht="27" x14ac:dyDescent="0.2">
      <c r="A2758" s="320" t="s">
        <v>4493</v>
      </c>
      <c r="B2758" s="322" t="s">
        <v>10308</v>
      </c>
      <c r="C2758" s="321" t="s">
        <v>14849</v>
      </c>
      <c r="D2758" s="323" t="s">
        <v>17773</v>
      </c>
    </row>
    <row r="2759" spans="1:4" ht="27" x14ac:dyDescent="0.2">
      <c r="A2759" s="320" t="s">
        <v>4494</v>
      </c>
      <c r="B2759" s="322" t="s">
        <v>10309</v>
      </c>
      <c r="C2759" s="321" t="s">
        <v>14849</v>
      </c>
      <c r="D2759" s="323" t="s">
        <v>17774</v>
      </c>
    </row>
    <row r="2760" spans="1:4" ht="27" x14ac:dyDescent="0.2">
      <c r="A2760" s="320" t="s">
        <v>4495</v>
      </c>
      <c r="B2760" s="322" t="s">
        <v>10310</v>
      </c>
      <c r="C2760" s="321" t="s">
        <v>14849</v>
      </c>
      <c r="D2760" s="323" t="s">
        <v>17775</v>
      </c>
    </row>
    <row r="2761" spans="1:4" ht="27" x14ac:dyDescent="0.2">
      <c r="A2761" s="320" t="s">
        <v>4496</v>
      </c>
      <c r="B2761" s="322" t="s">
        <v>10311</v>
      </c>
      <c r="C2761" s="321" t="s">
        <v>14849</v>
      </c>
      <c r="D2761" s="323" t="s">
        <v>17776</v>
      </c>
    </row>
    <row r="2762" spans="1:4" ht="27" x14ac:dyDescent="0.2">
      <c r="A2762" s="320" t="s">
        <v>4497</v>
      </c>
      <c r="B2762" s="322" t="s">
        <v>10312</v>
      </c>
      <c r="C2762" s="321" t="s">
        <v>14849</v>
      </c>
      <c r="D2762" s="323" t="s">
        <v>17777</v>
      </c>
    </row>
    <row r="2763" spans="1:4" ht="27" x14ac:dyDescent="0.2">
      <c r="A2763" s="320" t="s">
        <v>4498</v>
      </c>
      <c r="B2763" s="322" t="s">
        <v>10313</v>
      </c>
      <c r="C2763" s="321" t="s">
        <v>14849</v>
      </c>
      <c r="D2763" s="323" t="s">
        <v>3663</v>
      </c>
    </row>
    <row r="2764" spans="1:4" ht="27" x14ac:dyDescent="0.2">
      <c r="A2764" s="320" t="s">
        <v>4499</v>
      </c>
      <c r="B2764" s="322" t="s">
        <v>10314</v>
      </c>
      <c r="C2764" s="321" t="s">
        <v>14849</v>
      </c>
      <c r="D2764" s="323" t="s">
        <v>17778</v>
      </c>
    </row>
    <row r="2765" spans="1:4" ht="27" x14ac:dyDescent="0.2">
      <c r="A2765" s="320" t="s">
        <v>4500</v>
      </c>
      <c r="B2765" s="322" t="s">
        <v>10315</v>
      </c>
      <c r="C2765" s="321" t="s">
        <v>14849</v>
      </c>
      <c r="D2765" s="323" t="s">
        <v>17486</v>
      </c>
    </row>
    <row r="2766" spans="1:4" ht="27" x14ac:dyDescent="0.2">
      <c r="A2766" s="320" t="s">
        <v>4501</v>
      </c>
      <c r="B2766" s="322" t="s">
        <v>10316</v>
      </c>
      <c r="C2766" s="321" t="s">
        <v>14849</v>
      </c>
      <c r="D2766" s="323" t="s">
        <v>17779</v>
      </c>
    </row>
    <row r="2767" spans="1:4" ht="27" x14ac:dyDescent="0.2">
      <c r="A2767" s="320" t="s">
        <v>4502</v>
      </c>
      <c r="B2767" s="322" t="s">
        <v>10317</v>
      </c>
      <c r="C2767" s="321" t="s">
        <v>14849</v>
      </c>
      <c r="D2767" s="323" t="s">
        <v>14506</v>
      </c>
    </row>
    <row r="2768" spans="1:4" ht="27" x14ac:dyDescent="0.2">
      <c r="A2768" s="320" t="s">
        <v>4503</v>
      </c>
      <c r="B2768" s="322" t="s">
        <v>10318</v>
      </c>
      <c r="C2768" s="321" t="s">
        <v>14849</v>
      </c>
      <c r="D2768" s="323" t="s">
        <v>17437</v>
      </c>
    </row>
    <row r="2769" spans="1:4" ht="27" x14ac:dyDescent="0.2">
      <c r="A2769" s="320" t="s">
        <v>4504</v>
      </c>
      <c r="B2769" s="322" t="s">
        <v>10319</v>
      </c>
      <c r="C2769" s="321" t="s">
        <v>14849</v>
      </c>
      <c r="D2769" s="323" t="s">
        <v>17780</v>
      </c>
    </row>
    <row r="2770" spans="1:4" ht="27" x14ac:dyDescent="0.2">
      <c r="A2770" s="320" t="s">
        <v>4506</v>
      </c>
      <c r="B2770" s="322" t="s">
        <v>10320</v>
      </c>
      <c r="C2770" s="321" t="s">
        <v>14849</v>
      </c>
      <c r="D2770" s="323" t="s">
        <v>17781</v>
      </c>
    </row>
    <row r="2771" spans="1:4" ht="27" x14ac:dyDescent="0.2">
      <c r="A2771" s="320" t="s">
        <v>4507</v>
      </c>
      <c r="B2771" s="322" t="s">
        <v>10321</v>
      </c>
      <c r="C2771" s="321" t="s">
        <v>14849</v>
      </c>
      <c r="D2771" s="323" t="s">
        <v>17782</v>
      </c>
    </row>
    <row r="2772" spans="1:4" ht="27" x14ac:dyDescent="0.2">
      <c r="A2772" s="320" t="s">
        <v>4508</v>
      </c>
      <c r="B2772" s="322" t="s">
        <v>10322</v>
      </c>
      <c r="C2772" s="321" t="s">
        <v>14849</v>
      </c>
      <c r="D2772" s="323" t="s">
        <v>14027</v>
      </c>
    </row>
    <row r="2773" spans="1:4" ht="27" x14ac:dyDescent="0.2">
      <c r="A2773" s="320" t="s">
        <v>4509</v>
      </c>
      <c r="B2773" s="322" t="s">
        <v>10323</v>
      </c>
      <c r="C2773" s="321" t="s">
        <v>14849</v>
      </c>
      <c r="D2773" s="323" t="s">
        <v>17783</v>
      </c>
    </row>
    <row r="2774" spans="1:4" ht="27" x14ac:dyDescent="0.2">
      <c r="A2774" s="320" t="s">
        <v>4510</v>
      </c>
      <c r="B2774" s="322" t="s">
        <v>10324</v>
      </c>
      <c r="C2774" s="321" t="s">
        <v>14849</v>
      </c>
      <c r="D2774" s="323" t="s">
        <v>17521</v>
      </c>
    </row>
    <row r="2775" spans="1:4" ht="27" x14ac:dyDescent="0.2">
      <c r="A2775" s="320" t="s">
        <v>4511</v>
      </c>
      <c r="B2775" s="322" t="s">
        <v>10325</v>
      </c>
      <c r="C2775" s="321" t="s">
        <v>14849</v>
      </c>
      <c r="D2775" s="323" t="s">
        <v>17784</v>
      </c>
    </row>
    <row r="2776" spans="1:4" ht="27" x14ac:dyDescent="0.2">
      <c r="A2776" s="320" t="s">
        <v>4512</v>
      </c>
      <c r="B2776" s="322" t="s">
        <v>10326</v>
      </c>
      <c r="C2776" s="321" t="s">
        <v>14849</v>
      </c>
      <c r="D2776" s="323" t="s">
        <v>17785</v>
      </c>
    </row>
    <row r="2777" spans="1:4" ht="27" x14ac:dyDescent="0.2">
      <c r="A2777" s="320" t="s">
        <v>4513</v>
      </c>
      <c r="B2777" s="322" t="s">
        <v>10327</v>
      </c>
      <c r="C2777" s="321" t="s">
        <v>14849</v>
      </c>
      <c r="D2777" s="323" t="s">
        <v>13879</v>
      </c>
    </row>
    <row r="2778" spans="1:4" ht="27" x14ac:dyDescent="0.2">
      <c r="A2778" s="320" t="s">
        <v>4514</v>
      </c>
      <c r="B2778" s="322" t="s">
        <v>10328</v>
      </c>
      <c r="C2778" s="321" t="s">
        <v>14849</v>
      </c>
      <c r="D2778" s="323" t="s">
        <v>13852</v>
      </c>
    </row>
    <row r="2779" spans="1:4" ht="27" x14ac:dyDescent="0.2">
      <c r="A2779" s="320" t="s">
        <v>4515</v>
      </c>
      <c r="B2779" s="322" t="s">
        <v>10329</v>
      </c>
      <c r="C2779" s="321" t="s">
        <v>14849</v>
      </c>
      <c r="D2779" s="323" t="s">
        <v>13868</v>
      </c>
    </row>
    <row r="2780" spans="1:4" ht="27" x14ac:dyDescent="0.2">
      <c r="A2780" s="320" t="s">
        <v>4516</v>
      </c>
      <c r="B2780" s="322" t="s">
        <v>10330</v>
      </c>
      <c r="C2780" s="321" t="s">
        <v>14849</v>
      </c>
      <c r="D2780" s="323" t="s">
        <v>14749</v>
      </c>
    </row>
    <row r="2781" spans="1:4" ht="27" x14ac:dyDescent="0.2">
      <c r="A2781" s="320" t="s">
        <v>4517</v>
      </c>
      <c r="B2781" s="322" t="s">
        <v>10331</v>
      </c>
      <c r="C2781" s="321" t="s">
        <v>14849</v>
      </c>
      <c r="D2781" s="323" t="s">
        <v>17786</v>
      </c>
    </row>
    <row r="2782" spans="1:4" ht="27" x14ac:dyDescent="0.2">
      <c r="A2782" s="320" t="s">
        <v>4518</v>
      </c>
      <c r="B2782" s="322" t="s">
        <v>10332</v>
      </c>
      <c r="C2782" s="321" t="s">
        <v>14849</v>
      </c>
      <c r="D2782" s="323" t="s">
        <v>17787</v>
      </c>
    </row>
    <row r="2783" spans="1:4" ht="27" x14ac:dyDescent="0.2">
      <c r="A2783" s="320" t="s">
        <v>4519</v>
      </c>
      <c r="B2783" s="322" t="s">
        <v>10333</v>
      </c>
      <c r="C2783" s="321" t="s">
        <v>14849</v>
      </c>
      <c r="D2783" s="323" t="s">
        <v>17788</v>
      </c>
    </row>
    <row r="2784" spans="1:4" ht="27" x14ac:dyDescent="0.2">
      <c r="A2784" s="320" t="s">
        <v>4520</v>
      </c>
      <c r="B2784" s="322" t="s">
        <v>10334</v>
      </c>
      <c r="C2784" s="321" t="s">
        <v>14849</v>
      </c>
      <c r="D2784" s="323" t="s">
        <v>6967</v>
      </c>
    </row>
    <row r="2785" spans="1:4" ht="27" x14ac:dyDescent="0.2">
      <c r="A2785" s="320" t="s">
        <v>4521</v>
      </c>
      <c r="B2785" s="322" t="s">
        <v>10335</v>
      </c>
      <c r="C2785" s="321" t="s">
        <v>14849</v>
      </c>
      <c r="D2785" s="323" t="s">
        <v>17789</v>
      </c>
    </row>
    <row r="2786" spans="1:4" ht="27" x14ac:dyDescent="0.2">
      <c r="A2786" s="320" t="s">
        <v>4522</v>
      </c>
      <c r="B2786" s="322" t="s">
        <v>10336</v>
      </c>
      <c r="C2786" s="321" t="s">
        <v>14849</v>
      </c>
      <c r="D2786" s="323" t="s">
        <v>17790</v>
      </c>
    </row>
    <row r="2787" spans="1:4" ht="27" x14ac:dyDescent="0.2">
      <c r="A2787" s="320" t="s">
        <v>4523</v>
      </c>
      <c r="B2787" s="322" t="s">
        <v>10337</v>
      </c>
      <c r="C2787" s="321" t="s">
        <v>14849</v>
      </c>
      <c r="D2787" s="323" t="s">
        <v>764</v>
      </c>
    </row>
    <row r="2788" spans="1:4" ht="27" x14ac:dyDescent="0.2">
      <c r="A2788" s="320" t="s">
        <v>4525</v>
      </c>
      <c r="B2788" s="322" t="s">
        <v>10338</v>
      </c>
      <c r="C2788" s="321" t="s">
        <v>14849</v>
      </c>
      <c r="D2788" s="323" t="s">
        <v>17791</v>
      </c>
    </row>
    <row r="2789" spans="1:4" ht="40.5" x14ac:dyDescent="0.2">
      <c r="A2789" s="320" t="s">
        <v>4526</v>
      </c>
      <c r="B2789" s="322" t="s">
        <v>10339</v>
      </c>
      <c r="C2789" s="321" t="s">
        <v>14849</v>
      </c>
      <c r="D2789" s="323" t="s">
        <v>17792</v>
      </c>
    </row>
    <row r="2790" spans="1:4" ht="40.5" x14ac:dyDescent="0.2">
      <c r="A2790" s="320" t="s">
        <v>4527</v>
      </c>
      <c r="B2790" s="322" t="s">
        <v>10340</v>
      </c>
      <c r="C2790" s="321" t="s">
        <v>14849</v>
      </c>
      <c r="D2790" s="323" t="s">
        <v>730</v>
      </c>
    </row>
    <row r="2791" spans="1:4" ht="13.5" x14ac:dyDescent="0.2">
      <c r="A2791" s="320" t="s">
        <v>4528</v>
      </c>
      <c r="B2791" s="322" t="s">
        <v>10341</v>
      </c>
      <c r="C2791" s="321" t="s">
        <v>14849</v>
      </c>
      <c r="D2791" s="323" t="s">
        <v>13442</v>
      </c>
    </row>
    <row r="2792" spans="1:4" ht="13.5" x14ac:dyDescent="0.2">
      <c r="A2792" s="320" t="s">
        <v>4529</v>
      </c>
      <c r="B2792" s="322" t="s">
        <v>10342</v>
      </c>
      <c r="C2792" s="321" t="s">
        <v>14849</v>
      </c>
      <c r="D2792" s="323" t="s">
        <v>17793</v>
      </c>
    </row>
    <row r="2793" spans="1:4" ht="27" x14ac:dyDescent="0.2">
      <c r="A2793" s="320" t="s">
        <v>4530</v>
      </c>
      <c r="B2793" s="322" t="s">
        <v>10343</v>
      </c>
      <c r="C2793" s="321" t="s">
        <v>14849</v>
      </c>
      <c r="D2793" s="323" t="s">
        <v>17794</v>
      </c>
    </row>
    <row r="2794" spans="1:4" ht="27" x14ac:dyDescent="0.2">
      <c r="A2794" s="320" t="s">
        <v>4531</v>
      </c>
      <c r="B2794" s="322" t="s">
        <v>10344</v>
      </c>
      <c r="C2794" s="321" t="s">
        <v>14849</v>
      </c>
      <c r="D2794" s="323" t="s">
        <v>17795</v>
      </c>
    </row>
    <row r="2795" spans="1:4" ht="27" x14ac:dyDescent="0.2">
      <c r="A2795" s="320" t="s">
        <v>4532</v>
      </c>
      <c r="B2795" s="322" t="s">
        <v>10345</v>
      </c>
      <c r="C2795" s="321" t="s">
        <v>14849</v>
      </c>
      <c r="D2795" s="323" t="s">
        <v>13648</v>
      </c>
    </row>
    <row r="2796" spans="1:4" ht="27" x14ac:dyDescent="0.2">
      <c r="A2796" s="320" t="s">
        <v>4533</v>
      </c>
      <c r="B2796" s="322" t="s">
        <v>10346</v>
      </c>
      <c r="C2796" s="321" t="s">
        <v>14849</v>
      </c>
      <c r="D2796" s="323" t="s">
        <v>2938</v>
      </c>
    </row>
    <row r="2797" spans="1:4" ht="27" x14ac:dyDescent="0.2">
      <c r="A2797" s="320" t="s">
        <v>4534</v>
      </c>
      <c r="B2797" s="322" t="s">
        <v>10347</v>
      </c>
      <c r="C2797" s="321" t="s">
        <v>14849</v>
      </c>
      <c r="D2797" s="323" t="s">
        <v>17796</v>
      </c>
    </row>
    <row r="2798" spans="1:4" ht="27" x14ac:dyDescent="0.2">
      <c r="A2798" s="320" t="s">
        <v>4535</v>
      </c>
      <c r="B2798" s="322" t="s">
        <v>10348</v>
      </c>
      <c r="C2798" s="321" t="s">
        <v>14849</v>
      </c>
      <c r="D2798" s="323" t="s">
        <v>17797</v>
      </c>
    </row>
    <row r="2799" spans="1:4" ht="13.5" x14ac:dyDescent="0.2">
      <c r="A2799" s="320" t="s">
        <v>4536</v>
      </c>
      <c r="B2799" s="322" t="s">
        <v>10349</v>
      </c>
      <c r="C2799" s="321" t="s">
        <v>14849</v>
      </c>
      <c r="D2799" s="323" t="s">
        <v>17798</v>
      </c>
    </row>
    <row r="2800" spans="1:4" ht="27" x14ac:dyDescent="0.2">
      <c r="A2800" s="320" t="s">
        <v>4537</v>
      </c>
      <c r="B2800" s="322" t="s">
        <v>10350</v>
      </c>
      <c r="C2800" s="321" t="s">
        <v>14849</v>
      </c>
      <c r="D2800" s="323" t="s">
        <v>16785</v>
      </c>
    </row>
    <row r="2801" spans="1:4" ht="27" x14ac:dyDescent="0.2">
      <c r="A2801" s="320" t="s">
        <v>4538</v>
      </c>
      <c r="B2801" s="322" t="s">
        <v>10351</v>
      </c>
      <c r="C2801" s="321" t="s">
        <v>14849</v>
      </c>
      <c r="D2801" s="323" t="s">
        <v>17799</v>
      </c>
    </row>
    <row r="2802" spans="1:4" ht="27" x14ac:dyDescent="0.2">
      <c r="A2802" s="320" t="s">
        <v>4539</v>
      </c>
      <c r="B2802" s="322" t="s">
        <v>10352</v>
      </c>
      <c r="C2802" s="321" t="s">
        <v>14849</v>
      </c>
      <c r="D2802" s="323" t="s">
        <v>8260</v>
      </c>
    </row>
    <row r="2803" spans="1:4" ht="27" x14ac:dyDescent="0.2">
      <c r="A2803" s="320" t="s">
        <v>4540</v>
      </c>
      <c r="B2803" s="322" t="s">
        <v>10353</v>
      </c>
      <c r="C2803" s="321" t="s">
        <v>14849</v>
      </c>
      <c r="D2803" s="323" t="s">
        <v>1308</v>
      </c>
    </row>
    <row r="2804" spans="1:4" ht="27" x14ac:dyDescent="0.2">
      <c r="A2804" s="320" t="s">
        <v>4541</v>
      </c>
      <c r="B2804" s="322" t="s">
        <v>10354</v>
      </c>
      <c r="C2804" s="321" t="s">
        <v>14849</v>
      </c>
      <c r="D2804" s="323" t="s">
        <v>1349</v>
      </c>
    </row>
    <row r="2805" spans="1:4" ht="27" x14ac:dyDescent="0.2">
      <c r="A2805" s="320" t="s">
        <v>4542</v>
      </c>
      <c r="B2805" s="322" t="s">
        <v>10355</v>
      </c>
      <c r="C2805" s="321" t="s">
        <v>14849</v>
      </c>
      <c r="D2805" s="323" t="s">
        <v>17497</v>
      </c>
    </row>
    <row r="2806" spans="1:4" ht="27" x14ac:dyDescent="0.2">
      <c r="A2806" s="320" t="s">
        <v>4544</v>
      </c>
      <c r="B2806" s="322" t="s">
        <v>10356</v>
      </c>
      <c r="C2806" s="321" t="s">
        <v>14849</v>
      </c>
      <c r="D2806" s="323" t="s">
        <v>14657</v>
      </c>
    </row>
    <row r="2807" spans="1:4" ht="27" x14ac:dyDescent="0.2">
      <c r="A2807" s="320" t="s">
        <v>4545</v>
      </c>
      <c r="B2807" s="322" t="s">
        <v>10357</v>
      </c>
      <c r="C2807" s="321" t="s">
        <v>14849</v>
      </c>
      <c r="D2807" s="323" t="s">
        <v>17800</v>
      </c>
    </row>
    <row r="2808" spans="1:4" ht="27" x14ac:dyDescent="0.2">
      <c r="A2808" s="320" t="s">
        <v>4547</v>
      </c>
      <c r="B2808" s="322" t="s">
        <v>10358</v>
      </c>
      <c r="C2808" s="321" t="s">
        <v>14849</v>
      </c>
      <c r="D2808" s="323" t="s">
        <v>14727</v>
      </c>
    </row>
    <row r="2809" spans="1:4" ht="27" x14ac:dyDescent="0.2">
      <c r="A2809" s="320" t="s">
        <v>4548</v>
      </c>
      <c r="B2809" s="322" t="s">
        <v>10359</v>
      </c>
      <c r="C2809" s="321" t="s">
        <v>14849</v>
      </c>
      <c r="D2809" s="323" t="s">
        <v>4011</v>
      </c>
    </row>
    <row r="2810" spans="1:4" ht="27" x14ac:dyDescent="0.2">
      <c r="A2810" s="320" t="s">
        <v>4549</v>
      </c>
      <c r="B2810" s="322" t="s">
        <v>10360</v>
      </c>
      <c r="C2810" s="321" t="s">
        <v>14849</v>
      </c>
      <c r="D2810" s="323" t="s">
        <v>13629</v>
      </c>
    </row>
    <row r="2811" spans="1:4" ht="27" x14ac:dyDescent="0.2">
      <c r="A2811" s="320" t="s">
        <v>4550</v>
      </c>
      <c r="B2811" s="322" t="s">
        <v>10361</v>
      </c>
      <c r="C2811" s="321" t="s">
        <v>14849</v>
      </c>
      <c r="D2811" s="323" t="s">
        <v>17801</v>
      </c>
    </row>
    <row r="2812" spans="1:4" ht="27" x14ac:dyDescent="0.2">
      <c r="A2812" s="320" t="s">
        <v>4551</v>
      </c>
      <c r="B2812" s="322" t="s">
        <v>10362</v>
      </c>
      <c r="C2812" s="321" t="s">
        <v>14849</v>
      </c>
      <c r="D2812" s="323" t="s">
        <v>5684</v>
      </c>
    </row>
    <row r="2813" spans="1:4" ht="27" x14ac:dyDescent="0.2">
      <c r="A2813" s="320" t="s">
        <v>4553</v>
      </c>
      <c r="B2813" s="322" t="s">
        <v>10363</v>
      </c>
      <c r="C2813" s="321" t="s">
        <v>14849</v>
      </c>
      <c r="D2813" s="323" t="s">
        <v>17802</v>
      </c>
    </row>
    <row r="2814" spans="1:4" ht="27" x14ac:dyDescent="0.2">
      <c r="A2814" s="320" t="s">
        <v>4554</v>
      </c>
      <c r="B2814" s="322" t="s">
        <v>10364</v>
      </c>
      <c r="C2814" s="321" t="s">
        <v>14849</v>
      </c>
      <c r="D2814" s="323" t="s">
        <v>17803</v>
      </c>
    </row>
    <row r="2815" spans="1:4" ht="27" x14ac:dyDescent="0.2">
      <c r="A2815" s="320" t="s">
        <v>4555</v>
      </c>
      <c r="B2815" s="322" t="s">
        <v>10365</v>
      </c>
      <c r="C2815" s="321" t="s">
        <v>14849</v>
      </c>
      <c r="D2815" s="323" t="s">
        <v>1017</v>
      </c>
    </row>
    <row r="2816" spans="1:4" ht="27" x14ac:dyDescent="0.2">
      <c r="A2816" s="320" t="s">
        <v>4556</v>
      </c>
      <c r="B2816" s="322" t="s">
        <v>10366</v>
      </c>
      <c r="C2816" s="321" t="s">
        <v>14849</v>
      </c>
      <c r="D2816" s="323" t="s">
        <v>14732</v>
      </c>
    </row>
    <row r="2817" spans="1:4" ht="27" x14ac:dyDescent="0.2">
      <c r="A2817" s="320" t="s">
        <v>4557</v>
      </c>
      <c r="B2817" s="322" t="s">
        <v>10367</v>
      </c>
      <c r="C2817" s="321" t="s">
        <v>14849</v>
      </c>
      <c r="D2817" s="323" t="s">
        <v>17804</v>
      </c>
    </row>
    <row r="2818" spans="1:4" ht="27" x14ac:dyDescent="0.2">
      <c r="A2818" s="320" t="s">
        <v>4558</v>
      </c>
      <c r="B2818" s="322" t="s">
        <v>10368</v>
      </c>
      <c r="C2818" s="321" t="s">
        <v>14849</v>
      </c>
      <c r="D2818" s="323" t="s">
        <v>13614</v>
      </c>
    </row>
    <row r="2819" spans="1:4" ht="27" x14ac:dyDescent="0.2">
      <c r="A2819" s="320" t="s">
        <v>4559</v>
      </c>
      <c r="B2819" s="322" t="s">
        <v>10369</v>
      </c>
      <c r="C2819" s="321" t="s">
        <v>14849</v>
      </c>
      <c r="D2819" s="323" t="s">
        <v>397</v>
      </c>
    </row>
    <row r="2820" spans="1:4" ht="27" x14ac:dyDescent="0.2">
      <c r="A2820" s="320" t="s">
        <v>4560</v>
      </c>
      <c r="B2820" s="322" t="s">
        <v>10370</v>
      </c>
      <c r="C2820" s="321" t="s">
        <v>14849</v>
      </c>
      <c r="D2820" s="323" t="s">
        <v>17805</v>
      </c>
    </row>
    <row r="2821" spans="1:4" ht="13.5" x14ac:dyDescent="0.2">
      <c r="A2821" s="320" t="s">
        <v>4561</v>
      </c>
      <c r="B2821" s="322" t="s">
        <v>10371</v>
      </c>
      <c r="C2821" s="321" t="s">
        <v>14849</v>
      </c>
      <c r="D2821" s="323" t="s">
        <v>17806</v>
      </c>
    </row>
    <row r="2822" spans="1:4" ht="27" x14ac:dyDescent="0.2">
      <c r="A2822" s="320" t="s">
        <v>4562</v>
      </c>
      <c r="B2822" s="322" t="s">
        <v>10372</v>
      </c>
      <c r="C2822" s="321" t="s">
        <v>14849</v>
      </c>
      <c r="D2822" s="323" t="s">
        <v>17807</v>
      </c>
    </row>
    <row r="2823" spans="1:4" ht="27" x14ac:dyDescent="0.2">
      <c r="A2823" s="320" t="s">
        <v>4564</v>
      </c>
      <c r="B2823" s="322" t="s">
        <v>10373</v>
      </c>
      <c r="C2823" s="321" t="s">
        <v>14849</v>
      </c>
      <c r="D2823" s="323" t="s">
        <v>17808</v>
      </c>
    </row>
    <row r="2824" spans="1:4" ht="27" x14ac:dyDescent="0.2">
      <c r="A2824" s="320" t="s">
        <v>4565</v>
      </c>
      <c r="B2824" s="322" t="s">
        <v>10374</v>
      </c>
      <c r="C2824" s="321" t="s">
        <v>14849</v>
      </c>
      <c r="D2824" s="323" t="s">
        <v>546</v>
      </c>
    </row>
    <row r="2825" spans="1:4" ht="27" x14ac:dyDescent="0.2">
      <c r="A2825" s="320" t="s">
        <v>4566</v>
      </c>
      <c r="B2825" s="322" t="s">
        <v>10375</v>
      </c>
      <c r="C2825" s="321" t="s">
        <v>14849</v>
      </c>
      <c r="D2825" s="323" t="s">
        <v>2873</v>
      </c>
    </row>
    <row r="2826" spans="1:4" ht="27" x14ac:dyDescent="0.2">
      <c r="A2826" s="320" t="s">
        <v>4567</v>
      </c>
      <c r="B2826" s="322" t="s">
        <v>10376</v>
      </c>
      <c r="C2826" s="321" t="s">
        <v>14849</v>
      </c>
      <c r="D2826" s="323" t="s">
        <v>14328</v>
      </c>
    </row>
    <row r="2827" spans="1:4" ht="27" x14ac:dyDescent="0.2">
      <c r="A2827" s="320" t="s">
        <v>4569</v>
      </c>
      <c r="B2827" s="322" t="s">
        <v>10377</v>
      </c>
      <c r="C2827" s="321" t="s">
        <v>14849</v>
      </c>
      <c r="D2827" s="323" t="s">
        <v>14117</v>
      </c>
    </row>
    <row r="2828" spans="1:4" ht="27" x14ac:dyDescent="0.2">
      <c r="A2828" s="320" t="s">
        <v>4570</v>
      </c>
      <c r="B2828" s="322" t="s">
        <v>10378</v>
      </c>
      <c r="C2828" s="321" t="s">
        <v>14849</v>
      </c>
      <c r="D2828" s="323" t="s">
        <v>17809</v>
      </c>
    </row>
    <row r="2829" spans="1:4" ht="27" x14ac:dyDescent="0.2">
      <c r="A2829" s="320" t="s">
        <v>4571</v>
      </c>
      <c r="B2829" s="322" t="s">
        <v>10379</v>
      </c>
      <c r="C2829" s="321" t="s">
        <v>14849</v>
      </c>
      <c r="D2829" s="323" t="s">
        <v>17810</v>
      </c>
    </row>
    <row r="2830" spans="1:4" ht="27" x14ac:dyDescent="0.2">
      <c r="A2830" s="320" t="s">
        <v>4572</v>
      </c>
      <c r="B2830" s="322" t="s">
        <v>10380</v>
      </c>
      <c r="C2830" s="321" t="s">
        <v>14849</v>
      </c>
      <c r="D2830" s="323" t="s">
        <v>14710</v>
      </c>
    </row>
    <row r="2831" spans="1:4" ht="27" x14ac:dyDescent="0.2">
      <c r="A2831" s="320" t="s">
        <v>4573</v>
      </c>
      <c r="B2831" s="322" t="s">
        <v>10381</v>
      </c>
      <c r="C2831" s="321" t="s">
        <v>14849</v>
      </c>
      <c r="D2831" s="323" t="s">
        <v>1167</v>
      </c>
    </row>
    <row r="2832" spans="1:4" ht="27" x14ac:dyDescent="0.2">
      <c r="A2832" s="320" t="s">
        <v>4575</v>
      </c>
      <c r="B2832" s="322" t="s">
        <v>10382</v>
      </c>
      <c r="C2832" s="321" t="s">
        <v>14849</v>
      </c>
      <c r="D2832" s="323" t="s">
        <v>17811</v>
      </c>
    </row>
    <row r="2833" spans="1:4" ht="27" x14ac:dyDescent="0.2">
      <c r="A2833" s="320" t="s">
        <v>4576</v>
      </c>
      <c r="B2833" s="322" t="s">
        <v>10383</v>
      </c>
      <c r="C2833" s="321" t="s">
        <v>14849</v>
      </c>
      <c r="D2833" s="323" t="s">
        <v>17812</v>
      </c>
    </row>
    <row r="2834" spans="1:4" ht="13.5" x14ac:dyDescent="0.2">
      <c r="A2834" s="320" t="s">
        <v>4577</v>
      </c>
      <c r="B2834" s="322" t="s">
        <v>10384</v>
      </c>
      <c r="C2834" s="321" t="s">
        <v>14849</v>
      </c>
      <c r="D2834" s="323" t="s">
        <v>17813</v>
      </c>
    </row>
    <row r="2835" spans="1:4" ht="27" x14ac:dyDescent="0.2">
      <c r="A2835" s="320" t="s">
        <v>4578</v>
      </c>
      <c r="B2835" s="322" t="s">
        <v>15699</v>
      </c>
      <c r="C2835" s="321" t="s">
        <v>14849</v>
      </c>
      <c r="D2835" s="323" t="s">
        <v>17814</v>
      </c>
    </row>
    <row r="2836" spans="1:4" ht="27" x14ac:dyDescent="0.2">
      <c r="A2836" s="320" t="s">
        <v>4579</v>
      </c>
      <c r="B2836" s="322" t="s">
        <v>15700</v>
      </c>
      <c r="C2836" s="321" t="s">
        <v>14849</v>
      </c>
      <c r="D2836" s="323" t="s">
        <v>3841</v>
      </c>
    </row>
    <row r="2837" spans="1:4" ht="27" x14ac:dyDescent="0.2">
      <c r="A2837" s="320" t="s">
        <v>4580</v>
      </c>
      <c r="B2837" s="322" t="s">
        <v>15701</v>
      </c>
      <c r="C2837" s="321" t="s">
        <v>14849</v>
      </c>
      <c r="D2837" s="323" t="s">
        <v>460</v>
      </c>
    </row>
    <row r="2838" spans="1:4" ht="27" x14ac:dyDescent="0.2">
      <c r="A2838" s="320" t="s">
        <v>4581</v>
      </c>
      <c r="B2838" s="322" t="s">
        <v>15702</v>
      </c>
      <c r="C2838" s="321" t="s">
        <v>14849</v>
      </c>
      <c r="D2838" s="323" t="s">
        <v>905</v>
      </c>
    </row>
    <row r="2839" spans="1:4" ht="27" x14ac:dyDescent="0.2">
      <c r="A2839" s="320" t="s">
        <v>4582</v>
      </c>
      <c r="B2839" s="322" t="s">
        <v>15703</v>
      </c>
      <c r="C2839" s="321" t="s">
        <v>14849</v>
      </c>
      <c r="D2839" s="323" t="s">
        <v>425</v>
      </c>
    </row>
    <row r="2840" spans="1:4" ht="40.5" x14ac:dyDescent="0.2">
      <c r="A2840" s="320" t="s">
        <v>4583</v>
      </c>
      <c r="B2840" s="322" t="s">
        <v>15704</v>
      </c>
      <c r="C2840" s="321" t="s">
        <v>14849</v>
      </c>
      <c r="D2840" s="323" t="s">
        <v>13523</v>
      </c>
    </row>
    <row r="2841" spans="1:4" ht="27" x14ac:dyDescent="0.2">
      <c r="A2841" s="320" t="s">
        <v>4584</v>
      </c>
      <c r="B2841" s="322" t="s">
        <v>10385</v>
      </c>
      <c r="C2841" s="321" t="s">
        <v>14849</v>
      </c>
      <c r="D2841" s="323" t="s">
        <v>1439</v>
      </c>
    </row>
    <row r="2842" spans="1:4" ht="27" x14ac:dyDescent="0.2">
      <c r="A2842" s="320" t="s">
        <v>4585</v>
      </c>
      <c r="B2842" s="322" t="s">
        <v>10386</v>
      </c>
      <c r="C2842" s="321" t="s">
        <v>14849</v>
      </c>
      <c r="D2842" s="323" t="s">
        <v>17815</v>
      </c>
    </row>
    <row r="2843" spans="1:4" ht="27" x14ac:dyDescent="0.2">
      <c r="A2843" s="320" t="s">
        <v>4586</v>
      </c>
      <c r="B2843" s="322" t="s">
        <v>15705</v>
      </c>
      <c r="C2843" s="321" t="s">
        <v>14849</v>
      </c>
      <c r="D2843" s="323" t="s">
        <v>17816</v>
      </c>
    </row>
    <row r="2844" spans="1:4" ht="27" x14ac:dyDescent="0.2">
      <c r="A2844" s="320" t="s">
        <v>4587</v>
      </c>
      <c r="B2844" s="322" t="s">
        <v>15706</v>
      </c>
      <c r="C2844" s="321" t="s">
        <v>14849</v>
      </c>
      <c r="D2844" s="323" t="s">
        <v>14503</v>
      </c>
    </row>
    <row r="2845" spans="1:4" ht="27" x14ac:dyDescent="0.2">
      <c r="A2845" s="320" t="s">
        <v>4588</v>
      </c>
      <c r="B2845" s="322" t="s">
        <v>15707</v>
      </c>
      <c r="C2845" s="321" t="s">
        <v>14849</v>
      </c>
      <c r="D2845" s="323" t="s">
        <v>17817</v>
      </c>
    </row>
    <row r="2846" spans="1:4" ht="27" x14ac:dyDescent="0.2">
      <c r="A2846" s="320" t="s">
        <v>4589</v>
      </c>
      <c r="B2846" s="322" t="s">
        <v>10387</v>
      </c>
      <c r="C2846" s="321" t="s">
        <v>14849</v>
      </c>
      <c r="D2846" s="323" t="s">
        <v>17818</v>
      </c>
    </row>
    <row r="2847" spans="1:4" ht="27" x14ac:dyDescent="0.2">
      <c r="A2847" s="320" t="s">
        <v>4590</v>
      </c>
      <c r="B2847" s="322" t="s">
        <v>10388</v>
      </c>
      <c r="C2847" s="321" t="s">
        <v>14849</v>
      </c>
      <c r="D2847" s="323" t="s">
        <v>17819</v>
      </c>
    </row>
    <row r="2848" spans="1:4" ht="27" x14ac:dyDescent="0.2">
      <c r="A2848" s="320" t="s">
        <v>4591</v>
      </c>
      <c r="B2848" s="322" t="s">
        <v>10389</v>
      </c>
      <c r="C2848" s="321" t="s">
        <v>14849</v>
      </c>
      <c r="D2848" s="323" t="s">
        <v>17820</v>
      </c>
    </row>
    <row r="2849" spans="1:4" ht="27" x14ac:dyDescent="0.2">
      <c r="A2849" s="320" t="s">
        <v>4592</v>
      </c>
      <c r="B2849" s="322" t="s">
        <v>10390</v>
      </c>
      <c r="C2849" s="321" t="s">
        <v>14849</v>
      </c>
      <c r="D2849" s="323" t="s">
        <v>17821</v>
      </c>
    </row>
    <row r="2850" spans="1:4" ht="27" x14ac:dyDescent="0.2">
      <c r="A2850" s="320" t="s">
        <v>4593</v>
      </c>
      <c r="B2850" s="322" t="s">
        <v>10391</v>
      </c>
      <c r="C2850" s="321" t="s">
        <v>14849</v>
      </c>
      <c r="D2850" s="323" t="s">
        <v>17822</v>
      </c>
    </row>
    <row r="2851" spans="1:4" ht="27" x14ac:dyDescent="0.2">
      <c r="A2851" s="320" t="s">
        <v>4594</v>
      </c>
      <c r="B2851" s="322" t="s">
        <v>10392</v>
      </c>
      <c r="C2851" s="321" t="s">
        <v>14849</v>
      </c>
      <c r="D2851" s="323" t="s">
        <v>17823</v>
      </c>
    </row>
    <row r="2852" spans="1:4" ht="13.5" x14ac:dyDescent="0.2">
      <c r="A2852" s="320" t="s">
        <v>4595</v>
      </c>
      <c r="B2852" s="322" t="s">
        <v>10393</v>
      </c>
      <c r="C2852" s="321" t="s">
        <v>14849</v>
      </c>
      <c r="D2852" s="323" t="s">
        <v>17824</v>
      </c>
    </row>
    <row r="2853" spans="1:4" ht="13.5" x14ac:dyDescent="0.2">
      <c r="A2853" s="320" t="s">
        <v>4596</v>
      </c>
      <c r="B2853" s="322" t="s">
        <v>10394</v>
      </c>
      <c r="C2853" s="321" t="s">
        <v>14849</v>
      </c>
      <c r="D2853" s="323" t="s">
        <v>14717</v>
      </c>
    </row>
    <row r="2854" spans="1:4" ht="13.5" x14ac:dyDescent="0.2">
      <c r="A2854" s="320" t="s">
        <v>4597</v>
      </c>
      <c r="B2854" s="322" t="s">
        <v>10395</v>
      </c>
      <c r="C2854" s="321" t="s">
        <v>14849</v>
      </c>
      <c r="D2854" s="323" t="s">
        <v>17825</v>
      </c>
    </row>
    <row r="2855" spans="1:4" ht="13.5" x14ac:dyDescent="0.2">
      <c r="A2855" s="320" t="s">
        <v>4598</v>
      </c>
      <c r="B2855" s="322" t="s">
        <v>10396</v>
      </c>
      <c r="C2855" s="321" t="s">
        <v>14849</v>
      </c>
      <c r="D2855" s="323" t="s">
        <v>17826</v>
      </c>
    </row>
    <row r="2856" spans="1:4" ht="13.5" x14ac:dyDescent="0.2">
      <c r="A2856" s="320" t="s">
        <v>4599</v>
      </c>
      <c r="B2856" s="322" t="s">
        <v>10397</v>
      </c>
      <c r="C2856" s="321" t="s">
        <v>14849</v>
      </c>
      <c r="D2856" s="323" t="s">
        <v>14699</v>
      </c>
    </row>
    <row r="2857" spans="1:4" ht="13.5" x14ac:dyDescent="0.2">
      <c r="A2857" s="320" t="s">
        <v>4600</v>
      </c>
      <c r="B2857" s="322" t="s">
        <v>10398</v>
      </c>
      <c r="C2857" s="321" t="s">
        <v>14849</v>
      </c>
      <c r="D2857" s="323" t="s">
        <v>17827</v>
      </c>
    </row>
    <row r="2858" spans="1:4" ht="13.5" x14ac:dyDescent="0.2">
      <c r="A2858" s="320" t="s">
        <v>4602</v>
      </c>
      <c r="B2858" s="322" t="s">
        <v>10399</v>
      </c>
      <c r="C2858" s="321" t="s">
        <v>14849</v>
      </c>
      <c r="D2858" s="323" t="s">
        <v>17828</v>
      </c>
    </row>
    <row r="2859" spans="1:4" ht="13.5" x14ac:dyDescent="0.2">
      <c r="A2859" s="320" t="s">
        <v>4603</v>
      </c>
      <c r="B2859" s="322" t="s">
        <v>10400</v>
      </c>
      <c r="C2859" s="321" t="s">
        <v>14849</v>
      </c>
      <c r="D2859" s="323" t="s">
        <v>420</v>
      </c>
    </row>
    <row r="2860" spans="1:4" ht="13.5" x14ac:dyDescent="0.2">
      <c r="A2860" s="320" t="s">
        <v>4604</v>
      </c>
      <c r="B2860" s="322" t="s">
        <v>10401</v>
      </c>
      <c r="C2860" s="321" t="s">
        <v>14849</v>
      </c>
      <c r="D2860" s="323" t="s">
        <v>475</v>
      </c>
    </row>
    <row r="2861" spans="1:4" ht="13.5" x14ac:dyDescent="0.2">
      <c r="A2861" s="320" t="s">
        <v>4605</v>
      </c>
      <c r="B2861" s="322" t="s">
        <v>10402</v>
      </c>
      <c r="C2861" s="321" t="s">
        <v>14849</v>
      </c>
      <c r="D2861" s="323" t="s">
        <v>17829</v>
      </c>
    </row>
    <row r="2862" spans="1:4" ht="40.5" x14ac:dyDescent="0.2">
      <c r="A2862" s="320" t="s">
        <v>4606</v>
      </c>
      <c r="B2862" s="322" t="s">
        <v>10403</v>
      </c>
      <c r="C2862" s="321" t="s">
        <v>14849</v>
      </c>
      <c r="D2862" s="323" t="s">
        <v>17830</v>
      </c>
    </row>
    <row r="2863" spans="1:4" ht="13.5" x14ac:dyDescent="0.2">
      <c r="A2863" s="320" t="s">
        <v>4607</v>
      </c>
      <c r="B2863" s="322" t="s">
        <v>10404</v>
      </c>
      <c r="C2863" s="321" t="s">
        <v>14849</v>
      </c>
      <c r="D2863" s="323" t="s">
        <v>17831</v>
      </c>
    </row>
    <row r="2864" spans="1:4" ht="27" x14ac:dyDescent="0.2">
      <c r="A2864" s="320" t="s">
        <v>4608</v>
      </c>
      <c r="B2864" s="322" t="s">
        <v>10405</v>
      </c>
      <c r="C2864" s="321" t="s">
        <v>14849</v>
      </c>
      <c r="D2864" s="323" t="s">
        <v>17832</v>
      </c>
    </row>
    <row r="2865" spans="1:4" ht="40.5" x14ac:dyDescent="0.2">
      <c r="A2865" s="320" t="s">
        <v>4610</v>
      </c>
      <c r="B2865" s="322" t="s">
        <v>10406</v>
      </c>
      <c r="C2865" s="321" t="s">
        <v>14849</v>
      </c>
      <c r="D2865" s="323" t="s">
        <v>17833</v>
      </c>
    </row>
    <row r="2866" spans="1:4" ht="27" x14ac:dyDescent="0.2">
      <c r="A2866" s="320" t="s">
        <v>4611</v>
      </c>
      <c r="B2866" s="322" t="s">
        <v>10407</v>
      </c>
      <c r="C2866" s="321" t="s">
        <v>14849</v>
      </c>
      <c r="D2866" s="323" t="s">
        <v>17833</v>
      </c>
    </row>
    <row r="2867" spans="1:4" ht="27" x14ac:dyDescent="0.2">
      <c r="A2867" s="320" t="s">
        <v>4612</v>
      </c>
      <c r="B2867" s="322" t="s">
        <v>10408</v>
      </c>
      <c r="C2867" s="321" t="s">
        <v>14849</v>
      </c>
      <c r="D2867" s="323" t="s">
        <v>17834</v>
      </c>
    </row>
    <row r="2868" spans="1:4" ht="27" x14ac:dyDescent="0.2">
      <c r="A2868" s="320" t="s">
        <v>4613</v>
      </c>
      <c r="B2868" s="322" t="s">
        <v>10409</v>
      </c>
      <c r="C2868" s="321" t="s">
        <v>14849</v>
      </c>
      <c r="D2868" s="323" t="s">
        <v>17835</v>
      </c>
    </row>
    <row r="2869" spans="1:4" ht="27" x14ac:dyDescent="0.2">
      <c r="A2869" s="320" t="s">
        <v>4614</v>
      </c>
      <c r="B2869" s="322" t="s">
        <v>10410</v>
      </c>
      <c r="C2869" s="321" t="s">
        <v>14849</v>
      </c>
      <c r="D2869" s="323" t="s">
        <v>14565</v>
      </c>
    </row>
    <row r="2870" spans="1:4" ht="27" x14ac:dyDescent="0.2">
      <c r="A2870" s="320" t="s">
        <v>4615</v>
      </c>
      <c r="B2870" s="322" t="s">
        <v>10411</v>
      </c>
      <c r="C2870" s="321" t="s">
        <v>14849</v>
      </c>
      <c r="D2870" s="323" t="s">
        <v>17836</v>
      </c>
    </row>
    <row r="2871" spans="1:4" ht="13.5" x14ac:dyDescent="0.2">
      <c r="A2871" s="320" t="s">
        <v>4617</v>
      </c>
      <c r="B2871" s="322" t="s">
        <v>10412</v>
      </c>
      <c r="C2871" s="321" t="s">
        <v>14849</v>
      </c>
      <c r="D2871" s="323" t="s">
        <v>14696</v>
      </c>
    </row>
    <row r="2872" spans="1:4" ht="13.5" x14ac:dyDescent="0.2">
      <c r="A2872" s="320" t="s">
        <v>4618</v>
      </c>
      <c r="B2872" s="322" t="s">
        <v>10413</v>
      </c>
      <c r="C2872" s="321" t="s">
        <v>14849</v>
      </c>
      <c r="D2872" s="323" t="s">
        <v>7032</v>
      </c>
    </row>
    <row r="2873" spans="1:4" ht="27" x14ac:dyDescent="0.2">
      <c r="A2873" s="320" t="s">
        <v>4619</v>
      </c>
      <c r="B2873" s="322" t="s">
        <v>10414</v>
      </c>
      <c r="C2873" s="321" t="s">
        <v>14849</v>
      </c>
      <c r="D2873" s="323" t="s">
        <v>17837</v>
      </c>
    </row>
    <row r="2874" spans="1:4" ht="27" x14ac:dyDescent="0.2">
      <c r="A2874" s="320" t="s">
        <v>4620</v>
      </c>
      <c r="B2874" s="322" t="s">
        <v>10415</v>
      </c>
      <c r="C2874" s="321" t="s">
        <v>14849</v>
      </c>
      <c r="D2874" s="323" t="s">
        <v>17838</v>
      </c>
    </row>
    <row r="2875" spans="1:4" ht="27" x14ac:dyDescent="0.2">
      <c r="A2875" s="320" t="s">
        <v>4621</v>
      </c>
      <c r="B2875" s="322" t="s">
        <v>10416</v>
      </c>
      <c r="C2875" s="321" t="s">
        <v>14849</v>
      </c>
      <c r="D2875" s="323" t="s">
        <v>17839</v>
      </c>
    </row>
    <row r="2876" spans="1:4" ht="27" x14ac:dyDescent="0.2">
      <c r="A2876" s="320" t="s">
        <v>4622</v>
      </c>
      <c r="B2876" s="322" t="s">
        <v>10417</v>
      </c>
      <c r="C2876" s="321" t="s">
        <v>14849</v>
      </c>
      <c r="D2876" s="323" t="s">
        <v>7288</v>
      </c>
    </row>
    <row r="2877" spans="1:4" ht="27" x14ac:dyDescent="0.2">
      <c r="A2877" s="320" t="s">
        <v>4623</v>
      </c>
      <c r="B2877" s="322" t="s">
        <v>10418</v>
      </c>
      <c r="C2877" s="321" t="s">
        <v>14849</v>
      </c>
      <c r="D2877" s="323" t="s">
        <v>13658</v>
      </c>
    </row>
    <row r="2878" spans="1:4" ht="27" x14ac:dyDescent="0.2">
      <c r="A2878" s="320" t="s">
        <v>4624</v>
      </c>
      <c r="B2878" s="322" t="s">
        <v>10419</v>
      </c>
      <c r="C2878" s="321" t="s">
        <v>14849</v>
      </c>
      <c r="D2878" s="323" t="s">
        <v>17840</v>
      </c>
    </row>
    <row r="2879" spans="1:4" ht="27" x14ac:dyDescent="0.2">
      <c r="A2879" s="320" t="s">
        <v>4625</v>
      </c>
      <c r="B2879" s="322" t="s">
        <v>10420</v>
      </c>
      <c r="C2879" s="321" t="s">
        <v>14849</v>
      </c>
      <c r="D2879" s="323" t="s">
        <v>17841</v>
      </c>
    </row>
    <row r="2880" spans="1:4" ht="27" x14ac:dyDescent="0.2">
      <c r="A2880" s="320" t="s">
        <v>4626</v>
      </c>
      <c r="B2880" s="322" t="s">
        <v>10421</v>
      </c>
      <c r="C2880" s="321" t="s">
        <v>14849</v>
      </c>
      <c r="D2880" s="323" t="s">
        <v>17842</v>
      </c>
    </row>
    <row r="2881" spans="1:4" ht="27" x14ac:dyDescent="0.2">
      <c r="A2881" s="320" t="s">
        <v>4627</v>
      </c>
      <c r="B2881" s="322" t="s">
        <v>10422</v>
      </c>
      <c r="C2881" s="321" t="s">
        <v>14849</v>
      </c>
      <c r="D2881" s="323" t="s">
        <v>17843</v>
      </c>
    </row>
    <row r="2882" spans="1:4" ht="27" x14ac:dyDescent="0.2">
      <c r="A2882" s="320" t="s">
        <v>4628</v>
      </c>
      <c r="B2882" s="322" t="s">
        <v>10423</v>
      </c>
      <c r="C2882" s="321" t="s">
        <v>14849</v>
      </c>
      <c r="D2882" s="323" t="s">
        <v>17844</v>
      </c>
    </row>
    <row r="2883" spans="1:4" ht="27" x14ac:dyDescent="0.2">
      <c r="A2883" s="320" t="s">
        <v>4629</v>
      </c>
      <c r="B2883" s="322" t="s">
        <v>10424</v>
      </c>
      <c r="C2883" s="321" t="s">
        <v>14849</v>
      </c>
      <c r="D2883" s="323" t="s">
        <v>17845</v>
      </c>
    </row>
    <row r="2884" spans="1:4" ht="27" x14ac:dyDescent="0.2">
      <c r="A2884" s="320" t="s">
        <v>4630</v>
      </c>
      <c r="B2884" s="322" t="s">
        <v>10425</v>
      </c>
      <c r="C2884" s="321" t="s">
        <v>14849</v>
      </c>
      <c r="D2884" s="323" t="s">
        <v>17846</v>
      </c>
    </row>
    <row r="2885" spans="1:4" ht="27" x14ac:dyDescent="0.2">
      <c r="A2885" s="320" t="s">
        <v>4631</v>
      </c>
      <c r="B2885" s="322" t="s">
        <v>10426</v>
      </c>
      <c r="C2885" s="321" t="s">
        <v>14849</v>
      </c>
      <c r="D2885" s="323" t="s">
        <v>17847</v>
      </c>
    </row>
    <row r="2886" spans="1:4" ht="27" x14ac:dyDescent="0.2">
      <c r="A2886" s="320" t="s">
        <v>4632</v>
      </c>
      <c r="B2886" s="322" t="s">
        <v>10427</v>
      </c>
      <c r="C2886" s="321" t="s">
        <v>14849</v>
      </c>
      <c r="D2886" s="323" t="s">
        <v>17848</v>
      </c>
    </row>
    <row r="2887" spans="1:4" ht="27" x14ac:dyDescent="0.2">
      <c r="A2887" s="320" t="s">
        <v>4633</v>
      </c>
      <c r="B2887" s="322" t="s">
        <v>10428</v>
      </c>
      <c r="C2887" s="321" t="s">
        <v>14849</v>
      </c>
      <c r="D2887" s="323" t="s">
        <v>17849</v>
      </c>
    </row>
    <row r="2888" spans="1:4" ht="27" x14ac:dyDescent="0.2">
      <c r="A2888" s="320" t="s">
        <v>4634</v>
      </c>
      <c r="B2888" s="322" t="s">
        <v>10429</v>
      </c>
      <c r="C2888" s="321" t="s">
        <v>14849</v>
      </c>
      <c r="D2888" s="323" t="s">
        <v>17850</v>
      </c>
    </row>
    <row r="2889" spans="1:4" ht="40.5" x14ac:dyDescent="0.2">
      <c r="A2889" s="320" t="s">
        <v>4635</v>
      </c>
      <c r="B2889" s="322" t="s">
        <v>10430</v>
      </c>
      <c r="C2889" s="321" t="s">
        <v>14849</v>
      </c>
      <c r="D2889" s="323" t="s">
        <v>17851</v>
      </c>
    </row>
    <row r="2890" spans="1:4" ht="40.5" x14ac:dyDescent="0.2">
      <c r="A2890" s="320" t="s">
        <v>4636</v>
      </c>
      <c r="B2890" s="322" t="s">
        <v>10431</v>
      </c>
      <c r="C2890" s="321" t="s">
        <v>14849</v>
      </c>
      <c r="D2890" s="323" t="s">
        <v>17852</v>
      </c>
    </row>
    <row r="2891" spans="1:4" ht="40.5" x14ac:dyDescent="0.2">
      <c r="A2891" s="320" t="s">
        <v>4637</v>
      </c>
      <c r="B2891" s="322" t="s">
        <v>10432</v>
      </c>
      <c r="C2891" s="321" t="s">
        <v>14849</v>
      </c>
      <c r="D2891" s="323" t="s">
        <v>17853</v>
      </c>
    </row>
    <row r="2892" spans="1:4" ht="40.5" x14ac:dyDescent="0.2">
      <c r="A2892" s="320" t="s">
        <v>4638</v>
      </c>
      <c r="B2892" s="322" t="s">
        <v>10433</v>
      </c>
      <c r="C2892" s="321" t="s">
        <v>14849</v>
      </c>
      <c r="D2892" s="323" t="s">
        <v>17854</v>
      </c>
    </row>
    <row r="2893" spans="1:4" ht="40.5" x14ac:dyDescent="0.2">
      <c r="A2893" s="320" t="s">
        <v>4639</v>
      </c>
      <c r="B2893" s="322" t="s">
        <v>10434</v>
      </c>
      <c r="C2893" s="321" t="s">
        <v>14849</v>
      </c>
      <c r="D2893" s="323" t="s">
        <v>17855</v>
      </c>
    </row>
    <row r="2894" spans="1:4" ht="27" x14ac:dyDescent="0.2">
      <c r="A2894" s="320" t="s">
        <v>4640</v>
      </c>
      <c r="B2894" s="322" t="s">
        <v>10435</v>
      </c>
      <c r="C2894" s="321" t="s">
        <v>14849</v>
      </c>
      <c r="D2894" s="323" t="s">
        <v>17856</v>
      </c>
    </row>
    <row r="2895" spans="1:4" ht="27" x14ac:dyDescent="0.2">
      <c r="A2895" s="320" t="s">
        <v>4641</v>
      </c>
      <c r="B2895" s="322" t="s">
        <v>10436</v>
      </c>
      <c r="C2895" s="321" t="s">
        <v>14849</v>
      </c>
      <c r="D2895" s="323" t="s">
        <v>17857</v>
      </c>
    </row>
    <row r="2896" spans="1:4" ht="27" x14ac:dyDescent="0.2">
      <c r="A2896" s="320" t="s">
        <v>4642</v>
      </c>
      <c r="B2896" s="322" t="s">
        <v>10437</v>
      </c>
      <c r="C2896" s="321" t="s">
        <v>14849</v>
      </c>
      <c r="D2896" s="323" t="s">
        <v>17858</v>
      </c>
    </row>
    <row r="2897" spans="1:4" ht="40.5" x14ac:dyDescent="0.2">
      <c r="A2897" s="320" t="s">
        <v>4643</v>
      </c>
      <c r="B2897" s="322" t="s">
        <v>10438</v>
      </c>
      <c r="C2897" s="321" t="s">
        <v>14849</v>
      </c>
      <c r="D2897" s="323" t="s">
        <v>17859</v>
      </c>
    </row>
    <row r="2898" spans="1:4" ht="40.5" x14ac:dyDescent="0.2">
      <c r="A2898" s="320" t="s">
        <v>4644</v>
      </c>
      <c r="B2898" s="322" t="s">
        <v>10439</v>
      </c>
      <c r="C2898" s="321" t="s">
        <v>14849</v>
      </c>
      <c r="D2898" s="323" t="s">
        <v>17860</v>
      </c>
    </row>
    <row r="2899" spans="1:4" ht="40.5" x14ac:dyDescent="0.2">
      <c r="A2899" s="320" t="s">
        <v>4645</v>
      </c>
      <c r="B2899" s="322" t="s">
        <v>10440</v>
      </c>
      <c r="C2899" s="321" t="s">
        <v>14849</v>
      </c>
      <c r="D2899" s="323" t="s">
        <v>17861</v>
      </c>
    </row>
    <row r="2900" spans="1:4" ht="40.5" x14ac:dyDescent="0.2">
      <c r="A2900" s="320" t="s">
        <v>4646</v>
      </c>
      <c r="B2900" s="322" t="s">
        <v>10441</v>
      </c>
      <c r="C2900" s="321" t="s">
        <v>14849</v>
      </c>
      <c r="D2900" s="323" t="s">
        <v>17862</v>
      </c>
    </row>
    <row r="2901" spans="1:4" ht="13.5" x14ac:dyDescent="0.2">
      <c r="A2901" s="320" t="s">
        <v>4647</v>
      </c>
      <c r="B2901" s="322" t="s">
        <v>10442</v>
      </c>
      <c r="C2901" s="321" t="s">
        <v>14849</v>
      </c>
      <c r="D2901" s="323" t="s">
        <v>17863</v>
      </c>
    </row>
    <row r="2902" spans="1:4" ht="13.5" x14ac:dyDescent="0.2">
      <c r="A2902" s="320" t="s">
        <v>4648</v>
      </c>
      <c r="B2902" s="322" t="s">
        <v>10443</v>
      </c>
      <c r="C2902" s="321" t="s">
        <v>14849</v>
      </c>
      <c r="D2902" s="323" t="s">
        <v>17864</v>
      </c>
    </row>
    <row r="2903" spans="1:4" ht="27" x14ac:dyDescent="0.2">
      <c r="A2903" s="320" t="s">
        <v>4649</v>
      </c>
      <c r="B2903" s="322" t="s">
        <v>10444</v>
      </c>
      <c r="C2903" s="321" t="s">
        <v>59</v>
      </c>
      <c r="D2903" s="323" t="s">
        <v>610</v>
      </c>
    </row>
    <row r="2904" spans="1:4" ht="27" x14ac:dyDescent="0.2">
      <c r="A2904" s="320" t="s">
        <v>4651</v>
      </c>
      <c r="B2904" s="322" t="s">
        <v>10445</v>
      </c>
      <c r="C2904" s="321" t="s">
        <v>59</v>
      </c>
      <c r="D2904" s="323" t="s">
        <v>17865</v>
      </c>
    </row>
    <row r="2905" spans="1:4" ht="27" x14ac:dyDescent="0.2">
      <c r="A2905" s="320" t="s">
        <v>4653</v>
      </c>
      <c r="B2905" s="322" t="s">
        <v>10446</v>
      </c>
      <c r="C2905" s="321" t="s">
        <v>59</v>
      </c>
      <c r="D2905" s="323" t="s">
        <v>14332</v>
      </c>
    </row>
    <row r="2906" spans="1:4" ht="27" x14ac:dyDescent="0.2">
      <c r="A2906" s="320" t="s">
        <v>4655</v>
      </c>
      <c r="B2906" s="322" t="s">
        <v>10447</v>
      </c>
      <c r="C2906" s="321" t="s">
        <v>59</v>
      </c>
      <c r="D2906" s="323" t="s">
        <v>14213</v>
      </c>
    </row>
    <row r="2907" spans="1:4" ht="27" x14ac:dyDescent="0.2">
      <c r="A2907" s="320" t="s">
        <v>4656</v>
      </c>
      <c r="B2907" s="322" t="s">
        <v>10448</v>
      </c>
      <c r="C2907" s="321" t="s">
        <v>59</v>
      </c>
      <c r="D2907" s="323" t="s">
        <v>1000</v>
      </c>
    </row>
    <row r="2908" spans="1:4" ht="27" x14ac:dyDescent="0.2">
      <c r="A2908" s="320" t="s">
        <v>4657</v>
      </c>
      <c r="B2908" s="322" t="s">
        <v>10449</v>
      </c>
      <c r="C2908" s="321" t="s">
        <v>59</v>
      </c>
      <c r="D2908" s="323" t="s">
        <v>17745</v>
      </c>
    </row>
    <row r="2909" spans="1:4" ht="27" x14ac:dyDescent="0.2">
      <c r="A2909" s="320" t="s">
        <v>4658</v>
      </c>
      <c r="B2909" s="322" t="s">
        <v>10450</v>
      </c>
      <c r="C2909" s="321" t="s">
        <v>59</v>
      </c>
      <c r="D2909" s="323" t="s">
        <v>17866</v>
      </c>
    </row>
    <row r="2910" spans="1:4" ht="27" x14ac:dyDescent="0.2">
      <c r="A2910" s="320" t="s">
        <v>4659</v>
      </c>
      <c r="B2910" s="322" t="s">
        <v>10451</v>
      </c>
      <c r="C2910" s="321" t="s">
        <v>59</v>
      </c>
      <c r="D2910" s="323" t="s">
        <v>17159</v>
      </c>
    </row>
    <row r="2911" spans="1:4" ht="27" x14ac:dyDescent="0.2">
      <c r="A2911" s="320" t="s">
        <v>4660</v>
      </c>
      <c r="B2911" s="322" t="s">
        <v>10452</v>
      </c>
      <c r="C2911" s="321" t="s">
        <v>59</v>
      </c>
      <c r="D2911" s="323" t="s">
        <v>17867</v>
      </c>
    </row>
    <row r="2912" spans="1:4" ht="27" x14ac:dyDescent="0.2">
      <c r="A2912" s="320" t="s">
        <v>4661</v>
      </c>
      <c r="B2912" s="322" t="s">
        <v>10453</v>
      </c>
      <c r="C2912" s="321" t="s">
        <v>14849</v>
      </c>
      <c r="D2912" s="323" t="s">
        <v>14548</v>
      </c>
    </row>
    <row r="2913" spans="1:4" ht="27" x14ac:dyDescent="0.2">
      <c r="A2913" s="320" t="s">
        <v>4662</v>
      </c>
      <c r="B2913" s="322" t="s">
        <v>10454</v>
      </c>
      <c r="C2913" s="321" t="s">
        <v>14849</v>
      </c>
      <c r="D2913" s="323" t="s">
        <v>17755</v>
      </c>
    </row>
    <row r="2914" spans="1:4" ht="27" x14ac:dyDescent="0.2">
      <c r="A2914" s="320" t="s">
        <v>4663</v>
      </c>
      <c r="B2914" s="322" t="s">
        <v>10455</v>
      </c>
      <c r="C2914" s="321" t="s">
        <v>14849</v>
      </c>
      <c r="D2914" s="323" t="s">
        <v>17868</v>
      </c>
    </row>
    <row r="2915" spans="1:4" ht="27" x14ac:dyDescent="0.2">
      <c r="A2915" s="320" t="s">
        <v>4664</v>
      </c>
      <c r="B2915" s="322" t="s">
        <v>10456</v>
      </c>
      <c r="C2915" s="321" t="s">
        <v>14849</v>
      </c>
      <c r="D2915" s="323" t="s">
        <v>17869</v>
      </c>
    </row>
    <row r="2916" spans="1:4" ht="13.5" x14ac:dyDescent="0.2">
      <c r="A2916" s="320" t="s">
        <v>4665</v>
      </c>
      <c r="B2916" s="322" t="s">
        <v>10457</v>
      </c>
      <c r="C2916" s="321" t="s">
        <v>14849</v>
      </c>
      <c r="D2916" s="323" t="s">
        <v>17870</v>
      </c>
    </row>
    <row r="2917" spans="1:4" ht="13.5" x14ac:dyDescent="0.2">
      <c r="A2917" s="320" t="s">
        <v>4666</v>
      </c>
      <c r="B2917" s="322" t="s">
        <v>10458</v>
      </c>
      <c r="C2917" s="321" t="s">
        <v>14849</v>
      </c>
      <c r="D2917" s="323" t="s">
        <v>4098</v>
      </c>
    </row>
    <row r="2918" spans="1:4" ht="27" x14ac:dyDescent="0.2">
      <c r="A2918" s="320" t="s">
        <v>4667</v>
      </c>
      <c r="B2918" s="322" t="s">
        <v>10459</v>
      </c>
      <c r="C2918" s="321" t="s">
        <v>14849</v>
      </c>
      <c r="D2918" s="323" t="s">
        <v>733</v>
      </c>
    </row>
    <row r="2919" spans="1:4" ht="27" x14ac:dyDescent="0.2">
      <c r="A2919" s="320" t="s">
        <v>4668</v>
      </c>
      <c r="B2919" s="322" t="s">
        <v>10460</v>
      </c>
      <c r="C2919" s="321" t="s">
        <v>14849</v>
      </c>
      <c r="D2919" s="323" t="s">
        <v>17871</v>
      </c>
    </row>
    <row r="2920" spans="1:4" ht="27" x14ac:dyDescent="0.2">
      <c r="A2920" s="320" t="s">
        <v>4669</v>
      </c>
      <c r="B2920" s="322" t="s">
        <v>10461</v>
      </c>
      <c r="C2920" s="321" t="s">
        <v>14849</v>
      </c>
      <c r="D2920" s="323" t="s">
        <v>299</v>
      </c>
    </row>
    <row r="2921" spans="1:4" ht="27" x14ac:dyDescent="0.2">
      <c r="A2921" s="320" t="s">
        <v>4670</v>
      </c>
      <c r="B2921" s="322" t="s">
        <v>10462</v>
      </c>
      <c r="C2921" s="321" t="s">
        <v>14849</v>
      </c>
      <c r="D2921" s="323" t="s">
        <v>944</v>
      </c>
    </row>
    <row r="2922" spans="1:4" ht="13.5" x14ac:dyDescent="0.2">
      <c r="A2922" s="320" t="s">
        <v>4671</v>
      </c>
      <c r="B2922" s="322" t="s">
        <v>10463</v>
      </c>
      <c r="C2922" s="321" t="s">
        <v>14849</v>
      </c>
      <c r="D2922" s="323" t="s">
        <v>14550</v>
      </c>
    </row>
    <row r="2923" spans="1:4" ht="13.5" x14ac:dyDescent="0.2">
      <c r="A2923" s="320" t="s">
        <v>4672</v>
      </c>
      <c r="B2923" s="322" t="s">
        <v>10464</v>
      </c>
      <c r="C2923" s="321" t="s">
        <v>14849</v>
      </c>
      <c r="D2923" s="323" t="s">
        <v>17872</v>
      </c>
    </row>
    <row r="2924" spans="1:4" ht="13.5" x14ac:dyDescent="0.2">
      <c r="A2924" s="320" t="s">
        <v>4673</v>
      </c>
      <c r="B2924" s="322" t="s">
        <v>10465</v>
      </c>
      <c r="C2924" s="321" t="s">
        <v>14849</v>
      </c>
      <c r="D2924" s="323" t="s">
        <v>17873</v>
      </c>
    </row>
    <row r="2925" spans="1:4" ht="13.5" x14ac:dyDescent="0.2">
      <c r="A2925" s="320" t="s">
        <v>4674</v>
      </c>
      <c r="B2925" s="322" t="s">
        <v>10466</v>
      </c>
      <c r="C2925" s="321" t="s">
        <v>14849</v>
      </c>
      <c r="D2925" s="323" t="s">
        <v>17874</v>
      </c>
    </row>
    <row r="2926" spans="1:4" ht="13.5" x14ac:dyDescent="0.2">
      <c r="A2926" s="320" t="s">
        <v>4675</v>
      </c>
      <c r="B2926" s="322" t="s">
        <v>10467</v>
      </c>
      <c r="C2926" s="321" t="s">
        <v>14849</v>
      </c>
      <c r="D2926" s="323" t="s">
        <v>14550</v>
      </c>
    </row>
    <row r="2927" spans="1:4" ht="13.5" x14ac:dyDescent="0.2">
      <c r="A2927" s="320" t="s">
        <v>4676</v>
      </c>
      <c r="B2927" s="322" t="s">
        <v>10468</v>
      </c>
      <c r="C2927" s="321" t="s">
        <v>14849</v>
      </c>
      <c r="D2927" s="323" t="s">
        <v>17875</v>
      </c>
    </row>
    <row r="2928" spans="1:4" ht="13.5" x14ac:dyDescent="0.2">
      <c r="A2928" s="320" t="s">
        <v>4677</v>
      </c>
      <c r="B2928" s="322" t="s">
        <v>10469</v>
      </c>
      <c r="C2928" s="321" t="s">
        <v>14849</v>
      </c>
      <c r="D2928" s="323" t="s">
        <v>17876</v>
      </c>
    </row>
    <row r="2929" spans="1:4" ht="27" x14ac:dyDescent="0.2">
      <c r="A2929" s="320" t="s">
        <v>4678</v>
      </c>
      <c r="B2929" s="322" t="s">
        <v>10470</v>
      </c>
      <c r="C2929" s="321" t="s">
        <v>14849</v>
      </c>
      <c r="D2929" s="323" t="s">
        <v>17877</v>
      </c>
    </row>
    <row r="2930" spans="1:4" ht="27" x14ac:dyDescent="0.2">
      <c r="A2930" s="320" t="s">
        <v>4679</v>
      </c>
      <c r="B2930" s="322" t="s">
        <v>10471</v>
      </c>
      <c r="C2930" s="321" t="s">
        <v>14849</v>
      </c>
      <c r="D2930" s="323" t="s">
        <v>17878</v>
      </c>
    </row>
    <row r="2931" spans="1:4" ht="13.5" x14ac:dyDescent="0.2">
      <c r="A2931" s="320" t="s">
        <v>4680</v>
      </c>
      <c r="B2931" s="322" t="s">
        <v>10472</v>
      </c>
      <c r="C2931" s="321" t="s">
        <v>14849</v>
      </c>
      <c r="D2931" s="323" t="s">
        <v>14550</v>
      </c>
    </row>
    <row r="2932" spans="1:4" ht="13.5" x14ac:dyDescent="0.2">
      <c r="A2932" s="320" t="s">
        <v>4681</v>
      </c>
      <c r="B2932" s="322" t="s">
        <v>10473</v>
      </c>
      <c r="C2932" s="321" t="s">
        <v>14849</v>
      </c>
      <c r="D2932" s="323" t="s">
        <v>17879</v>
      </c>
    </row>
    <row r="2933" spans="1:4" ht="13.5" x14ac:dyDescent="0.2">
      <c r="A2933" s="320" t="s">
        <v>4682</v>
      </c>
      <c r="B2933" s="322" t="s">
        <v>10474</v>
      </c>
      <c r="C2933" s="321" t="s">
        <v>14849</v>
      </c>
      <c r="D2933" s="323" t="s">
        <v>17880</v>
      </c>
    </row>
    <row r="2934" spans="1:4" ht="40.5" x14ac:dyDescent="0.2">
      <c r="A2934" s="320" t="s">
        <v>4683</v>
      </c>
      <c r="B2934" s="322" t="s">
        <v>10475</v>
      </c>
      <c r="C2934" s="321" t="s">
        <v>14849</v>
      </c>
      <c r="D2934" s="323" t="s">
        <v>17881</v>
      </c>
    </row>
    <row r="2935" spans="1:4" ht="13.5" x14ac:dyDescent="0.2">
      <c r="A2935" s="320" t="s">
        <v>4684</v>
      </c>
      <c r="B2935" s="322" t="s">
        <v>10476</v>
      </c>
      <c r="C2935" s="321" t="s">
        <v>14849</v>
      </c>
      <c r="D2935" s="323" t="s">
        <v>17882</v>
      </c>
    </row>
    <row r="2936" spans="1:4" ht="13.5" x14ac:dyDescent="0.2">
      <c r="A2936" s="320" t="s">
        <v>4685</v>
      </c>
      <c r="B2936" s="322" t="s">
        <v>10477</v>
      </c>
      <c r="C2936" s="321" t="s">
        <v>14849</v>
      </c>
      <c r="D2936" s="323" t="s">
        <v>17883</v>
      </c>
    </row>
    <row r="2937" spans="1:4" ht="13.5" x14ac:dyDescent="0.2">
      <c r="A2937" s="320" t="s">
        <v>4686</v>
      </c>
      <c r="B2937" s="322" t="s">
        <v>10478</v>
      </c>
      <c r="C2937" s="321" t="s">
        <v>14849</v>
      </c>
      <c r="D2937" s="323" t="s">
        <v>17884</v>
      </c>
    </row>
    <row r="2938" spans="1:4" ht="13.5" x14ac:dyDescent="0.2">
      <c r="A2938" s="320" t="s">
        <v>4687</v>
      </c>
      <c r="B2938" s="322" t="s">
        <v>10479</v>
      </c>
      <c r="C2938" s="321" t="s">
        <v>14849</v>
      </c>
      <c r="D2938" s="323" t="s">
        <v>17885</v>
      </c>
    </row>
    <row r="2939" spans="1:4" ht="13.5" x14ac:dyDescent="0.2">
      <c r="A2939" s="320" t="s">
        <v>4688</v>
      </c>
      <c r="B2939" s="322" t="s">
        <v>10480</v>
      </c>
      <c r="C2939" s="321" t="s">
        <v>14849</v>
      </c>
      <c r="D2939" s="323" t="s">
        <v>17886</v>
      </c>
    </row>
    <row r="2940" spans="1:4" ht="27" x14ac:dyDescent="0.2">
      <c r="A2940" s="320" t="s">
        <v>4689</v>
      </c>
      <c r="B2940" s="322" t="s">
        <v>10481</v>
      </c>
      <c r="C2940" s="321" t="s">
        <v>14849</v>
      </c>
      <c r="D2940" s="323" t="s">
        <v>17887</v>
      </c>
    </row>
    <row r="2941" spans="1:4" ht="13.5" x14ac:dyDescent="0.2">
      <c r="A2941" s="320" t="s">
        <v>4690</v>
      </c>
      <c r="B2941" s="322" t="s">
        <v>15708</v>
      </c>
      <c r="C2941" s="321" t="s">
        <v>14849</v>
      </c>
      <c r="D2941" s="323" t="s">
        <v>17888</v>
      </c>
    </row>
    <row r="2942" spans="1:4" ht="27" x14ac:dyDescent="0.2">
      <c r="A2942" s="320" t="s">
        <v>4691</v>
      </c>
      <c r="B2942" s="322" t="s">
        <v>10482</v>
      </c>
      <c r="C2942" s="321" t="s">
        <v>14849</v>
      </c>
      <c r="D2942" s="323" t="s">
        <v>17889</v>
      </c>
    </row>
    <row r="2943" spans="1:4" ht="13.5" x14ac:dyDescent="0.2">
      <c r="A2943" s="320" t="s">
        <v>4692</v>
      </c>
      <c r="B2943" s="322" t="s">
        <v>10483</v>
      </c>
      <c r="C2943" s="321" t="s">
        <v>14849</v>
      </c>
      <c r="D2943" s="323" t="s">
        <v>17890</v>
      </c>
    </row>
    <row r="2944" spans="1:4" ht="40.5" x14ac:dyDescent="0.2">
      <c r="A2944" s="320" t="s">
        <v>4693</v>
      </c>
      <c r="B2944" s="322" t="s">
        <v>10484</v>
      </c>
      <c r="C2944" s="321" t="s">
        <v>14849</v>
      </c>
      <c r="D2944" s="323" t="s">
        <v>17891</v>
      </c>
    </row>
    <row r="2945" spans="1:4" ht="27" x14ac:dyDescent="0.2">
      <c r="A2945" s="320" t="s">
        <v>4694</v>
      </c>
      <c r="B2945" s="322" t="s">
        <v>10485</v>
      </c>
      <c r="C2945" s="321" t="s">
        <v>14849</v>
      </c>
      <c r="D2945" s="323" t="s">
        <v>14511</v>
      </c>
    </row>
    <row r="2946" spans="1:4" ht="27" x14ac:dyDescent="0.2">
      <c r="A2946" s="320" t="s">
        <v>4695</v>
      </c>
      <c r="B2946" s="322" t="s">
        <v>10486</v>
      </c>
      <c r="C2946" s="321" t="s">
        <v>14849</v>
      </c>
      <c r="D2946" s="323" t="s">
        <v>17892</v>
      </c>
    </row>
    <row r="2947" spans="1:4" ht="27" x14ac:dyDescent="0.2">
      <c r="A2947" s="320" t="s">
        <v>4696</v>
      </c>
      <c r="B2947" s="322" t="s">
        <v>10487</v>
      </c>
      <c r="C2947" s="321" t="s">
        <v>14849</v>
      </c>
      <c r="D2947" s="323" t="s">
        <v>17893</v>
      </c>
    </row>
    <row r="2948" spans="1:4" ht="27" x14ac:dyDescent="0.2">
      <c r="A2948" s="320" t="s">
        <v>4697</v>
      </c>
      <c r="B2948" s="322" t="s">
        <v>10488</v>
      </c>
      <c r="C2948" s="321" t="s">
        <v>14849</v>
      </c>
      <c r="D2948" s="323" t="s">
        <v>17894</v>
      </c>
    </row>
    <row r="2949" spans="1:4" ht="27" x14ac:dyDescent="0.2">
      <c r="A2949" s="320" t="s">
        <v>4698</v>
      </c>
      <c r="B2949" s="322" t="s">
        <v>10489</v>
      </c>
      <c r="C2949" s="321" t="s">
        <v>59</v>
      </c>
      <c r="D2949" s="323" t="s">
        <v>17895</v>
      </c>
    </row>
    <row r="2950" spans="1:4" ht="27" x14ac:dyDescent="0.2">
      <c r="A2950" s="320" t="s">
        <v>4700</v>
      </c>
      <c r="B2950" s="322" t="s">
        <v>10490</v>
      </c>
      <c r="C2950" s="321" t="s">
        <v>14849</v>
      </c>
      <c r="D2950" s="323" t="s">
        <v>14783</v>
      </c>
    </row>
    <row r="2951" spans="1:4" ht="27" x14ac:dyDescent="0.2">
      <c r="A2951" s="320" t="s">
        <v>4701</v>
      </c>
      <c r="B2951" s="322" t="s">
        <v>10491</v>
      </c>
      <c r="C2951" s="321" t="s">
        <v>14849</v>
      </c>
      <c r="D2951" s="323" t="s">
        <v>17896</v>
      </c>
    </row>
    <row r="2952" spans="1:4" ht="27" x14ac:dyDescent="0.2">
      <c r="A2952" s="320" t="s">
        <v>4702</v>
      </c>
      <c r="B2952" s="322" t="s">
        <v>10492</v>
      </c>
      <c r="C2952" s="321" t="s">
        <v>14849</v>
      </c>
      <c r="D2952" s="323" t="s">
        <v>17897</v>
      </c>
    </row>
    <row r="2953" spans="1:4" ht="27" x14ac:dyDescent="0.2">
      <c r="A2953" s="320" t="s">
        <v>4703</v>
      </c>
      <c r="B2953" s="322" t="s">
        <v>10493</v>
      </c>
      <c r="C2953" s="321" t="s">
        <v>14849</v>
      </c>
      <c r="D2953" s="323" t="s">
        <v>17898</v>
      </c>
    </row>
    <row r="2954" spans="1:4" ht="27" x14ac:dyDescent="0.2">
      <c r="A2954" s="320" t="s">
        <v>4704</v>
      </c>
      <c r="B2954" s="322" t="s">
        <v>10494</v>
      </c>
      <c r="C2954" s="321" t="s">
        <v>14849</v>
      </c>
      <c r="D2954" s="323" t="s">
        <v>17899</v>
      </c>
    </row>
    <row r="2955" spans="1:4" ht="27" x14ac:dyDescent="0.2">
      <c r="A2955" s="320" t="s">
        <v>4705</v>
      </c>
      <c r="B2955" s="322" t="s">
        <v>10495</v>
      </c>
      <c r="C2955" s="321" t="s">
        <v>14849</v>
      </c>
      <c r="D2955" s="323" t="s">
        <v>17900</v>
      </c>
    </row>
    <row r="2956" spans="1:4" ht="27" x14ac:dyDescent="0.2">
      <c r="A2956" s="320" t="s">
        <v>4706</v>
      </c>
      <c r="B2956" s="322" t="s">
        <v>10496</v>
      </c>
      <c r="C2956" s="321" t="s">
        <v>59</v>
      </c>
      <c r="D2956" s="323" t="s">
        <v>17901</v>
      </c>
    </row>
    <row r="2957" spans="1:4" ht="27" x14ac:dyDescent="0.2">
      <c r="A2957" s="320" t="s">
        <v>4707</v>
      </c>
      <c r="B2957" s="322" t="s">
        <v>10497</v>
      </c>
      <c r="C2957" s="321" t="s">
        <v>14849</v>
      </c>
      <c r="D2957" s="323" t="s">
        <v>17902</v>
      </c>
    </row>
    <row r="2958" spans="1:4" ht="27" x14ac:dyDescent="0.2">
      <c r="A2958" s="320" t="s">
        <v>4708</v>
      </c>
      <c r="B2958" s="322" t="s">
        <v>10498</v>
      </c>
      <c r="C2958" s="321" t="s">
        <v>14849</v>
      </c>
      <c r="D2958" s="323" t="s">
        <v>17903</v>
      </c>
    </row>
    <row r="2959" spans="1:4" ht="27" x14ac:dyDescent="0.2">
      <c r="A2959" s="320" t="s">
        <v>4709</v>
      </c>
      <c r="B2959" s="322" t="s">
        <v>10499</v>
      </c>
      <c r="C2959" s="321" t="s">
        <v>14849</v>
      </c>
      <c r="D2959" s="323" t="s">
        <v>17904</v>
      </c>
    </row>
    <row r="2960" spans="1:4" ht="27" x14ac:dyDescent="0.2">
      <c r="A2960" s="320" t="s">
        <v>4710</v>
      </c>
      <c r="B2960" s="322" t="s">
        <v>10500</v>
      </c>
      <c r="C2960" s="321" t="s">
        <v>59</v>
      </c>
      <c r="D2960" s="323" t="s">
        <v>1382</v>
      </c>
    </row>
    <row r="2961" spans="1:4" ht="27" x14ac:dyDescent="0.2">
      <c r="A2961" s="320" t="s">
        <v>4711</v>
      </c>
      <c r="B2961" s="322" t="s">
        <v>10501</v>
      </c>
      <c r="C2961" s="321" t="s">
        <v>59</v>
      </c>
      <c r="D2961" s="323" t="s">
        <v>13870</v>
      </c>
    </row>
    <row r="2962" spans="1:4" ht="27" x14ac:dyDescent="0.2">
      <c r="A2962" s="320" t="s">
        <v>4713</v>
      </c>
      <c r="B2962" s="322" t="s">
        <v>10502</v>
      </c>
      <c r="C2962" s="321" t="s">
        <v>59</v>
      </c>
      <c r="D2962" s="323" t="s">
        <v>17905</v>
      </c>
    </row>
    <row r="2963" spans="1:4" ht="27" x14ac:dyDescent="0.2">
      <c r="A2963" s="320" t="s">
        <v>4714</v>
      </c>
      <c r="B2963" s="322" t="s">
        <v>10503</v>
      </c>
      <c r="C2963" s="321" t="s">
        <v>59</v>
      </c>
      <c r="D2963" s="323" t="s">
        <v>2366</v>
      </c>
    </row>
    <row r="2964" spans="1:4" ht="27" x14ac:dyDescent="0.2">
      <c r="A2964" s="320" t="s">
        <v>4715</v>
      </c>
      <c r="B2964" s="322" t="s">
        <v>10504</v>
      </c>
      <c r="C2964" s="321" t="s">
        <v>59</v>
      </c>
      <c r="D2964" s="323" t="s">
        <v>1337</v>
      </c>
    </row>
    <row r="2965" spans="1:4" ht="27" x14ac:dyDescent="0.2">
      <c r="A2965" s="320" t="s">
        <v>4717</v>
      </c>
      <c r="B2965" s="322" t="s">
        <v>10505</v>
      </c>
      <c r="C2965" s="321" t="s">
        <v>59</v>
      </c>
      <c r="D2965" s="323" t="s">
        <v>2818</v>
      </c>
    </row>
    <row r="2966" spans="1:4" ht="27" x14ac:dyDescent="0.2">
      <c r="A2966" s="320" t="s">
        <v>4718</v>
      </c>
      <c r="B2966" s="322" t="s">
        <v>10506</v>
      </c>
      <c r="C2966" s="321" t="s">
        <v>59</v>
      </c>
      <c r="D2966" s="323" t="s">
        <v>658</v>
      </c>
    </row>
    <row r="2967" spans="1:4" ht="27" x14ac:dyDescent="0.2">
      <c r="A2967" s="320" t="s">
        <v>4719</v>
      </c>
      <c r="B2967" s="322" t="s">
        <v>10507</v>
      </c>
      <c r="C2967" s="321" t="s">
        <v>59</v>
      </c>
      <c r="D2967" s="323" t="s">
        <v>14579</v>
      </c>
    </row>
    <row r="2968" spans="1:4" ht="27" x14ac:dyDescent="0.2">
      <c r="A2968" s="320" t="s">
        <v>4720</v>
      </c>
      <c r="B2968" s="322" t="s">
        <v>10508</v>
      </c>
      <c r="C2968" s="321" t="s">
        <v>59</v>
      </c>
      <c r="D2968" s="323" t="s">
        <v>17906</v>
      </c>
    </row>
    <row r="2969" spans="1:4" ht="27" x14ac:dyDescent="0.2">
      <c r="A2969" s="320" t="s">
        <v>4722</v>
      </c>
      <c r="B2969" s="322" t="s">
        <v>10509</v>
      </c>
      <c r="C2969" s="321" t="s">
        <v>59</v>
      </c>
      <c r="D2969" s="323" t="s">
        <v>1801</v>
      </c>
    </row>
    <row r="2970" spans="1:4" ht="27" x14ac:dyDescent="0.2">
      <c r="A2970" s="320" t="s">
        <v>4724</v>
      </c>
      <c r="B2970" s="322" t="s">
        <v>10510</v>
      </c>
      <c r="C2970" s="321" t="s">
        <v>59</v>
      </c>
      <c r="D2970" s="323" t="s">
        <v>14101</v>
      </c>
    </row>
    <row r="2971" spans="1:4" ht="27" x14ac:dyDescent="0.2">
      <c r="A2971" s="320" t="s">
        <v>4725</v>
      </c>
      <c r="B2971" s="322" t="s">
        <v>10511</v>
      </c>
      <c r="C2971" s="321" t="s">
        <v>59</v>
      </c>
      <c r="D2971" s="323" t="s">
        <v>17907</v>
      </c>
    </row>
    <row r="2972" spans="1:4" ht="27" x14ac:dyDescent="0.2">
      <c r="A2972" s="320" t="s">
        <v>4726</v>
      </c>
      <c r="B2972" s="322" t="s">
        <v>10512</v>
      </c>
      <c r="C2972" s="321" t="s">
        <v>59</v>
      </c>
      <c r="D2972" s="323" t="s">
        <v>1389</v>
      </c>
    </row>
    <row r="2973" spans="1:4" ht="27" x14ac:dyDescent="0.2">
      <c r="A2973" s="320" t="s">
        <v>4727</v>
      </c>
      <c r="B2973" s="322" t="s">
        <v>10513</v>
      </c>
      <c r="C2973" s="321" t="s">
        <v>59</v>
      </c>
      <c r="D2973" s="323" t="s">
        <v>761</v>
      </c>
    </row>
    <row r="2974" spans="1:4" ht="27" x14ac:dyDescent="0.2">
      <c r="A2974" s="320" t="s">
        <v>4728</v>
      </c>
      <c r="B2974" s="322" t="s">
        <v>10514</v>
      </c>
      <c r="C2974" s="321" t="s">
        <v>59</v>
      </c>
      <c r="D2974" s="323" t="s">
        <v>5094</v>
      </c>
    </row>
    <row r="2975" spans="1:4" ht="27" x14ac:dyDescent="0.2">
      <c r="A2975" s="320" t="s">
        <v>4729</v>
      </c>
      <c r="B2975" s="322" t="s">
        <v>10515</v>
      </c>
      <c r="C2975" s="321" t="s">
        <v>59</v>
      </c>
      <c r="D2975" s="323" t="s">
        <v>1042</v>
      </c>
    </row>
    <row r="2976" spans="1:4" ht="27" x14ac:dyDescent="0.2">
      <c r="A2976" s="320" t="s">
        <v>4730</v>
      </c>
      <c r="B2976" s="322" t="s">
        <v>10516</v>
      </c>
      <c r="C2976" s="321" t="s">
        <v>59</v>
      </c>
      <c r="D2976" s="323" t="s">
        <v>1352</v>
      </c>
    </row>
    <row r="2977" spans="1:4" ht="27" x14ac:dyDescent="0.2">
      <c r="A2977" s="320" t="s">
        <v>4731</v>
      </c>
      <c r="B2977" s="322" t="s">
        <v>10517</v>
      </c>
      <c r="C2977" s="321" t="s">
        <v>59</v>
      </c>
      <c r="D2977" s="323" t="s">
        <v>623</v>
      </c>
    </row>
    <row r="2978" spans="1:4" ht="27" x14ac:dyDescent="0.2">
      <c r="A2978" s="320" t="s">
        <v>4732</v>
      </c>
      <c r="B2978" s="322" t="s">
        <v>10518</v>
      </c>
      <c r="C2978" s="321" t="s">
        <v>59</v>
      </c>
      <c r="D2978" s="323" t="s">
        <v>17908</v>
      </c>
    </row>
    <row r="2979" spans="1:4" ht="27" x14ac:dyDescent="0.2">
      <c r="A2979" s="320" t="s">
        <v>4733</v>
      </c>
      <c r="B2979" s="322" t="s">
        <v>10519</v>
      </c>
      <c r="C2979" s="321" t="s">
        <v>59</v>
      </c>
      <c r="D2979" s="323" t="s">
        <v>14488</v>
      </c>
    </row>
    <row r="2980" spans="1:4" ht="27" x14ac:dyDescent="0.2">
      <c r="A2980" s="320" t="s">
        <v>4734</v>
      </c>
      <c r="B2980" s="322" t="s">
        <v>10520</v>
      </c>
      <c r="C2980" s="321" t="s">
        <v>59</v>
      </c>
      <c r="D2980" s="323" t="s">
        <v>696</v>
      </c>
    </row>
    <row r="2981" spans="1:4" ht="27" x14ac:dyDescent="0.2">
      <c r="A2981" s="320" t="s">
        <v>4735</v>
      </c>
      <c r="B2981" s="322" t="s">
        <v>10521</v>
      </c>
      <c r="C2981" s="321" t="s">
        <v>59</v>
      </c>
      <c r="D2981" s="323" t="s">
        <v>666</v>
      </c>
    </row>
    <row r="2982" spans="1:4" ht="27" x14ac:dyDescent="0.2">
      <c r="A2982" s="320" t="s">
        <v>4737</v>
      </c>
      <c r="B2982" s="322" t="s">
        <v>10522</v>
      </c>
      <c r="C2982" s="321" t="s">
        <v>59</v>
      </c>
      <c r="D2982" s="323" t="s">
        <v>663</v>
      </c>
    </row>
    <row r="2983" spans="1:4" ht="27" x14ac:dyDescent="0.2">
      <c r="A2983" s="320" t="s">
        <v>4738</v>
      </c>
      <c r="B2983" s="322" t="s">
        <v>10523</v>
      </c>
      <c r="C2983" s="321" t="s">
        <v>59</v>
      </c>
      <c r="D2983" s="323" t="s">
        <v>13627</v>
      </c>
    </row>
    <row r="2984" spans="1:4" ht="27" x14ac:dyDescent="0.2">
      <c r="A2984" s="320" t="s">
        <v>4739</v>
      </c>
      <c r="B2984" s="322" t="s">
        <v>10524</v>
      </c>
      <c r="C2984" s="321" t="s">
        <v>59</v>
      </c>
      <c r="D2984" s="323" t="s">
        <v>654</v>
      </c>
    </row>
    <row r="2985" spans="1:4" ht="27" x14ac:dyDescent="0.2">
      <c r="A2985" s="320" t="s">
        <v>4740</v>
      </c>
      <c r="B2985" s="322" t="s">
        <v>10525</v>
      </c>
      <c r="C2985" s="321" t="s">
        <v>59</v>
      </c>
      <c r="D2985" s="323" t="s">
        <v>16743</v>
      </c>
    </row>
    <row r="2986" spans="1:4" ht="27" x14ac:dyDescent="0.2">
      <c r="A2986" s="320" t="s">
        <v>4741</v>
      </c>
      <c r="B2986" s="322" t="s">
        <v>10526</v>
      </c>
      <c r="C2986" s="321" t="s">
        <v>59</v>
      </c>
      <c r="D2986" s="323" t="s">
        <v>384</v>
      </c>
    </row>
    <row r="2987" spans="1:4" ht="27" x14ac:dyDescent="0.2">
      <c r="A2987" s="320" t="s">
        <v>4742</v>
      </c>
      <c r="B2987" s="322" t="s">
        <v>10527</v>
      </c>
      <c r="C2987" s="321" t="s">
        <v>59</v>
      </c>
      <c r="D2987" s="323" t="s">
        <v>323</v>
      </c>
    </row>
    <row r="2988" spans="1:4" ht="27" x14ac:dyDescent="0.2">
      <c r="A2988" s="320" t="s">
        <v>4743</v>
      </c>
      <c r="B2988" s="322" t="s">
        <v>10528</v>
      </c>
      <c r="C2988" s="321" t="s">
        <v>59</v>
      </c>
      <c r="D2988" s="323" t="s">
        <v>1389</v>
      </c>
    </row>
    <row r="2989" spans="1:4" ht="27" x14ac:dyDescent="0.2">
      <c r="A2989" s="320" t="s">
        <v>4744</v>
      </c>
      <c r="B2989" s="322" t="s">
        <v>10529</v>
      </c>
      <c r="C2989" s="321" t="s">
        <v>59</v>
      </c>
      <c r="D2989" s="323" t="s">
        <v>1223</v>
      </c>
    </row>
    <row r="2990" spans="1:4" ht="27" x14ac:dyDescent="0.2">
      <c r="A2990" s="320" t="s">
        <v>4745</v>
      </c>
      <c r="B2990" s="322" t="s">
        <v>10530</v>
      </c>
      <c r="C2990" s="321" t="s">
        <v>59</v>
      </c>
      <c r="D2990" s="323" t="s">
        <v>2264</v>
      </c>
    </row>
    <row r="2991" spans="1:4" ht="27" x14ac:dyDescent="0.2">
      <c r="A2991" s="320" t="s">
        <v>4746</v>
      </c>
      <c r="B2991" s="322" t="s">
        <v>10531</v>
      </c>
      <c r="C2991" s="321" t="s">
        <v>59</v>
      </c>
      <c r="D2991" s="323" t="s">
        <v>17905</v>
      </c>
    </row>
    <row r="2992" spans="1:4" ht="27" x14ac:dyDescent="0.2">
      <c r="A2992" s="320" t="s">
        <v>4747</v>
      </c>
      <c r="B2992" s="322" t="s">
        <v>10532</v>
      </c>
      <c r="C2992" s="321" t="s">
        <v>59</v>
      </c>
      <c r="D2992" s="323" t="s">
        <v>2272</v>
      </c>
    </row>
    <row r="2993" spans="1:4" ht="27" x14ac:dyDescent="0.2">
      <c r="A2993" s="320" t="s">
        <v>4748</v>
      </c>
      <c r="B2993" s="322" t="s">
        <v>10533</v>
      </c>
      <c r="C2993" s="321" t="s">
        <v>59</v>
      </c>
      <c r="D2993" s="323" t="s">
        <v>5469</v>
      </c>
    </row>
    <row r="2994" spans="1:4" ht="27" x14ac:dyDescent="0.2">
      <c r="A2994" s="320" t="s">
        <v>4749</v>
      </c>
      <c r="B2994" s="322" t="s">
        <v>10534</v>
      </c>
      <c r="C2994" s="321" t="s">
        <v>59</v>
      </c>
      <c r="D2994" s="323" t="s">
        <v>4721</v>
      </c>
    </row>
    <row r="2995" spans="1:4" ht="27" x14ac:dyDescent="0.2">
      <c r="A2995" s="320" t="s">
        <v>4750</v>
      </c>
      <c r="B2995" s="322" t="s">
        <v>10535</v>
      </c>
      <c r="C2995" s="321" t="s">
        <v>59</v>
      </c>
      <c r="D2995" s="323" t="s">
        <v>17675</v>
      </c>
    </row>
    <row r="2996" spans="1:4" ht="13.5" x14ac:dyDescent="0.2">
      <c r="A2996" s="320" t="s">
        <v>4751</v>
      </c>
      <c r="B2996" s="322" t="s">
        <v>10536</v>
      </c>
      <c r="C2996" s="321" t="s">
        <v>14</v>
      </c>
      <c r="D2996" s="323" t="s">
        <v>6511</v>
      </c>
    </row>
    <row r="2997" spans="1:4" ht="27" x14ac:dyDescent="0.2">
      <c r="A2997" s="320" t="s">
        <v>4753</v>
      </c>
      <c r="B2997" s="322" t="s">
        <v>15709</v>
      </c>
      <c r="C2997" s="321" t="s">
        <v>14849</v>
      </c>
      <c r="D2997" s="323" t="s">
        <v>17909</v>
      </c>
    </row>
    <row r="2998" spans="1:4" ht="27" x14ac:dyDescent="0.2">
      <c r="A2998" s="320" t="s">
        <v>4754</v>
      </c>
      <c r="B2998" s="322" t="s">
        <v>15710</v>
      </c>
      <c r="C2998" s="321" t="s">
        <v>14849</v>
      </c>
      <c r="D2998" s="323" t="s">
        <v>17910</v>
      </c>
    </row>
    <row r="2999" spans="1:4" ht="13.5" x14ac:dyDescent="0.2">
      <c r="A2999" s="320" t="s">
        <v>4755</v>
      </c>
      <c r="B2999" s="322" t="s">
        <v>10537</v>
      </c>
      <c r="C2999" s="321" t="s">
        <v>14849</v>
      </c>
      <c r="D2999" s="323" t="s">
        <v>17911</v>
      </c>
    </row>
    <row r="3000" spans="1:4" ht="40.5" x14ac:dyDescent="0.2">
      <c r="A3000" s="320" t="s">
        <v>4756</v>
      </c>
      <c r="B3000" s="322" t="s">
        <v>15711</v>
      </c>
      <c r="C3000" s="321" t="s">
        <v>14849</v>
      </c>
      <c r="D3000" s="323" t="s">
        <v>17912</v>
      </c>
    </row>
    <row r="3001" spans="1:4" ht="13.5" x14ac:dyDescent="0.2">
      <c r="A3001" s="320" t="s">
        <v>4757</v>
      </c>
      <c r="B3001" s="322" t="s">
        <v>10538</v>
      </c>
      <c r="C3001" s="321" t="s">
        <v>14849</v>
      </c>
      <c r="D3001" s="323" t="s">
        <v>17913</v>
      </c>
    </row>
    <row r="3002" spans="1:4" ht="13.5" x14ac:dyDescent="0.2">
      <c r="A3002" s="320" t="s">
        <v>4758</v>
      </c>
      <c r="B3002" s="322" t="s">
        <v>10539</v>
      </c>
      <c r="C3002" s="321" t="s">
        <v>14849</v>
      </c>
      <c r="D3002" s="323" t="s">
        <v>17914</v>
      </c>
    </row>
    <row r="3003" spans="1:4" ht="13.5" x14ac:dyDescent="0.2">
      <c r="A3003" s="320" t="s">
        <v>4759</v>
      </c>
      <c r="B3003" s="322" t="s">
        <v>10540</v>
      </c>
      <c r="C3003" s="321" t="s">
        <v>14849</v>
      </c>
      <c r="D3003" s="323" t="s">
        <v>17915</v>
      </c>
    </row>
    <row r="3004" spans="1:4" ht="13.5" x14ac:dyDescent="0.2">
      <c r="A3004" s="320" t="s">
        <v>4760</v>
      </c>
      <c r="B3004" s="322" t="s">
        <v>10541</v>
      </c>
      <c r="C3004" s="321" t="s">
        <v>14849</v>
      </c>
      <c r="D3004" s="323" t="s">
        <v>17916</v>
      </c>
    </row>
    <row r="3005" spans="1:4" ht="13.5" x14ac:dyDescent="0.2">
      <c r="A3005" s="320" t="s">
        <v>4761</v>
      </c>
      <c r="B3005" s="322" t="s">
        <v>10542</v>
      </c>
      <c r="C3005" s="321" t="s">
        <v>14849</v>
      </c>
      <c r="D3005" s="323" t="s">
        <v>17917</v>
      </c>
    </row>
    <row r="3006" spans="1:4" ht="13.5" x14ac:dyDescent="0.2">
      <c r="A3006" s="320" t="s">
        <v>4762</v>
      </c>
      <c r="B3006" s="322" t="s">
        <v>10543</v>
      </c>
      <c r="C3006" s="321" t="s">
        <v>14849</v>
      </c>
      <c r="D3006" s="323" t="s">
        <v>17918</v>
      </c>
    </row>
    <row r="3007" spans="1:4" ht="13.5" x14ac:dyDescent="0.2">
      <c r="A3007" s="320" t="s">
        <v>4763</v>
      </c>
      <c r="B3007" s="322" t="s">
        <v>10544</v>
      </c>
      <c r="C3007" s="321" t="s">
        <v>14849</v>
      </c>
      <c r="D3007" s="323" t="s">
        <v>17919</v>
      </c>
    </row>
    <row r="3008" spans="1:4" ht="27" x14ac:dyDescent="0.2">
      <c r="A3008" s="320" t="s">
        <v>4764</v>
      </c>
      <c r="B3008" s="322" t="s">
        <v>10545</v>
      </c>
      <c r="C3008" s="321" t="s">
        <v>59</v>
      </c>
      <c r="D3008" s="323" t="s">
        <v>482</v>
      </c>
    </row>
    <row r="3009" spans="1:4" ht="27" x14ac:dyDescent="0.2">
      <c r="A3009" s="320" t="s">
        <v>4765</v>
      </c>
      <c r="B3009" s="322" t="s">
        <v>10546</v>
      </c>
      <c r="C3009" s="321" t="s">
        <v>59</v>
      </c>
      <c r="D3009" s="323" t="s">
        <v>320</v>
      </c>
    </row>
    <row r="3010" spans="1:4" ht="27" x14ac:dyDescent="0.2">
      <c r="A3010" s="320" t="s">
        <v>4766</v>
      </c>
      <c r="B3010" s="322" t="s">
        <v>10547</v>
      </c>
      <c r="C3010" s="321" t="s">
        <v>59</v>
      </c>
      <c r="D3010" s="323" t="s">
        <v>551</v>
      </c>
    </row>
    <row r="3011" spans="1:4" ht="27" x14ac:dyDescent="0.2">
      <c r="A3011" s="320" t="s">
        <v>4767</v>
      </c>
      <c r="B3011" s="322" t="s">
        <v>10548</v>
      </c>
      <c r="C3011" s="321" t="s">
        <v>59</v>
      </c>
      <c r="D3011" s="323" t="s">
        <v>4271</v>
      </c>
    </row>
    <row r="3012" spans="1:4" ht="27" x14ac:dyDescent="0.2">
      <c r="A3012" s="320" t="s">
        <v>4768</v>
      </c>
      <c r="B3012" s="322" t="s">
        <v>10549</v>
      </c>
      <c r="C3012" s="321" t="s">
        <v>14849</v>
      </c>
      <c r="D3012" s="323" t="s">
        <v>17920</v>
      </c>
    </row>
    <row r="3013" spans="1:4" ht="27" x14ac:dyDescent="0.2">
      <c r="A3013" s="320" t="s">
        <v>4769</v>
      </c>
      <c r="B3013" s="322" t="s">
        <v>10550</v>
      </c>
      <c r="C3013" s="321" t="s">
        <v>14849</v>
      </c>
      <c r="D3013" s="323" t="s">
        <v>17921</v>
      </c>
    </row>
    <row r="3014" spans="1:4" ht="27" x14ac:dyDescent="0.2">
      <c r="A3014" s="320" t="s">
        <v>4770</v>
      </c>
      <c r="B3014" s="322" t="s">
        <v>10551</v>
      </c>
      <c r="C3014" s="321" t="s">
        <v>14849</v>
      </c>
      <c r="D3014" s="323" t="s">
        <v>17922</v>
      </c>
    </row>
    <row r="3015" spans="1:4" ht="13.5" x14ac:dyDescent="0.2">
      <c r="A3015" s="320" t="s">
        <v>4771</v>
      </c>
      <c r="B3015" s="322" t="s">
        <v>10552</v>
      </c>
      <c r="C3015" s="321" t="s">
        <v>14849</v>
      </c>
      <c r="D3015" s="323" t="s">
        <v>2176</v>
      </c>
    </row>
    <row r="3016" spans="1:4" ht="13.5" x14ac:dyDescent="0.2">
      <c r="A3016" s="320" t="s">
        <v>4772</v>
      </c>
      <c r="B3016" s="322" t="s">
        <v>10553</v>
      </c>
      <c r="C3016" s="321" t="s">
        <v>14849</v>
      </c>
      <c r="D3016" s="323" t="s">
        <v>3261</v>
      </c>
    </row>
    <row r="3017" spans="1:4" ht="27" x14ac:dyDescent="0.2">
      <c r="A3017" s="320" t="s">
        <v>4773</v>
      </c>
      <c r="B3017" s="322" t="s">
        <v>10554</v>
      </c>
      <c r="C3017" s="321" t="s">
        <v>14849</v>
      </c>
      <c r="D3017" s="323" t="s">
        <v>17923</v>
      </c>
    </row>
    <row r="3018" spans="1:4" ht="27" x14ac:dyDescent="0.2">
      <c r="A3018" s="320" t="s">
        <v>4774</v>
      </c>
      <c r="B3018" s="322" t="s">
        <v>10555</v>
      </c>
      <c r="C3018" s="321" t="s">
        <v>59</v>
      </c>
      <c r="D3018" s="323" t="s">
        <v>17924</v>
      </c>
    </row>
    <row r="3019" spans="1:4" ht="27" x14ac:dyDescent="0.2">
      <c r="A3019" s="320" t="s">
        <v>4775</v>
      </c>
      <c r="B3019" s="322" t="s">
        <v>10556</v>
      </c>
      <c r="C3019" s="321" t="s">
        <v>59</v>
      </c>
      <c r="D3019" s="323" t="s">
        <v>4266</v>
      </c>
    </row>
    <row r="3020" spans="1:4" ht="27" x14ac:dyDescent="0.2">
      <c r="A3020" s="320" t="s">
        <v>4777</v>
      </c>
      <c r="B3020" s="322" t="s">
        <v>10557</v>
      </c>
      <c r="C3020" s="321" t="s">
        <v>59</v>
      </c>
      <c r="D3020" s="323" t="s">
        <v>14482</v>
      </c>
    </row>
    <row r="3021" spans="1:4" ht="27" x14ac:dyDescent="0.2">
      <c r="A3021" s="320" t="s">
        <v>4779</v>
      </c>
      <c r="B3021" s="322" t="s">
        <v>10558</v>
      </c>
      <c r="C3021" s="321" t="s">
        <v>59</v>
      </c>
      <c r="D3021" s="323" t="s">
        <v>882</v>
      </c>
    </row>
    <row r="3022" spans="1:4" ht="27" x14ac:dyDescent="0.2">
      <c r="A3022" s="320" t="s">
        <v>4780</v>
      </c>
      <c r="B3022" s="322" t="s">
        <v>10559</v>
      </c>
      <c r="C3022" s="321" t="s">
        <v>59</v>
      </c>
      <c r="D3022" s="323" t="s">
        <v>279</v>
      </c>
    </row>
    <row r="3023" spans="1:4" ht="27" x14ac:dyDescent="0.2">
      <c r="A3023" s="320" t="s">
        <v>4782</v>
      </c>
      <c r="B3023" s="322" t="s">
        <v>10560</v>
      </c>
      <c r="C3023" s="321" t="s">
        <v>59</v>
      </c>
      <c r="D3023" s="323" t="s">
        <v>13824</v>
      </c>
    </row>
    <row r="3024" spans="1:4" ht="27" x14ac:dyDescent="0.2">
      <c r="A3024" s="320" t="s">
        <v>4783</v>
      </c>
      <c r="B3024" s="322" t="s">
        <v>10561</v>
      </c>
      <c r="C3024" s="321" t="s">
        <v>59</v>
      </c>
      <c r="D3024" s="323" t="s">
        <v>559</v>
      </c>
    </row>
    <row r="3025" spans="1:4" ht="27" x14ac:dyDescent="0.2">
      <c r="A3025" s="320" t="s">
        <v>4784</v>
      </c>
      <c r="B3025" s="322" t="s">
        <v>10562</v>
      </c>
      <c r="C3025" s="321" t="s">
        <v>59</v>
      </c>
      <c r="D3025" s="323" t="s">
        <v>5530</v>
      </c>
    </row>
    <row r="3026" spans="1:4" ht="27" x14ac:dyDescent="0.2">
      <c r="A3026" s="320" t="s">
        <v>4785</v>
      </c>
      <c r="B3026" s="322" t="s">
        <v>10563</v>
      </c>
      <c r="C3026" s="321" t="s">
        <v>59</v>
      </c>
      <c r="D3026" s="323" t="s">
        <v>994</v>
      </c>
    </row>
    <row r="3027" spans="1:4" ht="27" x14ac:dyDescent="0.2">
      <c r="A3027" s="320" t="s">
        <v>4786</v>
      </c>
      <c r="B3027" s="322" t="s">
        <v>10564</v>
      </c>
      <c r="C3027" s="321" t="s">
        <v>59</v>
      </c>
      <c r="D3027" s="323" t="s">
        <v>1271</v>
      </c>
    </row>
    <row r="3028" spans="1:4" ht="27" x14ac:dyDescent="0.2">
      <c r="A3028" s="320" t="s">
        <v>4788</v>
      </c>
      <c r="B3028" s="322" t="s">
        <v>10565</v>
      </c>
      <c r="C3028" s="321" t="s">
        <v>59</v>
      </c>
      <c r="D3028" s="323" t="s">
        <v>14838</v>
      </c>
    </row>
    <row r="3029" spans="1:4" ht="27" x14ac:dyDescent="0.2">
      <c r="A3029" s="320" t="s">
        <v>4789</v>
      </c>
      <c r="B3029" s="322" t="s">
        <v>10566</v>
      </c>
      <c r="C3029" s="321" t="s">
        <v>59</v>
      </c>
      <c r="D3029" s="323" t="s">
        <v>631</v>
      </c>
    </row>
    <row r="3030" spans="1:4" ht="27" x14ac:dyDescent="0.2">
      <c r="A3030" s="320" t="s">
        <v>4790</v>
      </c>
      <c r="B3030" s="322" t="s">
        <v>10567</v>
      </c>
      <c r="C3030" s="321" t="s">
        <v>59</v>
      </c>
      <c r="D3030" s="323" t="s">
        <v>5434</v>
      </c>
    </row>
    <row r="3031" spans="1:4" ht="27" x14ac:dyDescent="0.2">
      <c r="A3031" s="320" t="s">
        <v>4791</v>
      </c>
      <c r="B3031" s="322" t="s">
        <v>10568</v>
      </c>
      <c r="C3031" s="321" t="s">
        <v>59</v>
      </c>
      <c r="D3031" s="323" t="s">
        <v>17925</v>
      </c>
    </row>
    <row r="3032" spans="1:4" ht="27" x14ac:dyDescent="0.2">
      <c r="A3032" s="320" t="s">
        <v>4793</v>
      </c>
      <c r="B3032" s="322" t="s">
        <v>10569</v>
      </c>
      <c r="C3032" s="321" t="s">
        <v>59</v>
      </c>
      <c r="D3032" s="323" t="s">
        <v>17926</v>
      </c>
    </row>
    <row r="3033" spans="1:4" ht="27" x14ac:dyDescent="0.2">
      <c r="A3033" s="320" t="s">
        <v>4794</v>
      </c>
      <c r="B3033" s="322" t="s">
        <v>10570</v>
      </c>
      <c r="C3033" s="321" t="s">
        <v>59</v>
      </c>
      <c r="D3033" s="323" t="s">
        <v>13665</v>
      </c>
    </row>
    <row r="3034" spans="1:4" ht="27" x14ac:dyDescent="0.2">
      <c r="A3034" s="320" t="s">
        <v>4795</v>
      </c>
      <c r="B3034" s="322" t="s">
        <v>10571</v>
      </c>
      <c r="C3034" s="321" t="s">
        <v>59</v>
      </c>
      <c r="D3034" s="323" t="s">
        <v>17927</v>
      </c>
    </row>
    <row r="3035" spans="1:4" ht="27" x14ac:dyDescent="0.2">
      <c r="A3035" s="320" t="s">
        <v>4796</v>
      </c>
      <c r="B3035" s="322" t="s">
        <v>10572</v>
      </c>
      <c r="C3035" s="321" t="s">
        <v>59</v>
      </c>
      <c r="D3035" s="323" t="s">
        <v>7252</v>
      </c>
    </row>
    <row r="3036" spans="1:4" ht="27" x14ac:dyDescent="0.2">
      <c r="A3036" s="320" t="s">
        <v>4797</v>
      </c>
      <c r="B3036" s="322" t="s">
        <v>10573</v>
      </c>
      <c r="C3036" s="321" t="s">
        <v>59</v>
      </c>
      <c r="D3036" s="323" t="s">
        <v>13842</v>
      </c>
    </row>
    <row r="3037" spans="1:4" ht="27" x14ac:dyDescent="0.2">
      <c r="A3037" s="320" t="s">
        <v>4798</v>
      </c>
      <c r="B3037" s="322" t="s">
        <v>10574</v>
      </c>
      <c r="C3037" s="321" t="s">
        <v>59</v>
      </c>
      <c r="D3037" s="323" t="s">
        <v>17928</v>
      </c>
    </row>
    <row r="3038" spans="1:4" ht="27" x14ac:dyDescent="0.2">
      <c r="A3038" s="320" t="s">
        <v>4799</v>
      </c>
      <c r="B3038" s="322" t="s">
        <v>10575</v>
      </c>
      <c r="C3038" s="321" t="s">
        <v>59</v>
      </c>
      <c r="D3038" s="323" t="s">
        <v>14131</v>
      </c>
    </row>
    <row r="3039" spans="1:4" ht="27" x14ac:dyDescent="0.2">
      <c r="A3039" s="320" t="s">
        <v>4800</v>
      </c>
      <c r="B3039" s="322" t="s">
        <v>10576</v>
      </c>
      <c r="C3039" s="321" t="s">
        <v>59</v>
      </c>
      <c r="D3039" s="323" t="s">
        <v>14839</v>
      </c>
    </row>
    <row r="3040" spans="1:4" ht="27" x14ac:dyDescent="0.2">
      <c r="A3040" s="320" t="s">
        <v>4801</v>
      </c>
      <c r="B3040" s="322" t="s">
        <v>10577</v>
      </c>
      <c r="C3040" s="321" t="s">
        <v>59</v>
      </c>
      <c r="D3040" s="323" t="s">
        <v>17929</v>
      </c>
    </row>
    <row r="3041" spans="1:4" ht="27" x14ac:dyDescent="0.2">
      <c r="A3041" s="320" t="s">
        <v>4802</v>
      </c>
      <c r="B3041" s="322" t="s">
        <v>10578</v>
      </c>
      <c r="C3041" s="321" t="s">
        <v>59</v>
      </c>
      <c r="D3041" s="323" t="s">
        <v>17930</v>
      </c>
    </row>
    <row r="3042" spans="1:4" ht="27" x14ac:dyDescent="0.2">
      <c r="A3042" s="320" t="s">
        <v>4803</v>
      </c>
      <c r="B3042" s="322" t="s">
        <v>10579</v>
      </c>
      <c r="C3042" s="321" t="s">
        <v>59</v>
      </c>
      <c r="D3042" s="323" t="s">
        <v>1029</v>
      </c>
    </row>
    <row r="3043" spans="1:4" ht="27" x14ac:dyDescent="0.2">
      <c r="A3043" s="320" t="s">
        <v>4804</v>
      </c>
      <c r="B3043" s="322" t="s">
        <v>10580</v>
      </c>
      <c r="C3043" s="321" t="s">
        <v>59</v>
      </c>
      <c r="D3043" s="323" t="s">
        <v>414</v>
      </c>
    </row>
    <row r="3044" spans="1:4" ht="27" x14ac:dyDescent="0.2">
      <c r="A3044" s="320" t="s">
        <v>4805</v>
      </c>
      <c r="B3044" s="322" t="s">
        <v>10581</v>
      </c>
      <c r="C3044" s="321" t="s">
        <v>59</v>
      </c>
      <c r="D3044" s="323" t="s">
        <v>13859</v>
      </c>
    </row>
    <row r="3045" spans="1:4" ht="27" x14ac:dyDescent="0.2">
      <c r="A3045" s="320" t="s">
        <v>4806</v>
      </c>
      <c r="B3045" s="322" t="s">
        <v>10582</v>
      </c>
      <c r="C3045" s="321" t="s">
        <v>59</v>
      </c>
      <c r="D3045" s="323" t="s">
        <v>14269</v>
      </c>
    </row>
    <row r="3046" spans="1:4" ht="27" x14ac:dyDescent="0.2">
      <c r="A3046" s="320" t="s">
        <v>4807</v>
      </c>
      <c r="B3046" s="322" t="s">
        <v>10583</v>
      </c>
      <c r="C3046" s="321" t="s">
        <v>59</v>
      </c>
      <c r="D3046" s="323" t="s">
        <v>17685</v>
      </c>
    </row>
    <row r="3047" spans="1:4" ht="27" x14ac:dyDescent="0.2">
      <c r="A3047" s="320" t="s">
        <v>4808</v>
      </c>
      <c r="B3047" s="322" t="s">
        <v>10584</v>
      </c>
      <c r="C3047" s="321" t="s">
        <v>59</v>
      </c>
      <c r="D3047" s="323" t="s">
        <v>13457</v>
      </c>
    </row>
    <row r="3048" spans="1:4" ht="27" x14ac:dyDescent="0.2">
      <c r="A3048" s="320" t="s">
        <v>4810</v>
      </c>
      <c r="B3048" s="322" t="s">
        <v>10585</v>
      </c>
      <c r="C3048" s="321" t="s">
        <v>59</v>
      </c>
      <c r="D3048" s="323" t="s">
        <v>17618</v>
      </c>
    </row>
    <row r="3049" spans="1:4" ht="27" x14ac:dyDescent="0.2">
      <c r="A3049" s="320" t="s">
        <v>4811</v>
      </c>
      <c r="B3049" s="322" t="s">
        <v>10586</v>
      </c>
      <c r="C3049" s="321" t="s">
        <v>59</v>
      </c>
      <c r="D3049" s="323" t="s">
        <v>4574</v>
      </c>
    </row>
    <row r="3050" spans="1:4" ht="27" x14ac:dyDescent="0.2">
      <c r="A3050" s="320" t="s">
        <v>4812</v>
      </c>
      <c r="B3050" s="322" t="s">
        <v>10587</v>
      </c>
      <c r="C3050" s="321" t="s">
        <v>59</v>
      </c>
      <c r="D3050" s="323" t="s">
        <v>17931</v>
      </c>
    </row>
    <row r="3051" spans="1:4" ht="27" x14ac:dyDescent="0.2">
      <c r="A3051" s="320" t="s">
        <v>4813</v>
      </c>
      <c r="B3051" s="322" t="s">
        <v>10588</v>
      </c>
      <c r="C3051" s="321" t="s">
        <v>59</v>
      </c>
      <c r="D3051" s="323" t="s">
        <v>17932</v>
      </c>
    </row>
    <row r="3052" spans="1:4" ht="27" x14ac:dyDescent="0.2">
      <c r="A3052" s="320" t="s">
        <v>4814</v>
      </c>
      <c r="B3052" s="322" t="s">
        <v>10589</v>
      </c>
      <c r="C3052" s="321" t="s">
        <v>59</v>
      </c>
      <c r="D3052" s="323" t="s">
        <v>778</v>
      </c>
    </row>
    <row r="3053" spans="1:4" ht="27" x14ac:dyDescent="0.2">
      <c r="A3053" s="320" t="s">
        <v>4816</v>
      </c>
      <c r="B3053" s="322" t="s">
        <v>10590</v>
      </c>
      <c r="C3053" s="321" t="s">
        <v>59</v>
      </c>
      <c r="D3053" s="323" t="s">
        <v>895</v>
      </c>
    </row>
    <row r="3054" spans="1:4" ht="27" x14ac:dyDescent="0.2">
      <c r="A3054" s="320" t="s">
        <v>4817</v>
      </c>
      <c r="B3054" s="322" t="s">
        <v>10591</v>
      </c>
      <c r="C3054" s="321" t="s">
        <v>59</v>
      </c>
      <c r="D3054" s="323" t="s">
        <v>17495</v>
      </c>
    </row>
    <row r="3055" spans="1:4" ht="27" x14ac:dyDescent="0.2">
      <c r="A3055" s="320" t="s">
        <v>4818</v>
      </c>
      <c r="B3055" s="322" t="s">
        <v>10592</v>
      </c>
      <c r="C3055" s="321" t="s">
        <v>59</v>
      </c>
      <c r="D3055" s="323" t="s">
        <v>17933</v>
      </c>
    </row>
    <row r="3056" spans="1:4" ht="27" x14ac:dyDescent="0.2">
      <c r="A3056" s="320" t="s">
        <v>4819</v>
      </c>
      <c r="B3056" s="322" t="s">
        <v>10593</v>
      </c>
      <c r="C3056" s="321" t="s">
        <v>59</v>
      </c>
      <c r="D3056" s="323" t="s">
        <v>14843</v>
      </c>
    </row>
    <row r="3057" spans="1:4" ht="27" x14ac:dyDescent="0.2">
      <c r="A3057" s="320" t="s">
        <v>4821</v>
      </c>
      <c r="B3057" s="322" t="s">
        <v>10594</v>
      </c>
      <c r="C3057" s="321" t="s">
        <v>59</v>
      </c>
      <c r="D3057" s="323" t="s">
        <v>416</v>
      </c>
    </row>
    <row r="3058" spans="1:4" ht="54" x14ac:dyDescent="0.2">
      <c r="A3058" s="320" t="s">
        <v>4822</v>
      </c>
      <c r="B3058" s="322" t="s">
        <v>10595</v>
      </c>
      <c r="C3058" s="321" t="s">
        <v>59</v>
      </c>
      <c r="D3058" s="323" t="s">
        <v>17934</v>
      </c>
    </row>
    <row r="3059" spans="1:4" ht="54" x14ac:dyDescent="0.2">
      <c r="A3059" s="320" t="s">
        <v>4823</v>
      </c>
      <c r="B3059" s="322" t="s">
        <v>10596</v>
      </c>
      <c r="C3059" s="321" t="s">
        <v>59</v>
      </c>
      <c r="D3059" s="323" t="s">
        <v>17935</v>
      </c>
    </row>
    <row r="3060" spans="1:4" ht="54" x14ac:dyDescent="0.2">
      <c r="A3060" s="320" t="s">
        <v>4825</v>
      </c>
      <c r="B3060" s="322" t="s">
        <v>10597</v>
      </c>
      <c r="C3060" s="321" t="s">
        <v>59</v>
      </c>
      <c r="D3060" s="323" t="s">
        <v>1296</v>
      </c>
    </row>
    <row r="3061" spans="1:4" ht="40.5" x14ac:dyDescent="0.2">
      <c r="A3061" s="320" t="s">
        <v>4826</v>
      </c>
      <c r="B3061" s="322" t="s">
        <v>10598</v>
      </c>
      <c r="C3061" s="321" t="s">
        <v>59</v>
      </c>
      <c r="D3061" s="323" t="s">
        <v>17677</v>
      </c>
    </row>
    <row r="3062" spans="1:4" ht="40.5" x14ac:dyDescent="0.2">
      <c r="A3062" s="320" t="s">
        <v>4827</v>
      </c>
      <c r="B3062" s="322" t="s">
        <v>10599</v>
      </c>
      <c r="C3062" s="321" t="s">
        <v>59</v>
      </c>
      <c r="D3062" s="323" t="s">
        <v>14510</v>
      </c>
    </row>
    <row r="3063" spans="1:4" ht="54" x14ac:dyDescent="0.2">
      <c r="A3063" s="320" t="s">
        <v>4828</v>
      </c>
      <c r="B3063" s="322" t="s">
        <v>10600</v>
      </c>
      <c r="C3063" s="321" t="s">
        <v>59</v>
      </c>
      <c r="D3063" s="323" t="s">
        <v>17936</v>
      </c>
    </row>
    <row r="3064" spans="1:4" ht="54" x14ac:dyDescent="0.2">
      <c r="A3064" s="320" t="s">
        <v>4829</v>
      </c>
      <c r="B3064" s="322" t="s">
        <v>10601</v>
      </c>
      <c r="C3064" s="321" t="s">
        <v>59</v>
      </c>
      <c r="D3064" s="323" t="s">
        <v>17139</v>
      </c>
    </row>
    <row r="3065" spans="1:4" ht="40.5" x14ac:dyDescent="0.2">
      <c r="A3065" s="320" t="s">
        <v>4831</v>
      </c>
      <c r="B3065" s="322" t="s">
        <v>10602</v>
      </c>
      <c r="C3065" s="321" t="s">
        <v>59</v>
      </c>
      <c r="D3065" s="323" t="s">
        <v>17937</v>
      </c>
    </row>
    <row r="3066" spans="1:4" ht="54" x14ac:dyDescent="0.2">
      <c r="A3066" s="320" t="s">
        <v>4832</v>
      </c>
      <c r="B3066" s="322" t="s">
        <v>10603</v>
      </c>
      <c r="C3066" s="321" t="s">
        <v>59</v>
      </c>
      <c r="D3066" s="323" t="s">
        <v>17938</v>
      </c>
    </row>
    <row r="3067" spans="1:4" ht="54" x14ac:dyDescent="0.2">
      <c r="A3067" s="320" t="s">
        <v>4833</v>
      </c>
      <c r="B3067" s="322" t="s">
        <v>10604</v>
      </c>
      <c r="C3067" s="321" t="s">
        <v>59</v>
      </c>
      <c r="D3067" s="323" t="s">
        <v>17839</v>
      </c>
    </row>
    <row r="3068" spans="1:4" ht="54" x14ac:dyDescent="0.2">
      <c r="A3068" s="320" t="s">
        <v>4834</v>
      </c>
      <c r="B3068" s="322" t="s">
        <v>10605</v>
      </c>
      <c r="C3068" s="321" t="s">
        <v>59</v>
      </c>
      <c r="D3068" s="323" t="s">
        <v>17939</v>
      </c>
    </row>
    <row r="3069" spans="1:4" ht="54" x14ac:dyDescent="0.2">
      <c r="A3069" s="320" t="s">
        <v>4835</v>
      </c>
      <c r="B3069" s="322" t="s">
        <v>10606</v>
      </c>
      <c r="C3069" s="321" t="s">
        <v>59</v>
      </c>
      <c r="D3069" s="323" t="s">
        <v>17940</v>
      </c>
    </row>
    <row r="3070" spans="1:4" ht="40.5" x14ac:dyDescent="0.2">
      <c r="A3070" s="320" t="s">
        <v>4836</v>
      </c>
      <c r="B3070" s="322" t="s">
        <v>10607</v>
      </c>
      <c r="C3070" s="321" t="s">
        <v>59</v>
      </c>
      <c r="D3070" s="323" t="s">
        <v>17941</v>
      </c>
    </row>
    <row r="3071" spans="1:4" ht="27" x14ac:dyDescent="0.2">
      <c r="A3071" s="320" t="s">
        <v>4837</v>
      </c>
      <c r="B3071" s="322" t="s">
        <v>10608</v>
      </c>
      <c r="C3071" s="321" t="s">
        <v>59</v>
      </c>
      <c r="D3071" s="323" t="s">
        <v>17942</v>
      </c>
    </row>
    <row r="3072" spans="1:4" ht="27" x14ac:dyDescent="0.2">
      <c r="A3072" s="320" t="s">
        <v>4838</v>
      </c>
      <c r="B3072" s="322" t="s">
        <v>10609</v>
      </c>
      <c r="C3072" s="321" t="s">
        <v>59</v>
      </c>
      <c r="D3072" s="323" t="s">
        <v>17943</v>
      </c>
    </row>
    <row r="3073" spans="1:4" ht="27" x14ac:dyDescent="0.2">
      <c r="A3073" s="320" t="s">
        <v>4839</v>
      </c>
      <c r="B3073" s="322" t="s">
        <v>10610</v>
      </c>
      <c r="C3073" s="321" t="s">
        <v>59</v>
      </c>
      <c r="D3073" s="323" t="s">
        <v>6451</v>
      </c>
    </row>
    <row r="3074" spans="1:4" ht="27" x14ac:dyDescent="0.2">
      <c r="A3074" s="320" t="s">
        <v>4840</v>
      </c>
      <c r="B3074" s="322" t="s">
        <v>10611</v>
      </c>
      <c r="C3074" s="321" t="s">
        <v>59</v>
      </c>
      <c r="D3074" s="323" t="s">
        <v>17944</v>
      </c>
    </row>
    <row r="3075" spans="1:4" ht="27" x14ac:dyDescent="0.2">
      <c r="A3075" s="320" t="s">
        <v>4841</v>
      </c>
      <c r="B3075" s="322" t="s">
        <v>10612</v>
      </c>
      <c r="C3075" s="321" t="s">
        <v>59</v>
      </c>
      <c r="D3075" s="323" t="s">
        <v>17945</v>
      </c>
    </row>
    <row r="3076" spans="1:4" ht="27" x14ac:dyDescent="0.2">
      <c r="A3076" s="320" t="s">
        <v>4842</v>
      </c>
      <c r="B3076" s="322" t="s">
        <v>10613</v>
      </c>
      <c r="C3076" s="321" t="s">
        <v>59</v>
      </c>
      <c r="D3076" s="323" t="s">
        <v>17946</v>
      </c>
    </row>
    <row r="3077" spans="1:4" ht="27" x14ac:dyDescent="0.2">
      <c r="A3077" s="320" t="s">
        <v>4843</v>
      </c>
      <c r="B3077" s="322" t="s">
        <v>10614</v>
      </c>
      <c r="C3077" s="321" t="s">
        <v>59</v>
      </c>
      <c r="D3077" s="323" t="s">
        <v>17947</v>
      </c>
    </row>
    <row r="3078" spans="1:4" ht="27" x14ac:dyDescent="0.2">
      <c r="A3078" s="320" t="s">
        <v>4844</v>
      </c>
      <c r="B3078" s="322" t="s">
        <v>10615</v>
      </c>
      <c r="C3078" s="321" t="s">
        <v>59</v>
      </c>
      <c r="D3078" s="323" t="s">
        <v>17948</v>
      </c>
    </row>
    <row r="3079" spans="1:4" ht="27" x14ac:dyDescent="0.2">
      <c r="A3079" s="320" t="s">
        <v>4845</v>
      </c>
      <c r="B3079" s="322" t="s">
        <v>10616</v>
      </c>
      <c r="C3079" s="321" t="s">
        <v>59</v>
      </c>
      <c r="D3079" s="323" t="s">
        <v>17949</v>
      </c>
    </row>
    <row r="3080" spans="1:4" ht="27" x14ac:dyDescent="0.2">
      <c r="A3080" s="320" t="s">
        <v>4846</v>
      </c>
      <c r="B3080" s="322" t="s">
        <v>10617</v>
      </c>
      <c r="C3080" s="321" t="s">
        <v>59</v>
      </c>
      <c r="D3080" s="323" t="s">
        <v>17950</v>
      </c>
    </row>
    <row r="3081" spans="1:4" ht="27" x14ac:dyDescent="0.2">
      <c r="A3081" s="320" t="s">
        <v>4847</v>
      </c>
      <c r="B3081" s="322" t="s">
        <v>10618</v>
      </c>
      <c r="C3081" s="321" t="s">
        <v>59</v>
      </c>
      <c r="D3081" s="323" t="s">
        <v>17951</v>
      </c>
    </row>
    <row r="3082" spans="1:4" ht="27" x14ac:dyDescent="0.2">
      <c r="A3082" s="320" t="s">
        <v>4848</v>
      </c>
      <c r="B3082" s="322" t="s">
        <v>10619</v>
      </c>
      <c r="C3082" s="321" t="s">
        <v>59</v>
      </c>
      <c r="D3082" s="323" t="s">
        <v>14284</v>
      </c>
    </row>
    <row r="3083" spans="1:4" ht="27" x14ac:dyDescent="0.2">
      <c r="A3083" s="320" t="s">
        <v>4849</v>
      </c>
      <c r="B3083" s="322" t="s">
        <v>10620</v>
      </c>
      <c r="C3083" s="321" t="s">
        <v>59</v>
      </c>
      <c r="D3083" s="323" t="s">
        <v>1331</v>
      </c>
    </row>
    <row r="3084" spans="1:4" ht="27" x14ac:dyDescent="0.2">
      <c r="A3084" s="320" t="s">
        <v>4850</v>
      </c>
      <c r="B3084" s="322" t="s">
        <v>10621</v>
      </c>
      <c r="C3084" s="321" t="s">
        <v>59</v>
      </c>
      <c r="D3084" s="323" t="s">
        <v>17952</v>
      </c>
    </row>
    <row r="3085" spans="1:4" ht="27" x14ac:dyDescent="0.2">
      <c r="A3085" s="320" t="s">
        <v>4851</v>
      </c>
      <c r="B3085" s="322" t="s">
        <v>10622</v>
      </c>
      <c r="C3085" s="321" t="s">
        <v>59</v>
      </c>
      <c r="D3085" s="323" t="s">
        <v>14348</v>
      </c>
    </row>
    <row r="3086" spans="1:4" ht="27" x14ac:dyDescent="0.2">
      <c r="A3086" s="320" t="s">
        <v>4853</v>
      </c>
      <c r="B3086" s="322" t="s">
        <v>10623</v>
      </c>
      <c r="C3086" s="321" t="s">
        <v>59</v>
      </c>
      <c r="D3086" s="323" t="s">
        <v>17953</v>
      </c>
    </row>
    <row r="3087" spans="1:4" ht="27" x14ac:dyDescent="0.2">
      <c r="A3087" s="320" t="s">
        <v>4854</v>
      </c>
      <c r="B3087" s="322" t="s">
        <v>10624</v>
      </c>
      <c r="C3087" s="321" t="s">
        <v>59</v>
      </c>
      <c r="D3087" s="323" t="s">
        <v>14067</v>
      </c>
    </row>
    <row r="3088" spans="1:4" ht="27" x14ac:dyDescent="0.2">
      <c r="A3088" s="320" t="s">
        <v>4855</v>
      </c>
      <c r="B3088" s="322" t="s">
        <v>10625</v>
      </c>
      <c r="C3088" s="321" t="s">
        <v>59</v>
      </c>
      <c r="D3088" s="323" t="s">
        <v>17954</v>
      </c>
    </row>
    <row r="3089" spans="1:4" ht="27" x14ac:dyDescent="0.2">
      <c r="A3089" s="320" t="s">
        <v>4856</v>
      </c>
      <c r="B3089" s="322" t="s">
        <v>10626</v>
      </c>
      <c r="C3089" s="321" t="s">
        <v>59</v>
      </c>
      <c r="D3089" s="323" t="s">
        <v>17955</v>
      </c>
    </row>
    <row r="3090" spans="1:4" ht="27" x14ac:dyDescent="0.2">
      <c r="A3090" s="320" t="s">
        <v>4857</v>
      </c>
      <c r="B3090" s="322" t="s">
        <v>10627</v>
      </c>
      <c r="C3090" s="321" t="s">
        <v>59</v>
      </c>
      <c r="D3090" s="323" t="s">
        <v>17956</v>
      </c>
    </row>
    <row r="3091" spans="1:4" ht="27" x14ac:dyDescent="0.2">
      <c r="A3091" s="320" t="s">
        <v>4859</v>
      </c>
      <c r="B3091" s="322" t="s">
        <v>10628</v>
      </c>
      <c r="C3091" s="321" t="s">
        <v>59</v>
      </c>
      <c r="D3091" s="323" t="s">
        <v>7587</v>
      </c>
    </row>
    <row r="3092" spans="1:4" ht="27" x14ac:dyDescent="0.2">
      <c r="A3092" s="320" t="s">
        <v>4860</v>
      </c>
      <c r="B3092" s="322" t="s">
        <v>10629</v>
      </c>
      <c r="C3092" s="321" t="s">
        <v>59</v>
      </c>
      <c r="D3092" s="323" t="s">
        <v>17957</v>
      </c>
    </row>
    <row r="3093" spans="1:4" ht="27" x14ac:dyDescent="0.2">
      <c r="A3093" s="320" t="s">
        <v>4861</v>
      </c>
      <c r="B3093" s="322" t="s">
        <v>10630</v>
      </c>
      <c r="C3093" s="321" t="s">
        <v>59</v>
      </c>
      <c r="D3093" s="323" t="s">
        <v>17958</v>
      </c>
    </row>
    <row r="3094" spans="1:4" ht="27" x14ac:dyDescent="0.2">
      <c r="A3094" s="320" t="s">
        <v>4862</v>
      </c>
      <c r="B3094" s="322" t="s">
        <v>10631</v>
      </c>
      <c r="C3094" s="321" t="s">
        <v>59</v>
      </c>
      <c r="D3094" s="323" t="s">
        <v>17959</v>
      </c>
    </row>
    <row r="3095" spans="1:4" ht="27" x14ac:dyDescent="0.2">
      <c r="A3095" s="320" t="s">
        <v>4863</v>
      </c>
      <c r="B3095" s="322" t="s">
        <v>10632</v>
      </c>
      <c r="C3095" s="321" t="s">
        <v>59</v>
      </c>
      <c r="D3095" s="323" t="s">
        <v>17960</v>
      </c>
    </row>
    <row r="3096" spans="1:4" ht="40.5" x14ac:dyDescent="0.2">
      <c r="A3096" s="320" t="s">
        <v>4864</v>
      </c>
      <c r="B3096" s="322" t="s">
        <v>10633</v>
      </c>
      <c r="C3096" s="321" t="s">
        <v>59</v>
      </c>
      <c r="D3096" s="323" t="s">
        <v>17961</v>
      </c>
    </row>
    <row r="3097" spans="1:4" ht="27" x14ac:dyDescent="0.2">
      <c r="A3097" s="320" t="s">
        <v>4865</v>
      </c>
      <c r="B3097" s="322" t="s">
        <v>10634</v>
      </c>
      <c r="C3097" s="321" t="s">
        <v>59</v>
      </c>
      <c r="D3097" s="323" t="s">
        <v>17962</v>
      </c>
    </row>
    <row r="3098" spans="1:4" ht="27" x14ac:dyDescent="0.2">
      <c r="A3098" s="320" t="s">
        <v>4866</v>
      </c>
      <c r="B3098" s="322" t="s">
        <v>10635</v>
      </c>
      <c r="C3098" s="321" t="s">
        <v>59</v>
      </c>
      <c r="D3098" s="323" t="s">
        <v>17963</v>
      </c>
    </row>
    <row r="3099" spans="1:4" ht="27" x14ac:dyDescent="0.2">
      <c r="A3099" s="320" t="s">
        <v>4867</v>
      </c>
      <c r="B3099" s="322" t="s">
        <v>10636</v>
      </c>
      <c r="C3099" s="321" t="s">
        <v>59</v>
      </c>
      <c r="D3099" s="323" t="s">
        <v>17964</v>
      </c>
    </row>
    <row r="3100" spans="1:4" ht="27" x14ac:dyDescent="0.2">
      <c r="A3100" s="320" t="s">
        <v>4868</v>
      </c>
      <c r="B3100" s="322" t="s">
        <v>10637</v>
      </c>
      <c r="C3100" s="321" t="s">
        <v>59</v>
      </c>
      <c r="D3100" s="323" t="s">
        <v>17965</v>
      </c>
    </row>
    <row r="3101" spans="1:4" ht="40.5" x14ac:dyDescent="0.2">
      <c r="A3101" s="320" t="s">
        <v>4869</v>
      </c>
      <c r="B3101" s="322" t="s">
        <v>10638</v>
      </c>
      <c r="C3101" s="321" t="s">
        <v>59</v>
      </c>
      <c r="D3101" s="323" t="s">
        <v>17966</v>
      </c>
    </row>
    <row r="3102" spans="1:4" ht="27" x14ac:dyDescent="0.2">
      <c r="A3102" s="320" t="s">
        <v>4870</v>
      </c>
      <c r="B3102" s="322" t="s">
        <v>10639</v>
      </c>
      <c r="C3102" s="321" t="s">
        <v>59</v>
      </c>
      <c r="D3102" s="323" t="s">
        <v>17967</v>
      </c>
    </row>
    <row r="3103" spans="1:4" ht="27" x14ac:dyDescent="0.2">
      <c r="A3103" s="320" t="s">
        <v>4871</v>
      </c>
      <c r="B3103" s="322" t="s">
        <v>10640</v>
      </c>
      <c r="C3103" s="321" t="s">
        <v>59</v>
      </c>
      <c r="D3103" s="323" t="s">
        <v>17968</v>
      </c>
    </row>
    <row r="3104" spans="1:4" ht="40.5" x14ac:dyDescent="0.2">
      <c r="A3104" s="320" t="s">
        <v>4872</v>
      </c>
      <c r="B3104" s="322" t="s">
        <v>10641</v>
      </c>
      <c r="C3104" s="321" t="s">
        <v>59</v>
      </c>
      <c r="D3104" s="323" t="s">
        <v>16632</v>
      </c>
    </row>
    <row r="3105" spans="1:4" ht="40.5" x14ac:dyDescent="0.2">
      <c r="A3105" s="320" t="s">
        <v>4873</v>
      </c>
      <c r="B3105" s="322" t="s">
        <v>10642</v>
      </c>
      <c r="C3105" s="321" t="s">
        <v>59</v>
      </c>
      <c r="D3105" s="323" t="s">
        <v>5515</v>
      </c>
    </row>
    <row r="3106" spans="1:4" ht="40.5" x14ac:dyDescent="0.2">
      <c r="A3106" s="320" t="s">
        <v>4874</v>
      </c>
      <c r="B3106" s="322" t="s">
        <v>10643</v>
      </c>
      <c r="C3106" s="321" t="s">
        <v>59</v>
      </c>
      <c r="D3106" s="323" t="s">
        <v>17969</v>
      </c>
    </row>
    <row r="3107" spans="1:4" ht="40.5" x14ac:dyDescent="0.2">
      <c r="A3107" s="320" t="s">
        <v>4875</v>
      </c>
      <c r="B3107" s="322" t="s">
        <v>10644</v>
      </c>
      <c r="C3107" s="321" t="s">
        <v>59</v>
      </c>
      <c r="D3107" s="323" t="s">
        <v>4524</v>
      </c>
    </row>
    <row r="3108" spans="1:4" ht="40.5" x14ac:dyDescent="0.2">
      <c r="A3108" s="320" t="s">
        <v>4876</v>
      </c>
      <c r="B3108" s="322" t="s">
        <v>10645</v>
      </c>
      <c r="C3108" s="321" t="s">
        <v>59</v>
      </c>
      <c r="D3108" s="323" t="s">
        <v>6874</v>
      </c>
    </row>
    <row r="3109" spans="1:4" ht="40.5" x14ac:dyDescent="0.2">
      <c r="A3109" s="320" t="s">
        <v>4877</v>
      </c>
      <c r="B3109" s="322" t="s">
        <v>10646</v>
      </c>
      <c r="C3109" s="321" t="s">
        <v>59</v>
      </c>
      <c r="D3109" s="323" t="s">
        <v>14289</v>
      </c>
    </row>
    <row r="3110" spans="1:4" ht="40.5" x14ac:dyDescent="0.2">
      <c r="A3110" s="320" t="s">
        <v>4878</v>
      </c>
      <c r="B3110" s="322" t="s">
        <v>10647</v>
      </c>
      <c r="C3110" s="321" t="s">
        <v>59</v>
      </c>
      <c r="D3110" s="323" t="s">
        <v>17970</v>
      </c>
    </row>
    <row r="3111" spans="1:4" ht="40.5" x14ac:dyDescent="0.2">
      <c r="A3111" s="320" t="s">
        <v>4880</v>
      </c>
      <c r="B3111" s="322" t="s">
        <v>10648</v>
      </c>
      <c r="C3111" s="321" t="s">
        <v>59</v>
      </c>
      <c r="D3111" s="323" t="s">
        <v>17971</v>
      </c>
    </row>
    <row r="3112" spans="1:4" ht="40.5" x14ac:dyDescent="0.2">
      <c r="A3112" s="320" t="s">
        <v>4881</v>
      </c>
      <c r="B3112" s="322" t="s">
        <v>10649</v>
      </c>
      <c r="C3112" s="321" t="s">
        <v>59</v>
      </c>
      <c r="D3112" s="323" t="s">
        <v>17972</v>
      </c>
    </row>
    <row r="3113" spans="1:4" ht="40.5" x14ac:dyDescent="0.2">
      <c r="A3113" s="320" t="s">
        <v>4882</v>
      </c>
      <c r="B3113" s="322" t="s">
        <v>10650</v>
      </c>
      <c r="C3113" s="321" t="s">
        <v>59</v>
      </c>
      <c r="D3113" s="323" t="s">
        <v>17973</v>
      </c>
    </row>
    <row r="3114" spans="1:4" ht="40.5" x14ac:dyDescent="0.2">
      <c r="A3114" s="320" t="s">
        <v>4883</v>
      </c>
      <c r="B3114" s="322" t="s">
        <v>10651</v>
      </c>
      <c r="C3114" s="321" t="s">
        <v>59</v>
      </c>
      <c r="D3114" s="323" t="s">
        <v>17780</v>
      </c>
    </row>
    <row r="3115" spans="1:4" ht="40.5" x14ac:dyDescent="0.2">
      <c r="A3115" s="320" t="s">
        <v>4884</v>
      </c>
      <c r="B3115" s="322" t="s">
        <v>10652</v>
      </c>
      <c r="C3115" s="321" t="s">
        <v>59</v>
      </c>
      <c r="D3115" s="323" t="s">
        <v>528</v>
      </c>
    </row>
    <row r="3116" spans="1:4" ht="40.5" x14ac:dyDescent="0.2">
      <c r="A3116" s="320" t="s">
        <v>4885</v>
      </c>
      <c r="B3116" s="322" t="s">
        <v>10653</v>
      </c>
      <c r="C3116" s="321" t="s">
        <v>59</v>
      </c>
      <c r="D3116" s="323" t="s">
        <v>894</v>
      </c>
    </row>
    <row r="3117" spans="1:4" ht="40.5" x14ac:dyDescent="0.2">
      <c r="A3117" s="320" t="s">
        <v>4886</v>
      </c>
      <c r="B3117" s="322" t="s">
        <v>10654</v>
      </c>
      <c r="C3117" s="321" t="s">
        <v>59</v>
      </c>
      <c r="D3117" s="323" t="s">
        <v>17974</v>
      </c>
    </row>
    <row r="3118" spans="1:4" ht="40.5" x14ac:dyDescent="0.2">
      <c r="A3118" s="320" t="s">
        <v>4887</v>
      </c>
      <c r="B3118" s="322" t="s">
        <v>10655</v>
      </c>
      <c r="C3118" s="321" t="s">
        <v>59</v>
      </c>
      <c r="D3118" s="323" t="s">
        <v>5177</v>
      </c>
    </row>
    <row r="3119" spans="1:4" ht="40.5" x14ac:dyDescent="0.2">
      <c r="A3119" s="320" t="s">
        <v>4889</v>
      </c>
      <c r="B3119" s="322" t="s">
        <v>10656</v>
      </c>
      <c r="C3119" s="321" t="s">
        <v>59</v>
      </c>
      <c r="D3119" s="323" t="s">
        <v>16698</v>
      </c>
    </row>
    <row r="3120" spans="1:4" ht="40.5" x14ac:dyDescent="0.2">
      <c r="A3120" s="320" t="s">
        <v>4890</v>
      </c>
      <c r="B3120" s="322" t="s">
        <v>10657</v>
      </c>
      <c r="C3120" s="321" t="s">
        <v>59</v>
      </c>
      <c r="D3120" s="323" t="s">
        <v>17975</v>
      </c>
    </row>
    <row r="3121" spans="1:4" ht="40.5" x14ac:dyDescent="0.2">
      <c r="A3121" s="320" t="s">
        <v>4891</v>
      </c>
      <c r="B3121" s="322" t="s">
        <v>10658</v>
      </c>
      <c r="C3121" s="321" t="s">
        <v>59</v>
      </c>
      <c r="D3121" s="323" t="s">
        <v>17976</v>
      </c>
    </row>
    <row r="3122" spans="1:4" ht="40.5" x14ac:dyDescent="0.2">
      <c r="A3122" s="320" t="s">
        <v>4892</v>
      </c>
      <c r="B3122" s="322" t="s">
        <v>10659</v>
      </c>
      <c r="C3122" s="321" t="s">
        <v>59</v>
      </c>
      <c r="D3122" s="323" t="s">
        <v>17977</v>
      </c>
    </row>
    <row r="3123" spans="1:4" ht="40.5" x14ac:dyDescent="0.2">
      <c r="A3123" s="320" t="s">
        <v>4893</v>
      </c>
      <c r="B3123" s="322" t="s">
        <v>10660</v>
      </c>
      <c r="C3123" s="321" t="s">
        <v>59</v>
      </c>
      <c r="D3123" s="323" t="s">
        <v>17978</v>
      </c>
    </row>
    <row r="3124" spans="1:4" ht="40.5" x14ac:dyDescent="0.2">
      <c r="A3124" s="320" t="s">
        <v>4895</v>
      </c>
      <c r="B3124" s="322" t="s">
        <v>10661</v>
      </c>
      <c r="C3124" s="321" t="s">
        <v>59</v>
      </c>
      <c r="D3124" s="323" t="s">
        <v>17979</v>
      </c>
    </row>
    <row r="3125" spans="1:4" ht="40.5" x14ac:dyDescent="0.2">
      <c r="A3125" s="320" t="s">
        <v>4897</v>
      </c>
      <c r="B3125" s="322" t="s">
        <v>10662</v>
      </c>
      <c r="C3125" s="321" t="s">
        <v>59</v>
      </c>
      <c r="D3125" s="323" t="s">
        <v>17980</v>
      </c>
    </row>
    <row r="3126" spans="1:4" ht="40.5" x14ac:dyDescent="0.2">
      <c r="A3126" s="320" t="s">
        <v>4898</v>
      </c>
      <c r="B3126" s="322" t="s">
        <v>10663</v>
      </c>
      <c r="C3126" s="321" t="s">
        <v>59</v>
      </c>
      <c r="D3126" s="323" t="s">
        <v>17981</v>
      </c>
    </row>
    <row r="3127" spans="1:4" ht="40.5" x14ac:dyDescent="0.2">
      <c r="A3127" s="320" t="s">
        <v>4899</v>
      </c>
      <c r="B3127" s="322" t="s">
        <v>10664</v>
      </c>
      <c r="C3127" s="321" t="s">
        <v>59</v>
      </c>
      <c r="D3127" s="323" t="s">
        <v>17982</v>
      </c>
    </row>
    <row r="3128" spans="1:4" ht="40.5" x14ac:dyDescent="0.2">
      <c r="A3128" s="320" t="s">
        <v>4900</v>
      </c>
      <c r="B3128" s="322" t="s">
        <v>10665</v>
      </c>
      <c r="C3128" s="321" t="s">
        <v>59</v>
      </c>
      <c r="D3128" s="323" t="s">
        <v>17983</v>
      </c>
    </row>
    <row r="3129" spans="1:4" ht="40.5" x14ac:dyDescent="0.2">
      <c r="A3129" s="320" t="s">
        <v>4901</v>
      </c>
      <c r="B3129" s="322" t="s">
        <v>10666</v>
      </c>
      <c r="C3129" s="321" t="s">
        <v>59</v>
      </c>
      <c r="D3129" s="323" t="s">
        <v>17984</v>
      </c>
    </row>
    <row r="3130" spans="1:4" ht="40.5" x14ac:dyDescent="0.2">
      <c r="A3130" s="320" t="s">
        <v>4902</v>
      </c>
      <c r="B3130" s="322" t="s">
        <v>10667</v>
      </c>
      <c r="C3130" s="321" t="s">
        <v>59</v>
      </c>
      <c r="D3130" s="323" t="s">
        <v>1304</v>
      </c>
    </row>
    <row r="3131" spans="1:4" ht="40.5" x14ac:dyDescent="0.2">
      <c r="A3131" s="320" t="s">
        <v>4903</v>
      </c>
      <c r="B3131" s="322" t="s">
        <v>10668</v>
      </c>
      <c r="C3131" s="321" t="s">
        <v>59</v>
      </c>
      <c r="D3131" s="323" t="s">
        <v>921</v>
      </c>
    </row>
    <row r="3132" spans="1:4" ht="40.5" x14ac:dyDescent="0.2">
      <c r="A3132" s="320" t="s">
        <v>4904</v>
      </c>
      <c r="B3132" s="322" t="s">
        <v>10669</v>
      </c>
      <c r="C3132" s="321" t="s">
        <v>59</v>
      </c>
      <c r="D3132" s="323" t="s">
        <v>546</v>
      </c>
    </row>
    <row r="3133" spans="1:4" ht="40.5" x14ac:dyDescent="0.2">
      <c r="A3133" s="320" t="s">
        <v>4905</v>
      </c>
      <c r="B3133" s="322" t="s">
        <v>10670</v>
      </c>
      <c r="C3133" s="321" t="s">
        <v>59</v>
      </c>
      <c r="D3133" s="323" t="s">
        <v>5201</v>
      </c>
    </row>
    <row r="3134" spans="1:4" ht="40.5" x14ac:dyDescent="0.2">
      <c r="A3134" s="320" t="s">
        <v>4906</v>
      </c>
      <c r="B3134" s="322" t="s">
        <v>10671</v>
      </c>
      <c r="C3134" s="321" t="s">
        <v>59</v>
      </c>
      <c r="D3134" s="323" t="s">
        <v>2235</v>
      </c>
    </row>
    <row r="3135" spans="1:4" ht="40.5" x14ac:dyDescent="0.2">
      <c r="A3135" s="320" t="s">
        <v>4908</v>
      </c>
      <c r="B3135" s="322" t="s">
        <v>10672</v>
      </c>
      <c r="C3135" s="321" t="s">
        <v>59</v>
      </c>
      <c r="D3135" s="323" t="s">
        <v>1422</v>
      </c>
    </row>
    <row r="3136" spans="1:4" ht="40.5" x14ac:dyDescent="0.2">
      <c r="A3136" s="320" t="s">
        <v>4909</v>
      </c>
      <c r="B3136" s="322" t="s">
        <v>10673</v>
      </c>
      <c r="C3136" s="321" t="s">
        <v>59</v>
      </c>
      <c r="D3136" s="323" t="s">
        <v>14336</v>
      </c>
    </row>
    <row r="3137" spans="1:4" ht="40.5" x14ac:dyDescent="0.2">
      <c r="A3137" s="320" t="s">
        <v>4910</v>
      </c>
      <c r="B3137" s="322" t="s">
        <v>10674</v>
      </c>
      <c r="C3137" s="321" t="s">
        <v>59</v>
      </c>
      <c r="D3137" s="323" t="s">
        <v>14195</v>
      </c>
    </row>
    <row r="3138" spans="1:4" ht="40.5" x14ac:dyDescent="0.2">
      <c r="A3138" s="320" t="s">
        <v>4911</v>
      </c>
      <c r="B3138" s="322" t="s">
        <v>10675</v>
      </c>
      <c r="C3138" s="321" t="s">
        <v>59</v>
      </c>
      <c r="D3138" s="323" t="s">
        <v>1969</v>
      </c>
    </row>
    <row r="3139" spans="1:4" ht="40.5" x14ac:dyDescent="0.2">
      <c r="A3139" s="320" t="s">
        <v>4912</v>
      </c>
      <c r="B3139" s="322" t="s">
        <v>10676</v>
      </c>
      <c r="C3139" s="321" t="s">
        <v>59</v>
      </c>
      <c r="D3139" s="323" t="s">
        <v>14815</v>
      </c>
    </row>
    <row r="3140" spans="1:4" ht="40.5" x14ac:dyDescent="0.2">
      <c r="A3140" s="320" t="s">
        <v>4913</v>
      </c>
      <c r="B3140" s="322" t="s">
        <v>10677</v>
      </c>
      <c r="C3140" s="321" t="s">
        <v>59</v>
      </c>
      <c r="D3140" s="323" t="s">
        <v>13903</v>
      </c>
    </row>
    <row r="3141" spans="1:4" ht="40.5" x14ac:dyDescent="0.2">
      <c r="A3141" s="320" t="s">
        <v>4915</v>
      </c>
      <c r="B3141" s="322" t="s">
        <v>10678</v>
      </c>
      <c r="C3141" s="321" t="s">
        <v>59</v>
      </c>
      <c r="D3141" s="323" t="s">
        <v>14024</v>
      </c>
    </row>
    <row r="3142" spans="1:4" ht="40.5" x14ac:dyDescent="0.2">
      <c r="A3142" s="320" t="s">
        <v>4916</v>
      </c>
      <c r="B3142" s="322" t="s">
        <v>10679</v>
      </c>
      <c r="C3142" s="321" t="s">
        <v>59</v>
      </c>
      <c r="D3142" s="323" t="s">
        <v>17985</v>
      </c>
    </row>
    <row r="3143" spans="1:4" ht="40.5" x14ac:dyDescent="0.2">
      <c r="A3143" s="320" t="s">
        <v>4917</v>
      </c>
      <c r="B3143" s="322" t="s">
        <v>10680</v>
      </c>
      <c r="C3143" s="321" t="s">
        <v>59</v>
      </c>
      <c r="D3143" s="323" t="s">
        <v>17986</v>
      </c>
    </row>
    <row r="3144" spans="1:4" ht="40.5" x14ac:dyDescent="0.2">
      <c r="A3144" s="320" t="s">
        <v>4918</v>
      </c>
      <c r="B3144" s="322" t="s">
        <v>10681</v>
      </c>
      <c r="C3144" s="321" t="s">
        <v>59</v>
      </c>
      <c r="D3144" s="323" t="s">
        <v>17987</v>
      </c>
    </row>
    <row r="3145" spans="1:4" ht="27" x14ac:dyDescent="0.2">
      <c r="A3145" s="320" t="s">
        <v>4919</v>
      </c>
      <c r="B3145" s="322" t="s">
        <v>10682</v>
      </c>
      <c r="C3145" s="321" t="s">
        <v>59</v>
      </c>
      <c r="D3145" s="323" t="s">
        <v>17988</v>
      </c>
    </row>
    <row r="3146" spans="1:4" ht="27" x14ac:dyDescent="0.2">
      <c r="A3146" s="320" t="s">
        <v>4921</v>
      </c>
      <c r="B3146" s="322" t="s">
        <v>10683</v>
      </c>
      <c r="C3146" s="321" t="s">
        <v>59</v>
      </c>
      <c r="D3146" s="323" t="s">
        <v>17989</v>
      </c>
    </row>
    <row r="3147" spans="1:4" ht="27" x14ac:dyDescent="0.2">
      <c r="A3147" s="320" t="s">
        <v>4922</v>
      </c>
      <c r="B3147" s="322" t="s">
        <v>10684</v>
      </c>
      <c r="C3147" s="321" t="s">
        <v>59</v>
      </c>
      <c r="D3147" s="323" t="s">
        <v>17990</v>
      </c>
    </row>
    <row r="3148" spans="1:4" ht="27" x14ac:dyDescent="0.2">
      <c r="A3148" s="320" t="s">
        <v>4923</v>
      </c>
      <c r="B3148" s="322" t="s">
        <v>10685</v>
      </c>
      <c r="C3148" s="321" t="s">
        <v>59</v>
      </c>
      <c r="D3148" s="323" t="s">
        <v>924</v>
      </c>
    </row>
    <row r="3149" spans="1:4" ht="27" x14ac:dyDescent="0.2">
      <c r="A3149" s="320" t="s">
        <v>4925</v>
      </c>
      <c r="B3149" s="322" t="s">
        <v>10686</v>
      </c>
      <c r="C3149" s="321" t="s">
        <v>59</v>
      </c>
      <c r="D3149" s="323" t="s">
        <v>17991</v>
      </c>
    </row>
    <row r="3150" spans="1:4" ht="27" x14ac:dyDescent="0.2">
      <c r="A3150" s="320" t="s">
        <v>4926</v>
      </c>
      <c r="B3150" s="322" t="s">
        <v>10687</v>
      </c>
      <c r="C3150" s="321" t="s">
        <v>59</v>
      </c>
      <c r="D3150" s="323" t="s">
        <v>1124</v>
      </c>
    </row>
    <row r="3151" spans="1:4" ht="27" x14ac:dyDescent="0.2">
      <c r="A3151" s="320" t="s">
        <v>4928</v>
      </c>
      <c r="B3151" s="322" t="s">
        <v>10688</v>
      </c>
      <c r="C3151" s="321" t="s">
        <v>59</v>
      </c>
      <c r="D3151" s="323" t="s">
        <v>17992</v>
      </c>
    </row>
    <row r="3152" spans="1:4" ht="27" x14ac:dyDescent="0.2">
      <c r="A3152" s="320" t="s">
        <v>4929</v>
      </c>
      <c r="B3152" s="322" t="s">
        <v>10689</v>
      </c>
      <c r="C3152" s="321" t="s">
        <v>59</v>
      </c>
      <c r="D3152" s="323" t="s">
        <v>14357</v>
      </c>
    </row>
    <row r="3153" spans="1:4" ht="27" x14ac:dyDescent="0.2">
      <c r="A3153" s="320" t="s">
        <v>4930</v>
      </c>
      <c r="B3153" s="322" t="s">
        <v>10690</v>
      </c>
      <c r="C3153" s="321" t="s">
        <v>59</v>
      </c>
      <c r="D3153" s="323" t="s">
        <v>1329</v>
      </c>
    </row>
    <row r="3154" spans="1:4" ht="27" x14ac:dyDescent="0.2">
      <c r="A3154" s="320" t="s">
        <v>4931</v>
      </c>
      <c r="B3154" s="322" t="s">
        <v>10691</v>
      </c>
      <c r="C3154" s="321" t="s">
        <v>59</v>
      </c>
      <c r="D3154" s="323" t="s">
        <v>4221</v>
      </c>
    </row>
    <row r="3155" spans="1:4" ht="27" x14ac:dyDescent="0.2">
      <c r="A3155" s="320" t="s">
        <v>4932</v>
      </c>
      <c r="B3155" s="322" t="s">
        <v>10692</v>
      </c>
      <c r="C3155" s="321" t="s">
        <v>59</v>
      </c>
      <c r="D3155" s="323" t="s">
        <v>1456</v>
      </c>
    </row>
    <row r="3156" spans="1:4" ht="27" x14ac:dyDescent="0.2">
      <c r="A3156" s="320" t="s">
        <v>4934</v>
      </c>
      <c r="B3156" s="322" t="s">
        <v>10693</v>
      </c>
      <c r="C3156" s="321" t="s">
        <v>59</v>
      </c>
      <c r="D3156" s="323" t="s">
        <v>14083</v>
      </c>
    </row>
    <row r="3157" spans="1:4" ht="27" x14ac:dyDescent="0.2">
      <c r="A3157" s="320" t="s">
        <v>4935</v>
      </c>
      <c r="B3157" s="322" t="s">
        <v>10694</v>
      </c>
      <c r="C3157" s="321" t="s">
        <v>59</v>
      </c>
      <c r="D3157" s="323" t="s">
        <v>724</v>
      </c>
    </row>
    <row r="3158" spans="1:4" ht="27" x14ac:dyDescent="0.2">
      <c r="A3158" s="320" t="s">
        <v>4936</v>
      </c>
      <c r="B3158" s="322" t="s">
        <v>10695</v>
      </c>
      <c r="C3158" s="321" t="s">
        <v>59</v>
      </c>
      <c r="D3158" s="323" t="s">
        <v>6961</v>
      </c>
    </row>
    <row r="3159" spans="1:4" ht="27" x14ac:dyDescent="0.2">
      <c r="A3159" s="320" t="s">
        <v>4937</v>
      </c>
      <c r="B3159" s="322" t="s">
        <v>10696</v>
      </c>
      <c r="C3159" s="321" t="s">
        <v>59</v>
      </c>
      <c r="D3159" s="323" t="s">
        <v>17993</v>
      </c>
    </row>
    <row r="3160" spans="1:4" ht="27" x14ac:dyDescent="0.2">
      <c r="A3160" s="320" t="s">
        <v>4938</v>
      </c>
      <c r="B3160" s="322" t="s">
        <v>10697</v>
      </c>
      <c r="C3160" s="321" t="s">
        <v>59</v>
      </c>
      <c r="D3160" s="323" t="s">
        <v>17994</v>
      </c>
    </row>
    <row r="3161" spans="1:4" ht="27" x14ac:dyDescent="0.2">
      <c r="A3161" s="320" t="s">
        <v>4939</v>
      </c>
      <c r="B3161" s="322" t="s">
        <v>10698</v>
      </c>
      <c r="C3161" s="321" t="s">
        <v>59</v>
      </c>
      <c r="D3161" s="323" t="s">
        <v>5788</v>
      </c>
    </row>
    <row r="3162" spans="1:4" ht="27" x14ac:dyDescent="0.2">
      <c r="A3162" s="320" t="s">
        <v>4940</v>
      </c>
      <c r="B3162" s="322" t="s">
        <v>10699</v>
      </c>
      <c r="C3162" s="321" t="s">
        <v>59</v>
      </c>
      <c r="D3162" s="323" t="s">
        <v>525</v>
      </c>
    </row>
    <row r="3163" spans="1:4" ht="27" x14ac:dyDescent="0.2">
      <c r="A3163" s="320" t="s">
        <v>4941</v>
      </c>
      <c r="B3163" s="322" t="s">
        <v>10700</v>
      </c>
      <c r="C3163" s="321" t="s">
        <v>59</v>
      </c>
      <c r="D3163" s="323" t="s">
        <v>17995</v>
      </c>
    </row>
    <row r="3164" spans="1:4" ht="27" x14ac:dyDescent="0.2">
      <c r="A3164" s="320" t="s">
        <v>4942</v>
      </c>
      <c r="B3164" s="322" t="s">
        <v>10701</v>
      </c>
      <c r="C3164" s="321" t="s">
        <v>59</v>
      </c>
      <c r="D3164" s="323" t="s">
        <v>1025</v>
      </c>
    </row>
    <row r="3165" spans="1:4" ht="27" x14ac:dyDescent="0.2">
      <c r="A3165" s="320" t="s">
        <v>4943</v>
      </c>
      <c r="B3165" s="322" t="s">
        <v>10702</v>
      </c>
      <c r="C3165" s="321" t="s">
        <v>59</v>
      </c>
      <c r="D3165" s="323" t="s">
        <v>14589</v>
      </c>
    </row>
    <row r="3166" spans="1:4" ht="27" x14ac:dyDescent="0.2">
      <c r="A3166" s="320" t="s">
        <v>4944</v>
      </c>
      <c r="B3166" s="322" t="s">
        <v>10703</v>
      </c>
      <c r="C3166" s="321" t="s">
        <v>59</v>
      </c>
      <c r="D3166" s="323" t="s">
        <v>17996</v>
      </c>
    </row>
    <row r="3167" spans="1:4" ht="27" x14ac:dyDescent="0.2">
      <c r="A3167" s="320" t="s">
        <v>4945</v>
      </c>
      <c r="B3167" s="322" t="s">
        <v>10704</v>
      </c>
      <c r="C3167" s="321" t="s">
        <v>59</v>
      </c>
      <c r="D3167" s="323" t="s">
        <v>17997</v>
      </c>
    </row>
    <row r="3168" spans="1:4" ht="27" x14ac:dyDescent="0.2">
      <c r="A3168" s="320" t="s">
        <v>4946</v>
      </c>
      <c r="B3168" s="322" t="s">
        <v>10705</v>
      </c>
      <c r="C3168" s="321" t="s">
        <v>59</v>
      </c>
      <c r="D3168" s="323" t="s">
        <v>17998</v>
      </c>
    </row>
    <row r="3169" spans="1:4" ht="40.5" x14ac:dyDescent="0.2">
      <c r="A3169" s="320" t="s">
        <v>4947</v>
      </c>
      <c r="B3169" s="322" t="s">
        <v>10706</v>
      </c>
      <c r="C3169" s="321" t="s">
        <v>59</v>
      </c>
      <c r="D3169" s="323" t="s">
        <v>1069</v>
      </c>
    </row>
    <row r="3170" spans="1:4" ht="40.5" x14ac:dyDescent="0.2">
      <c r="A3170" s="320" t="s">
        <v>4948</v>
      </c>
      <c r="B3170" s="322" t="s">
        <v>10707</v>
      </c>
      <c r="C3170" s="321" t="s">
        <v>59</v>
      </c>
      <c r="D3170" s="323" t="s">
        <v>535</v>
      </c>
    </row>
    <row r="3171" spans="1:4" ht="40.5" x14ac:dyDescent="0.2">
      <c r="A3171" s="320" t="s">
        <v>4949</v>
      </c>
      <c r="B3171" s="322" t="s">
        <v>10708</v>
      </c>
      <c r="C3171" s="321" t="s">
        <v>59</v>
      </c>
      <c r="D3171" s="323" t="s">
        <v>931</v>
      </c>
    </row>
    <row r="3172" spans="1:4" ht="40.5" x14ac:dyDescent="0.2">
      <c r="A3172" s="320" t="s">
        <v>4951</v>
      </c>
      <c r="B3172" s="322" t="s">
        <v>10709</v>
      </c>
      <c r="C3172" s="321" t="s">
        <v>59</v>
      </c>
      <c r="D3172" s="323" t="s">
        <v>247</v>
      </c>
    </row>
    <row r="3173" spans="1:4" ht="40.5" x14ac:dyDescent="0.2">
      <c r="A3173" s="320" t="s">
        <v>4952</v>
      </c>
      <c r="B3173" s="322" t="s">
        <v>10710</v>
      </c>
      <c r="C3173" s="321" t="s">
        <v>59</v>
      </c>
      <c r="D3173" s="323" t="s">
        <v>14345</v>
      </c>
    </row>
    <row r="3174" spans="1:4" ht="40.5" x14ac:dyDescent="0.2">
      <c r="A3174" s="320" t="s">
        <v>4953</v>
      </c>
      <c r="B3174" s="322" t="s">
        <v>10711</v>
      </c>
      <c r="C3174" s="321" t="s">
        <v>59</v>
      </c>
      <c r="D3174" s="323" t="s">
        <v>14315</v>
      </c>
    </row>
    <row r="3175" spans="1:4" ht="40.5" x14ac:dyDescent="0.2">
      <c r="A3175" s="320" t="s">
        <v>4954</v>
      </c>
      <c r="B3175" s="322" t="s">
        <v>10712</v>
      </c>
      <c r="C3175" s="321" t="s">
        <v>59</v>
      </c>
      <c r="D3175" s="323" t="s">
        <v>7021</v>
      </c>
    </row>
    <row r="3176" spans="1:4" ht="40.5" x14ac:dyDescent="0.2">
      <c r="A3176" s="320" t="s">
        <v>4955</v>
      </c>
      <c r="B3176" s="322" t="s">
        <v>10713</v>
      </c>
      <c r="C3176" s="321" t="s">
        <v>59</v>
      </c>
      <c r="D3176" s="323" t="s">
        <v>17999</v>
      </c>
    </row>
    <row r="3177" spans="1:4" ht="40.5" x14ac:dyDescent="0.2">
      <c r="A3177" s="320" t="s">
        <v>4956</v>
      </c>
      <c r="B3177" s="322" t="s">
        <v>10714</v>
      </c>
      <c r="C3177" s="321" t="s">
        <v>59</v>
      </c>
      <c r="D3177" s="323" t="s">
        <v>18000</v>
      </c>
    </row>
    <row r="3178" spans="1:4" ht="40.5" x14ac:dyDescent="0.2">
      <c r="A3178" s="320" t="s">
        <v>4957</v>
      </c>
      <c r="B3178" s="322" t="s">
        <v>10715</v>
      </c>
      <c r="C3178" s="321" t="s">
        <v>59</v>
      </c>
      <c r="D3178" s="323" t="s">
        <v>973</v>
      </c>
    </row>
    <row r="3179" spans="1:4" ht="40.5" x14ac:dyDescent="0.2">
      <c r="A3179" s="320" t="s">
        <v>4958</v>
      </c>
      <c r="B3179" s="322" t="s">
        <v>10716</v>
      </c>
      <c r="C3179" s="321" t="s">
        <v>59</v>
      </c>
      <c r="D3179" s="323" t="s">
        <v>274</v>
      </c>
    </row>
    <row r="3180" spans="1:4" ht="40.5" x14ac:dyDescent="0.2">
      <c r="A3180" s="320" t="s">
        <v>4959</v>
      </c>
      <c r="B3180" s="322" t="s">
        <v>10717</v>
      </c>
      <c r="C3180" s="321" t="s">
        <v>59</v>
      </c>
      <c r="D3180" s="323" t="s">
        <v>17154</v>
      </c>
    </row>
    <row r="3181" spans="1:4" ht="40.5" x14ac:dyDescent="0.2">
      <c r="A3181" s="320" t="s">
        <v>4961</v>
      </c>
      <c r="B3181" s="322" t="s">
        <v>10718</v>
      </c>
      <c r="C3181" s="321" t="s">
        <v>59</v>
      </c>
      <c r="D3181" s="323" t="s">
        <v>18001</v>
      </c>
    </row>
    <row r="3182" spans="1:4" ht="40.5" x14ac:dyDescent="0.2">
      <c r="A3182" s="320" t="s">
        <v>4962</v>
      </c>
      <c r="B3182" s="322" t="s">
        <v>10719</v>
      </c>
      <c r="C3182" s="321" t="s">
        <v>59</v>
      </c>
      <c r="D3182" s="323" t="s">
        <v>17777</v>
      </c>
    </row>
    <row r="3183" spans="1:4" ht="40.5" x14ac:dyDescent="0.2">
      <c r="A3183" s="320" t="s">
        <v>4963</v>
      </c>
      <c r="B3183" s="322" t="s">
        <v>10720</v>
      </c>
      <c r="C3183" s="321" t="s">
        <v>59</v>
      </c>
      <c r="D3183" s="323" t="s">
        <v>5760</v>
      </c>
    </row>
    <row r="3184" spans="1:4" ht="40.5" x14ac:dyDescent="0.2">
      <c r="A3184" s="320" t="s">
        <v>4964</v>
      </c>
      <c r="B3184" s="322" t="s">
        <v>10721</v>
      </c>
      <c r="C3184" s="321" t="s">
        <v>59</v>
      </c>
      <c r="D3184" s="323" t="s">
        <v>16745</v>
      </c>
    </row>
    <row r="3185" spans="1:4" ht="40.5" x14ac:dyDescent="0.2">
      <c r="A3185" s="320" t="s">
        <v>4965</v>
      </c>
      <c r="B3185" s="322" t="s">
        <v>10722</v>
      </c>
      <c r="C3185" s="321" t="s">
        <v>59</v>
      </c>
      <c r="D3185" s="323" t="s">
        <v>13728</v>
      </c>
    </row>
    <row r="3186" spans="1:4" ht="40.5" x14ac:dyDescent="0.2">
      <c r="A3186" s="320" t="s">
        <v>4966</v>
      </c>
      <c r="B3186" s="322" t="s">
        <v>10723</v>
      </c>
      <c r="C3186" s="321" t="s">
        <v>59</v>
      </c>
      <c r="D3186" s="323" t="s">
        <v>16760</v>
      </c>
    </row>
    <row r="3187" spans="1:4" ht="27" x14ac:dyDescent="0.2">
      <c r="A3187" s="320" t="s">
        <v>4967</v>
      </c>
      <c r="B3187" s="322" t="s">
        <v>10724</v>
      </c>
      <c r="C3187" s="321" t="s">
        <v>59</v>
      </c>
      <c r="D3187" s="323" t="s">
        <v>700</v>
      </c>
    </row>
    <row r="3188" spans="1:4" ht="27" x14ac:dyDescent="0.2">
      <c r="A3188" s="320" t="s">
        <v>4968</v>
      </c>
      <c r="B3188" s="322" t="s">
        <v>10725</v>
      </c>
      <c r="C3188" s="321" t="s">
        <v>59</v>
      </c>
      <c r="D3188" s="323" t="s">
        <v>6635</v>
      </c>
    </row>
    <row r="3189" spans="1:4" ht="27" x14ac:dyDescent="0.2">
      <c r="A3189" s="320" t="s">
        <v>4970</v>
      </c>
      <c r="B3189" s="322" t="s">
        <v>10726</v>
      </c>
      <c r="C3189" s="321" t="s">
        <v>59</v>
      </c>
      <c r="D3189" s="323" t="s">
        <v>5452</v>
      </c>
    </row>
    <row r="3190" spans="1:4" ht="27" x14ac:dyDescent="0.2">
      <c r="A3190" s="320" t="s">
        <v>4971</v>
      </c>
      <c r="B3190" s="322" t="s">
        <v>10727</v>
      </c>
      <c r="C3190" s="321" t="s">
        <v>59</v>
      </c>
      <c r="D3190" s="323" t="s">
        <v>14090</v>
      </c>
    </row>
    <row r="3191" spans="1:4" ht="27" x14ac:dyDescent="0.2">
      <c r="A3191" s="320" t="s">
        <v>4972</v>
      </c>
      <c r="B3191" s="322" t="s">
        <v>10728</v>
      </c>
      <c r="C3191" s="321" t="s">
        <v>59</v>
      </c>
      <c r="D3191" s="323" t="s">
        <v>557</v>
      </c>
    </row>
    <row r="3192" spans="1:4" ht="27" x14ac:dyDescent="0.2">
      <c r="A3192" s="320" t="s">
        <v>4973</v>
      </c>
      <c r="B3192" s="322" t="s">
        <v>10729</v>
      </c>
      <c r="C3192" s="321" t="s">
        <v>59</v>
      </c>
      <c r="D3192" s="323" t="s">
        <v>4331</v>
      </c>
    </row>
    <row r="3193" spans="1:4" ht="27" x14ac:dyDescent="0.2">
      <c r="A3193" s="320" t="s">
        <v>4974</v>
      </c>
      <c r="B3193" s="322" t="s">
        <v>10730</v>
      </c>
      <c r="C3193" s="321" t="s">
        <v>59</v>
      </c>
      <c r="D3193" s="323" t="s">
        <v>1383</v>
      </c>
    </row>
    <row r="3194" spans="1:4" ht="27" x14ac:dyDescent="0.2">
      <c r="A3194" s="320" t="s">
        <v>4975</v>
      </c>
      <c r="B3194" s="322" t="s">
        <v>10731</v>
      </c>
      <c r="C3194" s="321" t="s">
        <v>59</v>
      </c>
      <c r="D3194" s="323" t="s">
        <v>13951</v>
      </c>
    </row>
    <row r="3195" spans="1:4" ht="40.5" x14ac:dyDescent="0.2">
      <c r="A3195" s="320" t="s">
        <v>4977</v>
      </c>
      <c r="B3195" s="322" t="s">
        <v>15712</v>
      </c>
      <c r="C3195" s="321" t="s">
        <v>59</v>
      </c>
      <c r="D3195" s="323" t="s">
        <v>1393</v>
      </c>
    </row>
    <row r="3196" spans="1:4" ht="40.5" x14ac:dyDescent="0.2">
      <c r="A3196" s="320" t="s">
        <v>4979</v>
      </c>
      <c r="B3196" s="322" t="s">
        <v>10732</v>
      </c>
      <c r="C3196" s="321" t="s">
        <v>59</v>
      </c>
      <c r="D3196" s="323" t="s">
        <v>2867</v>
      </c>
    </row>
    <row r="3197" spans="1:4" ht="40.5" x14ac:dyDescent="0.2">
      <c r="A3197" s="320" t="s">
        <v>4981</v>
      </c>
      <c r="B3197" s="322" t="s">
        <v>10733</v>
      </c>
      <c r="C3197" s="321" t="s">
        <v>59</v>
      </c>
      <c r="D3197" s="323" t="s">
        <v>1325</v>
      </c>
    </row>
    <row r="3198" spans="1:4" ht="40.5" x14ac:dyDescent="0.2">
      <c r="A3198" s="320" t="s">
        <v>4982</v>
      </c>
      <c r="B3198" s="322" t="s">
        <v>10734</v>
      </c>
      <c r="C3198" s="321" t="s">
        <v>59</v>
      </c>
      <c r="D3198" s="323" t="s">
        <v>18002</v>
      </c>
    </row>
    <row r="3199" spans="1:4" ht="40.5" x14ac:dyDescent="0.2">
      <c r="A3199" s="320" t="s">
        <v>4984</v>
      </c>
      <c r="B3199" s="322" t="s">
        <v>10735</v>
      </c>
      <c r="C3199" s="321" t="s">
        <v>59</v>
      </c>
      <c r="D3199" s="323" t="s">
        <v>1293</v>
      </c>
    </row>
    <row r="3200" spans="1:4" ht="40.5" x14ac:dyDescent="0.2">
      <c r="A3200" s="320" t="s">
        <v>4985</v>
      </c>
      <c r="B3200" s="322" t="s">
        <v>10736</v>
      </c>
      <c r="C3200" s="321" t="s">
        <v>59</v>
      </c>
      <c r="D3200" s="323" t="s">
        <v>14767</v>
      </c>
    </row>
    <row r="3201" spans="1:4" ht="40.5" x14ac:dyDescent="0.2">
      <c r="A3201" s="320" t="s">
        <v>4986</v>
      </c>
      <c r="B3201" s="322" t="s">
        <v>10737</v>
      </c>
      <c r="C3201" s="321" t="s">
        <v>59</v>
      </c>
      <c r="D3201" s="323" t="s">
        <v>4246</v>
      </c>
    </row>
    <row r="3202" spans="1:4" ht="40.5" x14ac:dyDescent="0.2">
      <c r="A3202" s="320" t="s">
        <v>4988</v>
      </c>
      <c r="B3202" s="322" t="s">
        <v>15713</v>
      </c>
      <c r="C3202" s="321" t="s">
        <v>59</v>
      </c>
      <c r="D3202" s="323" t="s">
        <v>6225</v>
      </c>
    </row>
    <row r="3203" spans="1:4" ht="27" x14ac:dyDescent="0.2">
      <c r="A3203" s="320" t="s">
        <v>4989</v>
      </c>
      <c r="B3203" s="322" t="s">
        <v>10738</v>
      </c>
      <c r="C3203" s="321" t="s">
        <v>59</v>
      </c>
      <c r="D3203" s="323" t="s">
        <v>18003</v>
      </c>
    </row>
    <row r="3204" spans="1:4" ht="27" x14ac:dyDescent="0.2">
      <c r="A3204" s="320" t="s">
        <v>4991</v>
      </c>
      <c r="B3204" s="322" t="s">
        <v>10739</v>
      </c>
      <c r="C3204" s="321" t="s">
        <v>59</v>
      </c>
      <c r="D3204" s="323" t="s">
        <v>18004</v>
      </c>
    </row>
    <row r="3205" spans="1:4" ht="27" x14ac:dyDescent="0.2">
      <c r="A3205" s="320" t="s">
        <v>4992</v>
      </c>
      <c r="B3205" s="322" t="s">
        <v>10740</v>
      </c>
      <c r="C3205" s="321" t="s">
        <v>59</v>
      </c>
      <c r="D3205" s="323" t="s">
        <v>18005</v>
      </c>
    </row>
    <row r="3206" spans="1:4" ht="27" x14ac:dyDescent="0.2">
      <c r="A3206" s="320" t="s">
        <v>4993</v>
      </c>
      <c r="B3206" s="322" t="s">
        <v>10741</v>
      </c>
      <c r="C3206" s="321" t="s">
        <v>59</v>
      </c>
      <c r="D3206" s="323" t="s">
        <v>18006</v>
      </c>
    </row>
    <row r="3207" spans="1:4" ht="27" x14ac:dyDescent="0.2">
      <c r="A3207" s="320" t="s">
        <v>4994</v>
      </c>
      <c r="B3207" s="322" t="s">
        <v>10742</v>
      </c>
      <c r="C3207" s="321" t="s">
        <v>59</v>
      </c>
      <c r="D3207" s="323" t="s">
        <v>17945</v>
      </c>
    </row>
    <row r="3208" spans="1:4" ht="27" x14ac:dyDescent="0.2">
      <c r="A3208" s="320" t="s">
        <v>4995</v>
      </c>
      <c r="B3208" s="322" t="s">
        <v>10743</v>
      </c>
      <c r="C3208" s="321" t="s">
        <v>59</v>
      </c>
      <c r="D3208" s="323" t="s">
        <v>13524</v>
      </c>
    </row>
    <row r="3209" spans="1:4" ht="27" x14ac:dyDescent="0.2">
      <c r="A3209" s="320" t="s">
        <v>4996</v>
      </c>
      <c r="B3209" s="322" t="s">
        <v>10744</v>
      </c>
      <c r="C3209" s="321" t="s">
        <v>59</v>
      </c>
      <c r="D3209" s="323" t="s">
        <v>18007</v>
      </c>
    </row>
    <row r="3210" spans="1:4" ht="27" x14ac:dyDescent="0.2">
      <c r="A3210" s="320" t="s">
        <v>4997</v>
      </c>
      <c r="B3210" s="322" t="s">
        <v>10745</v>
      </c>
      <c r="C3210" s="321" t="s">
        <v>59</v>
      </c>
      <c r="D3210" s="323" t="s">
        <v>806</v>
      </c>
    </row>
    <row r="3211" spans="1:4" ht="27" x14ac:dyDescent="0.2">
      <c r="A3211" s="320" t="s">
        <v>4998</v>
      </c>
      <c r="B3211" s="322" t="s">
        <v>10746</v>
      </c>
      <c r="C3211" s="321" t="s">
        <v>59</v>
      </c>
      <c r="D3211" s="323" t="s">
        <v>18008</v>
      </c>
    </row>
    <row r="3212" spans="1:4" ht="27" x14ac:dyDescent="0.2">
      <c r="A3212" s="320" t="s">
        <v>4999</v>
      </c>
      <c r="B3212" s="322" t="s">
        <v>10747</v>
      </c>
      <c r="C3212" s="321" t="s">
        <v>59</v>
      </c>
      <c r="D3212" s="323" t="s">
        <v>17701</v>
      </c>
    </row>
    <row r="3213" spans="1:4" ht="27" x14ac:dyDescent="0.2">
      <c r="A3213" s="320" t="s">
        <v>5000</v>
      </c>
      <c r="B3213" s="322" t="s">
        <v>10748</v>
      </c>
      <c r="C3213" s="321" t="s">
        <v>59</v>
      </c>
      <c r="D3213" s="323" t="s">
        <v>18009</v>
      </c>
    </row>
    <row r="3214" spans="1:4" ht="27" x14ac:dyDescent="0.2">
      <c r="A3214" s="320" t="s">
        <v>5001</v>
      </c>
      <c r="B3214" s="322" t="s">
        <v>10749</v>
      </c>
      <c r="C3214" s="321" t="s">
        <v>59</v>
      </c>
      <c r="D3214" s="323" t="s">
        <v>18010</v>
      </c>
    </row>
    <row r="3215" spans="1:4" ht="27" x14ac:dyDescent="0.2">
      <c r="A3215" s="320" t="s">
        <v>5002</v>
      </c>
      <c r="B3215" s="322" t="s">
        <v>10750</v>
      </c>
      <c r="C3215" s="321" t="s">
        <v>59</v>
      </c>
      <c r="D3215" s="323" t="s">
        <v>18011</v>
      </c>
    </row>
    <row r="3216" spans="1:4" ht="27" x14ac:dyDescent="0.2">
      <c r="A3216" s="320" t="s">
        <v>5003</v>
      </c>
      <c r="B3216" s="322" t="s">
        <v>10751</v>
      </c>
      <c r="C3216" s="321" t="s">
        <v>59</v>
      </c>
      <c r="D3216" s="323" t="s">
        <v>18012</v>
      </c>
    </row>
    <row r="3217" spans="1:4" ht="27" x14ac:dyDescent="0.2">
      <c r="A3217" s="320" t="s">
        <v>5004</v>
      </c>
      <c r="B3217" s="322" t="s">
        <v>10752</v>
      </c>
      <c r="C3217" s="321" t="s">
        <v>59</v>
      </c>
      <c r="D3217" s="323" t="s">
        <v>16663</v>
      </c>
    </row>
    <row r="3218" spans="1:4" ht="27" x14ac:dyDescent="0.2">
      <c r="A3218" s="320" t="s">
        <v>5005</v>
      </c>
      <c r="B3218" s="322" t="s">
        <v>10753</v>
      </c>
      <c r="C3218" s="321" t="s">
        <v>59</v>
      </c>
      <c r="D3218" s="323" t="s">
        <v>13349</v>
      </c>
    </row>
    <row r="3219" spans="1:4" ht="27" x14ac:dyDescent="0.2">
      <c r="A3219" s="320" t="s">
        <v>5006</v>
      </c>
      <c r="B3219" s="322" t="s">
        <v>10754</v>
      </c>
      <c r="C3219" s="321" t="s">
        <v>59</v>
      </c>
      <c r="D3219" s="323" t="s">
        <v>18013</v>
      </c>
    </row>
    <row r="3220" spans="1:4" ht="27" x14ac:dyDescent="0.2">
      <c r="A3220" s="320" t="s">
        <v>5007</v>
      </c>
      <c r="B3220" s="322" t="s">
        <v>10755</v>
      </c>
      <c r="C3220" s="321" t="s">
        <v>59</v>
      </c>
      <c r="D3220" s="323" t="s">
        <v>18014</v>
      </c>
    </row>
    <row r="3221" spans="1:4" ht="27" x14ac:dyDescent="0.2">
      <c r="A3221" s="320" t="s">
        <v>5008</v>
      </c>
      <c r="B3221" s="322" t="s">
        <v>10756</v>
      </c>
      <c r="C3221" s="321" t="s">
        <v>59</v>
      </c>
      <c r="D3221" s="323" t="s">
        <v>14100</v>
      </c>
    </row>
    <row r="3222" spans="1:4" ht="27" x14ac:dyDescent="0.2">
      <c r="A3222" s="320" t="s">
        <v>5009</v>
      </c>
      <c r="B3222" s="322" t="s">
        <v>10757</v>
      </c>
      <c r="C3222" s="321" t="s">
        <v>59</v>
      </c>
      <c r="D3222" s="323" t="s">
        <v>18015</v>
      </c>
    </row>
    <row r="3223" spans="1:4" ht="27" x14ac:dyDescent="0.2">
      <c r="A3223" s="320" t="s">
        <v>5010</v>
      </c>
      <c r="B3223" s="322" t="s">
        <v>10758</v>
      </c>
      <c r="C3223" s="321" t="s">
        <v>59</v>
      </c>
      <c r="D3223" s="323" t="s">
        <v>14665</v>
      </c>
    </row>
    <row r="3224" spans="1:4" ht="27" x14ac:dyDescent="0.2">
      <c r="A3224" s="320" t="s">
        <v>5012</v>
      </c>
      <c r="B3224" s="322" t="s">
        <v>10759</v>
      </c>
      <c r="C3224" s="321" t="s">
        <v>59</v>
      </c>
      <c r="D3224" s="323" t="s">
        <v>18016</v>
      </c>
    </row>
    <row r="3225" spans="1:4" ht="27" x14ac:dyDescent="0.2">
      <c r="A3225" s="320" t="s">
        <v>5013</v>
      </c>
      <c r="B3225" s="322" t="s">
        <v>10760</v>
      </c>
      <c r="C3225" s="321" t="s">
        <v>59</v>
      </c>
      <c r="D3225" s="323" t="s">
        <v>18017</v>
      </c>
    </row>
    <row r="3226" spans="1:4" ht="27" x14ac:dyDescent="0.2">
      <c r="A3226" s="320" t="s">
        <v>5014</v>
      </c>
      <c r="B3226" s="322" t="s">
        <v>10761</v>
      </c>
      <c r="C3226" s="321" t="s">
        <v>59</v>
      </c>
      <c r="D3226" s="323" t="s">
        <v>18018</v>
      </c>
    </row>
    <row r="3227" spans="1:4" ht="40.5" x14ac:dyDescent="0.2">
      <c r="A3227" s="320" t="s">
        <v>5015</v>
      </c>
      <c r="B3227" s="322" t="s">
        <v>10762</v>
      </c>
      <c r="C3227" s="321" t="s">
        <v>59</v>
      </c>
      <c r="D3227" s="323" t="s">
        <v>18019</v>
      </c>
    </row>
    <row r="3228" spans="1:4" ht="40.5" x14ac:dyDescent="0.2">
      <c r="A3228" s="320" t="s">
        <v>5017</v>
      </c>
      <c r="B3228" s="322" t="s">
        <v>10763</v>
      </c>
      <c r="C3228" s="321" t="s">
        <v>59</v>
      </c>
      <c r="D3228" s="323" t="s">
        <v>14521</v>
      </c>
    </row>
    <row r="3229" spans="1:4" ht="40.5" x14ac:dyDescent="0.2">
      <c r="A3229" s="320" t="s">
        <v>5018</v>
      </c>
      <c r="B3229" s="322" t="s">
        <v>10764</v>
      </c>
      <c r="C3229" s="321" t="s">
        <v>59</v>
      </c>
      <c r="D3229" s="323" t="s">
        <v>18020</v>
      </c>
    </row>
    <row r="3230" spans="1:4" ht="13.5" x14ac:dyDescent="0.2">
      <c r="A3230" s="320" t="s">
        <v>5019</v>
      </c>
      <c r="B3230" s="322" t="s">
        <v>10765</v>
      </c>
      <c r="C3230" s="321" t="s">
        <v>14849</v>
      </c>
      <c r="D3230" s="323" t="s">
        <v>721</v>
      </c>
    </row>
    <row r="3231" spans="1:4" ht="13.5" x14ac:dyDescent="0.2">
      <c r="A3231" s="320" t="s">
        <v>5020</v>
      </c>
      <c r="B3231" s="322" t="s">
        <v>10766</v>
      </c>
      <c r="C3231" s="321" t="s">
        <v>14849</v>
      </c>
      <c r="D3231" s="323" t="s">
        <v>5804</v>
      </c>
    </row>
    <row r="3232" spans="1:4" ht="13.5" x14ac:dyDescent="0.2">
      <c r="A3232" s="320" t="s">
        <v>5021</v>
      </c>
      <c r="B3232" s="322" t="s">
        <v>10767</v>
      </c>
      <c r="C3232" s="321" t="s">
        <v>14849</v>
      </c>
      <c r="D3232" s="323" t="s">
        <v>1056</v>
      </c>
    </row>
    <row r="3233" spans="1:4" ht="13.5" x14ac:dyDescent="0.2">
      <c r="A3233" s="320" t="s">
        <v>5022</v>
      </c>
      <c r="B3233" s="322" t="s">
        <v>10768</v>
      </c>
      <c r="C3233" s="321" t="s">
        <v>14849</v>
      </c>
      <c r="D3233" s="323" t="s">
        <v>18021</v>
      </c>
    </row>
    <row r="3234" spans="1:4" ht="13.5" x14ac:dyDescent="0.2">
      <c r="A3234" s="320" t="s">
        <v>5023</v>
      </c>
      <c r="B3234" s="322" t="s">
        <v>10769</v>
      </c>
      <c r="C3234" s="321" t="s">
        <v>14849</v>
      </c>
      <c r="D3234" s="323" t="s">
        <v>18022</v>
      </c>
    </row>
    <row r="3235" spans="1:4" ht="13.5" x14ac:dyDescent="0.2">
      <c r="A3235" s="320" t="s">
        <v>5024</v>
      </c>
      <c r="B3235" s="322" t="s">
        <v>10770</v>
      </c>
      <c r="C3235" s="321" t="s">
        <v>14849</v>
      </c>
      <c r="D3235" s="323" t="s">
        <v>18023</v>
      </c>
    </row>
    <row r="3236" spans="1:4" ht="13.5" x14ac:dyDescent="0.2">
      <c r="A3236" s="320" t="s">
        <v>5025</v>
      </c>
      <c r="B3236" s="322" t="s">
        <v>15714</v>
      </c>
      <c r="C3236" s="321" t="s">
        <v>14849</v>
      </c>
      <c r="D3236" s="323" t="s">
        <v>18024</v>
      </c>
    </row>
    <row r="3237" spans="1:4" ht="13.5" x14ac:dyDescent="0.2">
      <c r="A3237" s="320" t="s">
        <v>5026</v>
      </c>
      <c r="B3237" s="322" t="s">
        <v>10771</v>
      </c>
      <c r="C3237" s="321" t="s">
        <v>14849</v>
      </c>
      <c r="D3237" s="323" t="s">
        <v>18025</v>
      </c>
    </row>
    <row r="3238" spans="1:4" ht="13.5" x14ac:dyDescent="0.2">
      <c r="A3238" s="320" t="s">
        <v>5027</v>
      </c>
      <c r="B3238" s="322" t="s">
        <v>10772</v>
      </c>
      <c r="C3238" s="321" t="s">
        <v>14849</v>
      </c>
      <c r="D3238" s="323" t="s">
        <v>18026</v>
      </c>
    </row>
    <row r="3239" spans="1:4" ht="13.5" x14ac:dyDescent="0.2">
      <c r="A3239" s="320" t="s">
        <v>5028</v>
      </c>
      <c r="B3239" s="322" t="s">
        <v>10773</v>
      </c>
      <c r="C3239" s="321" t="s">
        <v>14849</v>
      </c>
      <c r="D3239" s="323" t="s">
        <v>18027</v>
      </c>
    </row>
    <row r="3240" spans="1:4" ht="13.5" x14ac:dyDescent="0.2">
      <c r="A3240" s="320" t="s">
        <v>5029</v>
      </c>
      <c r="B3240" s="322" t="s">
        <v>10774</v>
      </c>
      <c r="C3240" s="321" t="s">
        <v>14849</v>
      </c>
      <c r="D3240" s="323" t="s">
        <v>18028</v>
      </c>
    </row>
    <row r="3241" spans="1:4" ht="13.5" x14ac:dyDescent="0.2">
      <c r="A3241" s="320" t="s">
        <v>5030</v>
      </c>
      <c r="B3241" s="322" t="s">
        <v>10775</v>
      </c>
      <c r="C3241" s="321" t="s">
        <v>14849</v>
      </c>
      <c r="D3241" s="323" t="s">
        <v>18029</v>
      </c>
    </row>
    <row r="3242" spans="1:4" ht="13.5" x14ac:dyDescent="0.2">
      <c r="A3242" s="320" t="s">
        <v>5031</v>
      </c>
      <c r="B3242" s="322" t="s">
        <v>10776</v>
      </c>
      <c r="C3242" s="321" t="s">
        <v>14849</v>
      </c>
      <c r="D3242" s="323" t="s">
        <v>18030</v>
      </c>
    </row>
    <row r="3243" spans="1:4" ht="13.5" x14ac:dyDescent="0.2">
      <c r="A3243" s="320" t="s">
        <v>5032</v>
      </c>
      <c r="B3243" s="322" t="s">
        <v>10777</v>
      </c>
      <c r="C3243" s="321" t="s">
        <v>14849</v>
      </c>
      <c r="D3243" s="323" t="s">
        <v>18031</v>
      </c>
    </row>
    <row r="3244" spans="1:4" ht="13.5" x14ac:dyDescent="0.2">
      <c r="A3244" s="320" t="s">
        <v>5033</v>
      </c>
      <c r="B3244" s="322" t="s">
        <v>10778</v>
      </c>
      <c r="C3244" s="321" t="s">
        <v>14849</v>
      </c>
      <c r="D3244" s="323" t="s">
        <v>18032</v>
      </c>
    </row>
    <row r="3245" spans="1:4" ht="13.5" x14ac:dyDescent="0.2">
      <c r="A3245" s="320" t="s">
        <v>5034</v>
      </c>
      <c r="B3245" s="322" t="s">
        <v>10779</v>
      </c>
      <c r="C3245" s="321" t="s">
        <v>14849</v>
      </c>
      <c r="D3245" s="323" t="s">
        <v>18033</v>
      </c>
    </row>
    <row r="3246" spans="1:4" ht="13.5" x14ac:dyDescent="0.2">
      <c r="A3246" s="320" t="s">
        <v>5035</v>
      </c>
      <c r="B3246" s="322" t="s">
        <v>10780</v>
      </c>
      <c r="C3246" s="321" t="s">
        <v>14849</v>
      </c>
      <c r="D3246" s="323" t="s">
        <v>18034</v>
      </c>
    </row>
    <row r="3247" spans="1:4" ht="13.5" x14ac:dyDescent="0.2">
      <c r="A3247" s="320" t="s">
        <v>5036</v>
      </c>
      <c r="B3247" s="322" t="s">
        <v>10781</v>
      </c>
      <c r="C3247" s="321" t="s">
        <v>14849</v>
      </c>
      <c r="D3247" s="323" t="s">
        <v>18035</v>
      </c>
    </row>
    <row r="3248" spans="1:4" ht="13.5" x14ac:dyDescent="0.2">
      <c r="A3248" s="320" t="s">
        <v>5037</v>
      </c>
      <c r="B3248" s="322" t="s">
        <v>10782</v>
      </c>
      <c r="C3248" s="321" t="s">
        <v>14849</v>
      </c>
      <c r="D3248" s="323" t="s">
        <v>18036</v>
      </c>
    </row>
    <row r="3249" spans="1:4" ht="27" x14ac:dyDescent="0.2">
      <c r="A3249" s="320" t="s">
        <v>5038</v>
      </c>
      <c r="B3249" s="322" t="s">
        <v>10783</v>
      </c>
      <c r="C3249" s="321" t="s">
        <v>14849</v>
      </c>
      <c r="D3249" s="323" t="s">
        <v>267</v>
      </c>
    </row>
    <row r="3250" spans="1:4" ht="27" x14ac:dyDescent="0.2">
      <c r="A3250" s="320" t="s">
        <v>5039</v>
      </c>
      <c r="B3250" s="322" t="s">
        <v>10784</v>
      </c>
      <c r="C3250" s="321" t="s">
        <v>14849</v>
      </c>
      <c r="D3250" s="323" t="s">
        <v>3828</v>
      </c>
    </row>
    <row r="3251" spans="1:4" ht="27" x14ac:dyDescent="0.2">
      <c r="A3251" s="320" t="s">
        <v>5041</v>
      </c>
      <c r="B3251" s="322" t="s">
        <v>10785</v>
      </c>
      <c r="C3251" s="321" t="s">
        <v>14849</v>
      </c>
      <c r="D3251" s="323" t="s">
        <v>1340</v>
      </c>
    </row>
    <row r="3252" spans="1:4" ht="27" x14ac:dyDescent="0.2">
      <c r="A3252" s="320" t="s">
        <v>5043</v>
      </c>
      <c r="B3252" s="322" t="s">
        <v>10786</v>
      </c>
      <c r="C3252" s="321" t="s">
        <v>14849</v>
      </c>
      <c r="D3252" s="323" t="s">
        <v>2686</v>
      </c>
    </row>
    <row r="3253" spans="1:4" ht="27" x14ac:dyDescent="0.2">
      <c r="A3253" s="320" t="s">
        <v>5044</v>
      </c>
      <c r="B3253" s="322" t="s">
        <v>10787</v>
      </c>
      <c r="C3253" s="321" t="s">
        <v>14849</v>
      </c>
      <c r="D3253" s="323" t="s">
        <v>1220</v>
      </c>
    </row>
    <row r="3254" spans="1:4" ht="27" x14ac:dyDescent="0.2">
      <c r="A3254" s="320" t="s">
        <v>5045</v>
      </c>
      <c r="B3254" s="322" t="s">
        <v>10788</v>
      </c>
      <c r="C3254" s="321" t="s">
        <v>14849</v>
      </c>
      <c r="D3254" s="323" t="s">
        <v>432</v>
      </c>
    </row>
    <row r="3255" spans="1:4" ht="27" x14ac:dyDescent="0.2">
      <c r="A3255" s="320" t="s">
        <v>5046</v>
      </c>
      <c r="B3255" s="322" t="s">
        <v>10789</v>
      </c>
      <c r="C3255" s="321" t="s">
        <v>14849</v>
      </c>
      <c r="D3255" s="323" t="s">
        <v>230</v>
      </c>
    </row>
    <row r="3256" spans="1:4" ht="27" x14ac:dyDescent="0.2">
      <c r="A3256" s="320" t="s">
        <v>5047</v>
      </c>
      <c r="B3256" s="322" t="s">
        <v>10790</v>
      </c>
      <c r="C3256" s="321" t="s">
        <v>14849</v>
      </c>
      <c r="D3256" s="323" t="s">
        <v>18037</v>
      </c>
    </row>
    <row r="3257" spans="1:4" ht="40.5" x14ac:dyDescent="0.2">
      <c r="A3257" s="320" t="s">
        <v>5048</v>
      </c>
      <c r="B3257" s="322" t="s">
        <v>10791</v>
      </c>
      <c r="C3257" s="321" t="s">
        <v>14849</v>
      </c>
      <c r="D3257" s="323" t="s">
        <v>18038</v>
      </c>
    </row>
    <row r="3258" spans="1:4" ht="27" x14ac:dyDescent="0.2">
      <c r="A3258" s="320" t="s">
        <v>5049</v>
      </c>
      <c r="B3258" s="322" t="s">
        <v>10792</v>
      </c>
      <c r="C3258" s="321" t="s">
        <v>14849</v>
      </c>
      <c r="D3258" s="323" t="s">
        <v>625</v>
      </c>
    </row>
    <row r="3259" spans="1:4" ht="27" x14ac:dyDescent="0.2">
      <c r="A3259" s="320" t="s">
        <v>5050</v>
      </c>
      <c r="B3259" s="322" t="s">
        <v>10793</v>
      </c>
      <c r="C3259" s="321" t="s">
        <v>14849</v>
      </c>
      <c r="D3259" s="323" t="s">
        <v>751</v>
      </c>
    </row>
    <row r="3260" spans="1:4" ht="27" x14ac:dyDescent="0.2">
      <c r="A3260" s="320" t="s">
        <v>5052</v>
      </c>
      <c r="B3260" s="322" t="s">
        <v>10794</v>
      </c>
      <c r="C3260" s="321" t="s">
        <v>14849</v>
      </c>
      <c r="D3260" s="323" t="s">
        <v>1145</v>
      </c>
    </row>
    <row r="3261" spans="1:4" ht="27" x14ac:dyDescent="0.2">
      <c r="A3261" s="320" t="s">
        <v>5053</v>
      </c>
      <c r="B3261" s="322" t="s">
        <v>10795</v>
      </c>
      <c r="C3261" s="321" t="s">
        <v>14849</v>
      </c>
      <c r="D3261" s="323" t="s">
        <v>896</v>
      </c>
    </row>
    <row r="3262" spans="1:4" ht="27" x14ac:dyDescent="0.2">
      <c r="A3262" s="320" t="s">
        <v>5055</v>
      </c>
      <c r="B3262" s="322" t="s">
        <v>10796</v>
      </c>
      <c r="C3262" s="321" t="s">
        <v>14849</v>
      </c>
      <c r="D3262" s="323" t="s">
        <v>820</v>
      </c>
    </row>
    <row r="3263" spans="1:4" ht="27" x14ac:dyDescent="0.2">
      <c r="A3263" s="320" t="s">
        <v>5056</v>
      </c>
      <c r="B3263" s="322" t="s">
        <v>10797</v>
      </c>
      <c r="C3263" s="321" t="s">
        <v>14849</v>
      </c>
      <c r="D3263" s="323" t="s">
        <v>1126</v>
      </c>
    </row>
    <row r="3264" spans="1:4" ht="27" x14ac:dyDescent="0.2">
      <c r="A3264" s="320" t="s">
        <v>5057</v>
      </c>
      <c r="B3264" s="322" t="s">
        <v>10798</v>
      </c>
      <c r="C3264" s="321" t="s">
        <v>14849</v>
      </c>
      <c r="D3264" s="323" t="s">
        <v>258</v>
      </c>
    </row>
    <row r="3265" spans="1:4" ht="27" x14ac:dyDescent="0.2">
      <c r="A3265" s="320" t="s">
        <v>5058</v>
      </c>
      <c r="B3265" s="322" t="s">
        <v>10799</v>
      </c>
      <c r="C3265" s="321" t="s">
        <v>14849</v>
      </c>
      <c r="D3265" s="323" t="s">
        <v>13608</v>
      </c>
    </row>
    <row r="3266" spans="1:4" ht="27" x14ac:dyDescent="0.2">
      <c r="A3266" s="320" t="s">
        <v>5059</v>
      </c>
      <c r="B3266" s="322" t="s">
        <v>15715</v>
      </c>
      <c r="C3266" s="321" t="s">
        <v>14849</v>
      </c>
      <c r="D3266" s="323" t="s">
        <v>5804</v>
      </c>
    </row>
    <row r="3267" spans="1:4" ht="40.5" x14ac:dyDescent="0.2">
      <c r="A3267" s="320" t="s">
        <v>5061</v>
      </c>
      <c r="B3267" s="322" t="s">
        <v>10800</v>
      </c>
      <c r="C3267" s="321" t="s">
        <v>14849</v>
      </c>
      <c r="D3267" s="323" t="s">
        <v>2242</v>
      </c>
    </row>
    <row r="3268" spans="1:4" ht="27" x14ac:dyDescent="0.2">
      <c r="A3268" s="320" t="s">
        <v>5062</v>
      </c>
      <c r="B3268" s="322" t="s">
        <v>10801</v>
      </c>
      <c r="C3268" s="321" t="s">
        <v>14849</v>
      </c>
      <c r="D3268" s="323" t="s">
        <v>619</v>
      </c>
    </row>
    <row r="3269" spans="1:4" ht="27" x14ac:dyDescent="0.2">
      <c r="A3269" s="320" t="s">
        <v>5063</v>
      </c>
      <c r="B3269" s="322" t="s">
        <v>10802</v>
      </c>
      <c r="C3269" s="321" t="s">
        <v>14849</v>
      </c>
      <c r="D3269" s="323" t="s">
        <v>849</v>
      </c>
    </row>
    <row r="3270" spans="1:4" ht="27" x14ac:dyDescent="0.2">
      <c r="A3270" s="320" t="s">
        <v>5065</v>
      </c>
      <c r="B3270" s="322" t="s">
        <v>10803</v>
      </c>
      <c r="C3270" s="321" t="s">
        <v>14849</v>
      </c>
      <c r="D3270" s="323" t="s">
        <v>438</v>
      </c>
    </row>
    <row r="3271" spans="1:4" ht="27" x14ac:dyDescent="0.2">
      <c r="A3271" s="320" t="s">
        <v>5067</v>
      </c>
      <c r="B3271" s="322" t="s">
        <v>10804</v>
      </c>
      <c r="C3271" s="321" t="s">
        <v>14849</v>
      </c>
      <c r="D3271" s="323" t="s">
        <v>589</v>
      </c>
    </row>
    <row r="3272" spans="1:4" ht="27" x14ac:dyDescent="0.2">
      <c r="A3272" s="320" t="s">
        <v>5068</v>
      </c>
      <c r="B3272" s="322" t="s">
        <v>10805</v>
      </c>
      <c r="C3272" s="321" t="s">
        <v>14849</v>
      </c>
      <c r="D3272" s="323" t="s">
        <v>450</v>
      </c>
    </row>
    <row r="3273" spans="1:4" ht="27" x14ac:dyDescent="0.2">
      <c r="A3273" s="320" t="s">
        <v>5070</v>
      </c>
      <c r="B3273" s="322" t="s">
        <v>15716</v>
      </c>
      <c r="C3273" s="321" t="s">
        <v>14849</v>
      </c>
      <c r="D3273" s="323" t="s">
        <v>964</v>
      </c>
    </row>
    <row r="3274" spans="1:4" ht="40.5" x14ac:dyDescent="0.2">
      <c r="A3274" s="320" t="s">
        <v>5071</v>
      </c>
      <c r="B3274" s="322" t="s">
        <v>10806</v>
      </c>
      <c r="C3274" s="321" t="s">
        <v>14849</v>
      </c>
      <c r="D3274" s="323" t="s">
        <v>943</v>
      </c>
    </row>
    <row r="3275" spans="1:4" ht="27" x14ac:dyDescent="0.2">
      <c r="A3275" s="320" t="s">
        <v>5072</v>
      </c>
      <c r="B3275" s="322" t="s">
        <v>10807</v>
      </c>
      <c r="C3275" s="321" t="s">
        <v>14849</v>
      </c>
      <c r="D3275" s="323" t="s">
        <v>625</v>
      </c>
    </row>
    <row r="3276" spans="1:4" ht="27" x14ac:dyDescent="0.2">
      <c r="A3276" s="320" t="s">
        <v>5073</v>
      </c>
      <c r="B3276" s="322" t="s">
        <v>10808</v>
      </c>
      <c r="C3276" s="321" t="s">
        <v>14849</v>
      </c>
      <c r="D3276" s="323" t="s">
        <v>2745</v>
      </c>
    </row>
    <row r="3277" spans="1:4" ht="27" x14ac:dyDescent="0.2">
      <c r="A3277" s="320" t="s">
        <v>5074</v>
      </c>
      <c r="B3277" s="322" t="s">
        <v>10809</v>
      </c>
      <c r="C3277" s="321" t="s">
        <v>14849</v>
      </c>
      <c r="D3277" s="323" t="s">
        <v>5530</v>
      </c>
    </row>
    <row r="3278" spans="1:4" ht="27" x14ac:dyDescent="0.2">
      <c r="A3278" s="320" t="s">
        <v>5075</v>
      </c>
      <c r="B3278" s="322" t="s">
        <v>10810</v>
      </c>
      <c r="C3278" s="321" t="s">
        <v>14849</v>
      </c>
      <c r="D3278" s="323" t="s">
        <v>18039</v>
      </c>
    </row>
    <row r="3279" spans="1:4" ht="27" x14ac:dyDescent="0.2">
      <c r="A3279" s="320" t="s">
        <v>5076</v>
      </c>
      <c r="B3279" s="322" t="s">
        <v>10811</v>
      </c>
      <c r="C3279" s="321" t="s">
        <v>14849</v>
      </c>
      <c r="D3279" s="323" t="s">
        <v>18040</v>
      </c>
    </row>
    <row r="3280" spans="1:4" ht="27" x14ac:dyDescent="0.2">
      <c r="A3280" s="320" t="s">
        <v>5077</v>
      </c>
      <c r="B3280" s="322" t="s">
        <v>10812</v>
      </c>
      <c r="C3280" s="321" t="s">
        <v>14849</v>
      </c>
      <c r="D3280" s="323" t="s">
        <v>6511</v>
      </c>
    </row>
    <row r="3281" spans="1:4" ht="27" x14ac:dyDescent="0.2">
      <c r="A3281" s="320" t="s">
        <v>5078</v>
      </c>
      <c r="B3281" s="322" t="s">
        <v>15717</v>
      </c>
      <c r="C3281" s="321" t="s">
        <v>14849</v>
      </c>
      <c r="D3281" s="323" t="s">
        <v>18041</v>
      </c>
    </row>
    <row r="3282" spans="1:4" ht="40.5" x14ac:dyDescent="0.2">
      <c r="A3282" s="320" t="s">
        <v>5079</v>
      </c>
      <c r="B3282" s="322" t="s">
        <v>10813</v>
      </c>
      <c r="C3282" s="321" t="s">
        <v>14849</v>
      </c>
      <c r="D3282" s="323" t="s">
        <v>6527</v>
      </c>
    </row>
    <row r="3283" spans="1:4" ht="27" x14ac:dyDescent="0.2">
      <c r="A3283" s="320" t="s">
        <v>5080</v>
      </c>
      <c r="B3283" s="322" t="s">
        <v>10814</v>
      </c>
      <c r="C3283" s="321" t="s">
        <v>14849</v>
      </c>
      <c r="D3283" s="323" t="s">
        <v>713</v>
      </c>
    </row>
    <row r="3284" spans="1:4" ht="27" x14ac:dyDescent="0.2">
      <c r="A3284" s="320" t="s">
        <v>5082</v>
      </c>
      <c r="B3284" s="322" t="s">
        <v>10815</v>
      </c>
      <c r="C3284" s="321" t="s">
        <v>14849</v>
      </c>
      <c r="D3284" s="323" t="s">
        <v>663</v>
      </c>
    </row>
    <row r="3285" spans="1:4" ht="40.5" x14ac:dyDescent="0.2">
      <c r="A3285" s="320" t="s">
        <v>5083</v>
      </c>
      <c r="B3285" s="322" t="s">
        <v>10816</v>
      </c>
      <c r="C3285" s="321" t="s">
        <v>14849</v>
      </c>
      <c r="D3285" s="323" t="s">
        <v>306</v>
      </c>
    </row>
    <row r="3286" spans="1:4" ht="27" x14ac:dyDescent="0.2">
      <c r="A3286" s="320" t="s">
        <v>5084</v>
      </c>
      <c r="B3286" s="322" t="s">
        <v>10817</v>
      </c>
      <c r="C3286" s="321" t="s">
        <v>14849</v>
      </c>
      <c r="D3286" s="323" t="s">
        <v>7161</v>
      </c>
    </row>
    <row r="3287" spans="1:4" ht="40.5" x14ac:dyDescent="0.2">
      <c r="A3287" s="320" t="s">
        <v>5086</v>
      </c>
      <c r="B3287" s="322" t="s">
        <v>10818</v>
      </c>
      <c r="C3287" s="321" t="s">
        <v>14849</v>
      </c>
      <c r="D3287" s="323" t="s">
        <v>864</v>
      </c>
    </row>
    <row r="3288" spans="1:4" ht="27" x14ac:dyDescent="0.2">
      <c r="A3288" s="320" t="s">
        <v>5087</v>
      </c>
      <c r="B3288" s="322" t="s">
        <v>10819</v>
      </c>
      <c r="C3288" s="321" t="s">
        <v>14849</v>
      </c>
      <c r="D3288" s="323" t="s">
        <v>1148</v>
      </c>
    </row>
    <row r="3289" spans="1:4" ht="27" x14ac:dyDescent="0.2">
      <c r="A3289" s="320" t="s">
        <v>5088</v>
      </c>
      <c r="B3289" s="322" t="s">
        <v>10820</v>
      </c>
      <c r="C3289" s="321" t="s">
        <v>14849</v>
      </c>
      <c r="D3289" s="323" t="s">
        <v>5291</v>
      </c>
    </row>
    <row r="3290" spans="1:4" ht="40.5" x14ac:dyDescent="0.2">
      <c r="A3290" s="320" t="s">
        <v>5090</v>
      </c>
      <c r="B3290" s="322" t="s">
        <v>10821</v>
      </c>
      <c r="C3290" s="321" t="s">
        <v>14849</v>
      </c>
      <c r="D3290" s="323" t="s">
        <v>3799</v>
      </c>
    </row>
    <row r="3291" spans="1:4" ht="27" x14ac:dyDescent="0.2">
      <c r="A3291" s="320" t="s">
        <v>5091</v>
      </c>
      <c r="B3291" s="322" t="s">
        <v>10822</v>
      </c>
      <c r="C3291" s="321" t="s">
        <v>14849</v>
      </c>
      <c r="D3291" s="323" t="s">
        <v>609</v>
      </c>
    </row>
    <row r="3292" spans="1:4" ht="27" x14ac:dyDescent="0.2">
      <c r="A3292" s="320" t="s">
        <v>5093</v>
      </c>
      <c r="B3292" s="322" t="s">
        <v>10823</v>
      </c>
      <c r="C3292" s="321" t="s">
        <v>14849</v>
      </c>
      <c r="D3292" s="323" t="s">
        <v>5094</v>
      </c>
    </row>
    <row r="3293" spans="1:4" ht="27" x14ac:dyDescent="0.2">
      <c r="A3293" s="320" t="s">
        <v>5095</v>
      </c>
      <c r="B3293" s="322" t="s">
        <v>10824</v>
      </c>
      <c r="C3293" s="321" t="s">
        <v>14849</v>
      </c>
      <c r="D3293" s="323" t="s">
        <v>1253</v>
      </c>
    </row>
    <row r="3294" spans="1:4" ht="27" x14ac:dyDescent="0.2">
      <c r="A3294" s="320" t="s">
        <v>5096</v>
      </c>
      <c r="B3294" s="322" t="s">
        <v>10825</v>
      </c>
      <c r="C3294" s="321" t="s">
        <v>14849</v>
      </c>
      <c r="D3294" s="323" t="s">
        <v>5064</v>
      </c>
    </row>
    <row r="3295" spans="1:4" ht="27" x14ac:dyDescent="0.2">
      <c r="A3295" s="320" t="s">
        <v>5097</v>
      </c>
      <c r="B3295" s="322" t="s">
        <v>10826</v>
      </c>
      <c r="C3295" s="321" t="s">
        <v>14849</v>
      </c>
      <c r="D3295" s="323" t="s">
        <v>16467</v>
      </c>
    </row>
    <row r="3296" spans="1:4" ht="27" x14ac:dyDescent="0.2">
      <c r="A3296" s="320" t="s">
        <v>5099</v>
      </c>
      <c r="B3296" s="322" t="s">
        <v>10827</v>
      </c>
      <c r="C3296" s="321" t="s">
        <v>14849</v>
      </c>
      <c r="D3296" s="323" t="s">
        <v>574</v>
      </c>
    </row>
    <row r="3297" spans="1:4" ht="27" x14ac:dyDescent="0.2">
      <c r="A3297" s="320" t="s">
        <v>5100</v>
      </c>
      <c r="B3297" s="322" t="s">
        <v>10828</v>
      </c>
      <c r="C3297" s="321" t="s">
        <v>14849</v>
      </c>
      <c r="D3297" s="323" t="s">
        <v>1095</v>
      </c>
    </row>
    <row r="3298" spans="1:4" ht="27" x14ac:dyDescent="0.2">
      <c r="A3298" s="320" t="s">
        <v>5101</v>
      </c>
      <c r="B3298" s="322" t="s">
        <v>10829</v>
      </c>
      <c r="C3298" s="321" t="s">
        <v>14849</v>
      </c>
      <c r="D3298" s="323" t="s">
        <v>954</v>
      </c>
    </row>
    <row r="3299" spans="1:4" ht="27" x14ac:dyDescent="0.2">
      <c r="A3299" s="320" t="s">
        <v>5102</v>
      </c>
      <c r="B3299" s="322" t="s">
        <v>10830</v>
      </c>
      <c r="C3299" s="321" t="s">
        <v>14849</v>
      </c>
      <c r="D3299" s="323" t="s">
        <v>1327</v>
      </c>
    </row>
    <row r="3300" spans="1:4" ht="27" x14ac:dyDescent="0.2">
      <c r="A3300" s="320" t="s">
        <v>5103</v>
      </c>
      <c r="B3300" s="322" t="s">
        <v>10831</v>
      </c>
      <c r="C3300" s="321" t="s">
        <v>14849</v>
      </c>
      <c r="D3300" s="323" t="s">
        <v>661</v>
      </c>
    </row>
    <row r="3301" spans="1:4" ht="27" x14ac:dyDescent="0.2">
      <c r="A3301" s="320" t="s">
        <v>5104</v>
      </c>
      <c r="B3301" s="322" t="s">
        <v>10832</v>
      </c>
      <c r="C3301" s="321" t="s">
        <v>14849</v>
      </c>
      <c r="D3301" s="323" t="s">
        <v>1046</v>
      </c>
    </row>
    <row r="3302" spans="1:4" ht="27" x14ac:dyDescent="0.2">
      <c r="A3302" s="320" t="s">
        <v>5105</v>
      </c>
      <c r="B3302" s="322" t="s">
        <v>10833</v>
      </c>
      <c r="C3302" s="321" t="s">
        <v>14849</v>
      </c>
      <c r="D3302" s="323" t="s">
        <v>354</v>
      </c>
    </row>
    <row r="3303" spans="1:4" ht="27" x14ac:dyDescent="0.2">
      <c r="A3303" s="320" t="s">
        <v>5106</v>
      </c>
      <c r="B3303" s="322" t="s">
        <v>10834</v>
      </c>
      <c r="C3303" s="321" t="s">
        <v>14849</v>
      </c>
      <c r="D3303" s="323" t="s">
        <v>961</v>
      </c>
    </row>
    <row r="3304" spans="1:4" ht="27" x14ac:dyDescent="0.2">
      <c r="A3304" s="320" t="s">
        <v>5107</v>
      </c>
      <c r="B3304" s="322" t="s">
        <v>10835</v>
      </c>
      <c r="C3304" s="321" t="s">
        <v>14849</v>
      </c>
      <c r="D3304" s="323" t="s">
        <v>18042</v>
      </c>
    </row>
    <row r="3305" spans="1:4" ht="27" x14ac:dyDescent="0.2">
      <c r="A3305" s="320" t="s">
        <v>5109</v>
      </c>
      <c r="B3305" s="322" t="s">
        <v>10836</v>
      </c>
      <c r="C3305" s="321" t="s">
        <v>14849</v>
      </c>
      <c r="D3305" s="323" t="s">
        <v>837</v>
      </c>
    </row>
    <row r="3306" spans="1:4" ht="27" x14ac:dyDescent="0.2">
      <c r="A3306" s="320" t="s">
        <v>5110</v>
      </c>
      <c r="B3306" s="322" t="s">
        <v>10837</v>
      </c>
      <c r="C3306" s="321" t="s">
        <v>14849</v>
      </c>
      <c r="D3306" s="323" t="s">
        <v>1463</v>
      </c>
    </row>
    <row r="3307" spans="1:4" ht="27" x14ac:dyDescent="0.2">
      <c r="A3307" s="320" t="s">
        <v>5111</v>
      </c>
      <c r="B3307" s="322" t="s">
        <v>10838</v>
      </c>
      <c r="C3307" s="321" t="s">
        <v>14849</v>
      </c>
      <c r="D3307" s="323" t="s">
        <v>233</v>
      </c>
    </row>
    <row r="3308" spans="1:4" ht="27" x14ac:dyDescent="0.2">
      <c r="A3308" s="320" t="s">
        <v>5112</v>
      </c>
      <c r="B3308" s="322" t="s">
        <v>10839</v>
      </c>
      <c r="C3308" s="321" t="s">
        <v>14849</v>
      </c>
      <c r="D3308" s="323" t="s">
        <v>18043</v>
      </c>
    </row>
    <row r="3309" spans="1:4" ht="27" x14ac:dyDescent="0.2">
      <c r="A3309" s="320" t="s">
        <v>5113</v>
      </c>
      <c r="B3309" s="322" t="s">
        <v>15718</v>
      </c>
      <c r="C3309" s="321" t="s">
        <v>14849</v>
      </c>
      <c r="D3309" s="323" t="s">
        <v>1348</v>
      </c>
    </row>
    <row r="3310" spans="1:4" ht="40.5" x14ac:dyDescent="0.2">
      <c r="A3310" s="320" t="s">
        <v>5114</v>
      </c>
      <c r="B3310" s="322" t="s">
        <v>10840</v>
      </c>
      <c r="C3310" s="321" t="s">
        <v>14849</v>
      </c>
      <c r="D3310" s="323" t="s">
        <v>18044</v>
      </c>
    </row>
    <row r="3311" spans="1:4" ht="27" x14ac:dyDescent="0.2">
      <c r="A3311" s="320" t="s">
        <v>5115</v>
      </c>
      <c r="B3311" s="322" t="s">
        <v>10841</v>
      </c>
      <c r="C3311" s="321" t="s">
        <v>14849</v>
      </c>
      <c r="D3311" s="323" t="s">
        <v>18045</v>
      </c>
    </row>
    <row r="3312" spans="1:4" ht="27" x14ac:dyDescent="0.2">
      <c r="A3312" s="320" t="s">
        <v>5116</v>
      </c>
      <c r="B3312" s="322" t="s">
        <v>10842</v>
      </c>
      <c r="C3312" s="321" t="s">
        <v>14849</v>
      </c>
      <c r="D3312" s="323" t="s">
        <v>582</v>
      </c>
    </row>
    <row r="3313" spans="1:4" ht="27" x14ac:dyDescent="0.2">
      <c r="A3313" s="320" t="s">
        <v>5117</v>
      </c>
      <c r="B3313" s="322" t="s">
        <v>10843</v>
      </c>
      <c r="C3313" s="321" t="s">
        <v>14849</v>
      </c>
      <c r="D3313" s="323" t="s">
        <v>1030</v>
      </c>
    </row>
    <row r="3314" spans="1:4" ht="27" x14ac:dyDescent="0.2">
      <c r="A3314" s="320" t="s">
        <v>5118</v>
      </c>
      <c r="B3314" s="322" t="s">
        <v>10844</v>
      </c>
      <c r="C3314" s="321" t="s">
        <v>14849</v>
      </c>
      <c r="D3314" s="323" t="s">
        <v>953</v>
      </c>
    </row>
    <row r="3315" spans="1:4" ht="27" x14ac:dyDescent="0.2">
      <c r="A3315" s="320" t="s">
        <v>5119</v>
      </c>
      <c r="B3315" s="322" t="s">
        <v>10845</v>
      </c>
      <c r="C3315" s="321" t="s">
        <v>14849</v>
      </c>
      <c r="D3315" s="323" t="s">
        <v>2761</v>
      </c>
    </row>
    <row r="3316" spans="1:4" ht="27" x14ac:dyDescent="0.2">
      <c r="A3316" s="320" t="s">
        <v>5120</v>
      </c>
      <c r="B3316" s="322" t="s">
        <v>15719</v>
      </c>
      <c r="C3316" s="321" t="s">
        <v>14849</v>
      </c>
      <c r="D3316" s="323" t="s">
        <v>18046</v>
      </c>
    </row>
    <row r="3317" spans="1:4" ht="40.5" x14ac:dyDescent="0.2">
      <c r="A3317" s="320" t="s">
        <v>5121</v>
      </c>
      <c r="B3317" s="322" t="s">
        <v>10846</v>
      </c>
      <c r="C3317" s="321" t="s">
        <v>14849</v>
      </c>
      <c r="D3317" s="323" t="s">
        <v>812</v>
      </c>
    </row>
    <row r="3318" spans="1:4" ht="27" x14ac:dyDescent="0.2">
      <c r="A3318" s="320" t="s">
        <v>5123</v>
      </c>
      <c r="B3318" s="322" t="s">
        <v>10847</v>
      </c>
      <c r="C3318" s="321" t="s">
        <v>14849</v>
      </c>
      <c r="D3318" s="323" t="s">
        <v>17525</v>
      </c>
    </row>
    <row r="3319" spans="1:4" ht="27" x14ac:dyDescent="0.2">
      <c r="A3319" s="320" t="s">
        <v>5124</v>
      </c>
      <c r="B3319" s="322" t="s">
        <v>10848</v>
      </c>
      <c r="C3319" s="321" t="s">
        <v>14849</v>
      </c>
      <c r="D3319" s="323" t="s">
        <v>5098</v>
      </c>
    </row>
    <row r="3320" spans="1:4" ht="27" x14ac:dyDescent="0.2">
      <c r="A3320" s="320" t="s">
        <v>5125</v>
      </c>
      <c r="B3320" s="322" t="s">
        <v>10849</v>
      </c>
      <c r="C3320" s="321" t="s">
        <v>14849</v>
      </c>
      <c r="D3320" s="323" t="s">
        <v>18047</v>
      </c>
    </row>
    <row r="3321" spans="1:4" ht="27" x14ac:dyDescent="0.2">
      <c r="A3321" s="320" t="s">
        <v>5126</v>
      </c>
      <c r="B3321" s="322" t="s">
        <v>10850</v>
      </c>
      <c r="C3321" s="321" t="s">
        <v>14849</v>
      </c>
      <c r="D3321" s="323" t="s">
        <v>2508</v>
      </c>
    </row>
    <row r="3322" spans="1:4" ht="27" x14ac:dyDescent="0.2">
      <c r="A3322" s="320" t="s">
        <v>5127</v>
      </c>
      <c r="B3322" s="322" t="s">
        <v>10851</v>
      </c>
      <c r="C3322" s="321" t="s">
        <v>14849</v>
      </c>
      <c r="D3322" s="323" t="s">
        <v>3869</v>
      </c>
    </row>
    <row r="3323" spans="1:4" ht="27" x14ac:dyDescent="0.2">
      <c r="A3323" s="320" t="s">
        <v>5128</v>
      </c>
      <c r="B3323" s="322" t="s">
        <v>15720</v>
      </c>
      <c r="C3323" s="321" t="s">
        <v>14849</v>
      </c>
      <c r="D3323" s="323" t="s">
        <v>1055</v>
      </c>
    </row>
    <row r="3324" spans="1:4" ht="40.5" x14ac:dyDescent="0.2">
      <c r="A3324" s="320" t="s">
        <v>5130</v>
      </c>
      <c r="B3324" s="322" t="s">
        <v>10852</v>
      </c>
      <c r="C3324" s="321" t="s">
        <v>14849</v>
      </c>
      <c r="D3324" s="323" t="s">
        <v>533</v>
      </c>
    </row>
    <row r="3325" spans="1:4" ht="27" x14ac:dyDescent="0.2">
      <c r="A3325" s="320" t="s">
        <v>5131</v>
      </c>
      <c r="B3325" s="322" t="s">
        <v>10853</v>
      </c>
      <c r="C3325" s="321" t="s">
        <v>14849</v>
      </c>
      <c r="D3325" s="323" t="s">
        <v>660</v>
      </c>
    </row>
    <row r="3326" spans="1:4" ht="27" x14ac:dyDescent="0.2">
      <c r="A3326" s="320" t="s">
        <v>5132</v>
      </c>
      <c r="B3326" s="322" t="s">
        <v>10854</v>
      </c>
      <c r="C3326" s="321" t="s">
        <v>14849</v>
      </c>
      <c r="D3326" s="323" t="s">
        <v>782</v>
      </c>
    </row>
    <row r="3327" spans="1:4" ht="40.5" x14ac:dyDescent="0.2">
      <c r="A3327" s="320" t="s">
        <v>5133</v>
      </c>
      <c r="B3327" s="322" t="s">
        <v>10855</v>
      </c>
      <c r="C3327" s="321" t="s">
        <v>14849</v>
      </c>
      <c r="D3327" s="323" t="s">
        <v>5530</v>
      </c>
    </row>
    <row r="3328" spans="1:4" ht="27" x14ac:dyDescent="0.2">
      <c r="A3328" s="320" t="s">
        <v>5134</v>
      </c>
      <c r="B3328" s="322" t="s">
        <v>10856</v>
      </c>
      <c r="C3328" s="321" t="s">
        <v>14849</v>
      </c>
      <c r="D3328" s="323" t="s">
        <v>1046</v>
      </c>
    </row>
    <row r="3329" spans="1:4" ht="40.5" x14ac:dyDescent="0.2">
      <c r="A3329" s="320" t="s">
        <v>5135</v>
      </c>
      <c r="B3329" s="322" t="s">
        <v>10857</v>
      </c>
      <c r="C3329" s="321" t="s">
        <v>14849</v>
      </c>
      <c r="D3329" s="323" t="s">
        <v>13630</v>
      </c>
    </row>
    <row r="3330" spans="1:4" ht="27" x14ac:dyDescent="0.2">
      <c r="A3330" s="320" t="s">
        <v>5136</v>
      </c>
      <c r="B3330" s="322" t="s">
        <v>10858</v>
      </c>
      <c r="C3330" s="321" t="s">
        <v>14849</v>
      </c>
      <c r="D3330" s="323" t="s">
        <v>14125</v>
      </c>
    </row>
    <row r="3331" spans="1:4" ht="27" x14ac:dyDescent="0.2">
      <c r="A3331" s="320" t="s">
        <v>5137</v>
      </c>
      <c r="B3331" s="322" t="s">
        <v>10859</v>
      </c>
      <c r="C3331" s="321" t="s">
        <v>14849</v>
      </c>
      <c r="D3331" s="323" t="s">
        <v>578</v>
      </c>
    </row>
    <row r="3332" spans="1:4" ht="40.5" x14ac:dyDescent="0.2">
      <c r="A3332" s="320" t="s">
        <v>5139</v>
      </c>
      <c r="B3332" s="322" t="s">
        <v>10860</v>
      </c>
      <c r="C3332" s="321" t="s">
        <v>14849</v>
      </c>
      <c r="D3332" s="323" t="s">
        <v>7170</v>
      </c>
    </row>
    <row r="3333" spans="1:4" ht="27" x14ac:dyDescent="0.2">
      <c r="A3333" s="320" t="s">
        <v>5140</v>
      </c>
      <c r="B3333" s="322" t="s">
        <v>10861</v>
      </c>
      <c r="C3333" s="321" t="s">
        <v>14849</v>
      </c>
      <c r="D3333" s="323" t="s">
        <v>526</v>
      </c>
    </row>
    <row r="3334" spans="1:4" ht="27" x14ac:dyDescent="0.2">
      <c r="A3334" s="320" t="s">
        <v>5141</v>
      </c>
      <c r="B3334" s="322" t="s">
        <v>10862</v>
      </c>
      <c r="C3334" s="321" t="s">
        <v>14849</v>
      </c>
      <c r="D3334" s="323" t="s">
        <v>1269</v>
      </c>
    </row>
    <row r="3335" spans="1:4" ht="27" x14ac:dyDescent="0.2">
      <c r="A3335" s="320" t="s">
        <v>5142</v>
      </c>
      <c r="B3335" s="322" t="s">
        <v>10863</v>
      </c>
      <c r="C3335" s="321" t="s">
        <v>14849</v>
      </c>
      <c r="D3335" s="323" t="s">
        <v>5143</v>
      </c>
    </row>
    <row r="3336" spans="1:4" ht="27" x14ac:dyDescent="0.2">
      <c r="A3336" s="320" t="s">
        <v>5144</v>
      </c>
      <c r="B3336" s="322" t="s">
        <v>10864</v>
      </c>
      <c r="C3336" s="321" t="s">
        <v>14849</v>
      </c>
      <c r="D3336" s="323" t="s">
        <v>849</v>
      </c>
    </row>
    <row r="3337" spans="1:4" ht="27" x14ac:dyDescent="0.2">
      <c r="A3337" s="320" t="s">
        <v>5145</v>
      </c>
      <c r="B3337" s="322" t="s">
        <v>10865</v>
      </c>
      <c r="C3337" s="321" t="s">
        <v>14849</v>
      </c>
      <c r="D3337" s="323" t="s">
        <v>901</v>
      </c>
    </row>
    <row r="3338" spans="1:4" ht="27" x14ac:dyDescent="0.2">
      <c r="A3338" s="320" t="s">
        <v>5146</v>
      </c>
      <c r="B3338" s="322" t="s">
        <v>10866</v>
      </c>
      <c r="C3338" s="321" t="s">
        <v>14849</v>
      </c>
      <c r="D3338" s="323" t="s">
        <v>979</v>
      </c>
    </row>
    <row r="3339" spans="1:4" ht="27" x14ac:dyDescent="0.2">
      <c r="A3339" s="320" t="s">
        <v>5147</v>
      </c>
      <c r="B3339" s="322" t="s">
        <v>10867</v>
      </c>
      <c r="C3339" s="321" t="s">
        <v>14849</v>
      </c>
      <c r="D3339" s="323" t="s">
        <v>290</v>
      </c>
    </row>
    <row r="3340" spans="1:4" ht="27" x14ac:dyDescent="0.2">
      <c r="A3340" s="320" t="s">
        <v>5148</v>
      </c>
      <c r="B3340" s="322" t="s">
        <v>10868</v>
      </c>
      <c r="C3340" s="321" t="s">
        <v>14849</v>
      </c>
      <c r="D3340" s="323" t="s">
        <v>1400</v>
      </c>
    </row>
    <row r="3341" spans="1:4" ht="27" x14ac:dyDescent="0.2">
      <c r="A3341" s="320" t="s">
        <v>5149</v>
      </c>
      <c r="B3341" s="322" t="s">
        <v>10869</v>
      </c>
      <c r="C3341" s="321" t="s">
        <v>14849</v>
      </c>
      <c r="D3341" s="323" t="s">
        <v>593</v>
      </c>
    </row>
    <row r="3342" spans="1:4" ht="27" x14ac:dyDescent="0.2">
      <c r="A3342" s="320" t="s">
        <v>5150</v>
      </c>
      <c r="B3342" s="322" t="s">
        <v>10870</v>
      </c>
      <c r="C3342" s="321" t="s">
        <v>14849</v>
      </c>
      <c r="D3342" s="323" t="s">
        <v>693</v>
      </c>
    </row>
    <row r="3343" spans="1:4" ht="27" x14ac:dyDescent="0.2">
      <c r="A3343" s="320" t="s">
        <v>5151</v>
      </c>
      <c r="B3343" s="322" t="s">
        <v>10871</v>
      </c>
      <c r="C3343" s="321" t="s">
        <v>14849</v>
      </c>
      <c r="D3343" s="323" t="s">
        <v>18048</v>
      </c>
    </row>
    <row r="3344" spans="1:4" ht="27" x14ac:dyDescent="0.2">
      <c r="A3344" s="320" t="s">
        <v>5152</v>
      </c>
      <c r="B3344" s="322" t="s">
        <v>10872</v>
      </c>
      <c r="C3344" s="321" t="s">
        <v>14849</v>
      </c>
      <c r="D3344" s="323" t="s">
        <v>1291</v>
      </c>
    </row>
    <row r="3345" spans="1:4" ht="27" x14ac:dyDescent="0.2">
      <c r="A3345" s="320" t="s">
        <v>5153</v>
      </c>
      <c r="B3345" s="322" t="s">
        <v>10873</v>
      </c>
      <c r="C3345" s="321" t="s">
        <v>14849</v>
      </c>
      <c r="D3345" s="323" t="s">
        <v>5804</v>
      </c>
    </row>
    <row r="3346" spans="1:4" ht="27" x14ac:dyDescent="0.2">
      <c r="A3346" s="320" t="s">
        <v>5155</v>
      </c>
      <c r="B3346" s="322" t="s">
        <v>10874</v>
      </c>
      <c r="C3346" s="321" t="s">
        <v>14849</v>
      </c>
      <c r="D3346" s="323" t="s">
        <v>668</v>
      </c>
    </row>
    <row r="3347" spans="1:4" ht="27" x14ac:dyDescent="0.2">
      <c r="A3347" s="320" t="s">
        <v>5156</v>
      </c>
      <c r="B3347" s="322" t="s">
        <v>10875</v>
      </c>
      <c r="C3347" s="321" t="s">
        <v>14849</v>
      </c>
      <c r="D3347" s="323" t="s">
        <v>770</v>
      </c>
    </row>
    <row r="3348" spans="1:4" ht="27" x14ac:dyDescent="0.2">
      <c r="A3348" s="320" t="s">
        <v>5158</v>
      </c>
      <c r="B3348" s="322" t="s">
        <v>10876</v>
      </c>
      <c r="C3348" s="321" t="s">
        <v>14849</v>
      </c>
      <c r="D3348" s="323" t="s">
        <v>938</v>
      </c>
    </row>
    <row r="3349" spans="1:4" ht="27" x14ac:dyDescent="0.2">
      <c r="A3349" s="320" t="s">
        <v>5160</v>
      </c>
      <c r="B3349" s="322" t="s">
        <v>10877</v>
      </c>
      <c r="C3349" s="321" t="s">
        <v>14849</v>
      </c>
      <c r="D3349" s="323" t="s">
        <v>18049</v>
      </c>
    </row>
    <row r="3350" spans="1:4" ht="27" x14ac:dyDescent="0.2">
      <c r="A3350" s="320" t="s">
        <v>5161</v>
      </c>
      <c r="B3350" s="322" t="s">
        <v>10878</v>
      </c>
      <c r="C3350" s="321" t="s">
        <v>14849</v>
      </c>
      <c r="D3350" s="323" t="s">
        <v>18050</v>
      </c>
    </row>
    <row r="3351" spans="1:4" ht="27" x14ac:dyDescent="0.2">
      <c r="A3351" s="320" t="s">
        <v>5162</v>
      </c>
      <c r="B3351" s="322" t="s">
        <v>10879</v>
      </c>
      <c r="C3351" s="321" t="s">
        <v>14849</v>
      </c>
      <c r="D3351" s="323" t="s">
        <v>14522</v>
      </c>
    </row>
    <row r="3352" spans="1:4" ht="27" x14ac:dyDescent="0.2">
      <c r="A3352" s="320" t="s">
        <v>5163</v>
      </c>
      <c r="B3352" s="322" t="s">
        <v>10880</v>
      </c>
      <c r="C3352" s="321" t="s">
        <v>14849</v>
      </c>
      <c r="D3352" s="323" t="s">
        <v>18051</v>
      </c>
    </row>
    <row r="3353" spans="1:4" ht="27" x14ac:dyDescent="0.2">
      <c r="A3353" s="320" t="s">
        <v>5164</v>
      </c>
      <c r="B3353" s="322" t="s">
        <v>10881</v>
      </c>
      <c r="C3353" s="321" t="s">
        <v>14849</v>
      </c>
      <c r="D3353" s="323" t="s">
        <v>332</v>
      </c>
    </row>
    <row r="3354" spans="1:4" ht="27" x14ac:dyDescent="0.2">
      <c r="A3354" s="320" t="s">
        <v>5165</v>
      </c>
      <c r="B3354" s="322" t="s">
        <v>10882</v>
      </c>
      <c r="C3354" s="321" t="s">
        <v>14849</v>
      </c>
      <c r="D3354" s="323" t="s">
        <v>18052</v>
      </c>
    </row>
    <row r="3355" spans="1:4" ht="27" x14ac:dyDescent="0.2">
      <c r="A3355" s="320" t="s">
        <v>5166</v>
      </c>
      <c r="B3355" s="322" t="s">
        <v>15721</v>
      </c>
      <c r="C3355" s="321" t="s">
        <v>14849</v>
      </c>
      <c r="D3355" s="323" t="s">
        <v>13608</v>
      </c>
    </row>
    <row r="3356" spans="1:4" ht="27" x14ac:dyDescent="0.2">
      <c r="A3356" s="320" t="s">
        <v>5167</v>
      </c>
      <c r="B3356" s="322" t="s">
        <v>10883</v>
      </c>
      <c r="C3356" s="321" t="s">
        <v>14849</v>
      </c>
      <c r="D3356" s="323" t="s">
        <v>17466</v>
      </c>
    </row>
    <row r="3357" spans="1:4" ht="27" x14ac:dyDescent="0.2">
      <c r="A3357" s="320" t="s">
        <v>5168</v>
      </c>
      <c r="B3357" s="322" t="s">
        <v>15722</v>
      </c>
      <c r="C3357" s="321" t="s">
        <v>14849</v>
      </c>
      <c r="D3357" s="323" t="s">
        <v>661</v>
      </c>
    </row>
    <row r="3358" spans="1:4" ht="27" x14ac:dyDescent="0.2">
      <c r="A3358" s="320" t="s">
        <v>5169</v>
      </c>
      <c r="B3358" s="322" t="s">
        <v>10884</v>
      </c>
      <c r="C3358" s="321" t="s">
        <v>14849</v>
      </c>
      <c r="D3358" s="323" t="s">
        <v>18053</v>
      </c>
    </row>
    <row r="3359" spans="1:4" ht="27" x14ac:dyDescent="0.2">
      <c r="A3359" s="320" t="s">
        <v>5170</v>
      </c>
      <c r="B3359" s="322" t="s">
        <v>15723</v>
      </c>
      <c r="C3359" s="321" t="s">
        <v>14849</v>
      </c>
      <c r="D3359" s="323" t="s">
        <v>519</v>
      </c>
    </row>
    <row r="3360" spans="1:4" ht="27" x14ac:dyDescent="0.2">
      <c r="A3360" s="320" t="s">
        <v>5171</v>
      </c>
      <c r="B3360" s="322" t="s">
        <v>10885</v>
      </c>
      <c r="C3360" s="321" t="s">
        <v>14849</v>
      </c>
      <c r="D3360" s="323" t="s">
        <v>14845</v>
      </c>
    </row>
    <row r="3361" spans="1:4" ht="27" x14ac:dyDescent="0.2">
      <c r="A3361" s="320" t="s">
        <v>5172</v>
      </c>
      <c r="B3361" s="322" t="s">
        <v>15724</v>
      </c>
      <c r="C3361" s="321" t="s">
        <v>14849</v>
      </c>
      <c r="D3361" s="323" t="s">
        <v>18046</v>
      </c>
    </row>
    <row r="3362" spans="1:4" ht="27" x14ac:dyDescent="0.2">
      <c r="A3362" s="320" t="s">
        <v>5173</v>
      </c>
      <c r="B3362" s="322" t="s">
        <v>10886</v>
      </c>
      <c r="C3362" s="321" t="s">
        <v>14849</v>
      </c>
      <c r="D3362" s="323" t="s">
        <v>18054</v>
      </c>
    </row>
    <row r="3363" spans="1:4" ht="27" x14ac:dyDescent="0.2">
      <c r="A3363" s="320" t="s">
        <v>5174</v>
      </c>
      <c r="B3363" s="322" t="s">
        <v>15725</v>
      </c>
      <c r="C3363" s="321" t="s">
        <v>14849</v>
      </c>
      <c r="D3363" s="323" t="s">
        <v>18055</v>
      </c>
    </row>
    <row r="3364" spans="1:4" ht="27" x14ac:dyDescent="0.2">
      <c r="A3364" s="320" t="s">
        <v>5175</v>
      </c>
      <c r="B3364" s="322" t="s">
        <v>10887</v>
      </c>
      <c r="C3364" s="321" t="s">
        <v>14849</v>
      </c>
      <c r="D3364" s="323" t="s">
        <v>18056</v>
      </c>
    </row>
    <row r="3365" spans="1:4" ht="27" x14ac:dyDescent="0.2">
      <c r="A3365" s="320" t="s">
        <v>5176</v>
      </c>
      <c r="B3365" s="322" t="s">
        <v>15726</v>
      </c>
      <c r="C3365" s="321" t="s">
        <v>14849</v>
      </c>
      <c r="D3365" s="323" t="s">
        <v>1484</v>
      </c>
    </row>
    <row r="3366" spans="1:4" ht="27" x14ac:dyDescent="0.2">
      <c r="A3366" s="320" t="s">
        <v>5178</v>
      </c>
      <c r="B3366" s="322" t="s">
        <v>10888</v>
      </c>
      <c r="C3366" s="321" t="s">
        <v>14849</v>
      </c>
      <c r="D3366" s="323" t="s">
        <v>18057</v>
      </c>
    </row>
    <row r="3367" spans="1:4" ht="27" x14ac:dyDescent="0.2">
      <c r="A3367" s="320" t="s">
        <v>5179</v>
      </c>
      <c r="B3367" s="322" t="s">
        <v>15727</v>
      </c>
      <c r="C3367" s="321" t="s">
        <v>14849</v>
      </c>
      <c r="D3367" s="323" t="s">
        <v>16717</v>
      </c>
    </row>
    <row r="3368" spans="1:4" ht="27" x14ac:dyDescent="0.2">
      <c r="A3368" s="320" t="s">
        <v>5180</v>
      </c>
      <c r="B3368" s="322" t="s">
        <v>10889</v>
      </c>
      <c r="C3368" s="321" t="s">
        <v>14849</v>
      </c>
      <c r="D3368" s="323" t="s">
        <v>18058</v>
      </c>
    </row>
    <row r="3369" spans="1:4" ht="27" x14ac:dyDescent="0.2">
      <c r="A3369" s="320" t="s">
        <v>5181</v>
      </c>
      <c r="B3369" s="322" t="s">
        <v>10890</v>
      </c>
      <c r="C3369" s="321" t="s">
        <v>14849</v>
      </c>
      <c r="D3369" s="323" t="s">
        <v>411</v>
      </c>
    </row>
    <row r="3370" spans="1:4" ht="27" x14ac:dyDescent="0.2">
      <c r="A3370" s="320" t="s">
        <v>5182</v>
      </c>
      <c r="B3370" s="322" t="s">
        <v>15728</v>
      </c>
      <c r="C3370" s="321" t="s">
        <v>14849</v>
      </c>
      <c r="D3370" s="323" t="s">
        <v>14472</v>
      </c>
    </row>
    <row r="3371" spans="1:4" ht="27" x14ac:dyDescent="0.2">
      <c r="A3371" s="320" t="s">
        <v>5183</v>
      </c>
      <c r="B3371" s="322" t="s">
        <v>10891</v>
      </c>
      <c r="C3371" s="321" t="s">
        <v>14849</v>
      </c>
      <c r="D3371" s="323" t="s">
        <v>2341</v>
      </c>
    </row>
    <row r="3372" spans="1:4" ht="27" x14ac:dyDescent="0.2">
      <c r="A3372" s="320" t="s">
        <v>5184</v>
      </c>
      <c r="B3372" s="322" t="s">
        <v>15729</v>
      </c>
      <c r="C3372" s="321" t="s">
        <v>14849</v>
      </c>
      <c r="D3372" s="323" t="s">
        <v>14022</v>
      </c>
    </row>
    <row r="3373" spans="1:4" ht="27" x14ac:dyDescent="0.2">
      <c r="A3373" s="320" t="s">
        <v>5185</v>
      </c>
      <c r="B3373" s="322" t="s">
        <v>10892</v>
      </c>
      <c r="C3373" s="321" t="s">
        <v>14849</v>
      </c>
      <c r="D3373" s="323" t="s">
        <v>1119</v>
      </c>
    </row>
    <row r="3374" spans="1:4" ht="40.5" x14ac:dyDescent="0.2">
      <c r="A3374" s="320" t="s">
        <v>5186</v>
      </c>
      <c r="B3374" s="322" t="s">
        <v>15730</v>
      </c>
      <c r="C3374" s="321" t="s">
        <v>14849</v>
      </c>
      <c r="D3374" s="323" t="s">
        <v>14022</v>
      </c>
    </row>
    <row r="3375" spans="1:4" ht="27" x14ac:dyDescent="0.2">
      <c r="A3375" s="320" t="s">
        <v>5187</v>
      </c>
      <c r="B3375" s="322" t="s">
        <v>10893</v>
      </c>
      <c r="C3375" s="321" t="s">
        <v>14849</v>
      </c>
      <c r="D3375" s="323" t="s">
        <v>1209</v>
      </c>
    </row>
    <row r="3376" spans="1:4" ht="27" x14ac:dyDescent="0.2">
      <c r="A3376" s="320" t="s">
        <v>5188</v>
      </c>
      <c r="B3376" s="322" t="s">
        <v>15731</v>
      </c>
      <c r="C3376" s="321" t="s">
        <v>14849</v>
      </c>
      <c r="D3376" s="323" t="s">
        <v>920</v>
      </c>
    </row>
    <row r="3377" spans="1:4" ht="27" x14ac:dyDescent="0.2">
      <c r="A3377" s="320" t="s">
        <v>5189</v>
      </c>
      <c r="B3377" s="322" t="s">
        <v>15732</v>
      </c>
      <c r="C3377" s="321" t="s">
        <v>14849</v>
      </c>
      <c r="D3377" s="323" t="s">
        <v>445</v>
      </c>
    </row>
    <row r="3378" spans="1:4" ht="27" x14ac:dyDescent="0.2">
      <c r="A3378" s="320" t="s">
        <v>5190</v>
      </c>
      <c r="B3378" s="322" t="s">
        <v>10894</v>
      </c>
      <c r="C3378" s="321" t="s">
        <v>14849</v>
      </c>
      <c r="D3378" s="323" t="s">
        <v>511</v>
      </c>
    </row>
    <row r="3379" spans="1:4" ht="27" x14ac:dyDescent="0.2">
      <c r="A3379" s="320" t="s">
        <v>5191</v>
      </c>
      <c r="B3379" s="322" t="s">
        <v>10895</v>
      </c>
      <c r="C3379" s="321" t="s">
        <v>14849</v>
      </c>
      <c r="D3379" s="323" t="s">
        <v>307</v>
      </c>
    </row>
    <row r="3380" spans="1:4" ht="27" x14ac:dyDescent="0.2">
      <c r="A3380" s="320" t="s">
        <v>5192</v>
      </c>
      <c r="B3380" s="322" t="s">
        <v>10896</v>
      </c>
      <c r="C3380" s="321" t="s">
        <v>14849</v>
      </c>
      <c r="D3380" s="323" t="s">
        <v>412</v>
      </c>
    </row>
    <row r="3381" spans="1:4" ht="27" x14ac:dyDescent="0.2">
      <c r="A3381" s="320" t="s">
        <v>5193</v>
      </c>
      <c r="B3381" s="322" t="s">
        <v>10897</v>
      </c>
      <c r="C3381" s="321" t="s">
        <v>14849</v>
      </c>
      <c r="D3381" s="323" t="s">
        <v>18059</v>
      </c>
    </row>
    <row r="3382" spans="1:4" ht="27" x14ac:dyDescent="0.2">
      <c r="A3382" s="320" t="s">
        <v>5194</v>
      </c>
      <c r="B3382" s="322" t="s">
        <v>15733</v>
      </c>
      <c r="C3382" s="321" t="s">
        <v>14849</v>
      </c>
      <c r="D3382" s="323" t="s">
        <v>5215</v>
      </c>
    </row>
    <row r="3383" spans="1:4" ht="27" x14ac:dyDescent="0.2">
      <c r="A3383" s="320" t="s">
        <v>5195</v>
      </c>
      <c r="B3383" s="322" t="s">
        <v>15734</v>
      </c>
      <c r="C3383" s="321" t="s">
        <v>14849</v>
      </c>
      <c r="D3383" s="323" t="s">
        <v>305</v>
      </c>
    </row>
    <row r="3384" spans="1:4" ht="27" x14ac:dyDescent="0.2">
      <c r="A3384" s="320" t="s">
        <v>5196</v>
      </c>
      <c r="B3384" s="322" t="s">
        <v>15735</v>
      </c>
      <c r="C3384" s="321" t="s">
        <v>14849</v>
      </c>
      <c r="D3384" s="323" t="s">
        <v>18060</v>
      </c>
    </row>
    <row r="3385" spans="1:4" ht="27" x14ac:dyDescent="0.2">
      <c r="A3385" s="320" t="s">
        <v>5197</v>
      </c>
      <c r="B3385" s="322" t="s">
        <v>15736</v>
      </c>
      <c r="C3385" s="321" t="s">
        <v>14849</v>
      </c>
      <c r="D3385" s="323" t="s">
        <v>14608</v>
      </c>
    </row>
    <row r="3386" spans="1:4" ht="27" x14ac:dyDescent="0.2">
      <c r="A3386" s="320" t="s">
        <v>5198</v>
      </c>
      <c r="B3386" s="322" t="s">
        <v>15737</v>
      </c>
      <c r="C3386" s="321" t="s">
        <v>14849</v>
      </c>
      <c r="D3386" s="323" t="s">
        <v>1656</v>
      </c>
    </row>
    <row r="3387" spans="1:4" ht="27" x14ac:dyDescent="0.2">
      <c r="A3387" s="320" t="s">
        <v>5199</v>
      </c>
      <c r="B3387" s="322" t="s">
        <v>15738</v>
      </c>
      <c r="C3387" s="321" t="s">
        <v>14849</v>
      </c>
      <c r="D3387" s="323" t="s">
        <v>13625</v>
      </c>
    </row>
    <row r="3388" spans="1:4" ht="27" x14ac:dyDescent="0.2">
      <c r="A3388" s="320" t="s">
        <v>5200</v>
      </c>
      <c r="B3388" s="322" t="s">
        <v>15739</v>
      </c>
      <c r="C3388" s="321" t="s">
        <v>14849</v>
      </c>
      <c r="D3388" s="323" t="s">
        <v>18061</v>
      </c>
    </row>
    <row r="3389" spans="1:4" ht="27" x14ac:dyDescent="0.2">
      <c r="A3389" s="320" t="s">
        <v>5202</v>
      </c>
      <c r="B3389" s="322" t="s">
        <v>10898</v>
      </c>
      <c r="C3389" s="321" t="s">
        <v>14849</v>
      </c>
      <c r="D3389" s="323" t="s">
        <v>358</v>
      </c>
    </row>
    <row r="3390" spans="1:4" ht="27" x14ac:dyDescent="0.2">
      <c r="A3390" s="320" t="s">
        <v>5203</v>
      </c>
      <c r="B3390" s="322" t="s">
        <v>15740</v>
      </c>
      <c r="C3390" s="321" t="s">
        <v>14849</v>
      </c>
      <c r="D3390" s="323" t="s">
        <v>524</v>
      </c>
    </row>
    <row r="3391" spans="1:4" ht="27" x14ac:dyDescent="0.2">
      <c r="A3391" s="320" t="s">
        <v>5205</v>
      </c>
      <c r="B3391" s="322" t="s">
        <v>10899</v>
      </c>
      <c r="C3391" s="321" t="s">
        <v>14849</v>
      </c>
      <c r="D3391" s="323" t="s">
        <v>227</v>
      </c>
    </row>
    <row r="3392" spans="1:4" ht="27" x14ac:dyDescent="0.2">
      <c r="A3392" s="320" t="s">
        <v>5206</v>
      </c>
      <c r="B3392" s="322" t="s">
        <v>15741</v>
      </c>
      <c r="C3392" s="321" t="s">
        <v>14849</v>
      </c>
      <c r="D3392" s="323" t="s">
        <v>14579</v>
      </c>
    </row>
    <row r="3393" spans="1:4" ht="27" x14ac:dyDescent="0.2">
      <c r="A3393" s="320" t="s">
        <v>5207</v>
      </c>
      <c r="B3393" s="322" t="s">
        <v>10900</v>
      </c>
      <c r="C3393" s="321" t="s">
        <v>14849</v>
      </c>
      <c r="D3393" s="323" t="s">
        <v>1333</v>
      </c>
    </row>
    <row r="3394" spans="1:4" ht="27" x14ac:dyDescent="0.2">
      <c r="A3394" s="320" t="s">
        <v>5208</v>
      </c>
      <c r="B3394" s="322" t="s">
        <v>15742</v>
      </c>
      <c r="C3394" s="321" t="s">
        <v>14849</v>
      </c>
      <c r="D3394" s="323" t="s">
        <v>13355</v>
      </c>
    </row>
    <row r="3395" spans="1:4" ht="27" x14ac:dyDescent="0.2">
      <c r="A3395" s="320" t="s">
        <v>5209</v>
      </c>
      <c r="B3395" s="322" t="s">
        <v>15743</v>
      </c>
      <c r="C3395" s="321" t="s">
        <v>14849</v>
      </c>
      <c r="D3395" s="323" t="s">
        <v>5484</v>
      </c>
    </row>
    <row r="3396" spans="1:4" ht="27" x14ac:dyDescent="0.2">
      <c r="A3396" s="320" t="s">
        <v>5210</v>
      </c>
      <c r="B3396" s="322" t="s">
        <v>10901</v>
      </c>
      <c r="C3396" s="321" t="s">
        <v>14849</v>
      </c>
      <c r="D3396" s="323" t="s">
        <v>596</v>
      </c>
    </row>
    <row r="3397" spans="1:4" ht="27" x14ac:dyDescent="0.2">
      <c r="A3397" s="320" t="s">
        <v>5211</v>
      </c>
      <c r="B3397" s="322" t="s">
        <v>15744</v>
      </c>
      <c r="C3397" s="321" t="s">
        <v>14849</v>
      </c>
      <c r="D3397" s="323" t="s">
        <v>18062</v>
      </c>
    </row>
    <row r="3398" spans="1:4" ht="27" x14ac:dyDescent="0.2">
      <c r="A3398" s="320" t="s">
        <v>5212</v>
      </c>
      <c r="B3398" s="322" t="s">
        <v>15745</v>
      </c>
      <c r="C3398" s="321" t="s">
        <v>14849</v>
      </c>
      <c r="D3398" s="323" t="s">
        <v>18063</v>
      </c>
    </row>
    <row r="3399" spans="1:4" ht="27" x14ac:dyDescent="0.2">
      <c r="A3399" s="320" t="s">
        <v>5214</v>
      </c>
      <c r="B3399" s="322" t="s">
        <v>10902</v>
      </c>
      <c r="C3399" s="321" t="s">
        <v>14849</v>
      </c>
      <c r="D3399" s="323" t="s">
        <v>344</v>
      </c>
    </row>
    <row r="3400" spans="1:4" ht="27" x14ac:dyDescent="0.2">
      <c r="A3400" s="320" t="s">
        <v>5216</v>
      </c>
      <c r="B3400" s="322" t="s">
        <v>15746</v>
      </c>
      <c r="C3400" s="321" t="s">
        <v>14849</v>
      </c>
      <c r="D3400" s="323" t="s">
        <v>785</v>
      </c>
    </row>
    <row r="3401" spans="1:4" ht="27" x14ac:dyDescent="0.2">
      <c r="A3401" s="320" t="s">
        <v>5218</v>
      </c>
      <c r="B3401" s="322" t="s">
        <v>10903</v>
      </c>
      <c r="C3401" s="321" t="s">
        <v>14849</v>
      </c>
      <c r="D3401" s="323" t="s">
        <v>802</v>
      </c>
    </row>
    <row r="3402" spans="1:4" ht="27" x14ac:dyDescent="0.2">
      <c r="A3402" s="320" t="s">
        <v>5219</v>
      </c>
      <c r="B3402" s="322" t="s">
        <v>15747</v>
      </c>
      <c r="C3402" s="321" t="s">
        <v>14849</v>
      </c>
      <c r="D3402" s="323" t="s">
        <v>16696</v>
      </c>
    </row>
    <row r="3403" spans="1:4" ht="27" x14ac:dyDescent="0.2">
      <c r="A3403" s="320" t="s">
        <v>5220</v>
      </c>
      <c r="B3403" s="322" t="s">
        <v>15748</v>
      </c>
      <c r="C3403" s="321" t="s">
        <v>14849</v>
      </c>
      <c r="D3403" s="323" t="s">
        <v>13809</v>
      </c>
    </row>
    <row r="3404" spans="1:4" ht="27" x14ac:dyDescent="0.2">
      <c r="A3404" s="320" t="s">
        <v>5221</v>
      </c>
      <c r="B3404" s="322" t="s">
        <v>15749</v>
      </c>
      <c r="C3404" s="321" t="s">
        <v>14849</v>
      </c>
      <c r="D3404" s="323" t="s">
        <v>14535</v>
      </c>
    </row>
    <row r="3405" spans="1:4" ht="27" x14ac:dyDescent="0.2">
      <c r="A3405" s="320" t="s">
        <v>5222</v>
      </c>
      <c r="B3405" s="322" t="s">
        <v>15750</v>
      </c>
      <c r="C3405" s="321" t="s">
        <v>14849</v>
      </c>
      <c r="D3405" s="323" t="s">
        <v>4129</v>
      </c>
    </row>
    <row r="3406" spans="1:4" ht="27" x14ac:dyDescent="0.2">
      <c r="A3406" s="320" t="s">
        <v>5223</v>
      </c>
      <c r="B3406" s="322" t="s">
        <v>15751</v>
      </c>
      <c r="C3406" s="321" t="s">
        <v>14849</v>
      </c>
      <c r="D3406" s="323" t="s">
        <v>17442</v>
      </c>
    </row>
    <row r="3407" spans="1:4" ht="40.5" x14ac:dyDescent="0.2">
      <c r="A3407" s="320" t="s">
        <v>5224</v>
      </c>
      <c r="B3407" s="322" t="s">
        <v>10904</v>
      </c>
      <c r="C3407" s="321" t="s">
        <v>14849</v>
      </c>
      <c r="D3407" s="323" t="s">
        <v>1294</v>
      </c>
    </row>
    <row r="3408" spans="1:4" ht="27" x14ac:dyDescent="0.2">
      <c r="A3408" s="320" t="s">
        <v>5225</v>
      </c>
      <c r="B3408" s="322" t="s">
        <v>15752</v>
      </c>
      <c r="C3408" s="321" t="s">
        <v>14849</v>
      </c>
      <c r="D3408" s="323" t="s">
        <v>18064</v>
      </c>
    </row>
    <row r="3409" spans="1:4" ht="40.5" x14ac:dyDescent="0.2">
      <c r="A3409" s="320" t="s">
        <v>5226</v>
      </c>
      <c r="B3409" s="322" t="s">
        <v>10905</v>
      </c>
      <c r="C3409" s="321" t="s">
        <v>14849</v>
      </c>
      <c r="D3409" s="323" t="s">
        <v>267</v>
      </c>
    </row>
    <row r="3410" spans="1:4" ht="27" x14ac:dyDescent="0.2">
      <c r="A3410" s="320" t="s">
        <v>5228</v>
      </c>
      <c r="B3410" s="322" t="s">
        <v>15753</v>
      </c>
      <c r="C3410" s="321" t="s">
        <v>14849</v>
      </c>
      <c r="D3410" s="323" t="s">
        <v>253</v>
      </c>
    </row>
    <row r="3411" spans="1:4" ht="27" x14ac:dyDescent="0.2">
      <c r="A3411" s="320" t="s">
        <v>5229</v>
      </c>
      <c r="B3411" s="322" t="s">
        <v>15754</v>
      </c>
      <c r="C3411" s="321" t="s">
        <v>14849</v>
      </c>
      <c r="D3411" s="323" t="s">
        <v>18065</v>
      </c>
    </row>
    <row r="3412" spans="1:4" ht="27" x14ac:dyDescent="0.2">
      <c r="A3412" s="320" t="s">
        <v>5230</v>
      </c>
      <c r="B3412" s="322" t="s">
        <v>10906</v>
      </c>
      <c r="C3412" s="321" t="s">
        <v>14849</v>
      </c>
      <c r="D3412" s="323" t="s">
        <v>1190</v>
      </c>
    </row>
    <row r="3413" spans="1:4" ht="27" x14ac:dyDescent="0.2">
      <c r="A3413" s="320" t="s">
        <v>5231</v>
      </c>
      <c r="B3413" s="322" t="s">
        <v>10907</v>
      </c>
      <c r="C3413" s="321" t="s">
        <v>14849</v>
      </c>
      <c r="D3413" s="323" t="s">
        <v>18066</v>
      </c>
    </row>
    <row r="3414" spans="1:4" ht="27" x14ac:dyDescent="0.2">
      <c r="A3414" s="320" t="s">
        <v>5232</v>
      </c>
      <c r="B3414" s="322" t="s">
        <v>10908</v>
      </c>
      <c r="C3414" s="321" t="s">
        <v>14849</v>
      </c>
      <c r="D3414" s="323" t="s">
        <v>5108</v>
      </c>
    </row>
    <row r="3415" spans="1:4" ht="40.5" x14ac:dyDescent="0.2">
      <c r="A3415" s="320" t="s">
        <v>5233</v>
      </c>
      <c r="B3415" s="322" t="s">
        <v>15755</v>
      </c>
      <c r="C3415" s="321" t="s">
        <v>14849</v>
      </c>
      <c r="D3415" s="323" t="s">
        <v>18067</v>
      </c>
    </row>
    <row r="3416" spans="1:4" ht="40.5" x14ac:dyDescent="0.2">
      <c r="A3416" s="320" t="s">
        <v>5234</v>
      </c>
      <c r="B3416" s="322" t="s">
        <v>15756</v>
      </c>
      <c r="C3416" s="321" t="s">
        <v>14849</v>
      </c>
      <c r="D3416" s="323" t="s">
        <v>17420</v>
      </c>
    </row>
    <row r="3417" spans="1:4" ht="40.5" x14ac:dyDescent="0.2">
      <c r="A3417" s="320" t="s">
        <v>5235</v>
      </c>
      <c r="B3417" s="322" t="s">
        <v>15757</v>
      </c>
      <c r="C3417" s="321" t="s">
        <v>14849</v>
      </c>
      <c r="D3417" s="323" t="s">
        <v>1099</v>
      </c>
    </row>
    <row r="3418" spans="1:4" ht="40.5" x14ac:dyDescent="0.2">
      <c r="A3418" s="320" t="s">
        <v>5236</v>
      </c>
      <c r="B3418" s="322" t="s">
        <v>15758</v>
      </c>
      <c r="C3418" s="321" t="s">
        <v>14849</v>
      </c>
      <c r="D3418" s="323" t="s">
        <v>4652</v>
      </c>
    </row>
    <row r="3419" spans="1:4" ht="40.5" x14ac:dyDescent="0.2">
      <c r="A3419" s="320" t="s">
        <v>5237</v>
      </c>
      <c r="B3419" s="322" t="s">
        <v>15759</v>
      </c>
      <c r="C3419" s="321" t="s">
        <v>14849</v>
      </c>
      <c r="D3419" s="323" t="s">
        <v>14340</v>
      </c>
    </row>
    <row r="3420" spans="1:4" ht="40.5" x14ac:dyDescent="0.2">
      <c r="A3420" s="320" t="s">
        <v>5238</v>
      </c>
      <c r="B3420" s="322" t="s">
        <v>15760</v>
      </c>
      <c r="C3420" s="321" t="s">
        <v>14849</v>
      </c>
      <c r="D3420" s="323" t="s">
        <v>14340</v>
      </c>
    </row>
    <row r="3421" spans="1:4" ht="40.5" x14ac:dyDescent="0.2">
      <c r="A3421" s="320" t="s">
        <v>5239</v>
      </c>
      <c r="B3421" s="322" t="s">
        <v>15761</v>
      </c>
      <c r="C3421" s="321" t="s">
        <v>14849</v>
      </c>
      <c r="D3421" s="323" t="s">
        <v>18068</v>
      </c>
    </row>
    <row r="3422" spans="1:4" ht="40.5" x14ac:dyDescent="0.2">
      <c r="A3422" s="320" t="s">
        <v>5240</v>
      </c>
      <c r="B3422" s="322" t="s">
        <v>15762</v>
      </c>
      <c r="C3422" s="321" t="s">
        <v>14849</v>
      </c>
      <c r="D3422" s="323" t="s">
        <v>18069</v>
      </c>
    </row>
    <row r="3423" spans="1:4" ht="40.5" x14ac:dyDescent="0.2">
      <c r="A3423" s="320" t="s">
        <v>5241</v>
      </c>
      <c r="B3423" s="322" t="s">
        <v>15763</v>
      </c>
      <c r="C3423" s="321" t="s">
        <v>14849</v>
      </c>
      <c r="D3423" s="323" t="s">
        <v>18070</v>
      </c>
    </row>
    <row r="3424" spans="1:4" ht="40.5" x14ac:dyDescent="0.2">
      <c r="A3424" s="320" t="s">
        <v>5242</v>
      </c>
      <c r="B3424" s="322" t="s">
        <v>15764</v>
      </c>
      <c r="C3424" s="321" t="s">
        <v>14849</v>
      </c>
      <c r="D3424" s="323" t="s">
        <v>18071</v>
      </c>
    </row>
    <row r="3425" spans="1:4" ht="27" x14ac:dyDescent="0.2">
      <c r="A3425" s="320" t="s">
        <v>5243</v>
      </c>
      <c r="B3425" s="322" t="s">
        <v>10909</v>
      </c>
      <c r="C3425" s="321" t="s">
        <v>14849</v>
      </c>
      <c r="D3425" s="323" t="s">
        <v>1051</v>
      </c>
    </row>
    <row r="3426" spans="1:4" ht="27" x14ac:dyDescent="0.2">
      <c r="A3426" s="320" t="s">
        <v>5244</v>
      </c>
      <c r="B3426" s="322" t="s">
        <v>15765</v>
      </c>
      <c r="C3426" s="321" t="s">
        <v>14849</v>
      </c>
      <c r="D3426" s="323" t="s">
        <v>2448</v>
      </c>
    </row>
    <row r="3427" spans="1:4" ht="40.5" x14ac:dyDescent="0.2">
      <c r="A3427" s="320" t="s">
        <v>5245</v>
      </c>
      <c r="B3427" s="322" t="s">
        <v>10910</v>
      </c>
      <c r="C3427" s="321" t="s">
        <v>14849</v>
      </c>
      <c r="D3427" s="323" t="s">
        <v>687</v>
      </c>
    </row>
    <row r="3428" spans="1:4" ht="40.5" x14ac:dyDescent="0.2">
      <c r="A3428" s="320" t="s">
        <v>5247</v>
      </c>
      <c r="B3428" s="322" t="s">
        <v>10911</v>
      </c>
      <c r="C3428" s="321" t="s">
        <v>14849</v>
      </c>
      <c r="D3428" s="323" t="s">
        <v>842</v>
      </c>
    </row>
    <row r="3429" spans="1:4" ht="27" x14ac:dyDescent="0.2">
      <c r="A3429" s="320" t="s">
        <v>5249</v>
      </c>
      <c r="B3429" s="322" t="s">
        <v>10912</v>
      </c>
      <c r="C3429" s="321" t="s">
        <v>14849</v>
      </c>
      <c r="D3429" s="323" t="s">
        <v>17990</v>
      </c>
    </row>
    <row r="3430" spans="1:4" ht="27" x14ac:dyDescent="0.2">
      <c r="A3430" s="320" t="s">
        <v>5250</v>
      </c>
      <c r="B3430" s="322" t="s">
        <v>10913</v>
      </c>
      <c r="C3430" s="321" t="s">
        <v>14849</v>
      </c>
      <c r="D3430" s="323" t="s">
        <v>18072</v>
      </c>
    </row>
    <row r="3431" spans="1:4" ht="40.5" x14ac:dyDescent="0.2">
      <c r="A3431" s="320" t="s">
        <v>5251</v>
      </c>
      <c r="B3431" s="322" t="s">
        <v>15766</v>
      </c>
      <c r="C3431" s="321" t="s">
        <v>14849</v>
      </c>
      <c r="D3431" s="323" t="s">
        <v>6027</v>
      </c>
    </row>
    <row r="3432" spans="1:4" ht="40.5" x14ac:dyDescent="0.2">
      <c r="A3432" s="320" t="s">
        <v>5252</v>
      </c>
      <c r="B3432" s="322" t="s">
        <v>15767</v>
      </c>
      <c r="C3432" s="321" t="s">
        <v>14849</v>
      </c>
      <c r="D3432" s="323" t="s">
        <v>17990</v>
      </c>
    </row>
    <row r="3433" spans="1:4" ht="27" x14ac:dyDescent="0.2">
      <c r="A3433" s="320" t="s">
        <v>5253</v>
      </c>
      <c r="B3433" s="322" t="s">
        <v>10914</v>
      </c>
      <c r="C3433" s="321" t="s">
        <v>14849</v>
      </c>
      <c r="D3433" s="323" t="s">
        <v>18073</v>
      </c>
    </row>
    <row r="3434" spans="1:4" ht="27" x14ac:dyDescent="0.2">
      <c r="A3434" s="320" t="s">
        <v>5254</v>
      </c>
      <c r="B3434" s="322" t="s">
        <v>15768</v>
      </c>
      <c r="C3434" s="321" t="s">
        <v>14849</v>
      </c>
      <c r="D3434" s="323" t="s">
        <v>18074</v>
      </c>
    </row>
    <row r="3435" spans="1:4" ht="27" x14ac:dyDescent="0.2">
      <c r="A3435" s="320" t="s">
        <v>5255</v>
      </c>
      <c r="B3435" s="322" t="s">
        <v>10915</v>
      </c>
      <c r="C3435" s="321" t="s">
        <v>14849</v>
      </c>
      <c r="D3435" s="323" t="s">
        <v>14587</v>
      </c>
    </row>
    <row r="3436" spans="1:4" ht="27" x14ac:dyDescent="0.2">
      <c r="A3436" s="320" t="s">
        <v>5256</v>
      </c>
      <c r="B3436" s="322" t="s">
        <v>10916</v>
      </c>
      <c r="C3436" s="321" t="s">
        <v>14849</v>
      </c>
      <c r="D3436" s="323" t="s">
        <v>18075</v>
      </c>
    </row>
    <row r="3437" spans="1:4" ht="27" x14ac:dyDescent="0.2">
      <c r="A3437" s="320" t="s">
        <v>5257</v>
      </c>
      <c r="B3437" s="322" t="s">
        <v>15769</v>
      </c>
      <c r="C3437" s="321" t="s">
        <v>14849</v>
      </c>
      <c r="D3437" s="323" t="s">
        <v>18076</v>
      </c>
    </row>
    <row r="3438" spans="1:4" ht="40.5" x14ac:dyDescent="0.2">
      <c r="A3438" s="320" t="s">
        <v>5258</v>
      </c>
      <c r="B3438" s="322" t="s">
        <v>10917</v>
      </c>
      <c r="C3438" s="321" t="s">
        <v>14849</v>
      </c>
      <c r="D3438" s="323" t="s">
        <v>17767</v>
      </c>
    </row>
    <row r="3439" spans="1:4" ht="27" x14ac:dyDescent="0.2">
      <c r="A3439" s="320" t="s">
        <v>5259</v>
      </c>
      <c r="B3439" s="322" t="s">
        <v>10918</v>
      </c>
      <c r="C3439" s="321" t="s">
        <v>14849</v>
      </c>
      <c r="D3439" s="323" t="s">
        <v>16709</v>
      </c>
    </row>
    <row r="3440" spans="1:4" ht="27" x14ac:dyDescent="0.2">
      <c r="A3440" s="320" t="s">
        <v>5260</v>
      </c>
      <c r="B3440" s="322" t="s">
        <v>15770</v>
      </c>
      <c r="C3440" s="321" t="s">
        <v>14849</v>
      </c>
      <c r="D3440" s="323" t="s">
        <v>18077</v>
      </c>
    </row>
    <row r="3441" spans="1:4" ht="27" x14ac:dyDescent="0.2">
      <c r="A3441" s="320" t="s">
        <v>5261</v>
      </c>
      <c r="B3441" s="322" t="s">
        <v>10919</v>
      </c>
      <c r="C3441" s="321" t="s">
        <v>14849</v>
      </c>
      <c r="D3441" s="323" t="s">
        <v>18078</v>
      </c>
    </row>
    <row r="3442" spans="1:4" ht="27" x14ac:dyDescent="0.2">
      <c r="A3442" s="320" t="s">
        <v>5262</v>
      </c>
      <c r="B3442" s="322" t="s">
        <v>10920</v>
      </c>
      <c r="C3442" s="321" t="s">
        <v>14849</v>
      </c>
      <c r="D3442" s="323" t="s">
        <v>1200</v>
      </c>
    </row>
    <row r="3443" spans="1:4" ht="27" x14ac:dyDescent="0.2">
      <c r="A3443" s="320" t="s">
        <v>5263</v>
      </c>
      <c r="B3443" s="322" t="s">
        <v>10921</v>
      </c>
      <c r="C3443" s="321" t="s">
        <v>14849</v>
      </c>
      <c r="D3443" s="323" t="s">
        <v>14816</v>
      </c>
    </row>
    <row r="3444" spans="1:4" ht="27" x14ac:dyDescent="0.2">
      <c r="A3444" s="320" t="s">
        <v>5264</v>
      </c>
      <c r="B3444" s="322" t="s">
        <v>10922</v>
      </c>
      <c r="C3444" s="321" t="s">
        <v>14849</v>
      </c>
      <c r="D3444" s="323" t="s">
        <v>725</v>
      </c>
    </row>
    <row r="3445" spans="1:4" ht="27" x14ac:dyDescent="0.2">
      <c r="A3445" s="320" t="s">
        <v>5265</v>
      </c>
      <c r="B3445" s="322" t="s">
        <v>10923</v>
      </c>
      <c r="C3445" s="321" t="s">
        <v>14849</v>
      </c>
      <c r="D3445" s="323" t="s">
        <v>1049</v>
      </c>
    </row>
    <row r="3446" spans="1:4" ht="27" x14ac:dyDescent="0.2">
      <c r="A3446" s="320" t="s">
        <v>5266</v>
      </c>
      <c r="B3446" s="322" t="s">
        <v>10924</v>
      </c>
      <c r="C3446" s="321" t="s">
        <v>14849</v>
      </c>
      <c r="D3446" s="323" t="s">
        <v>16468</v>
      </c>
    </row>
    <row r="3447" spans="1:4" ht="27" x14ac:dyDescent="0.2">
      <c r="A3447" s="320" t="s">
        <v>5267</v>
      </c>
      <c r="B3447" s="322" t="s">
        <v>10925</v>
      </c>
      <c r="C3447" s="321" t="s">
        <v>14849</v>
      </c>
      <c r="D3447" s="323" t="s">
        <v>749</v>
      </c>
    </row>
    <row r="3448" spans="1:4" ht="27" x14ac:dyDescent="0.2">
      <c r="A3448" s="320" t="s">
        <v>5268</v>
      </c>
      <c r="B3448" s="322" t="s">
        <v>10926</v>
      </c>
      <c r="C3448" s="321" t="s">
        <v>14849</v>
      </c>
      <c r="D3448" s="323" t="s">
        <v>1391</v>
      </c>
    </row>
    <row r="3449" spans="1:4" ht="27" x14ac:dyDescent="0.2">
      <c r="A3449" s="320" t="s">
        <v>5269</v>
      </c>
      <c r="B3449" s="322" t="s">
        <v>10927</v>
      </c>
      <c r="C3449" s="321" t="s">
        <v>14849</v>
      </c>
      <c r="D3449" s="323" t="s">
        <v>387</v>
      </c>
    </row>
    <row r="3450" spans="1:4" ht="27" x14ac:dyDescent="0.2">
      <c r="A3450" s="320" t="s">
        <v>5270</v>
      </c>
      <c r="B3450" s="322" t="s">
        <v>10928</v>
      </c>
      <c r="C3450" s="321" t="s">
        <v>14849</v>
      </c>
      <c r="D3450" s="323" t="s">
        <v>18079</v>
      </c>
    </row>
    <row r="3451" spans="1:4" ht="27" x14ac:dyDescent="0.2">
      <c r="A3451" s="320" t="s">
        <v>5272</v>
      </c>
      <c r="B3451" s="322" t="s">
        <v>10929</v>
      </c>
      <c r="C3451" s="321" t="s">
        <v>14849</v>
      </c>
      <c r="D3451" s="323" t="s">
        <v>18080</v>
      </c>
    </row>
    <row r="3452" spans="1:4" ht="27" x14ac:dyDescent="0.2">
      <c r="A3452" s="320" t="s">
        <v>5273</v>
      </c>
      <c r="B3452" s="322" t="s">
        <v>10930</v>
      </c>
      <c r="C3452" s="321" t="s">
        <v>14849</v>
      </c>
      <c r="D3452" s="323" t="s">
        <v>2371</v>
      </c>
    </row>
    <row r="3453" spans="1:4" ht="27" x14ac:dyDescent="0.2">
      <c r="A3453" s="320" t="s">
        <v>5274</v>
      </c>
      <c r="B3453" s="322" t="s">
        <v>10931</v>
      </c>
      <c r="C3453" s="321" t="s">
        <v>14849</v>
      </c>
      <c r="D3453" s="323" t="s">
        <v>2756</v>
      </c>
    </row>
    <row r="3454" spans="1:4" ht="27" x14ac:dyDescent="0.2">
      <c r="A3454" s="320" t="s">
        <v>5276</v>
      </c>
      <c r="B3454" s="322" t="s">
        <v>10932</v>
      </c>
      <c r="C3454" s="321" t="s">
        <v>14849</v>
      </c>
      <c r="D3454" s="323" t="s">
        <v>18081</v>
      </c>
    </row>
    <row r="3455" spans="1:4" ht="27" x14ac:dyDescent="0.2">
      <c r="A3455" s="320" t="s">
        <v>5277</v>
      </c>
      <c r="B3455" s="322" t="s">
        <v>10933</v>
      </c>
      <c r="C3455" s="321" t="s">
        <v>14849</v>
      </c>
      <c r="D3455" s="323" t="s">
        <v>18082</v>
      </c>
    </row>
    <row r="3456" spans="1:4" ht="27" x14ac:dyDescent="0.2">
      <c r="A3456" s="320" t="s">
        <v>5278</v>
      </c>
      <c r="B3456" s="322" t="s">
        <v>10934</v>
      </c>
      <c r="C3456" s="321" t="s">
        <v>14849</v>
      </c>
      <c r="D3456" s="323" t="s">
        <v>18083</v>
      </c>
    </row>
    <row r="3457" spans="1:4" ht="27" x14ac:dyDescent="0.2">
      <c r="A3457" s="320" t="s">
        <v>5279</v>
      </c>
      <c r="B3457" s="322" t="s">
        <v>10935</v>
      </c>
      <c r="C3457" s="321" t="s">
        <v>14849</v>
      </c>
      <c r="D3457" s="323" t="s">
        <v>18084</v>
      </c>
    </row>
    <row r="3458" spans="1:4" ht="27" x14ac:dyDescent="0.2">
      <c r="A3458" s="320" t="s">
        <v>5280</v>
      </c>
      <c r="B3458" s="322" t="s">
        <v>10936</v>
      </c>
      <c r="C3458" s="321" t="s">
        <v>14849</v>
      </c>
      <c r="D3458" s="323" t="s">
        <v>597</v>
      </c>
    </row>
    <row r="3459" spans="1:4" ht="27" x14ac:dyDescent="0.2">
      <c r="A3459" s="320" t="s">
        <v>5282</v>
      </c>
      <c r="B3459" s="322" t="s">
        <v>10937</v>
      </c>
      <c r="C3459" s="321" t="s">
        <v>14849</v>
      </c>
      <c r="D3459" s="323" t="s">
        <v>2450</v>
      </c>
    </row>
    <row r="3460" spans="1:4" ht="27" x14ac:dyDescent="0.2">
      <c r="A3460" s="320" t="s">
        <v>5283</v>
      </c>
      <c r="B3460" s="322" t="s">
        <v>10938</v>
      </c>
      <c r="C3460" s="321" t="s">
        <v>14849</v>
      </c>
      <c r="D3460" s="323" t="s">
        <v>307</v>
      </c>
    </row>
    <row r="3461" spans="1:4" ht="27" x14ac:dyDescent="0.2">
      <c r="A3461" s="320" t="s">
        <v>5284</v>
      </c>
      <c r="B3461" s="322" t="s">
        <v>10939</v>
      </c>
      <c r="C3461" s="321" t="s">
        <v>14849</v>
      </c>
      <c r="D3461" s="323" t="s">
        <v>1465</v>
      </c>
    </row>
    <row r="3462" spans="1:4" ht="27" x14ac:dyDescent="0.2">
      <c r="A3462" s="320" t="s">
        <v>5285</v>
      </c>
      <c r="B3462" s="322" t="s">
        <v>10940</v>
      </c>
      <c r="C3462" s="321" t="s">
        <v>14849</v>
      </c>
      <c r="D3462" s="323" t="s">
        <v>18085</v>
      </c>
    </row>
    <row r="3463" spans="1:4" ht="27" x14ac:dyDescent="0.2">
      <c r="A3463" s="320" t="s">
        <v>5286</v>
      </c>
      <c r="B3463" s="322" t="s">
        <v>10941</v>
      </c>
      <c r="C3463" s="321" t="s">
        <v>14849</v>
      </c>
      <c r="D3463" s="323" t="s">
        <v>18086</v>
      </c>
    </row>
    <row r="3464" spans="1:4" ht="27" x14ac:dyDescent="0.2">
      <c r="A3464" s="320" t="s">
        <v>5287</v>
      </c>
      <c r="B3464" s="322" t="s">
        <v>10942</v>
      </c>
      <c r="C3464" s="321" t="s">
        <v>14849</v>
      </c>
      <c r="D3464" s="323" t="s">
        <v>688</v>
      </c>
    </row>
    <row r="3465" spans="1:4" ht="27" x14ac:dyDescent="0.2">
      <c r="A3465" s="320" t="s">
        <v>5288</v>
      </c>
      <c r="B3465" s="322" t="s">
        <v>10943</v>
      </c>
      <c r="C3465" s="321" t="s">
        <v>14849</v>
      </c>
      <c r="D3465" s="323" t="s">
        <v>451</v>
      </c>
    </row>
    <row r="3466" spans="1:4" ht="27" x14ac:dyDescent="0.2">
      <c r="A3466" s="320" t="s">
        <v>5289</v>
      </c>
      <c r="B3466" s="322" t="s">
        <v>10944</v>
      </c>
      <c r="C3466" s="321" t="s">
        <v>14849</v>
      </c>
      <c r="D3466" s="323" t="s">
        <v>1075</v>
      </c>
    </row>
    <row r="3467" spans="1:4" ht="27" x14ac:dyDescent="0.2">
      <c r="A3467" s="320" t="s">
        <v>5290</v>
      </c>
      <c r="B3467" s="322" t="s">
        <v>10945</v>
      </c>
      <c r="C3467" s="321" t="s">
        <v>14849</v>
      </c>
      <c r="D3467" s="323" t="s">
        <v>704</v>
      </c>
    </row>
    <row r="3468" spans="1:4" ht="27" x14ac:dyDescent="0.2">
      <c r="A3468" s="320" t="s">
        <v>5292</v>
      </c>
      <c r="B3468" s="322" t="s">
        <v>10946</v>
      </c>
      <c r="C3468" s="321" t="s">
        <v>14849</v>
      </c>
      <c r="D3468" s="323" t="s">
        <v>7530</v>
      </c>
    </row>
    <row r="3469" spans="1:4" ht="27" x14ac:dyDescent="0.2">
      <c r="A3469" s="320" t="s">
        <v>5294</v>
      </c>
      <c r="B3469" s="322" t="s">
        <v>10947</v>
      </c>
      <c r="C3469" s="321" t="s">
        <v>14849</v>
      </c>
      <c r="D3469" s="323" t="s">
        <v>7530</v>
      </c>
    </row>
    <row r="3470" spans="1:4" ht="27" x14ac:dyDescent="0.2">
      <c r="A3470" s="320" t="s">
        <v>5295</v>
      </c>
      <c r="B3470" s="322" t="s">
        <v>10948</v>
      </c>
      <c r="C3470" s="321" t="s">
        <v>14849</v>
      </c>
      <c r="D3470" s="323" t="s">
        <v>850</v>
      </c>
    </row>
    <row r="3471" spans="1:4" ht="27" x14ac:dyDescent="0.2">
      <c r="A3471" s="320" t="s">
        <v>5296</v>
      </c>
      <c r="B3471" s="322" t="s">
        <v>10949</v>
      </c>
      <c r="C3471" s="321" t="s">
        <v>14849</v>
      </c>
      <c r="D3471" s="323" t="s">
        <v>18087</v>
      </c>
    </row>
    <row r="3472" spans="1:4" ht="27" x14ac:dyDescent="0.2">
      <c r="A3472" s="320" t="s">
        <v>5297</v>
      </c>
      <c r="B3472" s="322" t="s">
        <v>10950</v>
      </c>
      <c r="C3472" s="321" t="s">
        <v>14849</v>
      </c>
      <c r="D3472" s="323" t="s">
        <v>3901</v>
      </c>
    </row>
    <row r="3473" spans="1:4" ht="27" x14ac:dyDescent="0.2">
      <c r="A3473" s="320" t="s">
        <v>5298</v>
      </c>
      <c r="B3473" s="322" t="s">
        <v>15771</v>
      </c>
      <c r="C3473" s="321" t="s">
        <v>14849</v>
      </c>
      <c r="D3473" s="323" t="s">
        <v>245</v>
      </c>
    </row>
    <row r="3474" spans="1:4" ht="27" x14ac:dyDescent="0.2">
      <c r="A3474" s="320" t="s">
        <v>5299</v>
      </c>
      <c r="B3474" s="322" t="s">
        <v>10951</v>
      </c>
      <c r="C3474" s="321" t="s">
        <v>14849</v>
      </c>
      <c r="D3474" s="323" t="s">
        <v>1402</v>
      </c>
    </row>
    <row r="3475" spans="1:4" ht="27" x14ac:dyDescent="0.2">
      <c r="A3475" s="320" t="s">
        <v>5300</v>
      </c>
      <c r="B3475" s="322" t="s">
        <v>10952</v>
      </c>
      <c r="C3475" s="321" t="s">
        <v>14849</v>
      </c>
      <c r="D3475" s="323" t="s">
        <v>706</v>
      </c>
    </row>
    <row r="3476" spans="1:4" ht="27" x14ac:dyDescent="0.2">
      <c r="A3476" s="320" t="s">
        <v>5301</v>
      </c>
      <c r="B3476" s="322" t="s">
        <v>10953</v>
      </c>
      <c r="C3476" s="321" t="s">
        <v>14849</v>
      </c>
      <c r="D3476" s="323" t="s">
        <v>1452</v>
      </c>
    </row>
    <row r="3477" spans="1:4" ht="27" x14ac:dyDescent="0.2">
      <c r="A3477" s="320" t="s">
        <v>5303</v>
      </c>
      <c r="B3477" s="322" t="s">
        <v>10954</v>
      </c>
      <c r="C3477" s="321" t="s">
        <v>14849</v>
      </c>
      <c r="D3477" s="323" t="s">
        <v>341</v>
      </c>
    </row>
    <row r="3478" spans="1:4" ht="27" x14ac:dyDescent="0.2">
      <c r="A3478" s="320" t="s">
        <v>5304</v>
      </c>
      <c r="B3478" s="322" t="s">
        <v>10955</v>
      </c>
      <c r="C3478" s="321" t="s">
        <v>14849</v>
      </c>
      <c r="D3478" s="323" t="s">
        <v>1651</v>
      </c>
    </row>
    <row r="3479" spans="1:4" ht="27" x14ac:dyDescent="0.2">
      <c r="A3479" s="320" t="s">
        <v>5306</v>
      </c>
      <c r="B3479" s="322" t="s">
        <v>10956</v>
      </c>
      <c r="C3479" s="321" t="s">
        <v>14849</v>
      </c>
      <c r="D3479" s="323" t="s">
        <v>838</v>
      </c>
    </row>
    <row r="3480" spans="1:4" ht="27" x14ac:dyDescent="0.2">
      <c r="A3480" s="320" t="s">
        <v>5307</v>
      </c>
      <c r="B3480" s="322" t="s">
        <v>15772</v>
      </c>
      <c r="C3480" s="321" t="s">
        <v>14849</v>
      </c>
      <c r="D3480" s="323" t="s">
        <v>13772</v>
      </c>
    </row>
    <row r="3481" spans="1:4" ht="27" x14ac:dyDescent="0.2">
      <c r="A3481" s="320" t="s">
        <v>5308</v>
      </c>
      <c r="B3481" s="322" t="s">
        <v>10957</v>
      </c>
      <c r="C3481" s="321" t="s">
        <v>14849</v>
      </c>
      <c r="D3481" s="323" t="s">
        <v>968</v>
      </c>
    </row>
    <row r="3482" spans="1:4" ht="27" x14ac:dyDescent="0.2">
      <c r="A3482" s="320" t="s">
        <v>5309</v>
      </c>
      <c r="B3482" s="322" t="s">
        <v>10958</v>
      </c>
      <c r="C3482" s="321" t="s">
        <v>14849</v>
      </c>
      <c r="D3482" s="323" t="s">
        <v>647</v>
      </c>
    </row>
    <row r="3483" spans="1:4" ht="27" x14ac:dyDescent="0.2">
      <c r="A3483" s="320" t="s">
        <v>5310</v>
      </c>
      <c r="B3483" s="322" t="s">
        <v>10959</v>
      </c>
      <c r="C3483" s="321" t="s">
        <v>14849</v>
      </c>
      <c r="D3483" s="323" t="s">
        <v>1651</v>
      </c>
    </row>
    <row r="3484" spans="1:4" ht="40.5" x14ac:dyDescent="0.2">
      <c r="A3484" s="320" t="s">
        <v>5311</v>
      </c>
      <c r="B3484" s="322" t="s">
        <v>15773</v>
      </c>
      <c r="C3484" s="321" t="s">
        <v>14849</v>
      </c>
      <c r="D3484" s="323" t="s">
        <v>3901</v>
      </c>
    </row>
    <row r="3485" spans="1:4" ht="27" x14ac:dyDescent="0.2">
      <c r="A3485" s="320" t="s">
        <v>5312</v>
      </c>
      <c r="B3485" s="322" t="s">
        <v>10960</v>
      </c>
      <c r="C3485" s="321" t="s">
        <v>14849</v>
      </c>
      <c r="D3485" s="323" t="s">
        <v>943</v>
      </c>
    </row>
    <row r="3486" spans="1:4" ht="40.5" x14ac:dyDescent="0.2">
      <c r="A3486" s="320" t="s">
        <v>5313</v>
      </c>
      <c r="B3486" s="322" t="s">
        <v>15774</v>
      </c>
      <c r="C3486" s="321" t="s">
        <v>14849</v>
      </c>
      <c r="D3486" s="323" t="s">
        <v>3296</v>
      </c>
    </row>
    <row r="3487" spans="1:4" ht="27" x14ac:dyDescent="0.2">
      <c r="A3487" s="320" t="s">
        <v>5314</v>
      </c>
      <c r="B3487" s="322" t="s">
        <v>10961</v>
      </c>
      <c r="C3487" s="321" t="s">
        <v>14849</v>
      </c>
      <c r="D3487" s="323" t="s">
        <v>1265</v>
      </c>
    </row>
    <row r="3488" spans="1:4" ht="40.5" x14ac:dyDescent="0.2">
      <c r="A3488" s="320" t="s">
        <v>5315</v>
      </c>
      <c r="B3488" s="322" t="s">
        <v>15775</v>
      </c>
      <c r="C3488" s="321" t="s">
        <v>14849</v>
      </c>
      <c r="D3488" s="323" t="s">
        <v>5471</v>
      </c>
    </row>
    <row r="3489" spans="1:4" ht="27" x14ac:dyDescent="0.2">
      <c r="A3489" s="320" t="s">
        <v>5316</v>
      </c>
      <c r="B3489" s="322" t="s">
        <v>10962</v>
      </c>
      <c r="C3489" s="321" t="s">
        <v>14849</v>
      </c>
      <c r="D3489" s="323" t="s">
        <v>1050</v>
      </c>
    </row>
    <row r="3490" spans="1:4" ht="40.5" x14ac:dyDescent="0.2">
      <c r="A3490" s="320" t="s">
        <v>5317</v>
      </c>
      <c r="B3490" s="322" t="s">
        <v>15776</v>
      </c>
      <c r="C3490" s="321" t="s">
        <v>14849</v>
      </c>
      <c r="D3490" s="323" t="s">
        <v>7974</v>
      </c>
    </row>
    <row r="3491" spans="1:4" ht="27" x14ac:dyDescent="0.2">
      <c r="A3491" s="320" t="s">
        <v>5319</v>
      </c>
      <c r="B3491" s="322" t="s">
        <v>10963</v>
      </c>
      <c r="C3491" s="321" t="s">
        <v>14849</v>
      </c>
      <c r="D3491" s="323" t="s">
        <v>13975</v>
      </c>
    </row>
    <row r="3492" spans="1:4" ht="40.5" x14ac:dyDescent="0.2">
      <c r="A3492" s="320" t="s">
        <v>5320</v>
      </c>
      <c r="B3492" s="322" t="s">
        <v>15777</v>
      </c>
      <c r="C3492" s="321" t="s">
        <v>14849</v>
      </c>
      <c r="D3492" s="323" t="s">
        <v>330</v>
      </c>
    </row>
    <row r="3493" spans="1:4" ht="27" x14ac:dyDescent="0.2">
      <c r="A3493" s="320" t="s">
        <v>5322</v>
      </c>
      <c r="B3493" s="322" t="s">
        <v>15778</v>
      </c>
      <c r="C3493" s="321" t="s">
        <v>14849</v>
      </c>
      <c r="D3493" s="323" t="s">
        <v>1043</v>
      </c>
    </row>
    <row r="3494" spans="1:4" ht="40.5" x14ac:dyDescent="0.2">
      <c r="A3494" s="320" t="s">
        <v>5324</v>
      </c>
      <c r="B3494" s="322" t="s">
        <v>15779</v>
      </c>
      <c r="C3494" s="321" t="s">
        <v>14849</v>
      </c>
      <c r="D3494" s="323" t="s">
        <v>18088</v>
      </c>
    </row>
    <row r="3495" spans="1:4" ht="27" x14ac:dyDescent="0.2">
      <c r="A3495" s="320" t="s">
        <v>5325</v>
      </c>
      <c r="B3495" s="322" t="s">
        <v>10964</v>
      </c>
      <c r="C3495" s="321" t="s">
        <v>14849</v>
      </c>
      <c r="D3495" s="323" t="s">
        <v>18089</v>
      </c>
    </row>
    <row r="3496" spans="1:4" ht="40.5" x14ac:dyDescent="0.2">
      <c r="A3496" s="320" t="s">
        <v>5326</v>
      </c>
      <c r="B3496" s="322" t="s">
        <v>15780</v>
      </c>
      <c r="C3496" s="321" t="s">
        <v>14849</v>
      </c>
      <c r="D3496" s="323" t="s">
        <v>18090</v>
      </c>
    </row>
    <row r="3497" spans="1:4" ht="27" x14ac:dyDescent="0.2">
      <c r="A3497" s="320" t="s">
        <v>5327</v>
      </c>
      <c r="B3497" s="322" t="s">
        <v>10965</v>
      </c>
      <c r="C3497" s="321" t="s">
        <v>14849</v>
      </c>
      <c r="D3497" s="323" t="s">
        <v>678</v>
      </c>
    </row>
    <row r="3498" spans="1:4" ht="40.5" x14ac:dyDescent="0.2">
      <c r="A3498" s="320" t="s">
        <v>5328</v>
      </c>
      <c r="B3498" s="322" t="s">
        <v>15781</v>
      </c>
      <c r="C3498" s="321" t="s">
        <v>14849</v>
      </c>
      <c r="D3498" s="323" t="s">
        <v>18091</v>
      </c>
    </row>
    <row r="3499" spans="1:4" ht="27" x14ac:dyDescent="0.2">
      <c r="A3499" s="320" t="s">
        <v>5329</v>
      </c>
      <c r="B3499" s="322" t="s">
        <v>10966</v>
      </c>
      <c r="C3499" s="321" t="s">
        <v>14849</v>
      </c>
      <c r="D3499" s="323" t="s">
        <v>18092</v>
      </c>
    </row>
    <row r="3500" spans="1:4" ht="40.5" x14ac:dyDescent="0.2">
      <c r="A3500" s="320" t="s">
        <v>5331</v>
      </c>
      <c r="B3500" s="322" t="s">
        <v>15782</v>
      </c>
      <c r="C3500" s="321" t="s">
        <v>14849</v>
      </c>
      <c r="D3500" s="323" t="s">
        <v>1359</v>
      </c>
    </row>
    <row r="3501" spans="1:4" ht="27" x14ac:dyDescent="0.2">
      <c r="A3501" s="320" t="s">
        <v>5332</v>
      </c>
      <c r="B3501" s="322" t="s">
        <v>10967</v>
      </c>
      <c r="C3501" s="321" t="s">
        <v>14849</v>
      </c>
      <c r="D3501" s="323" t="s">
        <v>767</v>
      </c>
    </row>
    <row r="3502" spans="1:4" ht="27" x14ac:dyDescent="0.2">
      <c r="A3502" s="320" t="s">
        <v>5334</v>
      </c>
      <c r="B3502" s="322" t="s">
        <v>15783</v>
      </c>
      <c r="C3502" s="321" t="s">
        <v>14849</v>
      </c>
      <c r="D3502" s="323" t="s">
        <v>7234</v>
      </c>
    </row>
    <row r="3503" spans="1:4" ht="40.5" x14ac:dyDescent="0.2">
      <c r="A3503" s="320" t="s">
        <v>5335</v>
      </c>
      <c r="B3503" s="322" t="s">
        <v>15784</v>
      </c>
      <c r="C3503" s="321" t="s">
        <v>14849</v>
      </c>
      <c r="D3503" s="323" t="s">
        <v>13511</v>
      </c>
    </row>
    <row r="3504" spans="1:4" ht="27" x14ac:dyDescent="0.2">
      <c r="A3504" s="320" t="s">
        <v>5336</v>
      </c>
      <c r="B3504" s="322" t="s">
        <v>10968</v>
      </c>
      <c r="C3504" s="321" t="s">
        <v>14849</v>
      </c>
      <c r="D3504" s="323" t="s">
        <v>18093</v>
      </c>
    </row>
    <row r="3505" spans="1:4" ht="27" x14ac:dyDescent="0.2">
      <c r="A3505" s="320" t="s">
        <v>5337</v>
      </c>
      <c r="B3505" s="322" t="s">
        <v>15785</v>
      </c>
      <c r="C3505" s="321" t="s">
        <v>14849</v>
      </c>
      <c r="D3505" s="323" t="s">
        <v>14086</v>
      </c>
    </row>
    <row r="3506" spans="1:4" ht="27" x14ac:dyDescent="0.2">
      <c r="A3506" s="320" t="s">
        <v>5339</v>
      </c>
      <c r="B3506" s="322" t="s">
        <v>10969</v>
      </c>
      <c r="C3506" s="321" t="s">
        <v>14849</v>
      </c>
      <c r="D3506" s="323" t="s">
        <v>17702</v>
      </c>
    </row>
    <row r="3507" spans="1:4" ht="40.5" x14ac:dyDescent="0.2">
      <c r="A3507" s="320" t="s">
        <v>5340</v>
      </c>
      <c r="B3507" s="322" t="s">
        <v>15786</v>
      </c>
      <c r="C3507" s="321" t="s">
        <v>14849</v>
      </c>
      <c r="D3507" s="323" t="s">
        <v>13969</v>
      </c>
    </row>
    <row r="3508" spans="1:4" ht="27" x14ac:dyDescent="0.2">
      <c r="A3508" s="320" t="s">
        <v>5341</v>
      </c>
      <c r="B3508" s="322" t="s">
        <v>10970</v>
      </c>
      <c r="C3508" s="321" t="s">
        <v>14849</v>
      </c>
      <c r="D3508" s="323" t="s">
        <v>466</v>
      </c>
    </row>
    <row r="3509" spans="1:4" ht="40.5" x14ac:dyDescent="0.2">
      <c r="A3509" s="320" t="s">
        <v>5342</v>
      </c>
      <c r="B3509" s="322" t="s">
        <v>15787</v>
      </c>
      <c r="C3509" s="321" t="s">
        <v>14849</v>
      </c>
      <c r="D3509" s="323" t="s">
        <v>18094</v>
      </c>
    </row>
    <row r="3510" spans="1:4" ht="40.5" x14ac:dyDescent="0.2">
      <c r="A3510" s="320" t="s">
        <v>5343</v>
      </c>
      <c r="B3510" s="322" t="s">
        <v>15788</v>
      </c>
      <c r="C3510" s="321" t="s">
        <v>14849</v>
      </c>
      <c r="D3510" s="323" t="s">
        <v>18095</v>
      </c>
    </row>
    <row r="3511" spans="1:4" ht="27" x14ac:dyDescent="0.2">
      <c r="A3511" s="320" t="s">
        <v>5344</v>
      </c>
      <c r="B3511" s="322" t="s">
        <v>10971</v>
      </c>
      <c r="C3511" s="321" t="s">
        <v>14849</v>
      </c>
      <c r="D3511" s="323" t="s">
        <v>271</v>
      </c>
    </row>
    <row r="3512" spans="1:4" ht="27" x14ac:dyDescent="0.2">
      <c r="A3512" s="320" t="s">
        <v>5345</v>
      </c>
      <c r="B3512" s="322" t="s">
        <v>10972</v>
      </c>
      <c r="C3512" s="321" t="s">
        <v>14849</v>
      </c>
      <c r="D3512" s="323" t="s">
        <v>5157</v>
      </c>
    </row>
    <row r="3513" spans="1:4" ht="27" x14ac:dyDescent="0.2">
      <c r="A3513" s="320" t="s">
        <v>5346</v>
      </c>
      <c r="B3513" s="322" t="s">
        <v>15789</v>
      </c>
      <c r="C3513" s="321" t="s">
        <v>14849</v>
      </c>
      <c r="D3513" s="323" t="s">
        <v>14588</v>
      </c>
    </row>
    <row r="3514" spans="1:4" ht="27" x14ac:dyDescent="0.2">
      <c r="A3514" s="320" t="s">
        <v>5347</v>
      </c>
      <c r="B3514" s="322" t="s">
        <v>10973</v>
      </c>
      <c r="C3514" s="321" t="s">
        <v>14849</v>
      </c>
      <c r="D3514" s="323" t="s">
        <v>16474</v>
      </c>
    </row>
    <row r="3515" spans="1:4" ht="40.5" x14ac:dyDescent="0.2">
      <c r="A3515" s="320" t="s">
        <v>5348</v>
      </c>
      <c r="B3515" s="322" t="s">
        <v>15790</v>
      </c>
      <c r="C3515" s="321" t="s">
        <v>14849</v>
      </c>
      <c r="D3515" s="323" t="s">
        <v>18096</v>
      </c>
    </row>
    <row r="3516" spans="1:4" ht="40.5" x14ac:dyDescent="0.2">
      <c r="A3516" s="320" t="s">
        <v>5349</v>
      </c>
      <c r="B3516" s="322" t="s">
        <v>15791</v>
      </c>
      <c r="C3516" s="321" t="s">
        <v>14849</v>
      </c>
      <c r="D3516" s="323" t="s">
        <v>18097</v>
      </c>
    </row>
    <row r="3517" spans="1:4" ht="27" x14ac:dyDescent="0.2">
      <c r="A3517" s="320" t="s">
        <v>5350</v>
      </c>
      <c r="B3517" s="322" t="s">
        <v>10974</v>
      </c>
      <c r="C3517" s="321" t="s">
        <v>14849</v>
      </c>
      <c r="D3517" s="323" t="s">
        <v>14629</v>
      </c>
    </row>
    <row r="3518" spans="1:4" ht="40.5" x14ac:dyDescent="0.2">
      <c r="A3518" s="320" t="s">
        <v>5352</v>
      </c>
      <c r="B3518" s="322" t="s">
        <v>15792</v>
      </c>
      <c r="C3518" s="321" t="s">
        <v>14849</v>
      </c>
      <c r="D3518" s="323" t="s">
        <v>18098</v>
      </c>
    </row>
    <row r="3519" spans="1:4" ht="27" x14ac:dyDescent="0.2">
      <c r="A3519" s="320" t="s">
        <v>5353</v>
      </c>
      <c r="B3519" s="322" t="s">
        <v>10975</v>
      </c>
      <c r="C3519" s="321" t="s">
        <v>14849</v>
      </c>
      <c r="D3519" s="323" t="s">
        <v>14629</v>
      </c>
    </row>
    <row r="3520" spans="1:4" ht="27" x14ac:dyDescent="0.2">
      <c r="A3520" s="320" t="s">
        <v>5354</v>
      </c>
      <c r="B3520" s="322" t="s">
        <v>10976</v>
      </c>
      <c r="C3520" s="321" t="s">
        <v>14849</v>
      </c>
      <c r="D3520" s="323" t="s">
        <v>3261</v>
      </c>
    </row>
    <row r="3521" spans="1:4" ht="40.5" x14ac:dyDescent="0.2">
      <c r="A3521" s="320" t="s">
        <v>5355</v>
      </c>
      <c r="B3521" s="322" t="s">
        <v>15793</v>
      </c>
      <c r="C3521" s="321" t="s">
        <v>14849</v>
      </c>
      <c r="D3521" s="323" t="s">
        <v>18099</v>
      </c>
    </row>
    <row r="3522" spans="1:4" ht="27" x14ac:dyDescent="0.2">
      <c r="A3522" s="320" t="s">
        <v>5356</v>
      </c>
      <c r="B3522" s="322" t="s">
        <v>10977</v>
      </c>
      <c r="C3522" s="321" t="s">
        <v>14849</v>
      </c>
      <c r="D3522" s="323" t="s">
        <v>974</v>
      </c>
    </row>
    <row r="3523" spans="1:4" ht="27" x14ac:dyDescent="0.2">
      <c r="A3523" s="320" t="s">
        <v>5357</v>
      </c>
      <c r="B3523" s="322" t="s">
        <v>10978</v>
      </c>
      <c r="C3523" s="321" t="s">
        <v>14849</v>
      </c>
      <c r="D3523" s="323" t="s">
        <v>18100</v>
      </c>
    </row>
    <row r="3524" spans="1:4" ht="27" x14ac:dyDescent="0.2">
      <c r="A3524" s="320" t="s">
        <v>5358</v>
      </c>
      <c r="B3524" s="322" t="s">
        <v>10979</v>
      </c>
      <c r="C3524" s="321" t="s">
        <v>59</v>
      </c>
      <c r="D3524" s="323" t="s">
        <v>14012</v>
      </c>
    </row>
    <row r="3525" spans="1:4" ht="27" x14ac:dyDescent="0.2">
      <c r="A3525" s="320" t="s">
        <v>5359</v>
      </c>
      <c r="B3525" s="322" t="s">
        <v>10980</v>
      </c>
      <c r="C3525" s="321" t="s">
        <v>14849</v>
      </c>
      <c r="D3525" s="323" t="s">
        <v>1046</v>
      </c>
    </row>
    <row r="3526" spans="1:4" ht="27" x14ac:dyDescent="0.2">
      <c r="A3526" s="320" t="s">
        <v>5360</v>
      </c>
      <c r="B3526" s="322" t="s">
        <v>10981</v>
      </c>
      <c r="C3526" s="321" t="s">
        <v>14849</v>
      </c>
      <c r="D3526" s="323" t="s">
        <v>556</v>
      </c>
    </row>
    <row r="3527" spans="1:4" ht="27" x14ac:dyDescent="0.2">
      <c r="A3527" s="320" t="s">
        <v>5361</v>
      </c>
      <c r="B3527" s="322" t="s">
        <v>10982</v>
      </c>
      <c r="C3527" s="321" t="s">
        <v>14849</v>
      </c>
      <c r="D3527" s="323" t="s">
        <v>808</v>
      </c>
    </row>
    <row r="3528" spans="1:4" ht="27" x14ac:dyDescent="0.2">
      <c r="A3528" s="320" t="s">
        <v>5362</v>
      </c>
      <c r="B3528" s="322" t="s">
        <v>10983</v>
      </c>
      <c r="C3528" s="321" t="s">
        <v>14849</v>
      </c>
      <c r="D3528" s="323" t="s">
        <v>13872</v>
      </c>
    </row>
    <row r="3529" spans="1:4" ht="40.5" x14ac:dyDescent="0.2">
      <c r="A3529" s="320" t="s">
        <v>5363</v>
      </c>
      <c r="B3529" s="322" t="s">
        <v>15794</v>
      </c>
      <c r="C3529" s="321" t="s">
        <v>14849</v>
      </c>
      <c r="D3529" s="323" t="s">
        <v>2761</v>
      </c>
    </row>
    <row r="3530" spans="1:4" ht="27" x14ac:dyDescent="0.2">
      <c r="A3530" s="320" t="s">
        <v>5364</v>
      </c>
      <c r="B3530" s="322" t="s">
        <v>10984</v>
      </c>
      <c r="C3530" s="321" t="s">
        <v>14849</v>
      </c>
      <c r="D3530" s="323" t="s">
        <v>18101</v>
      </c>
    </row>
    <row r="3531" spans="1:4" ht="40.5" x14ac:dyDescent="0.2">
      <c r="A3531" s="320" t="s">
        <v>5366</v>
      </c>
      <c r="B3531" s="322" t="s">
        <v>15795</v>
      </c>
      <c r="C3531" s="321" t="s">
        <v>14849</v>
      </c>
      <c r="D3531" s="323" t="s">
        <v>4058</v>
      </c>
    </row>
    <row r="3532" spans="1:4" ht="27" x14ac:dyDescent="0.2">
      <c r="A3532" s="320" t="s">
        <v>5367</v>
      </c>
      <c r="B3532" s="322" t="s">
        <v>10985</v>
      </c>
      <c r="C3532" s="321" t="s">
        <v>14849</v>
      </c>
      <c r="D3532" s="323" t="s">
        <v>656</v>
      </c>
    </row>
    <row r="3533" spans="1:4" ht="40.5" x14ac:dyDescent="0.2">
      <c r="A3533" s="320" t="s">
        <v>5368</v>
      </c>
      <c r="B3533" s="322" t="s">
        <v>15796</v>
      </c>
      <c r="C3533" s="321" t="s">
        <v>14849</v>
      </c>
      <c r="D3533" s="323" t="s">
        <v>1057</v>
      </c>
    </row>
    <row r="3534" spans="1:4" ht="27" x14ac:dyDescent="0.2">
      <c r="A3534" s="320" t="s">
        <v>5369</v>
      </c>
      <c r="B3534" s="322" t="s">
        <v>10986</v>
      </c>
      <c r="C3534" s="321" t="s">
        <v>14849</v>
      </c>
      <c r="D3534" s="323" t="s">
        <v>350</v>
      </c>
    </row>
    <row r="3535" spans="1:4" ht="40.5" x14ac:dyDescent="0.2">
      <c r="A3535" s="320" t="s">
        <v>5370</v>
      </c>
      <c r="B3535" s="322" t="s">
        <v>15797</v>
      </c>
      <c r="C3535" s="321" t="s">
        <v>14849</v>
      </c>
      <c r="D3535" s="323" t="s">
        <v>1266</v>
      </c>
    </row>
    <row r="3536" spans="1:4" ht="40.5" x14ac:dyDescent="0.2">
      <c r="A3536" s="320" t="s">
        <v>5371</v>
      </c>
      <c r="B3536" s="322" t="s">
        <v>15798</v>
      </c>
      <c r="C3536" s="321" t="s">
        <v>14849</v>
      </c>
      <c r="D3536" s="323" t="s">
        <v>1137</v>
      </c>
    </row>
    <row r="3537" spans="1:4" ht="40.5" x14ac:dyDescent="0.2">
      <c r="A3537" s="320" t="s">
        <v>5372</v>
      </c>
      <c r="B3537" s="322" t="s">
        <v>15799</v>
      </c>
      <c r="C3537" s="321" t="s">
        <v>14849</v>
      </c>
      <c r="D3537" s="323" t="s">
        <v>18048</v>
      </c>
    </row>
    <row r="3538" spans="1:4" ht="40.5" x14ac:dyDescent="0.2">
      <c r="A3538" s="320" t="s">
        <v>5373</v>
      </c>
      <c r="B3538" s="322" t="s">
        <v>15800</v>
      </c>
      <c r="C3538" s="321" t="s">
        <v>14849</v>
      </c>
      <c r="D3538" s="323" t="s">
        <v>18102</v>
      </c>
    </row>
    <row r="3539" spans="1:4" ht="27" x14ac:dyDescent="0.2">
      <c r="A3539" s="320" t="s">
        <v>5375</v>
      </c>
      <c r="B3539" s="322" t="s">
        <v>10987</v>
      </c>
      <c r="C3539" s="321" t="s">
        <v>14849</v>
      </c>
      <c r="D3539" s="323" t="s">
        <v>350</v>
      </c>
    </row>
    <row r="3540" spans="1:4" ht="40.5" x14ac:dyDescent="0.2">
      <c r="A3540" s="320" t="s">
        <v>5376</v>
      </c>
      <c r="B3540" s="322" t="s">
        <v>15801</v>
      </c>
      <c r="C3540" s="321" t="s">
        <v>14849</v>
      </c>
      <c r="D3540" s="323" t="s">
        <v>2371</v>
      </c>
    </row>
    <row r="3541" spans="1:4" ht="27" x14ac:dyDescent="0.2">
      <c r="A3541" s="320" t="s">
        <v>5377</v>
      </c>
      <c r="B3541" s="322" t="s">
        <v>10988</v>
      </c>
      <c r="C3541" s="321" t="s">
        <v>14849</v>
      </c>
      <c r="D3541" s="323" t="s">
        <v>13350</v>
      </c>
    </row>
    <row r="3542" spans="1:4" ht="40.5" x14ac:dyDescent="0.2">
      <c r="A3542" s="320" t="s">
        <v>5379</v>
      </c>
      <c r="B3542" s="322" t="s">
        <v>15802</v>
      </c>
      <c r="C3542" s="321" t="s">
        <v>14849</v>
      </c>
      <c r="D3542" s="323" t="s">
        <v>1168</v>
      </c>
    </row>
    <row r="3543" spans="1:4" ht="27" x14ac:dyDescent="0.2">
      <c r="A3543" s="320" t="s">
        <v>5380</v>
      </c>
      <c r="B3543" s="322" t="s">
        <v>10989</v>
      </c>
      <c r="C3543" s="321" t="s">
        <v>14849</v>
      </c>
      <c r="D3543" s="323" t="s">
        <v>1466</v>
      </c>
    </row>
    <row r="3544" spans="1:4" ht="40.5" x14ac:dyDescent="0.2">
      <c r="A3544" s="320" t="s">
        <v>5381</v>
      </c>
      <c r="B3544" s="322" t="s">
        <v>15803</v>
      </c>
      <c r="C3544" s="321" t="s">
        <v>14849</v>
      </c>
      <c r="D3544" s="323" t="s">
        <v>1246</v>
      </c>
    </row>
    <row r="3545" spans="1:4" ht="27" x14ac:dyDescent="0.2">
      <c r="A3545" s="320" t="s">
        <v>5382</v>
      </c>
      <c r="B3545" s="322" t="s">
        <v>10990</v>
      </c>
      <c r="C3545" s="321" t="s">
        <v>14849</v>
      </c>
      <c r="D3545" s="323" t="s">
        <v>18103</v>
      </c>
    </row>
    <row r="3546" spans="1:4" ht="27" x14ac:dyDescent="0.2">
      <c r="A3546" s="320" t="s">
        <v>5383</v>
      </c>
      <c r="B3546" s="322" t="s">
        <v>15804</v>
      </c>
      <c r="C3546" s="321" t="s">
        <v>14849</v>
      </c>
      <c r="D3546" s="323" t="s">
        <v>6750</v>
      </c>
    </row>
    <row r="3547" spans="1:4" ht="40.5" x14ac:dyDescent="0.2">
      <c r="A3547" s="320" t="s">
        <v>5384</v>
      </c>
      <c r="B3547" s="322" t="s">
        <v>15805</v>
      </c>
      <c r="C3547" s="321" t="s">
        <v>14849</v>
      </c>
      <c r="D3547" s="323" t="s">
        <v>1344</v>
      </c>
    </row>
    <row r="3548" spans="1:4" ht="40.5" x14ac:dyDescent="0.2">
      <c r="A3548" s="320" t="s">
        <v>5385</v>
      </c>
      <c r="B3548" s="322" t="s">
        <v>15806</v>
      </c>
      <c r="C3548" s="321" t="s">
        <v>14849</v>
      </c>
      <c r="D3548" s="323" t="s">
        <v>18104</v>
      </c>
    </row>
    <row r="3549" spans="1:4" ht="40.5" x14ac:dyDescent="0.2">
      <c r="A3549" s="320" t="s">
        <v>5386</v>
      </c>
      <c r="B3549" s="322" t="s">
        <v>15807</v>
      </c>
      <c r="C3549" s="321" t="s">
        <v>14849</v>
      </c>
      <c r="D3549" s="323" t="s">
        <v>4291</v>
      </c>
    </row>
    <row r="3550" spans="1:4" ht="27" x14ac:dyDescent="0.2">
      <c r="A3550" s="320" t="s">
        <v>5387</v>
      </c>
      <c r="B3550" s="322" t="s">
        <v>10991</v>
      </c>
      <c r="C3550" s="321" t="s">
        <v>14849</v>
      </c>
      <c r="D3550" s="323" t="s">
        <v>14515</v>
      </c>
    </row>
    <row r="3551" spans="1:4" ht="40.5" x14ac:dyDescent="0.2">
      <c r="A3551" s="320" t="s">
        <v>5389</v>
      </c>
      <c r="B3551" s="322" t="s">
        <v>15808</v>
      </c>
      <c r="C3551" s="321" t="s">
        <v>14849</v>
      </c>
      <c r="D3551" s="323" t="s">
        <v>719</v>
      </c>
    </row>
    <row r="3552" spans="1:4" ht="27" x14ac:dyDescent="0.2">
      <c r="A3552" s="320" t="s">
        <v>5390</v>
      </c>
      <c r="B3552" s="322" t="s">
        <v>10992</v>
      </c>
      <c r="C3552" s="321" t="s">
        <v>14849</v>
      </c>
      <c r="D3552" s="323" t="s">
        <v>462</v>
      </c>
    </row>
    <row r="3553" spans="1:4" ht="40.5" x14ac:dyDescent="0.2">
      <c r="A3553" s="320" t="s">
        <v>5391</v>
      </c>
      <c r="B3553" s="322" t="s">
        <v>15809</v>
      </c>
      <c r="C3553" s="321" t="s">
        <v>14849</v>
      </c>
      <c r="D3553" s="323" t="s">
        <v>2938</v>
      </c>
    </row>
    <row r="3554" spans="1:4" ht="27" x14ac:dyDescent="0.2">
      <c r="A3554" s="320" t="s">
        <v>5393</v>
      </c>
      <c r="B3554" s="322" t="s">
        <v>10993</v>
      </c>
      <c r="C3554" s="321" t="s">
        <v>14849</v>
      </c>
      <c r="D3554" s="323" t="s">
        <v>1466</v>
      </c>
    </row>
    <row r="3555" spans="1:4" ht="40.5" x14ac:dyDescent="0.2">
      <c r="A3555" s="320" t="s">
        <v>5394</v>
      </c>
      <c r="B3555" s="322" t="s">
        <v>15810</v>
      </c>
      <c r="C3555" s="321" t="s">
        <v>14849</v>
      </c>
      <c r="D3555" s="323" t="s">
        <v>18090</v>
      </c>
    </row>
    <row r="3556" spans="1:4" ht="27" x14ac:dyDescent="0.2">
      <c r="A3556" s="320" t="s">
        <v>5395</v>
      </c>
      <c r="B3556" s="322" t="s">
        <v>10994</v>
      </c>
      <c r="C3556" s="321" t="s">
        <v>14849</v>
      </c>
      <c r="D3556" s="323" t="s">
        <v>676</v>
      </c>
    </row>
    <row r="3557" spans="1:4" ht="40.5" x14ac:dyDescent="0.2">
      <c r="A3557" s="320" t="s">
        <v>5396</v>
      </c>
      <c r="B3557" s="322" t="s">
        <v>15811</v>
      </c>
      <c r="C3557" s="321" t="s">
        <v>14849</v>
      </c>
      <c r="D3557" s="323" t="s">
        <v>620</v>
      </c>
    </row>
    <row r="3558" spans="1:4" ht="40.5" x14ac:dyDescent="0.2">
      <c r="A3558" s="320" t="s">
        <v>5397</v>
      </c>
      <c r="B3558" s="322" t="s">
        <v>15812</v>
      </c>
      <c r="C3558" s="321" t="s">
        <v>14849</v>
      </c>
      <c r="D3558" s="323" t="s">
        <v>6527</v>
      </c>
    </row>
    <row r="3559" spans="1:4" ht="40.5" x14ac:dyDescent="0.2">
      <c r="A3559" s="320" t="s">
        <v>5398</v>
      </c>
      <c r="B3559" s="322" t="s">
        <v>15813</v>
      </c>
      <c r="C3559" s="321" t="s">
        <v>14849</v>
      </c>
      <c r="D3559" s="323" t="s">
        <v>439</v>
      </c>
    </row>
    <row r="3560" spans="1:4" ht="27" x14ac:dyDescent="0.2">
      <c r="A3560" s="320" t="s">
        <v>5399</v>
      </c>
      <c r="B3560" s="322" t="s">
        <v>10995</v>
      </c>
      <c r="C3560" s="321" t="s">
        <v>14849</v>
      </c>
      <c r="D3560" s="323" t="s">
        <v>1306</v>
      </c>
    </row>
    <row r="3561" spans="1:4" ht="27" x14ac:dyDescent="0.2">
      <c r="A3561" s="320" t="s">
        <v>5400</v>
      </c>
      <c r="B3561" s="322" t="s">
        <v>10996</v>
      </c>
      <c r="C3561" s="321" t="s">
        <v>14849</v>
      </c>
      <c r="D3561" s="323" t="s">
        <v>902</v>
      </c>
    </row>
    <row r="3562" spans="1:4" ht="27" x14ac:dyDescent="0.2">
      <c r="A3562" s="320" t="s">
        <v>5401</v>
      </c>
      <c r="B3562" s="322" t="s">
        <v>15814</v>
      </c>
      <c r="C3562" s="321" t="s">
        <v>14849</v>
      </c>
      <c r="D3562" s="323" t="s">
        <v>909</v>
      </c>
    </row>
    <row r="3563" spans="1:4" ht="27" x14ac:dyDescent="0.2">
      <c r="A3563" s="320" t="s">
        <v>5403</v>
      </c>
      <c r="B3563" s="322" t="s">
        <v>10997</v>
      </c>
      <c r="C3563" s="321" t="s">
        <v>14849</v>
      </c>
      <c r="D3563" s="323" t="s">
        <v>14280</v>
      </c>
    </row>
    <row r="3564" spans="1:4" ht="27" x14ac:dyDescent="0.2">
      <c r="A3564" s="320" t="s">
        <v>5404</v>
      </c>
      <c r="B3564" s="322" t="s">
        <v>10998</v>
      </c>
      <c r="C3564" s="321" t="s">
        <v>14849</v>
      </c>
      <c r="D3564" s="323" t="s">
        <v>1200</v>
      </c>
    </row>
    <row r="3565" spans="1:4" ht="27" x14ac:dyDescent="0.2">
      <c r="A3565" s="320" t="s">
        <v>5405</v>
      </c>
      <c r="B3565" s="322" t="s">
        <v>10999</v>
      </c>
      <c r="C3565" s="321" t="s">
        <v>14849</v>
      </c>
      <c r="D3565" s="323" t="s">
        <v>788</v>
      </c>
    </row>
    <row r="3566" spans="1:4" ht="27" x14ac:dyDescent="0.2">
      <c r="A3566" s="320" t="s">
        <v>5406</v>
      </c>
      <c r="B3566" s="322" t="s">
        <v>11000</v>
      </c>
      <c r="C3566" s="321" t="s">
        <v>14849</v>
      </c>
      <c r="D3566" s="323" t="s">
        <v>1029</v>
      </c>
    </row>
    <row r="3567" spans="1:4" ht="27" x14ac:dyDescent="0.2">
      <c r="A3567" s="320" t="s">
        <v>5407</v>
      </c>
      <c r="B3567" s="322" t="s">
        <v>15815</v>
      </c>
      <c r="C3567" s="321" t="s">
        <v>14849</v>
      </c>
      <c r="D3567" s="323" t="s">
        <v>14230</v>
      </c>
    </row>
    <row r="3568" spans="1:4" ht="27" x14ac:dyDescent="0.2">
      <c r="A3568" s="320" t="s">
        <v>5408</v>
      </c>
      <c r="B3568" s="322" t="s">
        <v>11001</v>
      </c>
      <c r="C3568" s="321" t="s">
        <v>14849</v>
      </c>
      <c r="D3568" s="323" t="s">
        <v>18105</v>
      </c>
    </row>
    <row r="3569" spans="1:4" ht="27" x14ac:dyDescent="0.2">
      <c r="A3569" s="320" t="s">
        <v>5409</v>
      </c>
      <c r="B3569" s="322" t="s">
        <v>11002</v>
      </c>
      <c r="C3569" s="321" t="s">
        <v>14849</v>
      </c>
      <c r="D3569" s="323" t="s">
        <v>2424</v>
      </c>
    </row>
    <row r="3570" spans="1:4" ht="27" x14ac:dyDescent="0.2">
      <c r="A3570" s="320" t="s">
        <v>5410</v>
      </c>
      <c r="B3570" s="322" t="s">
        <v>11003</v>
      </c>
      <c r="C3570" s="321" t="s">
        <v>14849</v>
      </c>
      <c r="D3570" s="323" t="s">
        <v>2272</v>
      </c>
    </row>
    <row r="3571" spans="1:4" ht="27" x14ac:dyDescent="0.2">
      <c r="A3571" s="320" t="s">
        <v>5412</v>
      </c>
      <c r="B3571" s="322" t="s">
        <v>11004</v>
      </c>
      <c r="C3571" s="321" t="s">
        <v>14849</v>
      </c>
      <c r="D3571" s="323" t="s">
        <v>17527</v>
      </c>
    </row>
    <row r="3572" spans="1:4" ht="27" x14ac:dyDescent="0.2">
      <c r="A3572" s="320" t="s">
        <v>5413</v>
      </c>
      <c r="B3572" s="322" t="s">
        <v>11005</v>
      </c>
      <c r="C3572" s="321" t="s">
        <v>14849</v>
      </c>
      <c r="D3572" s="323" t="s">
        <v>17527</v>
      </c>
    </row>
    <row r="3573" spans="1:4" ht="27" x14ac:dyDescent="0.2">
      <c r="A3573" s="320" t="s">
        <v>5414</v>
      </c>
      <c r="B3573" s="322" t="s">
        <v>11006</v>
      </c>
      <c r="C3573" s="321" t="s">
        <v>14849</v>
      </c>
      <c r="D3573" s="323" t="s">
        <v>4317</v>
      </c>
    </row>
    <row r="3574" spans="1:4" ht="27" x14ac:dyDescent="0.2">
      <c r="A3574" s="320" t="s">
        <v>5416</v>
      </c>
      <c r="B3574" s="322" t="s">
        <v>11007</v>
      </c>
      <c r="C3574" s="321" t="s">
        <v>14849</v>
      </c>
      <c r="D3574" s="323" t="s">
        <v>4568</v>
      </c>
    </row>
    <row r="3575" spans="1:4" ht="27" x14ac:dyDescent="0.2">
      <c r="A3575" s="320" t="s">
        <v>5417</v>
      </c>
      <c r="B3575" s="322" t="s">
        <v>11008</v>
      </c>
      <c r="C3575" s="321" t="s">
        <v>59</v>
      </c>
      <c r="D3575" s="323" t="s">
        <v>806</v>
      </c>
    </row>
    <row r="3576" spans="1:4" ht="40.5" x14ac:dyDescent="0.2">
      <c r="A3576" s="320" t="s">
        <v>5418</v>
      </c>
      <c r="B3576" s="322" t="s">
        <v>15816</v>
      </c>
      <c r="C3576" s="321" t="s">
        <v>14849</v>
      </c>
      <c r="D3576" s="323" t="s">
        <v>1271</v>
      </c>
    </row>
    <row r="3577" spans="1:4" ht="40.5" x14ac:dyDescent="0.2">
      <c r="A3577" s="320" t="s">
        <v>5419</v>
      </c>
      <c r="B3577" s="322" t="s">
        <v>15817</v>
      </c>
      <c r="C3577" s="321" t="s">
        <v>14849</v>
      </c>
      <c r="D3577" s="323" t="s">
        <v>14133</v>
      </c>
    </row>
    <row r="3578" spans="1:4" ht="27" x14ac:dyDescent="0.2">
      <c r="A3578" s="320" t="s">
        <v>5420</v>
      </c>
      <c r="B3578" s="322" t="s">
        <v>11009</v>
      </c>
      <c r="C3578" s="321" t="s">
        <v>14849</v>
      </c>
      <c r="D3578" s="323" t="s">
        <v>387</v>
      </c>
    </row>
    <row r="3579" spans="1:4" ht="40.5" x14ac:dyDescent="0.2">
      <c r="A3579" s="320" t="s">
        <v>5421</v>
      </c>
      <c r="B3579" s="322" t="s">
        <v>15818</v>
      </c>
      <c r="C3579" s="321" t="s">
        <v>14849</v>
      </c>
      <c r="D3579" s="323" t="s">
        <v>824</v>
      </c>
    </row>
    <row r="3580" spans="1:4" ht="40.5" x14ac:dyDescent="0.2">
      <c r="A3580" s="320" t="s">
        <v>5422</v>
      </c>
      <c r="B3580" s="322" t="s">
        <v>15819</v>
      </c>
      <c r="C3580" s="321" t="s">
        <v>14849</v>
      </c>
      <c r="D3580" s="323" t="s">
        <v>13820</v>
      </c>
    </row>
    <row r="3581" spans="1:4" ht="27" x14ac:dyDescent="0.2">
      <c r="A3581" s="320" t="s">
        <v>5423</v>
      </c>
      <c r="B3581" s="322" t="s">
        <v>11010</v>
      </c>
      <c r="C3581" s="321" t="s">
        <v>14849</v>
      </c>
      <c r="D3581" s="323" t="s">
        <v>387</v>
      </c>
    </row>
    <row r="3582" spans="1:4" ht="27" x14ac:dyDescent="0.2">
      <c r="A3582" s="320" t="s">
        <v>5424</v>
      </c>
      <c r="B3582" s="322" t="s">
        <v>11011</v>
      </c>
      <c r="C3582" s="321" t="s">
        <v>14849</v>
      </c>
      <c r="D3582" s="323" t="s">
        <v>686</v>
      </c>
    </row>
    <row r="3583" spans="1:4" ht="40.5" x14ac:dyDescent="0.2">
      <c r="A3583" s="320" t="s">
        <v>5426</v>
      </c>
      <c r="B3583" s="322" t="s">
        <v>15820</v>
      </c>
      <c r="C3583" s="321" t="s">
        <v>14849</v>
      </c>
      <c r="D3583" s="323" t="s">
        <v>18106</v>
      </c>
    </row>
    <row r="3584" spans="1:4" ht="40.5" x14ac:dyDescent="0.2">
      <c r="A3584" s="320" t="s">
        <v>5427</v>
      </c>
      <c r="B3584" s="322" t="s">
        <v>15821</v>
      </c>
      <c r="C3584" s="321" t="s">
        <v>14849</v>
      </c>
      <c r="D3584" s="323" t="s">
        <v>18107</v>
      </c>
    </row>
    <row r="3585" spans="1:4" ht="40.5" x14ac:dyDescent="0.2">
      <c r="A3585" s="320" t="s">
        <v>5428</v>
      </c>
      <c r="B3585" s="322" t="s">
        <v>15822</v>
      </c>
      <c r="C3585" s="321" t="s">
        <v>14849</v>
      </c>
      <c r="D3585" s="323" t="s">
        <v>18108</v>
      </c>
    </row>
    <row r="3586" spans="1:4" ht="40.5" x14ac:dyDescent="0.2">
      <c r="A3586" s="320" t="s">
        <v>5429</v>
      </c>
      <c r="B3586" s="322" t="s">
        <v>15823</v>
      </c>
      <c r="C3586" s="321" t="s">
        <v>14849</v>
      </c>
      <c r="D3586" s="323" t="s">
        <v>13746</v>
      </c>
    </row>
    <row r="3587" spans="1:4" ht="40.5" x14ac:dyDescent="0.2">
      <c r="A3587" s="320" t="s">
        <v>5430</v>
      </c>
      <c r="B3587" s="322" t="s">
        <v>15824</v>
      </c>
      <c r="C3587" s="321" t="s">
        <v>14849</v>
      </c>
      <c r="D3587" s="323" t="s">
        <v>18109</v>
      </c>
    </row>
    <row r="3588" spans="1:4" ht="27" x14ac:dyDescent="0.2">
      <c r="A3588" s="320" t="s">
        <v>5432</v>
      </c>
      <c r="B3588" s="322" t="s">
        <v>11012</v>
      </c>
      <c r="C3588" s="321" t="s">
        <v>14849</v>
      </c>
      <c r="D3588" s="323" t="s">
        <v>686</v>
      </c>
    </row>
    <row r="3589" spans="1:4" ht="27" x14ac:dyDescent="0.2">
      <c r="A3589" s="320" t="s">
        <v>5433</v>
      </c>
      <c r="B3589" s="322" t="s">
        <v>11013</v>
      </c>
      <c r="C3589" s="321" t="s">
        <v>14849</v>
      </c>
      <c r="D3589" s="323" t="s">
        <v>2885</v>
      </c>
    </row>
    <row r="3590" spans="1:4" ht="27" x14ac:dyDescent="0.2">
      <c r="A3590" s="320" t="s">
        <v>5435</v>
      </c>
      <c r="B3590" s="322" t="s">
        <v>11014</v>
      </c>
      <c r="C3590" s="321" t="s">
        <v>14849</v>
      </c>
      <c r="D3590" s="323" t="s">
        <v>18110</v>
      </c>
    </row>
    <row r="3591" spans="1:4" ht="27" x14ac:dyDescent="0.2">
      <c r="A3591" s="320" t="s">
        <v>5436</v>
      </c>
      <c r="B3591" s="322" t="s">
        <v>11015</v>
      </c>
      <c r="C3591" s="321" t="s">
        <v>14849</v>
      </c>
      <c r="D3591" s="323" t="s">
        <v>18111</v>
      </c>
    </row>
    <row r="3592" spans="1:4" ht="27" x14ac:dyDescent="0.2">
      <c r="A3592" s="320" t="s">
        <v>5437</v>
      </c>
      <c r="B3592" s="322" t="s">
        <v>11016</v>
      </c>
      <c r="C3592" s="321" t="s">
        <v>14849</v>
      </c>
      <c r="D3592" s="323" t="s">
        <v>18112</v>
      </c>
    </row>
    <row r="3593" spans="1:4" ht="27" x14ac:dyDescent="0.2">
      <c r="A3593" s="320" t="s">
        <v>5438</v>
      </c>
      <c r="B3593" s="322" t="s">
        <v>11017</v>
      </c>
      <c r="C3593" s="321" t="s">
        <v>14849</v>
      </c>
      <c r="D3593" s="323" t="s">
        <v>18113</v>
      </c>
    </row>
    <row r="3594" spans="1:4" ht="27" x14ac:dyDescent="0.2">
      <c r="A3594" s="320" t="s">
        <v>5439</v>
      </c>
      <c r="B3594" s="322" t="s">
        <v>11018</v>
      </c>
      <c r="C3594" s="321" t="s">
        <v>14849</v>
      </c>
      <c r="D3594" s="323" t="s">
        <v>14641</v>
      </c>
    </row>
    <row r="3595" spans="1:4" ht="27" x14ac:dyDescent="0.2">
      <c r="A3595" s="320" t="s">
        <v>5440</v>
      </c>
      <c r="B3595" s="322" t="s">
        <v>11019</v>
      </c>
      <c r="C3595" s="321" t="s">
        <v>14849</v>
      </c>
      <c r="D3595" s="323" t="s">
        <v>2341</v>
      </c>
    </row>
    <row r="3596" spans="1:4" ht="40.5" x14ac:dyDescent="0.2">
      <c r="A3596" s="320" t="s">
        <v>5441</v>
      </c>
      <c r="B3596" s="322" t="s">
        <v>15825</v>
      </c>
      <c r="C3596" s="321" t="s">
        <v>14849</v>
      </c>
      <c r="D3596" s="323" t="s">
        <v>18114</v>
      </c>
    </row>
    <row r="3597" spans="1:4" ht="40.5" x14ac:dyDescent="0.2">
      <c r="A3597" s="320" t="s">
        <v>5442</v>
      </c>
      <c r="B3597" s="322" t="s">
        <v>15826</v>
      </c>
      <c r="C3597" s="321" t="s">
        <v>14849</v>
      </c>
      <c r="D3597" s="323" t="s">
        <v>18115</v>
      </c>
    </row>
    <row r="3598" spans="1:4" ht="40.5" x14ac:dyDescent="0.2">
      <c r="A3598" s="320" t="s">
        <v>5444</v>
      </c>
      <c r="B3598" s="322" t="s">
        <v>15827</v>
      </c>
      <c r="C3598" s="321" t="s">
        <v>14849</v>
      </c>
      <c r="D3598" s="323" t="s">
        <v>14710</v>
      </c>
    </row>
    <row r="3599" spans="1:4" ht="40.5" x14ac:dyDescent="0.2">
      <c r="A3599" s="320" t="s">
        <v>5446</v>
      </c>
      <c r="B3599" s="322" t="s">
        <v>15828</v>
      </c>
      <c r="C3599" s="321" t="s">
        <v>14849</v>
      </c>
      <c r="D3599" s="323" t="s">
        <v>1200</v>
      </c>
    </row>
    <row r="3600" spans="1:4" ht="40.5" x14ac:dyDescent="0.2">
      <c r="A3600" s="320" t="s">
        <v>5447</v>
      </c>
      <c r="B3600" s="322" t="s">
        <v>15829</v>
      </c>
      <c r="C3600" s="321" t="s">
        <v>14849</v>
      </c>
      <c r="D3600" s="323" t="s">
        <v>220</v>
      </c>
    </row>
    <row r="3601" spans="1:4" ht="40.5" x14ac:dyDescent="0.2">
      <c r="A3601" s="320" t="s">
        <v>5448</v>
      </c>
      <c r="B3601" s="322" t="s">
        <v>15830</v>
      </c>
      <c r="C3601" s="321" t="s">
        <v>14849</v>
      </c>
      <c r="D3601" s="323" t="s">
        <v>5656</v>
      </c>
    </row>
    <row r="3602" spans="1:4" ht="40.5" x14ac:dyDescent="0.2">
      <c r="A3602" s="320" t="s">
        <v>5449</v>
      </c>
      <c r="B3602" s="322" t="s">
        <v>15831</v>
      </c>
      <c r="C3602" s="321" t="s">
        <v>14849</v>
      </c>
      <c r="D3602" s="323" t="s">
        <v>777</v>
      </c>
    </row>
    <row r="3603" spans="1:4" ht="40.5" x14ac:dyDescent="0.2">
      <c r="A3603" s="320" t="s">
        <v>5450</v>
      </c>
      <c r="B3603" s="322" t="s">
        <v>15832</v>
      </c>
      <c r="C3603" s="321" t="s">
        <v>14849</v>
      </c>
      <c r="D3603" s="323" t="s">
        <v>659</v>
      </c>
    </row>
    <row r="3604" spans="1:4" ht="40.5" x14ac:dyDescent="0.2">
      <c r="A3604" s="320" t="s">
        <v>5451</v>
      </c>
      <c r="B3604" s="322" t="s">
        <v>15833</v>
      </c>
      <c r="C3604" s="321" t="s">
        <v>14849</v>
      </c>
      <c r="D3604" s="323" t="s">
        <v>13625</v>
      </c>
    </row>
    <row r="3605" spans="1:4" ht="40.5" x14ac:dyDescent="0.2">
      <c r="A3605" s="320" t="s">
        <v>5453</v>
      </c>
      <c r="B3605" s="322" t="s">
        <v>15834</v>
      </c>
      <c r="C3605" s="321" t="s">
        <v>14849</v>
      </c>
      <c r="D3605" s="323" t="s">
        <v>17380</v>
      </c>
    </row>
    <row r="3606" spans="1:4" ht="40.5" x14ac:dyDescent="0.2">
      <c r="A3606" s="320" t="s">
        <v>5454</v>
      </c>
      <c r="B3606" s="322" t="s">
        <v>15835</v>
      </c>
      <c r="C3606" s="321" t="s">
        <v>14849</v>
      </c>
      <c r="D3606" s="323" t="s">
        <v>606</v>
      </c>
    </row>
    <row r="3607" spans="1:4" ht="40.5" x14ac:dyDescent="0.2">
      <c r="A3607" s="320" t="s">
        <v>5455</v>
      </c>
      <c r="B3607" s="322" t="s">
        <v>15836</v>
      </c>
      <c r="C3607" s="321" t="s">
        <v>14849</v>
      </c>
      <c r="D3607" s="323" t="s">
        <v>18116</v>
      </c>
    </row>
    <row r="3608" spans="1:4" ht="40.5" x14ac:dyDescent="0.2">
      <c r="A3608" s="320" t="s">
        <v>5456</v>
      </c>
      <c r="B3608" s="322" t="s">
        <v>15837</v>
      </c>
      <c r="C3608" s="321" t="s">
        <v>14849</v>
      </c>
      <c r="D3608" s="323" t="s">
        <v>6659</v>
      </c>
    </row>
    <row r="3609" spans="1:4" ht="40.5" x14ac:dyDescent="0.2">
      <c r="A3609" s="320" t="s">
        <v>5457</v>
      </c>
      <c r="B3609" s="322" t="s">
        <v>15838</v>
      </c>
      <c r="C3609" s="321" t="s">
        <v>14849</v>
      </c>
      <c r="D3609" s="323" t="s">
        <v>17770</v>
      </c>
    </row>
    <row r="3610" spans="1:4" ht="40.5" x14ac:dyDescent="0.2">
      <c r="A3610" s="320" t="s">
        <v>5459</v>
      </c>
      <c r="B3610" s="322" t="s">
        <v>15839</v>
      </c>
      <c r="C3610" s="321" t="s">
        <v>14849</v>
      </c>
      <c r="D3610" s="323" t="s">
        <v>18117</v>
      </c>
    </row>
    <row r="3611" spans="1:4" ht="40.5" x14ac:dyDescent="0.2">
      <c r="A3611" s="320" t="s">
        <v>5460</v>
      </c>
      <c r="B3611" s="322" t="s">
        <v>15840</v>
      </c>
      <c r="C3611" s="321" t="s">
        <v>14849</v>
      </c>
      <c r="D3611" s="323" t="s">
        <v>223</v>
      </c>
    </row>
    <row r="3612" spans="1:4" ht="40.5" x14ac:dyDescent="0.2">
      <c r="A3612" s="320" t="s">
        <v>5461</v>
      </c>
      <c r="B3612" s="322" t="s">
        <v>15841</v>
      </c>
      <c r="C3612" s="321" t="s">
        <v>14849</v>
      </c>
      <c r="D3612" s="323" t="s">
        <v>17683</v>
      </c>
    </row>
    <row r="3613" spans="1:4" ht="27" x14ac:dyDescent="0.2">
      <c r="A3613" s="320" t="s">
        <v>5462</v>
      </c>
      <c r="B3613" s="322" t="s">
        <v>11020</v>
      </c>
      <c r="C3613" s="321" t="s">
        <v>14849</v>
      </c>
      <c r="D3613" s="323" t="s">
        <v>13825</v>
      </c>
    </row>
    <row r="3614" spans="1:4" ht="27" x14ac:dyDescent="0.2">
      <c r="A3614" s="320" t="s">
        <v>5463</v>
      </c>
      <c r="B3614" s="322" t="s">
        <v>15842</v>
      </c>
      <c r="C3614" s="321" t="s">
        <v>14849</v>
      </c>
      <c r="D3614" s="323" t="s">
        <v>18047</v>
      </c>
    </row>
    <row r="3615" spans="1:4" ht="40.5" x14ac:dyDescent="0.2">
      <c r="A3615" s="320" t="s">
        <v>5465</v>
      </c>
      <c r="B3615" s="322" t="s">
        <v>15843</v>
      </c>
      <c r="C3615" s="321" t="s">
        <v>14849</v>
      </c>
      <c r="D3615" s="323" t="s">
        <v>5998</v>
      </c>
    </row>
    <row r="3616" spans="1:4" ht="27" x14ac:dyDescent="0.2">
      <c r="A3616" s="320" t="s">
        <v>5467</v>
      </c>
      <c r="B3616" s="322" t="s">
        <v>11021</v>
      </c>
      <c r="C3616" s="321" t="s">
        <v>14849</v>
      </c>
      <c r="D3616" s="323" t="s">
        <v>18118</v>
      </c>
    </row>
    <row r="3617" spans="1:4" ht="40.5" x14ac:dyDescent="0.2">
      <c r="A3617" s="320" t="s">
        <v>5468</v>
      </c>
      <c r="B3617" s="322" t="s">
        <v>15844</v>
      </c>
      <c r="C3617" s="321" t="s">
        <v>14849</v>
      </c>
      <c r="D3617" s="323" t="s">
        <v>1376</v>
      </c>
    </row>
    <row r="3618" spans="1:4" ht="27" x14ac:dyDescent="0.2">
      <c r="A3618" s="320" t="s">
        <v>5470</v>
      </c>
      <c r="B3618" s="322" t="s">
        <v>11022</v>
      </c>
      <c r="C3618" s="321" t="s">
        <v>14849</v>
      </c>
      <c r="D3618" s="323" t="s">
        <v>1177</v>
      </c>
    </row>
    <row r="3619" spans="1:4" ht="40.5" x14ac:dyDescent="0.2">
      <c r="A3619" s="320" t="s">
        <v>5472</v>
      </c>
      <c r="B3619" s="322" t="s">
        <v>15845</v>
      </c>
      <c r="C3619" s="321" t="s">
        <v>14849</v>
      </c>
      <c r="D3619" s="323" t="s">
        <v>5452</v>
      </c>
    </row>
    <row r="3620" spans="1:4" ht="27" x14ac:dyDescent="0.2">
      <c r="A3620" s="320" t="s">
        <v>5473</v>
      </c>
      <c r="B3620" s="322" t="s">
        <v>11023</v>
      </c>
      <c r="C3620" s="321" t="s">
        <v>14849</v>
      </c>
      <c r="D3620" s="323" t="s">
        <v>4927</v>
      </c>
    </row>
    <row r="3621" spans="1:4" ht="40.5" x14ac:dyDescent="0.2">
      <c r="A3621" s="320" t="s">
        <v>5474</v>
      </c>
      <c r="B3621" s="322" t="s">
        <v>15846</v>
      </c>
      <c r="C3621" s="321" t="s">
        <v>14849</v>
      </c>
      <c r="D3621" s="323" t="s">
        <v>13856</v>
      </c>
    </row>
    <row r="3622" spans="1:4" ht="27" x14ac:dyDescent="0.2">
      <c r="A3622" s="320" t="s">
        <v>5476</v>
      </c>
      <c r="B3622" s="322" t="s">
        <v>11024</v>
      </c>
      <c r="C3622" s="321" t="s">
        <v>14849</v>
      </c>
      <c r="D3622" s="323" t="s">
        <v>1462</v>
      </c>
    </row>
    <row r="3623" spans="1:4" ht="40.5" x14ac:dyDescent="0.2">
      <c r="A3623" s="320" t="s">
        <v>5477</v>
      </c>
      <c r="B3623" s="322" t="s">
        <v>15847</v>
      </c>
      <c r="C3623" s="321" t="s">
        <v>14849</v>
      </c>
      <c r="D3623" s="323" t="s">
        <v>1347</v>
      </c>
    </row>
    <row r="3624" spans="1:4" ht="27" x14ac:dyDescent="0.2">
      <c r="A3624" s="320" t="s">
        <v>5478</v>
      </c>
      <c r="B3624" s="322" t="s">
        <v>11025</v>
      </c>
      <c r="C3624" s="321" t="s">
        <v>14849</v>
      </c>
      <c r="D3624" s="323" t="s">
        <v>18119</v>
      </c>
    </row>
    <row r="3625" spans="1:4" ht="40.5" x14ac:dyDescent="0.2">
      <c r="A3625" s="320" t="s">
        <v>5480</v>
      </c>
      <c r="B3625" s="322" t="s">
        <v>15848</v>
      </c>
      <c r="C3625" s="321" t="s">
        <v>14849</v>
      </c>
      <c r="D3625" s="323" t="s">
        <v>976</v>
      </c>
    </row>
    <row r="3626" spans="1:4" ht="27" x14ac:dyDescent="0.2">
      <c r="A3626" s="320" t="s">
        <v>5481</v>
      </c>
      <c r="B3626" s="322" t="s">
        <v>15849</v>
      </c>
      <c r="C3626" s="321" t="s">
        <v>14849</v>
      </c>
      <c r="D3626" s="323" t="s">
        <v>13620</v>
      </c>
    </row>
    <row r="3627" spans="1:4" ht="40.5" x14ac:dyDescent="0.2">
      <c r="A3627" s="320" t="s">
        <v>5482</v>
      </c>
      <c r="B3627" s="322" t="s">
        <v>15850</v>
      </c>
      <c r="C3627" s="321" t="s">
        <v>14849</v>
      </c>
      <c r="D3627" s="323" t="s">
        <v>1080</v>
      </c>
    </row>
    <row r="3628" spans="1:4" ht="40.5" x14ac:dyDescent="0.2">
      <c r="A3628" s="320" t="s">
        <v>5483</v>
      </c>
      <c r="B3628" s="322" t="s">
        <v>15851</v>
      </c>
      <c r="C3628" s="321" t="s">
        <v>14849</v>
      </c>
      <c r="D3628" s="323" t="s">
        <v>14091</v>
      </c>
    </row>
    <row r="3629" spans="1:4" ht="27" x14ac:dyDescent="0.2">
      <c r="A3629" s="320" t="s">
        <v>5485</v>
      </c>
      <c r="B3629" s="322" t="s">
        <v>11026</v>
      </c>
      <c r="C3629" s="321" t="s">
        <v>14849</v>
      </c>
      <c r="D3629" s="323" t="s">
        <v>18120</v>
      </c>
    </row>
    <row r="3630" spans="1:4" ht="27" x14ac:dyDescent="0.2">
      <c r="A3630" s="320" t="s">
        <v>5486</v>
      </c>
      <c r="B3630" s="322" t="s">
        <v>11027</v>
      </c>
      <c r="C3630" s="321" t="s">
        <v>14849</v>
      </c>
      <c r="D3630" s="323" t="s">
        <v>13631</v>
      </c>
    </row>
    <row r="3631" spans="1:4" ht="40.5" x14ac:dyDescent="0.2">
      <c r="A3631" s="320" t="s">
        <v>5487</v>
      </c>
      <c r="B3631" s="322" t="s">
        <v>15852</v>
      </c>
      <c r="C3631" s="321" t="s">
        <v>14849</v>
      </c>
      <c r="D3631" s="323" t="s">
        <v>13465</v>
      </c>
    </row>
    <row r="3632" spans="1:4" ht="40.5" x14ac:dyDescent="0.2">
      <c r="A3632" s="320" t="s">
        <v>5489</v>
      </c>
      <c r="B3632" s="322" t="s">
        <v>15853</v>
      </c>
      <c r="C3632" s="321" t="s">
        <v>14849</v>
      </c>
      <c r="D3632" s="323" t="s">
        <v>18121</v>
      </c>
    </row>
    <row r="3633" spans="1:4" ht="27" x14ac:dyDescent="0.2">
      <c r="A3633" s="320" t="s">
        <v>5490</v>
      </c>
      <c r="B3633" s="322" t="s">
        <v>11028</v>
      </c>
      <c r="C3633" s="321" t="s">
        <v>14849</v>
      </c>
      <c r="D3633" s="323" t="s">
        <v>14333</v>
      </c>
    </row>
    <row r="3634" spans="1:4" ht="27" x14ac:dyDescent="0.2">
      <c r="A3634" s="320" t="s">
        <v>5491</v>
      </c>
      <c r="B3634" s="322" t="s">
        <v>11029</v>
      </c>
      <c r="C3634" s="321" t="s">
        <v>14849</v>
      </c>
      <c r="D3634" s="323" t="s">
        <v>786</v>
      </c>
    </row>
    <row r="3635" spans="1:4" ht="27" x14ac:dyDescent="0.2">
      <c r="A3635" s="320" t="s">
        <v>5492</v>
      </c>
      <c r="B3635" s="322" t="s">
        <v>15854</v>
      </c>
      <c r="C3635" s="321" t="s">
        <v>14849</v>
      </c>
      <c r="D3635" s="323" t="s">
        <v>13430</v>
      </c>
    </row>
    <row r="3636" spans="1:4" ht="27" x14ac:dyDescent="0.2">
      <c r="A3636" s="320" t="s">
        <v>5493</v>
      </c>
      <c r="B3636" s="322" t="s">
        <v>11030</v>
      </c>
      <c r="C3636" s="321" t="s">
        <v>14849</v>
      </c>
      <c r="D3636" s="323" t="s">
        <v>18122</v>
      </c>
    </row>
    <row r="3637" spans="1:4" ht="27" x14ac:dyDescent="0.2">
      <c r="A3637" s="320" t="s">
        <v>5494</v>
      </c>
      <c r="B3637" s="322" t="s">
        <v>15855</v>
      </c>
      <c r="C3637" s="321" t="s">
        <v>14849</v>
      </c>
      <c r="D3637" s="323" t="s">
        <v>18123</v>
      </c>
    </row>
    <row r="3638" spans="1:4" ht="27" x14ac:dyDescent="0.2">
      <c r="A3638" s="320" t="s">
        <v>5495</v>
      </c>
      <c r="B3638" s="322" t="s">
        <v>11031</v>
      </c>
      <c r="C3638" s="321" t="s">
        <v>14849</v>
      </c>
      <c r="D3638" s="323" t="s">
        <v>4267</v>
      </c>
    </row>
    <row r="3639" spans="1:4" ht="27" x14ac:dyDescent="0.2">
      <c r="A3639" s="320" t="s">
        <v>5497</v>
      </c>
      <c r="B3639" s="322" t="s">
        <v>15856</v>
      </c>
      <c r="C3639" s="321" t="s">
        <v>14849</v>
      </c>
      <c r="D3639" s="323" t="s">
        <v>18124</v>
      </c>
    </row>
    <row r="3640" spans="1:4" ht="27" x14ac:dyDescent="0.2">
      <c r="A3640" s="320" t="s">
        <v>5498</v>
      </c>
      <c r="B3640" s="322" t="s">
        <v>11032</v>
      </c>
      <c r="C3640" s="321" t="s">
        <v>14849</v>
      </c>
      <c r="D3640" s="323" t="s">
        <v>1361</v>
      </c>
    </row>
    <row r="3641" spans="1:4" ht="27" x14ac:dyDescent="0.2">
      <c r="A3641" s="320" t="s">
        <v>5499</v>
      </c>
      <c r="B3641" s="322" t="s">
        <v>11033</v>
      </c>
      <c r="C3641" s="321" t="s">
        <v>14849</v>
      </c>
      <c r="D3641" s="323" t="s">
        <v>14346</v>
      </c>
    </row>
    <row r="3642" spans="1:4" ht="27" x14ac:dyDescent="0.2">
      <c r="A3642" s="320" t="s">
        <v>5500</v>
      </c>
      <c r="B3642" s="322" t="s">
        <v>11034</v>
      </c>
      <c r="C3642" s="321" t="s">
        <v>14849</v>
      </c>
      <c r="D3642" s="323" t="s">
        <v>18125</v>
      </c>
    </row>
    <row r="3643" spans="1:4" ht="27" x14ac:dyDescent="0.2">
      <c r="A3643" s="320" t="s">
        <v>5501</v>
      </c>
      <c r="B3643" s="322" t="s">
        <v>11035</v>
      </c>
      <c r="C3643" s="321" t="s">
        <v>14849</v>
      </c>
      <c r="D3643" s="323" t="s">
        <v>18126</v>
      </c>
    </row>
    <row r="3644" spans="1:4" ht="27" x14ac:dyDescent="0.2">
      <c r="A3644" s="320" t="s">
        <v>5502</v>
      </c>
      <c r="B3644" s="322" t="s">
        <v>11036</v>
      </c>
      <c r="C3644" s="321" t="s">
        <v>14849</v>
      </c>
      <c r="D3644" s="323" t="s">
        <v>18127</v>
      </c>
    </row>
    <row r="3645" spans="1:4" ht="40.5" x14ac:dyDescent="0.2">
      <c r="A3645" s="320" t="s">
        <v>5503</v>
      </c>
      <c r="B3645" s="322" t="s">
        <v>15857</v>
      </c>
      <c r="C3645" s="321" t="s">
        <v>14849</v>
      </c>
      <c r="D3645" s="323" t="s">
        <v>5475</v>
      </c>
    </row>
    <row r="3646" spans="1:4" ht="40.5" x14ac:dyDescent="0.2">
      <c r="A3646" s="320" t="s">
        <v>5504</v>
      </c>
      <c r="B3646" s="322" t="s">
        <v>15858</v>
      </c>
      <c r="C3646" s="321" t="s">
        <v>14849</v>
      </c>
      <c r="D3646" s="323" t="s">
        <v>18128</v>
      </c>
    </row>
    <row r="3647" spans="1:4" ht="40.5" x14ac:dyDescent="0.2">
      <c r="A3647" s="320" t="s">
        <v>5506</v>
      </c>
      <c r="B3647" s="322" t="s">
        <v>15859</v>
      </c>
      <c r="C3647" s="321" t="s">
        <v>14849</v>
      </c>
      <c r="D3647" s="323" t="s">
        <v>2332</v>
      </c>
    </row>
    <row r="3648" spans="1:4" ht="40.5" x14ac:dyDescent="0.2">
      <c r="A3648" s="320" t="s">
        <v>5507</v>
      </c>
      <c r="B3648" s="322" t="s">
        <v>15860</v>
      </c>
      <c r="C3648" s="321" t="s">
        <v>14849</v>
      </c>
      <c r="D3648" s="323" t="s">
        <v>3656</v>
      </c>
    </row>
    <row r="3649" spans="1:4" ht="40.5" x14ac:dyDescent="0.2">
      <c r="A3649" s="320" t="s">
        <v>5508</v>
      </c>
      <c r="B3649" s="322" t="s">
        <v>15861</v>
      </c>
      <c r="C3649" s="321" t="s">
        <v>14849</v>
      </c>
      <c r="D3649" s="323" t="s">
        <v>6451</v>
      </c>
    </row>
    <row r="3650" spans="1:4" ht="40.5" x14ac:dyDescent="0.2">
      <c r="A3650" s="320" t="s">
        <v>5509</v>
      </c>
      <c r="B3650" s="322" t="s">
        <v>15862</v>
      </c>
      <c r="C3650" s="321" t="s">
        <v>14849</v>
      </c>
      <c r="D3650" s="323" t="s">
        <v>18129</v>
      </c>
    </row>
    <row r="3651" spans="1:4" ht="40.5" x14ac:dyDescent="0.2">
      <c r="A3651" s="320" t="s">
        <v>5510</v>
      </c>
      <c r="B3651" s="322" t="s">
        <v>15863</v>
      </c>
      <c r="C3651" s="321" t="s">
        <v>14849</v>
      </c>
      <c r="D3651" s="323" t="s">
        <v>4792</v>
      </c>
    </row>
    <row r="3652" spans="1:4" ht="40.5" x14ac:dyDescent="0.2">
      <c r="A3652" s="320" t="s">
        <v>5511</v>
      </c>
      <c r="B3652" s="322" t="s">
        <v>15864</v>
      </c>
      <c r="C3652" s="321" t="s">
        <v>14849</v>
      </c>
      <c r="D3652" s="323" t="s">
        <v>18130</v>
      </c>
    </row>
    <row r="3653" spans="1:4" ht="40.5" x14ac:dyDescent="0.2">
      <c r="A3653" s="320" t="s">
        <v>5512</v>
      </c>
      <c r="B3653" s="322" t="s">
        <v>15865</v>
      </c>
      <c r="C3653" s="321" t="s">
        <v>14849</v>
      </c>
      <c r="D3653" s="323" t="s">
        <v>18131</v>
      </c>
    </row>
    <row r="3654" spans="1:4" ht="27" x14ac:dyDescent="0.2">
      <c r="A3654" s="320" t="s">
        <v>5513</v>
      </c>
      <c r="B3654" s="322" t="s">
        <v>15866</v>
      </c>
      <c r="C3654" s="321" t="s">
        <v>14849</v>
      </c>
      <c r="D3654" s="323" t="s">
        <v>18132</v>
      </c>
    </row>
    <row r="3655" spans="1:4" ht="40.5" x14ac:dyDescent="0.2">
      <c r="A3655" s="320" t="s">
        <v>5514</v>
      </c>
      <c r="B3655" s="322" t="s">
        <v>15867</v>
      </c>
      <c r="C3655" s="321" t="s">
        <v>14849</v>
      </c>
      <c r="D3655" s="323" t="s">
        <v>17929</v>
      </c>
    </row>
    <row r="3656" spans="1:4" ht="27" x14ac:dyDescent="0.2">
      <c r="A3656" s="320" t="s">
        <v>5516</v>
      </c>
      <c r="B3656" s="322" t="s">
        <v>15868</v>
      </c>
      <c r="C3656" s="321" t="s">
        <v>14849</v>
      </c>
      <c r="D3656" s="323" t="s">
        <v>18133</v>
      </c>
    </row>
    <row r="3657" spans="1:4" ht="40.5" x14ac:dyDescent="0.2">
      <c r="A3657" s="320" t="s">
        <v>5517</v>
      </c>
      <c r="B3657" s="322" t="s">
        <v>15869</v>
      </c>
      <c r="C3657" s="321" t="s">
        <v>14849</v>
      </c>
      <c r="D3657" s="323" t="s">
        <v>18134</v>
      </c>
    </row>
    <row r="3658" spans="1:4" ht="27" x14ac:dyDescent="0.2">
      <c r="A3658" s="320" t="s">
        <v>5518</v>
      </c>
      <c r="B3658" s="322" t="s">
        <v>11037</v>
      </c>
      <c r="C3658" s="321" t="s">
        <v>14849</v>
      </c>
      <c r="D3658" s="323" t="s">
        <v>1199</v>
      </c>
    </row>
    <row r="3659" spans="1:4" ht="27" x14ac:dyDescent="0.2">
      <c r="A3659" s="320" t="s">
        <v>5519</v>
      </c>
      <c r="B3659" s="322" t="s">
        <v>11038</v>
      </c>
      <c r="C3659" s="321" t="s">
        <v>14849</v>
      </c>
      <c r="D3659" s="323" t="s">
        <v>2214</v>
      </c>
    </row>
    <row r="3660" spans="1:4" ht="27" x14ac:dyDescent="0.2">
      <c r="A3660" s="320" t="s">
        <v>5520</v>
      </c>
      <c r="B3660" s="322" t="s">
        <v>11039</v>
      </c>
      <c r="C3660" s="321" t="s">
        <v>14849</v>
      </c>
      <c r="D3660" s="323" t="s">
        <v>13643</v>
      </c>
    </row>
    <row r="3661" spans="1:4" ht="27" x14ac:dyDescent="0.2">
      <c r="A3661" s="320" t="s">
        <v>5521</v>
      </c>
      <c r="B3661" s="322" t="s">
        <v>11040</v>
      </c>
      <c r="C3661" s="321" t="s">
        <v>14849</v>
      </c>
      <c r="D3661" s="323" t="s">
        <v>5040</v>
      </c>
    </row>
    <row r="3662" spans="1:4" ht="27" x14ac:dyDescent="0.2">
      <c r="A3662" s="320" t="s">
        <v>5522</v>
      </c>
      <c r="B3662" s="322" t="s">
        <v>11041</v>
      </c>
      <c r="C3662" s="321" t="s">
        <v>14849</v>
      </c>
      <c r="D3662" s="323" t="s">
        <v>3755</v>
      </c>
    </row>
    <row r="3663" spans="1:4" ht="27" x14ac:dyDescent="0.2">
      <c r="A3663" s="320" t="s">
        <v>5524</v>
      </c>
      <c r="B3663" s="322" t="s">
        <v>11042</v>
      </c>
      <c r="C3663" s="321" t="s">
        <v>14849</v>
      </c>
      <c r="D3663" s="323" t="s">
        <v>1012</v>
      </c>
    </row>
    <row r="3664" spans="1:4" ht="27" x14ac:dyDescent="0.2">
      <c r="A3664" s="320" t="s">
        <v>5525</v>
      </c>
      <c r="B3664" s="322" t="s">
        <v>11043</v>
      </c>
      <c r="C3664" s="321" t="s">
        <v>14849</v>
      </c>
      <c r="D3664" s="323" t="s">
        <v>974</v>
      </c>
    </row>
    <row r="3665" spans="1:4" ht="40.5" x14ac:dyDescent="0.2">
      <c r="A3665" s="320" t="s">
        <v>5526</v>
      </c>
      <c r="B3665" s="322" t="s">
        <v>11044</v>
      </c>
      <c r="C3665" s="321" t="s">
        <v>14849</v>
      </c>
      <c r="D3665" s="323" t="s">
        <v>1297</v>
      </c>
    </row>
    <row r="3666" spans="1:4" ht="40.5" x14ac:dyDescent="0.2">
      <c r="A3666" s="320" t="s">
        <v>5527</v>
      </c>
      <c r="B3666" s="322" t="s">
        <v>11045</v>
      </c>
      <c r="C3666" s="321" t="s">
        <v>14849</v>
      </c>
      <c r="D3666" s="323" t="s">
        <v>615</v>
      </c>
    </row>
    <row r="3667" spans="1:4" ht="27" x14ac:dyDescent="0.2">
      <c r="A3667" s="320" t="s">
        <v>5529</v>
      </c>
      <c r="B3667" s="322" t="s">
        <v>11046</v>
      </c>
      <c r="C3667" s="321" t="s">
        <v>14849</v>
      </c>
      <c r="D3667" s="323" t="s">
        <v>3803</v>
      </c>
    </row>
    <row r="3668" spans="1:4" ht="27" x14ac:dyDescent="0.2">
      <c r="A3668" s="320" t="s">
        <v>5531</v>
      </c>
      <c r="B3668" s="322" t="s">
        <v>15870</v>
      </c>
      <c r="C3668" s="321" t="s">
        <v>14849</v>
      </c>
      <c r="D3668" s="323" t="s">
        <v>14639</v>
      </c>
    </row>
    <row r="3669" spans="1:4" ht="27" x14ac:dyDescent="0.2">
      <c r="A3669" s="320" t="s">
        <v>5532</v>
      </c>
      <c r="B3669" s="322" t="s">
        <v>11047</v>
      </c>
      <c r="C3669" s="321" t="s">
        <v>14849</v>
      </c>
      <c r="D3669" s="323" t="s">
        <v>1212</v>
      </c>
    </row>
    <row r="3670" spans="1:4" ht="27" x14ac:dyDescent="0.2">
      <c r="A3670" s="320" t="s">
        <v>5533</v>
      </c>
      <c r="B3670" s="322" t="s">
        <v>11048</v>
      </c>
      <c r="C3670" s="321" t="s">
        <v>14849</v>
      </c>
      <c r="D3670" s="323" t="s">
        <v>18135</v>
      </c>
    </row>
    <row r="3671" spans="1:4" ht="27" x14ac:dyDescent="0.2">
      <c r="A3671" s="320" t="s">
        <v>5534</v>
      </c>
      <c r="B3671" s="322" t="s">
        <v>11049</v>
      </c>
      <c r="C3671" s="321" t="s">
        <v>14849</v>
      </c>
      <c r="D3671" s="323" t="s">
        <v>14774</v>
      </c>
    </row>
    <row r="3672" spans="1:4" ht="27" x14ac:dyDescent="0.2">
      <c r="A3672" s="320" t="s">
        <v>5536</v>
      </c>
      <c r="B3672" s="322" t="s">
        <v>11050</v>
      </c>
      <c r="C3672" s="321" t="s">
        <v>14849</v>
      </c>
      <c r="D3672" s="323" t="s">
        <v>6951</v>
      </c>
    </row>
    <row r="3673" spans="1:4" ht="27" x14ac:dyDescent="0.2">
      <c r="A3673" s="320" t="s">
        <v>5537</v>
      </c>
      <c r="B3673" s="322" t="s">
        <v>11051</v>
      </c>
      <c r="C3673" s="321" t="s">
        <v>14849</v>
      </c>
      <c r="D3673" s="323" t="s">
        <v>14692</v>
      </c>
    </row>
    <row r="3674" spans="1:4" ht="27" x14ac:dyDescent="0.2">
      <c r="A3674" s="320" t="s">
        <v>5538</v>
      </c>
      <c r="B3674" s="322" t="s">
        <v>11052</v>
      </c>
      <c r="C3674" s="321" t="s">
        <v>14849</v>
      </c>
      <c r="D3674" s="323" t="s">
        <v>462</v>
      </c>
    </row>
    <row r="3675" spans="1:4" ht="27" x14ac:dyDescent="0.2">
      <c r="A3675" s="320" t="s">
        <v>5539</v>
      </c>
      <c r="B3675" s="322" t="s">
        <v>11053</v>
      </c>
      <c r="C3675" s="321" t="s">
        <v>14849</v>
      </c>
      <c r="D3675" s="323" t="s">
        <v>2923</v>
      </c>
    </row>
    <row r="3676" spans="1:4" ht="27" x14ac:dyDescent="0.2">
      <c r="A3676" s="320" t="s">
        <v>5541</v>
      </c>
      <c r="B3676" s="322" t="s">
        <v>11054</v>
      </c>
      <c r="C3676" s="321" t="s">
        <v>14849</v>
      </c>
      <c r="D3676" s="323" t="s">
        <v>13768</v>
      </c>
    </row>
    <row r="3677" spans="1:4" ht="27" x14ac:dyDescent="0.2">
      <c r="A3677" s="320" t="s">
        <v>5542</v>
      </c>
      <c r="B3677" s="322" t="s">
        <v>11055</v>
      </c>
      <c r="C3677" s="321" t="s">
        <v>14849</v>
      </c>
      <c r="D3677" s="323" t="s">
        <v>1286</v>
      </c>
    </row>
    <row r="3678" spans="1:4" ht="27" x14ac:dyDescent="0.2">
      <c r="A3678" s="320" t="s">
        <v>5544</v>
      </c>
      <c r="B3678" s="322" t="s">
        <v>11056</v>
      </c>
      <c r="C3678" s="321" t="s">
        <v>14849</v>
      </c>
      <c r="D3678" s="323" t="s">
        <v>17311</v>
      </c>
    </row>
    <row r="3679" spans="1:4" ht="27" x14ac:dyDescent="0.2">
      <c r="A3679" s="320" t="s">
        <v>5545</v>
      </c>
      <c r="B3679" s="322" t="s">
        <v>11057</v>
      </c>
      <c r="C3679" s="321" t="s">
        <v>14849</v>
      </c>
      <c r="D3679" s="323" t="s">
        <v>18136</v>
      </c>
    </row>
    <row r="3680" spans="1:4" ht="27" x14ac:dyDescent="0.2">
      <c r="A3680" s="320" t="s">
        <v>5546</v>
      </c>
      <c r="B3680" s="322" t="s">
        <v>11058</v>
      </c>
      <c r="C3680" s="321" t="s">
        <v>14849</v>
      </c>
      <c r="D3680" s="323" t="s">
        <v>18137</v>
      </c>
    </row>
    <row r="3681" spans="1:4" ht="27" x14ac:dyDescent="0.2">
      <c r="A3681" s="320" t="s">
        <v>5547</v>
      </c>
      <c r="B3681" s="322" t="s">
        <v>11059</v>
      </c>
      <c r="C3681" s="321" t="s">
        <v>14849</v>
      </c>
      <c r="D3681" s="323" t="s">
        <v>13569</v>
      </c>
    </row>
    <row r="3682" spans="1:4" ht="27" x14ac:dyDescent="0.2">
      <c r="A3682" s="320" t="s">
        <v>5549</v>
      </c>
      <c r="B3682" s="322" t="s">
        <v>11060</v>
      </c>
      <c r="C3682" s="321" t="s">
        <v>14849</v>
      </c>
      <c r="D3682" s="323" t="s">
        <v>18138</v>
      </c>
    </row>
    <row r="3683" spans="1:4" ht="27" x14ac:dyDescent="0.2">
      <c r="A3683" s="320" t="s">
        <v>5550</v>
      </c>
      <c r="B3683" s="322" t="s">
        <v>11061</v>
      </c>
      <c r="C3683" s="321" t="s">
        <v>14849</v>
      </c>
      <c r="D3683" s="323" t="s">
        <v>18139</v>
      </c>
    </row>
    <row r="3684" spans="1:4" ht="27" x14ac:dyDescent="0.2">
      <c r="A3684" s="320" t="s">
        <v>5551</v>
      </c>
      <c r="B3684" s="322" t="s">
        <v>11062</v>
      </c>
      <c r="C3684" s="321" t="s">
        <v>14849</v>
      </c>
      <c r="D3684" s="323" t="s">
        <v>16731</v>
      </c>
    </row>
    <row r="3685" spans="1:4" ht="27" x14ac:dyDescent="0.2">
      <c r="A3685" s="320" t="s">
        <v>5552</v>
      </c>
      <c r="B3685" s="322" t="s">
        <v>11063</v>
      </c>
      <c r="C3685" s="321" t="s">
        <v>14849</v>
      </c>
      <c r="D3685" s="323" t="s">
        <v>18140</v>
      </c>
    </row>
    <row r="3686" spans="1:4" ht="27" x14ac:dyDescent="0.2">
      <c r="A3686" s="320" t="s">
        <v>5553</v>
      </c>
      <c r="B3686" s="322" t="s">
        <v>11064</v>
      </c>
      <c r="C3686" s="321" t="s">
        <v>14849</v>
      </c>
      <c r="D3686" s="323" t="s">
        <v>1079</v>
      </c>
    </row>
    <row r="3687" spans="1:4" ht="27" x14ac:dyDescent="0.2">
      <c r="A3687" s="320" t="s">
        <v>5554</v>
      </c>
      <c r="B3687" s="322" t="s">
        <v>11065</v>
      </c>
      <c r="C3687" s="321" t="s">
        <v>14849</v>
      </c>
      <c r="D3687" s="323" t="s">
        <v>6659</v>
      </c>
    </row>
    <row r="3688" spans="1:4" ht="27" x14ac:dyDescent="0.2">
      <c r="A3688" s="320" t="s">
        <v>5555</v>
      </c>
      <c r="B3688" s="322" t="s">
        <v>11066</v>
      </c>
      <c r="C3688" s="321" t="s">
        <v>14849</v>
      </c>
      <c r="D3688" s="323" t="s">
        <v>4721</v>
      </c>
    </row>
    <row r="3689" spans="1:4" ht="27" x14ac:dyDescent="0.2">
      <c r="A3689" s="320" t="s">
        <v>5556</v>
      </c>
      <c r="B3689" s="322" t="s">
        <v>11067</v>
      </c>
      <c r="C3689" s="321" t="s">
        <v>14849</v>
      </c>
      <c r="D3689" s="323" t="s">
        <v>455</v>
      </c>
    </row>
    <row r="3690" spans="1:4" ht="27" x14ac:dyDescent="0.2">
      <c r="A3690" s="320" t="s">
        <v>5557</v>
      </c>
      <c r="B3690" s="322" t="s">
        <v>11068</v>
      </c>
      <c r="C3690" s="321" t="s">
        <v>14849</v>
      </c>
      <c r="D3690" s="323" t="s">
        <v>591</v>
      </c>
    </row>
    <row r="3691" spans="1:4" ht="27" x14ac:dyDescent="0.2">
      <c r="A3691" s="320" t="s">
        <v>5558</v>
      </c>
      <c r="B3691" s="322" t="s">
        <v>11069</v>
      </c>
      <c r="C3691" s="321" t="s">
        <v>14849</v>
      </c>
      <c r="D3691" s="323" t="s">
        <v>439</v>
      </c>
    </row>
    <row r="3692" spans="1:4" ht="27" x14ac:dyDescent="0.2">
      <c r="A3692" s="320" t="s">
        <v>5559</v>
      </c>
      <c r="B3692" s="322" t="s">
        <v>11070</v>
      </c>
      <c r="C3692" s="321" t="s">
        <v>14849</v>
      </c>
      <c r="D3692" s="323" t="s">
        <v>18141</v>
      </c>
    </row>
    <row r="3693" spans="1:4" ht="27" x14ac:dyDescent="0.2">
      <c r="A3693" s="320" t="s">
        <v>5560</v>
      </c>
      <c r="B3693" s="322" t="s">
        <v>11071</v>
      </c>
      <c r="C3693" s="321" t="s">
        <v>14849</v>
      </c>
      <c r="D3693" s="323" t="s">
        <v>733</v>
      </c>
    </row>
    <row r="3694" spans="1:4" ht="27" x14ac:dyDescent="0.2">
      <c r="A3694" s="320" t="s">
        <v>5561</v>
      </c>
      <c r="B3694" s="322" t="s">
        <v>11072</v>
      </c>
      <c r="C3694" s="321" t="s">
        <v>14849</v>
      </c>
      <c r="D3694" s="323" t="s">
        <v>870</v>
      </c>
    </row>
    <row r="3695" spans="1:4" ht="27" x14ac:dyDescent="0.2">
      <c r="A3695" s="320" t="s">
        <v>5562</v>
      </c>
      <c r="B3695" s="322" t="s">
        <v>11073</v>
      </c>
      <c r="C3695" s="321" t="s">
        <v>14849</v>
      </c>
      <c r="D3695" s="323" t="s">
        <v>712</v>
      </c>
    </row>
    <row r="3696" spans="1:4" ht="27" x14ac:dyDescent="0.2">
      <c r="A3696" s="320" t="s">
        <v>5563</v>
      </c>
      <c r="B3696" s="322" t="s">
        <v>11074</v>
      </c>
      <c r="C3696" s="321" t="s">
        <v>14849</v>
      </c>
      <c r="D3696" s="323" t="s">
        <v>7261</v>
      </c>
    </row>
    <row r="3697" spans="1:4" ht="27" x14ac:dyDescent="0.2">
      <c r="A3697" s="320" t="s">
        <v>5565</v>
      </c>
      <c r="B3697" s="322" t="s">
        <v>11075</v>
      </c>
      <c r="C3697" s="321" t="s">
        <v>14849</v>
      </c>
      <c r="D3697" s="323" t="s">
        <v>1437</v>
      </c>
    </row>
    <row r="3698" spans="1:4" ht="27" x14ac:dyDescent="0.2">
      <c r="A3698" s="320" t="s">
        <v>5566</v>
      </c>
      <c r="B3698" s="322" t="s">
        <v>11076</v>
      </c>
      <c r="C3698" s="321" t="s">
        <v>14849</v>
      </c>
      <c r="D3698" s="323" t="s">
        <v>1058</v>
      </c>
    </row>
    <row r="3699" spans="1:4" ht="27" x14ac:dyDescent="0.2">
      <c r="A3699" s="320" t="s">
        <v>5567</v>
      </c>
      <c r="B3699" s="322" t="s">
        <v>11077</v>
      </c>
      <c r="C3699" s="321" t="s">
        <v>14849</v>
      </c>
      <c r="D3699" s="323" t="s">
        <v>1511</v>
      </c>
    </row>
    <row r="3700" spans="1:4" ht="27" x14ac:dyDescent="0.2">
      <c r="A3700" s="320" t="s">
        <v>5569</v>
      </c>
      <c r="B3700" s="322" t="s">
        <v>11078</v>
      </c>
      <c r="C3700" s="321" t="s">
        <v>14849</v>
      </c>
      <c r="D3700" s="323" t="s">
        <v>6077</v>
      </c>
    </row>
    <row r="3701" spans="1:4" ht="27" x14ac:dyDescent="0.2">
      <c r="A3701" s="320" t="s">
        <v>5570</v>
      </c>
      <c r="B3701" s="322" t="s">
        <v>11079</v>
      </c>
      <c r="C3701" s="321" t="s">
        <v>14849</v>
      </c>
      <c r="D3701" s="323" t="s">
        <v>1383</v>
      </c>
    </row>
    <row r="3702" spans="1:4" ht="27" x14ac:dyDescent="0.2">
      <c r="A3702" s="320" t="s">
        <v>5571</v>
      </c>
      <c r="B3702" s="322" t="s">
        <v>11080</v>
      </c>
      <c r="C3702" s="321" t="s">
        <v>14849</v>
      </c>
      <c r="D3702" s="323" t="s">
        <v>13774</v>
      </c>
    </row>
    <row r="3703" spans="1:4" ht="27" x14ac:dyDescent="0.2">
      <c r="A3703" s="320" t="s">
        <v>5572</v>
      </c>
      <c r="B3703" s="322" t="s">
        <v>11081</v>
      </c>
      <c r="C3703" s="321" t="s">
        <v>14849</v>
      </c>
      <c r="D3703" s="323" t="s">
        <v>18142</v>
      </c>
    </row>
    <row r="3704" spans="1:4" ht="27" x14ac:dyDescent="0.2">
      <c r="A3704" s="320" t="s">
        <v>5573</v>
      </c>
      <c r="B3704" s="322" t="s">
        <v>11082</v>
      </c>
      <c r="C3704" s="321" t="s">
        <v>14849</v>
      </c>
      <c r="D3704" s="323" t="s">
        <v>14261</v>
      </c>
    </row>
    <row r="3705" spans="1:4" ht="27" x14ac:dyDescent="0.2">
      <c r="A3705" s="320" t="s">
        <v>5574</v>
      </c>
      <c r="B3705" s="322" t="s">
        <v>11083</v>
      </c>
      <c r="C3705" s="321" t="s">
        <v>14849</v>
      </c>
      <c r="D3705" s="323" t="s">
        <v>14698</v>
      </c>
    </row>
    <row r="3706" spans="1:4" ht="27" x14ac:dyDescent="0.2">
      <c r="A3706" s="320" t="s">
        <v>5575</v>
      </c>
      <c r="B3706" s="322" t="s">
        <v>11084</v>
      </c>
      <c r="C3706" s="321" t="s">
        <v>14849</v>
      </c>
      <c r="D3706" s="323" t="s">
        <v>18143</v>
      </c>
    </row>
    <row r="3707" spans="1:4" ht="27" x14ac:dyDescent="0.2">
      <c r="A3707" s="320" t="s">
        <v>5576</v>
      </c>
      <c r="B3707" s="322" t="s">
        <v>11085</v>
      </c>
      <c r="C3707" s="321" t="s">
        <v>14849</v>
      </c>
      <c r="D3707" s="323" t="s">
        <v>978</v>
      </c>
    </row>
    <row r="3708" spans="1:4" ht="27" x14ac:dyDescent="0.2">
      <c r="A3708" s="320" t="s">
        <v>5577</v>
      </c>
      <c r="B3708" s="322" t="s">
        <v>11086</v>
      </c>
      <c r="C3708" s="321" t="s">
        <v>14849</v>
      </c>
      <c r="D3708" s="323" t="s">
        <v>14695</v>
      </c>
    </row>
    <row r="3709" spans="1:4" ht="27" x14ac:dyDescent="0.2">
      <c r="A3709" s="320" t="s">
        <v>5578</v>
      </c>
      <c r="B3709" s="322" t="s">
        <v>11087</v>
      </c>
      <c r="C3709" s="321" t="s">
        <v>14849</v>
      </c>
      <c r="D3709" s="323" t="s">
        <v>1135</v>
      </c>
    </row>
    <row r="3710" spans="1:4" ht="27" x14ac:dyDescent="0.2">
      <c r="A3710" s="320" t="s">
        <v>5579</v>
      </c>
      <c r="B3710" s="322" t="s">
        <v>11088</v>
      </c>
      <c r="C3710" s="321" t="s">
        <v>14849</v>
      </c>
      <c r="D3710" s="323" t="s">
        <v>18144</v>
      </c>
    </row>
    <row r="3711" spans="1:4" ht="27" x14ac:dyDescent="0.2">
      <c r="A3711" s="320" t="s">
        <v>5580</v>
      </c>
      <c r="B3711" s="322" t="s">
        <v>11089</v>
      </c>
      <c r="C3711" s="321" t="s">
        <v>14849</v>
      </c>
      <c r="D3711" s="323" t="s">
        <v>18145</v>
      </c>
    </row>
    <row r="3712" spans="1:4" ht="27" x14ac:dyDescent="0.2">
      <c r="A3712" s="320" t="s">
        <v>5581</v>
      </c>
      <c r="B3712" s="322" t="s">
        <v>11090</v>
      </c>
      <c r="C3712" s="321" t="s">
        <v>14849</v>
      </c>
      <c r="D3712" s="323" t="s">
        <v>18146</v>
      </c>
    </row>
    <row r="3713" spans="1:4" ht="27" x14ac:dyDescent="0.2">
      <c r="A3713" s="320" t="s">
        <v>5582</v>
      </c>
      <c r="B3713" s="322" t="s">
        <v>11091</v>
      </c>
      <c r="C3713" s="321" t="s">
        <v>14849</v>
      </c>
      <c r="D3713" s="323" t="s">
        <v>18147</v>
      </c>
    </row>
    <row r="3714" spans="1:4" ht="27" x14ac:dyDescent="0.2">
      <c r="A3714" s="320" t="s">
        <v>5583</v>
      </c>
      <c r="B3714" s="322" t="s">
        <v>11092</v>
      </c>
      <c r="C3714" s="321" t="s">
        <v>14849</v>
      </c>
      <c r="D3714" s="323" t="s">
        <v>18148</v>
      </c>
    </row>
    <row r="3715" spans="1:4" ht="27" x14ac:dyDescent="0.2">
      <c r="A3715" s="320" t="s">
        <v>5584</v>
      </c>
      <c r="B3715" s="322" t="s">
        <v>11093</v>
      </c>
      <c r="C3715" s="321" t="s">
        <v>14849</v>
      </c>
      <c r="D3715" s="323" t="s">
        <v>14823</v>
      </c>
    </row>
    <row r="3716" spans="1:4" ht="27" x14ac:dyDescent="0.2">
      <c r="A3716" s="320" t="s">
        <v>5585</v>
      </c>
      <c r="B3716" s="322" t="s">
        <v>11094</v>
      </c>
      <c r="C3716" s="321" t="s">
        <v>14849</v>
      </c>
      <c r="D3716" s="323" t="s">
        <v>18149</v>
      </c>
    </row>
    <row r="3717" spans="1:4" ht="27" x14ac:dyDescent="0.2">
      <c r="A3717" s="320" t="s">
        <v>5586</v>
      </c>
      <c r="B3717" s="322" t="s">
        <v>11095</v>
      </c>
      <c r="C3717" s="321" t="s">
        <v>14849</v>
      </c>
      <c r="D3717" s="323" t="s">
        <v>18150</v>
      </c>
    </row>
    <row r="3718" spans="1:4" ht="27" x14ac:dyDescent="0.2">
      <c r="A3718" s="320" t="s">
        <v>5587</v>
      </c>
      <c r="B3718" s="322" t="s">
        <v>11096</v>
      </c>
      <c r="C3718" s="321" t="s">
        <v>14849</v>
      </c>
      <c r="D3718" s="323" t="s">
        <v>18151</v>
      </c>
    </row>
    <row r="3719" spans="1:4" ht="27" x14ac:dyDescent="0.2">
      <c r="A3719" s="320" t="s">
        <v>5588</v>
      </c>
      <c r="B3719" s="322" t="s">
        <v>11097</v>
      </c>
      <c r="C3719" s="321" t="s">
        <v>14849</v>
      </c>
      <c r="D3719" s="323" t="s">
        <v>714</v>
      </c>
    </row>
    <row r="3720" spans="1:4" ht="27" x14ac:dyDescent="0.2">
      <c r="A3720" s="320" t="s">
        <v>5590</v>
      </c>
      <c r="B3720" s="322" t="s">
        <v>11098</v>
      </c>
      <c r="C3720" s="321" t="s">
        <v>14849</v>
      </c>
      <c r="D3720" s="323" t="s">
        <v>14626</v>
      </c>
    </row>
    <row r="3721" spans="1:4" ht="40.5" x14ac:dyDescent="0.2">
      <c r="A3721" s="320" t="s">
        <v>5591</v>
      </c>
      <c r="B3721" s="322" t="s">
        <v>11099</v>
      </c>
      <c r="C3721" s="321" t="s">
        <v>14849</v>
      </c>
      <c r="D3721" s="323" t="s">
        <v>16522</v>
      </c>
    </row>
    <row r="3722" spans="1:4" ht="40.5" x14ac:dyDescent="0.2">
      <c r="A3722" s="320" t="s">
        <v>5592</v>
      </c>
      <c r="B3722" s="322" t="s">
        <v>11100</v>
      </c>
      <c r="C3722" s="321" t="s">
        <v>14849</v>
      </c>
      <c r="D3722" s="323" t="s">
        <v>14262</v>
      </c>
    </row>
    <row r="3723" spans="1:4" ht="40.5" x14ac:dyDescent="0.2">
      <c r="A3723" s="320" t="s">
        <v>5593</v>
      </c>
      <c r="B3723" s="322" t="s">
        <v>11101</v>
      </c>
      <c r="C3723" s="321" t="s">
        <v>14849</v>
      </c>
      <c r="D3723" s="323" t="s">
        <v>18152</v>
      </c>
    </row>
    <row r="3724" spans="1:4" ht="40.5" x14ac:dyDescent="0.2">
      <c r="A3724" s="320" t="s">
        <v>5594</v>
      </c>
      <c r="B3724" s="322" t="s">
        <v>11102</v>
      </c>
      <c r="C3724" s="321" t="s">
        <v>14849</v>
      </c>
      <c r="D3724" s="323" t="s">
        <v>18153</v>
      </c>
    </row>
    <row r="3725" spans="1:4" ht="27" x14ac:dyDescent="0.2">
      <c r="A3725" s="320" t="s">
        <v>5595</v>
      </c>
      <c r="B3725" s="322" t="s">
        <v>11103</v>
      </c>
      <c r="C3725" s="321" t="s">
        <v>14849</v>
      </c>
      <c r="D3725" s="323" t="s">
        <v>18154</v>
      </c>
    </row>
    <row r="3726" spans="1:4" ht="27" x14ac:dyDescent="0.2">
      <c r="A3726" s="320" t="s">
        <v>5596</v>
      </c>
      <c r="B3726" s="322" t="s">
        <v>11104</v>
      </c>
      <c r="C3726" s="321" t="s">
        <v>14849</v>
      </c>
      <c r="D3726" s="323" t="s">
        <v>18155</v>
      </c>
    </row>
    <row r="3727" spans="1:4" ht="40.5" x14ac:dyDescent="0.2">
      <c r="A3727" s="320" t="s">
        <v>5597</v>
      </c>
      <c r="B3727" s="322" t="s">
        <v>11105</v>
      </c>
      <c r="C3727" s="321" t="s">
        <v>14849</v>
      </c>
      <c r="D3727" s="323" t="s">
        <v>18156</v>
      </c>
    </row>
    <row r="3728" spans="1:4" ht="40.5" x14ac:dyDescent="0.2">
      <c r="A3728" s="320" t="s">
        <v>5598</v>
      </c>
      <c r="B3728" s="322" t="s">
        <v>11106</v>
      </c>
      <c r="C3728" s="321" t="s">
        <v>14849</v>
      </c>
      <c r="D3728" s="323" t="s">
        <v>14199</v>
      </c>
    </row>
    <row r="3729" spans="1:4" ht="27" x14ac:dyDescent="0.2">
      <c r="A3729" s="320" t="s">
        <v>5599</v>
      </c>
      <c r="B3729" s="322" t="s">
        <v>11107</v>
      </c>
      <c r="C3729" s="321" t="s">
        <v>14849</v>
      </c>
      <c r="D3729" s="323" t="s">
        <v>18157</v>
      </c>
    </row>
    <row r="3730" spans="1:4" ht="27" x14ac:dyDescent="0.2">
      <c r="A3730" s="320" t="s">
        <v>5600</v>
      </c>
      <c r="B3730" s="322" t="s">
        <v>11108</v>
      </c>
      <c r="C3730" s="321" t="s">
        <v>14849</v>
      </c>
      <c r="D3730" s="323" t="s">
        <v>18158</v>
      </c>
    </row>
    <row r="3731" spans="1:4" ht="40.5" x14ac:dyDescent="0.2">
      <c r="A3731" s="320" t="s">
        <v>5601</v>
      </c>
      <c r="B3731" s="322" t="s">
        <v>11109</v>
      </c>
      <c r="C3731" s="321" t="s">
        <v>14849</v>
      </c>
      <c r="D3731" s="323" t="s">
        <v>18159</v>
      </c>
    </row>
    <row r="3732" spans="1:4" ht="40.5" x14ac:dyDescent="0.2">
      <c r="A3732" s="320" t="s">
        <v>5602</v>
      </c>
      <c r="B3732" s="322" t="s">
        <v>11110</v>
      </c>
      <c r="C3732" s="321" t="s">
        <v>14849</v>
      </c>
      <c r="D3732" s="323" t="s">
        <v>18160</v>
      </c>
    </row>
    <row r="3733" spans="1:4" ht="40.5" x14ac:dyDescent="0.2">
      <c r="A3733" s="320" t="s">
        <v>5604</v>
      </c>
      <c r="B3733" s="322" t="s">
        <v>11111</v>
      </c>
      <c r="C3733" s="321" t="s">
        <v>14849</v>
      </c>
      <c r="D3733" s="323" t="s">
        <v>18161</v>
      </c>
    </row>
    <row r="3734" spans="1:4" ht="40.5" x14ac:dyDescent="0.2">
      <c r="A3734" s="320" t="s">
        <v>5605</v>
      </c>
      <c r="B3734" s="322" t="s">
        <v>11112</v>
      </c>
      <c r="C3734" s="321" t="s">
        <v>14849</v>
      </c>
      <c r="D3734" s="323" t="s">
        <v>18162</v>
      </c>
    </row>
    <row r="3735" spans="1:4" ht="40.5" x14ac:dyDescent="0.2">
      <c r="A3735" s="320" t="s">
        <v>5606</v>
      </c>
      <c r="B3735" s="322" t="s">
        <v>11113</v>
      </c>
      <c r="C3735" s="321" t="s">
        <v>14849</v>
      </c>
      <c r="D3735" s="323" t="s">
        <v>18163</v>
      </c>
    </row>
    <row r="3736" spans="1:4" ht="40.5" x14ac:dyDescent="0.2">
      <c r="A3736" s="320" t="s">
        <v>5607</v>
      </c>
      <c r="B3736" s="322" t="s">
        <v>11114</v>
      </c>
      <c r="C3736" s="321" t="s">
        <v>14849</v>
      </c>
      <c r="D3736" s="323" t="s">
        <v>17739</v>
      </c>
    </row>
    <row r="3737" spans="1:4" ht="40.5" x14ac:dyDescent="0.2">
      <c r="A3737" s="320" t="s">
        <v>5609</v>
      </c>
      <c r="B3737" s="322" t="s">
        <v>11115</v>
      </c>
      <c r="C3737" s="321" t="s">
        <v>14849</v>
      </c>
      <c r="D3737" s="323" t="s">
        <v>14610</v>
      </c>
    </row>
    <row r="3738" spans="1:4" ht="40.5" x14ac:dyDescent="0.2">
      <c r="A3738" s="320" t="s">
        <v>5610</v>
      </c>
      <c r="B3738" s="322" t="s">
        <v>11116</v>
      </c>
      <c r="C3738" s="321" t="s">
        <v>14849</v>
      </c>
      <c r="D3738" s="323" t="s">
        <v>14611</v>
      </c>
    </row>
    <row r="3739" spans="1:4" ht="40.5" x14ac:dyDescent="0.2">
      <c r="A3739" s="320" t="s">
        <v>5611</v>
      </c>
      <c r="B3739" s="322" t="s">
        <v>11117</v>
      </c>
      <c r="C3739" s="321" t="s">
        <v>14849</v>
      </c>
      <c r="D3739" s="323" t="s">
        <v>14616</v>
      </c>
    </row>
    <row r="3740" spans="1:4" ht="40.5" x14ac:dyDescent="0.2">
      <c r="A3740" s="320" t="s">
        <v>5612</v>
      </c>
      <c r="B3740" s="322" t="s">
        <v>11118</v>
      </c>
      <c r="C3740" s="321" t="s">
        <v>14849</v>
      </c>
      <c r="D3740" s="323" t="s">
        <v>18164</v>
      </c>
    </row>
    <row r="3741" spans="1:4" ht="40.5" x14ac:dyDescent="0.2">
      <c r="A3741" s="320" t="s">
        <v>5613</v>
      </c>
      <c r="B3741" s="322" t="s">
        <v>11119</v>
      </c>
      <c r="C3741" s="321" t="s">
        <v>14849</v>
      </c>
      <c r="D3741" s="323" t="s">
        <v>18165</v>
      </c>
    </row>
    <row r="3742" spans="1:4" ht="40.5" x14ac:dyDescent="0.2">
      <c r="A3742" s="320" t="s">
        <v>5614</v>
      </c>
      <c r="B3742" s="322" t="s">
        <v>11120</v>
      </c>
      <c r="C3742" s="321" t="s">
        <v>14849</v>
      </c>
      <c r="D3742" s="323" t="s">
        <v>18166</v>
      </c>
    </row>
    <row r="3743" spans="1:4" ht="27" x14ac:dyDescent="0.2">
      <c r="A3743" s="320" t="s">
        <v>5615</v>
      </c>
      <c r="B3743" s="322" t="s">
        <v>11121</v>
      </c>
      <c r="C3743" s="321" t="s">
        <v>14849</v>
      </c>
      <c r="D3743" s="323" t="s">
        <v>18167</v>
      </c>
    </row>
    <row r="3744" spans="1:4" ht="27" x14ac:dyDescent="0.2">
      <c r="A3744" s="320" t="s">
        <v>5616</v>
      </c>
      <c r="B3744" s="322" t="s">
        <v>11122</v>
      </c>
      <c r="C3744" s="321" t="s">
        <v>14849</v>
      </c>
      <c r="D3744" s="323" t="s">
        <v>18168</v>
      </c>
    </row>
    <row r="3745" spans="1:4" ht="27" x14ac:dyDescent="0.2">
      <c r="A3745" s="320" t="s">
        <v>5617</v>
      </c>
      <c r="B3745" s="322" t="s">
        <v>11123</v>
      </c>
      <c r="C3745" s="321" t="s">
        <v>14849</v>
      </c>
      <c r="D3745" s="323" t="s">
        <v>2346</v>
      </c>
    </row>
    <row r="3746" spans="1:4" ht="27" x14ac:dyDescent="0.2">
      <c r="A3746" s="320" t="s">
        <v>5618</v>
      </c>
      <c r="B3746" s="322" t="s">
        <v>11124</v>
      </c>
      <c r="C3746" s="321" t="s">
        <v>14849</v>
      </c>
      <c r="D3746" s="323" t="s">
        <v>1857</v>
      </c>
    </row>
    <row r="3747" spans="1:4" ht="27" x14ac:dyDescent="0.2">
      <c r="A3747" s="320" t="s">
        <v>5619</v>
      </c>
      <c r="B3747" s="322" t="s">
        <v>11125</v>
      </c>
      <c r="C3747" s="321" t="s">
        <v>14849</v>
      </c>
      <c r="D3747" s="323" t="s">
        <v>18169</v>
      </c>
    </row>
    <row r="3748" spans="1:4" ht="27" x14ac:dyDescent="0.2">
      <c r="A3748" s="320" t="s">
        <v>5620</v>
      </c>
      <c r="B3748" s="322" t="s">
        <v>11126</v>
      </c>
      <c r="C3748" s="321" t="s">
        <v>14849</v>
      </c>
      <c r="D3748" s="323" t="s">
        <v>18170</v>
      </c>
    </row>
    <row r="3749" spans="1:4" ht="40.5" x14ac:dyDescent="0.2">
      <c r="A3749" s="320" t="s">
        <v>5621</v>
      </c>
      <c r="B3749" s="322" t="s">
        <v>11127</v>
      </c>
      <c r="C3749" s="321" t="s">
        <v>14849</v>
      </c>
      <c r="D3749" s="323" t="s">
        <v>363</v>
      </c>
    </row>
    <row r="3750" spans="1:4" ht="40.5" x14ac:dyDescent="0.2">
      <c r="A3750" s="320" t="s">
        <v>5622</v>
      </c>
      <c r="B3750" s="322" t="s">
        <v>11128</v>
      </c>
      <c r="C3750" s="321" t="s">
        <v>14849</v>
      </c>
      <c r="D3750" s="323" t="s">
        <v>18171</v>
      </c>
    </row>
    <row r="3751" spans="1:4" ht="40.5" x14ac:dyDescent="0.2">
      <c r="A3751" s="320" t="s">
        <v>5623</v>
      </c>
      <c r="B3751" s="322" t="s">
        <v>11129</v>
      </c>
      <c r="C3751" s="321" t="s">
        <v>14849</v>
      </c>
      <c r="D3751" s="323" t="s">
        <v>13345</v>
      </c>
    </row>
    <row r="3752" spans="1:4" ht="40.5" x14ac:dyDescent="0.2">
      <c r="A3752" s="320" t="s">
        <v>5624</v>
      </c>
      <c r="B3752" s="322" t="s">
        <v>11130</v>
      </c>
      <c r="C3752" s="321" t="s">
        <v>14849</v>
      </c>
      <c r="D3752" s="323" t="s">
        <v>18172</v>
      </c>
    </row>
    <row r="3753" spans="1:4" ht="40.5" x14ac:dyDescent="0.2">
      <c r="A3753" s="320" t="s">
        <v>5625</v>
      </c>
      <c r="B3753" s="322" t="s">
        <v>11131</v>
      </c>
      <c r="C3753" s="321" t="s">
        <v>14849</v>
      </c>
      <c r="D3753" s="323" t="s">
        <v>18173</v>
      </c>
    </row>
    <row r="3754" spans="1:4" ht="40.5" x14ac:dyDescent="0.2">
      <c r="A3754" s="320" t="s">
        <v>5626</v>
      </c>
      <c r="B3754" s="322" t="s">
        <v>11132</v>
      </c>
      <c r="C3754" s="321" t="s">
        <v>14849</v>
      </c>
      <c r="D3754" s="323" t="s">
        <v>13655</v>
      </c>
    </row>
    <row r="3755" spans="1:4" ht="40.5" x14ac:dyDescent="0.2">
      <c r="A3755" s="320" t="s">
        <v>5627</v>
      </c>
      <c r="B3755" s="322" t="s">
        <v>11133</v>
      </c>
      <c r="C3755" s="321" t="s">
        <v>14849</v>
      </c>
      <c r="D3755" s="323" t="s">
        <v>18174</v>
      </c>
    </row>
    <row r="3756" spans="1:4" ht="40.5" x14ac:dyDescent="0.2">
      <c r="A3756" s="320" t="s">
        <v>5628</v>
      </c>
      <c r="B3756" s="322" t="s">
        <v>11134</v>
      </c>
      <c r="C3756" s="321" t="s">
        <v>14849</v>
      </c>
      <c r="D3756" s="323" t="s">
        <v>18175</v>
      </c>
    </row>
    <row r="3757" spans="1:4" ht="40.5" x14ac:dyDescent="0.2">
      <c r="A3757" s="320" t="s">
        <v>5629</v>
      </c>
      <c r="B3757" s="322" t="s">
        <v>11135</v>
      </c>
      <c r="C3757" s="321" t="s">
        <v>14849</v>
      </c>
      <c r="D3757" s="323" t="s">
        <v>18176</v>
      </c>
    </row>
    <row r="3758" spans="1:4" ht="40.5" x14ac:dyDescent="0.2">
      <c r="A3758" s="320" t="s">
        <v>5630</v>
      </c>
      <c r="B3758" s="322" t="s">
        <v>11136</v>
      </c>
      <c r="C3758" s="321" t="s">
        <v>14849</v>
      </c>
      <c r="D3758" s="323" t="s">
        <v>14615</v>
      </c>
    </row>
    <row r="3759" spans="1:4" ht="40.5" x14ac:dyDescent="0.2">
      <c r="A3759" s="320" t="s">
        <v>5631</v>
      </c>
      <c r="B3759" s="322" t="s">
        <v>11137</v>
      </c>
      <c r="C3759" s="321" t="s">
        <v>14849</v>
      </c>
      <c r="D3759" s="323" t="s">
        <v>18177</v>
      </c>
    </row>
    <row r="3760" spans="1:4" ht="40.5" x14ac:dyDescent="0.2">
      <c r="A3760" s="320" t="s">
        <v>5632</v>
      </c>
      <c r="B3760" s="322" t="s">
        <v>11138</v>
      </c>
      <c r="C3760" s="321" t="s">
        <v>14849</v>
      </c>
      <c r="D3760" s="323" t="s">
        <v>18178</v>
      </c>
    </row>
    <row r="3761" spans="1:4" ht="40.5" x14ac:dyDescent="0.2">
      <c r="A3761" s="320" t="s">
        <v>5633</v>
      </c>
      <c r="B3761" s="322" t="s">
        <v>11139</v>
      </c>
      <c r="C3761" s="321" t="s">
        <v>14849</v>
      </c>
      <c r="D3761" s="323" t="s">
        <v>4609</v>
      </c>
    </row>
    <row r="3762" spans="1:4" ht="40.5" x14ac:dyDescent="0.2">
      <c r="A3762" s="320" t="s">
        <v>5634</v>
      </c>
      <c r="B3762" s="322" t="s">
        <v>11140</v>
      </c>
      <c r="C3762" s="321" t="s">
        <v>14849</v>
      </c>
      <c r="D3762" s="323" t="s">
        <v>14059</v>
      </c>
    </row>
    <row r="3763" spans="1:4" ht="40.5" x14ac:dyDescent="0.2">
      <c r="A3763" s="320" t="s">
        <v>5636</v>
      </c>
      <c r="B3763" s="322" t="s">
        <v>11141</v>
      </c>
      <c r="C3763" s="321" t="s">
        <v>14849</v>
      </c>
      <c r="D3763" s="323" t="s">
        <v>18179</v>
      </c>
    </row>
    <row r="3764" spans="1:4" ht="40.5" x14ac:dyDescent="0.2">
      <c r="A3764" s="320" t="s">
        <v>5637</v>
      </c>
      <c r="B3764" s="322" t="s">
        <v>11142</v>
      </c>
      <c r="C3764" s="321" t="s">
        <v>14849</v>
      </c>
      <c r="D3764" s="323" t="s">
        <v>13652</v>
      </c>
    </row>
    <row r="3765" spans="1:4" ht="40.5" x14ac:dyDescent="0.2">
      <c r="A3765" s="320" t="s">
        <v>5638</v>
      </c>
      <c r="B3765" s="322" t="s">
        <v>11143</v>
      </c>
      <c r="C3765" s="321" t="s">
        <v>14849</v>
      </c>
      <c r="D3765" s="323" t="s">
        <v>14609</v>
      </c>
    </row>
    <row r="3766" spans="1:4" ht="40.5" x14ac:dyDescent="0.2">
      <c r="A3766" s="320" t="s">
        <v>5639</v>
      </c>
      <c r="B3766" s="322" t="s">
        <v>11144</v>
      </c>
      <c r="C3766" s="321" t="s">
        <v>14849</v>
      </c>
      <c r="D3766" s="323" t="s">
        <v>18180</v>
      </c>
    </row>
    <row r="3767" spans="1:4" ht="40.5" x14ac:dyDescent="0.2">
      <c r="A3767" s="320" t="s">
        <v>5641</v>
      </c>
      <c r="B3767" s="322" t="s">
        <v>11145</v>
      </c>
      <c r="C3767" s="321" t="s">
        <v>14849</v>
      </c>
      <c r="D3767" s="323" t="s">
        <v>6995</v>
      </c>
    </row>
    <row r="3768" spans="1:4" ht="40.5" x14ac:dyDescent="0.2">
      <c r="A3768" s="320" t="s">
        <v>5642</v>
      </c>
      <c r="B3768" s="322" t="s">
        <v>11146</v>
      </c>
      <c r="C3768" s="321" t="s">
        <v>14849</v>
      </c>
      <c r="D3768" s="323" t="s">
        <v>18181</v>
      </c>
    </row>
    <row r="3769" spans="1:4" ht="40.5" x14ac:dyDescent="0.2">
      <c r="A3769" s="320" t="s">
        <v>5643</v>
      </c>
      <c r="B3769" s="322" t="s">
        <v>11147</v>
      </c>
      <c r="C3769" s="321" t="s">
        <v>14849</v>
      </c>
      <c r="D3769" s="323" t="s">
        <v>17815</v>
      </c>
    </row>
    <row r="3770" spans="1:4" ht="40.5" x14ac:dyDescent="0.2">
      <c r="A3770" s="320" t="s">
        <v>5644</v>
      </c>
      <c r="B3770" s="322" t="s">
        <v>11148</v>
      </c>
      <c r="C3770" s="321" t="s">
        <v>14849</v>
      </c>
      <c r="D3770" s="323" t="s">
        <v>14648</v>
      </c>
    </row>
    <row r="3771" spans="1:4" ht="40.5" x14ac:dyDescent="0.2">
      <c r="A3771" s="320" t="s">
        <v>5645</v>
      </c>
      <c r="B3771" s="322" t="s">
        <v>11149</v>
      </c>
      <c r="C3771" s="321" t="s">
        <v>14849</v>
      </c>
      <c r="D3771" s="323" t="s">
        <v>359</v>
      </c>
    </row>
    <row r="3772" spans="1:4" ht="40.5" x14ac:dyDescent="0.2">
      <c r="A3772" s="320" t="s">
        <v>5646</v>
      </c>
      <c r="B3772" s="322" t="s">
        <v>11150</v>
      </c>
      <c r="C3772" s="321" t="s">
        <v>14849</v>
      </c>
      <c r="D3772" s="323" t="s">
        <v>14634</v>
      </c>
    </row>
    <row r="3773" spans="1:4" ht="40.5" x14ac:dyDescent="0.2">
      <c r="A3773" s="320" t="s">
        <v>5647</v>
      </c>
      <c r="B3773" s="322" t="s">
        <v>11151</v>
      </c>
      <c r="C3773" s="321" t="s">
        <v>14849</v>
      </c>
      <c r="D3773" s="323" t="s">
        <v>17806</v>
      </c>
    </row>
    <row r="3774" spans="1:4" ht="40.5" x14ac:dyDescent="0.2">
      <c r="A3774" s="320" t="s">
        <v>5649</v>
      </c>
      <c r="B3774" s="322" t="s">
        <v>11152</v>
      </c>
      <c r="C3774" s="321" t="s">
        <v>14849</v>
      </c>
      <c r="D3774" s="323" t="s">
        <v>18182</v>
      </c>
    </row>
    <row r="3775" spans="1:4" ht="40.5" x14ac:dyDescent="0.2">
      <c r="A3775" s="320" t="s">
        <v>5650</v>
      </c>
      <c r="B3775" s="322" t="s">
        <v>11153</v>
      </c>
      <c r="C3775" s="321" t="s">
        <v>14849</v>
      </c>
      <c r="D3775" s="323" t="s">
        <v>18183</v>
      </c>
    </row>
    <row r="3776" spans="1:4" ht="40.5" x14ac:dyDescent="0.2">
      <c r="A3776" s="320" t="s">
        <v>5651</v>
      </c>
      <c r="B3776" s="322" t="s">
        <v>11154</v>
      </c>
      <c r="C3776" s="321" t="s">
        <v>14849</v>
      </c>
      <c r="D3776" s="323" t="s">
        <v>18084</v>
      </c>
    </row>
    <row r="3777" spans="1:4" ht="40.5" x14ac:dyDescent="0.2">
      <c r="A3777" s="320" t="s">
        <v>5652</v>
      </c>
      <c r="B3777" s="322" t="s">
        <v>11155</v>
      </c>
      <c r="C3777" s="321" t="s">
        <v>14849</v>
      </c>
      <c r="D3777" s="323" t="s">
        <v>18184</v>
      </c>
    </row>
    <row r="3778" spans="1:4" ht="40.5" x14ac:dyDescent="0.2">
      <c r="A3778" s="320" t="s">
        <v>5653</v>
      </c>
      <c r="B3778" s="322" t="s">
        <v>11156</v>
      </c>
      <c r="C3778" s="321" t="s">
        <v>14849</v>
      </c>
      <c r="D3778" s="323" t="s">
        <v>18185</v>
      </c>
    </row>
    <row r="3779" spans="1:4" ht="27" x14ac:dyDescent="0.2">
      <c r="A3779" s="320" t="s">
        <v>5654</v>
      </c>
      <c r="B3779" s="322" t="s">
        <v>11157</v>
      </c>
      <c r="C3779" s="321" t="s">
        <v>14849</v>
      </c>
      <c r="D3779" s="323" t="s">
        <v>4221</v>
      </c>
    </row>
    <row r="3780" spans="1:4" ht="27" x14ac:dyDescent="0.2">
      <c r="A3780" s="320" t="s">
        <v>5655</v>
      </c>
      <c r="B3780" s="322" t="s">
        <v>11158</v>
      </c>
      <c r="C3780" s="321" t="s">
        <v>14849</v>
      </c>
      <c r="D3780" s="323" t="s">
        <v>312</v>
      </c>
    </row>
    <row r="3781" spans="1:4" ht="27" x14ac:dyDescent="0.2">
      <c r="A3781" s="320" t="s">
        <v>5657</v>
      </c>
      <c r="B3781" s="322" t="s">
        <v>11159</v>
      </c>
      <c r="C3781" s="321" t="s">
        <v>14849</v>
      </c>
      <c r="D3781" s="323" t="s">
        <v>14702</v>
      </c>
    </row>
    <row r="3782" spans="1:4" ht="27" x14ac:dyDescent="0.2">
      <c r="A3782" s="320" t="s">
        <v>5658</v>
      </c>
      <c r="B3782" s="322" t="s">
        <v>11160</v>
      </c>
      <c r="C3782" s="321" t="s">
        <v>14849</v>
      </c>
      <c r="D3782" s="323" t="s">
        <v>14292</v>
      </c>
    </row>
    <row r="3783" spans="1:4" ht="27" x14ac:dyDescent="0.2">
      <c r="A3783" s="320" t="s">
        <v>5659</v>
      </c>
      <c r="B3783" s="322" t="s">
        <v>11161</v>
      </c>
      <c r="C3783" s="321" t="s">
        <v>14849</v>
      </c>
      <c r="D3783" s="323" t="s">
        <v>18186</v>
      </c>
    </row>
    <row r="3784" spans="1:4" ht="27" x14ac:dyDescent="0.2">
      <c r="A3784" s="320" t="s">
        <v>5660</v>
      </c>
      <c r="B3784" s="322" t="s">
        <v>11162</v>
      </c>
      <c r="C3784" s="321" t="s">
        <v>14849</v>
      </c>
      <c r="D3784" s="323" t="s">
        <v>18187</v>
      </c>
    </row>
    <row r="3785" spans="1:4" ht="40.5" x14ac:dyDescent="0.2">
      <c r="A3785" s="320" t="s">
        <v>5661</v>
      </c>
      <c r="B3785" s="322" t="s">
        <v>11163</v>
      </c>
      <c r="C3785" s="321" t="s">
        <v>14849</v>
      </c>
      <c r="D3785" s="323" t="s">
        <v>14601</v>
      </c>
    </row>
    <row r="3786" spans="1:4" ht="40.5" x14ac:dyDescent="0.2">
      <c r="A3786" s="320" t="s">
        <v>5662</v>
      </c>
      <c r="B3786" s="322" t="s">
        <v>11164</v>
      </c>
      <c r="C3786" s="321" t="s">
        <v>14849</v>
      </c>
      <c r="D3786" s="323" t="s">
        <v>14282</v>
      </c>
    </row>
    <row r="3787" spans="1:4" ht="40.5" x14ac:dyDescent="0.2">
      <c r="A3787" s="320" t="s">
        <v>5664</v>
      </c>
      <c r="B3787" s="322" t="s">
        <v>11165</v>
      </c>
      <c r="C3787" s="321" t="s">
        <v>14849</v>
      </c>
      <c r="D3787" s="323" t="s">
        <v>16434</v>
      </c>
    </row>
    <row r="3788" spans="1:4" ht="40.5" x14ac:dyDescent="0.2">
      <c r="A3788" s="320" t="s">
        <v>5665</v>
      </c>
      <c r="B3788" s="322" t="s">
        <v>11166</v>
      </c>
      <c r="C3788" s="321" t="s">
        <v>14849</v>
      </c>
      <c r="D3788" s="323" t="s">
        <v>16650</v>
      </c>
    </row>
    <row r="3789" spans="1:4" ht="40.5" x14ac:dyDescent="0.2">
      <c r="A3789" s="320" t="s">
        <v>5666</v>
      </c>
      <c r="B3789" s="322" t="s">
        <v>11167</v>
      </c>
      <c r="C3789" s="321" t="s">
        <v>14849</v>
      </c>
      <c r="D3789" s="323" t="s">
        <v>18188</v>
      </c>
    </row>
    <row r="3790" spans="1:4" ht="40.5" x14ac:dyDescent="0.2">
      <c r="A3790" s="320" t="s">
        <v>5667</v>
      </c>
      <c r="B3790" s="322" t="s">
        <v>11168</v>
      </c>
      <c r="C3790" s="321" t="s">
        <v>14849</v>
      </c>
      <c r="D3790" s="323" t="s">
        <v>14787</v>
      </c>
    </row>
    <row r="3791" spans="1:4" ht="27" x14ac:dyDescent="0.2">
      <c r="A3791" s="320" t="s">
        <v>5668</v>
      </c>
      <c r="B3791" s="322" t="s">
        <v>11169</v>
      </c>
      <c r="C3791" s="321" t="s">
        <v>14849</v>
      </c>
      <c r="D3791" s="323" t="s">
        <v>1464</v>
      </c>
    </row>
    <row r="3792" spans="1:4" ht="27" x14ac:dyDescent="0.2">
      <c r="A3792" s="320" t="s">
        <v>5669</v>
      </c>
      <c r="B3792" s="322" t="s">
        <v>11170</v>
      </c>
      <c r="C3792" s="321" t="s">
        <v>14849</v>
      </c>
      <c r="D3792" s="323" t="s">
        <v>17157</v>
      </c>
    </row>
    <row r="3793" spans="1:4" ht="27" x14ac:dyDescent="0.2">
      <c r="A3793" s="320" t="s">
        <v>5670</v>
      </c>
      <c r="B3793" s="322" t="s">
        <v>11171</v>
      </c>
      <c r="C3793" s="321" t="s">
        <v>14849</v>
      </c>
      <c r="D3793" s="323" t="s">
        <v>7099</v>
      </c>
    </row>
    <row r="3794" spans="1:4" ht="27" x14ac:dyDescent="0.2">
      <c r="A3794" s="320" t="s">
        <v>5671</v>
      </c>
      <c r="B3794" s="322" t="s">
        <v>15871</v>
      </c>
      <c r="C3794" s="321" t="s">
        <v>14849</v>
      </c>
      <c r="D3794" s="323" t="s">
        <v>14530</v>
      </c>
    </row>
    <row r="3795" spans="1:4" ht="27" x14ac:dyDescent="0.2">
      <c r="A3795" s="320" t="s">
        <v>5672</v>
      </c>
      <c r="B3795" s="322" t="s">
        <v>15872</v>
      </c>
      <c r="C3795" s="321" t="s">
        <v>14849</v>
      </c>
      <c r="D3795" s="323" t="s">
        <v>707</v>
      </c>
    </row>
    <row r="3796" spans="1:4" ht="27" x14ac:dyDescent="0.2">
      <c r="A3796" s="320" t="s">
        <v>5673</v>
      </c>
      <c r="B3796" s="322" t="s">
        <v>15873</v>
      </c>
      <c r="C3796" s="321" t="s">
        <v>14849</v>
      </c>
      <c r="D3796" s="323" t="s">
        <v>18189</v>
      </c>
    </row>
    <row r="3797" spans="1:4" ht="27" x14ac:dyDescent="0.2">
      <c r="A3797" s="320" t="s">
        <v>5674</v>
      </c>
      <c r="B3797" s="322" t="s">
        <v>15874</v>
      </c>
      <c r="C3797" s="321" t="s">
        <v>14849</v>
      </c>
      <c r="D3797" s="323" t="s">
        <v>18190</v>
      </c>
    </row>
    <row r="3798" spans="1:4" ht="40.5" x14ac:dyDescent="0.2">
      <c r="A3798" s="320" t="s">
        <v>5675</v>
      </c>
      <c r="B3798" s="322" t="s">
        <v>15875</v>
      </c>
      <c r="C3798" s="321" t="s">
        <v>14849</v>
      </c>
      <c r="D3798" s="323" t="s">
        <v>18191</v>
      </c>
    </row>
    <row r="3799" spans="1:4" ht="40.5" x14ac:dyDescent="0.2">
      <c r="A3799" s="320" t="s">
        <v>5676</v>
      </c>
      <c r="B3799" s="322" t="s">
        <v>15876</v>
      </c>
      <c r="C3799" s="321" t="s">
        <v>14849</v>
      </c>
      <c r="D3799" s="323" t="s">
        <v>18192</v>
      </c>
    </row>
    <row r="3800" spans="1:4" ht="27" x14ac:dyDescent="0.2">
      <c r="A3800" s="320" t="s">
        <v>5678</v>
      </c>
      <c r="B3800" s="322" t="s">
        <v>15877</v>
      </c>
      <c r="C3800" s="321" t="s">
        <v>14849</v>
      </c>
      <c r="D3800" s="323" t="s">
        <v>18193</v>
      </c>
    </row>
    <row r="3801" spans="1:4" ht="40.5" x14ac:dyDescent="0.2">
      <c r="A3801" s="320" t="s">
        <v>5679</v>
      </c>
      <c r="B3801" s="322" t="s">
        <v>15878</v>
      </c>
      <c r="C3801" s="321" t="s">
        <v>14849</v>
      </c>
      <c r="D3801" s="323" t="s">
        <v>18194</v>
      </c>
    </row>
    <row r="3802" spans="1:4" ht="27" x14ac:dyDescent="0.2">
      <c r="A3802" s="320" t="s">
        <v>5680</v>
      </c>
      <c r="B3802" s="322" t="s">
        <v>15879</v>
      </c>
      <c r="C3802" s="321" t="s">
        <v>14849</v>
      </c>
      <c r="D3802" s="323" t="s">
        <v>18195</v>
      </c>
    </row>
    <row r="3803" spans="1:4" ht="40.5" x14ac:dyDescent="0.2">
      <c r="A3803" s="320" t="s">
        <v>5681</v>
      </c>
      <c r="B3803" s="322" t="s">
        <v>15880</v>
      </c>
      <c r="C3803" s="321" t="s">
        <v>14849</v>
      </c>
      <c r="D3803" s="323" t="s">
        <v>5704</v>
      </c>
    </row>
    <row r="3804" spans="1:4" ht="40.5" x14ac:dyDescent="0.2">
      <c r="A3804" s="320" t="s">
        <v>5682</v>
      </c>
      <c r="B3804" s="322" t="s">
        <v>15881</v>
      </c>
      <c r="C3804" s="321" t="s">
        <v>14849</v>
      </c>
      <c r="D3804" s="323" t="s">
        <v>16884</v>
      </c>
    </row>
    <row r="3805" spans="1:4" ht="40.5" x14ac:dyDescent="0.2">
      <c r="A3805" s="320" t="s">
        <v>5683</v>
      </c>
      <c r="B3805" s="322" t="s">
        <v>15882</v>
      </c>
      <c r="C3805" s="321" t="s">
        <v>14849</v>
      </c>
      <c r="D3805" s="323" t="s">
        <v>18196</v>
      </c>
    </row>
    <row r="3806" spans="1:4" ht="40.5" x14ac:dyDescent="0.2">
      <c r="A3806" s="320" t="s">
        <v>5685</v>
      </c>
      <c r="B3806" s="322" t="s">
        <v>15883</v>
      </c>
      <c r="C3806" s="321" t="s">
        <v>14849</v>
      </c>
      <c r="D3806" s="323" t="s">
        <v>18197</v>
      </c>
    </row>
    <row r="3807" spans="1:4" ht="40.5" x14ac:dyDescent="0.2">
      <c r="A3807" s="320" t="s">
        <v>5686</v>
      </c>
      <c r="B3807" s="322" t="s">
        <v>15884</v>
      </c>
      <c r="C3807" s="321" t="s">
        <v>14849</v>
      </c>
      <c r="D3807" s="323" t="s">
        <v>14054</v>
      </c>
    </row>
    <row r="3808" spans="1:4" ht="40.5" x14ac:dyDescent="0.2">
      <c r="A3808" s="320" t="s">
        <v>5687</v>
      </c>
      <c r="B3808" s="322" t="s">
        <v>15885</v>
      </c>
      <c r="C3808" s="321" t="s">
        <v>14849</v>
      </c>
      <c r="D3808" s="323" t="s">
        <v>18198</v>
      </c>
    </row>
    <row r="3809" spans="1:4" ht="27" x14ac:dyDescent="0.2">
      <c r="A3809" s="320" t="s">
        <v>5688</v>
      </c>
      <c r="B3809" s="322" t="s">
        <v>15886</v>
      </c>
      <c r="C3809" s="321" t="s">
        <v>14849</v>
      </c>
      <c r="D3809" s="323" t="s">
        <v>1394</v>
      </c>
    </row>
    <row r="3810" spans="1:4" ht="27" x14ac:dyDescent="0.2">
      <c r="A3810" s="320" t="s">
        <v>5689</v>
      </c>
      <c r="B3810" s="322" t="s">
        <v>15887</v>
      </c>
      <c r="C3810" s="321" t="s">
        <v>14849</v>
      </c>
      <c r="D3810" s="323" t="s">
        <v>13665</v>
      </c>
    </row>
    <row r="3811" spans="1:4" ht="27" x14ac:dyDescent="0.2">
      <c r="A3811" s="320" t="s">
        <v>5690</v>
      </c>
      <c r="B3811" s="322" t="s">
        <v>15888</v>
      </c>
      <c r="C3811" s="321" t="s">
        <v>14849</v>
      </c>
      <c r="D3811" s="323" t="s">
        <v>18159</v>
      </c>
    </row>
    <row r="3812" spans="1:4" ht="27" x14ac:dyDescent="0.2">
      <c r="A3812" s="320" t="s">
        <v>5691</v>
      </c>
      <c r="B3812" s="322" t="s">
        <v>11172</v>
      </c>
      <c r="C3812" s="321" t="s">
        <v>14849</v>
      </c>
      <c r="D3812" s="323" t="s">
        <v>7676</v>
      </c>
    </row>
    <row r="3813" spans="1:4" ht="27" x14ac:dyDescent="0.2">
      <c r="A3813" s="320" t="s">
        <v>5692</v>
      </c>
      <c r="B3813" s="322" t="s">
        <v>11173</v>
      </c>
      <c r="C3813" s="321" t="s">
        <v>14849</v>
      </c>
      <c r="D3813" s="323" t="s">
        <v>7676</v>
      </c>
    </row>
    <row r="3814" spans="1:4" ht="27" x14ac:dyDescent="0.2">
      <c r="A3814" s="320" t="s">
        <v>5693</v>
      </c>
      <c r="B3814" s="322" t="s">
        <v>11174</v>
      </c>
      <c r="C3814" s="321" t="s">
        <v>14849</v>
      </c>
      <c r="D3814" s="323" t="s">
        <v>7676</v>
      </c>
    </row>
    <row r="3815" spans="1:4" ht="27" x14ac:dyDescent="0.2">
      <c r="A3815" s="320" t="s">
        <v>5694</v>
      </c>
      <c r="B3815" s="322" t="s">
        <v>11175</v>
      </c>
      <c r="C3815" s="321" t="s">
        <v>14849</v>
      </c>
      <c r="D3815" s="323" t="s">
        <v>18199</v>
      </c>
    </row>
    <row r="3816" spans="1:4" ht="27" x14ac:dyDescent="0.2">
      <c r="A3816" s="320" t="s">
        <v>5695</v>
      </c>
      <c r="B3816" s="322" t="s">
        <v>11176</v>
      </c>
      <c r="C3816" s="321" t="s">
        <v>14849</v>
      </c>
      <c r="D3816" s="323" t="s">
        <v>18199</v>
      </c>
    </row>
    <row r="3817" spans="1:4" ht="27" x14ac:dyDescent="0.2">
      <c r="A3817" s="320" t="s">
        <v>5696</v>
      </c>
      <c r="B3817" s="322" t="s">
        <v>11177</v>
      </c>
      <c r="C3817" s="321" t="s">
        <v>14849</v>
      </c>
      <c r="D3817" s="323" t="s">
        <v>18200</v>
      </c>
    </row>
    <row r="3818" spans="1:4" ht="27" x14ac:dyDescent="0.2">
      <c r="A3818" s="320" t="s">
        <v>5697</v>
      </c>
      <c r="B3818" s="322" t="s">
        <v>11178</v>
      </c>
      <c r="C3818" s="321" t="s">
        <v>14849</v>
      </c>
      <c r="D3818" s="323" t="s">
        <v>18201</v>
      </c>
    </row>
    <row r="3819" spans="1:4" ht="27" x14ac:dyDescent="0.2">
      <c r="A3819" s="320" t="s">
        <v>5698</v>
      </c>
      <c r="B3819" s="322" t="s">
        <v>11179</v>
      </c>
      <c r="C3819" s="321" t="s">
        <v>14849</v>
      </c>
      <c r="D3819" s="323" t="s">
        <v>18201</v>
      </c>
    </row>
    <row r="3820" spans="1:4" ht="40.5" x14ac:dyDescent="0.2">
      <c r="A3820" s="320" t="s">
        <v>5699</v>
      </c>
      <c r="B3820" s="322" t="s">
        <v>11180</v>
      </c>
      <c r="C3820" s="321" t="s">
        <v>14849</v>
      </c>
      <c r="D3820" s="323" t="s">
        <v>18202</v>
      </c>
    </row>
    <row r="3821" spans="1:4" ht="40.5" x14ac:dyDescent="0.2">
      <c r="A3821" s="320" t="s">
        <v>5700</v>
      </c>
      <c r="B3821" s="322" t="s">
        <v>11181</v>
      </c>
      <c r="C3821" s="321" t="s">
        <v>14849</v>
      </c>
      <c r="D3821" s="323" t="s">
        <v>14600</v>
      </c>
    </row>
    <row r="3822" spans="1:4" ht="40.5" x14ac:dyDescent="0.2">
      <c r="A3822" s="320" t="s">
        <v>5701</v>
      </c>
      <c r="B3822" s="322" t="s">
        <v>11182</v>
      </c>
      <c r="C3822" s="321" t="s">
        <v>14849</v>
      </c>
      <c r="D3822" s="323" t="s">
        <v>18203</v>
      </c>
    </row>
    <row r="3823" spans="1:4" ht="40.5" x14ac:dyDescent="0.2">
      <c r="A3823" s="320" t="s">
        <v>5703</v>
      </c>
      <c r="B3823" s="322" t="s">
        <v>11183</v>
      </c>
      <c r="C3823" s="321" t="s">
        <v>14849</v>
      </c>
      <c r="D3823" s="323" t="s">
        <v>14574</v>
      </c>
    </row>
    <row r="3824" spans="1:4" ht="40.5" x14ac:dyDescent="0.2">
      <c r="A3824" s="320" t="s">
        <v>5705</v>
      </c>
      <c r="B3824" s="322" t="s">
        <v>11184</v>
      </c>
      <c r="C3824" s="321" t="s">
        <v>14849</v>
      </c>
      <c r="D3824" s="323" t="s">
        <v>14574</v>
      </c>
    </row>
    <row r="3825" spans="1:4" ht="40.5" x14ac:dyDescent="0.2">
      <c r="A3825" s="320" t="s">
        <v>5706</v>
      </c>
      <c r="B3825" s="322" t="s">
        <v>11185</v>
      </c>
      <c r="C3825" s="321" t="s">
        <v>14849</v>
      </c>
      <c r="D3825" s="323" t="s">
        <v>5434</v>
      </c>
    </row>
    <row r="3826" spans="1:4" ht="40.5" x14ac:dyDescent="0.2">
      <c r="A3826" s="320" t="s">
        <v>5707</v>
      </c>
      <c r="B3826" s="322" t="s">
        <v>11186</v>
      </c>
      <c r="C3826" s="321" t="s">
        <v>14849</v>
      </c>
      <c r="D3826" s="323" t="s">
        <v>5434</v>
      </c>
    </row>
    <row r="3827" spans="1:4" ht="40.5" x14ac:dyDescent="0.2">
      <c r="A3827" s="320" t="s">
        <v>5708</v>
      </c>
      <c r="B3827" s="322" t="s">
        <v>11187</v>
      </c>
      <c r="C3827" s="321" t="s">
        <v>14849</v>
      </c>
      <c r="D3827" s="323" t="s">
        <v>5434</v>
      </c>
    </row>
    <row r="3828" spans="1:4" ht="40.5" x14ac:dyDescent="0.2">
      <c r="A3828" s="320" t="s">
        <v>5709</v>
      </c>
      <c r="B3828" s="322" t="s">
        <v>11188</v>
      </c>
      <c r="C3828" s="321" t="s">
        <v>14849</v>
      </c>
      <c r="D3828" s="323" t="s">
        <v>18204</v>
      </c>
    </row>
    <row r="3829" spans="1:4" ht="40.5" x14ac:dyDescent="0.2">
      <c r="A3829" s="320" t="s">
        <v>5710</v>
      </c>
      <c r="B3829" s="322" t="s">
        <v>11189</v>
      </c>
      <c r="C3829" s="321" t="s">
        <v>14849</v>
      </c>
      <c r="D3829" s="323" t="s">
        <v>18204</v>
      </c>
    </row>
    <row r="3830" spans="1:4" ht="40.5" x14ac:dyDescent="0.2">
      <c r="A3830" s="320" t="s">
        <v>5711</v>
      </c>
      <c r="B3830" s="322" t="s">
        <v>11190</v>
      </c>
      <c r="C3830" s="321" t="s">
        <v>14849</v>
      </c>
      <c r="D3830" s="323" t="s">
        <v>18204</v>
      </c>
    </row>
    <row r="3831" spans="1:4" ht="40.5" x14ac:dyDescent="0.2">
      <c r="A3831" s="320" t="s">
        <v>5712</v>
      </c>
      <c r="B3831" s="322" t="s">
        <v>11191</v>
      </c>
      <c r="C3831" s="321" t="s">
        <v>14849</v>
      </c>
      <c r="D3831" s="323" t="s">
        <v>13373</v>
      </c>
    </row>
    <row r="3832" spans="1:4" ht="40.5" x14ac:dyDescent="0.2">
      <c r="A3832" s="320" t="s">
        <v>5713</v>
      </c>
      <c r="B3832" s="322" t="s">
        <v>11192</v>
      </c>
      <c r="C3832" s="321" t="s">
        <v>14849</v>
      </c>
      <c r="D3832" s="323" t="s">
        <v>13373</v>
      </c>
    </row>
    <row r="3833" spans="1:4" ht="40.5" x14ac:dyDescent="0.2">
      <c r="A3833" s="320" t="s">
        <v>5714</v>
      </c>
      <c r="B3833" s="322" t="s">
        <v>11193</v>
      </c>
      <c r="C3833" s="321" t="s">
        <v>14849</v>
      </c>
      <c r="D3833" s="323" t="s">
        <v>18205</v>
      </c>
    </row>
    <row r="3834" spans="1:4" ht="40.5" x14ac:dyDescent="0.2">
      <c r="A3834" s="320" t="s">
        <v>5715</v>
      </c>
      <c r="B3834" s="322" t="s">
        <v>11194</v>
      </c>
      <c r="C3834" s="321" t="s">
        <v>14849</v>
      </c>
      <c r="D3834" s="323" t="s">
        <v>18205</v>
      </c>
    </row>
    <row r="3835" spans="1:4" ht="40.5" x14ac:dyDescent="0.2">
      <c r="A3835" s="320" t="s">
        <v>5716</v>
      </c>
      <c r="B3835" s="322" t="s">
        <v>11195</v>
      </c>
      <c r="C3835" s="321" t="s">
        <v>14849</v>
      </c>
      <c r="D3835" s="323" t="s">
        <v>18206</v>
      </c>
    </row>
    <row r="3836" spans="1:4" ht="40.5" x14ac:dyDescent="0.2">
      <c r="A3836" s="320" t="s">
        <v>5717</v>
      </c>
      <c r="B3836" s="322" t="s">
        <v>11196</v>
      </c>
      <c r="C3836" s="321" t="s">
        <v>14849</v>
      </c>
      <c r="D3836" s="323" t="s">
        <v>1254</v>
      </c>
    </row>
    <row r="3837" spans="1:4" ht="40.5" x14ac:dyDescent="0.2">
      <c r="A3837" s="320" t="s">
        <v>5718</v>
      </c>
      <c r="B3837" s="322" t="s">
        <v>11197</v>
      </c>
      <c r="C3837" s="321" t="s">
        <v>14849</v>
      </c>
      <c r="D3837" s="323" t="s">
        <v>18207</v>
      </c>
    </row>
    <row r="3838" spans="1:4" ht="40.5" x14ac:dyDescent="0.2">
      <c r="A3838" s="320" t="s">
        <v>5720</v>
      </c>
      <c r="B3838" s="322" t="s">
        <v>11198</v>
      </c>
      <c r="C3838" s="321" t="s">
        <v>14849</v>
      </c>
      <c r="D3838" s="323" t="s">
        <v>1013</v>
      </c>
    </row>
    <row r="3839" spans="1:4" ht="40.5" x14ac:dyDescent="0.2">
      <c r="A3839" s="320" t="s">
        <v>5721</v>
      </c>
      <c r="B3839" s="322" t="s">
        <v>11199</v>
      </c>
      <c r="C3839" s="321" t="s">
        <v>14849</v>
      </c>
      <c r="D3839" s="323" t="s">
        <v>1013</v>
      </c>
    </row>
    <row r="3840" spans="1:4" ht="40.5" x14ac:dyDescent="0.2">
      <c r="A3840" s="320" t="s">
        <v>5722</v>
      </c>
      <c r="B3840" s="322" t="s">
        <v>11200</v>
      </c>
      <c r="C3840" s="321" t="s">
        <v>14849</v>
      </c>
      <c r="D3840" s="323" t="s">
        <v>6499</v>
      </c>
    </row>
    <row r="3841" spans="1:4" ht="40.5" x14ac:dyDescent="0.2">
      <c r="A3841" s="320" t="s">
        <v>5723</v>
      </c>
      <c r="B3841" s="322" t="s">
        <v>11201</v>
      </c>
      <c r="C3841" s="321" t="s">
        <v>14849</v>
      </c>
      <c r="D3841" s="323" t="s">
        <v>6499</v>
      </c>
    </row>
    <row r="3842" spans="1:4" ht="40.5" x14ac:dyDescent="0.2">
      <c r="A3842" s="320" t="s">
        <v>5724</v>
      </c>
      <c r="B3842" s="322" t="s">
        <v>11202</v>
      </c>
      <c r="C3842" s="321" t="s">
        <v>14849</v>
      </c>
      <c r="D3842" s="323" t="s">
        <v>6499</v>
      </c>
    </row>
    <row r="3843" spans="1:4" ht="40.5" x14ac:dyDescent="0.2">
      <c r="A3843" s="320" t="s">
        <v>5725</v>
      </c>
      <c r="B3843" s="322" t="s">
        <v>11203</v>
      </c>
      <c r="C3843" s="321" t="s">
        <v>14849</v>
      </c>
      <c r="D3843" s="323" t="s">
        <v>18208</v>
      </c>
    </row>
    <row r="3844" spans="1:4" ht="40.5" x14ac:dyDescent="0.2">
      <c r="A3844" s="320" t="s">
        <v>5726</v>
      </c>
      <c r="B3844" s="322" t="s">
        <v>11204</v>
      </c>
      <c r="C3844" s="321" t="s">
        <v>14849</v>
      </c>
      <c r="D3844" s="323" t="s">
        <v>18208</v>
      </c>
    </row>
    <row r="3845" spans="1:4" ht="40.5" x14ac:dyDescent="0.2">
      <c r="A3845" s="320" t="s">
        <v>5727</v>
      </c>
      <c r="B3845" s="322" t="s">
        <v>11205</v>
      </c>
      <c r="C3845" s="321" t="s">
        <v>14849</v>
      </c>
      <c r="D3845" s="323" t="s">
        <v>18208</v>
      </c>
    </row>
    <row r="3846" spans="1:4" ht="40.5" x14ac:dyDescent="0.2">
      <c r="A3846" s="320" t="s">
        <v>5728</v>
      </c>
      <c r="B3846" s="322" t="s">
        <v>11206</v>
      </c>
      <c r="C3846" s="321" t="s">
        <v>14849</v>
      </c>
      <c r="D3846" s="323" t="s">
        <v>18209</v>
      </c>
    </row>
    <row r="3847" spans="1:4" ht="40.5" x14ac:dyDescent="0.2">
      <c r="A3847" s="320" t="s">
        <v>5729</v>
      </c>
      <c r="B3847" s="322" t="s">
        <v>11207</v>
      </c>
      <c r="C3847" s="321" t="s">
        <v>14849</v>
      </c>
      <c r="D3847" s="323" t="s">
        <v>18209</v>
      </c>
    </row>
    <row r="3848" spans="1:4" ht="40.5" x14ac:dyDescent="0.2">
      <c r="A3848" s="320" t="s">
        <v>5730</v>
      </c>
      <c r="B3848" s="322" t="s">
        <v>11208</v>
      </c>
      <c r="C3848" s="321" t="s">
        <v>14849</v>
      </c>
      <c r="D3848" s="323" t="s">
        <v>18210</v>
      </c>
    </row>
    <row r="3849" spans="1:4" ht="40.5" x14ac:dyDescent="0.2">
      <c r="A3849" s="320" t="s">
        <v>5731</v>
      </c>
      <c r="B3849" s="322" t="s">
        <v>11209</v>
      </c>
      <c r="C3849" s="321" t="s">
        <v>14849</v>
      </c>
      <c r="D3849" s="323" t="s">
        <v>18210</v>
      </c>
    </row>
    <row r="3850" spans="1:4" ht="40.5" x14ac:dyDescent="0.2">
      <c r="A3850" s="320" t="s">
        <v>5732</v>
      </c>
      <c r="B3850" s="322" t="s">
        <v>11210</v>
      </c>
      <c r="C3850" s="321" t="s">
        <v>14849</v>
      </c>
      <c r="D3850" s="323" t="s">
        <v>14526</v>
      </c>
    </row>
    <row r="3851" spans="1:4" ht="27" x14ac:dyDescent="0.2">
      <c r="A3851" s="320" t="s">
        <v>5734</v>
      </c>
      <c r="B3851" s="322" t="s">
        <v>11211</v>
      </c>
      <c r="C3851" s="321" t="s">
        <v>14849</v>
      </c>
      <c r="D3851" s="323" t="s">
        <v>13645</v>
      </c>
    </row>
    <row r="3852" spans="1:4" ht="27" x14ac:dyDescent="0.2">
      <c r="A3852" s="320" t="s">
        <v>5735</v>
      </c>
      <c r="B3852" s="322" t="s">
        <v>11212</v>
      </c>
      <c r="C3852" s="321" t="s">
        <v>14849</v>
      </c>
      <c r="D3852" s="323" t="s">
        <v>5530</v>
      </c>
    </row>
    <row r="3853" spans="1:4" ht="27" x14ac:dyDescent="0.2">
      <c r="A3853" s="320" t="s">
        <v>5736</v>
      </c>
      <c r="B3853" s="322" t="s">
        <v>15889</v>
      </c>
      <c r="C3853" s="321" t="s">
        <v>14849</v>
      </c>
      <c r="D3853" s="323" t="s">
        <v>18211</v>
      </c>
    </row>
    <row r="3854" spans="1:4" ht="27" x14ac:dyDescent="0.2">
      <c r="A3854" s="320" t="s">
        <v>5737</v>
      </c>
      <c r="B3854" s="322" t="s">
        <v>11213</v>
      </c>
      <c r="C3854" s="321" t="s">
        <v>14849</v>
      </c>
      <c r="D3854" s="323" t="s">
        <v>331</v>
      </c>
    </row>
    <row r="3855" spans="1:4" ht="27" x14ac:dyDescent="0.2">
      <c r="A3855" s="320" t="s">
        <v>5738</v>
      </c>
      <c r="B3855" s="322" t="s">
        <v>11214</v>
      </c>
      <c r="C3855" s="321" t="s">
        <v>14849</v>
      </c>
      <c r="D3855" s="323" t="s">
        <v>5635</v>
      </c>
    </row>
    <row r="3856" spans="1:4" ht="27" x14ac:dyDescent="0.2">
      <c r="A3856" s="320" t="s">
        <v>5739</v>
      </c>
      <c r="B3856" s="322" t="s">
        <v>11215</v>
      </c>
      <c r="C3856" s="321" t="s">
        <v>14849</v>
      </c>
      <c r="D3856" s="323" t="s">
        <v>2923</v>
      </c>
    </row>
    <row r="3857" spans="1:4" ht="27" x14ac:dyDescent="0.2">
      <c r="A3857" s="320" t="s">
        <v>5740</v>
      </c>
      <c r="B3857" s="322" t="s">
        <v>11216</v>
      </c>
      <c r="C3857" s="321" t="s">
        <v>14849</v>
      </c>
      <c r="D3857" s="323" t="s">
        <v>625</v>
      </c>
    </row>
    <row r="3858" spans="1:4" ht="27" x14ac:dyDescent="0.2">
      <c r="A3858" s="320" t="s">
        <v>5741</v>
      </c>
      <c r="B3858" s="322" t="s">
        <v>15890</v>
      </c>
      <c r="C3858" s="321" t="s">
        <v>14849</v>
      </c>
      <c r="D3858" s="323" t="s">
        <v>18212</v>
      </c>
    </row>
    <row r="3859" spans="1:4" ht="27" x14ac:dyDescent="0.2">
      <c r="A3859" s="320" t="s">
        <v>5742</v>
      </c>
      <c r="B3859" s="322" t="s">
        <v>11217</v>
      </c>
      <c r="C3859" s="321" t="s">
        <v>14849</v>
      </c>
      <c r="D3859" s="323" t="s">
        <v>970</v>
      </c>
    </row>
    <row r="3860" spans="1:4" ht="27" x14ac:dyDescent="0.2">
      <c r="A3860" s="320" t="s">
        <v>5743</v>
      </c>
      <c r="B3860" s="322" t="s">
        <v>11218</v>
      </c>
      <c r="C3860" s="321" t="s">
        <v>14849</v>
      </c>
      <c r="D3860" s="323" t="s">
        <v>18213</v>
      </c>
    </row>
    <row r="3861" spans="1:4" ht="27" x14ac:dyDescent="0.2">
      <c r="A3861" s="320" t="s">
        <v>5745</v>
      </c>
      <c r="B3861" s="322" t="s">
        <v>11219</v>
      </c>
      <c r="C3861" s="321" t="s">
        <v>14849</v>
      </c>
      <c r="D3861" s="323" t="s">
        <v>13663</v>
      </c>
    </row>
    <row r="3862" spans="1:4" ht="27" x14ac:dyDescent="0.2">
      <c r="A3862" s="320" t="s">
        <v>5746</v>
      </c>
      <c r="B3862" s="322" t="s">
        <v>11220</v>
      </c>
      <c r="C3862" s="321" t="s">
        <v>14849</v>
      </c>
      <c r="D3862" s="323" t="s">
        <v>922</v>
      </c>
    </row>
    <row r="3863" spans="1:4" ht="27" x14ac:dyDescent="0.2">
      <c r="A3863" s="320" t="s">
        <v>5747</v>
      </c>
      <c r="B3863" s="322" t="s">
        <v>15891</v>
      </c>
      <c r="C3863" s="321" t="s">
        <v>14849</v>
      </c>
      <c r="D3863" s="323" t="s">
        <v>18214</v>
      </c>
    </row>
    <row r="3864" spans="1:4" ht="27" x14ac:dyDescent="0.2">
      <c r="A3864" s="320" t="s">
        <v>5748</v>
      </c>
      <c r="B3864" s="322" t="s">
        <v>11221</v>
      </c>
      <c r="C3864" s="321" t="s">
        <v>14849</v>
      </c>
      <c r="D3864" s="323" t="s">
        <v>16876</v>
      </c>
    </row>
    <row r="3865" spans="1:4" ht="27" x14ac:dyDescent="0.2">
      <c r="A3865" s="320" t="s">
        <v>5749</v>
      </c>
      <c r="B3865" s="322" t="s">
        <v>11222</v>
      </c>
      <c r="C3865" s="321" t="s">
        <v>14849</v>
      </c>
      <c r="D3865" s="323" t="s">
        <v>13622</v>
      </c>
    </row>
    <row r="3866" spans="1:4" ht="27" x14ac:dyDescent="0.2">
      <c r="A3866" s="320" t="s">
        <v>5751</v>
      </c>
      <c r="B3866" s="322" t="s">
        <v>15892</v>
      </c>
      <c r="C3866" s="321" t="s">
        <v>14849</v>
      </c>
      <c r="D3866" s="323" t="s">
        <v>18215</v>
      </c>
    </row>
    <row r="3867" spans="1:4" ht="27" x14ac:dyDescent="0.2">
      <c r="A3867" s="320" t="s">
        <v>5752</v>
      </c>
      <c r="B3867" s="322" t="s">
        <v>11223</v>
      </c>
      <c r="C3867" s="321" t="s">
        <v>14849</v>
      </c>
      <c r="D3867" s="323" t="s">
        <v>18216</v>
      </c>
    </row>
    <row r="3868" spans="1:4" ht="27" x14ac:dyDescent="0.2">
      <c r="A3868" s="320" t="s">
        <v>5753</v>
      </c>
      <c r="B3868" s="322" t="s">
        <v>11224</v>
      </c>
      <c r="C3868" s="321" t="s">
        <v>14849</v>
      </c>
      <c r="D3868" s="323" t="s">
        <v>18217</v>
      </c>
    </row>
    <row r="3869" spans="1:4" ht="27" x14ac:dyDescent="0.2">
      <c r="A3869" s="320" t="s">
        <v>5755</v>
      </c>
      <c r="B3869" s="322" t="s">
        <v>15893</v>
      </c>
      <c r="C3869" s="321" t="s">
        <v>14849</v>
      </c>
      <c r="D3869" s="323" t="s">
        <v>18218</v>
      </c>
    </row>
    <row r="3870" spans="1:4" ht="27" x14ac:dyDescent="0.2">
      <c r="A3870" s="320" t="s">
        <v>5756</v>
      </c>
      <c r="B3870" s="322" t="s">
        <v>11225</v>
      </c>
      <c r="C3870" s="321" t="s">
        <v>14849</v>
      </c>
      <c r="D3870" s="323" t="s">
        <v>18136</v>
      </c>
    </row>
    <row r="3871" spans="1:4" ht="27" x14ac:dyDescent="0.2">
      <c r="A3871" s="320" t="s">
        <v>5757</v>
      </c>
      <c r="B3871" s="322" t="s">
        <v>11226</v>
      </c>
      <c r="C3871" s="321" t="s">
        <v>14849</v>
      </c>
      <c r="D3871" s="323" t="s">
        <v>18219</v>
      </c>
    </row>
    <row r="3872" spans="1:4" ht="27" x14ac:dyDescent="0.2">
      <c r="A3872" s="320" t="s">
        <v>5758</v>
      </c>
      <c r="B3872" s="322" t="s">
        <v>15894</v>
      </c>
      <c r="C3872" s="321" t="s">
        <v>14849</v>
      </c>
      <c r="D3872" s="323" t="s">
        <v>18220</v>
      </c>
    </row>
    <row r="3873" spans="1:4" ht="40.5" x14ac:dyDescent="0.2">
      <c r="A3873" s="320" t="s">
        <v>5759</v>
      </c>
      <c r="B3873" s="322" t="s">
        <v>11227</v>
      </c>
      <c r="C3873" s="321" t="s">
        <v>14849</v>
      </c>
      <c r="D3873" s="323" t="s">
        <v>18221</v>
      </c>
    </row>
    <row r="3874" spans="1:4" ht="27" x14ac:dyDescent="0.2">
      <c r="A3874" s="320" t="s">
        <v>5761</v>
      </c>
      <c r="B3874" s="322" t="s">
        <v>11228</v>
      </c>
      <c r="C3874" s="321" t="s">
        <v>14849</v>
      </c>
      <c r="D3874" s="323" t="s">
        <v>1266</v>
      </c>
    </row>
    <row r="3875" spans="1:4" ht="40.5" x14ac:dyDescent="0.2">
      <c r="A3875" s="320" t="s">
        <v>5762</v>
      </c>
      <c r="B3875" s="322" t="s">
        <v>11229</v>
      </c>
      <c r="C3875" s="321" t="s">
        <v>14849</v>
      </c>
      <c r="D3875" s="323" t="s">
        <v>1483</v>
      </c>
    </row>
    <row r="3876" spans="1:4" ht="27" x14ac:dyDescent="0.2">
      <c r="A3876" s="320" t="s">
        <v>5764</v>
      </c>
      <c r="B3876" s="322" t="s">
        <v>11230</v>
      </c>
      <c r="C3876" s="321" t="s">
        <v>14849</v>
      </c>
      <c r="D3876" s="323" t="s">
        <v>13826</v>
      </c>
    </row>
    <row r="3877" spans="1:4" ht="40.5" x14ac:dyDescent="0.2">
      <c r="A3877" s="320" t="s">
        <v>5765</v>
      </c>
      <c r="B3877" s="322" t="s">
        <v>11231</v>
      </c>
      <c r="C3877" s="321" t="s">
        <v>14849</v>
      </c>
      <c r="D3877" s="323" t="s">
        <v>13781</v>
      </c>
    </row>
    <row r="3878" spans="1:4" ht="40.5" x14ac:dyDescent="0.2">
      <c r="A3878" s="320" t="s">
        <v>5767</v>
      </c>
      <c r="B3878" s="322" t="s">
        <v>11232</v>
      </c>
      <c r="C3878" s="321" t="s">
        <v>14849</v>
      </c>
      <c r="D3878" s="323" t="s">
        <v>6039</v>
      </c>
    </row>
    <row r="3879" spans="1:4" ht="27" x14ac:dyDescent="0.2">
      <c r="A3879" s="320" t="s">
        <v>5768</v>
      </c>
      <c r="B3879" s="322" t="s">
        <v>11233</v>
      </c>
      <c r="C3879" s="321" t="s">
        <v>14849</v>
      </c>
      <c r="D3879" s="323" t="s">
        <v>971</v>
      </c>
    </row>
    <row r="3880" spans="1:4" ht="27" x14ac:dyDescent="0.2">
      <c r="A3880" s="320" t="s">
        <v>5769</v>
      </c>
      <c r="B3880" s="322" t="s">
        <v>11234</v>
      </c>
      <c r="C3880" s="321" t="s">
        <v>14849</v>
      </c>
      <c r="D3880" s="323" t="s">
        <v>1476</v>
      </c>
    </row>
    <row r="3881" spans="1:4" ht="40.5" x14ac:dyDescent="0.2">
      <c r="A3881" s="320" t="s">
        <v>5770</v>
      </c>
      <c r="B3881" s="322" t="s">
        <v>11235</v>
      </c>
      <c r="C3881" s="321" t="s">
        <v>14849</v>
      </c>
      <c r="D3881" s="323" t="s">
        <v>4927</v>
      </c>
    </row>
    <row r="3882" spans="1:4" ht="40.5" x14ac:dyDescent="0.2">
      <c r="A3882" s="320" t="s">
        <v>5771</v>
      </c>
      <c r="B3882" s="322" t="s">
        <v>11236</v>
      </c>
      <c r="C3882" s="321" t="s">
        <v>14849</v>
      </c>
      <c r="D3882" s="323" t="s">
        <v>1365</v>
      </c>
    </row>
    <row r="3883" spans="1:4" ht="27" x14ac:dyDescent="0.2">
      <c r="A3883" s="320" t="s">
        <v>5772</v>
      </c>
      <c r="B3883" s="322" t="s">
        <v>15895</v>
      </c>
      <c r="C3883" s="321" t="s">
        <v>14849</v>
      </c>
      <c r="D3883" s="323" t="s">
        <v>18222</v>
      </c>
    </row>
    <row r="3884" spans="1:4" ht="27" x14ac:dyDescent="0.2">
      <c r="A3884" s="320" t="s">
        <v>5773</v>
      </c>
      <c r="B3884" s="322" t="s">
        <v>11237</v>
      </c>
      <c r="C3884" s="321" t="s">
        <v>14849</v>
      </c>
      <c r="D3884" s="323" t="s">
        <v>800</v>
      </c>
    </row>
    <row r="3885" spans="1:4" ht="40.5" x14ac:dyDescent="0.2">
      <c r="A3885" s="320" t="s">
        <v>5774</v>
      </c>
      <c r="B3885" s="322" t="s">
        <v>11238</v>
      </c>
      <c r="C3885" s="321" t="s">
        <v>14849</v>
      </c>
      <c r="D3885" s="323" t="s">
        <v>4331</v>
      </c>
    </row>
    <row r="3886" spans="1:4" ht="27" x14ac:dyDescent="0.2">
      <c r="A3886" s="320" t="s">
        <v>5775</v>
      </c>
      <c r="B3886" s="322" t="s">
        <v>15896</v>
      </c>
      <c r="C3886" s="321" t="s">
        <v>14849</v>
      </c>
      <c r="D3886" s="323" t="s">
        <v>18223</v>
      </c>
    </row>
    <row r="3887" spans="1:4" ht="40.5" x14ac:dyDescent="0.2">
      <c r="A3887" s="320" t="s">
        <v>5776</v>
      </c>
      <c r="B3887" s="322" t="s">
        <v>11239</v>
      </c>
      <c r="C3887" s="321" t="s">
        <v>14849</v>
      </c>
      <c r="D3887" s="323" t="s">
        <v>1292</v>
      </c>
    </row>
    <row r="3888" spans="1:4" ht="40.5" x14ac:dyDescent="0.2">
      <c r="A3888" s="320" t="s">
        <v>5778</v>
      </c>
      <c r="B3888" s="322" t="s">
        <v>11240</v>
      </c>
      <c r="C3888" s="321" t="s">
        <v>14849</v>
      </c>
      <c r="D3888" s="323" t="s">
        <v>7173</v>
      </c>
    </row>
    <row r="3889" spans="1:4" ht="40.5" x14ac:dyDescent="0.2">
      <c r="A3889" s="320" t="s">
        <v>5779</v>
      </c>
      <c r="B3889" s="322" t="s">
        <v>11241</v>
      </c>
      <c r="C3889" s="321" t="s">
        <v>14849</v>
      </c>
      <c r="D3889" s="323" t="s">
        <v>18224</v>
      </c>
    </row>
    <row r="3890" spans="1:4" ht="27" x14ac:dyDescent="0.2">
      <c r="A3890" s="320" t="s">
        <v>5780</v>
      </c>
      <c r="B3890" s="322" t="s">
        <v>11242</v>
      </c>
      <c r="C3890" s="321" t="s">
        <v>14849</v>
      </c>
      <c r="D3890" s="323" t="s">
        <v>439</v>
      </c>
    </row>
    <row r="3891" spans="1:4" ht="27" x14ac:dyDescent="0.2">
      <c r="A3891" s="320" t="s">
        <v>5781</v>
      </c>
      <c r="B3891" s="322" t="s">
        <v>11243</v>
      </c>
      <c r="C3891" s="321" t="s">
        <v>14849</v>
      </c>
      <c r="D3891" s="323" t="s">
        <v>3937</v>
      </c>
    </row>
    <row r="3892" spans="1:4" ht="27" x14ac:dyDescent="0.2">
      <c r="A3892" s="320" t="s">
        <v>5782</v>
      </c>
      <c r="B3892" s="322" t="s">
        <v>15897</v>
      </c>
      <c r="C3892" s="321" t="s">
        <v>14849</v>
      </c>
      <c r="D3892" s="323" t="s">
        <v>18225</v>
      </c>
    </row>
    <row r="3893" spans="1:4" ht="40.5" x14ac:dyDescent="0.2">
      <c r="A3893" s="320" t="s">
        <v>5783</v>
      </c>
      <c r="B3893" s="322" t="s">
        <v>11244</v>
      </c>
      <c r="C3893" s="321" t="s">
        <v>14849</v>
      </c>
      <c r="D3893" s="323" t="s">
        <v>5793</v>
      </c>
    </row>
    <row r="3894" spans="1:4" ht="40.5" x14ac:dyDescent="0.2">
      <c r="A3894" s="320" t="s">
        <v>5784</v>
      </c>
      <c r="B3894" s="322" t="s">
        <v>11245</v>
      </c>
      <c r="C3894" s="321" t="s">
        <v>14849</v>
      </c>
      <c r="D3894" s="323" t="s">
        <v>18226</v>
      </c>
    </row>
    <row r="3895" spans="1:4" ht="40.5" x14ac:dyDescent="0.2">
      <c r="A3895" s="320" t="s">
        <v>5785</v>
      </c>
      <c r="B3895" s="322" t="s">
        <v>11246</v>
      </c>
      <c r="C3895" s="321" t="s">
        <v>14849</v>
      </c>
      <c r="D3895" s="323" t="s">
        <v>5535</v>
      </c>
    </row>
    <row r="3896" spans="1:4" ht="40.5" x14ac:dyDescent="0.2">
      <c r="A3896" s="320" t="s">
        <v>5786</v>
      </c>
      <c r="B3896" s="322" t="s">
        <v>11247</v>
      </c>
      <c r="C3896" s="321" t="s">
        <v>14849</v>
      </c>
      <c r="D3896" s="323" t="s">
        <v>18227</v>
      </c>
    </row>
    <row r="3897" spans="1:4" ht="27" x14ac:dyDescent="0.2">
      <c r="A3897" s="320" t="s">
        <v>5787</v>
      </c>
      <c r="B3897" s="322" t="s">
        <v>11248</v>
      </c>
      <c r="C3897" s="321" t="s">
        <v>14849</v>
      </c>
      <c r="D3897" s="323" t="s">
        <v>2534</v>
      </c>
    </row>
    <row r="3898" spans="1:4" ht="40.5" x14ac:dyDescent="0.2">
      <c r="A3898" s="320" t="s">
        <v>5789</v>
      </c>
      <c r="B3898" s="322" t="s">
        <v>11249</v>
      </c>
      <c r="C3898" s="321" t="s">
        <v>14849</v>
      </c>
      <c r="D3898" s="323" t="s">
        <v>18228</v>
      </c>
    </row>
    <row r="3899" spans="1:4" ht="27" x14ac:dyDescent="0.2">
      <c r="A3899" s="320" t="s">
        <v>5790</v>
      </c>
      <c r="B3899" s="322" t="s">
        <v>11250</v>
      </c>
      <c r="C3899" s="321" t="s">
        <v>14849</v>
      </c>
      <c r="D3899" s="323" t="s">
        <v>402</v>
      </c>
    </row>
    <row r="3900" spans="1:4" ht="40.5" x14ac:dyDescent="0.2">
      <c r="A3900" s="320" t="s">
        <v>5791</v>
      </c>
      <c r="B3900" s="322" t="s">
        <v>11251</v>
      </c>
      <c r="C3900" s="321" t="s">
        <v>14849</v>
      </c>
      <c r="D3900" s="323" t="s">
        <v>756</v>
      </c>
    </row>
    <row r="3901" spans="1:4" ht="40.5" x14ac:dyDescent="0.2">
      <c r="A3901" s="320" t="s">
        <v>5792</v>
      </c>
      <c r="B3901" s="322" t="s">
        <v>11252</v>
      </c>
      <c r="C3901" s="321" t="s">
        <v>14849</v>
      </c>
      <c r="D3901" s="323" t="s">
        <v>243</v>
      </c>
    </row>
    <row r="3902" spans="1:4" ht="27" x14ac:dyDescent="0.2">
      <c r="A3902" s="320" t="s">
        <v>5794</v>
      </c>
      <c r="B3902" s="322" t="s">
        <v>11253</v>
      </c>
      <c r="C3902" s="321" t="s">
        <v>14849</v>
      </c>
      <c r="D3902" s="323" t="s">
        <v>18229</v>
      </c>
    </row>
    <row r="3903" spans="1:4" ht="27" x14ac:dyDescent="0.2">
      <c r="A3903" s="320" t="s">
        <v>5796</v>
      </c>
      <c r="B3903" s="322" t="s">
        <v>11254</v>
      </c>
      <c r="C3903" s="321" t="s">
        <v>14849</v>
      </c>
      <c r="D3903" s="323" t="s">
        <v>1118</v>
      </c>
    </row>
    <row r="3904" spans="1:4" ht="40.5" x14ac:dyDescent="0.2">
      <c r="A3904" s="320" t="s">
        <v>5797</v>
      </c>
      <c r="B3904" s="322" t="s">
        <v>11255</v>
      </c>
      <c r="C3904" s="321" t="s">
        <v>14849</v>
      </c>
      <c r="D3904" s="323" t="s">
        <v>4317</v>
      </c>
    </row>
    <row r="3905" spans="1:4" ht="40.5" x14ac:dyDescent="0.2">
      <c r="A3905" s="320" t="s">
        <v>5799</v>
      </c>
      <c r="B3905" s="322" t="s">
        <v>11256</v>
      </c>
      <c r="C3905" s="321" t="s">
        <v>14849</v>
      </c>
      <c r="D3905" s="323" t="s">
        <v>657</v>
      </c>
    </row>
    <row r="3906" spans="1:4" ht="27" x14ac:dyDescent="0.2">
      <c r="A3906" s="320" t="s">
        <v>5800</v>
      </c>
      <c r="B3906" s="322" t="s">
        <v>15898</v>
      </c>
      <c r="C3906" s="321" t="s">
        <v>14849</v>
      </c>
      <c r="D3906" s="323" t="s">
        <v>14458</v>
      </c>
    </row>
    <row r="3907" spans="1:4" ht="27" x14ac:dyDescent="0.2">
      <c r="A3907" s="320" t="s">
        <v>5801</v>
      </c>
      <c r="B3907" s="322" t="s">
        <v>11257</v>
      </c>
      <c r="C3907" s="321" t="s">
        <v>14849</v>
      </c>
      <c r="D3907" s="323" t="s">
        <v>14486</v>
      </c>
    </row>
    <row r="3908" spans="1:4" ht="40.5" x14ac:dyDescent="0.2">
      <c r="A3908" s="320" t="s">
        <v>5803</v>
      </c>
      <c r="B3908" s="322" t="s">
        <v>11258</v>
      </c>
      <c r="C3908" s="321" t="s">
        <v>14849</v>
      </c>
      <c r="D3908" s="323" t="s">
        <v>18086</v>
      </c>
    </row>
    <row r="3909" spans="1:4" ht="27" x14ac:dyDescent="0.2">
      <c r="A3909" s="320" t="s">
        <v>5805</v>
      </c>
      <c r="B3909" s="322" t="s">
        <v>15899</v>
      </c>
      <c r="C3909" s="321" t="s">
        <v>14849</v>
      </c>
      <c r="D3909" s="323" t="s">
        <v>18230</v>
      </c>
    </row>
    <row r="3910" spans="1:4" ht="40.5" x14ac:dyDescent="0.2">
      <c r="A3910" s="320" t="s">
        <v>5806</v>
      </c>
      <c r="B3910" s="322" t="s">
        <v>11259</v>
      </c>
      <c r="C3910" s="321" t="s">
        <v>14849</v>
      </c>
      <c r="D3910" s="323" t="s">
        <v>7534</v>
      </c>
    </row>
    <row r="3911" spans="1:4" ht="40.5" x14ac:dyDescent="0.2">
      <c r="A3911" s="320" t="s">
        <v>5807</v>
      </c>
      <c r="B3911" s="322" t="s">
        <v>11260</v>
      </c>
      <c r="C3911" s="321" t="s">
        <v>14849</v>
      </c>
      <c r="D3911" s="323" t="s">
        <v>522</v>
      </c>
    </row>
    <row r="3912" spans="1:4" ht="40.5" x14ac:dyDescent="0.2">
      <c r="A3912" s="320" t="s">
        <v>5808</v>
      </c>
      <c r="B3912" s="322" t="s">
        <v>11261</v>
      </c>
      <c r="C3912" s="321" t="s">
        <v>14849</v>
      </c>
      <c r="D3912" s="323" t="s">
        <v>14578</v>
      </c>
    </row>
    <row r="3913" spans="1:4" ht="27" x14ac:dyDescent="0.2">
      <c r="A3913" s="320" t="s">
        <v>5809</v>
      </c>
      <c r="B3913" s="322" t="s">
        <v>11262</v>
      </c>
      <c r="C3913" s="321" t="s">
        <v>14849</v>
      </c>
      <c r="D3913" s="323" t="s">
        <v>6077</v>
      </c>
    </row>
    <row r="3914" spans="1:4" ht="40.5" x14ac:dyDescent="0.2">
      <c r="A3914" s="320" t="s">
        <v>5810</v>
      </c>
      <c r="B3914" s="322" t="s">
        <v>11263</v>
      </c>
      <c r="C3914" s="321" t="s">
        <v>14849</v>
      </c>
      <c r="D3914" s="323" t="s">
        <v>608</v>
      </c>
    </row>
    <row r="3915" spans="1:4" ht="40.5" x14ac:dyDescent="0.2">
      <c r="A3915" s="320" t="s">
        <v>5811</v>
      </c>
      <c r="B3915" s="322" t="s">
        <v>11264</v>
      </c>
      <c r="C3915" s="321" t="s">
        <v>14849</v>
      </c>
      <c r="D3915" s="323" t="s">
        <v>18231</v>
      </c>
    </row>
    <row r="3916" spans="1:4" ht="27" x14ac:dyDescent="0.2">
      <c r="A3916" s="320" t="s">
        <v>5812</v>
      </c>
      <c r="B3916" s="322" t="s">
        <v>15900</v>
      </c>
      <c r="C3916" s="321" t="s">
        <v>14849</v>
      </c>
      <c r="D3916" s="323" t="s">
        <v>18232</v>
      </c>
    </row>
    <row r="3917" spans="1:4" ht="40.5" x14ac:dyDescent="0.2">
      <c r="A3917" s="320" t="s">
        <v>5813</v>
      </c>
      <c r="B3917" s="322" t="s">
        <v>11265</v>
      </c>
      <c r="C3917" s="321" t="s">
        <v>14849</v>
      </c>
      <c r="D3917" s="323" t="s">
        <v>18233</v>
      </c>
    </row>
    <row r="3918" spans="1:4" ht="40.5" x14ac:dyDescent="0.2">
      <c r="A3918" s="320" t="s">
        <v>5814</v>
      </c>
      <c r="B3918" s="322" t="s">
        <v>11266</v>
      </c>
      <c r="C3918" s="321" t="s">
        <v>14849</v>
      </c>
      <c r="D3918" s="323" t="s">
        <v>18234</v>
      </c>
    </row>
    <row r="3919" spans="1:4" ht="27" x14ac:dyDescent="0.2">
      <c r="A3919" s="320" t="s">
        <v>5815</v>
      </c>
      <c r="B3919" s="322" t="s">
        <v>11267</v>
      </c>
      <c r="C3919" s="321" t="s">
        <v>14849</v>
      </c>
      <c r="D3919" s="323" t="s">
        <v>1250</v>
      </c>
    </row>
    <row r="3920" spans="1:4" ht="40.5" x14ac:dyDescent="0.2">
      <c r="A3920" s="320" t="s">
        <v>5817</v>
      </c>
      <c r="B3920" s="322" t="s">
        <v>11268</v>
      </c>
      <c r="C3920" s="321" t="s">
        <v>14849</v>
      </c>
      <c r="D3920" s="323" t="s">
        <v>2360</v>
      </c>
    </row>
    <row r="3921" spans="1:4" ht="40.5" x14ac:dyDescent="0.2">
      <c r="A3921" s="320" t="s">
        <v>5818</v>
      </c>
      <c r="B3921" s="322" t="s">
        <v>11269</v>
      </c>
      <c r="C3921" s="321" t="s">
        <v>14849</v>
      </c>
      <c r="D3921" s="323" t="s">
        <v>2862</v>
      </c>
    </row>
    <row r="3922" spans="1:4" ht="27" x14ac:dyDescent="0.2">
      <c r="A3922" s="320" t="s">
        <v>5820</v>
      </c>
      <c r="B3922" s="322" t="s">
        <v>11270</v>
      </c>
      <c r="C3922" s="321" t="s">
        <v>14849</v>
      </c>
      <c r="D3922" s="323" t="s">
        <v>600</v>
      </c>
    </row>
    <row r="3923" spans="1:4" ht="27" x14ac:dyDescent="0.2">
      <c r="A3923" s="320" t="s">
        <v>5821</v>
      </c>
      <c r="B3923" s="322" t="s">
        <v>11271</v>
      </c>
      <c r="C3923" s="321" t="s">
        <v>14849</v>
      </c>
      <c r="D3923" s="323" t="s">
        <v>2695</v>
      </c>
    </row>
    <row r="3924" spans="1:4" ht="27" x14ac:dyDescent="0.2">
      <c r="A3924" s="320" t="s">
        <v>5822</v>
      </c>
      <c r="B3924" s="322" t="s">
        <v>11272</v>
      </c>
      <c r="C3924" s="321" t="s">
        <v>14849</v>
      </c>
      <c r="D3924" s="323" t="s">
        <v>18235</v>
      </c>
    </row>
    <row r="3925" spans="1:4" ht="27" x14ac:dyDescent="0.2">
      <c r="A3925" s="320" t="s">
        <v>5823</v>
      </c>
      <c r="B3925" s="322" t="s">
        <v>11273</v>
      </c>
      <c r="C3925" s="321" t="s">
        <v>14849</v>
      </c>
      <c r="D3925" s="323" t="s">
        <v>18236</v>
      </c>
    </row>
    <row r="3926" spans="1:4" ht="27" x14ac:dyDescent="0.2">
      <c r="A3926" s="320" t="s">
        <v>5824</v>
      </c>
      <c r="B3926" s="322" t="s">
        <v>11274</v>
      </c>
      <c r="C3926" s="321" t="s">
        <v>14849</v>
      </c>
      <c r="D3926" s="323" t="s">
        <v>13799</v>
      </c>
    </row>
    <row r="3927" spans="1:4" ht="27" x14ac:dyDescent="0.2">
      <c r="A3927" s="320" t="s">
        <v>5825</v>
      </c>
      <c r="B3927" s="322" t="s">
        <v>11275</v>
      </c>
      <c r="C3927" s="321" t="s">
        <v>14849</v>
      </c>
      <c r="D3927" s="323" t="s">
        <v>13826</v>
      </c>
    </row>
    <row r="3928" spans="1:4" ht="40.5" x14ac:dyDescent="0.2">
      <c r="A3928" s="320" t="s">
        <v>5826</v>
      </c>
      <c r="B3928" s="322" t="s">
        <v>11276</v>
      </c>
      <c r="C3928" s="321" t="s">
        <v>14849</v>
      </c>
      <c r="D3928" s="323" t="s">
        <v>1283</v>
      </c>
    </row>
    <row r="3929" spans="1:4" ht="40.5" x14ac:dyDescent="0.2">
      <c r="A3929" s="320" t="s">
        <v>5827</v>
      </c>
      <c r="B3929" s="322" t="s">
        <v>11277</v>
      </c>
      <c r="C3929" s="321" t="s">
        <v>14849</v>
      </c>
      <c r="D3929" s="323" t="s">
        <v>3653</v>
      </c>
    </row>
    <row r="3930" spans="1:4" ht="40.5" x14ac:dyDescent="0.2">
      <c r="A3930" s="320" t="s">
        <v>5828</v>
      </c>
      <c r="B3930" s="322" t="s">
        <v>11278</v>
      </c>
      <c r="C3930" s="321" t="s">
        <v>14849</v>
      </c>
      <c r="D3930" s="323" t="s">
        <v>1425</v>
      </c>
    </row>
    <row r="3931" spans="1:4" ht="40.5" x14ac:dyDescent="0.2">
      <c r="A3931" s="320" t="s">
        <v>5829</v>
      </c>
      <c r="B3931" s="322" t="s">
        <v>11279</v>
      </c>
      <c r="C3931" s="321" t="s">
        <v>14849</v>
      </c>
      <c r="D3931" s="323" t="s">
        <v>1752</v>
      </c>
    </row>
    <row r="3932" spans="1:4" ht="40.5" x14ac:dyDescent="0.2">
      <c r="A3932" s="320" t="s">
        <v>5830</v>
      </c>
      <c r="B3932" s="322" t="s">
        <v>11280</v>
      </c>
      <c r="C3932" s="321" t="s">
        <v>14849</v>
      </c>
      <c r="D3932" s="323" t="s">
        <v>18237</v>
      </c>
    </row>
    <row r="3933" spans="1:4" ht="40.5" x14ac:dyDescent="0.2">
      <c r="A3933" s="320" t="s">
        <v>5831</v>
      </c>
      <c r="B3933" s="322" t="s">
        <v>11281</v>
      </c>
      <c r="C3933" s="321" t="s">
        <v>14849</v>
      </c>
      <c r="D3933" s="323" t="s">
        <v>14708</v>
      </c>
    </row>
    <row r="3934" spans="1:4" ht="40.5" x14ac:dyDescent="0.2">
      <c r="A3934" s="320" t="s">
        <v>5832</v>
      </c>
      <c r="B3934" s="322" t="s">
        <v>11282</v>
      </c>
      <c r="C3934" s="321" t="s">
        <v>14849</v>
      </c>
      <c r="D3934" s="323" t="s">
        <v>18064</v>
      </c>
    </row>
    <row r="3935" spans="1:4" ht="40.5" x14ac:dyDescent="0.2">
      <c r="A3935" s="320" t="s">
        <v>5833</v>
      </c>
      <c r="B3935" s="322" t="s">
        <v>11283</v>
      </c>
      <c r="C3935" s="321" t="s">
        <v>14849</v>
      </c>
      <c r="D3935" s="323" t="s">
        <v>18238</v>
      </c>
    </row>
    <row r="3936" spans="1:4" ht="40.5" x14ac:dyDescent="0.2">
      <c r="A3936" s="320" t="s">
        <v>5834</v>
      </c>
      <c r="B3936" s="322" t="s">
        <v>11284</v>
      </c>
      <c r="C3936" s="321" t="s">
        <v>14849</v>
      </c>
      <c r="D3936" s="323" t="s">
        <v>18239</v>
      </c>
    </row>
    <row r="3937" spans="1:4" ht="40.5" x14ac:dyDescent="0.2">
      <c r="A3937" s="320" t="s">
        <v>5835</v>
      </c>
      <c r="B3937" s="322" t="s">
        <v>11285</v>
      </c>
      <c r="C3937" s="321" t="s">
        <v>14849</v>
      </c>
      <c r="D3937" s="323" t="s">
        <v>5479</v>
      </c>
    </row>
    <row r="3938" spans="1:4" ht="40.5" x14ac:dyDescent="0.2">
      <c r="A3938" s="320" t="s">
        <v>5836</v>
      </c>
      <c r="B3938" s="322" t="s">
        <v>11286</v>
      </c>
      <c r="C3938" s="321" t="s">
        <v>14849</v>
      </c>
      <c r="D3938" s="323" t="s">
        <v>18240</v>
      </c>
    </row>
    <row r="3939" spans="1:4" ht="40.5" x14ac:dyDescent="0.2">
      <c r="A3939" s="320" t="s">
        <v>5837</v>
      </c>
      <c r="B3939" s="322" t="s">
        <v>11287</v>
      </c>
      <c r="C3939" s="321" t="s">
        <v>14849</v>
      </c>
      <c r="D3939" s="323" t="s">
        <v>14188</v>
      </c>
    </row>
    <row r="3940" spans="1:4" ht="40.5" x14ac:dyDescent="0.2">
      <c r="A3940" s="320" t="s">
        <v>5838</v>
      </c>
      <c r="B3940" s="322" t="s">
        <v>11288</v>
      </c>
      <c r="C3940" s="321" t="s">
        <v>14849</v>
      </c>
      <c r="D3940" s="323" t="s">
        <v>14536</v>
      </c>
    </row>
    <row r="3941" spans="1:4" ht="40.5" x14ac:dyDescent="0.2">
      <c r="A3941" s="320" t="s">
        <v>5839</v>
      </c>
      <c r="B3941" s="322" t="s">
        <v>11289</v>
      </c>
      <c r="C3941" s="321" t="s">
        <v>14849</v>
      </c>
      <c r="D3941" s="323" t="s">
        <v>18241</v>
      </c>
    </row>
    <row r="3942" spans="1:4" ht="40.5" x14ac:dyDescent="0.2">
      <c r="A3942" s="320" t="s">
        <v>5840</v>
      </c>
      <c r="B3942" s="322" t="s">
        <v>11290</v>
      </c>
      <c r="C3942" s="321" t="s">
        <v>14849</v>
      </c>
      <c r="D3942" s="323" t="s">
        <v>18242</v>
      </c>
    </row>
    <row r="3943" spans="1:4" ht="40.5" x14ac:dyDescent="0.2">
      <c r="A3943" s="320" t="s">
        <v>5841</v>
      </c>
      <c r="B3943" s="322" t="s">
        <v>11291</v>
      </c>
      <c r="C3943" s="321" t="s">
        <v>14849</v>
      </c>
      <c r="D3943" s="323" t="s">
        <v>16845</v>
      </c>
    </row>
    <row r="3944" spans="1:4" ht="40.5" x14ac:dyDescent="0.2">
      <c r="A3944" s="320" t="s">
        <v>5842</v>
      </c>
      <c r="B3944" s="322" t="s">
        <v>11292</v>
      </c>
      <c r="C3944" s="321" t="s">
        <v>14849</v>
      </c>
      <c r="D3944" s="323" t="s">
        <v>18243</v>
      </c>
    </row>
    <row r="3945" spans="1:4" ht="40.5" x14ac:dyDescent="0.2">
      <c r="A3945" s="320" t="s">
        <v>5843</v>
      </c>
      <c r="B3945" s="322" t="s">
        <v>11293</v>
      </c>
      <c r="C3945" s="321" t="s">
        <v>14849</v>
      </c>
      <c r="D3945" s="323" t="s">
        <v>18244</v>
      </c>
    </row>
    <row r="3946" spans="1:4" ht="40.5" x14ac:dyDescent="0.2">
      <c r="A3946" s="320" t="s">
        <v>5844</v>
      </c>
      <c r="B3946" s="322" t="s">
        <v>11294</v>
      </c>
      <c r="C3946" s="321" t="s">
        <v>14849</v>
      </c>
      <c r="D3946" s="323" t="s">
        <v>18245</v>
      </c>
    </row>
    <row r="3947" spans="1:4" ht="40.5" x14ac:dyDescent="0.2">
      <c r="A3947" s="320" t="s">
        <v>5845</v>
      </c>
      <c r="B3947" s="322" t="s">
        <v>11295</v>
      </c>
      <c r="C3947" s="321" t="s">
        <v>14849</v>
      </c>
      <c r="D3947" s="323" t="s">
        <v>18246</v>
      </c>
    </row>
    <row r="3948" spans="1:4" ht="40.5" x14ac:dyDescent="0.2">
      <c r="A3948" s="320" t="s">
        <v>5846</v>
      </c>
      <c r="B3948" s="322" t="s">
        <v>11296</v>
      </c>
      <c r="C3948" s="321" t="s">
        <v>14849</v>
      </c>
      <c r="D3948" s="323" t="s">
        <v>18247</v>
      </c>
    </row>
    <row r="3949" spans="1:4" ht="40.5" x14ac:dyDescent="0.2">
      <c r="A3949" s="320" t="s">
        <v>5847</v>
      </c>
      <c r="B3949" s="322" t="s">
        <v>11297</v>
      </c>
      <c r="C3949" s="321" t="s">
        <v>14849</v>
      </c>
      <c r="D3949" s="323" t="s">
        <v>18248</v>
      </c>
    </row>
    <row r="3950" spans="1:4" ht="40.5" x14ac:dyDescent="0.2">
      <c r="A3950" s="320" t="s">
        <v>5848</v>
      </c>
      <c r="B3950" s="322" t="s">
        <v>11298</v>
      </c>
      <c r="C3950" s="321" t="s">
        <v>14849</v>
      </c>
      <c r="D3950" s="323" t="s">
        <v>18249</v>
      </c>
    </row>
    <row r="3951" spans="1:4" ht="40.5" x14ac:dyDescent="0.2">
      <c r="A3951" s="320" t="s">
        <v>5849</v>
      </c>
      <c r="B3951" s="322" t="s">
        <v>11299</v>
      </c>
      <c r="C3951" s="321" t="s">
        <v>14849</v>
      </c>
      <c r="D3951" s="323" t="s">
        <v>18250</v>
      </c>
    </row>
    <row r="3952" spans="1:4" ht="40.5" x14ac:dyDescent="0.2">
      <c r="A3952" s="320" t="s">
        <v>5851</v>
      </c>
      <c r="B3952" s="322" t="s">
        <v>11300</v>
      </c>
      <c r="C3952" s="321" t="s">
        <v>14849</v>
      </c>
      <c r="D3952" s="323" t="s">
        <v>18251</v>
      </c>
    </row>
    <row r="3953" spans="1:4" ht="40.5" x14ac:dyDescent="0.2">
      <c r="A3953" s="320" t="s">
        <v>5852</v>
      </c>
      <c r="B3953" s="322" t="s">
        <v>11301</v>
      </c>
      <c r="C3953" s="321" t="s">
        <v>14849</v>
      </c>
      <c r="D3953" s="323" t="s">
        <v>18252</v>
      </c>
    </row>
    <row r="3954" spans="1:4" ht="40.5" x14ac:dyDescent="0.2">
      <c r="A3954" s="320" t="s">
        <v>5853</v>
      </c>
      <c r="B3954" s="322" t="s">
        <v>11302</v>
      </c>
      <c r="C3954" s="321" t="s">
        <v>14849</v>
      </c>
      <c r="D3954" s="323" t="s">
        <v>18253</v>
      </c>
    </row>
    <row r="3955" spans="1:4" ht="40.5" x14ac:dyDescent="0.2">
      <c r="A3955" s="320" t="s">
        <v>5854</v>
      </c>
      <c r="B3955" s="322" t="s">
        <v>11303</v>
      </c>
      <c r="C3955" s="321" t="s">
        <v>14849</v>
      </c>
      <c r="D3955" s="323" t="s">
        <v>18254</v>
      </c>
    </row>
    <row r="3956" spans="1:4" ht="40.5" x14ac:dyDescent="0.2">
      <c r="A3956" s="320" t="s">
        <v>5855</v>
      </c>
      <c r="B3956" s="322" t="s">
        <v>11304</v>
      </c>
      <c r="C3956" s="321" t="s">
        <v>14849</v>
      </c>
      <c r="D3956" s="323" t="s">
        <v>18255</v>
      </c>
    </row>
    <row r="3957" spans="1:4" ht="54" x14ac:dyDescent="0.2">
      <c r="A3957" s="320" t="s">
        <v>5856</v>
      </c>
      <c r="B3957" s="322" t="s">
        <v>11305</v>
      </c>
      <c r="C3957" s="321" t="s">
        <v>14849</v>
      </c>
      <c r="D3957" s="323" t="s">
        <v>1027</v>
      </c>
    </row>
    <row r="3958" spans="1:4" ht="40.5" x14ac:dyDescent="0.2">
      <c r="A3958" s="320" t="s">
        <v>5857</v>
      </c>
      <c r="B3958" s="322" t="s">
        <v>11306</v>
      </c>
      <c r="C3958" s="321" t="s">
        <v>14849</v>
      </c>
      <c r="D3958" s="323" t="s">
        <v>2663</v>
      </c>
    </row>
    <row r="3959" spans="1:4" ht="54" x14ac:dyDescent="0.2">
      <c r="A3959" s="320" t="s">
        <v>5858</v>
      </c>
      <c r="B3959" s="322" t="s">
        <v>11307</v>
      </c>
      <c r="C3959" s="321" t="s">
        <v>14849</v>
      </c>
      <c r="D3959" s="323" t="s">
        <v>222</v>
      </c>
    </row>
    <row r="3960" spans="1:4" ht="40.5" x14ac:dyDescent="0.2">
      <c r="A3960" s="320" t="s">
        <v>5859</v>
      </c>
      <c r="B3960" s="322" t="s">
        <v>11308</v>
      </c>
      <c r="C3960" s="321" t="s">
        <v>14849</v>
      </c>
      <c r="D3960" s="323" t="s">
        <v>782</v>
      </c>
    </row>
    <row r="3961" spans="1:4" ht="54" x14ac:dyDescent="0.2">
      <c r="A3961" s="320" t="s">
        <v>5860</v>
      </c>
      <c r="B3961" s="322" t="s">
        <v>11309</v>
      </c>
      <c r="C3961" s="321" t="s">
        <v>14849</v>
      </c>
      <c r="D3961" s="323" t="s">
        <v>1222</v>
      </c>
    </row>
    <row r="3962" spans="1:4" ht="40.5" x14ac:dyDescent="0.2">
      <c r="A3962" s="320" t="s">
        <v>5861</v>
      </c>
      <c r="B3962" s="322" t="s">
        <v>11310</v>
      </c>
      <c r="C3962" s="321" t="s">
        <v>14849</v>
      </c>
      <c r="D3962" s="323" t="s">
        <v>13623</v>
      </c>
    </row>
    <row r="3963" spans="1:4" ht="54" x14ac:dyDescent="0.2">
      <c r="A3963" s="320" t="s">
        <v>5862</v>
      </c>
      <c r="B3963" s="322" t="s">
        <v>11311</v>
      </c>
      <c r="C3963" s="321" t="s">
        <v>14849</v>
      </c>
      <c r="D3963" s="323" t="s">
        <v>13639</v>
      </c>
    </row>
    <row r="3964" spans="1:4" ht="40.5" x14ac:dyDescent="0.2">
      <c r="A3964" s="320" t="s">
        <v>5863</v>
      </c>
      <c r="B3964" s="322" t="s">
        <v>11312</v>
      </c>
      <c r="C3964" s="321" t="s">
        <v>14849</v>
      </c>
      <c r="D3964" s="323" t="s">
        <v>749</v>
      </c>
    </row>
    <row r="3965" spans="1:4" ht="54" x14ac:dyDescent="0.2">
      <c r="A3965" s="320" t="s">
        <v>5864</v>
      </c>
      <c r="B3965" s="322" t="s">
        <v>11313</v>
      </c>
      <c r="C3965" s="321" t="s">
        <v>14849</v>
      </c>
      <c r="D3965" s="323" t="s">
        <v>614</v>
      </c>
    </row>
    <row r="3966" spans="1:4" ht="40.5" x14ac:dyDescent="0.2">
      <c r="A3966" s="320" t="s">
        <v>5865</v>
      </c>
      <c r="B3966" s="322" t="s">
        <v>11314</v>
      </c>
      <c r="C3966" s="321" t="s">
        <v>14849</v>
      </c>
      <c r="D3966" s="323" t="s">
        <v>8193</v>
      </c>
    </row>
    <row r="3967" spans="1:4" ht="54" x14ac:dyDescent="0.2">
      <c r="A3967" s="320" t="s">
        <v>5866</v>
      </c>
      <c r="B3967" s="322" t="s">
        <v>11315</v>
      </c>
      <c r="C3967" s="321" t="s">
        <v>14849</v>
      </c>
      <c r="D3967" s="323" t="s">
        <v>5458</v>
      </c>
    </row>
    <row r="3968" spans="1:4" ht="40.5" x14ac:dyDescent="0.2">
      <c r="A3968" s="320" t="s">
        <v>5867</v>
      </c>
      <c r="B3968" s="322" t="s">
        <v>11316</v>
      </c>
      <c r="C3968" s="321" t="s">
        <v>14849</v>
      </c>
      <c r="D3968" s="323" t="s">
        <v>18256</v>
      </c>
    </row>
    <row r="3969" spans="1:4" ht="54" x14ac:dyDescent="0.2">
      <c r="A3969" s="320" t="s">
        <v>5868</v>
      </c>
      <c r="B3969" s="322" t="s">
        <v>11317</v>
      </c>
      <c r="C3969" s="321" t="s">
        <v>14849</v>
      </c>
      <c r="D3969" s="323" t="s">
        <v>18257</v>
      </c>
    </row>
    <row r="3970" spans="1:4" ht="40.5" x14ac:dyDescent="0.2">
      <c r="A3970" s="320" t="s">
        <v>5870</v>
      </c>
      <c r="B3970" s="322" t="s">
        <v>11318</v>
      </c>
      <c r="C3970" s="321" t="s">
        <v>14849</v>
      </c>
      <c r="D3970" s="323" t="s">
        <v>14582</v>
      </c>
    </row>
    <row r="3971" spans="1:4" ht="54" x14ac:dyDescent="0.2">
      <c r="A3971" s="320" t="s">
        <v>5871</v>
      </c>
      <c r="B3971" s="322" t="s">
        <v>11319</v>
      </c>
      <c r="C3971" s="321" t="s">
        <v>14849</v>
      </c>
      <c r="D3971" s="323" t="s">
        <v>18258</v>
      </c>
    </row>
    <row r="3972" spans="1:4" ht="40.5" x14ac:dyDescent="0.2">
      <c r="A3972" s="320" t="s">
        <v>5872</v>
      </c>
      <c r="B3972" s="322" t="s">
        <v>11320</v>
      </c>
      <c r="C3972" s="321" t="s">
        <v>14849</v>
      </c>
      <c r="D3972" s="323" t="s">
        <v>18259</v>
      </c>
    </row>
    <row r="3973" spans="1:4" ht="40.5" x14ac:dyDescent="0.2">
      <c r="A3973" s="320" t="s">
        <v>5873</v>
      </c>
      <c r="B3973" s="322" t="s">
        <v>11321</v>
      </c>
      <c r="C3973" s="321" t="s">
        <v>14849</v>
      </c>
      <c r="D3973" s="323" t="s">
        <v>874</v>
      </c>
    </row>
    <row r="3974" spans="1:4" ht="40.5" x14ac:dyDescent="0.2">
      <c r="A3974" s="320" t="s">
        <v>5874</v>
      </c>
      <c r="B3974" s="322" t="s">
        <v>11322</v>
      </c>
      <c r="C3974" s="321" t="s">
        <v>14849</v>
      </c>
      <c r="D3974" s="323" t="s">
        <v>18260</v>
      </c>
    </row>
    <row r="3975" spans="1:4" ht="40.5" x14ac:dyDescent="0.2">
      <c r="A3975" s="320" t="s">
        <v>5875</v>
      </c>
      <c r="B3975" s="322" t="s">
        <v>11323</v>
      </c>
      <c r="C3975" s="321" t="s">
        <v>14849</v>
      </c>
      <c r="D3975" s="323" t="s">
        <v>717</v>
      </c>
    </row>
    <row r="3976" spans="1:4" ht="40.5" x14ac:dyDescent="0.2">
      <c r="A3976" s="320" t="s">
        <v>5876</v>
      </c>
      <c r="B3976" s="322" t="s">
        <v>11324</v>
      </c>
      <c r="C3976" s="321" t="s">
        <v>14849</v>
      </c>
      <c r="D3976" s="323" t="s">
        <v>973</v>
      </c>
    </row>
    <row r="3977" spans="1:4" ht="40.5" x14ac:dyDescent="0.2">
      <c r="A3977" s="320" t="s">
        <v>5877</v>
      </c>
      <c r="B3977" s="322" t="s">
        <v>11325</v>
      </c>
      <c r="C3977" s="321" t="s">
        <v>14849</v>
      </c>
      <c r="D3977" s="323" t="s">
        <v>18261</v>
      </c>
    </row>
    <row r="3978" spans="1:4" ht="40.5" x14ac:dyDescent="0.2">
      <c r="A3978" s="320" t="s">
        <v>5878</v>
      </c>
      <c r="B3978" s="322" t="s">
        <v>11326</v>
      </c>
      <c r="C3978" s="321" t="s">
        <v>14849</v>
      </c>
      <c r="D3978" s="323" t="s">
        <v>17420</v>
      </c>
    </row>
    <row r="3979" spans="1:4" ht="40.5" x14ac:dyDescent="0.2">
      <c r="A3979" s="320" t="s">
        <v>5879</v>
      </c>
      <c r="B3979" s="322" t="s">
        <v>11327</v>
      </c>
      <c r="C3979" s="321" t="s">
        <v>14849</v>
      </c>
      <c r="D3979" s="323" t="s">
        <v>1075</v>
      </c>
    </row>
    <row r="3980" spans="1:4" ht="40.5" x14ac:dyDescent="0.2">
      <c r="A3980" s="320" t="s">
        <v>5880</v>
      </c>
      <c r="B3980" s="322" t="s">
        <v>11328</v>
      </c>
      <c r="C3980" s="321" t="s">
        <v>14849</v>
      </c>
      <c r="D3980" s="323" t="s">
        <v>363</v>
      </c>
    </row>
    <row r="3981" spans="1:4" ht="40.5" x14ac:dyDescent="0.2">
      <c r="A3981" s="320" t="s">
        <v>5881</v>
      </c>
      <c r="B3981" s="322" t="s">
        <v>11329</v>
      </c>
      <c r="C3981" s="321" t="s">
        <v>14849</v>
      </c>
      <c r="D3981" s="323" t="s">
        <v>5754</v>
      </c>
    </row>
    <row r="3982" spans="1:4" ht="40.5" x14ac:dyDescent="0.2">
      <c r="A3982" s="320" t="s">
        <v>5882</v>
      </c>
      <c r="B3982" s="322" t="s">
        <v>11330</v>
      </c>
      <c r="C3982" s="321" t="s">
        <v>14849</v>
      </c>
      <c r="D3982" s="323" t="s">
        <v>18262</v>
      </c>
    </row>
    <row r="3983" spans="1:4" ht="40.5" x14ac:dyDescent="0.2">
      <c r="A3983" s="320" t="s">
        <v>5883</v>
      </c>
      <c r="B3983" s="322" t="s">
        <v>11331</v>
      </c>
      <c r="C3983" s="321" t="s">
        <v>14849</v>
      </c>
      <c r="D3983" s="323" t="s">
        <v>18178</v>
      </c>
    </row>
    <row r="3984" spans="1:4" ht="40.5" x14ac:dyDescent="0.2">
      <c r="A3984" s="320" t="s">
        <v>5884</v>
      </c>
      <c r="B3984" s="322" t="s">
        <v>11332</v>
      </c>
      <c r="C3984" s="321" t="s">
        <v>14849</v>
      </c>
      <c r="D3984" s="323" t="s">
        <v>13755</v>
      </c>
    </row>
    <row r="3985" spans="1:4" ht="40.5" x14ac:dyDescent="0.2">
      <c r="A3985" s="320" t="s">
        <v>5885</v>
      </c>
      <c r="B3985" s="322" t="s">
        <v>11333</v>
      </c>
      <c r="C3985" s="321" t="s">
        <v>14849</v>
      </c>
      <c r="D3985" s="323" t="s">
        <v>18263</v>
      </c>
    </row>
    <row r="3986" spans="1:4" ht="40.5" x14ac:dyDescent="0.2">
      <c r="A3986" s="320" t="s">
        <v>5886</v>
      </c>
      <c r="B3986" s="322" t="s">
        <v>11334</v>
      </c>
      <c r="C3986" s="321" t="s">
        <v>14849</v>
      </c>
      <c r="D3986" s="323" t="s">
        <v>18264</v>
      </c>
    </row>
    <row r="3987" spans="1:4" ht="40.5" x14ac:dyDescent="0.2">
      <c r="A3987" s="320" t="s">
        <v>5887</v>
      </c>
      <c r="B3987" s="322" t="s">
        <v>11335</v>
      </c>
      <c r="C3987" s="321" t="s">
        <v>14849</v>
      </c>
      <c r="D3987" s="323" t="s">
        <v>14651</v>
      </c>
    </row>
    <row r="3988" spans="1:4" ht="40.5" x14ac:dyDescent="0.2">
      <c r="A3988" s="320" t="s">
        <v>5888</v>
      </c>
      <c r="B3988" s="322" t="s">
        <v>11336</v>
      </c>
      <c r="C3988" s="321" t="s">
        <v>14849</v>
      </c>
      <c r="D3988" s="323" t="s">
        <v>18265</v>
      </c>
    </row>
    <row r="3989" spans="1:4" ht="40.5" x14ac:dyDescent="0.2">
      <c r="A3989" s="320" t="s">
        <v>5889</v>
      </c>
      <c r="B3989" s="322" t="s">
        <v>11337</v>
      </c>
      <c r="C3989" s="321" t="s">
        <v>14849</v>
      </c>
      <c r="D3989" s="323" t="s">
        <v>13829</v>
      </c>
    </row>
    <row r="3990" spans="1:4" ht="40.5" x14ac:dyDescent="0.2">
      <c r="A3990" s="320" t="s">
        <v>5891</v>
      </c>
      <c r="B3990" s="322" t="s">
        <v>11338</v>
      </c>
      <c r="C3990" s="321" t="s">
        <v>14849</v>
      </c>
      <c r="D3990" s="323" t="s">
        <v>18266</v>
      </c>
    </row>
    <row r="3991" spans="1:4" ht="40.5" x14ac:dyDescent="0.2">
      <c r="A3991" s="320" t="s">
        <v>5892</v>
      </c>
      <c r="B3991" s="322" t="s">
        <v>11339</v>
      </c>
      <c r="C3991" s="321" t="s">
        <v>14849</v>
      </c>
      <c r="D3991" s="323" t="s">
        <v>6684</v>
      </c>
    </row>
    <row r="3992" spans="1:4" ht="40.5" x14ac:dyDescent="0.2">
      <c r="A3992" s="320" t="s">
        <v>5893</v>
      </c>
      <c r="B3992" s="322" t="s">
        <v>11340</v>
      </c>
      <c r="C3992" s="321" t="s">
        <v>14849</v>
      </c>
      <c r="D3992" s="323" t="s">
        <v>634</v>
      </c>
    </row>
    <row r="3993" spans="1:4" ht="40.5" x14ac:dyDescent="0.2">
      <c r="A3993" s="320" t="s">
        <v>5894</v>
      </c>
      <c r="B3993" s="322" t="s">
        <v>11341</v>
      </c>
      <c r="C3993" s="321" t="s">
        <v>14849</v>
      </c>
      <c r="D3993" s="323" t="s">
        <v>14331</v>
      </c>
    </row>
    <row r="3994" spans="1:4" ht="40.5" x14ac:dyDescent="0.2">
      <c r="A3994" s="320" t="s">
        <v>5896</v>
      </c>
      <c r="B3994" s="322" t="s">
        <v>11342</v>
      </c>
      <c r="C3994" s="321" t="s">
        <v>14849</v>
      </c>
      <c r="D3994" s="323" t="s">
        <v>18267</v>
      </c>
    </row>
    <row r="3995" spans="1:4" ht="40.5" x14ac:dyDescent="0.2">
      <c r="A3995" s="320" t="s">
        <v>5898</v>
      </c>
      <c r="B3995" s="322" t="s">
        <v>11343</v>
      </c>
      <c r="C3995" s="321" t="s">
        <v>14849</v>
      </c>
      <c r="D3995" s="323" t="s">
        <v>1275</v>
      </c>
    </row>
    <row r="3996" spans="1:4" ht="40.5" x14ac:dyDescent="0.2">
      <c r="A3996" s="320" t="s">
        <v>5899</v>
      </c>
      <c r="B3996" s="322" t="s">
        <v>11344</v>
      </c>
      <c r="C3996" s="321" t="s">
        <v>14849</v>
      </c>
      <c r="D3996" s="323" t="s">
        <v>17703</v>
      </c>
    </row>
    <row r="3997" spans="1:4" ht="40.5" x14ac:dyDescent="0.2">
      <c r="A3997" s="320" t="s">
        <v>5900</v>
      </c>
      <c r="B3997" s="322" t="s">
        <v>11345</v>
      </c>
      <c r="C3997" s="321" t="s">
        <v>14849</v>
      </c>
      <c r="D3997" s="323" t="s">
        <v>18268</v>
      </c>
    </row>
    <row r="3998" spans="1:4" ht="40.5" x14ac:dyDescent="0.2">
      <c r="A3998" s="320" t="s">
        <v>5901</v>
      </c>
      <c r="B3998" s="322" t="s">
        <v>11346</v>
      </c>
      <c r="C3998" s="321" t="s">
        <v>14849</v>
      </c>
      <c r="D3998" s="323" t="s">
        <v>18269</v>
      </c>
    </row>
    <row r="3999" spans="1:4" ht="40.5" x14ac:dyDescent="0.2">
      <c r="A3999" s="320" t="s">
        <v>5902</v>
      </c>
      <c r="B3999" s="322" t="s">
        <v>11347</v>
      </c>
      <c r="C3999" s="321" t="s">
        <v>14849</v>
      </c>
      <c r="D3999" s="323" t="s">
        <v>18270</v>
      </c>
    </row>
    <row r="4000" spans="1:4" ht="40.5" x14ac:dyDescent="0.2">
      <c r="A4000" s="320" t="s">
        <v>5903</v>
      </c>
      <c r="B4000" s="322" t="s">
        <v>11348</v>
      </c>
      <c r="C4000" s="321" t="s">
        <v>14849</v>
      </c>
      <c r="D4000" s="323" t="s">
        <v>18271</v>
      </c>
    </row>
    <row r="4001" spans="1:4" ht="40.5" x14ac:dyDescent="0.2">
      <c r="A4001" s="320" t="s">
        <v>5904</v>
      </c>
      <c r="B4001" s="322" t="s">
        <v>11349</v>
      </c>
      <c r="C4001" s="321" t="s">
        <v>14849</v>
      </c>
      <c r="D4001" s="323" t="s">
        <v>18272</v>
      </c>
    </row>
    <row r="4002" spans="1:4" ht="40.5" x14ac:dyDescent="0.2">
      <c r="A4002" s="320" t="s">
        <v>5905</v>
      </c>
      <c r="B4002" s="322" t="s">
        <v>11350</v>
      </c>
      <c r="C4002" s="321" t="s">
        <v>14849</v>
      </c>
      <c r="D4002" s="323" t="s">
        <v>18273</v>
      </c>
    </row>
    <row r="4003" spans="1:4" ht="40.5" x14ac:dyDescent="0.2">
      <c r="A4003" s="320" t="s">
        <v>5906</v>
      </c>
      <c r="B4003" s="322" t="s">
        <v>11351</v>
      </c>
      <c r="C4003" s="321" t="s">
        <v>14849</v>
      </c>
      <c r="D4003" s="323" t="s">
        <v>17507</v>
      </c>
    </row>
    <row r="4004" spans="1:4" ht="40.5" x14ac:dyDescent="0.2">
      <c r="A4004" s="320" t="s">
        <v>5907</v>
      </c>
      <c r="B4004" s="322" t="s">
        <v>11352</v>
      </c>
      <c r="C4004" s="321" t="s">
        <v>14849</v>
      </c>
      <c r="D4004" s="323" t="s">
        <v>17990</v>
      </c>
    </row>
    <row r="4005" spans="1:4" ht="40.5" x14ac:dyDescent="0.2">
      <c r="A4005" s="320" t="s">
        <v>5908</v>
      </c>
      <c r="B4005" s="322" t="s">
        <v>11353</v>
      </c>
      <c r="C4005" s="321" t="s">
        <v>14849</v>
      </c>
      <c r="D4005" s="323" t="s">
        <v>5471</v>
      </c>
    </row>
    <row r="4006" spans="1:4" ht="40.5" x14ac:dyDescent="0.2">
      <c r="A4006" s="320" t="s">
        <v>5909</v>
      </c>
      <c r="B4006" s="322" t="s">
        <v>11354</v>
      </c>
      <c r="C4006" s="321" t="s">
        <v>14849</v>
      </c>
      <c r="D4006" s="323" t="s">
        <v>14563</v>
      </c>
    </row>
    <row r="4007" spans="1:4" ht="40.5" x14ac:dyDescent="0.2">
      <c r="A4007" s="320" t="s">
        <v>5910</v>
      </c>
      <c r="B4007" s="322" t="s">
        <v>11355</v>
      </c>
      <c r="C4007" s="321" t="s">
        <v>14849</v>
      </c>
      <c r="D4007" s="323" t="s">
        <v>14532</v>
      </c>
    </row>
    <row r="4008" spans="1:4" ht="40.5" x14ac:dyDescent="0.2">
      <c r="A4008" s="320" t="s">
        <v>5911</v>
      </c>
      <c r="B4008" s="322" t="s">
        <v>11356</v>
      </c>
      <c r="C4008" s="321" t="s">
        <v>14849</v>
      </c>
      <c r="D4008" s="323" t="s">
        <v>7995</v>
      </c>
    </row>
    <row r="4009" spans="1:4" ht="40.5" x14ac:dyDescent="0.2">
      <c r="A4009" s="320" t="s">
        <v>5912</v>
      </c>
      <c r="B4009" s="322" t="s">
        <v>11357</v>
      </c>
      <c r="C4009" s="321" t="s">
        <v>14849</v>
      </c>
      <c r="D4009" s="323" t="s">
        <v>18274</v>
      </c>
    </row>
    <row r="4010" spans="1:4" ht="40.5" x14ac:dyDescent="0.2">
      <c r="A4010" s="320" t="s">
        <v>5913</v>
      </c>
      <c r="B4010" s="322" t="s">
        <v>11358</v>
      </c>
      <c r="C4010" s="321" t="s">
        <v>14849</v>
      </c>
      <c r="D4010" s="323" t="s">
        <v>13376</v>
      </c>
    </row>
    <row r="4011" spans="1:4" ht="40.5" x14ac:dyDescent="0.2">
      <c r="A4011" s="320" t="s">
        <v>5914</v>
      </c>
      <c r="B4011" s="322" t="s">
        <v>11359</v>
      </c>
      <c r="C4011" s="321" t="s">
        <v>14849</v>
      </c>
      <c r="D4011" s="323" t="s">
        <v>14762</v>
      </c>
    </row>
    <row r="4012" spans="1:4" ht="40.5" x14ac:dyDescent="0.2">
      <c r="A4012" s="320" t="s">
        <v>5915</v>
      </c>
      <c r="B4012" s="322" t="s">
        <v>11360</v>
      </c>
      <c r="C4012" s="321" t="s">
        <v>14849</v>
      </c>
      <c r="D4012" s="323" t="s">
        <v>18275</v>
      </c>
    </row>
    <row r="4013" spans="1:4" ht="40.5" x14ac:dyDescent="0.2">
      <c r="A4013" s="320" t="s">
        <v>5916</v>
      </c>
      <c r="B4013" s="322" t="s">
        <v>11361</v>
      </c>
      <c r="C4013" s="321" t="s">
        <v>14849</v>
      </c>
      <c r="D4013" s="323" t="s">
        <v>18234</v>
      </c>
    </row>
    <row r="4014" spans="1:4" ht="40.5" x14ac:dyDescent="0.2">
      <c r="A4014" s="320" t="s">
        <v>5918</v>
      </c>
      <c r="B4014" s="322" t="s">
        <v>11362</v>
      </c>
      <c r="C4014" s="321" t="s">
        <v>14849</v>
      </c>
      <c r="D4014" s="323" t="s">
        <v>18276</v>
      </c>
    </row>
    <row r="4015" spans="1:4" ht="40.5" x14ac:dyDescent="0.2">
      <c r="A4015" s="320" t="s">
        <v>5919</v>
      </c>
      <c r="B4015" s="322" t="s">
        <v>11363</v>
      </c>
      <c r="C4015" s="321" t="s">
        <v>14849</v>
      </c>
      <c r="D4015" s="323" t="s">
        <v>18277</v>
      </c>
    </row>
    <row r="4016" spans="1:4" ht="40.5" x14ac:dyDescent="0.2">
      <c r="A4016" s="320" t="s">
        <v>5920</v>
      </c>
      <c r="B4016" s="322" t="s">
        <v>11364</v>
      </c>
      <c r="C4016" s="321" t="s">
        <v>14849</v>
      </c>
      <c r="D4016" s="323" t="s">
        <v>18278</v>
      </c>
    </row>
    <row r="4017" spans="1:4" ht="40.5" x14ac:dyDescent="0.2">
      <c r="A4017" s="320" t="s">
        <v>5921</v>
      </c>
      <c r="B4017" s="322" t="s">
        <v>11365</v>
      </c>
      <c r="C4017" s="321" t="s">
        <v>14849</v>
      </c>
      <c r="D4017" s="323" t="s">
        <v>2579</v>
      </c>
    </row>
    <row r="4018" spans="1:4" ht="40.5" x14ac:dyDescent="0.2">
      <c r="A4018" s="320" t="s">
        <v>5922</v>
      </c>
      <c r="B4018" s="322" t="s">
        <v>11366</v>
      </c>
      <c r="C4018" s="321" t="s">
        <v>14849</v>
      </c>
      <c r="D4018" s="323" t="s">
        <v>5378</v>
      </c>
    </row>
    <row r="4019" spans="1:4" ht="40.5" x14ac:dyDescent="0.2">
      <c r="A4019" s="320" t="s">
        <v>5923</v>
      </c>
      <c r="B4019" s="322" t="s">
        <v>11367</v>
      </c>
      <c r="C4019" s="321" t="s">
        <v>14849</v>
      </c>
      <c r="D4019" s="323" t="s">
        <v>4202</v>
      </c>
    </row>
    <row r="4020" spans="1:4" ht="40.5" x14ac:dyDescent="0.2">
      <c r="A4020" s="320" t="s">
        <v>5924</v>
      </c>
      <c r="B4020" s="322" t="s">
        <v>11368</v>
      </c>
      <c r="C4020" s="321" t="s">
        <v>14849</v>
      </c>
      <c r="D4020" s="323" t="s">
        <v>1534</v>
      </c>
    </row>
    <row r="4021" spans="1:4" ht="40.5" x14ac:dyDescent="0.2">
      <c r="A4021" s="320" t="s">
        <v>5925</v>
      </c>
      <c r="B4021" s="322" t="s">
        <v>11369</v>
      </c>
      <c r="C4021" s="321" t="s">
        <v>14849</v>
      </c>
      <c r="D4021" s="323" t="s">
        <v>18279</v>
      </c>
    </row>
    <row r="4022" spans="1:4" ht="40.5" x14ac:dyDescent="0.2">
      <c r="A4022" s="320" t="s">
        <v>5927</v>
      </c>
      <c r="B4022" s="322" t="s">
        <v>11370</v>
      </c>
      <c r="C4022" s="321" t="s">
        <v>14849</v>
      </c>
      <c r="D4022" s="323" t="s">
        <v>1195</v>
      </c>
    </row>
    <row r="4023" spans="1:4" ht="40.5" x14ac:dyDescent="0.2">
      <c r="A4023" s="320" t="s">
        <v>5929</v>
      </c>
      <c r="B4023" s="322" t="s">
        <v>11371</v>
      </c>
      <c r="C4023" s="321" t="s">
        <v>14849</v>
      </c>
      <c r="D4023" s="323" t="s">
        <v>14652</v>
      </c>
    </row>
    <row r="4024" spans="1:4" ht="40.5" x14ac:dyDescent="0.2">
      <c r="A4024" s="320" t="s">
        <v>5930</v>
      </c>
      <c r="B4024" s="322" t="s">
        <v>11372</v>
      </c>
      <c r="C4024" s="321" t="s">
        <v>14849</v>
      </c>
      <c r="D4024" s="323" t="s">
        <v>291</v>
      </c>
    </row>
    <row r="4025" spans="1:4" ht="40.5" x14ac:dyDescent="0.2">
      <c r="A4025" s="320" t="s">
        <v>5931</v>
      </c>
      <c r="B4025" s="322" t="s">
        <v>11373</v>
      </c>
      <c r="C4025" s="321" t="s">
        <v>14849</v>
      </c>
      <c r="D4025" s="323" t="s">
        <v>18039</v>
      </c>
    </row>
    <row r="4026" spans="1:4" ht="40.5" x14ac:dyDescent="0.2">
      <c r="A4026" s="320" t="s">
        <v>5932</v>
      </c>
      <c r="B4026" s="322" t="s">
        <v>11374</v>
      </c>
      <c r="C4026" s="321" t="s">
        <v>14849</v>
      </c>
      <c r="D4026" s="323" t="s">
        <v>14287</v>
      </c>
    </row>
    <row r="4027" spans="1:4" ht="40.5" x14ac:dyDescent="0.2">
      <c r="A4027" s="320" t="s">
        <v>5933</v>
      </c>
      <c r="B4027" s="322" t="s">
        <v>11375</v>
      </c>
      <c r="C4027" s="321" t="s">
        <v>14849</v>
      </c>
      <c r="D4027" s="323" t="s">
        <v>13508</v>
      </c>
    </row>
    <row r="4028" spans="1:4" ht="40.5" x14ac:dyDescent="0.2">
      <c r="A4028" s="320" t="s">
        <v>5934</v>
      </c>
      <c r="B4028" s="322" t="s">
        <v>11376</v>
      </c>
      <c r="C4028" s="321" t="s">
        <v>14849</v>
      </c>
      <c r="D4028" s="323" t="s">
        <v>469</v>
      </c>
    </row>
    <row r="4029" spans="1:4" ht="40.5" x14ac:dyDescent="0.2">
      <c r="A4029" s="320" t="s">
        <v>5935</v>
      </c>
      <c r="B4029" s="322" t="s">
        <v>11377</v>
      </c>
      <c r="C4029" s="321" t="s">
        <v>14849</v>
      </c>
      <c r="D4029" s="323" t="s">
        <v>7451</v>
      </c>
    </row>
    <row r="4030" spans="1:4" ht="40.5" x14ac:dyDescent="0.2">
      <c r="A4030" s="320" t="s">
        <v>5936</v>
      </c>
      <c r="B4030" s="322" t="s">
        <v>11378</v>
      </c>
      <c r="C4030" s="321" t="s">
        <v>14849</v>
      </c>
      <c r="D4030" s="323" t="s">
        <v>653</v>
      </c>
    </row>
    <row r="4031" spans="1:4" ht="40.5" x14ac:dyDescent="0.2">
      <c r="A4031" s="320" t="s">
        <v>5937</v>
      </c>
      <c r="B4031" s="322" t="s">
        <v>11379</v>
      </c>
      <c r="C4031" s="321" t="s">
        <v>14849</v>
      </c>
      <c r="D4031" s="323" t="s">
        <v>350</v>
      </c>
    </row>
    <row r="4032" spans="1:4" ht="40.5" x14ac:dyDescent="0.2">
      <c r="A4032" s="320" t="s">
        <v>5938</v>
      </c>
      <c r="B4032" s="322" t="s">
        <v>11380</v>
      </c>
      <c r="C4032" s="321" t="s">
        <v>14849</v>
      </c>
      <c r="D4032" s="323" t="s">
        <v>1462</v>
      </c>
    </row>
    <row r="4033" spans="1:4" ht="40.5" x14ac:dyDescent="0.2">
      <c r="A4033" s="320" t="s">
        <v>5939</v>
      </c>
      <c r="B4033" s="322" t="s">
        <v>11381</v>
      </c>
      <c r="C4033" s="321" t="s">
        <v>14849</v>
      </c>
      <c r="D4033" s="323" t="s">
        <v>18280</v>
      </c>
    </row>
    <row r="4034" spans="1:4" ht="40.5" x14ac:dyDescent="0.2">
      <c r="A4034" s="320" t="s">
        <v>5940</v>
      </c>
      <c r="B4034" s="322" t="s">
        <v>11382</v>
      </c>
      <c r="C4034" s="321" t="s">
        <v>14849</v>
      </c>
      <c r="D4034" s="323" t="s">
        <v>14288</v>
      </c>
    </row>
    <row r="4035" spans="1:4" ht="40.5" x14ac:dyDescent="0.2">
      <c r="A4035" s="320" t="s">
        <v>5941</v>
      </c>
      <c r="B4035" s="322" t="s">
        <v>11383</v>
      </c>
      <c r="C4035" s="321" t="s">
        <v>14849</v>
      </c>
      <c r="D4035" s="323" t="s">
        <v>14334</v>
      </c>
    </row>
    <row r="4036" spans="1:4" ht="40.5" x14ac:dyDescent="0.2">
      <c r="A4036" s="320" t="s">
        <v>5942</v>
      </c>
      <c r="B4036" s="322" t="s">
        <v>11384</v>
      </c>
      <c r="C4036" s="321" t="s">
        <v>14849</v>
      </c>
      <c r="D4036" s="323" t="s">
        <v>3824</v>
      </c>
    </row>
    <row r="4037" spans="1:4" ht="40.5" x14ac:dyDescent="0.2">
      <c r="A4037" s="320" t="s">
        <v>5943</v>
      </c>
      <c r="B4037" s="322" t="s">
        <v>11385</v>
      </c>
      <c r="C4037" s="321" t="s">
        <v>14849</v>
      </c>
      <c r="D4037" s="323" t="s">
        <v>13824</v>
      </c>
    </row>
    <row r="4038" spans="1:4" ht="40.5" x14ac:dyDescent="0.2">
      <c r="A4038" s="320" t="s">
        <v>5944</v>
      </c>
      <c r="B4038" s="322" t="s">
        <v>11386</v>
      </c>
      <c r="C4038" s="321" t="s">
        <v>14849</v>
      </c>
      <c r="D4038" s="323" t="s">
        <v>1426</v>
      </c>
    </row>
    <row r="4039" spans="1:4" ht="40.5" x14ac:dyDescent="0.2">
      <c r="A4039" s="320" t="s">
        <v>5946</v>
      </c>
      <c r="B4039" s="322" t="s">
        <v>11387</v>
      </c>
      <c r="C4039" s="321" t="s">
        <v>14849</v>
      </c>
      <c r="D4039" s="323" t="s">
        <v>14776</v>
      </c>
    </row>
    <row r="4040" spans="1:4" ht="40.5" x14ac:dyDescent="0.2">
      <c r="A4040" s="320" t="s">
        <v>5947</v>
      </c>
      <c r="B4040" s="322" t="s">
        <v>11388</v>
      </c>
      <c r="C4040" s="321" t="s">
        <v>14849</v>
      </c>
      <c r="D4040" s="323" t="s">
        <v>18281</v>
      </c>
    </row>
    <row r="4041" spans="1:4" ht="40.5" x14ac:dyDescent="0.2">
      <c r="A4041" s="320" t="s">
        <v>5948</v>
      </c>
      <c r="B4041" s="322" t="s">
        <v>11389</v>
      </c>
      <c r="C4041" s="321" t="s">
        <v>14849</v>
      </c>
      <c r="D4041" s="323" t="s">
        <v>18282</v>
      </c>
    </row>
    <row r="4042" spans="1:4" ht="40.5" x14ac:dyDescent="0.2">
      <c r="A4042" s="320" t="s">
        <v>5949</v>
      </c>
      <c r="B4042" s="322" t="s">
        <v>11390</v>
      </c>
      <c r="C4042" s="321" t="s">
        <v>14849</v>
      </c>
      <c r="D4042" s="323" t="s">
        <v>14137</v>
      </c>
    </row>
    <row r="4043" spans="1:4" ht="40.5" x14ac:dyDescent="0.2">
      <c r="A4043" s="320" t="s">
        <v>5950</v>
      </c>
      <c r="B4043" s="322" t="s">
        <v>11391</v>
      </c>
      <c r="C4043" s="321" t="s">
        <v>14849</v>
      </c>
      <c r="D4043" s="323" t="s">
        <v>1450</v>
      </c>
    </row>
    <row r="4044" spans="1:4" ht="40.5" x14ac:dyDescent="0.2">
      <c r="A4044" s="320" t="s">
        <v>5951</v>
      </c>
      <c r="B4044" s="322" t="s">
        <v>11392</v>
      </c>
      <c r="C4044" s="321" t="s">
        <v>14849</v>
      </c>
      <c r="D4044" s="323" t="s">
        <v>13798</v>
      </c>
    </row>
    <row r="4045" spans="1:4" ht="40.5" x14ac:dyDescent="0.2">
      <c r="A4045" s="320" t="s">
        <v>5952</v>
      </c>
      <c r="B4045" s="322" t="s">
        <v>11393</v>
      </c>
      <c r="C4045" s="321" t="s">
        <v>14849</v>
      </c>
      <c r="D4045" s="323" t="s">
        <v>18132</v>
      </c>
    </row>
    <row r="4046" spans="1:4" ht="40.5" x14ac:dyDescent="0.2">
      <c r="A4046" s="320" t="s">
        <v>5953</v>
      </c>
      <c r="B4046" s="322" t="s">
        <v>11394</v>
      </c>
      <c r="C4046" s="321" t="s">
        <v>14849</v>
      </c>
      <c r="D4046" s="323" t="s">
        <v>18283</v>
      </c>
    </row>
    <row r="4047" spans="1:4" ht="40.5" x14ac:dyDescent="0.2">
      <c r="A4047" s="320" t="s">
        <v>5954</v>
      </c>
      <c r="B4047" s="322" t="s">
        <v>11395</v>
      </c>
      <c r="C4047" s="321" t="s">
        <v>14849</v>
      </c>
      <c r="D4047" s="323" t="s">
        <v>17463</v>
      </c>
    </row>
    <row r="4048" spans="1:4" ht="40.5" x14ac:dyDescent="0.2">
      <c r="A4048" s="320" t="s">
        <v>5955</v>
      </c>
      <c r="B4048" s="322" t="s">
        <v>11396</v>
      </c>
      <c r="C4048" s="321" t="s">
        <v>14849</v>
      </c>
      <c r="D4048" s="323" t="s">
        <v>18284</v>
      </c>
    </row>
    <row r="4049" spans="1:4" ht="40.5" x14ac:dyDescent="0.2">
      <c r="A4049" s="320" t="s">
        <v>5956</v>
      </c>
      <c r="B4049" s="322" t="s">
        <v>11397</v>
      </c>
      <c r="C4049" s="321" t="s">
        <v>14849</v>
      </c>
      <c r="D4049" s="323" t="s">
        <v>18285</v>
      </c>
    </row>
    <row r="4050" spans="1:4" ht="40.5" x14ac:dyDescent="0.2">
      <c r="A4050" s="320" t="s">
        <v>5957</v>
      </c>
      <c r="B4050" s="322" t="s">
        <v>11398</v>
      </c>
      <c r="C4050" s="321" t="s">
        <v>14849</v>
      </c>
      <c r="D4050" s="323" t="s">
        <v>18286</v>
      </c>
    </row>
    <row r="4051" spans="1:4" ht="40.5" x14ac:dyDescent="0.2">
      <c r="A4051" s="320" t="s">
        <v>5958</v>
      </c>
      <c r="B4051" s="322" t="s">
        <v>11399</v>
      </c>
      <c r="C4051" s="321" t="s">
        <v>14849</v>
      </c>
      <c r="D4051" s="323" t="s">
        <v>14789</v>
      </c>
    </row>
    <row r="4052" spans="1:4" ht="40.5" x14ac:dyDescent="0.2">
      <c r="A4052" s="320" t="s">
        <v>5959</v>
      </c>
      <c r="B4052" s="322" t="s">
        <v>11400</v>
      </c>
      <c r="C4052" s="321" t="s">
        <v>14849</v>
      </c>
      <c r="D4052" s="323" t="s">
        <v>13423</v>
      </c>
    </row>
    <row r="4053" spans="1:4" ht="27" x14ac:dyDescent="0.2">
      <c r="A4053" s="320" t="s">
        <v>5960</v>
      </c>
      <c r="B4053" s="322" t="s">
        <v>11401</v>
      </c>
      <c r="C4053" s="321" t="s">
        <v>14849</v>
      </c>
      <c r="D4053" s="323" t="s">
        <v>4239</v>
      </c>
    </row>
    <row r="4054" spans="1:4" ht="40.5" x14ac:dyDescent="0.2">
      <c r="A4054" s="320" t="s">
        <v>5961</v>
      </c>
      <c r="B4054" s="322" t="s">
        <v>15901</v>
      </c>
      <c r="C4054" s="321" t="s">
        <v>14849</v>
      </c>
      <c r="D4054" s="323" t="s">
        <v>18287</v>
      </c>
    </row>
    <row r="4055" spans="1:4" ht="27" x14ac:dyDescent="0.2">
      <c r="A4055" s="320" t="s">
        <v>5962</v>
      </c>
      <c r="B4055" s="322" t="s">
        <v>15902</v>
      </c>
      <c r="C4055" s="321" t="s">
        <v>14849</v>
      </c>
      <c r="D4055" s="323" t="s">
        <v>18288</v>
      </c>
    </row>
    <row r="4056" spans="1:4" ht="40.5" x14ac:dyDescent="0.2">
      <c r="A4056" s="320" t="s">
        <v>5963</v>
      </c>
      <c r="B4056" s="322" t="s">
        <v>15903</v>
      </c>
      <c r="C4056" s="321" t="s">
        <v>14849</v>
      </c>
      <c r="D4056" s="323" t="s">
        <v>17828</v>
      </c>
    </row>
    <row r="4057" spans="1:4" ht="27" x14ac:dyDescent="0.2">
      <c r="A4057" s="320" t="s">
        <v>5964</v>
      </c>
      <c r="B4057" s="322" t="s">
        <v>15904</v>
      </c>
      <c r="C4057" s="321" t="s">
        <v>14849</v>
      </c>
      <c r="D4057" s="323" t="s">
        <v>13647</v>
      </c>
    </row>
    <row r="4058" spans="1:4" ht="27" x14ac:dyDescent="0.2">
      <c r="A4058" s="320" t="s">
        <v>5965</v>
      </c>
      <c r="B4058" s="322" t="s">
        <v>11402</v>
      </c>
      <c r="C4058" s="321" t="s">
        <v>14849</v>
      </c>
      <c r="D4058" s="323" t="s">
        <v>1388</v>
      </c>
    </row>
    <row r="4059" spans="1:4" ht="27" x14ac:dyDescent="0.2">
      <c r="A4059" s="320" t="s">
        <v>5966</v>
      </c>
      <c r="B4059" s="322" t="s">
        <v>11403</v>
      </c>
      <c r="C4059" s="321" t="s">
        <v>14849</v>
      </c>
      <c r="D4059" s="323" t="s">
        <v>18289</v>
      </c>
    </row>
    <row r="4060" spans="1:4" ht="27" x14ac:dyDescent="0.2">
      <c r="A4060" s="320" t="s">
        <v>5967</v>
      </c>
      <c r="B4060" s="322" t="s">
        <v>11404</v>
      </c>
      <c r="C4060" s="321" t="s">
        <v>14849</v>
      </c>
      <c r="D4060" s="323" t="s">
        <v>556</v>
      </c>
    </row>
    <row r="4061" spans="1:4" ht="27" x14ac:dyDescent="0.2">
      <c r="A4061" s="320" t="s">
        <v>5968</v>
      </c>
      <c r="B4061" s="322" t="s">
        <v>11405</v>
      </c>
      <c r="C4061" s="321" t="s">
        <v>14849</v>
      </c>
      <c r="D4061" s="323" t="s">
        <v>603</v>
      </c>
    </row>
    <row r="4062" spans="1:4" ht="27" x14ac:dyDescent="0.2">
      <c r="A4062" s="320" t="s">
        <v>5969</v>
      </c>
      <c r="B4062" s="322" t="s">
        <v>11406</v>
      </c>
      <c r="C4062" s="321" t="s">
        <v>14849</v>
      </c>
      <c r="D4062" s="323" t="s">
        <v>580</v>
      </c>
    </row>
    <row r="4063" spans="1:4" ht="27" x14ac:dyDescent="0.2">
      <c r="A4063" s="320" t="s">
        <v>5970</v>
      </c>
      <c r="B4063" s="322" t="s">
        <v>11407</v>
      </c>
      <c r="C4063" s="321" t="s">
        <v>14849</v>
      </c>
      <c r="D4063" s="323" t="s">
        <v>14282</v>
      </c>
    </row>
    <row r="4064" spans="1:4" ht="27" x14ac:dyDescent="0.2">
      <c r="A4064" s="320" t="s">
        <v>5971</v>
      </c>
      <c r="B4064" s="322" t="s">
        <v>11408</v>
      </c>
      <c r="C4064" s="321" t="s">
        <v>14849</v>
      </c>
      <c r="D4064" s="323" t="s">
        <v>18290</v>
      </c>
    </row>
    <row r="4065" spans="1:4" ht="27" x14ac:dyDescent="0.2">
      <c r="A4065" s="320" t="s">
        <v>5972</v>
      </c>
      <c r="B4065" s="322" t="s">
        <v>11409</v>
      </c>
      <c r="C4065" s="321" t="s">
        <v>14849</v>
      </c>
      <c r="D4065" s="323" t="s">
        <v>1295</v>
      </c>
    </row>
    <row r="4066" spans="1:4" ht="27" x14ac:dyDescent="0.2">
      <c r="A4066" s="320" t="s">
        <v>5973</v>
      </c>
      <c r="B4066" s="322" t="s">
        <v>11410</v>
      </c>
      <c r="C4066" s="321" t="s">
        <v>14849</v>
      </c>
      <c r="D4066" s="323" t="s">
        <v>1186</v>
      </c>
    </row>
    <row r="4067" spans="1:4" ht="27" x14ac:dyDescent="0.2">
      <c r="A4067" s="320" t="s">
        <v>5974</v>
      </c>
      <c r="B4067" s="322" t="s">
        <v>11411</v>
      </c>
      <c r="C4067" s="321" t="s">
        <v>14849</v>
      </c>
      <c r="D4067" s="323" t="s">
        <v>1280</v>
      </c>
    </row>
    <row r="4068" spans="1:4" ht="27" x14ac:dyDescent="0.2">
      <c r="A4068" s="320" t="s">
        <v>5975</v>
      </c>
      <c r="B4068" s="322" t="s">
        <v>11412</v>
      </c>
      <c r="C4068" s="321" t="s">
        <v>14849</v>
      </c>
      <c r="D4068" s="323" t="s">
        <v>499</v>
      </c>
    </row>
    <row r="4069" spans="1:4" ht="27" x14ac:dyDescent="0.2">
      <c r="A4069" s="320" t="s">
        <v>5976</v>
      </c>
      <c r="B4069" s="322" t="s">
        <v>11413</v>
      </c>
      <c r="C4069" s="321" t="s">
        <v>14849</v>
      </c>
      <c r="D4069" s="323" t="s">
        <v>13885</v>
      </c>
    </row>
    <row r="4070" spans="1:4" ht="27" x14ac:dyDescent="0.2">
      <c r="A4070" s="320" t="s">
        <v>5977</v>
      </c>
      <c r="B4070" s="322" t="s">
        <v>11414</v>
      </c>
      <c r="C4070" s="321" t="s">
        <v>14849</v>
      </c>
      <c r="D4070" s="323" t="s">
        <v>737</v>
      </c>
    </row>
    <row r="4071" spans="1:4" ht="27" x14ac:dyDescent="0.2">
      <c r="A4071" s="320" t="s">
        <v>5979</v>
      </c>
      <c r="B4071" s="322" t="s">
        <v>11415</v>
      </c>
      <c r="C4071" s="321" t="s">
        <v>14849</v>
      </c>
      <c r="D4071" s="323" t="s">
        <v>831</v>
      </c>
    </row>
    <row r="4072" spans="1:4" ht="27" x14ac:dyDescent="0.2">
      <c r="A4072" s="320" t="s">
        <v>5980</v>
      </c>
      <c r="B4072" s="322" t="s">
        <v>11416</v>
      </c>
      <c r="C4072" s="321" t="s">
        <v>14849</v>
      </c>
      <c r="D4072" s="323" t="s">
        <v>18137</v>
      </c>
    </row>
    <row r="4073" spans="1:4" ht="27" x14ac:dyDescent="0.2">
      <c r="A4073" s="320" t="s">
        <v>5981</v>
      </c>
      <c r="B4073" s="322" t="s">
        <v>11417</v>
      </c>
      <c r="C4073" s="321" t="s">
        <v>14849</v>
      </c>
      <c r="D4073" s="323" t="s">
        <v>18291</v>
      </c>
    </row>
    <row r="4074" spans="1:4" ht="27" x14ac:dyDescent="0.2">
      <c r="A4074" s="320" t="s">
        <v>5982</v>
      </c>
      <c r="B4074" s="322" t="s">
        <v>11418</v>
      </c>
      <c r="C4074" s="321" t="s">
        <v>14849</v>
      </c>
      <c r="D4074" s="323" t="s">
        <v>17683</v>
      </c>
    </row>
    <row r="4075" spans="1:4" ht="27" x14ac:dyDescent="0.2">
      <c r="A4075" s="320" t="s">
        <v>5983</v>
      </c>
      <c r="B4075" s="322" t="s">
        <v>11419</v>
      </c>
      <c r="C4075" s="321" t="s">
        <v>14849</v>
      </c>
      <c r="D4075" s="323" t="s">
        <v>1423</v>
      </c>
    </row>
    <row r="4076" spans="1:4" ht="27" x14ac:dyDescent="0.2">
      <c r="A4076" s="320" t="s">
        <v>5984</v>
      </c>
      <c r="B4076" s="322" t="s">
        <v>11420</v>
      </c>
      <c r="C4076" s="321" t="s">
        <v>14849</v>
      </c>
      <c r="D4076" s="323" t="s">
        <v>14279</v>
      </c>
    </row>
    <row r="4077" spans="1:4" ht="27" x14ac:dyDescent="0.2">
      <c r="A4077" s="320" t="s">
        <v>5986</v>
      </c>
      <c r="B4077" s="322" t="s">
        <v>11421</v>
      </c>
      <c r="C4077" s="321" t="s">
        <v>14849</v>
      </c>
      <c r="D4077" s="323" t="s">
        <v>1165</v>
      </c>
    </row>
    <row r="4078" spans="1:4" ht="27" x14ac:dyDescent="0.2">
      <c r="A4078" s="320" t="s">
        <v>5987</v>
      </c>
      <c r="B4078" s="322" t="s">
        <v>11422</v>
      </c>
      <c r="C4078" s="321" t="s">
        <v>14849</v>
      </c>
      <c r="D4078" s="323" t="s">
        <v>5177</v>
      </c>
    </row>
    <row r="4079" spans="1:4" ht="27" x14ac:dyDescent="0.2">
      <c r="A4079" s="320" t="s">
        <v>5988</v>
      </c>
      <c r="B4079" s="322" t="s">
        <v>11423</v>
      </c>
      <c r="C4079" s="321" t="s">
        <v>14849</v>
      </c>
      <c r="D4079" s="323" t="s">
        <v>14837</v>
      </c>
    </row>
    <row r="4080" spans="1:4" ht="27" x14ac:dyDescent="0.2">
      <c r="A4080" s="320" t="s">
        <v>5989</v>
      </c>
      <c r="B4080" s="322" t="s">
        <v>11424</v>
      </c>
      <c r="C4080" s="321" t="s">
        <v>14849</v>
      </c>
      <c r="D4080" s="323" t="s">
        <v>519</v>
      </c>
    </row>
    <row r="4081" spans="1:4" ht="27" x14ac:dyDescent="0.2">
      <c r="A4081" s="320" t="s">
        <v>5990</v>
      </c>
      <c r="B4081" s="322" t="s">
        <v>11425</v>
      </c>
      <c r="C4081" s="321" t="s">
        <v>14849</v>
      </c>
      <c r="D4081" s="323" t="s">
        <v>760</v>
      </c>
    </row>
    <row r="4082" spans="1:4" ht="27" x14ac:dyDescent="0.2">
      <c r="A4082" s="320" t="s">
        <v>5991</v>
      </c>
      <c r="B4082" s="322" t="s">
        <v>11426</v>
      </c>
      <c r="C4082" s="321" t="s">
        <v>14849</v>
      </c>
      <c r="D4082" s="323" t="s">
        <v>18292</v>
      </c>
    </row>
    <row r="4083" spans="1:4" ht="27" x14ac:dyDescent="0.2">
      <c r="A4083" s="320" t="s">
        <v>5993</v>
      </c>
      <c r="B4083" s="322" t="s">
        <v>11427</v>
      </c>
      <c r="C4083" s="321" t="s">
        <v>14849</v>
      </c>
      <c r="D4083" s="323" t="s">
        <v>1390</v>
      </c>
    </row>
    <row r="4084" spans="1:4" ht="27" x14ac:dyDescent="0.2">
      <c r="A4084" s="320" t="s">
        <v>5994</v>
      </c>
      <c r="B4084" s="322" t="s">
        <v>11428</v>
      </c>
      <c r="C4084" s="321" t="s">
        <v>14849</v>
      </c>
      <c r="D4084" s="323" t="s">
        <v>560</v>
      </c>
    </row>
    <row r="4085" spans="1:4" ht="27" x14ac:dyDescent="0.2">
      <c r="A4085" s="320" t="s">
        <v>5995</v>
      </c>
      <c r="B4085" s="322" t="s">
        <v>11429</v>
      </c>
      <c r="C4085" s="321" t="s">
        <v>14849</v>
      </c>
      <c r="D4085" s="323" t="s">
        <v>266</v>
      </c>
    </row>
    <row r="4086" spans="1:4" ht="27" x14ac:dyDescent="0.2">
      <c r="A4086" s="320" t="s">
        <v>5996</v>
      </c>
      <c r="B4086" s="322" t="s">
        <v>11430</v>
      </c>
      <c r="C4086" s="321" t="s">
        <v>14849</v>
      </c>
      <c r="D4086" s="323" t="s">
        <v>1069</v>
      </c>
    </row>
    <row r="4087" spans="1:4" ht="27" x14ac:dyDescent="0.2">
      <c r="A4087" s="320" t="s">
        <v>5997</v>
      </c>
      <c r="B4087" s="322" t="s">
        <v>11431</v>
      </c>
      <c r="C4087" s="321" t="s">
        <v>14849</v>
      </c>
      <c r="D4087" s="323" t="s">
        <v>1919</v>
      </c>
    </row>
    <row r="4088" spans="1:4" ht="27" x14ac:dyDescent="0.2">
      <c r="A4088" s="320" t="s">
        <v>5999</v>
      </c>
      <c r="B4088" s="322" t="s">
        <v>11432</v>
      </c>
      <c r="C4088" s="321" t="s">
        <v>14849</v>
      </c>
      <c r="D4088" s="323" t="s">
        <v>433</v>
      </c>
    </row>
    <row r="4089" spans="1:4" ht="27" x14ac:dyDescent="0.2">
      <c r="A4089" s="320" t="s">
        <v>6000</v>
      </c>
      <c r="B4089" s="322" t="s">
        <v>11433</v>
      </c>
      <c r="C4089" s="321" t="s">
        <v>14849</v>
      </c>
      <c r="D4089" s="323" t="s">
        <v>18293</v>
      </c>
    </row>
    <row r="4090" spans="1:4" ht="27" x14ac:dyDescent="0.2">
      <c r="A4090" s="320" t="s">
        <v>6002</v>
      </c>
      <c r="B4090" s="322" t="s">
        <v>11434</v>
      </c>
      <c r="C4090" s="321" t="s">
        <v>14849</v>
      </c>
      <c r="D4090" s="323" t="s">
        <v>17420</v>
      </c>
    </row>
    <row r="4091" spans="1:4" ht="27" x14ac:dyDescent="0.2">
      <c r="A4091" s="320" t="s">
        <v>6004</v>
      </c>
      <c r="B4091" s="322" t="s">
        <v>11435</v>
      </c>
      <c r="C4091" s="321" t="s">
        <v>14849</v>
      </c>
      <c r="D4091" s="323" t="s">
        <v>18207</v>
      </c>
    </row>
    <row r="4092" spans="1:4" ht="27" x14ac:dyDescent="0.2">
      <c r="A4092" s="320" t="s">
        <v>6005</v>
      </c>
      <c r="B4092" s="322" t="s">
        <v>11436</v>
      </c>
      <c r="C4092" s="321" t="s">
        <v>14849</v>
      </c>
      <c r="D4092" s="323" t="s">
        <v>17770</v>
      </c>
    </row>
    <row r="4093" spans="1:4" ht="27" x14ac:dyDescent="0.2">
      <c r="A4093" s="320" t="s">
        <v>6007</v>
      </c>
      <c r="B4093" s="322" t="s">
        <v>11437</v>
      </c>
      <c r="C4093" s="321" t="s">
        <v>14849</v>
      </c>
      <c r="D4093" s="323" t="s">
        <v>18294</v>
      </c>
    </row>
    <row r="4094" spans="1:4" ht="27" x14ac:dyDescent="0.2">
      <c r="A4094" s="320" t="s">
        <v>6008</v>
      </c>
      <c r="B4094" s="322" t="s">
        <v>11438</v>
      </c>
      <c r="C4094" s="321" t="s">
        <v>14849</v>
      </c>
      <c r="D4094" s="323" t="s">
        <v>18295</v>
      </c>
    </row>
    <row r="4095" spans="1:4" ht="27" x14ac:dyDescent="0.2">
      <c r="A4095" s="320" t="s">
        <v>6009</v>
      </c>
      <c r="B4095" s="322" t="s">
        <v>11439</v>
      </c>
      <c r="C4095" s="321" t="s">
        <v>14849</v>
      </c>
      <c r="D4095" s="323" t="s">
        <v>14620</v>
      </c>
    </row>
    <row r="4096" spans="1:4" ht="27" x14ac:dyDescent="0.2">
      <c r="A4096" s="320" t="s">
        <v>6010</v>
      </c>
      <c r="B4096" s="322" t="s">
        <v>11440</v>
      </c>
      <c r="C4096" s="321" t="s">
        <v>14849</v>
      </c>
      <c r="D4096" s="323" t="s">
        <v>18296</v>
      </c>
    </row>
    <row r="4097" spans="1:4" ht="27" x14ac:dyDescent="0.2">
      <c r="A4097" s="320" t="s">
        <v>6011</v>
      </c>
      <c r="B4097" s="322" t="s">
        <v>11441</v>
      </c>
      <c r="C4097" s="321" t="s">
        <v>14849</v>
      </c>
      <c r="D4097" s="323" t="s">
        <v>860</v>
      </c>
    </row>
    <row r="4098" spans="1:4" ht="27" x14ac:dyDescent="0.2">
      <c r="A4098" s="320" t="s">
        <v>6012</v>
      </c>
      <c r="B4098" s="322" t="s">
        <v>11442</v>
      </c>
      <c r="C4098" s="321" t="s">
        <v>14849</v>
      </c>
      <c r="D4098" s="323" t="s">
        <v>18092</v>
      </c>
    </row>
    <row r="4099" spans="1:4" ht="27" x14ac:dyDescent="0.2">
      <c r="A4099" s="320" t="s">
        <v>6013</v>
      </c>
      <c r="B4099" s="322" t="s">
        <v>11443</v>
      </c>
      <c r="C4099" s="321" t="s">
        <v>14849</v>
      </c>
      <c r="D4099" s="323" t="s">
        <v>362</v>
      </c>
    </row>
    <row r="4100" spans="1:4" ht="27" x14ac:dyDescent="0.2">
      <c r="A4100" s="320" t="s">
        <v>6014</v>
      </c>
      <c r="B4100" s="322" t="s">
        <v>11444</v>
      </c>
      <c r="C4100" s="321" t="s">
        <v>14849</v>
      </c>
      <c r="D4100" s="323" t="s">
        <v>740</v>
      </c>
    </row>
    <row r="4101" spans="1:4" ht="27" x14ac:dyDescent="0.2">
      <c r="A4101" s="320" t="s">
        <v>6015</v>
      </c>
      <c r="B4101" s="322" t="s">
        <v>11445</v>
      </c>
      <c r="C4101" s="321" t="s">
        <v>14849</v>
      </c>
      <c r="D4101" s="323" t="s">
        <v>957</v>
      </c>
    </row>
    <row r="4102" spans="1:4" ht="27" x14ac:dyDescent="0.2">
      <c r="A4102" s="320" t="s">
        <v>6016</v>
      </c>
      <c r="B4102" s="322" t="s">
        <v>11446</v>
      </c>
      <c r="C4102" s="321" t="s">
        <v>14849</v>
      </c>
      <c r="D4102" s="323" t="s">
        <v>432</v>
      </c>
    </row>
    <row r="4103" spans="1:4" ht="27" x14ac:dyDescent="0.2">
      <c r="A4103" s="320" t="s">
        <v>6017</v>
      </c>
      <c r="B4103" s="322" t="s">
        <v>11447</v>
      </c>
      <c r="C4103" s="321" t="s">
        <v>14849</v>
      </c>
      <c r="D4103" s="323" t="s">
        <v>2272</v>
      </c>
    </row>
    <row r="4104" spans="1:4" ht="27" x14ac:dyDescent="0.2">
      <c r="A4104" s="320" t="s">
        <v>6018</v>
      </c>
      <c r="B4104" s="322" t="s">
        <v>11448</v>
      </c>
      <c r="C4104" s="321" t="s">
        <v>14849</v>
      </c>
      <c r="D4104" s="323" t="s">
        <v>891</v>
      </c>
    </row>
    <row r="4105" spans="1:4" ht="27" x14ac:dyDescent="0.2">
      <c r="A4105" s="320" t="s">
        <v>6020</v>
      </c>
      <c r="B4105" s="322" t="s">
        <v>11449</v>
      </c>
      <c r="C4105" s="321" t="s">
        <v>14849</v>
      </c>
      <c r="D4105" s="323" t="s">
        <v>1971</v>
      </c>
    </row>
    <row r="4106" spans="1:4" ht="27" x14ac:dyDescent="0.2">
      <c r="A4106" s="320" t="s">
        <v>6021</v>
      </c>
      <c r="B4106" s="322" t="s">
        <v>11450</v>
      </c>
      <c r="C4106" s="321" t="s">
        <v>14849</v>
      </c>
      <c r="D4106" s="323" t="s">
        <v>18297</v>
      </c>
    </row>
    <row r="4107" spans="1:4" ht="27" x14ac:dyDescent="0.2">
      <c r="A4107" s="320" t="s">
        <v>6022</v>
      </c>
      <c r="B4107" s="322" t="s">
        <v>11451</v>
      </c>
      <c r="C4107" s="321" t="s">
        <v>14849</v>
      </c>
      <c r="D4107" s="323" t="s">
        <v>1102</v>
      </c>
    </row>
    <row r="4108" spans="1:4" ht="27" x14ac:dyDescent="0.2">
      <c r="A4108" s="320" t="s">
        <v>6023</v>
      </c>
      <c r="B4108" s="322" t="s">
        <v>11452</v>
      </c>
      <c r="C4108" s="321" t="s">
        <v>14849</v>
      </c>
      <c r="D4108" s="323" t="s">
        <v>18298</v>
      </c>
    </row>
    <row r="4109" spans="1:4" ht="27" x14ac:dyDescent="0.2">
      <c r="A4109" s="320" t="s">
        <v>6024</v>
      </c>
      <c r="B4109" s="322" t="s">
        <v>11453</v>
      </c>
      <c r="C4109" s="321" t="s">
        <v>14849</v>
      </c>
      <c r="D4109" s="323" t="s">
        <v>1084</v>
      </c>
    </row>
    <row r="4110" spans="1:4" ht="27" x14ac:dyDescent="0.2">
      <c r="A4110" s="320" t="s">
        <v>6025</v>
      </c>
      <c r="B4110" s="322" t="s">
        <v>11454</v>
      </c>
      <c r="C4110" s="321" t="s">
        <v>14849</v>
      </c>
      <c r="D4110" s="323" t="s">
        <v>2536</v>
      </c>
    </row>
    <row r="4111" spans="1:4" ht="27" x14ac:dyDescent="0.2">
      <c r="A4111" s="320" t="s">
        <v>6026</v>
      </c>
      <c r="B4111" s="322" t="s">
        <v>11455</v>
      </c>
      <c r="C4111" s="321" t="s">
        <v>14849</v>
      </c>
      <c r="D4111" s="323" t="s">
        <v>242</v>
      </c>
    </row>
    <row r="4112" spans="1:4" ht="27" x14ac:dyDescent="0.2">
      <c r="A4112" s="320" t="s">
        <v>6028</v>
      </c>
      <c r="B4112" s="322" t="s">
        <v>11456</v>
      </c>
      <c r="C4112" s="321" t="s">
        <v>14849</v>
      </c>
      <c r="D4112" s="323" t="s">
        <v>14658</v>
      </c>
    </row>
    <row r="4113" spans="1:4" ht="27" x14ac:dyDescent="0.2">
      <c r="A4113" s="320" t="s">
        <v>6029</v>
      </c>
      <c r="B4113" s="322" t="s">
        <v>11457</v>
      </c>
      <c r="C4113" s="321" t="s">
        <v>14849</v>
      </c>
      <c r="D4113" s="323" t="s">
        <v>6114</v>
      </c>
    </row>
    <row r="4114" spans="1:4" ht="27" x14ac:dyDescent="0.2">
      <c r="A4114" s="320" t="s">
        <v>6031</v>
      </c>
      <c r="B4114" s="322" t="s">
        <v>11458</v>
      </c>
      <c r="C4114" s="321" t="s">
        <v>14849</v>
      </c>
      <c r="D4114" s="323" t="s">
        <v>16766</v>
      </c>
    </row>
    <row r="4115" spans="1:4" ht="27" x14ac:dyDescent="0.2">
      <c r="A4115" s="320" t="s">
        <v>6032</v>
      </c>
      <c r="B4115" s="322" t="s">
        <v>11459</v>
      </c>
      <c r="C4115" s="321" t="s">
        <v>14849</v>
      </c>
      <c r="D4115" s="323" t="s">
        <v>18299</v>
      </c>
    </row>
    <row r="4116" spans="1:4" ht="27" x14ac:dyDescent="0.2">
      <c r="A4116" s="320" t="s">
        <v>6033</v>
      </c>
      <c r="B4116" s="322" t="s">
        <v>11460</v>
      </c>
      <c r="C4116" s="321" t="s">
        <v>14849</v>
      </c>
      <c r="D4116" s="323" t="s">
        <v>18300</v>
      </c>
    </row>
    <row r="4117" spans="1:4" ht="40.5" x14ac:dyDescent="0.2">
      <c r="A4117" s="320" t="s">
        <v>6034</v>
      </c>
      <c r="B4117" s="322" t="s">
        <v>11461</v>
      </c>
      <c r="C4117" s="321" t="s">
        <v>14849</v>
      </c>
      <c r="D4117" s="323" t="s">
        <v>4275</v>
      </c>
    </row>
    <row r="4118" spans="1:4" ht="40.5" x14ac:dyDescent="0.2">
      <c r="A4118" s="320" t="s">
        <v>6035</v>
      </c>
      <c r="B4118" s="322" t="s">
        <v>11462</v>
      </c>
      <c r="C4118" s="321" t="s">
        <v>14849</v>
      </c>
      <c r="D4118" s="323" t="s">
        <v>258</v>
      </c>
    </row>
    <row r="4119" spans="1:4" ht="40.5" x14ac:dyDescent="0.2">
      <c r="A4119" s="320" t="s">
        <v>6036</v>
      </c>
      <c r="B4119" s="322" t="s">
        <v>11463</v>
      </c>
      <c r="C4119" s="321" t="s">
        <v>14849</v>
      </c>
      <c r="D4119" s="323" t="s">
        <v>18301</v>
      </c>
    </row>
    <row r="4120" spans="1:4" ht="40.5" x14ac:dyDescent="0.2">
      <c r="A4120" s="320" t="s">
        <v>6037</v>
      </c>
      <c r="B4120" s="322" t="s">
        <v>11464</v>
      </c>
      <c r="C4120" s="321" t="s">
        <v>14849</v>
      </c>
      <c r="D4120" s="323" t="s">
        <v>573</v>
      </c>
    </row>
    <row r="4121" spans="1:4" ht="40.5" x14ac:dyDescent="0.2">
      <c r="A4121" s="320" t="s">
        <v>6038</v>
      </c>
      <c r="B4121" s="322" t="s">
        <v>11465</v>
      </c>
      <c r="C4121" s="321" t="s">
        <v>14849</v>
      </c>
      <c r="D4121" s="323" t="s">
        <v>464</v>
      </c>
    </row>
    <row r="4122" spans="1:4" ht="40.5" x14ac:dyDescent="0.2">
      <c r="A4122" s="320" t="s">
        <v>6040</v>
      </c>
      <c r="B4122" s="322" t="s">
        <v>11466</v>
      </c>
      <c r="C4122" s="321" t="s">
        <v>14849</v>
      </c>
      <c r="D4122" s="323" t="s">
        <v>6511</v>
      </c>
    </row>
    <row r="4123" spans="1:4" ht="40.5" x14ac:dyDescent="0.2">
      <c r="A4123" s="320" t="s">
        <v>6041</v>
      </c>
      <c r="B4123" s="322" t="s">
        <v>11467</v>
      </c>
      <c r="C4123" s="321" t="s">
        <v>14849</v>
      </c>
      <c r="D4123" s="323" t="s">
        <v>16420</v>
      </c>
    </row>
    <row r="4124" spans="1:4" ht="40.5" x14ac:dyDescent="0.2">
      <c r="A4124" s="320" t="s">
        <v>6042</v>
      </c>
      <c r="B4124" s="322" t="s">
        <v>11468</v>
      </c>
      <c r="C4124" s="321" t="s">
        <v>14849</v>
      </c>
      <c r="D4124" s="323" t="s">
        <v>17496</v>
      </c>
    </row>
    <row r="4125" spans="1:4" ht="40.5" x14ac:dyDescent="0.2">
      <c r="A4125" s="320" t="s">
        <v>6043</v>
      </c>
      <c r="B4125" s="322" t="s">
        <v>11469</v>
      </c>
      <c r="C4125" s="321" t="s">
        <v>14849</v>
      </c>
      <c r="D4125" s="323" t="s">
        <v>7926</v>
      </c>
    </row>
    <row r="4126" spans="1:4" ht="40.5" x14ac:dyDescent="0.2">
      <c r="A4126" s="320" t="s">
        <v>6044</v>
      </c>
      <c r="B4126" s="322" t="s">
        <v>11470</v>
      </c>
      <c r="C4126" s="321" t="s">
        <v>14849</v>
      </c>
      <c r="D4126" s="323" t="s">
        <v>18302</v>
      </c>
    </row>
    <row r="4127" spans="1:4" ht="40.5" x14ac:dyDescent="0.2">
      <c r="A4127" s="320" t="s">
        <v>6045</v>
      </c>
      <c r="B4127" s="322" t="s">
        <v>11471</v>
      </c>
      <c r="C4127" s="321" t="s">
        <v>14849</v>
      </c>
      <c r="D4127" s="323" t="s">
        <v>18303</v>
      </c>
    </row>
    <row r="4128" spans="1:4" ht="40.5" x14ac:dyDescent="0.2">
      <c r="A4128" s="320" t="s">
        <v>6046</v>
      </c>
      <c r="B4128" s="322" t="s">
        <v>11472</v>
      </c>
      <c r="C4128" s="321" t="s">
        <v>14849</v>
      </c>
      <c r="D4128" s="323" t="s">
        <v>6762</v>
      </c>
    </row>
    <row r="4129" spans="1:4" ht="40.5" x14ac:dyDescent="0.2">
      <c r="A4129" s="320" t="s">
        <v>6047</v>
      </c>
      <c r="B4129" s="322" t="s">
        <v>11473</v>
      </c>
      <c r="C4129" s="321" t="s">
        <v>14849</v>
      </c>
      <c r="D4129" s="323" t="s">
        <v>290</v>
      </c>
    </row>
    <row r="4130" spans="1:4" ht="40.5" x14ac:dyDescent="0.2">
      <c r="A4130" s="320" t="s">
        <v>6048</v>
      </c>
      <c r="B4130" s="322" t="s">
        <v>11474</v>
      </c>
      <c r="C4130" s="321" t="s">
        <v>14849</v>
      </c>
      <c r="D4130" s="323" t="s">
        <v>514</v>
      </c>
    </row>
    <row r="4131" spans="1:4" ht="40.5" x14ac:dyDescent="0.2">
      <c r="A4131" s="320" t="s">
        <v>6049</v>
      </c>
      <c r="B4131" s="322" t="s">
        <v>11475</v>
      </c>
      <c r="C4131" s="321" t="s">
        <v>14849</v>
      </c>
      <c r="D4131" s="323" t="s">
        <v>826</v>
      </c>
    </row>
    <row r="4132" spans="1:4" ht="40.5" x14ac:dyDescent="0.2">
      <c r="A4132" s="320" t="s">
        <v>6050</v>
      </c>
      <c r="B4132" s="322" t="s">
        <v>11476</v>
      </c>
      <c r="C4132" s="321" t="s">
        <v>14849</v>
      </c>
      <c r="D4132" s="323" t="s">
        <v>18047</v>
      </c>
    </row>
    <row r="4133" spans="1:4" ht="40.5" x14ac:dyDescent="0.2">
      <c r="A4133" s="320" t="s">
        <v>6051</v>
      </c>
      <c r="B4133" s="322" t="s">
        <v>11477</v>
      </c>
      <c r="C4133" s="321" t="s">
        <v>14849</v>
      </c>
      <c r="D4133" s="323" t="s">
        <v>13830</v>
      </c>
    </row>
    <row r="4134" spans="1:4" ht="40.5" x14ac:dyDescent="0.2">
      <c r="A4134" s="320" t="s">
        <v>6053</v>
      </c>
      <c r="B4134" s="322" t="s">
        <v>11478</v>
      </c>
      <c r="C4134" s="321" t="s">
        <v>14849</v>
      </c>
      <c r="D4134" s="323" t="s">
        <v>18304</v>
      </c>
    </row>
    <row r="4135" spans="1:4" ht="40.5" x14ac:dyDescent="0.2">
      <c r="A4135" s="320" t="s">
        <v>6054</v>
      </c>
      <c r="B4135" s="322" t="s">
        <v>11479</v>
      </c>
      <c r="C4135" s="321" t="s">
        <v>14849</v>
      </c>
      <c r="D4135" s="323" t="s">
        <v>18305</v>
      </c>
    </row>
    <row r="4136" spans="1:4" ht="40.5" x14ac:dyDescent="0.2">
      <c r="A4136" s="320" t="s">
        <v>6055</v>
      </c>
      <c r="B4136" s="322" t="s">
        <v>11480</v>
      </c>
      <c r="C4136" s="321" t="s">
        <v>14849</v>
      </c>
      <c r="D4136" s="323" t="s">
        <v>18306</v>
      </c>
    </row>
    <row r="4137" spans="1:4" ht="40.5" x14ac:dyDescent="0.2">
      <c r="A4137" s="320" t="s">
        <v>6056</v>
      </c>
      <c r="B4137" s="322" t="s">
        <v>11481</v>
      </c>
      <c r="C4137" s="321" t="s">
        <v>14849</v>
      </c>
      <c r="D4137" s="323" t="s">
        <v>1086</v>
      </c>
    </row>
    <row r="4138" spans="1:4" ht="40.5" x14ac:dyDescent="0.2">
      <c r="A4138" s="320" t="s">
        <v>6057</v>
      </c>
      <c r="B4138" s="322" t="s">
        <v>11482</v>
      </c>
      <c r="C4138" s="321" t="s">
        <v>14849</v>
      </c>
      <c r="D4138" s="323" t="s">
        <v>14816</v>
      </c>
    </row>
    <row r="4139" spans="1:4" ht="40.5" x14ac:dyDescent="0.2">
      <c r="A4139" s="320" t="s">
        <v>6058</v>
      </c>
      <c r="B4139" s="322" t="s">
        <v>11483</v>
      </c>
      <c r="C4139" s="321" t="s">
        <v>14849</v>
      </c>
      <c r="D4139" s="323" t="s">
        <v>4317</v>
      </c>
    </row>
    <row r="4140" spans="1:4" ht="40.5" x14ac:dyDescent="0.2">
      <c r="A4140" s="320" t="s">
        <v>6059</v>
      </c>
      <c r="B4140" s="322" t="s">
        <v>11484</v>
      </c>
      <c r="C4140" s="321" t="s">
        <v>14849</v>
      </c>
      <c r="D4140" s="323" t="s">
        <v>5323</v>
      </c>
    </row>
    <row r="4141" spans="1:4" ht="40.5" x14ac:dyDescent="0.2">
      <c r="A4141" s="320" t="s">
        <v>6060</v>
      </c>
      <c r="B4141" s="322" t="s">
        <v>11485</v>
      </c>
      <c r="C4141" s="321" t="s">
        <v>14849</v>
      </c>
      <c r="D4141" s="323" t="s">
        <v>18050</v>
      </c>
    </row>
    <row r="4142" spans="1:4" ht="40.5" x14ac:dyDescent="0.2">
      <c r="A4142" s="320" t="s">
        <v>6061</v>
      </c>
      <c r="B4142" s="322" t="s">
        <v>11486</v>
      </c>
      <c r="C4142" s="321" t="s">
        <v>14849</v>
      </c>
      <c r="D4142" s="323" t="s">
        <v>3543</v>
      </c>
    </row>
    <row r="4143" spans="1:4" ht="40.5" x14ac:dyDescent="0.2">
      <c r="A4143" s="320" t="s">
        <v>6062</v>
      </c>
      <c r="B4143" s="322" t="s">
        <v>11487</v>
      </c>
      <c r="C4143" s="321" t="s">
        <v>14849</v>
      </c>
      <c r="D4143" s="323" t="s">
        <v>18307</v>
      </c>
    </row>
    <row r="4144" spans="1:4" ht="40.5" x14ac:dyDescent="0.2">
      <c r="A4144" s="320" t="s">
        <v>6063</v>
      </c>
      <c r="B4144" s="322" t="s">
        <v>11488</v>
      </c>
      <c r="C4144" s="321" t="s">
        <v>14849</v>
      </c>
      <c r="D4144" s="323" t="s">
        <v>18308</v>
      </c>
    </row>
    <row r="4145" spans="1:4" ht="40.5" x14ac:dyDescent="0.2">
      <c r="A4145" s="320" t="s">
        <v>6064</v>
      </c>
      <c r="B4145" s="322" t="s">
        <v>11489</v>
      </c>
      <c r="C4145" s="321" t="s">
        <v>14849</v>
      </c>
      <c r="D4145" s="323" t="s">
        <v>18309</v>
      </c>
    </row>
    <row r="4146" spans="1:4" ht="27" x14ac:dyDescent="0.2">
      <c r="A4146" s="320" t="s">
        <v>6065</v>
      </c>
      <c r="B4146" s="322" t="s">
        <v>11490</v>
      </c>
      <c r="C4146" s="321" t="s">
        <v>14849</v>
      </c>
      <c r="D4146" s="323" t="s">
        <v>18310</v>
      </c>
    </row>
    <row r="4147" spans="1:4" ht="27" x14ac:dyDescent="0.2">
      <c r="A4147" s="320" t="s">
        <v>6066</v>
      </c>
      <c r="B4147" s="322" t="s">
        <v>11491</v>
      </c>
      <c r="C4147" s="321" t="s">
        <v>14849</v>
      </c>
      <c r="D4147" s="323" t="s">
        <v>14821</v>
      </c>
    </row>
    <row r="4148" spans="1:4" ht="40.5" x14ac:dyDescent="0.2">
      <c r="A4148" s="320" t="s">
        <v>6067</v>
      </c>
      <c r="B4148" s="322" t="s">
        <v>11492</v>
      </c>
      <c r="C4148" s="321" t="s">
        <v>14849</v>
      </c>
      <c r="D4148" s="323" t="s">
        <v>18311</v>
      </c>
    </row>
    <row r="4149" spans="1:4" ht="27" x14ac:dyDescent="0.2">
      <c r="A4149" s="320" t="s">
        <v>6068</v>
      </c>
      <c r="B4149" s="322" t="s">
        <v>11493</v>
      </c>
      <c r="C4149" s="321" t="s">
        <v>14849</v>
      </c>
      <c r="D4149" s="323" t="s">
        <v>18312</v>
      </c>
    </row>
    <row r="4150" spans="1:4" ht="27" x14ac:dyDescent="0.2">
      <c r="A4150" s="320" t="s">
        <v>6069</v>
      </c>
      <c r="B4150" s="322" t="s">
        <v>11494</v>
      </c>
      <c r="C4150" s="321" t="s">
        <v>14849</v>
      </c>
      <c r="D4150" s="323" t="s">
        <v>6169</v>
      </c>
    </row>
    <row r="4151" spans="1:4" ht="40.5" x14ac:dyDescent="0.2">
      <c r="A4151" s="320" t="s">
        <v>6070</v>
      </c>
      <c r="B4151" s="322" t="s">
        <v>11495</v>
      </c>
      <c r="C4151" s="321" t="s">
        <v>14849</v>
      </c>
      <c r="D4151" s="323" t="s">
        <v>18313</v>
      </c>
    </row>
    <row r="4152" spans="1:4" ht="27" x14ac:dyDescent="0.2">
      <c r="A4152" s="320" t="s">
        <v>6071</v>
      </c>
      <c r="B4152" s="322" t="s">
        <v>15905</v>
      </c>
      <c r="C4152" s="321" t="s">
        <v>14849</v>
      </c>
      <c r="D4152" s="323" t="s">
        <v>427</v>
      </c>
    </row>
    <row r="4153" spans="1:4" ht="27" x14ac:dyDescent="0.2">
      <c r="A4153" s="320" t="s">
        <v>6072</v>
      </c>
      <c r="B4153" s="322" t="s">
        <v>11496</v>
      </c>
      <c r="C4153" s="321" t="s">
        <v>14849</v>
      </c>
      <c r="D4153" s="323" t="s">
        <v>1356</v>
      </c>
    </row>
    <row r="4154" spans="1:4" ht="27" x14ac:dyDescent="0.2">
      <c r="A4154" s="320" t="s">
        <v>6073</v>
      </c>
      <c r="B4154" s="322" t="s">
        <v>11497</v>
      </c>
      <c r="C4154" s="321" t="s">
        <v>14849</v>
      </c>
      <c r="D4154" s="323" t="s">
        <v>481</v>
      </c>
    </row>
    <row r="4155" spans="1:4" ht="27" x14ac:dyDescent="0.2">
      <c r="A4155" s="320" t="s">
        <v>6074</v>
      </c>
      <c r="B4155" s="322" t="s">
        <v>15906</v>
      </c>
      <c r="C4155" s="321" t="s">
        <v>14849</v>
      </c>
      <c r="D4155" s="323" t="s">
        <v>439</v>
      </c>
    </row>
    <row r="4156" spans="1:4" ht="27" x14ac:dyDescent="0.2">
      <c r="A4156" s="320" t="s">
        <v>6075</v>
      </c>
      <c r="B4156" s="322" t="s">
        <v>11498</v>
      </c>
      <c r="C4156" s="321" t="s">
        <v>14849</v>
      </c>
      <c r="D4156" s="323" t="s">
        <v>13630</v>
      </c>
    </row>
    <row r="4157" spans="1:4" ht="27" x14ac:dyDescent="0.2">
      <c r="A4157" s="320" t="s">
        <v>6076</v>
      </c>
      <c r="B4157" s="322" t="s">
        <v>11499</v>
      </c>
      <c r="C4157" s="321" t="s">
        <v>14849</v>
      </c>
      <c r="D4157" s="323" t="s">
        <v>774</v>
      </c>
    </row>
    <row r="4158" spans="1:4" ht="27" x14ac:dyDescent="0.2">
      <c r="A4158" s="320" t="s">
        <v>6078</v>
      </c>
      <c r="B4158" s="322" t="s">
        <v>15907</v>
      </c>
      <c r="C4158" s="321" t="s">
        <v>14849</v>
      </c>
      <c r="D4158" s="323" t="s">
        <v>907</v>
      </c>
    </row>
    <row r="4159" spans="1:4" ht="27" x14ac:dyDescent="0.2">
      <c r="A4159" s="320" t="s">
        <v>6079</v>
      </c>
      <c r="B4159" s="322" t="s">
        <v>15908</v>
      </c>
      <c r="C4159" s="321" t="s">
        <v>14849</v>
      </c>
      <c r="D4159" s="323" t="s">
        <v>1435</v>
      </c>
    </row>
    <row r="4160" spans="1:4" ht="27" x14ac:dyDescent="0.2">
      <c r="A4160" s="320" t="s">
        <v>6080</v>
      </c>
      <c r="B4160" s="322" t="s">
        <v>11500</v>
      </c>
      <c r="C4160" s="321" t="s">
        <v>14849</v>
      </c>
      <c r="D4160" s="323" t="s">
        <v>402</v>
      </c>
    </row>
    <row r="4161" spans="1:4" ht="27" x14ac:dyDescent="0.2">
      <c r="A4161" s="320" t="s">
        <v>6081</v>
      </c>
      <c r="B4161" s="322" t="s">
        <v>11501</v>
      </c>
      <c r="C4161" s="321" t="s">
        <v>14849</v>
      </c>
      <c r="D4161" s="323" t="s">
        <v>14638</v>
      </c>
    </row>
    <row r="4162" spans="1:4" ht="27" x14ac:dyDescent="0.2">
      <c r="A4162" s="320" t="s">
        <v>6082</v>
      </c>
      <c r="B4162" s="322" t="s">
        <v>15909</v>
      </c>
      <c r="C4162" s="321" t="s">
        <v>14849</v>
      </c>
      <c r="D4162" s="323" t="s">
        <v>5528</v>
      </c>
    </row>
    <row r="4163" spans="1:4" ht="27" x14ac:dyDescent="0.2">
      <c r="A4163" s="320" t="s">
        <v>6083</v>
      </c>
      <c r="B4163" s="322" t="s">
        <v>15910</v>
      </c>
      <c r="C4163" s="321" t="s">
        <v>14849</v>
      </c>
      <c r="D4163" s="323" t="s">
        <v>5528</v>
      </c>
    </row>
    <row r="4164" spans="1:4" ht="27" x14ac:dyDescent="0.2">
      <c r="A4164" s="320" t="s">
        <v>6084</v>
      </c>
      <c r="B4164" s="322" t="s">
        <v>15911</v>
      </c>
      <c r="C4164" s="321" t="s">
        <v>14849</v>
      </c>
      <c r="D4164" s="323" t="s">
        <v>13505</v>
      </c>
    </row>
    <row r="4165" spans="1:4" ht="27" x14ac:dyDescent="0.2">
      <c r="A4165" s="320" t="s">
        <v>6085</v>
      </c>
      <c r="B4165" s="322" t="s">
        <v>11502</v>
      </c>
      <c r="C4165" s="321" t="s">
        <v>14849</v>
      </c>
      <c r="D4165" s="323" t="s">
        <v>3261</v>
      </c>
    </row>
    <row r="4166" spans="1:4" ht="27" x14ac:dyDescent="0.2">
      <c r="A4166" s="320" t="s">
        <v>6086</v>
      </c>
      <c r="B4166" s="322" t="s">
        <v>15912</v>
      </c>
      <c r="C4166" s="321" t="s">
        <v>14849</v>
      </c>
      <c r="D4166" s="323" t="s">
        <v>1122</v>
      </c>
    </row>
    <row r="4167" spans="1:4" ht="27" x14ac:dyDescent="0.2">
      <c r="A4167" s="320" t="s">
        <v>6087</v>
      </c>
      <c r="B4167" s="322" t="s">
        <v>11503</v>
      </c>
      <c r="C4167" s="321" t="s">
        <v>14849</v>
      </c>
      <c r="D4167" s="323" t="s">
        <v>2923</v>
      </c>
    </row>
    <row r="4168" spans="1:4" ht="27" x14ac:dyDescent="0.2">
      <c r="A4168" s="320" t="s">
        <v>6088</v>
      </c>
      <c r="B4168" s="322" t="s">
        <v>11504</v>
      </c>
      <c r="C4168" s="321" t="s">
        <v>14849</v>
      </c>
      <c r="D4168" s="323" t="s">
        <v>848</v>
      </c>
    </row>
    <row r="4169" spans="1:4" ht="27" x14ac:dyDescent="0.2">
      <c r="A4169" s="320" t="s">
        <v>6090</v>
      </c>
      <c r="B4169" s="322" t="s">
        <v>11505</v>
      </c>
      <c r="C4169" s="321" t="s">
        <v>14849</v>
      </c>
      <c r="D4169" s="323" t="s">
        <v>17685</v>
      </c>
    </row>
    <row r="4170" spans="1:4" ht="27" x14ac:dyDescent="0.2">
      <c r="A4170" s="320" t="s">
        <v>6091</v>
      </c>
      <c r="B4170" s="322" t="s">
        <v>11506</v>
      </c>
      <c r="C4170" s="321" t="s">
        <v>14849</v>
      </c>
      <c r="D4170" s="323" t="s">
        <v>1365</v>
      </c>
    </row>
    <row r="4171" spans="1:4" ht="27" x14ac:dyDescent="0.2">
      <c r="A4171" s="320" t="s">
        <v>6092</v>
      </c>
      <c r="B4171" s="322" t="s">
        <v>11507</v>
      </c>
      <c r="C4171" s="321" t="s">
        <v>14849</v>
      </c>
      <c r="D4171" s="323" t="s">
        <v>491</v>
      </c>
    </row>
    <row r="4172" spans="1:4" ht="27" x14ac:dyDescent="0.2">
      <c r="A4172" s="320" t="s">
        <v>6093</v>
      </c>
      <c r="B4172" s="322" t="s">
        <v>11508</v>
      </c>
      <c r="C4172" s="321" t="s">
        <v>14849</v>
      </c>
      <c r="D4172" s="323" t="s">
        <v>814</v>
      </c>
    </row>
    <row r="4173" spans="1:4" ht="27" x14ac:dyDescent="0.2">
      <c r="A4173" s="320" t="s">
        <v>6094</v>
      </c>
      <c r="B4173" s="322" t="s">
        <v>11509</v>
      </c>
      <c r="C4173" s="321" t="s">
        <v>14849</v>
      </c>
      <c r="D4173" s="323" t="s">
        <v>1787</v>
      </c>
    </row>
    <row r="4174" spans="1:4" ht="27" x14ac:dyDescent="0.2">
      <c r="A4174" s="320" t="s">
        <v>6095</v>
      </c>
      <c r="B4174" s="322" t="s">
        <v>11510</v>
      </c>
      <c r="C4174" s="321" t="s">
        <v>14849</v>
      </c>
      <c r="D4174" s="323" t="s">
        <v>14279</v>
      </c>
    </row>
    <row r="4175" spans="1:4" ht="27" x14ac:dyDescent="0.2">
      <c r="A4175" s="320" t="s">
        <v>6096</v>
      </c>
      <c r="B4175" s="322" t="s">
        <v>11511</v>
      </c>
      <c r="C4175" s="321" t="s">
        <v>14849</v>
      </c>
      <c r="D4175" s="323" t="s">
        <v>5733</v>
      </c>
    </row>
    <row r="4176" spans="1:4" ht="27" x14ac:dyDescent="0.2">
      <c r="A4176" s="320" t="s">
        <v>6097</v>
      </c>
      <c r="B4176" s="322" t="s">
        <v>11512</v>
      </c>
      <c r="C4176" s="321" t="s">
        <v>14849</v>
      </c>
      <c r="D4176" s="323" t="s">
        <v>14605</v>
      </c>
    </row>
    <row r="4177" spans="1:4" ht="27" x14ac:dyDescent="0.2">
      <c r="A4177" s="320" t="s">
        <v>6099</v>
      </c>
      <c r="B4177" s="322" t="s">
        <v>11513</v>
      </c>
      <c r="C4177" s="321" t="s">
        <v>14849</v>
      </c>
      <c r="D4177" s="323" t="s">
        <v>13426</v>
      </c>
    </row>
    <row r="4178" spans="1:4" ht="27" x14ac:dyDescent="0.2">
      <c r="A4178" s="320" t="s">
        <v>6100</v>
      </c>
      <c r="B4178" s="322" t="s">
        <v>11514</v>
      </c>
      <c r="C4178" s="321" t="s">
        <v>14849</v>
      </c>
      <c r="D4178" s="323" t="s">
        <v>5443</v>
      </c>
    </row>
    <row r="4179" spans="1:4" ht="27" x14ac:dyDescent="0.2">
      <c r="A4179" s="320" t="s">
        <v>6101</v>
      </c>
      <c r="B4179" s="322" t="s">
        <v>11515</v>
      </c>
      <c r="C4179" s="321" t="s">
        <v>14849</v>
      </c>
      <c r="D4179" s="323" t="s">
        <v>6617</v>
      </c>
    </row>
    <row r="4180" spans="1:4" ht="27" x14ac:dyDescent="0.2">
      <c r="A4180" s="320" t="s">
        <v>6103</v>
      </c>
      <c r="B4180" s="322" t="s">
        <v>11516</v>
      </c>
      <c r="C4180" s="321" t="s">
        <v>14849</v>
      </c>
      <c r="D4180" s="323" t="s">
        <v>18314</v>
      </c>
    </row>
    <row r="4181" spans="1:4" ht="27" x14ac:dyDescent="0.2">
      <c r="A4181" s="320" t="s">
        <v>6104</v>
      </c>
      <c r="B4181" s="322" t="s">
        <v>11517</v>
      </c>
      <c r="C4181" s="321" t="s">
        <v>14849</v>
      </c>
      <c r="D4181" s="323" t="s">
        <v>18315</v>
      </c>
    </row>
    <row r="4182" spans="1:4" ht="40.5" x14ac:dyDescent="0.2">
      <c r="A4182" s="320" t="s">
        <v>6105</v>
      </c>
      <c r="B4182" s="322" t="s">
        <v>11518</v>
      </c>
      <c r="C4182" s="321" t="s">
        <v>14849</v>
      </c>
      <c r="D4182" s="323" t="s">
        <v>1128</v>
      </c>
    </row>
    <row r="4183" spans="1:4" ht="40.5" x14ac:dyDescent="0.2">
      <c r="A4183" s="320" t="s">
        <v>6106</v>
      </c>
      <c r="B4183" s="322" t="s">
        <v>11519</v>
      </c>
      <c r="C4183" s="321" t="s">
        <v>14849</v>
      </c>
      <c r="D4183" s="323" t="s">
        <v>18049</v>
      </c>
    </row>
    <row r="4184" spans="1:4" ht="27" x14ac:dyDescent="0.2">
      <c r="A4184" s="320" t="s">
        <v>6107</v>
      </c>
      <c r="B4184" s="322" t="s">
        <v>11520</v>
      </c>
      <c r="C4184" s="321" t="s">
        <v>14849</v>
      </c>
      <c r="D4184" s="323" t="s">
        <v>715</v>
      </c>
    </row>
    <row r="4185" spans="1:4" ht="40.5" x14ac:dyDescent="0.2">
      <c r="A4185" s="320" t="s">
        <v>6108</v>
      </c>
      <c r="B4185" s="322" t="s">
        <v>11521</v>
      </c>
      <c r="C4185" s="321" t="s">
        <v>14849</v>
      </c>
      <c r="D4185" s="323" t="s">
        <v>522</v>
      </c>
    </row>
    <row r="4186" spans="1:4" ht="40.5" x14ac:dyDescent="0.2">
      <c r="A4186" s="320" t="s">
        <v>6109</v>
      </c>
      <c r="B4186" s="322" t="s">
        <v>11522</v>
      </c>
      <c r="C4186" s="321" t="s">
        <v>14849</v>
      </c>
      <c r="D4186" s="323" t="s">
        <v>18316</v>
      </c>
    </row>
    <row r="4187" spans="1:4" ht="40.5" x14ac:dyDescent="0.2">
      <c r="A4187" s="320" t="s">
        <v>6110</v>
      </c>
      <c r="B4187" s="322" t="s">
        <v>11523</v>
      </c>
      <c r="C4187" s="321" t="s">
        <v>14849</v>
      </c>
      <c r="D4187" s="323" t="s">
        <v>18317</v>
      </c>
    </row>
    <row r="4188" spans="1:4" ht="27" x14ac:dyDescent="0.2">
      <c r="A4188" s="320" t="s">
        <v>6112</v>
      </c>
      <c r="B4188" s="322" t="s">
        <v>11524</v>
      </c>
      <c r="C4188" s="321" t="s">
        <v>14849</v>
      </c>
      <c r="D4188" s="323" t="s">
        <v>6253</v>
      </c>
    </row>
    <row r="4189" spans="1:4" ht="27" x14ac:dyDescent="0.2">
      <c r="A4189" s="320" t="s">
        <v>6113</v>
      </c>
      <c r="B4189" s="322" t="s">
        <v>11525</v>
      </c>
      <c r="C4189" s="321" t="s">
        <v>14849</v>
      </c>
      <c r="D4189" s="323" t="s">
        <v>14310</v>
      </c>
    </row>
    <row r="4190" spans="1:4" ht="40.5" x14ac:dyDescent="0.2">
      <c r="A4190" s="320" t="s">
        <v>6115</v>
      </c>
      <c r="B4190" s="322" t="s">
        <v>11526</v>
      </c>
      <c r="C4190" s="321" t="s">
        <v>14849</v>
      </c>
      <c r="D4190" s="323" t="s">
        <v>1865</v>
      </c>
    </row>
    <row r="4191" spans="1:4" ht="40.5" x14ac:dyDescent="0.2">
      <c r="A4191" s="320" t="s">
        <v>6116</v>
      </c>
      <c r="B4191" s="322" t="s">
        <v>11527</v>
      </c>
      <c r="C4191" s="321" t="s">
        <v>14849</v>
      </c>
      <c r="D4191" s="323" t="s">
        <v>14584</v>
      </c>
    </row>
    <row r="4192" spans="1:4" ht="27" x14ac:dyDescent="0.2">
      <c r="A4192" s="320" t="s">
        <v>6117</v>
      </c>
      <c r="B4192" s="322" t="s">
        <v>11528</v>
      </c>
      <c r="C4192" s="321" t="s">
        <v>14849</v>
      </c>
      <c r="D4192" s="323" t="s">
        <v>14622</v>
      </c>
    </row>
    <row r="4193" spans="1:4" ht="27" x14ac:dyDescent="0.2">
      <c r="A4193" s="320" t="s">
        <v>6118</v>
      </c>
      <c r="B4193" s="322" t="s">
        <v>11529</v>
      </c>
      <c r="C4193" s="321" t="s">
        <v>14849</v>
      </c>
      <c r="D4193" s="323" t="s">
        <v>525</v>
      </c>
    </row>
    <row r="4194" spans="1:4" ht="27" x14ac:dyDescent="0.2">
      <c r="A4194" s="320" t="s">
        <v>6119</v>
      </c>
      <c r="B4194" s="322" t="s">
        <v>11530</v>
      </c>
      <c r="C4194" s="321" t="s">
        <v>14849</v>
      </c>
      <c r="D4194" s="323" t="s">
        <v>18318</v>
      </c>
    </row>
    <row r="4195" spans="1:4" ht="27" x14ac:dyDescent="0.2">
      <c r="A4195" s="320" t="s">
        <v>6120</v>
      </c>
      <c r="B4195" s="322" t="s">
        <v>11531</v>
      </c>
      <c r="C4195" s="321" t="s">
        <v>14849</v>
      </c>
      <c r="D4195" s="323" t="s">
        <v>876</v>
      </c>
    </row>
    <row r="4196" spans="1:4" ht="27" x14ac:dyDescent="0.2">
      <c r="A4196" s="320" t="s">
        <v>6122</v>
      </c>
      <c r="B4196" s="322" t="s">
        <v>11532</v>
      </c>
      <c r="C4196" s="321" t="s">
        <v>14849</v>
      </c>
      <c r="D4196" s="323" t="s">
        <v>13351</v>
      </c>
    </row>
    <row r="4197" spans="1:4" ht="27" x14ac:dyDescent="0.2">
      <c r="A4197" s="320" t="s">
        <v>6123</v>
      </c>
      <c r="B4197" s="322" t="s">
        <v>11533</v>
      </c>
      <c r="C4197" s="321" t="s">
        <v>14849</v>
      </c>
      <c r="D4197" s="323" t="s">
        <v>14327</v>
      </c>
    </row>
    <row r="4198" spans="1:4" ht="27" x14ac:dyDescent="0.2">
      <c r="A4198" s="320" t="s">
        <v>6124</v>
      </c>
      <c r="B4198" s="322" t="s">
        <v>11534</v>
      </c>
      <c r="C4198" s="321" t="s">
        <v>14849</v>
      </c>
      <c r="D4198" s="323" t="s">
        <v>18319</v>
      </c>
    </row>
    <row r="4199" spans="1:4" ht="27" x14ac:dyDescent="0.2">
      <c r="A4199" s="320" t="s">
        <v>6126</v>
      </c>
      <c r="B4199" s="322" t="s">
        <v>11535</v>
      </c>
      <c r="C4199" s="321" t="s">
        <v>14849</v>
      </c>
      <c r="D4199" s="323" t="s">
        <v>492</v>
      </c>
    </row>
    <row r="4200" spans="1:4" ht="27" x14ac:dyDescent="0.2">
      <c r="A4200" s="320" t="s">
        <v>6127</v>
      </c>
      <c r="B4200" s="322" t="s">
        <v>11536</v>
      </c>
      <c r="C4200" s="321" t="s">
        <v>14849</v>
      </c>
      <c r="D4200" s="323" t="s">
        <v>768</v>
      </c>
    </row>
    <row r="4201" spans="1:4" ht="27" x14ac:dyDescent="0.2">
      <c r="A4201" s="320" t="s">
        <v>6128</v>
      </c>
      <c r="B4201" s="322" t="s">
        <v>11537</v>
      </c>
      <c r="C4201" s="321" t="s">
        <v>14849</v>
      </c>
      <c r="D4201" s="323" t="s">
        <v>18320</v>
      </c>
    </row>
    <row r="4202" spans="1:4" ht="27" x14ac:dyDescent="0.2">
      <c r="A4202" s="320" t="s">
        <v>6129</v>
      </c>
      <c r="B4202" s="322" t="s">
        <v>11538</v>
      </c>
      <c r="C4202" s="321" t="s">
        <v>14849</v>
      </c>
      <c r="D4202" s="323" t="s">
        <v>17143</v>
      </c>
    </row>
    <row r="4203" spans="1:4" ht="27" x14ac:dyDescent="0.2">
      <c r="A4203" s="320" t="s">
        <v>6131</v>
      </c>
      <c r="B4203" s="322" t="s">
        <v>11539</v>
      </c>
      <c r="C4203" s="321" t="s">
        <v>14849</v>
      </c>
      <c r="D4203" s="323" t="s">
        <v>14548</v>
      </c>
    </row>
    <row r="4204" spans="1:4" ht="27" x14ac:dyDescent="0.2">
      <c r="A4204" s="320" t="s">
        <v>6132</v>
      </c>
      <c r="B4204" s="322" t="s">
        <v>11540</v>
      </c>
      <c r="C4204" s="321" t="s">
        <v>14849</v>
      </c>
      <c r="D4204" s="323" t="s">
        <v>4976</v>
      </c>
    </row>
    <row r="4205" spans="1:4" ht="27" x14ac:dyDescent="0.2">
      <c r="A4205" s="320" t="s">
        <v>6133</v>
      </c>
      <c r="B4205" s="322" t="s">
        <v>11541</v>
      </c>
      <c r="C4205" s="321" t="s">
        <v>14849</v>
      </c>
      <c r="D4205" s="323" t="s">
        <v>6728</v>
      </c>
    </row>
    <row r="4206" spans="1:4" ht="27" x14ac:dyDescent="0.2">
      <c r="A4206" s="320" t="s">
        <v>6134</v>
      </c>
      <c r="B4206" s="322" t="s">
        <v>11542</v>
      </c>
      <c r="C4206" s="321" t="s">
        <v>14849</v>
      </c>
      <c r="D4206" s="323" t="s">
        <v>1679</v>
      </c>
    </row>
    <row r="4207" spans="1:4" ht="27" x14ac:dyDescent="0.2">
      <c r="A4207" s="320" t="s">
        <v>6135</v>
      </c>
      <c r="B4207" s="322" t="s">
        <v>11543</v>
      </c>
      <c r="C4207" s="321" t="s">
        <v>14849</v>
      </c>
      <c r="D4207" s="323" t="s">
        <v>3292</v>
      </c>
    </row>
    <row r="4208" spans="1:4" ht="27" x14ac:dyDescent="0.2">
      <c r="A4208" s="320" t="s">
        <v>6136</v>
      </c>
      <c r="B4208" s="322" t="s">
        <v>11544</v>
      </c>
      <c r="C4208" s="321" t="s">
        <v>14849</v>
      </c>
      <c r="D4208" s="323" t="s">
        <v>18321</v>
      </c>
    </row>
    <row r="4209" spans="1:4" ht="27" x14ac:dyDescent="0.2">
      <c r="A4209" s="320" t="s">
        <v>6137</v>
      </c>
      <c r="B4209" s="322" t="s">
        <v>11545</v>
      </c>
      <c r="C4209" s="321" t="s">
        <v>14849</v>
      </c>
      <c r="D4209" s="323" t="s">
        <v>14558</v>
      </c>
    </row>
    <row r="4210" spans="1:4" ht="27" x14ac:dyDescent="0.2">
      <c r="A4210" s="320" t="s">
        <v>6138</v>
      </c>
      <c r="B4210" s="322" t="s">
        <v>11546</v>
      </c>
      <c r="C4210" s="321" t="s">
        <v>14849</v>
      </c>
      <c r="D4210" s="323" t="s">
        <v>17673</v>
      </c>
    </row>
    <row r="4211" spans="1:4" ht="27" x14ac:dyDescent="0.2">
      <c r="A4211" s="320" t="s">
        <v>6139</v>
      </c>
      <c r="B4211" s="322" t="s">
        <v>11547</v>
      </c>
      <c r="C4211" s="321" t="s">
        <v>14849</v>
      </c>
      <c r="D4211" s="323" t="s">
        <v>18322</v>
      </c>
    </row>
    <row r="4212" spans="1:4" ht="27" x14ac:dyDescent="0.2">
      <c r="A4212" s="320" t="s">
        <v>6140</v>
      </c>
      <c r="B4212" s="322" t="s">
        <v>11548</v>
      </c>
      <c r="C4212" s="321" t="s">
        <v>14849</v>
      </c>
      <c r="D4212" s="323" t="s">
        <v>18323</v>
      </c>
    </row>
    <row r="4213" spans="1:4" ht="27" x14ac:dyDescent="0.2">
      <c r="A4213" s="320" t="s">
        <v>6141</v>
      </c>
      <c r="B4213" s="322" t="s">
        <v>11549</v>
      </c>
      <c r="C4213" s="321" t="s">
        <v>14849</v>
      </c>
      <c r="D4213" s="323" t="s">
        <v>6292</v>
      </c>
    </row>
    <row r="4214" spans="1:4" ht="27" x14ac:dyDescent="0.2">
      <c r="A4214" s="320" t="s">
        <v>6142</v>
      </c>
      <c r="B4214" s="322" t="s">
        <v>11550</v>
      </c>
      <c r="C4214" s="321" t="s">
        <v>14849</v>
      </c>
      <c r="D4214" s="323" t="s">
        <v>14547</v>
      </c>
    </row>
    <row r="4215" spans="1:4" ht="27" x14ac:dyDescent="0.2">
      <c r="A4215" s="320" t="s">
        <v>6143</v>
      </c>
      <c r="B4215" s="322" t="s">
        <v>11551</v>
      </c>
      <c r="C4215" s="321" t="s">
        <v>14849</v>
      </c>
      <c r="D4215" s="323" t="s">
        <v>18324</v>
      </c>
    </row>
    <row r="4216" spans="1:4" ht="40.5" x14ac:dyDescent="0.2">
      <c r="A4216" s="320" t="s">
        <v>6144</v>
      </c>
      <c r="B4216" s="322" t="s">
        <v>11552</v>
      </c>
      <c r="C4216" s="321" t="s">
        <v>14849</v>
      </c>
      <c r="D4216" s="323" t="s">
        <v>6194</v>
      </c>
    </row>
    <row r="4217" spans="1:4" ht="40.5" x14ac:dyDescent="0.2">
      <c r="A4217" s="320" t="s">
        <v>6145</v>
      </c>
      <c r="B4217" s="322" t="s">
        <v>11553</v>
      </c>
      <c r="C4217" s="321" t="s">
        <v>14849</v>
      </c>
      <c r="D4217" s="323" t="s">
        <v>18131</v>
      </c>
    </row>
    <row r="4218" spans="1:4" ht="40.5" x14ac:dyDescent="0.2">
      <c r="A4218" s="320" t="s">
        <v>6146</v>
      </c>
      <c r="B4218" s="322" t="s">
        <v>11554</v>
      </c>
      <c r="C4218" s="321" t="s">
        <v>14849</v>
      </c>
      <c r="D4218" s="323" t="s">
        <v>18325</v>
      </c>
    </row>
    <row r="4219" spans="1:4" ht="40.5" x14ac:dyDescent="0.2">
      <c r="A4219" s="320" t="s">
        <v>6147</v>
      </c>
      <c r="B4219" s="322" t="s">
        <v>11555</v>
      </c>
      <c r="C4219" s="321" t="s">
        <v>14849</v>
      </c>
      <c r="D4219" s="323" t="s">
        <v>18326</v>
      </c>
    </row>
    <row r="4220" spans="1:4" ht="40.5" x14ac:dyDescent="0.2">
      <c r="A4220" s="320" t="s">
        <v>6148</v>
      </c>
      <c r="B4220" s="322" t="s">
        <v>11556</v>
      </c>
      <c r="C4220" s="321" t="s">
        <v>14849</v>
      </c>
      <c r="D4220" s="323" t="s">
        <v>18327</v>
      </c>
    </row>
    <row r="4221" spans="1:4" ht="40.5" x14ac:dyDescent="0.2">
      <c r="A4221" s="320" t="s">
        <v>6149</v>
      </c>
      <c r="B4221" s="322" t="s">
        <v>11557</v>
      </c>
      <c r="C4221" s="321" t="s">
        <v>14849</v>
      </c>
      <c r="D4221" s="323" t="s">
        <v>18328</v>
      </c>
    </row>
    <row r="4222" spans="1:4" ht="40.5" x14ac:dyDescent="0.2">
      <c r="A4222" s="320" t="s">
        <v>6150</v>
      </c>
      <c r="B4222" s="322" t="s">
        <v>11558</v>
      </c>
      <c r="C4222" s="321" t="s">
        <v>14849</v>
      </c>
      <c r="D4222" s="323" t="s">
        <v>18329</v>
      </c>
    </row>
    <row r="4223" spans="1:4" ht="40.5" x14ac:dyDescent="0.2">
      <c r="A4223" s="320" t="s">
        <v>6151</v>
      </c>
      <c r="B4223" s="322" t="s">
        <v>11559</v>
      </c>
      <c r="C4223" s="321" t="s">
        <v>14849</v>
      </c>
      <c r="D4223" s="323" t="s">
        <v>18330</v>
      </c>
    </row>
    <row r="4224" spans="1:4" ht="40.5" x14ac:dyDescent="0.2">
      <c r="A4224" s="320" t="s">
        <v>6152</v>
      </c>
      <c r="B4224" s="322" t="s">
        <v>11560</v>
      </c>
      <c r="C4224" s="321" t="s">
        <v>14849</v>
      </c>
      <c r="D4224" s="323" t="s">
        <v>18331</v>
      </c>
    </row>
    <row r="4225" spans="1:4" ht="40.5" x14ac:dyDescent="0.2">
      <c r="A4225" s="320" t="s">
        <v>6153</v>
      </c>
      <c r="B4225" s="322" t="s">
        <v>11561</v>
      </c>
      <c r="C4225" s="321" t="s">
        <v>14849</v>
      </c>
      <c r="D4225" s="323" t="s">
        <v>18332</v>
      </c>
    </row>
    <row r="4226" spans="1:4" ht="40.5" x14ac:dyDescent="0.2">
      <c r="A4226" s="320" t="s">
        <v>6154</v>
      </c>
      <c r="B4226" s="322" t="s">
        <v>11562</v>
      </c>
      <c r="C4226" s="321" t="s">
        <v>14849</v>
      </c>
      <c r="D4226" s="323" t="s">
        <v>13483</v>
      </c>
    </row>
    <row r="4227" spans="1:4" ht="40.5" x14ac:dyDescent="0.2">
      <c r="A4227" s="320" t="s">
        <v>6156</v>
      </c>
      <c r="B4227" s="322" t="s">
        <v>11563</v>
      </c>
      <c r="C4227" s="321" t="s">
        <v>14849</v>
      </c>
      <c r="D4227" s="323" t="s">
        <v>18333</v>
      </c>
    </row>
    <row r="4228" spans="1:4" ht="40.5" x14ac:dyDescent="0.2">
      <c r="A4228" s="320" t="s">
        <v>6157</v>
      </c>
      <c r="B4228" s="322" t="s">
        <v>11564</v>
      </c>
      <c r="C4228" s="321" t="s">
        <v>14849</v>
      </c>
      <c r="D4228" s="323" t="s">
        <v>18334</v>
      </c>
    </row>
    <row r="4229" spans="1:4" ht="40.5" x14ac:dyDescent="0.2">
      <c r="A4229" s="320" t="s">
        <v>6159</v>
      </c>
      <c r="B4229" s="322" t="s">
        <v>11565</v>
      </c>
      <c r="C4229" s="321" t="s">
        <v>14849</v>
      </c>
      <c r="D4229" s="323" t="s">
        <v>18335</v>
      </c>
    </row>
    <row r="4230" spans="1:4" ht="40.5" x14ac:dyDescent="0.2">
      <c r="A4230" s="320" t="s">
        <v>6160</v>
      </c>
      <c r="B4230" s="322" t="s">
        <v>11566</v>
      </c>
      <c r="C4230" s="321" t="s">
        <v>14849</v>
      </c>
      <c r="D4230" s="323" t="s">
        <v>18336</v>
      </c>
    </row>
    <row r="4231" spans="1:4" ht="27" x14ac:dyDescent="0.2">
      <c r="A4231" s="320" t="s">
        <v>6161</v>
      </c>
      <c r="B4231" s="322" t="s">
        <v>11567</v>
      </c>
      <c r="C4231" s="321" t="s">
        <v>14849</v>
      </c>
      <c r="D4231" s="323" t="s">
        <v>18337</v>
      </c>
    </row>
    <row r="4232" spans="1:4" ht="27" x14ac:dyDescent="0.2">
      <c r="A4232" s="320" t="s">
        <v>6162</v>
      </c>
      <c r="B4232" s="322" t="s">
        <v>11568</v>
      </c>
      <c r="C4232" s="321" t="s">
        <v>14849</v>
      </c>
      <c r="D4232" s="323" t="s">
        <v>13526</v>
      </c>
    </row>
    <row r="4233" spans="1:4" ht="27" x14ac:dyDescent="0.2">
      <c r="A4233" s="320" t="s">
        <v>6163</v>
      </c>
      <c r="B4233" s="322" t="s">
        <v>11569</v>
      </c>
      <c r="C4233" s="321" t="s">
        <v>14849</v>
      </c>
      <c r="D4233" s="323" t="s">
        <v>16608</v>
      </c>
    </row>
    <row r="4234" spans="1:4" ht="27" x14ac:dyDescent="0.2">
      <c r="A4234" s="320" t="s">
        <v>6164</v>
      </c>
      <c r="B4234" s="322" t="s">
        <v>15913</v>
      </c>
      <c r="C4234" s="321" t="s">
        <v>14849</v>
      </c>
      <c r="D4234" s="323" t="s">
        <v>18004</v>
      </c>
    </row>
    <row r="4235" spans="1:4" ht="27" x14ac:dyDescent="0.2">
      <c r="A4235" s="320" t="s">
        <v>6165</v>
      </c>
      <c r="B4235" s="322" t="s">
        <v>11570</v>
      </c>
      <c r="C4235" s="321" t="s">
        <v>14849</v>
      </c>
      <c r="D4235" s="323" t="s">
        <v>14813</v>
      </c>
    </row>
    <row r="4236" spans="1:4" ht="27" x14ac:dyDescent="0.2">
      <c r="A4236" s="320" t="s">
        <v>6166</v>
      </c>
      <c r="B4236" s="322" t="s">
        <v>11571</v>
      </c>
      <c r="C4236" s="321" t="s">
        <v>14849</v>
      </c>
      <c r="D4236" s="323" t="s">
        <v>18338</v>
      </c>
    </row>
    <row r="4237" spans="1:4" ht="27" x14ac:dyDescent="0.2">
      <c r="A4237" s="320" t="s">
        <v>6167</v>
      </c>
      <c r="B4237" s="322" t="s">
        <v>15914</v>
      </c>
      <c r="C4237" s="321" t="s">
        <v>14849</v>
      </c>
      <c r="D4237" s="323" t="s">
        <v>18339</v>
      </c>
    </row>
    <row r="4238" spans="1:4" ht="27" x14ac:dyDescent="0.2">
      <c r="A4238" s="320" t="s">
        <v>6168</v>
      </c>
      <c r="B4238" s="322" t="s">
        <v>11572</v>
      </c>
      <c r="C4238" s="321" t="s">
        <v>14849</v>
      </c>
      <c r="D4238" s="323" t="s">
        <v>18340</v>
      </c>
    </row>
    <row r="4239" spans="1:4" ht="27" x14ac:dyDescent="0.2">
      <c r="A4239" s="320" t="s">
        <v>6170</v>
      </c>
      <c r="B4239" s="322" t="s">
        <v>11573</v>
      </c>
      <c r="C4239" s="321" t="s">
        <v>14849</v>
      </c>
      <c r="D4239" s="323" t="s">
        <v>18341</v>
      </c>
    </row>
    <row r="4240" spans="1:4" ht="27" x14ac:dyDescent="0.2">
      <c r="A4240" s="320" t="s">
        <v>6171</v>
      </c>
      <c r="B4240" s="322" t="s">
        <v>11574</v>
      </c>
      <c r="C4240" s="321" t="s">
        <v>14849</v>
      </c>
      <c r="D4240" s="323" t="s">
        <v>18342</v>
      </c>
    </row>
    <row r="4241" spans="1:4" ht="27" x14ac:dyDescent="0.2">
      <c r="A4241" s="320" t="s">
        <v>6172</v>
      </c>
      <c r="B4241" s="322" t="s">
        <v>11575</v>
      </c>
      <c r="C4241" s="321" t="s">
        <v>14849</v>
      </c>
      <c r="D4241" s="323" t="s">
        <v>18343</v>
      </c>
    </row>
    <row r="4242" spans="1:4" ht="27" x14ac:dyDescent="0.2">
      <c r="A4242" s="320" t="s">
        <v>6173</v>
      </c>
      <c r="B4242" s="322" t="s">
        <v>11576</v>
      </c>
      <c r="C4242" s="321" t="s">
        <v>14849</v>
      </c>
      <c r="D4242" s="323" t="s">
        <v>18344</v>
      </c>
    </row>
    <row r="4243" spans="1:4" ht="27" x14ac:dyDescent="0.2">
      <c r="A4243" s="320" t="s">
        <v>6174</v>
      </c>
      <c r="B4243" s="322" t="s">
        <v>11577</v>
      </c>
      <c r="C4243" s="321" t="s">
        <v>14849</v>
      </c>
      <c r="D4243" s="323" t="s">
        <v>1404</v>
      </c>
    </row>
    <row r="4244" spans="1:4" ht="27" x14ac:dyDescent="0.2">
      <c r="A4244" s="320" t="s">
        <v>6175</v>
      </c>
      <c r="B4244" s="322" t="s">
        <v>15915</v>
      </c>
      <c r="C4244" s="321" t="s">
        <v>14849</v>
      </c>
      <c r="D4244" s="323" t="s">
        <v>18345</v>
      </c>
    </row>
    <row r="4245" spans="1:4" ht="27" x14ac:dyDescent="0.2">
      <c r="A4245" s="320" t="s">
        <v>6176</v>
      </c>
      <c r="B4245" s="322" t="s">
        <v>11578</v>
      </c>
      <c r="C4245" s="321" t="s">
        <v>14849</v>
      </c>
      <c r="D4245" s="323" t="s">
        <v>18346</v>
      </c>
    </row>
    <row r="4246" spans="1:4" ht="27" x14ac:dyDescent="0.2">
      <c r="A4246" s="320" t="s">
        <v>6177</v>
      </c>
      <c r="B4246" s="322" t="s">
        <v>11579</v>
      </c>
      <c r="C4246" s="321" t="s">
        <v>14849</v>
      </c>
      <c r="D4246" s="323" t="s">
        <v>18346</v>
      </c>
    </row>
    <row r="4247" spans="1:4" ht="27" x14ac:dyDescent="0.2">
      <c r="A4247" s="320" t="s">
        <v>6178</v>
      </c>
      <c r="B4247" s="322" t="s">
        <v>15916</v>
      </c>
      <c r="C4247" s="321" t="s">
        <v>14849</v>
      </c>
      <c r="D4247" s="323" t="s">
        <v>13547</v>
      </c>
    </row>
    <row r="4248" spans="1:4" ht="27" x14ac:dyDescent="0.2">
      <c r="A4248" s="320" t="s">
        <v>6179</v>
      </c>
      <c r="B4248" s="322" t="s">
        <v>11580</v>
      </c>
      <c r="C4248" s="321" t="s">
        <v>14849</v>
      </c>
      <c r="D4248" s="323" t="s">
        <v>18347</v>
      </c>
    </row>
    <row r="4249" spans="1:4" ht="27" x14ac:dyDescent="0.2">
      <c r="A4249" s="320" t="s">
        <v>6180</v>
      </c>
      <c r="B4249" s="322" t="s">
        <v>15917</v>
      </c>
      <c r="C4249" s="321" t="s">
        <v>14849</v>
      </c>
      <c r="D4249" s="323" t="s">
        <v>18348</v>
      </c>
    </row>
    <row r="4250" spans="1:4" ht="27" x14ac:dyDescent="0.2">
      <c r="A4250" s="320" t="s">
        <v>6181</v>
      </c>
      <c r="B4250" s="322" t="s">
        <v>15918</v>
      </c>
      <c r="C4250" s="321" t="s">
        <v>14849</v>
      </c>
      <c r="D4250" s="323" t="s">
        <v>13715</v>
      </c>
    </row>
    <row r="4251" spans="1:4" ht="27" x14ac:dyDescent="0.2">
      <c r="A4251" s="320" t="s">
        <v>6182</v>
      </c>
      <c r="B4251" s="322" t="s">
        <v>15919</v>
      </c>
      <c r="C4251" s="321" t="s">
        <v>14849</v>
      </c>
      <c r="D4251" s="323" t="s">
        <v>18349</v>
      </c>
    </row>
    <row r="4252" spans="1:4" ht="27" x14ac:dyDescent="0.2">
      <c r="A4252" s="320" t="s">
        <v>6183</v>
      </c>
      <c r="B4252" s="322" t="s">
        <v>15920</v>
      </c>
      <c r="C4252" s="321" t="s">
        <v>14849</v>
      </c>
      <c r="D4252" s="323" t="s">
        <v>18350</v>
      </c>
    </row>
    <row r="4253" spans="1:4" ht="27" x14ac:dyDescent="0.2">
      <c r="A4253" s="320" t="s">
        <v>6184</v>
      </c>
      <c r="B4253" s="322" t="s">
        <v>15921</v>
      </c>
      <c r="C4253" s="321" t="s">
        <v>14849</v>
      </c>
      <c r="D4253" s="323" t="s">
        <v>18351</v>
      </c>
    </row>
    <row r="4254" spans="1:4" ht="27" x14ac:dyDescent="0.2">
      <c r="A4254" s="320" t="s">
        <v>6185</v>
      </c>
      <c r="B4254" s="322" t="s">
        <v>15922</v>
      </c>
      <c r="C4254" s="321" t="s">
        <v>14849</v>
      </c>
      <c r="D4254" s="323" t="s">
        <v>18352</v>
      </c>
    </row>
    <row r="4255" spans="1:4" ht="27" x14ac:dyDescent="0.2">
      <c r="A4255" s="320" t="s">
        <v>6186</v>
      </c>
      <c r="B4255" s="322" t="s">
        <v>11581</v>
      </c>
      <c r="C4255" s="321" t="s">
        <v>14849</v>
      </c>
      <c r="D4255" s="323" t="s">
        <v>14636</v>
      </c>
    </row>
    <row r="4256" spans="1:4" ht="27" x14ac:dyDescent="0.2">
      <c r="A4256" s="320" t="s">
        <v>6187</v>
      </c>
      <c r="B4256" s="322" t="s">
        <v>11582</v>
      </c>
      <c r="C4256" s="321" t="s">
        <v>14849</v>
      </c>
      <c r="D4256" s="323" t="s">
        <v>18353</v>
      </c>
    </row>
    <row r="4257" spans="1:4" ht="27" x14ac:dyDescent="0.2">
      <c r="A4257" s="320" t="s">
        <v>6188</v>
      </c>
      <c r="B4257" s="322" t="s">
        <v>11583</v>
      </c>
      <c r="C4257" s="321" t="s">
        <v>14849</v>
      </c>
      <c r="D4257" s="323" t="s">
        <v>18354</v>
      </c>
    </row>
    <row r="4258" spans="1:4" ht="27" x14ac:dyDescent="0.2">
      <c r="A4258" s="320" t="s">
        <v>6189</v>
      </c>
      <c r="B4258" s="322" t="s">
        <v>15923</v>
      </c>
      <c r="C4258" s="321" t="s">
        <v>14849</v>
      </c>
      <c r="D4258" s="323" t="s">
        <v>13458</v>
      </c>
    </row>
    <row r="4259" spans="1:4" ht="40.5" x14ac:dyDescent="0.2">
      <c r="A4259" s="320" t="s">
        <v>6190</v>
      </c>
      <c r="B4259" s="322" t="s">
        <v>15924</v>
      </c>
      <c r="C4259" s="321" t="s">
        <v>14849</v>
      </c>
      <c r="D4259" s="323" t="s">
        <v>7665</v>
      </c>
    </row>
    <row r="4260" spans="1:4" ht="27" x14ac:dyDescent="0.2">
      <c r="A4260" s="320" t="s">
        <v>6191</v>
      </c>
      <c r="B4260" s="322" t="s">
        <v>15925</v>
      </c>
      <c r="C4260" s="321" t="s">
        <v>14849</v>
      </c>
      <c r="D4260" s="323" t="s">
        <v>825</v>
      </c>
    </row>
    <row r="4261" spans="1:4" ht="40.5" x14ac:dyDescent="0.2">
      <c r="A4261" s="320" t="s">
        <v>6192</v>
      </c>
      <c r="B4261" s="322" t="s">
        <v>15926</v>
      </c>
      <c r="C4261" s="321" t="s">
        <v>14849</v>
      </c>
      <c r="D4261" s="323" t="s">
        <v>13553</v>
      </c>
    </row>
    <row r="4262" spans="1:4" ht="27" x14ac:dyDescent="0.2">
      <c r="A4262" s="320" t="s">
        <v>6193</v>
      </c>
      <c r="B4262" s="322" t="s">
        <v>15927</v>
      </c>
      <c r="C4262" s="321" t="s">
        <v>14849</v>
      </c>
      <c r="D4262" s="323" t="s">
        <v>1261</v>
      </c>
    </row>
    <row r="4263" spans="1:4" ht="40.5" x14ac:dyDescent="0.2">
      <c r="A4263" s="320" t="s">
        <v>6195</v>
      </c>
      <c r="B4263" s="322" t="s">
        <v>15928</v>
      </c>
      <c r="C4263" s="321" t="s">
        <v>14849</v>
      </c>
      <c r="D4263" s="323" t="s">
        <v>17867</v>
      </c>
    </row>
    <row r="4264" spans="1:4" ht="27" x14ac:dyDescent="0.2">
      <c r="A4264" s="320" t="s">
        <v>6196</v>
      </c>
      <c r="B4264" s="322" t="s">
        <v>15929</v>
      </c>
      <c r="C4264" s="321" t="s">
        <v>14849</v>
      </c>
      <c r="D4264" s="323" t="s">
        <v>18355</v>
      </c>
    </row>
    <row r="4265" spans="1:4" ht="40.5" x14ac:dyDescent="0.2">
      <c r="A4265" s="320" t="s">
        <v>6197</v>
      </c>
      <c r="B4265" s="322" t="s">
        <v>15930</v>
      </c>
      <c r="C4265" s="321" t="s">
        <v>14849</v>
      </c>
      <c r="D4265" s="323" t="s">
        <v>18356</v>
      </c>
    </row>
    <row r="4266" spans="1:4" ht="27" x14ac:dyDescent="0.2">
      <c r="A4266" s="320" t="s">
        <v>6198</v>
      </c>
      <c r="B4266" s="322" t="s">
        <v>15931</v>
      </c>
      <c r="C4266" s="321" t="s">
        <v>14849</v>
      </c>
      <c r="D4266" s="323" t="s">
        <v>18357</v>
      </c>
    </row>
    <row r="4267" spans="1:4" ht="40.5" x14ac:dyDescent="0.2">
      <c r="A4267" s="320" t="s">
        <v>6199</v>
      </c>
      <c r="B4267" s="322" t="s">
        <v>15932</v>
      </c>
      <c r="C4267" s="321" t="s">
        <v>14849</v>
      </c>
      <c r="D4267" s="323" t="s">
        <v>17855</v>
      </c>
    </row>
    <row r="4268" spans="1:4" ht="27" x14ac:dyDescent="0.2">
      <c r="A4268" s="320" t="s">
        <v>6200</v>
      </c>
      <c r="B4268" s="322" t="s">
        <v>15933</v>
      </c>
      <c r="C4268" s="321" t="s">
        <v>14849</v>
      </c>
      <c r="D4268" s="323" t="s">
        <v>18358</v>
      </c>
    </row>
    <row r="4269" spans="1:4" ht="40.5" x14ac:dyDescent="0.2">
      <c r="A4269" s="320" t="s">
        <v>6201</v>
      </c>
      <c r="B4269" s="322" t="s">
        <v>15934</v>
      </c>
      <c r="C4269" s="321" t="s">
        <v>14849</v>
      </c>
      <c r="D4269" s="323" t="s">
        <v>18359</v>
      </c>
    </row>
    <row r="4270" spans="1:4" ht="27" x14ac:dyDescent="0.2">
      <c r="A4270" s="320" t="s">
        <v>6202</v>
      </c>
      <c r="B4270" s="322" t="s">
        <v>15935</v>
      </c>
      <c r="C4270" s="321" t="s">
        <v>14849</v>
      </c>
      <c r="D4270" s="323" t="s">
        <v>14355</v>
      </c>
    </row>
    <row r="4271" spans="1:4" ht="27" x14ac:dyDescent="0.2">
      <c r="A4271" s="320" t="s">
        <v>6203</v>
      </c>
      <c r="B4271" s="322" t="s">
        <v>15936</v>
      </c>
      <c r="C4271" s="321" t="s">
        <v>14849</v>
      </c>
      <c r="D4271" s="323" t="s">
        <v>14355</v>
      </c>
    </row>
    <row r="4272" spans="1:4" ht="27" x14ac:dyDescent="0.2">
      <c r="A4272" s="320" t="s">
        <v>6204</v>
      </c>
      <c r="B4272" s="322" t="s">
        <v>15937</v>
      </c>
      <c r="C4272" s="321" t="s">
        <v>14849</v>
      </c>
      <c r="D4272" s="323" t="s">
        <v>14664</v>
      </c>
    </row>
    <row r="4273" spans="1:4" ht="27" x14ac:dyDescent="0.2">
      <c r="A4273" s="320" t="s">
        <v>6205</v>
      </c>
      <c r="B4273" s="322" t="s">
        <v>15938</v>
      </c>
      <c r="C4273" s="321" t="s">
        <v>14849</v>
      </c>
      <c r="D4273" s="323" t="s">
        <v>14664</v>
      </c>
    </row>
    <row r="4274" spans="1:4" ht="27" x14ac:dyDescent="0.2">
      <c r="A4274" s="320" t="s">
        <v>6206</v>
      </c>
      <c r="B4274" s="322" t="s">
        <v>11584</v>
      </c>
      <c r="C4274" s="321" t="s">
        <v>14849</v>
      </c>
      <c r="D4274" s="323" t="s">
        <v>18360</v>
      </c>
    </row>
    <row r="4275" spans="1:4" ht="27" x14ac:dyDescent="0.2">
      <c r="A4275" s="320" t="s">
        <v>6207</v>
      </c>
      <c r="B4275" s="322" t="s">
        <v>11585</v>
      </c>
      <c r="C4275" s="321" t="s">
        <v>14849</v>
      </c>
      <c r="D4275" s="323" t="s">
        <v>18360</v>
      </c>
    </row>
    <row r="4276" spans="1:4" ht="27" x14ac:dyDescent="0.2">
      <c r="A4276" s="320" t="s">
        <v>6208</v>
      </c>
      <c r="B4276" s="322" t="s">
        <v>11586</v>
      </c>
      <c r="C4276" s="321" t="s">
        <v>14849</v>
      </c>
      <c r="D4276" s="323" t="s">
        <v>18361</v>
      </c>
    </row>
    <row r="4277" spans="1:4" ht="27" x14ac:dyDescent="0.2">
      <c r="A4277" s="320" t="s">
        <v>6209</v>
      </c>
      <c r="B4277" s="322" t="s">
        <v>11587</v>
      </c>
      <c r="C4277" s="321" t="s">
        <v>14849</v>
      </c>
      <c r="D4277" s="323" t="s">
        <v>13660</v>
      </c>
    </row>
    <row r="4278" spans="1:4" ht="27" x14ac:dyDescent="0.2">
      <c r="A4278" s="320" t="s">
        <v>6210</v>
      </c>
      <c r="B4278" s="322" t="s">
        <v>11588</v>
      </c>
      <c r="C4278" s="321" t="s">
        <v>14849</v>
      </c>
      <c r="D4278" s="323" t="s">
        <v>18362</v>
      </c>
    </row>
    <row r="4279" spans="1:4" ht="27" x14ac:dyDescent="0.2">
      <c r="A4279" s="320" t="s">
        <v>6211</v>
      </c>
      <c r="B4279" s="322" t="s">
        <v>11589</v>
      </c>
      <c r="C4279" s="321" t="s">
        <v>14849</v>
      </c>
      <c r="D4279" s="323" t="s">
        <v>18363</v>
      </c>
    </row>
    <row r="4280" spans="1:4" ht="27" x14ac:dyDescent="0.2">
      <c r="A4280" s="320" t="s">
        <v>6212</v>
      </c>
      <c r="B4280" s="322" t="s">
        <v>11590</v>
      </c>
      <c r="C4280" s="321" t="s">
        <v>14849</v>
      </c>
      <c r="D4280" s="323" t="s">
        <v>18364</v>
      </c>
    </row>
    <row r="4281" spans="1:4" ht="27" x14ac:dyDescent="0.2">
      <c r="A4281" s="320" t="s">
        <v>6213</v>
      </c>
      <c r="B4281" s="322" t="s">
        <v>11591</v>
      </c>
      <c r="C4281" s="321" t="s">
        <v>14849</v>
      </c>
      <c r="D4281" s="323" t="s">
        <v>18365</v>
      </c>
    </row>
    <row r="4282" spans="1:4" ht="27" x14ac:dyDescent="0.2">
      <c r="A4282" s="320" t="s">
        <v>6214</v>
      </c>
      <c r="B4282" s="322" t="s">
        <v>11592</v>
      </c>
      <c r="C4282" s="321" t="s">
        <v>14849</v>
      </c>
      <c r="D4282" s="323" t="s">
        <v>18269</v>
      </c>
    </row>
    <row r="4283" spans="1:4" ht="27" x14ac:dyDescent="0.2">
      <c r="A4283" s="320" t="s">
        <v>6215</v>
      </c>
      <c r="B4283" s="322" t="s">
        <v>11593</v>
      </c>
      <c r="C4283" s="321" t="s">
        <v>14849</v>
      </c>
      <c r="D4283" s="323" t="s">
        <v>18366</v>
      </c>
    </row>
    <row r="4284" spans="1:4" ht="27" x14ac:dyDescent="0.2">
      <c r="A4284" s="320" t="s">
        <v>6216</v>
      </c>
      <c r="B4284" s="322" t="s">
        <v>11594</v>
      </c>
      <c r="C4284" s="321" t="s">
        <v>14849</v>
      </c>
      <c r="D4284" s="323" t="s">
        <v>18367</v>
      </c>
    </row>
    <row r="4285" spans="1:4" ht="27" x14ac:dyDescent="0.2">
      <c r="A4285" s="320" t="s">
        <v>6217</v>
      </c>
      <c r="B4285" s="322" t="s">
        <v>11595</v>
      </c>
      <c r="C4285" s="321" t="s">
        <v>14849</v>
      </c>
      <c r="D4285" s="323" t="s">
        <v>18368</v>
      </c>
    </row>
    <row r="4286" spans="1:4" ht="27" x14ac:dyDescent="0.2">
      <c r="A4286" s="320" t="s">
        <v>6218</v>
      </c>
      <c r="B4286" s="322" t="s">
        <v>11596</v>
      </c>
      <c r="C4286" s="321" t="s">
        <v>14849</v>
      </c>
      <c r="D4286" s="323" t="s">
        <v>18369</v>
      </c>
    </row>
    <row r="4287" spans="1:4" ht="27" x14ac:dyDescent="0.2">
      <c r="A4287" s="320" t="s">
        <v>6219</v>
      </c>
      <c r="B4287" s="322" t="s">
        <v>11597</v>
      </c>
      <c r="C4287" s="321" t="s">
        <v>14849</v>
      </c>
      <c r="D4287" s="323" t="s">
        <v>18370</v>
      </c>
    </row>
    <row r="4288" spans="1:4" ht="27" x14ac:dyDescent="0.2">
      <c r="A4288" s="320" t="s">
        <v>6220</v>
      </c>
      <c r="B4288" s="322" t="s">
        <v>11598</v>
      </c>
      <c r="C4288" s="321" t="s">
        <v>14849</v>
      </c>
      <c r="D4288" s="323" t="s">
        <v>1396</v>
      </c>
    </row>
    <row r="4289" spans="1:4" ht="40.5" x14ac:dyDescent="0.2">
      <c r="A4289" s="320" t="s">
        <v>6221</v>
      </c>
      <c r="B4289" s="322" t="s">
        <v>11599</v>
      </c>
      <c r="C4289" s="321" t="s">
        <v>14849</v>
      </c>
      <c r="D4289" s="323" t="s">
        <v>330</v>
      </c>
    </row>
    <row r="4290" spans="1:4" ht="27" x14ac:dyDescent="0.2">
      <c r="A4290" s="320" t="s">
        <v>6222</v>
      </c>
      <c r="B4290" s="322" t="s">
        <v>11600</v>
      </c>
      <c r="C4290" s="321" t="s">
        <v>14849</v>
      </c>
      <c r="D4290" s="323" t="s">
        <v>18371</v>
      </c>
    </row>
    <row r="4291" spans="1:4" ht="40.5" x14ac:dyDescent="0.2">
      <c r="A4291" s="320" t="s">
        <v>6223</v>
      </c>
      <c r="B4291" s="322" t="s">
        <v>11601</v>
      </c>
      <c r="C4291" s="321" t="s">
        <v>14849</v>
      </c>
      <c r="D4291" s="323" t="s">
        <v>18372</v>
      </c>
    </row>
    <row r="4292" spans="1:4" ht="27" x14ac:dyDescent="0.2">
      <c r="A4292" s="320" t="s">
        <v>6224</v>
      </c>
      <c r="B4292" s="322" t="s">
        <v>11602</v>
      </c>
      <c r="C4292" s="321" t="s">
        <v>14849</v>
      </c>
      <c r="D4292" s="323" t="s">
        <v>18373</v>
      </c>
    </row>
    <row r="4293" spans="1:4" ht="40.5" x14ac:dyDescent="0.2">
      <c r="A4293" s="320" t="s">
        <v>6226</v>
      </c>
      <c r="B4293" s="322" t="s">
        <v>11603</v>
      </c>
      <c r="C4293" s="321" t="s">
        <v>14849</v>
      </c>
      <c r="D4293" s="323" t="s">
        <v>18374</v>
      </c>
    </row>
    <row r="4294" spans="1:4" ht="27" x14ac:dyDescent="0.2">
      <c r="A4294" s="320" t="s">
        <v>6227</v>
      </c>
      <c r="B4294" s="322" t="s">
        <v>11604</v>
      </c>
      <c r="C4294" s="321" t="s">
        <v>14849</v>
      </c>
      <c r="D4294" s="323" t="s">
        <v>14525</v>
      </c>
    </row>
    <row r="4295" spans="1:4" ht="40.5" x14ac:dyDescent="0.2">
      <c r="A4295" s="320" t="s">
        <v>6228</v>
      </c>
      <c r="B4295" s="322" t="s">
        <v>11605</v>
      </c>
      <c r="C4295" s="321" t="s">
        <v>14849</v>
      </c>
      <c r="D4295" s="323" t="s">
        <v>18375</v>
      </c>
    </row>
    <row r="4296" spans="1:4" ht="27" x14ac:dyDescent="0.2">
      <c r="A4296" s="320" t="s">
        <v>6229</v>
      </c>
      <c r="B4296" s="322" t="s">
        <v>11606</v>
      </c>
      <c r="C4296" s="321" t="s">
        <v>14849</v>
      </c>
      <c r="D4296" s="323" t="s">
        <v>18376</v>
      </c>
    </row>
    <row r="4297" spans="1:4" ht="40.5" x14ac:dyDescent="0.2">
      <c r="A4297" s="320" t="s">
        <v>6230</v>
      </c>
      <c r="B4297" s="322" t="s">
        <v>11607</v>
      </c>
      <c r="C4297" s="321" t="s">
        <v>14849</v>
      </c>
      <c r="D4297" s="323" t="s">
        <v>18377</v>
      </c>
    </row>
    <row r="4298" spans="1:4" ht="27" x14ac:dyDescent="0.2">
      <c r="A4298" s="320" t="s">
        <v>6231</v>
      </c>
      <c r="B4298" s="322" t="s">
        <v>11608</v>
      </c>
      <c r="C4298" s="321" t="s">
        <v>14849</v>
      </c>
      <c r="D4298" s="323" t="s">
        <v>18378</v>
      </c>
    </row>
    <row r="4299" spans="1:4" ht="40.5" x14ac:dyDescent="0.2">
      <c r="A4299" s="320" t="s">
        <v>6232</v>
      </c>
      <c r="B4299" s="322" t="s">
        <v>11609</v>
      </c>
      <c r="C4299" s="321" t="s">
        <v>14849</v>
      </c>
      <c r="D4299" s="323" t="s">
        <v>18379</v>
      </c>
    </row>
    <row r="4300" spans="1:4" ht="27" x14ac:dyDescent="0.2">
      <c r="A4300" s="320" t="s">
        <v>6233</v>
      </c>
      <c r="B4300" s="322" t="s">
        <v>11610</v>
      </c>
      <c r="C4300" s="321" t="s">
        <v>14849</v>
      </c>
      <c r="D4300" s="323" t="s">
        <v>18380</v>
      </c>
    </row>
    <row r="4301" spans="1:4" ht="27" x14ac:dyDescent="0.2">
      <c r="A4301" s="320" t="s">
        <v>6234</v>
      </c>
      <c r="B4301" s="322" t="s">
        <v>11611</v>
      </c>
      <c r="C4301" s="321" t="s">
        <v>14849</v>
      </c>
      <c r="D4301" s="323" t="s">
        <v>18380</v>
      </c>
    </row>
    <row r="4302" spans="1:4" ht="40.5" x14ac:dyDescent="0.2">
      <c r="A4302" s="320" t="s">
        <v>6235</v>
      </c>
      <c r="B4302" s="322" t="s">
        <v>11612</v>
      </c>
      <c r="C4302" s="321" t="s">
        <v>14849</v>
      </c>
      <c r="D4302" s="323" t="s">
        <v>6194</v>
      </c>
    </row>
    <row r="4303" spans="1:4" ht="40.5" x14ac:dyDescent="0.2">
      <c r="A4303" s="320" t="s">
        <v>6236</v>
      </c>
      <c r="B4303" s="322" t="s">
        <v>11613</v>
      </c>
      <c r="C4303" s="321" t="s">
        <v>14849</v>
      </c>
      <c r="D4303" s="323" t="s">
        <v>6194</v>
      </c>
    </row>
    <row r="4304" spans="1:4" ht="40.5" x14ac:dyDescent="0.2">
      <c r="A4304" s="320" t="s">
        <v>6237</v>
      </c>
      <c r="B4304" s="322" t="s">
        <v>11614</v>
      </c>
      <c r="C4304" s="321" t="s">
        <v>14849</v>
      </c>
      <c r="D4304" s="323" t="s">
        <v>14520</v>
      </c>
    </row>
    <row r="4305" spans="1:4" ht="40.5" x14ac:dyDescent="0.2">
      <c r="A4305" s="320" t="s">
        <v>6238</v>
      </c>
      <c r="B4305" s="322" t="s">
        <v>11615</v>
      </c>
      <c r="C4305" s="321" t="s">
        <v>14849</v>
      </c>
      <c r="D4305" s="323" t="s">
        <v>14520</v>
      </c>
    </row>
    <row r="4306" spans="1:4" ht="27" x14ac:dyDescent="0.2">
      <c r="A4306" s="320" t="s">
        <v>6239</v>
      </c>
      <c r="B4306" s="322" t="s">
        <v>11616</v>
      </c>
      <c r="C4306" s="321" t="s">
        <v>14849</v>
      </c>
      <c r="D4306" s="323" t="s">
        <v>18381</v>
      </c>
    </row>
    <row r="4307" spans="1:4" ht="27" x14ac:dyDescent="0.2">
      <c r="A4307" s="320" t="s">
        <v>6240</v>
      </c>
      <c r="B4307" s="322" t="s">
        <v>11617</v>
      </c>
      <c r="C4307" s="321" t="s">
        <v>14849</v>
      </c>
      <c r="D4307" s="323" t="s">
        <v>18382</v>
      </c>
    </row>
    <row r="4308" spans="1:4" ht="40.5" x14ac:dyDescent="0.2">
      <c r="A4308" s="320" t="s">
        <v>6241</v>
      </c>
      <c r="B4308" s="322" t="s">
        <v>11618</v>
      </c>
      <c r="C4308" s="321" t="s">
        <v>14849</v>
      </c>
      <c r="D4308" s="323" t="s">
        <v>18383</v>
      </c>
    </row>
    <row r="4309" spans="1:4" ht="40.5" x14ac:dyDescent="0.2">
      <c r="A4309" s="320" t="s">
        <v>6242</v>
      </c>
      <c r="B4309" s="322" t="s">
        <v>11619</v>
      </c>
      <c r="C4309" s="321" t="s">
        <v>14849</v>
      </c>
      <c r="D4309" s="323" t="s">
        <v>18384</v>
      </c>
    </row>
    <row r="4310" spans="1:4" ht="27" x14ac:dyDescent="0.2">
      <c r="A4310" s="320" t="s">
        <v>6243</v>
      </c>
      <c r="B4310" s="322" t="s">
        <v>11620</v>
      </c>
      <c r="C4310" s="321" t="s">
        <v>14849</v>
      </c>
      <c r="D4310" s="323" t="s">
        <v>18385</v>
      </c>
    </row>
    <row r="4311" spans="1:4" ht="27" x14ac:dyDescent="0.2">
      <c r="A4311" s="320" t="s">
        <v>6244</v>
      </c>
      <c r="B4311" s="322" t="s">
        <v>11621</v>
      </c>
      <c r="C4311" s="321" t="s">
        <v>14849</v>
      </c>
      <c r="D4311" s="323" t="s">
        <v>18386</v>
      </c>
    </row>
    <row r="4312" spans="1:4" ht="27" x14ac:dyDescent="0.2">
      <c r="A4312" s="320" t="s">
        <v>6245</v>
      </c>
      <c r="B4312" s="322" t="s">
        <v>11622</v>
      </c>
      <c r="C4312" s="321" t="s">
        <v>14849</v>
      </c>
      <c r="D4312" s="323" t="s">
        <v>18387</v>
      </c>
    </row>
    <row r="4313" spans="1:4" ht="27" x14ac:dyDescent="0.2">
      <c r="A4313" s="320" t="s">
        <v>6246</v>
      </c>
      <c r="B4313" s="322" t="s">
        <v>11623</v>
      </c>
      <c r="C4313" s="321" t="s">
        <v>14849</v>
      </c>
      <c r="D4313" s="323" t="s">
        <v>18388</v>
      </c>
    </row>
    <row r="4314" spans="1:4" ht="27" x14ac:dyDescent="0.2">
      <c r="A4314" s="320" t="s">
        <v>6247</v>
      </c>
      <c r="B4314" s="322" t="s">
        <v>11624</v>
      </c>
      <c r="C4314" s="321" t="s">
        <v>14849</v>
      </c>
      <c r="D4314" s="323" t="s">
        <v>18389</v>
      </c>
    </row>
    <row r="4315" spans="1:4" ht="27" x14ac:dyDescent="0.2">
      <c r="A4315" s="320" t="s">
        <v>6248</v>
      </c>
      <c r="B4315" s="322" t="s">
        <v>11625</v>
      </c>
      <c r="C4315" s="321" t="s">
        <v>14849</v>
      </c>
      <c r="D4315" s="323" t="s">
        <v>18390</v>
      </c>
    </row>
    <row r="4316" spans="1:4" ht="27" x14ac:dyDescent="0.2">
      <c r="A4316" s="320" t="s">
        <v>6249</v>
      </c>
      <c r="B4316" s="322" t="s">
        <v>11626</v>
      </c>
      <c r="C4316" s="321" t="s">
        <v>14849</v>
      </c>
      <c r="D4316" s="323" t="s">
        <v>18391</v>
      </c>
    </row>
    <row r="4317" spans="1:4" ht="27" x14ac:dyDescent="0.2">
      <c r="A4317" s="320" t="s">
        <v>6250</v>
      </c>
      <c r="B4317" s="322" t="s">
        <v>11627</v>
      </c>
      <c r="C4317" s="321" t="s">
        <v>14849</v>
      </c>
      <c r="D4317" s="323" t="s">
        <v>18392</v>
      </c>
    </row>
    <row r="4318" spans="1:4" ht="27" x14ac:dyDescent="0.2">
      <c r="A4318" s="320" t="s">
        <v>6251</v>
      </c>
      <c r="B4318" s="322" t="s">
        <v>11628</v>
      </c>
      <c r="C4318" s="321" t="s">
        <v>14849</v>
      </c>
      <c r="D4318" s="323" t="s">
        <v>1211</v>
      </c>
    </row>
    <row r="4319" spans="1:4" ht="27" x14ac:dyDescent="0.2">
      <c r="A4319" s="320" t="s">
        <v>6252</v>
      </c>
      <c r="B4319" s="322" t="s">
        <v>11629</v>
      </c>
      <c r="C4319" s="321" t="s">
        <v>14849</v>
      </c>
      <c r="D4319" s="323" t="s">
        <v>17618</v>
      </c>
    </row>
    <row r="4320" spans="1:4" ht="40.5" x14ac:dyDescent="0.2">
      <c r="A4320" s="320" t="s">
        <v>6254</v>
      </c>
      <c r="B4320" s="322" t="s">
        <v>11630</v>
      </c>
      <c r="C4320" s="321" t="s">
        <v>14849</v>
      </c>
      <c r="D4320" s="323" t="s">
        <v>622</v>
      </c>
    </row>
    <row r="4321" spans="1:4" ht="27" x14ac:dyDescent="0.2">
      <c r="A4321" s="320" t="s">
        <v>6255</v>
      </c>
      <c r="B4321" s="322" t="s">
        <v>11631</v>
      </c>
      <c r="C4321" s="321" t="s">
        <v>14849</v>
      </c>
      <c r="D4321" s="323" t="s">
        <v>18393</v>
      </c>
    </row>
    <row r="4322" spans="1:4" ht="40.5" x14ac:dyDescent="0.2">
      <c r="A4322" s="320" t="s">
        <v>6256</v>
      </c>
      <c r="B4322" s="322" t="s">
        <v>11632</v>
      </c>
      <c r="C4322" s="321" t="s">
        <v>14849</v>
      </c>
      <c r="D4322" s="323" t="s">
        <v>14613</v>
      </c>
    </row>
    <row r="4323" spans="1:4" ht="27" x14ac:dyDescent="0.2">
      <c r="A4323" s="320" t="s">
        <v>6257</v>
      </c>
      <c r="B4323" s="322" t="s">
        <v>11633</v>
      </c>
      <c r="C4323" s="321" t="s">
        <v>14849</v>
      </c>
      <c r="D4323" s="323" t="s">
        <v>18394</v>
      </c>
    </row>
    <row r="4324" spans="1:4" ht="27" x14ac:dyDescent="0.2">
      <c r="A4324" s="320" t="s">
        <v>6258</v>
      </c>
      <c r="B4324" s="322" t="s">
        <v>11634</v>
      </c>
      <c r="C4324" s="321" t="s">
        <v>14849</v>
      </c>
      <c r="D4324" s="323" t="s">
        <v>18394</v>
      </c>
    </row>
    <row r="4325" spans="1:4" ht="27" x14ac:dyDescent="0.2">
      <c r="A4325" s="320" t="s">
        <v>6259</v>
      </c>
      <c r="B4325" s="322" t="s">
        <v>11635</v>
      </c>
      <c r="C4325" s="321" t="s">
        <v>14849</v>
      </c>
      <c r="D4325" s="323" t="s">
        <v>4654</v>
      </c>
    </row>
    <row r="4326" spans="1:4" ht="27" x14ac:dyDescent="0.2">
      <c r="A4326" s="320" t="s">
        <v>6260</v>
      </c>
      <c r="B4326" s="322" t="s">
        <v>11636</v>
      </c>
      <c r="C4326" s="321" t="s">
        <v>14849</v>
      </c>
      <c r="D4326" s="323" t="s">
        <v>4654</v>
      </c>
    </row>
    <row r="4327" spans="1:4" ht="27" x14ac:dyDescent="0.2">
      <c r="A4327" s="320" t="s">
        <v>6261</v>
      </c>
      <c r="B4327" s="322" t="s">
        <v>11637</v>
      </c>
      <c r="C4327" s="321" t="s">
        <v>14849</v>
      </c>
      <c r="D4327" s="323" t="s">
        <v>18395</v>
      </c>
    </row>
    <row r="4328" spans="1:4" ht="27" x14ac:dyDescent="0.2">
      <c r="A4328" s="320" t="s">
        <v>6262</v>
      </c>
      <c r="B4328" s="322" t="s">
        <v>11638</v>
      </c>
      <c r="C4328" s="321" t="s">
        <v>14849</v>
      </c>
      <c r="D4328" s="323" t="s">
        <v>18395</v>
      </c>
    </row>
    <row r="4329" spans="1:4" ht="27" x14ac:dyDescent="0.2">
      <c r="A4329" s="320" t="s">
        <v>6263</v>
      </c>
      <c r="B4329" s="322" t="s">
        <v>11639</v>
      </c>
      <c r="C4329" s="321" t="s">
        <v>14849</v>
      </c>
      <c r="D4329" s="323" t="s">
        <v>13844</v>
      </c>
    </row>
    <row r="4330" spans="1:4" ht="27" x14ac:dyDescent="0.2">
      <c r="A4330" s="320" t="s">
        <v>6264</v>
      </c>
      <c r="B4330" s="322" t="s">
        <v>11640</v>
      </c>
      <c r="C4330" s="321" t="s">
        <v>14849</v>
      </c>
      <c r="D4330" s="323" t="s">
        <v>18396</v>
      </c>
    </row>
    <row r="4331" spans="1:4" ht="27" x14ac:dyDescent="0.2">
      <c r="A4331" s="320" t="s">
        <v>6265</v>
      </c>
      <c r="B4331" s="322" t="s">
        <v>11641</v>
      </c>
      <c r="C4331" s="321" t="s">
        <v>14849</v>
      </c>
      <c r="D4331" s="323" t="s">
        <v>18397</v>
      </c>
    </row>
    <row r="4332" spans="1:4" ht="27" x14ac:dyDescent="0.2">
      <c r="A4332" s="320" t="s">
        <v>6266</v>
      </c>
      <c r="B4332" s="322" t="s">
        <v>11642</v>
      </c>
      <c r="C4332" s="321" t="s">
        <v>14849</v>
      </c>
      <c r="D4332" s="323" t="s">
        <v>13772</v>
      </c>
    </row>
    <row r="4333" spans="1:4" ht="13.5" x14ac:dyDescent="0.2">
      <c r="A4333" s="320" t="s">
        <v>6267</v>
      </c>
      <c r="B4333" s="322" t="s">
        <v>11643</v>
      </c>
      <c r="C4333" s="321" t="s">
        <v>14849</v>
      </c>
      <c r="D4333" s="323" t="s">
        <v>4490</v>
      </c>
    </row>
    <row r="4334" spans="1:4" ht="27" x14ac:dyDescent="0.2">
      <c r="A4334" s="320" t="s">
        <v>6268</v>
      </c>
      <c r="B4334" s="322" t="s">
        <v>11644</v>
      </c>
      <c r="C4334" s="321" t="s">
        <v>14849</v>
      </c>
      <c r="D4334" s="323" t="s">
        <v>18398</v>
      </c>
    </row>
    <row r="4335" spans="1:4" ht="40.5" x14ac:dyDescent="0.2">
      <c r="A4335" s="320" t="s">
        <v>6269</v>
      </c>
      <c r="B4335" s="322" t="s">
        <v>11645</v>
      </c>
      <c r="C4335" s="321" t="s">
        <v>14849</v>
      </c>
      <c r="D4335" s="323" t="s">
        <v>18399</v>
      </c>
    </row>
    <row r="4336" spans="1:4" ht="13.5" x14ac:dyDescent="0.2">
      <c r="A4336" s="320" t="s">
        <v>6270</v>
      </c>
      <c r="B4336" s="322" t="s">
        <v>11646</v>
      </c>
      <c r="C4336" s="321" t="s">
        <v>14849</v>
      </c>
      <c r="D4336" s="323" t="s">
        <v>18400</v>
      </c>
    </row>
    <row r="4337" spans="1:4" ht="13.5" x14ac:dyDescent="0.2">
      <c r="A4337" s="320" t="s">
        <v>6271</v>
      </c>
      <c r="B4337" s="322" t="s">
        <v>11647</v>
      </c>
      <c r="C4337" s="321" t="s">
        <v>14849</v>
      </c>
      <c r="D4337" s="323" t="s">
        <v>18401</v>
      </c>
    </row>
    <row r="4338" spans="1:4" ht="40.5" x14ac:dyDescent="0.2">
      <c r="A4338" s="320" t="s">
        <v>6272</v>
      </c>
      <c r="B4338" s="322" t="s">
        <v>11648</v>
      </c>
      <c r="C4338" s="321" t="s">
        <v>14849</v>
      </c>
      <c r="D4338" s="323" t="s">
        <v>18402</v>
      </c>
    </row>
    <row r="4339" spans="1:4" ht="40.5" x14ac:dyDescent="0.2">
      <c r="A4339" s="320" t="s">
        <v>6273</v>
      </c>
      <c r="B4339" s="322" t="s">
        <v>11649</v>
      </c>
      <c r="C4339" s="321" t="s">
        <v>14849</v>
      </c>
      <c r="D4339" s="323" t="s">
        <v>18403</v>
      </c>
    </row>
    <row r="4340" spans="1:4" ht="40.5" x14ac:dyDescent="0.2">
      <c r="A4340" s="320" t="s">
        <v>6274</v>
      </c>
      <c r="B4340" s="322" t="s">
        <v>11650</v>
      </c>
      <c r="C4340" s="321" t="s">
        <v>14849</v>
      </c>
      <c r="D4340" s="323" t="s">
        <v>18404</v>
      </c>
    </row>
    <row r="4341" spans="1:4" ht="40.5" x14ac:dyDescent="0.2">
      <c r="A4341" s="320" t="s">
        <v>6275</v>
      </c>
      <c r="B4341" s="322" t="s">
        <v>11651</v>
      </c>
      <c r="C4341" s="321" t="s">
        <v>14849</v>
      </c>
      <c r="D4341" s="323" t="s">
        <v>18405</v>
      </c>
    </row>
    <row r="4342" spans="1:4" ht="27" x14ac:dyDescent="0.2">
      <c r="A4342" s="320" t="s">
        <v>6276</v>
      </c>
      <c r="B4342" s="322" t="s">
        <v>11652</v>
      </c>
      <c r="C4342" s="321" t="s">
        <v>14849</v>
      </c>
      <c r="D4342" s="323" t="s">
        <v>18406</v>
      </c>
    </row>
    <row r="4343" spans="1:4" ht="40.5" x14ac:dyDescent="0.2">
      <c r="A4343" s="320" t="s">
        <v>6277</v>
      </c>
      <c r="B4343" s="322" t="s">
        <v>11653</v>
      </c>
      <c r="C4343" s="321" t="s">
        <v>14849</v>
      </c>
      <c r="D4343" s="323" t="s">
        <v>18407</v>
      </c>
    </row>
    <row r="4344" spans="1:4" ht="40.5" x14ac:dyDescent="0.2">
      <c r="A4344" s="320" t="s">
        <v>6278</v>
      </c>
      <c r="B4344" s="322" t="s">
        <v>11654</v>
      </c>
      <c r="C4344" s="321" t="s">
        <v>14849</v>
      </c>
      <c r="D4344" s="323" t="s">
        <v>18408</v>
      </c>
    </row>
    <row r="4345" spans="1:4" ht="40.5" x14ac:dyDescent="0.2">
      <c r="A4345" s="320" t="s">
        <v>6279</v>
      </c>
      <c r="B4345" s="322" t="s">
        <v>11655</v>
      </c>
      <c r="C4345" s="321" t="s">
        <v>14849</v>
      </c>
      <c r="D4345" s="323" t="s">
        <v>18409</v>
      </c>
    </row>
    <row r="4346" spans="1:4" ht="27" x14ac:dyDescent="0.2">
      <c r="A4346" s="320" t="s">
        <v>6280</v>
      </c>
      <c r="B4346" s="322" t="s">
        <v>11656</v>
      </c>
      <c r="C4346" s="321" t="s">
        <v>14849</v>
      </c>
      <c r="D4346" s="323" t="s">
        <v>18410</v>
      </c>
    </row>
    <row r="4347" spans="1:4" ht="27" x14ac:dyDescent="0.2">
      <c r="A4347" s="320" t="s">
        <v>6281</v>
      </c>
      <c r="B4347" s="322" t="s">
        <v>11657</v>
      </c>
      <c r="C4347" s="321" t="s">
        <v>14849</v>
      </c>
      <c r="D4347" s="323" t="s">
        <v>17742</v>
      </c>
    </row>
    <row r="4348" spans="1:4" ht="27" x14ac:dyDescent="0.2">
      <c r="A4348" s="320" t="s">
        <v>6282</v>
      </c>
      <c r="B4348" s="322" t="s">
        <v>11658</v>
      </c>
      <c r="C4348" s="321" t="s">
        <v>14849</v>
      </c>
      <c r="D4348" s="323" t="s">
        <v>18411</v>
      </c>
    </row>
    <row r="4349" spans="1:4" ht="40.5" x14ac:dyDescent="0.2">
      <c r="A4349" s="320" t="s">
        <v>6283</v>
      </c>
      <c r="B4349" s="322" t="s">
        <v>11659</v>
      </c>
      <c r="C4349" s="321" t="s">
        <v>14849</v>
      </c>
      <c r="D4349" s="323" t="s">
        <v>18412</v>
      </c>
    </row>
    <row r="4350" spans="1:4" ht="40.5" x14ac:dyDescent="0.2">
      <c r="A4350" s="320" t="s">
        <v>6284</v>
      </c>
      <c r="B4350" s="322" t="s">
        <v>11660</v>
      </c>
      <c r="C4350" s="321" t="s">
        <v>14849</v>
      </c>
      <c r="D4350" s="323" t="s">
        <v>14448</v>
      </c>
    </row>
    <row r="4351" spans="1:4" ht="40.5" x14ac:dyDescent="0.2">
      <c r="A4351" s="320" t="s">
        <v>6285</v>
      </c>
      <c r="B4351" s="322" t="s">
        <v>11661</v>
      </c>
      <c r="C4351" s="321" t="s">
        <v>14849</v>
      </c>
      <c r="D4351" s="323" t="s">
        <v>18413</v>
      </c>
    </row>
    <row r="4352" spans="1:4" ht="40.5" x14ac:dyDescent="0.2">
      <c r="A4352" s="320" t="s">
        <v>6286</v>
      </c>
      <c r="B4352" s="322" t="s">
        <v>11662</v>
      </c>
      <c r="C4352" s="321" t="s">
        <v>14849</v>
      </c>
      <c r="D4352" s="323" t="s">
        <v>18414</v>
      </c>
    </row>
    <row r="4353" spans="1:4" ht="40.5" x14ac:dyDescent="0.2">
      <c r="A4353" s="320" t="s">
        <v>6287</v>
      </c>
      <c r="B4353" s="322" t="s">
        <v>11663</v>
      </c>
      <c r="C4353" s="321" t="s">
        <v>14849</v>
      </c>
      <c r="D4353" s="323" t="s">
        <v>18415</v>
      </c>
    </row>
    <row r="4354" spans="1:4" ht="40.5" x14ac:dyDescent="0.2">
      <c r="A4354" s="320" t="s">
        <v>14674</v>
      </c>
      <c r="B4354" s="322" t="s">
        <v>15939</v>
      </c>
      <c r="C4354" s="321" t="s">
        <v>14849</v>
      </c>
      <c r="D4354" s="323" t="s">
        <v>18416</v>
      </c>
    </row>
    <row r="4355" spans="1:4" ht="40.5" x14ac:dyDescent="0.2">
      <c r="A4355" s="320" t="s">
        <v>14675</v>
      </c>
      <c r="B4355" s="322" t="s">
        <v>15940</v>
      </c>
      <c r="C4355" s="321" t="s">
        <v>14849</v>
      </c>
      <c r="D4355" s="323" t="s">
        <v>18417</v>
      </c>
    </row>
    <row r="4356" spans="1:4" ht="40.5" x14ac:dyDescent="0.2">
      <c r="A4356" s="320" t="s">
        <v>14676</v>
      </c>
      <c r="B4356" s="322" t="s">
        <v>15941</v>
      </c>
      <c r="C4356" s="321" t="s">
        <v>14849</v>
      </c>
      <c r="D4356" s="323" t="s">
        <v>18418</v>
      </c>
    </row>
    <row r="4357" spans="1:4" ht="40.5" x14ac:dyDescent="0.2">
      <c r="A4357" s="320" t="s">
        <v>14677</v>
      </c>
      <c r="B4357" s="322" t="s">
        <v>15942</v>
      </c>
      <c r="C4357" s="321" t="s">
        <v>14849</v>
      </c>
      <c r="D4357" s="323" t="s">
        <v>18419</v>
      </c>
    </row>
    <row r="4358" spans="1:4" ht="27" x14ac:dyDescent="0.2">
      <c r="A4358" s="320" t="s">
        <v>14678</v>
      </c>
      <c r="B4358" s="322" t="s">
        <v>15943</v>
      </c>
      <c r="C4358" s="321" t="s">
        <v>14849</v>
      </c>
      <c r="D4358" s="323" t="s">
        <v>18420</v>
      </c>
    </row>
    <row r="4359" spans="1:4" ht="40.5" x14ac:dyDescent="0.2">
      <c r="A4359" s="320" t="s">
        <v>14679</v>
      </c>
      <c r="B4359" s="322" t="s">
        <v>15944</v>
      </c>
      <c r="C4359" s="321" t="s">
        <v>14849</v>
      </c>
      <c r="D4359" s="323" t="s">
        <v>18421</v>
      </c>
    </row>
    <row r="4360" spans="1:4" ht="40.5" x14ac:dyDescent="0.2">
      <c r="A4360" s="320" t="s">
        <v>14680</v>
      </c>
      <c r="B4360" s="322" t="s">
        <v>15945</v>
      </c>
      <c r="C4360" s="321" t="s">
        <v>14849</v>
      </c>
      <c r="D4360" s="323" t="s">
        <v>18422</v>
      </c>
    </row>
    <row r="4361" spans="1:4" ht="40.5" x14ac:dyDescent="0.2">
      <c r="A4361" s="320" t="s">
        <v>14681</v>
      </c>
      <c r="B4361" s="322" t="s">
        <v>15946</v>
      </c>
      <c r="C4361" s="321" t="s">
        <v>14849</v>
      </c>
      <c r="D4361" s="323" t="s">
        <v>18423</v>
      </c>
    </row>
    <row r="4362" spans="1:4" ht="27" x14ac:dyDescent="0.2">
      <c r="A4362" s="320" t="s">
        <v>14682</v>
      </c>
      <c r="B4362" s="322" t="s">
        <v>15947</v>
      </c>
      <c r="C4362" s="321" t="s">
        <v>14849</v>
      </c>
      <c r="D4362" s="323" t="s">
        <v>18424</v>
      </c>
    </row>
    <row r="4363" spans="1:4" ht="27" x14ac:dyDescent="0.2">
      <c r="A4363" s="320" t="s">
        <v>6288</v>
      </c>
      <c r="B4363" s="322" t="s">
        <v>11664</v>
      </c>
      <c r="C4363" s="321" t="s">
        <v>14849</v>
      </c>
      <c r="D4363" s="323" t="s">
        <v>13631</v>
      </c>
    </row>
    <row r="4364" spans="1:4" ht="27" x14ac:dyDescent="0.2">
      <c r="A4364" s="320" t="s">
        <v>6289</v>
      </c>
      <c r="B4364" s="322" t="s">
        <v>11665</v>
      </c>
      <c r="C4364" s="321" t="s">
        <v>14849</v>
      </c>
      <c r="D4364" s="323" t="s">
        <v>18425</v>
      </c>
    </row>
    <row r="4365" spans="1:4" ht="27" x14ac:dyDescent="0.2">
      <c r="A4365" s="320" t="s">
        <v>6290</v>
      </c>
      <c r="B4365" s="322" t="s">
        <v>15948</v>
      </c>
      <c r="C4365" s="321" t="s">
        <v>14849</v>
      </c>
      <c r="D4365" s="323" t="s">
        <v>693</v>
      </c>
    </row>
    <row r="4366" spans="1:4" ht="40.5" x14ac:dyDescent="0.2">
      <c r="A4366" s="320" t="s">
        <v>6291</v>
      </c>
      <c r="B4366" s="322" t="s">
        <v>15949</v>
      </c>
      <c r="C4366" s="321" t="s">
        <v>14849</v>
      </c>
      <c r="D4366" s="323" t="s">
        <v>14656</v>
      </c>
    </row>
    <row r="4367" spans="1:4" ht="40.5" x14ac:dyDescent="0.2">
      <c r="A4367" s="320" t="s">
        <v>6293</v>
      </c>
      <c r="B4367" s="322" t="s">
        <v>15950</v>
      </c>
      <c r="C4367" s="321" t="s">
        <v>14849</v>
      </c>
      <c r="D4367" s="323" t="s">
        <v>18426</v>
      </c>
    </row>
    <row r="4368" spans="1:4" ht="27" x14ac:dyDescent="0.2">
      <c r="A4368" s="320" t="s">
        <v>6294</v>
      </c>
      <c r="B4368" s="322" t="s">
        <v>15951</v>
      </c>
      <c r="C4368" s="321" t="s">
        <v>14849</v>
      </c>
      <c r="D4368" s="323" t="s">
        <v>257</v>
      </c>
    </row>
    <row r="4369" spans="1:4" ht="27" x14ac:dyDescent="0.2">
      <c r="A4369" s="320" t="s">
        <v>6295</v>
      </c>
      <c r="B4369" s="322" t="s">
        <v>15952</v>
      </c>
      <c r="C4369" s="321" t="s">
        <v>14849</v>
      </c>
      <c r="D4369" s="323" t="s">
        <v>18427</v>
      </c>
    </row>
    <row r="4370" spans="1:4" ht="40.5" x14ac:dyDescent="0.2">
      <c r="A4370" s="320" t="s">
        <v>6296</v>
      </c>
      <c r="B4370" s="322" t="s">
        <v>11666</v>
      </c>
      <c r="C4370" s="321" t="s">
        <v>14849</v>
      </c>
      <c r="D4370" s="323" t="s">
        <v>18428</v>
      </c>
    </row>
    <row r="4371" spans="1:4" ht="40.5" x14ac:dyDescent="0.2">
      <c r="A4371" s="320" t="s">
        <v>6297</v>
      </c>
      <c r="B4371" s="322" t="s">
        <v>15953</v>
      </c>
      <c r="C4371" s="321" t="s">
        <v>14849</v>
      </c>
      <c r="D4371" s="323" t="s">
        <v>18429</v>
      </c>
    </row>
    <row r="4372" spans="1:4" ht="27" x14ac:dyDescent="0.2">
      <c r="A4372" s="320" t="s">
        <v>6298</v>
      </c>
      <c r="B4372" s="322" t="s">
        <v>15954</v>
      </c>
      <c r="C4372" s="321" t="s">
        <v>14849</v>
      </c>
      <c r="D4372" s="323" t="s">
        <v>18430</v>
      </c>
    </row>
    <row r="4373" spans="1:4" ht="27" x14ac:dyDescent="0.2">
      <c r="A4373" s="320" t="s">
        <v>6299</v>
      </c>
      <c r="B4373" s="322" t="s">
        <v>11667</v>
      </c>
      <c r="C4373" s="321" t="s">
        <v>14849</v>
      </c>
      <c r="D4373" s="323" t="s">
        <v>18431</v>
      </c>
    </row>
    <row r="4374" spans="1:4" ht="27" x14ac:dyDescent="0.2">
      <c r="A4374" s="320" t="s">
        <v>6300</v>
      </c>
      <c r="B4374" s="322" t="s">
        <v>15955</v>
      </c>
      <c r="C4374" s="321" t="s">
        <v>14849</v>
      </c>
      <c r="D4374" s="323" t="s">
        <v>18432</v>
      </c>
    </row>
    <row r="4375" spans="1:4" ht="27" x14ac:dyDescent="0.2">
      <c r="A4375" s="320" t="s">
        <v>6301</v>
      </c>
      <c r="B4375" s="322" t="s">
        <v>11668</v>
      </c>
      <c r="C4375" s="321" t="s">
        <v>14849</v>
      </c>
      <c r="D4375" s="323" t="s">
        <v>17378</v>
      </c>
    </row>
    <row r="4376" spans="1:4" ht="27" x14ac:dyDescent="0.2">
      <c r="A4376" s="320" t="s">
        <v>6302</v>
      </c>
      <c r="B4376" s="322" t="s">
        <v>11669</v>
      </c>
      <c r="C4376" s="321" t="s">
        <v>14849</v>
      </c>
      <c r="D4376" s="323" t="s">
        <v>13646</v>
      </c>
    </row>
    <row r="4377" spans="1:4" ht="27" x14ac:dyDescent="0.2">
      <c r="A4377" s="320" t="s">
        <v>6303</v>
      </c>
      <c r="B4377" s="322" t="s">
        <v>11670</v>
      </c>
      <c r="C4377" s="321" t="s">
        <v>14849</v>
      </c>
      <c r="D4377" s="323" t="s">
        <v>14119</v>
      </c>
    </row>
    <row r="4378" spans="1:4" ht="27" x14ac:dyDescent="0.2">
      <c r="A4378" s="320" t="s">
        <v>6304</v>
      </c>
      <c r="B4378" s="322" t="s">
        <v>11671</v>
      </c>
      <c r="C4378" s="321" t="s">
        <v>14849</v>
      </c>
      <c r="D4378" s="323" t="s">
        <v>224</v>
      </c>
    </row>
    <row r="4379" spans="1:4" ht="27" x14ac:dyDescent="0.2">
      <c r="A4379" s="320" t="s">
        <v>6305</v>
      </c>
      <c r="B4379" s="322" t="s">
        <v>11672</v>
      </c>
      <c r="C4379" s="321" t="s">
        <v>14849</v>
      </c>
      <c r="D4379" s="323" t="s">
        <v>13854</v>
      </c>
    </row>
    <row r="4380" spans="1:4" ht="27" x14ac:dyDescent="0.2">
      <c r="A4380" s="320" t="s">
        <v>6307</v>
      </c>
      <c r="B4380" s="322" t="s">
        <v>11673</v>
      </c>
      <c r="C4380" s="321" t="s">
        <v>14849</v>
      </c>
      <c r="D4380" s="323" t="s">
        <v>18433</v>
      </c>
    </row>
    <row r="4381" spans="1:4" ht="27" x14ac:dyDescent="0.2">
      <c r="A4381" s="320" t="s">
        <v>6308</v>
      </c>
      <c r="B4381" s="322" t="s">
        <v>11674</v>
      </c>
      <c r="C4381" s="321" t="s">
        <v>14849</v>
      </c>
      <c r="D4381" s="323" t="s">
        <v>316</v>
      </c>
    </row>
    <row r="4382" spans="1:4" ht="27" x14ac:dyDescent="0.2">
      <c r="A4382" s="320" t="s">
        <v>6309</v>
      </c>
      <c r="B4382" s="322" t="s">
        <v>11675</v>
      </c>
      <c r="C4382" s="321" t="s">
        <v>14849</v>
      </c>
      <c r="D4382" s="323" t="s">
        <v>18434</v>
      </c>
    </row>
    <row r="4383" spans="1:4" ht="27" x14ac:dyDescent="0.2">
      <c r="A4383" s="320" t="s">
        <v>6310</v>
      </c>
      <c r="B4383" s="322" t="s">
        <v>11676</v>
      </c>
      <c r="C4383" s="321" t="s">
        <v>14849</v>
      </c>
      <c r="D4383" s="323" t="s">
        <v>2508</v>
      </c>
    </row>
    <row r="4384" spans="1:4" ht="27" x14ac:dyDescent="0.2">
      <c r="A4384" s="320" t="s">
        <v>6311</v>
      </c>
      <c r="B4384" s="322" t="s">
        <v>11677</v>
      </c>
      <c r="C4384" s="321" t="s">
        <v>14849</v>
      </c>
      <c r="D4384" s="323" t="s">
        <v>18046</v>
      </c>
    </row>
    <row r="4385" spans="1:4" ht="27" x14ac:dyDescent="0.2">
      <c r="A4385" s="320" t="s">
        <v>6312</v>
      </c>
      <c r="B4385" s="322" t="s">
        <v>11678</v>
      </c>
      <c r="C4385" s="321" t="s">
        <v>14849</v>
      </c>
      <c r="D4385" s="323" t="s">
        <v>7398</v>
      </c>
    </row>
    <row r="4386" spans="1:4" ht="27" x14ac:dyDescent="0.2">
      <c r="A4386" s="320" t="s">
        <v>6313</v>
      </c>
      <c r="B4386" s="322" t="s">
        <v>11679</v>
      </c>
      <c r="C4386" s="321" t="s">
        <v>14849</v>
      </c>
      <c r="D4386" s="323" t="s">
        <v>1138</v>
      </c>
    </row>
    <row r="4387" spans="1:4" ht="27" x14ac:dyDescent="0.2">
      <c r="A4387" s="320" t="s">
        <v>6314</v>
      </c>
      <c r="B4387" s="322" t="s">
        <v>11680</v>
      </c>
      <c r="C4387" s="321" t="s">
        <v>14849</v>
      </c>
      <c r="D4387" s="323" t="s">
        <v>18435</v>
      </c>
    </row>
    <row r="4388" spans="1:4" ht="27" x14ac:dyDescent="0.2">
      <c r="A4388" s="320" t="s">
        <v>6315</v>
      </c>
      <c r="B4388" s="322" t="s">
        <v>11681</v>
      </c>
      <c r="C4388" s="321" t="s">
        <v>14849</v>
      </c>
      <c r="D4388" s="323" t="s">
        <v>18436</v>
      </c>
    </row>
    <row r="4389" spans="1:4" ht="27" x14ac:dyDescent="0.2">
      <c r="A4389" s="320" t="s">
        <v>6316</v>
      </c>
      <c r="B4389" s="322" t="s">
        <v>11682</v>
      </c>
      <c r="C4389" s="321" t="s">
        <v>14849</v>
      </c>
      <c r="D4389" s="323" t="s">
        <v>18437</v>
      </c>
    </row>
    <row r="4390" spans="1:4" ht="27" x14ac:dyDescent="0.2">
      <c r="A4390" s="320" t="s">
        <v>6317</v>
      </c>
      <c r="B4390" s="322" t="s">
        <v>11683</v>
      </c>
      <c r="C4390" s="321" t="s">
        <v>14849</v>
      </c>
      <c r="D4390" s="323" t="s">
        <v>18438</v>
      </c>
    </row>
    <row r="4391" spans="1:4" ht="27" x14ac:dyDescent="0.2">
      <c r="A4391" s="320" t="s">
        <v>6318</v>
      </c>
      <c r="B4391" s="322" t="s">
        <v>11684</v>
      </c>
      <c r="C4391" s="321" t="s">
        <v>14849</v>
      </c>
      <c r="D4391" s="323" t="s">
        <v>18439</v>
      </c>
    </row>
    <row r="4392" spans="1:4" ht="27" x14ac:dyDescent="0.2">
      <c r="A4392" s="320" t="s">
        <v>6319</v>
      </c>
      <c r="B4392" s="322" t="s">
        <v>11685</v>
      </c>
      <c r="C4392" s="321" t="s">
        <v>14849</v>
      </c>
      <c r="D4392" s="323" t="s">
        <v>18440</v>
      </c>
    </row>
    <row r="4393" spans="1:4" ht="27" x14ac:dyDescent="0.2">
      <c r="A4393" s="320" t="s">
        <v>6320</v>
      </c>
      <c r="B4393" s="322" t="s">
        <v>11686</v>
      </c>
      <c r="C4393" s="321" t="s">
        <v>14849</v>
      </c>
      <c r="D4393" s="323" t="s">
        <v>18441</v>
      </c>
    </row>
    <row r="4394" spans="1:4" ht="27" x14ac:dyDescent="0.2">
      <c r="A4394" s="320" t="s">
        <v>6321</v>
      </c>
      <c r="B4394" s="322" t="s">
        <v>11687</v>
      </c>
      <c r="C4394" s="321" t="s">
        <v>14849</v>
      </c>
      <c r="D4394" s="323" t="s">
        <v>18442</v>
      </c>
    </row>
    <row r="4395" spans="1:4" ht="27" x14ac:dyDescent="0.2">
      <c r="A4395" s="320" t="s">
        <v>6322</v>
      </c>
      <c r="B4395" s="322" t="s">
        <v>15956</v>
      </c>
      <c r="C4395" s="321" t="s">
        <v>14849</v>
      </c>
      <c r="D4395" s="323" t="s">
        <v>13910</v>
      </c>
    </row>
    <row r="4396" spans="1:4" ht="27" x14ac:dyDescent="0.2">
      <c r="A4396" s="320" t="s">
        <v>6323</v>
      </c>
      <c r="B4396" s="322" t="s">
        <v>15957</v>
      </c>
      <c r="C4396" s="321" t="s">
        <v>14849</v>
      </c>
      <c r="D4396" s="323" t="s">
        <v>17384</v>
      </c>
    </row>
    <row r="4397" spans="1:4" ht="27" x14ac:dyDescent="0.2">
      <c r="A4397" s="320" t="s">
        <v>6324</v>
      </c>
      <c r="B4397" s="322" t="s">
        <v>11688</v>
      </c>
      <c r="C4397" s="321" t="s">
        <v>14849</v>
      </c>
      <c r="D4397" s="323" t="s">
        <v>18126</v>
      </c>
    </row>
    <row r="4398" spans="1:4" ht="27" x14ac:dyDescent="0.2">
      <c r="A4398" s="320" t="s">
        <v>6325</v>
      </c>
      <c r="B4398" s="322" t="s">
        <v>11689</v>
      </c>
      <c r="C4398" s="321" t="s">
        <v>14849</v>
      </c>
      <c r="D4398" s="323" t="s">
        <v>18443</v>
      </c>
    </row>
    <row r="4399" spans="1:4" ht="27" x14ac:dyDescent="0.2">
      <c r="A4399" s="320" t="s">
        <v>6326</v>
      </c>
      <c r="B4399" s="322" t="s">
        <v>11690</v>
      </c>
      <c r="C4399" s="321" t="s">
        <v>14849</v>
      </c>
      <c r="D4399" s="323" t="s">
        <v>18444</v>
      </c>
    </row>
    <row r="4400" spans="1:4" ht="27" x14ac:dyDescent="0.2">
      <c r="A4400" s="320" t="s">
        <v>6327</v>
      </c>
      <c r="B4400" s="322" t="s">
        <v>11691</v>
      </c>
      <c r="C4400" s="321" t="s">
        <v>14849</v>
      </c>
      <c r="D4400" s="323" t="s">
        <v>18445</v>
      </c>
    </row>
    <row r="4401" spans="1:4" ht="27" x14ac:dyDescent="0.2">
      <c r="A4401" s="320" t="s">
        <v>6328</v>
      </c>
      <c r="B4401" s="322" t="s">
        <v>11692</v>
      </c>
      <c r="C4401" s="321" t="s">
        <v>14849</v>
      </c>
      <c r="D4401" s="323" t="s">
        <v>13633</v>
      </c>
    </row>
    <row r="4402" spans="1:4" ht="27" x14ac:dyDescent="0.2">
      <c r="A4402" s="320" t="s">
        <v>6329</v>
      </c>
      <c r="B4402" s="322" t="s">
        <v>11693</v>
      </c>
      <c r="C4402" s="321" t="s">
        <v>14849</v>
      </c>
      <c r="D4402" s="323" t="s">
        <v>18446</v>
      </c>
    </row>
    <row r="4403" spans="1:4" ht="27" x14ac:dyDescent="0.2">
      <c r="A4403" s="320" t="s">
        <v>6331</v>
      </c>
      <c r="B4403" s="322" t="s">
        <v>11694</v>
      </c>
      <c r="C4403" s="321" t="s">
        <v>14849</v>
      </c>
      <c r="D4403" s="323" t="s">
        <v>18447</v>
      </c>
    </row>
    <row r="4404" spans="1:4" ht="27" x14ac:dyDescent="0.2">
      <c r="A4404" s="320" t="s">
        <v>6332</v>
      </c>
      <c r="B4404" s="322" t="s">
        <v>11695</v>
      </c>
      <c r="C4404" s="321" t="s">
        <v>14849</v>
      </c>
      <c r="D4404" s="323" t="s">
        <v>18447</v>
      </c>
    </row>
    <row r="4405" spans="1:4" ht="27" x14ac:dyDescent="0.2">
      <c r="A4405" s="320" t="s">
        <v>6333</v>
      </c>
      <c r="B4405" s="322" t="s">
        <v>11696</v>
      </c>
      <c r="C4405" s="321" t="s">
        <v>14849</v>
      </c>
      <c r="D4405" s="323" t="s">
        <v>14836</v>
      </c>
    </row>
    <row r="4406" spans="1:4" ht="27" x14ac:dyDescent="0.2">
      <c r="A4406" s="320" t="s">
        <v>6334</v>
      </c>
      <c r="B4406" s="322" t="s">
        <v>11697</v>
      </c>
      <c r="C4406" s="321" t="s">
        <v>14849</v>
      </c>
      <c r="D4406" s="323" t="s">
        <v>7559</v>
      </c>
    </row>
    <row r="4407" spans="1:4" ht="27" x14ac:dyDescent="0.2">
      <c r="A4407" s="320" t="s">
        <v>6335</v>
      </c>
      <c r="B4407" s="322" t="s">
        <v>11698</v>
      </c>
      <c r="C4407" s="321" t="s">
        <v>14849</v>
      </c>
      <c r="D4407" s="323" t="s">
        <v>18448</v>
      </c>
    </row>
    <row r="4408" spans="1:4" ht="27" x14ac:dyDescent="0.2">
      <c r="A4408" s="320" t="s">
        <v>6336</v>
      </c>
      <c r="B4408" s="322" t="s">
        <v>11699</v>
      </c>
      <c r="C4408" s="321" t="s">
        <v>14849</v>
      </c>
      <c r="D4408" s="323" t="s">
        <v>4980</v>
      </c>
    </row>
    <row r="4409" spans="1:4" ht="40.5" x14ac:dyDescent="0.2">
      <c r="A4409" s="320" t="s">
        <v>6337</v>
      </c>
      <c r="B4409" s="322" t="s">
        <v>15958</v>
      </c>
      <c r="C4409" s="321" t="s">
        <v>14849</v>
      </c>
      <c r="D4409" s="323" t="s">
        <v>18449</v>
      </c>
    </row>
    <row r="4410" spans="1:4" ht="40.5" x14ac:dyDescent="0.2">
      <c r="A4410" s="320" t="s">
        <v>6338</v>
      </c>
      <c r="B4410" s="322" t="s">
        <v>15959</v>
      </c>
      <c r="C4410" s="321" t="s">
        <v>14849</v>
      </c>
      <c r="D4410" s="323" t="s">
        <v>18450</v>
      </c>
    </row>
    <row r="4411" spans="1:4" ht="40.5" x14ac:dyDescent="0.2">
      <c r="A4411" s="320" t="s">
        <v>6339</v>
      </c>
      <c r="B4411" s="322" t="s">
        <v>15960</v>
      </c>
      <c r="C4411" s="321" t="s">
        <v>14849</v>
      </c>
      <c r="D4411" s="323" t="s">
        <v>18451</v>
      </c>
    </row>
    <row r="4412" spans="1:4" ht="40.5" x14ac:dyDescent="0.2">
      <c r="A4412" s="320" t="s">
        <v>6340</v>
      </c>
      <c r="B4412" s="322" t="s">
        <v>11700</v>
      </c>
      <c r="C4412" s="321" t="s">
        <v>14849</v>
      </c>
      <c r="D4412" s="323" t="s">
        <v>18452</v>
      </c>
    </row>
    <row r="4413" spans="1:4" ht="40.5" x14ac:dyDescent="0.2">
      <c r="A4413" s="320" t="s">
        <v>6341</v>
      </c>
      <c r="B4413" s="322" t="s">
        <v>11701</v>
      </c>
      <c r="C4413" s="321" t="s">
        <v>14849</v>
      </c>
      <c r="D4413" s="323" t="s">
        <v>18453</v>
      </c>
    </row>
    <row r="4414" spans="1:4" ht="40.5" x14ac:dyDescent="0.2">
      <c r="A4414" s="320" t="s">
        <v>6343</v>
      </c>
      <c r="B4414" s="322" t="s">
        <v>11702</v>
      </c>
      <c r="C4414" s="321" t="s">
        <v>14849</v>
      </c>
      <c r="D4414" s="323" t="s">
        <v>18454</v>
      </c>
    </row>
    <row r="4415" spans="1:4" ht="40.5" x14ac:dyDescent="0.2">
      <c r="A4415" s="320" t="s">
        <v>6344</v>
      </c>
      <c r="B4415" s="322" t="s">
        <v>15961</v>
      </c>
      <c r="C4415" s="321" t="s">
        <v>14849</v>
      </c>
      <c r="D4415" s="323" t="s">
        <v>18455</v>
      </c>
    </row>
    <row r="4416" spans="1:4" ht="40.5" x14ac:dyDescent="0.2">
      <c r="A4416" s="320" t="s">
        <v>6345</v>
      </c>
      <c r="B4416" s="322" t="s">
        <v>15962</v>
      </c>
      <c r="C4416" s="321" t="s">
        <v>14849</v>
      </c>
      <c r="D4416" s="323" t="s">
        <v>18456</v>
      </c>
    </row>
    <row r="4417" spans="1:4" ht="40.5" x14ac:dyDescent="0.2">
      <c r="A4417" s="320" t="s">
        <v>6346</v>
      </c>
      <c r="B4417" s="322" t="s">
        <v>11703</v>
      </c>
      <c r="C4417" s="321" t="s">
        <v>14849</v>
      </c>
      <c r="D4417" s="323" t="s">
        <v>18457</v>
      </c>
    </row>
    <row r="4418" spans="1:4" ht="40.5" x14ac:dyDescent="0.2">
      <c r="A4418" s="320" t="s">
        <v>6347</v>
      </c>
      <c r="B4418" s="322" t="s">
        <v>11704</v>
      </c>
      <c r="C4418" s="321" t="s">
        <v>14849</v>
      </c>
      <c r="D4418" s="323" t="s">
        <v>18458</v>
      </c>
    </row>
    <row r="4419" spans="1:4" ht="40.5" x14ac:dyDescent="0.2">
      <c r="A4419" s="320" t="s">
        <v>6348</v>
      </c>
      <c r="B4419" s="322" t="s">
        <v>11705</v>
      </c>
      <c r="C4419" s="321" t="s">
        <v>14849</v>
      </c>
      <c r="D4419" s="323" t="s">
        <v>18459</v>
      </c>
    </row>
    <row r="4420" spans="1:4" ht="40.5" x14ac:dyDescent="0.2">
      <c r="A4420" s="320" t="s">
        <v>6349</v>
      </c>
      <c r="B4420" s="322" t="s">
        <v>11706</v>
      </c>
      <c r="C4420" s="321" t="s">
        <v>14849</v>
      </c>
      <c r="D4420" s="323" t="s">
        <v>18460</v>
      </c>
    </row>
    <row r="4421" spans="1:4" ht="40.5" x14ac:dyDescent="0.2">
      <c r="A4421" s="320" t="s">
        <v>6350</v>
      </c>
      <c r="B4421" s="322" t="s">
        <v>11707</v>
      </c>
      <c r="C4421" s="321" t="s">
        <v>14849</v>
      </c>
      <c r="D4421" s="323" t="s">
        <v>18461</v>
      </c>
    </row>
    <row r="4422" spans="1:4" ht="40.5" x14ac:dyDescent="0.2">
      <c r="A4422" s="320" t="s">
        <v>6351</v>
      </c>
      <c r="B4422" s="322" t="s">
        <v>11708</v>
      </c>
      <c r="C4422" s="321" t="s">
        <v>14849</v>
      </c>
      <c r="D4422" s="323" t="s">
        <v>18462</v>
      </c>
    </row>
    <row r="4423" spans="1:4" ht="54" x14ac:dyDescent="0.2">
      <c r="A4423" s="320" t="s">
        <v>6352</v>
      </c>
      <c r="B4423" s="322" t="s">
        <v>11709</v>
      </c>
      <c r="C4423" s="321" t="s">
        <v>14849</v>
      </c>
      <c r="D4423" s="323" t="s">
        <v>18463</v>
      </c>
    </row>
    <row r="4424" spans="1:4" ht="54" x14ac:dyDescent="0.2">
      <c r="A4424" s="320" t="s">
        <v>6353</v>
      </c>
      <c r="B4424" s="322" t="s">
        <v>11710</v>
      </c>
      <c r="C4424" s="321" t="s">
        <v>14849</v>
      </c>
      <c r="D4424" s="323" t="s">
        <v>18464</v>
      </c>
    </row>
    <row r="4425" spans="1:4" ht="40.5" x14ac:dyDescent="0.2">
      <c r="A4425" s="320" t="s">
        <v>6354</v>
      </c>
      <c r="B4425" s="322" t="s">
        <v>11711</v>
      </c>
      <c r="C4425" s="321" t="s">
        <v>14849</v>
      </c>
      <c r="D4425" s="323" t="s">
        <v>18465</v>
      </c>
    </row>
    <row r="4426" spans="1:4" ht="40.5" x14ac:dyDescent="0.2">
      <c r="A4426" s="320" t="s">
        <v>6355</v>
      </c>
      <c r="B4426" s="322" t="s">
        <v>11712</v>
      </c>
      <c r="C4426" s="321" t="s">
        <v>14849</v>
      </c>
      <c r="D4426" s="323" t="s">
        <v>18466</v>
      </c>
    </row>
    <row r="4427" spans="1:4" ht="40.5" x14ac:dyDescent="0.2">
      <c r="A4427" s="320" t="s">
        <v>6356</v>
      </c>
      <c r="B4427" s="322" t="s">
        <v>11713</v>
      </c>
      <c r="C4427" s="321" t="s">
        <v>14849</v>
      </c>
      <c r="D4427" s="323" t="s">
        <v>18467</v>
      </c>
    </row>
    <row r="4428" spans="1:4" ht="40.5" x14ac:dyDescent="0.2">
      <c r="A4428" s="320" t="s">
        <v>6357</v>
      </c>
      <c r="B4428" s="322" t="s">
        <v>11714</v>
      </c>
      <c r="C4428" s="321" t="s">
        <v>14849</v>
      </c>
      <c r="D4428" s="323" t="s">
        <v>18468</v>
      </c>
    </row>
    <row r="4429" spans="1:4" ht="54" x14ac:dyDescent="0.2">
      <c r="A4429" s="320" t="s">
        <v>6358</v>
      </c>
      <c r="B4429" s="322" t="s">
        <v>15963</v>
      </c>
      <c r="C4429" s="321" t="s">
        <v>14849</v>
      </c>
      <c r="D4429" s="323" t="s">
        <v>18469</v>
      </c>
    </row>
    <row r="4430" spans="1:4" ht="54" x14ac:dyDescent="0.2">
      <c r="A4430" s="320" t="s">
        <v>6359</v>
      </c>
      <c r="B4430" s="322" t="s">
        <v>15964</v>
      </c>
      <c r="C4430" s="321" t="s">
        <v>14849</v>
      </c>
      <c r="D4430" s="323" t="s">
        <v>18470</v>
      </c>
    </row>
    <row r="4431" spans="1:4" ht="54" x14ac:dyDescent="0.2">
      <c r="A4431" s="320" t="s">
        <v>6360</v>
      </c>
      <c r="B4431" s="322" t="s">
        <v>15965</v>
      </c>
      <c r="C4431" s="321" t="s">
        <v>14849</v>
      </c>
      <c r="D4431" s="323" t="s">
        <v>18471</v>
      </c>
    </row>
    <row r="4432" spans="1:4" ht="54" x14ac:dyDescent="0.2">
      <c r="A4432" s="320" t="s">
        <v>6361</v>
      </c>
      <c r="B4432" s="322" t="s">
        <v>11715</v>
      </c>
      <c r="C4432" s="321" t="s">
        <v>14849</v>
      </c>
      <c r="D4432" s="323" t="s">
        <v>18472</v>
      </c>
    </row>
    <row r="4433" spans="1:4" ht="54" x14ac:dyDescent="0.2">
      <c r="A4433" s="320" t="s">
        <v>6362</v>
      </c>
      <c r="B4433" s="322" t="s">
        <v>11716</v>
      </c>
      <c r="C4433" s="321" t="s">
        <v>14849</v>
      </c>
      <c r="D4433" s="323" t="s">
        <v>18473</v>
      </c>
    </row>
    <row r="4434" spans="1:4" ht="54" x14ac:dyDescent="0.2">
      <c r="A4434" s="320" t="s">
        <v>6363</v>
      </c>
      <c r="B4434" s="322" t="s">
        <v>15966</v>
      </c>
      <c r="C4434" s="321" t="s">
        <v>14849</v>
      </c>
      <c r="D4434" s="323" t="s">
        <v>18474</v>
      </c>
    </row>
    <row r="4435" spans="1:4" ht="27" x14ac:dyDescent="0.2">
      <c r="A4435" s="320" t="s">
        <v>6364</v>
      </c>
      <c r="B4435" s="322" t="s">
        <v>11717</v>
      </c>
      <c r="C4435" s="321" t="s">
        <v>14849</v>
      </c>
      <c r="D4435" s="323" t="s">
        <v>18009</v>
      </c>
    </row>
    <row r="4436" spans="1:4" ht="54" x14ac:dyDescent="0.2">
      <c r="A4436" s="320" t="s">
        <v>6365</v>
      </c>
      <c r="B4436" s="322" t="s">
        <v>11718</v>
      </c>
      <c r="C4436" s="321" t="s">
        <v>14849</v>
      </c>
      <c r="D4436" s="323" t="s">
        <v>18475</v>
      </c>
    </row>
    <row r="4437" spans="1:4" ht="54" x14ac:dyDescent="0.2">
      <c r="A4437" s="320" t="s">
        <v>6366</v>
      </c>
      <c r="B4437" s="322" t="s">
        <v>11719</v>
      </c>
      <c r="C4437" s="321" t="s">
        <v>14849</v>
      </c>
      <c r="D4437" s="323" t="s">
        <v>18476</v>
      </c>
    </row>
    <row r="4438" spans="1:4" ht="67.5" x14ac:dyDescent="0.2">
      <c r="A4438" s="320" t="s">
        <v>6367</v>
      </c>
      <c r="B4438" s="322" t="s">
        <v>11720</v>
      </c>
      <c r="C4438" s="321" t="s">
        <v>14849</v>
      </c>
      <c r="D4438" s="323" t="s">
        <v>18477</v>
      </c>
    </row>
    <row r="4439" spans="1:4" ht="27" x14ac:dyDescent="0.2">
      <c r="A4439" s="320" t="s">
        <v>6368</v>
      </c>
      <c r="B4439" s="322" t="s">
        <v>11721</v>
      </c>
      <c r="C4439" s="321" t="s">
        <v>14849</v>
      </c>
      <c r="D4439" s="323" t="s">
        <v>18478</v>
      </c>
    </row>
    <row r="4440" spans="1:4" ht="40.5" x14ac:dyDescent="0.2">
      <c r="A4440" s="320" t="s">
        <v>6369</v>
      </c>
      <c r="B4440" s="322" t="s">
        <v>15967</v>
      </c>
      <c r="C4440" s="321" t="s">
        <v>14849</v>
      </c>
      <c r="D4440" s="323" t="s">
        <v>18479</v>
      </c>
    </row>
    <row r="4441" spans="1:4" ht="27" x14ac:dyDescent="0.2">
      <c r="A4441" s="320" t="s">
        <v>6370</v>
      </c>
      <c r="B4441" s="322" t="s">
        <v>11722</v>
      </c>
      <c r="C4441" s="321" t="s">
        <v>14849</v>
      </c>
      <c r="D4441" s="323" t="s">
        <v>18480</v>
      </c>
    </row>
    <row r="4442" spans="1:4" ht="40.5" x14ac:dyDescent="0.2">
      <c r="A4442" s="320" t="s">
        <v>6371</v>
      </c>
      <c r="B4442" s="322" t="s">
        <v>15968</v>
      </c>
      <c r="C4442" s="321" t="s">
        <v>14849</v>
      </c>
      <c r="D4442" s="323" t="s">
        <v>18481</v>
      </c>
    </row>
    <row r="4443" spans="1:4" ht="27" x14ac:dyDescent="0.2">
      <c r="A4443" s="320" t="s">
        <v>6372</v>
      </c>
      <c r="B4443" s="322" t="s">
        <v>11723</v>
      </c>
      <c r="C4443" s="321" t="s">
        <v>14849</v>
      </c>
      <c r="D4443" s="323" t="s">
        <v>18482</v>
      </c>
    </row>
    <row r="4444" spans="1:4" ht="27" x14ac:dyDescent="0.2">
      <c r="A4444" s="320" t="s">
        <v>6373</v>
      </c>
      <c r="B4444" s="322" t="s">
        <v>11724</v>
      </c>
      <c r="C4444" s="321" t="s">
        <v>14849</v>
      </c>
      <c r="D4444" s="323" t="s">
        <v>14722</v>
      </c>
    </row>
    <row r="4445" spans="1:4" ht="27" x14ac:dyDescent="0.2">
      <c r="A4445" s="320" t="s">
        <v>6374</v>
      </c>
      <c r="B4445" s="322" t="s">
        <v>11725</v>
      </c>
      <c r="C4445" s="321" t="s">
        <v>14849</v>
      </c>
      <c r="D4445" s="323" t="s">
        <v>18483</v>
      </c>
    </row>
    <row r="4446" spans="1:4" ht="13.5" x14ac:dyDescent="0.2">
      <c r="A4446" s="320" t="s">
        <v>6375</v>
      </c>
      <c r="B4446" s="322" t="s">
        <v>11726</v>
      </c>
      <c r="C4446" s="321" t="s">
        <v>14849</v>
      </c>
      <c r="D4446" s="323" t="s">
        <v>18484</v>
      </c>
    </row>
    <row r="4447" spans="1:4" ht="27" x14ac:dyDescent="0.2">
      <c r="A4447" s="320" t="s">
        <v>6376</v>
      </c>
      <c r="B4447" s="322" t="s">
        <v>11727</v>
      </c>
      <c r="C4447" s="321" t="s">
        <v>14849</v>
      </c>
      <c r="D4447" s="323" t="s">
        <v>18485</v>
      </c>
    </row>
    <row r="4448" spans="1:4" ht="27" x14ac:dyDescent="0.2">
      <c r="A4448" s="320" t="s">
        <v>6377</v>
      </c>
      <c r="B4448" s="322" t="s">
        <v>11728</v>
      </c>
      <c r="C4448" s="321" t="s">
        <v>14849</v>
      </c>
      <c r="D4448" s="323" t="s">
        <v>1560</v>
      </c>
    </row>
    <row r="4449" spans="1:4" ht="13.5" x14ac:dyDescent="0.2">
      <c r="A4449" s="320" t="s">
        <v>6378</v>
      </c>
      <c r="B4449" s="322" t="s">
        <v>11729</v>
      </c>
      <c r="C4449" s="321" t="s">
        <v>14849</v>
      </c>
      <c r="D4449" s="323" t="s">
        <v>1419</v>
      </c>
    </row>
    <row r="4450" spans="1:4" ht="40.5" x14ac:dyDescent="0.2">
      <c r="A4450" s="320" t="s">
        <v>6379</v>
      </c>
      <c r="B4450" s="322" t="s">
        <v>11730</v>
      </c>
      <c r="C4450" s="321" t="s">
        <v>14849</v>
      </c>
      <c r="D4450" s="323" t="s">
        <v>18486</v>
      </c>
    </row>
    <row r="4451" spans="1:4" ht="40.5" x14ac:dyDescent="0.2">
      <c r="A4451" s="320" t="s">
        <v>6380</v>
      </c>
      <c r="B4451" s="322" t="s">
        <v>11731</v>
      </c>
      <c r="C4451" s="321" t="s">
        <v>14849</v>
      </c>
      <c r="D4451" s="323" t="s">
        <v>18487</v>
      </c>
    </row>
    <row r="4452" spans="1:4" ht="40.5" x14ac:dyDescent="0.2">
      <c r="A4452" s="320" t="s">
        <v>6381</v>
      </c>
      <c r="B4452" s="322" t="s">
        <v>11732</v>
      </c>
      <c r="C4452" s="321" t="s">
        <v>14849</v>
      </c>
      <c r="D4452" s="323" t="s">
        <v>18488</v>
      </c>
    </row>
    <row r="4453" spans="1:4" ht="40.5" x14ac:dyDescent="0.2">
      <c r="A4453" s="320" t="s">
        <v>6382</v>
      </c>
      <c r="B4453" s="322" t="s">
        <v>11733</v>
      </c>
      <c r="C4453" s="321" t="s">
        <v>14849</v>
      </c>
      <c r="D4453" s="323" t="s">
        <v>18489</v>
      </c>
    </row>
    <row r="4454" spans="1:4" ht="40.5" x14ac:dyDescent="0.2">
      <c r="A4454" s="320" t="s">
        <v>6383</v>
      </c>
      <c r="B4454" s="322" t="s">
        <v>11734</v>
      </c>
      <c r="C4454" s="321" t="s">
        <v>14849</v>
      </c>
      <c r="D4454" s="323" t="s">
        <v>18490</v>
      </c>
    </row>
    <row r="4455" spans="1:4" ht="40.5" x14ac:dyDescent="0.2">
      <c r="A4455" s="320" t="s">
        <v>6384</v>
      </c>
      <c r="B4455" s="322" t="s">
        <v>11735</v>
      </c>
      <c r="C4455" s="321" t="s">
        <v>14849</v>
      </c>
      <c r="D4455" s="323" t="s">
        <v>18491</v>
      </c>
    </row>
    <row r="4456" spans="1:4" ht="40.5" x14ac:dyDescent="0.2">
      <c r="A4456" s="320" t="s">
        <v>6385</v>
      </c>
      <c r="B4456" s="322" t="s">
        <v>11736</v>
      </c>
      <c r="C4456" s="321" t="s">
        <v>14849</v>
      </c>
      <c r="D4456" s="323" t="s">
        <v>18492</v>
      </c>
    </row>
    <row r="4457" spans="1:4" ht="40.5" x14ac:dyDescent="0.2">
      <c r="A4457" s="320" t="s">
        <v>6386</v>
      </c>
      <c r="B4457" s="322" t="s">
        <v>11737</v>
      </c>
      <c r="C4457" s="321" t="s">
        <v>14849</v>
      </c>
      <c r="D4457" s="323" t="s">
        <v>18493</v>
      </c>
    </row>
    <row r="4458" spans="1:4" ht="40.5" x14ac:dyDescent="0.2">
      <c r="A4458" s="320" t="s">
        <v>6387</v>
      </c>
      <c r="B4458" s="322" t="s">
        <v>11738</v>
      </c>
      <c r="C4458" s="321" t="s">
        <v>14849</v>
      </c>
      <c r="D4458" s="323" t="s">
        <v>18494</v>
      </c>
    </row>
    <row r="4459" spans="1:4" ht="40.5" x14ac:dyDescent="0.2">
      <c r="A4459" s="320" t="s">
        <v>6388</v>
      </c>
      <c r="B4459" s="322" t="s">
        <v>11739</v>
      </c>
      <c r="C4459" s="321" t="s">
        <v>14849</v>
      </c>
      <c r="D4459" s="323" t="s">
        <v>18495</v>
      </c>
    </row>
    <row r="4460" spans="1:4" ht="40.5" x14ac:dyDescent="0.2">
      <c r="A4460" s="320" t="s">
        <v>6389</v>
      </c>
      <c r="B4460" s="322" t="s">
        <v>11740</v>
      </c>
      <c r="C4460" s="321" t="s">
        <v>14849</v>
      </c>
      <c r="D4460" s="323" t="s">
        <v>18496</v>
      </c>
    </row>
    <row r="4461" spans="1:4" ht="40.5" x14ac:dyDescent="0.2">
      <c r="A4461" s="320" t="s">
        <v>6390</v>
      </c>
      <c r="B4461" s="322" t="s">
        <v>11741</v>
      </c>
      <c r="C4461" s="321" t="s">
        <v>14849</v>
      </c>
      <c r="D4461" s="323" t="s">
        <v>18497</v>
      </c>
    </row>
    <row r="4462" spans="1:4" ht="40.5" x14ac:dyDescent="0.2">
      <c r="A4462" s="320" t="s">
        <v>6391</v>
      </c>
      <c r="B4462" s="322" t="s">
        <v>11742</v>
      </c>
      <c r="C4462" s="321" t="s">
        <v>14849</v>
      </c>
      <c r="D4462" s="323" t="s">
        <v>18498</v>
      </c>
    </row>
    <row r="4463" spans="1:4" ht="40.5" x14ac:dyDescent="0.2">
      <c r="A4463" s="320" t="s">
        <v>6392</v>
      </c>
      <c r="B4463" s="322" t="s">
        <v>11743</v>
      </c>
      <c r="C4463" s="321" t="s">
        <v>14849</v>
      </c>
      <c r="D4463" s="323" t="s">
        <v>18499</v>
      </c>
    </row>
    <row r="4464" spans="1:4" ht="40.5" x14ac:dyDescent="0.2">
      <c r="A4464" s="320" t="s">
        <v>6393</v>
      </c>
      <c r="B4464" s="322" t="s">
        <v>11744</v>
      </c>
      <c r="C4464" s="321" t="s">
        <v>14849</v>
      </c>
      <c r="D4464" s="323" t="s">
        <v>18500</v>
      </c>
    </row>
    <row r="4465" spans="1:4" ht="40.5" x14ac:dyDescent="0.2">
      <c r="A4465" s="320" t="s">
        <v>6394</v>
      </c>
      <c r="B4465" s="322" t="s">
        <v>11745</v>
      </c>
      <c r="C4465" s="321" t="s">
        <v>14849</v>
      </c>
      <c r="D4465" s="323" t="s">
        <v>18501</v>
      </c>
    </row>
    <row r="4466" spans="1:4" ht="40.5" x14ac:dyDescent="0.2">
      <c r="A4466" s="320" t="s">
        <v>6395</v>
      </c>
      <c r="B4466" s="322" t="s">
        <v>11746</v>
      </c>
      <c r="C4466" s="321" t="s">
        <v>14849</v>
      </c>
      <c r="D4466" s="323" t="s">
        <v>18502</v>
      </c>
    </row>
    <row r="4467" spans="1:4" ht="40.5" x14ac:dyDescent="0.2">
      <c r="A4467" s="320" t="s">
        <v>6396</v>
      </c>
      <c r="B4467" s="322" t="s">
        <v>11747</v>
      </c>
      <c r="C4467" s="321" t="s">
        <v>14849</v>
      </c>
      <c r="D4467" s="323" t="s">
        <v>18503</v>
      </c>
    </row>
    <row r="4468" spans="1:4" ht="40.5" x14ac:dyDescent="0.2">
      <c r="A4468" s="320" t="s">
        <v>6397</v>
      </c>
      <c r="B4468" s="322" t="s">
        <v>11748</v>
      </c>
      <c r="C4468" s="321" t="s">
        <v>14849</v>
      </c>
      <c r="D4468" s="323" t="s">
        <v>18504</v>
      </c>
    </row>
    <row r="4469" spans="1:4" ht="40.5" x14ac:dyDescent="0.2">
      <c r="A4469" s="320" t="s">
        <v>6398</v>
      </c>
      <c r="B4469" s="322" t="s">
        <v>11749</v>
      </c>
      <c r="C4469" s="321" t="s">
        <v>14849</v>
      </c>
      <c r="D4469" s="323" t="s">
        <v>18505</v>
      </c>
    </row>
    <row r="4470" spans="1:4" ht="40.5" x14ac:dyDescent="0.2">
      <c r="A4470" s="320" t="s">
        <v>6399</v>
      </c>
      <c r="B4470" s="322" t="s">
        <v>11750</v>
      </c>
      <c r="C4470" s="321" t="s">
        <v>14849</v>
      </c>
      <c r="D4470" s="323" t="s">
        <v>18506</v>
      </c>
    </row>
    <row r="4471" spans="1:4" ht="40.5" x14ac:dyDescent="0.2">
      <c r="A4471" s="320" t="s">
        <v>6400</v>
      </c>
      <c r="B4471" s="322" t="s">
        <v>11751</v>
      </c>
      <c r="C4471" s="321" t="s">
        <v>14849</v>
      </c>
      <c r="D4471" s="323" t="s">
        <v>18507</v>
      </c>
    </row>
    <row r="4472" spans="1:4" ht="40.5" x14ac:dyDescent="0.2">
      <c r="A4472" s="320" t="s">
        <v>6401</v>
      </c>
      <c r="B4472" s="322" t="s">
        <v>11752</v>
      </c>
      <c r="C4472" s="321" t="s">
        <v>14849</v>
      </c>
      <c r="D4472" s="323" t="s">
        <v>18508</v>
      </c>
    </row>
    <row r="4473" spans="1:4" ht="40.5" x14ac:dyDescent="0.2">
      <c r="A4473" s="320" t="s">
        <v>6402</v>
      </c>
      <c r="B4473" s="322" t="s">
        <v>11753</v>
      </c>
      <c r="C4473" s="321" t="s">
        <v>14849</v>
      </c>
      <c r="D4473" s="323" t="s">
        <v>18509</v>
      </c>
    </row>
    <row r="4474" spans="1:4" ht="40.5" x14ac:dyDescent="0.2">
      <c r="A4474" s="320" t="s">
        <v>6403</v>
      </c>
      <c r="B4474" s="322" t="s">
        <v>11754</v>
      </c>
      <c r="C4474" s="321" t="s">
        <v>14849</v>
      </c>
      <c r="D4474" s="323" t="s">
        <v>18510</v>
      </c>
    </row>
    <row r="4475" spans="1:4" ht="40.5" x14ac:dyDescent="0.2">
      <c r="A4475" s="320" t="s">
        <v>6404</v>
      </c>
      <c r="B4475" s="322" t="s">
        <v>11755</v>
      </c>
      <c r="C4475" s="321" t="s">
        <v>14849</v>
      </c>
      <c r="D4475" s="323" t="s">
        <v>18511</v>
      </c>
    </row>
    <row r="4476" spans="1:4" ht="40.5" x14ac:dyDescent="0.2">
      <c r="A4476" s="320" t="s">
        <v>6405</v>
      </c>
      <c r="B4476" s="322" t="s">
        <v>11756</v>
      </c>
      <c r="C4476" s="321" t="s">
        <v>14849</v>
      </c>
      <c r="D4476" s="323" t="s">
        <v>18512</v>
      </c>
    </row>
    <row r="4477" spans="1:4" ht="40.5" x14ac:dyDescent="0.2">
      <c r="A4477" s="320" t="s">
        <v>6406</v>
      </c>
      <c r="B4477" s="322" t="s">
        <v>11757</v>
      </c>
      <c r="C4477" s="321" t="s">
        <v>14849</v>
      </c>
      <c r="D4477" s="323" t="s">
        <v>18513</v>
      </c>
    </row>
    <row r="4478" spans="1:4" ht="40.5" x14ac:dyDescent="0.2">
      <c r="A4478" s="320" t="s">
        <v>6407</v>
      </c>
      <c r="B4478" s="322" t="s">
        <v>11758</v>
      </c>
      <c r="C4478" s="321" t="s">
        <v>14849</v>
      </c>
      <c r="D4478" s="323" t="s">
        <v>18514</v>
      </c>
    </row>
    <row r="4479" spans="1:4" ht="40.5" x14ac:dyDescent="0.2">
      <c r="A4479" s="320" t="s">
        <v>6408</v>
      </c>
      <c r="B4479" s="322" t="s">
        <v>11759</v>
      </c>
      <c r="C4479" s="321" t="s">
        <v>14849</v>
      </c>
      <c r="D4479" s="323" t="s">
        <v>18515</v>
      </c>
    </row>
    <row r="4480" spans="1:4" ht="40.5" x14ac:dyDescent="0.2">
      <c r="A4480" s="320" t="s">
        <v>6409</v>
      </c>
      <c r="B4480" s="322" t="s">
        <v>11760</v>
      </c>
      <c r="C4480" s="321" t="s">
        <v>14849</v>
      </c>
      <c r="D4480" s="323" t="s">
        <v>18516</v>
      </c>
    </row>
    <row r="4481" spans="1:4" ht="40.5" x14ac:dyDescent="0.2">
      <c r="A4481" s="320" t="s">
        <v>6410</v>
      </c>
      <c r="B4481" s="322" t="s">
        <v>11761</v>
      </c>
      <c r="C4481" s="321" t="s">
        <v>14849</v>
      </c>
      <c r="D4481" s="323" t="s">
        <v>18517</v>
      </c>
    </row>
    <row r="4482" spans="1:4" ht="40.5" x14ac:dyDescent="0.2">
      <c r="A4482" s="320" t="s">
        <v>6411</v>
      </c>
      <c r="B4482" s="322" t="s">
        <v>11762</v>
      </c>
      <c r="C4482" s="321" t="s">
        <v>14849</v>
      </c>
      <c r="D4482" s="323" t="s">
        <v>18518</v>
      </c>
    </row>
    <row r="4483" spans="1:4" ht="40.5" x14ac:dyDescent="0.2">
      <c r="A4483" s="320" t="s">
        <v>6412</v>
      </c>
      <c r="B4483" s="322" t="s">
        <v>11763</v>
      </c>
      <c r="C4483" s="321" t="s">
        <v>14849</v>
      </c>
      <c r="D4483" s="323" t="s">
        <v>18519</v>
      </c>
    </row>
    <row r="4484" spans="1:4" ht="40.5" x14ac:dyDescent="0.2">
      <c r="A4484" s="320" t="s">
        <v>6413</v>
      </c>
      <c r="B4484" s="322" t="s">
        <v>11764</v>
      </c>
      <c r="C4484" s="321" t="s">
        <v>14849</v>
      </c>
      <c r="D4484" s="323" t="s">
        <v>18520</v>
      </c>
    </row>
    <row r="4485" spans="1:4" ht="40.5" x14ac:dyDescent="0.2">
      <c r="A4485" s="320" t="s">
        <v>6414</v>
      </c>
      <c r="B4485" s="322" t="s">
        <v>11765</v>
      </c>
      <c r="C4485" s="321" t="s">
        <v>14849</v>
      </c>
      <c r="D4485" s="323" t="s">
        <v>18521</v>
      </c>
    </row>
    <row r="4486" spans="1:4" ht="40.5" x14ac:dyDescent="0.2">
      <c r="A4486" s="320" t="s">
        <v>6415</v>
      </c>
      <c r="B4486" s="322" t="s">
        <v>11766</v>
      </c>
      <c r="C4486" s="321" t="s">
        <v>14849</v>
      </c>
      <c r="D4486" s="323" t="s">
        <v>18522</v>
      </c>
    </row>
    <row r="4487" spans="1:4" ht="40.5" x14ac:dyDescent="0.2">
      <c r="A4487" s="320" t="s">
        <v>6416</v>
      </c>
      <c r="B4487" s="322" t="s">
        <v>11767</v>
      </c>
      <c r="C4487" s="321" t="s">
        <v>14849</v>
      </c>
      <c r="D4487" s="323" t="s">
        <v>18523</v>
      </c>
    </row>
    <row r="4488" spans="1:4" ht="40.5" x14ac:dyDescent="0.2">
      <c r="A4488" s="320" t="s">
        <v>6417</v>
      </c>
      <c r="B4488" s="322" t="s">
        <v>11768</v>
      </c>
      <c r="C4488" s="321" t="s">
        <v>14849</v>
      </c>
      <c r="D4488" s="323" t="s">
        <v>18524</v>
      </c>
    </row>
    <row r="4489" spans="1:4" ht="27" x14ac:dyDescent="0.2">
      <c r="A4489" s="320" t="s">
        <v>6418</v>
      </c>
      <c r="B4489" s="322" t="s">
        <v>11769</v>
      </c>
      <c r="C4489" s="321" t="s">
        <v>14849</v>
      </c>
      <c r="D4489" s="323" t="s">
        <v>18525</v>
      </c>
    </row>
    <row r="4490" spans="1:4" ht="27" x14ac:dyDescent="0.2">
      <c r="A4490" s="320" t="s">
        <v>6419</v>
      </c>
      <c r="B4490" s="322" t="s">
        <v>11770</v>
      </c>
      <c r="C4490" s="321" t="s">
        <v>14849</v>
      </c>
      <c r="D4490" s="323" t="s">
        <v>1053</v>
      </c>
    </row>
    <row r="4491" spans="1:4" ht="27" x14ac:dyDescent="0.2">
      <c r="A4491" s="320" t="s">
        <v>6420</v>
      </c>
      <c r="B4491" s="322" t="s">
        <v>15969</v>
      </c>
      <c r="C4491" s="321" t="s">
        <v>14849</v>
      </c>
      <c r="D4491" s="323" t="s">
        <v>18526</v>
      </c>
    </row>
    <row r="4492" spans="1:4" ht="27" x14ac:dyDescent="0.2">
      <c r="A4492" s="320" t="s">
        <v>6421</v>
      </c>
      <c r="B4492" s="322" t="s">
        <v>11771</v>
      </c>
      <c r="C4492" s="321" t="s">
        <v>14849</v>
      </c>
      <c r="D4492" s="323" t="s">
        <v>18527</v>
      </c>
    </row>
    <row r="4493" spans="1:4" ht="40.5" x14ac:dyDescent="0.2">
      <c r="A4493" s="320" t="s">
        <v>6422</v>
      </c>
      <c r="B4493" s="322" t="s">
        <v>11772</v>
      </c>
      <c r="C4493" s="321" t="s">
        <v>14849</v>
      </c>
      <c r="D4493" s="323" t="s">
        <v>18528</v>
      </c>
    </row>
    <row r="4494" spans="1:4" ht="40.5" x14ac:dyDescent="0.2">
      <c r="A4494" s="320" t="s">
        <v>6423</v>
      </c>
      <c r="B4494" s="322" t="s">
        <v>11773</v>
      </c>
      <c r="C4494" s="321" t="s">
        <v>14849</v>
      </c>
      <c r="D4494" s="323" t="s">
        <v>18529</v>
      </c>
    </row>
    <row r="4495" spans="1:4" ht="27" x14ac:dyDescent="0.2">
      <c r="A4495" s="320" t="s">
        <v>6425</v>
      </c>
      <c r="B4495" s="322" t="s">
        <v>11774</v>
      </c>
      <c r="C4495" s="321" t="s">
        <v>14849</v>
      </c>
      <c r="D4495" s="323" t="s">
        <v>18530</v>
      </c>
    </row>
    <row r="4496" spans="1:4" ht="13.5" x14ac:dyDescent="0.2">
      <c r="A4496" s="320" t="s">
        <v>6426</v>
      </c>
      <c r="B4496" s="322" t="s">
        <v>11775</v>
      </c>
      <c r="C4496" s="321" t="s">
        <v>14849</v>
      </c>
      <c r="D4496" s="323" t="s">
        <v>18531</v>
      </c>
    </row>
    <row r="4497" spans="1:4" ht="13.5" x14ac:dyDescent="0.2">
      <c r="A4497" s="320" t="s">
        <v>6427</v>
      </c>
      <c r="B4497" s="322" t="s">
        <v>11776</v>
      </c>
      <c r="C4497" s="321" t="s">
        <v>14849</v>
      </c>
      <c r="D4497" s="323" t="s">
        <v>18532</v>
      </c>
    </row>
    <row r="4498" spans="1:4" ht="27" x14ac:dyDescent="0.2">
      <c r="A4498" s="320" t="s">
        <v>6428</v>
      </c>
      <c r="B4498" s="322" t="s">
        <v>11777</v>
      </c>
      <c r="C4498" s="321" t="s">
        <v>14849</v>
      </c>
      <c r="D4498" s="323" t="s">
        <v>18533</v>
      </c>
    </row>
    <row r="4499" spans="1:4" ht="13.5" x14ac:dyDescent="0.2">
      <c r="A4499" s="320" t="s">
        <v>6429</v>
      </c>
      <c r="B4499" s="322" t="s">
        <v>11778</v>
      </c>
      <c r="C4499" s="321" t="s">
        <v>14849</v>
      </c>
      <c r="D4499" s="323" t="s">
        <v>18534</v>
      </c>
    </row>
    <row r="4500" spans="1:4" ht="40.5" x14ac:dyDescent="0.2">
      <c r="A4500" s="320" t="s">
        <v>6430</v>
      </c>
      <c r="B4500" s="322" t="s">
        <v>11779</v>
      </c>
      <c r="C4500" s="321" t="s">
        <v>14849</v>
      </c>
      <c r="D4500" s="323" t="s">
        <v>18535</v>
      </c>
    </row>
    <row r="4501" spans="1:4" ht="27" x14ac:dyDescent="0.2">
      <c r="A4501" s="320" t="s">
        <v>6431</v>
      </c>
      <c r="B4501" s="322" t="s">
        <v>11780</v>
      </c>
      <c r="C4501" s="321" t="s">
        <v>14849</v>
      </c>
      <c r="D4501" s="323" t="s">
        <v>1013</v>
      </c>
    </row>
    <row r="4502" spans="1:4" ht="27" x14ac:dyDescent="0.2">
      <c r="A4502" s="320" t="s">
        <v>6432</v>
      </c>
      <c r="B4502" s="322" t="s">
        <v>18536</v>
      </c>
      <c r="C4502" s="321" t="s">
        <v>14849</v>
      </c>
      <c r="D4502" s="323" t="s">
        <v>7066</v>
      </c>
    </row>
    <row r="4503" spans="1:4" ht="27" x14ac:dyDescent="0.2">
      <c r="A4503" s="320" t="s">
        <v>6433</v>
      </c>
      <c r="B4503" s="322" t="s">
        <v>11781</v>
      </c>
      <c r="C4503" s="321" t="s">
        <v>14849</v>
      </c>
      <c r="D4503" s="323" t="s">
        <v>18537</v>
      </c>
    </row>
    <row r="4504" spans="1:4" ht="27" x14ac:dyDescent="0.2">
      <c r="A4504" s="320" t="s">
        <v>6434</v>
      </c>
      <c r="B4504" s="322" t="s">
        <v>11782</v>
      </c>
      <c r="C4504" s="321" t="s">
        <v>14849</v>
      </c>
      <c r="D4504" s="323" t="s">
        <v>7559</v>
      </c>
    </row>
    <row r="4505" spans="1:4" ht="27" x14ac:dyDescent="0.2">
      <c r="A4505" s="320" t="s">
        <v>6435</v>
      </c>
      <c r="B4505" s="322" t="s">
        <v>11783</v>
      </c>
      <c r="C4505" s="321" t="s">
        <v>14849</v>
      </c>
      <c r="D4505" s="323" t="s">
        <v>18538</v>
      </c>
    </row>
    <row r="4506" spans="1:4" ht="40.5" x14ac:dyDescent="0.2">
      <c r="A4506" s="320" t="s">
        <v>6436</v>
      </c>
      <c r="B4506" s="322" t="s">
        <v>11784</v>
      </c>
      <c r="C4506" s="321" t="s">
        <v>14849</v>
      </c>
      <c r="D4506" s="323" t="s">
        <v>14052</v>
      </c>
    </row>
    <row r="4507" spans="1:4" ht="40.5" x14ac:dyDescent="0.2">
      <c r="A4507" s="320" t="s">
        <v>6437</v>
      </c>
      <c r="B4507" s="322" t="s">
        <v>11785</v>
      </c>
      <c r="C4507" s="321" t="s">
        <v>14849</v>
      </c>
      <c r="D4507" s="323" t="s">
        <v>5640</v>
      </c>
    </row>
    <row r="4508" spans="1:4" ht="40.5" x14ac:dyDescent="0.2">
      <c r="A4508" s="320" t="s">
        <v>6438</v>
      </c>
      <c r="B4508" s="322" t="s">
        <v>11786</v>
      </c>
      <c r="C4508" s="321" t="s">
        <v>14849</v>
      </c>
      <c r="D4508" s="323" t="s">
        <v>18539</v>
      </c>
    </row>
    <row r="4509" spans="1:4" ht="40.5" x14ac:dyDescent="0.2">
      <c r="A4509" s="320" t="s">
        <v>6439</v>
      </c>
      <c r="B4509" s="322" t="s">
        <v>11787</v>
      </c>
      <c r="C4509" s="321" t="s">
        <v>14849</v>
      </c>
      <c r="D4509" s="323" t="s">
        <v>18540</v>
      </c>
    </row>
    <row r="4510" spans="1:4" ht="40.5" x14ac:dyDescent="0.2">
      <c r="A4510" s="320" t="s">
        <v>6440</v>
      </c>
      <c r="B4510" s="322" t="s">
        <v>11788</v>
      </c>
      <c r="C4510" s="321" t="s">
        <v>14849</v>
      </c>
      <c r="D4510" s="323" t="s">
        <v>18541</v>
      </c>
    </row>
    <row r="4511" spans="1:4" ht="40.5" x14ac:dyDescent="0.2">
      <c r="A4511" s="320" t="s">
        <v>6441</v>
      </c>
      <c r="B4511" s="322" t="s">
        <v>11789</v>
      </c>
      <c r="C4511" s="321" t="s">
        <v>14849</v>
      </c>
      <c r="D4511" s="323" t="s">
        <v>18542</v>
      </c>
    </row>
    <row r="4512" spans="1:4" ht="27" x14ac:dyDescent="0.2">
      <c r="A4512" s="320" t="s">
        <v>6442</v>
      </c>
      <c r="B4512" s="322" t="s">
        <v>11790</v>
      </c>
      <c r="C4512" s="321" t="s">
        <v>14849</v>
      </c>
      <c r="D4512" s="323" t="s">
        <v>14637</v>
      </c>
    </row>
    <row r="4513" spans="1:4" ht="27" x14ac:dyDescent="0.2">
      <c r="A4513" s="320" t="s">
        <v>6443</v>
      </c>
      <c r="B4513" s="322" t="s">
        <v>11791</v>
      </c>
      <c r="C4513" s="321" t="s">
        <v>14849</v>
      </c>
      <c r="D4513" s="323" t="s">
        <v>18543</v>
      </c>
    </row>
    <row r="4514" spans="1:4" ht="27" x14ac:dyDescent="0.2">
      <c r="A4514" s="320" t="s">
        <v>6444</v>
      </c>
      <c r="B4514" s="322" t="s">
        <v>11792</v>
      </c>
      <c r="C4514" s="321" t="s">
        <v>14849</v>
      </c>
      <c r="D4514" s="323" t="s">
        <v>18544</v>
      </c>
    </row>
    <row r="4515" spans="1:4" ht="27" x14ac:dyDescent="0.2">
      <c r="A4515" s="320" t="s">
        <v>6445</v>
      </c>
      <c r="B4515" s="322" t="s">
        <v>11793</v>
      </c>
      <c r="C4515" s="321" t="s">
        <v>14849</v>
      </c>
      <c r="D4515" s="323" t="s">
        <v>18545</v>
      </c>
    </row>
    <row r="4516" spans="1:4" ht="27" x14ac:dyDescent="0.2">
      <c r="A4516" s="320" t="s">
        <v>6446</v>
      </c>
      <c r="B4516" s="322" t="s">
        <v>11794</v>
      </c>
      <c r="C4516" s="321" t="s">
        <v>14849</v>
      </c>
      <c r="D4516" s="323" t="s">
        <v>2135</v>
      </c>
    </row>
    <row r="4517" spans="1:4" ht="40.5" x14ac:dyDescent="0.2">
      <c r="A4517" s="320" t="s">
        <v>6447</v>
      </c>
      <c r="B4517" s="322" t="s">
        <v>11795</v>
      </c>
      <c r="C4517" s="321" t="s">
        <v>14849</v>
      </c>
      <c r="D4517" s="323" t="s">
        <v>17381</v>
      </c>
    </row>
    <row r="4518" spans="1:4" ht="40.5" x14ac:dyDescent="0.2">
      <c r="A4518" s="320" t="s">
        <v>6448</v>
      </c>
      <c r="B4518" s="322" t="s">
        <v>11796</v>
      </c>
      <c r="C4518" s="321" t="s">
        <v>14849</v>
      </c>
      <c r="D4518" s="323" t="s">
        <v>14271</v>
      </c>
    </row>
    <row r="4519" spans="1:4" ht="40.5" x14ac:dyDescent="0.2">
      <c r="A4519" s="320" t="s">
        <v>6450</v>
      </c>
      <c r="B4519" s="322" t="s">
        <v>11797</v>
      </c>
      <c r="C4519" s="321" t="s">
        <v>14849</v>
      </c>
      <c r="D4519" s="323" t="s">
        <v>14516</v>
      </c>
    </row>
    <row r="4520" spans="1:4" ht="40.5" x14ac:dyDescent="0.2">
      <c r="A4520" s="320" t="s">
        <v>6452</v>
      </c>
      <c r="B4520" s="322" t="s">
        <v>11798</v>
      </c>
      <c r="C4520" s="321" t="s">
        <v>14849</v>
      </c>
      <c r="D4520" s="323" t="s">
        <v>18546</v>
      </c>
    </row>
    <row r="4521" spans="1:4" ht="40.5" x14ac:dyDescent="0.2">
      <c r="A4521" s="320" t="s">
        <v>6453</v>
      </c>
      <c r="B4521" s="322" t="s">
        <v>11799</v>
      </c>
      <c r="C4521" s="321" t="s">
        <v>14849</v>
      </c>
      <c r="D4521" s="323" t="s">
        <v>18547</v>
      </c>
    </row>
    <row r="4522" spans="1:4" ht="40.5" x14ac:dyDescent="0.2">
      <c r="A4522" s="320" t="s">
        <v>6454</v>
      </c>
      <c r="B4522" s="322" t="s">
        <v>11800</v>
      </c>
      <c r="C4522" s="321" t="s">
        <v>14849</v>
      </c>
      <c r="D4522" s="323" t="s">
        <v>7288</v>
      </c>
    </row>
    <row r="4523" spans="1:4" ht="40.5" x14ac:dyDescent="0.2">
      <c r="A4523" s="320" t="s">
        <v>6455</v>
      </c>
      <c r="B4523" s="322" t="s">
        <v>11801</v>
      </c>
      <c r="C4523" s="321" t="s">
        <v>14849</v>
      </c>
      <c r="D4523" s="323" t="s">
        <v>18548</v>
      </c>
    </row>
    <row r="4524" spans="1:4" ht="40.5" x14ac:dyDescent="0.2">
      <c r="A4524" s="320" t="s">
        <v>6456</v>
      </c>
      <c r="B4524" s="322" t="s">
        <v>11802</v>
      </c>
      <c r="C4524" s="321" t="s">
        <v>14849</v>
      </c>
      <c r="D4524" s="323" t="s">
        <v>18549</v>
      </c>
    </row>
    <row r="4525" spans="1:4" ht="40.5" x14ac:dyDescent="0.2">
      <c r="A4525" s="320" t="s">
        <v>6457</v>
      </c>
      <c r="B4525" s="322" t="s">
        <v>11803</v>
      </c>
      <c r="C4525" s="321" t="s">
        <v>14849</v>
      </c>
      <c r="D4525" s="323" t="s">
        <v>18550</v>
      </c>
    </row>
    <row r="4526" spans="1:4" ht="40.5" x14ac:dyDescent="0.2">
      <c r="A4526" s="320" t="s">
        <v>6458</v>
      </c>
      <c r="B4526" s="322" t="s">
        <v>11804</v>
      </c>
      <c r="C4526" s="321" t="s">
        <v>14849</v>
      </c>
      <c r="D4526" s="323" t="s">
        <v>18551</v>
      </c>
    </row>
    <row r="4527" spans="1:4" ht="40.5" x14ac:dyDescent="0.2">
      <c r="A4527" s="320" t="s">
        <v>6459</v>
      </c>
      <c r="B4527" s="322" t="s">
        <v>11805</v>
      </c>
      <c r="C4527" s="321" t="s">
        <v>14849</v>
      </c>
      <c r="D4527" s="323" t="s">
        <v>18552</v>
      </c>
    </row>
    <row r="4528" spans="1:4" ht="40.5" x14ac:dyDescent="0.2">
      <c r="A4528" s="320" t="s">
        <v>6461</v>
      </c>
      <c r="B4528" s="322" t="s">
        <v>11806</v>
      </c>
      <c r="C4528" s="321" t="s">
        <v>14849</v>
      </c>
      <c r="D4528" s="323" t="s">
        <v>18553</v>
      </c>
    </row>
    <row r="4529" spans="1:4" ht="40.5" x14ac:dyDescent="0.2">
      <c r="A4529" s="320" t="s">
        <v>6462</v>
      </c>
      <c r="B4529" s="322" t="s">
        <v>11807</v>
      </c>
      <c r="C4529" s="321" t="s">
        <v>14849</v>
      </c>
      <c r="D4529" s="323" t="s">
        <v>18554</v>
      </c>
    </row>
    <row r="4530" spans="1:4" ht="40.5" x14ac:dyDescent="0.2">
      <c r="A4530" s="320" t="s">
        <v>6463</v>
      </c>
      <c r="B4530" s="322" t="s">
        <v>11808</v>
      </c>
      <c r="C4530" s="321" t="s">
        <v>14849</v>
      </c>
      <c r="D4530" s="323" t="s">
        <v>18555</v>
      </c>
    </row>
    <row r="4531" spans="1:4" ht="54" x14ac:dyDescent="0.2">
      <c r="A4531" s="320" t="s">
        <v>6464</v>
      </c>
      <c r="B4531" s="322" t="s">
        <v>11809</v>
      </c>
      <c r="C4531" s="321" t="s">
        <v>14849</v>
      </c>
      <c r="D4531" s="323" t="s">
        <v>18556</v>
      </c>
    </row>
    <row r="4532" spans="1:4" ht="54" x14ac:dyDescent="0.2">
      <c r="A4532" s="320" t="s">
        <v>6465</v>
      </c>
      <c r="B4532" s="322" t="s">
        <v>11810</v>
      </c>
      <c r="C4532" s="321" t="s">
        <v>14849</v>
      </c>
      <c r="D4532" s="323" t="s">
        <v>18557</v>
      </c>
    </row>
    <row r="4533" spans="1:4" ht="27" x14ac:dyDescent="0.2">
      <c r="A4533" s="320" t="s">
        <v>6466</v>
      </c>
      <c r="B4533" s="322" t="s">
        <v>18558</v>
      </c>
      <c r="C4533" s="321" t="s">
        <v>14849</v>
      </c>
      <c r="D4533" s="323" t="s">
        <v>715</v>
      </c>
    </row>
    <row r="4534" spans="1:4" ht="27" x14ac:dyDescent="0.2">
      <c r="A4534" s="320" t="s">
        <v>6468</v>
      </c>
      <c r="B4534" s="322" t="s">
        <v>18559</v>
      </c>
      <c r="C4534" s="321" t="s">
        <v>14849</v>
      </c>
      <c r="D4534" s="323" t="s">
        <v>992</v>
      </c>
    </row>
    <row r="4535" spans="1:4" ht="27" x14ac:dyDescent="0.2">
      <c r="A4535" s="320" t="s">
        <v>6469</v>
      </c>
      <c r="B4535" s="322" t="s">
        <v>18560</v>
      </c>
      <c r="C4535" s="321" t="s">
        <v>14849</v>
      </c>
      <c r="D4535" s="323" t="s">
        <v>14270</v>
      </c>
    </row>
    <row r="4536" spans="1:4" ht="27" x14ac:dyDescent="0.2">
      <c r="A4536" s="320" t="s">
        <v>6470</v>
      </c>
      <c r="B4536" s="322" t="s">
        <v>18561</v>
      </c>
      <c r="C4536" s="321" t="s">
        <v>14849</v>
      </c>
      <c r="D4536" s="323" t="s">
        <v>18562</v>
      </c>
    </row>
    <row r="4537" spans="1:4" ht="27" x14ac:dyDescent="0.2">
      <c r="A4537" s="320" t="s">
        <v>6471</v>
      </c>
      <c r="B4537" s="322" t="s">
        <v>18563</v>
      </c>
      <c r="C4537" s="321" t="s">
        <v>14849</v>
      </c>
      <c r="D4537" s="323" t="s">
        <v>18564</v>
      </c>
    </row>
    <row r="4538" spans="1:4" ht="27" x14ac:dyDescent="0.2">
      <c r="A4538" s="320" t="s">
        <v>6472</v>
      </c>
      <c r="B4538" s="322" t="s">
        <v>18565</v>
      </c>
      <c r="C4538" s="321" t="s">
        <v>14849</v>
      </c>
      <c r="D4538" s="323" t="s">
        <v>18566</v>
      </c>
    </row>
    <row r="4539" spans="1:4" ht="40.5" x14ac:dyDescent="0.2">
      <c r="A4539" s="320" t="s">
        <v>6473</v>
      </c>
      <c r="B4539" s="322" t="s">
        <v>11811</v>
      </c>
      <c r="C4539" s="321" t="s">
        <v>14849</v>
      </c>
      <c r="D4539" s="323" t="s">
        <v>18192</v>
      </c>
    </row>
    <row r="4540" spans="1:4" ht="40.5" x14ac:dyDescent="0.2">
      <c r="A4540" s="320" t="s">
        <v>6474</v>
      </c>
      <c r="B4540" s="322" t="s">
        <v>11812</v>
      </c>
      <c r="C4540" s="321" t="s">
        <v>14849</v>
      </c>
      <c r="D4540" s="323" t="s">
        <v>14113</v>
      </c>
    </row>
    <row r="4541" spans="1:4" ht="40.5" x14ac:dyDescent="0.2">
      <c r="A4541" s="320" t="s">
        <v>6475</v>
      </c>
      <c r="B4541" s="322" t="s">
        <v>11813</v>
      </c>
      <c r="C4541" s="321" t="s">
        <v>14849</v>
      </c>
      <c r="D4541" s="323" t="s">
        <v>18567</v>
      </c>
    </row>
    <row r="4542" spans="1:4" ht="40.5" x14ac:dyDescent="0.2">
      <c r="A4542" s="320" t="s">
        <v>6476</v>
      </c>
      <c r="B4542" s="322" t="s">
        <v>11814</v>
      </c>
      <c r="C4542" s="321" t="s">
        <v>14849</v>
      </c>
      <c r="D4542" s="323" t="s">
        <v>18568</v>
      </c>
    </row>
    <row r="4543" spans="1:4" ht="40.5" x14ac:dyDescent="0.2">
      <c r="A4543" s="320" t="s">
        <v>6477</v>
      </c>
      <c r="B4543" s="322" t="s">
        <v>11815</v>
      </c>
      <c r="C4543" s="321" t="s">
        <v>14849</v>
      </c>
      <c r="D4543" s="323" t="s">
        <v>14366</v>
      </c>
    </row>
    <row r="4544" spans="1:4" ht="40.5" x14ac:dyDescent="0.2">
      <c r="A4544" s="320" t="s">
        <v>6478</v>
      </c>
      <c r="B4544" s="322" t="s">
        <v>11816</v>
      </c>
      <c r="C4544" s="321" t="s">
        <v>14849</v>
      </c>
      <c r="D4544" s="323" t="s">
        <v>18569</v>
      </c>
    </row>
    <row r="4545" spans="1:4" ht="27" x14ac:dyDescent="0.2">
      <c r="A4545" s="320" t="s">
        <v>18570</v>
      </c>
      <c r="B4545" s="322" t="s">
        <v>18571</v>
      </c>
      <c r="C4545" s="321" t="s">
        <v>14849</v>
      </c>
      <c r="D4545" s="323" t="s">
        <v>18572</v>
      </c>
    </row>
    <row r="4546" spans="1:4" ht="27" x14ac:dyDescent="0.2">
      <c r="A4546" s="320" t="s">
        <v>18573</v>
      </c>
      <c r="B4546" s="322" t="s">
        <v>18574</v>
      </c>
      <c r="C4546" s="321" t="s">
        <v>14849</v>
      </c>
      <c r="D4546" s="323" t="s">
        <v>18575</v>
      </c>
    </row>
    <row r="4547" spans="1:4" ht="27" x14ac:dyDescent="0.2">
      <c r="A4547" s="320" t="s">
        <v>18576</v>
      </c>
      <c r="B4547" s="322" t="s">
        <v>18577</v>
      </c>
      <c r="C4547" s="321" t="s">
        <v>14849</v>
      </c>
      <c r="D4547" s="323" t="s">
        <v>18578</v>
      </c>
    </row>
    <row r="4548" spans="1:4" ht="27" x14ac:dyDescent="0.2">
      <c r="A4548" s="320" t="s">
        <v>18579</v>
      </c>
      <c r="B4548" s="322" t="s">
        <v>18580</v>
      </c>
      <c r="C4548" s="321" t="s">
        <v>14849</v>
      </c>
      <c r="D4548" s="323" t="s">
        <v>18581</v>
      </c>
    </row>
    <row r="4549" spans="1:4" ht="27" x14ac:dyDescent="0.2">
      <c r="A4549" s="320" t="s">
        <v>18582</v>
      </c>
      <c r="B4549" s="322" t="s">
        <v>18583</v>
      </c>
      <c r="C4549" s="321" t="s">
        <v>14849</v>
      </c>
      <c r="D4549" s="323" t="s">
        <v>14704</v>
      </c>
    </row>
    <row r="4550" spans="1:4" ht="27" x14ac:dyDescent="0.2">
      <c r="A4550" s="320" t="s">
        <v>18584</v>
      </c>
      <c r="B4550" s="322" t="s">
        <v>18585</v>
      </c>
      <c r="C4550" s="321" t="s">
        <v>14849</v>
      </c>
      <c r="D4550" s="323" t="s">
        <v>18586</v>
      </c>
    </row>
    <row r="4551" spans="1:4" ht="27" x14ac:dyDescent="0.2">
      <c r="A4551" s="320" t="s">
        <v>18587</v>
      </c>
      <c r="B4551" s="322" t="s">
        <v>18588</v>
      </c>
      <c r="C4551" s="321" t="s">
        <v>14849</v>
      </c>
      <c r="D4551" s="323" t="s">
        <v>18589</v>
      </c>
    </row>
    <row r="4552" spans="1:4" ht="27" x14ac:dyDescent="0.2">
      <c r="A4552" s="320" t="s">
        <v>18590</v>
      </c>
      <c r="B4552" s="322" t="s">
        <v>18591</v>
      </c>
      <c r="C4552" s="321" t="s">
        <v>14849</v>
      </c>
      <c r="D4552" s="323" t="s">
        <v>18592</v>
      </c>
    </row>
    <row r="4553" spans="1:4" ht="27" x14ac:dyDescent="0.2">
      <c r="A4553" s="320" t="s">
        <v>18593</v>
      </c>
      <c r="B4553" s="322" t="s">
        <v>18594</v>
      </c>
      <c r="C4553" s="321" t="s">
        <v>14849</v>
      </c>
      <c r="D4553" s="323" t="s">
        <v>18595</v>
      </c>
    </row>
    <row r="4554" spans="1:4" ht="27" x14ac:dyDescent="0.2">
      <c r="A4554" s="320" t="s">
        <v>18596</v>
      </c>
      <c r="B4554" s="322" t="s">
        <v>18597</v>
      </c>
      <c r="C4554" s="321" t="s">
        <v>14849</v>
      </c>
      <c r="D4554" s="323" t="s">
        <v>18598</v>
      </c>
    </row>
    <row r="4555" spans="1:4" ht="27" x14ac:dyDescent="0.2">
      <c r="A4555" s="320" t="s">
        <v>18599</v>
      </c>
      <c r="B4555" s="322" t="s">
        <v>18600</v>
      </c>
      <c r="C4555" s="321" t="s">
        <v>14849</v>
      </c>
      <c r="D4555" s="323" t="s">
        <v>14712</v>
      </c>
    </row>
    <row r="4556" spans="1:4" ht="27" x14ac:dyDescent="0.2">
      <c r="A4556" s="320" t="s">
        <v>18601</v>
      </c>
      <c r="B4556" s="322" t="s">
        <v>18602</v>
      </c>
      <c r="C4556" s="321" t="s">
        <v>14849</v>
      </c>
      <c r="D4556" s="323" t="s">
        <v>18603</v>
      </c>
    </row>
    <row r="4557" spans="1:4" ht="27" x14ac:dyDescent="0.2">
      <c r="A4557" s="320" t="s">
        <v>18604</v>
      </c>
      <c r="B4557" s="322" t="s">
        <v>18605</v>
      </c>
      <c r="C4557" s="321" t="s">
        <v>14849</v>
      </c>
      <c r="D4557" s="323" t="s">
        <v>18606</v>
      </c>
    </row>
    <row r="4558" spans="1:4" ht="27" x14ac:dyDescent="0.2">
      <c r="A4558" s="320" t="s">
        <v>18607</v>
      </c>
      <c r="B4558" s="322" t="s">
        <v>18608</v>
      </c>
      <c r="C4558" s="321" t="s">
        <v>14849</v>
      </c>
      <c r="D4558" s="323" t="s">
        <v>18609</v>
      </c>
    </row>
    <row r="4559" spans="1:4" ht="27" x14ac:dyDescent="0.2">
      <c r="A4559" s="320" t="s">
        <v>18610</v>
      </c>
      <c r="B4559" s="322" t="s">
        <v>18611</v>
      </c>
      <c r="C4559" s="321" t="s">
        <v>14849</v>
      </c>
      <c r="D4559" s="323" t="s">
        <v>18612</v>
      </c>
    </row>
    <row r="4560" spans="1:4" ht="27" x14ac:dyDescent="0.2">
      <c r="A4560" s="320" t="s">
        <v>18613</v>
      </c>
      <c r="B4560" s="322" t="s">
        <v>18614</v>
      </c>
      <c r="C4560" s="321" t="s">
        <v>14849</v>
      </c>
      <c r="D4560" s="323" t="s">
        <v>18615</v>
      </c>
    </row>
    <row r="4561" spans="1:4" ht="27" x14ac:dyDescent="0.2">
      <c r="A4561" s="320" t="s">
        <v>18616</v>
      </c>
      <c r="B4561" s="322" t="s">
        <v>18617</v>
      </c>
      <c r="C4561" s="321" t="s">
        <v>14849</v>
      </c>
      <c r="D4561" s="323" t="s">
        <v>18618</v>
      </c>
    </row>
    <row r="4562" spans="1:4" ht="27" x14ac:dyDescent="0.2">
      <c r="A4562" s="320" t="s">
        <v>6479</v>
      </c>
      <c r="B4562" s="322" t="s">
        <v>15970</v>
      </c>
      <c r="C4562" s="321" t="s">
        <v>14849</v>
      </c>
      <c r="D4562" s="323" t="s">
        <v>18619</v>
      </c>
    </row>
    <row r="4563" spans="1:4" ht="27" x14ac:dyDescent="0.2">
      <c r="A4563" s="320" t="s">
        <v>6480</v>
      </c>
      <c r="B4563" s="322" t="s">
        <v>15971</v>
      </c>
      <c r="C4563" s="321" t="s">
        <v>14849</v>
      </c>
      <c r="D4563" s="323" t="s">
        <v>18620</v>
      </c>
    </row>
    <row r="4564" spans="1:4" ht="27" x14ac:dyDescent="0.2">
      <c r="A4564" s="320" t="s">
        <v>6481</v>
      </c>
      <c r="B4564" s="322" t="s">
        <v>11817</v>
      </c>
      <c r="C4564" s="321" t="s">
        <v>14849</v>
      </c>
      <c r="D4564" s="323" t="s">
        <v>18621</v>
      </c>
    </row>
    <row r="4565" spans="1:4" ht="27" x14ac:dyDescent="0.2">
      <c r="A4565" s="320" t="s">
        <v>6482</v>
      </c>
      <c r="B4565" s="322" t="s">
        <v>11818</v>
      </c>
      <c r="C4565" s="321" t="s">
        <v>14849</v>
      </c>
      <c r="D4565" s="323" t="s">
        <v>18622</v>
      </c>
    </row>
    <row r="4566" spans="1:4" ht="27" x14ac:dyDescent="0.2">
      <c r="A4566" s="320" t="s">
        <v>6483</v>
      </c>
      <c r="B4566" s="322" t="s">
        <v>11819</v>
      </c>
      <c r="C4566" s="321" t="s">
        <v>14849</v>
      </c>
      <c r="D4566" s="323" t="s">
        <v>18623</v>
      </c>
    </row>
    <row r="4567" spans="1:4" ht="40.5" x14ac:dyDescent="0.2">
      <c r="A4567" s="320" t="s">
        <v>6484</v>
      </c>
      <c r="B4567" s="322" t="s">
        <v>11820</v>
      </c>
      <c r="C4567" s="321" t="s">
        <v>14849</v>
      </c>
      <c r="D4567" s="323" t="s">
        <v>18624</v>
      </c>
    </row>
    <row r="4568" spans="1:4" ht="40.5" x14ac:dyDescent="0.2">
      <c r="A4568" s="320" t="s">
        <v>6485</v>
      </c>
      <c r="B4568" s="322" t="s">
        <v>11821</v>
      </c>
      <c r="C4568" s="321" t="s">
        <v>14849</v>
      </c>
      <c r="D4568" s="323" t="s">
        <v>18625</v>
      </c>
    </row>
    <row r="4569" spans="1:4" ht="40.5" x14ac:dyDescent="0.2">
      <c r="A4569" s="320" t="s">
        <v>6486</v>
      </c>
      <c r="B4569" s="322" t="s">
        <v>11822</v>
      </c>
      <c r="C4569" s="321" t="s">
        <v>14849</v>
      </c>
      <c r="D4569" s="323" t="s">
        <v>18626</v>
      </c>
    </row>
    <row r="4570" spans="1:4" ht="40.5" x14ac:dyDescent="0.2">
      <c r="A4570" s="320" t="s">
        <v>6487</v>
      </c>
      <c r="B4570" s="322" t="s">
        <v>11823</v>
      </c>
      <c r="C4570" s="321" t="s">
        <v>14849</v>
      </c>
      <c r="D4570" s="323" t="s">
        <v>18627</v>
      </c>
    </row>
    <row r="4571" spans="1:4" ht="40.5" x14ac:dyDescent="0.2">
      <c r="A4571" s="320" t="s">
        <v>6488</v>
      </c>
      <c r="B4571" s="322" t="s">
        <v>11824</v>
      </c>
      <c r="C4571" s="321" t="s">
        <v>14849</v>
      </c>
      <c r="D4571" s="323" t="s">
        <v>18628</v>
      </c>
    </row>
    <row r="4572" spans="1:4" ht="40.5" x14ac:dyDescent="0.2">
      <c r="A4572" s="320" t="s">
        <v>6489</v>
      </c>
      <c r="B4572" s="322" t="s">
        <v>11825</v>
      </c>
      <c r="C4572" s="321" t="s">
        <v>14849</v>
      </c>
      <c r="D4572" s="323" t="s">
        <v>18629</v>
      </c>
    </row>
    <row r="4573" spans="1:4" ht="40.5" x14ac:dyDescent="0.2">
      <c r="A4573" s="320" t="s">
        <v>6490</v>
      </c>
      <c r="B4573" s="322" t="s">
        <v>11826</v>
      </c>
      <c r="C4573" s="321" t="s">
        <v>14849</v>
      </c>
      <c r="D4573" s="323" t="s">
        <v>18630</v>
      </c>
    </row>
    <row r="4574" spans="1:4" ht="13.5" x14ac:dyDescent="0.2">
      <c r="A4574" s="320" t="s">
        <v>6491</v>
      </c>
      <c r="B4574" s="322" t="s">
        <v>11827</v>
      </c>
      <c r="C4574" s="321" t="s">
        <v>14849</v>
      </c>
      <c r="D4574" s="323" t="s">
        <v>18631</v>
      </c>
    </row>
    <row r="4575" spans="1:4" ht="13.5" x14ac:dyDescent="0.2">
      <c r="A4575" s="320" t="s">
        <v>6492</v>
      </c>
      <c r="B4575" s="322" t="s">
        <v>11828</v>
      </c>
      <c r="C4575" s="321" t="s">
        <v>14849</v>
      </c>
      <c r="D4575" s="323" t="s">
        <v>18632</v>
      </c>
    </row>
    <row r="4576" spans="1:4" ht="13.5" x14ac:dyDescent="0.2">
      <c r="A4576" s="320" t="s">
        <v>6493</v>
      </c>
      <c r="B4576" s="322" t="s">
        <v>11829</v>
      </c>
      <c r="C4576" s="321" t="s">
        <v>14849</v>
      </c>
      <c r="D4576" s="323" t="s">
        <v>18633</v>
      </c>
    </row>
    <row r="4577" spans="1:4" ht="27" x14ac:dyDescent="0.2">
      <c r="A4577" s="320" t="s">
        <v>6494</v>
      </c>
      <c r="B4577" s="322" t="s">
        <v>11830</v>
      </c>
      <c r="C4577" s="321" t="s">
        <v>14849</v>
      </c>
      <c r="D4577" s="323" t="s">
        <v>18564</v>
      </c>
    </row>
    <row r="4578" spans="1:4" ht="40.5" x14ac:dyDescent="0.2">
      <c r="A4578" s="320" t="s">
        <v>6495</v>
      </c>
      <c r="B4578" s="322" t="s">
        <v>11831</v>
      </c>
      <c r="C4578" s="321" t="s">
        <v>14849</v>
      </c>
      <c r="D4578" s="323" t="s">
        <v>18634</v>
      </c>
    </row>
    <row r="4579" spans="1:4" ht="13.5" x14ac:dyDescent="0.2">
      <c r="A4579" s="320" t="s">
        <v>6496</v>
      </c>
      <c r="B4579" s="322" t="s">
        <v>11832</v>
      </c>
      <c r="C4579" s="321" t="s">
        <v>14849</v>
      </c>
      <c r="D4579" s="323" t="s">
        <v>14739</v>
      </c>
    </row>
    <row r="4580" spans="1:4" ht="13.5" x14ac:dyDescent="0.2">
      <c r="A4580" s="320" t="s">
        <v>6497</v>
      </c>
      <c r="B4580" s="322" t="s">
        <v>11833</v>
      </c>
      <c r="C4580" s="321" t="s">
        <v>14849</v>
      </c>
      <c r="D4580" s="323" t="s">
        <v>271</v>
      </c>
    </row>
    <row r="4581" spans="1:4" ht="27" x14ac:dyDescent="0.2">
      <c r="A4581" s="320" t="s">
        <v>6498</v>
      </c>
      <c r="B4581" s="322" t="s">
        <v>11834</v>
      </c>
      <c r="C4581" s="321" t="s">
        <v>14849</v>
      </c>
      <c r="D4581" s="323" t="s">
        <v>1037</v>
      </c>
    </row>
    <row r="4582" spans="1:4" ht="13.5" x14ac:dyDescent="0.2">
      <c r="A4582" s="320" t="s">
        <v>6500</v>
      </c>
      <c r="B4582" s="322" t="s">
        <v>11835</v>
      </c>
      <c r="C4582" s="321" t="s">
        <v>14849</v>
      </c>
      <c r="D4582" s="323" t="s">
        <v>17943</v>
      </c>
    </row>
    <row r="4583" spans="1:4" ht="13.5" x14ac:dyDescent="0.2">
      <c r="A4583" s="320" t="s">
        <v>6501</v>
      </c>
      <c r="B4583" s="322" t="s">
        <v>11836</v>
      </c>
      <c r="C4583" s="321" t="s">
        <v>14849</v>
      </c>
      <c r="D4583" s="323" t="s">
        <v>18635</v>
      </c>
    </row>
    <row r="4584" spans="1:4" ht="27" x14ac:dyDescent="0.2">
      <c r="A4584" s="320" t="s">
        <v>6502</v>
      </c>
      <c r="B4584" s="322" t="s">
        <v>11837</v>
      </c>
      <c r="C4584" s="321" t="s">
        <v>14849</v>
      </c>
      <c r="D4584" s="323" t="s">
        <v>18636</v>
      </c>
    </row>
    <row r="4585" spans="1:4" ht="13.5" x14ac:dyDescent="0.2">
      <c r="A4585" s="320" t="s">
        <v>6503</v>
      </c>
      <c r="B4585" s="322" t="s">
        <v>11838</v>
      </c>
      <c r="C4585" s="321" t="s">
        <v>14849</v>
      </c>
      <c r="D4585" s="323" t="s">
        <v>18603</v>
      </c>
    </row>
    <row r="4586" spans="1:4" ht="27" x14ac:dyDescent="0.2">
      <c r="A4586" s="320" t="s">
        <v>6504</v>
      </c>
      <c r="B4586" s="322" t="s">
        <v>11839</v>
      </c>
      <c r="C4586" s="321" t="s">
        <v>59</v>
      </c>
      <c r="D4586" s="323" t="s">
        <v>16552</v>
      </c>
    </row>
    <row r="4587" spans="1:4" ht="27" x14ac:dyDescent="0.2">
      <c r="A4587" s="320" t="s">
        <v>6505</v>
      </c>
      <c r="B4587" s="322" t="s">
        <v>11840</v>
      </c>
      <c r="C4587" s="321" t="s">
        <v>59</v>
      </c>
      <c r="D4587" s="323" t="s">
        <v>1420</v>
      </c>
    </row>
    <row r="4588" spans="1:4" ht="27" x14ac:dyDescent="0.2">
      <c r="A4588" s="320" t="s">
        <v>6506</v>
      </c>
      <c r="B4588" s="322" t="s">
        <v>11841</v>
      </c>
      <c r="C4588" s="321" t="s">
        <v>59</v>
      </c>
      <c r="D4588" s="323" t="s">
        <v>2339</v>
      </c>
    </row>
    <row r="4589" spans="1:4" ht="27" x14ac:dyDescent="0.2">
      <c r="A4589" s="320" t="s">
        <v>6507</v>
      </c>
      <c r="B4589" s="322" t="s">
        <v>11842</v>
      </c>
      <c r="C4589" s="321" t="s">
        <v>59</v>
      </c>
      <c r="D4589" s="323" t="s">
        <v>18637</v>
      </c>
    </row>
    <row r="4590" spans="1:4" ht="27" x14ac:dyDescent="0.2">
      <c r="A4590" s="320" t="s">
        <v>6508</v>
      </c>
      <c r="B4590" s="322" t="s">
        <v>11843</v>
      </c>
      <c r="C4590" s="321" t="s">
        <v>59</v>
      </c>
      <c r="D4590" s="323" t="s">
        <v>1136</v>
      </c>
    </row>
    <row r="4591" spans="1:4" ht="27" x14ac:dyDescent="0.2">
      <c r="A4591" s="320" t="s">
        <v>6509</v>
      </c>
      <c r="B4591" s="322" t="s">
        <v>11844</v>
      </c>
      <c r="C4591" s="321" t="s">
        <v>14849</v>
      </c>
      <c r="D4591" s="323" t="s">
        <v>1309</v>
      </c>
    </row>
    <row r="4592" spans="1:4" ht="27" x14ac:dyDescent="0.2">
      <c r="A4592" s="320" t="s">
        <v>6510</v>
      </c>
      <c r="B4592" s="322" t="s">
        <v>11845</v>
      </c>
      <c r="C4592" s="321" t="s">
        <v>14849</v>
      </c>
      <c r="D4592" s="323" t="s">
        <v>16474</v>
      </c>
    </row>
    <row r="4593" spans="1:4" ht="27" x14ac:dyDescent="0.2">
      <c r="A4593" s="320" t="s">
        <v>6512</v>
      </c>
      <c r="B4593" s="322" t="s">
        <v>11846</v>
      </c>
      <c r="C4593" s="321" t="s">
        <v>14849</v>
      </c>
      <c r="D4593" s="323" t="s">
        <v>482</v>
      </c>
    </row>
    <row r="4594" spans="1:4" ht="27" x14ac:dyDescent="0.2">
      <c r="A4594" s="320" t="s">
        <v>6513</v>
      </c>
      <c r="B4594" s="322" t="s">
        <v>11847</v>
      </c>
      <c r="C4594" s="321" t="s">
        <v>14849</v>
      </c>
      <c r="D4594" s="323" t="s">
        <v>1313</v>
      </c>
    </row>
    <row r="4595" spans="1:4" ht="27" x14ac:dyDescent="0.2">
      <c r="A4595" s="320" t="s">
        <v>6514</v>
      </c>
      <c r="B4595" s="322" t="s">
        <v>11848</v>
      </c>
      <c r="C4595" s="321" t="s">
        <v>14849</v>
      </c>
      <c r="D4595" s="323" t="s">
        <v>1095</v>
      </c>
    </row>
    <row r="4596" spans="1:4" ht="27" x14ac:dyDescent="0.2">
      <c r="A4596" s="320" t="s">
        <v>6515</v>
      </c>
      <c r="B4596" s="322" t="s">
        <v>11849</v>
      </c>
      <c r="C4596" s="321" t="s">
        <v>14849</v>
      </c>
      <c r="D4596" s="323" t="s">
        <v>13732</v>
      </c>
    </row>
    <row r="4597" spans="1:4" ht="27" x14ac:dyDescent="0.2">
      <c r="A4597" s="320" t="s">
        <v>6516</v>
      </c>
      <c r="B4597" s="322" t="s">
        <v>11850</v>
      </c>
      <c r="C4597" s="321" t="s">
        <v>14849</v>
      </c>
      <c r="D4597" s="323" t="s">
        <v>17526</v>
      </c>
    </row>
    <row r="4598" spans="1:4" ht="27" x14ac:dyDescent="0.2">
      <c r="A4598" s="320" t="s">
        <v>6517</v>
      </c>
      <c r="B4598" s="322" t="s">
        <v>11851</v>
      </c>
      <c r="C4598" s="321" t="s">
        <v>14849</v>
      </c>
      <c r="D4598" s="323" t="s">
        <v>18039</v>
      </c>
    </row>
    <row r="4599" spans="1:4" ht="27" x14ac:dyDescent="0.2">
      <c r="A4599" s="320" t="s">
        <v>6518</v>
      </c>
      <c r="B4599" s="322" t="s">
        <v>11852</v>
      </c>
      <c r="C4599" s="321" t="s">
        <v>14849</v>
      </c>
      <c r="D4599" s="323" t="s">
        <v>4723</v>
      </c>
    </row>
    <row r="4600" spans="1:4" ht="27" x14ac:dyDescent="0.2">
      <c r="A4600" s="320" t="s">
        <v>6519</v>
      </c>
      <c r="B4600" s="322" t="s">
        <v>11853</v>
      </c>
      <c r="C4600" s="321" t="s">
        <v>59</v>
      </c>
      <c r="D4600" s="323" t="s">
        <v>6292</v>
      </c>
    </row>
    <row r="4601" spans="1:4" ht="27" x14ac:dyDescent="0.2">
      <c r="A4601" s="320" t="s">
        <v>6520</v>
      </c>
      <c r="B4601" s="322" t="s">
        <v>11854</v>
      </c>
      <c r="C4601" s="321" t="s">
        <v>59</v>
      </c>
      <c r="D4601" s="323" t="s">
        <v>1192</v>
      </c>
    </row>
    <row r="4602" spans="1:4" ht="27" x14ac:dyDescent="0.2">
      <c r="A4602" s="320" t="s">
        <v>6521</v>
      </c>
      <c r="B4602" s="322" t="s">
        <v>11855</v>
      </c>
      <c r="C4602" s="321" t="s">
        <v>59</v>
      </c>
      <c r="D4602" s="323" t="s">
        <v>190</v>
      </c>
    </row>
    <row r="4603" spans="1:4" ht="27" x14ac:dyDescent="0.2">
      <c r="A4603" s="320" t="s">
        <v>6522</v>
      </c>
      <c r="B4603" s="322" t="s">
        <v>11856</v>
      </c>
      <c r="C4603" s="321" t="s">
        <v>59</v>
      </c>
      <c r="D4603" s="323" t="s">
        <v>370</v>
      </c>
    </row>
    <row r="4604" spans="1:4" ht="27" x14ac:dyDescent="0.2">
      <c r="A4604" s="320" t="s">
        <v>6523</v>
      </c>
      <c r="B4604" s="322" t="s">
        <v>11857</v>
      </c>
      <c r="C4604" s="321" t="s">
        <v>59</v>
      </c>
      <c r="D4604" s="323" t="s">
        <v>1433</v>
      </c>
    </row>
    <row r="4605" spans="1:4" ht="27" x14ac:dyDescent="0.2">
      <c r="A4605" s="320" t="s">
        <v>6524</v>
      </c>
      <c r="B4605" s="322" t="s">
        <v>11858</v>
      </c>
      <c r="C4605" s="321" t="s">
        <v>59</v>
      </c>
      <c r="D4605" s="323" t="s">
        <v>14483</v>
      </c>
    </row>
    <row r="4606" spans="1:4" ht="27" x14ac:dyDescent="0.2">
      <c r="A4606" s="320" t="s">
        <v>6525</v>
      </c>
      <c r="B4606" s="322" t="s">
        <v>11859</v>
      </c>
      <c r="C4606" s="321" t="s">
        <v>59</v>
      </c>
      <c r="D4606" s="323" t="s">
        <v>820</v>
      </c>
    </row>
    <row r="4607" spans="1:4" ht="27" x14ac:dyDescent="0.2">
      <c r="A4607" s="320" t="s">
        <v>6526</v>
      </c>
      <c r="B4607" s="322" t="s">
        <v>11860</v>
      </c>
      <c r="C4607" s="321" t="s">
        <v>59</v>
      </c>
      <c r="D4607" s="323" t="s">
        <v>3803</v>
      </c>
    </row>
    <row r="4608" spans="1:4" ht="27" x14ac:dyDescent="0.2">
      <c r="A4608" s="320" t="s">
        <v>6528</v>
      </c>
      <c r="B4608" s="322" t="s">
        <v>11861</v>
      </c>
      <c r="C4608" s="321" t="s">
        <v>59</v>
      </c>
      <c r="D4608" s="323" t="s">
        <v>18638</v>
      </c>
    </row>
    <row r="4609" spans="1:4" ht="27" x14ac:dyDescent="0.2">
      <c r="A4609" s="320" t="s">
        <v>6529</v>
      </c>
      <c r="B4609" s="322" t="s">
        <v>11862</v>
      </c>
      <c r="C4609" s="321" t="s">
        <v>59</v>
      </c>
      <c r="D4609" s="323" t="s">
        <v>1307</v>
      </c>
    </row>
    <row r="4610" spans="1:4" ht="40.5" x14ac:dyDescent="0.2">
      <c r="A4610" s="320" t="s">
        <v>6530</v>
      </c>
      <c r="B4610" s="322" t="s">
        <v>11863</v>
      </c>
      <c r="C4610" s="321" t="s">
        <v>59</v>
      </c>
      <c r="D4610" s="323" t="s">
        <v>1257</v>
      </c>
    </row>
    <row r="4611" spans="1:4" ht="40.5" x14ac:dyDescent="0.2">
      <c r="A4611" s="320" t="s">
        <v>6531</v>
      </c>
      <c r="B4611" s="322" t="s">
        <v>11864</v>
      </c>
      <c r="C4611" s="321" t="s">
        <v>59</v>
      </c>
      <c r="D4611" s="323" t="s">
        <v>2818</v>
      </c>
    </row>
    <row r="4612" spans="1:4" ht="40.5" x14ac:dyDescent="0.2">
      <c r="A4612" s="320" t="s">
        <v>6532</v>
      </c>
      <c r="B4612" s="322" t="s">
        <v>11865</v>
      </c>
      <c r="C4612" s="321" t="s">
        <v>59</v>
      </c>
      <c r="D4612" s="323" t="s">
        <v>432</v>
      </c>
    </row>
    <row r="4613" spans="1:4" ht="40.5" x14ac:dyDescent="0.2">
      <c r="A4613" s="320" t="s">
        <v>6533</v>
      </c>
      <c r="B4613" s="322" t="s">
        <v>11866</v>
      </c>
      <c r="C4613" s="321" t="s">
        <v>59</v>
      </c>
      <c r="D4613" s="323" t="s">
        <v>376</v>
      </c>
    </row>
    <row r="4614" spans="1:4" ht="40.5" x14ac:dyDescent="0.2">
      <c r="A4614" s="320" t="s">
        <v>6534</v>
      </c>
      <c r="B4614" s="322" t="s">
        <v>11867</v>
      </c>
      <c r="C4614" s="321" t="s">
        <v>59</v>
      </c>
      <c r="D4614" s="323" t="s">
        <v>500</v>
      </c>
    </row>
    <row r="4615" spans="1:4" ht="40.5" x14ac:dyDescent="0.2">
      <c r="A4615" s="320" t="s">
        <v>6535</v>
      </c>
      <c r="B4615" s="322" t="s">
        <v>11868</v>
      </c>
      <c r="C4615" s="321" t="s">
        <v>59</v>
      </c>
      <c r="D4615" s="323" t="s">
        <v>13378</v>
      </c>
    </row>
    <row r="4616" spans="1:4" ht="40.5" x14ac:dyDescent="0.2">
      <c r="A4616" s="320" t="s">
        <v>6536</v>
      </c>
      <c r="B4616" s="322" t="s">
        <v>11869</v>
      </c>
      <c r="C4616" s="321" t="s">
        <v>59</v>
      </c>
      <c r="D4616" s="323" t="s">
        <v>981</v>
      </c>
    </row>
    <row r="4617" spans="1:4" ht="40.5" x14ac:dyDescent="0.2">
      <c r="A4617" s="320" t="s">
        <v>6537</v>
      </c>
      <c r="B4617" s="322" t="s">
        <v>11870</v>
      </c>
      <c r="C4617" s="321" t="s">
        <v>59</v>
      </c>
      <c r="D4617" s="323" t="s">
        <v>828</v>
      </c>
    </row>
    <row r="4618" spans="1:4" ht="40.5" x14ac:dyDescent="0.2">
      <c r="A4618" s="320" t="s">
        <v>6538</v>
      </c>
      <c r="B4618" s="322" t="s">
        <v>11871</v>
      </c>
      <c r="C4618" s="321" t="s">
        <v>59</v>
      </c>
      <c r="D4618" s="323" t="s">
        <v>1067</v>
      </c>
    </row>
    <row r="4619" spans="1:4" ht="40.5" x14ac:dyDescent="0.2">
      <c r="A4619" s="320" t="s">
        <v>6539</v>
      </c>
      <c r="B4619" s="322" t="s">
        <v>11872</v>
      </c>
      <c r="C4619" s="321" t="s">
        <v>59</v>
      </c>
      <c r="D4619" s="323" t="s">
        <v>18639</v>
      </c>
    </row>
    <row r="4620" spans="1:4" ht="40.5" x14ac:dyDescent="0.2">
      <c r="A4620" s="320" t="s">
        <v>6540</v>
      </c>
      <c r="B4620" s="322" t="s">
        <v>11873</v>
      </c>
      <c r="C4620" s="321" t="s">
        <v>59</v>
      </c>
      <c r="D4620" s="323" t="s">
        <v>1029</v>
      </c>
    </row>
    <row r="4621" spans="1:4" ht="40.5" x14ac:dyDescent="0.2">
      <c r="A4621" s="320" t="s">
        <v>6541</v>
      </c>
      <c r="B4621" s="322" t="s">
        <v>11874</v>
      </c>
      <c r="C4621" s="321" t="s">
        <v>59</v>
      </c>
      <c r="D4621" s="323" t="s">
        <v>14347</v>
      </c>
    </row>
    <row r="4622" spans="1:4" ht="40.5" x14ac:dyDescent="0.2">
      <c r="A4622" s="320" t="s">
        <v>6542</v>
      </c>
      <c r="B4622" s="322" t="s">
        <v>11875</v>
      </c>
      <c r="C4622" s="321" t="s">
        <v>59</v>
      </c>
      <c r="D4622" s="323" t="s">
        <v>18048</v>
      </c>
    </row>
    <row r="4623" spans="1:4" ht="40.5" x14ac:dyDescent="0.2">
      <c r="A4623" s="320" t="s">
        <v>6543</v>
      </c>
      <c r="B4623" s="322" t="s">
        <v>11876</v>
      </c>
      <c r="C4623" s="321" t="s">
        <v>59</v>
      </c>
      <c r="D4623" s="323" t="s">
        <v>4218</v>
      </c>
    </row>
    <row r="4624" spans="1:4" ht="40.5" x14ac:dyDescent="0.2">
      <c r="A4624" s="320" t="s">
        <v>6545</v>
      </c>
      <c r="B4624" s="322" t="s">
        <v>11877</v>
      </c>
      <c r="C4624" s="321" t="s">
        <v>59</v>
      </c>
      <c r="D4624" s="323" t="s">
        <v>2314</v>
      </c>
    </row>
    <row r="4625" spans="1:4" ht="40.5" x14ac:dyDescent="0.2">
      <c r="A4625" s="320" t="s">
        <v>6546</v>
      </c>
      <c r="B4625" s="322" t="s">
        <v>11878</v>
      </c>
      <c r="C4625" s="321" t="s">
        <v>59</v>
      </c>
      <c r="D4625" s="323" t="s">
        <v>13638</v>
      </c>
    </row>
    <row r="4626" spans="1:4" ht="40.5" x14ac:dyDescent="0.2">
      <c r="A4626" s="320" t="s">
        <v>6548</v>
      </c>
      <c r="B4626" s="322" t="s">
        <v>11879</v>
      </c>
      <c r="C4626" s="321" t="s">
        <v>59</v>
      </c>
      <c r="D4626" s="323" t="s">
        <v>18640</v>
      </c>
    </row>
    <row r="4627" spans="1:4" ht="40.5" x14ac:dyDescent="0.2">
      <c r="A4627" s="320" t="s">
        <v>6549</v>
      </c>
      <c r="B4627" s="322" t="s">
        <v>11880</v>
      </c>
      <c r="C4627" s="321" t="s">
        <v>59</v>
      </c>
      <c r="D4627" s="323" t="s">
        <v>18641</v>
      </c>
    </row>
    <row r="4628" spans="1:4" ht="40.5" x14ac:dyDescent="0.2">
      <c r="A4628" s="320" t="s">
        <v>6550</v>
      </c>
      <c r="B4628" s="322" t="s">
        <v>11881</v>
      </c>
      <c r="C4628" s="321" t="s">
        <v>59</v>
      </c>
      <c r="D4628" s="323" t="s">
        <v>1343</v>
      </c>
    </row>
    <row r="4629" spans="1:4" ht="40.5" x14ac:dyDescent="0.2">
      <c r="A4629" s="320" t="s">
        <v>6551</v>
      </c>
      <c r="B4629" s="322" t="s">
        <v>11882</v>
      </c>
      <c r="C4629" s="321" t="s">
        <v>59</v>
      </c>
      <c r="D4629" s="323" t="s">
        <v>18642</v>
      </c>
    </row>
    <row r="4630" spans="1:4" ht="40.5" x14ac:dyDescent="0.2">
      <c r="A4630" s="320" t="s">
        <v>6552</v>
      </c>
      <c r="B4630" s="322" t="s">
        <v>11883</v>
      </c>
      <c r="C4630" s="321" t="s">
        <v>59</v>
      </c>
      <c r="D4630" s="323" t="s">
        <v>4177</v>
      </c>
    </row>
    <row r="4631" spans="1:4" ht="27" x14ac:dyDescent="0.2">
      <c r="A4631" s="320" t="s">
        <v>6553</v>
      </c>
      <c r="B4631" s="322" t="s">
        <v>11884</v>
      </c>
      <c r="C4631" s="321" t="s">
        <v>14849</v>
      </c>
      <c r="D4631" s="323" t="s">
        <v>385</v>
      </c>
    </row>
    <row r="4632" spans="1:4" ht="27" x14ac:dyDescent="0.2">
      <c r="A4632" s="320" t="s">
        <v>6554</v>
      </c>
      <c r="B4632" s="322" t="s">
        <v>11885</v>
      </c>
      <c r="C4632" s="321" t="s">
        <v>14849</v>
      </c>
      <c r="D4632" s="323" t="s">
        <v>18643</v>
      </c>
    </row>
    <row r="4633" spans="1:4" ht="27" x14ac:dyDescent="0.2">
      <c r="A4633" s="320" t="s">
        <v>6555</v>
      </c>
      <c r="B4633" s="322" t="s">
        <v>11886</v>
      </c>
      <c r="C4633" s="321" t="s">
        <v>14849</v>
      </c>
      <c r="D4633" s="323" t="s">
        <v>2552</v>
      </c>
    </row>
    <row r="4634" spans="1:4" ht="27" x14ac:dyDescent="0.2">
      <c r="A4634" s="320" t="s">
        <v>6556</v>
      </c>
      <c r="B4634" s="322" t="s">
        <v>11887</v>
      </c>
      <c r="C4634" s="321" t="s">
        <v>14849</v>
      </c>
      <c r="D4634" s="323" t="s">
        <v>958</v>
      </c>
    </row>
    <row r="4635" spans="1:4" ht="27" x14ac:dyDescent="0.2">
      <c r="A4635" s="320" t="s">
        <v>6557</v>
      </c>
      <c r="B4635" s="322" t="s">
        <v>11888</v>
      </c>
      <c r="C4635" s="321" t="s">
        <v>14849</v>
      </c>
      <c r="D4635" s="323" t="s">
        <v>1119</v>
      </c>
    </row>
    <row r="4636" spans="1:4" ht="27" x14ac:dyDescent="0.2">
      <c r="A4636" s="320" t="s">
        <v>6558</v>
      </c>
      <c r="B4636" s="322" t="s">
        <v>11889</v>
      </c>
      <c r="C4636" s="321" t="s">
        <v>59</v>
      </c>
      <c r="D4636" s="323" t="s">
        <v>309</v>
      </c>
    </row>
    <row r="4637" spans="1:4" ht="40.5" x14ac:dyDescent="0.2">
      <c r="A4637" s="320" t="s">
        <v>6559</v>
      </c>
      <c r="B4637" s="322" t="s">
        <v>15972</v>
      </c>
      <c r="C4637" s="321" t="s">
        <v>14849</v>
      </c>
      <c r="D4637" s="323" t="s">
        <v>18644</v>
      </c>
    </row>
    <row r="4638" spans="1:4" ht="40.5" x14ac:dyDescent="0.2">
      <c r="A4638" s="320" t="s">
        <v>6560</v>
      </c>
      <c r="B4638" s="322" t="s">
        <v>15973</v>
      </c>
      <c r="C4638" s="321" t="s">
        <v>14849</v>
      </c>
      <c r="D4638" s="323" t="s">
        <v>18645</v>
      </c>
    </row>
    <row r="4639" spans="1:4" ht="40.5" x14ac:dyDescent="0.2">
      <c r="A4639" s="320" t="s">
        <v>6561</v>
      </c>
      <c r="B4639" s="322" t="s">
        <v>15974</v>
      </c>
      <c r="C4639" s="321" t="s">
        <v>14849</v>
      </c>
      <c r="D4639" s="323" t="s">
        <v>18646</v>
      </c>
    </row>
    <row r="4640" spans="1:4" ht="40.5" x14ac:dyDescent="0.2">
      <c r="A4640" s="320" t="s">
        <v>6562</v>
      </c>
      <c r="B4640" s="322" t="s">
        <v>15975</v>
      </c>
      <c r="C4640" s="321" t="s">
        <v>14849</v>
      </c>
      <c r="D4640" s="323" t="s">
        <v>18647</v>
      </c>
    </row>
    <row r="4641" spans="1:4" ht="27" x14ac:dyDescent="0.2">
      <c r="A4641" s="320" t="s">
        <v>6563</v>
      </c>
      <c r="B4641" s="322" t="s">
        <v>11890</v>
      </c>
      <c r="C4641" s="321" t="s">
        <v>14849</v>
      </c>
      <c r="D4641" s="323" t="s">
        <v>443</v>
      </c>
    </row>
    <row r="4642" spans="1:4" ht="27" x14ac:dyDescent="0.2">
      <c r="A4642" s="320" t="s">
        <v>6564</v>
      </c>
      <c r="B4642" s="322" t="s">
        <v>11891</v>
      </c>
      <c r="C4642" s="321" t="s">
        <v>14849</v>
      </c>
      <c r="D4642" s="323" t="s">
        <v>17938</v>
      </c>
    </row>
    <row r="4643" spans="1:4" ht="27" x14ac:dyDescent="0.2">
      <c r="A4643" s="320" t="s">
        <v>6565</v>
      </c>
      <c r="B4643" s="322" t="s">
        <v>11892</v>
      </c>
      <c r="C4643" s="321" t="s">
        <v>14849</v>
      </c>
      <c r="D4643" s="323" t="s">
        <v>14687</v>
      </c>
    </row>
    <row r="4644" spans="1:4" ht="27" x14ac:dyDescent="0.2">
      <c r="A4644" s="320" t="s">
        <v>6566</v>
      </c>
      <c r="B4644" s="322" t="s">
        <v>11893</v>
      </c>
      <c r="C4644" s="321" t="s">
        <v>14</v>
      </c>
      <c r="D4644" s="323" t="s">
        <v>14610</v>
      </c>
    </row>
    <row r="4645" spans="1:4" ht="27" x14ac:dyDescent="0.2">
      <c r="A4645" s="320" t="s">
        <v>6567</v>
      </c>
      <c r="B4645" s="322" t="s">
        <v>11894</v>
      </c>
      <c r="C4645" s="321" t="s">
        <v>14</v>
      </c>
      <c r="D4645" s="323" t="s">
        <v>18648</v>
      </c>
    </row>
    <row r="4646" spans="1:4" ht="27" x14ac:dyDescent="0.2">
      <c r="A4646" s="320" t="s">
        <v>6568</v>
      </c>
      <c r="B4646" s="322" t="s">
        <v>11895</v>
      </c>
      <c r="C4646" s="321" t="s">
        <v>14</v>
      </c>
      <c r="D4646" s="323" t="s">
        <v>616</v>
      </c>
    </row>
    <row r="4647" spans="1:4" ht="27" x14ac:dyDescent="0.2">
      <c r="A4647" s="320" t="s">
        <v>6569</v>
      </c>
      <c r="B4647" s="322" t="s">
        <v>11896</v>
      </c>
      <c r="C4647" s="321" t="s">
        <v>59</v>
      </c>
      <c r="D4647" s="323" t="s">
        <v>14479</v>
      </c>
    </row>
    <row r="4648" spans="1:4" ht="27" x14ac:dyDescent="0.2">
      <c r="A4648" s="320" t="s">
        <v>6570</v>
      </c>
      <c r="B4648" s="322" t="s">
        <v>11897</v>
      </c>
      <c r="C4648" s="321" t="s">
        <v>59</v>
      </c>
      <c r="D4648" s="323" t="s">
        <v>17370</v>
      </c>
    </row>
    <row r="4649" spans="1:4" ht="27" x14ac:dyDescent="0.2">
      <c r="A4649" s="320" t="s">
        <v>6571</v>
      </c>
      <c r="B4649" s="322" t="s">
        <v>11898</v>
      </c>
      <c r="C4649" s="321" t="s">
        <v>14849</v>
      </c>
      <c r="D4649" s="323" t="s">
        <v>18649</v>
      </c>
    </row>
    <row r="4650" spans="1:4" ht="13.5" x14ac:dyDescent="0.2">
      <c r="A4650" s="320" t="s">
        <v>6572</v>
      </c>
      <c r="B4650" s="322" t="s">
        <v>11899</v>
      </c>
      <c r="C4650" s="321" t="s">
        <v>14849</v>
      </c>
      <c r="D4650" s="323" t="s">
        <v>18650</v>
      </c>
    </row>
    <row r="4651" spans="1:4" ht="13.5" x14ac:dyDescent="0.2">
      <c r="A4651" s="320" t="s">
        <v>6573</v>
      </c>
      <c r="B4651" s="322" t="s">
        <v>11900</v>
      </c>
      <c r="C4651" s="321" t="s">
        <v>14849</v>
      </c>
      <c r="D4651" s="323" t="s">
        <v>18651</v>
      </c>
    </row>
    <row r="4652" spans="1:4" ht="13.5" x14ac:dyDescent="0.2">
      <c r="A4652" s="320" t="s">
        <v>6574</v>
      </c>
      <c r="B4652" s="322" t="s">
        <v>11901</v>
      </c>
      <c r="C4652" s="321" t="s">
        <v>14849</v>
      </c>
      <c r="D4652" s="323" t="s">
        <v>18652</v>
      </c>
    </row>
    <row r="4653" spans="1:4" ht="13.5" x14ac:dyDescent="0.2">
      <c r="A4653" s="320" t="s">
        <v>6575</v>
      </c>
      <c r="B4653" s="322" t="s">
        <v>11902</v>
      </c>
      <c r="C4653" s="321" t="s">
        <v>14849</v>
      </c>
      <c r="D4653" s="323" t="s">
        <v>18653</v>
      </c>
    </row>
    <row r="4654" spans="1:4" ht="13.5" x14ac:dyDescent="0.2">
      <c r="A4654" s="320" t="s">
        <v>6576</v>
      </c>
      <c r="B4654" s="322" t="s">
        <v>11903</v>
      </c>
      <c r="C4654" s="321" t="s">
        <v>14849</v>
      </c>
      <c r="D4654" s="323" t="s">
        <v>18654</v>
      </c>
    </row>
    <row r="4655" spans="1:4" ht="13.5" x14ac:dyDescent="0.2">
      <c r="A4655" s="320" t="s">
        <v>6577</v>
      </c>
      <c r="B4655" s="322" t="s">
        <v>11904</v>
      </c>
      <c r="C4655" s="321" t="s">
        <v>14849</v>
      </c>
      <c r="D4655" s="323" t="s">
        <v>18655</v>
      </c>
    </row>
    <row r="4656" spans="1:4" ht="13.5" x14ac:dyDescent="0.2">
      <c r="A4656" s="320" t="s">
        <v>6578</v>
      </c>
      <c r="B4656" s="322" t="s">
        <v>11905</v>
      </c>
      <c r="C4656" s="321" t="s">
        <v>14849</v>
      </c>
      <c r="D4656" s="323" t="s">
        <v>18656</v>
      </c>
    </row>
    <row r="4657" spans="1:4" ht="13.5" x14ac:dyDescent="0.2">
      <c r="A4657" s="320" t="s">
        <v>6579</v>
      </c>
      <c r="B4657" s="322" t="s">
        <v>11906</v>
      </c>
      <c r="C4657" s="321" t="s">
        <v>14849</v>
      </c>
      <c r="D4657" s="323" t="s">
        <v>18657</v>
      </c>
    </row>
    <row r="4658" spans="1:4" ht="13.5" x14ac:dyDescent="0.2">
      <c r="A4658" s="320" t="s">
        <v>6580</v>
      </c>
      <c r="B4658" s="322" t="s">
        <v>11907</v>
      </c>
      <c r="C4658" s="321" t="s">
        <v>14849</v>
      </c>
      <c r="D4658" s="323" t="s">
        <v>18658</v>
      </c>
    </row>
    <row r="4659" spans="1:4" ht="13.5" x14ac:dyDescent="0.2">
      <c r="A4659" s="320" t="s">
        <v>6581</v>
      </c>
      <c r="B4659" s="322" t="s">
        <v>11908</v>
      </c>
      <c r="C4659" s="321" t="s">
        <v>14849</v>
      </c>
      <c r="D4659" s="323" t="s">
        <v>18659</v>
      </c>
    </row>
    <row r="4660" spans="1:4" ht="13.5" x14ac:dyDescent="0.2">
      <c r="A4660" s="320" t="s">
        <v>6582</v>
      </c>
      <c r="B4660" s="322" t="s">
        <v>11909</v>
      </c>
      <c r="C4660" s="321" t="s">
        <v>14849</v>
      </c>
      <c r="D4660" s="323" t="s">
        <v>18660</v>
      </c>
    </row>
    <row r="4661" spans="1:4" ht="13.5" x14ac:dyDescent="0.2">
      <c r="A4661" s="320" t="s">
        <v>6583</v>
      </c>
      <c r="B4661" s="322" t="s">
        <v>11910</v>
      </c>
      <c r="C4661" s="321" t="s">
        <v>14849</v>
      </c>
      <c r="D4661" s="323" t="s">
        <v>18661</v>
      </c>
    </row>
    <row r="4662" spans="1:4" ht="13.5" x14ac:dyDescent="0.2">
      <c r="A4662" s="320" t="s">
        <v>6584</v>
      </c>
      <c r="B4662" s="322" t="s">
        <v>11911</v>
      </c>
      <c r="C4662" s="321" t="s">
        <v>14849</v>
      </c>
      <c r="D4662" s="323" t="s">
        <v>18662</v>
      </c>
    </row>
    <row r="4663" spans="1:4" ht="13.5" x14ac:dyDescent="0.2">
      <c r="A4663" s="320" t="s">
        <v>6585</v>
      </c>
      <c r="B4663" s="322" t="s">
        <v>11912</v>
      </c>
      <c r="C4663" s="321" t="s">
        <v>14849</v>
      </c>
      <c r="D4663" s="323" t="s">
        <v>18652</v>
      </c>
    </row>
    <row r="4664" spans="1:4" ht="13.5" x14ac:dyDescent="0.2">
      <c r="A4664" s="320" t="s">
        <v>6586</v>
      </c>
      <c r="B4664" s="322" t="s">
        <v>11913</v>
      </c>
      <c r="C4664" s="321" t="s">
        <v>14849</v>
      </c>
      <c r="D4664" s="323" t="s">
        <v>18663</v>
      </c>
    </row>
    <row r="4665" spans="1:4" ht="13.5" x14ac:dyDescent="0.2">
      <c r="A4665" s="320" t="s">
        <v>6587</v>
      </c>
      <c r="B4665" s="322" t="s">
        <v>11914</v>
      </c>
      <c r="C4665" s="321" t="s">
        <v>14849</v>
      </c>
      <c r="D4665" s="323" t="s">
        <v>18664</v>
      </c>
    </row>
    <row r="4666" spans="1:4" ht="13.5" x14ac:dyDescent="0.2">
      <c r="A4666" s="320" t="s">
        <v>6588</v>
      </c>
      <c r="B4666" s="322" t="s">
        <v>11915</v>
      </c>
      <c r="C4666" s="321" t="s">
        <v>14849</v>
      </c>
      <c r="D4666" s="323" t="s">
        <v>18665</v>
      </c>
    </row>
    <row r="4667" spans="1:4" ht="13.5" x14ac:dyDescent="0.2">
      <c r="A4667" s="320" t="s">
        <v>6589</v>
      </c>
      <c r="B4667" s="322" t="s">
        <v>11916</v>
      </c>
      <c r="C4667" s="321" t="s">
        <v>14</v>
      </c>
      <c r="D4667" s="323" t="s">
        <v>14598</v>
      </c>
    </row>
    <row r="4668" spans="1:4" ht="13.5" x14ac:dyDescent="0.2">
      <c r="A4668" s="320" t="s">
        <v>6590</v>
      </c>
      <c r="B4668" s="322" t="s">
        <v>11917</v>
      </c>
      <c r="C4668" s="321" t="s">
        <v>14</v>
      </c>
      <c r="D4668" s="323" t="s">
        <v>13908</v>
      </c>
    </row>
    <row r="4669" spans="1:4" ht="13.5" x14ac:dyDescent="0.2">
      <c r="A4669" s="320" t="s">
        <v>6591</v>
      </c>
      <c r="B4669" s="322" t="s">
        <v>11918</v>
      </c>
      <c r="C4669" s="321" t="s">
        <v>14849</v>
      </c>
      <c r="D4669" s="323" t="s">
        <v>18666</v>
      </c>
    </row>
    <row r="4670" spans="1:4" ht="13.5" x14ac:dyDescent="0.2">
      <c r="A4670" s="320" t="s">
        <v>6592</v>
      </c>
      <c r="B4670" s="322" t="s">
        <v>11919</v>
      </c>
      <c r="C4670" s="321" t="s">
        <v>14849</v>
      </c>
      <c r="D4670" s="323" t="s">
        <v>18667</v>
      </c>
    </row>
    <row r="4671" spans="1:4" ht="13.5" x14ac:dyDescent="0.2">
      <c r="A4671" s="320" t="s">
        <v>6593</v>
      </c>
      <c r="B4671" s="322" t="s">
        <v>11920</v>
      </c>
      <c r="C4671" s="321" t="s">
        <v>14849</v>
      </c>
      <c r="D4671" s="323" t="s">
        <v>18665</v>
      </c>
    </row>
    <row r="4672" spans="1:4" ht="13.5" x14ac:dyDescent="0.2">
      <c r="A4672" s="320" t="s">
        <v>6594</v>
      </c>
      <c r="B4672" s="322" t="s">
        <v>11921</v>
      </c>
      <c r="C4672" s="321" t="s">
        <v>14</v>
      </c>
      <c r="D4672" s="323" t="s">
        <v>18668</v>
      </c>
    </row>
    <row r="4673" spans="1:4" ht="13.5" x14ac:dyDescent="0.2">
      <c r="A4673" s="320" t="s">
        <v>6595</v>
      </c>
      <c r="B4673" s="322" t="s">
        <v>11922</v>
      </c>
      <c r="C4673" s="321" t="s">
        <v>76</v>
      </c>
      <c r="D4673" s="323" t="s">
        <v>18669</v>
      </c>
    </row>
    <row r="4674" spans="1:4" ht="13.5" x14ac:dyDescent="0.2">
      <c r="A4674" s="320" t="s">
        <v>6596</v>
      </c>
      <c r="B4674" s="322" t="s">
        <v>11923</v>
      </c>
      <c r="C4674" s="321" t="s">
        <v>76</v>
      </c>
      <c r="D4674" s="323" t="s">
        <v>18670</v>
      </c>
    </row>
    <row r="4675" spans="1:4" ht="13.5" x14ac:dyDescent="0.2">
      <c r="A4675" s="320" t="s">
        <v>6597</v>
      </c>
      <c r="B4675" s="322" t="s">
        <v>11924</v>
      </c>
      <c r="C4675" s="321" t="s">
        <v>76</v>
      </c>
      <c r="D4675" s="323" t="s">
        <v>18669</v>
      </c>
    </row>
    <row r="4676" spans="1:4" ht="13.5" x14ac:dyDescent="0.2">
      <c r="A4676" s="320" t="s">
        <v>6598</v>
      </c>
      <c r="B4676" s="322" t="s">
        <v>11925</v>
      </c>
      <c r="C4676" s="321" t="s">
        <v>76</v>
      </c>
      <c r="D4676" s="323" t="s">
        <v>18567</v>
      </c>
    </row>
    <row r="4677" spans="1:4" ht="13.5" x14ac:dyDescent="0.2">
      <c r="A4677" s="320" t="s">
        <v>6599</v>
      </c>
      <c r="B4677" s="322" t="s">
        <v>11926</v>
      </c>
      <c r="C4677" s="321" t="s">
        <v>76</v>
      </c>
      <c r="D4677" s="323" t="s">
        <v>18669</v>
      </c>
    </row>
    <row r="4678" spans="1:4" ht="13.5" x14ac:dyDescent="0.2">
      <c r="A4678" s="320" t="s">
        <v>6600</v>
      </c>
      <c r="B4678" s="322" t="s">
        <v>11927</v>
      </c>
      <c r="C4678" s="321" t="s">
        <v>14849</v>
      </c>
      <c r="D4678" s="323" t="s">
        <v>4138</v>
      </c>
    </row>
    <row r="4679" spans="1:4" ht="13.5" x14ac:dyDescent="0.2">
      <c r="A4679" s="320" t="s">
        <v>6602</v>
      </c>
      <c r="B4679" s="322" t="s">
        <v>11928</v>
      </c>
      <c r="C4679" s="321" t="s">
        <v>14849</v>
      </c>
      <c r="D4679" s="323" t="s">
        <v>18671</v>
      </c>
    </row>
    <row r="4680" spans="1:4" ht="27" x14ac:dyDescent="0.2">
      <c r="A4680" s="320" t="s">
        <v>6603</v>
      </c>
      <c r="B4680" s="322" t="s">
        <v>11929</v>
      </c>
      <c r="C4680" s="321" t="s">
        <v>59</v>
      </c>
      <c r="D4680" s="323" t="s">
        <v>6121</v>
      </c>
    </row>
    <row r="4681" spans="1:4" ht="13.5" x14ac:dyDescent="0.2">
      <c r="A4681" s="320" t="s">
        <v>6604</v>
      </c>
      <c r="B4681" s="322" t="s">
        <v>11930</v>
      </c>
      <c r="C4681" s="321" t="s">
        <v>14849</v>
      </c>
      <c r="D4681" s="323" t="s">
        <v>4298</v>
      </c>
    </row>
    <row r="4682" spans="1:4" ht="13.5" x14ac:dyDescent="0.2">
      <c r="A4682" s="320" t="s">
        <v>6605</v>
      </c>
      <c r="B4682" s="322" t="s">
        <v>11931</v>
      </c>
      <c r="C4682" s="321" t="s">
        <v>14849</v>
      </c>
      <c r="D4682" s="323" t="s">
        <v>17485</v>
      </c>
    </row>
    <row r="4683" spans="1:4" ht="40.5" x14ac:dyDescent="0.2">
      <c r="A4683" s="320" t="s">
        <v>6606</v>
      </c>
      <c r="B4683" s="322" t="s">
        <v>11932</v>
      </c>
      <c r="C4683" s="321" t="s">
        <v>14849</v>
      </c>
      <c r="D4683" s="323" t="s">
        <v>18672</v>
      </c>
    </row>
    <row r="4684" spans="1:4" ht="54" x14ac:dyDescent="0.2">
      <c r="A4684" s="320" t="s">
        <v>6607</v>
      </c>
      <c r="B4684" s="322" t="s">
        <v>15976</v>
      </c>
      <c r="C4684" s="321" t="s">
        <v>14849</v>
      </c>
      <c r="D4684" s="323" t="s">
        <v>18673</v>
      </c>
    </row>
    <row r="4685" spans="1:4" ht="54" x14ac:dyDescent="0.2">
      <c r="A4685" s="320" t="s">
        <v>6608</v>
      </c>
      <c r="B4685" s="322" t="s">
        <v>15977</v>
      </c>
      <c r="C4685" s="321" t="s">
        <v>14849</v>
      </c>
      <c r="D4685" s="323" t="s">
        <v>18674</v>
      </c>
    </row>
    <row r="4686" spans="1:4" ht="54" x14ac:dyDescent="0.2">
      <c r="A4686" s="320" t="s">
        <v>6609</v>
      </c>
      <c r="B4686" s="322" t="s">
        <v>15978</v>
      </c>
      <c r="C4686" s="321" t="s">
        <v>14849</v>
      </c>
      <c r="D4686" s="323" t="s">
        <v>18675</v>
      </c>
    </row>
    <row r="4687" spans="1:4" ht="54" x14ac:dyDescent="0.2">
      <c r="A4687" s="320" t="s">
        <v>6610</v>
      </c>
      <c r="B4687" s="322" t="s">
        <v>15979</v>
      </c>
      <c r="C4687" s="321" t="s">
        <v>14849</v>
      </c>
      <c r="D4687" s="323" t="s">
        <v>18676</v>
      </c>
    </row>
    <row r="4688" spans="1:4" ht="54" x14ac:dyDescent="0.2">
      <c r="A4688" s="320" t="s">
        <v>6611</v>
      </c>
      <c r="B4688" s="322" t="s">
        <v>15980</v>
      </c>
      <c r="C4688" s="321" t="s">
        <v>14849</v>
      </c>
      <c r="D4688" s="323" t="s">
        <v>18677</v>
      </c>
    </row>
    <row r="4689" spans="1:4" ht="54" x14ac:dyDescent="0.2">
      <c r="A4689" s="320" t="s">
        <v>6612</v>
      </c>
      <c r="B4689" s="322" t="s">
        <v>15981</v>
      </c>
      <c r="C4689" s="321" t="s">
        <v>14849</v>
      </c>
      <c r="D4689" s="323" t="s">
        <v>18678</v>
      </c>
    </row>
    <row r="4690" spans="1:4" ht="54" x14ac:dyDescent="0.2">
      <c r="A4690" s="320" t="s">
        <v>6613</v>
      </c>
      <c r="B4690" s="322" t="s">
        <v>15982</v>
      </c>
      <c r="C4690" s="321" t="s">
        <v>14849</v>
      </c>
      <c r="D4690" s="323" t="s">
        <v>18679</v>
      </c>
    </row>
    <row r="4691" spans="1:4" ht="54" x14ac:dyDescent="0.2">
      <c r="A4691" s="320" t="s">
        <v>6614</v>
      </c>
      <c r="B4691" s="322" t="s">
        <v>15983</v>
      </c>
      <c r="C4691" s="321" t="s">
        <v>14849</v>
      </c>
      <c r="D4691" s="323" t="s">
        <v>18680</v>
      </c>
    </row>
    <row r="4692" spans="1:4" ht="13.5" x14ac:dyDescent="0.2">
      <c r="A4692" s="320" t="s">
        <v>6615</v>
      </c>
      <c r="B4692" s="322" t="s">
        <v>11933</v>
      </c>
      <c r="C4692" s="321" t="s">
        <v>76</v>
      </c>
      <c r="D4692" s="323" t="s">
        <v>13506</v>
      </c>
    </row>
    <row r="4693" spans="1:4" ht="13.5" x14ac:dyDescent="0.2">
      <c r="A4693" s="320" t="s">
        <v>6616</v>
      </c>
      <c r="B4693" s="322" t="s">
        <v>11934</v>
      </c>
      <c r="C4693" s="321" t="s">
        <v>76</v>
      </c>
      <c r="D4693" s="323" t="s">
        <v>714</v>
      </c>
    </row>
    <row r="4694" spans="1:4" ht="13.5" x14ac:dyDescent="0.2">
      <c r="A4694" s="320" t="s">
        <v>6618</v>
      </c>
      <c r="B4694" s="322" t="s">
        <v>11935</v>
      </c>
      <c r="C4694" s="321" t="s">
        <v>14</v>
      </c>
      <c r="D4694" s="323" t="s">
        <v>365</v>
      </c>
    </row>
    <row r="4695" spans="1:4" ht="40.5" x14ac:dyDescent="0.2">
      <c r="A4695" s="320" t="s">
        <v>6619</v>
      </c>
      <c r="B4695" s="322" t="s">
        <v>11936</v>
      </c>
      <c r="C4695" s="321" t="s">
        <v>76</v>
      </c>
      <c r="D4695" s="323" t="s">
        <v>1223</v>
      </c>
    </row>
    <row r="4696" spans="1:4" ht="27" x14ac:dyDescent="0.2">
      <c r="A4696" s="320" t="s">
        <v>6620</v>
      </c>
      <c r="B4696" s="322" t="s">
        <v>11937</v>
      </c>
      <c r="C4696" s="321" t="s">
        <v>14</v>
      </c>
      <c r="D4696" s="323" t="s">
        <v>884</v>
      </c>
    </row>
    <row r="4697" spans="1:4" ht="27" x14ac:dyDescent="0.2">
      <c r="A4697" s="320" t="s">
        <v>6621</v>
      </c>
      <c r="B4697" s="322" t="s">
        <v>15984</v>
      </c>
      <c r="C4697" s="321" t="s">
        <v>76</v>
      </c>
      <c r="D4697" s="323" t="s">
        <v>677</v>
      </c>
    </row>
    <row r="4698" spans="1:4" ht="27" x14ac:dyDescent="0.2">
      <c r="A4698" s="320" t="s">
        <v>6622</v>
      </c>
      <c r="B4698" s="322" t="s">
        <v>11938</v>
      </c>
      <c r="C4698" s="321" t="s">
        <v>76</v>
      </c>
      <c r="D4698" s="323" t="s">
        <v>393</v>
      </c>
    </row>
    <row r="4699" spans="1:4" ht="27" x14ac:dyDescent="0.2">
      <c r="A4699" s="320" t="s">
        <v>6623</v>
      </c>
      <c r="B4699" s="322" t="s">
        <v>11939</v>
      </c>
      <c r="C4699" s="321" t="s">
        <v>76</v>
      </c>
      <c r="D4699" s="323" t="s">
        <v>16619</v>
      </c>
    </row>
    <row r="4700" spans="1:4" ht="27" x14ac:dyDescent="0.2">
      <c r="A4700" s="320" t="s">
        <v>6624</v>
      </c>
      <c r="B4700" s="322" t="s">
        <v>11940</v>
      </c>
      <c r="C4700" s="321" t="s">
        <v>76</v>
      </c>
      <c r="D4700" s="323" t="s">
        <v>569</v>
      </c>
    </row>
    <row r="4701" spans="1:4" ht="13.5" x14ac:dyDescent="0.2">
      <c r="A4701" s="320" t="s">
        <v>6625</v>
      </c>
      <c r="B4701" s="322" t="s">
        <v>11941</v>
      </c>
      <c r="C4701" s="321" t="s">
        <v>14</v>
      </c>
      <c r="D4701" s="323" t="s">
        <v>322</v>
      </c>
    </row>
    <row r="4702" spans="1:4" ht="13.5" x14ac:dyDescent="0.2">
      <c r="A4702" s="320" t="s">
        <v>6626</v>
      </c>
      <c r="B4702" s="322" t="s">
        <v>11942</v>
      </c>
      <c r="C4702" s="321" t="s">
        <v>76</v>
      </c>
      <c r="D4702" s="323" t="s">
        <v>385</v>
      </c>
    </row>
    <row r="4703" spans="1:4" ht="27" x14ac:dyDescent="0.2">
      <c r="A4703" s="320" t="s">
        <v>6627</v>
      </c>
      <c r="B4703" s="322" t="s">
        <v>15985</v>
      </c>
      <c r="C4703" s="321" t="s">
        <v>76</v>
      </c>
      <c r="D4703" s="323" t="s">
        <v>278</v>
      </c>
    </row>
    <row r="4704" spans="1:4" ht="27" x14ac:dyDescent="0.2">
      <c r="A4704" s="320" t="s">
        <v>6628</v>
      </c>
      <c r="B4704" s="322" t="s">
        <v>11943</v>
      </c>
      <c r="C4704" s="321" t="s">
        <v>76</v>
      </c>
      <c r="D4704" s="323" t="s">
        <v>6629</v>
      </c>
    </row>
    <row r="4705" spans="1:4" ht="27" x14ac:dyDescent="0.2">
      <c r="A4705" s="320" t="s">
        <v>6630</v>
      </c>
      <c r="B4705" s="322" t="s">
        <v>15986</v>
      </c>
      <c r="C4705" s="321" t="s">
        <v>76</v>
      </c>
      <c r="D4705" s="323" t="s">
        <v>321</v>
      </c>
    </row>
    <row r="4706" spans="1:4" ht="54" x14ac:dyDescent="0.2">
      <c r="A4706" s="320" t="s">
        <v>6631</v>
      </c>
      <c r="B4706" s="322" t="s">
        <v>11944</v>
      </c>
      <c r="C4706" s="321" t="s">
        <v>76</v>
      </c>
      <c r="D4706" s="323" t="s">
        <v>1098</v>
      </c>
    </row>
    <row r="4707" spans="1:4" ht="54" x14ac:dyDescent="0.2">
      <c r="A4707" s="320" t="s">
        <v>6632</v>
      </c>
      <c r="B4707" s="322" t="s">
        <v>11945</v>
      </c>
      <c r="C4707" s="321" t="s">
        <v>76</v>
      </c>
      <c r="D4707" s="323" t="s">
        <v>18037</v>
      </c>
    </row>
    <row r="4708" spans="1:4" ht="54" x14ac:dyDescent="0.2">
      <c r="A4708" s="320" t="s">
        <v>6633</v>
      </c>
      <c r="B4708" s="322" t="s">
        <v>11946</v>
      </c>
      <c r="C4708" s="321" t="s">
        <v>76</v>
      </c>
      <c r="D4708" s="323" t="s">
        <v>772</v>
      </c>
    </row>
    <row r="4709" spans="1:4" ht="54" x14ac:dyDescent="0.2">
      <c r="A4709" s="320" t="s">
        <v>6634</v>
      </c>
      <c r="B4709" s="322" t="s">
        <v>11947</v>
      </c>
      <c r="C4709" s="321" t="s">
        <v>76</v>
      </c>
      <c r="D4709" s="323" t="s">
        <v>1054</v>
      </c>
    </row>
    <row r="4710" spans="1:4" ht="54" x14ac:dyDescent="0.2">
      <c r="A4710" s="320" t="s">
        <v>6636</v>
      </c>
      <c r="B4710" s="322" t="s">
        <v>11948</v>
      </c>
      <c r="C4710" s="321" t="s">
        <v>76</v>
      </c>
      <c r="D4710" s="323" t="s">
        <v>5890</v>
      </c>
    </row>
    <row r="4711" spans="1:4" ht="54" x14ac:dyDescent="0.2">
      <c r="A4711" s="320" t="s">
        <v>6637</v>
      </c>
      <c r="B4711" s="322" t="s">
        <v>11949</v>
      </c>
      <c r="C4711" s="321" t="s">
        <v>76</v>
      </c>
      <c r="D4711" s="323" t="s">
        <v>13975</v>
      </c>
    </row>
    <row r="4712" spans="1:4" ht="54" x14ac:dyDescent="0.2">
      <c r="A4712" s="320" t="s">
        <v>6639</v>
      </c>
      <c r="B4712" s="322" t="s">
        <v>11950</v>
      </c>
      <c r="C4712" s="321" t="s">
        <v>76</v>
      </c>
      <c r="D4712" s="323" t="s">
        <v>13424</v>
      </c>
    </row>
    <row r="4713" spans="1:4" ht="54" x14ac:dyDescent="0.2">
      <c r="A4713" s="320" t="s">
        <v>6640</v>
      </c>
      <c r="B4713" s="322" t="s">
        <v>11951</v>
      </c>
      <c r="C4713" s="321" t="s">
        <v>76</v>
      </c>
      <c r="D4713" s="323" t="s">
        <v>361</v>
      </c>
    </row>
    <row r="4714" spans="1:4" ht="54" x14ac:dyDescent="0.2">
      <c r="A4714" s="320" t="s">
        <v>6641</v>
      </c>
      <c r="B4714" s="322" t="s">
        <v>11952</v>
      </c>
      <c r="C4714" s="321" t="s">
        <v>76</v>
      </c>
      <c r="D4714" s="323" t="s">
        <v>1197</v>
      </c>
    </row>
    <row r="4715" spans="1:4" ht="54" x14ac:dyDescent="0.2">
      <c r="A4715" s="320" t="s">
        <v>6642</v>
      </c>
      <c r="B4715" s="322" t="s">
        <v>11953</v>
      </c>
      <c r="C4715" s="321" t="s">
        <v>76</v>
      </c>
      <c r="D4715" s="323" t="s">
        <v>1011</v>
      </c>
    </row>
    <row r="4716" spans="1:4" ht="54" x14ac:dyDescent="0.2">
      <c r="A4716" s="320" t="s">
        <v>6643</v>
      </c>
      <c r="B4716" s="322" t="s">
        <v>11954</v>
      </c>
      <c r="C4716" s="321" t="s">
        <v>76</v>
      </c>
      <c r="D4716" s="323" t="s">
        <v>5042</v>
      </c>
    </row>
    <row r="4717" spans="1:4" ht="54" x14ac:dyDescent="0.2">
      <c r="A4717" s="320" t="s">
        <v>6644</v>
      </c>
      <c r="B4717" s="322" t="s">
        <v>11955</v>
      </c>
      <c r="C4717" s="321" t="s">
        <v>76</v>
      </c>
      <c r="D4717" s="323" t="s">
        <v>16471</v>
      </c>
    </row>
    <row r="4718" spans="1:4" ht="54" x14ac:dyDescent="0.2">
      <c r="A4718" s="320" t="s">
        <v>6645</v>
      </c>
      <c r="B4718" s="322" t="s">
        <v>11956</v>
      </c>
      <c r="C4718" s="321" t="s">
        <v>76</v>
      </c>
      <c r="D4718" s="323" t="s">
        <v>3810</v>
      </c>
    </row>
    <row r="4719" spans="1:4" ht="54" x14ac:dyDescent="0.2">
      <c r="A4719" s="320" t="s">
        <v>6646</v>
      </c>
      <c r="B4719" s="322" t="s">
        <v>11957</v>
      </c>
      <c r="C4719" s="321" t="s">
        <v>76</v>
      </c>
      <c r="D4719" s="323" t="s">
        <v>1035</v>
      </c>
    </row>
    <row r="4720" spans="1:4" ht="54" x14ac:dyDescent="0.2">
      <c r="A4720" s="320" t="s">
        <v>6647</v>
      </c>
      <c r="B4720" s="322" t="s">
        <v>11958</v>
      </c>
      <c r="C4720" s="321" t="s">
        <v>76</v>
      </c>
      <c r="D4720" s="323" t="s">
        <v>18681</v>
      </c>
    </row>
    <row r="4721" spans="1:4" ht="54" x14ac:dyDescent="0.2">
      <c r="A4721" s="320" t="s">
        <v>6648</v>
      </c>
      <c r="B4721" s="322" t="s">
        <v>11959</v>
      </c>
      <c r="C4721" s="321" t="s">
        <v>76</v>
      </c>
      <c r="D4721" s="323" t="s">
        <v>5204</v>
      </c>
    </row>
    <row r="4722" spans="1:4" ht="54" x14ac:dyDescent="0.2">
      <c r="A4722" s="320" t="s">
        <v>6649</v>
      </c>
      <c r="B4722" s="322" t="s">
        <v>11960</v>
      </c>
      <c r="C4722" s="321" t="s">
        <v>76</v>
      </c>
      <c r="D4722" s="323" t="s">
        <v>17153</v>
      </c>
    </row>
    <row r="4723" spans="1:4" ht="54" x14ac:dyDescent="0.2">
      <c r="A4723" s="320" t="s">
        <v>6650</v>
      </c>
      <c r="B4723" s="322" t="s">
        <v>11961</v>
      </c>
      <c r="C4723" s="321" t="s">
        <v>76</v>
      </c>
      <c r="D4723" s="323" t="s">
        <v>13902</v>
      </c>
    </row>
    <row r="4724" spans="1:4" ht="54" x14ac:dyDescent="0.2">
      <c r="A4724" s="320" t="s">
        <v>6651</v>
      </c>
      <c r="B4724" s="322" t="s">
        <v>11962</v>
      </c>
      <c r="C4724" s="321" t="s">
        <v>76</v>
      </c>
      <c r="D4724" s="323" t="s">
        <v>662</v>
      </c>
    </row>
    <row r="4725" spans="1:4" ht="54" x14ac:dyDescent="0.2">
      <c r="A4725" s="320" t="s">
        <v>6652</v>
      </c>
      <c r="B4725" s="322" t="s">
        <v>11963</v>
      </c>
      <c r="C4725" s="321" t="s">
        <v>76</v>
      </c>
      <c r="D4725" s="323" t="s">
        <v>344</v>
      </c>
    </row>
    <row r="4726" spans="1:4" ht="54" x14ac:dyDescent="0.2">
      <c r="A4726" s="320" t="s">
        <v>6653</v>
      </c>
      <c r="B4726" s="322" t="s">
        <v>11964</v>
      </c>
      <c r="C4726" s="321" t="s">
        <v>76</v>
      </c>
      <c r="D4726" s="323" t="s">
        <v>696</v>
      </c>
    </row>
    <row r="4727" spans="1:4" ht="54" x14ac:dyDescent="0.2">
      <c r="A4727" s="320" t="s">
        <v>6654</v>
      </c>
      <c r="B4727" s="322" t="s">
        <v>11965</v>
      </c>
      <c r="C4727" s="321" t="s">
        <v>76</v>
      </c>
      <c r="D4727" s="323" t="s">
        <v>2508</v>
      </c>
    </row>
    <row r="4728" spans="1:4" ht="54" x14ac:dyDescent="0.2">
      <c r="A4728" s="320" t="s">
        <v>6655</v>
      </c>
      <c r="B4728" s="322" t="s">
        <v>11966</v>
      </c>
      <c r="C4728" s="321" t="s">
        <v>76</v>
      </c>
      <c r="D4728" s="323" t="s">
        <v>1011</v>
      </c>
    </row>
    <row r="4729" spans="1:4" ht="54" x14ac:dyDescent="0.2">
      <c r="A4729" s="320" t="s">
        <v>6656</v>
      </c>
      <c r="B4729" s="322" t="s">
        <v>11967</v>
      </c>
      <c r="C4729" s="321" t="s">
        <v>76</v>
      </c>
      <c r="D4729" s="323" t="s">
        <v>929</v>
      </c>
    </row>
    <row r="4730" spans="1:4" ht="54" x14ac:dyDescent="0.2">
      <c r="A4730" s="320" t="s">
        <v>6657</v>
      </c>
      <c r="B4730" s="322" t="s">
        <v>11968</v>
      </c>
      <c r="C4730" s="321" t="s">
        <v>76</v>
      </c>
      <c r="D4730" s="323" t="s">
        <v>1483</v>
      </c>
    </row>
    <row r="4731" spans="1:4" ht="54" x14ac:dyDescent="0.2">
      <c r="A4731" s="320" t="s">
        <v>6658</v>
      </c>
      <c r="B4731" s="322" t="s">
        <v>11969</v>
      </c>
      <c r="C4731" s="321" t="s">
        <v>76</v>
      </c>
      <c r="D4731" s="323" t="s">
        <v>14338</v>
      </c>
    </row>
    <row r="4732" spans="1:4" ht="54" x14ac:dyDescent="0.2">
      <c r="A4732" s="320" t="s">
        <v>6660</v>
      </c>
      <c r="B4732" s="322" t="s">
        <v>11970</v>
      </c>
      <c r="C4732" s="321" t="s">
        <v>76</v>
      </c>
      <c r="D4732" s="323" t="s">
        <v>2873</v>
      </c>
    </row>
    <row r="4733" spans="1:4" ht="54" x14ac:dyDescent="0.2">
      <c r="A4733" s="320" t="s">
        <v>6661</v>
      </c>
      <c r="B4733" s="322" t="s">
        <v>11971</v>
      </c>
      <c r="C4733" s="321" t="s">
        <v>76</v>
      </c>
      <c r="D4733" s="323" t="s">
        <v>2433</v>
      </c>
    </row>
    <row r="4734" spans="1:4" ht="54" x14ac:dyDescent="0.2">
      <c r="A4734" s="320" t="s">
        <v>6662</v>
      </c>
      <c r="B4734" s="322" t="s">
        <v>11972</v>
      </c>
      <c r="C4734" s="321" t="s">
        <v>76</v>
      </c>
      <c r="D4734" s="323" t="s">
        <v>3828</v>
      </c>
    </row>
    <row r="4735" spans="1:4" ht="54" x14ac:dyDescent="0.2">
      <c r="A4735" s="320" t="s">
        <v>6663</v>
      </c>
      <c r="B4735" s="322" t="s">
        <v>11973</v>
      </c>
      <c r="C4735" s="321" t="s">
        <v>76</v>
      </c>
      <c r="D4735" s="323" t="s">
        <v>513</v>
      </c>
    </row>
    <row r="4736" spans="1:4" ht="54" x14ac:dyDescent="0.2">
      <c r="A4736" s="320" t="s">
        <v>6664</v>
      </c>
      <c r="B4736" s="322" t="s">
        <v>11974</v>
      </c>
      <c r="C4736" s="321" t="s">
        <v>76</v>
      </c>
      <c r="D4736" s="323" t="s">
        <v>13400</v>
      </c>
    </row>
    <row r="4737" spans="1:4" ht="54" x14ac:dyDescent="0.2">
      <c r="A4737" s="320" t="s">
        <v>6665</v>
      </c>
      <c r="B4737" s="322" t="s">
        <v>11975</v>
      </c>
      <c r="C4737" s="321" t="s">
        <v>76</v>
      </c>
      <c r="D4737" s="323" t="s">
        <v>303</v>
      </c>
    </row>
    <row r="4738" spans="1:4" ht="54" x14ac:dyDescent="0.2">
      <c r="A4738" s="320" t="s">
        <v>6666</v>
      </c>
      <c r="B4738" s="322" t="s">
        <v>11976</v>
      </c>
      <c r="C4738" s="321" t="s">
        <v>76</v>
      </c>
      <c r="D4738" s="323" t="s">
        <v>1195</v>
      </c>
    </row>
    <row r="4739" spans="1:4" ht="54" x14ac:dyDescent="0.2">
      <c r="A4739" s="320" t="s">
        <v>6667</v>
      </c>
      <c r="B4739" s="322" t="s">
        <v>11977</v>
      </c>
      <c r="C4739" s="321" t="s">
        <v>76</v>
      </c>
      <c r="D4739" s="323" t="s">
        <v>18261</v>
      </c>
    </row>
    <row r="4740" spans="1:4" ht="54" x14ac:dyDescent="0.2">
      <c r="A4740" s="320" t="s">
        <v>6668</v>
      </c>
      <c r="B4740" s="322" t="s">
        <v>11978</v>
      </c>
      <c r="C4740" s="321" t="s">
        <v>76</v>
      </c>
      <c r="D4740" s="323" t="s">
        <v>1402</v>
      </c>
    </row>
    <row r="4741" spans="1:4" ht="54" x14ac:dyDescent="0.2">
      <c r="A4741" s="320" t="s">
        <v>6669</v>
      </c>
      <c r="B4741" s="322" t="s">
        <v>11979</v>
      </c>
      <c r="C4741" s="321" t="s">
        <v>76</v>
      </c>
      <c r="D4741" s="323" t="s">
        <v>926</v>
      </c>
    </row>
    <row r="4742" spans="1:4" ht="27" x14ac:dyDescent="0.2">
      <c r="A4742" s="320" t="s">
        <v>6670</v>
      </c>
      <c r="B4742" s="322" t="s">
        <v>11980</v>
      </c>
      <c r="C4742" s="321" t="s">
        <v>76</v>
      </c>
      <c r="D4742" s="323" t="s">
        <v>18682</v>
      </c>
    </row>
    <row r="4743" spans="1:4" ht="27" x14ac:dyDescent="0.2">
      <c r="A4743" s="320" t="s">
        <v>6671</v>
      </c>
      <c r="B4743" s="322" t="s">
        <v>11981</v>
      </c>
      <c r="C4743" s="321" t="s">
        <v>76</v>
      </c>
      <c r="D4743" s="323" t="s">
        <v>14756</v>
      </c>
    </row>
    <row r="4744" spans="1:4" ht="27" x14ac:dyDescent="0.2">
      <c r="A4744" s="320" t="s">
        <v>6672</v>
      </c>
      <c r="B4744" s="322" t="s">
        <v>11982</v>
      </c>
      <c r="C4744" s="321" t="s">
        <v>76</v>
      </c>
      <c r="D4744" s="323" t="s">
        <v>18683</v>
      </c>
    </row>
    <row r="4745" spans="1:4" ht="27" x14ac:dyDescent="0.2">
      <c r="A4745" s="320" t="s">
        <v>6673</v>
      </c>
      <c r="B4745" s="322" t="s">
        <v>11983</v>
      </c>
      <c r="C4745" s="321" t="s">
        <v>76</v>
      </c>
      <c r="D4745" s="323" t="s">
        <v>18684</v>
      </c>
    </row>
    <row r="4746" spans="1:4" ht="27" x14ac:dyDescent="0.2">
      <c r="A4746" s="320" t="s">
        <v>6674</v>
      </c>
      <c r="B4746" s="322" t="s">
        <v>11984</v>
      </c>
      <c r="C4746" s="321" t="s">
        <v>76</v>
      </c>
      <c r="D4746" s="323" t="s">
        <v>18685</v>
      </c>
    </row>
    <row r="4747" spans="1:4" ht="27" x14ac:dyDescent="0.2">
      <c r="A4747" s="320" t="s">
        <v>6675</v>
      </c>
      <c r="B4747" s="322" t="s">
        <v>11985</v>
      </c>
      <c r="C4747" s="321" t="s">
        <v>76</v>
      </c>
      <c r="D4747" s="323" t="s">
        <v>13879</v>
      </c>
    </row>
    <row r="4748" spans="1:4" ht="27" x14ac:dyDescent="0.2">
      <c r="A4748" s="320" t="s">
        <v>6676</v>
      </c>
      <c r="B4748" s="322" t="s">
        <v>11986</v>
      </c>
      <c r="C4748" s="321" t="s">
        <v>76</v>
      </c>
      <c r="D4748" s="323" t="s">
        <v>18686</v>
      </c>
    </row>
    <row r="4749" spans="1:4" ht="27" x14ac:dyDescent="0.2">
      <c r="A4749" s="320" t="s">
        <v>6677</v>
      </c>
      <c r="B4749" s="322" t="s">
        <v>11987</v>
      </c>
      <c r="C4749" s="321" t="s">
        <v>76</v>
      </c>
      <c r="D4749" s="323" t="s">
        <v>18687</v>
      </c>
    </row>
    <row r="4750" spans="1:4" ht="27" x14ac:dyDescent="0.2">
      <c r="A4750" s="320" t="s">
        <v>6678</v>
      </c>
      <c r="B4750" s="322" t="s">
        <v>11988</v>
      </c>
      <c r="C4750" s="321" t="s">
        <v>14</v>
      </c>
      <c r="D4750" s="323" t="s">
        <v>18688</v>
      </c>
    </row>
    <row r="4751" spans="1:4" ht="54" x14ac:dyDescent="0.2">
      <c r="A4751" s="320" t="s">
        <v>6679</v>
      </c>
      <c r="B4751" s="322" t="s">
        <v>11989</v>
      </c>
      <c r="C4751" s="321" t="s">
        <v>76</v>
      </c>
      <c r="D4751" s="323" t="s">
        <v>7861</v>
      </c>
    </row>
    <row r="4752" spans="1:4" ht="54" x14ac:dyDescent="0.2">
      <c r="A4752" s="320" t="s">
        <v>6680</v>
      </c>
      <c r="B4752" s="322" t="s">
        <v>11990</v>
      </c>
      <c r="C4752" s="321" t="s">
        <v>76</v>
      </c>
      <c r="D4752" s="323" t="s">
        <v>3240</v>
      </c>
    </row>
    <row r="4753" spans="1:4" ht="54" x14ac:dyDescent="0.2">
      <c r="A4753" s="320" t="s">
        <v>6681</v>
      </c>
      <c r="B4753" s="322" t="s">
        <v>11991</v>
      </c>
      <c r="C4753" s="321" t="s">
        <v>76</v>
      </c>
      <c r="D4753" s="323" t="s">
        <v>18689</v>
      </c>
    </row>
    <row r="4754" spans="1:4" ht="54" x14ac:dyDescent="0.2">
      <c r="A4754" s="320" t="s">
        <v>6682</v>
      </c>
      <c r="B4754" s="322" t="s">
        <v>11992</v>
      </c>
      <c r="C4754" s="321" t="s">
        <v>76</v>
      </c>
      <c r="D4754" s="323" t="s">
        <v>1258</v>
      </c>
    </row>
    <row r="4755" spans="1:4" ht="27" x14ac:dyDescent="0.2">
      <c r="A4755" s="320" t="s">
        <v>6683</v>
      </c>
      <c r="B4755" s="322" t="s">
        <v>15987</v>
      </c>
      <c r="C4755" s="321" t="s">
        <v>76</v>
      </c>
      <c r="D4755" s="323" t="s">
        <v>6684</v>
      </c>
    </row>
    <row r="4756" spans="1:4" ht="27" x14ac:dyDescent="0.2">
      <c r="A4756" s="320" t="s">
        <v>6685</v>
      </c>
      <c r="B4756" s="322" t="s">
        <v>15988</v>
      </c>
      <c r="C4756" s="321" t="s">
        <v>76</v>
      </c>
      <c r="D4756" s="323" t="s">
        <v>1351</v>
      </c>
    </row>
    <row r="4757" spans="1:4" ht="27" x14ac:dyDescent="0.2">
      <c r="A4757" s="320" t="s">
        <v>6686</v>
      </c>
      <c r="B4757" s="322" t="s">
        <v>15989</v>
      </c>
      <c r="C4757" s="321" t="s">
        <v>76</v>
      </c>
      <c r="D4757" s="323" t="s">
        <v>18690</v>
      </c>
    </row>
    <row r="4758" spans="1:4" ht="27" x14ac:dyDescent="0.2">
      <c r="A4758" s="320" t="s">
        <v>6687</v>
      </c>
      <c r="B4758" s="322" t="s">
        <v>11993</v>
      </c>
      <c r="C4758" s="321" t="s">
        <v>76</v>
      </c>
      <c r="D4758" s="323" t="s">
        <v>18691</v>
      </c>
    </row>
    <row r="4759" spans="1:4" ht="13.5" x14ac:dyDescent="0.2">
      <c r="A4759" s="320" t="s">
        <v>6688</v>
      </c>
      <c r="B4759" s="322" t="s">
        <v>15990</v>
      </c>
      <c r="C4759" s="321" t="s">
        <v>76</v>
      </c>
      <c r="D4759" s="323" t="s">
        <v>18692</v>
      </c>
    </row>
    <row r="4760" spans="1:4" ht="27" x14ac:dyDescent="0.2">
      <c r="A4760" s="320" t="s">
        <v>6689</v>
      </c>
      <c r="B4760" s="322" t="s">
        <v>15991</v>
      </c>
      <c r="C4760" s="321" t="s">
        <v>76</v>
      </c>
      <c r="D4760" s="323" t="s">
        <v>989</v>
      </c>
    </row>
    <row r="4761" spans="1:4" ht="54" x14ac:dyDescent="0.2">
      <c r="A4761" s="320" t="s">
        <v>6690</v>
      </c>
      <c r="B4761" s="322" t="s">
        <v>15992</v>
      </c>
      <c r="C4761" s="321" t="s">
        <v>76</v>
      </c>
      <c r="D4761" s="323" t="s">
        <v>445</v>
      </c>
    </row>
    <row r="4762" spans="1:4" ht="54" x14ac:dyDescent="0.2">
      <c r="A4762" s="320" t="s">
        <v>6691</v>
      </c>
      <c r="B4762" s="322" t="s">
        <v>15993</v>
      </c>
      <c r="C4762" s="321" t="s">
        <v>76</v>
      </c>
      <c r="D4762" s="323" t="s">
        <v>16473</v>
      </c>
    </row>
    <row r="4763" spans="1:4" ht="54" x14ac:dyDescent="0.2">
      <c r="A4763" s="320" t="s">
        <v>6692</v>
      </c>
      <c r="B4763" s="322" t="s">
        <v>15994</v>
      </c>
      <c r="C4763" s="321" t="s">
        <v>76</v>
      </c>
      <c r="D4763" s="323" t="s">
        <v>650</v>
      </c>
    </row>
    <row r="4764" spans="1:4" ht="54" x14ac:dyDescent="0.2">
      <c r="A4764" s="320" t="s">
        <v>6693</v>
      </c>
      <c r="B4764" s="322" t="s">
        <v>15995</v>
      </c>
      <c r="C4764" s="321" t="s">
        <v>76</v>
      </c>
      <c r="D4764" s="323" t="s">
        <v>833</v>
      </c>
    </row>
    <row r="4765" spans="1:4" ht="54" x14ac:dyDescent="0.2">
      <c r="A4765" s="320" t="s">
        <v>6694</v>
      </c>
      <c r="B4765" s="322" t="s">
        <v>15996</v>
      </c>
      <c r="C4765" s="321" t="s">
        <v>76</v>
      </c>
      <c r="D4765" s="323" t="s">
        <v>587</v>
      </c>
    </row>
    <row r="4766" spans="1:4" ht="54" x14ac:dyDescent="0.2">
      <c r="A4766" s="320" t="s">
        <v>6695</v>
      </c>
      <c r="B4766" s="322" t="s">
        <v>15997</v>
      </c>
      <c r="C4766" s="321" t="s">
        <v>76</v>
      </c>
      <c r="D4766" s="323" t="s">
        <v>1028</v>
      </c>
    </row>
    <row r="4767" spans="1:4" ht="54" x14ac:dyDescent="0.2">
      <c r="A4767" s="320" t="s">
        <v>6696</v>
      </c>
      <c r="B4767" s="322" t="s">
        <v>15998</v>
      </c>
      <c r="C4767" s="321" t="s">
        <v>76</v>
      </c>
      <c r="D4767" s="323" t="s">
        <v>1046</v>
      </c>
    </row>
    <row r="4768" spans="1:4" ht="54" x14ac:dyDescent="0.2">
      <c r="A4768" s="320" t="s">
        <v>6697</v>
      </c>
      <c r="B4768" s="322" t="s">
        <v>15999</v>
      </c>
      <c r="C4768" s="321" t="s">
        <v>76</v>
      </c>
      <c r="D4768" s="323" t="s">
        <v>5098</v>
      </c>
    </row>
    <row r="4769" spans="1:4" ht="54" x14ac:dyDescent="0.2">
      <c r="A4769" s="320" t="s">
        <v>6698</v>
      </c>
      <c r="B4769" s="322" t="s">
        <v>16000</v>
      </c>
      <c r="C4769" s="321" t="s">
        <v>76</v>
      </c>
      <c r="D4769" s="323" t="s">
        <v>781</v>
      </c>
    </row>
    <row r="4770" spans="1:4" ht="54" x14ac:dyDescent="0.2">
      <c r="A4770" s="320" t="s">
        <v>6699</v>
      </c>
      <c r="B4770" s="322" t="s">
        <v>16001</v>
      </c>
      <c r="C4770" s="321" t="s">
        <v>76</v>
      </c>
      <c r="D4770" s="323" t="s">
        <v>952</v>
      </c>
    </row>
    <row r="4771" spans="1:4" ht="54" x14ac:dyDescent="0.2">
      <c r="A4771" s="320" t="s">
        <v>6700</v>
      </c>
      <c r="B4771" s="322" t="s">
        <v>16002</v>
      </c>
      <c r="C4771" s="321" t="s">
        <v>76</v>
      </c>
      <c r="D4771" s="323" t="s">
        <v>232</v>
      </c>
    </row>
    <row r="4772" spans="1:4" ht="54" x14ac:dyDescent="0.2">
      <c r="A4772" s="320" t="s">
        <v>6701</v>
      </c>
      <c r="B4772" s="322" t="s">
        <v>16003</v>
      </c>
      <c r="C4772" s="321" t="s">
        <v>76</v>
      </c>
      <c r="D4772" s="323" t="s">
        <v>2085</v>
      </c>
    </row>
    <row r="4773" spans="1:4" ht="54" x14ac:dyDescent="0.2">
      <c r="A4773" s="320" t="s">
        <v>6703</v>
      </c>
      <c r="B4773" s="322" t="s">
        <v>16004</v>
      </c>
      <c r="C4773" s="321" t="s">
        <v>76</v>
      </c>
      <c r="D4773" s="323" t="s">
        <v>1105</v>
      </c>
    </row>
    <row r="4774" spans="1:4" ht="54" x14ac:dyDescent="0.2">
      <c r="A4774" s="320" t="s">
        <v>6704</v>
      </c>
      <c r="B4774" s="322" t="s">
        <v>16005</v>
      </c>
      <c r="C4774" s="321" t="s">
        <v>76</v>
      </c>
      <c r="D4774" s="323" t="s">
        <v>1205</v>
      </c>
    </row>
    <row r="4775" spans="1:4" ht="54" x14ac:dyDescent="0.2">
      <c r="A4775" s="320" t="s">
        <v>6705</v>
      </c>
      <c r="B4775" s="322" t="s">
        <v>16006</v>
      </c>
      <c r="C4775" s="321" t="s">
        <v>76</v>
      </c>
      <c r="D4775" s="323" t="s">
        <v>7476</v>
      </c>
    </row>
    <row r="4776" spans="1:4" ht="54" x14ac:dyDescent="0.2">
      <c r="A4776" s="320" t="s">
        <v>6706</v>
      </c>
      <c r="B4776" s="322" t="s">
        <v>16007</v>
      </c>
      <c r="C4776" s="321" t="s">
        <v>76</v>
      </c>
      <c r="D4776" s="323" t="s">
        <v>5085</v>
      </c>
    </row>
    <row r="4777" spans="1:4" ht="54" x14ac:dyDescent="0.2">
      <c r="A4777" s="320" t="s">
        <v>6707</v>
      </c>
      <c r="B4777" s="322" t="s">
        <v>16008</v>
      </c>
      <c r="C4777" s="321" t="s">
        <v>76</v>
      </c>
      <c r="D4777" s="323" t="s">
        <v>1539</v>
      </c>
    </row>
    <row r="4778" spans="1:4" ht="54" x14ac:dyDescent="0.2">
      <c r="A4778" s="320" t="s">
        <v>6708</v>
      </c>
      <c r="B4778" s="322" t="s">
        <v>16009</v>
      </c>
      <c r="C4778" s="321" t="s">
        <v>76</v>
      </c>
      <c r="D4778" s="323" t="s">
        <v>1465</v>
      </c>
    </row>
    <row r="4779" spans="1:4" ht="67.5" x14ac:dyDescent="0.2">
      <c r="A4779" s="320" t="s">
        <v>6710</v>
      </c>
      <c r="B4779" s="322" t="s">
        <v>16010</v>
      </c>
      <c r="C4779" s="321" t="s">
        <v>76</v>
      </c>
      <c r="D4779" s="323" t="s">
        <v>706</v>
      </c>
    </row>
    <row r="4780" spans="1:4" ht="67.5" x14ac:dyDescent="0.2">
      <c r="A4780" s="320" t="s">
        <v>6711</v>
      </c>
      <c r="B4780" s="322" t="s">
        <v>16011</v>
      </c>
      <c r="C4780" s="321" t="s">
        <v>76</v>
      </c>
      <c r="D4780" s="323" t="s">
        <v>1285</v>
      </c>
    </row>
    <row r="4781" spans="1:4" ht="67.5" x14ac:dyDescent="0.2">
      <c r="A4781" s="320" t="s">
        <v>6712</v>
      </c>
      <c r="B4781" s="322" t="s">
        <v>16012</v>
      </c>
      <c r="C4781" s="321" t="s">
        <v>76</v>
      </c>
      <c r="D4781" s="323" t="s">
        <v>240</v>
      </c>
    </row>
    <row r="4782" spans="1:4" ht="67.5" x14ac:dyDescent="0.2">
      <c r="A4782" s="320" t="s">
        <v>6713</v>
      </c>
      <c r="B4782" s="322" t="s">
        <v>16013</v>
      </c>
      <c r="C4782" s="321" t="s">
        <v>76</v>
      </c>
      <c r="D4782" s="323" t="s">
        <v>1095</v>
      </c>
    </row>
    <row r="4783" spans="1:4" ht="27" x14ac:dyDescent="0.2">
      <c r="A4783" s="320" t="s">
        <v>6714</v>
      </c>
      <c r="B4783" s="322" t="s">
        <v>16014</v>
      </c>
      <c r="C4783" s="321" t="s">
        <v>76</v>
      </c>
      <c r="D4783" s="323" t="s">
        <v>14460</v>
      </c>
    </row>
    <row r="4784" spans="1:4" ht="13.5" x14ac:dyDescent="0.2">
      <c r="A4784" s="320" t="s">
        <v>6715</v>
      </c>
      <c r="B4784" s="322" t="s">
        <v>11994</v>
      </c>
      <c r="C4784" s="321" t="s">
        <v>76</v>
      </c>
      <c r="D4784" s="323" t="s">
        <v>18693</v>
      </c>
    </row>
    <row r="4785" spans="1:4" ht="40.5" x14ac:dyDescent="0.2">
      <c r="A4785" s="320" t="s">
        <v>6716</v>
      </c>
      <c r="B4785" s="322" t="s">
        <v>16015</v>
      </c>
      <c r="C4785" s="321" t="s">
        <v>76</v>
      </c>
      <c r="D4785" s="323" t="s">
        <v>4980</v>
      </c>
    </row>
    <row r="4786" spans="1:4" ht="40.5" x14ac:dyDescent="0.2">
      <c r="A4786" s="320" t="s">
        <v>6717</v>
      </c>
      <c r="B4786" s="322" t="s">
        <v>16016</v>
      </c>
      <c r="C4786" s="321" t="s">
        <v>76</v>
      </c>
      <c r="D4786" s="323" t="s">
        <v>14761</v>
      </c>
    </row>
    <row r="4787" spans="1:4" ht="40.5" x14ac:dyDescent="0.2">
      <c r="A4787" s="320" t="s">
        <v>6718</v>
      </c>
      <c r="B4787" s="322" t="s">
        <v>16017</v>
      </c>
      <c r="C4787" s="321" t="s">
        <v>76</v>
      </c>
      <c r="D4787" s="323" t="s">
        <v>18694</v>
      </c>
    </row>
    <row r="4788" spans="1:4" ht="40.5" x14ac:dyDescent="0.2">
      <c r="A4788" s="320" t="s">
        <v>6719</v>
      </c>
      <c r="B4788" s="322" t="s">
        <v>16018</v>
      </c>
      <c r="C4788" s="321" t="s">
        <v>76</v>
      </c>
      <c r="D4788" s="323" t="s">
        <v>1170</v>
      </c>
    </row>
    <row r="4789" spans="1:4" ht="40.5" x14ac:dyDescent="0.2">
      <c r="A4789" s="320" t="s">
        <v>6720</v>
      </c>
      <c r="B4789" s="322" t="s">
        <v>16019</v>
      </c>
      <c r="C4789" s="321" t="s">
        <v>76</v>
      </c>
      <c r="D4789" s="323" t="s">
        <v>18695</v>
      </c>
    </row>
    <row r="4790" spans="1:4" ht="40.5" x14ac:dyDescent="0.2">
      <c r="A4790" s="320" t="s">
        <v>6721</v>
      </c>
      <c r="B4790" s="322" t="s">
        <v>16020</v>
      </c>
      <c r="C4790" s="321" t="s">
        <v>76</v>
      </c>
      <c r="D4790" s="323" t="s">
        <v>1078</v>
      </c>
    </row>
    <row r="4791" spans="1:4" ht="40.5" x14ac:dyDescent="0.2">
      <c r="A4791" s="320" t="s">
        <v>6722</v>
      </c>
      <c r="B4791" s="322" t="s">
        <v>16021</v>
      </c>
      <c r="C4791" s="321" t="s">
        <v>76</v>
      </c>
      <c r="D4791" s="323" t="s">
        <v>767</v>
      </c>
    </row>
    <row r="4792" spans="1:4" ht="40.5" x14ac:dyDescent="0.2">
      <c r="A4792" s="320" t="s">
        <v>6723</v>
      </c>
      <c r="B4792" s="322" t="s">
        <v>16022</v>
      </c>
      <c r="C4792" s="321" t="s">
        <v>76</v>
      </c>
      <c r="D4792" s="323" t="s">
        <v>18696</v>
      </c>
    </row>
    <row r="4793" spans="1:4" ht="40.5" x14ac:dyDescent="0.2">
      <c r="A4793" s="320" t="s">
        <v>6725</v>
      </c>
      <c r="B4793" s="322" t="s">
        <v>16023</v>
      </c>
      <c r="C4793" s="321" t="s">
        <v>76</v>
      </c>
      <c r="D4793" s="323" t="s">
        <v>17797</v>
      </c>
    </row>
    <row r="4794" spans="1:4" ht="40.5" x14ac:dyDescent="0.2">
      <c r="A4794" s="320" t="s">
        <v>6726</v>
      </c>
      <c r="B4794" s="322" t="s">
        <v>16024</v>
      </c>
      <c r="C4794" s="321" t="s">
        <v>76</v>
      </c>
      <c r="D4794" s="323" t="s">
        <v>14340</v>
      </c>
    </row>
    <row r="4795" spans="1:4" ht="40.5" x14ac:dyDescent="0.2">
      <c r="A4795" s="320" t="s">
        <v>6727</v>
      </c>
      <c r="B4795" s="322" t="s">
        <v>16025</v>
      </c>
      <c r="C4795" s="321" t="s">
        <v>76</v>
      </c>
      <c r="D4795" s="323" t="s">
        <v>13651</v>
      </c>
    </row>
    <row r="4796" spans="1:4" ht="27" x14ac:dyDescent="0.2">
      <c r="A4796" s="320" t="s">
        <v>6729</v>
      </c>
      <c r="B4796" s="322" t="s">
        <v>11995</v>
      </c>
      <c r="C4796" s="321" t="s">
        <v>76</v>
      </c>
      <c r="D4796" s="323" t="s">
        <v>18217</v>
      </c>
    </row>
    <row r="4797" spans="1:4" ht="40.5" x14ac:dyDescent="0.2">
      <c r="A4797" s="320" t="s">
        <v>6730</v>
      </c>
      <c r="B4797" s="322" t="s">
        <v>16026</v>
      </c>
      <c r="C4797" s="321" t="s">
        <v>76</v>
      </c>
      <c r="D4797" s="323" t="s">
        <v>18697</v>
      </c>
    </row>
    <row r="4798" spans="1:4" ht="40.5" x14ac:dyDescent="0.2">
      <c r="A4798" s="320" t="s">
        <v>6731</v>
      </c>
      <c r="B4798" s="322" t="s">
        <v>16027</v>
      </c>
      <c r="C4798" s="321" t="s">
        <v>76</v>
      </c>
      <c r="D4798" s="323" t="s">
        <v>18698</v>
      </c>
    </row>
    <row r="4799" spans="1:4" ht="40.5" x14ac:dyDescent="0.2">
      <c r="A4799" s="320" t="s">
        <v>6732</v>
      </c>
      <c r="B4799" s="322" t="s">
        <v>16028</v>
      </c>
      <c r="C4799" s="321" t="s">
        <v>76</v>
      </c>
      <c r="D4799" s="323" t="s">
        <v>18699</v>
      </c>
    </row>
    <row r="4800" spans="1:4" ht="40.5" x14ac:dyDescent="0.2">
      <c r="A4800" s="320" t="s">
        <v>6733</v>
      </c>
      <c r="B4800" s="322" t="s">
        <v>16029</v>
      </c>
      <c r="C4800" s="321" t="s">
        <v>76</v>
      </c>
      <c r="D4800" s="323" t="s">
        <v>18700</v>
      </c>
    </row>
    <row r="4801" spans="1:4" ht="40.5" x14ac:dyDescent="0.2">
      <c r="A4801" s="320" t="s">
        <v>6734</v>
      </c>
      <c r="B4801" s="322" t="s">
        <v>16030</v>
      </c>
      <c r="C4801" s="321" t="s">
        <v>76</v>
      </c>
      <c r="D4801" s="323" t="s">
        <v>14808</v>
      </c>
    </row>
    <row r="4802" spans="1:4" ht="40.5" x14ac:dyDescent="0.2">
      <c r="A4802" s="320" t="s">
        <v>6735</v>
      </c>
      <c r="B4802" s="322" t="s">
        <v>16031</v>
      </c>
      <c r="C4802" s="321" t="s">
        <v>76</v>
      </c>
      <c r="D4802" s="323" t="s">
        <v>18701</v>
      </c>
    </row>
    <row r="4803" spans="1:4" ht="40.5" x14ac:dyDescent="0.2">
      <c r="A4803" s="320" t="s">
        <v>6736</v>
      </c>
      <c r="B4803" s="322" t="s">
        <v>16032</v>
      </c>
      <c r="C4803" s="321" t="s">
        <v>76</v>
      </c>
      <c r="D4803" s="323" t="s">
        <v>14276</v>
      </c>
    </row>
    <row r="4804" spans="1:4" ht="40.5" x14ac:dyDescent="0.2">
      <c r="A4804" s="320" t="s">
        <v>6737</v>
      </c>
      <c r="B4804" s="322" t="s">
        <v>16033</v>
      </c>
      <c r="C4804" s="321" t="s">
        <v>76</v>
      </c>
      <c r="D4804" s="323" t="s">
        <v>18702</v>
      </c>
    </row>
    <row r="4805" spans="1:4" ht="40.5" x14ac:dyDescent="0.2">
      <c r="A4805" s="320" t="s">
        <v>6738</v>
      </c>
      <c r="B4805" s="322" t="s">
        <v>16034</v>
      </c>
      <c r="C4805" s="321" t="s">
        <v>76</v>
      </c>
      <c r="D4805" s="323" t="s">
        <v>14712</v>
      </c>
    </row>
    <row r="4806" spans="1:4" ht="40.5" x14ac:dyDescent="0.2">
      <c r="A4806" s="320" t="s">
        <v>6739</v>
      </c>
      <c r="B4806" s="322" t="s">
        <v>16035</v>
      </c>
      <c r="C4806" s="321" t="s">
        <v>76</v>
      </c>
      <c r="D4806" s="323" t="s">
        <v>18703</v>
      </c>
    </row>
    <row r="4807" spans="1:4" ht="40.5" x14ac:dyDescent="0.2">
      <c r="A4807" s="320" t="s">
        <v>6740</v>
      </c>
      <c r="B4807" s="322" t="s">
        <v>16036</v>
      </c>
      <c r="C4807" s="321" t="s">
        <v>76</v>
      </c>
      <c r="D4807" s="323" t="s">
        <v>14111</v>
      </c>
    </row>
    <row r="4808" spans="1:4" ht="27" x14ac:dyDescent="0.2">
      <c r="A4808" s="320" t="s">
        <v>6741</v>
      </c>
      <c r="B4808" s="322" t="s">
        <v>11996</v>
      </c>
      <c r="C4808" s="321" t="s">
        <v>76</v>
      </c>
      <c r="D4808" s="323" t="s">
        <v>16543</v>
      </c>
    </row>
    <row r="4809" spans="1:4" ht="27" x14ac:dyDescent="0.2">
      <c r="A4809" s="320" t="s">
        <v>6742</v>
      </c>
      <c r="B4809" s="322" t="s">
        <v>11997</v>
      </c>
      <c r="C4809" s="321" t="s">
        <v>76</v>
      </c>
      <c r="D4809" s="323" t="s">
        <v>831</v>
      </c>
    </row>
    <row r="4810" spans="1:4" ht="27" x14ac:dyDescent="0.2">
      <c r="A4810" s="320" t="s">
        <v>6743</v>
      </c>
      <c r="B4810" s="322" t="s">
        <v>11998</v>
      </c>
      <c r="C4810" s="321" t="s">
        <v>76</v>
      </c>
      <c r="D4810" s="323" t="s">
        <v>506</v>
      </c>
    </row>
    <row r="4811" spans="1:4" ht="13.5" x14ac:dyDescent="0.2">
      <c r="A4811" s="320" t="s">
        <v>6744</v>
      </c>
      <c r="B4811" s="322" t="s">
        <v>11999</v>
      </c>
      <c r="C4811" s="321" t="s">
        <v>76</v>
      </c>
      <c r="D4811" s="323" t="s">
        <v>846</v>
      </c>
    </row>
    <row r="4812" spans="1:4" ht="54" x14ac:dyDescent="0.2">
      <c r="A4812" s="320" t="s">
        <v>6746</v>
      </c>
      <c r="B4812" s="322" t="s">
        <v>16037</v>
      </c>
      <c r="C4812" s="321" t="s">
        <v>76</v>
      </c>
      <c r="D4812" s="323" t="s">
        <v>1789</v>
      </c>
    </row>
    <row r="4813" spans="1:4" ht="54" x14ac:dyDescent="0.2">
      <c r="A4813" s="320" t="s">
        <v>6747</v>
      </c>
      <c r="B4813" s="322" t="s">
        <v>16038</v>
      </c>
      <c r="C4813" s="321" t="s">
        <v>76</v>
      </c>
      <c r="D4813" s="323" t="s">
        <v>255</v>
      </c>
    </row>
    <row r="4814" spans="1:4" ht="54" x14ac:dyDescent="0.2">
      <c r="A4814" s="320" t="s">
        <v>6748</v>
      </c>
      <c r="B4814" s="322" t="s">
        <v>16039</v>
      </c>
      <c r="C4814" s="321" t="s">
        <v>76</v>
      </c>
      <c r="D4814" s="323" t="s">
        <v>18106</v>
      </c>
    </row>
    <row r="4815" spans="1:4" ht="54" x14ac:dyDescent="0.2">
      <c r="A4815" s="320" t="s">
        <v>6749</v>
      </c>
      <c r="B4815" s="322" t="s">
        <v>16040</v>
      </c>
      <c r="C4815" s="321" t="s">
        <v>76</v>
      </c>
      <c r="D4815" s="323" t="s">
        <v>17814</v>
      </c>
    </row>
    <row r="4816" spans="1:4" ht="54" x14ac:dyDescent="0.2">
      <c r="A4816" s="320" t="s">
        <v>6751</v>
      </c>
      <c r="B4816" s="322" t="s">
        <v>16041</v>
      </c>
      <c r="C4816" s="321" t="s">
        <v>76</v>
      </c>
      <c r="D4816" s="323" t="s">
        <v>1190</v>
      </c>
    </row>
    <row r="4817" spans="1:4" ht="54" x14ac:dyDescent="0.2">
      <c r="A4817" s="320" t="s">
        <v>6752</v>
      </c>
      <c r="B4817" s="322" t="s">
        <v>16042</v>
      </c>
      <c r="C4817" s="321" t="s">
        <v>76</v>
      </c>
      <c r="D4817" s="323" t="s">
        <v>5568</v>
      </c>
    </row>
    <row r="4818" spans="1:4" ht="54" x14ac:dyDescent="0.2">
      <c r="A4818" s="320" t="s">
        <v>6753</v>
      </c>
      <c r="B4818" s="322" t="s">
        <v>16043</v>
      </c>
      <c r="C4818" s="321" t="s">
        <v>76</v>
      </c>
      <c r="D4818" s="323" t="s">
        <v>1339</v>
      </c>
    </row>
    <row r="4819" spans="1:4" ht="54" x14ac:dyDescent="0.2">
      <c r="A4819" s="320" t="s">
        <v>6754</v>
      </c>
      <c r="B4819" s="322" t="s">
        <v>16044</v>
      </c>
      <c r="C4819" s="321" t="s">
        <v>76</v>
      </c>
      <c r="D4819" s="323" t="s">
        <v>18704</v>
      </c>
    </row>
    <row r="4820" spans="1:4" ht="54" x14ac:dyDescent="0.2">
      <c r="A4820" s="320" t="s">
        <v>6755</v>
      </c>
      <c r="B4820" s="322" t="s">
        <v>16045</v>
      </c>
      <c r="C4820" s="321" t="s">
        <v>76</v>
      </c>
      <c r="D4820" s="323" t="s">
        <v>13464</v>
      </c>
    </row>
    <row r="4821" spans="1:4" ht="54" x14ac:dyDescent="0.2">
      <c r="A4821" s="320" t="s">
        <v>6756</v>
      </c>
      <c r="B4821" s="322" t="s">
        <v>16046</v>
      </c>
      <c r="C4821" s="321" t="s">
        <v>76</v>
      </c>
      <c r="D4821" s="323" t="s">
        <v>1054</v>
      </c>
    </row>
    <row r="4822" spans="1:4" ht="54" x14ac:dyDescent="0.2">
      <c r="A4822" s="320" t="s">
        <v>6757</v>
      </c>
      <c r="B4822" s="322" t="s">
        <v>16047</v>
      </c>
      <c r="C4822" s="321" t="s">
        <v>76</v>
      </c>
      <c r="D4822" s="323" t="s">
        <v>1126</v>
      </c>
    </row>
    <row r="4823" spans="1:4" ht="54" x14ac:dyDescent="0.2">
      <c r="A4823" s="320" t="s">
        <v>6759</v>
      </c>
      <c r="B4823" s="322" t="s">
        <v>16048</v>
      </c>
      <c r="C4823" s="321" t="s">
        <v>76</v>
      </c>
      <c r="D4823" s="323" t="s">
        <v>696</v>
      </c>
    </row>
    <row r="4824" spans="1:4" ht="54" x14ac:dyDescent="0.2">
      <c r="A4824" s="320" t="s">
        <v>6760</v>
      </c>
      <c r="B4824" s="322" t="s">
        <v>16049</v>
      </c>
      <c r="C4824" s="321" t="s">
        <v>76</v>
      </c>
      <c r="D4824" s="323" t="s">
        <v>1463</v>
      </c>
    </row>
    <row r="4825" spans="1:4" ht="54" x14ac:dyDescent="0.2">
      <c r="A4825" s="320" t="s">
        <v>6761</v>
      </c>
      <c r="B4825" s="322" t="s">
        <v>16050</v>
      </c>
      <c r="C4825" s="321" t="s">
        <v>76</v>
      </c>
      <c r="D4825" s="323" t="s">
        <v>783</v>
      </c>
    </row>
    <row r="4826" spans="1:4" ht="54" x14ac:dyDescent="0.2">
      <c r="A4826" s="320" t="s">
        <v>6763</v>
      </c>
      <c r="B4826" s="322" t="s">
        <v>16051</v>
      </c>
      <c r="C4826" s="321" t="s">
        <v>76</v>
      </c>
      <c r="D4826" s="323" t="s">
        <v>1173</v>
      </c>
    </row>
    <row r="4827" spans="1:4" ht="54" x14ac:dyDescent="0.2">
      <c r="A4827" s="320" t="s">
        <v>6764</v>
      </c>
      <c r="B4827" s="322" t="s">
        <v>16052</v>
      </c>
      <c r="C4827" s="321" t="s">
        <v>76</v>
      </c>
      <c r="D4827" s="323" t="s">
        <v>523</v>
      </c>
    </row>
    <row r="4828" spans="1:4" ht="54" x14ac:dyDescent="0.2">
      <c r="A4828" s="320" t="s">
        <v>6766</v>
      </c>
      <c r="B4828" s="322" t="s">
        <v>16053</v>
      </c>
      <c r="C4828" s="321" t="s">
        <v>76</v>
      </c>
      <c r="D4828" s="323" t="s">
        <v>18705</v>
      </c>
    </row>
    <row r="4829" spans="1:4" ht="54" x14ac:dyDescent="0.2">
      <c r="A4829" s="320" t="s">
        <v>6767</v>
      </c>
      <c r="B4829" s="322" t="s">
        <v>16054</v>
      </c>
      <c r="C4829" s="321" t="s">
        <v>76</v>
      </c>
      <c r="D4829" s="323" t="s">
        <v>1137</v>
      </c>
    </row>
    <row r="4830" spans="1:4" ht="54" x14ac:dyDescent="0.2">
      <c r="A4830" s="320" t="s">
        <v>6769</v>
      </c>
      <c r="B4830" s="322" t="s">
        <v>16055</v>
      </c>
      <c r="C4830" s="321" t="s">
        <v>76</v>
      </c>
      <c r="D4830" s="323" t="s">
        <v>18706</v>
      </c>
    </row>
    <row r="4831" spans="1:4" ht="54" x14ac:dyDescent="0.2">
      <c r="A4831" s="320" t="s">
        <v>6770</v>
      </c>
      <c r="B4831" s="322" t="s">
        <v>16056</v>
      </c>
      <c r="C4831" s="321" t="s">
        <v>76</v>
      </c>
      <c r="D4831" s="323" t="s">
        <v>1280</v>
      </c>
    </row>
    <row r="4832" spans="1:4" ht="54" x14ac:dyDescent="0.2">
      <c r="A4832" s="320" t="s">
        <v>6771</v>
      </c>
      <c r="B4832" s="322" t="s">
        <v>16057</v>
      </c>
      <c r="C4832" s="321" t="s">
        <v>76</v>
      </c>
      <c r="D4832" s="323" t="s">
        <v>933</v>
      </c>
    </row>
    <row r="4833" spans="1:4" ht="54" x14ac:dyDescent="0.2">
      <c r="A4833" s="320" t="s">
        <v>6772</v>
      </c>
      <c r="B4833" s="322" t="s">
        <v>16058</v>
      </c>
      <c r="C4833" s="321" t="s">
        <v>76</v>
      </c>
      <c r="D4833" s="323" t="s">
        <v>460</v>
      </c>
    </row>
    <row r="4834" spans="1:4" ht="13.5" x14ac:dyDescent="0.2">
      <c r="A4834" s="320" t="s">
        <v>6773</v>
      </c>
      <c r="B4834" s="322" t="s">
        <v>12000</v>
      </c>
      <c r="C4834" s="321" t="s">
        <v>76</v>
      </c>
      <c r="D4834" s="323" t="s">
        <v>5338</v>
      </c>
    </row>
    <row r="4835" spans="1:4" ht="13.5" x14ac:dyDescent="0.2">
      <c r="A4835" s="320" t="s">
        <v>6774</v>
      </c>
      <c r="B4835" s="322" t="s">
        <v>12001</v>
      </c>
      <c r="C4835" s="321" t="s">
        <v>76</v>
      </c>
      <c r="D4835" s="323" t="s">
        <v>18707</v>
      </c>
    </row>
    <row r="4836" spans="1:4" ht="27" x14ac:dyDescent="0.2">
      <c r="A4836" s="320" t="s">
        <v>6775</v>
      </c>
      <c r="B4836" s="322" t="s">
        <v>12002</v>
      </c>
      <c r="C4836" s="321" t="s">
        <v>13317</v>
      </c>
      <c r="D4836" s="323" t="s">
        <v>1140</v>
      </c>
    </row>
    <row r="4837" spans="1:4" ht="27" x14ac:dyDescent="0.2">
      <c r="A4837" s="320" t="s">
        <v>6776</v>
      </c>
      <c r="B4837" s="322" t="s">
        <v>12003</v>
      </c>
      <c r="C4837" s="321" t="s">
        <v>13317</v>
      </c>
      <c r="D4837" s="323" t="s">
        <v>172</v>
      </c>
    </row>
    <row r="4838" spans="1:4" ht="13.5" x14ac:dyDescent="0.2">
      <c r="A4838" s="320" t="s">
        <v>6777</v>
      </c>
      <c r="B4838" s="322" t="s">
        <v>12004</v>
      </c>
      <c r="C4838" s="321" t="s">
        <v>13317</v>
      </c>
      <c r="D4838" s="323" t="s">
        <v>1381</v>
      </c>
    </row>
    <row r="4839" spans="1:4" ht="27" x14ac:dyDescent="0.2">
      <c r="A4839" s="320" t="s">
        <v>6778</v>
      </c>
      <c r="B4839" s="322" t="s">
        <v>16059</v>
      </c>
      <c r="C4839" s="321" t="s">
        <v>13318</v>
      </c>
      <c r="D4839" s="323" t="s">
        <v>311</v>
      </c>
    </row>
    <row r="4840" spans="1:4" ht="27" x14ac:dyDescent="0.2">
      <c r="A4840" s="320" t="s">
        <v>6779</v>
      </c>
      <c r="B4840" s="322" t="s">
        <v>16060</v>
      </c>
      <c r="C4840" s="321" t="s">
        <v>13318</v>
      </c>
      <c r="D4840" s="323" t="s">
        <v>13459</v>
      </c>
    </row>
    <row r="4841" spans="1:4" ht="27" x14ac:dyDescent="0.2">
      <c r="A4841" s="320" t="s">
        <v>6780</v>
      </c>
      <c r="B4841" s="322" t="s">
        <v>16061</v>
      </c>
      <c r="C4841" s="321" t="s">
        <v>13318</v>
      </c>
      <c r="D4841" s="323" t="s">
        <v>16623</v>
      </c>
    </row>
    <row r="4842" spans="1:4" ht="27" x14ac:dyDescent="0.2">
      <c r="A4842" s="320" t="s">
        <v>6781</v>
      </c>
      <c r="B4842" s="322" t="s">
        <v>16062</v>
      </c>
      <c r="C4842" s="321" t="s">
        <v>13318</v>
      </c>
      <c r="D4842" s="323" t="s">
        <v>1317</v>
      </c>
    </row>
    <row r="4843" spans="1:4" ht="27" x14ac:dyDescent="0.2">
      <c r="A4843" s="320" t="s">
        <v>6782</v>
      </c>
      <c r="B4843" s="322" t="s">
        <v>16063</v>
      </c>
      <c r="C4843" s="321" t="s">
        <v>13318</v>
      </c>
      <c r="D4843" s="323" t="s">
        <v>288</v>
      </c>
    </row>
    <row r="4844" spans="1:4" ht="27" x14ac:dyDescent="0.2">
      <c r="A4844" s="320" t="s">
        <v>6783</v>
      </c>
      <c r="B4844" s="322" t="s">
        <v>16064</v>
      </c>
      <c r="C4844" s="321" t="s">
        <v>13318</v>
      </c>
      <c r="D4844" s="323" t="s">
        <v>566</v>
      </c>
    </row>
    <row r="4845" spans="1:4" ht="27" x14ac:dyDescent="0.2">
      <c r="A4845" s="320" t="s">
        <v>6784</v>
      </c>
      <c r="B4845" s="322" t="s">
        <v>12005</v>
      </c>
      <c r="C4845" s="321" t="s">
        <v>13318</v>
      </c>
      <c r="D4845" s="323" t="s">
        <v>664</v>
      </c>
    </row>
    <row r="4846" spans="1:4" ht="27" x14ac:dyDescent="0.2">
      <c r="A4846" s="320" t="s">
        <v>6785</v>
      </c>
      <c r="B4846" s="322" t="s">
        <v>12002</v>
      </c>
      <c r="C4846" s="321" t="s">
        <v>13323</v>
      </c>
      <c r="D4846" s="323" t="s">
        <v>948</v>
      </c>
    </row>
    <row r="4847" spans="1:4" ht="27" x14ac:dyDescent="0.2">
      <c r="A4847" s="320" t="s">
        <v>6786</v>
      </c>
      <c r="B4847" s="322" t="s">
        <v>12003</v>
      </c>
      <c r="C4847" s="321" t="s">
        <v>13323</v>
      </c>
      <c r="D4847" s="323" t="s">
        <v>880</v>
      </c>
    </row>
    <row r="4848" spans="1:4" ht="13.5" x14ac:dyDescent="0.2">
      <c r="A4848" s="320" t="s">
        <v>6787</v>
      </c>
      <c r="B4848" s="322" t="s">
        <v>12004</v>
      </c>
      <c r="C4848" s="321" t="s">
        <v>13323</v>
      </c>
      <c r="D4848" s="323" t="s">
        <v>1140</v>
      </c>
    </row>
    <row r="4849" spans="1:4" ht="27" x14ac:dyDescent="0.2">
      <c r="A4849" s="320" t="s">
        <v>6788</v>
      </c>
      <c r="B4849" s="322" t="s">
        <v>16059</v>
      </c>
      <c r="C4849" s="321" t="s">
        <v>76</v>
      </c>
      <c r="D4849" s="323" t="s">
        <v>502</v>
      </c>
    </row>
    <row r="4850" spans="1:4" ht="27" x14ac:dyDescent="0.2">
      <c r="A4850" s="320" t="s">
        <v>6789</v>
      </c>
      <c r="B4850" s="322" t="s">
        <v>16065</v>
      </c>
      <c r="C4850" s="321" t="s">
        <v>76</v>
      </c>
      <c r="D4850" s="323" t="s">
        <v>4218</v>
      </c>
    </row>
    <row r="4851" spans="1:4" ht="27" x14ac:dyDescent="0.2">
      <c r="A4851" s="320" t="s">
        <v>6790</v>
      </c>
      <c r="B4851" s="322" t="s">
        <v>16066</v>
      </c>
      <c r="C4851" s="321" t="s">
        <v>76</v>
      </c>
      <c r="D4851" s="323" t="s">
        <v>4058</v>
      </c>
    </row>
    <row r="4852" spans="1:4" ht="27" x14ac:dyDescent="0.2">
      <c r="A4852" s="320" t="s">
        <v>6791</v>
      </c>
      <c r="B4852" s="322" t="s">
        <v>16067</v>
      </c>
      <c r="C4852" s="321" t="s">
        <v>76</v>
      </c>
      <c r="D4852" s="323" t="s">
        <v>317</v>
      </c>
    </row>
    <row r="4853" spans="1:4" ht="27" x14ac:dyDescent="0.2">
      <c r="A4853" s="320" t="s">
        <v>6792</v>
      </c>
      <c r="B4853" s="322" t="s">
        <v>16068</v>
      </c>
      <c r="C4853" s="321" t="s">
        <v>76</v>
      </c>
      <c r="D4853" s="323" t="s">
        <v>1203</v>
      </c>
    </row>
    <row r="4854" spans="1:4" ht="27" x14ac:dyDescent="0.2">
      <c r="A4854" s="320" t="s">
        <v>6794</v>
      </c>
      <c r="B4854" s="322" t="s">
        <v>16069</v>
      </c>
      <c r="C4854" s="321" t="s">
        <v>76</v>
      </c>
      <c r="D4854" s="323" t="s">
        <v>830</v>
      </c>
    </row>
    <row r="4855" spans="1:4" ht="27" x14ac:dyDescent="0.2">
      <c r="A4855" s="320" t="s">
        <v>6795</v>
      </c>
      <c r="B4855" s="322" t="s">
        <v>16070</v>
      </c>
      <c r="C4855" s="321" t="s">
        <v>76</v>
      </c>
      <c r="D4855" s="323" t="s">
        <v>13659</v>
      </c>
    </row>
    <row r="4856" spans="1:4" ht="13.5" x14ac:dyDescent="0.2">
      <c r="A4856" s="320" t="s">
        <v>6796</v>
      </c>
      <c r="B4856" s="322" t="s">
        <v>16071</v>
      </c>
      <c r="C4856" s="321" t="s">
        <v>76</v>
      </c>
      <c r="D4856" s="323" t="s">
        <v>815</v>
      </c>
    </row>
    <row r="4857" spans="1:4" ht="13.5" x14ac:dyDescent="0.2">
      <c r="A4857" s="320" t="s">
        <v>6797</v>
      </c>
      <c r="B4857" s="322" t="s">
        <v>16072</v>
      </c>
      <c r="C4857" s="321" t="s">
        <v>76</v>
      </c>
      <c r="D4857" s="323" t="s">
        <v>757</v>
      </c>
    </row>
    <row r="4858" spans="1:4" ht="27" x14ac:dyDescent="0.2">
      <c r="A4858" s="320" t="s">
        <v>6798</v>
      </c>
      <c r="B4858" s="322" t="s">
        <v>16073</v>
      </c>
      <c r="C4858" s="321" t="s">
        <v>76</v>
      </c>
      <c r="D4858" s="323" t="s">
        <v>296</v>
      </c>
    </row>
    <row r="4859" spans="1:4" ht="27" x14ac:dyDescent="0.2">
      <c r="A4859" s="320" t="s">
        <v>6799</v>
      </c>
      <c r="B4859" s="322" t="s">
        <v>16074</v>
      </c>
      <c r="C4859" s="321" t="s">
        <v>76</v>
      </c>
      <c r="D4859" s="323" t="s">
        <v>721</v>
      </c>
    </row>
    <row r="4860" spans="1:4" ht="40.5" x14ac:dyDescent="0.2">
      <c r="A4860" s="320" t="s">
        <v>6800</v>
      </c>
      <c r="B4860" s="322" t="s">
        <v>16075</v>
      </c>
      <c r="C4860" s="321" t="s">
        <v>76</v>
      </c>
      <c r="D4860" s="323" t="s">
        <v>281</v>
      </c>
    </row>
    <row r="4861" spans="1:4" ht="13.5" x14ac:dyDescent="0.2">
      <c r="A4861" s="320" t="s">
        <v>6801</v>
      </c>
      <c r="B4861" s="322" t="s">
        <v>12006</v>
      </c>
      <c r="C4861" s="321" t="s">
        <v>13323</v>
      </c>
      <c r="D4861" s="323" t="s">
        <v>585</v>
      </c>
    </row>
    <row r="4862" spans="1:4" ht="13.5" x14ac:dyDescent="0.2">
      <c r="A4862" s="320" t="s">
        <v>6802</v>
      </c>
      <c r="B4862" s="322" t="s">
        <v>12007</v>
      </c>
      <c r="C4862" s="321" t="s">
        <v>13323</v>
      </c>
      <c r="D4862" s="323" t="s">
        <v>746</v>
      </c>
    </row>
    <row r="4863" spans="1:4" ht="27" x14ac:dyDescent="0.2">
      <c r="A4863" s="320" t="s">
        <v>6803</v>
      </c>
      <c r="B4863" s="322" t="s">
        <v>16076</v>
      </c>
      <c r="C4863" s="321" t="s">
        <v>13323</v>
      </c>
      <c r="D4863" s="323" t="s">
        <v>2255</v>
      </c>
    </row>
    <row r="4864" spans="1:4" ht="27" x14ac:dyDescent="0.2">
      <c r="A4864" s="320" t="s">
        <v>6804</v>
      </c>
      <c r="B4864" s="322" t="s">
        <v>16077</v>
      </c>
      <c r="C4864" s="321" t="s">
        <v>13323</v>
      </c>
      <c r="D4864" s="323" t="s">
        <v>942</v>
      </c>
    </row>
    <row r="4865" spans="1:4" ht="27" x14ac:dyDescent="0.2">
      <c r="A4865" s="320" t="s">
        <v>6805</v>
      </c>
      <c r="B4865" s="322" t="s">
        <v>16078</v>
      </c>
      <c r="C4865" s="321" t="s">
        <v>13323</v>
      </c>
      <c r="D4865" s="323" t="s">
        <v>888</v>
      </c>
    </row>
    <row r="4866" spans="1:4" ht="27" x14ac:dyDescent="0.2">
      <c r="A4866" s="320" t="s">
        <v>6806</v>
      </c>
      <c r="B4866" s="322" t="s">
        <v>16079</v>
      </c>
      <c r="C4866" s="321" t="s">
        <v>13323</v>
      </c>
      <c r="D4866" s="323" t="s">
        <v>827</v>
      </c>
    </row>
    <row r="4867" spans="1:4" ht="27" x14ac:dyDescent="0.2">
      <c r="A4867" s="320" t="s">
        <v>6807</v>
      </c>
      <c r="B4867" s="322" t="s">
        <v>16080</v>
      </c>
      <c r="C4867" s="321" t="s">
        <v>13323</v>
      </c>
      <c r="D4867" s="323" t="s">
        <v>1141</v>
      </c>
    </row>
    <row r="4868" spans="1:4" ht="27" x14ac:dyDescent="0.2">
      <c r="A4868" s="320" t="s">
        <v>6808</v>
      </c>
      <c r="B4868" s="322" t="s">
        <v>16081</v>
      </c>
      <c r="C4868" s="321" t="s">
        <v>13317</v>
      </c>
      <c r="D4868" s="323" t="s">
        <v>13653</v>
      </c>
    </row>
    <row r="4869" spans="1:4" ht="27" x14ac:dyDescent="0.2">
      <c r="A4869" s="320" t="s">
        <v>6809</v>
      </c>
      <c r="B4869" s="322" t="s">
        <v>16082</v>
      </c>
      <c r="C4869" s="321" t="s">
        <v>13317</v>
      </c>
      <c r="D4869" s="323" t="s">
        <v>1141</v>
      </c>
    </row>
    <row r="4870" spans="1:4" ht="27" x14ac:dyDescent="0.2">
      <c r="A4870" s="320" t="s">
        <v>6810</v>
      </c>
      <c r="B4870" s="322" t="s">
        <v>16083</v>
      </c>
      <c r="C4870" s="321" t="s">
        <v>13317</v>
      </c>
      <c r="D4870" s="323" t="s">
        <v>289</v>
      </c>
    </row>
    <row r="4871" spans="1:4" ht="27" x14ac:dyDescent="0.2">
      <c r="A4871" s="320" t="s">
        <v>6811</v>
      </c>
      <c r="B4871" s="322" t="s">
        <v>16084</v>
      </c>
      <c r="C4871" s="321" t="s">
        <v>13317</v>
      </c>
      <c r="D4871" s="323" t="s">
        <v>168</v>
      </c>
    </row>
    <row r="4872" spans="1:4" ht="27" x14ac:dyDescent="0.2">
      <c r="A4872" s="320" t="s">
        <v>6812</v>
      </c>
      <c r="B4872" s="322" t="s">
        <v>16085</v>
      </c>
      <c r="C4872" s="321" t="s">
        <v>14</v>
      </c>
      <c r="D4872" s="323" t="s">
        <v>1932</v>
      </c>
    </row>
    <row r="4873" spans="1:4" ht="27" x14ac:dyDescent="0.2">
      <c r="A4873" s="320" t="s">
        <v>6813</v>
      </c>
      <c r="B4873" s="322" t="s">
        <v>16086</v>
      </c>
      <c r="C4873" s="321" t="s">
        <v>14</v>
      </c>
      <c r="D4873" s="323" t="s">
        <v>953</v>
      </c>
    </row>
    <row r="4874" spans="1:4" ht="27" x14ac:dyDescent="0.2">
      <c r="A4874" s="320" t="s">
        <v>6814</v>
      </c>
      <c r="B4874" s="322" t="s">
        <v>16087</v>
      </c>
      <c r="C4874" s="321" t="s">
        <v>14</v>
      </c>
      <c r="D4874" s="323" t="s">
        <v>1621</v>
      </c>
    </row>
    <row r="4875" spans="1:4" ht="27" x14ac:dyDescent="0.2">
      <c r="A4875" s="320" t="s">
        <v>6815</v>
      </c>
      <c r="B4875" s="322" t="s">
        <v>16088</v>
      </c>
      <c r="C4875" s="321" t="s">
        <v>14</v>
      </c>
      <c r="D4875" s="323" t="s">
        <v>949</v>
      </c>
    </row>
    <row r="4876" spans="1:4" ht="40.5" x14ac:dyDescent="0.2">
      <c r="A4876" s="320" t="s">
        <v>6816</v>
      </c>
      <c r="B4876" s="322" t="s">
        <v>16089</v>
      </c>
      <c r="C4876" s="321" t="s">
        <v>76</v>
      </c>
      <c r="D4876" s="323" t="s">
        <v>18708</v>
      </c>
    </row>
    <row r="4877" spans="1:4" ht="40.5" x14ac:dyDescent="0.2">
      <c r="A4877" s="320" t="s">
        <v>6817</v>
      </c>
      <c r="B4877" s="322" t="s">
        <v>16090</v>
      </c>
      <c r="C4877" s="321" t="s">
        <v>76</v>
      </c>
      <c r="D4877" s="323" t="s">
        <v>18709</v>
      </c>
    </row>
    <row r="4878" spans="1:4" ht="40.5" x14ac:dyDescent="0.2">
      <c r="A4878" s="320" t="s">
        <v>6818</v>
      </c>
      <c r="B4878" s="322" t="s">
        <v>16091</v>
      </c>
      <c r="C4878" s="321" t="s">
        <v>76</v>
      </c>
      <c r="D4878" s="323" t="s">
        <v>14307</v>
      </c>
    </row>
    <row r="4879" spans="1:4" ht="40.5" x14ac:dyDescent="0.2">
      <c r="A4879" s="320" t="s">
        <v>6819</v>
      </c>
      <c r="B4879" s="322" t="s">
        <v>16092</v>
      </c>
      <c r="C4879" s="321" t="s">
        <v>76</v>
      </c>
      <c r="D4879" s="323" t="s">
        <v>18710</v>
      </c>
    </row>
    <row r="4880" spans="1:4" ht="40.5" x14ac:dyDescent="0.2">
      <c r="A4880" s="320" t="s">
        <v>6820</v>
      </c>
      <c r="B4880" s="322" t="s">
        <v>16093</v>
      </c>
      <c r="C4880" s="321" t="s">
        <v>76</v>
      </c>
      <c r="D4880" s="323" t="s">
        <v>18306</v>
      </c>
    </row>
    <row r="4881" spans="1:4" ht="40.5" x14ac:dyDescent="0.2">
      <c r="A4881" s="320" t="s">
        <v>6821</v>
      </c>
      <c r="B4881" s="322" t="s">
        <v>16094</v>
      </c>
      <c r="C4881" s="321" t="s">
        <v>76</v>
      </c>
      <c r="D4881" s="323" t="s">
        <v>18711</v>
      </c>
    </row>
    <row r="4882" spans="1:4" ht="40.5" x14ac:dyDescent="0.2">
      <c r="A4882" s="320" t="s">
        <v>6822</v>
      </c>
      <c r="B4882" s="322" t="s">
        <v>16095</v>
      </c>
      <c r="C4882" s="321" t="s">
        <v>76</v>
      </c>
      <c r="D4882" s="323" t="s">
        <v>18712</v>
      </c>
    </row>
    <row r="4883" spans="1:4" ht="40.5" x14ac:dyDescent="0.2">
      <c r="A4883" s="320" t="s">
        <v>6823</v>
      </c>
      <c r="B4883" s="322" t="s">
        <v>16096</v>
      </c>
      <c r="C4883" s="321" t="s">
        <v>76</v>
      </c>
      <c r="D4883" s="323" t="s">
        <v>18713</v>
      </c>
    </row>
    <row r="4884" spans="1:4" ht="40.5" x14ac:dyDescent="0.2">
      <c r="A4884" s="320" t="s">
        <v>6824</v>
      </c>
      <c r="B4884" s="322" t="s">
        <v>16097</v>
      </c>
      <c r="C4884" s="321" t="s">
        <v>76</v>
      </c>
      <c r="D4884" s="323" t="s">
        <v>16443</v>
      </c>
    </row>
    <row r="4885" spans="1:4" ht="40.5" x14ac:dyDescent="0.2">
      <c r="A4885" s="320" t="s">
        <v>6825</v>
      </c>
      <c r="B4885" s="322" t="s">
        <v>16098</v>
      </c>
      <c r="C4885" s="321" t="s">
        <v>76</v>
      </c>
      <c r="D4885" s="323" t="s">
        <v>18714</v>
      </c>
    </row>
    <row r="4886" spans="1:4" ht="40.5" x14ac:dyDescent="0.2">
      <c r="A4886" s="320" t="s">
        <v>6826</v>
      </c>
      <c r="B4886" s="322" t="s">
        <v>16099</v>
      </c>
      <c r="C4886" s="321" t="s">
        <v>76</v>
      </c>
      <c r="D4886" s="323" t="s">
        <v>18715</v>
      </c>
    </row>
    <row r="4887" spans="1:4" ht="40.5" x14ac:dyDescent="0.2">
      <c r="A4887" s="320" t="s">
        <v>6827</v>
      </c>
      <c r="B4887" s="322" t="s">
        <v>16100</v>
      </c>
      <c r="C4887" s="321" t="s">
        <v>76</v>
      </c>
      <c r="D4887" s="323" t="s">
        <v>18716</v>
      </c>
    </row>
    <row r="4888" spans="1:4" ht="40.5" x14ac:dyDescent="0.2">
      <c r="A4888" s="320" t="s">
        <v>6828</v>
      </c>
      <c r="B4888" s="322" t="s">
        <v>16101</v>
      </c>
      <c r="C4888" s="321" t="s">
        <v>76</v>
      </c>
      <c r="D4888" s="323" t="s">
        <v>18717</v>
      </c>
    </row>
    <row r="4889" spans="1:4" ht="40.5" x14ac:dyDescent="0.2">
      <c r="A4889" s="320" t="s">
        <v>6829</v>
      </c>
      <c r="B4889" s="322" t="s">
        <v>16102</v>
      </c>
      <c r="C4889" s="321" t="s">
        <v>76</v>
      </c>
      <c r="D4889" s="323" t="s">
        <v>18718</v>
      </c>
    </row>
    <row r="4890" spans="1:4" ht="40.5" x14ac:dyDescent="0.2">
      <c r="A4890" s="320" t="s">
        <v>6831</v>
      </c>
      <c r="B4890" s="322" t="s">
        <v>16103</v>
      </c>
      <c r="C4890" s="321" t="s">
        <v>76</v>
      </c>
      <c r="D4890" s="323" t="s">
        <v>18719</v>
      </c>
    </row>
    <row r="4891" spans="1:4" ht="40.5" x14ac:dyDescent="0.2">
      <c r="A4891" s="320" t="s">
        <v>6832</v>
      </c>
      <c r="B4891" s="322" t="s">
        <v>16104</v>
      </c>
      <c r="C4891" s="321" t="s">
        <v>76</v>
      </c>
      <c r="D4891" s="323" t="s">
        <v>16483</v>
      </c>
    </row>
    <row r="4892" spans="1:4" ht="13.5" x14ac:dyDescent="0.2">
      <c r="A4892" s="320" t="s">
        <v>6833</v>
      </c>
      <c r="B4892" s="322" t="s">
        <v>12008</v>
      </c>
      <c r="C4892" s="321" t="s">
        <v>76</v>
      </c>
      <c r="D4892" s="323" t="s">
        <v>18720</v>
      </c>
    </row>
    <row r="4893" spans="1:4" ht="13.5" x14ac:dyDescent="0.2">
      <c r="A4893" s="320" t="s">
        <v>6834</v>
      </c>
      <c r="B4893" s="322" t="s">
        <v>12009</v>
      </c>
      <c r="C4893" s="321" t="s">
        <v>76</v>
      </c>
      <c r="D4893" s="323" t="s">
        <v>18721</v>
      </c>
    </row>
    <row r="4894" spans="1:4" ht="13.5" x14ac:dyDescent="0.2">
      <c r="A4894" s="320" t="s">
        <v>6835</v>
      </c>
      <c r="B4894" s="322" t="s">
        <v>12010</v>
      </c>
      <c r="C4894" s="321" t="s">
        <v>76</v>
      </c>
      <c r="D4894" s="323" t="s">
        <v>618</v>
      </c>
    </row>
    <row r="4895" spans="1:4" ht="13.5" x14ac:dyDescent="0.2">
      <c r="A4895" s="320" t="s">
        <v>6836</v>
      </c>
      <c r="B4895" s="322" t="s">
        <v>12011</v>
      </c>
      <c r="C4895" s="321" t="s">
        <v>76</v>
      </c>
      <c r="D4895" s="323" t="s">
        <v>5378</v>
      </c>
    </row>
    <row r="4896" spans="1:4" ht="13.5" x14ac:dyDescent="0.2">
      <c r="A4896" s="320" t="s">
        <v>6837</v>
      </c>
      <c r="B4896" s="322" t="s">
        <v>12012</v>
      </c>
      <c r="C4896" s="321" t="s">
        <v>76</v>
      </c>
      <c r="D4896" s="323" t="s">
        <v>1185</v>
      </c>
    </row>
    <row r="4897" spans="1:4" ht="27" x14ac:dyDescent="0.2">
      <c r="A4897" s="320" t="s">
        <v>6838</v>
      </c>
      <c r="B4897" s="322" t="s">
        <v>12013</v>
      </c>
      <c r="C4897" s="321" t="s">
        <v>76</v>
      </c>
      <c r="D4897" s="323" t="s">
        <v>775</v>
      </c>
    </row>
    <row r="4898" spans="1:4" ht="13.5" x14ac:dyDescent="0.2">
      <c r="A4898" s="320" t="s">
        <v>6839</v>
      </c>
      <c r="B4898" s="322" t="s">
        <v>12014</v>
      </c>
      <c r="C4898" s="321" t="s">
        <v>76</v>
      </c>
      <c r="D4898" s="323" t="s">
        <v>281</v>
      </c>
    </row>
    <row r="4899" spans="1:4" ht="27" x14ac:dyDescent="0.2">
      <c r="A4899" s="320" t="s">
        <v>6840</v>
      </c>
      <c r="B4899" s="322" t="s">
        <v>12015</v>
      </c>
      <c r="C4899" s="321" t="s">
        <v>76</v>
      </c>
      <c r="D4899" s="323" t="s">
        <v>846</v>
      </c>
    </row>
    <row r="4900" spans="1:4" ht="13.5" x14ac:dyDescent="0.2">
      <c r="A4900" s="320" t="s">
        <v>6841</v>
      </c>
      <c r="B4900" s="322" t="s">
        <v>12016</v>
      </c>
      <c r="C4900" s="321" t="s">
        <v>76</v>
      </c>
      <c r="D4900" s="323" t="s">
        <v>453</v>
      </c>
    </row>
    <row r="4901" spans="1:4" ht="27" x14ac:dyDescent="0.2">
      <c r="A4901" s="320" t="s">
        <v>6842</v>
      </c>
      <c r="B4901" s="322" t="s">
        <v>12017</v>
      </c>
      <c r="C4901" s="321" t="s">
        <v>14</v>
      </c>
      <c r="D4901" s="323" t="s">
        <v>18722</v>
      </c>
    </row>
    <row r="4902" spans="1:4" ht="27" x14ac:dyDescent="0.2">
      <c r="A4902" s="320" t="s">
        <v>6843</v>
      </c>
      <c r="B4902" s="322" t="s">
        <v>12018</v>
      </c>
      <c r="C4902" s="321" t="s">
        <v>14</v>
      </c>
      <c r="D4902" s="323" t="s">
        <v>18723</v>
      </c>
    </row>
    <row r="4903" spans="1:4" ht="27" x14ac:dyDescent="0.2">
      <c r="A4903" s="320" t="s">
        <v>6844</v>
      </c>
      <c r="B4903" s="322" t="s">
        <v>12019</v>
      </c>
      <c r="C4903" s="321" t="s">
        <v>14</v>
      </c>
      <c r="D4903" s="323" t="s">
        <v>18724</v>
      </c>
    </row>
    <row r="4904" spans="1:4" ht="40.5" x14ac:dyDescent="0.2">
      <c r="A4904" s="320" t="s">
        <v>6845</v>
      </c>
      <c r="B4904" s="322" t="s">
        <v>12020</v>
      </c>
      <c r="C4904" s="321" t="s">
        <v>14</v>
      </c>
      <c r="D4904" s="323" t="s">
        <v>16676</v>
      </c>
    </row>
    <row r="4905" spans="1:4" ht="40.5" x14ac:dyDescent="0.2">
      <c r="A4905" s="320" t="s">
        <v>6846</v>
      </c>
      <c r="B4905" s="322" t="s">
        <v>12021</v>
      </c>
      <c r="C4905" s="321" t="s">
        <v>14</v>
      </c>
      <c r="D4905" s="323" t="s">
        <v>14720</v>
      </c>
    </row>
    <row r="4906" spans="1:4" ht="40.5" x14ac:dyDescent="0.2">
      <c r="A4906" s="320" t="s">
        <v>6848</v>
      </c>
      <c r="B4906" s="322" t="s">
        <v>12022</v>
      </c>
      <c r="C4906" s="321" t="s">
        <v>14</v>
      </c>
      <c r="D4906" s="323" t="s">
        <v>17146</v>
      </c>
    </row>
    <row r="4907" spans="1:4" ht="40.5" x14ac:dyDescent="0.2">
      <c r="A4907" s="320" t="s">
        <v>6849</v>
      </c>
      <c r="B4907" s="322" t="s">
        <v>12023</v>
      </c>
      <c r="C4907" s="321" t="s">
        <v>14</v>
      </c>
      <c r="D4907" s="323" t="s">
        <v>13874</v>
      </c>
    </row>
    <row r="4908" spans="1:4" ht="40.5" x14ac:dyDescent="0.2">
      <c r="A4908" s="320" t="s">
        <v>6850</v>
      </c>
      <c r="B4908" s="322" t="s">
        <v>12024</v>
      </c>
      <c r="C4908" s="321" t="s">
        <v>14</v>
      </c>
      <c r="D4908" s="323" t="s">
        <v>13391</v>
      </c>
    </row>
    <row r="4909" spans="1:4" ht="40.5" x14ac:dyDescent="0.2">
      <c r="A4909" s="320" t="s">
        <v>6851</v>
      </c>
      <c r="B4909" s="322" t="s">
        <v>12025</v>
      </c>
      <c r="C4909" s="321" t="s">
        <v>14</v>
      </c>
      <c r="D4909" s="323" t="s">
        <v>18725</v>
      </c>
    </row>
    <row r="4910" spans="1:4" ht="40.5" x14ac:dyDescent="0.2">
      <c r="A4910" s="320" t="s">
        <v>6852</v>
      </c>
      <c r="B4910" s="322" t="s">
        <v>12026</v>
      </c>
      <c r="C4910" s="321" t="s">
        <v>14</v>
      </c>
      <c r="D4910" s="323" t="s">
        <v>6724</v>
      </c>
    </row>
    <row r="4911" spans="1:4" ht="40.5" x14ac:dyDescent="0.2">
      <c r="A4911" s="320" t="s">
        <v>6853</v>
      </c>
      <c r="B4911" s="322" t="s">
        <v>12027</v>
      </c>
      <c r="C4911" s="321" t="s">
        <v>14</v>
      </c>
      <c r="D4911" s="323" t="s">
        <v>5648</v>
      </c>
    </row>
    <row r="4912" spans="1:4" ht="54" x14ac:dyDescent="0.2">
      <c r="A4912" s="320" t="s">
        <v>6854</v>
      </c>
      <c r="B4912" s="322" t="s">
        <v>12028</v>
      </c>
      <c r="C4912" s="321" t="s">
        <v>14</v>
      </c>
      <c r="D4912" s="323" t="s">
        <v>18726</v>
      </c>
    </row>
    <row r="4913" spans="1:4" ht="40.5" x14ac:dyDescent="0.2">
      <c r="A4913" s="320" t="s">
        <v>6856</v>
      </c>
      <c r="B4913" s="322" t="s">
        <v>12029</v>
      </c>
      <c r="C4913" s="321" t="s">
        <v>14</v>
      </c>
      <c r="D4913" s="323" t="s">
        <v>14632</v>
      </c>
    </row>
    <row r="4914" spans="1:4" ht="54" x14ac:dyDescent="0.2">
      <c r="A4914" s="320" t="s">
        <v>6857</v>
      </c>
      <c r="B4914" s="322" t="s">
        <v>12030</v>
      </c>
      <c r="C4914" s="321" t="s">
        <v>14</v>
      </c>
      <c r="D4914" s="323" t="s">
        <v>14783</v>
      </c>
    </row>
    <row r="4915" spans="1:4" ht="40.5" x14ac:dyDescent="0.2">
      <c r="A4915" s="320" t="s">
        <v>6858</v>
      </c>
      <c r="B4915" s="322" t="s">
        <v>12031</v>
      </c>
      <c r="C4915" s="321" t="s">
        <v>14</v>
      </c>
      <c r="D4915" s="323" t="s">
        <v>14560</v>
      </c>
    </row>
    <row r="4916" spans="1:4" ht="40.5" x14ac:dyDescent="0.2">
      <c r="A4916" s="320" t="s">
        <v>6859</v>
      </c>
      <c r="B4916" s="322" t="s">
        <v>12032</v>
      </c>
      <c r="C4916" s="321" t="s">
        <v>14</v>
      </c>
      <c r="D4916" s="323" t="s">
        <v>18727</v>
      </c>
    </row>
    <row r="4917" spans="1:4" ht="40.5" x14ac:dyDescent="0.2">
      <c r="A4917" s="320" t="s">
        <v>6860</v>
      </c>
      <c r="B4917" s="322" t="s">
        <v>12033</v>
      </c>
      <c r="C4917" s="321" t="s">
        <v>14</v>
      </c>
      <c r="D4917" s="323" t="s">
        <v>17138</v>
      </c>
    </row>
    <row r="4918" spans="1:4" ht="40.5" x14ac:dyDescent="0.2">
      <c r="A4918" s="320" t="s">
        <v>6861</v>
      </c>
      <c r="B4918" s="322" t="s">
        <v>12034</v>
      </c>
      <c r="C4918" s="321" t="s">
        <v>14</v>
      </c>
      <c r="D4918" s="323" t="s">
        <v>13836</v>
      </c>
    </row>
    <row r="4919" spans="1:4" ht="40.5" x14ac:dyDescent="0.2">
      <c r="A4919" s="320" t="s">
        <v>6862</v>
      </c>
      <c r="B4919" s="322" t="s">
        <v>12035</v>
      </c>
      <c r="C4919" s="321" t="s">
        <v>14</v>
      </c>
      <c r="D4919" s="323" t="s">
        <v>18728</v>
      </c>
    </row>
    <row r="4920" spans="1:4" ht="40.5" x14ac:dyDescent="0.2">
      <c r="A4920" s="320" t="s">
        <v>6863</v>
      </c>
      <c r="B4920" s="322" t="s">
        <v>12036</v>
      </c>
      <c r="C4920" s="321" t="s">
        <v>14</v>
      </c>
      <c r="D4920" s="323" t="s">
        <v>18729</v>
      </c>
    </row>
    <row r="4921" spans="1:4" ht="40.5" x14ac:dyDescent="0.2">
      <c r="A4921" s="320" t="s">
        <v>6864</v>
      </c>
      <c r="B4921" s="322" t="s">
        <v>12037</v>
      </c>
      <c r="C4921" s="321" t="s">
        <v>14</v>
      </c>
      <c r="D4921" s="323" t="s">
        <v>14200</v>
      </c>
    </row>
    <row r="4922" spans="1:4" ht="40.5" x14ac:dyDescent="0.2">
      <c r="A4922" s="320" t="s">
        <v>6866</v>
      </c>
      <c r="B4922" s="322" t="s">
        <v>12038</v>
      </c>
      <c r="C4922" s="321" t="s">
        <v>14</v>
      </c>
      <c r="D4922" s="323" t="s">
        <v>4251</v>
      </c>
    </row>
    <row r="4923" spans="1:4" ht="54" x14ac:dyDescent="0.2">
      <c r="A4923" s="320" t="s">
        <v>6867</v>
      </c>
      <c r="B4923" s="322" t="s">
        <v>12039</v>
      </c>
      <c r="C4923" s="321" t="s">
        <v>14</v>
      </c>
      <c r="D4923" s="323" t="s">
        <v>18730</v>
      </c>
    </row>
    <row r="4924" spans="1:4" ht="40.5" x14ac:dyDescent="0.2">
      <c r="A4924" s="320" t="s">
        <v>6868</v>
      </c>
      <c r="B4924" s="322" t="s">
        <v>12040</v>
      </c>
      <c r="C4924" s="321" t="s">
        <v>14</v>
      </c>
      <c r="D4924" s="323" t="s">
        <v>14203</v>
      </c>
    </row>
    <row r="4925" spans="1:4" ht="54" x14ac:dyDescent="0.2">
      <c r="A4925" s="320" t="s">
        <v>6869</v>
      </c>
      <c r="B4925" s="322" t="s">
        <v>12041</v>
      </c>
      <c r="C4925" s="321" t="s">
        <v>14</v>
      </c>
      <c r="D4925" s="323" t="s">
        <v>18731</v>
      </c>
    </row>
    <row r="4926" spans="1:4" ht="40.5" x14ac:dyDescent="0.2">
      <c r="A4926" s="320" t="s">
        <v>6870</v>
      </c>
      <c r="B4926" s="322" t="s">
        <v>12042</v>
      </c>
      <c r="C4926" s="321" t="s">
        <v>14</v>
      </c>
      <c r="D4926" s="323" t="s">
        <v>13478</v>
      </c>
    </row>
    <row r="4927" spans="1:4" ht="40.5" x14ac:dyDescent="0.2">
      <c r="A4927" s="320" t="s">
        <v>6871</v>
      </c>
      <c r="B4927" s="322" t="s">
        <v>12043</v>
      </c>
      <c r="C4927" s="321" t="s">
        <v>14</v>
      </c>
      <c r="D4927" s="323" t="s">
        <v>18732</v>
      </c>
    </row>
    <row r="4928" spans="1:4" ht="40.5" x14ac:dyDescent="0.2">
      <c r="A4928" s="320" t="s">
        <v>6872</v>
      </c>
      <c r="B4928" s="322" t="s">
        <v>12044</v>
      </c>
      <c r="C4928" s="321" t="s">
        <v>14</v>
      </c>
      <c r="D4928" s="323" t="s">
        <v>14625</v>
      </c>
    </row>
    <row r="4929" spans="1:4" ht="40.5" x14ac:dyDescent="0.2">
      <c r="A4929" s="320" t="s">
        <v>6873</v>
      </c>
      <c r="B4929" s="322" t="s">
        <v>12045</v>
      </c>
      <c r="C4929" s="321" t="s">
        <v>14</v>
      </c>
      <c r="D4929" s="323" t="s">
        <v>936</v>
      </c>
    </row>
    <row r="4930" spans="1:4" ht="40.5" x14ac:dyDescent="0.2">
      <c r="A4930" s="320" t="s">
        <v>6875</v>
      </c>
      <c r="B4930" s="322" t="s">
        <v>12046</v>
      </c>
      <c r="C4930" s="321" t="s">
        <v>14</v>
      </c>
      <c r="D4930" s="323" t="s">
        <v>18733</v>
      </c>
    </row>
    <row r="4931" spans="1:4" ht="40.5" x14ac:dyDescent="0.2">
      <c r="A4931" s="320" t="s">
        <v>6877</v>
      </c>
      <c r="B4931" s="322" t="s">
        <v>12047</v>
      </c>
      <c r="C4931" s="321" t="s">
        <v>14</v>
      </c>
      <c r="D4931" s="323" t="s">
        <v>14735</v>
      </c>
    </row>
    <row r="4932" spans="1:4" ht="40.5" x14ac:dyDescent="0.2">
      <c r="A4932" s="320" t="s">
        <v>6878</v>
      </c>
      <c r="B4932" s="322" t="s">
        <v>12048</v>
      </c>
      <c r="C4932" s="321" t="s">
        <v>14</v>
      </c>
      <c r="D4932" s="323" t="s">
        <v>18734</v>
      </c>
    </row>
    <row r="4933" spans="1:4" ht="54" x14ac:dyDescent="0.2">
      <c r="A4933" s="320" t="s">
        <v>6879</v>
      </c>
      <c r="B4933" s="322" t="s">
        <v>12049</v>
      </c>
      <c r="C4933" s="321" t="s">
        <v>14</v>
      </c>
      <c r="D4933" s="323" t="s">
        <v>18735</v>
      </c>
    </row>
    <row r="4934" spans="1:4" ht="54" x14ac:dyDescent="0.2">
      <c r="A4934" s="320" t="s">
        <v>6880</v>
      </c>
      <c r="B4934" s="322" t="s">
        <v>12050</v>
      </c>
      <c r="C4934" s="321" t="s">
        <v>14</v>
      </c>
      <c r="D4934" s="323" t="s">
        <v>18736</v>
      </c>
    </row>
    <row r="4935" spans="1:4" ht="54" x14ac:dyDescent="0.2">
      <c r="A4935" s="320" t="s">
        <v>6881</v>
      </c>
      <c r="B4935" s="322" t="s">
        <v>12051</v>
      </c>
      <c r="C4935" s="321" t="s">
        <v>14</v>
      </c>
      <c r="D4935" s="323" t="s">
        <v>17790</v>
      </c>
    </row>
    <row r="4936" spans="1:4" ht="40.5" x14ac:dyDescent="0.2">
      <c r="A4936" s="320" t="s">
        <v>6882</v>
      </c>
      <c r="B4936" s="322" t="s">
        <v>12052</v>
      </c>
      <c r="C4936" s="321" t="s">
        <v>14</v>
      </c>
      <c r="D4936" s="323" t="s">
        <v>14755</v>
      </c>
    </row>
    <row r="4937" spans="1:4" ht="54" x14ac:dyDescent="0.2">
      <c r="A4937" s="320" t="s">
        <v>6883</v>
      </c>
      <c r="B4937" s="322" t="s">
        <v>12053</v>
      </c>
      <c r="C4937" s="321" t="s">
        <v>14</v>
      </c>
      <c r="D4937" s="323" t="s">
        <v>18737</v>
      </c>
    </row>
    <row r="4938" spans="1:4" ht="40.5" x14ac:dyDescent="0.2">
      <c r="A4938" s="320" t="s">
        <v>6884</v>
      </c>
      <c r="B4938" s="322" t="s">
        <v>12054</v>
      </c>
      <c r="C4938" s="321" t="s">
        <v>14</v>
      </c>
      <c r="D4938" s="323" t="s">
        <v>16690</v>
      </c>
    </row>
    <row r="4939" spans="1:4" ht="54" x14ac:dyDescent="0.2">
      <c r="A4939" s="320" t="s">
        <v>6885</v>
      </c>
      <c r="B4939" s="322" t="s">
        <v>12055</v>
      </c>
      <c r="C4939" s="321" t="s">
        <v>14</v>
      </c>
      <c r="D4939" s="323" t="s">
        <v>14722</v>
      </c>
    </row>
    <row r="4940" spans="1:4" ht="40.5" x14ac:dyDescent="0.2">
      <c r="A4940" s="320" t="s">
        <v>6886</v>
      </c>
      <c r="B4940" s="322" t="s">
        <v>12056</v>
      </c>
      <c r="C4940" s="321" t="s">
        <v>14</v>
      </c>
      <c r="D4940" s="323" t="s">
        <v>14529</v>
      </c>
    </row>
    <row r="4941" spans="1:4" ht="54" x14ac:dyDescent="0.2">
      <c r="A4941" s="320" t="s">
        <v>6887</v>
      </c>
      <c r="B4941" s="322" t="s">
        <v>12057</v>
      </c>
      <c r="C4941" s="321" t="s">
        <v>14</v>
      </c>
      <c r="D4941" s="323" t="s">
        <v>18738</v>
      </c>
    </row>
    <row r="4942" spans="1:4" ht="54" x14ac:dyDescent="0.2">
      <c r="A4942" s="320" t="s">
        <v>6888</v>
      </c>
      <c r="B4942" s="322" t="s">
        <v>12058</v>
      </c>
      <c r="C4942" s="321" t="s">
        <v>14</v>
      </c>
      <c r="D4942" s="323" t="s">
        <v>18739</v>
      </c>
    </row>
    <row r="4943" spans="1:4" ht="40.5" x14ac:dyDescent="0.2">
      <c r="A4943" s="320" t="s">
        <v>6889</v>
      </c>
      <c r="B4943" s="322" t="s">
        <v>12059</v>
      </c>
      <c r="C4943" s="321" t="s">
        <v>14</v>
      </c>
      <c r="D4943" s="323" t="s">
        <v>18740</v>
      </c>
    </row>
    <row r="4944" spans="1:4" ht="40.5" x14ac:dyDescent="0.2">
      <c r="A4944" s="320" t="s">
        <v>6890</v>
      </c>
      <c r="B4944" s="322" t="s">
        <v>12060</v>
      </c>
      <c r="C4944" s="321" t="s">
        <v>14</v>
      </c>
      <c r="D4944" s="323" t="s">
        <v>14701</v>
      </c>
    </row>
    <row r="4945" spans="1:4" ht="40.5" x14ac:dyDescent="0.2">
      <c r="A4945" s="320" t="s">
        <v>6891</v>
      </c>
      <c r="B4945" s="322" t="s">
        <v>12061</v>
      </c>
      <c r="C4945" s="321" t="s">
        <v>14</v>
      </c>
      <c r="D4945" s="323" t="s">
        <v>18741</v>
      </c>
    </row>
    <row r="4946" spans="1:4" ht="40.5" x14ac:dyDescent="0.2">
      <c r="A4946" s="320" t="s">
        <v>6892</v>
      </c>
      <c r="B4946" s="322" t="s">
        <v>12062</v>
      </c>
      <c r="C4946" s="321" t="s">
        <v>14</v>
      </c>
      <c r="D4946" s="323" t="s">
        <v>18742</v>
      </c>
    </row>
    <row r="4947" spans="1:4" ht="40.5" x14ac:dyDescent="0.2">
      <c r="A4947" s="320" t="s">
        <v>6893</v>
      </c>
      <c r="B4947" s="322" t="s">
        <v>12063</v>
      </c>
      <c r="C4947" s="321" t="s">
        <v>14</v>
      </c>
      <c r="D4947" s="323" t="s">
        <v>18743</v>
      </c>
    </row>
    <row r="4948" spans="1:4" ht="40.5" x14ac:dyDescent="0.2">
      <c r="A4948" s="320" t="s">
        <v>6894</v>
      </c>
      <c r="B4948" s="322" t="s">
        <v>12064</v>
      </c>
      <c r="C4948" s="321" t="s">
        <v>14</v>
      </c>
      <c r="D4948" s="323" t="s">
        <v>18744</v>
      </c>
    </row>
    <row r="4949" spans="1:4" ht="54" x14ac:dyDescent="0.2">
      <c r="A4949" s="320" t="s">
        <v>6895</v>
      </c>
      <c r="B4949" s="322" t="s">
        <v>12065</v>
      </c>
      <c r="C4949" s="321" t="s">
        <v>14</v>
      </c>
      <c r="D4949" s="323" t="s">
        <v>18745</v>
      </c>
    </row>
    <row r="4950" spans="1:4" ht="54" x14ac:dyDescent="0.2">
      <c r="A4950" s="320" t="s">
        <v>6896</v>
      </c>
      <c r="B4950" s="322" t="s">
        <v>12066</v>
      </c>
      <c r="C4950" s="321" t="s">
        <v>14</v>
      </c>
      <c r="D4950" s="323" t="s">
        <v>18531</v>
      </c>
    </row>
    <row r="4951" spans="1:4" ht="54" x14ac:dyDescent="0.2">
      <c r="A4951" s="320" t="s">
        <v>6897</v>
      </c>
      <c r="B4951" s="322" t="s">
        <v>12067</v>
      </c>
      <c r="C4951" s="321" t="s">
        <v>14</v>
      </c>
      <c r="D4951" s="323" t="s">
        <v>14808</v>
      </c>
    </row>
    <row r="4952" spans="1:4" ht="40.5" x14ac:dyDescent="0.2">
      <c r="A4952" s="320" t="s">
        <v>6898</v>
      </c>
      <c r="B4952" s="322" t="s">
        <v>12068</v>
      </c>
      <c r="C4952" s="321" t="s">
        <v>14</v>
      </c>
      <c r="D4952" s="323" t="s">
        <v>18746</v>
      </c>
    </row>
    <row r="4953" spans="1:4" ht="54" x14ac:dyDescent="0.2">
      <c r="A4953" s="320" t="s">
        <v>6899</v>
      </c>
      <c r="B4953" s="322" t="s">
        <v>12069</v>
      </c>
      <c r="C4953" s="321" t="s">
        <v>14</v>
      </c>
      <c r="D4953" s="323" t="s">
        <v>18747</v>
      </c>
    </row>
    <row r="4954" spans="1:4" ht="54" x14ac:dyDescent="0.2">
      <c r="A4954" s="320" t="s">
        <v>6900</v>
      </c>
      <c r="B4954" s="322" t="s">
        <v>12070</v>
      </c>
      <c r="C4954" s="321" t="s">
        <v>14</v>
      </c>
      <c r="D4954" s="323" t="s">
        <v>17148</v>
      </c>
    </row>
    <row r="4955" spans="1:4" ht="54" x14ac:dyDescent="0.2">
      <c r="A4955" s="320" t="s">
        <v>6901</v>
      </c>
      <c r="B4955" s="322" t="s">
        <v>12071</v>
      </c>
      <c r="C4955" s="321" t="s">
        <v>14</v>
      </c>
      <c r="D4955" s="323" t="s">
        <v>18748</v>
      </c>
    </row>
    <row r="4956" spans="1:4" ht="40.5" x14ac:dyDescent="0.2">
      <c r="A4956" s="320" t="s">
        <v>6902</v>
      </c>
      <c r="B4956" s="322" t="s">
        <v>12072</v>
      </c>
      <c r="C4956" s="321" t="s">
        <v>14</v>
      </c>
      <c r="D4956" s="323" t="s">
        <v>14077</v>
      </c>
    </row>
    <row r="4957" spans="1:4" ht="54" x14ac:dyDescent="0.2">
      <c r="A4957" s="320" t="s">
        <v>6903</v>
      </c>
      <c r="B4957" s="322" t="s">
        <v>12073</v>
      </c>
      <c r="C4957" s="321" t="s">
        <v>14</v>
      </c>
      <c r="D4957" s="323" t="s">
        <v>18749</v>
      </c>
    </row>
    <row r="4958" spans="1:4" ht="54" x14ac:dyDescent="0.2">
      <c r="A4958" s="320" t="s">
        <v>6904</v>
      </c>
      <c r="B4958" s="322" t="s">
        <v>12074</v>
      </c>
      <c r="C4958" s="321" t="s">
        <v>14</v>
      </c>
      <c r="D4958" s="323" t="s">
        <v>14339</v>
      </c>
    </row>
    <row r="4959" spans="1:4" ht="40.5" x14ac:dyDescent="0.2">
      <c r="A4959" s="320" t="s">
        <v>6905</v>
      </c>
      <c r="B4959" s="322" t="s">
        <v>12075</v>
      </c>
      <c r="C4959" s="321" t="s">
        <v>14</v>
      </c>
      <c r="D4959" s="323" t="s">
        <v>17901</v>
      </c>
    </row>
    <row r="4960" spans="1:4" ht="40.5" x14ac:dyDescent="0.2">
      <c r="A4960" s="320" t="s">
        <v>6906</v>
      </c>
      <c r="B4960" s="322" t="s">
        <v>16105</v>
      </c>
      <c r="C4960" s="321" t="s">
        <v>14</v>
      </c>
      <c r="D4960" s="323" t="s">
        <v>18750</v>
      </c>
    </row>
    <row r="4961" spans="1:4" ht="54" x14ac:dyDescent="0.2">
      <c r="A4961" s="320" t="s">
        <v>6907</v>
      </c>
      <c r="B4961" s="322" t="s">
        <v>16106</v>
      </c>
      <c r="C4961" s="321" t="s">
        <v>14</v>
      </c>
      <c r="D4961" s="323" t="s">
        <v>18751</v>
      </c>
    </row>
    <row r="4962" spans="1:4" ht="40.5" x14ac:dyDescent="0.2">
      <c r="A4962" s="320" t="s">
        <v>6908</v>
      </c>
      <c r="B4962" s="322" t="s">
        <v>16107</v>
      </c>
      <c r="C4962" s="321" t="s">
        <v>14</v>
      </c>
      <c r="D4962" s="323" t="s">
        <v>18752</v>
      </c>
    </row>
    <row r="4963" spans="1:4" ht="27" x14ac:dyDescent="0.2">
      <c r="A4963" s="320" t="s">
        <v>6909</v>
      </c>
      <c r="B4963" s="322" t="s">
        <v>12076</v>
      </c>
      <c r="C4963" s="321" t="s">
        <v>76</v>
      </c>
      <c r="D4963" s="323" t="s">
        <v>18753</v>
      </c>
    </row>
    <row r="4964" spans="1:4" ht="40.5" x14ac:dyDescent="0.2">
      <c r="A4964" s="320" t="s">
        <v>6910</v>
      </c>
      <c r="B4964" s="322" t="s">
        <v>12077</v>
      </c>
      <c r="C4964" s="321" t="s">
        <v>14</v>
      </c>
      <c r="D4964" s="323" t="s">
        <v>18754</v>
      </c>
    </row>
    <row r="4965" spans="1:4" ht="40.5" x14ac:dyDescent="0.2">
      <c r="A4965" s="320" t="s">
        <v>6911</v>
      </c>
      <c r="B4965" s="322" t="s">
        <v>12078</v>
      </c>
      <c r="C4965" s="321" t="s">
        <v>14</v>
      </c>
      <c r="D4965" s="323" t="s">
        <v>18755</v>
      </c>
    </row>
    <row r="4966" spans="1:4" ht="54" x14ac:dyDescent="0.2">
      <c r="A4966" s="320" t="s">
        <v>6912</v>
      </c>
      <c r="B4966" s="322" t="s">
        <v>12079</v>
      </c>
      <c r="C4966" s="321" t="s">
        <v>14</v>
      </c>
      <c r="D4966" s="323" t="s">
        <v>14843</v>
      </c>
    </row>
    <row r="4967" spans="1:4" ht="54" x14ac:dyDescent="0.2">
      <c r="A4967" s="320" t="s">
        <v>6913</v>
      </c>
      <c r="B4967" s="322" t="s">
        <v>12080</v>
      </c>
      <c r="C4967" s="321" t="s">
        <v>14</v>
      </c>
      <c r="D4967" s="323" t="s">
        <v>18154</v>
      </c>
    </row>
    <row r="4968" spans="1:4" ht="40.5" x14ac:dyDescent="0.2">
      <c r="A4968" s="320" t="s">
        <v>6914</v>
      </c>
      <c r="B4968" s="322" t="s">
        <v>12081</v>
      </c>
      <c r="C4968" s="321" t="s">
        <v>14</v>
      </c>
      <c r="D4968" s="323" t="s">
        <v>13926</v>
      </c>
    </row>
    <row r="4969" spans="1:4" ht="40.5" x14ac:dyDescent="0.2">
      <c r="A4969" s="320" t="s">
        <v>6915</v>
      </c>
      <c r="B4969" s="322" t="s">
        <v>12082</v>
      </c>
      <c r="C4969" s="321" t="s">
        <v>14</v>
      </c>
      <c r="D4969" s="323" t="s">
        <v>18756</v>
      </c>
    </row>
    <row r="4970" spans="1:4" ht="40.5" x14ac:dyDescent="0.2">
      <c r="A4970" s="320" t="s">
        <v>6916</v>
      </c>
      <c r="B4970" s="322" t="s">
        <v>12083</v>
      </c>
      <c r="C4970" s="321" t="s">
        <v>14</v>
      </c>
      <c r="D4970" s="323" t="s">
        <v>18757</v>
      </c>
    </row>
    <row r="4971" spans="1:4" ht="40.5" x14ac:dyDescent="0.2">
      <c r="A4971" s="320" t="s">
        <v>6917</v>
      </c>
      <c r="B4971" s="322" t="s">
        <v>12084</v>
      </c>
      <c r="C4971" s="321" t="s">
        <v>14</v>
      </c>
      <c r="D4971" s="323" t="s">
        <v>17150</v>
      </c>
    </row>
    <row r="4972" spans="1:4" ht="40.5" x14ac:dyDescent="0.2">
      <c r="A4972" s="320" t="s">
        <v>6918</v>
      </c>
      <c r="B4972" s="322" t="s">
        <v>12085</v>
      </c>
      <c r="C4972" s="321" t="s">
        <v>14</v>
      </c>
      <c r="D4972" s="323" t="s">
        <v>18758</v>
      </c>
    </row>
    <row r="4973" spans="1:4" ht="40.5" x14ac:dyDescent="0.2">
      <c r="A4973" s="320" t="s">
        <v>6919</v>
      </c>
      <c r="B4973" s="322" t="s">
        <v>12086</v>
      </c>
      <c r="C4973" s="321" t="s">
        <v>14</v>
      </c>
      <c r="D4973" s="323" t="s">
        <v>18759</v>
      </c>
    </row>
    <row r="4974" spans="1:4" ht="40.5" x14ac:dyDescent="0.2">
      <c r="A4974" s="320" t="s">
        <v>6920</v>
      </c>
      <c r="B4974" s="322" t="s">
        <v>12087</v>
      </c>
      <c r="C4974" s="321" t="s">
        <v>14</v>
      </c>
      <c r="D4974" s="323" t="s">
        <v>18760</v>
      </c>
    </row>
    <row r="4975" spans="1:4" ht="40.5" x14ac:dyDescent="0.2">
      <c r="A4975" s="320" t="s">
        <v>6921</v>
      </c>
      <c r="B4975" s="322" t="s">
        <v>16108</v>
      </c>
      <c r="C4975" s="321" t="s">
        <v>14</v>
      </c>
      <c r="D4975" s="323" t="s">
        <v>18081</v>
      </c>
    </row>
    <row r="4976" spans="1:4" ht="40.5" x14ac:dyDescent="0.2">
      <c r="A4976" s="320" t="s">
        <v>6922</v>
      </c>
      <c r="B4976" s="322" t="s">
        <v>12088</v>
      </c>
      <c r="C4976" s="321" t="s">
        <v>14</v>
      </c>
      <c r="D4976" s="323" t="s">
        <v>18761</v>
      </c>
    </row>
    <row r="4977" spans="1:4" ht="40.5" x14ac:dyDescent="0.2">
      <c r="A4977" s="320" t="s">
        <v>6923</v>
      </c>
      <c r="B4977" s="322" t="s">
        <v>12089</v>
      </c>
      <c r="C4977" s="321" t="s">
        <v>14</v>
      </c>
      <c r="D4977" s="323" t="s">
        <v>18762</v>
      </c>
    </row>
    <row r="4978" spans="1:4" ht="40.5" x14ac:dyDescent="0.2">
      <c r="A4978" s="320" t="s">
        <v>6924</v>
      </c>
      <c r="B4978" s="322" t="s">
        <v>12090</v>
      </c>
      <c r="C4978" s="321" t="s">
        <v>14</v>
      </c>
      <c r="D4978" s="323" t="s">
        <v>18763</v>
      </c>
    </row>
    <row r="4979" spans="1:4" ht="40.5" x14ac:dyDescent="0.2">
      <c r="A4979" s="320" t="s">
        <v>6925</v>
      </c>
      <c r="B4979" s="322" t="s">
        <v>12091</v>
      </c>
      <c r="C4979" s="321" t="s">
        <v>14</v>
      </c>
      <c r="D4979" s="323" t="s">
        <v>18764</v>
      </c>
    </row>
    <row r="4980" spans="1:4" ht="54" x14ac:dyDescent="0.2">
      <c r="A4980" s="320" t="s">
        <v>6926</v>
      </c>
      <c r="B4980" s="322" t="s">
        <v>12092</v>
      </c>
      <c r="C4980" s="321" t="s">
        <v>14</v>
      </c>
      <c r="D4980" s="323" t="s">
        <v>14476</v>
      </c>
    </row>
    <row r="4981" spans="1:4" ht="40.5" x14ac:dyDescent="0.2">
      <c r="A4981" s="320" t="s">
        <v>6928</v>
      </c>
      <c r="B4981" s="322" t="s">
        <v>12093</v>
      </c>
      <c r="C4981" s="321" t="s">
        <v>14</v>
      </c>
      <c r="D4981" s="323" t="s">
        <v>18765</v>
      </c>
    </row>
    <row r="4982" spans="1:4" ht="54" x14ac:dyDescent="0.2">
      <c r="A4982" s="320" t="s">
        <v>6929</v>
      </c>
      <c r="B4982" s="322" t="s">
        <v>12094</v>
      </c>
      <c r="C4982" s="321" t="s">
        <v>14</v>
      </c>
      <c r="D4982" s="323" t="s">
        <v>7548</v>
      </c>
    </row>
    <row r="4983" spans="1:4" ht="54" x14ac:dyDescent="0.2">
      <c r="A4983" s="320" t="s">
        <v>6930</v>
      </c>
      <c r="B4983" s="322" t="s">
        <v>12095</v>
      </c>
      <c r="C4983" s="321" t="s">
        <v>14</v>
      </c>
      <c r="D4983" s="323" t="s">
        <v>17479</v>
      </c>
    </row>
    <row r="4984" spans="1:4" ht="54" x14ac:dyDescent="0.2">
      <c r="A4984" s="320" t="s">
        <v>6931</v>
      </c>
      <c r="B4984" s="322" t="s">
        <v>12096</v>
      </c>
      <c r="C4984" s="321" t="s">
        <v>14</v>
      </c>
      <c r="D4984" s="323" t="s">
        <v>18766</v>
      </c>
    </row>
    <row r="4985" spans="1:4" ht="40.5" x14ac:dyDescent="0.2">
      <c r="A4985" s="320" t="s">
        <v>6932</v>
      </c>
      <c r="B4985" s="322" t="s">
        <v>12097</v>
      </c>
      <c r="C4985" s="321" t="s">
        <v>14</v>
      </c>
      <c r="D4985" s="323" t="s">
        <v>18767</v>
      </c>
    </row>
    <row r="4986" spans="1:4" ht="54" x14ac:dyDescent="0.2">
      <c r="A4986" s="320" t="s">
        <v>6934</v>
      </c>
      <c r="B4986" s="322" t="s">
        <v>12098</v>
      </c>
      <c r="C4986" s="321" t="s">
        <v>14</v>
      </c>
      <c r="D4986" s="323" t="s">
        <v>17800</v>
      </c>
    </row>
    <row r="4987" spans="1:4" ht="54" x14ac:dyDescent="0.2">
      <c r="A4987" s="320" t="s">
        <v>6935</v>
      </c>
      <c r="B4987" s="322" t="s">
        <v>12099</v>
      </c>
      <c r="C4987" s="321" t="s">
        <v>14</v>
      </c>
      <c r="D4987" s="323" t="s">
        <v>17968</v>
      </c>
    </row>
    <row r="4988" spans="1:4" ht="54" x14ac:dyDescent="0.2">
      <c r="A4988" s="320" t="s">
        <v>6936</v>
      </c>
      <c r="B4988" s="322" t="s">
        <v>12100</v>
      </c>
      <c r="C4988" s="321" t="s">
        <v>14</v>
      </c>
      <c r="D4988" s="323" t="s">
        <v>18768</v>
      </c>
    </row>
    <row r="4989" spans="1:4" ht="40.5" x14ac:dyDescent="0.2">
      <c r="A4989" s="320" t="s">
        <v>6937</v>
      </c>
      <c r="B4989" s="322" t="s">
        <v>12101</v>
      </c>
      <c r="C4989" s="321" t="s">
        <v>14</v>
      </c>
      <c r="D4989" s="323" t="s">
        <v>17799</v>
      </c>
    </row>
    <row r="4990" spans="1:4" ht="54" x14ac:dyDescent="0.2">
      <c r="A4990" s="320" t="s">
        <v>6938</v>
      </c>
      <c r="B4990" s="322" t="s">
        <v>12102</v>
      </c>
      <c r="C4990" s="321" t="s">
        <v>14</v>
      </c>
      <c r="D4990" s="323" t="s">
        <v>18769</v>
      </c>
    </row>
    <row r="4991" spans="1:4" ht="54" x14ac:dyDescent="0.2">
      <c r="A4991" s="320" t="s">
        <v>6939</v>
      </c>
      <c r="B4991" s="322" t="s">
        <v>12103</v>
      </c>
      <c r="C4991" s="321" t="s">
        <v>14</v>
      </c>
      <c r="D4991" s="323" t="s">
        <v>18770</v>
      </c>
    </row>
    <row r="4992" spans="1:4" ht="54" x14ac:dyDescent="0.2">
      <c r="A4992" s="320" t="s">
        <v>6940</v>
      </c>
      <c r="B4992" s="322" t="s">
        <v>12104</v>
      </c>
      <c r="C4992" s="321" t="s">
        <v>14</v>
      </c>
      <c r="D4992" s="323" t="s">
        <v>18771</v>
      </c>
    </row>
    <row r="4993" spans="1:4" ht="40.5" x14ac:dyDescent="0.2">
      <c r="A4993" s="320" t="s">
        <v>6941</v>
      </c>
      <c r="B4993" s="322" t="s">
        <v>12105</v>
      </c>
      <c r="C4993" s="321" t="s">
        <v>14</v>
      </c>
      <c r="D4993" s="323" t="s">
        <v>18772</v>
      </c>
    </row>
    <row r="4994" spans="1:4" ht="54" x14ac:dyDescent="0.2">
      <c r="A4994" s="320" t="s">
        <v>6942</v>
      </c>
      <c r="B4994" s="322" t="s">
        <v>12106</v>
      </c>
      <c r="C4994" s="321" t="s">
        <v>14</v>
      </c>
      <c r="D4994" s="323" t="s">
        <v>14721</v>
      </c>
    </row>
    <row r="4995" spans="1:4" ht="54" x14ac:dyDescent="0.2">
      <c r="A4995" s="320" t="s">
        <v>6943</v>
      </c>
      <c r="B4995" s="322" t="s">
        <v>12107</v>
      </c>
      <c r="C4995" s="321" t="s">
        <v>14</v>
      </c>
      <c r="D4995" s="323" t="s">
        <v>18773</v>
      </c>
    </row>
    <row r="4996" spans="1:4" ht="27" x14ac:dyDescent="0.2">
      <c r="A4996" s="320" t="s">
        <v>6944</v>
      </c>
      <c r="B4996" s="322" t="s">
        <v>12108</v>
      </c>
      <c r="C4996" s="321" t="s">
        <v>14</v>
      </c>
      <c r="D4996" s="323" t="s">
        <v>18774</v>
      </c>
    </row>
    <row r="4997" spans="1:4" ht="40.5" x14ac:dyDescent="0.2">
      <c r="A4997" s="320" t="s">
        <v>6945</v>
      </c>
      <c r="B4997" s="322" t="s">
        <v>12109</v>
      </c>
      <c r="C4997" s="321" t="s">
        <v>14</v>
      </c>
      <c r="D4997" s="323" t="s">
        <v>18775</v>
      </c>
    </row>
    <row r="4998" spans="1:4" ht="40.5" x14ac:dyDescent="0.2">
      <c r="A4998" s="320" t="s">
        <v>6946</v>
      </c>
      <c r="B4998" s="322" t="s">
        <v>12110</v>
      </c>
      <c r="C4998" s="321" t="s">
        <v>14</v>
      </c>
      <c r="D4998" s="323" t="s">
        <v>206</v>
      </c>
    </row>
    <row r="4999" spans="1:4" ht="40.5" x14ac:dyDescent="0.2">
      <c r="A4999" s="320" t="s">
        <v>6948</v>
      </c>
      <c r="B4999" s="322" t="s">
        <v>12111</v>
      </c>
      <c r="C4999" s="321" t="s">
        <v>14</v>
      </c>
      <c r="D4999" s="323" t="s">
        <v>14519</v>
      </c>
    </row>
    <row r="5000" spans="1:4" ht="40.5" x14ac:dyDescent="0.2">
      <c r="A5000" s="320" t="s">
        <v>6949</v>
      </c>
      <c r="B5000" s="322" t="s">
        <v>12112</v>
      </c>
      <c r="C5000" s="321" t="s">
        <v>14</v>
      </c>
      <c r="D5000" s="323" t="s">
        <v>1004</v>
      </c>
    </row>
    <row r="5001" spans="1:4" ht="40.5" x14ac:dyDescent="0.2">
      <c r="A5001" s="320" t="s">
        <v>6950</v>
      </c>
      <c r="B5001" s="322" t="s">
        <v>12113</v>
      </c>
      <c r="C5001" s="321" t="s">
        <v>14</v>
      </c>
      <c r="D5001" s="323" t="s">
        <v>415</v>
      </c>
    </row>
    <row r="5002" spans="1:4" ht="40.5" x14ac:dyDescent="0.2">
      <c r="A5002" s="320" t="s">
        <v>6952</v>
      </c>
      <c r="B5002" s="322" t="s">
        <v>12114</v>
      </c>
      <c r="C5002" s="321" t="s">
        <v>14</v>
      </c>
      <c r="D5002" s="323" t="s">
        <v>14728</v>
      </c>
    </row>
    <row r="5003" spans="1:4" ht="40.5" x14ac:dyDescent="0.2">
      <c r="A5003" s="320" t="s">
        <v>6953</v>
      </c>
      <c r="B5003" s="322" t="s">
        <v>12115</v>
      </c>
      <c r="C5003" s="321" t="s">
        <v>14</v>
      </c>
      <c r="D5003" s="323" t="s">
        <v>14271</v>
      </c>
    </row>
    <row r="5004" spans="1:4" ht="40.5" x14ac:dyDescent="0.2">
      <c r="A5004" s="320" t="s">
        <v>6954</v>
      </c>
      <c r="B5004" s="322" t="s">
        <v>12116</v>
      </c>
      <c r="C5004" s="321" t="s">
        <v>14</v>
      </c>
      <c r="D5004" s="323" t="s">
        <v>18776</v>
      </c>
    </row>
    <row r="5005" spans="1:4" ht="40.5" x14ac:dyDescent="0.2">
      <c r="A5005" s="320" t="s">
        <v>6955</v>
      </c>
      <c r="B5005" s="322" t="s">
        <v>12117</v>
      </c>
      <c r="C5005" s="321" t="s">
        <v>14</v>
      </c>
      <c r="D5005" s="323" t="s">
        <v>1278</v>
      </c>
    </row>
    <row r="5006" spans="1:4" ht="40.5" x14ac:dyDescent="0.2">
      <c r="A5006" s="320" t="s">
        <v>6956</v>
      </c>
      <c r="B5006" s="322" t="s">
        <v>12118</v>
      </c>
      <c r="C5006" s="321" t="s">
        <v>14</v>
      </c>
      <c r="D5006" s="323" t="s">
        <v>805</v>
      </c>
    </row>
    <row r="5007" spans="1:4" ht="40.5" x14ac:dyDescent="0.2">
      <c r="A5007" s="320" t="s">
        <v>6957</v>
      </c>
      <c r="B5007" s="322" t="s">
        <v>12119</v>
      </c>
      <c r="C5007" s="321" t="s">
        <v>14</v>
      </c>
      <c r="D5007" s="323" t="s">
        <v>18777</v>
      </c>
    </row>
    <row r="5008" spans="1:4" ht="40.5" x14ac:dyDescent="0.2">
      <c r="A5008" s="320" t="s">
        <v>6958</v>
      </c>
      <c r="B5008" s="322" t="s">
        <v>12120</v>
      </c>
      <c r="C5008" s="321" t="s">
        <v>14</v>
      </c>
      <c r="D5008" s="323" t="s">
        <v>14224</v>
      </c>
    </row>
    <row r="5009" spans="1:4" ht="40.5" x14ac:dyDescent="0.2">
      <c r="A5009" s="320" t="s">
        <v>6959</v>
      </c>
      <c r="B5009" s="322" t="s">
        <v>12121</v>
      </c>
      <c r="C5009" s="321" t="s">
        <v>14</v>
      </c>
      <c r="D5009" s="323" t="s">
        <v>17940</v>
      </c>
    </row>
    <row r="5010" spans="1:4" ht="40.5" x14ac:dyDescent="0.2">
      <c r="A5010" s="320" t="s">
        <v>6960</v>
      </c>
      <c r="B5010" s="322" t="s">
        <v>12122</v>
      </c>
      <c r="C5010" s="321" t="s">
        <v>14</v>
      </c>
      <c r="D5010" s="323" t="s">
        <v>18778</v>
      </c>
    </row>
    <row r="5011" spans="1:4" ht="40.5" x14ac:dyDescent="0.2">
      <c r="A5011" s="320" t="s">
        <v>6962</v>
      </c>
      <c r="B5011" s="322" t="s">
        <v>12123</v>
      </c>
      <c r="C5011" s="321" t="s">
        <v>14</v>
      </c>
      <c r="D5011" s="323" t="s">
        <v>14796</v>
      </c>
    </row>
    <row r="5012" spans="1:4" ht="40.5" x14ac:dyDescent="0.2">
      <c r="A5012" s="320" t="s">
        <v>6963</v>
      </c>
      <c r="B5012" s="322" t="s">
        <v>12124</v>
      </c>
      <c r="C5012" s="321" t="s">
        <v>14</v>
      </c>
      <c r="D5012" s="323" t="s">
        <v>18779</v>
      </c>
    </row>
    <row r="5013" spans="1:4" ht="40.5" x14ac:dyDescent="0.2">
      <c r="A5013" s="320" t="s">
        <v>6964</v>
      </c>
      <c r="B5013" s="322" t="s">
        <v>12125</v>
      </c>
      <c r="C5013" s="321" t="s">
        <v>14</v>
      </c>
      <c r="D5013" s="323" t="s">
        <v>18780</v>
      </c>
    </row>
    <row r="5014" spans="1:4" ht="40.5" x14ac:dyDescent="0.2">
      <c r="A5014" s="320" t="s">
        <v>6965</v>
      </c>
      <c r="B5014" s="322" t="s">
        <v>12126</v>
      </c>
      <c r="C5014" s="321" t="s">
        <v>14</v>
      </c>
      <c r="D5014" s="323" t="s">
        <v>14729</v>
      </c>
    </row>
    <row r="5015" spans="1:4" ht="40.5" x14ac:dyDescent="0.2">
      <c r="A5015" s="320" t="s">
        <v>6966</v>
      </c>
      <c r="B5015" s="322" t="s">
        <v>12127</v>
      </c>
      <c r="C5015" s="321" t="s">
        <v>14</v>
      </c>
      <c r="D5015" s="323" t="s">
        <v>984</v>
      </c>
    </row>
    <row r="5016" spans="1:4" ht="40.5" x14ac:dyDescent="0.2">
      <c r="A5016" s="320" t="s">
        <v>6968</v>
      </c>
      <c r="B5016" s="322" t="s">
        <v>12128</v>
      </c>
      <c r="C5016" s="321" t="s">
        <v>14</v>
      </c>
      <c r="D5016" s="323" t="s">
        <v>14018</v>
      </c>
    </row>
    <row r="5017" spans="1:4" ht="40.5" x14ac:dyDescent="0.2">
      <c r="A5017" s="320" t="s">
        <v>6969</v>
      </c>
      <c r="B5017" s="322" t="s">
        <v>12129</v>
      </c>
      <c r="C5017" s="321" t="s">
        <v>14</v>
      </c>
      <c r="D5017" s="323" t="s">
        <v>18781</v>
      </c>
    </row>
    <row r="5018" spans="1:4" ht="40.5" x14ac:dyDescent="0.2">
      <c r="A5018" s="320" t="s">
        <v>6970</v>
      </c>
      <c r="B5018" s="322" t="s">
        <v>12130</v>
      </c>
      <c r="C5018" s="321" t="s">
        <v>14</v>
      </c>
      <c r="D5018" s="323" t="s">
        <v>18782</v>
      </c>
    </row>
    <row r="5019" spans="1:4" ht="40.5" x14ac:dyDescent="0.2">
      <c r="A5019" s="320" t="s">
        <v>6971</v>
      </c>
      <c r="B5019" s="322" t="s">
        <v>12131</v>
      </c>
      <c r="C5019" s="321" t="s">
        <v>14</v>
      </c>
      <c r="D5019" s="323" t="s">
        <v>18783</v>
      </c>
    </row>
    <row r="5020" spans="1:4" ht="40.5" x14ac:dyDescent="0.2">
      <c r="A5020" s="320" t="s">
        <v>6972</v>
      </c>
      <c r="B5020" s="322" t="s">
        <v>12132</v>
      </c>
      <c r="C5020" s="321" t="s">
        <v>14</v>
      </c>
      <c r="D5020" s="323" t="s">
        <v>18784</v>
      </c>
    </row>
    <row r="5021" spans="1:4" ht="40.5" x14ac:dyDescent="0.2">
      <c r="A5021" s="320" t="s">
        <v>6973</v>
      </c>
      <c r="B5021" s="322" t="s">
        <v>12133</v>
      </c>
      <c r="C5021" s="321" t="s">
        <v>14</v>
      </c>
      <c r="D5021" s="323" t="s">
        <v>14443</v>
      </c>
    </row>
    <row r="5022" spans="1:4" ht="40.5" x14ac:dyDescent="0.2">
      <c r="A5022" s="320" t="s">
        <v>6975</v>
      </c>
      <c r="B5022" s="322" t="s">
        <v>16109</v>
      </c>
      <c r="C5022" s="321" t="s">
        <v>14</v>
      </c>
      <c r="D5022" s="323" t="s">
        <v>14731</v>
      </c>
    </row>
    <row r="5023" spans="1:4" ht="40.5" x14ac:dyDescent="0.2">
      <c r="A5023" s="320" t="s">
        <v>6976</v>
      </c>
      <c r="B5023" s="322" t="s">
        <v>16110</v>
      </c>
      <c r="C5023" s="321" t="s">
        <v>14</v>
      </c>
      <c r="D5023" s="323" t="s">
        <v>18785</v>
      </c>
    </row>
    <row r="5024" spans="1:4" ht="27" x14ac:dyDescent="0.2">
      <c r="A5024" s="320" t="s">
        <v>6977</v>
      </c>
      <c r="B5024" s="322" t="s">
        <v>12134</v>
      </c>
      <c r="C5024" s="321" t="s">
        <v>14</v>
      </c>
      <c r="D5024" s="323" t="s">
        <v>18786</v>
      </c>
    </row>
    <row r="5025" spans="1:4" ht="27" x14ac:dyDescent="0.2">
      <c r="A5025" s="320" t="s">
        <v>6978</v>
      </c>
      <c r="B5025" s="322" t="s">
        <v>12135</v>
      </c>
      <c r="C5025" s="321" t="s">
        <v>14</v>
      </c>
      <c r="D5025" s="323" t="s">
        <v>18787</v>
      </c>
    </row>
    <row r="5026" spans="1:4" ht="27" x14ac:dyDescent="0.2">
      <c r="A5026" s="320" t="s">
        <v>6979</v>
      </c>
      <c r="B5026" s="322" t="s">
        <v>12136</v>
      </c>
      <c r="C5026" s="321" t="s">
        <v>14</v>
      </c>
      <c r="D5026" s="323" t="s">
        <v>18788</v>
      </c>
    </row>
    <row r="5027" spans="1:4" ht="40.5" x14ac:dyDescent="0.2">
      <c r="A5027" s="320" t="s">
        <v>6980</v>
      </c>
      <c r="B5027" s="322" t="s">
        <v>12137</v>
      </c>
      <c r="C5027" s="321" t="s">
        <v>14</v>
      </c>
      <c r="D5027" s="323" t="s">
        <v>18789</v>
      </c>
    </row>
    <row r="5028" spans="1:4" ht="40.5" x14ac:dyDescent="0.2">
      <c r="A5028" s="320" t="s">
        <v>6981</v>
      </c>
      <c r="B5028" s="322" t="s">
        <v>12138</v>
      </c>
      <c r="C5028" s="321" t="s">
        <v>14</v>
      </c>
      <c r="D5028" s="323" t="s">
        <v>18790</v>
      </c>
    </row>
    <row r="5029" spans="1:4" ht="40.5" x14ac:dyDescent="0.2">
      <c r="A5029" s="320" t="s">
        <v>6982</v>
      </c>
      <c r="B5029" s="322" t="s">
        <v>12139</v>
      </c>
      <c r="C5029" s="321" t="s">
        <v>14</v>
      </c>
      <c r="D5029" s="323" t="s">
        <v>18791</v>
      </c>
    </row>
    <row r="5030" spans="1:4" ht="40.5" x14ac:dyDescent="0.2">
      <c r="A5030" s="320" t="s">
        <v>6983</v>
      </c>
      <c r="B5030" s="322" t="s">
        <v>12140</v>
      </c>
      <c r="C5030" s="321" t="s">
        <v>14</v>
      </c>
      <c r="D5030" s="323" t="s">
        <v>18792</v>
      </c>
    </row>
    <row r="5031" spans="1:4" ht="40.5" x14ac:dyDescent="0.2">
      <c r="A5031" s="320" t="s">
        <v>6984</v>
      </c>
      <c r="B5031" s="322" t="s">
        <v>12141</v>
      </c>
      <c r="C5031" s="321" t="s">
        <v>14</v>
      </c>
      <c r="D5031" s="323" t="s">
        <v>18793</v>
      </c>
    </row>
    <row r="5032" spans="1:4" ht="40.5" x14ac:dyDescent="0.2">
      <c r="A5032" s="320" t="s">
        <v>6985</v>
      </c>
      <c r="B5032" s="322" t="s">
        <v>12142</v>
      </c>
      <c r="C5032" s="321" t="s">
        <v>14</v>
      </c>
      <c r="D5032" s="323" t="s">
        <v>13668</v>
      </c>
    </row>
    <row r="5033" spans="1:4" ht="40.5" x14ac:dyDescent="0.2">
      <c r="A5033" s="320" t="s">
        <v>6986</v>
      </c>
      <c r="B5033" s="322" t="s">
        <v>12143</v>
      </c>
      <c r="C5033" s="321" t="s">
        <v>14</v>
      </c>
      <c r="D5033" s="323" t="s">
        <v>18794</v>
      </c>
    </row>
    <row r="5034" spans="1:4" ht="40.5" x14ac:dyDescent="0.2">
      <c r="A5034" s="320" t="s">
        <v>6987</v>
      </c>
      <c r="B5034" s="322" t="s">
        <v>12144</v>
      </c>
      <c r="C5034" s="321" t="s">
        <v>14</v>
      </c>
      <c r="D5034" s="323" t="s">
        <v>18795</v>
      </c>
    </row>
    <row r="5035" spans="1:4" ht="40.5" x14ac:dyDescent="0.2">
      <c r="A5035" s="320" t="s">
        <v>6988</v>
      </c>
      <c r="B5035" s="322" t="s">
        <v>12145</v>
      </c>
      <c r="C5035" s="321" t="s">
        <v>14</v>
      </c>
      <c r="D5035" s="323" t="s">
        <v>18796</v>
      </c>
    </row>
    <row r="5036" spans="1:4" ht="40.5" x14ac:dyDescent="0.2">
      <c r="A5036" s="320" t="s">
        <v>6989</v>
      </c>
      <c r="B5036" s="322" t="s">
        <v>12146</v>
      </c>
      <c r="C5036" s="321" t="s">
        <v>14</v>
      </c>
      <c r="D5036" s="323" t="s">
        <v>17752</v>
      </c>
    </row>
    <row r="5037" spans="1:4" ht="40.5" x14ac:dyDescent="0.2">
      <c r="A5037" s="320" t="s">
        <v>6990</v>
      </c>
      <c r="B5037" s="322" t="s">
        <v>12147</v>
      </c>
      <c r="C5037" s="321" t="s">
        <v>14</v>
      </c>
      <c r="D5037" s="323" t="s">
        <v>18797</v>
      </c>
    </row>
    <row r="5038" spans="1:4" ht="40.5" x14ac:dyDescent="0.2">
      <c r="A5038" s="320" t="s">
        <v>6992</v>
      </c>
      <c r="B5038" s="322" t="s">
        <v>12148</v>
      </c>
      <c r="C5038" s="321" t="s">
        <v>14</v>
      </c>
      <c r="D5038" s="323" t="s">
        <v>18798</v>
      </c>
    </row>
    <row r="5039" spans="1:4" ht="40.5" x14ac:dyDescent="0.2">
      <c r="A5039" s="320" t="s">
        <v>6993</v>
      </c>
      <c r="B5039" s="322" t="s">
        <v>12149</v>
      </c>
      <c r="C5039" s="321" t="s">
        <v>14</v>
      </c>
      <c r="D5039" s="323" t="s">
        <v>18799</v>
      </c>
    </row>
    <row r="5040" spans="1:4" ht="40.5" x14ac:dyDescent="0.2">
      <c r="A5040" s="320" t="s">
        <v>6994</v>
      </c>
      <c r="B5040" s="322" t="s">
        <v>12150</v>
      </c>
      <c r="C5040" s="321" t="s">
        <v>14</v>
      </c>
      <c r="D5040" s="323" t="s">
        <v>16423</v>
      </c>
    </row>
    <row r="5041" spans="1:4" ht="40.5" x14ac:dyDescent="0.2">
      <c r="A5041" s="320" t="s">
        <v>6996</v>
      </c>
      <c r="B5041" s="322" t="s">
        <v>12151</v>
      </c>
      <c r="C5041" s="321" t="s">
        <v>14</v>
      </c>
      <c r="D5041" s="323" t="s">
        <v>13476</v>
      </c>
    </row>
    <row r="5042" spans="1:4" ht="40.5" x14ac:dyDescent="0.2">
      <c r="A5042" s="320" t="s">
        <v>6997</v>
      </c>
      <c r="B5042" s="322" t="s">
        <v>12152</v>
      </c>
      <c r="C5042" s="321" t="s">
        <v>14</v>
      </c>
      <c r="D5042" s="323" t="s">
        <v>18800</v>
      </c>
    </row>
    <row r="5043" spans="1:4" ht="40.5" x14ac:dyDescent="0.2">
      <c r="A5043" s="320" t="s">
        <v>6998</v>
      </c>
      <c r="B5043" s="322" t="s">
        <v>12153</v>
      </c>
      <c r="C5043" s="321" t="s">
        <v>14</v>
      </c>
      <c r="D5043" s="323" t="s">
        <v>17148</v>
      </c>
    </row>
    <row r="5044" spans="1:4" ht="40.5" x14ac:dyDescent="0.2">
      <c r="A5044" s="320" t="s">
        <v>6999</v>
      </c>
      <c r="B5044" s="322" t="s">
        <v>12154</v>
      </c>
      <c r="C5044" s="321" t="s">
        <v>14</v>
      </c>
      <c r="D5044" s="323" t="s">
        <v>14272</v>
      </c>
    </row>
    <row r="5045" spans="1:4" ht="40.5" x14ac:dyDescent="0.2">
      <c r="A5045" s="320" t="s">
        <v>7000</v>
      </c>
      <c r="B5045" s="322" t="s">
        <v>12155</v>
      </c>
      <c r="C5045" s="321" t="s">
        <v>14</v>
      </c>
      <c r="D5045" s="323" t="s">
        <v>18801</v>
      </c>
    </row>
    <row r="5046" spans="1:4" ht="40.5" x14ac:dyDescent="0.2">
      <c r="A5046" s="320" t="s">
        <v>7001</v>
      </c>
      <c r="B5046" s="322" t="s">
        <v>12156</v>
      </c>
      <c r="C5046" s="321" t="s">
        <v>14</v>
      </c>
      <c r="D5046" s="323" t="s">
        <v>18802</v>
      </c>
    </row>
    <row r="5047" spans="1:4" ht="40.5" x14ac:dyDescent="0.2">
      <c r="A5047" s="320" t="s">
        <v>7002</v>
      </c>
      <c r="B5047" s="322" t="s">
        <v>12157</v>
      </c>
      <c r="C5047" s="321" t="s">
        <v>14</v>
      </c>
      <c r="D5047" s="323" t="s">
        <v>18803</v>
      </c>
    </row>
    <row r="5048" spans="1:4" ht="40.5" x14ac:dyDescent="0.2">
      <c r="A5048" s="320" t="s">
        <v>7003</v>
      </c>
      <c r="B5048" s="322" t="s">
        <v>12158</v>
      </c>
      <c r="C5048" s="321" t="s">
        <v>14</v>
      </c>
      <c r="D5048" s="323" t="s">
        <v>18804</v>
      </c>
    </row>
    <row r="5049" spans="1:4" ht="40.5" x14ac:dyDescent="0.2">
      <c r="A5049" s="320" t="s">
        <v>7004</v>
      </c>
      <c r="B5049" s="322" t="s">
        <v>12159</v>
      </c>
      <c r="C5049" s="321" t="s">
        <v>14</v>
      </c>
      <c r="D5049" s="323" t="s">
        <v>18805</v>
      </c>
    </row>
    <row r="5050" spans="1:4" ht="40.5" x14ac:dyDescent="0.2">
      <c r="A5050" s="320" t="s">
        <v>7005</v>
      </c>
      <c r="B5050" s="322" t="s">
        <v>12160</v>
      </c>
      <c r="C5050" s="321" t="s">
        <v>14</v>
      </c>
      <c r="D5050" s="323" t="s">
        <v>18806</v>
      </c>
    </row>
    <row r="5051" spans="1:4" ht="40.5" x14ac:dyDescent="0.2">
      <c r="A5051" s="320" t="s">
        <v>7006</v>
      </c>
      <c r="B5051" s="322" t="s">
        <v>12161</v>
      </c>
      <c r="C5051" s="321" t="s">
        <v>14</v>
      </c>
      <c r="D5051" s="323" t="s">
        <v>17879</v>
      </c>
    </row>
    <row r="5052" spans="1:4" ht="40.5" x14ac:dyDescent="0.2">
      <c r="A5052" s="320" t="s">
        <v>7007</v>
      </c>
      <c r="B5052" s="322" t="s">
        <v>12162</v>
      </c>
      <c r="C5052" s="321" t="s">
        <v>14</v>
      </c>
      <c r="D5052" s="323" t="s">
        <v>18807</v>
      </c>
    </row>
    <row r="5053" spans="1:4" ht="40.5" x14ac:dyDescent="0.2">
      <c r="A5053" s="320" t="s">
        <v>7008</v>
      </c>
      <c r="B5053" s="322" t="s">
        <v>12163</v>
      </c>
      <c r="C5053" s="321" t="s">
        <v>14</v>
      </c>
      <c r="D5053" s="323" t="s">
        <v>14590</v>
      </c>
    </row>
    <row r="5054" spans="1:4" ht="40.5" x14ac:dyDescent="0.2">
      <c r="A5054" s="320" t="s">
        <v>7009</v>
      </c>
      <c r="B5054" s="322" t="s">
        <v>12164</v>
      </c>
      <c r="C5054" s="321" t="s">
        <v>14</v>
      </c>
      <c r="D5054" s="323" t="s">
        <v>18808</v>
      </c>
    </row>
    <row r="5055" spans="1:4" ht="40.5" x14ac:dyDescent="0.2">
      <c r="A5055" s="320" t="s">
        <v>7010</v>
      </c>
      <c r="B5055" s="322" t="s">
        <v>12165</v>
      </c>
      <c r="C5055" s="321" t="s">
        <v>14</v>
      </c>
      <c r="D5055" s="323" t="s">
        <v>18809</v>
      </c>
    </row>
    <row r="5056" spans="1:4" ht="40.5" x14ac:dyDescent="0.2">
      <c r="A5056" s="320" t="s">
        <v>7011</v>
      </c>
      <c r="B5056" s="322" t="s">
        <v>12166</v>
      </c>
      <c r="C5056" s="321" t="s">
        <v>14</v>
      </c>
      <c r="D5056" s="323" t="s">
        <v>18810</v>
      </c>
    </row>
    <row r="5057" spans="1:4" ht="40.5" x14ac:dyDescent="0.2">
      <c r="A5057" s="320" t="s">
        <v>7012</v>
      </c>
      <c r="B5057" s="322" t="s">
        <v>12167</v>
      </c>
      <c r="C5057" s="321" t="s">
        <v>14</v>
      </c>
      <c r="D5057" s="323" t="s">
        <v>18811</v>
      </c>
    </row>
    <row r="5058" spans="1:4" ht="40.5" x14ac:dyDescent="0.2">
      <c r="A5058" s="320" t="s">
        <v>7013</v>
      </c>
      <c r="B5058" s="322" t="s">
        <v>12168</v>
      </c>
      <c r="C5058" s="321" t="s">
        <v>14</v>
      </c>
      <c r="D5058" s="323" t="s">
        <v>18812</v>
      </c>
    </row>
    <row r="5059" spans="1:4" ht="40.5" x14ac:dyDescent="0.2">
      <c r="A5059" s="320" t="s">
        <v>7014</v>
      </c>
      <c r="B5059" s="322" t="s">
        <v>12169</v>
      </c>
      <c r="C5059" s="321" t="s">
        <v>14</v>
      </c>
      <c r="D5059" s="323" t="s">
        <v>18813</v>
      </c>
    </row>
    <row r="5060" spans="1:4" ht="40.5" x14ac:dyDescent="0.2">
      <c r="A5060" s="320" t="s">
        <v>7015</v>
      </c>
      <c r="B5060" s="322" t="s">
        <v>12170</v>
      </c>
      <c r="C5060" s="321" t="s">
        <v>14</v>
      </c>
      <c r="D5060" s="323" t="s">
        <v>18814</v>
      </c>
    </row>
    <row r="5061" spans="1:4" ht="40.5" x14ac:dyDescent="0.2">
      <c r="A5061" s="320" t="s">
        <v>7016</v>
      </c>
      <c r="B5061" s="322" t="s">
        <v>16111</v>
      </c>
      <c r="C5061" s="321" t="s">
        <v>14</v>
      </c>
      <c r="D5061" s="323" t="s">
        <v>18815</v>
      </c>
    </row>
    <row r="5062" spans="1:4" ht="40.5" x14ac:dyDescent="0.2">
      <c r="A5062" s="320" t="s">
        <v>7017</v>
      </c>
      <c r="B5062" s="322" t="s">
        <v>16112</v>
      </c>
      <c r="C5062" s="321" t="s">
        <v>14</v>
      </c>
      <c r="D5062" s="323" t="s">
        <v>18816</v>
      </c>
    </row>
    <row r="5063" spans="1:4" ht="40.5" x14ac:dyDescent="0.2">
      <c r="A5063" s="320" t="s">
        <v>7018</v>
      </c>
      <c r="B5063" s="322" t="s">
        <v>16113</v>
      </c>
      <c r="C5063" s="321" t="s">
        <v>14</v>
      </c>
      <c r="D5063" s="323" t="s">
        <v>17246</v>
      </c>
    </row>
    <row r="5064" spans="1:4" ht="13.5" x14ac:dyDescent="0.2">
      <c r="A5064" s="320" t="s">
        <v>7019</v>
      </c>
      <c r="B5064" s="322" t="s">
        <v>12171</v>
      </c>
      <c r="C5064" s="321" t="s">
        <v>14</v>
      </c>
      <c r="D5064" s="323" t="s">
        <v>13345</v>
      </c>
    </row>
    <row r="5065" spans="1:4" ht="27" x14ac:dyDescent="0.2">
      <c r="A5065" s="320" t="s">
        <v>7020</v>
      </c>
      <c r="B5065" s="322" t="s">
        <v>12172</v>
      </c>
      <c r="C5065" s="321" t="s">
        <v>14</v>
      </c>
      <c r="D5065" s="323" t="s">
        <v>13528</v>
      </c>
    </row>
    <row r="5066" spans="1:4" ht="27" x14ac:dyDescent="0.2">
      <c r="A5066" s="320" t="s">
        <v>7022</v>
      </c>
      <c r="B5066" s="322" t="s">
        <v>12173</v>
      </c>
      <c r="C5066" s="321" t="s">
        <v>14</v>
      </c>
      <c r="D5066" s="323" t="s">
        <v>14351</v>
      </c>
    </row>
    <row r="5067" spans="1:4" ht="27" x14ac:dyDescent="0.2">
      <c r="A5067" s="320" t="s">
        <v>7023</v>
      </c>
      <c r="B5067" s="322" t="s">
        <v>12174</v>
      </c>
      <c r="C5067" s="321" t="s">
        <v>14</v>
      </c>
      <c r="D5067" s="323" t="s">
        <v>18817</v>
      </c>
    </row>
    <row r="5068" spans="1:4" ht="27" x14ac:dyDescent="0.2">
      <c r="A5068" s="320" t="s">
        <v>7025</v>
      </c>
      <c r="B5068" s="322" t="s">
        <v>12175</v>
      </c>
      <c r="C5068" s="321" t="s">
        <v>14</v>
      </c>
      <c r="D5068" s="323" t="s">
        <v>18818</v>
      </c>
    </row>
    <row r="5069" spans="1:4" ht="27" x14ac:dyDescent="0.2">
      <c r="A5069" s="320" t="s">
        <v>7026</v>
      </c>
      <c r="B5069" s="322" t="s">
        <v>12176</v>
      </c>
      <c r="C5069" s="321" t="s">
        <v>14</v>
      </c>
      <c r="D5069" s="323" t="s">
        <v>1342</v>
      </c>
    </row>
    <row r="5070" spans="1:4" ht="40.5" x14ac:dyDescent="0.2">
      <c r="A5070" s="320" t="s">
        <v>7027</v>
      </c>
      <c r="B5070" s="322" t="s">
        <v>12177</v>
      </c>
      <c r="C5070" s="321" t="s">
        <v>14</v>
      </c>
      <c r="D5070" s="323" t="s">
        <v>18819</v>
      </c>
    </row>
    <row r="5071" spans="1:4" ht="27" x14ac:dyDescent="0.2">
      <c r="A5071" s="320" t="s">
        <v>7028</v>
      </c>
      <c r="B5071" s="322" t="s">
        <v>12178</v>
      </c>
      <c r="C5071" s="321" t="s">
        <v>14</v>
      </c>
      <c r="D5071" s="323" t="s">
        <v>18820</v>
      </c>
    </row>
    <row r="5072" spans="1:4" ht="40.5" x14ac:dyDescent="0.2">
      <c r="A5072" s="320" t="s">
        <v>7029</v>
      </c>
      <c r="B5072" s="322" t="s">
        <v>12179</v>
      </c>
      <c r="C5072" s="321" t="s">
        <v>14</v>
      </c>
      <c r="D5072" s="323" t="s">
        <v>18821</v>
      </c>
    </row>
    <row r="5073" spans="1:4" ht="40.5" x14ac:dyDescent="0.2">
      <c r="A5073" s="320" t="s">
        <v>7030</v>
      </c>
      <c r="B5073" s="322" t="s">
        <v>12180</v>
      </c>
      <c r="C5073" s="321" t="s">
        <v>14</v>
      </c>
      <c r="D5073" s="323" t="s">
        <v>13462</v>
      </c>
    </row>
    <row r="5074" spans="1:4" ht="40.5" x14ac:dyDescent="0.2">
      <c r="A5074" s="320" t="s">
        <v>7031</v>
      </c>
      <c r="B5074" s="322" t="s">
        <v>12181</v>
      </c>
      <c r="C5074" s="321" t="s">
        <v>14</v>
      </c>
      <c r="D5074" s="323" t="s">
        <v>18822</v>
      </c>
    </row>
    <row r="5075" spans="1:4" ht="40.5" x14ac:dyDescent="0.2">
      <c r="A5075" s="320" t="s">
        <v>7033</v>
      </c>
      <c r="B5075" s="322" t="s">
        <v>12182</v>
      </c>
      <c r="C5075" s="321" t="s">
        <v>14</v>
      </c>
      <c r="D5075" s="323" t="s">
        <v>18823</v>
      </c>
    </row>
    <row r="5076" spans="1:4" ht="40.5" x14ac:dyDescent="0.2">
      <c r="A5076" s="320" t="s">
        <v>7034</v>
      </c>
      <c r="B5076" s="322" t="s">
        <v>12183</v>
      </c>
      <c r="C5076" s="321" t="s">
        <v>14</v>
      </c>
      <c r="D5076" s="323" t="s">
        <v>16598</v>
      </c>
    </row>
    <row r="5077" spans="1:4" ht="40.5" x14ac:dyDescent="0.2">
      <c r="A5077" s="320" t="s">
        <v>7035</v>
      </c>
      <c r="B5077" s="322" t="s">
        <v>12184</v>
      </c>
      <c r="C5077" s="321" t="s">
        <v>14</v>
      </c>
      <c r="D5077" s="323" t="s">
        <v>18824</v>
      </c>
    </row>
    <row r="5078" spans="1:4" ht="40.5" x14ac:dyDescent="0.2">
      <c r="A5078" s="320" t="s">
        <v>7036</v>
      </c>
      <c r="B5078" s="322" t="s">
        <v>12185</v>
      </c>
      <c r="C5078" s="321" t="s">
        <v>14</v>
      </c>
      <c r="D5078" s="323" t="s">
        <v>18825</v>
      </c>
    </row>
    <row r="5079" spans="1:4" ht="40.5" x14ac:dyDescent="0.2">
      <c r="A5079" s="320" t="s">
        <v>7037</v>
      </c>
      <c r="B5079" s="322" t="s">
        <v>12186</v>
      </c>
      <c r="C5079" s="321" t="s">
        <v>14</v>
      </c>
      <c r="D5079" s="323" t="s">
        <v>18826</v>
      </c>
    </row>
    <row r="5080" spans="1:4" ht="40.5" x14ac:dyDescent="0.2">
      <c r="A5080" s="320" t="s">
        <v>7038</v>
      </c>
      <c r="B5080" s="322" t="s">
        <v>12187</v>
      </c>
      <c r="C5080" s="321" t="s">
        <v>14</v>
      </c>
      <c r="D5080" s="323" t="s">
        <v>18827</v>
      </c>
    </row>
    <row r="5081" spans="1:4" ht="40.5" x14ac:dyDescent="0.2">
      <c r="A5081" s="320" t="s">
        <v>7039</v>
      </c>
      <c r="B5081" s="322" t="s">
        <v>12188</v>
      </c>
      <c r="C5081" s="321" t="s">
        <v>14</v>
      </c>
      <c r="D5081" s="323" t="s">
        <v>18828</v>
      </c>
    </row>
    <row r="5082" spans="1:4" ht="40.5" x14ac:dyDescent="0.2">
      <c r="A5082" s="320" t="s">
        <v>7040</v>
      </c>
      <c r="B5082" s="322" t="s">
        <v>12189</v>
      </c>
      <c r="C5082" s="321" t="s">
        <v>14</v>
      </c>
      <c r="D5082" s="323" t="s">
        <v>16760</v>
      </c>
    </row>
    <row r="5083" spans="1:4" ht="40.5" x14ac:dyDescent="0.2">
      <c r="A5083" s="320" t="s">
        <v>7041</v>
      </c>
      <c r="B5083" s="322" t="s">
        <v>12190</v>
      </c>
      <c r="C5083" s="321" t="s">
        <v>14</v>
      </c>
      <c r="D5083" s="323" t="s">
        <v>18829</v>
      </c>
    </row>
    <row r="5084" spans="1:4" ht="40.5" x14ac:dyDescent="0.2">
      <c r="A5084" s="320" t="s">
        <v>7042</v>
      </c>
      <c r="B5084" s="322" t="s">
        <v>12191</v>
      </c>
      <c r="C5084" s="321" t="s">
        <v>14</v>
      </c>
      <c r="D5084" s="323" t="s">
        <v>1016</v>
      </c>
    </row>
    <row r="5085" spans="1:4" ht="40.5" x14ac:dyDescent="0.2">
      <c r="A5085" s="320" t="s">
        <v>7043</v>
      </c>
      <c r="B5085" s="322" t="s">
        <v>12192</v>
      </c>
      <c r="C5085" s="321" t="s">
        <v>14</v>
      </c>
      <c r="D5085" s="323" t="s">
        <v>18830</v>
      </c>
    </row>
    <row r="5086" spans="1:4" ht="13.5" x14ac:dyDescent="0.2">
      <c r="A5086" s="320" t="s">
        <v>7044</v>
      </c>
      <c r="B5086" s="322" t="s">
        <v>12193</v>
      </c>
      <c r="C5086" s="321" t="s">
        <v>14</v>
      </c>
      <c r="D5086" s="323" t="s">
        <v>7686</v>
      </c>
    </row>
    <row r="5087" spans="1:4" ht="13.5" x14ac:dyDescent="0.2">
      <c r="A5087" s="320" t="s">
        <v>7045</v>
      </c>
      <c r="B5087" s="322" t="s">
        <v>12194</v>
      </c>
      <c r="C5087" s="321" t="s">
        <v>59</v>
      </c>
      <c r="D5087" s="323" t="s">
        <v>711</v>
      </c>
    </row>
    <row r="5088" spans="1:4" ht="13.5" x14ac:dyDescent="0.2">
      <c r="A5088" s="320" t="s">
        <v>7046</v>
      </c>
      <c r="B5088" s="322" t="s">
        <v>12195</v>
      </c>
      <c r="C5088" s="321" t="s">
        <v>59</v>
      </c>
      <c r="D5088" s="323" t="s">
        <v>863</v>
      </c>
    </row>
    <row r="5089" spans="1:4" ht="40.5" x14ac:dyDescent="0.2">
      <c r="A5089" s="320" t="s">
        <v>7047</v>
      </c>
      <c r="B5089" s="322" t="s">
        <v>12196</v>
      </c>
      <c r="C5089" s="321" t="s">
        <v>14</v>
      </c>
      <c r="D5089" s="323" t="s">
        <v>18831</v>
      </c>
    </row>
    <row r="5090" spans="1:4" ht="40.5" x14ac:dyDescent="0.2">
      <c r="A5090" s="320" t="s">
        <v>7048</v>
      </c>
      <c r="B5090" s="322" t="s">
        <v>12197</v>
      </c>
      <c r="C5090" s="321" t="s">
        <v>14</v>
      </c>
      <c r="D5090" s="323" t="s">
        <v>18832</v>
      </c>
    </row>
    <row r="5091" spans="1:4" ht="40.5" x14ac:dyDescent="0.2">
      <c r="A5091" s="320" t="s">
        <v>7049</v>
      </c>
      <c r="B5091" s="322" t="s">
        <v>16114</v>
      </c>
      <c r="C5091" s="321" t="s">
        <v>14</v>
      </c>
      <c r="D5091" s="323" t="s">
        <v>13446</v>
      </c>
    </row>
    <row r="5092" spans="1:4" ht="40.5" x14ac:dyDescent="0.2">
      <c r="A5092" s="320" t="s">
        <v>7050</v>
      </c>
      <c r="B5092" s="322" t="s">
        <v>16115</v>
      </c>
      <c r="C5092" s="321" t="s">
        <v>14</v>
      </c>
      <c r="D5092" s="323" t="s">
        <v>18833</v>
      </c>
    </row>
    <row r="5093" spans="1:4" ht="27" x14ac:dyDescent="0.2">
      <c r="A5093" s="320" t="s">
        <v>7051</v>
      </c>
      <c r="B5093" s="322" t="s">
        <v>12198</v>
      </c>
      <c r="C5093" s="321" t="s">
        <v>14</v>
      </c>
      <c r="D5093" s="323" t="s">
        <v>276</v>
      </c>
    </row>
    <row r="5094" spans="1:4" ht="13.5" x14ac:dyDescent="0.2">
      <c r="A5094" s="320" t="s">
        <v>7052</v>
      </c>
      <c r="B5094" s="322" t="s">
        <v>16116</v>
      </c>
      <c r="C5094" s="321" t="s">
        <v>14</v>
      </c>
      <c r="D5094" s="323" t="s">
        <v>5978</v>
      </c>
    </row>
    <row r="5095" spans="1:4" ht="13.5" x14ac:dyDescent="0.2">
      <c r="A5095" s="320" t="s">
        <v>7053</v>
      </c>
      <c r="B5095" s="322" t="s">
        <v>12199</v>
      </c>
      <c r="C5095" s="321" t="s">
        <v>76</v>
      </c>
      <c r="D5095" s="323" t="s">
        <v>13645</v>
      </c>
    </row>
    <row r="5096" spans="1:4" ht="27" x14ac:dyDescent="0.2">
      <c r="A5096" s="320" t="s">
        <v>7055</v>
      </c>
      <c r="B5096" s="322" t="s">
        <v>12200</v>
      </c>
      <c r="C5096" s="321" t="s">
        <v>14</v>
      </c>
      <c r="D5096" s="323" t="s">
        <v>14513</v>
      </c>
    </row>
    <row r="5097" spans="1:4" ht="27" x14ac:dyDescent="0.2">
      <c r="A5097" s="320" t="s">
        <v>7056</v>
      </c>
      <c r="B5097" s="322" t="s">
        <v>12201</v>
      </c>
      <c r="C5097" s="321" t="s">
        <v>76</v>
      </c>
      <c r="D5097" s="323" t="s">
        <v>14603</v>
      </c>
    </row>
    <row r="5098" spans="1:4" ht="27" x14ac:dyDescent="0.2">
      <c r="A5098" s="320" t="s">
        <v>7058</v>
      </c>
      <c r="B5098" s="322" t="s">
        <v>12202</v>
      </c>
      <c r="C5098" s="321" t="s">
        <v>76</v>
      </c>
      <c r="D5098" s="323" t="s">
        <v>1153</v>
      </c>
    </row>
    <row r="5099" spans="1:4" ht="27" x14ac:dyDescent="0.2">
      <c r="A5099" s="320" t="s">
        <v>7059</v>
      </c>
      <c r="B5099" s="322" t="s">
        <v>12203</v>
      </c>
      <c r="C5099" s="321" t="s">
        <v>76</v>
      </c>
      <c r="D5099" s="323" t="s">
        <v>18834</v>
      </c>
    </row>
    <row r="5100" spans="1:4" ht="27" x14ac:dyDescent="0.2">
      <c r="A5100" s="320" t="s">
        <v>7060</v>
      </c>
      <c r="B5100" s="322" t="s">
        <v>12204</v>
      </c>
      <c r="C5100" s="321" t="s">
        <v>76</v>
      </c>
      <c r="D5100" s="323" t="s">
        <v>18835</v>
      </c>
    </row>
    <row r="5101" spans="1:4" ht="27" x14ac:dyDescent="0.2">
      <c r="A5101" s="320" t="s">
        <v>7061</v>
      </c>
      <c r="B5101" s="322" t="s">
        <v>12205</v>
      </c>
      <c r="C5101" s="321" t="s">
        <v>76</v>
      </c>
      <c r="D5101" s="323" t="s">
        <v>17463</v>
      </c>
    </row>
    <row r="5102" spans="1:4" ht="13.5" x14ac:dyDescent="0.2">
      <c r="A5102" s="320" t="s">
        <v>7062</v>
      </c>
      <c r="B5102" s="322" t="s">
        <v>12206</v>
      </c>
      <c r="C5102" s="321" t="s">
        <v>14</v>
      </c>
      <c r="D5102" s="323" t="s">
        <v>1143</v>
      </c>
    </row>
    <row r="5103" spans="1:4" ht="40.5" x14ac:dyDescent="0.2">
      <c r="A5103" s="320" t="s">
        <v>7063</v>
      </c>
      <c r="B5103" s="322" t="s">
        <v>12207</v>
      </c>
      <c r="C5103" s="321" t="s">
        <v>76</v>
      </c>
      <c r="D5103" s="323" t="s">
        <v>5302</v>
      </c>
    </row>
    <row r="5104" spans="1:4" ht="27" x14ac:dyDescent="0.2">
      <c r="A5104" s="320" t="s">
        <v>7064</v>
      </c>
      <c r="B5104" s="322" t="s">
        <v>12208</v>
      </c>
      <c r="C5104" s="321" t="s">
        <v>76</v>
      </c>
      <c r="D5104" s="323" t="s">
        <v>572</v>
      </c>
    </row>
    <row r="5105" spans="1:4" ht="40.5" x14ac:dyDescent="0.2">
      <c r="A5105" s="320" t="s">
        <v>7065</v>
      </c>
      <c r="B5105" s="322" t="s">
        <v>12209</v>
      </c>
      <c r="C5105" s="321" t="s">
        <v>76</v>
      </c>
      <c r="D5105" s="323" t="s">
        <v>18836</v>
      </c>
    </row>
    <row r="5106" spans="1:4" ht="40.5" x14ac:dyDescent="0.2">
      <c r="A5106" s="320" t="s">
        <v>7067</v>
      </c>
      <c r="B5106" s="322" t="s">
        <v>12210</v>
      </c>
      <c r="C5106" s="321" t="s">
        <v>76</v>
      </c>
      <c r="D5106" s="323" t="s">
        <v>18837</v>
      </c>
    </row>
    <row r="5107" spans="1:4" ht="40.5" x14ac:dyDescent="0.2">
      <c r="A5107" s="320" t="s">
        <v>7069</v>
      </c>
      <c r="B5107" s="322" t="s">
        <v>12211</v>
      </c>
      <c r="C5107" s="321" t="s">
        <v>76</v>
      </c>
      <c r="D5107" s="323" t="s">
        <v>14350</v>
      </c>
    </row>
    <row r="5108" spans="1:4" ht="40.5" x14ac:dyDescent="0.2">
      <c r="A5108" s="320" t="s">
        <v>7070</v>
      </c>
      <c r="B5108" s="322" t="s">
        <v>12212</v>
      </c>
      <c r="C5108" s="321" t="s">
        <v>76</v>
      </c>
      <c r="D5108" s="323" t="s">
        <v>16526</v>
      </c>
    </row>
    <row r="5109" spans="1:4" ht="27" x14ac:dyDescent="0.2">
      <c r="A5109" s="320" t="s">
        <v>7071</v>
      </c>
      <c r="B5109" s="322" t="s">
        <v>12213</v>
      </c>
      <c r="C5109" s="321" t="s">
        <v>76</v>
      </c>
      <c r="D5109" s="323" t="s">
        <v>18838</v>
      </c>
    </row>
    <row r="5110" spans="1:4" ht="27" x14ac:dyDescent="0.2">
      <c r="A5110" s="320" t="s">
        <v>7072</v>
      </c>
      <c r="B5110" s="322" t="s">
        <v>12214</v>
      </c>
      <c r="C5110" s="321" t="s">
        <v>76</v>
      </c>
      <c r="D5110" s="323" t="s">
        <v>18839</v>
      </c>
    </row>
    <row r="5111" spans="1:4" ht="27" x14ac:dyDescent="0.2">
      <c r="A5111" s="320" t="s">
        <v>7073</v>
      </c>
      <c r="B5111" s="322" t="s">
        <v>12215</v>
      </c>
      <c r="C5111" s="321" t="s">
        <v>76</v>
      </c>
      <c r="D5111" s="323" t="s">
        <v>18840</v>
      </c>
    </row>
    <row r="5112" spans="1:4" ht="27" x14ac:dyDescent="0.2">
      <c r="A5112" s="320" t="s">
        <v>7074</v>
      </c>
      <c r="B5112" s="322" t="s">
        <v>12216</v>
      </c>
      <c r="C5112" s="321" t="s">
        <v>76</v>
      </c>
      <c r="D5112" s="323" t="s">
        <v>16545</v>
      </c>
    </row>
    <row r="5113" spans="1:4" ht="27" x14ac:dyDescent="0.2">
      <c r="A5113" s="320" t="s">
        <v>7075</v>
      </c>
      <c r="B5113" s="322" t="s">
        <v>12217</v>
      </c>
      <c r="C5113" s="321" t="s">
        <v>76</v>
      </c>
      <c r="D5113" s="323" t="s">
        <v>18841</v>
      </c>
    </row>
    <row r="5114" spans="1:4" ht="13.5" x14ac:dyDescent="0.2">
      <c r="A5114" s="320" t="s">
        <v>7076</v>
      </c>
      <c r="B5114" s="322" t="s">
        <v>12218</v>
      </c>
      <c r="C5114" s="321" t="s">
        <v>14</v>
      </c>
      <c r="D5114" s="323" t="s">
        <v>662</v>
      </c>
    </row>
    <row r="5115" spans="1:4" ht="27" x14ac:dyDescent="0.2">
      <c r="A5115" s="320" t="s">
        <v>7077</v>
      </c>
      <c r="B5115" s="322" t="s">
        <v>16117</v>
      </c>
      <c r="C5115" s="321" t="s">
        <v>14</v>
      </c>
      <c r="D5115" s="323" t="s">
        <v>392</v>
      </c>
    </row>
    <row r="5116" spans="1:4" ht="40.5" x14ac:dyDescent="0.2">
      <c r="A5116" s="320" t="s">
        <v>7078</v>
      </c>
      <c r="B5116" s="322" t="s">
        <v>16118</v>
      </c>
      <c r="C5116" s="321" t="s">
        <v>14</v>
      </c>
      <c r="D5116" s="323" t="s">
        <v>6933</v>
      </c>
    </row>
    <row r="5117" spans="1:4" ht="13.5" x14ac:dyDescent="0.2">
      <c r="A5117" s="320" t="s">
        <v>7079</v>
      </c>
      <c r="B5117" s="322" t="s">
        <v>12219</v>
      </c>
      <c r="C5117" s="321" t="s">
        <v>14</v>
      </c>
      <c r="D5117" s="323" t="s">
        <v>184</v>
      </c>
    </row>
    <row r="5118" spans="1:4" ht="13.5" x14ac:dyDescent="0.2">
      <c r="A5118" s="320" t="s">
        <v>7080</v>
      </c>
      <c r="B5118" s="322" t="s">
        <v>12220</v>
      </c>
      <c r="C5118" s="321" t="s">
        <v>14</v>
      </c>
      <c r="D5118" s="323" t="s">
        <v>503</v>
      </c>
    </row>
    <row r="5119" spans="1:4" ht="13.5" x14ac:dyDescent="0.2">
      <c r="A5119" s="320" t="s">
        <v>7081</v>
      </c>
      <c r="B5119" s="322" t="s">
        <v>12221</v>
      </c>
      <c r="C5119" s="321" t="s">
        <v>14</v>
      </c>
      <c r="D5119" s="323" t="s">
        <v>2516</v>
      </c>
    </row>
    <row r="5120" spans="1:4" ht="13.5" x14ac:dyDescent="0.2">
      <c r="A5120" s="320" t="s">
        <v>7082</v>
      </c>
      <c r="B5120" s="322" t="s">
        <v>12222</v>
      </c>
      <c r="C5120" s="321" t="s">
        <v>59</v>
      </c>
      <c r="D5120" s="323" t="s">
        <v>818</v>
      </c>
    </row>
    <row r="5121" spans="1:4" ht="13.5" x14ac:dyDescent="0.2">
      <c r="A5121" s="320" t="s">
        <v>7083</v>
      </c>
      <c r="B5121" s="322" t="s">
        <v>12223</v>
      </c>
      <c r="C5121" s="321" t="s">
        <v>14</v>
      </c>
      <c r="D5121" s="323" t="s">
        <v>13347</v>
      </c>
    </row>
    <row r="5122" spans="1:4" ht="13.5" x14ac:dyDescent="0.2">
      <c r="A5122" s="320" t="s">
        <v>7084</v>
      </c>
      <c r="B5122" s="322" t="s">
        <v>12224</v>
      </c>
      <c r="C5122" s="321" t="s">
        <v>14</v>
      </c>
      <c r="D5122" s="323" t="s">
        <v>192</v>
      </c>
    </row>
    <row r="5123" spans="1:4" ht="27" x14ac:dyDescent="0.2">
      <c r="A5123" s="320" t="s">
        <v>7085</v>
      </c>
      <c r="B5123" s="322" t="s">
        <v>12225</v>
      </c>
      <c r="C5123" s="321" t="s">
        <v>59</v>
      </c>
      <c r="D5123" s="323" t="s">
        <v>13347</v>
      </c>
    </row>
    <row r="5124" spans="1:4" ht="27" x14ac:dyDescent="0.2">
      <c r="A5124" s="320" t="s">
        <v>7086</v>
      </c>
      <c r="B5124" s="322" t="s">
        <v>12226</v>
      </c>
      <c r="C5124" s="321" t="s">
        <v>14</v>
      </c>
      <c r="D5124" s="323" t="s">
        <v>18086</v>
      </c>
    </row>
    <row r="5125" spans="1:4" ht="40.5" x14ac:dyDescent="0.2">
      <c r="A5125" s="320" t="s">
        <v>7087</v>
      </c>
      <c r="B5125" s="322" t="s">
        <v>16119</v>
      </c>
      <c r="C5125" s="321" t="s">
        <v>14</v>
      </c>
      <c r="D5125" s="323" t="s">
        <v>830</v>
      </c>
    </row>
    <row r="5126" spans="1:4" ht="27" x14ac:dyDescent="0.2">
      <c r="A5126" s="320" t="s">
        <v>7088</v>
      </c>
      <c r="B5126" s="322" t="s">
        <v>12227</v>
      </c>
      <c r="C5126" s="321" t="s">
        <v>76</v>
      </c>
      <c r="D5126" s="323" t="s">
        <v>18842</v>
      </c>
    </row>
    <row r="5127" spans="1:4" ht="27" x14ac:dyDescent="0.2">
      <c r="A5127" s="320" t="s">
        <v>7089</v>
      </c>
      <c r="B5127" s="322" t="s">
        <v>12228</v>
      </c>
      <c r="C5127" s="321" t="s">
        <v>76</v>
      </c>
      <c r="D5127" s="323" t="s">
        <v>18843</v>
      </c>
    </row>
    <row r="5128" spans="1:4" ht="27" x14ac:dyDescent="0.2">
      <c r="A5128" s="320" t="s">
        <v>7090</v>
      </c>
      <c r="B5128" s="322" t="s">
        <v>12229</v>
      </c>
      <c r="C5128" s="321" t="s">
        <v>14</v>
      </c>
      <c r="D5128" s="323" t="s">
        <v>18844</v>
      </c>
    </row>
    <row r="5129" spans="1:4" ht="27" x14ac:dyDescent="0.2">
      <c r="A5129" s="320" t="s">
        <v>7091</v>
      </c>
      <c r="B5129" s="322" t="s">
        <v>12230</v>
      </c>
      <c r="C5129" s="321" t="s">
        <v>14</v>
      </c>
      <c r="D5129" s="323" t="s">
        <v>14361</v>
      </c>
    </row>
    <row r="5130" spans="1:4" ht="27" x14ac:dyDescent="0.2">
      <c r="A5130" s="320" t="s">
        <v>7092</v>
      </c>
      <c r="B5130" s="322" t="s">
        <v>12231</v>
      </c>
      <c r="C5130" s="321" t="s">
        <v>14</v>
      </c>
      <c r="D5130" s="323" t="s">
        <v>18845</v>
      </c>
    </row>
    <row r="5131" spans="1:4" ht="27" x14ac:dyDescent="0.2">
      <c r="A5131" s="320" t="s">
        <v>7093</v>
      </c>
      <c r="B5131" s="322" t="s">
        <v>12232</v>
      </c>
      <c r="C5131" s="321" t="s">
        <v>14</v>
      </c>
      <c r="D5131" s="323" t="s">
        <v>14747</v>
      </c>
    </row>
    <row r="5132" spans="1:4" ht="27" x14ac:dyDescent="0.2">
      <c r="A5132" s="320" t="s">
        <v>7094</v>
      </c>
      <c r="B5132" s="322" t="s">
        <v>12233</v>
      </c>
      <c r="C5132" s="321" t="s">
        <v>14</v>
      </c>
      <c r="D5132" s="323" t="s">
        <v>14748</v>
      </c>
    </row>
    <row r="5133" spans="1:4" ht="27" x14ac:dyDescent="0.2">
      <c r="A5133" s="320" t="s">
        <v>7095</v>
      </c>
      <c r="B5133" s="322" t="s">
        <v>12234</v>
      </c>
      <c r="C5133" s="321" t="s">
        <v>14</v>
      </c>
      <c r="D5133" s="323" t="s">
        <v>18846</v>
      </c>
    </row>
    <row r="5134" spans="1:4" ht="27" x14ac:dyDescent="0.2">
      <c r="A5134" s="320" t="s">
        <v>7096</v>
      </c>
      <c r="B5134" s="322" t="s">
        <v>12235</v>
      </c>
      <c r="C5134" s="321" t="s">
        <v>14</v>
      </c>
      <c r="D5134" s="323" t="s">
        <v>18540</v>
      </c>
    </row>
    <row r="5135" spans="1:4" ht="27" x14ac:dyDescent="0.2">
      <c r="A5135" s="320" t="s">
        <v>7097</v>
      </c>
      <c r="B5135" s="322" t="s">
        <v>12236</v>
      </c>
      <c r="C5135" s="321" t="s">
        <v>14</v>
      </c>
      <c r="D5135" s="323" t="s">
        <v>14750</v>
      </c>
    </row>
    <row r="5136" spans="1:4" ht="27" x14ac:dyDescent="0.2">
      <c r="A5136" s="320" t="s">
        <v>7098</v>
      </c>
      <c r="B5136" s="322" t="s">
        <v>12237</v>
      </c>
      <c r="C5136" s="321" t="s">
        <v>14</v>
      </c>
      <c r="D5136" s="323" t="s">
        <v>18847</v>
      </c>
    </row>
    <row r="5137" spans="1:4" ht="27" x14ac:dyDescent="0.2">
      <c r="A5137" s="320" t="s">
        <v>7100</v>
      </c>
      <c r="B5137" s="322" t="s">
        <v>12238</v>
      </c>
      <c r="C5137" s="321" t="s">
        <v>14</v>
      </c>
      <c r="D5137" s="323" t="s">
        <v>1575</v>
      </c>
    </row>
    <row r="5138" spans="1:4" ht="27" x14ac:dyDescent="0.2">
      <c r="A5138" s="320" t="s">
        <v>7101</v>
      </c>
      <c r="B5138" s="322" t="s">
        <v>12239</v>
      </c>
      <c r="C5138" s="321" t="s">
        <v>14</v>
      </c>
      <c r="D5138" s="323" t="s">
        <v>14751</v>
      </c>
    </row>
    <row r="5139" spans="1:4" ht="27" x14ac:dyDescent="0.2">
      <c r="A5139" s="320" t="s">
        <v>7102</v>
      </c>
      <c r="B5139" s="322" t="s">
        <v>12240</v>
      </c>
      <c r="C5139" s="321" t="s">
        <v>14</v>
      </c>
      <c r="D5139" s="323" t="s">
        <v>17867</v>
      </c>
    </row>
    <row r="5140" spans="1:4" ht="27" x14ac:dyDescent="0.2">
      <c r="A5140" s="320" t="s">
        <v>7103</v>
      </c>
      <c r="B5140" s="322" t="s">
        <v>12241</v>
      </c>
      <c r="C5140" s="321" t="s">
        <v>14</v>
      </c>
      <c r="D5140" s="323" t="s">
        <v>4505</v>
      </c>
    </row>
    <row r="5141" spans="1:4" ht="27" x14ac:dyDescent="0.2">
      <c r="A5141" s="320" t="s">
        <v>7104</v>
      </c>
      <c r="B5141" s="322" t="s">
        <v>12242</v>
      </c>
      <c r="C5141" s="321" t="s">
        <v>14</v>
      </c>
      <c r="D5141" s="323" t="s">
        <v>3335</v>
      </c>
    </row>
    <row r="5142" spans="1:4" ht="27" x14ac:dyDescent="0.2">
      <c r="A5142" s="320" t="s">
        <v>7105</v>
      </c>
      <c r="B5142" s="322" t="s">
        <v>12243</v>
      </c>
      <c r="C5142" s="321" t="s">
        <v>14</v>
      </c>
      <c r="D5142" s="323" t="s">
        <v>13648</v>
      </c>
    </row>
    <row r="5143" spans="1:4" ht="27" x14ac:dyDescent="0.2">
      <c r="A5143" s="320" t="s">
        <v>7106</v>
      </c>
      <c r="B5143" s="322" t="s">
        <v>12244</v>
      </c>
      <c r="C5143" s="321" t="s">
        <v>14</v>
      </c>
      <c r="D5143" s="323" t="s">
        <v>14753</v>
      </c>
    </row>
    <row r="5144" spans="1:4" ht="27" x14ac:dyDescent="0.2">
      <c r="A5144" s="320" t="s">
        <v>7107</v>
      </c>
      <c r="B5144" s="322" t="s">
        <v>12245</v>
      </c>
      <c r="C5144" s="321" t="s">
        <v>14</v>
      </c>
      <c r="D5144" s="323" t="s">
        <v>1059</v>
      </c>
    </row>
    <row r="5145" spans="1:4" ht="27" x14ac:dyDescent="0.2">
      <c r="A5145" s="320" t="s">
        <v>7108</v>
      </c>
      <c r="B5145" s="322" t="s">
        <v>12246</v>
      </c>
      <c r="C5145" s="321" t="s">
        <v>14</v>
      </c>
      <c r="D5145" s="323" t="s">
        <v>14730</v>
      </c>
    </row>
    <row r="5146" spans="1:4" ht="27" x14ac:dyDescent="0.2">
      <c r="A5146" s="320" t="s">
        <v>7109</v>
      </c>
      <c r="B5146" s="322" t="s">
        <v>12247</v>
      </c>
      <c r="C5146" s="321" t="s">
        <v>14</v>
      </c>
      <c r="D5146" s="323" t="s">
        <v>17834</v>
      </c>
    </row>
    <row r="5147" spans="1:4" ht="27" x14ac:dyDescent="0.2">
      <c r="A5147" s="320" t="s">
        <v>7110</v>
      </c>
      <c r="B5147" s="322" t="s">
        <v>12248</v>
      </c>
      <c r="C5147" s="321" t="s">
        <v>14</v>
      </c>
      <c r="D5147" s="323" t="s">
        <v>14754</v>
      </c>
    </row>
    <row r="5148" spans="1:4" ht="27" x14ac:dyDescent="0.2">
      <c r="A5148" s="320" t="s">
        <v>7111</v>
      </c>
      <c r="B5148" s="322" t="s">
        <v>12249</v>
      </c>
      <c r="C5148" s="321" t="s">
        <v>14</v>
      </c>
      <c r="D5148" s="323" t="s">
        <v>18848</v>
      </c>
    </row>
    <row r="5149" spans="1:4" ht="13.5" x14ac:dyDescent="0.2">
      <c r="A5149" s="320" t="s">
        <v>7112</v>
      </c>
      <c r="B5149" s="322" t="s">
        <v>16120</v>
      </c>
      <c r="C5149" s="321" t="s">
        <v>59</v>
      </c>
      <c r="D5149" s="323" t="s">
        <v>422</v>
      </c>
    </row>
    <row r="5150" spans="1:4" ht="27" x14ac:dyDescent="0.2">
      <c r="A5150" s="320" t="s">
        <v>7113</v>
      </c>
      <c r="B5150" s="322" t="s">
        <v>12250</v>
      </c>
      <c r="C5150" s="321" t="s">
        <v>13313</v>
      </c>
      <c r="D5150" s="323" t="s">
        <v>763</v>
      </c>
    </row>
    <row r="5151" spans="1:4" ht="27" x14ac:dyDescent="0.2">
      <c r="A5151" s="320" t="s">
        <v>7114</v>
      </c>
      <c r="B5151" s="322" t="s">
        <v>12251</v>
      </c>
      <c r="C5151" s="321" t="s">
        <v>13313</v>
      </c>
      <c r="D5151" s="323" t="s">
        <v>345</v>
      </c>
    </row>
    <row r="5152" spans="1:4" ht="27" x14ac:dyDescent="0.2">
      <c r="A5152" s="320" t="s">
        <v>7115</v>
      </c>
      <c r="B5152" s="322" t="s">
        <v>12252</v>
      </c>
      <c r="C5152" s="321" t="s">
        <v>14</v>
      </c>
      <c r="D5152" s="323" t="s">
        <v>755</v>
      </c>
    </row>
    <row r="5153" spans="1:4" ht="27" x14ac:dyDescent="0.2">
      <c r="A5153" s="320" t="s">
        <v>7116</v>
      </c>
      <c r="B5153" s="322" t="s">
        <v>12253</v>
      </c>
      <c r="C5153" s="321" t="s">
        <v>14</v>
      </c>
      <c r="D5153" s="323" t="s">
        <v>4275</v>
      </c>
    </row>
    <row r="5154" spans="1:4" ht="27" x14ac:dyDescent="0.2">
      <c r="A5154" s="320" t="s">
        <v>7117</v>
      </c>
      <c r="B5154" s="322" t="s">
        <v>12254</v>
      </c>
      <c r="C5154" s="321" t="s">
        <v>14</v>
      </c>
      <c r="D5154" s="323" t="s">
        <v>18042</v>
      </c>
    </row>
    <row r="5155" spans="1:4" ht="27" x14ac:dyDescent="0.2">
      <c r="A5155" s="320" t="s">
        <v>7118</v>
      </c>
      <c r="B5155" s="322" t="s">
        <v>12255</v>
      </c>
      <c r="C5155" s="321" t="s">
        <v>14</v>
      </c>
      <c r="D5155" s="323" t="s">
        <v>5138</v>
      </c>
    </row>
    <row r="5156" spans="1:4" ht="27" x14ac:dyDescent="0.2">
      <c r="A5156" s="320" t="s">
        <v>7119</v>
      </c>
      <c r="B5156" s="322" t="s">
        <v>12256</v>
      </c>
      <c r="C5156" s="321" t="s">
        <v>14</v>
      </c>
      <c r="D5156" s="323" t="s">
        <v>967</v>
      </c>
    </row>
    <row r="5157" spans="1:4" ht="27" x14ac:dyDescent="0.2">
      <c r="A5157" s="320" t="s">
        <v>7120</v>
      </c>
      <c r="B5157" s="322" t="s">
        <v>12257</v>
      </c>
      <c r="C5157" s="321" t="s">
        <v>14</v>
      </c>
      <c r="D5157" s="323" t="s">
        <v>14099</v>
      </c>
    </row>
    <row r="5158" spans="1:4" ht="27" x14ac:dyDescent="0.2">
      <c r="A5158" s="320" t="s">
        <v>7121</v>
      </c>
      <c r="B5158" s="322" t="s">
        <v>12258</v>
      </c>
      <c r="C5158" s="321" t="s">
        <v>14</v>
      </c>
      <c r="D5158" s="323" t="s">
        <v>13827</v>
      </c>
    </row>
    <row r="5159" spans="1:4" ht="27" x14ac:dyDescent="0.2">
      <c r="A5159" s="320" t="s">
        <v>7122</v>
      </c>
      <c r="B5159" s="322" t="s">
        <v>12259</v>
      </c>
      <c r="C5159" s="321" t="s">
        <v>14</v>
      </c>
      <c r="D5159" s="323" t="s">
        <v>4776</v>
      </c>
    </row>
    <row r="5160" spans="1:4" ht="27" x14ac:dyDescent="0.2">
      <c r="A5160" s="320" t="s">
        <v>7123</v>
      </c>
      <c r="B5160" s="322" t="s">
        <v>12260</v>
      </c>
      <c r="C5160" s="321" t="s">
        <v>14</v>
      </c>
      <c r="D5160" s="323" t="s">
        <v>13870</v>
      </c>
    </row>
    <row r="5161" spans="1:4" ht="27" x14ac:dyDescent="0.2">
      <c r="A5161" s="320" t="s">
        <v>7124</v>
      </c>
      <c r="B5161" s="322" t="s">
        <v>12261</v>
      </c>
      <c r="C5161" s="321" t="s">
        <v>14</v>
      </c>
      <c r="D5161" s="323" t="s">
        <v>487</v>
      </c>
    </row>
    <row r="5162" spans="1:4" ht="27" x14ac:dyDescent="0.2">
      <c r="A5162" s="320" t="s">
        <v>7125</v>
      </c>
      <c r="B5162" s="322" t="s">
        <v>12262</v>
      </c>
      <c r="C5162" s="321" t="s">
        <v>14</v>
      </c>
      <c r="D5162" s="323" t="s">
        <v>5788</v>
      </c>
    </row>
    <row r="5163" spans="1:4" ht="27" x14ac:dyDescent="0.2">
      <c r="A5163" s="320" t="s">
        <v>7126</v>
      </c>
      <c r="B5163" s="322" t="s">
        <v>12263</v>
      </c>
      <c r="C5163" s="321" t="s">
        <v>14</v>
      </c>
      <c r="D5163" s="323" t="s">
        <v>18086</v>
      </c>
    </row>
    <row r="5164" spans="1:4" ht="27" x14ac:dyDescent="0.2">
      <c r="A5164" s="320" t="s">
        <v>7127</v>
      </c>
      <c r="B5164" s="322" t="s">
        <v>12264</v>
      </c>
      <c r="C5164" s="321" t="s">
        <v>14</v>
      </c>
      <c r="D5164" s="323" t="s">
        <v>826</v>
      </c>
    </row>
    <row r="5165" spans="1:4" ht="27" x14ac:dyDescent="0.2">
      <c r="A5165" s="320" t="s">
        <v>7128</v>
      </c>
      <c r="B5165" s="322" t="s">
        <v>12265</v>
      </c>
      <c r="C5165" s="321" t="s">
        <v>14</v>
      </c>
      <c r="D5165" s="323" t="s">
        <v>14351</v>
      </c>
    </row>
    <row r="5166" spans="1:4" ht="27" x14ac:dyDescent="0.2">
      <c r="A5166" s="320" t="s">
        <v>7129</v>
      </c>
      <c r="B5166" s="322" t="s">
        <v>12266</v>
      </c>
      <c r="C5166" s="321" t="s">
        <v>14</v>
      </c>
      <c r="D5166" s="323" t="s">
        <v>18293</v>
      </c>
    </row>
    <row r="5167" spans="1:4" ht="27" x14ac:dyDescent="0.2">
      <c r="A5167" s="320" t="s">
        <v>7130</v>
      </c>
      <c r="B5167" s="322" t="s">
        <v>12267</v>
      </c>
      <c r="C5167" s="321" t="s">
        <v>14</v>
      </c>
      <c r="D5167" s="323" t="s">
        <v>5505</v>
      </c>
    </row>
    <row r="5168" spans="1:4" ht="27" x14ac:dyDescent="0.2">
      <c r="A5168" s="320" t="s">
        <v>7131</v>
      </c>
      <c r="B5168" s="322" t="s">
        <v>12268</v>
      </c>
      <c r="C5168" s="321" t="s">
        <v>14</v>
      </c>
      <c r="D5168" s="323" t="s">
        <v>18849</v>
      </c>
    </row>
    <row r="5169" spans="1:4" ht="13.5" x14ac:dyDescent="0.2">
      <c r="A5169" s="320" t="s">
        <v>7132</v>
      </c>
      <c r="B5169" s="322" t="s">
        <v>12269</v>
      </c>
      <c r="C5169" s="321" t="s">
        <v>14</v>
      </c>
      <c r="D5169" s="323" t="s">
        <v>5122</v>
      </c>
    </row>
    <row r="5170" spans="1:4" ht="40.5" x14ac:dyDescent="0.2">
      <c r="A5170" s="320" t="s">
        <v>7133</v>
      </c>
      <c r="B5170" s="322" t="s">
        <v>12270</v>
      </c>
      <c r="C5170" s="321" t="s">
        <v>59</v>
      </c>
      <c r="D5170" s="323" t="s">
        <v>18850</v>
      </c>
    </row>
    <row r="5171" spans="1:4" ht="27" x14ac:dyDescent="0.2">
      <c r="A5171" s="320" t="s">
        <v>7134</v>
      </c>
      <c r="B5171" s="322" t="s">
        <v>12271</v>
      </c>
      <c r="C5171" s="321" t="s">
        <v>59</v>
      </c>
      <c r="D5171" s="323" t="s">
        <v>18851</v>
      </c>
    </row>
    <row r="5172" spans="1:4" ht="27" x14ac:dyDescent="0.2">
      <c r="A5172" s="320" t="s">
        <v>7135</v>
      </c>
      <c r="B5172" s="322" t="s">
        <v>12272</v>
      </c>
      <c r="C5172" s="321" t="s">
        <v>14</v>
      </c>
      <c r="D5172" s="323" t="s">
        <v>983</v>
      </c>
    </row>
    <row r="5173" spans="1:4" ht="13.5" x14ac:dyDescent="0.2">
      <c r="A5173" s="320" t="s">
        <v>7136</v>
      </c>
      <c r="B5173" s="322" t="s">
        <v>12273</v>
      </c>
      <c r="C5173" s="321" t="s">
        <v>13318</v>
      </c>
      <c r="D5173" s="323" t="s">
        <v>18852</v>
      </c>
    </row>
    <row r="5174" spans="1:4" ht="13.5" x14ac:dyDescent="0.2">
      <c r="A5174" s="320" t="s">
        <v>7137</v>
      </c>
      <c r="B5174" s="322" t="s">
        <v>12274</v>
      </c>
      <c r="C5174" s="321" t="s">
        <v>13318</v>
      </c>
      <c r="D5174" s="323" t="s">
        <v>18853</v>
      </c>
    </row>
    <row r="5175" spans="1:4" ht="27" x14ac:dyDescent="0.2">
      <c r="A5175" s="320" t="s">
        <v>14757</v>
      </c>
      <c r="B5175" s="322" t="s">
        <v>16121</v>
      </c>
      <c r="C5175" s="321" t="s">
        <v>76</v>
      </c>
      <c r="D5175" s="323" t="s">
        <v>18854</v>
      </c>
    </row>
    <row r="5176" spans="1:4" ht="40.5" x14ac:dyDescent="0.2">
      <c r="A5176" s="320" t="s">
        <v>7138</v>
      </c>
      <c r="B5176" s="322" t="s">
        <v>12275</v>
      </c>
      <c r="C5176" s="321" t="s">
        <v>76</v>
      </c>
      <c r="D5176" s="323" t="s">
        <v>18855</v>
      </c>
    </row>
    <row r="5177" spans="1:4" ht="40.5" x14ac:dyDescent="0.2">
      <c r="A5177" s="320" t="s">
        <v>7139</v>
      </c>
      <c r="B5177" s="322" t="s">
        <v>12276</v>
      </c>
      <c r="C5177" s="321" t="s">
        <v>76</v>
      </c>
      <c r="D5177" s="323" t="s">
        <v>18856</v>
      </c>
    </row>
    <row r="5178" spans="1:4" ht="40.5" x14ac:dyDescent="0.2">
      <c r="A5178" s="320" t="s">
        <v>7140</v>
      </c>
      <c r="B5178" s="322" t="s">
        <v>12277</v>
      </c>
      <c r="C5178" s="321" t="s">
        <v>76</v>
      </c>
      <c r="D5178" s="323" t="s">
        <v>18857</v>
      </c>
    </row>
    <row r="5179" spans="1:4" ht="40.5" x14ac:dyDescent="0.2">
      <c r="A5179" s="320" t="s">
        <v>7141</v>
      </c>
      <c r="B5179" s="322" t="s">
        <v>12278</v>
      </c>
      <c r="C5179" s="321" t="s">
        <v>76</v>
      </c>
      <c r="D5179" s="323" t="s">
        <v>18858</v>
      </c>
    </row>
    <row r="5180" spans="1:4" ht="40.5" x14ac:dyDescent="0.2">
      <c r="A5180" s="320" t="s">
        <v>7142</v>
      </c>
      <c r="B5180" s="322" t="s">
        <v>12279</v>
      </c>
      <c r="C5180" s="321" t="s">
        <v>76</v>
      </c>
      <c r="D5180" s="323" t="s">
        <v>18859</v>
      </c>
    </row>
    <row r="5181" spans="1:4" ht="40.5" x14ac:dyDescent="0.2">
      <c r="A5181" s="320" t="s">
        <v>7143</v>
      </c>
      <c r="B5181" s="322" t="s">
        <v>12280</v>
      </c>
      <c r="C5181" s="321" t="s">
        <v>76</v>
      </c>
      <c r="D5181" s="323" t="s">
        <v>18860</v>
      </c>
    </row>
    <row r="5182" spans="1:4" ht="40.5" x14ac:dyDescent="0.2">
      <c r="A5182" s="320" t="s">
        <v>7144</v>
      </c>
      <c r="B5182" s="322" t="s">
        <v>12281</v>
      </c>
      <c r="C5182" s="321" t="s">
        <v>76</v>
      </c>
      <c r="D5182" s="323" t="s">
        <v>18861</v>
      </c>
    </row>
    <row r="5183" spans="1:4" ht="40.5" x14ac:dyDescent="0.2">
      <c r="A5183" s="320" t="s">
        <v>7145</v>
      </c>
      <c r="B5183" s="322" t="s">
        <v>12282</v>
      </c>
      <c r="C5183" s="321" t="s">
        <v>76</v>
      </c>
      <c r="D5183" s="323" t="s">
        <v>18862</v>
      </c>
    </row>
    <row r="5184" spans="1:4" ht="40.5" x14ac:dyDescent="0.2">
      <c r="A5184" s="320" t="s">
        <v>7146</v>
      </c>
      <c r="B5184" s="322" t="s">
        <v>12283</v>
      </c>
      <c r="C5184" s="321" t="s">
        <v>76</v>
      </c>
      <c r="D5184" s="323" t="s">
        <v>18863</v>
      </c>
    </row>
    <row r="5185" spans="1:4" ht="40.5" x14ac:dyDescent="0.2">
      <c r="A5185" s="320" t="s">
        <v>7147</v>
      </c>
      <c r="B5185" s="322" t="s">
        <v>12284</v>
      </c>
      <c r="C5185" s="321" t="s">
        <v>76</v>
      </c>
      <c r="D5185" s="323" t="s">
        <v>18864</v>
      </c>
    </row>
    <row r="5186" spans="1:4" ht="27" x14ac:dyDescent="0.2">
      <c r="A5186" s="320" t="s">
        <v>7148</v>
      </c>
      <c r="B5186" s="322" t="s">
        <v>16122</v>
      </c>
      <c r="C5186" s="321" t="s">
        <v>14</v>
      </c>
      <c r="D5186" s="323" t="s">
        <v>468</v>
      </c>
    </row>
    <row r="5187" spans="1:4" ht="27" x14ac:dyDescent="0.2">
      <c r="A5187" s="320" t="s">
        <v>7149</v>
      </c>
      <c r="B5187" s="322" t="s">
        <v>16123</v>
      </c>
      <c r="C5187" s="321" t="s">
        <v>14</v>
      </c>
      <c r="D5187" s="323" t="s">
        <v>721</v>
      </c>
    </row>
    <row r="5188" spans="1:4" ht="27" x14ac:dyDescent="0.2">
      <c r="A5188" s="320" t="s">
        <v>7150</v>
      </c>
      <c r="B5188" s="322" t="s">
        <v>12285</v>
      </c>
      <c r="C5188" s="321" t="s">
        <v>76</v>
      </c>
      <c r="D5188" s="323" t="s">
        <v>18865</v>
      </c>
    </row>
    <row r="5189" spans="1:4" ht="27" x14ac:dyDescent="0.2">
      <c r="A5189" s="320" t="s">
        <v>7151</v>
      </c>
      <c r="B5189" s="322" t="s">
        <v>12286</v>
      </c>
      <c r="C5189" s="321" t="s">
        <v>76</v>
      </c>
      <c r="D5189" s="323" t="s">
        <v>18866</v>
      </c>
    </row>
    <row r="5190" spans="1:4" ht="27" x14ac:dyDescent="0.2">
      <c r="A5190" s="320" t="s">
        <v>7153</v>
      </c>
      <c r="B5190" s="322" t="s">
        <v>12287</v>
      </c>
      <c r="C5190" s="321" t="s">
        <v>76</v>
      </c>
      <c r="D5190" s="323" t="s">
        <v>18867</v>
      </c>
    </row>
    <row r="5191" spans="1:4" ht="27" x14ac:dyDescent="0.2">
      <c r="A5191" s="320" t="s">
        <v>7154</v>
      </c>
      <c r="B5191" s="322" t="s">
        <v>12288</v>
      </c>
      <c r="C5191" s="321" t="s">
        <v>14</v>
      </c>
      <c r="D5191" s="323" t="s">
        <v>13623</v>
      </c>
    </row>
    <row r="5192" spans="1:4" ht="13.5" x14ac:dyDescent="0.2">
      <c r="A5192" s="320" t="s">
        <v>7155</v>
      </c>
      <c r="B5192" s="322" t="s">
        <v>12289</v>
      </c>
      <c r="C5192" s="321" t="s">
        <v>14</v>
      </c>
      <c r="D5192" s="323" t="s">
        <v>14267</v>
      </c>
    </row>
    <row r="5193" spans="1:4" ht="13.5" x14ac:dyDescent="0.2">
      <c r="A5193" s="320" t="s">
        <v>7156</v>
      </c>
      <c r="B5193" s="322" t="s">
        <v>12290</v>
      </c>
      <c r="C5193" s="321" t="s">
        <v>14</v>
      </c>
      <c r="D5193" s="323" t="s">
        <v>857</v>
      </c>
    </row>
    <row r="5194" spans="1:4" ht="13.5" x14ac:dyDescent="0.2">
      <c r="A5194" s="320" t="s">
        <v>7157</v>
      </c>
      <c r="B5194" s="322" t="s">
        <v>12291</v>
      </c>
      <c r="C5194" s="321" t="s">
        <v>14</v>
      </c>
      <c r="D5194" s="323" t="s">
        <v>1171</v>
      </c>
    </row>
    <row r="5195" spans="1:4" ht="13.5" x14ac:dyDescent="0.2">
      <c r="A5195" s="320" t="s">
        <v>7158</v>
      </c>
      <c r="B5195" s="322" t="s">
        <v>12292</v>
      </c>
      <c r="C5195" s="321" t="s">
        <v>14</v>
      </c>
      <c r="D5195" s="323" t="s">
        <v>18868</v>
      </c>
    </row>
    <row r="5196" spans="1:4" ht="27" x14ac:dyDescent="0.2">
      <c r="A5196" s="320" t="s">
        <v>7159</v>
      </c>
      <c r="B5196" s="322" t="s">
        <v>12293</v>
      </c>
      <c r="C5196" s="321" t="s">
        <v>14</v>
      </c>
      <c r="D5196" s="323" t="s">
        <v>1075</v>
      </c>
    </row>
    <row r="5197" spans="1:4" ht="13.5" x14ac:dyDescent="0.2">
      <c r="A5197" s="320" t="s">
        <v>7160</v>
      </c>
      <c r="B5197" s="322" t="s">
        <v>12294</v>
      </c>
      <c r="C5197" s="321" t="s">
        <v>14</v>
      </c>
      <c r="D5197" s="323" t="s">
        <v>1369</v>
      </c>
    </row>
    <row r="5198" spans="1:4" ht="27" x14ac:dyDescent="0.2">
      <c r="A5198" s="320" t="s">
        <v>7162</v>
      </c>
      <c r="B5198" s="322" t="s">
        <v>16124</v>
      </c>
      <c r="C5198" s="321" t="s">
        <v>14</v>
      </c>
      <c r="D5198" s="323" t="s">
        <v>504</v>
      </c>
    </row>
    <row r="5199" spans="1:4" ht="27" x14ac:dyDescent="0.2">
      <c r="A5199" s="320" t="s">
        <v>7163</v>
      </c>
      <c r="B5199" s="322" t="s">
        <v>16125</v>
      </c>
      <c r="C5199" s="321" t="s">
        <v>14</v>
      </c>
      <c r="D5199" s="323" t="s">
        <v>915</v>
      </c>
    </row>
    <row r="5200" spans="1:4" ht="27" x14ac:dyDescent="0.2">
      <c r="A5200" s="320" t="s">
        <v>7164</v>
      </c>
      <c r="B5200" s="322" t="s">
        <v>16126</v>
      </c>
      <c r="C5200" s="321" t="s">
        <v>14</v>
      </c>
      <c r="D5200" s="323" t="s">
        <v>950</v>
      </c>
    </row>
    <row r="5201" spans="1:4" ht="27" x14ac:dyDescent="0.2">
      <c r="A5201" s="320" t="s">
        <v>7165</v>
      </c>
      <c r="B5201" s="322" t="s">
        <v>16127</v>
      </c>
      <c r="C5201" s="321" t="s">
        <v>14</v>
      </c>
      <c r="D5201" s="323" t="s">
        <v>1164</v>
      </c>
    </row>
    <row r="5202" spans="1:4" ht="27" x14ac:dyDescent="0.2">
      <c r="A5202" s="320" t="s">
        <v>7166</v>
      </c>
      <c r="B5202" s="322" t="s">
        <v>16128</v>
      </c>
      <c r="C5202" s="321" t="s">
        <v>14</v>
      </c>
      <c r="D5202" s="323" t="s">
        <v>550</v>
      </c>
    </row>
    <row r="5203" spans="1:4" ht="40.5" x14ac:dyDescent="0.2">
      <c r="A5203" s="320" t="s">
        <v>7167</v>
      </c>
      <c r="B5203" s="322" t="s">
        <v>12295</v>
      </c>
      <c r="C5203" s="321" t="s">
        <v>14</v>
      </c>
      <c r="D5203" s="323" t="s">
        <v>946</v>
      </c>
    </row>
    <row r="5204" spans="1:4" ht="40.5" x14ac:dyDescent="0.2">
      <c r="A5204" s="320" t="s">
        <v>7168</v>
      </c>
      <c r="B5204" s="322" t="s">
        <v>12296</v>
      </c>
      <c r="C5204" s="321" t="s">
        <v>14</v>
      </c>
      <c r="D5204" s="323" t="s">
        <v>1402</v>
      </c>
    </row>
    <row r="5205" spans="1:4" ht="40.5" x14ac:dyDescent="0.2">
      <c r="A5205" s="320" t="s">
        <v>7169</v>
      </c>
      <c r="B5205" s="322" t="s">
        <v>12297</v>
      </c>
      <c r="C5205" s="321" t="s">
        <v>14</v>
      </c>
      <c r="D5205" s="323" t="s">
        <v>18869</v>
      </c>
    </row>
    <row r="5206" spans="1:4" ht="40.5" x14ac:dyDescent="0.2">
      <c r="A5206" s="320" t="s">
        <v>7171</v>
      </c>
      <c r="B5206" s="322" t="s">
        <v>12298</v>
      </c>
      <c r="C5206" s="321" t="s">
        <v>14</v>
      </c>
      <c r="D5206" s="323" t="s">
        <v>13736</v>
      </c>
    </row>
    <row r="5207" spans="1:4" ht="27" x14ac:dyDescent="0.2">
      <c r="A5207" s="320" t="s">
        <v>7172</v>
      </c>
      <c r="B5207" s="322" t="s">
        <v>12299</v>
      </c>
      <c r="C5207" s="321" t="s">
        <v>14</v>
      </c>
      <c r="D5207" s="323" t="s">
        <v>613</v>
      </c>
    </row>
    <row r="5208" spans="1:4" ht="40.5" x14ac:dyDescent="0.2">
      <c r="A5208" s="320" t="s">
        <v>7174</v>
      </c>
      <c r="B5208" s="322" t="s">
        <v>12300</v>
      </c>
      <c r="C5208" s="321" t="s">
        <v>14</v>
      </c>
      <c r="D5208" s="323" t="s">
        <v>3755</v>
      </c>
    </row>
    <row r="5209" spans="1:4" ht="40.5" x14ac:dyDescent="0.2">
      <c r="A5209" s="320" t="s">
        <v>7175</v>
      </c>
      <c r="B5209" s="322" t="s">
        <v>12301</v>
      </c>
      <c r="C5209" s="321" t="s">
        <v>14</v>
      </c>
      <c r="D5209" s="323" t="s">
        <v>350</v>
      </c>
    </row>
    <row r="5210" spans="1:4" ht="40.5" x14ac:dyDescent="0.2">
      <c r="A5210" s="320" t="s">
        <v>7177</v>
      </c>
      <c r="B5210" s="322" t="s">
        <v>12302</v>
      </c>
      <c r="C5210" s="321" t="s">
        <v>14</v>
      </c>
      <c r="D5210" s="323" t="s">
        <v>14022</v>
      </c>
    </row>
    <row r="5211" spans="1:4" ht="40.5" x14ac:dyDescent="0.2">
      <c r="A5211" s="320" t="s">
        <v>7178</v>
      </c>
      <c r="B5211" s="322" t="s">
        <v>12303</v>
      </c>
      <c r="C5211" s="321" t="s">
        <v>14</v>
      </c>
      <c r="D5211" s="323" t="s">
        <v>4486</v>
      </c>
    </row>
    <row r="5212" spans="1:4" ht="27" x14ac:dyDescent="0.2">
      <c r="A5212" s="320" t="s">
        <v>7179</v>
      </c>
      <c r="B5212" s="322" t="s">
        <v>12304</v>
      </c>
      <c r="C5212" s="321" t="s">
        <v>14</v>
      </c>
      <c r="D5212" s="323" t="s">
        <v>14837</v>
      </c>
    </row>
    <row r="5213" spans="1:4" ht="27" x14ac:dyDescent="0.2">
      <c r="A5213" s="320" t="s">
        <v>7181</v>
      </c>
      <c r="B5213" s="322" t="s">
        <v>12305</v>
      </c>
      <c r="C5213" s="321" t="s">
        <v>14</v>
      </c>
      <c r="D5213" s="323" t="s">
        <v>2804</v>
      </c>
    </row>
    <row r="5214" spans="1:4" ht="13.5" x14ac:dyDescent="0.2">
      <c r="A5214" s="320" t="s">
        <v>7183</v>
      </c>
      <c r="B5214" s="322" t="s">
        <v>16129</v>
      </c>
      <c r="C5214" s="321" t="s">
        <v>14</v>
      </c>
      <c r="D5214" s="323" t="s">
        <v>761</v>
      </c>
    </row>
    <row r="5215" spans="1:4" ht="13.5" x14ac:dyDescent="0.2">
      <c r="A5215" s="320" t="s">
        <v>7184</v>
      </c>
      <c r="B5215" s="322" t="s">
        <v>16130</v>
      </c>
      <c r="C5215" s="321" t="s">
        <v>14</v>
      </c>
      <c r="D5215" s="323" t="s">
        <v>2514</v>
      </c>
    </row>
    <row r="5216" spans="1:4" ht="13.5" x14ac:dyDescent="0.2">
      <c r="A5216" s="320" t="s">
        <v>7185</v>
      </c>
      <c r="B5216" s="322" t="s">
        <v>16131</v>
      </c>
      <c r="C5216" s="321" t="s">
        <v>14</v>
      </c>
      <c r="D5216" s="323" t="s">
        <v>860</v>
      </c>
    </row>
    <row r="5217" spans="1:4" ht="13.5" x14ac:dyDescent="0.2">
      <c r="A5217" s="320" t="s">
        <v>7186</v>
      </c>
      <c r="B5217" s="322" t="s">
        <v>16132</v>
      </c>
      <c r="C5217" s="321" t="s">
        <v>14</v>
      </c>
      <c r="D5217" s="323" t="s">
        <v>747</v>
      </c>
    </row>
    <row r="5218" spans="1:4" ht="27" x14ac:dyDescent="0.2">
      <c r="A5218" s="320" t="s">
        <v>7187</v>
      </c>
      <c r="B5218" s="322" t="s">
        <v>12306</v>
      </c>
      <c r="C5218" s="321" t="s">
        <v>14</v>
      </c>
      <c r="D5218" s="323" t="s">
        <v>17814</v>
      </c>
    </row>
    <row r="5219" spans="1:4" ht="27" x14ac:dyDescent="0.2">
      <c r="A5219" s="320" t="s">
        <v>7188</v>
      </c>
      <c r="B5219" s="322" t="s">
        <v>12307</v>
      </c>
      <c r="C5219" s="321" t="s">
        <v>14</v>
      </c>
      <c r="D5219" s="323" t="s">
        <v>1651</v>
      </c>
    </row>
    <row r="5220" spans="1:4" ht="27" x14ac:dyDescent="0.2">
      <c r="A5220" s="320" t="s">
        <v>7189</v>
      </c>
      <c r="B5220" s="322" t="s">
        <v>12308</v>
      </c>
      <c r="C5220" s="321" t="s">
        <v>14</v>
      </c>
      <c r="D5220" s="323" t="s">
        <v>18705</v>
      </c>
    </row>
    <row r="5221" spans="1:4" ht="27" x14ac:dyDescent="0.2">
      <c r="A5221" s="320" t="s">
        <v>7190</v>
      </c>
      <c r="B5221" s="322" t="s">
        <v>12309</v>
      </c>
      <c r="C5221" s="321" t="s">
        <v>14</v>
      </c>
      <c r="D5221" s="323" t="s">
        <v>966</v>
      </c>
    </row>
    <row r="5222" spans="1:4" ht="27" x14ac:dyDescent="0.2">
      <c r="A5222" s="320" t="s">
        <v>7191</v>
      </c>
      <c r="B5222" s="322" t="s">
        <v>12310</v>
      </c>
      <c r="C5222" s="321" t="s">
        <v>14</v>
      </c>
      <c r="D5222" s="323" t="s">
        <v>18870</v>
      </c>
    </row>
    <row r="5223" spans="1:4" ht="27" x14ac:dyDescent="0.2">
      <c r="A5223" s="320" t="s">
        <v>7192</v>
      </c>
      <c r="B5223" s="322" t="s">
        <v>12311</v>
      </c>
      <c r="C5223" s="321" t="s">
        <v>14</v>
      </c>
      <c r="D5223" s="323" t="s">
        <v>1011</v>
      </c>
    </row>
    <row r="5224" spans="1:4" ht="27" x14ac:dyDescent="0.2">
      <c r="A5224" s="320" t="s">
        <v>7193</v>
      </c>
      <c r="B5224" s="322" t="s">
        <v>12312</v>
      </c>
      <c r="C5224" s="321" t="s">
        <v>14</v>
      </c>
      <c r="D5224" s="323" t="s">
        <v>1079</v>
      </c>
    </row>
    <row r="5225" spans="1:4" ht="27" x14ac:dyDescent="0.2">
      <c r="A5225" s="320" t="s">
        <v>7194</v>
      </c>
      <c r="B5225" s="322" t="s">
        <v>12313</v>
      </c>
      <c r="C5225" s="321" t="s">
        <v>14</v>
      </c>
      <c r="D5225" s="323" t="s">
        <v>18434</v>
      </c>
    </row>
    <row r="5226" spans="1:4" ht="13.5" x14ac:dyDescent="0.2">
      <c r="A5226" s="320" t="s">
        <v>7195</v>
      </c>
      <c r="B5226" s="322" t="s">
        <v>12314</v>
      </c>
      <c r="C5226" s="321" t="s">
        <v>14</v>
      </c>
      <c r="D5226" s="323" t="s">
        <v>968</v>
      </c>
    </row>
    <row r="5227" spans="1:4" ht="13.5" x14ac:dyDescent="0.2">
      <c r="A5227" s="320" t="s">
        <v>7197</v>
      </c>
      <c r="B5227" s="322" t="s">
        <v>12315</v>
      </c>
      <c r="C5227" s="321" t="s">
        <v>14</v>
      </c>
      <c r="D5227" s="323" t="s">
        <v>450</v>
      </c>
    </row>
    <row r="5228" spans="1:4" ht="13.5" x14ac:dyDescent="0.2">
      <c r="A5228" s="320" t="s">
        <v>7198</v>
      </c>
      <c r="B5228" s="322" t="s">
        <v>12316</v>
      </c>
      <c r="C5228" s="321" t="s">
        <v>14</v>
      </c>
      <c r="D5228" s="323" t="s">
        <v>18871</v>
      </c>
    </row>
    <row r="5229" spans="1:4" ht="13.5" x14ac:dyDescent="0.2">
      <c r="A5229" s="320" t="s">
        <v>7200</v>
      </c>
      <c r="B5229" s="322" t="s">
        <v>12317</v>
      </c>
      <c r="C5229" s="321" t="s">
        <v>14</v>
      </c>
      <c r="D5229" s="323" t="s">
        <v>276</v>
      </c>
    </row>
    <row r="5230" spans="1:4" ht="13.5" x14ac:dyDescent="0.2">
      <c r="A5230" s="320" t="s">
        <v>7201</v>
      </c>
      <c r="B5230" s="322" t="s">
        <v>12318</v>
      </c>
      <c r="C5230" s="321" t="s">
        <v>14</v>
      </c>
      <c r="D5230" s="323" t="s">
        <v>1259</v>
      </c>
    </row>
    <row r="5231" spans="1:4" ht="13.5" x14ac:dyDescent="0.2">
      <c r="A5231" s="320" t="s">
        <v>7202</v>
      </c>
      <c r="B5231" s="322" t="s">
        <v>12319</v>
      </c>
      <c r="C5231" s="321" t="s">
        <v>14</v>
      </c>
      <c r="D5231" s="323" t="s">
        <v>14596</v>
      </c>
    </row>
    <row r="5232" spans="1:4" ht="27" x14ac:dyDescent="0.2">
      <c r="A5232" s="320" t="s">
        <v>7203</v>
      </c>
      <c r="B5232" s="322" t="s">
        <v>12320</v>
      </c>
      <c r="C5232" s="321" t="s">
        <v>14</v>
      </c>
      <c r="D5232" s="323" t="s">
        <v>535</v>
      </c>
    </row>
    <row r="5233" spans="1:4" ht="27" x14ac:dyDescent="0.2">
      <c r="A5233" s="320" t="s">
        <v>7204</v>
      </c>
      <c r="B5233" s="322" t="s">
        <v>12321</v>
      </c>
      <c r="C5233" s="321" t="s">
        <v>14</v>
      </c>
      <c r="D5233" s="323" t="s">
        <v>18872</v>
      </c>
    </row>
    <row r="5234" spans="1:4" ht="27" x14ac:dyDescent="0.2">
      <c r="A5234" s="320" t="s">
        <v>7205</v>
      </c>
      <c r="B5234" s="322" t="s">
        <v>12322</v>
      </c>
      <c r="C5234" s="321" t="s">
        <v>14</v>
      </c>
      <c r="D5234" s="323" t="s">
        <v>690</v>
      </c>
    </row>
    <row r="5235" spans="1:4" ht="27" x14ac:dyDescent="0.2">
      <c r="A5235" s="320" t="s">
        <v>7206</v>
      </c>
      <c r="B5235" s="322" t="s">
        <v>12323</v>
      </c>
      <c r="C5235" s="321" t="s">
        <v>14</v>
      </c>
      <c r="D5235" s="323" t="s">
        <v>1072</v>
      </c>
    </row>
    <row r="5236" spans="1:4" ht="27" x14ac:dyDescent="0.2">
      <c r="A5236" s="320" t="s">
        <v>7207</v>
      </c>
      <c r="B5236" s="322" t="s">
        <v>12324</v>
      </c>
      <c r="C5236" s="321" t="s">
        <v>14</v>
      </c>
      <c r="D5236" s="323" t="s">
        <v>276</v>
      </c>
    </row>
    <row r="5237" spans="1:4" ht="27" x14ac:dyDescent="0.2">
      <c r="A5237" s="320" t="s">
        <v>7208</v>
      </c>
      <c r="B5237" s="322" t="s">
        <v>12325</v>
      </c>
      <c r="C5237" s="321" t="s">
        <v>14</v>
      </c>
      <c r="D5237" s="323" t="s">
        <v>892</v>
      </c>
    </row>
    <row r="5238" spans="1:4" ht="27" x14ac:dyDescent="0.2">
      <c r="A5238" s="320" t="s">
        <v>7210</v>
      </c>
      <c r="B5238" s="322" t="s">
        <v>12326</v>
      </c>
      <c r="C5238" s="321" t="s">
        <v>14</v>
      </c>
      <c r="D5238" s="323" t="s">
        <v>1259</v>
      </c>
    </row>
    <row r="5239" spans="1:4" ht="27" x14ac:dyDescent="0.2">
      <c r="A5239" s="320" t="s">
        <v>7211</v>
      </c>
      <c r="B5239" s="322" t="s">
        <v>12327</v>
      </c>
      <c r="C5239" s="321" t="s">
        <v>14</v>
      </c>
      <c r="D5239" s="323" t="s">
        <v>1679</v>
      </c>
    </row>
    <row r="5240" spans="1:4" ht="27" x14ac:dyDescent="0.2">
      <c r="A5240" s="320" t="s">
        <v>7212</v>
      </c>
      <c r="B5240" s="322" t="s">
        <v>12328</v>
      </c>
      <c r="C5240" s="321" t="s">
        <v>14</v>
      </c>
      <c r="D5240" s="323" t="s">
        <v>2189</v>
      </c>
    </row>
    <row r="5241" spans="1:4" ht="27" x14ac:dyDescent="0.2">
      <c r="A5241" s="320" t="s">
        <v>7213</v>
      </c>
      <c r="B5241" s="322" t="s">
        <v>12329</v>
      </c>
      <c r="C5241" s="321" t="s">
        <v>14</v>
      </c>
      <c r="D5241" s="323" t="s">
        <v>1063</v>
      </c>
    </row>
    <row r="5242" spans="1:4" ht="27" x14ac:dyDescent="0.2">
      <c r="A5242" s="320" t="s">
        <v>7214</v>
      </c>
      <c r="B5242" s="322" t="s">
        <v>12330</v>
      </c>
      <c r="C5242" s="321" t="s">
        <v>14</v>
      </c>
      <c r="D5242" s="323" t="s">
        <v>3331</v>
      </c>
    </row>
    <row r="5243" spans="1:4" ht="27" x14ac:dyDescent="0.2">
      <c r="A5243" s="320" t="s">
        <v>7215</v>
      </c>
      <c r="B5243" s="322" t="s">
        <v>12331</v>
      </c>
      <c r="C5243" s="321" t="s">
        <v>14</v>
      </c>
      <c r="D5243" s="323" t="s">
        <v>14836</v>
      </c>
    </row>
    <row r="5244" spans="1:4" ht="27" x14ac:dyDescent="0.2">
      <c r="A5244" s="320" t="s">
        <v>7216</v>
      </c>
      <c r="B5244" s="322" t="s">
        <v>12332</v>
      </c>
      <c r="C5244" s="321" t="s">
        <v>14</v>
      </c>
      <c r="D5244" s="323" t="s">
        <v>4105</v>
      </c>
    </row>
    <row r="5245" spans="1:4" ht="27" x14ac:dyDescent="0.2">
      <c r="A5245" s="320" t="s">
        <v>7218</v>
      </c>
      <c r="B5245" s="322" t="s">
        <v>12333</v>
      </c>
      <c r="C5245" s="321" t="s">
        <v>14</v>
      </c>
      <c r="D5245" s="323" t="s">
        <v>14514</v>
      </c>
    </row>
    <row r="5246" spans="1:4" ht="27" x14ac:dyDescent="0.2">
      <c r="A5246" s="320" t="s">
        <v>7219</v>
      </c>
      <c r="B5246" s="322" t="s">
        <v>12334</v>
      </c>
      <c r="C5246" s="321" t="s">
        <v>14</v>
      </c>
      <c r="D5246" s="323" t="s">
        <v>1409</v>
      </c>
    </row>
    <row r="5247" spans="1:4" ht="13.5" x14ac:dyDescent="0.2">
      <c r="A5247" s="320" t="s">
        <v>7220</v>
      </c>
      <c r="B5247" s="322" t="s">
        <v>12335</v>
      </c>
      <c r="C5247" s="321" t="s">
        <v>14</v>
      </c>
      <c r="D5247" s="323" t="s">
        <v>18873</v>
      </c>
    </row>
    <row r="5248" spans="1:4" ht="13.5" x14ac:dyDescent="0.2">
      <c r="A5248" s="320" t="s">
        <v>7222</v>
      </c>
      <c r="B5248" s="322" t="s">
        <v>12336</v>
      </c>
      <c r="C5248" s="321" t="s">
        <v>14</v>
      </c>
      <c r="D5248" s="323" t="s">
        <v>18874</v>
      </c>
    </row>
    <row r="5249" spans="1:4" ht="13.5" x14ac:dyDescent="0.2">
      <c r="A5249" s="320" t="s">
        <v>7223</v>
      </c>
      <c r="B5249" s="322" t="s">
        <v>12337</v>
      </c>
      <c r="C5249" s="321" t="s">
        <v>14</v>
      </c>
      <c r="D5249" s="323" t="s">
        <v>18875</v>
      </c>
    </row>
    <row r="5250" spans="1:4" ht="13.5" x14ac:dyDescent="0.2">
      <c r="A5250" s="320" t="s">
        <v>7224</v>
      </c>
      <c r="B5250" s="322" t="s">
        <v>16133</v>
      </c>
      <c r="C5250" s="321" t="s">
        <v>14</v>
      </c>
      <c r="D5250" s="323" t="s">
        <v>14668</v>
      </c>
    </row>
    <row r="5251" spans="1:4" ht="13.5" x14ac:dyDescent="0.2">
      <c r="A5251" s="320" t="s">
        <v>7225</v>
      </c>
      <c r="B5251" s="322" t="s">
        <v>12338</v>
      </c>
      <c r="C5251" s="321" t="s">
        <v>14</v>
      </c>
      <c r="D5251" s="323" t="s">
        <v>18876</v>
      </c>
    </row>
    <row r="5252" spans="1:4" ht="13.5" x14ac:dyDescent="0.2">
      <c r="A5252" s="320" t="s">
        <v>7227</v>
      </c>
      <c r="B5252" s="322" t="s">
        <v>12339</v>
      </c>
      <c r="C5252" s="321" t="s">
        <v>14</v>
      </c>
      <c r="D5252" s="323" t="s">
        <v>1043</v>
      </c>
    </row>
    <row r="5253" spans="1:4" ht="13.5" x14ac:dyDescent="0.2">
      <c r="A5253" s="320" t="s">
        <v>7228</v>
      </c>
      <c r="B5253" s="322" t="s">
        <v>12340</v>
      </c>
      <c r="C5253" s="321" t="s">
        <v>14</v>
      </c>
      <c r="D5253" s="323" t="s">
        <v>18877</v>
      </c>
    </row>
    <row r="5254" spans="1:4" ht="13.5" x14ac:dyDescent="0.2">
      <c r="A5254" s="320" t="s">
        <v>7229</v>
      </c>
      <c r="B5254" s="322" t="s">
        <v>12341</v>
      </c>
      <c r="C5254" s="321" t="s">
        <v>14</v>
      </c>
      <c r="D5254" s="323" t="s">
        <v>14329</v>
      </c>
    </row>
    <row r="5255" spans="1:4" ht="27" x14ac:dyDescent="0.2">
      <c r="A5255" s="320" t="s">
        <v>7230</v>
      </c>
      <c r="B5255" s="322" t="s">
        <v>16134</v>
      </c>
      <c r="C5255" s="321" t="s">
        <v>14</v>
      </c>
      <c r="D5255" s="323" t="s">
        <v>18878</v>
      </c>
    </row>
    <row r="5256" spans="1:4" ht="27" x14ac:dyDescent="0.2">
      <c r="A5256" s="320" t="s">
        <v>7231</v>
      </c>
      <c r="B5256" s="322" t="s">
        <v>16135</v>
      </c>
      <c r="C5256" s="321" t="s">
        <v>14</v>
      </c>
      <c r="D5256" s="323" t="s">
        <v>18637</v>
      </c>
    </row>
    <row r="5257" spans="1:4" ht="27" x14ac:dyDescent="0.2">
      <c r="A5257" s="320" t="s">
        <v>7233</v>
      </c>
      <c r="B5257" s="322" t="s">
        <v>16136</v>
      </c>
      <c r="C5257" s="321" t="s">
        <v>14</v>
      </c>
      <c r="D5257" s="323" t="s">
        <v>18879</v>
      </c>
    </row>
    <row r="5258" spans="1:4" ht="13.5" x14ac:dyDescent="0.2">
      <c r="A5258" s="320" t="s">
        <v>7235</v>
      </c>
      <c r="B5258" s="322" t="s">
        <v>12342</v>
      </c>
      <c r="C5258" s="321" t="s">
        <v>14</v>
      </c>
      <c r="D5258" s="323" t="s">
        <v>7182</v>
      </c>
    </row>
    <row r="5259" spans="1:4" ht="13.5" x14ac:dyDescent="0.2">
      <c r="A5259" s="320" t="s">
        <v>7236</v>
      </c>
      <c r="B5259" s="322" t="s">
        <v>12343</v>
      </c>
      <c r="C5259" s="321" t="s">
        <v>14</v>
      </c>
      <c r="D5259" s="323" t="s">
        <v>7252</v>
      </c>
    </row>
    <row r="5260" spans="1:4" ht="13.5" x14ac:dyDescent="0.2">
      <c r="A5260" s="320" t="s">
        <v>7237</v>
      </c>
      <c r="B5260" s="322" t="s">
        <v>12344</v>
      </c>
      <c r="C5260" s="321" t="s">
        <v>14</v>
      </c>
      <c r="D5260" s="323" t="s">
        <v>14638</v>
      </c>
    </row>
    <row r="5261" spans="1:4" ht="13.5" x14ac:dyDescent="0.2">
      <c r="A5261" s="320" t="s">
        <v>7238</v>
      </c>
      <c r="B5261" s="322" t="s">
        <v>12345</v>
      </c>
      <c r="C5261" s="321" t="s">
        <v>14</v>
      </c>
      <c r="D5261" s="323" t="s">
        <v>18880</v>
      </c>
    </row>
    <row r="5262" spans="1:4" ht="13.5" x14ac:dyDescent="0.2">
      <c r="A5262" s="320" t="s">
        <v>7239</v>
      </c>
      <c r="B5262" s="322" t="s">
        <v>12346</v>
      </c>
      <c r="C5262" s="321" t="s">
        <v>14</v>
      </c>
      <c r="D5262" s="323" t="s">
        <v>2431</v>
      </c>
    </row>
    <row r="5263" spans="1:4" ht="13.5" x14ac:dyDescent="0.2">
      <c r="A5263" s="320" t="s">
        <v>7240</v>
      </c>
      <c r="B5263" s="322" t="s">
        <v>16137</v>
      </c>
      <c r="C5263" s="321" t="s">
        <v>14</v>
      </c>
      <c r="D5263" s="323" t="s">
        <v>18881</v>
      </c>
    </row>
    <row r="5264" spans="1:4" ht="13.5" x14ac:dyDescent="0.2">
      <c r="A5264" s="320" t="s">
        <v>7241</v>
      </c>
      <c r="B5264" s="322" t="s">
        <v>12347</v>
      </c>
      <c r="C5264" s="321" t="s">
        <v>14</v>
      </c>
      <c r="D5264" s="323" t="s">
        <v>18882</v>
      </c>
    </row>
    <row r="5265" spans="1:4" ht="13.5" x14ac:dyDescent="0.2">
      <c r="A5265" s="320" t="s">
        <v>7243</v>
      </c>
      <c r="B5265" s="322" t="s">
        <v>16138</v>
      </c>
      <c r="C5265" s="321" t="s">
        <v>14</v>
      </c>
      <c r="D5265" s="323" t="s">
        <v>813</v>
      </c>
    </row>
    <row r="5266" spans="1:4" ht="13.5" x14ac:dyDescent="0.2">
      <c r="A5266" s="320" t="s">
        <v>7244</v>
      </c>
      <c r="B5266" s="322" t="s">
        <v>12348</v>
      </c>
      <c r="C5266" s="321" t="s">
        <v>14</v>
      </c>
      <c r="D5266" s="323" t="s">
        <v>13666</v>
      </c>
    </row>
    <row r="5267" spans="1:4" ht="13.5" x14ac:dyDescent="0.2">
      <c r="A5267" s="320" t="s">
        <v>7245</v>
      </c>
      <c r="B5267" s="322" t="s">
        <v>12349</v>
      </c>
      <c r="C5267" s="321" t="s">
        <v>14</v>
      </c>
      <c r="D5267" s="323" t="s">
        <v>17528</v>
      </c>
    </row>
    <row r="5268" spans="1:4" ht="27" x14ac:dyDescent="0.2">
      <c r="A5268" s="320" t="s">
        <v>7246</v>
      </c>
      <c r="B5268" s="322" t="s">
        <v>12350</v>
      </c>
      <c r="C5268" s="321" t="s">
        <v>14</v>
      </c>
      <c r="D5268" s="323" t="s">
        <v>13846</v>
      </c>
    </row>
    <row r="5269" spans="1:4" ht="27" x14ac:dyDescent="0.2">
      <c r="A5269" s="320" t="s">
        <v>7247</v>
      </c>
      <c r="B5269" s="322" t="s">
        <v>16139</v>
      </c>
      <c r="C5269" s="321" t="s">
        <v>14</v>
      </c>
      <c r="D5269" s="323" t="s">
        <v>13627</v>
      </c>
    </row>
    <row r="5270" spans="1:4" ht="13.5" x14ac:dyDescent="0.2">
      <c r="A5270" s="320" t="s">
        <v>7248</v>
      </c>
      <c r="B5270" s="322" t="s">
        <v>12351</v>
      </c>
      <c r="C5270" s="321" t="s">
        <v>14</v>
      </c>
      <c r="D5270" s="323" t="s">
        <v>18883</v>
      </c>
    </row>
    <row r="5271" spans="1:4" ht="13.5" x14ac:dyDescent="0.2">
      <c r="A5271" s="320" t="s">
        <v>7249</v>
      </c>
      <c r="B5271" s="322" t="s">
        <v>12352</v>
      </c>
      <c r="C5271" s="321" t="s">
        <v>14</v>
      </c>
      <c r="D5271" s="323" t="s">
        <v>18884</v>
      </c>
    </row>
    <row r="5272" spans="1:4" ht="13.5" x14ac:dyDescent="0.2">
      <c r="A5272" s="320" t="s">
        <v>7250</v>
      </c>
      <c r="B5272" s="322" t="s">
        <v>12353</v>
      </c>
      <c r="C5272" s="321" t="s">
        <v>14</v>
      </c>
      <c r="D5272" s="323" t="s">
        <v>18885</v>
      </c>
    </row>
    <row r="5273" spans="1:4" ht="13.5" x14ac:dyDescent="0.2">
      <c r="A5273" s="320" t="s">
        <v>7251</v>
      </c>
      <c r="B5273" s="322" t="s">
        <v>16140</v>
      </c>
      <c r="C5273" s="321" t="s">
        <v>14</v>
      </c>
      <c r="D5273" s="323" t="s">
        <v>18886</v>
      </c>
    </row>
    <row r="5274" spans="1:4" ht="13.5" x14ac:dyDescent="0.2">
      <c r="A5274" s="320" t="s">
        <v>7253</v>
      </c>
      <c r="B5274" s="322" t="s">
        <v>16141</v>
      </c>
      <c r="C5274" s="321" t="s">
        <v>14</v>
      </c>
      <c r="D5274" s="323" t="s">
        <v>17674</v>
      </c>
    </row>
    <row r="5275" spans="1:4" ht="40.5" x14ac:dyDescent="0.2">
      <c r="A5275" s="320" t="s">
        <v>7254</v>
      </c>
      <c r="B5275" s="322" t="s">
        <v>16142</v>
      </c>
      <c r="C5275" s="321" t="s">
        <v>14</v>
      </c>
      <c r="D5275" s="323" t="s">
        <v>7530</v>
      </c>
    </row>
    <row r="5276" spans="1:4" ht="27" x14ac:dyDescent="0.2">
      <c r="A5276" s="320" t="s">
        <v>7255</v>
      </c>
      <c r="B5276" s="322" t="s">
        <v>16143</v>
      </c>
      <c r="C5276" s="321" t="s">
        <v>14</v>
      </c>
      <c r="D5276" s="323" t="s">
        <v>1363</v>
      </c>
    </row>
    <row r="5277" spans="1:4" ht="27" x14ac:dyDescent="0.2">
      <c r="A5277" s="320" t="s">
        <v>7256</v>
      </c>
      <c r="B5277" s="322" t="s">
        <v>12354</v>
      </c>
      <c r="C5277" s="321" t="s">
        <v>14849</v>
      </c>
      <c r="D5277" s="323" t="s">
        <v>308</v>
      </c>
    </row>
    <row r="5278" spans="1:4" ht="13.5" x14ac:dyDescent="0.2">
      <c r="A5278" s="320" t="s">
        <v>7257</v>
      </c>
      <c r="B5278" s="322" t="s">
        <v>12355</v>
      </c>
      <c r="C5278" s="321" t="s">
        <v>14</v>
      </c>
      <c r="D5278" s="323" t="s">
        <v>14540</v>
      </c>
    </row>
    <row r="5279" spans="1:4" ht="27" x14ac:dyDescent="0.2">
      <c r="A5279" s="320" t="s">
        <v>7259</v>
      </c>
      <c r="B5279" s="322" t="s">
        <v>16144</v>
      </c>
      <c r="C5279" s="321" t="s">
        <v>14</v>
      </c>
      <c r="D5279" s="323" t="s">
        <v>339</v>
      </c>
    </row>
    <row r="5280" spans="1:4" ht="27" x14ac:dyDescent="0.2">
      <c r="A5280" s="320" t="s">
        <v>7260</v>
      </c>
      <c r="B5280" s="322" t="s">
        <v>12356</v>
      </c>
      <c r="C5280" s="321" t="s">
        <v>14</v>
      </c>
      <c r="D5280" s="323" t="s">
        <v>18887</v>
      </c>
    </row>
    <row r="5281" spans="1:4" ht="27" x14ac:dyDescent="0.2">
      <c r="A5281" s="320" t="s">
        <v>7262</v>
      </c>
      <c r="B5281" s="322" t="s">
        <v>12357</v>
      </c>
      <c r="C5281" s="321" t="s">
        <v>14</v>
      </c>
      <c r="D5281" s="323" t="s">
        <v>1099</v>
      </c>
    </row>
    <row r="5282" spans="1:4" ht="27" x14ac:dyDescent="0.2">
      <c r="A5282" s="320" t="s">
        <v>7263</v>
      </c>
      <c r="B5282" s="322" t="s">
        <v>12358</v>
      </c>
      <c r="C5282" s="321" t="s">
        <v>14</v>
      </c>
      <c r="D5282" s="323" t="s">
        <v>4852</v>
      </c>
    </row>
    <row r="5283" spans="1:4" ht="27" x14ac:dyDescent="0.2">
      <c r="A5283" s="320" t="s">
        <v>7264</v>
      </c>
      <c r="B5283" s="322" t="s">
        <v>12359</v>
      </c>
      <c r="C5283" s="321" t="s">
        <v>59</v>
      </c>
      <c r="D5283" s="323" t="s">
        <v>973</v>
      </c>
    </row>
    <row r="5284" spans="1:4" ht="13.5" x14ac:dyDescent="0.2">
      <c r="A5284" s="320" t="s">
        <v>7265</v>
      </c>
      <c r="B5284" s="322" t="s">
        <v>12360</v>
      </c>
      <c r="C5284" s="321" t="s">
        <v>14</v>
      </c>
      <c r="D5284" s="323" t="s">
        <v>18888</v>
      </c>
    </row>
    <row r="5285" spans="1:4" ht="13.5" x14ac:dyDescent="0.2">
      <c r="A5285" s="320" t="s">
        <v>7266</v>
      </c>
      <c r="B5285" s="322" t="s">
        <v>12361</v>
      </c>
      <c r="C5285" s="321" t="s">
        <v>14</v>
      </c>
      <c r="D5285" s="323" t="s">
        <v>18116</v>
      </c>
    </row>
    <row r="5286" spans="1:4" ht="27" x14ac:dyDescent="0.2">
      <c r="A5286" s="320" t="s">
        <v>7267</v>
      </c>
      <c r="B5286" s="322" t="s">
        <v>12362</v>
      </c>
      <c r="C5286" s="321" t="s">
        <v>13319</v>
      </c>
      <c r="D5286" s="323" t="s">
        <v>577</v>
      </c>
    </row>
    <row r="5287" spans="1:4" ht="13.5" x14ac:dyDescent="0.2">
      <c r="A5287" s="320" t="s">
        <v>7268</v>
      </c>
      <c r="B5287" s="322" t="s">
        <v>12363</v>
      </c>
      <c r="C5287" s="321" t="s">
        <v>14</v>
      </c>
      <c r="D5287" s="323" t="s">
        <v>13663</v>
      </c>
    </row>
    <row r="5288" spans="1:4" ht="27" x14ac:dyDescent="0.2">
      <c r="A5288" s="320" t="s">
        <v>7269</v>
      </c>
      <c r="B5288" s="322" t="s">
        <v>12364</v>
      </c>
      <c r="C5288" s="321" t="s">
        <v>14</v>
      </c>
      <c r="D5288" s="323" t="s">
        <v>6155</v>
      </c>
    </row>
    <row r="5289" spans="1:4" ht="13.5" x14ac:dyDescent="0.2">
      <c r="A5289" s="320" t="s">
        <v>7271</v>
      </c>
      <c r="B5289" s="322" t="s">
        <v>12365</v>
      </c>
      <c r="C5289" s="321" t="s">
        <v>14</v>
      </c>
      <c r="D5289" s="323" t="s">
        <v>1392</v>
      </c>
    </row>
    <row r="5290" spans="1:4" ht="13.5" x14ac:dyDescent="0.2">
      <c r="A5290" s="320" t="s">
        <v>7272</v>
      </c>
      <c r="B5290" s="322" t="s">
        <v>12366</v>
      </c>
      <c r="C5290" s="321" t="s">
        <v>14</v>
      </c>
      <c r="D5290" s="323" t="s">
        <v>14655</v>
      </c>
    </row>
    <row r="5291" spans="1:4" ht="13.5" x14ac:dyDescent="0.2">
      <c r="A5291" s="320" t="s">
        <v>7273</v>
      </c>
      <c r="B5291" s="322" t="s">
        <v>12367</v>
      </c>
      <c r="C5291" s="321" t="s">
        <v>14</v>
      </c>
      <c r="D5291" s="323" t="s">
        <v>13426</v>
      </c>
    </row>
    <row r="5292" spans="1:4" ht="27" x14ac:dyDescent="0.2">
      <c r="A5292" s="320" t="s">
        <v>7274</v>
      </c>
      <c r="B5292" s="322" t="s">
        <v>12368</v>
      </c>
      <c r="C5292" s="321" t="s">
        <v>14</v>
      </c>
      <c r="D5292" s="323" t="s">
        <v>18889</v>
      </c>
    </row>
    <row r="5293" spans="1:4" ht="27" x14ac:dyDescent="0.2">
      <c r="A5293" s="320" t="s">
        <v>7275</v>
      </c>
      <c r="B5293" s="322" t="s">
        <v>12369</v>
      </c>
      <c r="C5293" s="321" t="s">
        <v>14</v>
      </c>
      <c r="D5293" s="323" t="s">
        <v>760</v>
      </c>
    </row>
    <row r="5294" spans="1:4" ht="27" x14ac:dyDescent="0.2">
      <c r="A5294" s="320" t="s">
        <v>7276</v>
      </c>
      <c r="B5294" s="322" t="s">
        <v>12370</v>
      </c>
      <c r="C5294" s="321" t="s">
        <v>14</v>
      </c>
      <c r="D5294" s="323" t="s">
        <v>18890</v>
      </c>
    </row>
    <row r="5295" spans="1:4" ht="27" x14ac:dyDescent="0.2">
      <c r="A5295" s="320" t="s">
        <v>7277</v>
      </c>
      <c r="B5295" s="322" t="s">
        <v>12371</v>
      </c>
      <c r="C5295" s="321" t="s">
        <v>14</v>
      </c>
      <c r="D5295" s="323" t="s">
        <v>18891</v>
      </c>
    </row>
    <row r="5296" spans="1:4" ht="27" x14ac:dyDescent="0.2">
      <c r="A5296" s="320" t="s">
        <v>7278</v>
      </c>
      <c r="B5296" s="322" t="s">
        <v>12372</v>
      </c>
      <c r="C5296" s="321" t="s">
        <v>14</v>
      </c>
      <c r="D5296" s="323" t="s">
        <v>18892</v>
      </c>
    </row>
    <row r="5297" spans="1:4" ht="13.5" x14ac:dyDescent="0.2">
      <c r="A5297" s="320" t="s">
        <v>7279</v>
      </c>
      <c r="B5297" s="322" t="s">
        <v>12373</v>
      </c>
      <c r="C5297" s="321" t="s">
        <v>14</v>
      </c>
      <c r="D5297" s="323" t="s">
        <v>18893</v>
      </c>
    </row>
    <row r="5298" spans="1:4" ht="40.5" x14ac:dyDescent="0.2">
      <c r="A5298" s="320" t="s">
        <v>7280</v>
      </c>
      <c r="B5298" s="322" t="s">
        <v>16145</v>
      </c>
      <c r="C5298" s="321" t="s">
        <v>14</v>
      </c>
      <c r="D5298" s="323" t="s">
        <v>18894</v>
      </c>
    </row>
    <row r="5299" spans="1:4" ht="40.5" x14ac:dyDescent="0.2">
      <c r="A5299" s="320" t="s">
        <v>7281</v>
      </c>
      <c r="B5299" s="322" t="s">
        <v>16146</v>
      </c>
      <c r="C5299" s="321" t="s">
        <v>14</v>
      </c>
      <c r="D5299" s="323" t="s">
        <v>18895</v>
      </c>
    </row>
    <row r="5300" spans="1:4" ht="40.5" x14ac:dyDescent="0.2">
      <c r="A5300" s="320" t="s">
        <v>7282</v>
      </c>
      <c r="B5300" s="322" t="s">
        <v>16147</v>
      </c>
      <c r="C5300" s="321" t="s">
        <v>14</v>
      </c>
      <c r="D5300" s="323" t="s">
        <v>7024</v>
      </c>
    </row>
    <row r="5301" spans="1:4" ht="40.5" x14ac:dyDescent="0.2">
      <c r="A5301" s="320" t="s">
        <v>7283</v>
      </c>
      <c r="B5301" s="322" t="s">
        <v>16148</v>
      </c>
      <c r="C5301" s="321" t="s">
        <v>14</v>
      </c>
      <c r="D5301" s="323" t="s">
        <v>253</v>
      </c>
    </row>
    <row r="5302" spans="1:4" ht="40.5" x14ac:dyDescent="0.2">
      <c r="A5302" s="320" t="s">
        <v>7284</v>
      </c>
      <c r="B5302" s="322" t="s">
        <v>16149</v>
      </c>
      <c r="C5302" s="321" t="s">
        <v>14</v>
      </c>
      <c r="D5302" s="323" t="s">
        <v>14320</v>
      </c>
    </row>
    <row r="5303" spans="1:4" ht="40.5" x14ac:dyDescent="0.2">
      <c r="A5303" s="320" t="s">
        <v>7285</v>
      </c>
      <c r="B5303" s="322" t="s">
        <v>16150</v>
      </c>
      <c r="C5303" s="321" t="s">
        <v>14</v>
      </c>
      <c r="D5303" s="323" t="s">
        <v>16505</v>
      </c>
    </row>
    <row r="5304" spans="1:4" ht="40.5" x14ac:dyDescent="0.2">
      <c r="A5304" s="320" t="s">
        <v>7286</v>
      </c>
      <c r="B5304" s="322" t="s">
        <v>16151</v>
      </c>
      <c r="C5304" s="321" t="s">
        <v>14</v>
      </c>
      <c r="D5304" s="323" t="s">
        <v>18896</v>
      </c>
    </row>
    <row r="5305" spans="1:4" ht="40.5" x14ac:dyDescent="0.2">
      <c r="A5305" s="320" t="s">
        <v>7287</v>
      </c>
      <c r="B5305" s="322" t="s">
        <v>16152</v>
      </c>
      <c r="C5305" s="321" t="s">
        <v>14</v>
      </c>
      <c r="D5305" s="323" t="s">
        <v>18897</v>
      </c>
    </row>
    <row r="5306" spans="1:4" ht="40.5" x14ac:dyDescent="0.2">
      <c r="A5306" s="320" t="s">
        <v>7289</v>
      </c>
      <c r="B5306" s="322" t="s">
        <v>16153</v>
      </c>
      <c r="C5306" s="321" t="s">
        <v>14</v>
      </c>
      <c r="D5306" s="323" t="s">
        <v>13943</v>
      </c>
    </row>
    <row r="5307" spans="1:4" ht="27" x14ac:dyDescent="0.2">
      <c r="A5307" s="320" t="s">
        <v>7290</v>
      </c>
      <c r="B5307" s="322" t="s">
        <v>12374</v>
      </c>
      <c r="C5307" s="321" t="s">
        <v>14</v>
      </c>
      <c r="D5307" s="323" t="s">
        <v>18898</v>
      </c>
    </row>
    <row r="5308" spans="1:4" ht="27" x14ac:dyDescent="0.2">
      <c r="A5308" s="320" t="s">
        <v>7291</v>
      </c>
      <c r="B5308" s="322" t="s">
        <v>12375</v>
      </c>
      <c r="C5308" s="321" t="s">
        <v>14</v>
      </c>
      <c r="D5308" s="323" t="s">
        <v>18899</v>
      </c>
    </row>
    <row r="5309" spans="1:4" ht="27" x14ac:dyDescent="0.2">
      <c r="A5309" s="320" t="s">
        <v>7292</v>
      </c>
      <c r="B5309" s="322" t="s">
        <v>12376</v>
      </c>
      <c r="C5309" s="321" t="s">
        <v>14</v>
      </c>
      <c r="D5309" s="323" t="s">
        <v>18900</v>
      </c>
    </row>
    <row r="5310" spans="1:4" ht="27" x14ac:dyDescent="0.2">
      <c r="A5310" s="320" t="s">
        <v>7293</v>
      </c>
      <c r="B5310" s="322" t="s">
        <v>12377</v>
      </c>
      <c r="C5310" s="321" t="s">
        <v>14</v>
      </c>
      <c r="D5310" s="323" t="s">
        <v>18901</v>
      </c>
    </row>
    <row r="5311" spans="1:4" ht="27" x14ac:dyDescent="0.2">
      <c r="A5311" s="320" t="s">
        <v>7294</v>
      </c>
      <c r="B5311" s="322" t="s">
        <v>12378</v>
      </c>
      <c r="C5311" s="321" t="s">
        <v>14</v>
      </c>
      <c r="D5311" s="323" t="s">
        <v>14793</v>
      </c>
    </row>
    <row r="5312" spans="1:4" ht="27" x14ac:dyDescent="0.2">
      <c r="A5312" s="320" t="s">
        <v>7295</v>
      </c>
      <c r="B5312" s="322" t="s">
        <v>12379</v>
      </c>
      <c r="C5312" s="321" t="s">
        <v>14</v>
      </c>
      <c r="D5312" s="323" t="s">
        <v>18902</v>
      </c>
    </row>
    <row r="5313" spans="1:4" ht="40.5" x14ac:dyDescent="0.2">
      <c r="A5313" s="320" t="s">
        <v>7296</v>
      </c>
      <c r="B5313" s="322" t="s">
        <v>12380</v>
      </c>
      <c r="C5313" s="321" t="s">
        <v>14</v>
      </c>
      <c r="D5313" s="323" t="s">
        <v>13621</v>
      </c>
    </row>
    <row r="5314" spans="1:4" ht="40.5" x14ac:dyDescent="0.2">
      <c r="A5314" s="320" t="s">
        <v>7297</v>
      </c>
      <c r="B5314" s="322" t="s">
        <v>16154</v>
      </c>
      <c r="C5314" s="321" t="s">
        <v>14</v>
      </c>
      <c r="D5314" s="323" t="s">
        <v>4194</v>
      </c>
    </row>
    <row r="5315" spans="1:4" ht="40.5" x14ac:dyDescent="0.2">
      <c r="A5315" s="320" t="s">
        <v>7298</v>
      </c>
      <c r="B5315" s="322" t="s">
        <v>16155</v>
      </c>
      <c r="C5315" s="321" t="s">
        <v>14</v>
      </c>
      <c r="D5315" s="323" t="s">
        <v>18903</v>
      </c>
    </row>
    <row r="5316" spans="1:4" ht="40.5" x14ac:dyDescent="0.2">
      <c r="A5316" s="320" t="s">
        <v>7299</v>
      </c>
      <c r="B5316" s="322" t="s">
        <v>16156</v>
      </c>
      <c r="C5316" s="321" t="s">
        <v>14</v>
      </c>
      <c r="D5316" s="323" t="s">
        <v>18904</v>
      </c>
    </row>
    <row r="5317" spans="1:4" ht="40.5" x14ac:dyDescent="0.2">
      <c r="A5317" s="320" t="s">
        <v>7300</v>
      </c>
      <c r="B5317" s="322" t="s">
        <v>16157</v>
      </c>
      <c r="C5317" s="321" t="s">
        <v>14</v>
      </c>
      <c r="D5317" s="323" t="s">
        <v>823</v>
      </c>
    </row>
    <row r="5318" spans="1:4" ht="27" x14ac:dyDescent="0.2">
      <c r="A5318" s="320" t="s">
        <v>7301</v>
      </c>
      <c r="B5318" s="322" t="s">
        <v>16158</v>
      </c>
      <c r="C5318" s="321" t="s">
        <v>14</v>
      </c>
      <c r="D5318" s="323" t="s">
        <v>18905</v>
      </c>
    </row>
    <row r="5319" spans="1:4" ht="27" x14ac:dyDescent="0.2">
      <c r="A5319" s="320" t="s">
        <v>7302</v>
      </c>
      <c r="B5319" s="322" t="s">
        <v>16159</v>
      </c>
      <c r="C5319" s="321" t="s">
        <v>14</v>
      </c>
      <c r="D5319" s="323" t="s">
        <v>13357</v>
      </c>
    </row>
    <row r="5320" spans="1:4" ht="27" x14ac:dyDescent="0.2">
      <c r="A5320" s="320" t="s">
        <v>7303</v>
      </c>
      <c r="B5320" s="322" t="s">
        <v>16160</v>
      </c>
      <c r="C5320" s="321" t="s">
        <v>14</v>
      </c>
      <c r="D5320" s="323" t="s">
        <v>18906</v>
      </c>
    </row>
    <row r="5321" spans="1:4" ht="27" x14ac:dyDescent="0.2">
      <c r="A5321" s="320" t="s">
        <v>7304</v>
      </c>
      <c r="B5321" s="322" t="s">
        <v>12381</v>
      </c>
      <c r="C5321" s="321" t="s">
        <v>14</v>
      </c>
      <c r="D5321" s="323" t="s">
        <v>18907</v>
      </c>
    </row>
    <row r="5322" spans="1:4" ht="13.5" x14ac:dyDescent="0.2">
      <c r="A5322" s="320" t="s">
        <v>7305</v>
      </c>
      <c r="B5322" s="322" t="s">
        <v>12382</v>
      </c>
      <c r="C5322" s="321" t="s">
        <v>14</v>
      </c>
      <c r="D5322" s="323" t="s">
        <v>17857</v>
      </c>
    </row>
    <row r="5323" spans="1:4" ht="13.5" x14ac:dyDescent="0.2">
      <c r="A5323" s="320" t="s">
        <v>7306</v>
      </c>
      <c r="B5323" s="322" t="s">
        <v>12383</v>
      </c>
      <c r="C5323" s="321" t="s">
        <v>14</v>
      </c>
      <c r="D5323" s="323" t="s">
        <v>18908</v>
      </c>
    </row>
    <row r="5324" spans="1:4" ht="27" x14ac:dyDescent="0.2">
      <c r="A5324" s="320" t="s">
        <v>7307</v>
      </c>
      <c r="B5324" s="322" t="s">
        <v>12384</v>
      </c>
      <c r="C5324" s="321" t="s">
        <v>14</v>
      </c>
      <c r="D5324" s="323" t="s">
        <v>18909</v>
      </c>
    </row>
    <row r="5325" spans="1:4" ht="27" x14ac:dyDescent="0.2">
      <c r="A5325" s="320" t="s">
        <v>7308</v>
      </c>
      <c r="B5325" s="322" t="s">
        <v>12385</v>
      </c>
      <c r="C5325" s="321" t="s">
        <v>14</v>
      </c>
      <c r="D5325" s="323" t="s">
        <v>18910</v>
      </c>
    </row>
    <row r="5326" spans="1:4" ht="27" x14ac:dyDescent="0.2">
      <c r="A5326" s="320" t="s">
        <v>7310</v>
      </c>
      <c r="B5326" s="322" t="s">
        <v>12386</v>
      </c>
      <c r="C5326" s="321" t="s">
        <v>14</v>
      </c>
      <c r="D5326" s="323" t="s">
        <v>991</v>
      </c>
    </row>
    <row r="5327" spans="1:4" ht="27" x14ac:dyDescent="0.2">
      <c r="A5327" s="320" t="s">
        <v>7311</v>
      </c>
      <c r="B5327" s="322" t="s">
        <v>12387</v>
      </c>
      <c r="C5327" s="321" t="s">
        <v>14</v>
      </c>
      <c r="D5327" s="323" t="s">
        <v>14322</v>
      </c>
    </row>
    <row r="5328" spans="1:4" ht="27" x14ac:dyDescent="0.2">
      <c r="A5328" s="320" t="s">
        <v>7312</v>
      </c>
      <c r="B5328" s="322" t="s">
        <v>12388</v>
      </c>
      <c r="C5328" s="321" t="s">
        <v>14</v>
      </c>
      <c r="D5328" s="323" t="s">
        <v>2332</v>
      </c>
    </row>
    <row r="5329" spans="1:4" ht="13.5" x14ac:dyDescent="0.2">
      <c r="A5329" s="320" t="s">
        <v>7313</v>
      </c>
      <c r="B5329" s="322" t="s">
        <v>12389</v>
      </c>
      <c r="C5329" s="321" t="s">
        <v>59</v>
      </c>
      <c r="D5329" s="323" t="s">
        <v>1373</v>
      </c>
    </row>
    <row r="5330" spans="1:4" ht="13.5" x14ac:dyDescent="0.2">
      <c r="A5330" s="320" t="s">
        <v>7314</v>
      </c>
      <c r="B5330" s="322" t="s">
        <v>12390</v>
      </c>
      <c r="C5330" s="321" t="s">
        <v>59</v>
      </c>
      <c r="D5330" s="323" t="s">
        <v>18911</v>
      </c>
    </row>
    <row r="5331" spans="1:4" ht="13.5" x14ac:dyDescent="0.2">
      <c r="A5331" s="320" t="s">
        <v>7315</v>
      </c>
      <c r="B5331" s="322" t="s">
        <v>12391</v>
      </c>
      <c r="C5331" s="321" t="s">
        <v>59</v>
      </c>
      <c r="D5331" s="323" t="s">
        <v>18648</v>
      </c>
    </row>
    <row r="5332" spans="1:4" ht="13.5" x14ac:dyDescent="0.2">
      <c r="A5332" s="320" t="s">
        <v>7317</v>
      </c>
      <c r="B5332" s="322" t="s">
        <v>12392</v>
      </c>
      <c r="C5332" s="321" t="s">
        <v>59</v>
      </c>
      <c r="D5332" s="323" t="s">
        <v>3643</v>
      </c>
    </row>
    <row r="5333" spans="1:4" ht="27" x14ac:dyDescent="0.2">
      <c r="A5333" s="320" t="s">
        <v>7318</v>
      </c>
      <c r="B5333" s="322" t="s">
        <v>12393</v>
      </c>
      <c r="C5333" s="321" t="s">
        <v>14</v>
      </c>
      <c r="D5333" s="323" t="s">
        <v>18912</v>
      </c>
    </row>
    <row r="5334" spans="1:4" ht="27" x14ac:dyDescent="0.2">
      <c r="A5334" s="320" t="s">
        <v>7319</v>
      </c>
      <c r="B5334" s="322" t="s">
        <v>12394</v>
      </c>
      <c r="C5334" s="321" t="s">
        <v>14</v>
      </c>
      <c r="D5334" s="323" t="s">
        <v>18912</v>
      </c>
    </row>
    <row r="5335" spans="1:4" ht="13.5" x14ac:dyDescent="0.2">
      <c r="A5335" s="320" t="s">
        <v>7320</v>
      </c>
      <c r="B5335" s="322" t="s">
        <v>12395</v>
      </c>
      <c r="C5335" s="321" t="s">
        <v>14</v>
      </c>
      <c r="D5335" s="323" t="s">
        <v>14653</v>
      </c>
    </row>
    <row r="5336" spans="1:4" ht="13.5" x14ac:dyDescent="0.2">
      <c r="A5336" s="320" t="s">
        <v>7321</v>
      </c>
      <c r="B5336" s="322" t="s">
        <v>12396</v>
      </c>
      <c r="C5336" s="321" t="s">
        <v>14</v>
      </c>
      <c r="D5336" s="323" t="s">
        <v>18913</v>
      </c>
    </row>
    <row r="5337" spans="1:4" ht="13.5" x14ac:dyDescent="0.2">
      <c r="A5337" s="320" t="s">
        <v>7322</v>
      </c>
      <c r="B5337" s="322" t="s">
        <v>12397</v>
      </c>
      <c r="C5337" s="321" t="s">
        <v>14</v>
      </c>
      <c r="D5337" s="323" t="s">
        <v>13427</v>
      </c>
    </row>
    <row r="5338" spans="1:4" ht="27" x14ac:dyDescent="0.2">
      <c r="A5338" s="320" t="s">
        <v>7323</v>
      </c>
      <c r="B5338" s="322" t="s">
        <v>16161</v>
      </c>
      <c r="C5338" s="321" t="s">
        <v>14</v>
      </c>
      <c r="D5338" s="323" t="s">
        <v>18914</v>
      </c>
    </row>
    <row r="5339" spans="1:4" ht="27" x14ac:dyDescent="0.2">
      <c r="A5339" s="320" t="s">
        <v>7324</v>
      </c>
      <c r="B5339" s="322" t="s">
        <v>16162</v>
      </c>
      <c r="C5339" s="321" t="s">
        <v>14</v>
      </c>
      <c r="D5339" s="323" t="s">
        <v>18915</v>
      </c>
    </row>
    <row r="5340" spans="1:4" ht="13.5" x14ac:dyDescent="0.2">
      <c r="A5340" s="320" t="s">
        <v>7325</v>
      </c>
      <c r="B5340" s="322" t="s">
        <v>12398</v>
      </c>
      <c r="C5340" s="321" t="s">
        <v>14</v>
      </c>
      <c r="D5340" s="323" t="s">
        <v>18916</v>
      </c>
    </row>
    <row r="5341" spans="1:4" ht="27" x14ac:dyDescent="0.2">
      <c r="A5341" s="320" t="s">
        <v>7326</v>
      </c>
      <c r="B5341" s="322" t="s">
        <v>16163</v>
      </c>
      <c r="C5341" s="321" t="s">
        <v>14</v>
      </c>
      <c r="D5341" s="323" t="s">
        <v>18917</v>
      </c>
    </row>
    <row r="5342" spans="1:4" ht="27" x14ac:dyDescent="0.2">
      <c r="A5342" s="320" t="s">
        <v>7327</v>
      </c>
      <c r="B5342" s="322" t="s">
        <v>12399</v>
      </c>
      <c r="C5342" s="321" t="s">
        <v>59</v>
      </c>
      <c r="D5342" s="323" t="s">
        <v>4907</v>
      </c>
    </row>
    <row r="5343" spans="1:4" ht="13.5" x14ac:dyDescent="0.2">
      <c r="A5343" s="320" t="s">
        <v>7328</v>
      </c>
      <c r="B5343" s="322" t="s">
        <v>12400</v>
      </c>
      <c r="C5343" s="321" t="s">
        <v>59</v>
      </c>
      <c r="D5343" s="323" t="s">
        <v>18918</v>
      </c>
    </row>
    <row r="5344" spans="1:4" ht="13.5" x14ac:dyDescent="0.2">
      <c r="A5344" s="320" t="s">
        <v>7329</v>
      </c>
      <c r="B5344" s="322" t="s">
        <v>12401</v>
      </c>
      <c r="C5344" s="321" t="s">
        <v>59</v>
      </c>
      <c r="D5344" s="323" t="s">
        <v>18919</v>
      </c>
    </row>
    <row r="5345" spans="1:4" ht="13.5" x14ac:dyDescent="0.2">
      <c r="A5345" s="320" t="s">
        <v>7330</v>
      </c>
      <c r="B5345" s="322" t="s">
        <v>12402</v>
      </c>
      <c r="C5345" s="321" t="s">
        <v>59</v>
      </c>
      <c r="D5345" s="323" t="s">
        <v>272</v>
      </c>
    </row>
    <row r="5346" spans="1:4" ht="13.5" x14ac:dyDescent="0.2">
      <c r="A5346" s="320" t="s">
        <v>7331</v>
      </c>
      <c r="B5346" s="322" t="s">
        <v>12403</v>
      </c>
      <c r="C5346" s="321" t="s">
        <v>59</v>
      </c>
      <c r="D5346" s="323" t="s">
        <v>18141</v>
      </c>
    </row>
    <row r="5347" spans="1:4" ht="27" x14ac:dyDescent="0.2">
      <c r="A5347" s="320" t="s">
        <v>7332</v>
      </c>
      <c r="B5347" s="322" t="s">
        <v>12404</v>
      </c>
      <c r="C5347" s="321" t="s">
        <v>59</v>
      </c>
      <c r="D5347" s="323" t="s">
        <v>1932</v>
      </c>
    </row>
    <row r="5348" spans="1:4" ht="27" x14ac:dyDescent="0.2">
      <c r="A5348" s="320" t="s">
        <v>7333</v>
      </c>
      <c r="B5348" s="322" t="s">
        <v>12405</v>
      </c>
      <c r="C5348" s="321" t="s">
        <v>59</v>
      </c>
      <c r="D5348" s="323" t="s">
        <v>212</v>
      </c>
    </row>
    <row r="5349" spans="1:4" ht="27" x14ac:dyDescent="0.2">
      <c r="A5349" s="320" t="s">
        <v>7334</v>
      </c>
      <c r="B5349" s="322" t="s">
        <v>12406</v>
      </c>
      <c r="C5349" s="321" t="s">
        <v>59</v>
      </c>
      <c r="D5349" s="323" t="s">
        <v>510</v>
      </c>
    </row>
    <row r="5350" spans="1:4" ht="27" x14ac:dyDescent="0.2">
      <c r="A5350" s="320" t="s">
        <v>7335</v>
      </c>
      <c r="B5350" s="322" t="s">
        <v>12407</v>
      </c>
      <c r="C5350" s="321" t="s">
        <v>59</v>
      </c>
      <c r="D5350" s="323" t="s">
        <v>1185</v>
      </c>
    </row>
    <row r="5351" spans="1:4" ht="13.5" x14ac:dyDescent="0.2">
      <c r="A5351" s="320" t="s">
        <v>7336</v>
      </c>
      <c r="B5351" s="322" t="s">
        <v>12408</v>
      </c>
      <c r="C5351" s="321" t="s">
        <v>59</v>
      </c>
      <c r="D5351" s="323" t="s">
        <v>2189</v>
      </c>
    </row>
    <row r="5352" spans="1:4" ht="27" x14ac:dyDescent="0.2">
      <c r="A5352" s="320" t="s">
        <v>7337</v>
      </c>
      <c r="B5352" s="322" t="s">
        <v>12409</v>
      </c>
      <c r="C5352" s="321" t="s">
        <v>59</v>
      </c>
      <c r="D5352" s="323" t="s">
        <v>14605</v>
      </c>
    </row>
    <row r="5353" spans="1:4" ht="27" x14ac:dyDescent="0.2">
      <c r="A5353" s="320" t="s">
        <v>7338</v>
      </c>
      <c r="B5353" s="322" t="s">
        <v>12410</v>
      </c>
      <c r="C5353" s="321" t="s">
        <v>14</v>
      </c>
      <c r="D5353" s="323" t="s">
        <v>14324</v>
      </c>
    </row>
    <row r="5354" spans="1:4" ht="27" x14ac:dyDescent="0.2">
      <c r="A5354" s="320" t="s">
        <v>7339</v>
      </c>
      <c r="B5354" s="322" t="s">
        <v>16164</v>
      </c>
      <c r="C5354" s="321" t="s">
        <v>14</v>
      </c>
      <c r="D5354" s="323" t="s">
        <v>14228</v>
      </c>
    </row>
    <row r="5355" spans="1:4" ht="27" x14ac:dyDescent="0.2">
      <c r="A5355" s="320" t="s">
        <v>7340</v>
      </c>
      <c r="B5355" s="322" t="s">
        <v>12411</v>
      </c>
      <c r="C5355" s="321" t="s">
        <v>14</v>
      </c>
      <c r="D5355" s="323" t="s">
        <v>18920</v>
      </c>
    </row>
    <row r="5356" spans="1:4" ht="13.5" x14ac:dyDescent="0.2">
      <c r="A5356" s="320" t="s">
        <v>7342</v>
      </c>
      <c r="B5356" s="322" t="s">
        <v>16165</v>
      </c>
      <c r="C5356" s="321" t="s">
        <v>59</v>
      </c>
      <c r="D5356" s="323" t="s">
        <v>4403</v>
      </c>
    </row>
    <row r="5357" spans="1:4" ht="27" x14ac:dyDescent="0.2">
      <c r="A5357" s="320" t="s">
        <v>7343</v>
      </c>
      <c r="B5357" s="322" t="s">
        <v>16166</v>
      </c>
      <c r="C5357" s="321" t="s">
        <v>59</v>
      </c>
      <c r="D5357" s="323" t="s">
        <v>1044</v>
      </c>
    </row>
    <row r="5358" spans="1:4" ht="27" x14ac:dyDescent="0.2">
      <c r="A5358" s="320" t="s">
        <v>7344</v>
      </c>
      <c r="B5358" s="322" t="s">
        <v>12412</v>
      </c>
      <c r="C5358" s="321" t="s">
        <v>76</v>
      </c>
      <c r="D5358" s="323" t="s">
        <v>18921</v>
      </c>
    </row>
    <row r="5359" spans="1:4" ht="27" x14ac:dyDescent="0.2">
      <c r="A5359" s="320" t="s">
        <v>7345</v>
      </c>
      <c r="B5359" s="322" t="s">
        <v>12413</v>
      </c>
      <c r="C5359" s="321" t="s">
        <v>76</v>
      </c>
      <c r="D5359" s="323" t="s">
        <v>18922</v>
      </c>
    </row>
    <row r="5360" spans="1:4" ht="40.5" x14ac:dyDescent="0.2">
      <c r="A5360" s="320" t="s">
        <v>7346</v>
      </c>
      <c r="B5360" s="322" t="s">
        <v>12414</v>
      </c>
      <c r="C5360" s="321" t="s">
        <v>14</v>
      </c>
      <c r="D5360" s="323" t="s">
        <v>13843</v>
      </c>
    </row>
    <row r="5361" spans="1:4" ht="40.5" x14ac:dyDescent="0.2">
      <c r="A5361" s="320" t="s">
        <v>7347</v>
      </c>
      <c r="B5361" s="322" t="s">
        <v>12415</v>
      </c>
      <c r="C5361" s="321" t="s">
        <v>14</v>
      </c>
      <c r="D5361" s="323" t="s">
        <v>14524</v>
      </c>
    </row>
    <row r="5362" spans="1:4" ht="40.5" x14ac:dyDescent="0.2">
      <c r="A5362" s="320" t="s">
        <v>7348</v>
      </c>
      <c r="B5362" s="322" t="s">
        <v>12416</v>
      </c>
      <c r="C5362" s="321" t="s">
        <v>14</v>
      </c>
      <c r="D5362" s="323" t="s">
        <v>16885</v>
      </c>
    </row>
    <row r="5363" spans="1:4" ht="40.5" x14ac:dyDescent="0.2">
      <c r="A5363" s="320" t="s">
        <v>7349</v>
      </c>
      <c r="B5363" s="322" t="s">
        <v>12417</v>
      </c>
      <c r="C5363" s="321" t="s">
        <v>14</v>
      </c>
      <c r="D5363" s="323" t="s">
        <v>18923</v>
      </c>
    </row>
    <row r="5364" spans="1:4" ht="40.5" x14ac:dyDescent="0.2">
      <c r="A5364" s="320" t="s">
        <v>7350</v>
      </c>
      <c r="B5364" s="322" t="s">
        <v>12418</v>
      </c>
      <c r="C5364" s="321" t="s">
        <v>14</v>
      </c>
      <c r="D5364" s="323" t="s">
        <v>18924</v>
      </c>
    </row>
    <row r="5365" spans="1:4" ht="40.5" x14ac:dyDescent="0.2">
      <c r="A5365" s="320" t="s">
        <v>7352</v>
      </c>
      <c r="B5365" s="322" t="s">
        <v>12419</v>
      </c>
      <c r="C5365" s="321" t="s">
        <v>14</v>
      </c>
      <c r="D5365" s="323" t="s">
        <v>16799</v>
      </c>
    </row>
    <row r="5366" spans="1:4" ht="40.5" x14ac:dyDescent="0.2">
      <c r="A5366" s="320" t="s">
        <v>7353</v>
      </c>
      <c r="B5366" s="322" t="s">
        <v>12420</v>
      </c>
      <c r="C5366" s="321" t="s">
        <v>14</v>
      </c>
      <c r="D5366" s="323" t="s">
        <v>18925</v>
      </c>
    </row>
    <row r="5367" spans="1:4" ht="40.5" x14ac:dyDescent="0.2">
      <c r="A5367" s="320" t="s">
        <v>7354</v>
      </c>
      <c r="B5367" s="322" t="s">
        <v>12421</v>
      </c>
      <c r="C5367" s="321" t="s">
        <v>14</v>
      </c>
      <c r="D5367" s="323" t="s">
        <v>18926</v>
      </c>
    </row>
    <row r="5368" spans="1:4" ht="40.5" x14ac:dyDescent="0.2">
      <c r="A5368" s="320" t="s">
        <v>7355</v>
      </c>
      <c r="B5368" s="322" t="s">
        <v>12422</v>
      </c>
      <c r="C5368" s="321" t="s">
        <v>14</v>
      </c>
      <c r="D5368" s="323" t="s">
        <v>7199</v>
      </c>
    </row>
    <row r="5369" spans="1:4" ht="27" x14ac:dyDescent="0.2">
      <c r="A5369" s="320" t="s">
        <v>7356</v>
      </c>
      <c r="B5369" s="322" t="s">
        <v>12423</v>
      </c>
      <c r="C5369" s="321" t="s">
        <v>14</v>
      </c>
      <c r="D5369" s="323" t="s">
        <v>18927</v>
      </c>
    </row>
    <row r="5370" spans="1:4" ht="27" x14ac:dyDescent="0.2">
      <c r="A5370" s="320" t="s">
        <v>7357</v>
      </c>
      <c r="B5370" s="322" t="s">
        <v>12424</v>
      </c>
      <c r="C5370" s="321" t="s">
        <v>14</v>
      </c>
      <c r="D5370" s="323" t="s">
        <v>18928</v>
      </c>
    </row>
    <row r="5371" spans="1:4" ht="27" x14ac:dyDescent="0.2">
      <c r="A5371" s="320" t="s">
        <v>7358</v>
      </c>
      <c r="B5371" s="322" t="s">
        <v>12425</v>
      </c>
      <c r="C5371" s="321" t="s">
        <v>14</v>
      </c>
      <c r="D5371" s="323" t="s">
        <v>18929</v>
      </c>
    </row>
    <row r="5372" spans="1:4" ht="40.5" x14ac:dyDescent="0.2">
      <c r="A5372" s="320" t="s">
        <v>7359</v>
      </c>
      <c r="B5372" s="322" t="s">
        <v>12426</v>
      </c>
      <c r="C5372" s="321" t="s">
        <v>14</v>
      </c>
      <c r="D5372" s="323" t="s">
        <v>1036</v>
      </c>
    </row>
    <row r="5373" spans="1:4" ht="27" x14ac:dyDescent="0.2">
      <c r="A5373" s="320" t="s">
        <v>7360</v>
      </c>
      <c r="B5373" s="322" t="s">
        <v>12427</v>
      </c>
      <c r="C5373" s="321" t="s">
        <v>14</v>
      </c>
      <c r="D5373" s="323" t="s">
        <v>4601</v>
      </c>
    </row>
    <row r="5374" spans="1:4" ht="27" x14ac:dyDescent="0.2">
      <c r="A5374" s="320" t="s">
        <v>7361</v>
      </c>
      <c r="B5374" s="322" t="s">
        <v>12428</v>
      </c>
      <c r="C5374" s="321" t="s">
        <v>14</v>
      </c>
      <c r="D5374" s="323" t="s">
        <v>18930</v>
      </c>
    </row>
    <row r="5375" spans="1:4" ht="27" x14ac:dyDescent="0.2">
      <c r="A5375" s="320" t="s">
        <v>7362</v>
      </c>
      <c r="B5375" s="322" t="s">
        <v>12429</v>
      </c>
      <c r="C5375" s="321" t="s">
        <v>14</v>
      </c>
      <c r="D5375" s="323" t="s">
        <v>18931</v>
      </c>
    </row>
    <row r="5376" spans="1:4" ht="40.5" x14ac:dyDescent="0.2">
      <c r="A5376" s="320" t="s">
        <v>7363</v>
      </c>
      <c r="B5376" s="322" t="s">
        <v>12430</v>
      </c>
      <c r="C5376" s="321" t="s">
        <v>14</v>
      </c>
      <c r="D5376" s="323" t="s">
        <v>18104</v>
      </c>
    </row>
    <row r="5377" spans="1:4" ht="27" x14ac:dyDescent="0.2">
      <c r="A5377" s="320" t="s">
        <v>7364</v>
      </c>
      <c r="B5377" s="322" t="s">
        <v>12431</v>
      </c>
      <c r="C5377" s="321" t="s">
        <v>14</v>
      </c>
      <c r="D5377" s="323" t="s">
        <v>14834</v>
      </c>
    </row>
    <row r="5378" spans="1:4" ht="27" x14ac:dyDescent="0.2">
      <c r="A5378" s="320" t="s">
        <v>7365</v>
      </c>
      <c r="B5378" s="322" t="s">
        <v>12432</v>
      </c>
      <c r="C5378" s="321" t="s">
        <v>14</v>
      </c>
      <c r="D5378" s="323" t="s">
        <v>18932</v>
      </c>
    </row>
    <row r="5379" spans="1:4" ht="27" x14ac:dyDescent="0.2">
      <c r="A5379" s="320" t="s">
        <v>7366</v>
      </c>
      <c r="B5379" s="322" t="s">
        <v>12433</v>
      </c>
      <c r="C5379" s="321" t="s">
        <v>14</v>
      </c>
      <c r="D5379" s="323" t="s">
        <v>13796</v>
      </c>
    </row>
    <row r="5380" spans="1:4" ht="40.5" x14ac:dyDescent="0.2">
      <c r="A5380" s="320" t="s">
        <v>7367</v>
      </c>
      <c r="B5380" s="322" t="s">
        <v>12434</v>
      </c>
      <c r="C5380" s="321" t="s">
        <v>14</v>
      </c>
      <c r="D5380" s="323" t="s">
        <v>18933</v>
      </c>
    </row>
    <row r="5381" spans="1:4" ht="40.5" x14ac:dyDescent="0.2">
      <c r="A5381" s="320" t="s">
        <v>7368</v>
      </c>
      <c r="B5381" s="322" t="s">
        <v>12435</v>
      </c>
      <c r="C5381" s="321" t="s">
        <v>14</v>
      </c>
      <c r="D5381" s="323" t="s">
        <v>18934</v>
      </c>
    </row>
    <row r="5382" spans="1:4" ht="40.5" x14ac:dyDescent="0.2">
      <c r="A5382" s="320" t="s">
        <v>7369</v>
      </c>
      <c r="B5382" s="322" t="s">
        <v>12436</v>
      </c>
      <c r="C5382" s="321" t="s">
        <v>14</v>
      </c>
      <c r="D5382" s="323" t="s">
        <v>18935</v>
      </c>
    </row>
    <row r="5383" spans="1:4" ht="27" x14ac:dyDescent="0.2">
      <c r="A5383" s="320" t="s">
        <v>7370</v>
      </c>
      <c r="B5383" s="322" t="s">
        <v>12437</v>
      </c>
      <c r="C5383" s="321" t="s">
        <v>14</v>
      </c>
      <c r="D5383" s="323" t="s">
        <v>18936</v>
      </c>
    </row>
    <row r="5384" spans="1:4" ht="40.5" x14ac:dyDescent="0.2">
      <c r="A5384" s="320" t="s">
        <v>7371</v>
      </c>
      <c r="B5384" s="322" t="s">
        <v>12438</v>
      </c>
      <c r="C5384" s="321" t="s">
        <v>14</v>
      </c>
      <c r="D5384" s="323" t="s">
        <v>13791</v>
      </c>
    </row>
    <row r="5385" spans="1:4" ht="40.5" x14ac:dyDescent="0.2">
      <c r="A5385" s="320" t="s">
        <v>7372</v>
      </c>
      <c r="B5385" s="322" t="s">
        <v>12439</v>
      </c>
      <c r="C5385" s="321" t="s">
        <v>14</v>
      </c>
      <c r="D5385" s="323" t="s">
        <v>4907</v>
      </c>
    </row>
    <row r="5386" spans="1:4" ht="40.5" x14ac:dyDescent="0.2">
      <c r="A5386" s="320" t="s">
        <v>7373</v>
      </c>
      <c r="B5386" s="322" t="s">
        <v>12440</v>
      </c>
      <c r="C5386" s="321" t="s">
        <v>14</v>
      </c>
      <c r="D5386" s="323" t="s">
        <v>18937</v>
      </c>
    </row>
    <row r="5387" spans="1:4" ht="27" x14ac:dyDescent="0.2">
      <c r="A5387" s="320" t="s">
        <v>7374</v>
      </c>
      <c r="B5387" s="322" t="s">
        <v>12441</v>
      </c>
      <c r="C5387" s="321" t="s">
        <v>14</v>
      </c>
      <c r="D5387" s="323" t="s">
        <v>14743</v>
      </c>
    </row>
    <row r="5388" spans="1:4" ht="40.5" x14ac:dyDescent="0.2">
      <c r="A5388" s="320" t="s">
        <v>7375</v>
      </c>
      <c r="B5388" s="322" t="s">
        <v>12442</v>
      </c>
      <c r="C5388" s="321" t="s">
        <v>14</v>
      </c>
      <c r="D5388" s="323" t="s">
        <v>542</v>
      </c>
    </row>
    <row r="5389" spans="1:4" ht="40.5" x14ac:dyDescent="0.2">
      <c r="A5389" s="320" t="s">
        <v>7376</v>
      </c>
      <c r="B5389" s="322" t="s">
        <v>12443</v>
      </c>
      <c r="C5389" s="321" t="s">
        <v>14</v>
      </c>
      <c r="D5389" s="323" t="s">
        <v>18938</v>
      </c>
    </row>
    <row r="5390" spans="1:4" ht="40.5" x14ac:dyDescent="0.2">
      <c r="A5390" s="320" t="s">
        <v>7377</v>
      </c>
      <c r="B5390" s="322" t="s">
        <v>12444</v>
      </c>
      <c r="C5390" s="321" t="s">
        <v>14</v>
      </c>
      <c r="D5390" s="323" t="s">
        <v>18939</v>
      </c>
    </row>
    <row r="5391" spans="1:4" ht="27" x14ac:dyDescent="0.2">
      <c r="A5391" s="320" t="s">
        <v>7378</v>
      </c>
      <c r="B5391" s="322" t="s">
        <v>12445</v>
      </c>
      <c r="C5391" s="321" t="s">
        <v>14</v>
      </c>
      <c r="D5391" s="323" t="s">
        <v>18940</v>
      </c>
    </row>
    <row r="5392" spans="1:4" ht="40.5" x14ac:dyDescent="0.2">
      <c r="A5392" s="320" t="s">
        <v>7379</v>
      </c>
      <c r="B5392" s="322" t="s">
        <v>12446</v>
      </c>
      <c r="C5392" s="321" t="s">
        <v>14</v>
      </c>
      <c r="D5392" s="323" t="s">
        <v>639</v>
      </c>
    </row>
    <row r="5393" spans="1:4" ht="27" x14ac:dyDescent="0.2">
      <c r="A5393" s="320" t="s">
        <v>7380</v>
      </c>
      <c r="B5393" s="322" t="s">
        <v>12447</v>
      </c>
      <c r="C5393" s="321" t="s">
        <v>14</v>
      </c>
      <c r="D5393" s="323" t="s">
        <v>13936</v>
      </c>
    </row>
    <row r="5394" spans="1:4" ht="27" x14ac:dyDescent="0.2">
      <c r="A5394" s="320" t="s">
        <v>7381</v>
      </c>
      <c r="B5394" s="322" t="s">
        <v>12448</v>
      </c>
      <c r="C5394" s="321" t="s">
        <v>14</v>
      </c>
      <c r="D5394" s="323" t="s">
        <v>18941</v>
      </c>
    </row>
    <row r="5395" spans="1:4" ht="27" x14ac:dyDescent="0.2">
      <c r="A5395" s="320" t="s">
        <v>7382</v>
      </c>
      <c r="B5395" s="322" t="s">
        <v>12449</v>
      </c>
      <c r="C5395" s="321" t="s">
        <v>14</v>
      </c>
      <c r="D5395" s="323" t="s">
        <v>14723</v>
      </c>
    </row>
    <row r="5396" spans="1:4" ht="40.5" x14ac:dyDescent="0.2">
      <c r="A5396" s="320" t="s">
        <v>7383</v>
      </c>
      <c r="B5396" s="322" t="s">
        <v>12450</v>
      </c>
      <c r="C5396" s="321" t="s">
        <v>14</v>
      </c>
      <c r="D5396" s="323" t="s">
        <v>18942</v>
      </c>
    </row>
    <row r="5397" spans="1:4" ht="27" x14ac:dyDescent="0.2">
      <c r="A5397" s="320" t="s">
        <v>7384</v>
      </c>
      <c r="B5397" s="322" t="s">
        <v>12451</v>
      </c>
      <c r="C5397" s="321" t="s">
        <v>14</v>
      </c>
      <c r="D5397" s="323" t="s">
        <v>13832</v>
      </c>
    </row>
    <row r="5398" spans="1:4" ht="27" x14ac:dyDescent="0.2">
      <c r="A5398" s="320" t="s">
        <v>7385</v>
      </c>
      <c r="B5398" s="322" t="s">
        <v>12452</v>
      </c>
      <c r="C5398" s="321" t="s">
        <v>14</v>
      </c>
      <c r="D5398" s="323" t="s">
        <v>18943</v>
      </c>
    </row>
    <row r="5399" spans="1:4" ht="27" x14ac:dyDescent="0.2">
      <c r="A5399" s="320" t="s">
        <v>7386</v>
      </c>
      <c r="B5399" s="322" t="s">
        <v>12453</v>
      </c>
      <c r="C5399" s="321" t="s">
        <v>14</v>
      </c>
      <c r="D5399" s="323" t="s">
        <v>18944</v>
      </c>
    </row>
    <row r="5400" spans="1:4" ht="40.5" x14ac:dyDescent="0.2">
      <c r="A5400" s="320" t="s">
        <v>7388</v>
      </c>
      <c r="B5400" s="322" t="s">
        <v>12454</v>
      </c>
      <c r="C5400" s="321" t="s">
        <v>14</v>
      </c>
      <c r="D5400" s="323" t="s">
        <v>1368</v>
      </c>
    </row>
    <row r="5401" spans="1:4" ht="40.5" x14ac:dyDescent="0.2">
      <c r="A5401" s="320" t="s">
        <v>7389</v>
      </c>
      <c r="B5401" s="322" t="s">
        <v>12455</v>
      </c>
      <c r="C5401" s="321" t="s">
        <v>14</v>
      </c>
      <c r="D5401" s="323" t="s">
        <v>14285</v>
      </c>
    </row>
    <row r="5402" spans="1:4" ht="40.5" x14ac:dyDescent="0.2">
      <c r="A5402" s="320" t="s">
        <v>7390</v>
      </c>
      <c r="B5402" s="322" t="s">
        <v>12456</v>
      </c>
      <c r="C5402" s="321" t="s">
        <v>14</v>
      </c>
      <c r="D5402" s="323" t="s">
        <v>18945</v>
      </c>
    </row>
    <row r="5403" spans="1:4" ht="27" x14ac:dyDescent="0.2">
      <c r="A5403" s="320" t="s">
        <v>7391</v>
      </c>
      <c r="B5403" s="322" t="s">
        <v>12457</v>
      </c>
      <c r="C5403" s="321" t="s">
        <v>14</v>
      </c>
      <c r="D5403" s="323" t="s">
        <v>18946</v>
      </c>
    </row>
    <row r="5404" spans="1:4" ht="40.5" x14ac:dyDescent="0.2">
      <c r="A5404" s="320" t="s">
        <v>7392</v>
      </c>
      <c r="B5404" s="322" t="s">
        <v>12458</v>
      </c>
      <c r="C5404" s="321" t="s">
        <v>14</v>
      </c>
      <c r="D5404" s="323" t="s">
        <v>16676</v>
      </c>
    </row>
    <row r="5405" spans="1:4" ht="40.5" x14ac:dyDescent="0.2">
      <c r="A5405" s="320" t="s">
        <v>7393</v>
      </c>
      <c r="B5405" s="322" t="s">
        <v>12459</v>
      </c>
      <c r="C5405" s="321" t="s">
        <v>14</v>
      </c>
      <c r="D5405" s="323" t="s">
        <v>18947</v>
      </c>
    </row>
    <row r="5406" spans="1:4" ht="40.5" x14ac:dyDescent="0.2">
      <c r="A5406" s="320" t="s">
        <v>7394</v>
      </c>
      <c r="B5406" s="322" t="s">
        <v>12460</v>
      </c>
      <c r="C5406" s="321" t="s">
        <v>14</v>
      </c>
      <c r="D5406" s="323" t="s">
        <v>18948</v>
      </c>
    </row>
    <row r="5407" spans="1:4" ht="27" x14ac:dyDescent="0.2">
      <c r="A5407" s="320" t="s">
        <v>7395</v>
      </c>
      <c r="B5407" s="322" t="s">
        <v>12461</v>
      </c>
      <c r="C5407" s="321" t="s">
        <v>14</v>
      </c>
      <c r="D5407" s="323" t="s">
        <v>18949</v>
      </c>
    </row>
    <row r="5408" spans="1:4" ht="27" x14ac:dyDescent="0.2">
      <c r="A5408" s="320" t="s">
        <v>7396</v>
      </c>
      <c r="B5408" s="322" t="s">
        <v>12462</v>
      </c>
      <c r="C5408" s="321" t="s">
        <v>14</v>
      </c>
      <c r="D5408" s="323" t="s">
        <v>793</v>
      </c>
    </row>
    <row r="5409" spans="1:4" ht="27" x14ac:dyDescent="0.2">
      <c r="A5409" s="320" t="s">
        <v>7397</v>
      </c>
      <c r="B5409" s="322" t="s">
        <v>12463</v>
      </c>
      <c r="C5409" s="321" t="s">
        <v>14</v>
      </c>
      <c r="D5409" s="323" t="s">
        <v>771</v>
      </c>
    </row>
    <row r="5410" spans="1:4" ht="27" x14ac:dyDescent="0.2">
      <c r="A5410" s="320" t="s">
        <v>7399</v>
      </c>
      <c r="B5410" s="322" t="s">
        <v>12464</v>
      </c>
      <c r="C5410" s="321" t="s">
        <v>14</v>
      </c>
      <c r="D5410" s="323" t="s">
        <v>727</v>
      </c>
    </row>
    <row r="5411" spans="1:4" ht="27" x14ac:dyDescent="0.2">
      <c r="A5411" s="320" t="s">
        <v>7400</v>
      </c>
      <c r="B5411" s="322" t="s">
        <v>12465</v>
      </c>
      <c r="C5411" s="321" t="s">
        <v>14</v>
      </c>
      <c r="D5411" s="323" t="s">
        <v>14515</v>
      </c>
    </row>
    <row r="5412" spans="1:4" ht="27" x14ac:dyDescent="0.2">
      <c r="A5412" s="320" t="s">
        <v>7401</v>
      </c>
      <c r="B5412" s="322" t="s">
        <v>12466</v>
      </c>
      <c r="C5412" s="321" t="s">
        <v>14</v>
      </c>
      <c r="D5412" s="323" t="s">
        <v>3598</v>
      </c>
    </row>
    <row r="5413" spans="1:4" ht="27" x14ac:dyDescent="0.2">
      <c r="A5413" s="320" t="s">
        <v>7402</v>
      </c>
      <c r="B5413" s="322" t="s">
        <v>12467</v>
      </c>
      <c r="C5413" s="321" t="s">
        <v>14</v>
      </c>
      <c r="D5413" s="323" t="s">
        <v>14763</v>
      </c>
    </row>
    <row r="5414" spans="1:4" ht="40.5" x14ac:dyDescent="0.2">
      <c r="A5414" s="320" t="s">
        <v>7403</v>
      </c>
      <c r="B5414" s="322" t="s">
        <v>16167</v>
      </c>
      <c r="C5414" s="321" t="s">
        <v>14</v>
      </c>
      <c r="D5414" s="323" t="s">
        <v>18950</v>
      </c>
    </row>
    <row r="5415" spans="1:4" ht="40.5" x14ac:dyDescent="0.2">
      <c r="A5415" s="320" t="s">
        <v>7404</v>
      </c>
      <c r="B5415" s="322" t="s">
        <v>16168</v>
      </c>
      <c r="C5415" s="321" t="s">
        <v>14</v>
      </c>
      <c r="D5415" s="323" t="s">
        <v>18951</v>
      </c>
    </row>
    <row r="5416" spans="1:4" ht="40.5" x14ac:dyDescent="0.2">
      <c r="A5416" s="320" t="s">
        <v>7405</v>
      </c>
      <c r="B5416" s="322" t="s">
        <v>16169</v>
      </c>
      <c r="C5416" s="321" t="s">
        <v>14</v>
      </c>
      <c r="D5416" s="323" t="s">
        <v>18952</v>
      </c>
    </row>
    <row r="5417" spans="1:4" ht="27" x14ac:dyDescent="0.2">
      <c r="A5417" s="320" t="s">
        <v>7406</v>
      </c>
      <c r="B5417" s="322" t="s">
        <v>16170</v>
      </c>
      <c r="C5417" s="321" t="s">
        <v>14</v>
      </c>
      <c r="D5417" s="323" t="s">
        <v>18953</v>
      </c>
    </row>
    <row r="5418" spans="1:4" ht="40.5" x14ac:dyDescent="0.2">
      <c r="A5418" s="320" t="s">
        <v>7407</v>
      </c>
      <c r="B5418" s="322" t="s">
        <v>16171</v>
      </c>
      <c r="C5418" s="321" t="s">
        <v>14</v>
      </c>
      <c r="D5418" s="323" t="s">
        <v>14724</v>
      </c>
    </row>
    <row r="5419" spans="1:4" ht="40.5" x14ac:dyDescent="0.2">
      <c r="A5419" s="320" t="s">
        <v>7408</v>
      </c>
      <c r="B5419" s="322" t="s">
        <v>16172</v>
      </c>
      <c r="C5419" s="321" t="s">
        <v>14</v>
      </c>
      <c r="D5419" s="323" t="s">
        <v>14190</v>
      </c>
    </row>
    <row r="5420" spans="1:4" ht="40.5" x14ac:dyDescent="0.2">
      <c r="A5420" s="320" t="s">
        <v>7409</v>
      </c>
      <c r="B5420" s="322" t="s">
        <v>16173</v>
      </c>
      <c r="C5420" s="321" t="s">
        <v>14</v>
      </c>
      <c r="D5420" s="323" t="s">
        <v>18954</v>
      </c>
    </row>
    <row r="5421" spans="1:4" ht="27" x14ac:dyDescent="0.2">
      <c r="A5421" s="320" t="s">
        <v>7410</v>
      </c>
      <c r="B5421" s="322" t="s">
        <v>16174</v>
      </c>
      <c r="C5421" s="321" t="s">
        <v>14</v>
      </c>
      <c r="D5421" s="323" t="s">
        <v>17280</v>
      </c>
    </row>
    <row r="5422" spans="1:4" ht="40.5" x14ac:dyDescent="0.2">
      <c r="A5422" s="320" t="s">
        <v>7411</v>
      </c>
      <c r="B5422" s="322" t="s">
        <v>16175</v>
      </c>
      <c r="C5422" s="321" t="s">
        <v>14</v>
      </c>
      <c r="D5422" s="323" t="s">
        <v>18955</v>
      </c>
    </row>
    <row r="5423" spans="1:4" ht="40.5" x14ac:dyDescent="0.2">
      <c r="A5423" s="320" t="s">
        <v>7412</v>
      </c>
      <c r="B5423" s="322" t="s">
        <v>16176</v>
      </c>
      <c r="C5423" s="321" t="s">
        <v>14</v>
      </c>
      <c r="D5423" s="323" t="s">
        <v>18956</v>
      </c>
    </row>
    <row r="5424" spans="1:4" ht="40.5" x14ac:dyDescent="0.2">
      <c r="A5424" s="320" t="s">
        <v>7413</v>
      </c>
      <c r="B5424" s="322" t="s">
        <v>16177</v>
      </c>
      <c r="C5424" s="321" t="s">
        <v>14</v>
      </c>
      <c r="D5424" s="323" t="s">
        <v>18957</v>
      </c>
    </row>
    <row r="5425" spans="1:4" ht="27" x14ac:dyDescent="0.2">
      <c r="A5425" s="320" t="s">
        <v>7414</v>
      </c>
      <c r="B5425" s="322" t="s">
        <v>16178</v>
      </c>
      <c r="C5425" s="321" t="s">
        <v>14</v>
      </c>
      <c r="D5425" s="323" t="s">
        <v>18958</v>
      </c>
    </row>
    <row r="5426" spans="1:4" ht="40.5" x14ac:dyDescent="0.2">
      <c r="A5426" s="320" t="s">
        <v>7415</v>
      </c>
      <c r="B5426" s="322" t="s">
        <v>16179</v>
      </c>
      <c r="C5426" s="321" t="s">
        <v>14</v>
      </c>
      <c r="D5426" s="323" t="s">
        <v>14750</v>
      </c>
    </row>
    <row r="5427" spans="1:4" ht="40.5" x14ac:dyDescent="0.2">
      <c r="A5427" s="320" t="s">
        <v>7416</v>
      </c>
      <c r="B5427" s="322" t="s">
        <v>16180</v>
      </c>
      <c r="C5427" s="321" t="s">
        <v>14</v>
      </c>
      <c r="D5427" s="323" t="s">
        <v>18959</v>
      </c>
    </row>
    <row r="5428" spans="1:4" ht="40.5" x14ac:dyDescent="0.2">
      <c r="A5428" s="320" t="s">
        <v>7417</v>
      </c>
      <c r="B5428" s="322" t="s">
        <v>16181</v>
      </c>
      <c r="C5428" s="321" t="s">
        <v>14</v>
      </c>
      <c r="D5428" s="323" t="s">
        <v>18960</v>
      </c>
    </row>
    <row r="5429" spans="1:4" ht="27" x14ac:dyDescent="0.2">
      <c r="A5429" s="320" t="s">
        <v>7418</v>
      </c>
      <c r="B5429" s="322" t="s">
        <v>16182</v>
      </c>
      <c r="C5429" s="321" t="s">
        <v>14</v>
      </c>
      <c r="D5429" s="323" t="s">
        <v>18961</v>
      </c>
    </row>
    <row r="5430" spans="1:4" ht="40.5" x14ac:dyDescent="0.2">
      <c r="A5430" s="320" t="s">
        <v>7419</v>
      </c>
      <c r="B5430" s="322" t="s">
        <v>16183</v>
      </c>
      <c r="C5430" s="321" t="s">
        <v>14</v>
      </c>
      <c r="D5430" s="323" t="s">
        <v>14027</v>
      </c>
    </row>
    <row r="5431" spans="1:4" ht="40.5" x14ac:dyDescent="0.2">
      <c r="A5431" s="320" t="s">
        <v>7421</v>
      </c>
      <c r="B5431" s="322" t="s">
        <v>16184</v>
      </c>
      <c r="C5431" s="321" t="s">
        <v>14</v>
      </c>
      <c r="D5431" s="323" t="s">
        <v>18962</v>
      </c>
    </row>
    <row r="5432" spans="1:4" ht="40.5" x14ac:dyDescent="0.2">
      <c r="A5432" s="320" t="s">
        <v>7422</v>
      </c>
      <c r="B5432" s="322" t="s">
        <v>16185</v>
      </c>
      <c r="C5432" s="321" t="s">
        <v>14</v>
      </c>
      <c r="D5432" s="323" t="s">
        <v>786</v>
      </c>
    </row>
    <row r="5433" spans="1:4" ht="27" x14ac:dyDescent="0.2">
      <c r="A5433" s="320" t="s">
        <v>7423</v>
      </c>
      <c r="B5433" s="322" t="s">
        <v>16186</v>
      </c>
      <c r="C5433" s="321" t="s">
        <v>14</v>
      </c>
      <c r="D5433" s="323" t="s">
        <v>14794</v>
      </c>
    </row>
    <row r="5434" spans="1:4" ht="40.5" x14ac:dyDescent="0.2">
      <c r="A5434" s="320" t="s">
        <v>7424</v>
      </c>
      <c r="B5434" s="322" t="s">
        <v>16187</v>
      </c>
      <c r="C5434" s="321" t="s">
        <v>14</v>
      </c>
      <c r="D5434" s="323" t="s">
        <v>1454</v>
      </c>
    </row>
    <row r="5435" spans="1:4" ht="40.5" x14ac:dyDescent="0.2">
      <c r="A5435" s="320" t="s">
        <v>7425</v>
      </c>
      <c r="B5435" s="322" t="s">
        <v>16188</v>
      </c>
      <c r="C5435" s="321" t="s">
        <v>14</v>
      </c>
      <c r="D5435" s="323" t="s">
        <v>18963</v>
      </c>
    </row>
    <row r="5436" spans="1:4" ht="40.5" x14ac:dyDescent="0.2">
      <c r="A5436" s="320" t="s">
        <v>7426</v>
      </c>
      <c r="B5436" s="322" t="s">
        <v>16189</v>
      </c>
      <c r="C5436" s="321" t="s">
        <v>14</v>
      </c>
      <c r="D5436" s="323" t="s">
        <v>18964</v>
      </c>
    </row>
    <row r="5437" spans="1:4" ht="27" x14ac:dyDescent="0.2">
      <c r="A5437" s="320" t="s">
        <v>7427</v>
      </c>
      <c r="B5437" s="322" t="s">
        <v>16190</v>
      </c>
      <c r="C5437" s="321" t="s">
        <v>14</v>
      </c>
      <c r="D5437" s="323" t="s">
        <v>18965</v>
      </c>
    </row>
    <row r="5438" spans="1:4" ht="54" x14ac:dyDescent="0.2">
      <c r="A5438" s="320" t="s">
        <v>7428</v>
      </c>
      <c r="B5438" s="322" t="s">
        <v>16191</v>
      </c>
      <c r="C5438" s="321" t="s">
        <v>14</v>
      </c>
      <c r="D5438" s="323" t="s">
        <v>18966</v>
      </c>
    </row>
    <row r="5439" spans="1:4" ht="67.5" x14ac:dyDescent="0.2">
      <c r="A5439" s="320" t="s">
        <v>7429</v>
      </c>
      <c r="B5439" s="322" t="s">
        <v>16192</v>
      </c>
      <c r="C5439" s="321" t="s">
        <v>14</v>
      </c>
      <c r="D5439" s="323" t="s">
        <v>18967</v>
      </c>
    </row>
    <row r="5440" spans="1:4" ht="54" x14ac:dyDescent="0.2">
      <c r="A5440" s="320" t="s">
        <v>7430</v>
      </c>
      <c r="B5440" s="322" t="s">
        <v>12468</v>
      </c>
      <c r="C5440" s="321" t="s">
        <v>14</v>
      </c>
      <c r="D5440" s="323" t="s">
        <v>14764</v>
      </c>
    </row>
    <row r="5441" spans="1:4" ht="54" x14ac:dyDescent="0.2">
      <c r="A5441" s="320" t="s">
        <v>7431</v>
      </c>
      <c r="B5441" s="322" t="s">
        <v>12469</v>
      </c>
      <c r="C5441" s="321" t="s">
        <v>14</v>
      </c>
      <c r="D5441" s="323" t="s">
        <v>18968</v>
      </c>
    </row>
    <row r="5442" spans="1:4" ht="13.5" x14ac:dyDescent="0.2">
      <c r="A5442" s="320" t="s">
        <v>7432</v>
      </c>
      <c r="B5442" s="322" t="s">
        <v>12470</v>
      </c>
      <c r="C5442" s="321" t="s">
        <v>59</v>
      </c>
      <c r="D5442" s="323" t="s">
        <v>1374</v>
      </c>
    </row>
    <row r="5443" spans="1:4" ht="40.5" x14ac:dyDescent="0.2">
      <c r="A5443" s="320" t="s">
        <v>7433</v>
      </c>
      <c r="B5443" s="322" t="s">
        <v>12471</v>
      </c>
      <c r="C5443" s="321" t="s">
        <v>14</v>
      </c>
      <c r="D5443" s="323" t="s">
        <v>18969</v>
      </c>
    </row>
    <row r="5444" spans="1:4" ht="40.5" x14ac:dyDescent="0.2">
      <c r="A5444" s="320" t="s">
        <v>7434</v>
      </c>
      <c r="B5444" s="322" t="s">
        <v>12472</v>
      </c>
      <c r="C5444" s="321" t="s">
        <v>14</v>
      </c>
      <c r="D5444" s="323" t="s">
        <v>7209</v>
      </c>
    </row>
    <row r="5445" spans="1:4" ht="40.5" x14ac:dyDescent="0.2">
      <c r="A5445" s="320" t="s">
        <v>7435</v>
      </c>
      <c r="B5445" s="322" t="s">
        <v>12473</v>
      </c>
      <c r="C5445" s="321" t="s">
        <v>14</v>
      </c>
      <c r="D5445" s="323" t="s">
        <v>1444</v>
      </c>
    </row>
    <row r="5446" spans="1:4" ht="40.5" x14ac:dyDescent="0.2">
      <c r="A5446" s="320" t="s">
        <v>7436</v>
      </c>
      <c r="B5446" s="322" t="s">
        <v>12474</v>
      </c>
      <c r="C5446" s="321" t="s">
        <v>14</v>
      </c>
      <c r="D5446" s="323" t="s">
        <v>1390</v>
      </c>
    </row>
    <row r="5447" spans="1:4" ht="40.5" x14ac:dyDescent="0.2">
      <c r="A5447" s="320" t="s">
        <v>7437</v>
      </c>
      <c r="B5447" s="322" t="s">
        <v>12475</v>
      </c>
      <c r="C5447" s="321" t="s">
        <v>14</v>
      </c>
      <c r="D5447" s="323" t="s">
        <v>1913</v>
      </c>
    </row>
    <row r="5448" spans="1:4" ht="40.5" x14ac:dyDescent="0.2">
      <c r="A5448" s="320" t="s">
        <v>7439</v>
      </c>
      <c r="B5448" s="322" t="s">
        <v>12476</v>
      </c>
      <c r="C5448" s="321" t="s">
        <v>14</v>
      </c>
      <c r="D5448" s="323" t="s">
        <v>13829</v>
      </c>
    </row>
    <row r="5449" spans="1:4" ht="27" x14ac:dyDescent="0.2">
      <c r="A5449" s="320" t="s">
        <v>7440</v>
      </c>
      <c r="B5449" s="322" t="s">
        <v>12477</v>
      </c>
      <c r="C5449" s="321" t="s">
        <v>14</v>
      </c>
      <c r="D5449" s="323" t="s">
        <v>559</v>
      </c>
    </row>
    <row r="5450" spans="1:4" ht="40.5" x14ac:dyDescent="0.2">
      <c r="A5450" s="320" t="s">
        <v>7441</v>
      </c>
      <c r="B5450" s="322" t="s">
        <v>12478</v>
      </c>
      <c r="C5450" s="321" t="s">
        <v>14</v>
      </c>
      <c r="D5450" s="323" t="s">
        <v>837</v>
      </c>
    </row>
    <row r="5451" spans="1:4" ht="27" x14ac:dyDescent="0.2">
      <c r="A5451" s="320" t="s">
        <v>7442</v>
      </c>
      <c r="B5451" s="322" t="s">
        <v>12479</v>
      </c>
      <c r="C5451" s="321" t="s">
        <v>14</v>
      </c>
      <c r="D5451" s="323" t="s">
        <v>1390</v>
      </c>
    </row>
    <row r="5452" spans="1:4" ht="40.5" x14ac:dyDescent="0.2">
      <c r="A5452" s="320" t="s">
        <v>7443</v>
      </c>
      <c r="B5452" s="322" t="s">
        <v>12480</v>
      </c>
      <c r="C5452" s="321" t="s">
        <v>14</v>
      </c>
      <c r="D5452" s="323" t="s">
        <v>1166</v>
      </c>
    </row>
    <row r="5453" spans="1:4" ht="27" x14ac:dyDescent="0.2">
      <c r="A5453" s="320" t="s">
        <v>7444</v>
      </c>
      <c r="B5453" s="322" t="s">
        <v>12481</v>
      </c>
      <c r="C5453" s="321" t="s">
        <v>14</v>
      </c>
      <c r="D5453" s="323" t="s">
        <v>1222</v>
      </c>
    </row>
    <row r="5454" spans="1:4" ht="27" x14ac:dyDescent="0.2">
      <c r="A5454" s="320" t="s">
        <v>7445</v>
      </c>
      <c r="B5454" s="322" t="s">
        <v>12482</v>
      </c>
      <c r="C5454" s="321" t="s">
        <v>14</v>
      </c>
      <c r="D5454" s="323" t="s">
        <v>17524</v>
      </c>
    </row>
    <row r="5455" spans="1:4" ht="27" x14ac:dyDescent="0.2">
      <c r="A5455" s="320" t="s">
        <v>7446</v>
      </c>
      <c r="B5455" s="322" t="s">
        <v>12483</v>
      </c>
      <c r="C5455" s="321" t="s">
        <v>14</v>
      </c>
      <c r="D5455" s="323" t="s">
        <v>6098</v>
      </c>
    </row>
    <row r="5456" spans="1:4" ht="27" x14ac:dyDescent="0.2">
      <c r="A5456" s="320" t="s">
        <v>7447</v>
      </c>
      <c r="B5456" s="322" t="s">
        <v>12484</v>
      </c>
      <c r="C5456" s="321" t="s">
        <v>14</v>
      </c>
      <c r="D5456" s="323" t="s">
        <v>1076</v>
      </c>
    </row>
    <row r="5457" spans="1:4" ht="40.5" x14ac:dyDescent="0.2">
      <c r="A5457" s="320" t="s">
        <v>7448</v>
      </c>
      <c r="B5457" s="322" t="s">
        <v>12485</v>
      </c>
      <c r="C5457" s="321" t="s">
        <v>14</v>
      </c>
      <c r="D5457" s="323" t="s">
        <v>1163</v>
      </c>
    </row>
    <row r="5458" spans="1:4" ht="40.5" x14ac:dyDescent="0.2">
      <c r="A5458" s="320" t="s">
        <v>7449</v>
      </c>
      <c r="B5458" s="322" t="s">
        <v>12486</v>
      </c>
      <c r="C5458" s="321" t="s">
        <v>14</v>
      </c>
      <c r="D5458" s="323" t="s">
        <v>16467</v>
      </c>
    </row>
    <row r="5459" spans="1:4" ht="40.5" x14ac:dyDescent="0.2">
      <c r="A5459" s="320" t="s">
        <v>7450</v>
      </c>
      <c r="B5459" s="322" t="s">
        <v>12487</v>
      </c>
      <c r="C5459" s="321" t="s">
        <v>14</v>
      </c>
      <c r="D5459" s="323" t="s">
        <v>14109</v>
      </c>
    </row>
    <row r="5460" spans="1:4" ht="40.5" x14ac:dyDescent="0.2">
      <c r="A5460" s="320" t="s">
        <v>7452</v>
      </c>
      <c r="B5460" s="322" t="s">
        <v>12488</v>
      </c>
      <c r="C5460" s="321" t="s">
        <v>14</v>
      </c>
      <c r="D5460" s="323" t="s">
        <v>1369</v>
      </c>
    </row>
    <row r="5461" spans="1:4" ht="40.5" x14ac:dyDescent="0.2">
      <c r="A5461" s="320" t="s">
        <v>7453</v>
      </c>
      <c r="B5461" s="322" t="s">
        <v>12489</v>
      </c>
      <c r="C5461" s="321" t="s">
        <v>14</v>
      </c>
      <c r="D5461" s="323" t="s">
        <v>13739</v>
      </c>
    </row>
    <row r="5462" spans="1:4" ht="40.5" x14ac:dyDescent="0.2">
      <c r="A5462" s="320" t="s">
        <v>7454</v>
      </c>
      <c r="B5462" s="322" t="s">
        <v>12490</v>
      </c>
      <c r="C5462" s="321" t="s">
        <v>14</v>
      </c>
      <c r="D5462" s="323" t="s">
        <v>4151</v>
      </c>
    </row>
    <row r="5463" spans="1:4" ht="40.5" x14ac:dyDescent="0.2">
      <c r="A5463" s="320" t="s">
        <v>7455</v>
      </c>
      <c r="B5463" s="322" t="s">
        <v>12491</v>
      </c>
      <c r="C5463" s="321" t="s">
        <v>14</v>
      </c>
      <c r="D5463" s="323" t="s">
        <v>1975</v>
      </c>
    </row>
    <row r="5464" spans="1:4" ht="40.5" x14ac:dyDescent="0.2">
      <c r="A5464" s="320" t="s">
        <v>7456</v>
      </c>
      <c r="B5464" s="322" t="s">
        <v>12492</v>
      </c>
      <c r="C5464" s="321" t="s">
        <v>14</v>
      </c>
      <c r="D5464" s="323" t="s">
        <v>850</v>
      </c>
    </row>
    <row r="5465" spans="1:4" ht="40.5" x14ac:dyDescent="0.2">
      <c r="A5465" s="320" t="s">
        <v>7457</v>
      </c>
      <c r="B5465" s="322" t="s">
        <v>12493</v>
      </c>
      <c r="C5465" s="321" t="s">
        <v>14</v>
      </c>
      <c r="D5465" s="323" t="s">
        <v>13862</v>
      </c>
    </row>
    <row r="5466" spans="1:4" ht="40.5" x14ac:dyDescent="0.2">
      <c r="A5466" s="320" t="s">
        <v>7458</v>
      </c>
      <c r="B5466" s="322" t="s">
        <v>12494</v>
      </c>
      <c r="C5466" s="321" t="s">
        <v>14</v>
      </c>
      <c r="D5466" s="323" t="s">
        <v>3881</v>
      </c>
    </row>
    <row r="5467" spans="1:4" ht="40.5" x14ac:dyDescent="0.2">
      <c r="A5467" s="320" t="s">
        <v>7459</v>
      </c>
      <c r="B5467" s="322" t="s">
        <v>12495</v>
      </c>
      <c r="C5467" s="321" t="s">
        <v>14</v>
      </c>
      <c r="D5467" s="323" t="s">
        <v>1453</v>
      </c>
    </row>
    <row r="5468" spans="1:4" ht="40.5" x14ac:dyDescent="0.2">
      <c r="A5468" s="320" t="s">
        <v>7460</v>
      </c>
      <c r="B5468" s="322" t="s">
        <v>12496</v>
      </c>
      <c r="C5468" s="321" t="s">
        <v>14</v>
      </c>
      <c r="D5468" s="323" t="s">
        <v>1347</v>
      </c>
    </row>
    <row r="5469" spans="1:4" ht="40.5" x14ac:dyDescent="0.2">
      <c r="A5469" s="320" t="s">
        <v>7461</v>
      </c>
      <c r="B5469" s="322" t="s">
        <v>12497</v>
      </c>
      <c r="C5469" s="321" t="s">
        <v>14</v>
      </c>
      <c r="D5469" s="323" t="s">
        <v>1339</v>
      </c>
    </row>
    <row r="5470" spans="1:4" ht="40.5" x14ac:dyDescent="0.2">
      <c r="A5470" s="320" t="s">
        <v>7462</v>
      </c>
      <c r="B5470" s="322" t="s">
        <v>12498</v>
      </c>
      <c r="C5470" s="321" t="s">
        <v>14</v>
      </c>
      <c r="D5470" s="323" t="s">
        <v>706</v>
      </c>
    </row>
    <row r="5471" spans="1:4" ht="40.5" x14ac:dyDescent="0.2">
      <c r="A5471" s="320" t="s">
        <v>7463</v>
      </c>
      <c r="B5471" s="322" t="s">
        <v>12499</v>
      </c>
      <c r="C5471" s="321" t="s">
        <v>14</v>
      </c>
      <c r="D5471" s="323" t="s">
        <v>596</v>
      </c>
    </row>
    <row r="5472" spans="1:4" ht="40.5" x14ac:dyDescent="0.2">
      <c r="A5472" s="320" t="s">
        <v>7464</v>
      </c>
      <c r="B5472" s="322" t="s">
        <v>12500</v>
      </c>
      <c r="C5472" s="321" t="s">
        <v>14</v>
      </c>
      <c r="D5472" s="323" t="s">
        <v>430</v>
      </c>
    </row>
    <row r="5473" spans="1:4" ht="40.5" x14ac:dyDescent="0.2">
      <c r="A5473" s="320" t="s">
        <v>7465</v>
      </c>
      <c r="B5473" s="322" t="s">
        <v>12501</v>
      </c>
      <c r="C5473" s="321" t="s">
        <v>14</v>
      </c>
      <c r="D5473" s="323" t="s">
        <v>1366</v>
      </c>
    </row>
    <row r="5474" spans="1:4" ht="40.5" x14ac:dyDescent="0.2">
      <c r="A5474" s="320" t="s">
        <v>7467</v>
      </c>
      <c r="B5474" s="322" t="s">
        <v>12502</v>
      </c>
      <c r="C5474" s="321" t="s">
        <v>14</v>
      </c>
      <c r="D5474" s="323" t="s">
        <v>1053</v>
      </c>
    </row>
    <row r="5475" spans="1:4" ht="27" x14ac:dyDescent="0.2">
      <c r="A5475" s="320" t="s">
        <v>7468</v>
      </c>
      <c r="B5475" s="322" t="s">
        <v>12503</v>
      </c>
      <c r="C5475" s="321" t="s">
        <v>14</v>
      </c>
      <c r="D5475" s="323" t="s">
        <v>18970</v>
      </c>
    </row>
    <row r="5476" spans="1:4" ht="27" x14ac:dyDescent="0.2">
      <c r="A5476" s="320" t="s">
        <v>7469</v>
      </c>
      <c r="B5476" s="322" t="s">
        <v>12504</v>
      </c>
      <c r="C5476" s="321" t="s">
        <v>14</v>
      </c>
      <c r="D5476" s="323" t="s">
        <v>18971</v>
      </c>
    </row>
    <row r="5477" spans="1:4" ht="27" x14ac:dyDescent="0.2">
      <c r="A5477" s="320" t="s">
        <v>7470</v>
      </c>
      <c r="B5477" s="322" t="s">
        <v>12505</v>
      </c>
      <c r="C5477" s="321" t="s">
        <v>14</v>
      </c>
      <c r="D5477" s="323" t="s">
        <v>4852</v>
      </c>
    </row>
    <row r="5478" spans="1:4" ht="27" x14ac:dyDescent="0.2">
      <c r="A5478" s="320" t="s">
        <v>7471</v>
      </c>
      <c r="B5478" s="322" t="s">
        <v>12506</v>
      </c>
      <c r="C5478" s="321" t="s">
        <v>14</v>
      </c>
      <c r="D5478" s="323" t="s">
        <v>18972</v>
      </c>
    </row>
    <row r="5479" spans="1:4" ht="27" x14ac:dyDescent="0.2">
      <c r="A5479" s="320" t="s">
        <v>7472</v>
      </c>
      <c r="B5479" s="322" t="s">
        <v>12507</v>
      </c>
      <c r="C5479" s="321" t="s">
        <v>14</v>
      </c>
      <c r="D5479" s="323" t="s">
        <v>18973</v>
      </c>
    </row>
    <row r="5480" spans="1:4" ht="27" x14ac:dyDescent="0.2">
      <c r="A5480" s="320" t="s">
        <v>7473</v>
      </c>
      <c r="B5480" s="322" t="s">
        <v>12508</v>
      </c>
      <c r="C5480" s="321" t="s">
        <v>14</v>
      </c>
      <c r="D5480" s="323" t="s">
        <v>14577</v>
      </c>
    </row>
    <row r="5481" spans="1:4" ht="27" x14ac:dyDescent="0.2">
      <c r="A5481" s="320" t="s">
        <v>7474</v>
      </c>
      <c r="B5481" s="322" t="s">
        <v>12509</v>
      </c>
      <c r="C5481" s="321" t="s">
        <v>14</v>
      </c>
      <c r="D5481" s="323" t="s">
        <v>1424</v>
      </c>
    </row>
    <row r="5482" spans="1:4" ht="27" x14ac:dyDescent="0.2">
      <c r="A5482" s="320" t="s">
        <v>7475</v>
      </c>
      <c r="B5482" s="322" t="s">
        <v>12510</v>
      </c>
      <c r="C5482" s="321" t="s">
        <v>14</v>
      </c>
      <c r="D5482" s="323" t="s">
        <v>3937</v>
      </c>
    </row>
    <row r="5483" spans="1:4" ht="27" x14ac:dyDescent="0.2">
      <c r="A5483" s="320" t="s">
        <v>7477</v>
      </c>
      <c r="B5483" s="322" t="s">
        <v>12511</v>
      </c>
      <c r="C5483" s="321" t="s">
        <v>14</v>
      </c>
      <c r="D5483" s="323" t="s">
        <v>402</v>
      </c>
    </row>
    <row r="5484" spans="1:4" ht="27" x14ac:dyDescent="0.2">
      <c r="A5484" s="320" t="s">
        <v>7478</v>
      </c>
      <c r="B5484" s="322" t="s">
        <v>12512</v>
      </c>
      <c r="C5484" s="321" t="s">
        <v>14</v>
      </c>
      <c r="D5484" s="323" t="s">
        <v>7180</v>
      </c>
    </row>
    <row r="5485" spans="1:4" ht="27" x14ac:dyDescent="0.2">
      <c r="A5485" s="320" t="s">
        <v>7479</v>
      </c>
      <c r="B5485" s="322" t="s">
        <v>12513</v>
      </c>
      <c r="C5485" s="321" t="s">
        <v>14</v>
      </c>
      <c r="D5485" s="323" t="s">
        <v>523</v>
      </c>
    </row>
    <row r="5486" spans="1:4" ht="27" x14ac:dyDescent="0.2">
      <c r="A5486" s="320" t="s">
        <v>7480</v>
      </c>
      <c r="B5486" s="322" t="s">
        <v>12514</v>
      </c>
      <c r="C5486" s="321" t="s">
        <v>14</v>
      </c>
      <c r="D5486" s="323" t="s">
        <v>1008</v>
      </c>
    </row>
    <row r="5487" spans="1:4" ht="27" x14ac:dyDescent="0.2">
      <c r="A5487" s="320" t="s">
        <v>7481</v>
      </c>
      <c r="B5487" s="322" t="s">
        <v>12515</v>
      </c>
      <c r="C5487" s="321" t="s">
        <v>14</v>
      </c>
      <c r="D5487" s="323" t="s">
        <v>14354</v>
      </c>
    </row>
    <row r="5488" spans="1:4" ht="27" x14ac:dyDescent="0.2">
      <c r="A5488" s="320" t="s">
        <v>7482</v>
      </c>
      <c r="B5488" s="322" t="s">
        <v>12516</v>
      </c>
      <c r="C5488" s="321" t="s">
        <v>14</v>
      </c>
      <c r="D5488" s="323" t="s">
        <v>438</v>
      </c>
    </row>
    <row r="5489" spans="1:4" ht="27" x14ac:dyDescent="0.2">
      <c r="A5489" s="320" t="s">
        <v>7483</v>
      </c>
      <c r="B5489" s="322" t="s">
        <v>12517</v>
      </c>
      <c r="C5489" s="321" t="s">
        <v>14</v>
      </c>
      <c r="D5489" s="323" t="s">
        <v>1248</v>
      </c>
    </row>
    <row r="5490" spans="1:4" ht="27" x14ac:dyDescent="0.2">
      <c r="A5490" s="320" t="s">
        <v>7484</v>
      </c>
      <c r="B5490" s="322" t="s">
        <v>12518</v>
      </c>
      <c r="C5490" s="321" t="s">
        <v>14</v>
      </c>
      <c r="D5490" s="323" t="s">
        <v>14141</v>
      </c>
    </row>
    <row r="5491" spans="1:4" ht="27" x14ac:dyDescent="0.2">
      <c r="A5491" s="320" t="s">
        <v>7485</v>
      </c>
      <c r="B5491" s="322" t="s">
        <v>12519</v>
      </c>
      <c r="C5491" s="321" t="s">
        <v>14</v>
      </c>
      <c r="D5491" s="323" t="s">
        <v>14362</v>
      </c>
    </row>
    <row r="5492" spans="1:4" ht="27" x14ac:dyDescent="0.2">
      <c r="A5492" s="320" t="s">
        <v>7486</v>
      </c>
      <c r="B5492" s="322" t="s">
        <v>12520</v>
      </c>
      <c r="C5492" s="321" t="s">
        <v>14</v>
      </c>
      <c r="D5492" s="323" t="s">
        <v>975</v>
      </c>
    </row>
    <row r="5493" spans="1:4" ht="27" x14ac:dyDescent="0.2">
      <c r="A5493" s="320" t="s">
        <v>7487</v>
      </c>
      <c r="B5493" s="322" t="s">
        <v>12521</v>
      </c>
      <c r="C5493" s="321" t="s">
        <v>14</v>
      </c>
      <c r="D5493" s="323" t="s">
        <v>16824</v>
      </c>
    </row>
    <row r="5494" spans="1:4" ht="27" x14ac:dyDescent="0.2">
      <c r="A5494" s="320" t="s">
        <v>7488</v>
      </c>
      <c r="B5494" s="322" t="s">
        <v>12522</v>
      </c>
      <c r="C5494" s="321" t="s">
        <v>14</v>
      </c>
      <c r="D5494" s="323" t="s">
        <v>16734</v>
      </c>
    </row>
    <row r="5495" spans="1:4" ht="27" x14ac:dyDescent="0.2">
      <c r="A5495" s="320" t="s">
        <v>7489</v>
      </c>
      <c r="B5495" s="322" t="s">
        <v>12523</v>
      </c>
      <c r="C5495" s="321" t="s">
        <v>14</v>
      </c>
      <c r="D5495" s="323" t="s">
        <v>14354</v>
      </c>
    </row>
    <row r="5496" spans="1:4" ht="27" x14ac:dyDescent="0.2">
      <c r="A5496" s="320" t="s">
        <v>7490</v>
      </c>
      <c r="B5496" s="322" t="s">
        <v>12524</v>
      </c>
      <c r="C5496" s="321" t="s">
        <v>14</v>
      </c>
      <c r="D5496" s="323" t="s">
        <v>18109</v>
      </c>
    </row>
    <row r="5497" spans="1:4" ht="27" x14ac:dyDescent="0.2">
      <c r="A5497" s="320" t="s">
        <v>7491</v>
      </c>
      <c r="B5497" s="322" t="s">
        <v>12525</v>
      </c>
      <c r="C5497" s="321" t="s">
        <v>14</v>
      </c>
      <c r="D5497" s="323" t="s">
        <v>14522</v>
      </c>
    </row>
    <row r="5498" spans="1:4" ht="27" x14ac:dyDescent="0.2">
      <c r="A5498" s="320" t="s">
        <v>7493</v>
      </c>
      <c r="B5498" s="322" t="s">
        <v>12526</v>
      </c>
      <c r="C5498" s="321" t="s">
        <v>14</v>
      </c>
      <c r="D5498" s="323" t="s">
        <v>5201</v>
      </c>
    </row>
    <row r="5499" spans="1:4" ht="27" x14ac:dyDescent="0.2">
      <c r="A5499" s="320" t="s">
        <v>7494</v>
      </c>
      <c r="B5499" s="322" t="s">
        <v>12527</v>
      </c>
      <c r="C5499" s="321" t="s">
        <v>14</v>
      </c>
      <c r="D5499" s="323" t="s">
        <v>18974</v>
      </c>
    </row>
    <row r="5500" spans="1:4" ht="40.5" x14ac:dyDescent="0.2">
      <c r="A5500" s="320" t="s">
        <v>7495</v>
      </c>
      <c r="B5500" s="322" t="s">
        <v>12528</v>
      </c>
      <c r="C5500" s="321" t="s">
        <v>14</v>
      </c>
      <c r="D5500" s="323" t="s">
        <v>242</v>
      </c>
    </row>
    <row r="5501" spans="1:4" ht="40.5" x14ac:dyDescent="0.2">
      <c r="A5501" s="320" t="s">
        <v>7496</v>
      </c>
      <c r="B5501" s="322" t="s">
        <v>12529</v>
      </c>
      <c r="C5501" s="321" t="s">
        <v>14</v>
      </c>
      <c r="D5501" s="323" t="s">
        <v>14489</v>
      </c>
    </row>
    <row r="5502" spans="1:4" ht="40.5" x14ac:dyDescent="0.2">
      <c r="A5502" s="320" t="s">
        <v>7497</v>
      </c>
      <c r="B5502" s="322" t="s">
        <v>12530</v>
      </c>
      <c r="C5502" s="321" t="s">
        <v>14</v>
      </c>
      <c r="D5502" s="323" t="s">
        <v>5663</v>
      </c>
    </row>
    <row r="5503" spans="1:4" ht="40.5" x14ac:dyDescent="0.2">
      <c r="A5503" s="320" t="s">
        <v>7498</v>
      </c>
      <c r="B5503" s="322" t="s">
        <v>12531</v>
      </c>
      <c r="C5503" s="321" t="s">
        <v>14</v>
      </c>
      <c r="D5503" s="323" t="s">
        <v>8193</v>
      </c>
    </row>
    <row r="5504" spans="1:4" ht="40.5" x14ac:dyDescent="0.2">
      <c r="A5504" s="320" t="s">
        <v>7499</v>
      </c>
      <c r="B5504" s="322" t="s">
        <v>12532</v>
      </c>
      <c r="C5504" s="321" t="s">
        <v>14</v>
      </c>
      <c r="D5504" s="323" t="s">
        <v>13822</v>
      </c>
    </row>
    <row r="5505" spans="1:4" ht="40.5" x14ac:dyDescent="0.2">
      <c r="A5505" s="320" t="s">
        <v>7501</v>
      </c>
      <c r="B5505" s="322" t="s">
        <v>12533</v>
      </c>
      <c r="C5505" s="321" t="s">
        <v>14</v>
      </c>
      <c r="D5505" s="323" t="s">
        <v>1172</v>
      </c>
    </row>
    <row r="5506" spans="1:4" ht="40.5" x14ac:dyDescent="0.2">
      <c r="A5506" s="320" t="s">
        <v>7502</v>
      </c>
      <c r="B5506" s="322" t="s">
        <v>12534</v>
      </c>
      <c r="C5506" s="321" t="s">
        <v>14</v>
      </c>
      <c r="D5506" s="323" t="s">
        <v>637</v>
      </c>
    </row>
    <row r="5507" spans="1:4" ht="40.5" x14ac:dyDescent="0.2">
      <c r="A5507" s="320" t="s">
        <v>7503</v>
      </c>
      <c r="B5507" s="322" t="s">
        <v>12535</v>
      </c>
      <c r="C5507" s="321" t="s">
        <v>14</v>
      </c>
      <c r="D5507" s="323" t="s">
        <v>5750</v>
      </c>
    </row>
    <row r="5508" spans="1:4" ht="40.5" x14ac:dyDescent="0.2">
      <c r="A5508" s="320" t="s">
        <v>7504</v>
      </c>
      <c r="B5508" s="322" t="s">
        <v>12536</v>
      </c>
      <c r="C5508" s="321" t="s">
        <v>14</v>
      </c>
      <c r="D5508" s="323" t="s">
        <v>18975</v>
      </c>
    </row>
    <row r="5509" spans="1:4" ht="40.5" x14ac:dyDescent="0.2">
      <c r="A5509" s="320" t="s">
        <v>7505</v>
      </c>
      <c r="B5509" s="322" t="s">
        <v>12537</v>
      </c>
      <c r="C5509" s="321" t="s">
        <v>14</v>
      </c>
      <c r="D5509" s="323" t="s">
        <v>18976</v>
      </c>
    </row>
    <row r="5510" spans="1:4" ht="40.5" x14ac:dyDescent="0.2">
      <c r="A5510" s="320" t="s">
        <v>7506</v>
      </c>
      <c r="B5510" s="322" t="s">
        <v>12538</v>
      </c>
      <c r="C5510" s="321" t="s">
        <v>14</v>
      </c>
      <c r="D5510" s="323" t="s">
        <v>1036</v>
      </c>
    </row>
    <row r="5511" spans="1:4" ht="40.5" x14ac:dyDescent="0.2">
      <c r="A5511" s="320" t="s">
        <v>7507</v>
      </c>
      <c r="B5511" s="322" t="s">
        <v>12539</v>
      </c>
      <c r="C5511" s="321" t="s">
        <v>14</v>
      </c>
      <c r="D5511" s="323" t="s">
        <v>18977</v>
      </c>
    </row>
    <row r="5512" spans="1:4" ht="54" x14ac:dyDescent="0.2">
      <c r="A5512" s="320" t="s">
        <v>7508</v>
      </c>
      <c r="B5512" s="322" t="s">
        <v>16193</v>
      </c>
      <c r="C5512" s="321" t="s">
        <v>14</v>
      </c>
      <c r="D5512" s="323" t="s">
        <v>18978</v>
      </c>
    </row>
    <row r="5513" spans="1:4" ht="54" x14ac:dyDescent="0.2">
      <c r="A5513" s="320" t="s">
        <v>7509</v>
      </c>
      <c r="B5513" s="322" t="s">
        <v>16194</v>
      </c>
      <c r="C5513" s="321" t="s">
        <v>14</v>
      </c>
      <c r="D5513" s="323" t="s">
        <v>1006</v>
      </c>
    </row>
    <row r="5514" spans="1:4" ht="54" x14ac:dyDescent="0.2">
      <c r="A5514" s="320" t="s">
        <v>7510</v>
      </c>
      <c r="B5514" s="322" t="s">
        <v>12540</v>
      </c>
      <c r="C5514" s="321" t="s">
        <v>14</v>
      </c>
      <c r="D5514" s="323" t="s">
        <v>13860</v>
      </c>
    </row>
    <row r="5515" spans="1:4" ht="40.5" x14ac:dyDescent="0.2">
      <c r="A5515" s="320" t="s">
        <v>7512</v>
      </c>
      <c r="B5515" s="322" t="s">
        <v>12541</v>
      </c>
      <c r="C5515" s="321" t="s">
        <v>14</v>
      </c>
      <c r="D5515" s="323" t="s">
        <v>18979</v>
      </c>
    </row>
    <row r="5516" spans="1:4" ht="54" x14ac:dyDescent="0.2">
      <c r="A5516" s="320" t="s">
        <v>7514</v>
      </c>
      <c r="B5516" s="322" t="s">
        <v>16195</v>
      </c>
      <c r="C5516" s="321" t="s">
        <v>14</v>
      </c>
      <c r="D5516" s="323" t="s">
        <v>18114</v>
      </c>
    </row>
    <row r="5517" spans="1:4" ht="54" x14ac:dyDescent="0.2">
      <c r="A5517" s="320" t="s">
        <v>7515</v>
      </c>
      <c r="B5517" s="322" t="s">
        <v>16196</v>
      </c>
      <c r="C5517" s="321" t="s">
        <v>14</v>
      </c>
      <c r="D5517" s="323" t="s">
        <v>612</v>
      </c>
    </row>
    <row r="5518" spans="1:4" ht="54" x14ac:dyDescent="0.2">
      <c r="A5518" s="320" t="s">
        <v>7517</v>
      </c>
      <c r="B5518" s="322" t="s">
        <v>16197</v>
      </c>
      <c r="C5518" s="321" t="s">
        <v>14</v>
      </c>
      <c r="D5518" s="323" t="s">
        <v>3455</v>
      </c>
    </row>
    <row r="5519" spans="1:4" ht="54" x14ac:dyDescent="0.2">
      <c r="A5519" s="320" t="s">
        <v>7518</v>
      </c>
      <c r="B5519" s="322" t="s">
        <v>16198</v>
      </c>
      <c r="C5519" s="321" t="s">
        <v>14</v>
      </c>
      <c r="D5519" s="323" t="s">
        <v>4055</v>
      </c>
    </row>
    <row r="5520" spans="1:4" ht="54" x14ac:dyDescent="0.2">
      <c r="A5520" s="320" t="s">
        <v>7519</v>
      </c>
      <c r="B5520" s="322" t="s">
        <v>16199</v>
      </c>
      <c r="C5520" s="321" t="s">
        <v>14</v>
      </c>
      <c r="D5520" s="323" t="s">
        <v>18980</v>
      </c>
    </row>
    <row r="5521" spans="1:4" ht="54" x14ac:dyDescent="0.2">
      <c r="A5521" s="320" t="s">
        <v>7520</v>
      </c>
      <c r="B5521" s="322" t="s">
        <v>16200</v>
      </c>
      <c r="C5521" s="321" t="s">
        <v>14</v>
      </c>
      <c r="D5521" s="323" t="s">
        <v>18981</v>
      </c>
    </row>
    <row r="5522" spans="1:4" ht="54" x14ac:dyDescent="0.2">
      <c r="A5522" s="320" t="s">
        <v>7521</v>
      </c>
      <c r="B5522" s="322" t="s">
        <v>16201</v>
      </c>
      <c r="C5522" s="321" t="s">
        <v>14</v>
      </c>
      <c r="D5522" s="323" t="s">
        <v>18982</v>
      </c>
    </row>
    <row r="5523" spans="1:4" ht="54" x14ac:dyDescent="0.2">
      <c r="A5523" s="320" t="s">
        <v>7522</v>
      </c>
      <c r="B5523" s="322" t="s">
        <v>16202</v>
      </c>
      <c r="C5523" s="321" t="s">
        <v>14</v>
      </c>
      <c r="D5523" s="323" t="s">
        <v>206</v>
      </c>
    </row>
    <row r="5524" spans="1:4" ht="54" x14ac:dyDescent="0.2">
      <c r="A5524" s="320" t="s">
        <v>7523</v>
      </c>
      <c r="B5524" s="322" t="s">
        <v>16203</v>
      </c>
      <c r="C5524" s="321" t="s">
        <v>14</v>
      </c>
      <c r="D5524" s="323" t="s">
        <v>14292</v>
      </c>
    </row>
    <row r="5525" spans="1:4" ht="54" x14ac:dyDescent="0.2">
      <c r="A5525" s="320" t="s">
        <v>7524</v>
      </c>
      <c r="B5525" s="322" t="s">
        <v>16204</v>
      </c>
      <c r="C5525" s="321" t="s">
        <v>14</v>
      </c>
      <c r="D5525" s="323" t="s">
        <v>18983</v>
      </c>
    </row>
    <row r="5526" spans="1:4" ht="54" x14ac:dyDescent="0.2">
      <c r="A5526" s="320" t="s">
        <v>7525</v>
      </c>
      <c r="B5526" s="322" t="s">
        <v>16205</v>
      </c>
      <c r="C5526" s="321" t="s">
        <v>14</v>
      </c>
      <c r="D5526" s="323" t="s">
        <v>544</v>
      </c>
    </row>
    <row r="5527" spans="1:4" ht="54" x14ac:dyDescent="0.2">
      <c r="A5527" s="320" t="s">
        <v>7526</v>
      </c>
      <c r="B5527" s="322" t="s">
        <v>12542</v>
      </c>
      <c r="C5527" s="321" t="s">
        <v>14</v>
      </c>
      <c r="D5527" s="323" t="s">
        <v>5897</v>
      </c>
    </row>
    <row r="5528" spans="1:4" ht="40.5" x14ac:dyDescent="0.2">
      <c r="A5528" s="320" t="s">
        <v>7527</v>
      </c>
      <c r="B5528" s="322" t="s">
        <v>12543</v>
      </c>
      <c r="C5528" s="321" t="s">
        <v>14</v>
      </c>
      <c r="D5528" s="323" t="s">
        <v>1002</v>
      </c>
    </row>
    <row r="5529" spans="1:4" ht="54" x14ac:dyDescent="0.2">
      <c r="A5529" s="320" t="s">
        <v>7528</v>
      </c>
      <c r="B5529" s="322" t="s">
        <v>16206</v>
      </c>
      <c r="C5529" s="321" t="s">
        <v>14</v>
      </c>
      <c r="D5529" s="323" t="s">
        <v>1268</v>
      </c>
    </row>
    <row r="5530" spans="1:4" ht="54" x14ac:dyDescent="0.2">
      <c r="A5530" s="320" t="s">
        <v>7529</v>
      </c>
      <c r="B5530" s="322" t="s">
        <v>16207</v>
      </c>
      <c r="C5530" s="321" t="s">
        <v>14</v>
      </c>
      <c r="D5530" s="323" t="s">
        <v>18695</v>
      </c>
    </row>
    <row r="5531" spans="1:4" ht="54" x14ac:dyDescent="0.2">
      <c r="A5531" s="320" t="s">
        <v>7531</v>
      </c>
      <c r="B5531" s="322" t="s">
        <v>16208</v>
      </c>
      <c r="C5531" s="321" t="s">
        <v>14</v>
      </c>
      <c r="D5531" s="323" t="s">
        <v>6659</v>
      </c>
    </row>
    <row r="5532" spans="1:4" ht="54" x14ac:dyDescent="0.2">
      <c r="A5532" s="320" t="s">
        <v>7533</v>
      </c>
      <c r="B5532" s="322" t="s">
        <v>16209</v>
      </c>
      <c r="C5532" s="321" t="s">
        <v>14</v>
      </c>
      <c r="D5532" s="323" t="s">
        <v>5092</v>
      </c>
    </row>
    <row r="5533" spans="1:4" ht="54" x14ac:dyDescent="0.2">
      <c r="A5533" s="320" t="s">
        <v>7535</v>
      </c>
      <c r="B5533" s="322" t="s">
        <v>16210</v>
      </c>
      <c r="C5533" s="321" t="s">
        <v>14</v>
      </c>
      <c r="D5533" s="323" t="s">
        <v>797</v>
      </c>
    </row>
    <row r="5534" spans="1:4" ht="54" x14ac:dyDescent="0.2">
      <c r="A5534" s="320" t="s">
        <v>7536</v>
      </c>
      <c r="B5534" s="322" t="s">
        <v>16211</v>
      </c>
      <c r="C5534" s="321" t="s">
        <v>14</v>
      </c>
      <c r="D5534" s="323" t="s">
        <v>18984</v>
      </c>
    </row>
    <row r="5535" spans="1:4" ht="54" x14ac:dyDescent="0.2">
      <c r="A5535" s="320" t="s">
        <v>7537</v>
      </c>
      <c r="B5535" s="322" t="s">
        <v>16212</v>
      </c>
      <c r="C5535" s="321" t="s">
        <v>14</v>
      </c>
      <c r="D5535" s="323" t="s">
        <v>16435</v>
      </c>
    </row>
    <row r="5536" spans="1:4" ht="54" x14ac:dyDescent="0.2">
      <c r="A5536" s="320" t="s">
        <v>7538</v>
      </c>
      <c r="B5536" s="322" t="s">
        <v>16213</v>
      </c>
      <c r="C5536" s="321" t="s">
        <v>14</v>
      </c>
      <c r="D5536" s="323" t="s">
        <v>5945</v>
      </c>
    </row>
    <row r="5537" spans="1:4" ht="54" x14ac:dyDescent="0.2">
      <c r="A5537" s="320" t="s">
        <v>7539</v>
      </c>
      <c r="B5537" s="322" t="s">
        <v>16214</v>
      </c>
      <c r="C5537" s="321" t="s">
        <v>14</v>
      </c>
      <c r="D5537" s="323" t="s">
        <v>18985</v>
      </c>
    </row>
    <row r="5538" spans="1:4" ht="40.5" x14ac:dyDescent="0.2">
      <c r="A5538" s="320" t="s">
        <v>7541</v>
      </c>
      <c r="B5538" s="322" t="s">
        <v>12544</v>
      </c>
      <c r="C5538" s="321" t="s">
        <v>14</v>
      </c>
      <c r="D5538" s="323" t="s">
        <v>18947</v>
      </c>
    </row>
    <row r="5539" spans="1:4" ht="40.5" x14ac:dyDescent="0.2">
      <c r="A5539" s="320" t="s">
        <v>7542</v>
      </c>
      <c r="B5539" s="322" t="s">
        <v>12545</v>
      </c>
      <c r="C5539" s="321" t="s">
        <v>14</v>
      </c>
      <c r="D5539" s="323" t="s">
        <v>18986</v>
      </c>
    </row>
    <row r="5540" spans="1:4" ht="40.5" x14ac:dyDescent="0.2">
      <c r="A5540" s="320" t="s">
        <v>7543</v>
      </c>
      <c r="B5540" s="322" t="s">
        <v>16215</v>
      </c>
      <c r="C5540" s="321" t="s">
        <v>14</v>
      </c>
      <c r="D5540" s="323" t="s">
        <v>18987</v>
      </c>
    </row>
    <row r="5541" spans="1:4" ht="40.5" x14ac:dyDescent="0.2">
      <c r="A5541" s="320" t="s">
        <v>7544</v>
      </c>
      <c r="B5541" s="322" t="s">
        <v>12546</v>
      </c>
      <c r="C5541" s="321" t="s">
        <v>14</v>
      </c>
      <c r="D5541" s="323" t="s">
        <v>18988</v>
      </c>
    </row>
    <row r="5542" spans="1:4" ht="40.5" x14ac:dyDescent="0.2">
      <c r="A5542" s="320" t="s">
        <v>7545</v>
      </c>
      <c r="B5542" s="322" t="s">
        <v>12547</v>
      </c>
      <c r="C5542" s="321" t="s">
        <v>14</v>
      </c>
      <c r="D5542" s="323" t="s">
        <v>18989</v>
      </c>
    </row>
    <row r="5543" spans="1:4" ht="40.5" x14ac:dyDescent="0.2">
      <c r="A5543" s="320" t="s">
        <v>7546</v>
      </c>
      <c r="B5543" s="322" t="s">
        <v>16216</v>
      </c>
      <c r="C5543" s="321" t="s">
        <v>14</v>
      </c>
      <c r="D5543" s="323" t="s">
        <v>13593</v>
      </c>
    </row>
    <row r="5544" spans="1:4" ht="40.5" x14ac:dyDescent="0.2">
      <c r="A5544" s="320" t="s">
        <v>7547</v>
      </c>
      <c r="B5544" s="322" t="s">
        <v>12548</v>
      </c>
      <c r="C5544" s="321" t="s">
        <v>14</v>
      </c>
      <c r="D5544" s="323" t="s">
        <v>18990</v>
      </c>
    </row>
    <row r="5545" spans="1:4" ht="40.5" x14ac:dyDescent="0.2">
      <c r="A5545" s="320" t="s">
        <v>7549</v>
      </c>
      <c r="B5545" s="322" t="s">
        <v>12549</v>
      </c>
      <c r="C5545" s="321" t="s">
        <v>14</v>
      </c>
      <c r="D5545" s="323" t="s">
        <v>13836</v>
      </c>
    </row>
    <row r="5546" spans="1:4" ht="40.5" x14ac:dyDescent="0.2">
      <c r="A5546" s="320" t="s">
        <v>7550</v>
      </c>
      <c r="B5546" s="322" t="s">
        <v>16217</v>
      </c>
      <c r="C5546" s="321" t="s">
        <v>14</v>
      </c>
      <c r="D5546" s="323" t="s">
        <v>18991</v>
      </c>
    </row>
    <row r="5547" spans="1:4" ht="40.5" x14ac:dyDescent="0.2">
      <c r="A5547" s="320" t="s">
        <v>7551</v>
      </c>
      <c r="B5547" s="322" t="s">
        <v>12550</v>
      </c>
      <c r="C5547" s="321" t="s">
        <v>14</v>
      </c>
      <c r="D5547" s="323" t="s">
        <v>18259</v>
      </c>
    </row>
    <row r="5548" spans="1:4" ht="40.5" x14ac:dyDescent="0.2">
      <c r="A5548" s="320" t="s">
        <v>7552</v>
      </c>
      <c r="B5548" s="322" t="s">
        <v>12551</v>
      </c>
      <c r="C5548" s="321" t="s">
        <v>14</v>
      </c>
      <c r="D5548" s="323" t="s">
        <v>18992</v>
      </c>
    </row>
    <row r="5549" spans="1:4" ht="54" x14ac:dyDescent="0.2">
      <c r="A5549" s="320" t="s">
        <v>7553</v>
      </c>
      <c r="B5549" s="322" t="s">
        <v>16218</v>
      </c>
      <c r="C5549" s="321" t="s">
        <v>14</v>
      </c>
      <c r="D5549" s="323" t="s">
        <v>18993</v>
      </c>
    </row>
    <row r="5550" spans="1:4" ht="40.5" x14ac:dyDescent="0.2">
      <c r="A5550" s="320" t="s">
        <v>7554</v>
      </c>
      <c r="B5550" s="322" t="s">
        <v>12552</v>
      </c>
      <c r="C5550" s="321" t="s">
        <v>14</v>
      </c>
      <c r="D5550" s="323" t="s">
        <v>617</v>
      </c>
    </row>
    <row r="5551" spans="1:4" ht="40.5" x14ac:dyDescent="0.2">
      <c r="A5551" s="320" t="s">
        <v>7555</v>
      </c>
      <c r="B5551" s="322" t="s">
        <v>12553</v>
      </c>
      <c r="C5551" s="321" t="s">
        <v>14</v>
      </c>
      <c r="D5551" s="323" t="s">
        <v>18979</v>
      </c>
    </row>
    <row r="5552" spans="1:4" ht="54" x14ac:dyDescent="0.2">
      <c r="A5552" s="320" t="s">
        <v>7557</v>
      </c>
      <c r="B5552" s="322" t="s">
        <v>16219</v>
      </c>
      <c r="C5552" s="321" t="s">
        <v>14</v>
      </c>
      <c r="D5552" s="323" t="s">
        <v>474</v>
      </c>
    </row>
    <row r="5553" spans="1:4" ht="40.5" x14ac:dyDescent="0.2">
      <c r="A5553" s="320" t="s">
        <v>7558</v>
      </c>
      <c r="B5553" s="322" t="s">
        <v>12554</v>
      </c>
      <c r="C5553" s="321" t="s">
        <v>14</v>
      </c>
      <c r="D5553" s="323" t="s">
        <v>17810</v>
      </c>
    </row>
    <row r="5554" spans="1:4" ht="40.5" x14ac:dyDescent="0.2">
      <c r="A5554" s="320" t="s">
        <v>7560</v>
      </c>
      <c r="B5554" s="322" t="s">
        <v>12555</v>
      </c>
      <c r="C5554" s="321" t="s">
        <v>14</v>
      </c>
      <c r="D5554" s="323" t="s">
        <v>18994</v>
      </c>
    </row>
    <row r="5555" spans="1:4" ht="54" x14ac:dyDescent="0.2">
      <c r="A5555" s="320" t="s">
        <v>7562</v>
      </c>
      <c r="B5555" s="322" t="s">
        <v>16220</v>
      </c>
      <c r="C5555" s="321" t="s">
        <v>14</v>
      </c>
      <c r="D5555" s="323" t="s">
        <v>18995</v>
      </c>
    </row>
    <row r="5556" spans="1:4" ht="40.5" x14ac:dyDescent="0.2">
      <c r="A5556" s="320" t="s">
        <v>7563</v>
      </c>
      <c r="B5556" s="322" t="s">
        <v>12556</v>
      </c>
      <c r="C5556" s="321" t="s">
        <v>14</v>
      </c>
      <c r="D5556" s="323" t="s">
        <v>18996</v>
      </c>
    </row>
    <row r="5557" spans="1:4" ht="40.5" x14ac:dyDescent="0.2">
      <c r="A5557" s="320" t="s">
        <v>7564</v>
      </c>
      <c r="B5557" s="322" t="s">
        <v>12557</v>
      </c>
      <c r="C5557" s="321" t="s">
        <v>14</v>
      </c>
      <c r="D5557" s="323" t="s">
        <v>18997</v>
      </c>
    </row>
    <row r="5558" spans="1:4" ht="54" x14ac:dyDescent="0.2">
      <c r="A5558" s="320" t="s">
        <v>7565</v>
      </c>
      <c r="B5558" s="322" t="s">
        <v>16221</v>
      </c>
      <c r="C5558" s="321" t="s">
        <v>14</v>
      </c>
      <c r="D5558" s="323" t="s">
        <v>14714</v>
      </c>
    </row>
    <row r="5559" spans="1:4" ht="40.5" x14ac:dyDescent="0.2">
      <c r="A5559" s="320" t="s">
        <v>7566</v>
      </c>
      <c r="B5559" s="322" t="s">
        <v>12558</v>
      </c>
      <c r="C5559" s="321" t="s">
        <v>14</v>
      </c>
      <c r="D5559" s="323" t="s">
        <v>2996</v>
      </c>
    </row>
    <row r="5560" spans="1:4" ht="40.5" x14ac:dyDescent="0.2">
      <c r="A5560" s="320" t="s">
        <v>7567</v>
      </c>
      <c r="B5560" s="322" t="s">
        <v>12559</v>
      </c>
      <c r="C5560" s="321" t="s">
        <v>14</v>
      </c>
      <c r="D5560" s="323" t="s">
        <v>18998</v>
      </c>
    </row>
    <row r="5561" spans="1:4" ht="54" x14ac:dyDescent="0.2">
      <c r="A5561" s="320" t="s">
        <v>7568</v>
      </c>
      <c r="B5561" s="322" t="s">
        <v>16222</v>
      </c>
      <c r="C5561" s="321" t="s">
        <v>14</v>
      </c>
      <c r="D5561" s="323" t="s">
        <v>18999</v>
      </c>
    </row>
    <row r="5562" spans="1:4" ht="54" x14ac:dyDescent="0.2">
      <c r="A5562" s="320" t="s">
        <v>7569</v>
      </c>
      <c r="B5562" s="322" t="s">
        <v>12560</v>
      </c>
      <c r="C5562" s="321" t="s">
        <v>14</v>
      </c>
      <c r="D5562" s="323" t="s">
        <v>14788</v>
      </c>
    </row>
    <row r="5563" spans="1:4" ht="40.5" x14ac:dyDescent="0.2">
      <c r="A5563" s="320" t="s">
        <v>7570</v>
      </c>
      <c r="B5563" s="322" t="s">
        <v>12561</v>
      </c>
      <c r="C5563" s="321" t="s">
        <v>14</v>
      </c>
      <c r="D5563" s="323" t="s">
        <v>3284</v>
      </c>
    </row>
    <row r="5564" spans="1:4" ht="54" x14ac:dyDescent="0.2">
      <c r="A5564" s="320" t="s">
        <v>7571</v>
      </c>
      <c r="B5564" s="322" t="s">
        <v>16223</v>
      </c>
      <c r="C5564" s="321" t="s">
        <v>14</v>
      </c>
      <c r="D5564" s="323" t="s">
        <v>19000</v>
      </c>
    </row>
    <row r="5565" spans="1:4" ht="54" x14ac:dyDescent="0.2">
      <c r="A5565" s="320" t="s">
        <v>7572</v>
      </c>
      <c r="B5565" s="322" t="s">
        <v>12562</v>
      </c>
      <c r="C5565" s="321" t="s">
        <v>14</v>
      </c>
      <c r="D5565" s="323" t="s">
        <v>19001</v>
      </c>
    </row>
    <row r="5566" spans="1:4" ht="40.5" x14ac:dyDescent="0.2">
      <c r="A5566" s="320" t="s">
        <v>7573</v>
      </c>
      <c r="B5566" s="322" t="s">
        <v>12563</v>
      </c>
      <c r="C5566" s="321" t="s">
        <v>14</v>
      </c>
      <c r="D5566" s="323" t="s">
        <v>18105</v>
      </c>
    </row>
    <row r="5567" spans="1:4" ht="54" x14ac:dyDescent="0.2">
      <c r="A5567" s="320" t="s">
        <v>7574</v>
      </c>
      <c r="B5567" s="322" t="s">
        <v>16224</v>
      </c>
      <c r="C5567" s="321" t="s">
        <v>14</v>
      </c>
      <c r="D5567" s="323" t="s">
        <v>19002</v>
      </c>
    </row>
    <row r="5568" spans="1:4" ht="54" x14ac:dyDescent="0.2">
      <c r="A5568" s="320" t="s">
        <v>7575</v>
      </c>
      <c r="B5568" s="322" t="s">
        <v>12564</v>
      </c>
      <c r="C5568" s="321" t="s">
        <v>14</v>
      </c>
      <c r="D5568" s="323" t="s">
        <v>19003</v>
      </c>
    </row>
    <row r="5569" spans="1:4" ht="40.5" x14ac:dyDescent="0.2">
      <c r="A5569" s="320" t="s">
        <v>7576</v>
      </c>
      <c r="B5569" s="322" t="s">
        <v>12565</v>
      </c>
      <c r="C5569" s="321" t="s">
        <v>14</v>
      </c>
      <c r="D5569" s="323" t="s">
        <v>19004</v>
      </c>
    </row>
    <row r="5570" spans="1:4" ht="54" x14ac:dyDescent="0.2">
      <c r="A5570" s="320" t="s">
        <v>7577</v>
      </c>
      <c r="B5570" s="322" t="s">
        <v>16225</v>
      </c>
      <c r="C5570" s="321" t="s">
        <v>14</v>
      </c>
      <c r="D5570" s="323" t="s">
        <v>19005</v>
      </c>
    </row>
    <row r="5571" spans="1:4" ht="54" x14ac:dyDescent="0.2">
      <c r="A5571" s="320" t="s">
        <v>7578</v>
      </c>
      <c r="B5571" s="322" t="s">
        <v>12566</v>
      </c>
      <c r="C5571" s="321" t="s">
        <v>14</v>
      </c>
      <c r="D5571" s="323" t="s">
        <v>14791</v>
      </c>
    </row>
    <row r="5572" spans="1:4" ht="40.5" x14ac:dyDescent="0.2">
      <c r="A5572" s="320" t="s">
        <v>7579</v>
      </c>
      <c r="B5572" s="322" t="s">
        <v>12567</v>
      </c>
      <c r="C5572" s="321" t="s">
        <v>14</v>
      </c>
      <c r="D5572" s="323" t="s">
        <v>13865</v>
      </c>
    </row>
    <row r="5573" spans="1:4" ht="54" x14ac:dyDescent="0.2">
      <c r="A5573" s="320" t="s">
        <v>7580</v>
      </c>
      <c r="B5573" s="322" t="s">
        <v>16226</v>
      </c>
      <c r="C5573" s="321" t="s">
        <v>14</v>
      </c>
      <c r="D5573" s="323" t="s">
        <v>19006</v>
      </c>
    </row>
    <row r="5574" spans="1:4" ht="54" x14ac:dyDescent="0.2">
      <c r="A5574" s="320" t="s">
        <v>7581</v>
      </c>
      <c r="B5574" s="322" t="s">
        <v>12568</v>
      </c>
      <c r="C5574" s="321" t="s">
        <v>14</v>
      </c>
      <c r="D5574" s="323" t="s">
        <v>14076</v>
      </c>
    </row>
    <row r="5575" spans="1:4" ht="40.5" x14ac:dyDescent="0.2">
      <c r="A5575" s="320" t="s">
        <v>7582</v>
      </c>
      <c r="B5575" s="322" t="s">
        <v>12569</v>
      </c>
      <c r="C5575" s="321" t="s">
        <v>14</v>
      </c>
      <c r="D5575" s="323" t="s">
        <v>14048</v>
      </c>
    </row>
    <row r="5576" spans="1:4" ht="40.5" x14ac:dyDescent="0.2">
      <c r="A5576" s="320" t="s">
        <v>7583</v>
      </c>
      <c r="B5576" s="322" t="s">
        <v>16227</v>
      </c>
      <c r="C5576" s="321" t="s">
        <v>14</v>
      </c>
      <c r="D5576" s="323" t="s">
        <v>19007</v>
      </c>
    </row>
    <row r="5577" spans="1:4" ht="54" x14ac:dyDescent="0.2">
      <c r="A5577" s="320" t="s">
        <v>7584</v>
      </c>
      <c r="B5577" s="322" t="s">
        <v>12570</v>
      </c>
      <c r="C5577" s="321" t="s">
        <v>14</v>
      </c>
      <c r="D5577" s="323" t="s">
        <v>19008</v>
      </c>
    </row>
    <row r="5578" spans="1:4" ht="40.5" x14ac:dyDescent="0.2">
      <c r="A5578" s="320" t="s">
        <v>7586</v>
      </c>
      <c r="B5578" s="322" t="s">
        <v>12571</v>
      </c>
      <c r="C5578" s="321" t="s">
        <v>14</v>
      </c>
      <c r="D5578" s="323" t="s">
        <v>19009</v>
      </c>
    </row>
    <row r="5579" spans="1:4" ht="54" x14ac:dyDescent="0.2">
      <c r="A5579" s="320" t="s">
        <v>7588</v>
      </c>
      <c r="B5579" s="322" t="s">
        <v>16228</v>
      </c>
      <c r="C5579" s="321" t="s">
        <v>14</v>
      </c>
      <c r="D5579" s="323" t="s">
        <v>19010</v>
      </c>
    </row>
    <row r="5580" spans="1:4" ht="40.5" x14ac:dyDescent="0.2">
      <c r="A5580" s="320" t="s">
        <v>7589</v>
      </c>
      <c r="B5580" s="322" t="s">
        <v>12572</v>
      </c>
      <c r="C5580" s="321" t="s">
        <v>14</v>
      </c>
      <c r="D5580" s="323" t="s">
        <v>19011</v>
      </c>
    </row>
    <row r="5581" spans="1:4" ht="40.5" x14ac:dyDescent="0.2">
      <c r="A5581" s="320" t="s">
        <v>7590</v>
      </c>
      <c r="B5581" s="322" t="s">
        <v>12573</v>
      </c>
      <c r="C5581" s="321" t="s">
        <v>14</v>
      </c>
      <c r="D5581" s="323" t="s">
        <v>19012</v>
      </c>
    </row>
    <row r="5582" spans="1:4" ht="40.5" x14ac:dyDescent="0.2">
      <c r="A5582" s="320" t="s">
        <v>7591</v>
      </c>
      <c r="B5582" s="322" t="s">
        <v>12574</v>
      </c>
      <c r="C5582" s="321" t="s">
        <v>14</v>
      </c>
      <c r="D5582" s="323" t="s">
        <v>19013</v>
      </c>
    </row>
    <row r="5583" spans="1:4" ht="40.5" x14ac:dyDescent="0.2">
      <c r="A5583" s="320" t="s">
        <v>7592</v>
      </c>
      <c r="B5583" s="322" t="s">
        <v>12575</v>
      </c>
      <c r="C5583" s="321" t="s">
        <v>14</v>
      </c>
      <c r="D5583" s="323" t="s">
        <v>19014</v>
      </c>
    </row>
    <row r="5584" spans="1:4" ht="40.5" x14ac:dyDescent="0.2">
      <c r="A5584" s="320" t="s">
        <v>7593</v>
      </c>
      <c r="B5584" s="322" t="s">
        <v>12576</v>
      </c>
      <c r="C5584" s="321" t="s">
        <v>14</v>
      </c>
      <c r="D5584" s="323" t="s">
        <v>19015</v>
      </c>
    </row>
    <row r="5585" spans="1:4" ht="40.5" x14ac:dyDescent="0.2">
      <c r="A5585" s="320" t="s">
        <v>7594</v>
      </c>
      <c r="B5585" s="322" t="s">
        <v>12577</v>
      </c>
      <c r="C5585" s="321" t="s">
        <v>14</v>
      </c>
      <c r="D5585" s="323" t="s">
        <v>19016</v>
      </c>
    </row>
    <row r="5586" spans="1:4" ht="40.5" x14ac:dyDescent="0.2">
      <c r="A5586" s="320" t="s">
        <v>7595</v>
      </c>
      <c r="B5586" s="322" t="s">
        <v>12578</v>
      </c>
      <c r="C5586" s="321" t="s">
        <v>14</v>
      </c>
      <c r="D5586" s="323" t="s">
        <v>19017</v>
      </c>
    </row>
    <row r="5587" spans="1:4" ht="40.5" x14ac:dyDescent="0.2">
      <c r="A5587" s="320" t="s">
        <v>7596</v>
      </c>
      <c r="B5587" s="322" t="s">
        <v>12579</v>
      </c>
      <c r="C5587" s="321" t="s">
        <v>14</v>
      </c>
      <c r="D5587" s="323" t="s">
        <v>14191</v>
      </c>
    </row>
    <row r="5588" spans="1:4" ht="40.5" x14ac:dyDescent="0.2">
      <c r="A5588" s="320" t="s">
        <v>7597</v>
      </c>
      <c r="B5588" s="322" t="s">
        <v>12580</v>
      </c>
      <c r="C5588" s="321" t="s">
        <v>14</v>
      </c>
      <c r="D5588" s="323" t="s">
        <v>19018</v>
      </c>
    </row>
    <row r="5589" spans="1:4" ht="40.5" x14ac:dyDescent="0.2">
      <c r="A5589" s="320" t="s">
        <v>7598</v>
      </c>
      <c r="B5589" s="322" t="s">
        <v>12581</v>
      </c>
      <c r="C5589" s="321" t="s">
        <v>14</v>
      </c>
      <c r="D5589" s="323" t="s">
        <v>19019</v>
      </c>
    </row>
    <row r="5590" spans="1:4" ht="40.5" x14ac:dyDescent="0.2">
      <c r="A5590" s="320" t="s">
        <v>7599</v>
      </c>
      <c r="B5590" s="322" t="s">
        <v>12582</v>
      </c>
      <c r="C5590" s="321" t="s">
        <v>14</v>
      </c>
      <c r="D5590" s="323" t="s">
        <v>19020</v>
      </c>
    </row>
    <row r="5591" spans="1:4" ht="40.5" x14ac:dyDescent="0.2">
      <c r="A5591" s="320" t="s">
        <v>7600</v>
      </c>
      <c r="B5591" s="322" t="s">
        <v>12583</v>
      </c>
      <c r="C5591" s="321" t="s">
        <v>14</v>
      </c>
      <c r="D5591" s="323" t="s">
        <v>19021</v>
      </c>
    </row>
    <row r="5592" spans="1:4" ht="40.5" x14ac:dyDescent="0.2">
      <c r="A5592" s="320" t="s">
        <v>7601</v>
      </c>
      <c r="B5592" s="322" t="s">
        <v>12584</v>
      </c>
      <c r="C5592" s="321" t="s">
        <v>14</v>
      </c>
      <c r="D5592" s="323" t="s">
        <v>19022</v>
      </c>
    </row>
    <row r="5593" spans="1:4" ht="40.5" x14ac:dyDescent="0.2">
      <c r="A5593" s="320" t="s">
        <v>7602</v>
      </c>
      <c r="B5593" s="322" t="s">
        <v>12585</v>
      </c>
      <c r="C5593" s="321" t="s">
        <v>14</v>
      </c>
      <c r="D5593" s="323" t="s">
        <v>16664</v>
      </c>
    </row>
    <row r="5594" spans="1:4" ht="40.5" x14ac:dyDescent="0.2">
      <c r="A5594" s="320" t="s">
        <v>7603</v>
      </c>
      <c r="B5594" s="322" t="s">
        <v>12586</v>
      </c>
      <c r="C5594" s="321" t="s">
        <v>14</v>
      </c>
      <c r="D5594" s="323" t="s">
        <v>19023</v>
      </c>
    </row>
    <row r="5595" spans="1:4" ht="40.5" x14ac:dyDescent="0.2">
      <c r="A5595" s="320" t="s">
        <v>7604</v>
      </c>
      <c r="B5595" s="322" t="s">
        <v>12587</v>
      </c>
      <c r="C5595" s="321" t="s">
        <v>14</v>
      </c>
      <c r="D5595" s="323" t="s">
        <v>19024</v>
      </c>
    </row>
    <row r="5596" spans="1:4" ht="40.5" x14ac:dyDescent="0.2">
      <c r="A5596" s="320" t="s">
        <v>7605</v>
      </c>
      <c r="B5596" s="322" t="s">
        <v>12588</v>
      </c>
      <c r="C5596" s="321" t="s">
        <v>14</v>
      </c>
      <c r="D5596" s="323" t="s">
        <v>19025</v>
      </c>
    </row>
    <row r="5597" spans="1:4" ht="40.5" x14ac:dyDescent="0.2">
      <c r="A5597" s="320" t="s">
        <v>7606</v>
      </c>
      <c r="B5597" s="322" t="s">
        <v>12589</v>
      </c>
      <c r="C5597" s="321" t="s">
        <v>14</v>
      </c>
      <c r="D5597" s="323" t="s">
        <v>18243</v>
      </c>
    </row>
    <row r="5598" spans="1:4" ht="40.5" x14ac:dyDescent="0.2">
      <c r="A5598" s="320" t="s">
        <v>7607</v>
      </c>
      <c r="B5598" s="322" t="s">
        <v>12590</v>
      </c>
      <c r="C5598" s="321" t="s">
        <v>14</v>
      </c>
      <c r="D5598" s="323" t="s">
        <v>19026</v>
      </c>
    </row>
    <row r="5599" spans="1:4" ht="40.5" x14ac:dyDescent="0.2">
      <c r="A5599" s="320" t="s">
        <v>7608</v>
      </c>
      <c r="B5599" s="322" t="s">
        <v>12591</v>
      </c>
      <c r="C5599" s="321" t="s">
        <v>14</v>
      </c>
      <c r="D5599" s="323" t="s">
        <v>19027</v>
      </c>
    </row>
    <row r="5600" spans="1:4" ht="40.5" x14ac:dyDescent="0.2">
      <c r="A5600" s="320" t="s">
        <v>7609</v>
      </c>
      <c r="B5600" s="322" t="s">
        <v>12592</v>
      </c>
      <c r="C5600" s="321" t="s">
        <v>14</v>
      </c>
      <c r="D5600" s="323" t="s">
        <v>19028</v>
      </c>
    </row>
    <row r="5601" spans="1:4" ht="40.5" x14ac:dyDescent="0.2">
      <c r="A5601" s="320" t="s">
        <v>7610</v>
      </c>
      <c r="B5601" s="322" t="s">
        <v>12593</v>
      </c>
      <c r="C5601" s="321" t="s">
        <v>14</v>
      </c>
      <c r="D5601" s="323" t="s">
        <v>14835</v>
      </c>
    </row>
    <row r="5602" spans="1:4" ht="40.5" x14ac:dyDescent="0.2">
      <c r="A5602" s="320" t="s">
        <v>7611</v>
      </c>
      <c r="B5602" s="322" t="s">
        <v>12594</v>
      </c>
      <c r="C5602" s="321" t="s">
        <v>14</v>
      </c>
      <c r="D5602" s="323" t="s">
        <v>19029</v>
      </c>
    </row>
    <row r="5603" spans="1:4" ht="40.5" x14ac:dyDescent="0.2">
      <c r="A5603" s="320" t="s">
        <v>7612</v>
      </c>
      <c r="B5603" s="322" t="s">
        <v>12595</v>
      </c>
      <c r="C5603" s="321" t="s">
        <v>14</v>
      </c>
      <c r="D5603" s="323" t="s">
        <v>19030</v>
      </c>
    </row>
    <row r="5604" spans="1:4" ht="27" x14ac:dyDescent="0.2">
      <c r="A5604" s="320" t="s">
        <v>7613</v>
      </c>
      <c r="B5604" s="322" t="s">
        <v>12596</v>
      </c>
      <c r="C5604" s="321" t="s">
        <v>14</v>
      </c>
      <c r="D5604" s="323" t="s">
        <v>19031</v>
      </c>
    </row>
    <row r="5605" spans="1:4" ht="27" x14ac:dyDescent="0.2">
      <c r="A5605" s="320" t="s">
        <v>7614</v>
      </c>
      <c r="B5605" s="322" t="s">
        <v>12597</v>
      </c>
      <c r="C5605" s="321" t="s">
        <v>14</v>
      </c>
      <c r="D5605" s="323" t="s">
        <v>19032</v>
      </c>
    </row>
    <row r="5606" spans="1:4" ht="54" x14ac:dyDescent="0.2">
      <c r="A5606" s="320" t="s">
        <v>7615</v>
      </c>
      <c r="B5606" s="322" t="s">
        <v>12598</v>
      </c>
      <c r="C5606" s="321" t="s">
        <v>14</v>
      </c>
      <c r="D5606" s="323" t="s">
        <v>19033</v>
      </c>
    </row>
    <row r="5607" spans="1:4" ht="40.5" x14ac:dyDescent="0.2">
      <c r="A5607" s="320" t="s">
        <v>7616</v>
      </c>
      <c r="B5607" s="322" t="s">
        <v>12599</v>
      </c>
      <c r="C5607" s="321" t="s">
        <v>14</v>
      </c>
      <c r="D5607" s="323" t="s">
        <v>19034</v>
      </c>
    </row>
    <row r="5608" spans="1:4" ht="54" x14ac:dyDescent="0.2">
      <c r="A5608" s="320" t="s">
        <v>7617</v>
      </c>
      <c r="B5608" s="322" t="s">
        <v>16229</v>
      </c>
      <c r="C5608" s="321" t="s">
        <v>14</v>
      </c>
      <c r="D5608" s="323" t="s">
        <v>4486</v>
      </c>
    </row>
    <row r="5609" spans="1:4" ht="40.5" x14ac:dyDescent="0.2">
      <c r="A5609" s="320" t="s">
        <v>7618</v>
      </c>
      <c r="B5609" s="322" t="s">
        <v>12600</v>
      </c>
      <c r="C5609" s="321" t="s">
        <v>14</v>
      </c>
      <c r="D5609" s="323" t="s">
        <v>17952</v>
      </c>
    </row>
    <row r="5610" spans="1:4" ht="40.5" x14ac:dyDescent="0.2">
      <c r="A5610" s="320" t="s">
        <v>7619</v>
      </c>
      <c r="B5610" s="322" t="s">
        <v>12601</v>
      </c>
      <c r="C5610" s="321" t="s">
        <v>14</v>
      </c>
      <c r="D5610" s="323" t="s">
        <v>19035</v>
      </c>
    </row>
    <row r="5611" spans="1:4" ht="40.5" x14ac:dyDescent="0.2">
      <c r="A5611" s="320" t="s">
        <v>7620</v>
      </c>
      <c r="B5611" s="322" t="s">
        <v>12602</v>
      </c>
      <c r="C5611" s="321" t="s">
        <v>14</v>
      </c>
      <c r="D5611" s="323" t="s">
        <v>1410</v>
      </c>
    </row>
    <row r="5612" spans="1:4" ht="40.5" x14ac:dyDescent="0.2">
      <c r="A5612" s="320" t="s">
        <v>7621</v>
      </c>
      <c r="B5612" s="322" t="s">
        <v>12603</v>
      </c>
      <c r="C5612" s="321" t="s">
        <v>14</v>
      </c>
      <c r="D5612" s="323" t="s">
        <v>13924</v>
      </c>
    </row>
    <row r="5613" spans="1:4" ht="13.5" x14ac:dyDescent="0.2">
      <c r="A5613" s="320" t="s">
        <v>7622</v>
      </c>
      <c r="B5613" s="322" t="s">
        <v>12604</v>
      </c>
      <c r="C5613" s="321" t="s">
        <v>14</v>
      </c>
      <c r="D5613" s="323" t="s">
        <v>456</v>
      </c>
    </row>
    <row r="5614" spans="1:4" ht="13.5" x14ac:dyDescent="0.2">
      <c r="A5614" s="320" t="s">
        <v>7623</v>
      </c>
      <c r="B5614" s="322" t="s">
        <v>12605</v>
      </c>
      <c r="C5614" s="321" t="s">
        <v>14</v>
      </c>
      <c r="D5614" s="323" t="s">
        <v>1077</v>
      </c>
    </row>
    <row r="5615" spans="1:4" ht="40.5" x14ac:dyDescent="0.2">
      <c r="A5615" s="320" t="s">
        <v>7624</v>
      </c>
      <c r="B5615" s="322" t="s">
        <v>12606</v>
      </c>
      <c r="C5615" s="321" t="s">
        <v>14</v>
      </c>
      <c r="D5615" s="323" t="s">
        <v>19036</v>
      </c>
    </row>
    <row r="5616" spans="1:4" ht="40.5" x14ac:dyDescent="0.2">
      <c r="A5616" s="320" t="s">
        <v>7625</v>
      </c>
      <c r="B5616" s="322" t="s">
        <v>12607</v>
      </c>
      <c r="C5616" s="321" t="s">
        <v>14</v>
      </c>
      <c r="D5616" s="323" t="s">
        <v>19037</v>
      </c>
    </row>
    <row r="5617" spans="1:4" ht="40.5" x14ac:dyDescent="0.2">
      <c r="A5617" s="320" t="s">
        <v>7626</v>
      </c>
      <c r="B5617" s="322" t="s">
        <v>12608</v>
      </c>
      <c r="C5617" s="321" t="s">
        <v>14</v>
      </c>
      <c r="D5617" s="323" t="s">
        <v>14768</v>
      </c>
    </row>
    <row r="5618" spans="1:4" ht="40.5" x14ac:dyDescent="0.2">
      <c r="A5618" s="320" t="s">
        <v>7627</v>
      </c>
      <c r="B5618" s="322" t="s">
        <v>12609</v>
      </c>
      <c r="C5618" s="321" t="s">
        <v>14</v>
      </c>
      <c r="D5618" s="323" t="s">
        <v>19038</v>
      </c>
    </row>
    <row r="5619" spans="1:4" ht="40.5" x14ac:dyDescent="0.2">
      <c r="A5619" s="320" t="s">
        <v>7628</v>
      </c>
      <c r="B5619" s="322" t="s">
        <v>12610</v>
      </c>
      <c r="C5619" s="321" t="s">
        <v>14</v>
      </c>
      <c r="D5619" s="323" t="s">
        <v>3634</v>
      </c>
    </row>
    <row r="5620" spans="1:4" ht="40.5" x14ac:dyDescent="0.2">
      <c r="A5620" s="320" t="s">
        <v>7629</v>
      </c>
      <c r="B5620" s="322" t="s">
        <v>12611</v>
      </c>
      <c r="C5620" s="321" t="s">
        <v>14</v>
      </c>
      <c r="D5620" s="323" t="s">
        <v>19039</v>
      </c>
    </row>
    <row r="5621" spans="1:4" ht="40.5" x14ac:dyDescent="0.2">
      <c r="A5621" s="320" t="s">
        <v>7630</v>
      </c>
      <c r="B5621" s="322" t="s">
        <v>12612</v>
      </c>
      <c r="C5621" s="321" t="s">
        <v>14</v>
      </c>
      <c r="D5621" s="323" t="s">
        <v>13624</v>
      </c>
    </row>
    <row r="5622" spans="1:4" ht="40.5" x14ac:dyDescent="0.2">
      <c r="A5622" s="320" t="s">
        <v>7631</v>
      </c>
      <c r="B5622" s="322" t="s">
        <v>12613</v>
      </c>
      <c r="C5622" s="321" t="s">
        <v>14</v>
      </c>
      <c r="D5622" s="323" t="s">
        <v>17741</v>
      </c>
    </row>
    <row r="5623" spans="1:4" ht="40.5" x14ac:dyDescent="0.2">
      <c r="A5623" s="320" t="s">
        <v>7633</v>
      </c>
      <c r="B5623" s="322" t="s">
        <v>12614</v>
      </c>
      <c r="C5623" s="321" t="s">
        <v>14</v>
      </c>
      <c r="D5623" s="323" t="s">
        <v>19040</v>
      </c>
    </row>
    <row r="5624" spans="1:4" ht="40.5" x14ac:dyDescent="0.2">
      <c r="A5624" s="320" t="s">
        <v>7634</v>
      </c>
      <c r="B5624" s="322" t="s">
        <v>12615</v>
      </c>
      <c r="C5624" s="321" t="s">
        <v>14</v>
      </c>
      <c r="D5624" s="323" t="s">
        <v>14007</v>
      </c>
    </row>
    <row r="5625" spans="1:4" ht="40.5" x14ac:dyDescent="0.2">
      <c r="A5625" s="320" t="s">
        <v>7635</v>
      </c>
      <c r="B5625" s="322" t="s">
        <v>12616</v>
      </c>
      <c r="C5625" s="321" t="s">
        <v>14</v>
      </c>
      <c r="D5625" s="323" t="s">
        <v>13779</v>
      </c>
    </row>
    <row r="5626" spans="1:4" ht="40.5" x14ac:dyDescent="0.2">
      <c r="A5626" s="320" t="s">
        <v>7636</v>
      </c>
      <c r="B5626" s="322" t="s">
        <v>12617</v>
      </c>
      <c r="C5626" s="321" t="s">
        <v>14</v>
      </c>
      <c r="D5626" s="323" t="s">
        <v>16697</v>
      </c>
    </row>
    <row r="5627" spans="1:4" ht="40.5" x14ac:dyDescent="0.2">
      <c r="A5627" s="320" t="s">
        <v>7637</v>
      </c>
      <c r="B5627" s="322" t="s">
        <v>12618</v>
      </c>
      <c r="C5627" s="321" t="s">
        <v>14</v>
      </c>
      <c r="D5627" s="323" t="s">
        <v>19041</v>
      </c>
    </row>
    <row r="5628" spans="1:4" ht="40.5" x14ac:dyDescent="0.2">
      <c r="A5628" s="320" t="s">
        <v>7638</v>
      </c>
      <c r="B5628" s="322" t="s">
        <v>12619</v>
      </c>
      <c r="C5628" s="321" t="s">
        <v>14</v>
      </c>
      <c r="D5628" s="323" t="s">
        <v>14528</v>
      </c>
    </row>
    <row r="5629" spans="1:4" ht="40.5" x14ac:dyDescent="0.2">
      <c r="A5629" s="320" t="s">
        <v>7639</v>
      </c>
      <c r="B5629" s="322" t="s">
        <v>12620</v>
      </c>
      <c r="C5629" s="321" t="s">
        <v>14</v>
      </c>
      <c r="D5629" s="323" t="s">
        <v>14008</v>
      </c>
    </row>
    <row r="5630" spans="1:4" ht="40.5" x14ac:dyDescent="0.2">
      <c r="A5630" s="320" t="s">
        <v>7640</v>
      </c>
      <c r="B5630" s="322" t="s">
        <v>12621</v>
      </c>
      <c r="C5630" s="321" t="s">
        <v>14</v>
      </c>
      <c r="D5630" s="323" t="s">
        <v>14572</v>
      </c>
    </row>
    <row r="5631" spans="1:4" ht="40.5" x14ac:dyDescent="0.2">
      <c r="A5631" s="320" t="s">
        <v>7641</v>
      </c>
      <c r="B5631" s="322" t="s">
        <v>12622</v>
      </c>
      <c r="C5631" s="321" t="s">
        <v>14</v>
      </c>
      <c r="D5631" s="323" t="s">
        <v>19042</v>
      </c>
    </row>
    <row r="5632" spans="1:4" ht="40.5" x14ac:dyDescent="0.2">
      <c r="A5632" s="320" t="s">
        <v>7642</v>
      </c>
      <c r="B5632" s="322" t="s">
        <v>12623</v>
      </c>
      <c r="C5632" s="321" t="s">
        <v>14</v>
      </c>
      <c r="D5632" s="323" t="s">
        <v>19043</v>
      </c>
    </row>
    <row r="5633" spans="1:4" ht="40.5" x14ac:dyDescent="0.2">
      <c r="A5633" s="320" t="s">
        <v>7643</v>
      </c>
      <c r="B5633" s="322" t="s">
        <v>12624</v>
      </c>
      <c r="C5633" s="321" t="s">
        <v>14</v>
      </c>
      <c r="D5633" s="323" t="s">
        <v>19044</v>
      </c>
    </row>
    <row r="5634" spans="1:4" ht="40.5" x14ac:dyDescent="0.2">
      <c r="A5634" s="320" t="s">
        <v>7644</v>
      </c>
      <c r="B5634" s="322" t="s">
        <v>12625</v>
      </c>
      <c r="C5634" s="321" t="s">
        <v>14</v>
      </c>
      <c r="D5634" s="323" t="s">
        <v>19045</v>
      </c>
    </row>
    <row r="5635" spans="1:4" ht="54" x14ac:dyDescent="0.2">
      <c r="A5635" s="320" t="s">
        <v>7645</v>
      </c>
      <c r="B5635" s="322" t="s">
        <v>12626</v>
      </c>
      <c r="C5635" s="321" t="s">
        <v>14</v>
      </c>
      <c r="D5635" s="323" t="s">
        <v>19046</v>
      </c>
    </row>
    <row r="5636" spans="1:4" ht="54" x14ac:dyDescent="0.2">
      <c r="A5636" s="320" t="s">
        <v>7646</v>
      </c>
      <c r="B5636" s="322" t="s">
        <v>16230</v>
      </c>
      <c r="C5636" s="321" t="s">
        <v>14</v>
      </c>
      <c r="D5636" s="323" t="s">
        <v>17779</v>
      </c>
    </row>
    <row r="5637" spans="1:4" ht="54" x14ac:dyDescent="0.2">
      <c r="A5637" s="320" t="s">
        <v>7647</v>
      </c>
      <c r="B5637" s="322" t="s">
        <v>16231</v>
      </c>
      <c r="C5637" s="321" t="s">
        <v>14</v>
      </c>
      <c r="D5637" s="323" t="s">
        <v>19047</v>
      </c>
    </row>
    <row r="5638" spans="1:4" ht="54" x14ac:dyDescent="0.2">
      <c r="A5638" s="320" t="s">
        <v>7648</v>
      </c>
      <c r="B5638" s="322" t="s">
        <v>16232</v>
      </c>
      <c r="C5638" s="321" t="s">
        <v>14</v>
      </c>
      <c r="D5638" s="323" t="s">
        <v>19048</v>
      </c>
    </row>
    <row r="5639" spans="1:4" ht="40.5" x14ac:dyDescent="0.2">
      <c r="A5639" s="320" t="s">
        <v>7649</v>
      </c>
      <c r="B5639" s="322" t="s">
        <v>16233</v>
      </c>
      <c r="C5639" s="321" t="s">
        <v>14</v>
      </c>
      <c r="D5639" s="323" t="s">
        <v>3528</v>
      </c>
    </row>
    <row r="5640" spans="1:4" ht="40.5" x14ac:dyDescent="0.2">
      <c r="A5640" s="320" t="s">
        <v>7650</v>
      </c>
      <c r="B5640" s="322" t="s">
        <v>16234</v>
      </c>
      <c r="C5640" s="321" t="s">
        <v>14</v>
      </c>
      <c r="D5640" s="323" t="s">
        <v>295</v>
      </c>
    </row>
    <row r="5641" spans="1:4" ht="54" x14ac:dyDescent="0.2">
      <c r="A5641" s="320" t="s">
        <v>14798</v>
      </c>
      <c r="B5641" s="322" t="s">
        <v>16235</v>
      </c>
      <c r="C5641" s="321" t="s">
        <v>14</v>
      </c>
      <c r="D5641" s="323" t="s">
        <v>6601</v>
      </c>
    </row>
    <row r="5642" spans="1:4" ht="54" x14ac:dyDescent="0.2">
      <c r="A5642" s="320" t="s">
        <v>14799</v>
      </c>
      <c r="B5642" s="322" t="s">
        <v>16236</v>
      </c>
      <c r="C5642" s="321" t="s">
        <v>14</v>
      </c>
      <c r="D5642" s="323" t="s">
        <v>19049</v>
      </c>
    </row>
    <row r="5643" spans="1:4" ht="40.5" x14ac:dyDescent="0.2">
      <c r="A5643" s="320" t="s">
        <v>14800</v>
      </c>
      <c r="B5643" s="322" t="s">
        <v>16237</v>
      </c>
      <c r="C5643" s="321" t="s">
        <v>14</v>
      </c>
      <c r="D5643" s="323" t="s">
        <v>19050</v>
      </c>
    </row>
    <row r="5644" spans="1:4" ht="40.5" x14ac:dyDescent="0.2">
      <c r="A5644" s="320" t="s">
        <v>14801</v>
      </c>
      <c r="B5644" s="322" t="s">
        <v>16238</v>
      </c>
      <c r="C5644" s="321" t="s">
        <v>14</v>
      </c>
      <c r="D5644" s="323" t="s">
        <v>19051</v>
      </c>
    </row>
    <row r="5645" spans="1:4" ht="27" x14ac:dyDescent="0.2">
      <c r="A5645" s="320" t="s">
        <v>7651</v>
      </c>
      <c r="B5645" s="322" t="s">
        <v>12627</v>
      </c>
      <c r="C5645" s="321" t="s">
        <v>59</v>
      </c>
      <c r="D5645" s="323" t="s">
        <v>19052</v>
      </c>
    </row>
    <row r="5646" spans="1:4" ht="27" x14ac:dyDescent="0.2">
      <c r="A5646" s="320" t="s">
        <v>7652</v>
      </c>
      <c r="B5646" s="322" t="s">
        <v>12628</v>
      </c>
      <c r="C5646" s="321" t="s">
        <v>59</v>
      </c>
      <c r="D5646" s="323" t="s">
        <v>14309</v>
      </c>
    </row>
    <row r="5647" spans="1:4" ht="13.5" x14ac:dyDescent="0.2">
      <c r="A5647" s="320" t="s">
        <v>7653</v>
      </c>
      <c r="B5647" s="322" t="s">
        <v>12629</v>
      </c>
      <c r="C5647" s="321" t="s">
        <v>59</v>
      </c>
      <c r="D5647" s="323" t="s">
        <v>807</v>
      </c>
    </row>
    <row r="5648" spans="1:4" ht="13.5" x14ac:dyDescent="0.2">
      <c r="A5648" s="320" t="s">
        <v>7654</v>
      </c>
      <c r="B5648" s="322" t="s">
        <v>12630</v>
      </c>
      <c r="C5648" s="321" t="s">
        <v>59</v>
      </c>
      <c r="D5648" s="323" t="s">
        <v>14117</v>
      </c>
    </row>
    <row r="5649" spans="1:4" ht="27" x14ac:dyDescent="0.2">
      <c r="A5649" s="320" t="s">
        <v>7655</v>
      </c>
      <c r="B5649" s="322" t="s">
        <v>12631</v>
      </c>
      <c r="C5649" s="321" t="s">
        <v>14</v>
      </c>
      <c r="D5649" s="323" t="s">
        <v>19053</v>
      </c>
    </row>
    <row r="5650" spans="1:4" ht="27" x14ac:dyDescent="0.2">
      <c r="A5650" s="320" t="s">
        <v>7656</v>
      </c>
      <c r="B5650" s="322" t="s">
        <v>12632</v>
      </c>
      <c r="C5650" s="321" t="s">
        <v>14</v>
      </c>
      <c r="D5650" s="323" t="s">
        <v>14817</v>
      </c>
    </row>
    <row r="5651" spans="1:4" ht="13.5" x14ac:dyDescent="0.2">
      <c r="A5651" s="320" t="s">
        <v>7657</v>
      </c>
      <c r="B5651" s="322" t="s">
        <v>12633</v>
      </c>
      <c r="C5651" s="321" t="s">
        <v>59</v>
      </c>
      <c r="D5651" s="323" t="s">
        <v>19054</v>
      </c>
    </row>
    <row r="5652" spans="1:4" ht="13.5" x14ac:dyDescent="0.2">
      <c r="A5652" s="320" t="s">
        <v>7659</v>
      </c>
      <c r="B5652" s="322" t="s">
        <v>12634</v>
      </c>
      <c r="C5652" s="321" t="s">
        <v>14</v>
      </c>
      <c r="D5652" s="323" t="s">
        <v>1015</v>
      </c>
    </row>
    <row r="5653" spans="1:4" ht="27" x14ac:dyDescent="0.2">
      <c r="A5653" s="320" t="s">
        <v>7660</v>
      </c>
      <c r="B5653" s="322" t="s">
        <v>12635</v>
      </c>
      <c r="C5653" s="321" t="s">
        <v>14</v>
      </c>
      <c r="D5653" s="323" t="s">
        <v>1263</v>
      </c>
    </row>
    <row r="5654" spans="1:4" ht="13.5" x14ac:dyDescent="0.2">
      <c r="A5654" s="320" t="s">
        <v>7661</v>
      </c>
      <c r="B5654" s="322" t="s">
        <v>12636</v>
      </c>
      <c r="C5654" s="321" t="s">
        <v>14</v>
      </c>
      <c r="D5654" s="323" t="s">
        <v>19055</v>
      </c>
    </row>
    <row r="5655" spans="1:4" ht="27" x14ac:dyDescent="0.2">
      <c r="A5655" s="320" t="s">
        <v>7662</v>
      </c>
      <c r="B5655" s="322" t="s">
        <v>12637</v>
      </c>
      <c r="C5655" s="321" t="s">
        <v>14</v>
      </c>
      <c r="D5655" s="323" t="s">
        <v>19039</v>
      </c>
    </row>
    <row r="5656" spans="1:4" ht="13.5" x14ac:dyDescent="0.2">
      <c r="A5656" s="320" t="s">
        <v>7663</v>
      </c>
      <c r="B5656" s="322" t="s">
        <v>12638</v>
      </c>
      <c r="C5656" s="321" t="s">
        <v>59</v>
      </c>
      <c r="D5656" s="323" t="s">
        <v>200</v>
      </c>
    </row>
    <row r="5657" spans="1:4" ht="27" x14ac:dyDescent="0.2">
      <c r="A5657" s="320" t="s">
        <v>7664</v>
      </c>
      <c r="B5657" s="322" t="s">
        <v>12639</v>
      </c>
      <c r="C5657" s="321" t="s">
        <v>59</v>
      </c>
      <c r="D5657" s="323" t="s">
        <v>7466</v>
      </c>
    </row>
    <row r="5658" spans="1:4" ht="13.5" x14ac:dyDescent="0.2">
      <c r="A5658" s="320" t="s">
        <v>14802</v>
      </c>
      <c r="B5658" s="322" t="s">
        <v>16239</v>
      </c>
      <c r="C5658" s="321" t="s">
        <v>14</v>
      </c>
      <c r="D5658" s="323" t="s">
        <v>17679</v>
      </c>
    </row>
    <row r="5659" spans="1:4" ht="27" x14ac:dyDescent="0.2">
      <c r="A5659" s="320" t="s">
        <v>7667</v>
      </c>
      <c r="B5659" s="322" t="s">
        <v>12640</v>
      </c>
      <c r="C5659" s="321" t="s">
        <v>14</v>
      </c>
      <c r="D5659" s="323" t="s">
        <v>14689</v>
      </c>
    </row>
    <row r="5660" spans="1:4" ht="13.5" x14ac:dyDescent="0.2">
      <c r="A5660" s="320" t="s">
        <v>7668</v>
      </c>
      <c r="B5660" s="322" t="s">
        <v>12641</v>
      </c>
      <c r="C5660" s="321" t="s">
        <v>59</v>
      </c>
      <c r="D5660" s="323" t="s">
        <v>14367</v>
      </c>
    </row>
    <row r="5661" spans="1:4" ht="27" x14ac:dyDescent="0.2">
      <c r="A5661" s="320" t="s">
        <v>7669</v>
      </c>
      <c r="B5661" s="322" t="s">
        <v>12642</v>
      </c>
      <c r="C5661" s="321" t="s">
        <v>14</v>
      </c>
      <c r="D5661" s="323" t="s">
        <v>14486</v>
      </c>
    </row>
    <row r="5662" spans="1:4" ht="27" x14ac:dyDescent="0.2">
      <c r="A5662" s="320" t="s">
        <v>7670</v>
      </c>
      <c r="B5662" s="322" t="s">
        <v>12643</v>
      </c>
      <c r="C5662" s="321" t="s">
        <v>14</v>
      </c>
      <c r="D5662" s="323" t="s">
        <v>1038</v>
      </c>
    </row>
    <row r="5663" spans="1:4" ht="27" x14ac:dyDescent="0.2">
      <c r="A5663" s="320" t="s">
        <v>7671</v>
      </c>
      <c r="B5663" s="322" t="s">
        <v>12644</v>
      </c>
      <c r="C5663" s="321" t="s">
        <v>14</v>
      </c>
      <c r="D5663" s="323" t="s">
        <v>19056</v>
      </c>
    </row>
    <row r="5664" spans="1:4" ht="27" x14ac:dyDescent="0.2">
      <c r="A5664" s="320" t="s">
        <v>7672</v>
      </c>
      <c r="B5664" s="322" t="s">
        <v>12645</v>
      </c>
      <c r="C5664" s="321" t="s">
        <v>59</v>
      </c>
      <c r="D5664" s="323" t="s">
        <v>1050</v>
      </c>
    </row>
    <row r="5665" spans="1:4" ht="27" x14ac:dyDescent="0.2">
      <c r="A5665" s="320" t="s">
        <v>7673</v>
      </c>
      <c r="B5665" s="322" t="s">
        <v>12646</v>
      </c>
      <c r="C5665" s="321" t="s">
        <v>14</v>
      </c>
      <c r="D5665" s="323" t="s">
        <v>14471</v>
      </c>
    </row>
    <row r="5666" spans="1:4" ht="27" x14ac:dyDescent="0.2">
      <c r="A5666" s="320" t="s">
        <v>7675</v>
      </c>
      <c r="B5666" s="322" t="s">
        <v>12647</v>
      </c>
      <c r="C5666" s="321" t="s">
        <v>14</v>
      </c>
      <c r="D5666" s="323" t="s">
        <v>18094</v>
      </c>
    </row>
    <row r="5667" spans="1:4" ht="40.5" x14ac:dyDescent="0.2">
      <c r="A5667" s="320" t="s">
        <v>7677</v>
      </c>
      <c r="B5667" s="322" t="s">
        <v>12648</v>
      </c>
      <c r="C5667" s="321" t="s">
        <v>14</v>
      </c>
      <c r="D5667" s="323" t="s">
        <v>19057</v>
      </c>
    </row>
    <row r="5668" spans="1:4" ht="13.5" x14ac:dyDescent="0.2">
      <c r="A5668" s="320" t="s">
        <v>7678</v>
      </c>
      <c r="B5668" s="322" t="s">
        <v>12649</v>
      </c>
      <c r="C5668" s="321" t="s">
        <v>14</v>
      </c>
      <c r="D5668" s="323" t="s">
        <v>19051</v>
      </c>
    </row>
    <row r="5669" spans="1:4" ht="27" x14ac:dyDescent="0.2">
      <c r="A5669" s="320" t="s">
        <v>7679</v>
      </c>
      <c r="B5669" s="322" t="s">
        <v>12650</v>
      </c>
      <c r="C5669" s="321" t="s">
        <v>14</v>
      </c>
      <c r="D5669" s="323" t="s">
        <v>19058</v>
      </c>
    </row>
    <row r="5670" spans="1:4" ht="27" x14ac:dyDescent="0.2">
      <c r="A5670" s="320" t="s">
        <v>7680</v>
      </c>
      <c r="B5670" s="322" t="s">
        <v>12651</v>
      </c>
      <c r="C5670" s="321" t="s">
        <v>14</v>
      </c>
      <c r="D5670" s="323" t="s">
        <v>19059</v>
      </c>
    </row>
    <row r="5671" spans="1:4" ht="27" x14ac:dyDescent="0.2">
      <c r="A5671" s="320" t="s">
        <v>7681</v>
      </c>
      <c r="B5671" s="322" t="s">
        <v>12652</v>
      </c>
      <c r="C5671" s="321" t="s">
        <v>14</v>
      </c>
      <c r="D5671" s="323" t="s">
        <v>2745</v>
      </c>
    </row>
    <row r="5672" spans="1:4" ht="27" x14ac:dyDescent="0.2">
      <c r="A5672" s="320" t="s">
        <v>7682</v>
      </c>
      <c r="B5672" s="322" t="s">
        <v>12653</v>
      </c>
      <c r="C5672" s="321" t="s">
        <v>14</v>
      </c>
      <c r="D5672" s="323" t="s">
        <v>226</v>
      </c>
    </row>
    <row r="5673" spans="1:4" ht="27" x14ac:dyDescent="0.2">
      <c r="A5673" s="320" t="s">
        <v>7683</v>
      </c>
      <c r="B5673" s="322" t="s">
        <v>12654</v>
      </c>
      <c r="C5673" s="321" t="s">
        <v>14</v>
      </c>
      <c r="D5673" s="323" t="s">
        <v>16633</v>
      </c>
    </row>
    <row r="5674" spans="1:4" ht="27" x14ac:dyDescent="0.2">
      <c r="A5674" s="320" t="s">
        <v>7684</v>
      </c>
      <c r="B5674" s="322" t="s">
        <v>12655</v>
      </c>
      <c r="C5674" s="321" t="s">
        <v>14</v>
      </c>
      <c r="D5674" s="323" t="s">
        <v>4403</v>
      </c>
    </row>
    <row r="5675" spans="1:4" ht="27" x14ac:dyDescent="0.2">
      <c r="A5675" s="320" t="s">
        <v>7685</v>
      </c>
      <c r="B5675" s="322" t="s">
        <v>12656</v>
      </c>
      <c r="C5675" s="321" t="s">
        <v>14</v>
      </c>
      <c r="D5675" s="323" t="s">
        <v>789</v>
      </c>
    </row>
    <row r="5676" spans="1:4" ht="27" x14ac:dyDescent="0.2">
      <c r="A5676" s="320" t="s">
        <v>7687</v>
      </c>
      <c r="B5676" s="322" t="s">
        <v>12657</v>
      </c>
      <c r="C5676" s="321" t="s">
        <v>14</v>
      </c>
      <c r="D5676" s="323" t="s">
        <v>182</v>
      </c>
    </row>
    <row r="5677" spans="1:4" ht="27" x14ac:dyDescent="0.2">
      <c r="A5677" s="320" t="s">
        <v>7688</v>
      </c>
      <c r="B5677" s="322" t="s">
        <v>12658</v>
      </c>
      <c r="C5677" s="321" t="s">
        <v>14</v>
      </c>
      <c r="D5677" s="323" t="s">
        <v>424</v>
      </c>
    </row>
    <row r="5678" spans="1:4" ht="27" x14ac:dyDescent="0.2">
      <c r="A5678" s="320" t="s">
        <v>7689</v>
      </c>
      <c r="B5678" s="322" t="s">
        <v>12659</v>
      </c>
      <c r="C5678" s="321" t="s">
        <v>14</v>
      </c>
      <c r="D5678" s="323" t="s">
        <v>13350</v>
      </c>
    </row>
    <row r="5679" spans="1:4" ht="27" x14ac:dyDescent="0.2">
      <c r="A5679" s="320" t="s">
        <v>7690</v>
      </c>
      <c r="B5679" s="322" t="s">
        <v>12660</v>
      </c>
      <c r="C5679" s="321" t="s">
        <v>76</v>
      </c>
      <c r="D5679" s="323" t="s">
        <v>19060</v>
      </c>
    </row>
    <row r="5680" spans="1:4" ht="27" x14ac:dyDescent="0.2">
      <c r="A5680" s="320" t="s">
        <v>7691</v>
      </c>
      <c r="B5680" s="322" t="s">
        <v>12661</v>
      </c>
      <c r="C5680" s="321" t="s">
        <v>76</v>
      </c>
      <c r="D5680" s="323" t="s">
        <v>19061</v>
      </c>
    </row>
    <row r="5681" spans="1:4" ht="40.5" x14ac:dyDescent="0.2">
      <c r="A5681" s="320" t="s">
        <v>7692</v>
      </c>
      <c r="B5681" s="322" t="s">
        <v>12662</v>
      </c>
      <c r="C5681" s="321" t="s">
        <v>76</v>
      </c>
      <c r="D5681" s="323" t="s">
        <v>19062</v>
      </c>
    </row>
    <row r="5682" spans="1:4" ht="40.5" x14ac:dyDescent="0.2">
      <c r="A5682" s="320" t="s">
        <v>7693</v>
      </c>
      <c r="B5682" s="322" t="s">
        <v>12663</v>
      </c>
      <c r="C5682" s="321" t="s">
        <v>76</v>
      </c>
      <c r="D5682" s="323" t="s">
        <v>19063</v>
      </c>
    </row>
    <row r="5683" spans="1:4" ht="40.5" x14ac:dyDescent="0.2">
      <c r="A5683" s="320" t="s">
        <v>7694</v>
      </c>
      <c r="B5683" s="322" t="s">
        <v>12664</v>
      </c>
      <c r="C5683" s="321" t="s">
        <v>76</v>
      </c>
      <c r="D5683" s="323" t="s">
        <v>19064</v>
      </c>
    </row>
    <row r="5684" spans="1:4" ht="40.5" x14ac:dyDescent="0.2">
      <c r="A5684" s="320" t="s">
        <v>7695</v>
      </c>
      <c r="B5684" s="322" t="s">
        <v>12665</v>
      </c>
      <c r="C5684" s="321" t="s">
        <v>76</v>
      </c>
      <c r="D5684" s="323" t="s">
        <v>19065</v>
      </c>
    </row>
    <row r="5685" spans="1:4" ht="40.5" x14ac:dyDescent="0.2">
      <c r="A5685" s="320" t="s">
        <v>7696</v>
      </c>
      <c r="B5685" s="322" t="s">
        <v>12666</v>
      </c>
      <c r="C5685" s="321" t="s">
        <v>76</v>
      </c>
      <c r="D5685" s="323" t="s">
        <v>19066</v>
      </c>
    </row>
    <row r="5686" spans="1:4" ht="40.5" x14ac:dyDescent="0.2">
      <c r="A5686" s="320" t="s">
        <v>7697</v>
      </c>
      <c r="B5686" s="322" t="s">
        <v>12667</v>
      </c>
      <c r="C5686" s="321" t="s">
        <v>76</v>
      </c>
      <c r="D5686" s="323" t="s">
        <v>19067</v>
      </c>
    </row>
    <row r="5687" spans="1:4" ht="40.5" x14ac:dyDescent="0.2">
      <c r="A5687" s="320" t="s">
        <v>7698</v>
      </c>
      <c r="B5687" s="322" t="s">
        <v>12668</v>
      </c>
      <c r="C5687" s="321" t="s">
        <v>76</v>
      </c>
      <c r="D5687" s="323" t="s">
        <v>19068</v>
      </c>
    </row>
    <row r="5688" spans="1:4" ht="40.5" x14ac:dyDescent="0.2">
      <c r="A5688" s="320" t="s">
        <v>7699</v>
      </c>
      <c r="B5688" s="322" t="s">
        <v>12669</v>
      </c>
      <c r="C5688" s="321" t="s">
        <v>76</v>
      </c>
      <c r="D5688" s="323" t="s">
        <v>19069</v>
      </c>
    </row>
    <row r="5689" spans="1:4" ht="40.5" x14ac:dyDescent="0.2">
      <c r="A5689" s="320" t="s">
        <v>7700</v>
      </c>
      <c r="B5689" s="322" t="s">
        <v>12670</v>
      </c>
      <c r="C5689" s="321" t="s">
        <v>76</v>
      </c>
      <c r="D5689" s="323" t="s">
        <v>19070</v>
      </c>
    </row>
    <row r="5690" spans="1:4" ht="40.5" x14ac:dyDescent="0.2">
      <c r="A5690" s="320" t="s">
        <v>7701</v>
      </c>
      <c r="B5690" s="322" t="s">
        <v>12671</v>
      </c>
      <c r="C5690" s="321" t="s">
        <v>76</v>
      </c>
      <c r="D5690" s="323" t="s">
        <v>19071</v>
      </c>
    </row>
    <row r="5691" spans="1:4" ht="40.5" x14ac:dyDescent="0.2">
      <c r="A5691" s="320" t="s">
        <v>7702</v>
      </c>
      <c r="B5691" s="322" t="s">
        <v>12672</v>
      </c>
      <c r="C5691" s="321" t="s">
        <v>76</v>
      </c>
      <c r="D5691" s="323" t="s">
        <v>19072</v>
      </c>
    </row>
    <row r="5692" spans="1:4" ht="40.5" x14ac:dyDescent="0.2">
      <c r="A5692" s="320" t="s">
        <v>7703</v>
      </c>
      <c r="B5692" s="322" t="s">
        <v>12673</v>
      </c>
      <c r="C5692" s="321" t="s">
        <v>76</v>
      </c>
      <c r="D5692" s="323" t="s">
        <v>19073</v>
      </c>
    </row>
    <row r="5693" spans="1:4" ht="27" x14ac:dyDescent="0.2">
      <c r="A5693" s="320" t="s">
        <v>7704</v>
      </c>
      <c r="B5693" s="322" t="s">
        <v>12674</v>
      </c>
      <c r="C5693" s="321" t="s">
        <v>76</v>
      </c>
      <c r="D5693" s="323" t="s">
        <v>19074</v>
      </c>
    </row>
    <row r="5694" spans="1:4" ht="27" x14ac:dyDescent="0.2">
      <c r="A5694" s="320" t="s">
        <v>7705</v>
      </c>
      <c r="B5694" s="322" t="s">
        <v>12675</v>
      </c>
      <c r="C5694" s="321" t="s">
        <v>76</v>
      </c>
      <c r="D5694" s="323" t="s">
        <v>19075</v>
      </c>
    </row>
    <row r="5695" spans="1:4" ht="27" x14ac:dyDescent="0.2">
      <c r="A5695" s="320" t="s">
        <v>7706</v>
      </c>
      <c r="B5695" s="322" t="s">
        <v>12676</v>
      </c>
      <c r="C5695" s="321" t="s">
        <v>76</v>
      </c>
      <c r="D5695" s="323" t="s">
        <v>19076</v>
      </c>
    </row>
    <row r="5696" spans="1:4" ht="27" x14ac:dyDescent="0.2">
      <c r="A5696" s="320" t="s">
        <v>7707</v>
      </c>
      <c r="B5696" s="322" t="s">
        <v>12677</v>
      </c>
      <c r="C5696" s="321" t="s">
        <v>76</v>
      </c>
      <c r="D5696" s="323" t="s">
        <v>19077</v>
      </c>
    </row>
    <row r="5697" spans="1:4" ht="27" x14ac:dyDescent="0.2">
      <c r="A5697" s="320" t="s">
        <v>7708</v>
      </c>
      <c r="B5697" s="322" t="s">
        <v>12678</v>
      </c>
      <c r="C5697" s="321" t="s">
        <v>76</v>
      </c>
      <c r="D5697" s="323" t="s">
        <v>19078</v>
      </c>
    </row>
    <row r="5698" spans="1:4" ht="27" x14ac:dyDescent="0.2">
      <c r="A5698" s="320" t="s">
        <v>7709</v>
      </c>
      <c r="B5698" s="322" t="s">
        <v>12679</v>
      </c>
      <c r="C5698" s="321" t="s">
        <v>76</v>
      </c>
      <c r="D5698" s="323" t="s">
        <v>14465</v>
      </c>
    </row>
    <row r="5699" spans="1:4" ht="27" x14ac:dyDescent="0.2">
      <c r="A5699" s="320" t="s">
        <v>7710</v>
      </c>
      <c r="B5699" s="322" t="s">
        <v>12680</v>
      </c>
      <c r="C5699" s="321" t="s">
        <v>76</v>
      </c>
      <c r="D5699" s="323" t="s">
        <v>19079</v>
      </c>
    </row>
    <row r="5700" spans="1:4" ht="27" x14ac:dyDescent="0.2">
      <c r="A5700" s="320" t="s">
        <v>7711</v>
      </c>
      <c r="B5700" s="322" t="s">
        <v>12681</v>
      </c>
      <c r="C5700" s="321" t="s">
        <v>76</v>
      </c>
      <c r="D5700" s="323" t="s">
        <v>19080</v>
      </c>
    </row>
    <row r="5701" spans="1:4" ht="27" x14ac:dyDescent="0.2">
      <c r="A5701" s="320" t="s">
        <v>7712</v>
      </c>
      <c r="B5701" s="322" t="s">
        <v>12682</v>
      </c>
      <c r="C5701" s="321" t="s">
        <v>76</v>
      </c>
      <c r="D5701" s="323" t="s">
        <v>19081</v>
      </c>
    </row>
    <row r="5702" spans="1:4" ht="27" x14ac:dyDescent="0.2">
      <c r="A5702" s="320" t="s">
        <v>7713</v>
      </c>
      <c r="B5702" s="322" t="s">
        <v>12683</v>
      </c>
      <c r="C5702" s="321" t="s">
        <v>76</v>
      </c>
      <c r="D5702" s="323" t="s">
        <v>19082</v>
      </c>
    </row>
    <row r="5703" spans="1:4" ht="27" x14ac:dyDescent="0.2">
      <c r="A5703" s="320" t="s">
        <v>7714</v>
      </c>
      <c r="B5703" s="322" t="s">
        <v>12684</v>
      </c>
      <c r="C5703" s="321" t="s">
        <v>76</v>
      </c>
      <c r="D5703" s="323" t="s">
        <v>19083</v>
      </c>
    </row>
    <row r="5704" spans="1:4" ht="27" x14ac:dyDescent="0.2">
      <c r="A5704" s="320" t="s">
        <v>7715</v>
      </c>
      <c r="B5704" s="322" t="s">
        <v>12685</v>
      </c>
      <c r="C5704" s="321" t="s">
        <v>76</v>
      </c>
      <c r="D5704" s="323" t="s">
        <v>14459</v>
      </c>
    </row>
    <row r="5705" spans="1:4" ht="27" x14ac:dyDescent="0.2">
      <c r="A5705" s="320" t="s">
        <v>7716</v>
      </c>
      <c r="B5705" s="322" t="s">
        <v>12686</v>
      </c>
      <c r="C5705" s="321" t="s">
        <v>76</v>
      </c>
      <c r="D5705" s="323" t="s">
        <v>19084</v>
      </c>
    </row>
    <row r="5706" spans="1:4" ht="27" x14ac:dyDescent="0.2">
      <c r="A5706" s="320" t="s">
        <v>7717</v>
      </c>
      <c r="B5706" s="322" t="s">
        <v>12687</v>
      </c>
      <c r="C5706" s="321" t="s">
        <v>76</v>
      </c>
      <c r="D5706" s="323" t="s">
        <v>19085</v>
      </c>
    </row>
    <row r="5707" spans="1:4" ht="40.5" x14ac:dyDescent="0.2">
      <c r="A5707" s="320" t="s">
        <v>7718</v>
      </c>
      <c r="B5707" s="322" t="s">
        <v>12688</v>
      </c>
      <c r="C5707" s="321" t="s">
        <v>76</v>
      </c>
      <c r="D5707" s="323" t="s">
        <v>19086</v>
      </c>
    </row>
    <row r="5708" spans="1:4" ht="40.5" x14ac:dyDescent="0.2">
      <c r="A5708" s="320" t="s">
        <v>7719</v>
      </c>
      <c r="B5708" s="322" t="s">
        <v>12689</v>
      </c>
      <c r="C5708" s="321" t="s">
        <v>76</v>
      </c>
      <c r="D5708" s="323" t="s">
        <v>19087</v>
      </c>
    </row>
    <row r="5709" spans="1:4" ht="40.5" x14ac:dyDescent="0.2">
      <c r="A5709" s="320" t="s">
        <v>7720</v>
      </c>
      <c r="B5709" s="322" t="s">
        <v>12690</v>
      </c>
      <c r="C5709" s="321" t="s">
        <v>76</v>
      </c>
      <c r="D5709" s="323" t="s">
        <v>19088</v>
      </c>
    </row>
    <row r="5710" spans="1:4" ht="40.5" x14ac:dyDescent="0.2">
      <c r="A5710" s="320" t="s">
        <v>7721</v>
      </c>
      <c r="B5710" s="322" t="s">
        <v>12691</v>
      </c>
      <c r="C5710" s="321" t="s">
        <v>76</v>
      </c>
      <c r="D5710" s="323" t="s">
        <v>19089</v>
      </c>
    </row>
    <row r="5711" spans="1:4" ht="40.5" x14ac:dyDescent="0.2">
      <c r="A5711" s="320" t="s">
        <v>7722</v>
      </c>
      <c r="B5711" s="322" t="s">
        <v>12692</v>
      </c>
      <c r="C5711" s="321" t="s">
        <v>76</v>
      </c>
      <c r="D5711" s="323" t="s">
        <v>19090</v>
      </c>
    </row>
    <row r="5712" spans="1:4" ht="40.5" x14ac:dyDescent="0.2">
      <c r="A5712" s="320" t="s">
        <v>7723</v>
      </c>
      <c r="B5712" s="322" t="s">
        <v>12693</v>
      </c>
      <c r="C5712" s="321" t="s">
        <v>76</v>
      </c>
      <c r="D5712" s="323" t="s">
        <v>19091</v>
      </c>
    </row>
    <row r="5713" spans="1:4" ht="40.5" x14ac:dyDescent="0.2">
      <c r="A5713" s="320" t="s">
        <v>7724</v>
      </c>
      <c r="B5713" s="322" t="s">
        <v>12694</v>
      </c>
      <c r="C5713" s="321" t="s">
        <v>76</v>
      </c>
      <c r="D5713" s="323" t="s">
        <v>14143</v>
      </c>
    </row>
    <row r="5714" spans="1:4" ht="40.5" x14ac:dyDescent="0.2">
      <c r="A5714" s="320" t="s">
        <v>7725</v>
      </c>
      <c r="B5714" s="322" t="s">
        <v>12695</v>
      </c>
      <c r="C5714" s="321" t="s">
        <v>76</v>
      </c>
      <c r="D5714" s="323" t="s">
        <v>19092</v>
      </c>
    </row>
    <row r="5715" spans="1:4" ht="40.5" x14ac:dyDescent="0.2">
      <c r="A5715" s="320" t="s">
        <v>7726</v>
      </c>
      <c r="B5715" s="322" t="s">
        <v>12696</v>
      </c>
      <c r="C5715" s="321" t="s">
        <v>76</v>
      </c>
      <c r="D5715" s="323" t="s">
        <v>19093</v>
      </c>
    </row>
    <row r="5716" spans="1:4" ht="40.5" x14ac:dyDescent="0.2">
      <c r="A5716" s="320" t="s">
        <v>7727</v>
      </c>
      <c r="B5716" s="322" t="s">
        <v>12697</v>
      </c>
      <c r="C5716" s="321" t="s">
        <v>76</v>
      </c>
      <c r="D5716" s="323" t="s">
        <v>19094</v>
      </c>
    </row>
    <row r="5717" spans="1:4" ht="40.5" x14ac:dyDescent="0.2">
      <c r="A5717" s="320" t="s">
        <v>7728</v>
      </c>
      <c r="B5717" s="322" t="s">
        <v>12698</v>
      </c>
      <c r="C5717" s="321" t="s">
        <v>76</v>
      </c>
      <c r="D5717" s="323" t="s">
        <v>19095</v>
      </c>
    </row>
    <row r="5718" spans="1:4" ht="40.5" x14ac:dyDescent="0.2">
      <c r="A5718" s="320" t="s">
        <v>7729</v>
      </c>
      <c r="B5718" s="322" t="s">
        <v>12699</v>
      </c>
      <c r="C5718" s="321" t="s">
        <v>76</v>
      </c>
      <c r="D5718" s="323" t="s">
        <v>19096</v>
      </c>
    </row>
    <row r="5719" spans="1:4" ht="40.5" x14ac:dyDescent="0.2">
      <c r="A5719" s="320" t="s">
        <v>7730</v>
      </c>
      <c r="B5719" s="322" t="s">
        <v>12700</v>
      </c>
      <c r="C5719" s="321" t="s">
        <v>76</v>
      </c>
      <c r="D5719" s="323" t="s">
        <v>19097</v>
      </c>
    </row>
    <row r="5720" spans="1:4" ht="40.5" x14ac:dyDescent="0.2">
      <c r="A5720" s="320" t="s">
        <v>7731</v>
      </c>
      <c r="B5720" s="322" t="s">
        <v>12701</v>
      </c>
      <c r="C5720" s="321" t="s">
        <v>76</v>
      </c>
      <c r="D5720" s="323" t="s">
        <v>19098</v>
      </c>
    </row>
    <row r="5721" spans="1:4" ht="40.5" x14ac:dyDescent="0.2">
      <c r="A5721" s="320" t="s">
        <v>7732</v>
      </c>
      <c r="B5721" s="322" t="s">
        <v>12702</v>
      </c>
      <c r="C5721" s="321" t="s">
        <v>76</v>
      </c>
      <c r="D5721" s="323" t="s">
        <v>19099</v>
      </c>
    </row>
    <row r="5722" spans="1:4" ht="40.5" x14ac:dyDescent="0.2">
      <c r="A5722" s="320" t="s">
        <v>7733</v>
      </c>
      <c r="B5722" s="322" t="s">
        <v>12703</v>
      </c>
      <c r="C5722" s="321" t="s">
        <v>76</v>
      </c>
      <c r="D5722" s="323" t="s">
        <v>14807</v>
      </c>
    </row>
    <row r="5723" spans="1:4" ht="40.5" x14ac:dyDescent="0.2">
      <c r="A5723" s="320" t="s">
        <v>7734</v>
      </c>
      <c r="B5723" s="322" t="s">
        <v>12704</v>
      </c>
      <c r="C5723" s="321" t="s">
        <v>76</v>
      </c>
      <c r="D5723" s="323" t="s">
        <v>19100</v>
      </c>
    </row>
    <row r="5724" spans="1:4" ht="40.5" x14ac:dyDescent="0.2">
      <c r="A5724" s="320" t="s">
        <v>7735</v>
      </c>
      <c r="B5724" s="322" t="s">
        <v>12705</v>
      </c>
      <c r="C5724" s="321" t="s">
        <v>76</v>
      </c>
      <c r="D5724" s="323" t="s">
        <v>19101</v>
      </c>
    </row>
    <row r="5725" spans="1:4" ht="27" x14ac:dyDescent="0.2">
      <c r="A5725" s="320" t="s">
        <v>7736</v>
      </c>
      <c r="B5725" s="322" t="s">
        <v>12706</v>
      </c>
      <c r="C5725" s="321" t="s">
        <v>76</v>
      </c>
      <c r="D5725" s="323" t="s">
        <v>19102</v>
      </c>
    </row>
    <row r="5726" spans="1:4" ht="27" x14ac:dyDescent="0.2">
      <c r="A5726" s="320" t="s">
        <v>7737</v>
      </c>
      <c r="B5726" s="322" t="s">
        <v>12707</v>
      </c>
      <c r="C5726" s="321" t="s">
        <v>76</v>
      </c>
      <c r="D5726" s="323" t="s">
        <v>19103</v>
      </c>
    </row>
    <row r="5727" spans="1:4" ht="27" x14ac:dyDescent="0.2">
      <c r="A5727" s="320" t="s">
        <v>7738</v>
      </c>
      <c r="B5727" s="322" t="s">
        <v>12708</v>
      </c>
      <c r="C5727" s="321" t="s">
        <v>76</v>
      </c>
      <c r="D5727" s="323" t="s">
        <v>19104</v>
      </c>
    </row>
    <row r="5728" spans="1:4" ht="27" x14ac:dyDescent="0.2">
      <c r="A5728" s="320" t="s">
        <v>7739</v>
      </c>
      <c r="B5728" s="322" t="s">
        <v>12709</v>
      </c>
      <c r="C5728" s="321" t="s">
        <v>76</v>
      </c>
      <c r="D5728" s="323" t="s">
        <v>19105</v>
      </c>
    </row>
    <row r="5729" spans="1:4" ht="27" x14ac:dyDescent="0.2">
      <c r="A5729" s="320" t="s">
        <v>7740</v>
      </c>
      <c r="B5729" s="322" t="s">
        <v>12710</v>
      </c>
      <c r="C5729" s="321" t="s">
        <v>76</v>
      </c>
      <c r="D5729" s="323" t="s">
        <v>19106</v>
      </c>
    </row>
    <row r="5730" spans="1:4" ht="27" x14ac:dyDescent="0.2">
      <c r="A5730" s="320" t="s">
        <v>7741</v>
      </c>
      <c r="B5730" s="322" t="s">
        <v>12711</v>
      </c>
      <c r="C5730" s="321" t="s">
        <v>76</v>
      </c>
      <c r="D5730" s="323" t="s">
        <v>19107</v>
      </c>
    </row>
    <row r="5731" spans="1:4" ht="27" x14ac:dyDescent="0.2">
      <c r="A5731" s="320" t="s">
        <v>7742</v>
      </c>
      <c r="B5731" s="322" t="s">
        <v>12712</v>
      </c>
      <c r="C5731" s="321" t="s">
        <v>76</v>
      </c>
      <c r="D5731" s="323" t="s">
        <v>19108</v>
      </c>
    </row>
    <row r="5732" spans="1:4" ht="27" x14ac:dyDescent="0.2">
      <c r="A5732" s="320" t="s">
        <v>7743</v>
      </c>
      <c r="B5732" s="322" t="s">
        <v>12713</v>
      </c>
      <c r="C5732" s="321" t="s">
        <v>76</v>
      </c>
      <c r="D5732" s="323" t="s">
        <v>19109</v>
      </c>
    </row>
    <row r="5733" spans="1:4" ht="27" x14ac:dyDescent="0.2">
      <c r="A5733" s="320" t="s">
        <v>7744</v>
      </c>
      <c r="B5733" s="322" t="s">
        <v>12714</v>
      </c>
      <c r="C5733" s="321" t="s">
        <v>76</v>
      </c>
      <c r="D5733" s="323" t="s">
        <v>19110</v>
      </c>
    </row>
    <row r="5734" spans="1:4" ht="27" x14ac:dyDescent="0.2">
      <c r="A5734" s="320" t="s">
        <v>7745</v>
      </c>
      <c r="B5734" s="322" t="s">
        <v>12715</v>
      </c>
      <c r="C5734" s="321" t="s">
        <v>76</v>
      </c>
      <c r="D5734" s="323" t="s">
        <v>19111</v>
      </c>
    </row>
    <row r="5735" spans="1:4" ht="27" x14ac:dyDescent="0.2">
      <c r="A5735" s="320" t="s">
        <v>7746</v>
      </c>
      <c r="B5735" s="322" t="s">
        <v>12716</v>
      </c>
      <c r="C5735" s="321" t="s">
        <v>76</v>
      </c>
      <c r="D5735" s="323" t="s">
        <v>19112</v>
      </c>
    </row>
    <row r="5736" spans="1:4" ht="27" x14ac:dyDescent="0.2">
      <c r="A5736" s="320" t="s">
        <v>7747</v>
      </c>
      <c r="B5736" s="322" t="s">
        <v>12717</v>
      </c>
      <c r="C5736" s="321" t="s">
        <v>76</v>
      </c>
      <c r="D5736" s="323" t="s">
        <v>19113</v>
      </c>
    </row>
    <row r="5737" spans="1:4" ht="27" x14ac:dyDescent="0.2">
      <c r="A5737" s="320" t="s">
        <v>7748</v>
      </c>
      <c r="B5737" s="322" t="s">
        <v>12718</v>
      </c>
      <c r="C5737" s="321" t="s">
        <v>76</v>
      </c>
      <c r="D5737" s="323" t="s">
        <v>19114</v>
      </c>
    </row>
    <row r="5738" spans="1:4" ht="27" x14ac:dyDescent="0.2">
      <c r="A5738" s="320" t="s">
        <v>7749</v>
      </c>
      <c r="B5738" s="322" t="s">
        <v>12719</v>
      </c>
      <c r="C5738" s="321" t="s">
        <v>76</v>
      </c>
      <c r="D5738" s="323" t="s">
        <v>19115</v>
      </c>
    </row>
    <row r="5739" spans="1:4" ht="27" x14ac:dyDescent="0.2">
      <c r="A5739" s="320" t="s">
        <v>7750</v>
      </c>
      <c r="B5739" s="322" t="s">
        <v>12720</v>
      </c>
      <c r="C5739" s="321" t="s">
        <v>76</v>
      </c>
      <c r="D5739" s="323" t="s">
        <v>19116</v>
      </c>
    </row>
    <row r="5740" spans="1:4" ht="27" x14ac:dyDescent="0.2">
      <c r="A5740" s="320" t="s">
        <v>7751</v>
      </c>
      <c r="B5740" s="322" t="s">
        <v>12721</v>
      </c>
      <c r="C5740" s="321" t="s">
        <v>76</v>
      </c>
      <c r="D5740" s="323" t="s">
        <v>19117</v>
      </c>
    </row>
    <row r="5741" spans="1:4" ht="27" x14ac:dyDescent="0.2">
      <c r="A5741" s="320" t="s">
        <v>7752</v>
      </c>
      <c r="B5741" s="322" t="s">
        <v>12722</v>
      </c>
      <c r="C5741" s="321" t="s">
        <v>76</v>
      </c>
      <c r="D5741" s="323" t="s">
        <v>19118</v>
      </c>
    </row>
    <row r="5742" spans="1:4" ht="27" x14ac:dyDescent="0.2">
      <c r="A5742" s="320" t="s">
        <v>7753</v>
      </c>
      <c r="B5742" s="322" t="s">
        <v>12723</v>
      </c>
      <c r="C5742" s="321" t="s">
        <v>76</v>
      </c>
      <c r="D5742" s="323" t="s">
        <v>19119</v>
      </c>
    </row>
    <row r="5743" spans="1:4" ht="27" x14ac:dyDescent="0.2">
      <c r="A5743" s="320" t="s">
        <v>7754</v>
      </c>
      <c r="B5743" s="322" t="s">
        <v>12724</v>
      </c>
      <c r="C5743" s="321" t="s">
        <v>76</v>
      </c>
      <c r="D5743" s="323" t="s">
        <v>19120</v>
      </c>
    </row>
    <row r="5744" spans="1:4" ht="40.5" x14ac:dyDescent="0.2">
      <c r="A5744" s="320" t="s">
        <v>7755</v>
      </c>
      <c r="B5744" s="322" t="s">
        <v>12725</v>
      </c>
      <c r="C5744" s="321" t="s">
        <v>76</v>
      </c>
      <c r="D5744" s="323" t="s">
        <v>19121</v>
      </c>
    </row>
    <row r="5745" spans="1:4" ht="40.5" x14ac:dyDescent="0.2">
      <c r="A5745" s="320" t="s">
        <v>7756</v>
      </c>
      <c r="B5745" s="322" t="s">
        <v>12726</v>
      </c>
      <c r="C5745" s="321" t="s">
        <v>76</v>
      </c>
      <c r="D5745" s="323" t="s">
        <v>19122</v>
      </c>
    </row>
    <row r="5746" spans="1:4" ht="40.5" x14ac:dyDescent="0.2">
      <c r="A5746" s="320" t="s">
        <v>7757</v>
      </c>
      <c r="B5746" s="322" t="s">
        <v>12727</v>
      </c>
      <c r="C5746" s="321" t="s">
        <v>76</v>
      </c>
      <c r="D5746" s="323" t="s">
        <v>19123</v>
      </c>
    </row>
    <row r="5747" spans="1:4" ht="40.5" x14ac:dyDescent="0.2">
      <c r="A5747" s="320" t="s">
        <v>7758</v>
      </c>
      <c r="B5747" s="322" t="s">
        <v>12728</v>
      </c>
      <c r="C5747" s="321" t="s">
        <v>76</v>
      </c>
      <c r="D5747" s="323" t="s">
        <v>19124</v>
      </c>
    </row>
    <row r="5748" spans="1:4" ht="40.5" x14ac:dyDescent="0.2">
      <c r="A5748" s="320" t="s">
        <v>7759</v>
      </c>
      <c r="B5748" s="322" t="s">
        <v>12729</v>
      </c>
      <c r="C5748" s="321" t="s">
        <v>76</v>
      </c>
      <c r="D5748" s="323" t="s">
        <v>19125</v>
      </c>
    </row>
    <row r="5749" spans="1:4" ht="40.5" x14ac:dyDescent="0.2">
      <c r="A5749" s="320" t="s">
        <v>7760</v>
      </c>
      <c r="B5749" s="322" t="s">
        <v>12730</v>
      </c>
      <c r="C5749" s="321" t="s">
        <v>76</v>
      </c>
      <c r="D5749" s="323" t="s">
        <v>19126</v>
      </c>
    </row>
    <row r="5750" spans="1:4" ht="40.5" x14ac:dyDescent="0.2">
      <c r="A5750" s="320" t="s">
        <v>7761</v>
      </c>
      <c r="B5750" s="322" t="s">
        <v>12731</v>
      </c>
      <c r="C5750" s="321" t="s">
        <v>76</v>
      </c>
      <c r="D5750" s="323" t="s">
        <v>19127</v>
      </c>
    </row>
    <row r="5751" spans="1:4" ht="40.5" x14ac:dyDescent="0.2">
      <c r="A5751" s="320" t="s">
        <v>7762</v>
      </c>
      <c r="B5751" s="322" t="s">
        <v>12732</v>
      </c>
      <c r="C5751" s="321" t="s">
        <v>76</v>
      </c>
      <c r="D5751" s="323" t="s">
        <v>19128</v>
      </c>
    </row>
    <row r="5752" spans="1:4" ht="40.5" x14ac:dyDescent="0.2">
      <c r="A5752" s="320" t="s">
        <v>7763</v>
      </c>
      <c r="B5752" s="322" t="s">
        <v>12733</v>
      </c>
      <c r="C5752" s="321" t="s">
        <v>76</v>
      </c>
      <c r="D5752" s="323" t="s">
        <v>19129</v>
      </c>
    </row>
    <row r="5753" spans="1:4" ht="27" x14ac:dyDescent="0.2">
      <c r="A5753" s="320" t="s">
        <v>7764</v>
      </c>
      <c r="B5753" s="322" t="s">
        <v>12734</v>
      </c>
      <c r="C5753" s="321" t="s">
        <v>76</v>
      </c>
      <c r="D5753" s="323" t="s">
        <v>19130</v>
      </c>
    </row>
    <row r="5754" spans="1:4" ht="27" x14ac:dyDescent="0.2">
      <c r="A5754" s="320" t="s">
        <v>7765</v>
      </c>
      <c r="B5754" s="322" t="s">
        <v>12735</v>
      </c>
      <c r="C5754" s="321" t="s">
        <v>76</v>
      </c>
      <c r="D5754" s="323" t="s">
        <v>19131</v>
      </c>
    </row>
    <row r="5755" spans="1:4" ht="27" x14ac:dyDescent="0.2">
      <c r="A5755" s="320" t="s">
        <v>7766</v>
      </c>
      <c r="B5755" s="322" t="s">
        <v>12736</v>
      </c>
      <c r="C5755" s="321" t="s">
        <v>76</v>
      </c>
      <c r="D5755" s="323" t="s">
        <v>19132</v>
      </c>
    </row>
    <row r="5756" spans="1:4" ht="27" x14ac:dyDescent="0.2">
      <c r="A5756" s="320" t="s">
        <v>7767</v>
      </c>
      <c r="B5756" s="322" t="s">
        <v>12737</v>
      </c>
      <c r="C5756" s="321" t="s">
        <v>76</v>
      </c>
      <c r="D5756" s="323" t="s">
        <v>19133</v>
      </c>
    </row>
    <row r="5757" spans="1:4" ht="27" x14ac:dyDescent="0.2">
      <c r="A5757" s="320" t="s">
        <v>7768</v>
      </c>
      <c r="B5757" s="322" t="s">
        <v>12738</v>
      </c>
      <c r="C5757" s="321" t="s">
        <v>76</v>
      </c>
      <c r="D5757" s="323" t="s">
        <v>19134</v>
      </c>
    </row>
    <row r="5758" spans="1:4" ht="27" x14ac:dyDescent="0.2">
      <c r="A5758" s="320" t="s">
        <v>7769</v>
      </c>
      <c r="B5758" s="322" t="s">
        <v>12739</v>
      </c>
      <c r="C5758" s="321" t="s">
        <v>76</v>
      </c>
      <c r="D5758" s="323" t="s">
        <v>19135</v>
      </c>
    </row>
    <row r="5759" spans="1:4" ht="27" x14ac:dyDescent="0.2">
      <c r="A5759" s="320" t="s">
        <v>7770</v>
      </c>
      <c r="B5759" s="322" t="s">
        <v>12740</v>
      </c>
      <c r="C5759" s="321" t="s">
        <v>76</v>
      </c>
      <c r="D5759" s="323" t="s">
        <v>19136</v>
      </c>
    </row>
    <row r="5760" spans="1:4" ht="27" x14ac:dyDescent="0.2">
      <c r="A5760" s="320" t="s">
        <v>7771</v>
      </c>
      <c r="B5760" s="322" t="s">
        <v>12741</v>
      </c>
      <c r="C5760" s="321" t="s">
        <v>76</v>
      </c>
      <c r="D5760" s="323" t="s">
        <v>19137</v>
      </c>
    </row>
    <row r="5761" spans="1:4" ht="27" x14ac:dyDescent="0.2">
      <c r="A5761" s="320" t="s">
        <v>7772</v>
      </c>
      <c r="B5761" s="322" t="s">
        <v>12742</v>
      </c>
      <c r="C5761" s="321" t="s">
        <v>76</v>
      </c>
      <c r="D5761" s="323" t="s">
        <v>19138</v>
      </c>
    </row>
    <row r="5762" spans="1:4" ht="27" x14ac:dyDescent="0.2">
      <c r="A5762" s="320" t="s">
        <v>7773</v>
      </c>
      <c r="B5762" s="322" t="s">
        <v>12743</v>
      </c>
      <c r="C5762" s="321" t="s">
        <v>76</v>
      </c>
      <c r="D5762" s="323" t="s">
        <v>19139</v>
      </c>
    </row>
    <row r="5763" spans="1:4" ht="27" x14ac:dyDescent="0.2">
      <c r="A5763" s="320" t="s">
        <v>7774</v>
      </c>
      <c r="B5763" s="322" t="s">
        <v>12744</v>
      </c>
      <c r="C5763" s="321" t="s">
        <v>76</v>
      </c>
      <c r="D5763" s="323" t="s">
        <v>19140</v>
      </c>
    </row>
    <row r="5764" spans="1:4" ht="27" x14ac:dyDescent="0.2">
      <c r="A5764" s="320" t="s">
        <v>7775</v>
      </c>
      <c r="B5764" s="322" t="s">
        <v>12745</v>
      </c>
      <c r="C5764" s="321" t="s">
        <v>76</v>
      </c>
      <c r="D5764" s="323" t="s">
        <v>19141</v>
      </c>
    </row>
    <row r="5765" spans="1:4" ht="27" x14ac:dyDescent="0.2">
      <c r="A5765" s="320" t="s">
        <v>7776</v>
      </c>
      <c r="B5765" s="322" t="s">
        <v>12746</v>
      </c>
      <c r="C5765" s="321" t="s">
        <v>76</v>
      </c>
      <c r="D5765" s="323" t="s">
        <v>19142</v>
      </c>
    </row>
    <row r="5766" spans="1:4" ht="27" x14ac:dyDescent="0.2">
      <c r="A5766" s="320" t="s">
        <v>7777</v>
      </c>
      <c r="B5766" s="322" t="s">
        <v>12747</v>
      </c>
      <c r="C5766" s="321" t="s">
        <v>76</v>
      </c>
      <c r="D5766" s="323" t="s">
        <v>19143</v>
      </c>
    </row>
    <row r="5767" spans="1:4" ht="27" x14ac:dyDescent="0.2">
      <c r="A5767" s="320" t="s">
        <v>7778</v>
      </c>
      <c r="B5767" s="322" t="s">
        <v>12748</v>
      </c>
      <c r="C5767" s="321" t="s">
        <v>76</v>
      </c>
      <c r="D5767" s="323" t="s">
        <v>19144</v>
      </c>
    </row>
    <row r="5768" spans="1:4" ht="40.5" x14ac:dyDescent="0.2">
      <c r="A5768" s="320" t="s">
        <v>7779</v>
      </c>
      <c r="B5768" s="322" t="s">
        <v>12749</v>
      </c>
      <c r="C5768" s="321" t="s">
        <v>76</v>
      </c>
      <c r="D5768" s="323" t="s">
        <v>19145</v>
      </c>
    </row>
    <row r="5769" spans="1:4" ht="40.5" x14ac:dyDescent="0.2">
      <c r="A5769" s="320" t="s">
        <v>7780</v>
      </c>
      <c r="B5769" s="322" t="s">
        <v>12750</v>
      </c>
      <c r="C5769" s="321" t="s">
        <v>76</v>
      </c>
      <c r="D5769" s="323" t="s">
        <v>19146</v>
      </c>
    </row>
    <row r="5770" spans="1:4" ht="40.5" x14ac:dyDescent="0.2">
      <c r="A5770" s="320" t="s">
        <v>7781</v>
      </c>
      <c r="B5770" s="322" t="s">
        <v>12751</v>
      </c>
      <c r="C5770" s="321" t="s">
        <v>76</v>
      </c>
      <c r="D5770" s="323" t="s">
        <v>19147</v>
      </c>
    </row>
    <row r="5771" spans="1:4" ht="27" x14ac:dyDescent="0.2">
      <c r="A5771" s="320" t="s">
        <v>7782</v>
      </c>
      <c r="B5771" s="322" t="s">
        <v>12752</v>
      </c>
      <c r="C5771" s="321" t="s">
        <v>76</v>
      </c>
      <c r="D5771" s="323" t="s">
        <v>19148</v>
      </c>
    </row>
    <row r="5772" spans="1:4" ht="27" x14ac:dyDescent="0.2">
      <c r="A5772" s="320" t="s">
        <v>7783</v>
      </c>
      <c r="B5772" s="322" t="s">
        <v>12753</v>
      </c>
      <c r="C5772" s="321" t="s">
        <v>76</v>
      </c>
      <c r="D5772" s="323" t="s">
        <v>19149</v>
      </c>
    </row>
    <row r="5773" spans="1:4" ht="27" x14ac:dyDescent="0.2">
      <c r="A5773" s="320" t="s">
        <v>7784</v>
      </c>
      <c r="B5773" s="322" t="s">
        <v>12754</v>
      </c>
      <c r="C5773" s="321" t="s">
        <v>76</v>
      </c>
      <c r="D5773" s="323" t="s">
        <v>19150</v>
      </c>
    </row>
    <row r="5774" spans="1:4" ht="27" x14ac:dyDescent="0.2">
      <c r="A5774" s="320" t="s">
        <v>7785</v>
      </c>
      <c r="B5774" s="322" t="s">
        <v>12755</v>
      </c>
      <c r="C5774" s="321" t="s">
        <v>76</v>
      </c>
      <c r="D5774" s="323" t="s">
        <v>19151</v>
      </c>
    </row>
    <row r="5775" spans="1:4" ht="27" x14ac:dyDescent="0.2">
      <c r="A5775" s="320" t="s">
        <v>7786</v>
      </c>
      <c r="B5775" s="322" t="s">
        <v>12756</v>
      </c>
      <c r="C5775" s="321" t="s">
        <v>76</v>
      </c>
      <c r="D5775" s="323" t="s">
        <v>19152</v>
      </c>
    </row>
    <row r="5776" spans="1:4" ht="27" x14ac:dyDescent="0.2">
      <c r="A5776" s="320" t="s">
        <v>7787</v>
      </c>
      <c r="B5776" s="322" t="s">
        <v>12757</v>
      </c>
      <c r="C5776" s="321" t="s">
        <v>76</v>
      </c>
      <c r="D5776" s="323" t="s">
        <v>19153</v>
      </c>
    </row>
    <row r="5777" spans="1:4" ht="27" x14ac:dyDescent="0.2">
      <c r="A5777" s="320" t="s">
        <v>7788</v>
      </c>
      <c r="B5777" s="322" t="s">
        <v>12758</v>
      </c>
      <c r="C5777" s="321" t="s">
        <v>76</v>
      </c>
      <c r="D5777" s="323" t="s">
        <v>19154</v>
      </c>
    </row>
    <row r="5778" spans="1:4" ht="27" x14ac:dyDescent="0.2">
      <c r="A5778" s="320" t="s">
        <v>7789</v>
      </c>
      <c r="B5778" s="322" t="s">
        <v>12759</v>
      </c>
      <c r="C5778" s="321" t="s">
        <v>76</v>
      </c>
      <c r="D5778" s="323" t="s">
        <v>19155</v>
      </c>
    </row>
    <row r="5779" spans="1:4" ht="27" x14ac:dyDescent="0.2">
      <c r="A5779" s="320" t="s">
        <v>7790</v>
      </c>
      <c r="B5779" s="322" t="s">
        <v>12760</v>
      </c>
      <c r="C5779" s="321" t="s">
        <v>76</v>
      </c>
      <c r="D5779" s="323" t="s">
        <v>19156</v>
      </c>
    </row>
    <row r="5780" spans="1:4" ht="27" x14ac:dyDescent="0.2">
      <c r="A5780" s="320" t="s">
        <v>7791</v>
      </c>
      <c r="B5780" s="322" t="s">
        <v>12761</v>
      </c>
      <c r="C5780" s="321" t="s">
        <v>76</v>
      </c>
      <c r="D5780" s="323" t="s">
        <v>19157</v>
      </c>
    </row>
    <row r="5781" spans="1:4" ht="27" x14ac:dyDescent="0.2">
      <c r="A5781" s="320" t="s">
        <v>7792</v>
      </c>
      <c r="B5781" s="322" t="s">
        <v>12762</v>
      </c>
      <c r="C5781" s="321" t="s">
        <v>76</v>
      </c>
      <c r="D5781" s="323" t="s">
        <v>19158</v>
      </c>
    </row>
    <row r="5782" spans="1:4" ht="27" x14ac:dyDescent="0.2">
      <c r="A5782" s="320" t="s">
        <v>7793</v>
      </c>
      <c r="B5782" s="322" t="s">
        <v>12763</v>
      </c>
      <c r="C5782" s="321" t="s">
        <v>76</v>
      </c>
      <c r="D5782" s="323" t="s">
        <v>19159</v>
      </c>
    </row>
    <row r="5783" spans="1:4" ht="27" x14ac:dyDescent="0.2">
      <c r="A5783" s="320" t="s">
        <v>7794</v>
      </c>
      <c r="B5783" s="322" t="s">
        <v>12764</v>
      </c>
      <c r="C5783" s="321" t="s">
        <v>76</v>
      </c>
      <c r="D5783" s="323" t="s">
        <v>19160</v>
      </c>
    </row>
    <row r="5784" spans="1:4" ht="13.5" x14ac:dyDescent="0.2">
      <c r="A5784" s="320" t="s">
        <v>7795</v>
      </c>
      <c r="B5784" s="322" t="s">
        <v>12765</v>
      </c>
      <c r="C5784" s="321" t="s">
        <v>76</v>
      </c>
      <c r="D5784" s="323" t="s">
        <v>19161</v>
      </c>
    </row>
    <row r="5785" spans="1:4" ht="27" x14ac:dyDescent="0.2">
      <c r="A5785" s="320" t="s">
        <v>7796</v>
      </c>
      <c r="B5785" s="322" t="s">
        <v>12766</v>
      </c>
      <c r="C5785" s="321" t="s">
        <v>76</v>
      </c>
      <c r="D5785" s="323" t="s">
        <v>19162</v>
      </c>
    </row>
    <row r="5786" spans="1:4" ht="27" x14ac:dyDescent="0.2">
      <c r="A5786" s="320" t="s">
        <v>7797</v>
      </c>
      <c r="B5786" s="322" t="s">
        <v>12767</v>
      </c>
      <c r="C5786" s="321" t="s">
        <v>76</v>
      </c>
      <c r="D5786" s="323" t="s">
        <v>19163</v>
      </c>
    </row>
    <row r="5787" spans="1:4" ht="27" x14ac:dyDescent="0.2">
      <c r="A5787" s="320" t="s">
        <v>7798</v>
      </c>
      <c r="B5787" s="322" t="s">
        <v>16240</v>
      </c>
      <c r="C5787" s="321" t="s">
        <v>76</v>
      </c>
      <c r="D5787" s="323" t="s">
        <v>19164</v>
      </c>
    </row>
    <row r="5788" spans="1:4" ht="27" x14ac:dyDescent="0.2">
      <c r="A5788" s="320" t="s">
        <v>7799</v>
      </c>
      <c r="B5788" s="322" t="s">
        <v>16241</v>
      </c>
      <c r="C5788" s="321" t="s">
        <v>76</v>
      </c>
      <c r="D5788" s="323" t="s">
        <v>19165</v>
      </c>
    </row>
    <row r="5789" spans="1:4" ht="27" x14ac:dyDescent="0.2">
      <c r="A5789" s="320" t="s">
        <v>7800</v>
      </c>
      <c r="B5789" s="322" t="s">
        <v>12768</v>
      </c>
      <c r="C5789" s="321" t="s">
        <v>76</v>
      </c>
      <c r="D5789" s="323" t="s">
        <v>19166</v>
      </c>
    </row>
    <row r="5790" spans="1:4" ht="27" x14ac:dyDescent="0.2">
      <c r="A5790" s="320" t="s">
        <v>7801</v>
      </c>
      <c r="B5790" s="322" t="s">
        <v>12769</v>
      </c>
      <c r="C5790" s="321" t="s">
        <v>76</v>
      </c>
      <c r="D5790" s="323" t="s">
        <v>19167</v>
      </c>
    </row>
    <row r="5791" spans="1:4" ht="27" x14ac:dyDescent="0.2">
      <c r="A5791" s="320" t="s">
        <v>7802</v>
      </c>
      <c r="B5791" s="322" t="s">
        <v>12770</v>
      </c>
      <c r="C5791" s="321" t="s">
        <v>76</v>
      </c>
      <c r="D5791" s="323" t="s">
        <v>19168</v>
      </c>
    </row>
    <row r="5792" spans="1:4" ht="27" x14ac:dyDescent="0.2">
      <c r="A5792" s="320" t="s">
        <v>7803</v>
      </c>
      <c r="B5792" s="322" t="s">
        <v>12771</v>
      </c>
      <c r="C5792" s="321" t="s">
        <v>76</v>
      </c>
      <c r="D5792" s="323" t="s">
        <v>14684</v>
      </c>
    </row>
    <row r="5793" spans="1:4" ht="27" x14ac:dyDescent="0.2">
      <c r="A5793" s="320" t="s">
        <v>7804</v>
      </c>
      <c r="B5793" s="322" t="s">
        <v>12772</v>
      </c>
      <c r="C5793" s="321" t="s">
        <v>76</v>
      </c>
      <c r="D5793" s="323" t="s">
        <v>19169</v>
      </c>
    </row>
    <row r="5794" spans="1:4" ht="27" x14ac:dyDescent="0.2">
      <c r="A5794" s="320" t="s">
        <v>7805</v>
      </c>
      <c r="B5794" s="322" t="s">
        <v>12773</v>
      </c>
      <c r="C5794" s="321" t="s">
        <v>76</v>
      </c>
      <c r="D5794" s="323" t="s">
        <v>16556</v>
      </c>
    </row>
    <row r="5795" spans="1:4" ht="13.5" x14ac:dyDescent="0.2">
      <c r="A5795" s="320" t="s">
        <v>7806</v>
      </c>
      <c r="B5795" s="322" t="s">
        <v>12774</v>
      </c>
      <c r="C5795" s="321" t="s">
        <v>76</v>
      </c>
      <c r="D5795" s="323" t="s">
        <v>13731</v>
      </c>
    </row>
    <row r="5796" spans="1:4" ht="27" x14ac:dyDescent="0.2">
      <c r="A5796" s="320" t="s">
        <v>7807</v>
      </c>
      <c r="B5796" s="322" t="s">
        <v>12775</v>
      </c>
      <c r="C5796" s="321" t="s">
        <v>76</v>
      </c>
      <c r="D5796" s="323" t="s">
        <v>19170</v>
      </c>
    </row>
    <row r="5797" spans="1:4" ht="13.5" x14ac:dyDescent="0.2">
      <c r="A5797" s="320" t="s">
        <v>7808</v>
      </c>
      <c r="B5797" s="322" t="s">
        <v>12776</v>
      </c>
      <c r="C5797" s="321" t="s">
        <v>76</v>
      </c>
      <c r="D5797" s="323" t="s">
        <v>19171</v>
      </c>
    </row>
    <row r="5798" spans="1:4" ht="40.5" x14ac:dyDescent="0.2">
      <c r="A5798" s="320" t="s">
        <v>7809</v>
      </c>
      <c r="B5798" s="322" t="s">
        <v>12777</v>
      </c>
      <c r="C5798" s="321" t="s">
        <v>76</v>
      </c>
      <c r="D5798" s="323" t="s">
        <v>19172</v>
      </c>
    </row>
    <row r="5799" spans="1:4" ht="27" x14ac:dyDescent="0.2">
      <c r="A5799" s="320" t="s">
        <v>7810</v>
      </c>
      <c r="B5799" s="322" t="s">
        <v>12778</v>
      </c>
      <c r="C5799" s="321" t="s">
        <v>76</v>
      </c>
      <c r="D5799" s="323" t="s">
        <v>19173</v>
      </c>
    </row>
    <row r="5800" spans="1:4" ht="27" x14ac:dyDescent="0.2">
      <c r="A5800" s="320" t="s">
        <v>7811</v>
      </c>
      <c r="B5800" s="322" t="s">
        <v>12779</v>
      </c>
      <c r="C5800" s="321" t="s">
        <v>76</v>
      </c>
      <c r="D5800" s="323" t="s">
        <v>19174</v>
      </c>
    </row>
    <row r="5801" spans="1:4" ht="13.5" x14ac:dyDescent="0.2">
      <c r="A5801" s="320" t="s">
        <v>7812</v>
      </c>
      <c r="B5801" s="322" t="s">
        <v>12780</v>
      </c>
      <c r="C5801" s="321" t="s">
        <v>76</v>
      </c>
      <c r="D5801" s="323" t="s">
        <v>19175</v>
      </c>
    </row>
    <row r="5802" spans="1:4" ht="13.5" x14ac:dyDescent="0.2">
      <c r="A5802" s="320" t="s">
        <v>7813</v>
      </c>
      <c r="B5802" s="322" t="s">
        <v>12781</v>
      </c>
      <c r="C5802" s="321" t="s">
        <v>76</v>
      </c>
      <c r="D5802" s="323" t="s">
        <v>16696</v>
      </c>
    </row>
    <row r="5803" spans="1:4" ht="13.5" x14ac:dyDescent="0.2">
      <c r="A5803" s="320" t="s">
        <v>7814</v>
      </c>
      <c r="B5803" s="322" t="s">
        <v>12782</v>
      </c>
      <c r="C5803" s="321" t="s">
        <v>76</v>
      </c>
      <c r="D5803" s="323" t="s">
        <v>935</v>
      </c>
    </row>
    <row r="5804" spans="1:4" ht="13.5" x14ac:dyDescent="0.2">
      <c r="A5804" s="320" t="s">
        <v>7815</v>
      </c>
      <c r="B5804" s="322" t="s">
        <v>12783</v>
      </c>
      <c r="C5804" s="321" t="s">
        <v>76</v>
      </c>
      <c r="D5804" s="323" t="s">
        <v>19176</v>
      </c>
    </row>
    <row r="5805" spans="1:4" ht="13.5" x14ac:dyDescent="0.2">
      <c r="A5805" s="320" t="s">
        <v>7817</v>
      </c>
      <c r="B5805" s="322" t="s">
        <v>12784</v>
      </c>
      <c r="C5805" s="321" t="s">
        <v>76</v>
      </c>
      <c r="D5805" s="323" t="s">
        <v>19177</v>
      </c>
    </row>
    <row r="5806" spans="1:4" ht="13.5" x14ac:dyDescent="0.2">
      <c r="A5806" s="320" t="s">
        <v>7818</v>
      </c>
      <c r="B5806" s="322" t="s">
        <v>12785</v>
      </c>
      <c r="C5806" s="321" t="s">
        <v>76</v>
      </c>
      <c r="D5806" s="323" t="s">
        <v>758</v>
      </c>
    </row>
    <row r="5807" spans="1:4" ht="13.5" x14ac:dyDescent="0.2">
      <c r="A5807" s="320" t="s">
        <v>7819</v>
      </c>
      <c r="B5807" s="322" t="s">
        <v>12786</v>
      </c>
      <c r="C5807" s="321" t="s">
        <v>76</v>
      </c>
      <c r="D5807" s="323" t="s">
        <v>19178</v>
      </c>
    </row>
    <row r="5808" spans="1:4" ht="13.5" x14ac:dyDescent="0.2">
      <c r="A5808" s="320" t="s">
        <v>7820</v>
      </c>
      <c r="B5808" s="322" t="s">
        <v>12787</v>
      </c>
      <c r="C5808" s="321" t="s">
        <v>76</v>
      </c>
      <c r="D5808" s="323" t="s">
        <v>14211</v>
      </c>
    </row>
    <row r="5809" spans="1:4" ht="27" x14ac:dyDescent="0.2">
      <c r="A5809" s="320" t="s">
        <v>7821</v>
      </c>
      <c r="B5809" s="322" t="s">
        <v>12788</v>
      </c>
      <c r="C5809" s="321" t="s">
        <v>14849</v>
      </c>
      <c r="D5809" s="323" t="s">
        <v>310</v>
      </c>
    </row>
    <row r="5810" spans="1:4" ht="27" x14ac:dyDescent="0.2">
      <c r="A5810" s="320" t="s">
        <v>7822</v>
      </c>
      <c r="B5810" s="322" t="s">
        <v>12789</v>
      </c>
      <c r="C5810" s="321" t="s">
        <v>14849</v>
      </c>
      <c r="D5810" s="323" t="s">
        <v>2109</v>
      </c>
    </row>
    <row r="5811" spans="1:4" ht="27" x14ac:dyDescent="0.2">
      <c r="A5811" s="320" t="s">
        <v>7823</v>
      </c>
      <c r="B5811" s="322" t="s">
        <v>12790</v>
      </c>
      <c r="C5811" s="321" t="s">
        <v>14849</v>
      </c>
      <c r="D5811" s="323" t="s">
        <v>2035</v>
      </c>
    </row>
    <row r="5812" spans="1:4" ht="27" x14ac:dyDescent="0.2">
      <c r="A5812" s="320" t="s">
        <v>7824</v>
      </c>
      <c r="B5812" s="322" t="s">
        <v>12791</v>
      </c>
      <c r="C5812" s="321" t="s">
        <v>14849</v>
      </c>
      <c r="D5812" s="323" t="s">
        <v>541</v>
      </c>
    </row>
    <row r="5813" spans="1:4" ht="27" x14ac:dyDescent="0.2">
      <c r="A5813" s="320" t="s">
        <v>7825</v>
      </c>
      <c r="B5813" s="322" t="s">
        <v>12792</v>
      </c>
      <c r="C5813" s="321" t="s">
        <v>14849</v>
      </c>
      <c r="D5813" s="323" t="s">
        <v>198</v>
      </c>
    </row>
    <row r="5814" spans="1:4" ht="27" x14ac:dyDescent="0.2">
      <c r="A5814" s="320" t="s">
        <v>7826</v>
      </c>
      <c r="B5814" s="322" t="s">
        <v>12793</v>
      </c>
      <c r="C5814" s="321" t="s">
        <v>14849</v>
      </c>
      <c r="D5814" s="323" t="s">
        <v>2282</v>
      </c>
    </row>
    <row r="5815" spans="1:4" ht="27" x14ac:dyDescent="0.2">
      <c r="A5815" s="320" t="s">
        <v>7827</v>
      </c>
      <c r="B5815" s="322" t="s">
        <v>12794</v>
      </c>
      <c r="C5815" s="321" t="s">
        <v>14849</v>
      </c>
      <c r="D5815" s="323" t="s">
        <v>328</v>
      </c>
    </row>
    <row r="5816" spans="1:4" ht="27" x14ac:dyDescent="0.2">
      <c r="A5816" s="320" t="s">
        <v>7828</v>
      </c>
      <c r="B5816" s="322" t="s">
        <v>12795</v>
      </c>
      <c r="C5816" s="321" t="s">
        <v>14849</v>
      </c>
      <c r="D5816" s="323" t="s">
        <v>408</v>
      </c>
    </row>
    <row r="5817" spans="1:4" ht="27" x14ac:dyDescent="0.2">
      <c r="A5817" s="320" t="s">
        <v>7829</v>
      </c>
      <c r="B5817" s="322" t="s">
        <v>12796</v>
      </c>
      <c r="C5817" s="321" t="s">
        <v>14849</v>
      </c>
      <c r="D5817" s="323" t="s">
        <v>193</v>
      </c>
    </row>
    <row r="5818" spans="1:4" ht="27" x14ac:dyDescent="0.2">
      <c r="A5818" s="320" t="s">
        <v>7830</v>
      </c>
      <c r="B5818" s="322" t="s">
        <v>12797</v>
      </c>
      <c r="C5818" s="321" t="s">
        <v>14849</v>
      </c>
      <c r="D5818" s="323" t="s">
        <v>1224</v>
      </c>
    </row>
    <row r="5819" spans="1:4" ht="27" x14ac:dyDescent="0.2">
      <c r="A5819" s="320" t="s">
        <v>7831</v>
      </c>
      <c r="B5819" s="322" t="s">
        <v>12798</v>
      </c>
      <c r="C5819" s="321" t="s">
        <v>14849</v>
      </c>
      <c r="D5819" s="323" t="s">
        <v>1187</v>
      </c>
    </row>
    <row r="5820" spans="1:4" ht="27" x14ac:dyDescent="0.2">
      <c r="A5820" s="320" t="s">
        <v>7832</v>
      </c>
      <c r="B5820" s="322" t="s">
        <v>12799</v>
      </c>
      <c r="C5820" s="321" t="s">
        <v>14849</v>
      </c>
      <c r="D5820" s="323" t="s">
        <v>1181</v>
      </c>
    </row>
    <row r="5821" spans="1:4" ht="27" x14ac:dyDescent="0.2">
      <c r="A5821" s="320" t="s">
        <v>7833</v>
      </c>
      <c r="B5821" s="322" t="s">
        <v>12800</v>
      </c>
      <c r="C5821" s="321" t="s">
        <v>14849</v>
      </c>
      <c r="D5821" s="323" t="s">
        <v>1224</v>
      </c>
    </row>
    <row r="5822" spans="1:4" ht="27" x14ac:dyDescent="0.2">
      <c r="A5822" s="320" t="s">
        <v>7834</v>
      </c>
      <c r="B5822" s="322" t="s">
        <v>12801</v>
      </c>
      <c r="C5822" s="321" t="s">
        <v>14849</v>
      </c>
      <c r="D5822" s="323" t="s">
        <v>406</v>
      </c>
    </row>
    <row r="5823" spans="1:4" ht="27" x14ac:dyDescent="0.2">
      <c r="A5823" s="320" t="s">
        <v>7835</v>
      </c>
      <c r="B5823" s="322" t="s">
        <v>12802</v>
      </c>
      <c r="C5823" s="321" t="s">
        <v>14849</v>
      </c>
      <c r="D5823" s="323" t="s">
        <v>2035</v>
      </c>
    </row>
    <row r="5824" spans="1:4" ht="27" x14ac:dyDescent="0.2">
      <c r="A5824" s="320" t="s">
        <v>7836</v>
      </c>
      <c r="B5824" s="322" t="s">
        <v>12803</v>
      </c>
      <c r="C5824" s="321" t="s">
        <v>14849</v>
      </c>
      <c r="D5824" s="323" t="s">
        <v>1180</v>
      </c>
    </row>
    <row r="5825" spans="1:4" ht="27" x14ac:dyDescent="0.2">
      <c r="A5825" s="320" t="s">
        <v>7837</v>
      </c>
      <c r="B5825" s="322" t="s">
        <v>12804</v>
      </c>
      <c r="C5825" s="321" t="s">
        <v>14849</v>
      </c>
      <c r="D5825" s="323" t="s">
        <v>198</v>
      </c>
    </row>
    <row r="5826" spans="1:4" ht="27" x14ac:dyDescent="0.2">
      <c r="A5826" s="320" t="s">
        <v>7838</v>
      </c>
      <c r="B5826" s="322" t="s">
        <v>12805</v>
      </c>
      <c r="C5826" s="321" t="s">
        <v>14849</v>
      </c>
      <c r="D5826" s="323" t="s">
        <v>886</v>
      </c>
    </row>
    <row r="5827" spans="1:4" ht="13.5" x14ac:dyDescent="0.2">
      <c r="A5827" s="320" t="s">
        <v>7839</v>
      </c>
      <c r="B5827" s="322" t="s">
        <v>12806</v>
      </c>
      <c r="C5827" s="321" t="s">
        <v>14</v>
      </c>
      <c r="D5827" s="323" t="s">
        <v>179</v>
      </c>
    </row>
    <row r="5828" spans="1:4" ht="27" x14ac:dyDescent="0.2">
      <c r="A5828" s="320" t="s">
        <v>7840</v>
      </c>
      <c r="B5828" s="322" t="s">
        <v>12807</v>
      </c>
      <c r="C5828" s="321" t="s">
        <v>14</v>
      </c>
      <c r="D5828" s="323" t="s">
        <v>318</v>
      </c>
    </row>
    <row r="5829" spans="1:4" ht="27" x14ac:dyDescent="0.2">
      <c r="A5829" s="320" t="s">
        <v>7841</v>
      </c>
      <c r="B5829" s="322" t="s">
        <v>12808</v>
      </c>
      <c r="C5829" s="321" t="s">
        <v>14</v>
      </c>
      <c r="D5829" s="323" t="s">
        <v>237</v>
      </c>
    </row>
    <row r="5830" spans="1:4" ht="27" x14ac:dyDescent="0.2">
      <c r="A5830" s="320" t="s">
        <v>7842</v>
      </c>
      <c r="B5830" s="322" t="s">
        <v>12809</v>
      </c>
      <c r="C5830" s="321" t="s">
        <v>14</v>
      </c>
      <c r="D5830" s="323" t="s">
        <v>186</v>
      </c>
    </row>
    <row r="5831" spans="1:4" ht="27" x14ac:dyDescent="0.2">
      <c r="A5831" s="320" t="s">
        <v>7843</v>
      </c>
      <c r="B5831" s="322" t="s">
        <v>12810</v>
      </c>
      <c r="C5831" s="321" t="s">
        <v>14</v>
      </c>
      <c r="D5831" s="323" t="s">
        <v>2516</v>
      </c>
    </row>
    <row r="5832" spans="1:4" ht="27" x14ac:dyDescent="0.2">
      <c r="A5832" s="320" t="s">
        <v>7844</v>
      </c>
      <c r="B5832" s="322" t="s">
        <v>12811</v>
      </c>
      <c r="C5832" s="321" t="s">
        <v>14</v>
      </c>
      <c r="D5832" s="323" t="s">
        <v>705</v>
      </c>
    </row>
    <row r="5833" spans="1:4" ht="27" x14ac:dyDescent="0.2">
      <c r="A5833" s="320" t="s">
        <v>7845</v>
      </c>
      <c r="B5833" s="322" t="s">
        <v>12812</v>
      </c>
      <c r="C5833" s="321" t="s">
        <v>14</v>
      </c>
      <c r="D5833" s="323" t="s">
        <v>405</v>
      </c>
    </row>
    <row r="5834" spans="1:4" ht="27" x14ac:dyDescent="0.2">
      <c r="A5834" s="320" t="s">
        <v>7846</v>
      </c>
      <c r="B5834" s="322" t="s">
        <v>12813</v>
      </c>
      <c r="C5834" s="321" t="s">
        <v>14</v>
      </c>
      <c r="D5834" s="323" t="s">
        <v>365</v>
      </c>
    </row>
    <row r="5835" spans="1:4" ht="27" x14ac:dyDescent="0.2">
      <c r="A5835" s="320" t="s">
        <v>7847</v>
      </c>
      <c r="B5835" s="322" t="s">
        <v>12814</v>
      </c>
      <c r="C5835" s="321" t="s">
        <v>14</v>
      </c>
      <c r="D5835" s="323" t="s">
        <v>1380</v>
      </c>
    </row>
    <row r="5836" spans="1:4" ht="27" x14ac:dyDescent="0.2">
      <c r="A5836" s="320" t="s">
        <v>7848</v>
      </c>
      <c r="B5836" s="322" t="s">
        <v>12815</v>
      </c>
      <c r="C5836" s="321" t="s">
        <v>14</v>
      </c>
      <c r="D5836" s="323" t="s">
        <v>407</v>
      </c>
    </row>
    <row r="5837" spans="1:4" ht="27" x14ac:dyDescent="0.2">
      <c r="A5837" s="320" t="s">
        <v>7849</v>
      </c>
      <c r="B5837" s="322" t="s">
        <v>12816</v>
      </c>
      <c r="C5837" s="321" t="s">
        <v>14</v>
      </c>
      <c r="D5837" s="323" t="s">
        <v>170</v>
      </c>
    </row>
    <row r="5838" spans="1:4" ht="27" x14ac:dyDescent="0.2">
      <c r="A5838" s="320" t="s">
        <v>7850</v>
      </c>
      <c r="B5838" s="322" t="s">
        <v>12817</v>
      </c>
      <c r="C5838" s="321" t="s">
        <v>14</v>
      </c>
      <c r="D5838" s="323" t="s">
        <v>2379</v>
      </c>
    </row>
    <row r="5839" spans="1:4" ht="27" x14ac:dyDescent="0.2">
      <c r="A5839" s="320" t="s">
        <v>7851</v>
      </c>
      <c r="B5839" s="322" t="s">
        <v>12818</v>
      </c>
      <c r="C5839" s="321" t="s">
        <v>14</v>
      </c>
      <c r="D5839" s="323" t="s">
        <v>405</v>
      </c>
    </row>
    <row r="5840" spans="1:4" ht="13.5" x14ac:dyDescent="0.2">
      <c r="A5840" s="320" t="s">
        <v>7852</v>
      </c>
      <c r="B5840" s="322" t="s">
        <v>12819</v>
      </c>
      <c r="C5840" s="321" t="s">
        <v>71</v>
      </c>
      <c r="D5840" s="323" t="s">
        <v>407</v>
      </c>
    </row>
    <row r="5841" spans="1:4" ht="27" x14ac:dyDescent="0.2">
      <c r="A5841" s="320" t="s">
        <v>7853</v>
      </c>
      <c r="B5841" s="322" t="s">
        <v>12820</v>
      </c>
      <c r="C5841" s="321" t="s">
        <v>14849</v>
      </c>
      <c r="D5841" s="323" t="s">
        <v>405</v>
      </c>
    </row>
    <row r="5842" spans="1:4" ht="27" x14ac:dyDescent="0.2">
      <c r="A5842" s="320" t="s">
        <v>7854</v>
      </c>
      <c r="B5842" s="322" t="s">
        <v>12821</v>
      </c>
      <c r="C5842" s="321" t="s">
        <v>14849</v>
      </c>
      <c r="D5842" s="323" t="s">
        <v>2282</v>
      </c>
    </row>
    <row r="5843" spans="1:4" ht="13.5" x14ac:dyDescent="0.2">
      <c r="A5843" s="320" t="s">
        <v>7855</v>
      </c>
      <c r="B5843" s="322" t="s">
        <v>12822</v>
      </c>
      <c r="C5843" s="321" t="s">
        <v>14</v>
      </c>
      <c r="D5843" s="323" t="s">
        <v>365</v>
      </c>
    </row>
    <row r="5844" spans="1:4" ht="13.5" x14ac:dyDescent="0.2">
      <c r="A5844" s="320" t="s">
        <v>7856</v>
      </c>
      <c r="B5844" s="322" t="s">
        <v>12823</v>
      </c>
      <c r="C5844" s="321" t="s">
        <v>71</v>
      </c>
      <c r="D5844" s="323" t="s">
        <v>1181</v>
      </c>
    </row>
    <row r="5845" spans="1:4" ht="13.5" x14ac:dyDescent="0.2">
      <c r="A5845" s="320" t="s">
        <v>7857</v>
      </c>
      <c r="B5845" s="322" t="s">
        <v>12824</v>
      </c>
      <c r="C5845" s="321" t="s">
        <v>71</v>
      </c>
      <c r="D5845" s="323" t="s">
        <v>169</v>
      </c>
    </row>
    <row r="5846" spans="1:4" ht="13.5" x14ac:dyDescent="0.2">
      <c r="A5846" s="320" t="s">
        <v>7858</v>
      </c>
      <c r="B5846" s="322" t="s">
        <v>12825</v>
      </c>
      <c r="C5846" s="321" t="s">
        <v>13318</v>
      </c>
      <c r="D5846" s="323" t="s">
        <v>18260</v>
      </c>
    </row>
    <row r="5847" spans="1:4" ht="13.5" x14ac:dyDescent="0.2">
      <c r="A5847" s="320" t="s">
        <v>7859</v>
      </c>
      <c r="B5847" s="322" t="s">
        <v>12826</v>
      </c>
      <c r="C5847" s="321" t="s">
        <v>13318</v>
      </c>
      <c r="D5847" s="323" t="s">
        <v>3608</v>
      </c>
    </row>
    <row r="5848" spans="1:4" ht="13.5" x14ac:dyDescent="0.2">
      <c r="A5848" s="320" t="s">
        <v>7860</v>
      </c>
      <c r="B5848" s="322" t="s">
        <v>12827</v>
      </c>
      <c r="C5848" s="321" t="s">
        <v>13318</v>
      </c>
      <c r="D5848" s="323" t="s">
        <v>272</v>
      </c>
    </row>
    <row r="5849" spans="1:4" ht="13.5" x14ac:dyDescent="0.2">
      <c r="A5849" s="320" t="s">
        <v>7862</v>
      </c>
      <c r="B5849" s="322" t="s">
        <v>12828</v>
      </c>
      <c r="C5849" s="321" t="s">
        <v>13318</v>
      </c>
      <c r="D5849" s="323" t="s">
        <v>272</v>
      </c>
    </row>
    <row r="5850" spans="1:4" ht="13.5" x14ac:dyDescent="0.2">
      <c r="A5850" s="320" t="s">
        <v>7863</v>
      </c>
      <c r="B5850" s="322" t="s">
        <v>12829</v>
      </c>
      <c r="C5850" s="321" t="s">
        <v>13318</v>
      </c>
      <c r="D5850" s="323" t="s">
        <v>16420</v>
      </c>
    </row>
    <row r="5851" spans="1:4" ht="13.5" x14ac:dyDescent="0.2">
      <c r="A5851" s="320" t="s">
        <v>7864</v>
      </c>
      <c r="B5851" s="322" t="s">
        <v>12830</v>
      </c>
      <c r="C5851" s="321" t="s">
        <v>13318</v>
      </c>
      <c r="D5851" s="323" t="s">
        <v>795</v>
      </c>
    </row>
    <row r="5852" spans="1:4" ht="13.5" x14ac:dyDescent="0.2">
      <c r="A5852" s="320" t="s">
        <v>7865</v>
      </c>
      <c r="B5852" s="322" t="s">
        <v>12831</v>
      </c>
      <c r="C5852" s="321" t="s">
        <v>13318</v>
      </c>
      <c r="D5852" s="323" t="s">
        <v>795</v>
      </c>
    </row>
    <row r="5853" spans="1:4" ht="13.5" x14ac:dyDescent="0.2">
      <c r="A5853" s="320" t="s">
        <v>7866</v>
      </c>
      <c r="B5853" s="322" t="s">
        <v>12832</v>
      </c>
      <c r="C5853" s="321" t="s">
        <v>13318</v>
      </c>
      <c r="D5853" s="323" t="s">
        <v>7170</v>
      </c>
    </row>
    <row r="5854" spans="1:4" ht="13.5" x14ac:dyDescent="0.2">
      <c r="A5854" s="320" t="s">
        <v>7867</v>
      </c>
      <c r="B5854" s="322" t="s">
        <v>12833</v>
      </c>
      <c r="C5854" s="321" t="s">
        <v>13318</v>
      </c>
      <c r="D5854" s="323" t="s">
        <v>7924</v>
      </c>
    </row>
    <row r="5855" spans="1:4" ht="13.5" x14ac:dyDescent="0.2">
      <c r="A5855" s="320" t="s">
        <v>7868</v>
      </c>
      <c r="B5855" s="322" t="s">
        <v>12834</v>
      </c>
      <c r="C5855" s="321" t="s">
        <v>13318</v>
      </c>
      <c r="D5855" s="323" t="s">
        <v>7924</v>
      </c>
    </row>
    <row r="5856" spans="1:4" ht="13.5" x14ac:dyDescent="0.2">
      <c r="A5856" s="320" t="s">
        <v>7869</v>
      </c>
      <c r="B5856" s="322" t="s">
        <v>12835</v>
      </c>
      <c r="C5856" s="321" t="s">
        <v>13318</v>
      </c>
      <c r="D5856" s="323" t="s">
        <v>17933</v>
      </c>
    </row>
    <row r="5857" spans="1:4" ht="13.5" x14ac:dyDescent="0.2">
      <c r="A5857" s="320" t="s">
        <v>7870</v>
      </c>
      <c r="B5857" s="322" t="s">
        <v>12836</v>
      </c>
      <c r="C5857" s="321" t="s">
        <v>13318</v>
      </c>
      <c r="D5857" s="323" t="s">
        <v>1152</v>
      </c>
    </row>
    <row r="5858" spans="1:4" ht="13.5" x14ac:dyDescent="0.2">
      <c r="A5858" s="320" t="s">
        <v>7871</v>
      </c>
      <c r="B5858" s="322" t="s">
        <v>12837</v>
      </c>
      <c r="C5858" s="321" t="s">
        <v>13320</v>
      </c>
      <c r="D5858" s="323" t="s">
        <v>858</v>
      </c>
    </row>
    <row r="5859" spans="1:4" ht="13.5" x14ac:dyDescent="0.2">
      <c r="A5859" s="320" t="s">
        <v>7872</v>
      </c>
      <c r="B5859" s="322" t="s">
        <v>12838</v>
      </c>
      <c r="C5859" s="321" t="s">
        <v>13320</v>
      </c>
      <c r="D5859" s="323" t="s">
        <v>364</v>
      </c>
    </row>
    <row r="5860" spans="1:4" ht="13.5" x14ac:dyDescent="0.2">
      <c r="A5860" s="320" t="s">
        <v>7873</v>
      </c>
      <c r="B5860" s="322" t="s">
        <v>12839</v>
      </c>
      <c r="C5860" s="321" t="s">
        <v>13320</v>
      </c>
      <c r="D5860" s="323" t="s">
        <v>333</v>
      </c>
    </row>
    <row r="5861" spans="1:4" ht="27" x14ac:dyDescent="0.2">
      <c r="A5861" s="320" t="s">
        <v>7874</v>
      </c>
      <c r="B5861" s="322" t="s">
        <v>12840</v>
      </c>
      <c r="C5861" s="321" t="s">
        <v>13320</v>
      </c>
      <c r="D5861" s="323" t="s">
        <v>539</v>
      </c>
    </row>
    <row r="5862" spans="1:4" ht="13.5" x14ac:dyDescent="0.2">
      <c r="A5862" s="320" t="s">
        <v>7875</v>
      </c>
      <c r="B5862" s="322" t="s">
        <v>12841</v>
      </c>
      <c r="C5862" s="321" t="s">
        <v>13318</v>
      </c>
      <c r="D5862" s="323" t="s">
        <v>17933</v>
      </c>
    </row>
    <row r="5863" spans="1:4" ht="13.5" x14ac:dyDescent="0.2">
      <c r="A5863" s="320" t="s">
        <v>7876</v>
      </c>
      <c r="B5863" s="322" t="s">
        <v>12842</v>
      </c>
      <c r="C5863" s="321" t="s">
        <v>13318</v>
      </c>
      <c r="D5863" s="323" t="s">
        <v>14323</v>
      </c>
    </row>
    <row r="5864" spans="1:4" ht="13.5" x14ac:dyDescent="0.2">
      <c r="A5864" s="320" t="s">
        <v>7877</v>
      </c>
      <c r="B5864" s="322" t="s">
        <v>12843</v>
      </c>
      <c r="C5864" s="321" t="s">
        <v>13318</v>
      </c>
      <c r="D5864" s="323" t="s">
        <v>18304</v>
      </c>
    </row>
    <row r="5865" spans="1:4" ht="13.5" x14ac:dyDescent="0.2">
      <c r="A5865" s="320" t="s">
        <v>7878</v>
      </c>
      <c r="B5865" s="322" t="s">
        <v>12844</v>
      </c>
      <c r="C5865" s="321" t="s">
        <v>13318</v>
      </c>
      <c r="D5865" s="323" t="s">
        <v>625</v>
      </c>
    </row>
    <row r="5866" spans="1:4" ht="13.5" x14ac:dyDescent="0.2">
      <c r="A5866" s="320" t="s">
        <v>7879</v>
      </c>
      <c r="B5866" s="322" t="s">
        <v>12845</v>
      </c>
      <c r="C5866" s="321" t="s">
        <v>13318</v>
      </c>
      <c r="D5866" s="323" t="s">
        <v>5271</v>
      </c>
    </row>
    <row r="5867" spans="1:4" ht="13.5" x14ac:dyDescent="0.2">
      <c r="A5867" s="320" t="s">
        <v>7880</v>
      </c>
      <c r="B5867" s="322" t="s">
        <v>12846</v>
      </c>
      <c r="C5867" s="321" t="s">
        <v>13318</v>
      </c>
      <c r="D5867" s="323" t="s">
        <v>17933</v>
      </c>
    </row>
    <row r="5868" spans="1:4" ht="27" x14ac:dyDescent="0.2">
      <c r="A5868" s="320" t="s">
        <v>7881</v>
      </c>
      <c r="B5868" s="322" t="s">
        <v>12847</v>
      </c>
      <c r="C5868" s="321" t="s">
        <v>59</v>
      </c>
      <c r="D5868" s="323" t="s">
        <v>1180</v>
      </c>
    </row>
    <row r="5869" spans="1:4" ht="27" x14ac:dyDescent="0.2">
      <c r="A5869" s="320" t="s">
        <v>7882</v>
      </c>
      <c r="B5869" s="322" t="s">
        <v>12848</v>
      </c>
      <c r="C5869" s="321" t="s">
        <v>59</v>
      </c>
      <c r="D5869" s="323" t="s">
        <v>171</v>
      </c>
    </row>
    <row r="5870" spans="1:4" ht="40.5" x14ac:dyDescent="0.2">
      <c r="A5870" s="320" t="s">
        <v>7883</v>
      </c>
      <c r="B5870" s="322" t="s">
        <v>12849</v>
      </c>
      <c r="C5870" s="321" t="s">
        <v>59</v>
      </c>
      <c r="D5870" s="323" t="s">
        <v>1180</v>
      </c>
    </row>
    <row r="5871" spans="1:4" ht="40.5" x14ac:dyDescent="0.2">
      <c r="A5871" s="320" t="s">
        <v>7884</v>
      </c>
      <c r="B5871" s="322" t="s">
        <v>12850</v>
      </c>
      <c r="C5871" s="321" t="s">
        <v>59</v>
      </c>
      <c r="D5871" s="323" t="s">
        <v>886</v>
      </c>
    </row>
    <row r="5872" spans="1:4" ht="40.5" x14ac:dyDescent="0.2">
      <c r="A5872" s="320" t="s">
        <v>7885</v>
      </c>
      <c r="B5872" s="322" t="s">
        <v>12851</v>
      </c>
      <c r="C5872" s="321" t="s">
        <v>59</v>
      </c>
      <c r="D5872" s="323" t="s">
        <v>171</v>
      </c>
    </row>
    <row r="5873" spans="1:4" ht="27" x14ac:dyDescent="0.2">
      <c r="A5873" s="320" t="s">
        <v>7886</v>
      </c>
      <c r="B5873" s="322" t="s">
        <v>12852</v>
      </c>
      <c r="C5873" s="321" t="s">
        <v>59</v>
      </c>
      <c r="D5873" s="323" t="s">
        <v>170</v>
      </c>
    </row>
    <row r="5874" spans="1:4" ht="27" x14ac:dyDescent="0.2">
      <c r="A5874" s="320" t="s">
        <v>7887</v>
      </c>
      <c r="B5874" s="322" t="s">
        <v>12853</v>
      </c>
      <c r="C5874" s="321" t="s">
        <v>59</v>
      </c>
      <c r="D5874" s="323" t="s">
        <v>171</v>
      </c>
    </row>
    <row r="5875" spans="1:4" ht="27" x14ac:dyDescent="0.2">
      <c r="A5875" s="320" t="s">
        <v>7888</v>
      </c>
      <c r="B5875" s="322" t="s">
        <v>12854</v>
      </c>
      <c r="C5875" s="321" t="s">
        <v>59</v>
      </c>
      <c r="D5875" s="323" t="s">
        <v>2202</v>
      </c>
    </row>
    <row r="5876" spans="1:4" ht="27" x14ac:dyDescent="0.2">
      <c r="A5876" s="320" t="s">
        <v>7889</v>
      </c>
      <c r="B5876" s="322" t="s">
        <v>12855</v>
      </c>
      <c r="C5876" s="321" t="s">
        <v>59</v>
      </c>
      <c r="D5876" s="323" t="s">
        <v>2282</v>
      </c>
    </row>
    <row r="5877" spans="1:4" ht="27" x14ac:dyDescent="0.2">
      <c r="A5877" s="320" t="s">
        <v>7890</v>
      </c>
      <c r="B5877" s="322" t="s">
        <v>12856</v>
      </c>
      <c r="C5877" s="321" t="s">
        <v>59</v>
      </c>
      <c r="D5877" s="323" t="s">
        <v>884</v>
      </c>
    </row>
    <row r="5878" spans="1:4" ht="27" x14ac:dyDescent="0.2">
      <c r="A5878" s="320" t="s">
        <v>7891</v>
      </c>
      <c r="B5878" s="322" t="s">
        <v>12857</v>
      </c>
      <c r="C5878" s="321" t="s">
        <v>59</v>
      </c>
      <c r="D5878" s="323" t="s">
        <v>912</v>
      </c>
    </row>
    <row r="5879" spans="1:4" ht="27" x14ac:dyDescent="0.2">
      <c r="A5879" s="320" t="s">
        <v>7892</v>
      </c>
      <c r="B5879" s="322" t="s">
        <v>12858</v>
      </c>
      <c r="C5879" s="321" t="s">
        <v>59</v>
      </c>
      <c r="D5879" s="323" t="s">
        <v>886</v>
      </c>
    </row>
    <row r="5880" spans="1:4" ht="27" x14ac:dyDescent="0.2">
      <c r="A5880" s="320" t="s">
        <v>7893</v>
      </c>
      <c r="B5880" s="322" t="s">
        <v>12859</v>
      </c>
      <c r="C5880" s="321" t="s">
        <v>59</v>
      </c>
      <c r="D5880" s="323" t="s">
        <v>170</v>
      </c>
    </row>
    <row r="5881" spans="1:4" ht="27" x14ac:dyDescent="0.2">
      <c r="A5881" s="320" t="s">
        <v>7894</v>
      </c>
      <c r="B5881" s="322" t="s">
        <v>12860</v>
      </c>
      <c r="C5881" s="321" t="s">
        <v>59</v>
      </c>
      <c r="D5881" s="323" t="s">
        <v>410</v>
      </c>
    </row>
    <row r="5882" spans="1:4" ht="27" x14ac:dyDescent="0.2">
      <c r="A5882" s="320" t="s">
        <v>7895</v>
      </c>
      <c r="B5882" s="322" t="s">
        <v>12861</v>
      </c>
      <c r="C5882" s="321" t="s">
        <v>59</v>
      </c>
      <c r="D5882" s="323" t="s">
        <v>171</v>
      </c>
    </row>
    <row r="5883" spans="1:4" ht="40.5" x14ac:dyDescent="0.2">
      <c r="A5883" s="320" t="s">
        <v>7896</v>
      </c>
      <c r="B5883" s="322" t="s">
        <v>12862</v>
      </c>
      <c r="C5883" s="321" t="s">
        <v>59</v>
      </c>
      <c r="D5883" s="323" t="s">
        <v>2109</v>
      </c>
    </row>
    <row r="5884" spans="1:4" ht="40.5" x14ac:dyDescent="0.2">
      <c r="A5884" s="320" t="s">
        <v>7897</v>
      </c>
      <c r="B5884" s="322" t="s">
        <v>12863</v>
      </c>
      <c r="C5884" s="321" t="s">
        <v>59</v>
      </c>
      <c r="D5884" s="323" t="s">
        <v>912</v>
      </c>
    </row>
    <row r="5885" spans="1:4" ht="40.5" x14ac:dyDescent="0.2">
      <c r="A5885" s="320" t="s">
        <v>7898</v>
      </c>
      <c r="B5885" s="322" t="s">
        <v>12864</v>
      </c>
      <c r="C5885" s="321" t="s">
        <v>59</v>
      </c>
      <c r="D5885" s="323" t="s">
        <v>172</v>
      </c>
    </row>
    <row r="5886" spans="1:4" ht="40.5" x14ac:dyDescent="0.2">
      <c r="A5886" s="320" t="s">
        <v>7899</v>
      </c>
      <c r="B5886" s="322" t="s">
        <v>12865</v>
      </c>
      <c r="C5886" s="321" t="s">
        <v>59</v>
      </c>
      <c r="D5886" s="323" t="s">
        <v>2255</v>
      </c>
    </row>
    <row r="5887" spans="1:4" ht="40.5" x14ac:dyDescent="0.2">
      <c r="A5887" s="320" t="s">
        <v>7900</v>
      </c>
      <c r="B5887" s="322" t="s">
        <v>12866</v>
      </c>
      <c r="C5887" s="321" t="s">
        <v>59</v>
      </c>
      <c r="D5887" s="323" t="s">
        <v>395</v>
      </c>
    </row>
    <row r="5888" spans="1:4" ht="13.5" x14ac:dyDescent="0.2">
      <c r="A5888" s="320" t="s">
        <v>7901</v>
      </c>
      <c r="B5888" s="322" t="s">
        <v>12867</v>
      </c>
      <c r="C5888" s="321" t="s">
        <v>76</v>
      </c>
      <c r="D5888" s="323" t="s">
        <v>19179</v>
      </c>
    </row>
    <row r="5889" spans="1:4" ht="13.5" x14ac:dyDescent="0.2">
      <c r="A5889" s="320" t="s">
        <v>7902</v>
      </c>
      <c r="B5889" s="322" t="s">
        <v>12868</v>
      </c>
      <c r="C5889" s="321" t="s">
        <v>13313</v>
      </c>
      <c r="D5889" s="323" t="s">
        <v>886</v>
      </c>
    </row>
    <row r="5890" spans="1:4" ht="27" x14ac:dyDescent="0.2">
      <c r="A5890" s="320" t="s">
        <v>7903</v>
      </c>
      <c r="B5890" s="322" t="s">
        <v>12869</v>
      </c>
      <c r="C5890" s="321" t="s">
        <v>13320</v>
      </c>
      <c r="D5890" s="323" t="s">
        <v>171</v>
      </c>
    </row>
    <row r="5891" spans="1:4" ht="27" x14ac:dyDescent="0.2">
      <c r="A5891" s="320" t="s">
        <v>7904</v>
      </c>
      <c r="B5891" s="322" t="s">
        <v>12870</v>
      </c>
      <c r="C5891" s="321" t="s">
        <v>13320</v>
      </c>
      <c r="D5891" s="323" t="s">
        <v>405</v>
      </c>
    </row>
    <row r="5892" spans="1:4" ht="27" x14ac:dyDescent="0.2">
      <c r="A5892" s="320" t="s">
        <v>7905</v>
      </c>
      <c r="B5892" s="322" t="s">
        <v>12871</v>
      </c>
      <c r="C5892" s="321" t="s">
        <v>13320</v>
      </c>
      <c r="D5892" s="323" t="s">
        <v>1191</v>
      </c>
    </row>
    <row r="5893" spans="1:4" ht="27" x14ac:dyDescent="0.2">
      <c r="A5893" s="320" t="s">
        <v>7906</v>
      </c>
      <c r="B5893" s="322" t="s">
        <v>12872</v>
      </c>
      <c r="C5893" s="321" t="s">
        <v>13320</v>
      </c>
      <c r="D5893" s="323" t="s">
        <v>912</v>
      </c>
    </row>
    <row r="5894" spans="1:4" ht="27" x14ac:dyDescent="0.2">
      <c r="A5894" s="320" t="s">
        <v>7907</v>
      </c>
      <c r="B5894" s="322" t="s">
        <v>12873</v>
      </c>
      <c r="C5894" s="321" t="s">
        <v>13318</v>
      </c>
      <c r="D5894" s="323" t="s">
        <v>1139</v>
      </c>
    </row>
    <row r="5895" spans="1:4" ht="27" x14ac:dyDescent="0.2">
      <c r="A5895" s="320" t="s">
        <v>7908</v>
      </c>
      <c r="B5895" s="322" t="s">
        <v>12874</v>
      </c>
      <c r="C5895" s="321" t="s">
        <v>13318</v>
      </c>
      <c r="D5895" s="323" t="s">
        <v>901</v>
      </c>
    </row>
    <row r="5896" spans="1:4" ht="27" x14ac:dyDescent="0.2">
      <c r="A5896" s="320" t="s">
        <v>7909</v>
      </c>
      <c r="B5896" s="322" t="s">
        <v>12875</v>
      </c>
      <c r="C5896" s="321" t="s">
        <v>13318</v>
      </c>
      <c r="D5896" s="323" t="s">
        <v>3846</v>
      </c>
    </row>
    <row r="5897" spans="1:4" ht="27" x14ac:dyDescent="0.2">
      <c r="A5897" s="320" t="s">
        <v>7910</v>
      </c>
      <c r="B5897" s="322" t="s">
        <v>12876</v>
      </c>
      <c r="C5897" s="321" t="s">
        <v>13318</v>
      </c>
      <c r="D5897" s="323" t="s">
        <v>433</v>
      </c>
    </row>
    <row r="5898" spans="1:4" ht="27" x14ac:dyDescent="0.2">
      <c r="A5898" s="320" t="s">
        <v>7911</v>
      </c>
      <c r="B5898" s="322" t="s">
        <v>12877</v>
      </c>
      <c r="C5898" s="321" t="s">
        <v>13321</v>
      </c>
      <c r="D5898" s="323" t="s">
        <v>19180</v>
      </c>
    </row>
    <row r="5899" spans="1:4" ht="27" x14ac:dyDescent="0.2">
      <c r="A5899" s="320" t="s">
        <v>7912</v>
      </c>
      <c r="B5899" s="322" t="s">
        <v>12878</v>
      </c>
      <c r="C5899" s="321" t="s">
        <v>13321</v>
      </c>
      <c r="D5899" s="323" t="s">
        <v>14481</v>
      </c>
    </row>
    <row r="5900" spans="1:4" ht="27" x14ac:dyDescent="0.2">
      <c r="A5900" s="320" t="s">
        <v>7913</v>
      </c>
      <c r="B5900" s="322" t="s">
        <v>12879</v>
      </c>
      <c r="C5900" s="321" t="s">
        <v>13321</v>
      </c>
      <c r="D5900" s="323" t="s">
        <v>13589</v>
      </c>
    </row>
    <row r="5901" spans="1:4" ht="27" x14ac:dyDescent="0.2">
      <c r="A5901" s="320" t="s">
        <v>7914</v>
      </c>
      <c r="B5901" s="322" t="s">
        <v>12880</v>
      </c>
      <c r="C5901" s="321" t="s">
        <v>13321</v>
      </c>
      <c r="D5901" s="323" t="s">
        <v>19181</v>
      </c>
    </row>
    <row r="5902" spans="1:4" ht="27" x14ac:dyDescent="0.2">
      <c r="A5902" s="320" t="s">
        <v>7915</v>
      </c>
      <c r="B5902" s="322" t="s">
        <v>12881</v>
      </c>
      <c r="C5902" s="321" t="s">
        <v>13321</v>
      </c>
      <c r="D5902" s="323" t="s">
        <v>19180</v>
      </c>
    </row>
    <row r="5903" spans="1:4" ht="27" x14ac:dyDescent="0.2">
      <c r="A5903" s="320" t="s">
        <v>7916</v>
      </c>
      <c r="B5903" s="322" t="s">
        <v>12882</v>
      </c>
      <c r="C5903" s="321" t="s">
        <v>13321</v>
      </c>
      <c r="D5903" s="323" t="s">
        <v>13589</v>
      </c>
    </row>
    <row r="5904" spans="1:4" ht="27" x14ac:dyDescent="0.2">
      <c r="A5904" s="320" t="s">
        <v>7917</v>
      </c>
      <c r="B5904" s="322" t="s">
        <v>12883</v>
      </c>
      <c r="C5904" s="321" t="s">
        <v>13321</v>
      </c>
      <c r="D5904" s="323" t="s">
        <v>19182</v>
      </c>
    </row>
    <row r="5905" spans="1:4" ht="27" x14ac:dyDescent="0.2">
      <c r="A5905" s="320" t="s">
        <v>7918</v>
      </c>
      <c r="B5905" s="322" t="s">
        <v>12884</v>
      </c>
      <c r="C5905" s="321" t="s">
        <v>13321</v>
      </c>
      <c r="D5905" s="323" t="s">
        <v>19181</v>
      </c>
    </row>
    <row r="5906" spans="1:4" ht="27" x14ac:dyDescent="0.2">
      <c r="A5906" s="320" t="s">
        <v>7919</v>
      </c>
      <c r="B5906" s="322" t="s">
        <v>12885</v>
      </c>
      <c r="C5906" s="321" t="s">
        <v>13321</v>
      </c>
      <c r="D5906" s="323" t="s">
        <v>13830</v>
      </c>
    </row>
    <row r="5907" spans="1:4" ht="27" x14ac:dyDescent="0.2">
      <c r="A5907" s="320" t="s">
        <v>7920</v>
      </c>
      <c r="B5907" s="322" t="s">
        <v>12886</v>
      </c>
      <c r="C5907" s="321" t="s">
        <v>13321</v>
      </c>
      <c r="D5907" s="323" t="s">
        <v>19183</v>
      </c>
    </row>
    <row r="5908" spans="1:4" ht="27" x14ac:dyDescent="0.2">
      <c r="A5908" s="320" t="s">
        <v>7921</v>
      </c>
      <c r="B5908" s="322" t="s">
        <v>12887</v>
      </c>
      <c r="C5908" s="321" t="s">
        <v>13321</v>
      </c>
      <c r="D5908" s="323" t="s">
        <v>1459</v>
      </c>
    </row>
    <row r="5909" spans="1:4" ht="27" x14ac:dyDescent="0.2">
      <c r="A5909" s="320" t="s">
        <v>7922</v>
      </c>
      <c r="B5909" s="322" t="s">
        <v>12888</v>
      </c>
      <c r="C5909" s="321" t="s">
        <v>13321</v>
      </c>
      <c r="D5909" s="323" t="s">
        <v>19184</v>
      </c>
    </row>
    <row r="5910" spans="1:4" ht="13.5" x14ac:dyDescent="0.2">
      <c r="A5910" s="320" t="s">
        <v>7923</v>
      </c>
      <c r="B5910" s="322" t="s">
        <v>12889</v>
      </c>
      <c r="C5910" s="321" t="s">
        <v>76</v>
      </c>
      <c r="D5910" s="323" t="s">
        <v>14840</v>
      </c>
    </row>
    <row r="5911" spans="1:4" ht="13.5" x14ac:dyDescent="0.2">
      <c r="A5911" s="320" t="s">
        <v>7925</v>
      </c>
      <c r="B5911" s="322" t="s">
        <v>12890</v>
      </c>
      <c r="C5911" s="321" t="s">
        <v>76</v>
      </c>
      <c r="D5911" s="323" t="s">
        <v>18380</v>
      </c>
    </row>
    <row r="5912" spans="1:4" ht="13.5" x14ac:dyDescent="0.2">
      <c r="A5912" s="320" t="s">
        <v>7927</v>
      </c>
      <c r="B5912" s="322" t="s">
        <v>12891</v>
      </c>
      <c r="C5912" s="321" t="s">
        <v>76</v>
      </c>
      <c r="D5912" s="323" t="s">
        <v>18380</v>
      </c>
    </row>
    <row r="5913" spans="1:4" ht="13.5" x14ac:dyDescent="0.2">
      <c r="A5913" s="320" t="s">
        <v>7929</v>
      </c>
      <c r="B5913" s="322" t="s">
        <v>12892</v>
      </c>
      <c r="C5913" s="321" t="s">
        <v>14</v>
      </c>
      <c r="D5913" s="323" t="s">
        <v>1141</v>
      </c>
    </row>
    <row r="5914" spans="1:4" ht="13.5" x14ac:dyDescent="0.2">
      <c r="A5914" s="320" t="s">
        <v>7930</v>
      </c>
      <c r="B5914" s="322" t="s">
        <v>12893</v>
      </c>
      <c r="C5914" s="321" t="s">
        <v>14</v>
      </c>
      <c r="D5914" s="323" t="s">
        <v>192</v>
      </c>
    </row>
    <row r="5915" spans="1:4" ht="27" x14ac:dyDescent="0.2">
      <c r="A5915" s="320" t="s">
        <v>7931</v>
      </c>
      <c r="B5915" s="322" t="s">
        <v>12894</v>
      </c>
      <c r="C5915" s="321" t="s">
        <v>14849</v>
      </c>
      <c r="D5915" s="323" t="s">
        <v>337</v>
      </c>
    </row>
    <row r="5916" spans="1:4" ht="27" x14ac:dyDescent="0.2">
      <c r="A5916" s="320" t="s">
        <v>7932</v>
      </c>
      <c r="B5916" s="322" t="s">
        <v>12895</v>
      </c>
      <c r="C5916" s="321" t="s">
        <v>14849</v>
      </c>
      <c r="D5916" s="323" t="s">
        <v>429</v>
      </c>
    </row>
    <row r="5917" spans="1:4" ht="40.5" x14ac:dyDescent="0.2">
      <c r="A5917" s="320" t="s">
        <v>7933</v>
      </c>
      <c r="B5917" s="322" t="s">
        <v>12896</v>
      </c>
      <c r="C5917" s="321" t="s">
        <v>14849</v>
      </c>
      <c r="D5917" s="323" t="s">
        <v>846</v>
      </c>
    </row>
    <row r="5918" spans="1:4" ht="27" x14ac:dyDescent="0.2">
      <c r="A5918" s="320" t="s">
        <v>7934</v>
      </c>
      <c r="B5918" s="322" t="s">
        <v>12897</v>
      </c>
      <c r="C5918" s="321" t="s">
        <v>14849</v>
      </c>
      <c r="D5918" s="323" t="s">
        <v>746</v>
      </c>
    </row>
    <row r="5919" spans="1:4" ht="40.5" x14ac:dyDescent="0.2">
      <c r="A5919" s="320" t="s">
        <v>7935</v>
      </c>
      <c r="B5919" s="322" t="s">
        <v>12898</v>
      </c>
      <c r="C5919" s="321" t="s">
        <v>14849</v>
      </c>
      <c r="D5919" s="323" t="s">
        <v>559</v>
      </c>
    </row>
    <row r="5920" spans="1:4" ht="40.5" x14ac:dyDescent="0.2">
      <c r="A5920" s="320" t="s">
        <v>7936</v>
      </c>
      <c r="B5920" s="322" t="s">
        <v>12899</v>
      </c>
      <c r="C5920" s="321" t="s">
        <v>14849</v>
      </c>
      <c r="D5920" s="323" t="s">
        <v>1142</v>
      </c>
    </row>
    <row r="5921" spans="1:4" ht="40.5" x14ac:dyDescent="0.2">
      <c r="A5921" s="320" t="s">
        <v>7937</v>
      </c>
      <c r="B5921" s="322" t="s">
        <v>12900</v>
      </c>
      <c r="C5921" s="321" t="s">
        <v>14849</v>
      </c>
      <c r="D5921" s="323" t="s">
        <v>4699</v>
      </c>
    </row>
    <row r="5922" spans="1:4" ht="40.5" x14ac:dyDescent="0.2">
      <c r="A5922" s="320" t="s">
        <v>7938</v>
      </c>
      <c r="B5922" s="322" t="s">
        <v>12901</v>
      </c>
      <c r="C5922" s="321" t="s">
        <v>14849</v>
      </c>
      <c r="D5922" s="323" t="s">
        <v>877</v>
      </c>
    </row>
    <row r="5923" spans="1:4" ht="40.5" x14ac:dyDescent="0.2">
      <c r="A5923" s="320" t="s">
        <v>7939</v>
      </c>
      <c r="B5923" s="322" t="s">
        <v>12902</v>
      </c>
      <c r="C5923" s="321" t="s">
        <v>14849</v>
      </c>
      <c r="D5923" s="323" t="s">
        <v>18103</v>
      </c>
    </row>
    <row r="5924" spans="1:4" ht="40.5" x14ac:dyDescent="0.2">
      <c r="A5924" s="320" t="s">
        <v>7940</v>
      </c>
      <c r="B5924" s="322" t="s">
        <v>12903</v>
      </c>
      <c r="C5924" s="321" t="s">
        <v>14849</v>
      </c>
      <c r="D5924" s="323" t="s">
        <v>736</v>
      </c>
    </row>
    <row r="5925" spans="1:4" ht="13.5" x14ac:dyDescent="0.2">
      <c r="A5925" s="320" t="s">
        <v>7941</v>
      </c>
      <c r="B5925" s="322" t="s">
        <v>12904</v>
      </c>
      <c r="C5925" s="321" t="s">
        <v>14</v>
      </c>
      <c r="D5925" s="323" t="s">
        <v>503</v>
      </c>
    </row>
    <row r="5926" spans="1:4" ht="13.5" x14ac:dyDescent="0.2">
      <c r="A5926" s="320" t="s">
        <v>7942</v>
      </c>
      <c r="B5926" s="322" t="s">
        <v>12905</v>
      </c>
      <c r="C5926" s="321" t="s">
        <v>14</v>
      </c>
      <c r="D5926" s="323" t="s">
        <v>457</v>
      </c>
    </row>
    <row r="5927" spans="1:4" ht="13.5" x14ac:dyDescent="0.2">
      <c r="A5927" s="320" t="s">
        <v>7943</v>
      </c>
      <c r="B5927" s="322" t="s">
        <v>12906</v>
      </c>
      <c r="C5927" s="321" t="s">
        <v>13313</v>
      </c>
      <c r="D5927" s="323" t="s">
        <v>407</v>
      </c>
    </row>
    <row r="5928" spans="1:4" ht="27" x14ac:dyDescent="0.2">
      <c r="A5928" s="320" t="s">
        <v>7944</v>
      </c>
      <c r="B5928" s="322" t="s">
        <v>12907</v>
      </c>
      <c r="C5928" s="321" t="s">
        <v>14</v>
      </c>
      <c r="D5928" s="323" t="s">
        <v>178</v>
      </c>
    </row>
    <row r="5929" spans="1:4" ht="27" x14ac:dyDescent="0.2">
      <c r="A5929" s="320" t="s">
        <v>7945</v>
      </c>
      <c r="B5929" s="322" t="s">
        <v>12908</v>
      </c>
      <c r="C5929" s="321" t="s">
        <v>14</v>
      </c>
      <c r="D5929" s="323" t="s">
        <v>858</v>
      </c>
    </row>
    <row r="5930" spans="1:4" ht="27" x14ac:dyDescent="0.2">
      <c r="A5930" s="320" t="s">
        <v>7946</v>
      </c>
      <c r="B5930" s="322" t="s">
        <v>12909</v>
      </c>
      <c r="C5930" s="321" t="s">
        <v>14</v>
      </c>
      <c r="D5930" s="323" t="s">
        <v>575</v>
      </c>
    </row>
    <row r="5931" spans="1:4" ht="40.5" x14ac:dyDescent="0.2">
      <c r="A5931" s="320" t="s">
        <v>7947</v>
      </c>
      <c r="B5931" s="322" t="s">
        <v>12910</v>
      </c>
      <c r="C5931" s="321" t="s">
        <v>14</v>
      </c>
      <c r="D5931" s="323" t="s">
        <v>2035</v>
      </c>
    </row>
    <row r="5932" spans="1:4" ht="27" x14ac:dyDescent="0.2">
      <c r="A5932" s="320" t="s">
        <v>7948</v>
      </c>
      <c r="B5932" s="322" t="s">
        <v>12911</v>
      </c>
      <c r="C5932" s="321" t="s">
        <v>14849</v>
      </c>
      <c r="D5932" s="323" t="s">
        <v>1779</v>
      </c>
    </row>
    <row r="5933" spans="1:4" ht="27" x14ac:dyDescent="0.2">
      <c r="A5933" s="320" t="s">
        <v>7949</v>
      </c>
      <c r="B5933" s="322" t="s">
        <v>12912</v>
      </c>
      <c r="C5933" s="321" t="s">
        <v>14849</v>
      </c>
      <c r="D5933" s="323" t="s">
        <v>366</v>
      </c>
    </row>
    <row r="5934" spans="1:4" ht="27" x14ac:dyDescent="0.2">
      <c r="A5934" s="320" t="s">
        <v>7950</v>
      </c>
      <c r="B5934" s="322" t="s">
        <v>12913</v>
      </c>
      <c r="C5934" s="321" t="s">
        <v>14849</v>
      </c>
      <c r="D5934" s="323" t="s">
        <v>836</v>
      </c>
    </row>
    <row r="5935" spans="1:4" ht="27" x14ac:dyDescent="0.2">
      <c r="A5935" s="320" t="s">
        <v>7951</v>
      </c>
      <c r="B5935" s="322" t="s">
        <v>12914</v>
      </c>
      <c r="C5935" s="321" t="s">
        <v>14849</v>
      </c>
      <c r="D5935" s="323" t="s">
        <v>179</v>
      </c>
    </row>
    <row r="5936" spans="1:4" ht="27" x14ac:dyDescent="0.2">
      <c r="A5936" s="320" t="s">
        <v>7952</v>
      </c>
      <c r="B5936" s="322" t="s">
        <v>12915</v>
      </c>
      <c r="C5936" s="321" t="s">
        <v>14849</v>
      </c>
      <c r="D5936" s="323" t="s">
        <v>2064</v>
      </c>
    </row>
    <row r="5937" spans="1:4" ht="27" x14ac:dyDescent="0.2">
      <c r="A5937" s="320" t="s">
        <v>7953</v>
      </c>
      <c r="B5937" s="322" t="s">
        <v>12916</v>
      </c>
      <c r="C5937" s="321" t="s">
        <v>14849</v>
      </c>
      <c r="D5937" s="323" t="s">
        <v>373</v>
      </c>
    </row>
    <row r="5938" spans="1:4" ht="27" x14ac:dyDescent="0.2">
      <c r="A5938" s="320" t="s">
        <v>7954</v>
      </c>
      <c r="B5938" s="322" t="s">
        <v>12917</v>
      </c>
      <c r="C5938" s="321" t="s">
        <v>14849</v>
      </c>
      <c r="D5938" s="323" t="s">
        <v>1191</v>
      </c>
    </row>
    <row r="5939" spans="1:4" ht="27" x14ac:dyDescent="0.2">
      <c r="A5939" s="320" t="s">
        <v>7955</v>
      </c>
      <c r="B5939" s="322" t="s">
        <v>12918</v>
      </c>
      <c r="C5939" s="321" t="s">
        <v>14</v>
      </c>
      <c r="D5939" s="323" t="s">
        <v>13350</v>
      </c>
    </row>
    <row r="5940" spans="1:4" ht="27" x14ac:dyDescent="0.2">
      <c r="A5940" s="320" t="s">
        <v>7956</v>
      </c>
      <c r="B5940" s="322" t="s">
        <v>12919</v>
      </c>
      <c r="C5940" s="321" t="s">
        <v>14</v>
      </c>
      <c r="D5940" s="323" t="s">
        <v>186</v>
      </c>
    </row>
    <row r="5941" spans="1:4" ht="27" x14ac:dyDescent="0.2">
      <c r="A5941" s="320" t="s">
        <v>7957</v>
      </c>
      <c r="B5941" s="322" t="s">
        <v>12920</v>
      </c>
      <c r="C5941" s="321" t="s">
        <v>14</v>
      </c>
      <c r="D5941" s="323" t="s">
        <v>549</v>
      </c>
    </row>
    <row r="5942" spans="1:4" ht="27" x14ac:dyDescent="0.2">
      <c r="A5942" s="320" t="s">
        <v>7958</v>
      </c>
      <c r="B5942" s="322" t="s">
        <v>12921</v>
      </c>
      <c r="C5942" s="321" t="s">
        <v>14</v>
      </c>
      <c r="D5942" s="323" t="s">
        <v>818</v>
      </c>
    </row>
    <row r="5943" spans="1:4" ht="27" x14ac:dyDescent="0.2">
      <c r="A5943" s="320" t="s">
        <v>7959</v>
      </c>
      <c r="B5943" s="322" t="s">
        <v>12922</v>
      </c>
      <c r="C5943" s="321" t="s">
        <v>14</v>
      </c>
      <c r="D5943" s="323" t="s">
        <v>729</v>
      </c>
    </row>
    <row r="5944" spans="1:4" ht="27" x14ac:dyDescent="0.2">
      <c r="A5944" s="320" t="s">
        <v>7960</v>
      </c>
      <c r="B5944" s="322" t="s">
        <v>12923</v>
      </c>
      <c r="C5944" s="321" t="s">
        <v>14</v>
      </c>
      <c r="D5944" s="323" t="s">
        <v>903</v>
      </c>
    </row>
    <row r="5945" spans="1:4" ht="13.5" x14ac:dyDescent="0.2">
      <c r="A5945" s="320" t="s">
        <v>7961</v>
      </c>
      <c r="B5945" s="322" t="s">
        <v>12924</v>
      </c>
      <c r="C5945" s="321" t="s">
        <v>59</v>
      </c>
      <c r="D5945" s="323" t="s">
        <v>384</v>
      </c>
    </row>
    <row r="5946" spans="1:4" ht="27" x14ac:dyDescent="0.2">
      <c r="A5946" s="320" t="s">
        <v>7962</v>
      </c>
      <c r="B5946" s="322" t="s">
        <v>12925</v>
      </c>
      <c r="C5946" s="321" t="s">
        <v>59</v>
      </c>
      <c r="D5946" s="323" t="s">
        <v>1188</v>
      </c>
    </row>
    <row r="5947" spans="1:4" ht="13.5" x14ac:dyDescent="0.2">
      <c r="A5947" s="320" t="s">
        <v>7963</v>
      </c>
      <c r="B5947" s="322" t="s">
        <v>12926</v>
      </c>
      <c r="C5947" s="321" t="s">
        <v>59</v>
      </c>
      <c r="D5947" s="323" t="s">
        <v>1380</v>
      </c>
    </row>
    <row r="5948" spans="1:4" ht="13.5" x14ac:dyDescent="0.2">
      <c r="A5948" s="320" t="s">
        <v>7964</v>
      </c>
      <c r="B5948" s="322" t="s">
        <v>12927</v>
      </c>
      <c r="C5948" s="321" t="s">
        <v>14</v>
      </c>
      <c r="D5948" s="323" t="s">
        <v>821</v>
      </c>
    </row>
    <row r="5949" spans="1:4" ht="13.5" x14ac:dyDescent="0.2">
      <c r="A5949" s="320" t="s">
        <v>7965</v>
      </c>
      <c r="B5949" s="322" t="s">
        <v>12928</v>
      </c>
      <c r="C5949" s="321" t="s">
        <v>14</v>
      </c>
      <c r="D5949" s="323" t="s">
        <v>944</v>
      </c>
    </row>
    <row r="5950" spans="1:4" ht="13.5" x14ac:dyDescent="0.2">
      <c r="A5950" s="320" t="s">
        <v>7966</v>
      </c>
      <c r="B5950" s="322" t="s">
        <v>12929</v>
      </c>
      <c r="C5950" s="321" t="s">
        <v>14</v>
      </c>
      <c r="D5950" s="323" t="s">
        <v>882</v>
      </c>
    </row>
    <row r="5951" spans="1:4" ht="13.5" x14ac:dyDescent="0.2">
      <c r="A5951" s="320" t="s">
        <v>7967</v>
      </c>
      <c r="B5951" s="322" t="s">
        <v>12930</v>
      </c>
      <c r="C5951" s="321" t="s">
        <v>14</v>
      </c>
      <c r="D5951" s="323" t="s">
        <v>7226</v>
      </c>
    </row>
    <row r="5952" spans="1:4" ht="13.5" x14ac:dyDescent="0.2">
      <c r="A5952" s="320" t="s">
        <v>7969</v>
      </c>
      <c r="B5952" s="322" t="s">
        <v>12931</v>
      </c>
      <c r="C5952" s="321" t="s">
        <v>14</v>
      </c>
      <c r="D5952" s="323" t="s">
        <v>1479</v>
      </c>
    </row>
    <row r="5953" spans="1:4" ht="13.5" x14ac:dyDescent="0.2">
      <c r="A5953" s="320" t="s">
        <v>7970</v>
      </c>
      <c r="B5953" s="322" t="s">
        <v>12932</v>
      </c>
      <c r="C5953" s="321" t="s">
        <v>14</v>
      </c>
      <c r="D5953" s="323" t="s">
        <v>16421</v>
      </c>
    </row>
    <row r="5954" spans="1:4" ht="13.5" x14ac:dyDescent="0.2">
      <c r="A5954" s="320" t="s">
        <v>7971</v>
      </c>
      <c r="B5954" s="322" t="s">
        <v>12933</v>
      </c>
      <c r="C5954" s="321" t="s">
        <v>14</v>
      </c>
      <c r="D5954" s="323" t="s">
        <v>1915</v>
      </c>
    </row>
    <row r="5955" spans="1:4" ht="13.5" x14ac:dyDescent="0.2">
      <c r="A5955" s="320" t="s">
        <v>7972</v>
      </c>
      <c r="B5955" s="322" t="s">
        <v>12934</v>
      </c>
      <c r="C5955" s="321" t="s">
        <v>14</v>
      </c>
      <c r="D5955" s="323" t="s">
        <v>757</v>
      </c>
    </row>
    <row r="5956" spans="1:4" ht="13.5" x14ac:dyDescent="0.2">
      <c r="A5956" s="320" t="s">
        <v>7973</v>
      </c>
      <c r="B5956" s="322" t="s">
        <v>12935</v>
      </c>
      <c r="C5956" s="321" t="s">
        <v>14849</v>
      </c>
      <c r="D5956" s="323" t="s">
        <v>6052</v>
      </c>
    </row>
    <row r="5957" spans="1:4" ht="13.5" x14ac:dyDescent="0.2">
      <c r="A5957" s="320" t="s">
        <v>7975</v>
      </c>
      <c r="B5957" s="322" t="s">
        <v>12936</v>
      </c>
      <c r="C5957" s="321" t="s">
        <v>14</v>
      </c>
      <c r="D5957" s="323" t="s">
        <v>18706</v>
      </c>
    </row>
    <row r="5958" spans="1:4" ht="13.5" x14ac:dyDescent="0.2">
      <c r="A5958" s="320" t="s">
        <v>7976</v>
      </c>
      <c r="B5958" s="322" t="s">
        <v>12937</v>
      </c>
      <c r="C5958" s="321" t="s">
        <v>14</v>
      </c>
      <c r="D5958" s="323" t="s">
        <v>19185</v>
      </c>
    </row>
    <row r="5959" spans="1:4" ht="13.5" x14ac:dyDescent="0.2">
      <c r="A5959" s="320" t="s">
        <v>7977</v>
      </c>
      <c r="B5959" s="322" t="s">
        <v>12938</v>
      </c>
      <c r="C5959" s="321" t="s">
        <v>14</v>
      </c>
      <c r="D5959" s="323" t="s">
        <v>3895</v>
      </c>
    </row>
    <row r="5960" spans="1:4" ht="13.5" x14ac:dyDescent="0.2">
      <c r="A5960" s="320" t="s">
        <v>7978</v>
      </c>
      <c r="B5960" s="322" t="s">
        <v>12939</v>
      </c>
      <c r="C5960" s="321" t="s">
        <v>14</v>
      </c>
      <c r="D5960" s="323" t="s">
        <v>235</v>
      </c>
    </row>
    <row r="5961" spans="1:4" ht="13.5" x14ac:dyDescent="0.2">
      <c r="A5961" s="320" t="s">
        <v>7979</v>
      </c>
      <c r="B5961" s="322" t="s">
        <v>12940</v>
      </c>
      <c r="C5961" s="321" t="s">
        <v>59</v>
      </c>
      <c r="D5961" s="323" t="s">
        <v>13618</v>
      </c>
    </row>
    <row r="5962" spans="1:4" ht="13.5" x14ac:dyDescent="0.2">
      <c r="A5962" s="320" t="s">
        <v>7980</v>
      </c>
      <c r="B5962" s="322" t="s">
        <v>12941</v>
      </c>
      <c r="C5962" s="321" t="s">
        <v>59</v>
      </c>
      <c r="D5962" s="323" t="s">
        <v>16665</v>
      </c>
    </row>
    <row r="5963" spans="1:4" ht="13.5" x14ac:dyDescent="0.2">
      <c r="A5963" s="320" t="s">
        <v>7981</v>
      </c>
      <c r="B5963" s="322" t="s">
        <v>12942</v>
      </c>
      <c r="C5963" s="321" t="s">
        <v>59</v>
      </c>
      <c r="D5963" s="323" t="s">
        <v>19186</v>
      </c>
    </row>
    <row r="5964" spans="1:4" ht="13.5" x14ac:dyDescent="0.2">
      <c r="A5964" s="320" t="s">
        <v>7982</v>
      </c>
      <c r="B5964" s="322" t="s">
        <v>16242</v>
      </c>
      <c r="C5964" s="321" t="s">
        <v>14849</v>
      </c>
      <c r="D5964" s="323" t="s">
        <v>18566</v>
      </c>
    </row>
    <row r="5965" spans="1:4" ht="27" x14ac:dyDescent="0.2">
      <c r="A5965" s="320" t="s">
        <v>7983</v>
      </c>
      <c r="B5965" s="322" t="s">
        <v>16243</v>
      </c>
      <c r="C5965" s="321" t="s">
        <v>14849</v>
      </c>
      <c r="D5965" s="323" t="s">
        <v>7984</v>
      </c>
    </row>
    <row r="5966" spans="1:4" ht="13.5" x14ac:dyDescent="0.2">
      <c r="A5966" s="320" t="s">
        <v>7985</v>
      </c>
      <c r="B5966" s="322" t="s">
        <v>12943</v>
      </c>
      <c r="C5966" s="321" t="s">
        <v>76</v>
      </c>
      <c r="D5966" s="323" t="s">
        <v>19187</v>
      </c>
    </row>
    <row r="5967" spans="1:4" ht="40.5" x14ac:dyDescent="0.2">
      <c r="A5967" s="320" t="s">
        <v>7986</v>
      </c>
      <c r="B5967" s="322" t="s">
        <v>12944</v>
      </c>
      <c r="C5967" s="321" t="s">
        <v>14849</v>
      </c>
      <c r="D5967" s="323" t="s">
        <v>19188</v>
      </c>
    </row>
    <row r="5968" spans="1:4" ht="27" x14ac:dyDescent="0.2">
      <c r="A5968" s="320" t="s">
        <v>7987</v>
      </c>
      <c r="B5968" s="322" t="s">
        <v>12945</v>
      </c>
      <c r="C5968" s="321" t="s">
        <v>14849</v>
      </c>
      <c r="D5968" s="323" t="s">
        <v>1455</v>
      </c>
    </row>
    <row r="5969" spans="1:4" ht="27" x14ac:dyDescent="0.2">
      <c r="A5969" s="320" t="s">
        <v>7988</v>
      </c>
      <c r="B5969" s="322" t="s">
        <v>12946</v>
      </c>
      <c r="C5969" s="321" t="s">
        <v>14849</v>
      </c>
      <c r="D5969" s="323" t="s">
        <v>1392</v>
      </c>
    </row>
    <row r="5970" spans="1:4" ht="40.5" x14ac:dyDescent="0.2">
      <c r="A5970" s="320" t="s">
        <v>7989</v>
      </c>
      <c r="B5970" s="322" t="s">
        <v>12947</v>
      </c>
      <c r="C5970" s="321" t="s">
        <v>59</v>
      </c>
      <c r="D5970" s="323" t="s">
        <v>19189</v>
      </c>
    </row>
    <row r="5971" spans="1:4" ht="40.5" x14ac:dyDescent="0.2">
      <c r="A5971" s="320" t="s">
        <v>7990</v>
      </c>
      <c r="B5971" s="322" t="s">
        <v>12948</v>
      </c>
      <c r="C5971" s="321" t="s">
        <v>59</v>
      </c>
      <c r="D5971" s="323" t="s">
        <v>19190</v>
      </c>
    </row>
    <row r="5972" spans="1:4" ht="40.5" x14ac:dyDescent="0.2">
      <c r="A5972" s="320" t="s">
        <v>7991</v>
      </c>
      <c r="B5972" s="322" t="s">
        <v>12949</v>
      </c>
      <c r="C5972" s="321" t="s">
        <v>59</v>
      </c>
      <c r="D5972" s="323" t="s">
        <v>19191</v>
      </c>
    </row>
    <row r="5973" spans="1:4" ht="40.5" x14ac:dyDescent="0.2">
      <c r="A5973" s="320" t="s">
        <v>7992</v>
      </c>
      <c r="B5973" s="322" t="s">
        <v>12950</v>
      </c>
      <c r="C5973" s="321" t="s">
        <v>59</v>
      </c>
      <c r="D5973" s="323" t="s">
        <v>14736</v>
      </c>
    </row>
    <row r="5974" spans="1:4" ht="40.5" x14ac:dyDescent="0.2">
      <c r="A5974" s="320" t="s">
        <v>7993</v>
      </c>
      <c r="B5974" s="322" t="s">
        <v>12951</v>
      </c>
      <c r="C5974" s="321" t="s">
        <v>59</v>
      </c>
      <c r="D5974" s="323" t="s">
        <v>1146</v>
      </c>
    </row>
    <row r="5975" spans="1:4" ht="40.5" x14ac:dyDescent="0.2">
      <c r="A5975" s="320" t="s">
        <v>7994</v>
      </c>
      <c r="B5975" s="322" t="s">
        <v>12952</v>
      </c>
      <c r="C5975" s="321" t="s">
        <v>59</v>
      </c>
      <c r="D5975" s="323" t="s">
        <v>19192</v>
      </c>
    </row>
    <row r="5976" spans="1:4" ht="40.5" x14ac:dyDescent="0.2">
      <c r="A5976" s="320" t="s">
        <v>7996</v>
      </c>
      <c r="B5976" s="322" t="s">
        <v>12953</v>
      </c>
      <c r="C5976" s="321" t="s">
        <v>59</v>
      </c>
      <c r="D5976" s="323" t="s">
        <v>18213</v>
      </c>
    </row>
    <row r="5977" spans="1:4" ht="40.5" x14ac:dyDescent="0.2">
      <c r="A5977" s="320" t="s">
        <v>7997</v>
      </c>
      <c r="B5977" s="322" t="s">
        <v>12954</v>
      </c>
      <c r="C5977" s="321" t="s">
        <v>59</v>
      </c>
      <c r="D5977" s="323" t="s">
        <v>14543</v>
      </c>
    </row>
    <row r="5978" spans="1:4" ht="40.5" x14ac:dyDescent="0.2">
      <c r="A5978" s="320" t="s">
        <v>7998</v>
      </c>
      <c r="B5978" s="322" t="s">
        <v>12955</v>
      </c>
      <c r="C5978" s="321" t="s">
        <v>59</v>
      </c>
      <c r="D5978" s="323" t="s">
        <v>2938</v>
      </c>
    </row>
    <row r="5979" spans="1:4" ht="54" x14ac:dyDescent="0.2">
      <c r="A5979" s="320" t="s">
        <v>7999</v>
      </c>
      <c r="B5979" s="322" t="s">
        <v>12956</v>
      </c>
      <c r="C5979" s="321" t="s">
        <v>59</v>
      </c>
      <c r="D5979" s="323" t="s">
        <v>19193</v>
      </c>
    </row>
    <row r="5980" spans="1:4" ht="54" x14ac:dyDescent="0.2">
      <c r="A5980" s="320" t="s">
        <v>8000</v>
      </c>
      <c r="B5980" s="322" t="s">
        <v>16244</v>
      </c>
      <c r="C5980" s="321" t="s">
        <v>59</v>
      </c>
      <c r="D5980" s="323" t="s">
        <v>19194</v>
      </c>
    </row>
    <row r="5981" spans="1:4" ht="54" x14ac:dyDescent="0.2">
      <c r="A5981" s="320" t="s">
        <v>8001</v>
      </c>
      <c r="B5981" s="322" t="s">
        <v>12957</v>
      </c>
      <c r="C5981" s="321" t="s">
        <v>59</v>
      </c>
      <c r="D5981" s="323" t="s">
        <v>19195</v>
      </c>
    </row>
    <row r="5982" spans="1:4" ht="54" x14ac:dyDescent="0.2">
      <c r="A5982" s="320" t="s">
        <v>8002</v>
      </c>
      <c r="B5982" s="322" t="s">
        <v>12958</v>
      </c>
      <c r="C5982" s="321" t="s">
        <v>59</v>
      </c>
      <c r="D5982" s="323" t="s">
        <v>14814</v>
      </c>
    </row>
    <row r="5983" spans="1:4" ht="27" x14ac:dyDescent="0.2">
      <c r="A5983" s="320" t="s">
        <v>8003</v>
      </c>
      <c r="B5983" s="322" t="s">
        <v>12959</v>
      </c>
      <c r="C5983" s="321" t="s">
        <v>14</v>
      </c>
      <c r="D5983" s="323" t="s">
        <v>14559</v>
      </c>
    </row>
    <row r="5984" spans="1:4" ht="27" x14ac:dyDescent="0.2">
      <c r="A5984" s="320" t="s">
        <v>8004</v>
      </c>
      <c r="B5984" s="322" t="s">
        <v>12960</v>
      </c>
      <c r="C5984" s="321" t="s">
        <v>14</v>
      </c>
      <c r="D5984" s="323" t="s">
        <v>1407</v>
      </c>
    </row>
    <row r="5985" spans="1:4" ht="27" x14ac:dyDescent="0.2">
      <c r="A5985" s="320" t="s">
        <v>8005</v>
      </c>
      <c r="B5985" s="322" t="s">
        <v>12961</v>
      </c>
      <c r="C5985" s="321" t="s">
        <v>14</v>
      </c>
      <c r="D5985" s="323" t="s">
        <v>19196</v>
      </c>
    </row>
    <row r="5986" spans="1:4" ht="13.5" x14ac:dyDescent="0.2">
      <c r="A5986" s="320" t="s">
        <v>8006</v>
      </c>
      <c r="B5986" s="322" t="s">
        <v>16245</v>
      </c>
      <c r="C5986" s="321" t="s">
        <v>14</v>
      </c>
      <c r="D5986" s="323" t="s">
        <v>884</v>
      </c>
    </row>
    <row r="5987" spans="1:4" ht="27" x14ac:dyDescent="0.2">
      <c r="A5987" s="320" t="s">
        <v>8007</v>
      </c>
      <c r="B5987" s="322" t="s">
        <v>12962</v>
      </c>
      <c r="C5987" s="321" t="s">
        <v>14</v>
      </c>
      <c r="D5987" s="323" t="s">
        <v>541</v>
      </c>
    </row>
    <row r="5988" spans="1:4" ht="27" x14ac:dyDescent="0.2">
      <c r="A5988" s="320" t="s">
        <v>8008</v>
      </c>
      <c r="B5988" s="322" t="s">
        <v>12963</v>
      </c>
      <c r="C5988" s="321" t="s">
        <v>14</v>
      </c>
      <c r="D5988" s="323" t="s">
        <v>407</v>
      </c>
    </row>
    <row r="5989" spans="1:4" ht="13.5" x14ac:dyDescent="0.2">
      <c r="A5989" s="320" t="s">
        <v>8009</v>
      </c>
      <c r="B5989" s="322" t="s">
        <v>12964</v>
      </c>
      <c r="C5989" s="321" t="s">
        <v>59</v>
      </c>
      <c r="D5989" s="323" t="s">
        <v>836</v>
      </c>
    </row>
    <row r="5990" spans="1:4" ht="13.5" x14ac:dyDescent="0.2">
      <c r="A5990" s="320" t="s">
        <v>8010</v>
      </c>
      <c r="B5990" s="322" t="s">
        <v>12965</v>
      </c>
      <c r="C5990" s="321" t="s">
        <v>59</v>
      </c>
      <c r="D5990" s="323" t="s">
        <v>1330</v>
      </c>
    </row>
    <row r="5991" spans="1:4" ht="13.5" x14ac:dyDescent="0.2">
      <c r="A5991" s="320" t="s">
        <v>8011</v>
      </c>
      <c r="B5991" s="322" t="s">
        <v>12966</v>
      </c>
      <c r="C5991" s="321" t="s">
        <v>14</v>
      </c>
      <c r="D5991" s="323" t="s">
        <v>1201</v>
      </c>
    </row>
    <row r="5992" spans="1:4" ht="40.5" x14ac:dyDescent="0.2">
      <c r="A5992" s="320" t="s">
        <v>8012</v>
      </c>
      <c r="B5992" s="322" t="s">
        <v>12967</v>
      </c>
      <c r="C5992" s="321" t="s">
        <v>14</v>
      </c>
      <c r="D5992" s="323" t="s">
        <v>973</v>
      </c>
    </row>
    <row r="5993" spans="1:4" ht="27" x14ac:dyDescent="0.2">
      <c r="A5993" s="320" t="s">
        <v>8013</v>
      </c>
      <c r="B5993" s="322" t="s">
        <v>12968</v>
      </c>
      <c r="C5993" s="321" t="s">
        <v>59</v>
      </c>
      <c r="D5993" s="323" t="s">
        <v>18067</v>
      </c>
    </row>
    <row r="5994" spans="1:4" ht="27" x14ac:dyDescent="0.2">
      <c r="A5994" s="320" t="s">
        <v>8014</v>
      </c>
      <c r="B5994" s="322" t="s">
        <v>12969</v>
      </c>
      <c r="C5994" s="321" t="s">
        <v>76</v>
      </c>
      <c r="D5994" s="323" t="s">
        <v>5530</v>
      </c>
    </row>
    <row r="5995" spans="1:4" ht="27" x14ac:dyDescent="0.2">
      <c r="A5995" s="320" t="s">
        <v>8015</v>
      </c>
      <c r="B5995" s="322" t="s">
        <v>12970</v>
      </c>
      <c r="C5995" s="321" t="s">
        <v>14</v>
      </c>
      <c r="D5995" s="323" t="s">
        <v>14539</v>
      </c>
    </row>
    <row r="5996" spans="1:4" ht="27" x14ac:dyDescent="0.2">
      <c r="A5996" s="320" t="s">
        <v>8016</v>
      </c>
      <c r="B5996" s="322" t="s">
        <v>12971</v>
      </c>
      <c r="C5996" s="321" t="s">
        <v>59</v>
      </c>
      <c r="D5996" s="323" t="s">
        <v>14688</v>
      </c>
    </row>
    <row r="5997" spans="1:4" ht="13.5" x14ac:dyDescent="0.2">
      <c r="A5997" s="320" t="s">
        <v>8017</v>
      </c>
      <c r="B5997" s="322" t="s">
        <v>12972</v>
      </c>
      <c r="C5997" s="321" t="s">
        <v>14849</v>
      </c>
      <c r="D5997" s="323" t="s">
        <v>19197</v>
      </c>
    </row>
    <row r="5998" spans="1:4" ht="27" x14ac:dyDescent="0.2">
      <c r="A5998" s="320" t="s">
        <v>8018</v>
      </c>
      <c r="B5998" s="322" t="s">
        <v>12973</v>
      </c>
      <c r="C5998" s="321" t="s">
        <v>14</v>
      </c>
      <c r="D5998" s="323" t="s">
        <v>365</v>
      </c>
    </row>
    <row r="5999" spans="1:4" ht="27" x14ac:dyDescent="0.2">
      <c r="A5999" s="320" t="s">
        <v>8019</v>
      </c>
      <c r="B5999" s="322" t="s">
        <v>12974</v>
      </c>
      <c r="C5999" s="321" t="s">
        <v>14</v>
      </c>
      <c r="D5999" s="323" t="s">
        <v>193</v>
      </c>
    </row>
    <row r="6000" spans="1:4" ht="27" x14ac:dyDescent="0.2">
      <c r="A6000" s="320" t="s">
        <v>8020</v>
      </c>
      <c r="B6000" s="322" t="s">
        <v>12975</v>
      </c>
      <c r="C6000" s="321" t="s">
        <v>14</v>
      </c>
      <c r="D6000" s="323" t="s">
        <v>705</v>
      </c>
    </row>
    <row r="6001" spans="1:4" ht="13.5" x14ac:dyDescent="0.2">
      <c r="A6001" s="320" t="s">
        <v>8021</v>
      </c>
      <c r="B6001" s="322" t="s">
        <v>12976</v>
      </c>
      <c r="C6001" s="321" t="s">
        <v>14</v>
      </c>
      <c r="D6001" s="323" t="s">
        <v>384</v>
      </c>
    </row>
    <row r="6002" spans="1:4" ht="13.5" x14ac:dyDescent="0.2">
      <c r="A6002" s="320" t="s">
        <v>8022</v>
      </c>
      <c r="B6002" s="322" t="s">
        <v>12977</v>
      </c>
      <c r="C6002" s="321" t="s">
        <v>14</v>
      </c>
      <c r="D6002" s="323" t="s">
        <v>1441</v>
      </c>
    </row>
    <row r="6003" spans="1:4" ht="13.5" x14ac:dyDescent="0.2">
      <c r="A6003" s="320" t="s">
        <v>8023</v>
      </c>
      <c r="B6003" s="322" t="s">
        <v>12978</v>
      </c>
      <c r="C6003" s="321" t="s">
        <v>14</v>
      </c>
      <c r="D6003" s="323" t="s">
        <v>1077</v>
      </c>
    </row>
    <row r="6004" spans="1:4" ht="27" x14ac:dyDescent="0.2">
      <c r="A6004" s="320" t="s">
        <v>8024</v>
      </c>
      <c r="B6004" s="322" t="s">
        <v>12979</v>
      </c>
      <c r="C6004" s="321" t="s">
        <v>14</v>
      </c>
      <c r="D6004" s="323" t="s">
        <v>19198</v>
      </c>
    </row>
    <row r="6005" spans="1:4" ht="13.5" x14ac:dyDescent="0.2">
      <c r="A6005" s="320" t="s">
        <v>8025</v>
      </c>
      <c r="B6005" s="322" t="s">
        <v>12980</v>
      </c>
      <c r="C6005" s="321" t="s">
        <v>59</v>
      </c>
      <c r="D6005" s="323" t="s">
        <v>1389</v>
      </c>
    </row>
    <row r="6006" spans="1:4" ht="13.5" x14ac:dyDescent="0.2">
      <c r="A6006" s="320" t="s">
        <v>8026</v>
      </c>
      <c r="B6006" s="322" t="s">
        <v>12981</v>
      </c>
      <c r="C6006" s="321" t="s">
        <v>14</v>
      </c>
      <c r="D6006" s="323" t="s">
        <v>19199</v>
      </c>
    </row>
    <row r="6007" spans="1:4" ht="13.5" x14ac:dyDescent="0.2">
      <c r="A6007" s="320" t="s">
        <v>8027</v>
      </c>
      <c r="B6007" s="322" t="s">
        <v>12982</v>
      </c>
      <c r="C6007" s="321" t="s">
        <v>14</v>
      </c>
      <c r="D6007" s="323" t="s">
        <v>7548</v>
      </c>
    </row>
    <row r="6008" spans="1:4" ht="27" x14ac:dyDescent="0.2">
      <c r="A6008" s="320" t="s">
        <v>8028</v>
      </c>
      <c r="B6008" s="322" t="s">
        <v>12983</v>
      </c>
      <c r="C6008" s="321" t="s">
        <v>14</v>
      </c>
      <c r="D6008" s="323" t="s">
        <v>18849</v>
      </c>
    </row>
    <row r="6009" spans="1:4" ht="13.5" x14ac:dyDescent="0.2">
      <c r="A6009" s="320" t="s">
        <v>8029</v>
      </c>
      <c r="B6009" s="322" t="s">
        <v>12984</v>
      </c>
      <c r="C6009" s="321" t="s">
        <v>14</v>
      </c>
      <c r="D6009" s="323" t="s">
        <v>4287</v>
      </c>
    </row>
    <row r="6010" spans="1:4" ht="27" x14ac:dyDescent="0.2">
      <c r="A6010" s="320" t="s">
        <v>8030</v>
      </c>
      <c r="B6010" s="322" t="s">
        <v>12985</v>
      </c>
      <c r="C6010" s="321" t="s">
        <v>76</v>
      </c>
      <c r="D6010" s="323" t="s">
        <v>19200</v>
      </c>
    </row>
    <row r="6011" spans="1:4" ht="27" x14ac:dyDescent="0.2">
      <c r="A6011" s="320" t="s">
        <v>8031</v>
      </c>
      <c r="B6011" s="322" t="s">
        <v>12986</v>
      </c>
      <c r="C6011" s="321" t="s">
        <v>76</v>
      </c>
      <c r="D6011" s="323" t="s">
        <v>19201</v>
      </c>
    </row>
    <row r="6012" spans="1:4" ht="27" x14ac:dyDescent="0.2">
      <c r="A6012" s="320" t="s">
        <v>8032</v>
      </c>
      <c r="B6012" s="322" t="s">
        <v>12987</v>
      </c>
      <c r="C6012" s="321" t="s">
        <v>76</v>
      </c>
      <c r="D6012" s="323" t="s">
        <v>19202</v>
      </c>
    </row>
    <row r="6013" spans="1:4" ht="27" x14ac:dyDescent="0.2">
      <c r="A6013" s="320" t="s">
        <v>8033</v>
      </c>
      <c r="B6013" s="322" t="s">
        <v>12988</v>
      </c>
      <c r="C6013" s="321" t="s">
        <v>76</v>
      </c>
      <c r="D6013" s="323" t="s">
        <v>13500</v>
      </c>
    </row>
    <row r="6014" spans="1:4" ht="27" x14ac:dyDescent="0.2">
      <c r="A6014" s="320" t="s">
        <v>8035</v>
      </c>
      <c r="B6014" s="322" t="s">
        <v>12989</v>
      </c>
      <c r="C6014" s="321" t="s">
        <v>76</v>
      </c>
      <c r="D6014" s="323" t="s">
        <v>17778</v>
      </c>
    </row>
    <row r="6015" spans="1:4" ht="27" x14ac:dyDescent="0.2">
      <c r="A6015" s="320" t="s">
        <v>8036</v>
      </c>
      <c r="B6015" s="322" t="s">
        <v>12990</v>
      </c>
      <c r="C6015" s="321" t="s">
        <v>76</v>
      </c>
      <c r="D6015" s="323" t="s">
        <v>19203</v>
      </c>
    </row>
    <row r="6016" spans="1:4" ht="27" x14ac:dyDescent="0.2">
      <c r="A6016" s="320" t="s">
        <v>8037</v>
      </c>
      <c r="B6016" s="322" t="s">
        <v>12991</v>
      </c>
      <c r="C6016" s="321" t="s">
        <v>76</v>
      </c>
      <c r="D6016" s="323" t="s">
        <v>19204</v>
      </c>
    </row>
    <row r="6017" spans="1:4" ht="13.5" x14ac:dyDescent="0.2">
      <c r="A6017" s="320" t="s">
        <v>8038</v>
      </c>
      <c r="B6017" s="322" t="s">
        <v>12992</v>
      </c>
      <c r="C6017" s="321" t="s">
        <v>76</v>
      </c>
      <c r="D6017" s="323" t="s">
        <v>19205</v>
      </c>
    </row>
    <row r="6018" spans="1:4" ht="27" x14ac:dyDescent="0.2">
      <c r="A6018" s="320" t="s">
        <v>8039</v>
      </c>
      <c r="B6018" s="322" t="s">
        <v>12993</v>
      </c>
      <c r="C6018" s="321" t="s">
        <v>76</v>
      </c>
      <c r="D6018" s="323" t="s">
        <v>19010</v>
      </c>
    </row>
    <row r="6019" spans="1:4" ht="27" x14ac:dyDescent="0.2">
      <c r="A6019" s="320" t="s">
        <v>8040</v>
      </c>
      <c r="B6019" s="322" t="s">
        <v>12994</v>
      </c>
      <c r="C6019" s="321" t="s">
        <v>14</v>
      </c>
      <c r="D6019" s="323" t="s">
        <v>1621</v>
      </c>
    </row>
    <row r="6020" spans="1:4" ht="27" x14ac:dyDescent="0.2">
      <c r="A6020" s="320" t="s">
        <v>8041</v>
      </c>
      <c r="B6020" s="322" t="s">
        <v>12995</v>
      </c>
      <c r="C6020" s="321" t="s">
        <v>59</v>
      </c>
      <c r="D6020" s="323" t="s">
        <v>394</v>
      </c>
    </row>
    <row r="6021" spans="1:4" ht="27" x14ac:dyDescent="0.2">
      <c r="A6021" s="320" t="s">
        <v>8042</v>
      </c>
      <c r="B6021" s="322" t="s">
        <v>12996</v>
      </c>
      <c r="C6021" s="321" t="s">
        <v>14</v>
      </c>
      <c r="D6021" s="323" t="s">
        <v>5081</v>
      </c>
    </row>
    <row r="6022" spans="1:4" ht="27" x14ac:dyDescent="0.2">
      <c r="A6022" s="320" t="s">
        <v>8043</v>
      </c>
      <c r="B6022" s="322" t="s">
        <v>12997</v>
      </c>
      <c r="C6022" s="321" t="s">
        <v>14</v>
      </c>
      <c r="D6022" s="323" t="s">
        <v>800</v>
      </c>
    </row>
    <row r="6023" spans="1:4" ht="27" x14ac:dyDescent="0.2">
      <c r="A6023" s="320" t="s">
        <v>8044</v>
      </c>
      <c r="B6023" s="322" t="s">
        <v>12998</v>
      </c>
      <c r="C6023" s="321" t="s">
        <v>14</v>
      </c>
      <c r="D6023" s="323" t="s">
        <v>13772</v>
      </c>
    </row>
    <row r="6024" spans="1:4" ht="27" x14ac:dyDescent="0.2">
      <c r="A6024" s="320" t="s">
        <v>8045</v>
      </c>
      <c r="B6024" s="322" t="s">
        <v>12999</v>
      </c>
      <c r="C6024" s="321" t="s">
        <v>14</v>
      </c>
      <c r="D6024" s="323" t="s">
        <v>1061</v>
      </c>
    </row>
    <row r="6025" spans="1:4" ht="27" x14ac:dyDescent="0.2">
      <c r="A6025" s="320" t="s">
        <v>8046</v>
      </c>
      <c r="B6025" s="322" t="s">
        <v>13000</v>
      </c>
      <c r="C6025" s="321" t="s">
        <v>14</v>
      </c>
      <c r="D6025" s="323" t="s">
        <v>739</v>
      </c>
    </row>
    <row r="6026" spans="1:4" ht="27" x14ac:dyDescent="0.2">
      <c r="A6026" s="320" t="s">
        <v>8047</v>
      </c>
      <c r="B6026" s="322" t="s">
        <v>13001</v>
      </c>
      <c r="C6026" s="321" t="s">
        <v>14</v>
      </c>
      <c r="D6026" s="323" t="s">
        <v>3871</v>
      </c>
    </row>
    <row r="6027" spans="1:4" ht="27" x14ac:dyDescent="0.2">
      <c r="A6027" s="320" t="s">
        <v>8048</v>
      </c>
      <c r="B6027" s="322" t="s">
        <v>13002</v>
      </c>
      <c r="C6027" s="321" t="s">
        <v>14</v>
      </c>
      <c r="D6027" s="323" t="s">
        <v>679</v>
      </c>
    </row>
    <row r="6028" spans="1:4" ht="27" x14ac:dyDescent="0.2">
      <c r="A6028" s="320" t="s">
        <v>8049</v>
      </c>
      <c r="B6028" s="322" t="s">
        <v>13003</v>
      </c>
      <c r="C6028" s="321" t="s">
        <v>14</v>
      </c>
      <c r="D6028" s="323" t="s">
        <v>300</v>
      </c>
    </row>
    <row r="6029" spans="1:4" ht="27" x14ac:dyDescent="0.2">
      <c r="A6029" s="320" t="s">
        <v>8050</v>
      </c>
      <c r="B6029" s="322" t="s">
        <v>13004</v>
      </c>
      <c r="C6029" s="321" t="s">
        <v>14</v>
      </c>
      <c r="D6029" s="323" t="s">
        <v>532</v>
      </c>
    </row>
    <row r="6030" spans="1:4" ht="27" x14ac:dyDescent="0.2">
      <c r="A6030" s="320" t="s">
        <v>8051</v>
      </c>
      <c r="B6030" s="322" t="s">
        <v>13005</v>
      </c>
      <c r="C6030" s="321" t="s">
        <v>14</v>
      </c>
      <c r="D6030" s="323" t="s">
        <v>1688</v>
      </c>
    </row>
    <row r="6031" spans="1:4" ht="27" x14ac:dyDescent="0.2">
      <c r="A6031" s="320" t="s">
        <v>8052</v>
      </c>
      <c r="B6031" s="322" t="s">
        <v>13006</v>
      </c>
      <c r="C6031" s="321" t="s">
        <v>14</v>
      </c>
      <c r="D6031" s="323" t="s">
        <v>19206</v>
      </c>
    </row>
    <row r="6032" spans="1:4" ht="13.5" x14ac:dyDescent="0.2">
      <c r="A6032" s="320" t="s">
        <v>8053</v>
      </c>
      <c r="B6032" s="322" t="s">
        <v>13007</v>
      </c>
      <c r="C6032" s="321" t="s">
        <v>14</v>
      </c>
      <c r="D6032" s="323" t="s">
        <v>299</v>
      </c>
    </row>
    <row r="6033" spans="1:4" ht="13.5" x14ac:dyDescent="0.2">
      <c r="A6033" s="320" t="s">
        <v>8054</v>
      </c>
      <c r="B6033" s="322" t="s">
        <v>13008</v>
      </c>
      <c r="C6033" s="321" t="s">
        <v>14</v>
      </c>
      <c r="D6033" s="323" t="s">
        <v>14784</v>
      </c>
    </row>
    <row r="6034" spans="1:4" ht="27" x14ac:dyDescent="0.2">
      <c r="A6034" s="320" t="s">
        <v>8055</v>
      </c>
      <c r="B6034" s="322" t="s">
        <v>13009</v>
      </c>
      <c r="C6034" s="321" t="s">
        <v>14</v>
      </c>
      <c r="D6034" s="323" t="s">
        <v>187</v>
      </c>
    </row>
    <row r="6035" spans="1:4" ht="27" x14ac:dyDescent="0.2">
      <c r="A6035" s="320" t="s">
        <v>8056</v>
      </c>
      <c r="B6035" s="322" t="s">
        <v>13010</v>
      </c>
      <c r="C6035" s="321" t="s">
        <v>14</v>
      </c>
      <c r="D6035" s="323" t="s">
        <v>1662</v>
      </c>
    </row>
    <row r="6036" spans="1:4" ht="27" x14ac:dyDescent="0.2">
      <c r="A6036" s="320" t="s">
        <v>8057</v>
      </c>
      <c r="B6036" s="322" t="s">
        <v>13011</v>
      </c>
      <c r="C6036" s="321" t="s">
        <v>14</v>
      </c>
      <c r="D6036" s="323" t="s">
        <v>1081</v>
      </c>
    </row>
    <row r="6037" spans="1:4" ht="27" x14ac:dyDescent="0.2">
      <c r="A6037" s="320" t="s">
        <v>8058</v>
      </c>
      <c r="B6037" s="322" t="s">
        <v>13012</v>
      </c>
      <c r="C6037" s="321" t="s">
        <v>14</v>
      </c>
      <c r="D6037" s="323" t="s">
        <v>1272</v>
      </c>
    </row>
    <row r="6038" spans="1:4" ht="27" x14ac:dyDescent="0.2">
      <c r="A6038" s="320" t="s">
        <v>8059</v>
      </c>
      <c r="B6038" s="322" t="s">
        <v>13013</v>
      </c>
      <c r="C6038" s="321" t="s">
        <v>14849</v>
      </c>
      <c r="D6038" s="323" t="s">
        <v>19207</v>
      </c>
    </row>
    <row r="6039" spans="1:4" ht="27" x14ac:dyDescent="0.2">
      <c r="A6039" s="320" t="s">
        <v>8060</v>
      </c>
      <c r="B6039" s="322" t="s">
        <v>13014</v>
      </c>
      <c r="C6039" s="321" t="s">
        <v>14849</v>
      </c>
      <c r="D6039" s="323" t="s">
        <v>19208</v>
      </c>
    </row>
    <row r="6040" spans="1:4" ht="27" x14ac:dyDescent="0.2">
      <c r="A6040" s="320" t="s">
        <v>8061</v>
      </c>
      <c r="B6040" s="322" t="s">
        <v>13015</v>
      </c>
      <c r="C6040" s="321" t="s">
        <v>14849</v>
      </c>
      <c r="D6040" s="323" t="s">
        <v>19209</v>
      </c>
    </row>
    <row r="6041" spans="1:4" ht="27" x14ac:dyDescent="0.2">
      <c r="A6041" s="320" t="s">
        <v>8063</v>
      </c>
      <c r="B6041" s="322" t="s">
        <v>13016</v>
      </c>
      <c r="C6041" s="321" t="s">
        <v>14849</v>
      </c>
      <c r="D6041" s="323" t="s">
        <v>19210</v>
      </c>
    </row>
    <row r="6042" spans="1:4" ht="27" x14ac:dyDescent="0.2">
      <c r="A6042" s="320" t="s">
        <v>8064</v>
      </c>
      <c r="B6042" s="322" t="s">
        <v>13017</v>
      </c>
      <c r="C6042" s="321" t="s">
        <v>14</v>
      </c>
      <c r="D6042" s="323" t="s">
        <v>946</v>
      </c>
    </row>
    <row r="6043" spans="1:4" ht="27" x14ac:dyDescent="0.2">
      <c r="A6043" s="320" t="s">
        <v>8065</v>
      </c>
      <c r="B6043" s="322" t="s">
        <v>13018</v>
      </c>
      <c r="C6043" s="321" t="s">
        <v>14849</v>
      </c>
      <c r="D6043" s="323" t="s">
        <v>19211</v>
      </c>
    </row>
    <row r="6044" spans="1:4" ht="27" x14ac:dyDescent="0.2">
      <c r="A6044" s="320" t="s">
        <v>8066</v>
      </c>
      <c r="B6044" s="322" t="s">
        <v>13019</v>
      </c>
      <c r="C6044" s="321" t="s">
        <v>14849</v>
      </c>
      <c r="D6044" s="323" t="s">
        <v>19212</v>
      </c>
    </row>
    <row r="6045" spans="1:4" ht="27" x14ac:dyDescent="0.2">
      <c r="A6045" s="320" t="s">
        <v>8067</v>
      </c>
      <c r="B6045" s="322" t="s">
        <v>13020</v>
      </c>
      <c r="C6045" s="321" t="s">
        <v>14849</v>
      </c>
      <c r="D6045" s="323" t="s">
        <v>19213</v>
      </c>
    </row>
    <row r="6046" spans="1:4" ht="27" x14ac:dyDescent="0.2">
      <c r="A6046" s="320" t="s">
        <v>8068</v>
      </c>
      <c r="B6046" s="322" t="s">
        <v>13021</v>
      </c>
      <c r="C6046" s="321" t="s">
        <v>14849</v>
      </c>
      <c r="D6046" s="323" t="s">
        <v>19214</v>
      </c>
    </row>
    <row r="6047" spans="1:4" ht="27" x14ac:dyDescent="0.2">
      <c r="A6047" s="320" t="s">
        <v>8069</v>
      </c>
      <c r="B6047" s="322" t="s">
        <v>13022</v>
      </c>
      <c r="C6047" s="321" t="s">
        <v>14849</v>
      </c>
      <c r="D6047" s="323" t="s">
        <v>1189</v>
      </c>
    </row>
    <row r="6048" spans="1:4" ht="27" x14ac:dyDescent="0.2">
      <c r="A6048" s="320" t="s">
        <v>8070</v>
      </c>
      <c r="B6048" s="322" t="s">
        <v>13023</v>
      </c>
      <c r="C6048" s="321" t="s">
        <v>59</v>
      </c>
      <c r="D6048" s="323" t="s">
        <v>1189</v>
      </c>
    </row>
    <row r="6049" spans="1:4" ht="27" x14ac:dyDescent="0.2">
      <c r="A6049" s="320" t="s">
        <v>8071</v>
      </c>
      <c r="B6049" s="322" t="s">
        <v>13024</v>
      </c>
      <c r="C6049" s="321" t="s">
        <v>59</v>
      </c>
      <c r="D6049" s="323" t="s">
        <v>367</v>
      </c>
    </row>
    <row r="6050" spans="1:4" ht="13.5" x14ac:dyDescent="0.2">
      <c r="A6050" s="320" t="s">
        <v>8072</v>
      </c>
      <c r="B6050" s="322" t="s">
        <v>13025</v>
      </c>
      <c r="C6050" s="321" t="s">
        <v>14849</v>
      </c>
      <c r="D6050" s="323" t="s">
        <v>13662</v>
      </c>
    </row>
    <row r="6051" spans="1:4" ht="13.5" x14ac:dyDescent="0.2">
      <c r="A6051" s="320" t="s">
        <v>8073</v>
      </c>
      <c r="B6051" s="322" t="s">
        <v>13026</v>
      </c>
      <c r="C6051" s="321" t="s">
        <v>14849</v>
      </c>
      <c r="D6051" s="323" t="s">
        <v>285</v>
      </c>
    </row>
    <row r="6052" spans="1:4" ht="13.5" x14ac:dyDescent="0.2">
      <c r="A6052" s="320" t="s">
        <v>8074</v>
      </c>
      <c r="B6052" s="322" t="s">
        <v>13027</v>
      </c>
      <c r="C6052" s="321" t="s">
        <v>14849</v>
      </c>
      <c r="D6052" s="323" t="s">
        <v>575</v>
      </c>
    </row>
    <row r="6053" spans="1:4" ht="27" x14ac:dyDescent="0.2">
      <c r="A6053" s="320" t="s">
        <v>8075</v>
      </c>
      <c r="B6053" s="322" t="s">
        <v>13028</v>
      </c>
      <c r="C6053" s="321" t="s">
        <v>14849</v>
      </c>
      <c r="D6053" s="323" t="s">
        <v>3924</v>
      </c>
    </row>
    <row r="6054" spans="1:4" ht="13.5" x14ac:dyDescent="0.2">
      <c r="A6054" s="320" t="s">
        <v>8076</v>
      </c>
      <c r="B6054" s="322" t="s">
        <v>13029</v>
      </c>
      <c r="C6054" s="321" t="s">
        <v>14</v>
      </c>
      <c r="D6054" s="323" t="s">
        <v>796</v>
      </c>
    </row>
    <row r="6055" spans="1:4" ht="27" x14ac:dyDescent="0.2">
      <c r="A6055" s="320" t="s">
        <v>8077</v>
      </c>
      <c r="B6055" s="322" t="s">
        <v>13030</v>
      </c>
      <c r="C6055" s="321" t="s">
        <v>14</v>
      </c>
      <c r="D6055" s="323" t="s">
        <v>1273</v>
      </c>
    </row>
    <row r="6056" spans="1:4" ht="13.5" x14ac:dyDescent="0.2">
      <c r="A6056" s="320" t="s">
        <v>8078</v>
      </c>
      <c r="B6056" s="322" t="s">
        <v>13031</v>
      </c>
      <c r="C6056" s="321" t="s">
        <v>14849</v>
      </c>
      <c r="D6056" s="323" t="s">
        <v>19215</v>
      </c>
    </row>
    <row r="6057" spans="1:4" ht="13.5" x14ac:dyDescent="0.2">
      <c r="A6057" s="320" t="s">
        <v>8079</v>
      </c>
      <c r="B6057" s="322" t="s">
        <v>13032</v>
      </c>
      <c r="C6057" s="321" t="s">
        <v>14849</v>
      </c>
      <c r="D6057" s="323" t="s">
        <v>19216</v>
      </c>
    </row>
    <row r="6058" spans="1:4" ht="13.5" x14ac:dyDescent="0.2">
      <c r="A6058" s="320" t="s">
        <v>8080</v>
      </c>
      <c r="B6058" s="322" t="s">
        <v>13033</v>
      </c>
      <c r="C6058" s="321" t="s">
        <v>76</v>
      </c>
      <c r="D6058" s="323" t="s">
        <v>19217</v>
      </c>
    </row>
    <row r="6059" spans="1:4" ht="13.5" x14ac:dyDescent="0.2">
      <c r="A6059" s="320" t="s">
        <v>8081</v>
      </c>
      <c r="B6059" s="322" t="s">
        <v>13034</v>
      </c>
      <c r="C6059" s="321" t="s">
        <v>14</v>
      </c>
      <c r="D6059" s="323" t="s">
        <v>889</v>
      </c>
    </row>
    <row r="6060" spans="1:4" ht="13.5" x14ac:dyDescent="0.2">
      <c r="A6060" s="320" t="s">
        <v>8082</v>
      </c>
      <c r="B6060" s="322" t="s">
        <v>13035</v>
      </c>
      <c r="C6060" s="321" t="s">
        <v>76</v>
      </c>
      <c r="D6060" s="323" t="s">
        <v>621</v>
      </c>
    </row>
    <row r="6061" spans="1:4" ht="13.5" x14ac:dyDescent="0.2">
      <c r="A6061" s="320" t="s">
        <v>8083</v>
      </c>
      <c r="B6061" s="322" t="s">
        <v>13036</v>
      </c>
      <c r="C6061" s="321" t="s">
        <v>14849</v>
      </c>
      <c r="D6061" s="323" t="s">
        <v>19218</v>
      </c>
    </row>
    <row r="6062" spans="1:4" ht="13.5" x14ac:dyDescent="0.2">
      <c r="A6062" s="320" t="s">
        <v>8084</v>
      </c>
      <c r="B6062" s="322" t="s">
        <v>13037</v>
      </c>
      <c r="C6062" s="321" t="s">
        <v>14849</v>
      </c>
      <c r="D6062" s="323" t="s">
        <v>19219</v>
      </c>
    </row>
    <row r="6063" spans="1:4" ht="13.5" x14ac:dyDescent="0.2">
      <c r="A6063" s="320" t="s">
        <v>8085</v>
      </c>
      <c r="B6063" s="322" t="s">
        <v>13038</v>
      </c>
      <c r="C6063" s="321" t="s">
        <v>14849</v>
      </c>
      <c r="D6063" s="323" t="s">
        <v>19220</v>
      </c>
    </row>
    <row r="6064" spans="1:4" ht="13.5" x14ac:dyDescent="0.2">
      <c r="A6064" s="320" t="s">
        <v>8086</v>
      </c>
      <c r="B6064" s="322" t="s">
        <v>43020</v>
      </c>
      <c r="C6064" s="321" t="s">
        <v>14849</v>
      </c>
      <c r="D6064" s="323" t="s">
        <v>14612</v>
      </c>
    </row>
    <row r="6065" spans="1:4" ht="13.5" x14ac:dyDescent="0.2">
      <c r="A6065" s="320" t="s">
        <v>8087</v>
      </c>
      <c r="B6065" s="322" t="s">
        <v>13039</v>
      </c>
      <c r="C6065" s="321" t="s">
        <v>14849</v>
      </c>
      <c r="D6065" s="323" t="s">
        <v>19221</v>
      </c>
    </row>
    <row r="6066" spans="1:4" ht="13.5" x14ac:dyDescent="0.2">
      <c r="A6066" s="320" t="s">
        <v>8089</v>
      </c>
      <c r="B6066" s="322" t="s">
        <v>13040</v>
      </c>
      <c r="C6066" s="321" t="s">
        <v>14849</v>
      </c>
      <c r="D6066" s="323" t="s">
        <v>19180</v>
      </c>
    </row>
    <row r="6067" spans="1:4" ht="27" x14ac:dyDescent="0.2">
      <c r="A6067" s="320" t="s">
        <v>8090</v>
      </c>
      <c r="B6067" s="322" t="s">
        <v>13041</v>
      </c>
      <c r="C6067" s="321" t="s">
        <v>14849</v>
      </c>
      <c r="D6067" s="323" t="s">
        <v>19222</v>
      </c>
    </row>
    <row r="6068" spans="1:4" ht="13.5" x14ac:dyDescent="0.2">
      <c r="A6068" s="320" t="s">
        <v>8092</v>
      </c>
      <c r="B6068" s="322" t="s">
        <v>13042</v>
      </c>
      <c r="C6068" s="321" t="s">
        <v>14849</v>
      </c>
      <c r="D6068" s="323" t="s">
        <v>19223</v>
      </c>
    </row>
    <row r="6069" spans="1:4" ht="13.5" x14ac:dyDescent="0.2">
      <c r="A6069" s="320" t="s">
        <v>8093</v>
      </c>
      <c r="B6069" s="322" t="s">
        <v>13043</v>
      </c>
      <c r="C6069" s="321" t="s">
        <v>14849</v>
      </c>
      <c r="D6069" s="323" t="s">
        <v>19219</v>
      </c>
    </row>
    <row r="6070" spans="1:4" ht="13.5" x14ac:dyDescent="0.2">
      <c r="A6070" s="320" t="s">
        <v>8094</v>
      </c>
      <c r="B6070" s="322" t="s">
        <v>13044</v>
      </c>
      <c r="C6070" s="321" t="s">
        <v>14849</v>
      </c>
      <c r="D6070" s="323" t="s">
        <v>14646</v>
      </c>
    </row>
    <row r="6071" spans="1:4" ht="13.5" x14ac:dyDescent="0.2">
      <c r="A6071" s="320" t="s">
        <v>8095</v>
      </c>
      <c r="B6071" s="322" t="s">
        <v>13045</v>
      </c>
      <c r="C6071" s="321" t="s">
        <v>14849</v>
      </c>
      <c r="D6071" s="323" t="s">
        <v>19224</v>
      </c>
    </row>
    <row r="6072" spans="1:4" ht="13.5" x14ac:dyDescent="0.2">
      <c r="A6072" s="320" t="s">
        <v>8096</v>
      </c>
      <c r="B6072" s="322" t="s">
        <v>13046</v>
      </c>
      <c r="C6072" s="321" t="s">
        <v>14849</v>
      </c>
      <c r="D6072" s="323" t="s">
        <v>19218</v>
      </c>
    </row>
    <row r="6073" spans="1:4" ht="13.5" x14ac:dyDescent="0.2">
      <c r="A6073" s="320" t="s">
        <v>8097</v>
      </c>
      <c r="B6073" s="322" t="s">
        <v>13047</v>
      </c>
      <c r="C6073" s="321" t="s">
        <v>14849</v>
      </c>
      <c r="D6073" s="323" t="s">
        <v>19220</v>
      </c>
    </row>
    <row r="6074" spans="1:4" ht="13.5" x14ac:dyDescent="0.2">
      <c r="A6074" s="320" t="s">
        <v>8098</v>
      </c>
      <c r="B6074" s="322" t="s">
        <v>13048</v>
      </c>
      <c r="C6074" s="321" t="s">
        <v>14849</v>
      </c>
      <c r="D6074" s="323" t="s">
        <v>14612</v>
      </c>
    </row>
    <row r="6075" spans="1:4" ht="13.5" x14ac:dyDescent="0.2">
      <c r="A6075" s="320" t="s">
        <v>8099</v>
      </c>
      <c r="B6075" s="322" t="s">
        <v>13049</v>
      </c>
      <c r="C6075" s="321" t="s">
        <v>14849</v>
      </c>
      <c r="D6075" s="323" t="s">
        <v>17880</v>
      </c>
    </row>
    <row r="6076" spans="1:4" ht="27" x14ac:dyDescent="0.2">
      <c r="A6076" s="320" t="s">
        <v>8100</v>
      </c>
      <c r="B6076" s="322" t="s">
        <v>16246</v>
      </c>
      <c r="C6076" s="321" t="s">
        <v>7</v>
      </c>
      <c r="D6076" s="323" t="s">
        <v>16671</v>
      </c>
    </row>
    <row r="6077" spans="1:4" ht="13.5" x14ac:dyDescent="0.2">
      <c r="A6077" s="320" t="s">
        <v>14825</v>
      </c>
      <c r="B6077" s="322" t="s">
        <v>16247</v>
      </c>
      <c r="C6077" s="321" t="s">
        <v>14849</v>
      </c>
      <c r="D6077" s="323" t="s">
        <v>1431</v>
      </c>
    </row>
    <row r="6078" spans="1:4" ht="27" x14ac:dyDescent="0.2">
      <c r="A6078" s="320" t="s">
        <v>14826</v>
      </c>
      <c r="B6078" s="322" t="s">
        <v>16248</v>
      </c>
      <c r="C6078" s="321" t="s">
        <v>59</v>
      </c>
      <c r="D6078" s="323" t="s">
        <v>14108</v>
      </c>
    </row>
    <row r="6079" spans="1:4" ht="13.5" x14ac:dyDescent="0.2">
      <c r="A6079" s="320" t="s">
        <v>14828</v>
      </c>
      <c r="B6079" s="322" t="s">
        <v>16249</v>
      </c>
      <c r="C6079" s="321" t="s">
        <v>14849</v>
      </c>
      <c r="D6079" s="323" t="s">
        <v>19225</v>
      </c>
    </row>
    <row r="6080" spans="1:4" ht="13.5" x14ac:dyDescent="0.2">
      <c r="A6080" s="320" t="s">
        <v>14829</v>
      </c>
      <c r="B6080" s="322" t="s">
        <v>16250</v>
      </c>
      <c r="C6080" s="321" t="s">
        <v>14849</v>
      </c>
      <c r="D6080" s="323" t="s">
        <v>19226</v>
      </c>
    </row>
    <row r="6081" spans="1:4" ht="13.5" x14ac:dyDescent="0.2">
      <c r="A6081" s="320" t="s">
        <v>14830</v>
      </c>
      <c r="B6081" s="322" t="s">
        <v>16251</v>
      </c>
      <c r="C6081" s="321" t="s">
        <v>14849</v>
      </c>
      <c r="D6081" s="323" t="s">
        <v>548</v>
      </c>
    </row>
    <row r="6082" spans="1:4" ht="13.5" x14ac:dyDescent="0.2">
      <c r="A6082" s="320" t="s">
        <v>14831</v>
      </c>
      <c r="B6082" s="322" t="s">
        <v>16252</v>
      </c>
      <c r="C6082" s="321" t="s">
        <v>59</v>
      </c>
      <c r="D6082" s="323" t="s">
        <v>950</v>
      </c>
    </row>
    <row r="6083" spans="1:4" ht="13.5" x14ac:dyDescent="0.2">
      <c r="A6083" s="320" t="s">
        <v>14832</v>
      </c>
      <c r="B6083" s="322" t="s">
        <v>16253</v>
      </c>
      <c r="C6083" s="321" t="s">
        <v>59</v>
      </c>
      <c r="D6083" s="323" t="s">
        <v>322</v>
      </c>
    </row>
    <row r="6084" spans="1:4" ht="27" x14ac:dyDescent="0.2">
      <c r="A6084" s="320" t="s">
        <v>8101</v>
      </c>
      <c r="B6084" s="322" t="s">
        <v>13050</v>
      </c>
      <c r="C6084" s="321" t="s">
        <v>14</v>
      </c>
      <c r="D6084" s="323" t="s">
        <v>328</v>
      </c>
    </row>
    <row r="6085" spans="1:4" ht="27" x14ac:dyDescent="0.2">
      <c r="A6085" s="320" t="s">
        <v>8102</v>
      </c>
      <c r="B6085" s="322" t="s">
        <v>16254</v>
      </c>
      <c r="C6085" s="321" t="s">
        <v>13323</v>
      </c>
      <c r="D6085" s="323" t="s">
        <v>2323</v>
      </c>
    </row>
    <row r="6086" spans="1:4" ht="27" x14ac:dyDescent="0.2">
      <c r="A6086" s="320" t="s">
        <v>8103</v>
      </c>
      <c r="B6086" s="322" t="s">
        <v>16255</v>
      </c>
      <c r="C6086" s="321" t="s">
        <v>13323</v>
      </c>
      <c r="D6086" s="323" t="s">
        <v>196</v>
      </c>
    </row>
    <row r="6087" spans="1:4" ht="27" x14ac:dyDescent="0.2">
      <c r="A6087" s="320" t="s">
        <v>8104</v>
      </c>
      <c r="B6087" s="322" t="s">
        <v>16256</v>
      </c>
      <c r="C6087" s="321" t="s">
        <v>13323</v>
      </c>
      <c r="D6087" s="323" t="s">
        <v>179</v>
      </c>
    </row>
    <row r="6088" spans="1:4" ht="27" x14ac:dyDescent="0.2">
      <c r="A6088" s="320" t="s">
        <v>8105</v>
      </c>
      <c r="B6088" s="322" t="s">
        <v>16257</v>
      </c>
      <c r="C6088" s="321" t="s">
        <v>13323</v>
      </c>
      <c r="D6088" s="323" t="s">
        <v>174</v>
      </c>
    </row>
    <row r="6089" spans="1:4" ht="27" x14ac:dyDescent="0.2">
      <c r="A6089" s="320" t="s">
        <v>8106</v>
      </c>
      <c r="B6089" s="322" t="s">
        <v>16258</v>
      </c>
      <c r="C6089" s="321" t="s">
        <v>13323</v>
      </c>
      <c r="D6089" s="323" t="s">
        <v>549</v>
      </c>
    </row>
    <row r="6090" spans="1:4" ht="27" x14ac:dyDescent="0.2">
      <c r="A6090" s="320" t="s">
        <v>8107</v>
      </c>
      <c r="B6090" s="322" t="s">
        <v>16259</v>
      </c>
      <c r="C6090" s="321" t="s">
        <v>13323</v>
      </c>
      <c r="D6090" s="323" t="s">
        <v>186</v>
      </c>
    </row>
    <row r="6091" spans="1:4" ht="27" x14ac:dyDescent="0.2">
      <c r="A6091" s="320" t="s">
        <v>8108</v>
      </c>
      <c r="B6091" s="322" t="s">
        <v>16260</v>
      </c>
      <c r="C6091" s="321" t="s">
        <v>13317</v>
      </c>
      <c r="D6091" s="323" t="s">
        <v>489</v>
      </c>
    </row>
    <row r="6092" spans="1:4" ht="27" x14ac:dyDescent="0.2">
      <c r="A6092" s="320" t="s">
        <v>8109</v>
      </c>
      <c r="B6092" s="322" t="s">
        <v>16261</v>
      </c>
      <c r="C6092" s="321" t="s">
        <v>13317</v>
      </c>
      <c r="D6092" s="323" t="s">
        <v>179</v>
      </c>
    </row>
    <row r="6093" spans="1:4" ht="27" x14ac:dyDescent="0.2">
      <c r="A6093" s="320" t="s">
        <v>8110</v>
      </c>
      <c r="B6093" s="322" t="s">
        <v>16262</v>
      </c>
      <c r="C6093" s="321" t="s">
        <v>13317</v>
      </c>
      <c r="D6093" s="323" t="s">
        <v>193</v>
      </c>
    </row>
    <row r="6094" spans="1:4" ht="27" x14ac:dyDescent="0.2">
      <c r="A6094" s="320" t="s">
        <v>8111</v>
      </c>
      <c r="B6094" s="322" t="s">
        <v>16263</v>
      </c>
      <c r="C6094" s="321" t="s">
        <v>13317</v>
      </c>
      <c r="D6094" s="323" t="s">
        <v>268</v>
      </c>
    </row>
    <row r="6095" spans="1:4" ht="27" x14ac:dyDescent="0.2">
      <c r="A6095" s="320" t="s">
        <v>8112</v>
      </c>
      <c r="B6095" s="322" t="s">
        <v>16264</v>
      </c>
      <c r="C6095" s="321" t="s">
        <v>13317</v>
      </c>
      <c r="D6095" s="323" t="s">
        <v>186</v>
      </c>
    </row>
    <row r="6096" spans="1:4" ht="27" x14ac:dyDescent="0.2">
      <c r="A6096" s="320" t="s">
        <v>8113</v>
      </c>
      <c r="B6096" s="322" t="s">
        <v>16265</v>
      </c>
      <c r="C6096" s="321" t="s">
        <v>13317</v>
      </c>
      <c r="D6096" s="323" t="s">
        <v>486</v>
      </c>
    </row>
    <row r="6097" spans="1:4" ht="27" x14ac:dyDescent="0.2">
      <c r="A6097" s="320" t="s">
        <v>8114</v>
      </c>
      <c r="B6097" s="322" t="s">
        <v>16266</v>
      </c>
      <c r="C6097" s="321" t="s">
        <v>13323</v>
      </c>
      <c r="D6097" s="323" t="s">
        <v>334</v>
      </c>
    </row>
    <row r="6098" spans="1:4" ht="27" x14ac:dyDescent="0.2">
      <c r="A6098" s="320" t="s">
        <v>8115</v>
      </c>
      <c r="B6098" s="322" t="s">
        <v>16267</v>
      </c>
      <c r="C6098" s="321" t="s">
        <v>13323</v>
      </c>
      <c r="D6098" s="323" t="s">
        <v>13460</v>
      </c>
    </row>
    <row r="6099" spans="1:4" ht="27" x14ac:dyDescent="0.2">
      <c r="A6099" s="320" t="s">
        <v>8116</v>
      </c>
      <c r="B6099" s="322" t="s">
        <v>16268</v>
      </c>
      <c r="C6099" s="321" t="s">
        <v>13323</v>
      </c>
      <c r="D6099" s="323" t="s">
        <v>2577</v>
      </c>
    </row>
    <row r="6100" spans="1:4" ht="27" x14ac:dyDescent="0.2">
      <c r="A6100" s="320" t="s">
        <v>8117</v>
      </c>
      <c r="B6100" s="322" t="s">
        <v>16269</v>
      </c>
      <c r="C6100" s="321" t="s">
        <v>13317</v>
      </c>
      <c r="D6100" s="323" t="s">
        <v>539</v>
      </c>
    </row>
    <row r="6101" spans="1:4" ht="27" x14ac:dyDescent="0.2">
      <c r="A6101" s="320" t="s">
        <v>8118</v>
      </c>
      <c r="B6101" s="322" t="s">
        <v>16270</v>
      </c>
      <c r="C6101" s="321" t="s">
        <v>13317</v>
      </c>
      <c r="D6101" s="323" t="s">
        <v>2577</v>
      </c>
    </row>
    <row r="6102" spans="1:4" ht="27" x14ac:dyDescent="0.2">
      <c r="A6102" s="320" t="s">
        <v>8119</v>
      </c>
      <c r="B6102" s="322" t="s">
        <v>16271</v>
      </c>
      <c r="C6102" s="321" t="s">
        <v>13317</v>
      </c>
      <c r="D6102" s="323" t="s">
        <v>328</v>
      </c>
    </row>
    <row r="6103" spans="1:4" ht="27" x14ac:dyDescent="0.2">
      <c r="A6103" s="320" t="s">
        <v>8120</v>
      </c>
      <c r="B6103" s="322" t="s">
        <v>16272</v>
      </c>
      <c r="C6103" s="321" t="s">
        <v>13323</v>
      </c>
      <c r="D6103" s="323" t="s">
        <v>477</v>
      </c>
    </row>
    <row r="6104" spans="1:4" ht="27" x14ac:dyDescent="0.2">
      <c r="A6104" s="320" t="s">
        <v>8121</v>
      </c>
      <c r="B6104" s="322" t="s">
        <v>16273</v>
      </c>
      <c r="C6104" s="321" t="s">
        <v>13323</v>
      </c>
      <c r="D6104" s="323" t="s">
        <v>1066</v>
      </c>
    </row>
    <row r="6105" spans="1:4" ht="27" x14ac:dyDescent="0.2">
      <c r="A6105" s="320" t="s">
        <v>8122</v>
      </c>
      <c r="B6105" s="322" t="s">
        <v>16274</v>
      </c>
      <c r="C6105" s="321" t="s">
        <v>13323</v>
      </c>
      <c r="D6105" s="323" t="s">
        <v>6745</v>
      </c>
    </row>
    <row r="6106" spans="1:4" ht="27" x14ac:dyDescent="0.2">
      <c r="A6106" s="320" t="s">
        <v>8123</v>
      </c>
      <c r="B6106" s="322" t="s">
        <v>16275</v>
      </c>
      <c r="C6106" s="321" t="s">
        <v>13317</v>
      </c>
      <c r="D6106" s="323" t="s">
        <v>366</v>
      </c>
    </row>
    <row r="6107" spans="1:4" ht="27" x14ac:dyDescent="0.2">
      <c r="A6107" s="320" t="s">
        <v>8124</v>
      </c>
      <c r="B6107" s="322" t="s">
        <v>16276</v>
      </c>
      <c r="C6107" s="321" t="s">
        <v>13317</v>
      </c>
      <c r="D6107" s="323" t="s">
        <v>177</v>
      </c>
    </row>
    <row r="6108" spans="1:4" ht="27" x14ac:dyDescent="0.2">
      <c r="A6108" s="320" t="s">
        <v>8125</v>
      </c>
      <c r="B6108" s="322" t="s">
        <v>16277</v>
      </c>
      <c r="C6108" s="321" t="s">
        <v>13317</v>
      </c>
      <c r="D6108" s="323" t="s">
        <v>192</v>
      </c>
    </row>
    <row r="6109" spans="1:4" ht="40.5" x14ac:dyDescent="0.2">
      <c r="A6109" s="320" t="s">
        <v>8126</v>
      </c>
      <c r="B6109" s="322" t="s">
        <v>13051</v>
      </c>
      <c r="C6109" s="321" t="s">
        <v>13317</v>
      </c>
      <c r="D6109" s="323" t="s">
        <v>486</v>
      </c>
    </row>
    <row r="6110" spans="1:4" ht="40.5" x14ac:dyDescent="0.2">
      <c r="A6110" s="320" t="s">
        <v>8127</v>
      </c>
      <c r="B6110" s="322" t="s">
        <v>13052</v>
      </c>
      <c r="C6110" s="321" t="s">
        <v>13317</v>
      </c>
      <c r="D6110" s="323" t="s">
        <v>2412</v>
      </c>
    </row>
    <row r="6111" spans="1:4" ht="40.5" x14ac:dyDescent="0.2">
      <c r="A6111" s="320" t="s">
        <v>8128</v>
      </c>
      <c r="B6111" s="322" t="s">
        <v>13053</v>
      </c>
      <c r="C6111" s="321" t="s">
        <v>13317</v>
      </c>
      <c r="D6111" s="323" t="s">
        <v>310</v>
      </c>
    </row>
    <row r="6112" spans="1:4" ht="40.5" x14ac:dyDescent="0.2">
      <c r="A6112" s="320" t="s">
        <v>8129</v>
      </c>
      <c r="B6112" s="322" t="s">
        <v>13054</v>
      </c>
      <c r="C6112" s="321" t="s">
        <v>13317</v>
      </c>
      <c r="D6112" s="323" t="s">
        <v>529</v>
      </c>
    </row>
    <row r="6113" spans="1:4" ht="27" x14ac:dyDescent="0.2">
      <c r="A6113" s="320" t="s">
        <v>8130</v>
      </c>
      <c r="B6113" s="322" t="s">
        <v>13055</v>
      </c>
      <c r="C6113" s="321" t="s">
        <v>59</v>
      </c>
      <c r="D6113" s="323" t="s">
        <v>14819</v>
      </c>
    </row>
    <row r="6114" spans="1:4" ht="40.5" x14ac:dyDescent="0.2">
      <c r="A6114" s="320" t="s">
        <v>8131</v>
      </c>
      <c r="B6114" s="322" t="s">
        <v>13056</v>
      </c>
      <c r="C6114" s="321" t="s">
        <v>59</v>
      </c>
      <c r="D6114" s="323" t="s">
        <v>14819</v>
      </c>
    </row>
    <row r="6115" spans="1:4" ht="27" x14ac:dyDescent="0.2">
      <c r="A6115" s="320" t="s">
        <v>8132</v>
      </c>
      <c r="B6115" s="322" t="s">
        <v>13057</v>
      </c>
      <c r="C6115" s="321" t="s">
        <v>59</v>
      </c>
      <c r="D6115" s="323" t="s">
        <v>475</v>
      </c>
    </row>
    <row r="6116" spans="1:4" ht="40.5" x14ac:dyDescent="0.2">
      <c r="A6116" s="320" t="s">
        <v>8133</v>
      </c>
      <c r="B6116" s="322" t="s">
        <v>13058</v>
      </c>
      <c r="C6116" s="321" t="s">
        <v>59</v>
      </c>
      <c r="D6116" s="323" t="s">
        <v>14839</v>
      </c>
    </row>
    <row r="6117" spans="1:4" ht="40.5" x14ac:dyDescent="0.2">
      <c r="A6117" s="320" t="s">
        <v>8134</v>
      </c>
      <c r="B6117" s="322" t="s">
        <v>13059</v>
      </c>
      <c r="C6117" s="321" t="s">
        <v>59</v>
      </c>
      <c r="D6117" s="323" t="s">
        <v>14566</v>
      </c>
    </row>
    <row r="6118" spans="1:4" ht="27" x14ac:dyDescent="0.2">
      <c r="A6118" s="320" t="s">
        <v>8135</v>
      </c>
      <c r="B6118" s="322" t="s">
        <v>13060</v>
      </c>
      <c r="C6118" s="321" t="s">
        <v>59</v>
      </c>
      <c r="D6118" s="323" t="s">
        <v>19227</v>
      </c>
    </row>
    <row r="6119" spans="1:4" ht="40.5" x14ac:dyDescent="0.2">
      <c r="A6119" s="320" t="s">
        <v>8136</v>
      </c>
      <c r="B6119" s="322" t="s">
        <v>13061</v>
      </c>
      <c r="C6119" s="321" t="s">
        <v>59</v>
      </c>
      <c r="D6119" s="323" t="s">
        <v>14752</v>
      </c>
    </row>
    <row r="6120" spans="1:4" ht="40.5" x14ac:dyDescent="0.2">
      <c r="A6120" s="320" t="s">
        <v>8137</v>
      </c>
      <c r="B6120" s="322" t="s">
        <v>13062</v>
      </c>
      <c r="C6120" s="321" t="s">
        <v>59</v>
      </c>
      <c r="D6120" s="323" t="s">
        <v>19228</v>
      </c>
    </row>
    <row r="6121" spans="1:4" ht="27" x14ac:dyDescent="0.2">
      <c r="A6121" s="320" t="s">
        <v>8138</v>
      </c>
      <c r="B6121" s="322" t="s">
        <v>13063</v>
      </c>
      <c r="C6121" s="321" t="s">
        <v>59</v>
      </c>
      <c r="D6121" s="323" t="s">
        <v>13870</v>
      </c>
    </row>
    <row r="6122" spans="1:4" ht="40.5" x14ac:dyDescent="0.2">
      <c r="A6122" s="320" t="s">
        <v>8140</v>
      </c>
      <c r="B6122" s="322" t="s">
        <v>13064</v>
      </c>
      <c r="C6122" s="321" t="s">
        <v>14</v>
      </c>
      <c r="D6122" s="323" t="s">
        <v>19229</v>
      </c>
    </row>
    <row r="6123" spans="1:4" ht="40.5" x14ac:dyDescent="0.2">
      <c r="A6123" s="320" t="s">
        <v>8141</v>
      </c>
      <c r="B6123" s="322" t="s">
        <v>13065</v>
      </c>
      <c r="C6123" s="321" t="s">
        <v>14</v>
      </c>
      <c r="D6123" s="323" t="s">
        <v>19230</v>
      </c>
    </row>
    <row r="6124" spans="1:4" ht="13.5" x14ac:dyDescent="0.2">
      <c r="A6124" s="320" t="s">
        <v>8142</v>
      </c>
      <c r="B6124" s="322" t="s">
        <v>13066</v>
      </c>
      <c r="C6124" s="321" t="s">
        <v>14849</v>
      </c>
      <c r="D6124" s="323" t="s">
        <v>19231</v>
      </c>
    </row>
    <row r="6125" spans="1:4" ht="13.5" x14ac:dyDescent="0.2">
      <c r="A6125" s="320" t="s">
        <v>8143</v>
      </c>
      <c r="B6125" s="322" t="s">
        <v>13067</v>
      </c>
      <c r="C6125" s="321" t="s">
        <v>14849</v>
      </c>
      <c r="D6125" s="323" t="s">
        <v>2695</v>
      </c>
    </row>
    <row r="6126" spans="1:4" ht="27" x14ac:dyDescent="0.2">
      <c r="A6126" s="320" t="s">
        <v>8144</v>
      </c>
      <c r="B6126" s="322" t="s">
        <v>13068</v>
      </c>
      <c r="C6126" s="321" t="s">
        <v>14849</v>
      </c>
      <c r="D6126" s="323" t="s">
        <v>17485</v>
      </c>
    </row>
    <row r="6127" spans="1:4" ht="27" x14ac:dyDescent="0.2">
      <c r="A6127" s="320" t="s">
        <v>8145</v>
      </c>
      <c r="B6127" s="322" t="s">
        <v>13069</v>
      </c>
      <c r="C6127" s="321" t="s">
        <v>14849</v>
      </c>
      <c r="D6127" s="323" t="s">
        <v>19232</v>
      </c>
    </row>
    <row r="6128" spans="1:4" ht="27" x14ac:dyDescent="0.2">
      <c r="A6128" s="320" t="s">
        <v>8147</v>
      </c>
      <c r="B6128" s="322" t="s">
        <v>13070</v>
      </c>
      <c r="C6128" s="321" t="s">
        <v>14849</v>
      </c>
      <c r="D6128" s="323" t="s">
        <v>19233</v>
      </c>
    </row>
    <row r="6129" spans="1:4" ht="13.5" x14ac:dyDescent="0.2">
      <c r="A6129" s="320" t="s">
        <v>8148</v>
      </c>
      <c r="B6129" s="322" t="s">
        <v>13071</v>
      </c>
      <c r="C6129" s="321" t="s">
        <v>14</v>
      </c>
      <c r="D6129" s="323" t="s">
        <v>372</v>
      </c>
    </row>
    <row r="6130" spans="1:4" ht="13.5" x14ac:dyDescent="0.2">
      <c r="A6130" s="320" t="s">
        <v>8149</v>
      </c>
      <c r="B6130" s="322" t="s">
        <v>13072</v>
      </c>
      <c r="C6130" s="321" t="s">
        <v>14</v>
      </c>
      <c r="D6130" s="323" t="s">
        <v>958</v>
      </c>
    </row>
    <row r="6131" spans="1:4" ht="13.5" x14ac:dyDescent="0.2">
      <c r="A6131" s="320" t="s">
        <v>8150</v>
      </c>
      <c r="B6131" s="322" t="s">
        <v>13073</v>
      </c>
      <c r="C6131" s="321" t="s">
        <v>14</v>
      </c>
      <c r="D6131" s="323" t="s">
        <v>2109</v>
      </c>
    </row>
    <row r="6132" spans="1:4" ht="27" x14ac:dyDescent="0.2">
      <c r="A6132" s="320" t="s">
        <v>8151</v>
      </c>
      <c r="B6132" s="322" t="s">
        <v>13074</v>
      </c>
      <c r="C6132" s="321" t="s">
        <v>59</v>
      </c>
      <c r="D6132" s="323" t="s">
        <v>16671</v>
      </c>
    </row>
    <row r="6133" spans="1:4" ht="13.5" x14ac:dyDescent="0.2">
      <c r="A6133" s="320" t="s">
        <v>8152</v>
      </c>
      <c r="B6133" s="322" t="s">
        <v>13075</v>
      </c>
      <c r="C6133" s="321" t="s">
        <v>14</v>
      </c>
      <c r="D6133" s="323" t="s">
        <v>13449</v>
      </c>
    </row>
    <row r="6134" spans="1:4" ht="13.5" x14ac:dyDescent="0.2">
      <c r="A6134" s="320" t="s">
        <v>8153</v>
      </c>
      <c r="B6134" s="322" t="s">
        <v>13076</v>
      </c>
      <c r="C6134" s="321" t="s">
        <v>14</v>
      </c>
      <c r="D6134" s="323" t="s">
        <v>5564</v>
      </c>
    </row>
    <row r="6135" spans="1:4" ht="13.5" x14ac:dyDescent="0.2">
      <c r="A6135" s="320" t="s">
        <v>8154</v>
      </c>
      <c r="B6135" s="322" t="s">
        <v>13077</v>
      </c>
      <c r="C6135" s="321" t="s">
        <v>14</v>
      </c>
      <c r="D6135" s="323" t="s">
        <v>5564</v>
      </c>
    </row>
    <row r="6136" spans="1:4" ht="13.5" x14ac:dyDescent="0.2">
      <c r="A6136" s="320" t="s">
        <v>8155</v>
      </c>
      <c r="B6136" s="322" t="s">
        <v>13078</v>
      </c>
      <c r="C6136" s="321" t="s">
        <v>14</v>
      </c>
      <c r="D6136" s="323" t="s">
        <v>864</v>
      </c>
    </row>
    <row r="6137" spans="1:4" ht="13.5" x14ac:dyDescent="0.2">
      <c r="A6137" s="320" t="s">
        <v>8156</v>
      </c>
      <c r="B6137" s="322" t="s">
        <v>13079</v>
      </c>
      <c r="C6137" s="321" t="s">
        <v>14</v>
      </c>
      <c r="D6137" s="323" t="s">
        <v>1294</v>
      </c>
    </row>
    <row r="6138" spans="1:4" ht="13.5" x14ac:dyDescent="0.2">
      <c r="A6138" s="320" t="s">
        <v>8157</v>
      </c>
      <c r="B6138" s="322" t="s">
        <v>13080</v>
      </c>
      <c r="C6138" s="321" t="s">
        <v>14</v>
      </c>
      <c r="D6138" s="323" t="s">
        <v>19234</v>
      </c>
    </row>
    <row r="6139" spans="1:4" ht="13.5" x14ac:dyDescent="0.2">
      <c r="A6139" s="320" t="s">
        <v>8158</v>
      </c>
      <c r="B6139" s="322" t="s">
        <v>13081</v>
      </c>
      <c r="C6139" s="321" t="s">
        <v>14</v>
      </c>
      <c r="D6139" s="323" t="s">
        <v>757</v>
      </c>
    </row>
    <row r="6140" spans="1:4" ht="13.5" x14ac:dyDescent="0.2">
      <c r="A6140" s="320" t="s">
        <v>8159</v>
      </c>
      <c r="B6140" s="322" t="s">
        <v>13082</v>
      </c>
      <c r="C6140" s="321" t="s">
        <v>14</v>
      </c>
      <c r="D6140" s="323" t="s">
        <v>4716</v>
      </c>
    </row>
    <row r="6141" spans="1:4" ht="40.5" x14ac:dyDescent="0.2">
      <c r="A6141" s="320" t="s">
        <v>8160</v>
      </c>
      <c r="B6141" s="322" t="s">
        <v>13083</v>
      </c>
      <c r="C6141" s="321" t="s">
        <v>14</v>
      </c>
      <c r="D6141" s="323" t="s">
        <v>194</v>
      </c>
    </row>
    <row r="6142" spans="1:4" ht="27" x14ac:dyDescent="0.2">
      <c r="A6142" s="320" t="s">
        <v>8161</v>
      </c>
      <c r="B6142" s="322" t="s">
        <v>13084</v>
      </c>
      <c r="C6142" s="321" t="s">
        <v>14849</v>
      </c>
      <c r="D6142" s="323" t="s">
        <v>19235</v>
      </c>
    </row>
    <row r="6143" spans="1:4" ht="27" x14ac:dyDescent="0.2">
      <c r="A6143" s="320" t="s">
        <v>8162</v>
      </c>
      <c r="B6143" s="322" t="s">
        <v>13085</v>
      </c>
      <c r="C6143" s="321" t="s">
        <v>14849</v>
      </c>
      <c r="D6143" s="323" t="s">
        <v>19236</v>
      </c>
    </row>
    <row r="6144" spans="1:4" ht="27" x14ac:dyDescent="0.2">
      <c r="A6144" s="320" t="s">
        <v>8163</v>
      </c>
      <c r="B6144" s="322" t="s">
        <v>13086</v>
      </c>
      <c r="C6144" s="321" t="s">
        <v>14849</v>
      </c>
      <c r="D6144" s="323" t="s">
        <v>19237</v>
      </c>
    </row>
    <row r="6145" spans="1:4" ht="27" x14ac:dyDescent="0.2">
      <c r="A6145" s="320" t="s">
        <v>8164</v>
      </c>
      <c r="B6145" s="322" t="s">
        <v>13087</v>
      </c>
      <c r="C6145" s="321" t="s">
        <v>14849</v>
      </c>
      <c r="D6145" s="323" t="s">
        <v>14480</v>
      </c>
    </row>
    <row r="6146" spans="1:4" ht="27" x14ac:dyDescent="0.2">
      <c r="A6146" s="320" t="s">
        <v>8165</v>
      </c>
      <c r="B6146" s="322" t="s">
        <v>13088</v>
      </c>
      <c r="C6146" s="321" t="s">
        <v>14849</v>
      </c>
      <c r="D6146" s="323" t="s">
        <v>18263</v>
      </c>
    </row>
    <row r="6147" spans="1:4" ht="27" x14ac:dyDescent="0.2">
      <c r="A6147" s="320" t="s">
        <v>8166</v>
      </c>
      <c r="B6147" s="322" t="s">
        <v>13089</v>
      </c>
      <c r="C6147" s="321" t="s">
        <v>14849</v>
      </c>
      <c r="D6147" s="323" t="s">
        <v>19238</v>
      </c>
    </row>
    <row r="6148" spans="1:4" ht="27" x14ac:dyDescent="0.2">
      <c r="A6148" s="320" t="s">
        <v>8167</v>
      </c>
      <c r="B6148" s="322" t="s">
        <v>13090</v>
      </c>
      <c r="C6148" s="321" t="s">
        <v>14849</v>
      </c>
      <c r="D6148" s="323" t="s">
        <v>19239</v>
      </c>
    </row>
    <row r="6149" spans="1:4" ht="27" x14ac:dyDescent="0.2">
      <c r="A6149" s="320" t="s">
        <v>8168</v>
      </c>
      <c r="B6149" s="322" t="s">
        <v>13091</v>
      </c>
      <c r="C6149" s="321" t="s">
        <v>14849</v>
      </c>
      <c r="D6149" s="323" t="s">
        <v>19240</v>
      </c>
    </row>
    <row r="6150" spans="1:4" ht="27" x14ac:dyDescent="0.2">
      <c r="A6150" s="320" t="s">
        <v>8169</v>
      </c>
      <c r="B6150" s="322" t="s">
        <v>13092</v>
      </c>
      <c r="C6150" s="321" t="s">
        <v>14849</v>
      </c>
      <c r="D6150" s="323" t="s">
        <v>19241</v>
      </c>
    </row>
    <row r="6151" spans="1:4" ht="27" x14ac:dyDescent="0.2">
      <c r="A6151" s="320" t="s">
        <v>8170</v>
      </c>
      <c r="B6151" s="322" t="s">
        <v>13093</v>
      </c>
      <c r="C6151" s="321" t="s">
        <v>14849</v>
      </c>
      <c r="D6151" s="323" t="s">
        <v>19242</v>
      </c>
    </row>
    <row r="6152" spans="1:4" ht="13.5" x14ac:dyDescent="0.2">
      <c r="A6152" s="320" t="s">
        <v>8171</v>
      </c>
      <c r="B6152" s="322" t="s">
        <v>13094</v>
      </c>
      <c r="C6152" s="321" t="s">
        <v>7</v>
      </c>
      <c r="D6152" s="323" t="s">
        <v>1478</v>
      </c>
    </row>
    <row r="6153" spans="1:4" ht="13.5" x14ac:dyDescent="0.2">
      <c r="A6153" s="320" t="s">
        <v>8172</v>
      </c>
      <c r="B6153" s="322" t="s">
        <v>13095</v>
      </c>
      <c r="C6153" s="321" t="s">
        <v>7</v>
      </c>
      <c r="D6153" s="323" t="s">
        <v>179</v>
      </c>
    </row>
    <row r="6154" spans="1:4" ht="13.5" x14ac:dyDescent="0.2">
      <c r="A6154" s="320" t="s">
        <v>8173</v>
      </c>
      <c r="B6154" s="322" t="s">
        <v>13096</v>
      </c>
      <c r="C6154" s="321" t="s">
        <v>7</v>
      </c>
      <c r="D6154" s="323" t="s">
        <v>2360</v>
      </c>
    </row>
    <row r="6155" spans="1:4" ht="13.5" x14ac:dyDescent="0.2">
      <c r="A6155" s="320" t="s">
        <v>8174</v>
      </c>
      <c r="B6155" s="322" t="s">
        <v>13097</v>
      </c>
      <c r="C6155" s="321" t="s">
        <v>7</v>
      </c>
      <c r="D6155" s="323" t="s">
        <v>924</v>
      </c>
    </row>
    <row r="6156" spans="1:4" ht="13.5" x14ac:dyDescent="0.2">
      <c r="A6156" s="320" t="s">
        <v>8175</v>
      </c>
      <c r="B6156" s="322" t="s">
        <v>13098</v>
      </c>
      <c r="C6156" s="321" t="s">
        <v>7</v>
      </c>
      <c r="D6156" s="323" t="s">
        <v>14593</v>
      </c>
    </row>
    <row r="6157" spans="1:4" ht="13.5" x14ac:dyDescent="0.2">
      <c r="A6157" s="320" t="s">
        <v>8176</v>
      </c>
      <c r="B6157" s="322" t="s">
        <v>13099</v>
      </c>
      <c r="C6157" s="321" t="s">
        <v>7</v>
      </c>
      <c r="D6157" s="323" t="s">
        <v>1212</v>
      </c>
    </row>
    <row r="6158" spans="1:4" ht="13.5" x14ac:dyDescent="0.2">
      <c r="A6158" s="320" t="s">
        <v>8177</v>
      </c>
      <c r="B6158" s="322" t="s">
        <v>13100</v>
      </c>
      <c r="C6158" s="321" t="s">
        <v>7</v>
      </c>
      <c r="D6158" s="323" t="s">
        <v>974</v>
      </c>
    </row>
    <row r="6159" spans="1:4" ht="13.5" x14ac:dyDescent="0.2">
      <c r="A6159" s="320" t="s">
        <v>8178</v>
      </c>
      <c r="B6159" s="322" t="s">
        <v>13101</v>
      </c>
      <c r="C6159" s="321" t="s">
        <v>7</v>
      </c>
      <c r="D6159" s="323" t="s">
        <v>3759</v>
      </c>
    </row>
    <row r="6160" spans="1:4" ht="13.5" x14ac:dyDescent="0.2">
      <c r="A6160" s="320" t="s">
        <v>8179</v>
      </c>
      <c r="B6160" s="322" t="s">
        <v>13102</v>
      </c>
      <c r="C6160" s="321" t="s">
        <v>7</v>
      </c>
      <c r="D6160" s="323" t="s">
        <v>13569</v>
      </c>
    </row>
    <row r="6161" spans="1:6" ht="13.5" x14ac:dyDescent="0.2">
      <c r="A6161" s="320" t="s">
        <v>8180</v>
      </c>
      <c r="B6161" s="322" t="s">
        <v>13103</v>
      </c>
      <c r="C6161" s="321" t="s">
        <v>7</v>
      </c>
      <c r="D6161" s="323" t="s">
        <v>1438</v>
      </c>
    </row>
    <row r="6162" spans="1:6" ht="13.5" x14ac:dyDescent="0.2">
      <c r="A6162" s="320" t="s">
        <v>8181</v>
      </c>
      <c r="B6162" s="322" t="s">
        <v>13104</v>
      </c>
      <c r="C6162" s="321" t="s">
        <v>7</v>
      </c>
      <c r="D6162" s="323" t="s">
        <v>14526</v>
      </c>
    </row>
    <row r="6163" spans="1:6" ht="27" x14ac:dyDescent="0.2">
      <c r="A6163" s="320" t="s">
        <v>8182</v>
      </c>
      <c r="B6163" s="322" t="s">
        <v>13105</v>
      </c>
      <c r="C6163" s="321" t="s">
        <v>7</v>
      </c>
      <c r="D6163" s="323" t="s">
        <v>5766</v>
      </c>
    </row>
    <row r="6164" spans="1:6" ht="13.5" x14ac:dyDescent="0.2">
      <c r="A6164" s="320" t="s">
        <v>8183</v>
      </c>
      <c r="B6164" s="322" t="s">
        <v>13106</v>
      </c>
      <c r="C6164" s="321" t="s">
        <v>7</v>
      </c>
      <c r="D6164" s="323" t="s">
        <v>19243</v>
      </c>
    </row>
    <row r="6165" spans="1:6" ht="13.5" x14ac:dyDescent="0.2">
      <c r="A6165" s="320" t="s">
        <v>8184</v>
      </c>
      <c r="B6165" s="322" t="s">
        <v>13107</v>
      </c>
      <c r="C6165" s="321" t="s">
        <v>7</v>
      </c>
      <c r="D6165" s="323" t="s">
        <v>624</v>
      </c>
    </row>
    <row r="6166" spans="1:6" ht="13.5" x14ac:dyDescent="0.2">
      <c r="A6166" s="320" t="s">
        <v>8185</v>
      </c>
      <c r="B6166" s="322" t="s">
        <v>13108</v>
      </c>
      <c r="C6166" s="321" t="s">
        <v>7</v>
      </c>
      <c r="D6166" s="323" t="s">
        <v>7530</v>
      </c>
    </row>
    <row r="6167" spans="1:6" ht="13.5" x14ac:dyDescent="0.2">
      <c r="A6167" s="320" t="s">
        <v>8187</v>
      </c>
      <c r="B6167" s="322" t="s">
        <v>13109</v>
      </c>
      <c r="C6167" s="321" t="s">
        <v>7</v>
      </c>
      <c r="D6167" s="323" t="s">
        <v>361</v>
      </c>
    </row>
    <row r="6168" spans="1:6" ht="13.5" x14ac:dyDescent="0.2">
      <c r="A6168" s="320">
        <v>88253</v>
      </c>
      <c r="B6168" s="322" t="s">
        <v>13110</v>
      </c>
      <c r="C6168" s="321" t="s">
        <v>7</v>
      </c>
      <c r="D6168" s="323" t="s">
        <v>1029</v>
      </c>
    </row>
    <row r="6169" spans="1:6" ht="13.5" x14ac:dyDescent="0.2">
      <c r="A6169" s="320">
        <v>88255</v>
      </c>
      <c r="B6169" s="322" t="s">
        <v>13111</v>
      </c>
      <c r="C6169" s="321" t="s">
        <v>7</v>
      </c>
      <c r="D6169" s="323" t="s">
        <v>995</v>
      </c>
      <c r="F6169" s="374"/>
    </row>
    <row r="6170" spans="1:6" ht="13.5" x14ac:dyDescent="0.2">
      <c r="A6170" s="320" t="s">
        <v>8188</v>
      </c>
      <c r="B6170" s="322" t="s">
        <v>13112</v>
      </c>
      <c r="C6170" s="321" t="s">
        <v>7</v>
      </c>
      <c r="D6170" s="323" t="s">
        <v>13650</v>
      </c>
    </row>
    <row r="6171" spans="1:6" ht="13.5" x14ac:dyDescent="0.2">
      <c r="A6171" s="320" t="s">
        <v>8189</v>
      </c>
      <c r="B6171" s="322" t="s">
        <v>13113</v>
      </c>
      <c r="C6171" s="321" t="s">
        <v>7</v>
      </c>
      <c r="D6171" s="323" t="s">
        <v>19244</v>
      </c>
    </row>
    <row r="6172" spans="1:6" ht="13.5" x14ac:dyDescent="0.2">
      <c r="A6172" s="320" t="s">
        <v>8190</v>
      </c>
      <c r="B6172" s="322" t="s">
        <v>13114</v>
      </c>
      <c r="C6172" s="321" t="s">
        <v>7</v>
      </c>
      <c r="D6172" s="323" t="s">
        <v>19245</v>
      </c>
    </row>
    <row r="6173" spans="1:6" ht="13.5" x14ac:dyDescent="0.2">
      <c r="A6173" s="320" t="s">
        <v>8191</v>
      </c>
      <c r="B6173" s="322" t="s">
        <v>13115</v>
      </c>
      <c r="C6173" s="321" t="s">
        <v>7</v>
      </c>
      <c r="D6173" s="323" t="s">
        <v>14139</v>
      </c>
    </row>
    <row r="6174" spans="1:6" ht="13.5" x14ac:dyDescent="0.2">
      <c r="A6174" s="320" t="s">
        <v>8192</v>
      </c>
      <c r="B6174" s="322" t="s">
        <v>13116</v>
      </c>
      <c r="C6174" s="321" t="s">
        <v>7</v>
      </c>
      <c r="D6174" s="323" t="s">
        <v>19246</v>
      </c>
    </row>
    <row r="6175" spans="1:6" ht="13.5" x14ac:dyDescent="0.2">
      <c r="A6175" s="320" t="s">
        <v>8194</v>
      </c>
      <c r="B6175" s="322" t="s">
        <v>13117</v>
      </c>
      <c r="C6175" s="321" t="s">
        <v>7</v>
      </c>
      <c r="D6175" s="323" t="s">
        <v>13663</v>
      </c>
    </row>
    <row r="6176" spans="1:6" ht="13.5" x14ac:dyDescent="0.2">
      <c r="A6176" s="320" t="s">
        <v>8195</v>
      </c>
      <c r="B6176" s="322" t="s">
        <v>13118</v>
      </c>
      <c r="C6176" s="321" t="s">
        <v>7</v>
      </c>
      <c r="D6176" s="323" t="s">
        <v>13820</v>
      </c>
    </row>
    <row r="6177" spans="1:4" ht="27" x14ac:dyDescent="0.2">
      <c r="A6177" s="320" t="s">
        <v>8197</v>
      </c>
      <c r="B6177" s="322" t="s">
        <v>13119</v>
      </c>
      <c r="C6177" s="321" t="s">
        <v>7</v>
      </c>
      <c r="D6177" s="323" t="s">
        <v>4291</v>
      </c>
    </row>
    <row r="6178" spans="1:4" ht="13.5" x14ac:dyDescent="0.2">
      <c r="A6178" s="320" t="s">
        <v>8198</v>
      </c>
      <c r="B6178" s="322" t="s">
        <v>13120</v>
      </c>
      <c r="C6178" s="321" t="s">
        <v>7</v>
      </c>
      <c r="D6178" s="323" t="s">
        <v>13566</v>
      </c>
    </row>
    <row r="6179" spans="1:4" ht="13.5" x14ac:dyDescent="0.2">
      <c r="A6179" s="320" t="s">
        <v>8199</v>
      </c>
      <c r="B6179" s="322" t="s">
        <v>13121</v>
      </c>
      <c r="C6179" s="321" t="s">
        <v>7</v>
      </c>
      <c r="D6179" s="323" t="s">
        <v>346</v>
      </c>
    </row>
    <row r="6180" spans="1:4" ht="13.5" x14ac:dyDescent="0.2">
      <c r="A6180" s="320" t="s">
        <v>8200</v>
      </c>
      <c r="B6180" s="322" t="s">
        <v>13122</v>
      </c>
      <c r="C6180" s="321" t="s">
        <v>7</v>
      </c>
      <c r="D6180" s="323" t="s">
        <v>17705</v>
      </c>
    </row>
    <row r="6181" spans="1:4" ht="13.5" x14ac:dyDescent="0.2">
      <c r="A6181" s="320" t="s">
        <v>8201</v>
      </c>
      <c r="B6181" s="322" t="s">
        <v>13123</v>
      </c>
      <c r="C6181" s="321" t="s">
        <v>7</v>
      </c>
      <c r="D6181" s="323" t="s">
        <v>14467</v>
      </c>
    </row>
    <row r="6182" spans="1:4" ht="13.5" x14ac:dyDescent="0.2">
      <c r="A6182" s="320" t="s">
        <v>8202</v>
      </c>
      <c r="B6182" s="322" t="s">
        <v>13124</v>
      </c>
      <c r="C6182" s="321" t="s">
        <v>7</v>
      </c>
      <c r="D6182" s="323" t="s">
        <v>754</v>
      </c>
    </row>
    <row r="6183" spans="1:4" ht="13.5" x14ac:dyDescent="0.2">
      <c r="A6183" s="320" t="s">
        <v>8203</v>
      </c>
      <c r="B6183" s="322" t="s">
        <v>13125</v>
      </c>
      <c r="C6183" s="321" t="s">
        <v>7</v>
      </c>
      <c r="D6183" s="323" t="s">
        <v>1470</v>
      </c>
    </row>
    <row r="6184" spans="1:4" ht="13.5" x14ac:dyDescent="0.2">
      <c r="A6184" s="320" t="s">
        <v>8204</v>
      </c>
      <c r="B6184" s="322" t="s">
        <v>13126</v>
      </c>
      <c r="C6184" s="321" t="s">
        <v>7</v>
      </c>
      <c r="D6184" s="323" t="s">
        <v>19247</v>
      </c>
    </row>
    <row r="6185" spans="1:4" ht="13.5" x14ac:dyDescent="0.2">
      <c r="A6185" s="320" t="s">
        <v>8205</v>
      </c>
      <c r="B6185" s="322" t="s">
        <v>13127</v>
      </c>
      <c r="C6185" s="321" t="s">
        <v>7</v>
      </c>
      <c r="D6185" s="323" t="s">
        <v>19248</v>
      </c>
    </row>
    <row r="6186" spans="1:4" ht="13.5" x14ac:dyDescent="0.2">
      <c r="A6186" s="320" t="s">
        <v>8207</v>
      </c>
      <c r="B6186" s="322" t="s">
        <v>13128</v>
      </c>
      <c r="C6186" s="321" t="s">
        <v>7</v>
      </c>
      <c r="D6186" s="323" t="s">
        <v>3799</v>
      </c>
    </row>
    <row r="6187" spans="1:4" ht="13.5" x14ac:dyDescent="0.2">
      <c r="A6187" s="320" t="s">
        <v>8209</v>
      </c>
      <c r="B6187" s="322" t="s">
        <v>13129</v>
      </c>
      <c r="C6187" s="321" t="s">
        <v>7</v>
      </c>
      <c r="D6187" s="323" t="s">
        <v>13650</v>
      </c>
    </row>
    <row r="6188" spans="1:4" ht="13.5" x14ac:dyDescent="0.2">
      <c r="A6188" s="320" t="s">
        <v>8210</v>
      </c>
      <c r="B6188" s="322" t="s">
        <v>13130</v>
      </c>
      <c r="C6188" s="321" t="s">
        <v>7</v>
      </c>
      <c r="D6188" s="323" t="s">
        <v>19249</v>
      </c>
    </row>
    <row r="6189" spans="1:4" ht="13.5" x14ac:dyDescent="0.2">
      <c r="A6189" s="320" t="s">
        <v>8211</v>
      </c>
      <c r="B6189" s="322" t="s">
        <v>13131</v>
      </c>
      <c r="C6189" s="321" t="s">
        <v>7</v>
      </c>
      <c r="D6189" s="323" t="s">
        <v>19250</v>
      </c>
    </row>
    <row r="6190" spans="1:4" ht="13.5" x14ac:dyDescent="0.2">
      <c r="A6190" s="320" t="s">
        <v>8212</v>
      </c>
      <c r="B6190" s="322" t="s">
        <v>13132</v>
      </c>
      <c r="C6190" s="321" t="s">
        <v>7</v>
      </c>
      <c r="D6190" s="323" t="s">
        <v>14642</v>
      </c>
    </row>
    <row r="6191" spans="1:4" ht="13.5" x14ac:dyDescent="0.2">
      <c r="A6191" s="320" t="s">
        <v>8213</v>
      </c>
      <c r="B6191" s="322" t="s">
        <v>13133</v>
      </c>
      <c r="C6191" s="321" t="s">
        <v>7</v>
      </c>
      <c r="D6191" s="323" t="s">
        <v>19251</v>
      </c>
    </row>
    <row r="6192" spans="1:4" ht="13.5" x14ac:dyDescent="0.2">
      <c r="A6192" s="320" t="s">
        <v>8214</v>
      </c>
      <c r="B6192" s="322" t="s">
        <v>13134</v>
      </c>
      <c r="C6192" s="321" t="s">
        <v>7</v>
      </c>
      <c r="D6192" s="323" t="s">
        <v>7466</v>
      </c>
    </row>
    <row r="6193" spans="1:4" ht="13.5" x14ac:dyDescent="0.2">
      <c r="A6193" s="320" t="s">
        <v>8215</v>
      </c>
      <c r="B6193" s="322" t="s">
        <v>13135</v>
      </c>
      <c r="C6193" s="321" t="s">
        <v>7</v>
      </c>
      <c r="D6193" s="323" t="s">
        <v>6098</v>
      </c>
    </row>
    <row r="6194" spans="1:4" ht="13.5" x14ac:dyDescent="0.2">
      <c r="A6194" s="320" t="s">
        <v>8216</v>
      </c>
      <c r="B6194" s="322" t="s">
        <v>13136</v>
      </c>
      <c r="C6194" s="321" t="s">
        <v>7</v>
      </c>
      <c r="D6194" s="323" t="s">
        <v>17991</v>
      </c>
    </row>
    <row r="6195" spans="1:4" ht="13.5" x14ac:dyDescent="0.2">
      <c r="A6195" s="320" t="s">
        <v>8217</v>
      </c>
      <c r="B6195" s="322" t="s">
        <v>13137</v>
      </c>
      <c r="C6195" s="321" t="s">
        <v>7</v>
      </c>
      <c r="D6195" s="323" t="s">
        <v>18130</v>
      </c>
    </row>
    <row r="6196" spans="1:4" ht="13.5" x14ac:dyDescent="0.2">
      <c r="A6196" s="320" t="s">
        <v>8218</v>
      </c>
      <c r="B6196" s="322" t="s">
        <v>13138</v>
      </c>
      <c r="C6196" s="321" t="s">
        <v>7</v>
      </c>
      <c r="D6196" s="323" t="s">
        <v>18207</v>
      </c>
    </row>
    <row r="6197" spans="1:4" ht="13.5" x14ac:dyDescent="0.2">
      <c r="A6197" s="320" t="s">
        <v>8219</v>
      </c>
      <c r="B6197" s="322" t="s">
        <v>16278</v>
      </c>
      <c r="C6197" s="321" t="s">
        <v>7</v>
      </c>
      <c r="D6197" s="323" t="s">
        <v>570</v>
      </c>
    </row>
    <row r="6198" spans="1:4" ht="13.5" x14ac:dyDescent="0.2">
      <c r="A6198" s="320">
        <v>88288</v>
      </c>
      <c r="B6198" s="322" t="s">
        <v>13139</v>
      </c>
      <c r="C6198" s="321" t="s">
        <v>7</v>
      </c>
      <c r="D6198" s="323" t="s">
        <v>13661</v>
      </c>
    </row>
    <row r="6199" spans="1:4" ht="13.5" x14ac:dyDescent="0.2">
      <c r="A6199" s="320" t="s">
        <v>8220</v>
      </c>
      <c r="B6199" s="322" t="s">
        <v>13140</v>
      </c>
      <c r="C6199" s="321" t="s">
        <v>7</v>
      </c>
      <c r="D6199" s="323" t="s">
        <v>8206</v>
      </c>
    </row>
    <row r="6200" spans="1:4" ht="13.5" x14ac:dyDescent="0.2">
      <c r="A6200" s="320" t="s">
        <v>8221</v>
      </c>
      <c r="B6200" s="322" t="s">
        <v>13141</v>
      </c>
      <c r="C6200" s="321" t="s">
        <v>7</v>
      </c>
      <c r="D6200" s="323" t="s">
        <v>19252</v>
      </c>
    </row>
    <row r="6201" spans="1:4" ht="13.5" x14ac:dyDescent="0.2">
      <c r="A6201" s="320" t="s">
        <v>8222</v>
      </c>
      <c r="B6201" s="322" t="s">
        <v>13142</v>
      </c>
      <c r="C6201" s="321" t="s">
        <v>7</v>
      </c>
      <c r="D6201" s="323" t="s">
        <v>1475</v>
      </c>
    </row>
    <row r="6202" spans="1:4" ht="13.5" x14ac:dyDescent="0.2">
      <c r="A6202" s="320" t="s">
        <v>8224</v>
      </c>
      <c r="B6202" s="322" t="s">
        <v>13143</v>
      </c>
      <c r="C6202" s="321" t="s">
        <v>7</v>
      </c>
      <c r="D6202" s="323" t="s">
        <v>17706</v>
      </c>
    </row>
    <row r="6203" spans="1:4" ht="13.5" x14ac:dyDescent="0.2">
      <c r="A6203" s="320" t="s">
        <v>8225</v>
      </c>
      <c r="B6203" s="322" t="s">
        <v>13144</v>
      </c>
      <c r="C6203" s="321" t="s">
        <v>7</v>
      </c>
      <c r="D6203" s="323" t="s">
        <v>17988</v>
      </c>
    </row>
    <row r="6204" spans="1:4" ht="13.5" x14ac:dyDescent="0.2">
      <c r="A6204" s="320" t="s">
        <v>8227</v>
      </c>
      <c r="B6204" s="322" t="s">
        <v>13145</v>
      </c>
      <c r="C6204" s="321" t="s">
        <v>7</v>
      </c>
      <c r="D6204" s="323" t="s">
        <v>19253</v>
      </c>
    </row>
    <row r="6205" spans="1:4" ht="13.5" x14ac:dyDescent="0.2">
      <c r="A6205" s="320" t="s">
        <v>8228</v>
      </c>
      <c r="B6205" s="322" t="s">
        <v>13146</v>
      </c>
      <c r="C6205" s="321" t="s">
        <v>7</v>
      </c>
      <c r="D6205" s="323" t="s">
        <v>17614</v>
      </c>
    </row>
    <row r="6206" spans="1:4" ht="13.5" x14ac:dyDescent="0.2">
      <c r="A6206" s="320" t="s">
        <v>8229</v>
      </c>
      <c r="B6206" s="322" t="s">
        <v>13147</v>
      </c>
      <c r="C6206" s="321" t="s">
        <v>7</v>
      </c>
      <c r="D6206" s="323" t="s">
        <v>1246</v>
      </c>
    </row>
    <row r="6207" spans="1:4" ht="13.5" x14ac:dyDescent="0.2">
      <c r="A6207" s="320" t="s">
        <v>8230</v>
      </c>
      <c r="B6207" s="322" t="s">
        <v>13148</v>
      </c>
      <c r="C6207" s="321" t="s">
        <v>7</v>
      </c>
      <c r="D6207" s="323" t="s">
        <v>467</v>
      </c>
    </row>
    <row r="6208" spans="1:4" ht="13.5" x14ac:dyDescent="0.2">
      <c r="A6208" s="320" t="s">
        <v>8231</v>
      </c>
      <c r="B6208" s="322" t="s">
        <v>13149</v>
      </c>
      <c r="C6208" s="321" t="s">
        <v>7</v>
      </c>
      <c r="D6208" s="323" t="s">
        <v>19254</v>
      </c>
    </row>
    <row r="6209" spans="1:4" ht="13.5" x14ac:dyDescent="0.2">
      <c r="A6209" s="320" t="s">
        <v>8232</v>
      </c>
      <c r="B6209" s="322" t="s">
        <v>13150</v>
      </c>
      <c r="C6209" s="321" t="s">
        <v>7</v>
      </c>
      <c r="D6209" s="323" t="s">
        <v>19255</v>
      </c>
    </row>
    <row r="6210" spans="1:4" ht="13.5" x14ac:dyDescent="0.2">
      <c r="A6210" s="320" t="s">
        <v>8233</v>
      </c>
      <c r="B6210" s="322" t="s">
        <v>13151</v>
      </c>
      <c r="C6210" s="321" t="s">
        <v>7</v>
      </c>
      <c r="D6210" s="323" t="s">
        <v>7511</v>
      </c>
    </row>
    <row r="6211" spans="1:4" ht="13.5" x14ac:dyDescent="0.2">
      <c r="A6211" s="320" t="s">
        <v>8234</v>
      </c>
      <c r="B6211" s="322" t="s">
        <v>13152</v>
      </c>
      <c r="C6211" s="321" t="s">
        <v>7</v>
      </c>
      <c r="D6211" s="323" t="s">
        <v>19247</v>
      </c>
    </row>
    <row r="6212" spans="1:4" ht="27" x14ac:dyDescent="0.2">
      <c r="A6212" s="320" t="s">
        <v>8235</v>
      </c>
      <c r="B6212" s="322" t="s">
        <v>13153</v>
      </c>
      <c r="C6212" s="321" t="s">
        <v>7</v>
      </c>
      <c r="D6212" s="323" t="s">
        <v>1396</v>
      </c>
    </row>
    <row r="6213" spans="1:4" ht="13.5" x14ac:dyDescent="0.2">
      <c r="A6213" s="320" t="s">
        <v>8236</v>
      </c>
      <c r="B6213" s="322" t="s">
        <v>13154</v>
      </c>
      <c r="C6213" s="321" t="s">
        <v>7</v>
      </c>
      <c r="D6213" s="323" t="s">
        <v>14349</v>
      </c>
    </row>
    <row r="6214" spans="1:4" ht="13.5" x14ac:dyDescent="0.2">
      <c r="A6214" s="320" t="s">
        <v>8237</v>
      </c>
      <c r="B6214" s="322" t="s">
        <v>13155</v>
      </c>
      <c r="C6214" s="321" t="s">
        <v>7</v>
      </c>
      <c r="D6214" s="323" t="s">
        <v>14626</v>
      </c>
    </row>
    <row r="6215" spans="1:4" ht="13.5" x14ac:dyDescent="0.2">
      <c r="A6215" s="320" t="s">
        <v>8238</v>
      </c>
      <c r="B6215" s="322" t="s">
        <v>13156</v>
      </c>
      <c r="C6215" s="321" t="s">
        <v>7</v>
      </c>
      <c r="D6215" s="323" t="s">
        <v>13650</v>
      </c>
    </row>
    <row r="6216" spans="1:4" ht="13.5" x14ac:dyDescent="0.2">
      <c r="A6216" s="320" t="s">
        <v>8239</v>
      </c>
      <c r="B6216" s="322" t="s">
        <v>13157</v>
      </c>
      <c r="C6216" s="321" t="s">
        <v>7</v>
      </c>
      <c r="D6216" s="323" t="s">
        <v>492</v>
      </c>
    </row>
    <row r="6217" spans="1:4" ht="13.5" x14ac:dyDescent="0.2">
      <c r="A6217" s="320" t="s">
        <v>8240</v>
      </c>
      <c r="B6217" s="322" t="s">
        <v>13158</v>
      </c>
      <c r="C6217" s="321" t="s">
        <v>7</v>
      </c>
      <c r="D6217" s="323" t="s">
        <v>8196</v>
      </c>
    </row>
    <row r="6218" spans="1:4" ht="13.5" x14ac:dyDescent="0.2">
      <c r="A6218" s="320" t="s">
        <v>8241</v>
      </c>
      <c r="B6218" s="322" t="s">
        <v>13159</v>
      </c>
      <c r="C6218" s="321" t="s">
        <v>7</v>
      </c>
      <c r="D6218" s="323" t="s">
        <v>14274</v>
      </c>
    </row>
    <row r="6219" spans="1:4" ht="13.5" x14ac:dyDescent="0.2">
      <c r="A6219" s="320" t="s">
        <v>8242</v>
      </c>
      <c r="B6219" s="322" t="s">
        <v>13160</v>
      </c>
      <c r="C6219" s="321" t="s">
        <v>7</v>
      </c>
      <c r="D6219" s="323" t="s">
        <v>16604</v>
      </c>
    </row>
    <row r="6220" spans="1:4" ht="13.5" x14ac:dyDescent="0.2">
      <c r="A6220" s="320" t="s">
        <v>8243</v>
      </c>
      <c r="B6220" s="322" t="s">
        <v>13161</v>
      </c>
      <c r="C6220" s="321" t="s">
        <v>7</v>
      </c>
      <c r="D6220" s="323" t="s">
        <v>4325</v>
      </c>
    </row>
    <row r="6221" spans="1:4" ht="13.5" x14ac:dyDescent="0.2">
      <c r="A6221" s="320" t="s">
        <v>8244</v>
      </c>
      <c r="B6221" s="322" t="s">
        <v>13162</v>
      </c>
      <c r="C6221" s="321" t="s">
        <v>7</v>
      </c>
      <c r="D6221" s="323" t="s">
        <v>4721</v>
      </c>
    </row>
    <row r="6222" spans="1:4" ht="13.5" x14ac:dyDescent="0.2">
      <c r="A6222" s="320" t="s">
        <v>8245</v>
      </c>
      <c r="B6222" s="322" t="s">
        <v>13163</v>
      </c>
      <c r="C6222" s="321" t="s">
        <v>7</v>
      </c>
      <c r="D6222" s="323" t="s">
        <v>13569</v>
      </c>
    </row>
    <row r="6223" spans="1:4" ht="13.5" x14ac:dyDescent="0.2">
      <c r="A6223" s="320">
        <v>88316</v>
      </c>
      <c r="B6223" s="322" t="s">
        <v>13164</v>
      </c>
      <c r="C6223" s="321" t="s">
        <v>7</v>
      </c>
      <c r="D6223" s="323" t="s">
        <v>5271</v>
      </c>
    </row>
    <row r="6224" spans="1:4" ht="13.5" x14ac:dyDescent="0.2">
      <c r="A6224" s="320" t="s">
        <v>8246</v>
      </c>
      <c r="B6224" s="322" t="s">
        <v>13165</v>
      </c>
      <c r="C6224" s="321" t="s">
        <v>7</v>
      </c>
      <c r="D6224" s="323" t="s">
        <v>14102</v>
      </c>
    </row>
    <row r="6225" spans="1:4" ht="27" x14ac:dyDescent="0.2">
      <c r="A6225" s="320" t="s">
        <v>8247</v>
      </c>
      <c r="B6225" s="322" t="s">
        <v>13166</v>
      </c>
      <c r="C6225" s="321" t="s">
        <v>7</v>
      </c>
      <c r="D6225" s="323" t="s">
        <v>14545</v>
      </c>
    </row>
    <row r="6226" spans="1:4" ht="13.5" x14ac:dyDescent="0.2">
      <c r="A6226" s="320" t="s">
        <v>8248</v>
      </c>
      <c r="B6226" s="322" t="s">
        <v>13167</v>
      </c>
      <c r="C6226" s="321" t="s">
        <v>7</v>
      </c>
      <c r="D6226" s="323" t="s">
        <v>14345</v>
      </c>
    </row>
    <row r="6227" spans="1:4" ht="13.5" x14ac:dyDescent="0.2">
      <c r="A6227" s="320" t="s">
        <v>8250</v>
      </c>
      <c r="B6227" s="322" t="s">
        <v>13168</v>
      </c>
      <c r="C6227" s="321" t="s">
        <v>7</v>
      </c>
      <c r="D6227" s="323" t="s">
        <v>1528</v>
      </c>
    </row>
    <row r="6228" spans="1:4" ht="13.5" x14ac:dyDescent="0.2">
      <c r="A6228" s="320" t="s">
        <v>8251</v>
      </c>
      <c r="B6228" s="322" t="s">
        <v>13169</v>
      </c>
      <c r="C6228" s="321" t="s">
        <v>7</v>
      </c>
      <c r="D6228" s="323" t="s">
        <v>19256</v>
      </c>
    </row>
    <row r="6229" spans="1:4" ht="13.5" x14ac:dyDescent="0.2">
      <c r="A6229" s="320" t="s">
        <v>8252</v>
      </c>
      <c r="B6229" s="322" t="s">
        <v>13170</v>
      </c>
      <c r="C6229" s="321" t="s">
        <v>7</v>
      </c>
      <c r="D6229" s="323" t="s">
        <v>726</v>
      </c>
    </row>
    <row r="6230" spans="1:4" ht="13.5" x14ac:dyDescent="0.2">
      <c r="A6230" s="320" t="s">
        <v>8253</v>
      </c>
      <c r="B6230" s="322" t="s">
        <v>13171</v>
      </c>
      <c r="C6230" s="321" t="s">
        <v>7</v>
      </c>
      <c r="D6230" s="323" t="s">
        <v>14192</v>
      </c>
    </row>
    <row r="6231" spans="1:4" ht="13.5" x14ac:dyDescent="0.2">
      <c r="A6231" s="320" t="s">
        <v>8254</v>
      </c>
      <c r="B6231" s="322" t="s">
        <v>13172</v>
      </c>
      <c r="C6231" s="321" t="s">
        <v>7</v>
      </c>
      <c r="D6231" s="323" t="s">
        <v>7466</v>
      </c>
    </row>
    <row r="6232" spans="1:4" ht="13.5" x14ac:dyDescent="0.2">
      <c r="A6232" s="320" t="s">
        <v>8255</v>
      </c>
      <c r="B6232" s="322" t="s">
        <v>13173</v>
      </c>
      <c r="C6232" s="321" t="s">
        <v>7</v>
      </c>
      <c r="D6232" s="323" t="s">
        <v>780</v>
      </c>
    </row>
    <row r="6233" spans="1:4" ht="27" x14ac:dyDescent="0.2">
      <c r="A6233" s="320" t="s">
        <v>8256</v>
      </c>
      <c r="B6233" s="322" t="s">
        <v>13174</v>
      </c>
      <c r="C6233" s="321" t="s">
        <v>7</v>
      </c>
      <c r="D6233" s="323" t="s">
        <v>19257</v>
      </c>
    </row>
    <row r="6234" spans="1:4" ht="13.5" x14ac:dyDescent="0.2">
      <c r="A6234" s="320" t="s">
        <v>8257</v>
      </c>
      <c r="B6234" s="322" t="s">
        <v>13175</v>
      </c>
      <c r="C6234" s="321" t="s">
        <v>7</v>
      </c>
      <c r="D6234" s="323" t="s">
        <v>5543</v>
      </c>
    </row>
    <row r="6235" spans="1:4" ht="13.5" x14ac:dyDescent="0.2">
      <c r="A6235" s="320" t="s">
        <v>8258</v>
      </c>
      <c r="B6235" s="322" t="s">
        <v>13176</v>
      </c>
      <c r="C6235" s="321" t="s">
        <v>7</v>
      </c>
      <c r="D6235" s="323" t="s">
        <v>13354</v>
      </c>
    </row>
    <row r="6236" spans="1:4" ht="13.5" x14ac:dyDescent="0.2">
      <c r="A6236" s="320" t="s">
        <v>8259</v>
      </c>
      <c r="B6236" s="322" t="s">
        <v>13177</v>
      </c>
      <c r="C6236" s="321" t="s">
        <v>7</v>
      </c>
      <c r="D6236" s="323" t="s">
        <v>988</v>
      </c>
    </row>
    <row r="6237" spans="1:4" ht="13.5" x14ac:dyDescent="0.2">
      <c r="A6237" s="320" t="s">
        <v>8261</v>
      </c>
      <c r="B6237" s="322" t="s">
        <v>13178</v>
      </c>
      <c r="C6237" s="321" t="s">
        <v>7</v>
      </c>
      <c r="D6237" s="323" t="s">
        <v>583</v>
      </c>
    </row>
    <row r="6238" spans="1:4" ht="13.5" x14ac:dyDescent="0.2">
      <c r="A6238" s="320" t="s">
        <v>8262</v>
      </c>
      <c r="B6238" s="322" t="s">
        <v>16279</v>
      </c>
      <c r="C6238" s="321" t="s">
        <v>7</v>
      </c>
      <c r="D6238" s="323" t="s">
        <v>13478</v>
      </c>
    </row>
    <row r="6239" spans="1:4" ht="13.5" x14ac:dyDescent="0.2">
      <c r="A6239" s="320" t="s">
        <v>8263</v>
      </c>
      <c r="B6239" s="322" t="s">
        <v>13179</v>
      </c>
      <c r="C6239" s="321" t="s">
        <v>7</v>
      </c>
      <c r="D6239" s="323" t="s">
        <v>14503</v>
      </c>
    </row>
    <row r="6240" spans="1:4" ht="13.5" x14ac:dyDescent="0.2">
      <c r="A6240" s="320" t="s">
        <v>8264</v>
      </c>
      <c r="B6240" s="322" t="s">
        <v>13180</v>
      </c>
      <c r="C6240" s="321" t="s">
        <v>7</v>
      </c>
      <c r="D6240" s="323" t="s">
        <v>19258</v>
      </c>
    </row>
    <row r="6241" spans="1:4" ht="13.5" x14ac:dyDescent="0.2">
      <c r="A6241" s="320" t="s">
        <v>8265</v>
      </c>
      <c r="B6241" s="322" t="s">
        <v>13181</v>
      </c>
      <c r="C6241" s="321" t="s">
        <v>7</v>
      </c>
      <c r="D6241" s="323" t="s">
        <v>13936</v>
      </c>
    </row>
    <row r="6242" spans="1:4" ht="13.5" x14ac:dyDescent="0.2">
      <c r="A6242" s="320">
        <v>90772</v>
      </c>
      <c r="B6242" s="322" t="s">
        <v>13182</v>
      </c>
      <c r="C6242" s="321" t="s">
        <v>7</v>
      </c>
      <c r="D6242" s="323" t="s">
        <v>998</v>
      </c>
    </row>
    <row r="6243" spans="1:4" ht="13.5" x14ac:dyDescent="0.2">
      <c r="A6243" s="320">
        <v>90773</v>
      </c>
      <c r="B6243" s="322" t="s">
        <v>13183</v>
      </c>
      <c r="C6243" s="321" t="s">
        <v>7</v>
      </c>
      <c r="D6243" s="323" t="s">
        <v>13980</v>
      </c>
    </row>
    <row r="6244" spans="1:4" ht="13.5" x14ac:dyDescent="0.2">
      <c r="A6244" s="320" t="s">
        <v>8266</v>
      </c>
      <c r="B6244" s="322" t="s">
        <v>13184</v>
      </c>
      <c r="C6244" s="321" t="s">
        <v>7</v>
      </c>
      <c r="D6244" s="323" t="s">
        <v>2695</v>
      </c>
    </row>
    <row r="6245" spans="1:4" ht="13.5" x14ac:dyDescent="0.2">
      <c r="A6245" s="320" t="s">
        <v>8267</v>
      </c>
      <c r="B6245" s="322" t="s">
        <v>13185</v>
      </c>
      <c r="C6245" s="321" t="s">
        <v>7</v>
      </c>
      <c r="D6245" s="323" t="s">
        <v>6158</v>
      </c>
    </row>
    <row r="6246" spans="1:4" ht="13.5" x14ac:dyDescent="0.2">
      <c r="A6246" s="320" t="s">
        <v>8268</v>
      </c>
      <c r="B6246" s="322" t="s">
        <v>16280</v>
      </c>
      <c r="C6246" s="321" t="s">
        <v>7</v>
      </c>
      <c r="D6246" s="323" t="s">
        <v>19259</v>
      </c>
    </row>
    <row r="6247" spans="1:4" ht="13.5" x14ac:dyDescent="0.2">
      <c r="A6247" s="320">
        <v>90778</v>
      </c>
      <c r="B6247" s="322" t="s">
        <v>13186</v>
      </c>
      <c r="C6247" s="321" t="s">
        <v>7</v>
      </c>
      <c r="D6247" s="323" t="s">
        <v>14314</v>
      </c>
    </row>
    <row r="6248" spans="1:4" ht="13.5" x14ac:dyDescent="0.2">
      <c r="A6248" s="320">
        <v>90779</v>
      </c>
      <c r="B6248" s="322" t="s">
        <v>13187</v>
      </c>
      <c r="C6248" s="321" t="s">
        <v>7</v>
      </c>
      <c r="D6248" s="323" t="s">
        <v>19260</v>
      </c>
    </row>
    <row r="6249" spans="1:4" ht="13.5" x14ac:dyDescent="0.2">
      <c r="A6249" s="320" t="s">
        <v>8269</v>
      </c>
      <c r="B6249" s="322" t="s">
        <v>13188</v>
      </c>
      <c r="C6249" s="321" t="s">
        <v>7</v>
      </c>
      <c r="D6249" s="323" t="s">
        <v>19261</v>
      </c>
    </row>
    <row r="6250" spans="1:4" ht="13.5" x14ac:dyDescent="0.2">
      <c r="A6250" s="320">
        <v>90781</v>
      </c>
      <c r="B6250" s="322" t="s">
        <v>13189</v>
      </c>
      <c r="C6250" s="321" t="s">
        <v>7</v>
      </c>
      <c r="D6250" s="323" t="s">
        <v>13881</v>
      </c>
    </row>
    <row r="6251" spans="1:4" ht="13.5" x14ac:dyDescent="0.2">
      <c r="A6251" s="320" t="s">
        <v>8270</v>
      </c>
      <c r="B6251" s="322" t="s">
        <v>13190</v>
      </c>
      <c r="C6251" s="321" t="s">
        <v>7</v>
      </c>
      <c r="D6251" s="323" t="s">
        <v>13808</v>
      </c>
    </row>
    <row r="6252" spans="1:4" ht="13.5" x14ac:dyDescent="0.2">
      <c r="A6252" s="320" t="s">
        <v>8271</v>
      </c>
      <c r="B6252" s="322" t="s">
        <v>13191</v>
      </c>
      <c r="C6252" s="321" t="s">
        <v>7</v>
      </c>
      <c r="D6252" s="323" t="s">
        <v>14745</v>
      </c>
    </row>
    <row r="6253" spans="1:4" ht="13.5" x14ac:dyDescent="0.2">
      <c r="A6253" s="320" t="s">
        <v>8272</v>
      </c>
      <c r="B6253" s="322" t="s">
        <v>13192</v>
      </c>
      <c r="C6253" s="321" t="s">
        <v>13314</v>
      </c>
      <c r="D6253" s="323" t="s">
        <v>19262</v>
      </c>
    </row>
    <row r="6254" spans="1:4" ht="13.5" x14ac:dyDescent="0.2">
      <c r="A6254" s="320" t="s">
        <v>8273</v>
      </c>
      <c r="B6254" s="322" t="s">
        <v>13193</v>
      </c>
      <c r="C6254" s="321" t="s">
        <v>13314</v>
      </c>
      <c r="D6254" s="323" t="s">
        <v>19263</v>
      </c>
    </row>
    <row r="6255" spans="1:4" ht="13.5" x14ac:dyDescent="0.2">
      <c r="A6255" s="320" t="s">
        <v>8274</v>
      </c>
      <c r="B6255" s="322" t="s">
        <v>13194</v>
      </c>
      <c r="C6255" s="321" t="s">
        <v>13314</v>
      </c>
      <c r="D6255" s="323" t="s">
        <v>19264</v>
      </c>
    </row>
    <row r="6256" spans="1:4" ht="13.5" x14ac:dyDescent="0.2">
      <c r="A6256" s="320" t="s">
        <v>8275</v>
      </c>
      <c r="B6256" s="322" t="s">
        <v>13176</v>
      </c>
      <c r="C6256" s="321" t="s">
        <v>13314</v>
      </c>
      <c r="D6256" s="323" t="s">
        <v>19265</v>
      </c>
    </row>
    <row r="6257" spans="1:4" ht="13.5" x14ac:dyDescent="0.2">
      <c r="A6257" s="320" t="s">
        <v>8276</v>
      </c>
      <c r="B6257" s="322" t="s">
        <v>13183</v>
      </c>
      <c r="C6257" s="321" t="s">
        <v>13314</v>
      </c>
      <c r="D6257" s="323" t="s">
        <v>19266</v>
      </c>
    </row>
    <row r="6258" spans="1:4" ht="13.5" x14ac:dyDescent="0.2">
      <c r="A6258" s="320" t="s">
        <v>8277</v>
      </c>
      <c r="B6258" s="322" t="s">
        <v>13184</v>
      </c>
      <c r="C6258" s="321" t="s">
        <v>13314</v>
      </c>
      <c r="D6258" s="323" t="s">
        <v>19267</v>
      </c>
    </row>
    <row r="6259" spans="1:4" ht="13.5" x14ac:dyDescent="0.2">
      <c r="A6259" s="320" t="s">
        <v>8278</v>
      </c>
      <c r="B6259" s="322" t="s">
        <v>13181</v>
      </c>
      <c r="C6259" s="321" t="s">
        <v>13314</v>
      </c>
      <c r="D6259" s="323" t="s">
        <v>19268</v>
      </c>
    </row>
    <row r="6260" spans="1:4" ht="13.5" x14ac:dyDescent="0.2">
      <c r="A6260" s="320" t="s">
        <v>8279</v>
      </c>
      <c r="B6260" s="322" t="s">
        <v>13177</v>
      </c>
      <c r="C6260" s="321" t="s">
        <v>13314</v>
      </c>
      <c r="D6260" s="323" t="s">
        <v>19269</v>
      </c>
    </row>
    <row r="6261" spans="1:4" ht="13.5" x14ac:dyDescent="0.2">
      <c r="A6261" s="320" t="s">
        <v>8280</v>
      </c>
      <c r="B6261" s="322" t="s">
        <v>13178</v>
      </c>
      <c r="C6261" s="321" t="s">
        <v>13314</v>
      </c>
      <c r="D6261" s="323" t="s">
        <v>19270</v>
      </c>
    </row>
    <row r="6262" spans="1:4" ht="13.5" x14ac:dyDescent="0.2">
      <c r="A6262" s="320" t="s">
        <v>8281</v>
      </c>
      <c r="B6262" s="322" t="s">
        <v>16280</v>
      </c>
      <c r="C6262" s="321" t="s">
        <v>13314</v>
      </c>
      <c r="D6262" s="323" t="s">
        <v>19271</v>
      </c>
    </row>
    <row r="6263" spans="1:4" ht="13.5" x14ac:dyDescent="0.2">
      <c r="A6263" s="320" t="s">
        <v>8282</v>
      </c>
      <c r="B6263" s="322" t="s">
        <v>13182</v>
      </c>
      <c r="C6263" s="321" t="s">
        <v>13314</v>
      </c>
      <c r="D6263" s="323" t="s">
        <v>19272</v>
      </c>
    </row>
    <row r="6264" spans="1:4" ht="13.5" x14ac:dyDescent="0.2">
      <c r="A6264" s="320" t="s">
        <v>8283</v>
      </c>
      <c r="B6264" s="322" t="s">
        <v>13186</v>
      </c>
      <c r="C6264" s="321" t="s">
        <v>13314</v>
      </c>
      <c r="D6264" s="323" t="s">
        <v>19273</v>
      </c>
    </row>
    <row r="6265" spans="1:4" ht="13.5" x14ac:dyDescent="0.2">
      <c r="A6265" s="320" t="s">
        <v>8284</v>
      </c>
      <c r="B6265" s="322" t="s">
        <v>13187</v>
      </c>
      <c r="C6265" s="321" t="s">
        <v>13314</v>
      </c>
      <c r="D6265" s="323" t="s">
        <v>19274</v>
      </c>
    </row>
    <row r="6266" spans="1:4" ht="13.5" x14ac:dyDescent="0.2">
      <c r="A6266" s="320" t="s">
        <v>8285</v>
      </c>
      <c r="B6266" s="322" t="s">
        <v>16281</v>
      </c>
      <c r="C6266" s="321" t="s">
        <v>13314</v>
      </c>
      <c r="D6266" s="323" t="s">
        <v>19275</v>
      </c>
    </row>
    <row r="6267" spans="1:4" ht="13.5" x14ac:dyDescent="0.2">
      <c r="A6267" s="320" t="s">
        <v>8286</v>
      </c>
      <c r="B6267" s="322" t="s">
        <v>13195</v>
      </c>
      <c r="C6267" s="321" t="s">
        <v>13314</v>
      </c>
      <c r="D6267" s="323" t="s">
        <v>19276</v>
      </c>
    </row>
    <row r="6268" spans="1:4" ht="13.5" x14ac:dyDescent="0.2">
      <c r="A6268" s="320" t="s">
        <v>8287</v>
      </c>
      <c r="B6268" s="322" t="s">
        <v>13196</v>
      </c>
      <c r="C6268" s="321" t="s">
        <v>13314</v>
      </c>
      <c r="D6268" s="323" t="s">
        <v>19277</v>
      </c>
    </row>
    <row r="6269" spans="1:4" ht="13.5" x14ac:dyDescent="0.2">
      <c r="A6269" s="320" t="s">
        <v>8288</v>
      </c>
      <c r="B6269" s="322" t="s">
        <v>13197</v>
      </c>
      <c r="C6269" s="321" t="s">
        <v>13314</v>
      </c>
      <c r="D6269" s="323" t="s">
        <v>19278</v>
      </c>
    </row>
    <row r="6270" spans="1:4" ht="13.5" x14ac:dyDescent="0.2">
      <c r="A6270" s="320" t="s">
        <v>8289</v>
      </c>
      <c r="B6270" s="322" t="s">
        <v>13188</v>
      </c>
      <c r="C6270" s="321" t="s">
        <v>13314</v>
      </c>
      <c r="D6270" s="323" t="s">
        <v>19279</v>
      </c>
    </row>
    <row r="6271" spans="1:4" ht="13.5" x14ac:dyDescent="0.2">
      <c r="A6271" s="320" t="s">
        <v>8290</v>
      </c>
      <c r="B6271" s="322" t="s">
        <v>13189</v>
      </c>
      <c r="C6271" s="321" t="s">
        <v>13314</v>
      </c>
      <c r="D6271" s="323" t="s">
        <v>19280</v>
      </c>
    </row>
    <row r="6272" spans="1:4" ht="27" x14ac:dyDescent="0.2">
      <c r="A6272" s="320" t="s">
        <v>8291</v>
      </c>
      <c r="B6272" s="322" t="s">
        <v>13198</v>
      </c>
      <c r="C6272" s="321" t="s">
        <v>7</v>
      </c>
      <c r="D6272" s="323" t="s">
        <v>2282</v>
      </c>
    </row>
    <row r="6273" spans="1:4" ht="27" x14ac:dyDescent="0.2">
      <c r="A6273" s="320" t="s">
        <v>8292</v>
      </c>
      <c r="B6273" s="322" t="s">
        <v>13199</v>
      </c>
      <c r="C6273" s="321" t="s">
        <v>7</v>
      </c>
      <c r="D6273" s="323" t="s">
        <v>1224</v>
      </c>
    </row>
    <row r="6274" spans="1:4" ht="27" x14ac:dyDescent="0.2">
      <c r="A6274" s="320" t="s">
        <v>8293</v>
      </c>
      <c r="B6274" s="322" t="s">
        <v>13200</v>
      </c>
      <c r="C6274" s="321" t="s">
        <v>7</v>
      </c>
      <c r="D6274" s="323" t="s">
        <v>408</v>
      </c>
    </row>
    <row r="6275" spans="1:4" ht="27" x14ac:dyDescent="0.2">
      <c r="A6275" s="320" t="s">
        <v>8294</v>
      </c>
      <c r="B6275" s="322" t="s">
        <v>13201</v>
      </c>
      <c r="C6275" s="321" t="s">
        <v>7</v>
      </c>
      <c r="D6275" s="323" t="s">
        <v>2282</v>
      </c>
    </row>
    <row r="6276" spans="1:4" ht="27" x14ac:dyDescent="0.2">
      <c r="A6276" s="320" t="s">
        <v>8295</v>
      </c>
      <c r="B6276" s="322" t="s">
        <v>13202</v>
      </c>
      <c r="C6276" s="321" t="s">
        <v>7</v>
      </c>
      <c r="D6276" s="323" t="s">
        <v>408</v>
      </c>
    </row>
    <row r="6277" spans="1:4" ht="27" x14ac:dyDescent="0.2">
      <c r="A6277" s="320" t="s">
        <v>8296</v>
      </c>
      <c r="B6277" s="322" t="s">
        <v>13203</v>
      </c>
      <c r="C6277" s="321" t="s">
        <v>7</v>
      </c>
      <c r="D6277" s="323" t="s">
        <v>408</v>
      </c>
    </row>
    <row r="6278" spans="1:4" ht="13.5" x14ac:dyDescent="0.2">
      <c r="A6278" s="320" t="s">
        <v>8297</v>
      </c>
      <c r="B6278" s="322" t="s">
        <v>13204</v>
      </c>
      <c r="C6278" s="321" t="s">
        <v>7</v>
      </c>
      <c r="D6278" s="323" t="s">
        <v>1224</v>
      </c>
    </row>
    <row r="6279" spans="1:4" ht="27" x14ac:dyDescent="0.2">
      <c r="A6279" s="320" t="s">
        <v>8298</v>
      </c>
      <c r="B6279" s="322" t="s">
        <v>13205</v>
      </c>
      <c r="C6279" s="321" t="s">
        <v>7</v>
      </c>
      <c r="D6279" s="323" t="s">
        <v>1287</v>
      </c>
    </row>
    <row r="6280" spans="1:4" ht="27" x14ac:dyDescent="0.2">
      <c r="A6280" s="320" t="s">
        <v>8299</v>
      </c>
      <c r="B6280" s="322" t="s">
        <v>13206</v>
      </c>
      <c r="C6280" s="321" t="s">
        <v>7</v>
      </c>
      <c r="D6280" s="323" t="s">
        <v>367</v>
      </c>
    </row>
    <row r="6281" spans="1:4" ht="27" x14ac:dyDescent="0.2">
      <c r="A6281" s="320" t="s">
        <v>8300</v>
      </c>
      <c r="B6281" s="322" t="s">
        <v>13207</v>
      </c>
      <c r="C6281" s="321" t="s">
        <v>7</v>
      </c>
      <c r="D6281" s="323" t="s">
        <v>2379</v>
      </c>
    </row>
    <row r="6282" spans="1:4" ht="27" x14ac:dyDescent="0.2">
      <c r="A6282" s="320" t="s">
        <v>8301</v>
      </c>
      <c r="B6282" s="322" t="s">
        <v>13208</v>
      </c>
      <c r="C6282" s="321" t="s">
        <v>7</v>
      </c>
      <c r="D6282" s="323" t="s">
        <v>2379</v>
      </c>
    </row>
    <row r="6283" spans="1:4" ht="27" x14ac:dyDescent="0.2">
      <c r="A6283" s="320" t="s">
        <v>8302</v>
      </c>
      <c r="B6283" s="322" t="s">
        <v>13209</v>
      </c>
      <c r="C6283" s="321" t="s">
        <v>7</v>
      </c>
      <c r="D6283" s="323" t="s">
        <v>705</v>
      </c>
    </row>
    <row r="6284" spans="1:4" ht="27" x14ac:dyDescent="0.2">
      <c r="A6284" s="320" t="s">
        <v>8303</v>
      </c>
      <c r="B6284" s="322" t="s">
        <v>13210</v>
      </c>
      <c r="C6284" s="321" t="s">
        <v>7</v>
      </c>
      <c r="D6284" s="323" t="s">
        <v>170</v>
      </c>
    </row>
    <row r="6285" spans="1:4" ht="27" x14ac:dyDescent="0.2">
      <c r="A6285" s="320" t="s">
        <v>8304</v>
      </c>
      <c r="B6285" s="322" t="s">
        <v>13211</v>
      </c>
      <c r="C6285" s="321" t="s">
        <v>7</v>
      </c>
      <c r="D6285" s="323" t="s">
        <v>2282</v>
      </c>
    </row>
    <row r="6286" spans="1:4" ht="27" x14ac:dyDescent="0.2">
      <c r="A6286" s="320" t="s">
        <v>8305</v>
      </c>
      <c r="B6286" s="322" t="s">
        <v>13212</v>
      </c>
      <c r="C6286" s="321" t="s">
        <v>7</v>
      </c>
      <c r="D6286" s="323" t="s">
        <v>407</v>
      </c>
    </row>
    <row r="6287" spans="1:4" ht="27" x14ac:dyDescent="0.2">
      <c r="A6287" s="320" t="s">
        <v>8306</v>
      </c>
      <c r="B6287" s="322" t="s">
        <v>13213</v>
      </c>
      <c r="C6287" s="321" t="s">
        <v>7</v>
      </c>
      <c r="D6287" s="323" t="s">
        <v>884</v>
      </c>
    </row>
    <row r="6288" spans="1:4" ht="27" x14ac:dyDescent="0.2">
      <c r="A6288" s="320" t="s">
        <v>8307</v>
      </c>
      <c r="B6288" s="322" t="s">
        <v>13214</v>
      </c>
      <c r="C6288" s="321" t="s">
        <v>7</v>
      </c>
      <c r="D6288" s="323" t="s">
        <v>199</v>
      </c>
    </row>
    <row r="6289" spans="1:4" ht="27" x14ac:dyDescent="0.2">
      <c r="A6289" s="320" t="s">
        <v>8308</v>
      </c>
      <c r="B6289" s="322" t="s">
        <v>13215</v>
      </c>
      <c r="C6289" s="321" t="s">
        <v>7</v>
      </c>
      <c r="D6289" s="323" t="s">
        <v>2109</v>
      </c>
    </row>
    <row r="6290" spans="1:4" ht="27" x14ac:dyDescent="0.2">
      <c r="A6290" s="320" t="s">
        <v>8309</v>
      </c>
      <c r="B6290" s="322" t="s">
        <v>13216</v>
      </c>
      <c r="C6290" s="321" t="s">
        <v>7</v>
      </c>
      <c r="D6290" s="323" t="s">
        <v>407</v>
      </c>
    </row>
    <row r="6291" spans="1:4" ht="27" x14ac:dyDescent="0.2">
      <c r="A6291" s="320" t="s">
        <v>8310</v>
      </c>
      <c r="B6291" s="322" t="s">
        <v>13217</v>
      </c>
      <c r="C6291" s="321" t="s">
        <v>7</v>
      </c>
      <c r="D6291" s="323" t="s">
        <v>2035</v>
      </c>
    </row>
    <row r="6292" spans="1:4" ht="27" x14ac:dyDescent="0.2">
      <c r="A6292" s="320" t="s">
        <v>8311</v>
      </c>
      <c r="B6292" s="322" t="s">
        <v>13218</v>
      </c>
      <c r="C6292" s="321" t="s">
        <v>7</v>
      </c>
      <c r="D6292" s="323" t="s">
        <v>705</v>
      </c>
    </row>
    <row r="6293" spans="1:4" ht="27" x14ac:dyDescent="0.2">
      <c r="A6293" s="320" t="s">
        <v>8312</v>
      </c>
      <c r="B6293" s="322" t="s">
        <v>13219</v>
      </c>
      <c r="C6293" s="321" t="s">
        <v>7</v>
      </c>
      <c r="D6293" s="323" t="s">
        <v>2379</v>
      </c>
    </row>
    <row r="6294" spans="1:4" ht="27" x14ac:dyDescent="0.2">
      <c r="A6294" s="320" t="s">
        <v>8313</v>
      </c>
      <c r="B6294" s="322" t="s">
        <v>13220</v>
      </c>
      <c r="C6294" s="321" t="s">
        <v>7</v>
      </c>
      <c r="D6294" s="323" t="s">
        <v>1224</v>
      </c>
    </row>
    <row r="6295" spans="1:4" ht="27" x14ac:dyDescent="0.2">
      <c r="A6295" s="320" t="s">
        <v>8314</v>
      </c>
      <c r="B6295" s="322" t="s">
        <v>13221</v>
      </c>
      <c r="C6295" s="321" t="s">
        <v>7</v>
      </c>
      <c r="D6295" s="323" t="s">
        <v>408</v>
      </c>
    </row>
    <row r="6296" spans="1:4" ht="27" x14ac:dyDescent="0.2">
      <c r="A6296" s="320" t="s">
        <v>8315</v>
      </c>
      <c r="B6296" s="322" t="s">
        <v>13222</v>
      </c>
      <c r="C6296" s="321" t="s">
        <v>7</v>
      </c>
      <c r="D6296" s="323" t="s">
        <v>193</v>
      </c>
    </row>
    <row r="6297" spans="1:4" ht="27" x14ac:dyDescent="0.2">
      <c r="A6297" s="320" t="s">
        <v>8316</v>
      </c>
      <c r="B6297" s="322" t="s">
        <v>13223</v>
      </c>
      <c r="C6297" s="321" t="s">
        <v>7</v>
      </c>
      <c r="D6297" s="323" t="s">
        <v>192</v>
      </c>
    </row>
    <row r="6298" spans="1:4" ht="27" x14ac:dyDescent="0.2">
      <c r="A6298" s="320" t="s">
        <v>8317</v>
      </c>
      <c r="B6298" s="322" t="s">
        <v>13224</v>
      </c>
      <c r="C6298" s="321" t="s">
        <v>7</v>
      </c>
      <c r="D6298" s="323" t="s">
        <v>193</v>
      </c>
    </row>
    <row r="6299" spans="1:4" ht="27" x14ac:dyDescent="0.2">
      <c r="A6299" s="320" t="s">
        <v>8318</v>
      </c>
      <c r="B6299" s="322" t="s">
        <v>13225</v>
      </c>
      <c r="C6299" s="321" t="s">
        <v>7</v>
      </c>
      <c r="D6299" s="323" t="s">
        <v>405</v>
      </c>
    </row>
    <row r="6300" spans="1:4" ht="13.5" x14ac:dyDescent="0.2">
      <c r="A6300" s="320" t="s">
        <v>8319</v>
      </c>
      <c r="B6300" s="322" t="s">
        <v>13226</v>
      </c>
      <c r="C6300" s="321" t="s">
        <v>7</v>
      </c>
      <c r="D6300" s="323" t="s">
        <v>1224</v>
      </c>
    </row>
    <row r="6301" spans="1:4" ht="13.5" x14ac:dyDescent="0.2">
      <c r="A6301" s="320" t="s">
        <v>8320</v>
      </c>
      <c r="B6301" s="322" t="s">
        <v>13227</v>
      </c>
      <c r="C6301" s="321" t="s">
        <v>7</v>
      </c>
      <c r="D6301" s="323" t="s">
        <v>170</v>
      </c>
    </row>
    <row r="6302" spans="1:4" ht="27" x14ac:dyDescent="0.2">
      <c r="A6302" s="320" t="s">
        <v>8321</v>
      </c>
      <c r="B6302" s="322" t="s">
        <v>13228</v>
      </c>
      <c r="C6302" s="321" t="s">
        <v>7</v>
      </c>
      <c r="D6302" s="323" t="s">
        <v>409</v>
      </c>
    </row>
    <row r="6303" spans="1:4" ht="27" x14ac:dyDescent="0.2">
      <c r="A6303" s="320" t="s">
        <v>8322</v>
      </c>
      <c r="B6303" s="322" t="s">
        <v>13229</v>
      </c>
      <c r="C6303" s="321" t="s">
        <v>7</v>
      </c>
      <c r="D6303" s="323" t="s">
        <v>194</v>
      </c>
    </row>
    <row r="6304" spans="1:4" ht="27" x14ac:dyDescent="0.2">
      <c r="A6304" s="320" t="s">
        <v>8323</v>
      </c>
      <c r="B6304" s="322" t="s">
        <v>13230</v>
      </c>
      <c r="C6304" s="321" t="s">
        <v>7</v>
      </c>
      <c r="D6304" s="323" t="s">
        <v>2202</v>
      </c>
    </row>
    <row r="6305" spans="1:4" ht="27" x14ac:dyDescent="0.2">
      <c r="A6305" s="320" t="s">
        <v>8324</v>
      </c>
      <c r="B6305" s="322" t="s">
        <v>13231</v>
      </c>
      <c r="C6305" s="321" t="s">
        <v>7</v>
      </c>
      <c r="D6305" s="323" t="s">
        <v>199</v>
      </c>
    </row>
    <row r="6306" spans="1:4" ht="27" x14ac:dyDescent="0.2">
      <c r="A6306" s="320" t="s">
        <v>8325</v>
      </c>
      <c r="B6306" s="322" t="s">
        <v>13232</v>
      </c>
      <c r="C6306" s="321" t="s">
        <v>7</v>
      </c>
      <c r="D6306" s="323" t="s">
        <v>2379</v>
      </c>
    </row>
    <row r="6307" spans="1:4" ht="27" x14ac:dyDescent="0.2">
      <c r="A6307" s="320" t="s">
        <v>8326</v>
      </c>
      <c r="B6307" s="322" t="s">
        <v>13233</v>
      </c>
      <c r="C6307" s="321" t="s">
        <v>7</v>
      </c>
      <c r="D6307" s="323" t="s">
        <v>884</v>
      </c>
    </row>
    <row r="6308" spans="1:4" ht="27" x14ac:dyDescent="0.2">
      <c r="A6308" s="320" t="s">
        <v>8327</v>
      </c>
      <c r="B6308" s="322" t="s">
        <v>13234</v>
      </c>
      <c r="C6308" s="321" t="s">
        <v>7</v>
      </c>
      <c r="D6308" s="323" t="s">
        <v>410</v>
      </c>
    </row>
    <row r="6309" spans="1:4" ht="27" x14ac:dyDescent="0.2">
      <c r="A6309" s="320" t="s">
        <v>8328</v>
      </c>
      <c r="B6309" s="322" t="s">
        <v>13235</v>
      </c>
      <c r="C6309" s="321" t="s">
        <v>7</v>
      </c>
      <c r="D6309" s="323" t="s">
        <v>2577</v>
      </c>
    </row>
    <row r="6310" spans="1:4" ht="27" x14ac:dyDescent="0.2">
      <c r="A6310" s="320" t="s">
        <v>8329</v>
      </c>
      <c r="B6310" s="322" t="s">
        <v>13236</v>
      </c>
      <c r="C6310" s="321" t="s">
        <v>7</v>
      </c>
      <c r="D6310" s="323" t="s">
        <v>407</v>
      </c>
    </row>
    <row r="6311" spans="1:4" ht="27" x14ac:dyDescent="0.2">
      <c r="A6311" s="320" t="s">
        <v>8330</v>
      </c>
      <c r="B6311" s="322" t="s">
        <v>13237</v>
      </c>
      <c r="C6311" s="321" t="s">
        <v>7</v>
      </c>
      <c r="D6311" s="323" t="s">
        <v>886</v>
      </c>
    </row>
    <row r="6312" spans="1:4" ht="27" x14ac:dyDescent="0.2">
      <c r="A6312" s="320" t="s">
        <v>8331</v>
      </c>
      <c r="B6312" s="322" t="s">
        <v>13238</v>
      </c>
      <c r="C6312" s="321" t="s">
        <v>7</v>
      </c>
      <c r="D6312" s="323" t="s">
        <v>1187</v>
      </c>
    </row>
    <row r="6313" spans="1:4" ht="27" x14ac:dyDescent="0.2">
      <c r="A6313" s="320" t="s">
        <v>8332</v>
      </c>
      <c r="B6313" s="322" t="s">
        <v>13239</v>
      </c>
      <c r="C6313" s="321" t="s">
        <v>7</v>
      </c>
      <c r="D6313" s="323" t="s">
        <v>886</v>
      </c>
    </row>
    <row r="6314" spans="1:4" ht="27" x14ac:dyDescent="0.2">
      <c r="A6314" s="320" t="s">
        <v>8333</v>
      </c>
      <c r="B6314" s="322" t="s">
        <v>13240</v>
      </c>
      <c r="C6314" s="321" t="s">
        <v>7</v>
      </c>
      <c r="D6314" s="323" t="s">
        <v>541</v>
      </c>
    </row>
    <row r="6315" spans="1:4" ht="27" x14ac:dyDescent="0.2">
      <c r="A6315" s="320" t="s">
        <v>8334</v>
      </c>
      <c r="B6315" s="322" t="s">
        <v>16282</v>
      </c>
      <c r="C6315" s="321" t="s">
        <v>7</v>
      </c>
      <c r="D6315" s="323" t="s">
        <v>2109</v>
      </c>
    </row>
    <row r="6316" spans="1:4" ht="13.5" x14ac:dyDescent="0.2">
      <c r="A6316" s="320" t="s">
        <v>8335</v>
      </c>
      <c r="B6316" s="322" t="s">
        <v>13241</v>
      </c>
      <c r="C6316" s="321" t="s">
        <v>7</v>
      </c>
      <c r="D6316" s="323" t="s">
        <v>541</v>
      </c>
    </row>
    <row r="6317" spans="1:4" ht="27" x14ac:dyDescent="0.2">
      <c r="A6317" s="320" t="s">
        <v>8336</v>
      </c>
      <c r="B6317" s="322" t="s">
        <v>13242</v>
      </c>
      <c r="C6317" s="321" t="s">
        <v>7</v>
      </c>
      <c r="D6317" s="323" t="s">
        <v>2282</v>
      </c>
    </row>
    <row r="6318" spans="1:4" ht="27" x14ac:dyDescent="0.2">
      <c r="A6318" s="320" t="s">
        <v>8337</v>
      </c>
      <c r="B6318" s="322" t="s">
        <v>13243</v>
      </c>
      <c r="C6318" s="321" t="s">
        <v>7</v>
      </c>
      <c r="D6318" s="323" t="s">
        <v>408</v>
      </c>
    </row>
    <row r="6319" spans="1:4" ht="27" x14ac:dyDescent="0.2">
      <c r="A6319" s="320" t="s">
        <v>8338</v>
      </c>
      <c r="B6319" s="322" t="s">
        <v>13244</v>
      </c>
      <c r="C6319" s="321" t="s">
        <v>7</v>
      </c>
      <c r="D6319" s="323" t="s">
        <v>705</v>
      </c>
    </row>
    <row r="6320" spans="1:4" ht="27" x14ac:dyDescent="0.2">
      <c r="A6320" s="320" t="s">
        <v>8339</v>
      </c>
      <c r="B6320" s="322" t="s">
        <v>13245</v>
      </c>
      <c r="C6320" s="321" t="s">
        <v>7</v>
      </c>
      <c r="D6320" s="323" t="s">
        <v>199</v>
      </c>
    </row>
    <row r="6321" spans="1:4" ht="27" x14ac:dyDescent="0.2">
      <c r="A6321" s="320" t="s">
        <v>8340</v>
      </c>
      <c r="B6321" s="322" t="s">
        <v>13246</v>
      </c>
      <c r="C6321" s="321" t="s">
        <v>7</v>
      </c>
      <c r="D6321" s="323" t="s">
        <v>405</v>
      </c>
    </row>
    <row r="6322" spans="1:4" ht="27" x14ac:dyDescent="0.2">
      <c r="A6322" s="320" t="s">
        <v>8341</v>
      </c>
      <c r="B6322" s="322" t="s">
        <v>13247</v>
      </c>
      <c r="C6322" s="321" t="s">
        <v>7</v>
      </c>
      <c r="D6322" s="323" t="s">
        <v>195</v>
      </c>
    </row>
    <row r="6323" spans="1:4" ht="27" x14ac:dyDescent="0.2">
      <c r="A6323" s="320" t="s">
        <v>8342</v>
      </c>
      <c r="B6323" s="322" t="s">
        <v>13248</v>
      </c>
      <c r="C6323" s="321" t="s">
        <v>7</v>
      </c>
      <c r="D6323" s="323" t="s">
        <v>2202</v>
      </c>
    </row>
    <row r="6324" spans="1:4" ht="27" x14ac:dyDescent="0.2">
      <c r="A6324" s="320" t="s">
        <v>8343</v>
      </c>
      <c r="B6324" s="322" t="s">
        <v>13249</v>
      </c>
      <c r="C6324" s="321" t="s">
        <v>7</v>
      </c>
      <c r="D6324" s="323" t="s">
        <v>407</v>
      </c>
    </row>
    <row r="6325" spans="1:4" ht="27" x14ac:dyDescent="0.2">
      <c r="A6325" s="320" t="s">
        <v>8344</v>
      </c>
      <c r="B6325" s="322" t="s">
        <v>13250</v>
      </c>
      <c r="C6325" s="321" t="s">
        <v>7</v>
      </c>
      <c r="D6325" s="323" t="s">
        <v>705</v>
      </c>
    </row>
    <row r="6326" spans="1:4" ht="27" x14ac:dyDescent="0.2">
      <c r="A6326" s="320" t="s">
        <v>8345</v>
      </c>
      <c r="B6326" s="322" t="s">
        <v>13251</v>
      </c>
      <c r="C6326" s="321" t="s">
        <v>7</v>
      </c>
      <c r="D6326" s="323" t="s">
        <v>2379</v>
      </c>
    </row>
    <row r="6327" spans="1:4" ht="27" x14ac:dyDescent="0.2">
      <c r="A6327" s="320" t="s">
        <v>8346</v>
      </c>
      <c r="B6327" s="322" t="s">
        <v>13252</v>
      </c>
      <c r="C6327" s="321" t="s">
        <v>7</v>
      </c>
      <c r="D6327" s="323" t="s">
        <v>705</v>
      </c>
    </row>
    <row r="6328" spans="1:4" ht="27" x14ac:dyDescent="0.2">
      <c r="A6328" s="320" t="s">
        <v>8347</v>
      </c>
      <c r="B6328" s="322" t="s">
        <v>13253</v>
      </c>
      <c r="C6328" s="321" t="s">
        <v>7</v>
      </c>
      <c r="D6328" s="323" t="s">
        <v>171</v>
      </c>
    </row>
    <row r="6329" spans="1:4" ht="27" x14ac:dyDescent="0.2">
      <c r="A6329" s="320" t="s">
        <v>8348</v>
      </c>
      <c r="B6329" s="322" t="s">
        <v>13254</v>
      </c>
      <c r="C6329" s="321" t="s">
        <v>7</v>
      </c>
      <c r="D6329" s="323" t="s">
        <v>2282</v>
      </c>
    </row>
    <row r="6330" spans="1:4" ht="27" x14ac:dyDescent="0.2">
      <c r="A6330" s="320" t="s">
        <v>8349</v>
      </c>
      <c r="B6330" s="322" t="s">
        <v>13255</v>
      </c>
      <c r="C6330" s="321" t="s">
        <v>7</v>
      </c>
      <c r="D6330" s="323" t="s">
        <v>408</v>
      </c>
    </row>
    <row r="6331" spans="1:4" ht="27" x14ac:dyDescent="0.2">
      <c r="A6331" s="320" t="s">
        <v>8350</v>
      </c>
      <c r="B6331" s="322" t="s">
        <v>13256</v>
      </c>
      <c r="C6331" s="321" t="s">
        <v>7</v>
      </c>
      <c r="D6331" s="323" t="s">
        <v>405</v>
      </c>
    </row>
    <row r="6332" spans="1:4" ht="27" x14ac:dyDescent="0.2">
      <c r="A6332" s="320" t="s">
        <v>8351</v>
      </c>
      <c r="B6332" s="322" t="s">
        <v>13257</v>
      </c>
      <c r="C6332" s="321" t="s">
        <v>7</v>
      </c>
      <c r="D6332" s="323" t="s">
        <v>171</v>
      </c>
    </row>
    <row r="6333" spans="1:4" ht="27" x14ac:dyDescent="0.2">
      <c r="A6333" s="320" t="s">
        <v>8352</v>
      </c>
      <c r="B6333" s="322" t="s">
        <v>13258</v>
      </c>
      <c r="C6333" s="321" t="s">
        <v>7</v>
      </c>
      <c r="D6333" s="323" t="s">
        <v>199</v>
      </c>
    </row>
    <row r="6334" spans="1:4" ht="13.5" x14ac:dyDescent="0.2">
      <c r="A6334" s="320" t="s">
        <v>8353</v>
      </c>
      <c r="B6334" s="322" t="s">
        <v>13259</v>
      </c>
      <c r="C6334" s="321" t="s">
        <v>7</v>
      </c>
      <c r="D6334" s="323" t="s">
        <v>484</v>
      </c>
    </row>
    <row r="6335" spans="1:4" ht="13.5" x14ac:dyDescent="0.2">
      <c r="A6335" s="320" t="s">
        <v>8354</v>
      </c>
      <c r="B6335" s="322" t="s">
        <v>13260</v>
      </c>
      <c r="C6335" s="321" t="s">
        <v>7</v>
      </c>
      <c r="D6335" s="323" t="s">
        <v>2202</v>
      </c>
    </row>
    <row r="6336" spans="1:4" ht="27" x14ac:dyDescent="0.2">
      <c r="A6336" s="320" t="s">
        <v>8355</v>
      </c>
      <c r="B6336" s="322" t="s">
        <v>13261</v>
      </c>
      <c r="C6336" s="321" t="s">
        <v>7</v>
      </c>
      <c r="D6336" s="323" t="s">
        <v>409</v>
      </c>
    </row>
    <row r="6337" spans="1:4" ht="27" x14ac:dyDescent="0.2">
      <c r="A6337" s="320" t="s">
        <v>8356</v>
      </c>
      <c r="B6337" s="322" t="s">
        <v>13262</v>
      </c>
      <c r="C6337" s="321" t="s">
        <v>7</v>
      </c>
      <c r="D6337" s="323" t="s">
        <v>199</v>
      </c>
    </row>
    <row r="6338" spans="1:4" ht="13.5" x14ac:dyDescent="0.2">
      <c r="A6338" s="320" t="s">
        <v>8357</v>
      </c>
      <c r="B6338" s="322" t="s">
        <v>13263</v>
      </c>
      <c r="C6338" s="321" t="s">
        <v>7</v>
      </c>
      <c r="D6338" s="323" t="s">
        <v>2109</v>
      </c>
    </row>
    <row r="6339" spans="1:4" ht="27" x14ac:dyDescent="0.2">
      <c r="A6339" s="320" t="s">
        <v>8358</v>
      </c>
      <c r="B6339" s="322" t="s">
        <v>13264</v>
      </c>
      <c r="C6339" s="321" t="s">
        <v>7</v>
      </c>
      <c r="D6339" s="323" t="s">
        <v>1180</v>
      </c>
    </row>
    <row r="6340" spans="1:4" ht="27" x14ac:dyDescent="0.2">
      <c r="A6340" s="320" t="s">
        <v>8359</v>
      </c>
      <c r="B6340" s="322" t="s">
        <v>13265</v>
      </c>
      <c r="C6340" s="321" t="s">
        <v>7</v>
      </c>
      <c r="D6340" s="323" t="s">
        <v>1224</v>
      </c>
    </row>
    <row r="6341" spans="1:4" ht="13.5" x14ac:dyDescent="0.2">
      <c r="A6341" s="320" t="s">
        <v>8360</v>
      </c>
      <c r="B6341" s="322" t="s">
        <v>13266</v>
      </c>
      <c r="C6341" s="321" t="s">
        <v>7</v>
      </c>
      <c r="D6341" s="323" t="s">
        <v>410</v>
      </c>
    </row>
    <row r="6342" spans="1:4" ht="13.5" x14ac:dyDescent="0.2">
      <c r="A6342" s="320" t="s">
        <v>8361</v>
      </c>
      <c r="B6342" s="322" t="s">
        <v>13267</v>
      </c>
      <c r="C6342" s="321" t="s">
        <v>7</v>
      </c>
      <c r="D6342" s="323" t="s">
        <v>199</v>
      </c>
    </row>
    <row r="6343" spans="1:4" ht="27" x14ac:dyDescent="0.2">
      <c r="A6343" s="320" t="s">
        <v>8362</v>
      </c>
      <c r="B6343" s="322" t="s">
        <v>13268</v>
      </c>
      <c r="C6343" s="321" t="s">
        <v>7</v>
      </c>
      <c r="D6343" s="323" t="s">
        <v>884</v>
      </c>
    </row>
    <row r="6344" spans="1:4" ht="13.5" x14ac:dyDescent="0.2">
      <c r="A6344" s="320" t="s">
        <v>8363</v>
      </c>
      <c r="B6344" s="322" t="s">
        <v>13269</v>
      </c>
      <c r="C6344" s="321" t="s">
        <v>7</v>
      </c>
      <c r="D6344" s="323" t="s">
        <v>405</v>
      </c>
    </row>
    <row r="6345" spans="1:4" ht="27" x14ac:dyDescent="0.2">
      <c r="A6345" s="320" t="s">
        <v>8364</v>
      </c>
      <c r="B6345" s="322" t="s">
        <v>13270</v>
      </c>
      <c r="C6345" s="321" t="s">
        <v>7</v>
      </c>
      <c r="D6345" s="323" t="s">
        <v>844</v>
      </c>
    </row>
    <row r="6346" spans="1:4" ht="27" x14ac:dyDescent="0.2">
      <c r="A6346" s="320" t="s">
        <v>8365</v>
      </c>
      <c r="B6346" s="322" t="s">
        <v>13271</v>
      </c>
      <c r="C6346" s="321" t="s">
        <v>7</v>
      </c>
      <c r="D6346" s="323" t="s">
        <v>484</v>
      </c>
    </row>
    <row r="6347" spans="1:4" ht="27" x14ac:dyDescent="0.2">
      <c r="A6347" s="320" t="s">
        <v>8366</v>
      </c>
      <c r="B6347" s="322" t="s">
        <v>13272</v>
      </c>
      <c r="C6347" s="321" t="s">
        <v>7</v>
      </c>
      <c r="D6347" s="323" t="s">
        <v>405</v>
      </c>
    </row>
    <row r="6348" spans="1:4" ht="27" x14ac:dyDescent="0.2">
      <c r="A6348" s="320" t="s">
        <v>8367</v>
      </c>
      <c r="B6348" s="322" t="s">
        <v>13273</v>
      </c>
      <c r="C6348" s="321" t="s">
        <v>7</v>
      </c>
      <c r="D6348" s="323" t="s">
        <v>705</v>
      </c>
    </row>
    <row r="6349" spans="1:4" ht="27" x14ac:dyDescent="0.2">
      <c r="A6349" s="320" t="s">
        <v>8368</v>
      </c>
      <c r="B6349" s="322" t="s">
        <v>13274</v>
      </c>
      <c r="C6349" s="321" t="s">
        <v>7</v>
      </c>
      <c r="D6349" s="323" t="s">
        <v>884</v>
      </c>
    </row>
    <row r="6350" spans="1:4" ht="27" x14ac:dyDescent="0.2">
      <c r="A6350" s="320" t="s">
        <v>8369</v>
      </c>
      <c r="B6350" s="322" t="s">
        <v>13275</v>
      </c>
      <c r="C6350" s="321" t="s">
        <v>7</v>
      </c>
      <c r="D6350" s="323" t="s">
        <v>844</v>
      </c>
    </row>
    <row r="6351" spans="1:4" ht="27" x14ac:dyDescent="0.2">
      <c r="A6351" s="320" t="s">
        <v>8370</v>
      </c>
      <c r="B6351" s="322" t="s">
        <v>13276</v>
      </c>
      <c r="C6351" s="321" t="s">
        <v>7</v>
      </c>
      <c r="D6351" s="323" t="s">
        <v>1180</v>
      </c>
    </row>
    <row r="6352" spans="1:4" ht="27" x14ac:dyDescent="0.2">
      <c r="A6352" s="320" t="s">
        <v>8371</v>
      </c>
      <c r="B6352" s="322" t="s">
        <v>13277</v>
      </c>
      <c r="C6352" s="321" t="s">
        <v>7</v>
      </c>
      <c r="D6352" s="323" t="s">
        <v>2282</v>
      </c>
    </row>
    <row r="6353" spans="1:4" ht="27" x14ac:dyDescent="0.2">
      <c r="A6353" s="320" t="s">
        <v>8372</v>
      </c>
      <c r="B6353" s="322" t="s">
        <v>13278</v>
      </c>
      <c r="C6353" s="321" t="s">
        <v>7</v>
      </c>
      <c r="D6353" s="323" t="s">
        <v>407</v>
      </c>
    </row>
    <row r="6354" spans="1:4" ht="27" x14ac:dyDescent="0.2">
      <c r="A6354" s="320" t="s">
        <v>8373</v>
      </c>
      <c r="B6354" s="322" t="s">
        <v>13279</v>
      </c>
      <c r="C6354" s="321" t="s">
        <v>7</v>
      </c>
      <c r="D6354" s="323" t="s">
        <v>410</v>
      </c>
    </row>
    <row r="6355" spans="1:4" ht="27" x14ac:dyDescent="0.2">
      <c r="A6355" s="320" t="s">
        <v>8374</v>
      </c>
      <c r="B6355" s="322" t="s">
        <v>13280</v>
      </c>
      <c r="C6355" s="321" t="s">
        <v>7</v>
      </c>
      <c r="D6355" s="323" t="s">
        <v>1187</v>
      </c>
    </row>
    <row r="6356" spans="1:4" ht="27" x14ac:dyDescent="0.2">
      <c r="A6356" s="320" t="s">
        <v>8375</v>
      </c>
      <c r="B6356" s="322" t="s">
        <v>13281</v>
      </c>
      <c r="C6356" s="321" t="s">
        <v>7</v>
      </c>
      <c r="D6356" s="323" t="s">
        <v>912</v>
      </c>
    </row>
    <row r="6357" spans="1:4" ht="27" x14ac:dyDescent="0.2">
      <c r="A6357" s="320" t="s">
        <v>8376</v>
      </c>
      <c r="B6357" s="322" t="s">
        <v>13282</v>
      </c>
      <c r="C6357" s="321" t="s">
        <v>7</v>
      </c>
      <c r="D6357" s="323" t="s">
        <v>912</v>
      </c>
    </row>
    <row r="6358" spans="1:4" ht="27" x14ac:dyDescent="0.2">
      <c r="A6358" s="320" t="s">
        <v>8377</v>
      </c>
      <c r="B6358" s="322" t="s">
        <v>13283</v>
      </c>
      <c r="C6358" s="321" t="s">
        <v>7</v>
      </c>
      <c r="D6358" s="323" t="s">
        <v>1381</v>
      </c>
    </row>
    <row r="6359" spans="1:4" ht="27" x14ac:dyDescent="0.2">
      <c r="A6359" s="320" t="s">
        <v>8378</v>
      </c>
      <c r="B6359" s="322" t="s">
        <v>13284</v>
      </c>
      <c r="C6359" s="321" t="s">
        <v>7</v>
      </c>
      <c r="D6359" s="323" t="s">
        <v>179</v>
      </c>
    </row>
    <row r="6360" spans="1:4" ht="27" x14ac:dyDescent="0.2">
      <c r="A6360" s="320" t="s">
        <v>8379</v>
      </c>
      <c r="B6360" s="322" t="s">
        <v>13285</v>
      </c>
      <c r="C6360" s="321" t="s">
        <v>7</v>
      </c>
      <c r="D6360" s="323" t="s">
        <v>408</v>
      </c>
    </row>
    <row r="6361" spans="1:4" ht="27" x14ac:dyDescent="0.2">
      <c r="A6361" s="320" t="s">
        <v>8380</v>
      </c>
      <c r="B6361" s="322" t="s">
        <v>13286</v>
      </c>
      <c r="C6361" s="321" t="s">
        <v>7</v>
      </c>
      <c r="D6361" s="323" t="s">
        <v>886</v>
      </c>
    </row>
    <row r="6362" spans="1:4" ht="27" x14ac:dyDescent="0.2">
      <c r="A6362" s="320" t="s">
        <v>8381</v>
      </c>
      <c r="B6362" s="322" t="s">
        <v>13287</v>
      </c>
      <c r="C6362" s="321" t="s">
        <v>7</v>
      </c>
      <c r="D6362" s="323" t="s">
        <v>2282</v>
      </c>
    </row>
    <row r="6363" spans="1:4" ht="27" x14ac:dyDescent="0.2">
      <c r="A6363" s="320" t="s">
        <v>8382</v>
      </c>
      <c r="B6363" s="322" t="s">
        <v>13288</v>
      </c>
      <c r="C6363" s="321" t="s">
        <v>7</v>
      </c>
      <c r="D6363" s="323" t="s">
        <v>705</v>
      </c>
    </row>
    <row r="6364" spans="1:4" ht="27" x14ac:dyDescent="0.2">
      <c r="A6364" s="320" t="s">
        <v>8383</v>
      </c>
      <c r="B6364" s="322" t="s">
        <v>13289</v>
      </c>
      <c r="C6364" s="321" t="s">
        <v>7</v>
      </c>
      <c r="D6364" s="323" t="s">
        <v>328</v>
      </c>
    </row>
    <row r="6365" spans="1:4" ht="27" x14ac:dyDescent="0.2">
      <c r="A6365" s="320" t="s">
        <v>8384</v>
      </c>
      <c r="B6365" s="322" t="s">
        <v>13290</v>
      </c>
      <c r="C6365" s="321" t="s">
        <v>7</v>
      </c>
      <c r="D6365" s="323" t="s">
        <v>1066</v>
      </c>
    </row>
    <row r="6366" spans="1:4" ht="27" x14ac:dyDescent="0.2">
      <c r="A6366" s="320" t="s">
        <v>8385</v>
      </c>
      <c r="B6366" s="322" t="s">
        <v>13291</v>
      </c>
      <c r="C6366" s="321" t="s">
        <v>7</v>
      </c>
      <c r="D6366" s="323" t="s">
        <v>286</v>
      </c>
    </row>
    <row r="6367" spans="1:4" ht="27" x14ac:dyDescent="0.2">
      <c r="A6367" s="320" t="s">
        <v>8386</v>
      </c>
      <c r="B6367" s="322" t="s">
        <v>13292</v>
      </c>
      <c r="C6367" s="321" t="s">
        <v>7</v>
      </c>
      <c r="D6367" s="323" t="s">
        <v>821</v>
      </c>
    </row>
    <row r="6368" spans="1:4" ht="27" x14ac:dyDescent="0.2">
      <c r="A6368" s="320" t="s">
        <v>8387</v>
      </c>
      <c r="B6368" s="322" t="s">
        <v>13293</v>
      </c>
      <c r="C6368" s="321" t="s">
        <v>7</v>
      </c>
      <c r="D6368" s="323" t="s">
        <v>2577</v>
      </c>
    </row>
    <row r="6369" spans="1:4" ht="13.5" x14ac:dyDescent="0.2">
      <c r="A6369" s="320" t="s">
        <v>8388</v>
      </c>
      <c r="B6369" s="322" t="s">
        <v>13294</v>
      </c>
      <c r="C6369" s="321" t="s">
        <v>7</v>
      </c>
      <c r="D6369" s="323" t="s">
        <v>2379</v>
      </c>
    </row>
    <row r="6370" spans="1:4" ht="27" x14ac:dyDescent="0.2">
      <c r="A6370" s="320" t="s">
        <v>8389</v>
      </c>
      <c r="B6370" s="322" t="s">
        <v>13295</v>
      </c>
      <c r="C6370" s="321" t="s">
        <v>7</v>
      </c>
      <c r="D6370" s="323" t="s">
        <v>336</v>
      </c>
    </row>
    <row r="6371" spans="1:4" ht="27" x14ac:dyDescent="0.2">
      <c r="A6371" s="320" t="s">
        <v>8390</v>
      </c>
      <c r="B6371" s="322" t="s">
        <v>13296</v>
      </c>
      <c r="C6371" s="321" t="s">
        <v>13314</v>
      </c>
      <c r="D6371" s="323" t="s">
        <v>5415</v>
      </c>
    </row>
    <row r="6372" spans="1:4" ht="27" x14ac:dyDescent="0.2">
      <c r="A6372" s="320" t="s">
        <v>8391</v>
      </c>
      <c r="B6372" s="322" t="s">
        <v>13297</v>
      </c>
      <c r="C6372" s="321" t="s">
        <v>13314</v>
      </c>
      <c r="D6372" s="323" t="s">
        <v>13790</v>
      </c>
    </row>
    <row r="6373" spans="1:4" ht="27" x14ac:dyDescent="0.2">
      <c r="A6373" s="320" t="s">
        <v>8392</v>
      </c>
      <c r="B6373" s="322" t="s">
        <v>13298</v>
      </c>
      <c r="C6373" s="321" t="s">
        <v>13314</v>
      </c>
      <c r="D6373" s="323" t="s">
        <v>8394</v>
      </c>
    </row>
    <row r="6374" spans="1:4" ht="27" x14ac:dyDescent="0.2">
      <c r="A6374" s="320" t="s">
        <v>8393</v>
      </c>
      <c r="B6374" s="322" t="s">
        <v>13299</v>
      </c>
      <c r="C6374" s="321" t="s">
        <v>13314</v>
      </c>
      <c r="D6374" s="323" t="s">
        <v>262</v>
      </c>
    </row>
    <row r="6375" spans="1:4" ht="27" x14ac:dyDescent="0.2">
      <c r="A6375" s="320" t="s">
        <v>8395</v>
      </c>
      <c r="B6375" s="322" t="s">
        <v>13300</v>
      </c>
      <c r="C6375" s="321" t="s">
        <v>13314</v>
      </c>
      <c r="D6375" s="323" t="s">
        <v>5540</v>
      </c>
    </row>
    <row r="6376" spans="1:4" ht="27" x14ac:dyDescent="0.2">
      <c r="A6376" s="320" t="s">
        <v>8396</v>
      </c>
      <c r="B6376" s="322" t="s">
        <v>13301</v>
      </c>
      <c r="C6376" s="321" t="s">
        <v>13314</v>
      </c>
      <c r="D6376" s="323" t="s">
        <v>14126</v>
      </c>
    </row>
    <row r="6377" spans="1:4" ht="27" x14ac:dyDescent="0.2">
      <c r="A6377" s="320" t="s">
        <v>8397</v>
      </c>
      <c r="B6377" s="322" t="s">
        <v>13302</v>
      </c>
      <c r="C6377" s="321" t="s">
        <v>13314</v>
      </c>
      <c r="D6377" s="323" t="s">
        <v>19281</v>
      </c>
    </row>
    <row r="6378" spans="1:4" ht="27" x14ac:dyDescent="0.2">
      <c r="A6378" s="320" t="s">
        <v>8398</v>
      </c>
      <c r="B6378" s="322" t="s">
        <v>13303</v>
      </c>
      <c r="C6378" s="321" t="s">
        <v>13314</v>
      </c>
      <c r="D6378" s="323" t="s">
        <v>19282</v>
      </c>
    </row>
    <row r="6379" spans="1:4" ht="27" x14ac:dyDescent="0.2">
      <c r="A6379" s="320" t="s">
        <v>8399</v>
      </c>
      <c r="B6379" s="322" t="s">
        <v>13304</v>
      </c>
      <c r="C6379" s="321" t="s">
        <v>13314</v>
      </c>
      <c r="D6379" s="323" t="s">
        <v>14523</v>
      </c>
    </row>
    <row r="6380" spans="1:4" ht="27" x14ac:dyDescent="0.2">
      <c r="A6380" s="320" t="s">
        <v>8400</v>
      </c>
      <c r="B6380" s="322" t="s">
        <v>13305</v>
      </c>
      <c r="C6380" s="321" t="s">
        <v>13314</v>
      </c>
      <c r="D6380" s="323" t="s">
        <v>16943</v>
      </c>
    </row>
    <row r="6381" spans="1:4" ht="27" x14ac:dyDescent="0.2">
      <c r="A6381" s="320" t="s">
        <v>8401</v>
      </c>
      <c r="B6381" s="322" t="s">
        <v>13306</v>
      </c>
      <c r="C6381" s="321" t="s">
        <v>13314</v>
      </c>
      <c r="D6381" s="323" t="s">
        <v>19283</v>
      </c>
    </row>
    <row r="6382" spans="1:4" ht="27" x14ac:dyDescent="0.2">
      <c r="A6382" s="320" t="s">
        <v>8402</v>
      </c>
      <c r="B6382" s="322" t="s">
        <v>13307</v>
      </c>
      <c r="C6382" s="321" t="s">
        <v>13314</v>
      </c>
      <c r="D6382" s="323" t="s">
        <v>19284</v>
      </c>
    </row>
    <row r="6383" spans="1:4" ht="27" x14ac:dyDescent="0.2">
      <c r="A6383" s="320" t="s">
        <v>8403</v>
      </c>
      <c r="B6383" s="322" t="s">
        <v>13308</v>
      </c>
      <c r="C6383" s="321" t="s">
        <v>13314</v>
      </c>
      <c r="D6383" s="323" t="s">
        <v>19285</v>
      </c>
    </row>
    <row r="6384" spans="1:4" ht="27" x14ac:dyDescent="0.2">
      <c r="A6384" s="320" t="s">
        <v>8404</v>
      </c>
      <c r="B6384" s="322" t="s">
        <v>13309</v>
      </c>
      <c r="C6384" s="321" t="s">
        <v>13314</v>
      </c>
      <c r="D6384" s="323" t="s">
        <v>19286</v>
      </c>
    </row>
    <row r="6385" spans="1:4" ht="27" x14ac:dyDescent="0.2">
      <c r="A6385" s="320" t="s">
        <v>8405</v>
      </c>
      <c r="B6385" s="322" t="s">
        <v>13310</v>
      </c>
      <c r="C6385" s="321" t="s">
        <v>13314</v>
      </c>
      <c r="D6385" s="323" t="s">
        <v>19287</v>
      </c>
    </row>
    <row r="6386" spans="1:4" ht="27" x14ac:dyDescent="0.2">
      <c r="A6386" s="320" t="s">
        <v>8406</v>
      </c>
      <c r="B6386" s="322" t="s">
        <v>13311</v>
      </c>
      <c r="C6386" s="321" t="s">
        <v>13314</v>
      </c>
      <c r="D6386" s="323" t="s">
        <v>19288</v>
      </c>
    </row>
    <row r="6387" spans="1:4" ht="27" x14ac:dyDescent="0.2">
      <c r="A6387" s="320" t="s">
        <v>8407</v>
      </c>
      <c r="B6387" s="322" t="s">
        <v>13312</v>
      </c>
      <c r="C6387" s="321" t="s">
        <v>13314</v>
      </c>
      <c r="D6387" s="323" t="s">
        <v>19289</v>
      </c>
    </row>
    <row r="6392" spans="1:4" ht="15" x14ac:dyDescent="0.25">
      <c r="A6392" s="1336" t="s">
        <v>19290</v>
      </c>
      <c r="B6392" s="1336"/>
      <c r="C6392" s="1336"/>
      <c r="D6392" s="1336"/>
    </row>
    <row r="6393" spans="1:4" ht="15" x14ac:dyDescent="0.25">
      <c r="A6393" s="1336" t="s">
        <v>19291</v>
      </c>
      <c r="B6393" s="1336"/>
      <c r="C6393" s="1336"/>
      <c r="D6393" s="1336"/>
    </row>
    <row r="6394" spans="1:4" ht="15" x14ac:dyDescent="0.25">
      <c r="A6394" s="1336" t="s">
        <v>162</v>
      </c>
      <c r="B6394" s="1336"/>
      <c r="C6394" s="1336"/>
      <c r="D6394" s="1336"/>
    </row>
    <row r="6395" spans="1:4" ht="15" x14ac:dyDescent="0.25">
      <c r="A6395" s="1336" t="s">
        <v>13341</v>
      </c>
      <c r="B6395" s="1336"/>
      <c r="C6395" s="1336"/>
      <c r="D6395" s="1336"/>
    </row>
    <row r="6396" spans="1:4" ht="15" x14ac:dyDescent="0.25">
      <c r="A6396" s="375" t="s">
        <v>161</v>
      </c>
      <c r="B6396" s="376"/>
      <c r="C6396" s="377"/>
      <c r="D6396" s="376"/>
    </row>
    <row r="6397" spans="1:4" ht="20.100000000000001" customHeight="1" x14ac:dyDescent="0.2">
      <c r="A6397" s="131" t="s">
        <v>163</v>
      </c>
      <c r="B6397" s="131" t="s">
        <v>164</v>
      </c>
      <c r="C6397" s="131" t="s">
        <v>16417</v>
      </c>
      <c r="D6397" s="131" t="s">
        <v>19292</v>
      </c>
    </row>
    <row r="6398" spans="1:4" ht="15" x14ac:dyDescent="0.2">
      <c r="A6398" s="85">
        <v>39840</v>
      </c>
      <c r="B6398" s="324" t="s">
        <v>19293</v>
      </c>
      <c r="C6398" s="325" t="s">
        <v>14847</v>
      </c>
      <c r="D6398" s="326" t="s">
        <v>19294</v>
      </c>
    </row>
    <row r="6399" spans="1:4" ht="30" x14ac:dyDescent="0.2">
      <c r="A6399" s="85">
        <v>2404</v>
      </c>
      <c r="B6399" s="324" t="s">
        <v>19295</v>
      </c>
      <c r="C6399" s="325" t="s">
        <v>1506</v>
      </c>
      <c r="D6399" s="326" t="s">
        <v>19296</v>
      </c>
    </row>
    <row r="6400" spans="1:4" ht="30" x14ac:dyDescent="0.2">
      <c r="A6400" s="85">
        <v>2720</v>
      </c>
      <c r="B6400" s="324" t="s">
        <v>19297</v>
      </c>
      <c r="C6400" s="325" t="s">
        <v>1490</v>
      </c>
      <c r="D6400" s="326" t="s">
        <v>6424</v>
      </c>
    </row>
    <row r="6401" spans="1:4" ht="30" x14ac:dyDescent="0.2">
      <c r="A6401" s="85">
        <v>2719</v>
      </c>
      <c r="B6401" s="324" t="s">
        <v>19298</v>
      </c>
      <c r="C6401" s="325" t="s">
        <v>1490</v>
      </c>
      <c r="D6401" s="326" t="s">
        <v>13342</v>
      </c>
    </row>
    <row r="6402" spans="1:4" ht="30" x14ac:dyDescent="0.2">
      <c r="A6402" s="85">
        <v>3378</v>
      </c>
      <c r="B6402" s="324" t="s">
        <v>19299</v>
      </c>
      <c r="C6402" s="325" t="s">
        <v>14847</v>
      </c>
      <c r="D6402" s="326" t="s">
        <v>19300</v>
      </c>
    </row>
    <row r="6403" spans="1:4" ht="30" x14ac:dyDescent="0.2">
      <c r="A6403" s="85">
        <v>3380</v>
      </c>
      <c r="B6403" s="324" t="s">
        <v>19301</v>
      </c>
      <c r="C6403" s="325" t="s">
        <v>14847</v>
      </c>
      <c r="D6403" s="326" t="s">
        <v>13617</v>
      </c>
    </row>
    <row r="6404" spans="1:4" ht="30" x14ac:dyDescent="0.2">
      <c r="A6404" s="85">
        <v>3379</v>
      </c>
      <c r="B6404" s="324" t="s">
        <v>19302</v>
      </c>
      <c r="C6404" s="325" t="s">
        <v>14847</v>
      </c>
      <c r="D6404" s="326" t="s">
        <v>14198</v>
      </c>
    </row>
    <row r="6405" spans="1:4" ht="30" x14ac:dyDescent="0.2">
      <c r="A6405" s="85">
        <v>13382</v>
      </c>
      <c r="B6405" s="324" t="s">
        <v>19303</v>
      </c>
      <c r="C6405" s="325" t="s">
        <v>14847</v>
      </c>
      <c r="D6405" s="326" t="s">
        <v>19304</v>
      </c>
    </row>
    <row r="6406" spans="1:4" ht="30" x14ac:dyDescent="0.2">
      <c r="A6406" s="85">
        <v>11088</v>
      </c>
      <c r="B6406" s="324" t="s">
        <v>19305</v>
      </c>
      <c r="C6406" s="325" t="s">
        <v>14847</v>
      </c>
      <c r="D6406" s="326" t="s">
        <v>1140</v>
      </c>
    </row>
    <row r="6407" spans="1:4" ht="30" x14ac:dyDescent="0.2">
      <c r="A6407" s="85">
        <v>4126</v>
      </c>
      <c r="B6407" s="324" t="s">
        <v>19306</v>
      </c>
      <c r="C6407" s="325" t="s">
        <v>14847</v>
      </c>
      <c r="D6407" s="326" t="s">
        <v>166</v>
      </c>
    </row>
    <row r="6408" spans="1:4" ht="30" x14ac:dyDescent="0.2">
      <c r="A6408" s="85">
        <v>10615</v>
      </c>
      <c r="B6408" s="324" t="s">
        <v>19307</v>
      </c>
      <c r="C6408" s="325" t="s">
        <v>14847</v>
      </c>
      <c r="D6408" s="326" t="s">
        <v>19308</v>
      </c>
    </row>
    <row r="6409" spans="1:4" ht="15" x14ac:dyDescent="0.2">
      <c r="A6409" s="85">
        <v>39845</v>
      </c>
      <c r="B6409" s="324" t="s">
        <v>19309</v>
      </c>
      <c r="C6409" s="325" t="s">
        <v>14847</v>
      </c>
      <c r="D6409" s="326" t="s">
        <v>19310</v>
      </c>
    </row>
    <row r="6410" spans="1:4" ht="30" x14ac:dyDescent="0.2">
      <c r="A6410" s="85">
        <v>21136</v>
      </c>
      <c r="B6410" s="324" t="s">
        <v>19311</v>
      </c>
      <c r="C6410" s="325" t="s">
        <v>1491</v>
      </c>
      <c r="D6410" s="326" t="s">
        <v>964</v>
      </c>
    </row>
    <row r="6411" spans="1:4" ht="30" x14ac:dyDescent="0.2">
      <c r="A6411" s="85">
        <v>21128</v>
      </c>
      <c r="B6411" s="324" t="s">
        <v>19312</v>
      </c>
      <c r="C6411" s="325" t="s">
        <v>1491</v>
      </c>
      <c r="D6411" s="326" t="s">
        <v>466</v>
      </c>
    </row>
    <row r="6412" spans="1:4" ht="30" x14ac:dyDescent="0.2">
      <c r="A6412" s="85">
        <v>21130</v>
      </c>
      <c r="B6412" s="324" t="s">
        <v>19313</v>
      </c>
      <c r="C6412" s="325" t="s">
        <v>1491</v>
      </c>
      <c r="D6412" s="326" t="s">
        <v>18055</v>
      </c>
    </row>
    <row r="6413" spans="1:4" ht="30" x14ac:dyDescent="0.2">
      <c r="A6413" s="85">
        <v>21135</v>
      </c>
      <c r="B6413" s="324" t="s">
        <v>19314</v>
      </c>
      <c r="C6413" s="325" t="s">
        <v>1491</v>
      </c>
      <c r="D6413" s="326" t="s">
        <v>19257</v>
      </c>
    </row>
    <row r="6414" spans="1:4" ht="30" x14ac:dyDescent="0.2">
      <c r="A6414" s="85">
        <v>38605</v>
      </c>
      <c r="B6414" s="324" t="s">
        <v>19315</v>
      </c>
      <c r="C6414" s="325" t="s">
        <v>14847</v>
      </c>
      <c r="D6414" s="326" t="s">
        <v>19316</v>
      </c>
    </row>
    <row r="6415" spans="1:4" ht="15" x14ac:dyDescent="0.2">
      <c r="A6415" s="85">
        <v>11270</v>
      </c>
      <c r="B6415" s="324" t="s">
        <v>19317</v>
      </c>
      <c r="C6415" s="325" t="s">
        <v>14847</v>
      </c>
      <c r="D6415" s="326" t="s">
        <v>917</v>
      </c>
    </row>
    <row r="6416" spans="1:4" ht="15" x14ac:dyDescent="0.2">
      <c r="A6416" s="85">
        <v>412</v>
      </c>
      <c r="B6416" s="324" t="s">
        <v>19318</v>
      </c>
      <c r="C6416" s="325" t="s">
        <v>14847</v>
      </c>
      <c r="D6416" s="326" t="s">
        <v>177</v>
      </c>
    </row>
    <row r="6417" spans="1:4" ht="15" x14ac:dyDescent="0.2">
      <c r="A6417" s="85">
        <v>414</v>
      </c>
      <c r="B6417" s="324" t="s">
        <v>19319</v>
      </c>
      <c r="C6417" s="325" t="s">
        <v>14847</v>
      </c>
      <c r="D6417" s="326" t="s">
        <v>169</v>
      </c>
    </row>
    <row r="6418" spans="1:4" ht="15" x14ac:dyDescent="0.2">
      <c r="A6418" s="85">
        <v>410</v>
      </c>
      <c r="B6418" s="324" t="s">
        <v>19320</v>
      </c>
      <c r="C6418" s="325" t="s">
        <v>14847</v>
      </c>
      <c r="D6418" s="326" t="s">
        <v>2282</v>
      </c>
    </row>
    <row r="6419" spans="1:4" ht="15" x14ac:dyDescent="0.2">
      <c r="A6419" s="85">
        <v>411</v>
      </c>
      <c r="B6419" s="324" t="s">
        <v>19321</v>
      </c>
      <c r="C6419" s="325" t="s">
        <v>14847</v>
      </c>
      <c r="D6419" s="326" t="s">
        <v>705</v>
      </c>
    </row>
    <row r="6420" spans="1:4" ht="15" x14ac:dyDescent="0.2">
      <c r="A6420" s="85">
        <v>408</v>
      </c>
      <c r="B6420" s="324" t="s">
        <v>19322</v>
      </c>
      <c r="C6420" s="325" t="s">
        <v>14847</v>
      </c>
      <c r="D6420" s="326" t="s">
        <v>234</v>
      </c>
    </row>
    <row r="6421" spans="1:4" ht="15" x14ac:dyDescent="0.2">
      <c r="A6421" s="85">
        <v>39131</v>
      </c>
      <c r="B6421" s="324" t="s">
        <v>19323</v>
      </c>
      <c r="C6421" s="325" t="s">
        <v>14847</v>
      </c>
      <c r="D6421" s="326" t="s">
        <v>374</v>
      </c>
    </row>
    <row r="6422" spans="1:4" ht="15" x14ac:dyDescent="0.2">
      <c r="A6422" s="85">
        <v>394</v>
      </c>
      <c r="B6422" s="324" t="s">
        <v>19324</v>
      </c>
      <c r="C6422" s="325" t="s">
        <v>14847</v>
      </c>
      <c r="D6422" s="326" t="s">
        <v>888</v>
      </c>
    </row>
    <row r="6423" spans="1:4" ht="15" x14ac:dyDescent="0.2">
      <c r="A6423" s="85">
        <v>39130</v>
      </c>
      <c r="B6423" s="324" t="s">
        <v>19325</v>
      </c>
      <c r="C6423" s="325" t="s">
        <v>14847</v>
      </c>
      <c r="D6423" s="326" t="s">
        <v>569</v>
      </c>
    </row>
    <row r="6424" spans="1:4" ht="15" x14ac:dyDescent="0.2">
      <c r="A6424" s="85">
        <v>395</v>
      </c>
      <c r="B6424" s="324" t="s">
        <v>19326</v>
      </c>
      <c r="C6424" s="325" t="s">
        <v>14847</v>
      </c>
      <c r="D6424" s="326" t="s">
        <v>497</v>
      </c>
    </row>
    <row r="6425" spans="1:4" ht="15" x14ac:dyDescent="0.2">
      <c r="A6425" s="85">
        <v>39127</v>
      </c>
      <c r="B6425" s="324" t="s">
        <v>19327</v>
      </c>
      <c r="C6425" s="325" t="s">
        <v>14847</v>
      </c>
      <c r="D6425" s="326" t="s">
        <v>585</v>
      </c>
    </row>
    <row r="6426" spans="1:4" ht="15" x14ac:dyDescent="0.2">
      <c r="A6426" s="85">
        <v>392</v>
      </c>
      <c r="B6426" s="324" t="s">
        <v>19328</v>
      </c>
      <c r="C6426" s="325" t="s">
        <v>14847</v>
      </c>
      <c r="D6426" s="326" t="s">
        <v>539</v>
      </c>
    </row>
    <row r="6427" spans="1:4" ht="15" x14ac:dyDescent="0.2">
      <c r="A6427" s="85">
        <v>39129</v>
      </c>
      <c r="B6427" s="324" t="s">
        <v>19329</v>
      </c>
      <c r="C6427" s="325" t="s">
        <v>14847</v>
      </c>
      <c r="D6427" s="326" t="s">
        <v>846</v>
      </c>
    </row>
    <row r="6428" spans="1:4" ht="15" x14ac:dyDescent="0.2">
      <c r="A6428" s="85">
        <v>393</v>
      </c>
      <c r="B6428" s="324" t="s">
        <v>19330</v>
      </c>
      <c r="C6428" s="325" t="s">
        <v>14847</v>
      </c>
      <c r="D6428" s="326" t="s">
        <v>575</v>
      </c>
    </row>
    <row r="6429" spans="1:4" ht="15" x14ac:dyDescent="0.2">
      <c r="A6429" s="85">
        <v>39133</v>
      </c>
      <c r="B6429" s="324" t="s">
        <v>19331</v>
      </c>
      <c r="C6429" s="325" t="s">
        <v>14847</v>
      </c>
      <c r="D6429" s="326" t="s">
        <v>951</v>
      </c>
    </row>
    <row r="6430" spans="1:4" ht="15" x14ac:dyDescent="0.2">
      <c r="A6430" s="85">
        <v>397</v>
      </c>
      <c r="B6430" s="324" t="s">
        <v>19332</v>
      </c>
      <c r="C6430" s="325" t="s">
        <v>14847</v>
      </c>
      <c r="D6430" s="326" t="s">
        <v>428</v>
      </c>
    </row>
    <row r="6431" spans="1:4" ht="15" x14ac:dyDescent="0.2">
      <c r="A6431" s="85">
        <v>39132</v>
      </c>
      <c r="B6431" s="324" t="s">
        <v>19333</v>
      </c>
      <c r="C6431" s="325" t="s">
        <v>14847</v>
      </c>
      <c r="D6431" s="326" t="s">
        <v>919</v>
      </c>
    </row>
    <row r="6432" spans="1:4" ht="15" x14ac:dyDescent="0.2">
      <c r="A6432" s="85">
        <v>396</v>
      </c>
      <c r="B6432" s="324" t="s">
        <v>19334</v>
      </c>
      <c r="C6432" s="325" t="s">
        <v>14847</v>
      </c>
      <c r="D6432" s="326" t="s">
        <v>378</v>
      </c>
    </row>
    <row r="6433" spans="1:4" ht="15" x14ac:dyDescent="0.2">
      <c r="A6433" s="85">
        <v>39135</v>
      </c>
      <c r="B6433" s="324" t="s">
        <v>19335</v>
      </c>
      <c r="C6433" s="325" t="s">
        <v>14847</v>
      </c>
      <c r="D6433" s="326" t="s">
        <v>1166</v>
      </c>
    </row>
    <row r="6434" spans="1:4" ht="15" x14ac:dyDescent="0.2">
      <c r="A6434" s="85">
        <v>39128</v>
      </c>
      <c r="B6434" s="324" t="s">
        <v>19336</v>
      </c>
      <c r="C6434" s="325" t="s">
        <v>14847</v>
      </c>
      <c r="D6434" s="326" t="s">
        <v>1052</v>
      </c>
    </row>
    <row r="6435" spans="1:4" ht="15" x14ac:dyDescent="0.2">
      <c r="A6435" s="85">
        <v>400</v>
      </c>
      <c r="B6435" s="324" t="s">
        <v>19337</v>
      </c>
      <c r="C6435" s="325" t="s">
        <v>14847</v>
      </c>
      <c r="D6435" s="326" t="s">
        <v>180</v>
      </c>
    </row>
    <row r="6436" spans="1:4" ht="15" x14ac:dyDescent="0.2">
      <c r="A6436" s="85">
        <v>39125</v>
      </c>
      <c r="B6436" s="324" t="s">
        <v>19338</v>
      </c>
      <c r="C6436" s="325" t="s">
        <v>14847</v>
      </c>
      <c r="D6436" s="326" t="s">
        <v>1052</v>
      </c>
    </row>
    <row r="6437" spans="1:4" ht="15" x14ac:dyDescent="0.2">
      <c r="A6437" s="85">
        <v>39134</v>
      </c>
      <c r="B6437" s="324" t="s">
        <v>19339</v>
      </c>
      <c r="C6437" s="325" t="s">
        <v>14847</v>
      </c>
      <c r="D6437" s="326" t="s">
        <v>877</v>
      </c>
    </row>
    <row r="6438" spans="1:4" ht="15" x14ac:dyDescent="0.2">
      <c r="A6438" s="85">
        <v>398</v>
      </c>
      <c r="B6438" s="324" t="s">
        <v>19340</v>
      </c>
      <c r="C6438" s="325" t="s">
        <v>14847</v>
      </c>
      <c r="D6438" s="326" t="s">
        <v>550</v>
      </c>
    </row>
    <row r="6439" spans="1:4" ht="15" x14ac:dyDescent="0.2">
      <c r="A6439" s="85">
        <v>39126</v>
      </c>
      <c r="B6439" s="324" t="s">
        <v>19341</v>
      </c>
      <c r="C6439" s="325" t="s">
        <v>14847</v>
      </c>
      <c r="D6439" s="326" t="s">
        <v>1199</v>
      </c>
    </row>
    <row r="6440" spans="1:4" ht="15" x14ac:dyDescent="0.2">
      <c r="A6440" s="85">
        <v>399</v>
      </c>
      <c r="B6440" s="324" t="s">
        <v>19342</v>
      </c>
      <c r="C6440" s="325" t="s">
        <v>14847</v>
      </c>
      <c r="D6440" s="326" t="s">
        <v>233</v>
      </c>
    </row>
    <row r="6441" spans="1:4" ht="15" x14ac:dyDescent="0.2">
      <c r="A6441" s="85">
        <v>39158</v>
      </c>
      <c r="B6441" s="324" t="s">
        <v>19343</v>
      </c>
      <c r="C6441" s="325" t="s">
        <v>14847</v>
      </c>
      <c r="D6441" s="326" t="s">
        <v>1355</v>
      </c>
    </row>
    <row r="6442" spans="1:4" ht="15" x14ac:dyDescent="0.2">
      <c r="A6442" s="85">
        <v>39141</v>
      </c>
      <c r="B6442" s="324" t="s">
        <v>19344</v>
      </c>
      <c r="C6442" s="325" t="s">
        <v>14847</v>
      </c>
      <c r="D6442" s="326" t="s">
        <v>333</v>
      </c>
    </row>
    <row r="6443" spans="1:4" ht="15" x14ac:dyDescent="0.2">
      <c r="A6443" s="85">
        <v>39140</v>
      </c>
      <c r="B6443" s="324" t="s">
        <v>19345</v>
      </c>
      <c r="C6443" s="325" t="s">
        <v>14847</v>
      </c>
      <c r="D6443" s="326" t="s">
        <v>956</v>
      </c>
    </row>
    <row r="6444" spans="1:4" ht="15" x14ac:dyDescent="0.2">
      <c r="A6444" s="85">
        <v>39137</v>
      </c>
      <c r="B6444" s="324" t="s">
        <v>19346</v>
      </c>
      <c r="C6444" s="325" t="s">
        <v>14847</v>
      </c>
      <c r="D6444" s="326" t="s">
        <v>422</v>
      </c>
    </row>
    <row r="6445" spans="1:4" ht="15" x14ac:dyDescent="0.2">
      <c r="A6445" s="85">
        <v>39139</v>
      </c>
      <c r="B6445" s="324" t="s">
        <v>19347</v>
      </c>
      <c r="C6445" s="325" t="s">
        <v>14847</v>
      </c>
      <c r="D6445" s="326" t="s">
        <v>1189</v>
      </c>
    </row>
    <row r="6446" spans="1:4" ht="15" x14ac:dyDescent="0.2">
      <c r="A6446" s="85">
        <v>39143</v>
      </c>
      <c r="B6446" s="324" t="s">
        <v>19348</v>
      </c>
      <c r="C6446" s="325" t="s">
        <v>14847</v>
      </c>
      <c r="D6446" s="326" t="s">
        <v>576</v>
      </c>
    </row>
    <row r="6447" spans="1:4" ht="15" x14ac:dyDescent="0.2">
      <c r="A6447" s="85">
        <v>39142</v>
      </c>
      <c r="B6447" s="324" t="s">
        <v>19349</v>
      </c>
      <c r="C6447" s="325" t="s">
        <v>14847</v>
      </c>
      <c r="D6447" s="326" t="s">
        <v>1779</v>
      </c>
    </row>
    <row r="6448" spans="1:4" ht="15" x14ac:dyDescent="0.2">
      <c r="A6448" s="85">
        <v>39138</v>
      </c>
      <c r="B6448" s="324" t="s">
        <v>19350</v>
      </c>
      <c r="C6448" s="325" t="s">
        <v>14847</v>
      </c>
      <c r="D6448" s="326" t="s">
        <v>367</v>
      </c>
    </row>
    <row r="6449" spans="1:4" ht="15" x14ac:dyDescent="0.2">
      <c r="A6449" s="85">
        <v>39136</v>
      </c>
      <c r="B6449" s="324" t="s">
        <v>19351</v>
      </c>
      <c r="C6449" s="325" t="s">
        <v>14847</v>
      </c>
      <c r="D6449" s="326" t="s">
        <v>2035</v>
      </c>
    </row>
    <row r="6450" spans="1:4" ht="15" x14ac:dyDescent="0.2">
      <c r="A6450" s="85">
        <v>39144</v>
      </c>
      <c r="B6450" s="324" t="s">
        <v>19352</v>
      </c>
      <c r="C6450" s="325" t="s">
        <v>14847</v>
      </c>
      <c r="D6450" s="326" t="s">
        <v>497</v>
      </c>
    </row>
    <row r="6451" spans="1:4" ht="15" x14ac:dyDescent="0.2">
      <c r="A6451" s="85">
        <v>39145</v>
      </c>
      <c r="B6451" s="324" t="s">
        <v>19353</v>
      </c>
      <c r="C6451" s="325" t="s">
        <v>14847</v>
      </c>
      <c r="D6451" s="326" t="s">
        <v>2503</v>
      </c>
    </row>
    <row r="6452" spans="1:4" ht="15" x14ac:dyDescent="0.2">
      <c r="A6452" s="85">
        <v>12615</v>
      </c>
      <c r="B6452" s="324" t="s">
        <v>19354</v>
      </c>
      <c r="C6452" s="325" t="s">
        <v>14847</v>
      </c>
      <c r="D6452" s="326" t="s">
        <v>201</v>
      </c>
    </row>
    <row r="6453" spans="1:4" ht="30" x14ac:dyDescent="0.2">
      <c r="A6453" s="85">
        <v>11927</v>
      </c>
      <c r="B6453" s="324" t="s">
        <v>19355</v>
      </c>
      <c r="C6453" s="325" t="s">
        <v>14847</v>
      </c>
      <c r="D6453" s="326" t="s">
        <v>937</v>
      </c>
    </row>
    <row r="6454" spans="1:4" ht="30" x14ac:dyDescent="0.2">
      <c r="A6454" s="85">
        <v>11928</v>
      </c>
      <c r="B6454" s="324" t="s">
        <v>19356</v>
      </c>
      <c r="C6454" s="325" t="s">
        <v>14847</v>
      </c>
      <c r="D6454" s="326" t="s">
        <v>873</v>
      </c>
    </row>
    <row r="6455" spans="1:4" ht="30" x14ac:dyDescent="0.2">
      <c r="A6455" s="85">
        <v>11929</v>
      </c>
      <c r="B6455" s="324" t="s">
        <v>19357</v>
      </c>
      <c r="C6455" s="325" t="s">
        <v>14847</v>
      </c>
      <c r="D6455" s="326" t="s">
        <v>260</v>
      </c>
    </row>
    <row r="6456" spans="1:4" ht="15" x14ac:dyDescent="0.2">
      <c r="A6456" s="85">
        <v>36801</v>
      </c>
      <c r="B6456" s="324" t="s">
        <v>19358</v>
      </c>
      <c r="C6456" s="325" t="s">
        <v>14847</v>
      </c>
      <c r="D6456" s="326" t="s">
        <v>204</v>
      </c>
    </row>
    <row r="6457" spans="1:4" ht="15" x14ac:dyDescent="0.2">
      <c r="A6457" s="85">
        <v>36246</v>
      </c>
      <c r="B6457" s="324" t="s">
        <v>19359</v>
      </c>
      <c r="C6457" s="325" t="s">
        <v>1491</v>
      </c>
      <c r="D6457" s="326" t="s">
        <v>1307</v>
      </c>
    </row>
    <row r="6458" spans="1:4" ht="15" x14ac:dyDescent="0.2">
      <c r="A6458" s="85">
        <v>37600</v>
      </c>
      <c r="B6458" s="324" t="s">
        <v>19360</v>
      </c>
      <c r="C6458" s="325" t="s">
        <v>14847</v>
      </c>
      <c r="D6458" s="326" t="s">
        <v>14627</v>
      </c>
    </row>
    <row r="6459" spans="1:4" ht="15" x14ac:dyDescent="0.2">
      <c r="A6459" s="85">
        <v>37599</v>
      </c>
      <c r="B6459" s="324" t="s">
        <v>19361</v>
      </c>
      <c r="C6459" s="325" t="s">
        <v>14847</v>
      </c>
      <c r="D6459" s="326" t="s">
        <v>17438</v>
      </c>
    </row>
    <row r="6460" spans="1:4" ht="15" x14ac:dyDescent="0.2">
      <c r="A6460" s="85">
        <v>1</v>
      </c>
      <c r="B6460" s="324" t="s">
        <v>19362</v>
      </c>
      <c r="C6460" s="325" t="s">
        <v>1492</v>
      </c>
      <c r="D6460" s="326" t="s">
        <v>538</v>
      </c>
    </row>
    <row r="6461" spans="1:4" ht="15" x14ac:dyDescent="0.2">
      <c r="A6461" s="85">
        <v>3</v>
      </c>
      <c r="B6461" s="324" t="s">
        <v>19363</v>
      </c>
      <c r="C6461" s="325" t="s">
        <v>1493</v>
      </c>
      <c r="D6461" s="326" t="s">
        <v>232</v>
      </c>
    </row>
    <row r="6462" spans="1:4" ht="15" x14ac:dyDescent="0.2">
      <c r="A6462" s="85">
        <v>26</v>
      </c>
      <c r="B6462" s="324" t="s">
        <v>19364</v>
      </c>
      <c r="C6462" s="325" t="s">
        <v>1492</v>
      </c>
      <c r="D6462" s="326" t="s">
        <v>14554</v>
      </c>
    </row>
    <row r="6463" spans="1:4" ht="15" x14ac:dyDescent="0.2">
      <c r="A6463" s="85">
        <v>20</v>
      </c>
      <c r="B6463" s="324" t="s">
        <v>19365</v>
      </c>
      <c r="C6463" s="325" t="s">
        <v>1492</v>
      </c>
      <c r="D6463" s="326" t="s">
        <v>19366</v>
      </c>
    </row>
    <row r="6464" spans="1:4" ht="15" x14ac:dyDescent="0.2">
      <c r="A6464" s="85">
        <v>21</v>
      </c>
      <c r="B6464" s="324" t="s">
        <v>19367</v>
      </c>
      <c r="C6464" s="325" t="s">
        <v>1492</v>
      </c>
      <c r="D6464" s="326" t="s">
        <v>19366</v>
      </c>
    </row>
    <row r="6465" spans="1:4" ht="15" x14ac:dyDescent="0.2">
      <c r="A6465" s="85">
        <v>24</v>
      </c>
      <c r="B6465" s="324" t="s">
        <v>19368</v>
      </c>
      <c r="C6465" s="325" t="s">
        <v>1492</v>
      </c>
      <c r="D6465" s="326" t="s">
        <v>19366</v>
      </c>
    </row>
    <row r="6466" spans="1:4" ht="15" x14ac:dyDescent="0.2">
      <c r="A6466" s="85">
        <v>25</v>
      </c>
      <c r="B6466" s="324" t="s">
        <v>19369</v>
      </c>
      <c r="C6466" s="325" t="s">
        <v>1492</v>
      </c>
      <c r="D6466" s="326" t="s">
        <v>19366</v>
      </c>
    </row>
    <row r="6467" spans="1:4" ht="15" x14ac:dyDescent="0.2">
      <c r="A6467" s="85">
        <v>43065</v>
      </c>
      <c r="B6467" s="324" t="s">
        <v>19370</v>
      </c>
      <c r="C6467" s="325" t="s">
        <v>1492</v>
      </c>
      <c r="D6467" s="326" t="s">
        <v>1176</v>
      </c>
    </row>
    <row r="6468" spans="1:4" ht="15" x14ac:dyDescent="0.2">
      <c r="A6468" s="85">
        <v>34341</v>
      </c>
      <c r="B6468" s="324" t="s">
        <v>19371</v>
      </c>
      <c r="C6468" s="325" t="s">
        <v>1492</v>
      </c>
      <c r="D6468" s="326" t="s">
        <v>963</v>
      </c>
    </row>
    <row r="6469" spans="1:4" ht="15" x14ac:dyDescent="0.2">
      <c r="A6469" s="85">
        <v>22</v>
      </c>
      <c r="B6469" s="324" t="s">
        <v>19372</v>
      </c>
      <c r="C6469" s="325" t="s">
        <v>1492</v>
      </c>
      <c r="D6469" s="326" t="s">
        <v>979</v>
      </c>
    </row>
    <row r="6470" spans="1:4" ht="15" x14ac:dyDescent="0.2">
      <c r="A6470" s="85">
        <v>23</v>
      </c>
      <c r="B6470" s="324" t="s">
        <v>19373</v>
      </c>
      <c r="C6470" s="325" t="s">
        <v>1492</v>
      </c>
      <c r="D6470" s="326" t="s">
        <v>1627</v>
      </c>
    </row>
    <row r="6471" spans="1:4" ht="15" x14ac:dyDescent="0.2">
      <c r="A6471" s="85">
        <v>34439</v>
      </c>
      <c r="B6471" s="324" t="s">
        <v>19374</v>
      </c>
      <c r="C6471" s="325" t="s">
        <v>1492</v>
      </c>
      <c r="D6471" s="326" t="s">
        <v>782</v>
      </c>
    </row>
    <row r="6472" spans="1:4" ht="15" x14ac:dyDescent="0.2">
      <c r="A6472" s="85">
        <v>34</v>
      </c>
      <c r="B6472" s="324" t="s">
        <v>19375</v>
      </c>
      <c r="C6472" s="325" t="s">
        <v>1492</v>
      </c>
      <c r="D6472" s="326" t="s">
        <v>1932</v>
      </c>
    </row>
    <row r="6473" spans="1:4" ht="15" x14ac:dyDescent="0.2">
      <c r="A6473" s="85">
        <v>34441</v>
      </c>
      <c r="B6473" s="324" t="s">
        <v>19376</v>
      </c>
      <c r="C6473" s="325" t="s">
        <v>1492</v>
      </c>
      <c r="D6473" s="326" t="s">
        <v>13347</v>
      </c>
    </row>
    <row r="6474" spans="1:4" ht="15" x14ac:dyDescent="0.2">
      <c r="A6474" s="85">
        <v>31</v>
      </c>
      <c r="B6474" s="324" t="s">
        <v>19377</v>
      </c>
      <c r="C6474" s="325" t="s">
        <v>1492</v>
      </c>
      <c r="D6474" s="326" t="s">
        <v>901</v>
      </c>
    </row>
    <row r="6475" spans="1:4" ht="15" x14ac:dyDescent="0.2">
      <c r="A6475" s="85">
        <v>34443</v>
      </c>
      <c r="B6475" s="324" t="s">
        <v>19378</v>
      </c>
      <c r="C6475" s="325" t="s">
        <v>1492</v>
      </c>
      <c r="D6475" s="326" t="s">
        <v>13347</v>
      </c>
    </row>
    <row r="6476" spans="1:4" ht="15" x14ac:dyDescent="0.2">
      <c r="A6476" s="85">
        <v>27</v>
      </c>
      <c r="B6476" s="324" t="s">
        <v>19379</v>
      </c>
      <c r="C6476" s="325" t="s">
        <v>1492</v>
      </c>
      <c r="D6476" s="326" t="s">
        <v>901</v>
      </c>
    </row>
    <row r="6477" spans="1:4" ht="15" x14ac:dyDescent="0.2">
      <c r="A6477" s="85">
        <v>34446</v>
      </c>
      <c r="B6477" s="324" t="s">
        <v>19380</v>
      </c>
      <c r="C6477" s="325" t="s">
        <v>1492</v>
      </c>
      <c r="D6477" s="326" t="s">
        <v>13347</v>
      </c>
    </row>
    <row r="6478" spans="1:4" ht="15" x14ac:dyDescent="0.2">
      <c r="A6478" s="85">
        <v>29</v>
      </c>
      <c r="B6478" s="324" t="s">
        <v>19381</v>
      </c>
      <c r="C6478" s="325" t="s">
        <v>1492</v>
      </c>
      <c r="D6478" s="326" t="s">
        <v>820</v>
      </c>
    </row>
    <row r="6479" spans="1:4" ht="15" x14ac:dyDescent="0.2">
      <c r="A6479" s="85">
        <v>28</v>
      </c>
      <c r="B6479" s="324" t="s">
        <v>19382</v>
      </c>
      <c r="C6479" s="325" t="s">
        <v>1492</v>
      </c>
      <c r="D6479" s="326" t="s">
        <v>1200</v>
      </c>
    </row>
    <row r="6480" spans="1:4" ht="15" x14ac:dyDescent="0.2">
      <c r="A6480" s="85">
        <v>34449</v>
      </c>
      <c r="B6480" s="324" t="s">
        <v>19383</v>
      </c>
      <c r="C6480" s="325" t="s">
        <v>1492</v>
      </c>
      <c r="D6480" s="326" t="s">
        <v>240</v>
      </c>
    </row>
    <row r="6481" spans="1:4" ht="15" x14ac:dyDescent="0.2">
      <c r="A6481" s="85">
        <v>32</v>
      </c>
      <c r="B6481" s="324" t="s">
        <v>19384</v>
      </c>
      <c r="C6481" s="325" t="s">
        <v>1492</v>
      </c>
      <c r="D6481" s="326" t="s">
        <v>905</v>
      </c>
    </row>
    <row r="6482" spans="1:4" ht="15" x14ac:dyDescent="0.2">
      <c r="A6482" s="85">
        <v>33</v>
      </c>
      <c r="B6482" s="324" t="s">
        <v>19385</v>
      </c>
      <c r="C6482" s="325" t="s">
        <v>1492</v>
      </c>
      <c r="D6482" s="326" t="s">
        <v>240</v>
      </c>
    </row>
    <row r="6483" spans="1:4" ht="15" x14ac:dyDescent="0.2">
      <c r="A6483" s="85">
        <v>34343</v>
      </c>
      <c r="B6483" s="324" t="s">
        <v>19386</v>
      </c>
      <c r="C6483" s="325" t="s">
        <v>1492</v>
      </c>
      <c r="D6483" s="326" t="s">
        <v>224</v>
      </c>
    </row>
    <row r="6484" spans="1:4" ht="15" x14ac:dyDescent="0.2">
      <c r="A6484" s="85">
        <v>34452</v>
      </c>
      <c r="B6484" s="324" t="s">
        <v>19387</v>
      </c>
      <c r="C6484" s="325" t="s">
        <v>1492</v>
      </c>
      <c r="D6484" s="326" t="s">
        <v>4151</v>
      </c>
    </row>
    <row r="6485" spans="1:4" ht="15" x14ac:dyDescent="0.2">
      <c r="A6485" s="85">
        <v>36</v>
      </c>
      <c r="B6485" s="324" t="s">
        <v>19388</v>
      </c>
      <c r="C6485" s="325" t="s">
        <v>1492</v>
      </c>
      <c r="D6485" s="326" t="s">
        <v>478</v>
      </c>
    </row>
    <row r="6486" spans="1:4" ht="15" x14ac:dyDescent="0.2">
      <c r="A6486" s="85">
        <v>34456</v>
      </c>
      <c r="B6486" s="324" t="s">
        <v>19389</v>
      </c>
      <c r="C6486" s="325" t="s">
        <v>1492</v>
      </c>
      <c r="D6486" s="326" t="s">
        <v>4151</v>
      </c>
    </row>
    <row r="6487" spans="1:4" ht="15" x14ac:dyDescent="0.2">
      <c r="A6487" s="85">
        <v>39</v>
      </c>
      <c r="B6487" s="324" t="s">
        <v>19390</v>
      </c>
      <c r="C6487" s="325" t="s">
        <v>1492</v>
      </c>
      <c r="D6487" s="326" t="s">
        <v>478</v>
      </c>
    </row>
    <row r="6488" spans="1:4" ht="15" x14ac:dyDescent="0.2">
      <c r="A6488" s="85">
        <v>34457</v>
      </c>
      <c r="B6488" s="324" t="s">
        <v>19391</v>
      </c>
      <c r="C6488" s="325" t="s">
        <v>1492</v>
      </c>
      <c r="D6488" s="326" t="s">
        <v>385</v>
      </c>
    </row>
    <row r="6489" spans="1:4" ht="15" x14ac:dyDescent="0.2">
      <c r="A6489" s="85">
        <v>40</v>
      </c>
      <c r="B6489" s="324" t="s">
        <v>19392</v>
      </c>
      <c r="C6489" s="325" t="s">
        <v>1492</v>
      </c>
      <c r="D6489" s="326" t="s">
        <v>1256</v>
      </c>
    </row>
    <row r="6490" spans="1:4" ht="15" x14ac:dyDescent="0.2">
      <c r="A6490" s="85">
        <v>34460</v>
      </c>
      <c r="B6490" s="324" t="s">
        <v>19393</v>
      </c>
      <c r="C6490" s="325" t="s">
        <v>1492</v>
      </c>
      <c r="D6490" s="326" t="s">
        <v>225</v>
      </c>
    </row>
    <row r="6491" spans="1:4" ht="15" x14ac:dyDescent="0.2">
      <c r="A6491" s="85">
        <v>42</v>
      </c>
      <c r="B6491" s="324" t="s">
        <v>19394</v>
      </c>
      <c r="C6491" s="325" t="s">
        <v>1492</v>
      </c>
      <c r="D6491" s="326" t="s">
        <v>5098</v>
      </c>
    </row>
    <row r="6492" spans="1:4" ht="15" x14ac:dyDescent="0.2">
      <c r="A6492" s="85">
        <v>38</v>
      </c>
      <c r="B6492" s="324" t="s">
        <v>19395</v>
      </c>
      <c r="C6492" s="325" t="s">
        <v>1492</v>
      </c>
      <c r="D6492" s="326" t="s">
        <v>260</v>
      </c>
    </row>
    <row r="6493" spans="1:4" ht="15" x14ac:dyDescent="0.2">
      <c r="A6493" s="85">
        <v>34344</v>
      </c>
      <c r="B6493" s="324" t="s">
        <v>19396</v>
      </c>
      <c r="C6493" s="325" t="s">
        <v>1492</v>
      </c>
      <c r="D6493" s="326" t="s">
        <v>1186</v>
      </c>
    </row>
    <row r="6494" spans="1:4" ht="15" x14ac:dyDescent="0.2">
      <c r="A6494" s="85">
        <v>20063</v>
      </c>
      <c r="B6494" s="324" t="s">
        <v>19397</v>
      </c>
      <c r="C6494" s="325" t="s">
        <v>14847</v>
      </c>
      <c r="D6494" s="326" t="s">
        <v>227</v>
      </c>
    </row>
    <row r="6495" spans="1:4" ht="15" x14ac:dyDescent="0.2">
      <c r="A6495" s="85">
        <v>40410</v>
      </c>
      <c r="B6495" s="324" t="s">
        <v>19398</v>
      </c>
      <c r="C6495" s="325" t="s">
        <v>14847</v>
      </c>
      <c r="D6495" s="326" t="s">
        <v>16737</v>
      </c>
    </row>
    <row r="6496" spans="1:4" ht="15" x14ac:dyDescent="0.2">
      <c r="A6496" s="85">
        <v>40411</v>
      </c>
      <c r="B6496" s="324" t="s">
        <v>19399</v>
      </c>
      <c r="C6496" s="325" t="s">
        <v>14847</v>
      </c>
      <c r="D6496" s="326" t="s">
        <v>14631</v>
      </c>
    </row>
    <row r="6497" spans="1:4" ht="15" x14ac:dyDescent="0.2">
      <c r="A6497" s="85">
        <v>40412</v>
      </c>
      <c r="B6497" s="324" t="s">
        <v>19400</v>
      </c>
      <c r="C6497" s="325" t="s">
        <v>14847</v>
      </c>
      <c r="D6497" s="326" t="s">
        <v>18887</v>
      </c>
    </row>
    <row r="6498" spans="1:4" ht="15" x14ac:dyDescent="0.2">
      <c r="A6498" s="85">
        <v>38838</v>
      </c>
      <c r="B6498" s="324" t="s">
        <v>19401</v>
      </c>
      <c r="C6498" s="325" t="s">
        <v>14847</v>
      </c>
      <c r="D6498" s="326" t="s">
        <v>14488</v>
      </c>
    </row>
    <row r="6499" spans="1:4" ht="15" x14ac:dyDescent="0.2">
      <c r="A6499" s="85">
        <v>38839</v>
      </c>
      <c r="B6499" s="324" t="s">
        <v>19402</v>
      </c>
      <c r="C6499" s="325" t="s">
        <v>14847</v>
      </c>
      <c r="D6499" s="326" t="s">
        <v>4781</v>
      </c>
    </row>
    <row r="6500" spans="1:4" ht="30" x14ac:dyDescent="0.2">
      <c r="A6500" s="85">
        <v>55</v>
      </c>
      <c r="B6500" s="324" t="s">
        <v>19403</v>
      </c>
      <c r="C6500" s="325" t="s">
        <v>14847</v>
      </c>
      <c r="D6500" s="326" t="s">
        <v>1067</v>
      </c>
    </row>
    <row r="6501" spans="1:4" ht="30" x14ac:dyDescent="0.2">
      <c r="A6501" s="85">
        <v>61</v>
      </c>
      <c r="B6501" s="324" t="s">
        <v>19404</v>
      </c>
      <c r="C6501" s="325" t="s">
        <v>14847</v>
      </c>
      <c r="D6501" s="326" t="s">
        <v>238</v>
      </c>
    </row>
    <row r="6502" spans="1:4" ht="30" x14ac:dyDescent="0.2">
      <c r="A6502" s="85">
        <v>62</v>
      </c>
      <c r="B6502" s="324" t="s">
        <v>19405</v>
      </c>
      <c r="C6502" s="325" t="s">
        <v>14847</v>
      </c>
      <c r="D6502" s="326" t="s">
        <v>1028</v>
      </c>
    </row>
    <row r="6503" spans="1:4" ht="15" x14ac:dyDescent="0.2">
      <c r="A6503" s="85">
        <v>77</v>
      </c>
      <c r="B6503" s="324" t="s">
        <v>19406</v>
      </c>
      <c r="C6503" s="325" t="s">
        <v>14847</v>
      </c>
      <c r="D6503" s="326" t="s">
        <v>585</v>
      </c>
    </row>
    <row r="6504" spans="1:4" ht="15" x14ac:dyDescent="0.2">
      <c r="A6504" s="85">
        <v>76</v>
      </c>
      <c r="B6504" s="324" t="s">
        <v>19407</v>
      </c>
      <c r="C6504" s="325" t="s">
        <v>14847</v>
      </c>
      <c r="D6504" s="326" t="s">
        <v>179</v>
      </c>
    </row>
    <row r="6505" spans="1:4" ht="15" x14ac:dyDescent="0.2">
      <c r="A6505" s="85">
        <v>67</v>
      </c>
      <c r="B6505" s="324" t="s">
        <v>19408</v>
      </c>
      <c r="C6505" s="325" t="s">
        <v>14847</v>
      </c>
      <c r="D6505" s="326" t="s">
        <v>17984</v>
      </c>
    </row>
    <row r="6506" spans="1:4" ht="15" x14ac:dyDescent="0.2">
      <c r="A6506" s="85">
        <v>71</v>
      </c>
      <c r="B6506" s="324" t="s">
        <v>19409</v>
      </c>
      <c r="C6506" s="325" t="s">
        <v>14847</v>
      </c>
      <c r="D6506" s="326" t="s">
        <v>18301</v>
      </c>
    </row>
    <row r="6507" spans="1:4" ht="15" x14ac:dyDescent="0.2">
      <c r="A6507" s="85">
        <v>73</v>
      </c>
      <c r="B6507" s="324" t="s">
        <v>19410</v>
      </c>
      <c r="C6507" s="325" t="s">
        <v>14847</v>
      </c>
      <c r="D6507" s="326" t="s">
        <v>18640</v>
      </c>
    </row>
    <row r="6508" spans="1:4" ht="15" x14ac:dyDescent="0.2">
      <c r="A6508" s="85">
        <v>103</v>
      </c>
      <c r="B6508" s="324" t="s">
        <v>19411</v>
      </c>
      <c r="C6508" s="325" t="s">
        <v>14847</v>
      </c>
      <c r="D6508" s="326" t="s">
        <v>14114</v>
      </c>
    </row>
    <row r="6509" spans="1:4" ht="15" x14ac:dyDescent="0.2">
      <c r="A6509" s="85">
        <v>107</v>
      </c>
      <c r="B6509" s="324" t="s">
        <v>19412</v>
      </c>
      <c r="C6509" s="325" t="s">
        <v>14847</v>
      </c>
      <c r="D6509" s="326" t="s">
        <v>486</v>
      </c>
    </row>
    <row r="6510" spans="1:4" ht="15" x14ac:dyDescent="0.2">
      <c r="A6510" s="85">
        <v>65</v>
      </c>
      <c r="B6510" s="324" t="s">
        <v>19413</v>
      </c>
      <c r="C6510" s="325" t="s">
        <v>14847</v>
      </c>
      <c r="D6510" s="326" t="s">
        <v>1381</v>
      </c>
    </row>
    <row r="6511" spans="1:4" ht="15" x14ac:dyDescent="0.2">
      <c r="A6511" s="85">
        <v>108</v>
      </c>
      <c r="B6511" s="324" t="s">
        <v>19414</v>
      </c>
      <c r="C6511" s="325" t="s">
        <v>14847</v>
      </c>
      <c r="D6511" s="326" t="s">
        <v>453</v>
      </c>
    </row>
    <row r="6512" spans="1:4" ht="15" x14ac:dyDescent="0.2">
      <c r="A6512" s="85">
        <v>110</v>
      </c>
      <c r="B6512" s="324" t="s">
        <v>19415</v>
      </c>
      <c r="C6512" s="325" t="s">
        <v>14847</v>
      </c>
      <c r="D6512" s="326" t="s">
        <v>1932</v>
      </c>
    </row>
    <row r="6513" spans="1:4" ht="15" x14ac:dyDescent="0.2">
      <c r="A6513" s="85">
        <v>109</v>
      </c>
      <c r="B6513" s="324" t="s">
        <v>19416</v>
      </c>
      <c r="C6513" s="325" t="s">
        <v>14847</v>
      </c>
      <c r="D6513" s="326" t="s">
        <v>428</v>
      </c>
    </row>
    <row r="6514" spans="1:4" ht="15" x14ac:dyDescent="0.2">
      <c r="A6514" s="85">
        <v>111</v>
      </c>
      <c r="B6514" s="324" t="s">
        <v>19417</v>
      </c>
      <c r="C6514" s="325" t="s">
        <v>14847</v>
      </c>
      <c r="D6514" s="326" t="s">
        <v>736</v>
      </c>
    </row>
    <row r="6515" spans="1:4" ht="15" x14ac:dyDescent="0.2">
      <c r="A6515" s="85">
        <v>112</v>
      </c>
      <c r="B6515" s="324" t="s">
        <v>19418</v>
      </c>
      <c r="C6515" s="325" t="s">
        <v>14847</v>
      </c>
      <c r="D6515" s="326" t="s">
        <v>672</v>
      </c>
    </row>
    <row r="6516" spans="1:4" ht="15" x14ac:dyDescent="0.2">
      <c r="A6516" s="85">
        <v>113</v>
      </c>
      <c r="B6516" s="324" t="s">
        <v>19419</v>
      </c>
      <c r="C6516" s="325" t="s">
        <v>14847</v>
      </c>
      <c r="D6516" s="326" t="s">
        <v>1054</v>
      </c>
    </row>
    <row r="6517" spans="1:4" ht="15" x14ac:dyDescent="0.2">
      <c r="A6517" s="85">
        <v>104</v>
      </c>
      <c r="B6517" s="324" t="s">
        <v>19420</v>
      </c>
      <c r="C6517" s="325" t="s">
        <v>14847</v>
      </c>
      <c r="D6517" s="326" t="s">
        <v>976</v>
      </c>
    </row>
    <row r="6518" spans="1:4" ht="15" x14ac:dyDescent="0.2">
      <c r="A6518" s="85">
        <v>102</v>
      </c>
      <c r="B6518" s="324" t="s">
        <v>19421</v>
      </c>
      <c r="C6518" s="325" t="s">
        <v>14847</v>
      </c>
      <c r="D6518" s="326" t="s">
        <v>1462</v>
      </c>
    </row>
    <row r="6519" spans="1:4" ht="15" x14ac:dyDescent="0.2">
      <c r="A6519" s="85">
        <v>95</v>
      </c>
      <c r="B6519" s="324" t="s">
        <v>19422</v>
      </c>
      <c r="C6519" s="325" t="s">
        <v>14847</v>
      </c>
      <c r="D6519" s="326" t="s">
        <v>1399</v>
      </c>
    </row>
    <row r="6520" spans="1:4" ht="15" x14ac:dyDescent="0.2">
      <c r="A6520" s="85">
        <v>96</v>
      </c>
      <c r="B6520" s="324" t="s">
        <v>19423</v>
      </c>
      <c r="C6520" s="325" t="s">
        <v>14847</v>
      </c>
      <c r="D6520" s="326" t="s">
        <v>1466</v>
      </c>
    </row>
    <row r="6521" spans="1:4" ht="15" x14ac:dyDescent="0.2">
      <c r="A6521" s="85">
        <v>97</v>
      </c>
      <c r="B6521" s="324" t="s">
        <v>19424</v>
      </c>
      <c r="C6521" s="325" t="s">
        <v>14847</v>
      </c>
      <c r="D6521" s="326" t="s">
        <v>416</v>
      </c>
    </row>
    <row r="6522" spans="1:4" ht="15" x14ac:dyDescent="0.2">
      <c r="A6522" s="85">
        <v>98</v>
      </c>
      <c r="B6522" s="324" t="s">
        <v>19425</v>
      </c>
      <c r="C6522" s="325" t="s">
        <v>14847</v>
      </c>
      <c r="D6522" s="326" t="s">
        <v>1375</v>
      </c>
    </row>
    <row r="6523" spans="1:4" ht="15" x14ac:dyDescent="0.2">
      <c r="A6523" s="85">
        <v>99</v>
      </c>
      <c r="B6523" s="324" t="s">
        <v>19426</v>
      </c>
      <c r="C6523" s="325" t="s">
        <v>14847</v>
      </c>
      <c r="D6523" s="326" t="s">
        <v>14483</v>
      </c>
    </row>
    <row r="6524" spans="1:4" ht="15" x14ac:dyDescent="0.2">
      <c r="A6524" s="85">
        <v>100</v>
      </c>
      <c r="B6524" s="324" t="s">
        <v>19427</v>
      </c>
      <c r="C6524" s="325" t="s">
        <v>14847</v>
      </c>
      <c r="D6524" s="326" t="s">
        <v>414</v>
      </c>
    </row>
    <row r="6525" spans="1:4" ht="15" x14ac:dyDescent="0.2">
      <c r="A6525" s="85">
        <v>75</v>
      </c>
      <c r="B6525" s="324" t="s">
        <v>19428</v>
      </c>
      <c r="C6525" s="325" t="s">
        <v>14847</v>
      </c>
      <c r="D6525" s="326" t="s">
        <v>19429</v>
      </c>
    </row>
    <row r="6526" spans="1:4" ht="15" x14ac:dyDescent="0.2">
      <c r="A6526" s="85">
        <v>114</v>
      </c>
      <c r="B6526" s="324" t="s">
        <v>19430</v>
      </c>
      <c r="C6526" s="325" t="s">
        <v>14847</v>
      </c>
      <c r="D6526" s="326" t="s">
        <v>962</v>
      </c>
    </row>
    <row r="6527" spans="1:4" ht="15" x14ac:dyDescent="0.2">
      <c r="A6527" s="85">
        <v>68</v>
      </c>
      <c r="B6527" s="324" t="s">
        <v>19431</v>
      </c>
      <c r="C6527" s="325" t="s">
        <v>14847</v>
      </c>
      <c r="D6527" s="326" t="s">
        <v>13790</v>
      </c>
    </row>
    <row r="6528" spans="1:4" ht="15" x14ac:dyDescent="0.2">
      <c r="A6528" s="85">
        <v>86</v>
      </c>
      <c r="B6528" s="324" t="s">
        <v>19432</v>
      </c>
      <c r="C6528" s="325" t="s">
        <v>14847</v>
      </c>
      <c r="D6528" s="326" t="s">
        <v>2643</v>
      </c>
    </row>
    <row r="6529" spans="1:4" ht="15" x14ac:dyDescent="0.2">
      <c r="A6529" s="85">
        <v>66</v>
      </c>
      <c r="B6529" s="324" t="s">
        <v>19433</v>
      </c>
      <c r="C6529" s="325" t="s">
        <v>14847</v>
      </c>
      <c r="D6529" s="326" t="s">
        <v>346</v>
      </c>
    </row>
    <row r="6530" spans="1:4" ht="15" x14ac:dyDescent="0.2">
      <c r="A6530" s="85">
        <v>69</v>
      </c>
      <c r="B6530" s="324" t="s">
        <v>19434</v>
      </c>
      <c r="C6530" s="325" t="s">
        <v>14847</v>
      </c>
      <c r="D6530" s="326" t="s">
        <v>16726</v>
      </c>
    </row>
    <row r="6531" spans="1:4" ht="15" x14ac:dyDescent="0.2">
      <c r="A6531" s="85">
        <v>83</v>
      </c>
      <c r="B6531" s="324" t="s">
        <v>19435</v>
      </c>
      <c r="C6531" s="325" t="s">
        <v>14847</v>
      </c>
      <c r="D6531" s="326" t="s">
        <v>19436</v>
      </c>
    </row>
    <row r="6532" spans="1:4" ht="15" x14ac:dyDescent="0.2">
      <c r="A6532" s="85">
        <v>74</v>
      </c>
      <c r="B6532" s="324" t="s">
        <v>19437</v>
      </c>
      <c r="C6532" s="325" t="s">
        <v>14847</v>
      </c>
      <c r="D6532" s="326" t="s">
        <v>19438</v>
      </c>
    </row>
    <row r="6533" spans="1:4" ht="15" x14ac:dyDescent="0.2">
      <c r="A6533" s="85">
        <v>106</v>
      </c>
      <c r="B6533" s="324" t="s">
        <v>19439</v>
      </c>
      <c r="C6533" s="325" t="s">
        <v>14847</v>
      </c>
      <c r="D6533" s="326" t="s">
        <v>19440</v>
      </c>
    </row>
    <row r="6534" spans="1:4" ht="15" x14ac:dyDescent="0.2">
      <c r="A6534" s="85">
        <v>87</v>
      </c>
      <c r="B6534" s="324" t="s">
        <v>19441</v>
      </c>
      <c r="C6534" s="325" t="s">
        <v>14847</v>
      </c>
      <c r="D6534" s="326" t="s">
        <v>1383</v>
      </c>
    </row>
    <row r="6535" spans="1:4" ht="15" x14ac:dyDescent="0.2">
      <c r="A6535" s="85">
        <v>88</v>
      </c>
      <c r="B6535" s="324" t="s">
        <v>19442</v>
      </c>
      <c r="C6535" s="325" t="s">
        <v>14847</v>
      </c>
      <c r="D6535" s="326" t="s">
        <v>1196</v>
      </c>
    </row>
    <row r="6536" spans="1:4" ht="15" x14ac:dyDescent="0.2">
      <c r="A6536" s="85">
        <v>89</v>
      </c>
      <c r="B6536" s="324" t="s">
        <v>19443</v>
      </c>
      <c r="C6536" s="325" t="s">
        <v>14847</v>
      </c>
      <c r="D6536" s="326" t="s">
        <v>623</v>
      </c>
    </row>
    <row r="6537" spans="1:4" ht="15" x14ac:dyDescent="0.2">
      <c r="A6537" s="85">
        <v>90</v>
      </c>
      <c r="B6537" s="324" t="s">
        <v>19444</v>
      </c>
      <c r="C6537" s="325" t="s">
        <v>14847</v>
      </c>
      <c r="D6537" s="326" t="s">
        <v>19445</v>
      </c>
    </row>
    <row r="6538" spans="1:4" ht="15" x14ac:dyDescent="0.2">
      <c r="A6538" s="85">
        <v>81</v>
      </c>
      <c r="B6538" s="324" t="s">
        <v>19446</v>
      </c>
      <c r="C6538" s="325" t="s">
        <v>14847</v>
      </c>
      <c r="D6538" s="326" t="s">
        <v>19447</v>
      </c>
    </row>
    <row r="6539" spans="1:4" ht="15" x14ac:dyDescent="0.2">
      <c r="A6539" s="85">
        <v>82</v>
      </c>
      <c r="B6539" s="324" t="s">
        <v>19448</v>
      </c>
      <c r="C6539" s="325" t="s">
        <v>14847</v>
      </c>
      <c r="D6539" s="326" t="s">
        <v>19449</v>
      </c>
    </row>
    <row r="6540" spans="1:4" ht="15" x14ac:dyDescent="0.2">
      <c r="A6540" s="85">
        <v>105</v>
      </c>
      <c r="B6540" s="324" t="s">
        <v>19450</v>
      </c>
      <c r="C6540" s="325" t="s">
        <v>14847</v>
      </c>
      <c r="D6540" s="326" t="s">
        <v>19451</v>
      </c>
    </row>
    <row r="6541" spans="1:4" ht="15" x14ac:dyDescent="0.2">
      <c r="A6541" s="85">
        <v>60</v>
      </c>
      <c r="B6541" s="324" t="s">
        <v>19452</v>
      </c>
      <c r="C6541" s="325" t="s">
        <v>14847</v>
      </c>
      <c r="D6541" s="326" t="s">
        <v>13350</v>
      </c>
    </row>
    <row r="6542" spans="1:4" ht="15" x14ac:dyDescent="0.2">
      <c r="A6542" s="85">
        <v>72</v>
      </c>
      <c r="B6542" s="324" t="s">
        <v>19453</v>
      </c>
      <c r="C6542" s="325" t="s">
        <v>14847</v>
      </c>
      <c r="D6542" s="326" t="s">
        <v>19454</v>
      </c>
    </row>
    <row r="6543" spans="1:4" ht="15" x14ac:dyDescent="0.2">
      <c r="A6543" s="85">
        <v>70</v>
      </c>
      <c r="B6543" s="324" t="s">
        <v>19455</v>
      </c>
      <c r="C6543" s="325" t="s">
        <v>14847</v>
      </c>
      <c r="D6543" s="326" t="s">
        <v>779</v>
      </c>
    </row>
    <row r="6544" spans="1:4" ht="15" x14ac:dyDescent="0.2">
      <c r="A6544" s="85">
        <v>85</v>
      </c>
      <c r="B6544" s="324" t="s">
        <v>19456</v>
      </c>
      <c r="C6544" s="325" t="s">
        <v>14847</v>
      </c>
      <c r="D6544" s="326" t="s">
        <v>18334</v>
      </c>
    </row>
    <row r="6545" spans="1:4" ht="15" x14ac:dyDescent="0.2">
      <c r="A6545" s="85">
        <v>84</v>
      </c>
      <c r="B6545" s="324" t="s">
        <v>19457</v>
      </c>
      <c r="C6545" s="325" t="s">
        <v>14847</v>
      </c>
      <c r="D6545" s="326" t="s">
        <v>1225</v>
      </c>
    </row>
    <row r="6546" spans="1:4" ht="15" x14ac:dyDescent="0.2">
      <c r="A6546" s="85">
        <v>37997</v>
      </c>
      <c r="B6546" s="324" t="s">
        <v>19458</v>
      </c>
      <c r="C6546" s="325" t="s">
        <v>14847</v>
      </c>
      <c r="D6546" s="326" t="s">
        <v>2701</v>
      </c>
    </row>
    <row r="6547" spans="1:4" ht="15" x14ac:dyDescent="0.2">
      <c r="A6547" s="85">
        <v>37998</v>
      </c>
      <c r="B6547" s="324" t="s">
        <v>19459</v>
      </c>
      <c r="C6547" s="325" t="s">
        <v>14847</v>
      </c>
      <c r="D6547" s="326" t="s">
        <v>16694</v>
      </c>
    </row>
    <row r="6548" spans="1:4" ht="30" x14ac:dyDescent="0.2">
      <c r="A6548" s="85">
        <v>10899</v>
      </c>
      <c r="B6548" s="324" t="s">
        <v>19460</v>
      </c>
      <c r="C6548" s="325" t="s">
        <v>14847</v>
      </c>
      <c r="D6548" s="326" t="s">
        <v>13352</v>
      </c>
    </row>
    <row r="6549" spans="1:4" ht="30" x14ac:dyDescent="0.2">
      <c r="A6549" s="85">
        <v>10900</v>
      </c>
      <c r="B6549" s="324" t="s">
        <v>19461</v>
      </c>
      <c r="C6549" s="325" t="s">
        <v>14847</v>
      </c>
      <c r="D6549" s="326" t="s">
        <v>13353</v>
      </c>
    </row>
    <row r="6550" spans="1:4" ht="15" x14ac:dyDescent="0.2">
      <c r="A6550" s="85">
        <v>46</v>
      </c>
      <c r="B6550" s="324" t="s">
        <v>19462</v>
      </c>
      <c r="C6550" s="325" t="s">
        <v>14847</v>
      </c>
      <c r="D6550" s="326" t="s">
        <v>19463</v>
      </c>
    </row>
    <row r="6551" spans="1:4" ht="15" x14ac:dyDescent="0.2">
      <c r="A6551" s="85">
        <v>51</v>
      </c>
      <c r="B6551" s="324" t="s">
        <v>19464</v>
      </c>
      <c r="C6551" s="325" t="s">
        <v>14847</v>
      </c>
      <c r="D6551" s="326" t="s">
        <v>14191</v>
      </c>
    </row>
    <row r="6552" spans="1:4" ht="15" x14ac:dyDescent="0.2">
      <c r="A6552" s="85">
        <v>12863</v>
      </c>
      <c r="B6552" s="324" t="s">
        <v>19465</v>
      </c>
      <c r="C6552" s="325" t="s">
        <v>14847</v>
      </c>
      <c r="D6552" s="326" t="s">
        <v>1610</v>
      </c>
    </row>
    <row r="6553" spans="1:4" ht="15" x14ac:dyDescent="0.2">
      <c r="A6553" s="85">
        <v>50</v>
      </c>
      <c r="B6553" s="324" t="s">
        <v>19466</v>
      </c>
      <c r="C6553" s="325" t="s">
        <v>14847</v>
      </c>
      <c r="D6553" s="326" t="s">
        <v>19467</v>
      </c>
    </row>
    <row r="6554" spans="1:4" ht="15" x14ac:dyDescent="0.2">
      <c r="A6554" s="85">
        <v>47</v>
      </c>
      <c r="B6554" s="324" t="s">
        <v>19468</v>
      </c>
      <c r="C6554" s="325" t="s">
        <v>14847</v>
      </c>
      <c r="D6554" s="326" t="s">
        <v>2832</v>
      </c>
    </row>
    <row r="6555" spans="1:4" ht="15" x14ac:dyDescent="0.2">
      <c r="A6555" s="85">
        <v>48</v>
      </c>
      <c r="B6555" s="324" t="s">
        <v>19469</v>
      </c>
      <c r="C6555" s="325" t="s">
        <v>14847</v>
      </c>
      <c r="D6555" s="326" t="s">
        <v>1312</v>
      </c>
    </row>
    <row r="6556" spans="1:4" ht="15" x14ac:dyDescent="0.2">
      <c r="A6556" s="85">
        <v>52</v>
      </c>
      <c r="B6556" s="324" t="s">
        <v>19470</v>
      </c>
      <c r="C6556" s="325" t="s">
        <v>14847</v>
      </c>
      <c r="D6556" s="326" t="s">
        <v>685</v>
      </c>
    </row>
    <row r="6557" spans="1:4" ht="15" x14ac:dyDescent="0.2">
      <c r="A6557" s="85">
        <v>43</v>
      </c>
      <c r="B6557" s="324" t="s">
        <v>19471</v>
      </c>
      <c r="C6557" s="325" t="s">
        <v>14847</v>
      </c>
      <c r="D6557" s="326" t="s">
        <v>14720</v>
      </c>
    </row>
    <row r="6558" spans="1:4" ht="15" x14ac:dyDescent="0.2">
      <c r="A6558" s="85">
        <v>4791</v>
      </c>
      <c r="B6558" s="324" t="s">
        <v>19472</v>
      </c>
      <c r="C6558" s="325" t="s">
        <v>1492</v>
      </c>
      <c r="D6558" s="326" t="s">
        <v>13355</v>
      </c>
    </row>
    <row r="6559" spans="1:4" ht="30" x14ac:dyDescent="0.2">
      <c r="A6559" s="85">
        <v>157</v>
      </c>
      <c r="B6559" s="324" t="s">
        <v>19473</v>
      </c>
      <c r="C6559" s="325" t="s">
        <v>1492</v>
      </c>
      <c r="D6559" s="326" t="s">
        <v>13356</v>
      </c>
    </row>
    <row r="6560" spans="1:4" ht="15" x14ac:dyDescent="0.2">
      <c r="A6560" s="85">
        <v>156</v>
      </c>
      <c r="B6560" s="324" t="s">
        <v>19474</v>
      </c>
      <c r="C6560" s="325" t="s">
        <v>1492</v>
      </c>
      <c r="D6560" s="326" t="s">
        <v>13357</v>
      </c>
    </row>
    <row r="6561" spans="1:4" ht="15" x14ac:dyDescent="0.2">
      <c r="A6561" s="85">
        <v>131</v>
      </c>
      <c r="B6561" s="324" t="s">
        <v>19475</v>
      </c>
      <c r="C6561" s="325" t="s">
        <v>1492</v>
      </c>
      <c r="D6561" s="326" t="s">
        <v>474</v>
      </c>
    </row>
    <row r="6562" spans="1:4" ht="15" x14ac:dyDescent="0.2">
      <c r="A6562" s="85">
        <v>39719</v>
      </c>
      <c r="B6562" s="324" t="s">
        <v>19476</v>
      </c>
      <c r="C6562" s="325" t="s">
        <v>1493</v>
      </c>
      <c r="D6562" s="326" t="s">
        <v>5011</v>
      </c>
    </row>
    <row r="6563" spans="1:4" ht="15" x14ac:dyDescent="0.2">
      <c r="A6563" s="85">
        <v>21114</v>
      </c>
      <c r="B6563" s="324" t="s">
        <v>19477</v>
      </c>
      <c r="C6563" s="325" t="s">
        <v>14847</v>
      </c>
      <c r="D6563" s="326" t="s">
        <v>1252</v>
      </c>
    </row>
    <row r="6564" spans="1:4" ht="15" x14ac:dyDescent="0.2">
      <c r="A6564" s="85">
        <v>119</v>
      </c>
      <c r="B6564" s="324" t="s">
        <v>19478</v>
      </c>
      <c r="C6564" s="325" t="s">
        <v>14847</v>
      </c>
      <c r="D6564" s="326" t="s">
        <v>2745</v>
      </c>
    </row>
    <row r="6565" spans="1:4" ht="15" x14ac:dyDescent="0.2">
      <c r="A6565" s="85">
        <v>20080</v>
      </c>
      <c r="B6565" s="324" t="s">
        <v>19479</v>
      </c>
      <c r="C6565" s="325" t="s">
        <v>14847</v>
      </c>
      <c r="D6565" s="326" t="s">
        <v>19480</v>
      </c>
    </row>
    <row r="6566" spans="1:4" ht="15" x14ac:dyDescent="0.2">
      <c r="A6566" s="85">
        <v>122</v>
      </c>
      <c r="B6566" s="324" t="s">
        <v>19481</v>
      </c>
      <c r="C6566" s="325" t="s">
        <v>14847</v>
      </c>
      <c r="D6566" s="326" t="s">
        <v>13835</v>
      </c>
    </row>
    <row r="6567" spans="1:4" ht="15" x14ac:dyDescent="0.2">
      <c r="A6567" s="85">
        <v>3410</v>
      </c>
      <c r="B6567" s="324" t="s">
        <v>19482</v>
      </c>
      <c r="C6567" s="325" t="s">
        <v>1492</v>
      </c>
      <c r="D6567" s="326" t="s">
        <v>7968</v>
      </c>
    </row>
    <row r="6568" spans="1:4" ht="15" x14ac:dyDescent="0.2">
      <c r="A6568" s="85">
        <v>124</v>
      </c>
      <c r="B6568" s="324" t="s">
        <v>19483</v>
      </c>
      <c r="C6568" s="325" t="s">
        <v>1493</v>
      </c>
      <c r="D6568" s="326" t="s">
        <v>13359</v>
      </c>
    </row>
    <row r="6569" spans="1:4" ht="15" x14ac:dyDescent="0.2">
      <c r="A6569" s="85">
        <v>7334</v>
      </c>
      <c r="B6569" s="324" t="s">
        <v>19484</v>
      </c>
      <c r="C6569" s="325" t="s">
        <v>1493</v>
      </c>
      <c r="D6569" s="326" t="s">
        <v>19485</v>
      </c>
    </row>
    <row r="6570" spans="1:4" ht="15" x14ac:dyDescent="0.2">
      <c r="A6570" s="85">
        <v>7325</v>
      </c>
      <c r="B6570" s="324" t="s">
        <v>19486</v>
      </c>
      <c r="C6570" s="325" t="s">
        <v>1492</v>
      </c>
      <c r="D6570" s="326" t="s">
        <v>3884</v>
      </c>
    </row>
    <row r="6571" spans="1:4" ht="15" x14ac:dyDescent="0.2">
      <c r="A6571" s="85">
        <v>123</v>
      </c>
      <c r="B6571" s="324" t="s">
        <v>19487</v>
      </c>
      <c r="C6571" s="325" t="s">
        <v>1493</v>
      </c>
      <c r="D6571" s="326" t="s">
        <v>1256</v>
      </c>
    </row>
    <row r="6572" spans="1:4" ht="15" x14ac:dyDescent="0.2">
      <c r="A6572" s="85">
        <v>127</v>
      </c>
      <c r="B6572" s="324" t="s">
        <v>19488</v>
      </c>
      <c r="C6572" s="325" t="s">
        <v>1493</v>
      </c>
      <c r="D6572" s="326" t="s">
        <v>13360</v>
      </c>
    </row>
    <row r="6573" spans="1:4" ht="15" x14ac:dyDescent="0.2">
      <c r="A6573" s="85">
        <v>133</v>
      </c>
      <c r="B6573" s="324" t="s">
        <v>19489</v>
      </c>
      <c r="C6573" s="325" t="s">
        <v>1493</v>
      </c>
      <c r="D6573" s="326" t="s">
        <v>216</v>
      </c>
    </row>
    <row r="6574" spans="1:4" ht="15" x14ac:dyDescent="0.2">
      <c r="A6574" s="85">
        <v>37538</v>
      </c>
      <c r="B6574" s="324" t="s">
        <v>19490</v>
      </c>
      <c r="C6574" s="325" t="s">
        <v>1485</v>
      </c>
      <c r="D6574" s="326" t="s">
        <v>13361</v>
      </c>
    </row>
    <row r="6575" spans="1:4" ht="15" x14ac:dyDescent="0.2">
      <c r="A6575" s="85">
        <v>132</v>
      </c>
      <c r="B6575" s="324" t="s">
        <v>19491</v>
      </c>
      <c r="C6575" s="325" t="s">
        <v>1493</v>
      </c>
      <c r="D6575" s="326" t="s">
        <v>782</v>
      </c>
    </row>
    <row r="6576" spans="1:4" ht="15" x14ac:dyDescent="0.2">
      <c r="A6576" s="85">
        <v>13408</v>
      </c>
      <c r="B6576" s="324" t="s">
        <v>19492</v>
      </c>
      <c r="C6576" s="325" t="s">
        <v>1486</v>
      </c>
      <c r="D6576" s="326" t="s">
        <v>13362</v>
      </c>
    </row>
    <row r="6577" spans="1:4" ht="15" x14ac:dyDescent="0.2">
      <c r="A6577" s="85">
        <v>37476</v>
      </c>
      <c r="B6577" s="324" t="s">
        <v>19493</v>
      </c>
      <c r="C6577" s="325" t="s">
        <v>14847</v>
      </c>
      <c r="D6577" s="326" t="s">
        <v>13363</v>
      </c>
    </row>
    <row r="6578" spans="1:4" ht="15" x14ac:dyDescent="0.2">
      <c r="A6578" s="85">
        <v>37478</v>
      </c>
      <c r="B6578" s="324" t="s">
        <v>19494</v>
      </c>
      <c r="C6578" s="325" t="s">
        <v>14847</v>
      </c>
      <c r="D6578" s="326" t="s">
        <v>13364</v>
      </c>
    </row>
    <row r="6579" spans="1:4" ht="15" x14ac:dyDescent="0.2">
      <c r="A6579" s="85">
        <v>37477</v>
      </c>
      <c r="B6579" s="324" t="s">
        <v>19495</v>
      </c>
      <c r="C6579" s="325" t="s">
        <v>14847</v>
      </c>
      <c r="D6579" s="326" t="s">
        <v>13365</v>
      </c>
    </row>
    <row r="6580" spans="1:4" ht="15" x14ac:dyDescent="0.2">
      <c r="A6580" s="85">
        <v>37479</v>
      </c>
      <c r="B6580" s="324" t="s">
        <v>19496</v>
      </c>
      <c r="C6580" s="325" t="s">
        <v>14847</v>
      </c>
      <c r="D6580" s="326" t="s">
        <v>13366</v>
      </c>
    </row>
    <row r="6581" spans="1:4" ht="15" x14ac:dyDescent="0.2">
      <c r="A6581" s="85">
        <v>4319</v>
      </c>
      <c r="B6581" s="324" t="s">
        <v>19497</v>
      </c>
      <c r="C6581" s="325" t="s">
        <v>14847</v>
      </c>
      <c r="D6581" s="326" t="s">
        <v>981</v>
      </c>
    </row>
    <row r="6582" spans="1:4" ht="15" x14ac:dyDescent="0.2">
      <c r="A6582" s="85">
        <v>43064</v>
      </c>
      <c r="B6582" s="324" t="s">
        <v>19498</v>
      </c>
      <c r="C6582" s="325" t="s">
        <v>1492</v>
      </c>
      <c r="D6582" s="326" t="s">
        <v>5042</v>
      </c>
    </row>
    <row r="6583" spans="1:4" ht="15" x14ac:dyDescent="0.2">
      <c r="A6583" s="85">
        <v>40553</v>
      </c>
      <c r="B6583" s="324" t="s">
        <v>19499</v>
      </c>
      <c r="C6583" s="325" t="s">
        <v>1504</v>
      </c>
      <c r="D6583" s="326" t="s">
        <v>269</v>
      </c>
    </row>
    <row r="6584" spans="1:4" ht="15" x14ac:dyDescent="0.2">
      <c r="A6584" s="85">
        <v>13003</v>
      </c>
      <c r="B6584" s="324" t="s">
        <v>19500</v>
      </c>
      <c r="C6584" s="325" t="s">
        <v>1493</v>
      </c>
      <c r="D6584" s="326" t="s">
        <v>278</v>
      </c>
    </row>
    <row r="6585" spans="1:4" ht="15" x14ac:dyDescent="0.2">
      <c r="A6585" s="85">
        <v>6114</v>
      </c>
      <c r="B6585" s="324" t="s">
        <v>19501</v>
      </c>
      <c r="C6585" s="325" t="s">
        <v>1490</v>
      </c>
      <c r="D6585" s="326" t="s">
        <v>1321</v>
      </c>
    </row>
    <row r="6586" spans="1:4" ht="15" x14ac:dyDescent="0.2">
      <c r="A6586" s="85">
        <v>40912</v>
      </c>
      <c r="B6586" s="324" t="s">
        <v>19502</v>
      </c>
      <c r="C6586" s="325" t="s">
        <v>1494</v>
      </c>
      <c r="D6586" s="326" t="s">
        <v>13367</v>
      </c>
    </row>
    <row r="6587" spans="1:4" ht="15" x14ac:dyDescent="0.2">
      <c r="A6587" s="85">
        <v>247</v>
      </c>
      <c r="B6587" s="324" t="s">
        <v>19503</v>
      </c>
      <c r="C6587" s="325" t="s">
        <v>1490</v>
      </c>
      <c r="D6587" s="326" t="s">
        <v>635</v>
      </c>
    </row>
    <row r="6588" spans="1:4" ht="15" x14ac:dyDescent="0.2">
      <c r="A6588" s="85">
        <v>40919</v>
      </c>
      <c r="B6588" s="324" t="s">
        <v>19504</v>
      </c>
      <c r="C6588" s="325" t="s">
        <v>1494</v>
      </c>
      <c r="D6588" s="326" t="s">
        <v>13368</v>
      </c>
    </row>
    <row r="6589" spans="1:4" ht="15" x14ac:dyDescent="0.2">
      <c r="A6589" s="85">
        <v>25958</v>
      </c>
      <c r="B6589" s="324" t="s">
        <v>19505</v>
      </c>
      <c r="C6589" s="325" t="s">
        <v>1490</v>
      </c>
      <c r="D6589" s="326" t="s">
        <v>965</v>
      </c>
    </row>
    <row r="6590" spans="1:4" ht="15" x14ac:dyDescent="0.2">
      <c r="A6590" s="85">
        <v>40984</v>
      </c>
      <c r="B6590" s="324" t="s">
        <v>19506</v>
      </c>
      <c r="C6590" s="325" t="s">
        <v>1494</v>
      </c>
      <c r="D6590" s="326" t="s">
        <v>19507</v>
      </c>
    </row>
    <row r="6591" spans="1:4" ht="15" x14ac:dyDescent="0.2">
      <c r="A6591" s="85">
        <v>248</v>
      </c>
      <c r="B6591" s="324" t="s">
        <v>19508</v>
      </c>
      <c r="C6591" s="325" t="s">
        <v>1490</v>
      </c>
      <c r="D6591" s="326" t="s">
        <v>13369</v>
      </c>
    </row>
    <row r="6592" spans="1:4" ht="15" x14ac:dyDescent="0.2">
      <c r="A6592" s="85">
        <v>41086</v>
      </c>
      <c r="B6592" s="324" t="s">
        <v>19509</v>
      </c>
      <c r="C6592" s="325" t="s">
        <v>1494</v>
      </c>
      <c r="D6592" s="326" t="s">
        <v>13370</v>
      </c>
    </row>
    <row r="6593" spans="1:4" ht="15" x14ac:dyDescent="0.2">
      <c r="A6593" s="85">
        <v>34466</v>
      </c>
      <c r="B6593" s="324" t="s">
        <v>19510</v>
      </c>
      <c r="C6593" s="325" t="s">
        <v>1490</v>
      </c>
      <c r="D6593" s="326" t="s">
        <v>13369</v>
      </c>
    </row>
    <row r="6594" spans="1:4" ht="15" x14ac:dyDescent="0.2">
      <c r="A6594" s="85">
        <v>41083</v>
      </c>
      <c r="B6594" s="324" t="s">
        <v>19511</v>
      </c>
      <c r="C6594" s="325" t="s">
        <v>1494</v>
      </c>
      <c r="D6594" s="326" t="s">
        <v>13370</v>
      </c>
    </row>
    <row r="6595" spans="1:4" ht="15" x14ac:dyDescent="0.2">
      <c r="A6595" s="85">
        <v>252</v>
      </c>
      <c r="B6595" s="324" t="s">
        <v>19512</v>
      </c>
      <c r="C6595" s="325" t="s">
        <v>1490</v>
      </c>
      <c r="D6595" s="326" t="s">
        <v>684</v>
      </c>
    </row>
    <row r="6596" spans="1:4" ht="15" x14ac:dyDescent="0.2">
      <c r="A6596" s="85">
        <v>40909</v>
      </c>
      <c r="B6596" s="324" t="s">
        <v>19513</v>
      </c>
      <c r="C6596" s="325" t="s">
        <v>1494</v>
      </c>
      <c r="D6596" s="326" t="s">
        <v>13371</v>
      </c>
    </row>
    <row r="6597" spans="1:4" ht="15" x14ac:dyDescent="0.2">
      <c r="A6597" s="85">
        <v>242</v>
      </c>
      <c r="B6597" s="324" t="s">
        <v>19514</v>
      </c>
      <c r="C6597" s="325" t="s">
        <v>1490</v>
      </c>
      <c r="D6597" s="326" t="s">
        <v>4287</v>
      </c>
    </row>
    <row r="6598" spans="1:4" ht="15" x14ac:dyDescent="0.2">
      <c r="A6598" s="85">
        <v>41085</v>
      </c>
      <c r="B6598" s="324" t="s">
        <v>19515</v>
      </c>
      <c r="C6598" s="325" t="s">
        <v>1494</v>
      </c>
      <c r="D6598" s="326" t="s">
        <v>13372</v>
      </c>
    </row>
    <row r="6599" spans="1:4" ht="15" x14ac:dyDescent="0.2">
      <c r="A6599" s="85">
        <v>427</v>
      </c>
      <c r="B6599" s="324" t="s">
        <v>19516</v>
      </c>
      <c r="C6599" s="325" t="s">
        <v>14847</v>
      </c>
      <c r="D6599" s="326" t="s">
        <v>1272</v>
      </c>
    </row>
    <row r="6600" spans="1:4" ht="30" x14ac:dyDescent="0.2">
      <c r="A6600" s="85">
        <v>417</v>
      </c>
      <c r="B6600" s="324" t="s">
        <v>19517</v>
      </c>
      <c r="C6600" s="325" t="s">
        <v>14847</v>
      </c>
      <c r="D6600" s="326" t="s">
        <v>336</v>
      </c>
    </row>
    <row r="6601" spans="1:4" ht="30" x14ac:dyDescent="0.2">
      <c r="A6601" s="85">
        <v>11273</v>
      </c>
      <c r="B6601" s="324" t="s">
        <v>19518</v>
      </c>
      <c r="C6601" s="325" t="s">
        <v>14847</v>
      </c>
      <c r="D6601" s="326" t="s">
        <v>1208</v>
      </c>
    </row>
    <row r="6602" spans="1:4" ht="30" x14ac:dyDescent="0.2">
      <c r="A6602" s="85">
        <v>11272</v>
      </c>
      <c r="B6602" s="324" t="s">
        <v>19519</v>
      </c>
      <c r="C6602" s="325" t="s">
        <v>14847</v>
      </c>
      <c r="D6602" s="326" t="s">
        <v>851</v>
      </c>
    </row>
    <row r="6603" spans="1:4" ht="15" x14ac:dyDescent="0.2">
      <c r="A6603" s="85">
        <v>11275</v>
      </c>
      <c r="B6603" s="324" t="s">
        <v>19520</v>
      </c>
      <c r="C6603" s="325" t="s">
        <v>14847</v>
      </c>
      <c r="D6603" s="326" t="s">
        <v>270</v>
      </c>
    </row>
    <row r="6604" spans="1:4" ht="15" x14ac:dyDescent="0.2">
      <c r="A6604" s="85">
        <v>11274</v>
      </c>
      <c r="B6604" s="324" t="s">
        <v>19521</v>
      </c>
      <c r="C6604" s="325" t="s">
        <v>14847</v>
      </c>
      <c r="D6604" s="326" t="s">
        <v>174</v>
      </c>
    </row>
    <row r="6605" spans="1:4" ht="15" x14ac:dyDescent="0.2">
      <c r="A6605" s="85">
        <v>38470</v>
      </c>
      <c r="B6605" s="324" t="s">
        <v>19522</v>
      </c>
      <c r="C6605" s="325" t="s">
        <v>14847</v>
      </c>
      <c r="D6605" s="326" t="s">
        <v>1153</v>
      </c>
    </row>
    <row r="6606" spans="1:4" ht="15" x14ac:dyDescent="0.2">
      <c r="A6606" s="85">
        <v>38547</v>
      </c>
      <c r="B6606" s="324" t="s">
        <v>19523</v>
      </c>
      <c r="C6606" s="325" t="s">
        <v>14847</v>
      </c>
      <c r="D6606" s="326" t="s">
        <v>19524</v>
      </c>
    </row>
    <row r="6607" spans="1:4" ht="15" x14ac:dyDescent="0.2">
      <c r="A6607" s="85">
        <v>38469</v>
      </c>
      <c r="B6607" s="324" t="s">
        <v>19525</v>
      </c>
      <c r="C6607" s="325" t="s">
        <v>14847</v>
      </c>
      <c r="D6607" s="326" t="s">
        <v>19526</v>
      </c>
    </row>
    <row r="6608" spans="1:4" ht="15" x14ac:dyDescent="0.2">
      <c r="A6608" s="85">
        <v>38467</v>
      </c>
      <c r="B6608" s="324" t="s">
        <v>19527</v>
      </c>
      <c r="C6608" s="325" t="s">
        <v>14847</v>
      </c>
      <c r="D6608" s="326" t="s">
        <v>19528</v>
      </c>
    </row>
    <row r="6609" spans="1:4" ht="15" x14ac:dyDescent="0.2">
      <c r="A6609" s="85">
        <v>38468</v>
      </c>
      <c r="B6609" s="324" t="s">
        <v>19529</v>
      </c>
      <c r="C6609" s="325" t="s">
        <v>14847</v>
      </c>
      <c r="D6609" s="326" t="s">
        <v>19530</v>
      </c>
    </row>
    <row r="6610" spans="1:4" ht="15" x14ac:dyDescent="0.2">
      <c r="A6610" s="85">
        <v>38471</v>
      </c>
      <c r="B6610" s="324" t="s">
        <v>19531</v>
      </c>
      <c r="C6610" s="325" t="s">
        <v>14847</v>
      </c>
      <c r="D6610" s="326" t="s">
        <v>19532</v>
      </c>
    </row>
    <row r="6611" spans="1:4" ht="15" x14ac:dyDescent="0.2">
      <c r="A6611" s="85">
        <v>37370</v>
      </c>
      <c r="B6611" s="324" t="s">
        <v>19533</v>
      </c>
      <c r="C6611" s="325" t="s">
        <v>1490</v>
      </c>
      <c r="D6611" s="326" t="s">
        <v>566</v>
      </c>
    </row>
    <row r="6612" spans="1:4" ht="15" x14ac:dyDescent="0.2">
      <c r="A6612" s="85">
        <v>40862</v>
      </c>
      <c r="B6612" s="324" t="s">
        <v>19534</v>
      </c>
      <c r="C6612" s="325" t="s">
        <v>1494</v>
      </c>
      <c r="D6612" s="326" t="s">
        <v>13374</v>
      </c>
    </row>
    <row r="6613" spans="1:4" ht="15" x14ac:dyDescent="0.2">
      <c r="A6613" s="85">
        <v>10658</v>
      </c>
      <c r="B6613" s="324" t="s">
        <v>19535</v>
      </c>
      <c r="C6613" s="325" t="s">
        <v>14847</v>
      </c>
      <c r="D6613" s="326" t="s">
        <v>13375</v>
      </c>
    </row>
    <row r="6614" spans="1:4" ht="15" x14ac:dyDescent="0.2">
      <c r="A6614" s="85">
        <v>253</v>
      </c>
      <c r="B6614" s="324" t="s">
        <v>19536</v>
      </c>
      <c r="C6614" s="325" t="s">
        <v>1490</v>
      </c>
      <c r="D6614" s="326" t="s">
        <v>13901</v>
      </c>
    </row>
    <row r="6615" spans="1:4" ht="15" x14ac:dyDescent="0.2">
      <c r="A6615" s="85">
        <v>40809</v>
      </c>
      <c r="B6615" s="324" t="s">
        <v>19537</v>
      </c>
      <c r="C6615" s="325" t="s">
        <v>1494</v>
      </c>
      <c r="D6615" s="326" t="s">
        <v>19538</v>
      </c>
    </row>
    <row r="6616" spans="1:4" ht="30" x14ac:dyDescent="0.2">
      <c r="A6616" s="85">
        <v>42428</v>
      </c>
      <c r="B6616" s="324" t="s">
        <v>19539</v>
      </c>
      <c r="C6616" s="325" t="s">
        <v>14847</v>
      </c>
      <c r="D6616" s="326" t="s">
        <v>19540</v>
      </c>
    </row>
    <row r="6617" spans="1:4" ht="15" x14ac:dyDescent="0.2">
      <c r="A6617" s="85">
        <v>583</v>
      </c>
      <c r="B6617" s="324" t="s">
        <v>19541</v>
      </c>
      <c r="C6617" s="325" t="s">
        <v>1492</v>
      </c>
      <c r="D6617" s="326" t="s">
        <v>13425</v>
      </c>
    </row>
    <row r="6618" spans="1:4" ht="15" x14ac:dyDescent="0.2">
      <c r="A6618" s="85">
        <v>299</v>
      </c>
      <c r="B6618" s="324" t="s">
        <v>19542</v>
      </c>
      <c r="C6618" s="325" t="s">
        <v>14847</v>
      </c>
      <c r="D6618" s="326" t="s">
        <v>13441</v>
      </c>
    </row>
    <row r="6619" spans="1:4" ht="15" x14ac:dyDescent="0.2">
      <c r="A6619" s="85">
        <v>298</v>
      </c>
      <c r="B6619" s="324" t="s">
        <v>19543</v>
      </c>
      <c r="C6619" s="325" t="s">
        <v>14847</v>
      </c>
      <c r="D6619" s="326" t="s">
        <v>182</v>
      </c>
    </row>
    <row r="6620" spans="1:4" ht="15" x14ac:dyDescent="0.2">
      <c r="A6620" s="85">
        <v>295</v>
      </c>
      <c r="B6620" s="324" t="s">
        <v>19544</v>
      </c>
      <c r="C6620" s="325" t="s">
        <v>14847</v>
      </c>
      <c r="D6620" s="326" t="s">
        <v>334</v>
      </c>
    </row>
    <row r="6621" spans="1:4" ht="15" x14ac:dyDescent="0.2">
      <c r="A6621" s="85">
        <v>296</v>
      </c>
      <c r="B6621" s="324" t="s">
        <v>19545</v>
      </c>
      <c r="C6621" s="325" t="s">
        <v>14847</v>
      </c>
      <c r="D6621" s="326" t="s">
        <v>19546</v>
      </c>
    </row>
    <row r="6622" spans="1:4" ht="15" x14ac:dyDescent="0.2">
      <c r="A6622" s="85">
        <v>297</v>
      </c>
      <c r="B6622" s="324" t="s">
        <v>19547</v>
      </c>
      <c r="C6622" s="325" t="s">
        <v>14847</v>
      </c>
      <c r="D6622" s="326" t="s">
        <v>4699</v>
      </c>
    </row>
    <row r="6623" spans="1:4" ht="15" x14ac:dyDescent="0.2">
      <c r="A6623" s="85">
        <v>301</v>
      </c>
      <c r="B6623" s="324" t="s">
        <v>19548</v>
      </c>
      <c r="C6623" s="325" t="s">
        <v>14847</v>
      </c>
      <c r="D6623" s="326" t="s">
        <v>2008</v>
      </c>
    </row>
    <row r="6624" spans="1:4" ht="15" x14ac:dyDescent="0.2">
      <c r="A6624" s="85">
        <v>300</v>
      </c>
      <c r="B6624" s="324" t="s">
        <v>19549</v>
      </c>
      <c r="C6624" s="325" t="s">
        <v>14847</v>
      </c>
      <c r="D6624" s="326" t="s">
        <v>413</v>
      </c>
    </row>
    <row r="6625" spans="1:4" ht="15" x14ac:dyDescent="0.2">
      <c r="A6625" s="85">
        <v>20084</v>
      </c>
      <c r="B6625" s="324" t="s">
        <v>19550</v>
      </c>
      <c r="C6625" s="325" t="s">
        <v>14847</v>
      </c>
      <c r="D6625" s="326" t="s">
        <v>334</v>
      </c>
    </row>
    <row r="6626" spans="1:4" ht="15" x14ac:dyDescent="0.2">
      <c r="A6626" s="85">
        <v>20085</v>
      </c>
      <c r="B6626" s="324" t="s">
        <v>19551</v>
      </c>
      <c r="C6626" s="325" t="s">
        <v>14847</v>
      </c>
      <c r="D6626" s="326" t="s">
        <v>2064</v>
      </c>
    </row>
    <row r="6627" spans="1:4" ht="15" x14ac:dyDescent="0.2">
      <c r="A6627" s="85">
        <v>311</v>
      </c>
      <c r="B6627" s="324" t="s">
        <v>19552</v>
      </c>
      <c r="C6627" s="325" t="s">
        <v>14847</v>
      </c>
      <c r="D6627" s="326" t="s">
        <v>496</v>
      </c>
    </row>
    <row r="6628" spans="1:4" ht="15" x14ac:dyDescent="0.2">
      <c r="A6628" s="85">
        <v>318</v>
      </c>
      <c r="B6628" s="324" t="s">
        <v>19553</v>
      </c>
      <c r="C6628" s="325" t="s">
        <v>14847</v>
      </c>
      <c r="D6628" s="326" t="s">
        <v>17684</v>
      </c>
    </row>
    <row r="6629" spans="1:4" ht="15" x14ac:dyDescent="0.2">
      <c r="A6629" s="85">
        <v>319</v>
      </c>
      <c r="B6629" s="324" t="s">
        <v>19554</v>
      </c>
      <c r="C6629" s="325" t="s">
        <v>14847</v>
      </c>
      <c r="D6629" s="326" t="s">
        <v>19555</v>
      </c>
    </row>
    <row r="6630" spans="1:4" ht="15" x14ac:dyDescent="0.2">
      <c r="A6630" s="85">
        <v>320</v>
      </c>
      <c r="B6630" s="324" t="s">
        <v>19556</v>
      </c>
      <c r="C6630" s="325" t="s">
        <v>14847</v>
      </c>
      <c r="D6630" s="326" t="s">
        <v>19557</v>
      </c>
    </row>
    <row r="6631" spans="1:4" ht="15" x14ac:dyDescent="0.2">
      <c r="A6631" s="85">
        <v>314</v>
      </c>
      <c r="B6631" s="324" t="s">
        <v>19558</v>
      </c>
      <c r="C6631" s="325" t="s">
        <v>14847</v>
      </c>
      <c r="D6631" s="326" t="s">
        <v>14782</v>
      </c>
    </row>
    <row r="6632" spans="1:4" ht="15" x14ac:dyDescent="0.2">
      <c r="A6632" s="85">
        <v>303</v>
      </c>
      <c r="B6632" s="324" t="s">
        <v>19559</v>
      </c>
      <c r="C6632" s="325" t="s">
        <v>14847</v>
      </c>
      <c r="D6632" s="326" t="s">
        <v>618</v>
      </c>
    </row>
    <row r="6633" spans="1:4" ht="15" x14ac:dyDescent="0.2">
      <c r="A6633" s="85">
        <v>304</v>
      </c>
      <c r="B6633" s="324" t="s">
        <v>19560</v>
      </c>
      <c r="C6633" s="325" t="s">
        <v>14847</v>
      </c>
      <c r="D6633" s="326" t="s">
        <v>495</v>
      </c>
    </row>
    <row r="6634" spans="1:4" ht="15" x14ac:dyDescent="0.2">
      <c r="A6634" s="85">
        <v>305</v>
      </c>
      <c r="B6634" s="324" t="s">
        <v>19561</v>
      </c>
      <c r="C6634" s="325" t="s">
        <v>14847</v>
      </c>
      <c r="D6634" s="326" t="s">
        <v>647</v>
      </c>
    </row>
    <row r="6635" spans="1:4" ht="15" x14ac:dyDescent="0.2">
      <c r="A6635" s="85">
        <v>306</v>
      </c>
      <c r="B6635" s="324" t="s">
        <v>19562</v>
      </c>
      <c r="C6635" s="325" t="s">
        <v>14847</v>
      </c>
      <c r="D6635" s="326" t="s">
        <v>1431</v>
      </c>
    </row>
    <row r="6636" spans="1:4" ht="15" x14ac:dyDescent="0.2">
      <c r="A6636" s="85">
        <v>307</v>
      </c>
      <c r="B6636" s="324" t="s">
        <v>19563</v>
      </c>
      <c r="C6636" s="325" t="s">
        <v>14847</v>
      </c>
      <c r="D6636" s="326" t="s">
        <v>1545</v>
      </c>
    </row>
    <row r="6637" spans="1:4" ht="15" x14ac:dyDescent="0.2">
      <c r="A6637" s="85">
        <v>309</v>
      </c>
      <c r="B6637" s="324" t="s">
        <v>19564</v>
      </c>
      <c r="C6637" s="325" t="s">
        <v>14847</v>
      </c>
      <c r="D6637" s="326" t="s">
        <v>18068</v>
      </c>
    </row>
    <row r="6638" spans="1:4" ht="15" x14ac:dyDescent="0.2">
      <c r="A6638" s="85">
        <v>310</v>
      </c>
      <c r="B6638" s="324" t="s">
        <v>19565</v>
      </c>
      <c r="C6638" s="325" t="s">
        <v>14847</v>
      </c>
      <c r="D6638" s="326" t="s">
        <v>16841</v>
      </c>
    </row>
    <row r="6639" spans="1:4" ht="15" x14ac:dyDescent="0.2">
      <c r="A6639" s="85">
        <v>328</v>
      </c>
      <c r="B6639" s="324" t="s">
        <v>19566</v>
      </c>
      <c r="C6639" s="325" t="s">
        <v>14847</v>
      </c>
      <c r="D6639" s="326" t="s">
        <v>13862</v>
      </c>
    </row>
    <row r="6640" spans="1:4" ht="15" x14ac:dyDescent="0.2">
      <c r="A6640" s="85">
        <v>325</v>
      </c>
      <c r="B6640" s="324" t="s">
        <v>19567</v>
      </c>
      <c r="C6640" s="325" t="s">
        <v>14847</v>
      </c>
      <c r="D6640" s="326" t="s">
        <v>200</v>
      </c>
    </row>
    <row r="6641" spans="1:4" ht="15" x14ac:dyDescent="0.2">
      <c r="A6641" s="85">
        <v>20326</v>
      </c>
      <c r="B6641" s="324" t="s">
        <v>19568</v>
      </c>
      <c r="C6641" s="325" t="s">
        <v>14847</v>
      </c>
      <c r="D6641" s="326" t="s">
        <v>3828</v>
      </c>
    </row>
    <row r="6642" spans="1:4" ht="15" x14ac:dyDescent="0.2">
      <c r="A6642" s="85">
        <v>329</v>
      </c>
      <c r="B6642" s="324" t="s">
        <v>19569</v>
      </c>
      <c r="C6642" s="325" t="s">
        <v>14847</v>
      </c>
      <c r="D6642" s="326" t="s">
        <v>19570</v>
      </c>
    </row>
    <row r="6643" spans="1:4" ht="15" x14ac:dyDescent="0.2">
      <c r="A6643" s="85">
        <v>308</v>
      </c>
      <c r="B6643" s="324" t="s">
        <v>19571</v>
      </c>
      <c r="C6643" s="325" t="s">
        <v>14847</v>
      </c>
      <c r="D6643" s="326" t="s">
        <v>17675</v>
      </c>
    </row>
    <row r="6644" spans="1:4" ht="15" x14ac:dyDescent="0.2">
      <c r="A6644" s="85">
        <v>39642</v>
      </c>
      <c r="B6644" s="324" t="s">
        <v>19572</v>
      </c>
      <c r="C6644" s="325" t="s">
        <v>14847</v>
      </c>
      <c r="D6644" s="326" t="s">
        <v>19573</v>
      </c>
    </row>
    <row r="6645" spans="1:4" ht="15" x14ac:dyDescent="0.2">
      <c r="A6645" s="85">
        <v>39641</v>
      </c>
      <c r="B6645" s="324" t="s">
        <v>19574</v>
      </c>
      <c r="C6645" s="325" t="s">
        <v>14847</v>
      </c>
      <c r="D6645" s="326" t="s">
        <v>880</v>
      </c>
    </row>
    <row r="6646" spans="1:4" ht="15" x14ac:dyDescent="0.2">
      <c r="A6646" s="85">
        <v>39643</v>
      </c>
      <c r="B6646" s="324" t="s">
        <v>19575</v>
      </c>
      <c r="C6646" s="325" t="s">
        <v>14847</v>
      </c>
      <c r="D6646" s="326" t="s">
        <v>958</v>
      </c>
    </row>
    <row r="6647" spans="1:4" ht="15" x14ac:dyDescent="0.2">
      <c r="A6647" s="85">
        <v>39644</v>
      </c>
      <c r="B6647" s="324" t="s">
        <v>19576</v>
      </c>
      <c r="C6647" s="325" t="s">
        <v>14847</v>
      </c>
      <c r="D6647" s="326" t="s">
        <v>1136</v>
      </c>
    </row>
    <row r="6648" spans="1:4" ht="15" x14ac:dyDescent="0.2">
      <c r="A6648" s="85">
        <v>39645</v>
      </c>
      <c r="B6648" s="324" t="s">
        <v>19577</v>
      </c>
      <c r="C6648" s="325" t="s">
        <v>14847</v>
      </c>
      <c r="D6648" s="326" t="s">
        <v>906</v>
      </c>
    </row>
    <row r="6649" spans="1:4" ht="15" x14ac:dyDescent="0.2">
      <c r="A6649" s="85">
        <v>12548</v>
      </c>
      <c r="B6649" s="324" t="s">
        <v>19578</v>
      </c>
      <c r="C6649" s="325" t="s">
        <v>14847</v>
      </c>
      <c r="D6649" s="326" t="s">
        <v>13379</v>
      </c>
    </row>
    <row r="6650" spans="1:4" ht="15" x14ac:dyDescent="0.2">
      <c r="A6650" s="85">
        <v>13113</v>
      </c>
      <c r="B6650" s="324" t="s">
        <v>19579</v>
      </c>
      <c r="C6650" s="325" t="s">
        <v>14847</v>
      </c>
      <c r="D6650" s="326" t="s">
        <v>1071</v>
      </c>
    </row>
    <row r="6651" spans="1:4" ht="15" x14ac:dyDescent="0.2">
      <c r="A6651" s="85">
        <v>13114</v>
      </c>
      <c r="B6651" s="324" t="s">
        <v>19580</v>
      </c>
      <c r="C6651" s="325" t="s">
        <v>14847</v>
      </c>
      <c r="D6651" s="326" t="s">
        <v>2889</v>
      </c>
    </row>
    <row r="6652" spans="1:4" ht="15" x14ac:dyDescent="0.2">
      <c r="A6652" s="85">
        <v>12530</v>
      </c>
      <c r="B6652" s="324" t="s">
        <v>19581</v>
      </c>
      <c r="C6652" s="325" t="s">
        <v>14847</v>
      </c>
      <c r="D6652" s="326" t="s">
        <v>4134</v>
      </c>
    </row>
    <row r="6653" spans="1:4" ht="15" x14ac:dyDescent="0.2">
      <c r="A6653" s="85">
        <v>12531</v>
      </c>
      <c r="B6653" s="324" t="s">
        <v>19582</v>
      </c>
      <c r="C6653" s="325" t="s">
        <v>14847</v>
      </c>
      <c r="D6653" s="326" t="s">
        <v>5917</v>
      </c>
    </row>
    <row r="6654" spans="1:4" ht="15" x14ac:dyDescent="0.2">
      <c r="A6654" s="85">
        <v>12532</v>
      </c>
      <c r="B6654" s="324" t="s">
        <v>19583</v>
      </c>
      <c r="C6654" s="325" t="s">
        <v>14847</v>
      </c>
      <c r="D6654" s="326" t="s">
        <v>3789</v>
      </c>
    </row>
    <row r="6655" spans="1:4" ht="15" x14ac:dyDescent="0.2">
      <c r="A6655" s="85">
        <v>12533</v>
      </c>
      <c r="B6655" s="324" t="s">
        <v>19584</v>
      </c>
      <c r="C6655" s="325" t="s">
        <v>14847</v>
      </c>
      <c r="D6655" s="326" t="s">
        <v>13380</v>
      </c>
    </row>
    <row r="6656" spans="1:4" ht="15" x14ac:dyDescent="0.2">
      <c r="A6656" s="85">
        <v>12544</v>
      </c>
      <c r="B6656" s="324" t="s">
        <v>19585</v>
      </c>
      <c r="C6656" s="325" t="s">
        <v>14847</v>
      </c>
      <c r="D6656" s="326" t="s">
        <v>13381</v>
      </c>
    </row>
    <row r="6657" spans="1:4" ht="15" x14ac:dyDescent="0.2">
      <c r="A6657" s="85">
        <v>12546</v>
      </c>
      <c r="B6657" s="324" t="s">
        <v>19586</v>
      </c>
      <c r="C6657" s="325" t="s">
        <v>14847</v>
      </c>
      <c r="D6657" s="326" t="s">
        <v>13382</v>
      </c>
    </row>
    <row r="6658" spans="1:4" ht="15" x14ac:dyDescent="0.2">
      <c r="A6658" s="85">
        <v>12547</v>
      </c>
      <c r="B6658" s="324" t="s">
        <v>19587</v>
      </c>
      <c r="C6658" s="325" t="s">
        <v>14847</v>
      </c>
      <c r="D6658" s="326" t="s">
        <v>13383</v>
      </c>
    </row>
    <row r="6659" spans="1:4" ht="15" x14ac:dyDescent="0.2">
      <c r="A6659" s="85">
        <v>12551</v>
      </c>
      <c r="B6659" s="324" t="s">
        <v>19588</v>
      </c>
      <c r="C6659" s="325" t="s">
        <v>14847</v>
      </c>
      <c r="D6659" s="326" t="s">
        <v>13384</v>
      </c>
    </row>
    <row r="6660" spans="1:4" ht="15" x14ac:dyDescent="0.2">
      <c r="A6660" s="85">
        <v>12563</v>
      </c>
      <c r="B6660" s="324" t="s">
        <v>19589</v>
      </c>
      <c r="C6660" s="325" t="s">
        <v>14847</v>
      </c>
      <c r="D6660" s="326" t="s">
        <v>13385</v>
      </c>
    </row>
    <row r="6661" spans="1:4" ht="15" x14ac:dyDescent="0.2">
      <c r="A6661" s="85">
        <v>12565</v>
      </c>
      <c r="B6661" s="324" t="s">
        <v>19590</v>
      </c>
      <c r="C6661" s="325" t="s">
        <v>14847</v>
      </c>
      <c r="D6661" s="326" t="s">
        <v>13386</v>
      </c>
    </row>
    <row r="6662" spans="1:4" ht="15" x14ac:dyDescent="0.2">
      <c r="A6662" s="85">
        <v>12567</v>
      </c>
      <c r="B6662" s="324" t="s">
        <v>19591</v>
      </c>
      <c r="C6662" s="325" t="s">
        <v>14847</v>
      </c>
      <c r="D6662" s="326" t="s">
        <v>13387</v>
      </c>
    </row>
    <row r="6663" spans="1:4" ht="15" x14ac:dyDescent="0.2">
      <c r="A6663" s="85">
        <v>12568</v>
      </c>
      <c r="B6663" s="324" t="s">
        <v>19592</v>
      </c>
      <c r="C6663" s="325" t="s">
        <v>14847</v>
      </c>
      <c r="D6663" s="326" t="s">
        <v>13388</v>
      </c>
    </row>
    <row r="6664" spans="1:4" ht="15" x14ac:dyDescent="0.2">
      <c r="A6664" s="85">
        <v>11789</v>
      </c>
      <c r="B6664" s="324" t="s">
        <v>19593</v>
      </c>
      <c r="C6664" s="325" t="s">
        <v>14847</v>
      </c>
      <c r="D6664" s="326" t="s">
        <v>172</v>
      </c>
    </row>
    <row r="6665" spans="1:4" ht="30" x14ac:dyDescent="0.2">
      <c r="A6665" s="85">
        <v>20975</v>
      </c>
      <c r="B6665" s="324" t="s">
        <v>19594</v>
      </c>
      <c r="C6665" s="325" t="s">
        <v>14847</v>
      </c>
      <c r="D6665" s="326" t="s">
        <v>994</v>
      </c>
    </row>
    <row r="6666" spans="1:4" ht="30" x14ac:dyDescent="0.2">
      <c r="A6666" s="85">
        <v>20976</v>
      </c>
      <c r="B6666" s="324" t="s">
        <v>19595</v>
      </c>
      <c r="C6666" s="325" t="s">
        <v>14847</v>
      </c>
      <c r="D6666" s="326" t="s">
        <v>6077</v>
      </c>
    </row>
    <row r="6667" spans="1:4" ht="15" x14ac:dyDescent="0.2">
      <c r="A6667" s="85">
        <v>40340</v>
      </c>
      <c r="B6667" s="324" t="s">
        <v>19596</v>
      </c>
      <c r="C6667" s="325" t="s">
        <v>14847</v>
      </c>
      <c r="D6667" s="326" t="s">
        <v>19597</v>
      </c>
    </row>
    <row r="6668" spans="1:4" ht="15" x14ac:dyDescent="0.2">
      <c r="A6668" s="85">
        <v>40341</v>
      </c>
      <c r="B6668" s="324" t="s">
        <v>19598</v>
      </c>
      <c r="C6668" s="325" t="s">
        <v>14847</v>
      </c>
      <c r="D6668" s="326" t="s">
        <v>1581</v>
      </c>
    </row>
    <row r="6669" spans="1:4" ht="15" x14ac:dyDescent="0.2">
      <c r="A6669" s="85">
        <v>40342</v>
      </c>
      <c r="B6669" s="324" t="s">
        <v>19599</v>
      </c>
      <c r="C6669" s="325" t="s">
        <v>14847</v>
      </c>
      <c r="D6669" s="326" t="s">
        <v>19010</v>
      </c>
    </row>
    <row r="6670" spans="1:4" ht="15" x14ac:dyDescent="0.2">
      <c r="A6670" s="85">
        <v>40343</v>
      </c>
      <c r="B6670" s="324" t="s">
        <v>19600</v>
      </c>
      <c r="C6670" s="325" t="s">
        <v>14847</v>
      </c>
      <c r="D6670" s="326" t="s">
        <v>14356</v>
      </c>
    </row>
    <row r="6671" spans="1:4" ht="15" x14ac:dyDescent="0.2">
      <c r="A6671" s="85">
        <v>40344</v>
      </c>
      <c r="B6671" s="324" t="s">
        <v>19601</v>
      </c>
      <c r="C6671" s="325" t="s">
        <v>14847</v>
      </c>
      <c r="D6671" s="326" t="s">
        <v>3775</v>
      </c>
    </row>
    <row r="6672" spans="1:4" ht="15" x14ac:dyDescent="0.2">
      <c r="A6672" s="85">
        <v>40345</v>
      </c>
      <c r="B6672" s="324" t="s">
        <v>19602</v>
      </c>
      <c r="C6672" s="325" t="s">
        <v>14847</v>
      </c>
      <c r="D6672" s="326" t="s">
        <v>19603</v>
      </c>
    </row>
    <row r="6673" spans="1:4" ht="15" x14ac:dyDescent="0.2">
      <c r="A6673" s="85">
        <v>40346</v>
      </c>
      <c r="B6673" s="324" t="s">
        <v>19604</v>
      </c>
      <c r="C6673" s="325" t="s">
        <v>14847</v>
      </c>
      <c r="D6673" s="326" t="s">
        <v>19605</v>
      </c>
    </row>
    <row r="6674" spans="1:4" ht="15" x14ac:dyDescent="0.2">
      <c r="A6674" s="85">
        <v>40347</v>
      </c>
      <c r="B6674" s="324" t="s">
        <v>19606</v>
      </c>
      <c r="C6674" s="325" t="s">
        <v>14847</v>
      </c>
      <c r="D6674" s="326" t="s">
        <v>19607</v>
      </c>
    </row>
    <row r="6675" spans="1:4" ht="15" x14ac:dyDescent="0.2">
      <c r="A6675" s="85">
        <v>38840</v>
      </c>
      <c r="B6675" s="324" t="s">
        <v>19608</v>
      </c>
      <c r="C6675" s="325" t="s">
        <v>14847</v>
      </c>
      <c r="D6675" s="326" t="s">
        <v>503</v>
      </c>
    </row>
    <row r="6676" spans="1:4" ht="15" x14ac:dyDescent="0.2">
      <c r="A6676" s="85">
        <v>38841</v>
      </c>
      <c r="B6676" s="324" t="s">
        <v>19609</v>
      </c>
      <c r="C6676" s="325" t="s">
        <v>14847</v>
      </c>
      <c r="D6676" s="326" t="s">
        <v>391</v>
      </c>
    </row>
    <row r="6677" spans="1:4" ht="15" x14ac:dyDescent="0.2">
      <c r="A6677" s="85">
        <v>38842</v>
      </c>
      <c r="B6677" s="324" t="s">
        <v>19610</v>
      </c>
      <c r="C6677" s="325" t="s">
        <v>14847</v>
      </c>
      <c r="D6677" s="326" t="s">
        <v>208</v>
      </c>
    </row>
    <row r="6678" spans="1:4" ht="15" x14ac:dyDescent="0.2">
      <c r="A6678" s="85">
        <v>38843</v>
      </c>
      <c r="B6678" s="324" t="s">
        <v>19611</v>
      </c>
      <c r="C6678" s="325" t="s">
        <v>14847</v>
      </c>
      <c r="D6678" s="326" t="s">
        <v>588</v>
      </c>
    </row>
    <row r="6679" spans="1:4" ht="30" x14ac:dyDescent="0.2">
      <c r="A6679" s="85">
        <v>13761</v>
      </c>
      <c r="B6679" s="324" t="s">
        <v>19612</v>
      </c>
      <c r="C6679" s="325" t="s">
        <v>14847</v>
      </c>
      <c r="D6679" s="326" t="s">
        <v>19613</v>
      </c>
    </row>
    <row r="6680" spans="1:4" ht="30" x14ac:dyDescent="0.2">
      <c r="A6680" s="85">
        <v>12888</v>
      </c>
      <c r="B6680" s="324" t="s">
        <v>19614</v>
      </c>
      <c r="C6680" s="325" t="s">
        <v>1505</v>
      </c>
      <c r="D6680" s="326" t="s">
        <v>14095</v>
      </c>
    </row>
    <row r="6681" spans="1:4" ht="15" x14ac:dyDescent="0.2">
      <c r="A6681" s="85">
        <v>12889</v>
      </c>
      <c r="B6681" s="324" t="s">
        <v>19615</v>
      </c>
      <c r="C6681" s="325" t="s">
        <v>1505</v>
      </c>
      <c r="D6681" s="326" t="s">
        <v>19616</v>
      </c>
    </row>
    <row r="6682" spans="1:4" ht="30" x14ac:dyDescent="0.2">
      <c r="A6682" s="85">
        <v>4814</v>
      </c>
      <c r="B6682" s="324" t="s">
        <v>19617</v>
      </c>
      <c r="C6682" s="325" t="s">
        <v>14847</v>
      </c>
      <c r="D6682" s="326" t="s">
        <v>19618</v>
      </c>
    </row>
    <row r="6683" spans="1:4" ht="15" x14ac:dyDescent="0.2">
      <c r="A6683" s="85">
        <v>25967</v>
      </c>
      <c r="B6683" s="324" t="s">
        <v>19619</v>
      </c>
      <c r="C6683" s="325" t="s">
        <v>14847</v>
      </c>
      <c r="D6683" s="326" t="s">
        <v>19620</v>
      </c>
    </row>
    <row r="6684" spans="1:4" ht="15" x14ac:dyDescent="0.2">
      <c r="A6684" s="85">
        <v>6122</v>
      </c>
      <c r="B6684" s="324" t="s">
        <v>19621</v>
      </c>
      <c r="C6684" s="325" t="s">
        <v>1490</v>
      </c>
      <c r="D6684" s="326" t="s">
        <v>19622</v>
      </c>
    </row>
    <row r="6685" spans="1:4" ht="15" x14ac:dyDescent="0.2">
      <c r="A6685" s="85">
        <v>40810</v>
      </c>
      <c r="B6685" s="324" t="s">
        <v>19623</v>
      </c>
      <c r="C6685" s="325" t="s">
        <v>1494</v>
      </c>
      <c r="D6685" s="326" t="s">
        <v>19624</v>
      </c>
    </row>
    <row r="6686" spans="1:4" ht="15" x14ac:dyDescent="0.2">
      <c r="A6686" s="85">
        <v>21100</v>
      </c>
      <c r="B6686" s="324" t="s">
        <v>19625</v>
      </c>
      <c r="C6686" s="325" t="s">
        <v>14847</v>
      </c>
      <c r="D6686" s="326" t="s">
        <v>19626</v>
      </c>
    </row>
    <row r="6687" spans="1:4" ht="30" x14ac:dyDescent="0.2">
      <c r="A6687" s="85">
        <v>11816</v>
      </c>
      <c r="B6687" s="324" t="s">
        <v>19627</v>
      </c>
      <c r="C6687" s="325" t="s">
        <v>14847</v>
      </c>
      <c r="D6687" s="326" t="s">
        <v>19628</v>
      </c>
    </row>
    <row r="6688" spans="1:4" ht="30" x14ac:dyDescent="0.2">
      <c r="A6688" s="85">
        <v>11814</v>
      </c>
      <c r="B6688" s="324" t="s">
        <v>19629</v>
      </c>
      <c r="C6688" s="325" t="s">
        <v>14847</v>
      </c>
      <c r="D6688" s="326" t="s">
        <v>19630</v>
      </c>
    </row>
    <row r="6689" spans="1:4" ht="30" x14ac:dyDescent="0.2">
      <c r="A6689" s="85">
        <v>14186</v>
      </c>
      <c r="B6689" s="324" t="s">
        <v>19631</v>
      </c>
      <c r="C6689" s="325" t="s">
        <v>14847</v>
      </c>
      <c r="D6689" s="326" t="s">
        <v>19632</v>
      </c>
    </row>
    <row r="6690" spans="1:4" ht="30" x14ac:dyDescent="0.2">
      <c r="A6690" s="85">
        <v>14185</v>
      </c>
      <c r="B6690" s="324" t="s">
        <v>19633</v>
      </c>
      <c r="C6690" s="325" t="s">
        <v>14847</v>
      </c>
      <c r="D6690" s="326" t="s">
        <v>19634</v>
      </c>
    </row>
    <row r="6691" spans="1:4" ht="30" x14ac:dyDescent="0.2">
      <c r="A6691" s="85">
        <v>11811</v>
      </c>
      <c r="B6691" s="324" t="s">
        <v>19635</v>
      </c>
      <c r="C6691" s="325" t="s">
        <v>14847</v>
      </c>
      <c r="D6691" s="326" t="s">
        <v>19636</v>
      </c>
    </row>
    <row r="6692" spans="1:4" ht="15" x14ac:dyDescent="0.2">
      <c r="A6692" s="85">
        <v>26038</v>
      </c>
      <c r="B6692" s="324" t="s">
        <v>19637</v>
      </c>
      <c r="C6692" s="325" t="s">
        <v>14847</v>
      </c>
      <c r="D6692" s="326" t="s">
        <v>19638</v>
      </c>
    </row>
    <row r="6693" spans="1:4" ht="15" x14ac:dyDescent="0.2">
      <c r="A6693" s="85">
        <v>34482</v>
      </c>
      <c r="B6693" s="324" t="s">
        <v>19639</v>
      </c>
      <c r="C6693" s="325" t="s">
        <v>14847</v>
      </c>
      <c r="D6693" s="326" t="s">
        <v>19640</v>
      </c>
    </row>
    <row r="6694" spans="1:4" ht="15" x14ac:dyDescent="0.2">
      <c r="A6694" s="85">
        <v>34469</v>
      </c>
      <c r="B6694" s="324" t="s">
        <v>19641</v>
      </c>
      <c r="C6694" s="325" t="s">
        <v>14847</v>
      </c>
      <c r="D6694" s="326" t="s">
        <v>19642</v>
      </c>
    </row>
    <row r="6695" spans="1:4" ht="15" x14ac:dyDescent="0.2">
      <c r="A6695" s="85">
        <v>34472</v>
      </c>
      <c r="B6695" s="324" t="s">
        <v>19643</v>
      </c>
      <c r="C6695" s="325" t="s">
        <v>14847</v>
      </c>
      <c r="D6695" s="326" t="s">
        <v>19644</v>
      </c>
    </row>
    <row r="6696" spans="1:4" ht="15" x14ac:dyDescent="0.2">
      <c r="A6696" s="85">
        <v>34476</v>
      </c>
      <c r="B6696" s="324" t="s">
        <v>19645</v>
      </c>
      <c r="C6696" s="325" t="s">
        <v>14847</v>
      </c>
      <c r="D6696" s="326" t="s">
        <v>19646</v>
      </c>
    </row>
    <row r="6697" spans="1:4" ht="15" x14ac:dyDescent="0.2">
      <c r="A6697" s="85">
        <v>34477</v>
      </c>
      <c r="B6697" s="324" t="s">
        <v>19647</v>
      </c>
      <c r="C6697" s="325" t="s">
        <v>14847</v>
      </c>
      <c r="D6697" s="326" t="s">
        <v>19648</v>
      </c>
    </row>
    <row r="6698" spans="1:4" ht="15" x14ac:dyDescent="0.2">
      <c r="A6698" s="85">
        <v>39847</v>
      </c>
      <c r="B6698" s="324" t="s">
        <v>19649</v>
      </c>
      <c r="C6698" s="325" t="s">
        <v>14847</v>
      </c>
      <c r="D6698" s="326" t="s">
        <v>19650</v>
      </c>
    </row>
    <row r="6699" spans="1:4" ht="15" x14ac:dyDescent="0.2">
      <c r="A6699" s="85">
        <v>39844</v>
      </c>
      <c r="B6699" s="324" t="s">
        <v>19651</v>
      </c>
      <c r="C6699" s="325" t="s">
        <v>14847</v>
      </c>
      <c r="D6699" s="326" t="s">
        <v>19652</v>
      </c>
    </row>
    <row r="6700" spans="1:4" ht="15" x14ac:dyDescent="0.2">
      <c r="A6700" s="85">
        <v>39846</v>
      </c>
      <c r="B6700" s="324" t="s">
        <v>19653</v>
      </c>
      <c r="C6700" s="325" t="s">
        <v>14847</v>
      </c>
      <c r="D6700" s="326" t="s">
        <v>19654</v>
      </c>
    </row>
    <row r="6701" spans="1:4" ht="15" x14ac:dyDescent="0.2">
      <c r="A6701" s="85">
        <v>39838</v>
      </c>
      <c r="B6701" s="324" t="s">
        <v>19655</v>
      </c>
      <c r="C6701" s="325" t="s">
        <v>14847</v>
      </c>
      <c r="D6701" s="326" t="s">
        <v>19656</v>
      </c>
    </row>
    <row r="6702" spans="1:4" ht="15" x14ac:dyDescent="0.2">
      <c r="A6702" s="85">
        <v>39839</v>
      </c>
      <c r="B6702" s="324" t="s">
        <v>19657</v>
      </c>
      <c r="C6702" s="325" t="s">
        <v>14847</v>
      </c>
      <c r="D6702" s="326" t="s">
        <v>19658</v>
      </c>
    </row>
    <row r="6703" spans="1:4" ht="15" x14ac:dyDescent="0.2">
      <c r="A6703" s="85">
        <v>39841</v>
      </c>
      <c r="B6703" s="324" t="s">
        <v>19659</v>
      </c>
      <c r="C6703" s="325" t="s">
        <v>14847</v>
      </c>
      <c r="D6703" s="326" t="s">
        <v>19660</v>
      </c>
    </row>
    <row r="6704" spans="1:4" ht="15" x14ac:dyDescent="0.2">
      <c r="A6704" s="85">
        <v>39842</v>
      </c>
      <c r="B6704" s="324" t="s">
        <v>19661</v>
      </c>
      <c r="C6704" s="325" t="s">
        <v>14847</v>
      </c>
      <c r="D6704" s="326" t="s">
        <v>19662</v>
      </c>
    </row>
    <row r="6705" spans="1:4" ht="15" x14ac:dyDescent="0.2">
      <c r="A6705" s="85">
        <v>39843</v>
      </c>
      <c r="B6705" s="324" t="s">
        <v>19663</v>
      </c>
      <c r="C6705" s="325" t="s">
        <v>14847</v>
      </c>
      <c r="D6705" s="326" t="s">
        <v>19664</v>
      </c>
    </row>
    <row r="6706" spans="1:4" ht="15" x14ac:dyDescent="0.2">
      <c r="A6706" s="85">
        <v>39580</v>
      </c>
      <c r="B6706" s="324" t="s">
        <v>19665</v>
      </c>
      <c r="C6706" s="325" t="s">
        <v>14847</v>
      </c>
      <c r="D6706" s="326" t="s">
        <v>19666</v>
      </c>
    </row>
    <row r="6707" spans="1:4" ht="15" x14ac:dyDescent="0.2">
      <c r="A6707" s="85">
        <v>39577</v>
      </c>
      <c r="B6707" s="324" t="s">
        <v>19667</v>
      </c>
      <c r="C6707" s="325" t="s">
        <v>14847</v>
      </c>
      <c r="D6707" s="326" t="s">
        <v>19668</v>
      </c>
    </row>
    <row r="6708" spans="1:4" ht="15" x14ac:dyDescent="0.2">
      <c r="A6708" s="85">
        <v>39578</v>
      </c>
      <c r="B6708" s="324" t="s">
        <v>19669</v>
      </c>
      <c r="C6708" s="325" t="s">
        <v>14847</v>
      </c>
      <c r="D6708" s="326" t="s">
        <v>19670</v>
      </c>
    </row>
    <row r="6709" spans="1:4" ht="15" x14ac:dyDescent="0.2">
      <c r="A6709" s="85">
        <v>39579</v>
      </c>
      <c r="B6709" s="324" t="s">
        <v>19671</v>
      </c>
      <c r="C6709" s="325" t="s">
        <v>14847</v>
      </c>
      <c r="D6709" s="326" t="s">
        <v>19672</v>
      </c>
    </row>
    <row r="6710" spans="1:4" ht="15" x14ac:dyDescent="0.2">
      <c r="A6710" s="85">
        <v>39557</v>
      </c>
      <c r="B6710" s="324" t="s">
        <v>19673</v>
      </c>
      <c r="C6710" s="325" t="s">
        <v>14847</v>
      </c>
      <c r="D6710" s="326" t="s">
        <v>19674</v>
      </c>
    </row>
    <row r="6711" spans="1:4" ht="15" x14ac:dyDescent="0.2">
      <c r="A6711" s="85">
        <v>39558</v>
      </c>
      <c r="B6711" s="324" t="s">
        <v>19675</v>
      </c>
      <c r="C6711" s="325" t="s">
        <v>14847</v>
      </c>
      <c r="D6711" s="326" t="s">
        <v>19676</v>
      </c>
    </row>
    <row r="6712" spans="1:4" ht="15" x14ac:dyDescent="0.2">
      <c r="A6712" s="85">
        <v>39559</v>
      </c>
      <c r="B6712" s="324" t="s">
        <v>19677</v>
      </c>
      <c r="C6712" s="325" t="s">
        <v>14847</v>
      </c>
      <c r="D6712" s="326" t="s">
        <v>19678</v>
      </c>
    </row>
    <row r="6713" spans="1:4" ht="15" x14ac:dyDescent="0.2">
      <c r="A6713" s="85">
        <v>39560</v>
      </c>
      <c r="B6713" s="324" t="s">
        <v>19679</v>
      </c>
      <c r="C6713" s="325" t="s">
        <v>14847</v>
      </c>
      <c r="D6713" s="326" t="s">
        <v>19680</v>
      </c>
    </row>
    <row r="6714" spans="1:4" ht="15" x14ac:dyDescent="0.2">
      <c r="A6714" s="85">
        <v>39561</v>
      </c>
      <c r="B6714" s="324" t="s">
        <v>19681</v>
      </c>
      <c r="C6714" s="325" t="s">
        <v>14847</v>
      </c>
      <c r="D6714" s="326" t="s">
        <v>19682</v>
      </c>
    </row>
    <row r="6715" spans="1:4" ht="15" x14ac:dyDescent="0.2">
      <c r="A6715" s="85">
        <v>39556</v>
      </c>
      <c r="B6715" s="324" t="s">
        <v>19683</v>
      </c>
      <c r="C6715" s="325" t="s">
        <v>14847</v>
      </c>
      <c r="D6715" s="326" t="s">
        <v>19684</v>
      </c>
    </row>
    <row r="6716" spans="1:4" ht="15" x14ac:dyDescent="0.2">
      <c r="A6716" s="85">
        <v>39555</v>
      </c>
      <c r="B6716" s="324" t="s">
        <v>19685</v>
      </c>
      <c r="C6716" s="325" t="s">
        <v>14847</v>
      </c>
      <c r="D6716" s="326" t="s">
        <v>19686</v>
      </c>
    </row>
    <row r="6717" spans="1:4" ht="15" x14ac:dyDescent="0.2">
      <c r="A6717" s="85">
        <v>39548</v>
      </c>
      <c r="B6717" s="324" t="s">
        <v>19687</v>
      </c>
      <c r="C6717" s="325" t="s">
        <v>14847</v>
      </c>
      <c r="D6717" s="326" t="s">
        <v>19688</v>
      </c>
    </row>
    <row r="6718" spans="1:4" ht="15" x14ac:dyDescent="0.2">
      <c r="A6718" s="85">
        <v>39554</v>
      </c>
      <c r="B6718" s="324" t="s">
        <v>19689</v>
      </c>
      <c r="C6718" s="325" t="s">
        <v>14847</v>
      </c>
      <c r="D6718" s="326" t="s">
        <v>19690</v>
      </c>
    </row>
    <row r="6719" spans="1:4" ht="15" x14ac:dyDescent="0.2">
      <c r="A6719" s="85">
        <v>39550</v>
      </c>
      <c r="B6719" s="324" t="s">
        <v>19691</v>
      </c>
      <c r="C6719" s="325" t="s">
        <v>14847</v>
      </c>
      <c r="D6719" s="326" t="s">
        <v>19692</v>
      </c>
    </row>
    <row r="6720" spans="1:4" ht="15" x14ac:dyDescent="0.2">
      <c r="A6720" s="85">
        <v>39551</v>
      </c>
      <c r="B6720" s="324" t="s">
        <v>19693</v>
      </c>
      <c r="C6720" s="325" t="s">
        <v>14847</v>
      </c>
      <c r="D6720" s="326" t="s">
        <v>19694</v>
      </c>
    </row>
    <row r="6721" spans="1:4" ht="15" x14ac:dyDescent="0.2">
      <c r="A6721" s="85">
        <v>39826</v>
      </c>
      <c r="B6721" s="324" t="s">
        <v>19695</v>
      </c>
      <c r="C6721" s="325" t="s">
        <v>14847</v>
      </c>
      <c r="D6721" s="326" t="s">
        <v>19696</v>
      </c>
    </row>
    <row r="6722" spans="1:4" ht="15" x14ac:dyDescent="0.2">
      <c r="A6722" s="85">
        <v>10700</v>
      </c>
      <c r="B6722" s="324" t="s">
        <v>19697</v>
      </c>
      <c r="C6722" s="325" t="s">
        <v>14847</v>
      </c>
      <c r="D6722" s="326" t="s">
        <v>19698</v>
      </c>
    </row>
    <row r="6723" spans="1:4" ht="15" x14ac:dyDescent="0.2">
      <c r="A6723" s="85">
        <v>346</v>
      </c>
      <c r="B6723" s="324" t="s">
        <v>19699</v>
      </c>
      <c r="C6723" s="325" t="s">
        <v>1492</v>
      </c>
      <c r="D6723" s="326" t="s">
        <v>5415</v>
      </c>
    </row>
    <row r="6724" spans="1:4" ht="15" x14ac:dyDescent="0.2">
      <c r="A6724" s="85">
        <v>3312</v>
      </c>
      <c r="B6724" s="324" t="s">
        <v>19700</v>
      </c>
      <c r="C6724" s="325" t="s">
        <v>1492</v>
      </c>
      <c r="D6724" s="326" t="s">
        <v>6111</v>
      </c>
    </row>
    <row r="6725" spans="1:4" ht="15" x14ac:dyDescent="0.2">
      <c r="A6725" s="85">
        <v>339</v>
      </c>
      <c r="B6725" s="324" t="s">
        <v>19701</v>
      </c>
      <c r="C6725" s="325" t="s">
        <v>1491</v>
      </c>
      <c r="D6725" s="326" t="s">
        <v>340</v>
      </c>
    </row>
    <row r="6726" spans="1:4" ht="15" x14ac:dyDescent="0.2">
      <c r="A6726" s="85">
        <v>340</v>
      </c>
      <c r="B6726" s="324" t="s">
        <v>19702</v>
      </c>
      <c r="C6726" s="325" t="s">
        <v>1491</v>
      </c>
      <c r="D6726" s="326" t="s">
        <v>847</v>
      </c>
    </row>
    <row r="6727" spans="1:4" ht="15" x14ac:dyDescent="0.2">
      <c r="A6727" s="85">
        <v>338</v>
      </c>
      <c r="B6727" s="324" t="s">
        <v>19703</v>
      </c>
      <c r="C6727" s="325" t="s">
        <v>1492</v>
      </c>
      <c r="D6727" s="326" t="s">
        <v>13827</v>
      </c>
    </row>
    <row r="6728" spans="1:4" ht="15" x14ac:dyDescent="0.2">
      <c r="A6728" s="85">
        <v>334</v>
      </c>
      <c r="B6728" s="324" t="s">
        <v>19704</v>
      </c>
      <c r="C6728" s="325" t="s">
        <v>1492</v>
      </c>
      <c r="D6728" s="326" t="s">
        <v>18681</v>
      </c>
    </row>
    <row r="6729" spans="1:4" ht="15" x14ac:dyDescent="0.2">
      <c r="A6729" s="85">
        <v>335</v>
      </c>
      <c r="B6729" s="324" t="s">
        <v>19705</v>
      </c>
      <c r="C6729" s="325" t="s">
        <v>1492</v>
      </c>
      <c r="D6729" s="326" t="s">
        <v>1258</v>
      </c>
    </row>
    <row r="6730" spans="1:4" ht="15" x14ac:dyDescent="0.2">
      <c r="A6730" s="85">
        <v>342</v>
      </c>
      <c r="B6730" s="324" t="s">
        <v>19706</v>
      </c>
      <c r="C6730" s="325" t="s">
        <v>1492</v>
      </c>
      <c r="D6730" s="326" t="s">
        <v>349</v>
      </c>
    </row>
    <row r="6731" spans="1:4" ht="15" x14ac:dyDescent="0.2">
      <c r="A6731" s="85">
        <v>333</v>
      </c>
      <c r="B6731" s="324" t="s">
        <v>19707</v>
      </c>
      <c r="C6731" s="325" t="s">
        <v>1492</v>
      </c>
      <c r="D6731" s="326" t="s">
        <v>535</v>
      </c>
    </row>
    <row r="6732" spans="1:4" ht="15" x14ac:dyDescent="0.2">
      <c r="A6732" s="85">
        <v>343</v>
      </c>
      <c r="B6732" s="324" t="s">
        <v>19708</v>
      </c>
      <c r="C6732" s="325" t="s">
        <v>1491</v>
      </c>
      <c r="D6732" s="326" t="s">
        <v>1191</v>
      </c>
    </row>
    <row r="6733" spans="1:4" ht="15" x14ac:dyDescent="0.2">
      <c r="A6733" s="85">
        <v>344</v>
      </c>
      <c r="B6733" s="324" t="s">
        <v>19709</v>
      </c>
      <c r="C6733" s="325" t="s">
        <v>1492</v>
      </c>
      <c r="D6733" s="326" t="s">
        <v>1001</v>
      </c>
    </row>
    <row r="6734" spans="1:4" ht="15" x14ac:dyDescent="0.2">
      <c r="A6734" s="85">
        <v>345</v>
      </c>
      <c r="B6734" s="324" t="s">
        <v>19710</v>
      </c>
      <c r="C6734" s="325" t="s">
        <v>1492</v>
      </c>
      <c r="D6734" s="326" t="s">
        <v>18041</v>
      </c>
    </row>
    <row r="6735" spans="1:4" ht="15" x14ac:dyDescent="0.2">
      <c r="A6735" s="85">
        <v>341</v>
      </c>
      <c r="B6735" s="324" t="s">
        <v>19710</v>
      </c>
      <c r="C6735" s="325" t="s">
        <v>1491</v>
      </c>
      <c r="D6735" s="326" t="s">
        <v>1224</v>
      </c>
    </row>
    <row r="6736" spans="1:4" ht="15" x14ac:dyDescent="0.2">
      <c r="A6736" s="85">
        <v>11107</v>
      </c>
      <c r="B6736" s="324" t="s">
        <v>19711</v>
      </c>
      <c r="C6736" s="325" t="s">
        <v>1492</v>
      </c>
      <c r="D6736" s="326" t="s">
        <v>788</v>
      </c>
    </row>
    <row r="6737" spans="1:4" ht="15" x14ac:dyDescent="0.2">
      <c r="A6737" s="85">
        <v>3313</v>
      </c>
      <c r="B6737" s="324" t="s">
        <v>19712</v>
      </c>
      <c r="C6737" s="325" t="s">
        <v>1492</v>
      </c>
      <c r="D6737" s="326" t="s">
        <v>19713</v>
      </c>
    </row>
    <row r="6738" spans="1:4" ht="15" x14ac:dyDescent="0.2">
      <c r="A6738" s="85">
        <v>34562</v>
      </c>
      <c r="B6738" s="324" t="s">
        <v>19714</v>
      </c>
      <c r="C6738" s="325" t="s">
        <v>1492</v>
      </c>
      <c r="D6738" s="326" t="s">
        <v>13864</v>
      </c>
    </row>
    <row r="6739" spans="1:4" ht="15" x14ac:dyDescent="0.2">
      <c r="A6739" s="85">
        <v>337</v>
      </c>
      <c r="B6739" s="324" t="s">
        <v>19715</v>
      </c>
      <c r="C6739" s="325" t="s">
        <v>1492</v>
      </c>
      <c r="D6739" s="326" t="s">
        <v>4287</v>
      </c>
    </row>
    <row r="6740" spans="1:4" ht="15" x14ac:dyDescent="0.2">
      <c r="A6740" s="85">
        <v>369</v>
      </c>
      <c r="B6740" s="324" t="s">
        <v>19716</v>
      </c>
      <c r="C6740" s="325" t="s">
        <v>1504</v>
      </c>
      <c r="D6740" s="326" t="s">
        <v>19717</v>
      </c>
    </row>
    <row r="6741" spans="1:4" ht="15" x14ac:dyDescent="0.2">
      <c r="A6741" s="85">
        <v>366</v>
      </c>
      <c r="B6741" s="324" t="s">
        <v>19718</v>
      </c>
      <c r="C6741" s="325" t="s">
        <v>1504</v>
      </c>
      <c r="D6741" s="326" t="s">
        <v>534</v>
      </c>
    </row>
    <row r="6742" spans="1:4" ht="15" x14ac:dyDescent="0.2">
      <c r="A6742" s="85">
        <v>367</v>
      </c>
      <c r="B6742" s="324" t="s">
        <v>19719</v>
      </c>
      <c r="C6742" s="325" t="s">
        <v>1504</v>
      </c>
      <c r="D6742" s="326" t="s">
        <v>1262</v>
      </c>
    </row>
    <row r="6743" spans="1:4" ht="15" x14ac:dyDescent="0.2">
      <c r="A6743" s="85">
        <v>370</v>
      </c>
      <c r="B6743" s="324" t="s">
        <v>19720</v>
      </c>
      <c r="C6743" s="325" t="s">
        <v>1504</v>
      </c>
      <c r="D6743" s="326" t="s">
        <v>207</v>
      </c>
    </row>
    <row r="6744" spans="1:4" ht="15" x14ac:dyDescent="0.2">
      <c r="A6744" s="85">
        <v>368</v>
      </c>
      <c r="B6744" s="324" t="s">
        <v>19721</v>
      </c>
      <c r="C6744" s="325" t="s">
        <v>1504</v>
      </c>
      <c r="D6744" s="326" t="s">
        <v>19722</v>
      </c>
    </row>
    <row r="6745" spans="1:4" ht="30" x14ac:dyDescent="0.2">
      <c r="A6745" s="85">
        <v>11075</v>
      </c>
      <c r="B6745" s="324" t="s">
        <v>19723</v>
      </c>
      <c r="C6745" s="325" t="s">
        <v>1504</v>
      </c>
      <c r="D6745" s="326" t="s">
        <v>19724</v>
      </c>
    </row>
    <row r="6746" spans="1:4" ht="15" x14ac:dyDescent="0.2">
      <c r="A6746" s="85">
        <v>11076</v>
      </c>
      <c r="B6746" s="324" t="s">
        <v>19725</v>
      </c>
      <c r="C6746" s="325" t="s">
        <v>1504</v>
      </c>
      <c r="D6746" s="326" t="s">
        <v>19726</v>
      </c>
    </row>
    <row r="6747" spans="1:4" ht="15" x14ac:dyDescent="0.2">
      <c r="A6747" s="85">
        <v>1381</v>
      </c>
      <c r="B6747" s="324" t="s">
        <v>19727</v>
      </c>
      <c r="C6747" s="325" t="s">
        <v>1492</v>
      </c>
      <c r="D6747" s="326" t="s">
        <v>327</v>
      </c>
    </row>
    <row r="6748" spans="1:4" ht="15" x14ac:dyDescent="0.2">
      <c r="A6748" s="85">
        <v>34353</v>
      </c>
      <c r="B6748" s="324" t="s">
        <v>19728</v>
      </c>
      <c r="C6748" s="325" t="s">
        <v>1492</v>
      </c>
      <c r="D6748" s="326" t="s">
        <v>2064</v>
      </c>
    </row>
    <row r="6749" spans="1:4" ht="15" x14ac:dyDescent="0.2">
      <c r="A6749" s="85">
        <v>37595</v>
      </c>
      <c r="B6749" s="324" t="s">
        <v>19729</v>
      </c>
      <c r="C6749" s="325" t="s">
        <v>1492</v>
      </c>
      <c r="D6749" s="326" t="s">
        <v>1282</v>
      </c>
    </row>
    <row r="6750" spans="1:4" ht="15" x14ac:dyDescent="0.2">
      <c r="A6750" s="85">
        <v>37596</v>
      </c>
      <c r="B6750" s="324" t="s">
        <v>19730</v>
      </c>
      <c r="C6750" s="325" t="s">
        <v>1492</v>
      </c>
      <c r="D6750" s="326" t="s">
        <v>861</v>
      </c>
    </row>
    <row r="6751" spans="1:4" ht="30" x14ac:dyDescent="0.2">
      <c r="A6751" s="85">
        <v>371</v>
      </c>
      <c r="B6751" s="324" t="s">
        <v>19731</v>
      </c>
      <c r="C6751" s="325" t="s">
        <v>1492</v>
      </c>
      <c r="D6751" s="326" t="s">
        <v>1189</v>
      </c>
    </row>
    <row r="6752" spans="1:4" ht="15" x14ac:dyDescent="0.2">
      <c r="A6752" s="85">
        <v>37553</v>
      </c>
      <c r="B6752" s="324" t="s">
        <v>19732</v>
      </c>
      <c r="C6752" s="325" t="s">
        <v>1492</v>
      </c>
      <c r="D6752" s="326" t="s">
        <v>13392</v>
      </c>
    </row>
    <row r="6753" spans="1:4" ht="15" x14ac:dyDescent="0.2">
      <c r="A6753" s="85">
        <v>37552</v>
      </c>
      <c r="B6753" s="324" t="s">
        <v>19733</v>
      </c>
      <c r="C6753" s="325" t="s">
        <v>1492</v>
      </c>
      <c r="D6753" s="326" t="s">
        <v>4271</v>
      </c>
    </row>
    <row r="6754" spans="1:4" ht="15" x14ac:dyDescent="0.2">
      <c r="A6754" s="85">
        <v>36880</v>
      </c>
      <c r="B6754" s="324" t="s">
        <v>19734</v>
      </c>
      <c r="C6754" s="325" t="s">
        <v>1492</v>
      </c>
      <c r="D6754" s="326" t="s">
        <v>915</v>
      </c>
    </row>
    <row r="6755" spans="1:4" ht="15" x14ac:dyDescent="0.2">
      <c r="A6755" s="85">
        <v>34355</v>
      </c>
      <c r="B6755" s="324" t="s">
        <v>19735</v>
      </c>
      <c r="C6755" s="325" t="s">
        <v>1492</v>
      </c>
      <c r="D6755" s="326" t="s">
        <v>827</v>
      </c>
    </row>
    <row r="6756" spans="1:4" ht="15" x14ac:dyDescent="0.2">
      <c r="A6756" s="85">
        <v>130</v>
      </c>
      <c r="B6756" s="324" t="s">
        <v>19736</v>
      </c>
      <c r="C6756" s="325" t="s">
        <v>1492</v>
      </c>
      <c r="D6756" s="326" t="s">
        <v>830</v>
      </c>
    </row>
    <row r="6757" spans="1:4" ht="30" x14ac:dyDescent="0.2">
      <c r="A6757" s="85">
        <v>135</v>
      </c>
      <c r="B6757" s="324" t="s">
        <v>19737</v>
      </c>
      <c r="C6757" s="325" t="s">
        <v>1492</v>
      </c>
      <c r="D6757" s="326" t="s">
        <v>3884</v>
      </c>
    </row>
    <row r="6758" spans="1:4" ht="15" x14ac:dyDescent="0.2">
      <c r="A6758" s="85">
        <v>36886</v>
      </c>
      <c r="B6758" s="324" t="s">
        <v>19738</v>
      </c>
      <c r="C6758" s="325" t="s">
        <v>1492</v>
      </c>
      <c r="D6758" s="326" t="s">
        <v>1381</v>
      </c>
    </row>
    <row r="6759" spans="1:4" ht="15" x14ac:dyDescent="0.2">
      <c r="A6759" s="85">
        <v>374</v>
      </c>
      <c r="B6759" s="324" t="s">
        <v>19739</v>
      </c>
      <c r="C6759" s="325" t="s">
        <v>1492</v>
      </c>
      <c r="D6759" s="326" t="s">
        <v>195</v>
      </c>
    </row>
    <row r="6760" spans="1:4" ht="15" x14ac:dyDescent="0.2">
      <c r="A6760" s="85">
        <v>38546</v>
      </c>
      <c r="B6760" s="324" t="s">
        <v>19740</v>
      </c>
      <c r="C6760" s="325" t="s">
        <v>1504</v>
      </c>
      <c r="D6760" s="326" t="s">
        <v>19741</v>
      </c>
    </row>
    <row r="6761" spans="1:4" ht="15" x14ac:dyDescent="0.2">
      <c r="A6761" s="85">
        <v>34549</v>
      </c>
      <c r="B6761" s="324" t="s">
        <v>19742</v>
      </c>
      <c r="C6761" s="325" t="s">
        <v>1504</v>
      </c>
      <c r="D6761" s="326" t="s">
        <v>19743</v>
      </c>
    </row>
    <row r="6762" spans="1:4" ht="15" x14ac:dyDescent="0.2">
      <c r="A6762" s="85">
        <v>6081</v>
      </c>
      <c r="B6762" s="324" t="s">
        <v>19744</v>
      </c>
      <c r="C6762" s="325" t="s">
        <v>1504</v>
      </c>
      <c r="D6762" s="326" t="s">
        <v>7540</v>
      </c>
    </row>
    <row r="6763" spans="1:4" ht="15" x14ac:dyDescent="0.2">
      <c r="A6763" s="85">
        <v>6077</v>
      </c>
      <c r="B6763" s="324" t="s">
        <v>19745</v>
      </c>
      <c r="C6763" s="325" t="s">
        <v>1504</v>
      </c>
      <c r="D6763" s="326" t="s">
        <v>261</v>
      </c>
    </row>
    <row r="6764" spans="1:4" ht="15" x14ac:dyDescent="0.2">
      <c r="A6764" s="85">
        <v>6079</v>
      </c>
      <c r="B6764" s="324" t="s">
        <v>19746</v>
      </c>
      <c r="C6764" s="325" t="s">
        <v>1504</v>
      </c>
      <c r="D6764" s="326" t="s">
        <v>3822</v>
      </c>
    </row>
    <row r="6765" spans="1:4" ht="30" x14ac:dyDescent="0.2">
      <c r="A6765" s="85">
        <v>1091</v>
      </c>
      <c r="B6765" s="324" t="s">
        <v>19747</v>
      </c>
      <c r="C6765" s="325" t="s">
        <v>14847</v>
      </c>
      <c r="D6765" s="326" t="s">
        <v>5464</v>
      </c>
    </row>
    <row r="6766" spans="1:4" ht="30" x14ac:dyDescent="0.2">
      <c r="A6766" s="85">
        <v>1094</v>
      </c>
      <c r="B6766" s="324" t="s">
        <v>19748</v>
      </c>
      <c r="C6766" s="325" t="s">
        <v>14847</v>
      </c>
      <c r="D6766" s="326" t="s">
        <v>909</v>
      </c>
    </row>
    <row r="6767" spans="1:4" ht="30" x14ac:dyDescent="0.2">
      <c r="A6767" s="85">
        <v>1095</v>
      </c>
      <c r="B6767" s="324" t="s">
        <v>19749</v>
      </c>
      <c r="C6767" s="325" t="s">
        <v>14847</v>
      </c>
      <c r="D6767" s="326" t="s">
        <v>13393</v>
      </c>
    </row>
    <row r="6768" spans="1:4" ht="30" x14ac:dyDescent="0.2">
      <c r="A6768" s="85">
        <v>1092</v>
      </c>
      <c r="B6768" s="324" t="s">
        <v>19750</v>
      </c>
      <c r="C6768" s="325" t="s">
        <v>14847</v>
      </c>
      <c r="D6768" s="326" t="s">
        <v>13394</v>
      </c>
    </row>
    <row r="6769" spans="1:4" ht="30" x14ac:dyDescent="0.2">
      <c r="A6769" s="85">
        <v>1093</v>
      </c>
      <c r="B6769" s="324" t="s">
        <v>19751</v>
      </c>
      <c r="C6769" s="325" t="s">
        <v>14847</v>
      </c>
      <c r="D6769" s="326" t="s">
        <v>13395</v>
      </c>
    </row>
    <row r="6770" spans="1:4" ht="30" x14ac:dyDescent="0.2">
      <c r="A6770" s="85">
        <v>1090</v>
      </c>
      <c r="B6770" s="324" t="s">
        <v>19752</v>
      </c>
      <c r="C6770" s="325" t="s">
        <v>14847</v>
      </c>
      <c r="D6770" s="326" t="s">
        <v>3252</v>
      </c>
    </row>
    <row r="6771" spans="1:4" ht="30" x14ac:dyDescent="0.2">
      <c r="A6771" s="85">
        <v>1096</v>
      </c>
      <c r="B6771" s="324" t="s">
        <v>19753</v>
      </c>
      <c r="C6771" s="325" t="s">
        <v>14847</v>
      </c>
      <c r="D6771" s="326" t="s">
        <v>13396</v>
      </c>
    </row>
    <row r="6772" spans="1:4" ht="30" x14ac:dyDescent="0.2">
      <c r="A6772" s="85">
        <v>1097</v>
      </c>
      <c r="B6772" s="324" t="s">
        <v>19754</v>
      </c>
      <c r="C6772" s="325" t="s">
        <v>14847</v>
      </c>
      <c r="D6772" s="326" t="s">
        <v>13397</v>
      </c>
    </row>
    <row r="6773" spans="1:4" ht="15" x14ac:dyDescent="0.2">
      <c r="A6773" s="85">
        <v>378</v>
      </c>
      <c r="B6773" s="324" t="s">
        <v>19755</v>
      </c>
      <c r="C6773" s="325" t="s">
        <v>1490</v>
      </c>
      <c r="D6773" s="326" t="s">
        <v>7196</v>
      </c>
    </row>
    <row r="6774" spans="1:4" ht="15" x14ac:dyDescent="0.2">
      <c r="A6774" s="85">
        <v>40911</v>
      </c>
      <c r="B6774" s="324" t="s">
        <v>19756</v>
      </c>
      <c r="C6774" s="325" t="s">
        <v>1494</v>
      </c>
      <c r="D6774" s="326" t="s">
        <v>13398</v>
      </c>
    </row>
    <row r="6775" spans="1:4" ht="15" x14ac:dyDescent="0.2">
      <c r="A6775" s="85">
        <v>33939</v>
      </c>
      <c r="B6775" s="324" t="s">
        <v>19757</v>
      </c>
      <c r="C6775" s="325" t="s">
        <v>1490</v>
      </c>
      <c r="D6775" s="326" t="s">
        <v>19758</v>
      </c>
    </row>
    <row r="6776" spans="1:4" ht="15" x14ac:dyDescent="0.2">
      <c r="A6776" s="85">
        <v>40815</v>
      </c>
      <c r="B6776" s="324" t="s">
        <v>19759</v>
      </c>
      <c r="C6776" s="325" t="s">
        <v>1494</v>
      </c>
      <c r="D6776" s="326" t="s">
        <v>19760</v>
      </c>
    </row>
    <row r="6777" spans="1:4" ht="15" x14ac:dyDescent="0.2">
      <c r="A6777" s="85">
        <v>34760</v>
      </c>
      <c r="B6777" s="324" t="s">
        <v>19761</v>
      </c>
      <c r="C6777" s="325" t="s">
        <v>1490</v>
      </c>
      <c r="D6777" s="326" t="s">
        <v>14778</v>
      </c>
    </row>
    <row r="6778" spans="1:4" ht="15" x14ac:dyDescent="0.2">
      <c r="A6778" s="85">
        <v>40935</v>
      </c>
      <c r="B6778" s="324" t="s">
        <v>19762</v>
      </c>
      <c r="C6778" s="325" t="s">
        <v>1494</v>
      </c>
      <c r="D6778" s="326" t="s">
        <v>19763</v>
      </c>
    </row>
    <row r="6779" spans="1:4" ht="15" x14ac:dyDescent="0.2">
      <c r="A6779" s="85">
        <v>33952</v>
      </c>
      <c r="B6779" s="324" t="s">
        <v>19764</v>
      </c>
      <c r="C6779" s="325" t="s">
        <v>1490</v>
      </c>
      <c r="D6779" s="326" t="s">
        <v>19765</v>
      </c>
    </row>
    <row r="6780" spans="1:4" ht="15" x14ac:dyDescent="0.2">
      <c r="A6780" s="85">
        <v>40816</v>
      </c>
      <c r="B6780" s="324" t="s">
        <v>19766</v>
      </c>
      <c r="C6780" s="325" t="s">
        <v>1494</v>
      </c>
      <c r="D6780" s="326" t="s">
        <v>19767</v>
      </c>
    </row>
    <row r="6781" spans="1:4" ht="15" x14ac:dyDescent="0.2">
      <c r="A6781" s="85">
        <v>33953</v>
      </c>
      <c r="B6781" s="324" t="s">
        <v>19768</v>
      </c>
      <c r="C6781" s="325" t="s">
        <v>1490</v>
      </c>
      <c r="D6781" s="326" t="s">
        <v>19769</v>
      </c>
    </row>
    <row r="6782" spans="1:4" ht="15" x14ac:dyDescent="0.2">
      <c r="A6782" s="85">
        <v>40817</v>
      </c>
      <c r="B6782" s="324" t="s">
        <v>19770</v>
      </c>
      <c r="C6782" s="325" t="s">
        <v>1494</v>
      </c>
      <c r="D6782" s="326" t="s">
        <v>19771</v>
      </c>
    </row>
    <row r="6783" spans="1:4" ht="30" x14ac:dyDescent="0.2">
      <c r="A6783" s="85">
        <v>13348</v>
      </c>
      <c r="B6783" s="324" t="s">
        <v>19772</v>
      </c>
      <c r="C6783" s="325" t="s">
        <v>14847</v>
      </c>
      <c r="D6783" s="326" t="s">
        <v>585</v>
      </c>
    </row>
    <row r="6784" spans="1:4" ht="15" x14ac:dyDescent="0.2">
      <c r="A6784" s="85">
        <v>39211</v>
      </c>
      <c r="B6784" s="324" t="s">
        <v>19773</v>
      </c>
      <c r="C6784" s="325" t="s">
        <v>14847</v>
      </c>
      <c r="D6784" s="326" t="s">
        <v>917</v>
      </c>
    </row>
    <row r="6785" spans="1:4" ht="15" x14ac:dyDescent="0.2">
      <c r="A6785" s="85">
        <v>39212</v>
      </c>
      <c r="B6785" s="324" t="s">
        <v>19774</v>
      </c>
      <c r="C6785" s="325" t="s">
        <v>14847</v>
      </c>
      <c r="D6785" s="326" t="s">
        <v>286</v>
      </c>
    </row>
    <row r="6786" spans="1:4" ht="15" x14ac:dyDescent="0.2">
      <c r="A6786" s="85">
        <v>39208</v>
      </c>
      <c r="B6786" s="324" t="s">
        <v>19775</v>
      </c>
      <c r="C6786" s="325" t="s">
        <v>14847</v>
      </c>
      <c r="D6786" s="326" t="s">
        <v>198</v>
      </c>
    </row>
    <row r="6787" spans="1:4" ht="15" x14ac:dyDescent="0.2">
      <c r="A6787" s="85">
        <v>39210</v>
      </c>
      <c r="B6787" s="324" t="s">
        <v>19776</v>
      </c>
      <c r="C6787" s="325" t="s">
        <v>14847</v>
      </c>
      <c r="D6787" s="326" t="s">
        <v>340</v>
      </c>
    </row>
    <row r="6788" spans="1:4" ht="15" x14ac:dyDescent="0.2">
      <c r="A6788" s="85">
        <v>39214</v>
      </c>
      <c r="B6788" s="324" t="s">
        <v>19777</v>
      </c>
      <c r="C6788" s="325" t="s">
        <v>14847</v>
      </c>
      <c r="D6788" s="326" t="s">
        <v>951</v>
      </c>
    </row>
    <row r="6789" spans="1:4" ht="15" x14ac:dyDescent="0.2">
      <c r="A6789" s="85">
        <v>39213</v>
      </c>
      <c r="B6789" s="324" t="s">
        <v>19778</v>
      </c>
      <c r="C6789" s="325" t="s">
        <v>14847</v>
      </c>
      <c r="D6789" s="326" t="s">
        <v>19573</v>
      </c>
    </row>
    <row r="6790" spans="1:4" ht="15" x14ac:dyDescent="0.2">
      <c r="A6790" s="85">
        <v>39209</v>
      </c>
      <c r="B6790" s="324" t="s">
        <v>19779</v>
      </c>
      <c r="C6790" s="325" t="s">
        <v>14847</v>
      </c>
      <c r="D6790" s="326" t="s">
        <v>858</v>
      </c>
    </row>
    <row r="6791" spans="1:4" ht="15" x14ac:dyDescent="0.2">
      <c r="A6791" s="85">
        <v>39207</v>
      </c>
      <c r="B6791" s="324" t="s">
        <v>19780</v>
      </c>
      <c r="C6791" s="325" t="s">
        <v>14847</v>
      </c>
      <c r="D6791" s="326" t="s">
        <v>340</v>
      </c>
    </row>
    <row r="6792" spans="1:4" ht="15" x14ac:dyDescent="0.2">
      <c r="A6792" s="85">
        <v>39215</v>
      </c>
      <c r="B6792" s="324" t="s">
        <v>19781</v>
      </c>
      <c r="C6792" s="325" t="s">
        <v>14847</v>
      </c>
      <c r="D6792" s="326" t="s">
        <v>830</v>
      </c>
    </row>
    <row r="6793" spans="1:4" ht="15" x14ac:dyDescent="0.2">
      <c r="A6793" s="85">
        <v>39216</v>
      </c>
      <c r="B6793" s="324" t="s">
        <v>19782</v>
      </c>
      <c r="C6793" s="325" t="s">
        <v>14847</v>
      </c>
      <c r="D6793" s="326" t="s">
        <v>225</v>
      </c>
    </row>
    <row r="6794" spans="1:4" ht="30" x14ac:dyDescent="0.2">
      <c r="A6794" s="85">
        <v>379</v>
      </c>
      <c r="B6794" s="324" t="s">
        <v>19783</v>
      </c>
      <c r="C6794" s="325" t="s">
        <v>14847</v>
      </c>
      <c r="D6794" s="326" t="s">
        <v>456</v>
      </c>
    </row>
    <row r="6795" spans="1:4" ht="30" x14ac:dyDescent="0.2">
      <c r="A6795" s="85">
        <v>11267</v>
      </c>
      <c r="B6795" s="324" t="s">
        <v>19784</v>
      </c>
      <c r="C6795" s="325" t="s">
        <v>14847</v>
      </c>
      <c r="D6795" s="326" t="s">
        <v>665</v>
      </c>
    </row>
    <row r="6796" spans="1:4" ht="15" x14ac:dyDescent="0.2">
      <c r="A6796" s="85">
        <v>41901</v>
      </c>
      <c r="B6796" s="324" t="s">
        <v>19785</v>
      </c>
      <c r="C6796" s="325" t="s">
        <v>1492</v>
      </c>
      <c r="D6796" s="326" t="s">
        <v>849</v>
      </c>
    </row>
    <row r="6797" spans="1:4" ht="30" x14ac:dyDescent="0.2">
      <c r="A6797" s="85">
        <v>510</v>
      </c>
      <c r="B6797" s="324" t="s">
        <v>19786</v>
      </c>
      <c r="C6797" s="325" t="s">
        <v>1492</v>
      </c>
      <c r="D6797" s="326" t="s">
        <v>862</v>
      </c>
    </row>
    <row r="6798" spans="1:4" ht="30" x14ac:dyDescent="0.2">
      <c r="A6798" s="85">
        <v>516</v>
      </c>
      <c r="B6798" s="324" t="s">
        <v>19787</v>
      </c>
      <c r="C6798" s="325" t="s">
        <v>1492</v>
      </c>
      <c r="D6798" s="326" t="s">
        <v>911</v>
      </c>
    </row>
    <row r="6799" spans="1:4" ht="30" x14ac:dyDescent="0.2">
      <c r="A6799" s="85">
        <v>509</v>
      </c>
      <c r="B6799" s="324" t="s">
        <v>19788</v>
      </c>
      <c r="C6799" s="325" t="s">
        <v>1492</v>
      </c>
      <c r="D6799" s="326" t="s">
        <v>307</v>
      </c>
    </row>
    <row r="6800" spans="1:4" ht="15" x14ac:dyDescent="0.2">
      <c r="A6800" s="85">
        <v>40331</v>
      </c>
      <c r="B6800" s="324" t="s">
        <v>19789</v>
      </c>
      <c r="C6800" s="325" t="s">
        <v>1490</v>
      </c>
      <c r="D6800" s="326" t="s">
        <v>1053</v>
      </c>
    </row>
    <row r="6801" spans="1:4" ht="15" x14ac:dyDescent="0.2">
      <c r="A6801" s="85">
        <v>40930</v>
      </c>
      <c r="B6801" s="324" t="s">
        <v>19790</v>
      </c>
      <c r="C6801" s="325" t="s">
        <v>1494</v>
      </c>
      <c r="D6801" s="326" t="s">
        <v>19791</v>
      </c>
    </row>
    <row r="6802" spans="1:4" ht="15" x14ac:dyDescent="0.2">
      <c r="A6802" s="85">
        <v>11761</v>
      </c>
      <c r="B6802" s="324" t="s">
        <v>19792</v>
      </c>
      <c r="C6802" s="325" t="s">
        <v>14847</v>
      </c>
      <c r="D6802" s="326" t="s">
        <v>7288</v>
      </c>
    </row>
    <row r="6803" spans="1:4" ht="15" x14ac:dyDescent="0.2">
      <c r="A6803" s="85">
        <v>377</v>
      </c>
      <c r="B6803" s="324" t="s">
        <v>19793</v>
      </c>
      <c r="C6803" s="325" t="s">
        <v>14847</v>
      </c>
      <c r="D6803" s="326" t="s">
        <v>1568</v>
      </c>
    </row>
    <row r="6804" spans="1:4" ht="15" x14ac:dyDescent="0.2">
      <c r="A6804" s="85">
        <v>7588</v>
      </c>
      <c r="B6804" s="324" t="s">
        <v>19794</v>
      </c>
      <c r="C6804" s="325" t="s">
        <v>14847</v>
      </c>
      <c r="D6804" s="326" t="s">
        <v>14547</v>
      </c>
    </row>
    <row r="6805" spans="1:4" ht="15" x14ac:dyDescent="0.2">
      <c r="A6805" s="85">
        <v>34392</v>
      </c>
      <c r="B6805" s="324" t="s">
        <v>19795</v>
      </c>
      <c r="C6805" s="325" t="s">
        <v>1490</v>
      </c>
      <c r="D6805" s="326" t="s">
        <v>19796</v>
      </c>
    </row>
    <row r="6806" spans="1:4" ht="15" x14ac:dyDescent="0.2">
      <c r="A6806" s="85">
        <v>40908</v>
      </c>
      <c r="B6806" s="324" t="s">
        <v>19797</v>
      </c>
      <c r="C6806" s="325" t="s">
        <v>1494</v>
      </c>
      <c r="D6806" s="326" t="s">
        <v>19798</v>
      </c>
    </row>
    <row r="6807" spans="1:4" ht="15" x14ac:dyDescent="0.2">
      <c r="A6807" s="85">
        <v>34551</v>
      </c>
      <c r="B6807" s="324" t="s">
        <v>19799</v>
      </c>
      <c r="C6807" s="325" t="s">
        <v>1490</v>
      </c>
      <c r="D6807" s="326" t="s">
        <v>5415</v>
      </c>
    </row>
    <row r="6808" spans="1:4" ht="15" x14ac:dyDescent="0.2">
      <c r="A6808" s="85">
        <v>41078</v>
      </c>
      <c r="B6808" s="324" t="s">
        <v>19800</v>
      </c>
      <c r="C6808" s="325" t="s">
        <v>1494</v>
      </c>
      <c r="D6808" s="326" t="s">
        <v>13406</v>
      </c>
    </row>
    <row r="6809" spans="1:4" ht="15" x14ac:dyDescent="0.2">
      <c r="A6809" s="85">
        <v>246</v>
      </c>
      <c r="B6809" s="324" t="s">
        <v>19801</v>
      </c>
      <c r="C6809" s="325" t="s">
        <v>1490</v>
      </c>
      <c r="D6809" s="326" t="s">
        <v>826</v>
      </c>
    </row>
    <row r="6810" spans="1:4" ht="15" x14ac:dyDescent="0.2">
      <c r="A6810" s="85">
        <v>40927</v>
      </c>
      <c r="B6810" s="324" t="s">
        <v>19802</v>
      </c>
      <c r="C6810" s="325" t="s">
        <v>1494</v>
      </c>
      <c r="D6810" s="326" t="s">
        <v>19803</v>
      </c>
    </row>
    <row r="6811" spans="1:4" ht="15" x14ac:dyDescent="0.2">
      <c r="A6811" s="85">
        <v>2350</v>
      </c>
      <c r="B6811" s="324" t="s">
        <v>19804</v>
      </c>
      <c r="C6811" s="325" t="s">
        <v>1490</v>
      </c>
      <c r="D6811" s="326" t="s">
        <v>5897</v>
      </c>
    </row>
    <row r="6812" spans="1:4" ht="15" x14ac:dyDescent="0.2">
      <c r="A6812" s="85">
        <v>40812</v>
      </c>
      <c r="B6812" s="324" t="s">
        <v>19805</v>
      </c>
      <c r="C6812" s="325" t="s">
        <v>1494</v>
      </c>
      <c r="D6812" s="326" t="s">
        <v>19806</v>
      </c>
    </row>
    <row r="6813" spans="1:4" ht="15" x14ac:dyDescent="0.2">
      <c r="A6813" s="85">
        <v>245</v>
      </c>
      <c r="B6813" s="324" t="s">
        <v>19807</v>
      </c>
      <c r="C6813" s="325" t="s">
        <v>1490</v>
      </c>
      <c r="D6813" s="326" t="s">
        <v>19808</v>
      </c>
    </row>
    <row r="6814" spans="1:4" ht="15" x14ac:dyDescent="0.2">
      <c r="A6814" s="85">
        <v>41090</v>
      </c>
      <c r="B6814" s="324" t="s">
        <v>19809</v>
      </c>
      <c r="C6814" s="325" t="s">
        <v>1494</v>
      </c>
      <c r="D6814" s="326" t="s">
        <v>19810</v>
      </c>
    </row>
    <row r="6815" spans="1:4" ht="15" x14ac:dyDescent="0.2">
      <c r="A6815" s="85">
        <v>251</v>
      </c>
      <c r="B6815" s="324" t="s">
        <v>19811</v>
      </c>
      <c r="C6815" s="325" t="s">
        <v>1490</v>
      </c>
      <c r="D6815" s="326" t="s">
        <v>17610</v>
      </c>
    </row>
    <row r="6816" spans="1:4" ht="15" x14ac:dyDescent="0.2">
      <c r="A6816" s="85">
        <v>40975</v>
      </c>
      <c r="B6816" s="324" t="s">
        <v>19812</v>
      </c>
      <c r="C6816" s="325" t="s">
        <v>1494</v>
      </c>
      <c r="D6816" s="326" t="s">
        <v>19813</v>
      </c>
    </row>
    <row r="6817" spans="1:4" ht="15" x14ac:dyDescent="0.2">
      <c r="A6817" s="85">
        <v>6127</v>
      </c>
      <c r="B6817" s="324" t="s">
        <v>19814</v>
      </c>
      <c r="C6817" s="325" t="s">
        <v>1490</v>
      </c>
      <c r="D6817" s="326" t="s">
        <v>5798</v>
      </c>
    </row>
    <row r="6818" spans="1:4" ht="15" x14ac:dyDescent="0.2">
      <c r="A6818" s="85">
        <v>41072</v>
      </c>
      <c r="B6818" s="324" t="s">
        <v>19815</v>
      </c>
      <c r="C6818" s="325" t="s">
        <v>1494</v>
      </c>
      <c r="D6818" s="326" t="s">
        <v>13408</v>
      </c>
    </row>
    <row r="6819" spans="1:4" ht="15" x14ac:dyDescent="0.2">
      <c r="A6819" s="85">
        <v>6121</v>
      </c>
      <c r="B6819" s="324" t="s">
        <v>19816</v>
      </c>
      <c r="C6819" s="325" t="s">
        <v>1490</v>
      </c>
      <c r="D6819" s="326" t="s">
        <v>1041</v>
      </c>
    </row>
    <row r="6820" spans="1:4" ht="15" x14ac:dyDescent="0.2">
      <c r="A6820" s="85">
        <v>41071</v>
      </c>
      <c r="B6820" s="324" t="s">
        <v>19817</v>
      </c>
      <c r="C6820" s="325" t="s">
        <v>1494</v>
      </c>
      <c r="D6820" s="326" t="s">
        <v>13409</v>
      </c>
    </row>
    <row r="6821" spans="1:4" ht="15" x14ac:dyDescent="0.2">
      <c r="A6821" s="85">
        <v>244</v>
      </c>
      <c r="B6821" s="324" t="s">
        <v>19818</v>
      </c>
      <c r="C6821" s="325" t="s">
        <v>1490</v>
      </c>
      <c r="D6821" s="326" t="s">
        <v>4312</v>
      </c>
    </row>
    <row r="6822" spans="1:4" ht="15" x14ac:dyDescent="0.2">
      <c r="A6822" s="85">
        <v>41093</v>
      </c>
      <c r="B6822" s="324" t="s">
        <v>19819</v>
      </c>
      <c r="C6822" s="325" t="s">
        <v>1494</v>
      </c>
      <c r="D6822" s="326" t="s">
        <v>19820</v>
      </c>
    </row>
    <row r="6823" spans="1:4" ht="15" x14ac:dyDescent="0.2">
      <c r="A6823" s="85">
        <v>532</v>
      </c>
      <c r="B6823" s="324" t="s">
        <v>19821</v>
      </c>
      <c r="C6823" s="325" t="s">
        <v>1490</v>
      </c>
      <c r="D6823" s="326" t="s">
        <v>745</v>
      </c>
    </row>
    <row r="6824" spans="1:4" ht="15" x14ac:dyDescent="0.2">
      <c r="A6824" s="85">
        <v>40931</v>
      </c>
      <c r="B6824" s="324" t="s">
        <v>19822</v>
      </c>
      <c r="C6824" s="325" t="s">
        <v>1494</v>
      </c>
      <c r="D6824" s="326" t="s">
        <v>19823</v>
      </c>
    </row>
    <row r="6825" spans="1:4" ht="15" x14ac:dyDescent="0.2">
      <c r="A6825" s="85">
        <v>36150</v>
      </c>
      <c r="B6825" s="324" t="s">
        <v>19824</v>
      </c>
      <c r="C6825" s="325" t="s">
        <v>14847</v>
      </c>
      <c r="D6825" s="326" t="s">
        <v>355</v>
      </c>
    </row>
    <row r="6826" spans="1:4" ht="15" x14ac:dyDescent="0.2">
      <c r="A6826" s="85">
        <v>41069</v>
      </c>
      <c r="B6826" s="324" t="s">
        <v>19825</v>
      </c>
      <c r="C6826" s="325" t="s">
        <v>1494</v>
      </c>
      <c r="D6826" s="326" t="s">
        <v>13410</v>
      </c>
    </row>
    <row r="6827" spans="1:4" ht="15" x14ac:dyDescent="0.2">
      <c r="A6827" s="85">
        <v>4760</v>
      </c>
      <c r="B6827" s="324" t="s">
        <v>19826</v>
      </c>
      <c r="C6827" s="325" t="s">
        <v>1490</v>
      </c>
      <c r="D6827" s="326" t="s">
        <v>2421</v>
      </c>
    </row>
    <row r="6828" spans="1:4" ht="15" x14ac:dyDescent="0.2">
      <c r="A6828" s="85">
        <v>10422</v>
      </c>
      <c r="B6828" s="324" t="s">
        <v>19827</v>
      </c>
      <c r="C6828" s="325" t="s">
        <v>14847</v>
      </c>
      <c r="D6828" s="326" t="s">
        <v>19828</v>
      </c>
    </row>
    <row r="6829" spans="1:4" ht="15" x14ac:dyDescent="0.2">
      <c r="A6829" s="85">
        <v>10420</v>
      </c>
      <c r="B6829" s="324" t="s">
        <v>19829</v>
      </c>
      <c r="C6829" s="325" t="s">
        <v>14847</v>
      </c>
      <c r="D6829" s="326" t="s">
        <v>17958</v>
      </c>
    </row>
    <row r="6830" spans="1:4" ht="15" x14ac:dyDescent="0.2">
      <c r="A6830" s="85">
        <v>10421</v>
      </c>
      <c r="B6830" s="324" t="s">
        <v>19830</v>
      </c>
      <c r="C6830" s="325" t="s">
        <v>14847</v>
      </c>
      <c r="D6830" s="326" t="s">
        <v>19831</v>
      </c>
    </row>
    <row r="6831" spans="1:4" ht="15" x14ac:dyDescent="0.2">
      <c r="A6831" s="85">
        <v>36520</v>
      </c>
      <c r="B6831" s="324" t="s">
        <v>19832</v>
      </c>
      <c r="C6831" s="325" t="s">
        <v>14847</v>
      </c>
      <c r="D6831" s="326" t="s">
        <v>19833</v>
      </c>
    </row>
    <row r="6832" spans="1:4" ht="15" x14ac:dyDescent="0.2">
      <c r="A6832" s="85">
        <v>11784</v>
      </c>
      <c r="B6832" s="324" t="s">
        <v>19834</v>
      </c>
      <c r="C6832" s="325" t="s">
        <v>14847</v>
      </c>
      <c r="D6832" s="326" t="s">
        <v>19835</v>
      </c>
    </row>
    <row r="6833" spans="1:4" ht="15" x14ac:dyDescent="0.2">
      <c r="A6833" s="85">
        <v>10</v>
      </c>
      <c r="B6833" s="324" t="s">
        <v>19836</v>
      </c>
      <c r="C6833" s="325" t="s">
        <v>14847</v>
      </c>
      <c r="D6833" s="326" t="s">
        <v>479</v>
      </c>
    </row>
    <row r="6834" spans="1:4" ht="15" x14ac:dyDescent="0.2">
      <c r="A6834" s="85">
        <v>4815</v>
      </c>
      <c r="B6834" s="324" t="s">
        <v>19837</v>
      </c>
      <c r="C6834" s="325" t="s">
        <v>14847</v>
      </c>
      <c r="D6834" s="326" t="s">
        <v>357</v>
      </c>
    </row>
    <row r="6835" spans="1:4" ht="15" x14ac:dyDescent="0.2">
      <c r="A6835" s="85">
        <v>541</v>
      </c>
      <c r="B6835" s="324" t="s">
        <v>19838</v>
      </c>
      <c r="C6835" s="325" t="s">
        <v>14847</v>
      </c>
      <c r="D6835" s="326" t="s">
        <v>13412</v>
      </c>
    </row>
    <row r="6836" spans="1:4" ht="15" x14ac:dyDescent="0.2">
      <c r="A6836" s="85">
        <v>542</v>
      </c>
      <c r="B6836" s="324" t="s">
        <v>19839</v>
      </c>
      <c r="C6836" s="325" t="s">
        <v>14847</v>
      </c>
      <c r="D6836" s="326" t="s">
        <v>13413</v>
      </c>
    </row>
    <row r="6837" spans="1:4" ht="15" x14ac:dyDescent="0.2">
      <c r="A6837" s="85">
        <v>540</v>
      </c>
      <c r="B6837" s="324" t="s">
        <v>19840</v>
      </c>
      <c r="C6837" s="325" t="s">
        <v>14847</v>
      </c>
      <c r="D6837" s="326" t="s">
        <v>13414</v>
      </c>
    </row>
    <row r="6838" spans="1:4" ht="30" x14ac:dyDescent="0.2">
      <c r="A6838" s="85">
        <v>38364</v>
      </c>
      <c r="B6838" s="324" t="s">
        <v>19841</v>
      </c>
      <c r="C6838" s="325" t="s">
        <v>14847</v>
      </c>
      <c r="D6838" s="326" t="s">
        <v>19842</v>
      </c>
    </row>
    <row r="6839" spans="1:4" ht="15" x14ac:dyDescent="0.2">
      <c r="A6839" s="85">
        <v>11692</v>
      </c>
      <c r="B6839" s="324" t="s">
        <v>19843</v>
      </c>
      <c r="C6839" s="325" t="s">
        <v>1506</v>
      </c>
      <c r="D6839" s="326" t="s">
        <v>17590</v>
      </c>
    </row>
    <row r="6840" spans="1:4" ht="30" x14ac:dyDescent="0.2">
      <c r="A6840" s="85">
        <v>1746</v>
      </c>
      <c r="B6840" s="324" t="s">
        <v>19844</v>
      </c>
      <c r="C6840" s="325" t="s">
        <v>14847</v>
      </c>
      <c r="D6840" s="326" t="s">
        <v>19845</v>
      </c>
    </row>
    <row r="6841" spans="1:4" ht="30" x14ac:dyDescent="0.2">
      <c r="A6841" s="85">
        <v>1748</v>
      </c>
      <c r="B6841" s="324" t="s">
        <v>19846</v>
      </c>
      <c r="C6841" s="325" t="s">
        <v>14847</v>
      </c>
      <c r="D6841" s="326" t="s">
        <v>19847</v>
      </c>
    </row>
    <row r="6842" spans="1:4" ht="30" x14ac:dyDescent="0.2">
      <c r="A6842" s="85">
        <v>1749</v>
      </c>
      <c r="B6842" s="324" t="s">
        <v>19848</v>
      </c>
      <c r="C6842" s="325" t="s">
        <v>14847</v>
      </c>
      <c r="D6842" s="326" t="s">
        <v>19849</v>
      </c>
    </row>
    <row r="6843" spans="1:4" ht="30" x14ac:dyDescent="0.2">
      <c r="A6843" s="85">
        <v>37412</v>
      </c>
      <c r="B6843" s="324" t="s">
        <v>19850</v>
      </c>
      <c r="C6843" s="325" t="s">
        <v>14847</v>
      </c>
      <c r="D6843" s="326" t="s">
        <v>19851</v>
      </c>
    </row>
    <row r="6844" spans="1:4" ht="30" x14ac:dyDescent="0.2">
      <c r="A6844" s="85">
        <v>1745</v>
      </c>
      <c r="B6844" s="324" t="s">
        <v>19852</v>
      </c>
      <c r="C6844" s="325" t="s">
        <v>14847</v>
      </c>
      <c r="D6844" s="326" t="s">
        <v>19853</v>
      </c>
    </row>
    <row r="6845" spans="1:4" ht="30" x14ac:dyDescent="0.2">
      <c r="A6845" s="85">
        <v>1750</v>
      </c>
      <c r="B6845" s="324" t="s">
        <v>19854</v>
      </c>
      <c r="C6845" s="325" t="s">
        <v>14847</v>
      </c>
      <c r="D6845" s="326" t="s">
        <v>19855</v>
      </c>
    </row>
    <row r="6846" spans="1:4" ht="15" x14ac:dyDescent="0.2">
      <c r="A6846" s="85">
        <v>11687</v>
      </c>
      <c r="B6846" s="324" t="s">
        <v>19856</v>
      </c>
      <c r="C6846" s="325" t="s">
        <v>1491</v>
      </c>
      <c r="D6846" s="326" t="s">
        <v>19857</v>
      </c>
    </row>
    <row r="6847" spans="1:4" ht="15" x14ac:dyDescent="0.2">
      <c r="A6847" s="85">
        <v>11689</v>
      </c>
      <c r="B6847" s="324" t="s">
        <v>19858</v>
      </c>
      <c r="C6847" s="325" t="s">
        <v>1491</v>
      </c>
      <c r="D6847" s="326" t="s">
        <v>19859</v>
      </c>
    </row>
    <row r="6848" spans="1:4" ht="15" x14ac:dyDescent="0.2">
      <c r="A6848" s="85">
        <v>11693</v>
      </c>
      <c r="B6848" s="324" t="s">
        <v>19860</v>
      </c>
      <c r="C6848" s="325" t="s">
        <v>1506</v>
      </c>
      <c r="D6848" s="326" t="s">
        <v>13415</v>
      </c>
    </row>
    <row r="6849" spans="1:4" ht="15" x14ac:dyDescent="0.2">
      <c r="A6849" s="85">
        <v>36215</v>
      </c>
      <c r="B6849" s="324" t="s">
        <v>19861</v>
      </c>
      <c r="C6849" s="325" t="s">
        <v>14847</v>
      </c>
      <c r="D6849" s="326" t="s">
        <v>13416</v>
      </c>
    </row>
    <row r="6850" spans="1:4" ht="30" x14ac:dyDescent="0.2">
      <c r="A6850" s="85">
        <v>42439</v>
      </c>
      <c r="B6850" s="324" t="s">
        <v>19862</v>
      </c>
      <c r="C6850" s="325" t="s">
        <v>14847</v>
      </c>
      <c r="D6850" s="326" t="s">
        <v>19863</v>
      </c>
    </row>
    <row r="6851" spans="1:4" ht="15" x14ac:dyDescent="0.2">
      <c r="A6851" s="85">
        <v>38381</v>
      </c>
      <c r="B6851" s="324" t="s">
        <v>19864</v>
      </c>
      <c r="C6851" s="325" t="s">
        <v>14847</v>
      </c>
      <c r="D6851" s="326" t="s">
        <v>5302</v>
      </c>
    </row>
    <row r="6852" spans="1:4" ht="15" x14ac:dyDescent="0.2">
      <c r="A6852" s="85">
        <v>39621</v>
      </c>
      <c r="B6852" s="324" t="s">
        <v>19865</v>
      </c>
      <c r="C6852" s="325" t="s">
        <v>1495</v>
      </c>
      <c r="D6852" s="326" t="s">
        <v>19866</v>
      </c>
    </row>
    <row r="6853" spans="1:4" ht="15" x14ac:dyDescent="0.2">
      <c r="A6853" s="85">
        <v>39624</v>
      </c>
      <c r="B6853" s="324" t="s">
        <v>19867</v>
      </c>
      <c r="C6853" s="325" t="s">
        <v>1495</v>
      </c>
      <c r="D6853" s="326" t="s">
        <v>19868</v>
      </c>
    </row>
    <row r="6854" spans="1:4" ht="15" x14ac:dyDescent="0.2">
      <c r="A6854" s="85">
        <v>39615</v>
      </c>
      <c r="B6854" s="324" t="s">
        <v>19869</v>
      </c>
      <c r="C6854" s="325" t="s">
        <v>14847</v>
      </c>
      <c r="D6854" s="326" t="s">
        <v>19870</v>
      </c>
    </row>
    <row r="6855" spans="1:4" ht="15" x14ac:dyDescent="0.2">
      <c r="A6855" s="85">
        <v>39620</v>
      </c>
      <c r="B6855" s="324" t="s">
        <v>19871</v>
      </c>
      <c r="C6855" s="325" t="s">
        <v>14847</v>
      </c>
      <c r="D6855" s="326" t="s">
        <v>18023</v>
      </c>
    </row>
    <row r="6856" spans="1:4" ht="15" x14ac:dyDescent="0.2">
      <c r="A6856" s="85">
        <v>39623</v>
      </c>
      <c r="B6856" s="324" t="s">
        <v>19872</v>
      </c>
      <c r="C6856" s="325" t="s">
        <v>14847</v>
      </c>
      <c r="D6856" s="326" t="s">
        <v>19873</v>
      </c>
    </row>
    <row r="6857" spans="1:4" ht="15" x14ac:dyDescent="0.2">
      <c r="A6857" s="85">
        <v>36207</v>
      </c>
      <c r="B6857" s="324" t="s">
        <v>19874</v>
      </c>
      <c r="C6857" s="325" t="s">
        <v>14847</v>
      </c>
      <c r="D6857" s="326" t="s">
        <v>13417</v>
      </c>
    </row>
    <row r="6858" spans="1:4" ht="15" x14ac:dyDescent="0.2">
      <c r="A6858" s="85">
        <v>36209</v>
      </c>
      <c r="B6858" s="324" t="s">
        <v>19875</v>
      </c>
      <c r="C6858" s="325" t="s">
        <v>14847</v>
      </c>
      <c r="D6858" s="326" t="s">
        <v>13418</v>
      </c>
    </row>
    <row r="6859" spans="1:4" ht="15" x14ac:dyDescent="0.2">
      <c r="A6859" s="85">
        <v>36210</v>
      </c>
      <c r="B6859" s="324" t="s">
        <v>19876</v>
      </c>
      <c r="C6859" s="325" t="s">
        <v>14847</v>
      </c>
      <c r="D6859" s="326" t="s">
        <v>13419</v>
      </c>
    </row>
    <row r="6860" spans="1:4" ht="15" x14ac:dyDescent="0.2">
      <c r="A6860" s="85">
        <v>36204</v>
      </c>
      <c r="B6860" s="324" t="s">
        <v>19877</v>
      </c>
      <c r="C6860" s="325" t="s">
        <v>14847</v>
      </c>
      <c r="D6860" s="326" t="s">
        <v>13420</v>
      </c>
    </row>
    <row r="6861" spans="1:4" ht="15" x14ac:dyDescent="0.2">
      <c r="A6861" s="85">
        <v>36205</v>
      </c>
      <c r="B6861" s="324" t="s">
        <v>19878</v>
      </c>
      <c r="C6861" s="325" t="s">
        <v>14847</v>
      </c>
      <c r="D6861" s="326" t="s">
        <v>13421</v>
      </c>
    </row>
    <row r="6862" spans="1:4" ht="15" x14ac:dyDescent="0.2">
      <c r="A6862" s="85">
        <v>36081</v>
      </c>
      <c r="B6862" s="324" t="s">
        <v>19879</v>
      </c>
      <c r="C6862" s="325" t="s">
        <v>14847</v>
      </c>
      <c r="D6862" s="326" t="s">
        <v>13422</v>
      </c>
    </row>
    <row r="6863" spans="1:4" ht="15" x14ac:dyDescent="0.2">
      <c r="A6863" s="85">
        <v>36206</v>
      </c>
      <c r="B6863" s="324" t="s">
        <v>19880</v>
      </c>
      <c r="C6863" s="325" t="s">
        <v>14847</v>
      </c>
      <c r="D6863" s="326" t="s">
        <v>4616</v>
      </c>
    </row>
    <row r="6864" spans="1:4" ht="15" x14ac:dyDescent="0.2">
      <c r="A6864" s="85">
        <v>36218</v>
      </c>
      <c r="B6864" s="324" t="s">
        <v>19881</v>
      </c>
      <c r="C6864" s="325" t="s">
        <v>14847</v>
      </c>
      <c r="D6864" s="326" t="s">
        <v>19882</v>
      </c>
    </row>
    <row r="6865" spans="1:4" ht="15" x14ac:dyDescent="0.2">
      <c r="A6865" s="85">
        <v>36220</v>
      </c>
      <c r="B6865" s="324" t="s">
        <v>19883</v>
      </c>
      <c r="C6865" s="325" t="s">
        <v>14847</v>
      </c>
      <c r="D6865" s="326" t="s">
        <v>19884</v>
      </c>
    </row>
    <row r="6866" spans="1:4" ht="15" x14ac:dyDescent="0.2">
      <c r="A6866" s="85">
        <v>36080</v>
      </c>
      <c r="B6866" s="324" t="s">
        <v>19885</v>
      </c>
      <c r="C6866" s="325" t="s">
        <v>14847</v>
      </c>
      <c r="D6866" s="326" t="s">
        <v>19886</v>
      </c>
    </row>
    <row r="6867" spans="1:4" ht="15" x14ac:dyDescent="0.2">
      <c r="A6867" s="85">
        <v>36223</v>
      </c>
      <c r="B6867" s="324" t="s">
        <v>19887</v>
      </c>
      <c r="C6867" s="325" t="s">
        <v>14847</v>
      </c>
      <c r="D6867" s="326" t="s">
        <v>14691</v>
      </c>
    </row>
    <row r="6868" spans="1:4" ht="15" x14ac:dyDescent="0.2">
      <c r="A6868" s="85">
        <v>546</v>
      </c>
      <c r="B6868" s="324" t="s">
        <v>19888</v>
      </c>
      <c r="C6868" s="325" t="s">
        <v>1492</v>
      </c>
      <c r="D6868" s="326" t="s">
        <v>711</v>
      </c>
    </row>
    <row r="6869" spans="1:4" ht="15" x14ac:dyDescent="0.2">
      <c r="A6869" s="85">
        <v>557</v>
      </c>
      <c r="B6869" s="324" t="s">
        <v>19889</v>
      </c>
      <c r="C6869" s="325" t="s">
        <v>1491</v>
      </c>
      <c r="D6869" s="326" t="s">
        <v>19890</v>
      </c>
    </row>
    <row r="6870" spans="1:4" ht="15" x14ac:dyDescent="0.2">
      <c r="A6870" s="85">
        <v>552</v>
      </c>
      <c r="B6870" s="324" t="s">
        <v>19891</v>
      </c>
      <c r="C6870" s="325" t="s">
        <v>1491</v>
      </c>
      <c r="D6870" s="326" t="s">
        <v>18092</v>
      </c>
    </row>
    <row r="6871" spans="1:4" ht="15" x14ac:dyDescent="0.2">
      <c r="A6871" s="85">
        <v>555</v>
      </c>
      <c r="B6871" s="324" t="s">
        <v>19892</v>
      </c>
      <c r="C6871" s="325" t="s">
        <v>1491</v>
      </c>
      <c r="D6871" s="326" t="s">
        <v>13608</v>
      </c>
    </row>
    <row r="6872" spans="1:4" ht="15" x14ac:dyDescent="0.2">
      <c r="A6872" s="85">
        <v>565</v>
      </c>
      <c r="B6872" s="324" t="s">
        <v>19893</v>
      </c>
      <c r="C6872" s="325" t="s">
        <v>1491</v>
      </c>
      <c r="D6872" s="326" t="s">
        <v>167</v>
      </c>
    </row>
    <row r="6873" spans="1:4" ht="15" x14ac:dyDescent="0.2">
      <c r="A6873" s="85">
        <v>549</v>
      </c>
      <c r="B6873" s="324" t="s">
        <v>19894</v>
      </c>
      <c r="C6873" s="325" t="s">
        <v>1491</v>
      </c>
      <c r="D6873" s="326" t="s">
        <v>19895</v>
      </c>
    </row>
    <row r="6874" spans="1:4" ht="15" x14ac:dyDescent="0.2">
      <c r="A6874" s="85">
        <v>559</v>
      </c>
      <c r="B6874" s="324" t="s">
        <v>19896</v>
      </c>
      <c r="C6874" s="325" t="s">
        <v>1491</v>
      </c>
      <c r="D6874" s="326" t="s">
        <v>523</v>
      </c>
    </row>
    <row r="6875" spans="1:4" ht="15" x14ac:dyDescent="0.2">
      <c r="A6875" s="85">
        <v>551</v>
      </c>
      <c r="B6875" s="324" t="s">
        <v>19897</v>
      </c>
      <c r="C6875" s="325" t="s">
        <v>1491</v>
      </c>
      <c r="D6875" s="326" t="s">
        <v>14773</v>
      </c>
    </row>
    <row r="6876" spans="1:4" ht="15" x14ac:dyDescent="0.2">
      <c r="A6876" s="85">
        <v>547</v>
      </c>
      <c r="B6876" s="324" t="s">
        <v>19898</v>
      </c>
      <c r="C6876" s="325" t="s">
        <v>1491</v>
      </c>
      <c r="D6876" s="326" t="s">
        <v>1549</v>
      </c>
    </row>
    <row r="6877" spans="1:4" ht="15" x14ac:dyDescent="0.2">
      <c r="A6877" s="85">
        <v>560</v>
      </c>
      <c r="B6877" s="324" t="s">
        <v>19899</v>
      </c>
      <c r="C6877" s="325" t="s">
        <v>1491</v>
      </c>
      <c r="D6877" s="326" t="s">
        <v>18229</v>
      </c>
    </row>
    <row r="6878" spans="1:4" ht="15" x14ac:dyDescent="0.2">
      <c r="A6878" s="85">
        <v>566</v>
      </c>
      <c r="B6878" s="324" t="s">
        <v>19900</v>
      </c>
      <c r="C6878" s="325" t="s">
        <v>1491</v>
      </c>
      <c r="D6878" s="326" t="s">
        <v>238</v>
      </c>
    </row>
    <row r="6879" spans="1:4" ht="15" x14ac:dyDescent="0.2">
      <c r="A6879" s="85">
        <v>563</v>
      </c>
      <c r="B6879" s="324" t="s">
        <v>19901</v>
      </c>
      <c r="C6879" s="325" t="s">
        <v>1491</v>
      </c>
      <c r="D6879" s="326" t="s">
        <v>13661</v>
      </c>
    </row>
    <row r="6880" spans="1:4" ht="15" x14ac:dyDescent="0.2">
      <c r="A6880" s="85">
        <v>38127</v>
      </c>
      <c r="B6880" s="324" t="s">
        <v>19902</v>
      </c>
      <c r="C6880" s="325" t="s">
        <v>14847</v>
      </c>
      <c r="D6880" s="326" t="s">
        <v>19903</v>
      </c>
    </row>
    <row r="6881" spans="1:4" ht="15" x14ac:dyDescent="0.2">
      <c r="A6881" s="85">
        <v>38060</v>
      </c>
      <c r="B6881" s="324" t="s">
        <v>19904</v>
      </c>
      <c r="C6881" s="325" t="s">
        <v>14847</v>
      </c>
      <c r="D6881" s="326" t="s">
        <v>7221</v>
      </c>
    </row>
    <row r="6882" spans="1:4" ht="15" x14ac:dyDescent="0.2">
      <c r="A6882" s="85">
        <v>10956</v>
      </c>
      <c r="B6882" s="324" t="s">
        <v>19905</v>
      </c>
      <c r="C6882" s="325" t="s">
        <v>14847</v>
      </c>
      <c r="D6882" s="326" t="s">
        <v>3616</v>
      </c>
    </row>
    <row r="6883" spans="1:4" ht="15" x14ac:dyDescent="0.2">
      <c r="A6883" s="85">
        <v>39380</v>
      </c>
      <c r="B6883" s="324" t="s">
        <v>19906</v>
      </c>
      <c r="C6883" s="325" t="s">
        <v>14847</v>
      </c>
      <c r="D6883" s="326" t="s">
        <v>313</v>
      </c>
    </row>
    <row r="6884" spans="1:4" ht="15" x14ac:dyDescent="0.2">
      <c r="A6884" s="85">
        <v>13374</v>
      </c>
      <c r="B6884" s="324" t="s">
        <v>19907</v>
      </c>
      <c r="C6884" s="325" t="s">
        <v>14847</v>
      </c>
      <c r="D6884" s="326" t="s">
        <v>18743</v>
      </c>
    </row>
    <row r="6885" spans="1:4" ht="15" x14ac:dyDescent="0.2">
      <c r="A6885" s="85">
        <v>37597</v>
      </c>
      <c r="B6885" s="324" t="s">
        <v>19908</v>
      </c>
      <c r="C6885" s="325" t="s">
        <v>14847</v>
      </c>
      <c r="D6885" s="326" t="s">
        <v>19909</v>
      </c>
    </row>
    <row r="6886" spans="1:4" ht="45" x14ac:dyDescent="0.2">
      <c r="A6886" s="85">
        <v>183</v>
      </c>
      <c r="B6886" s="324" t="s">
        <v>19910</v>
      </c>
      <c r="C6886" s="325" t="s">
        <v>1496</v>
      </c>
      <c r="D6886" s="326" t="s">
        <v>13428</v>
      </c>
    </row>
    <row r="6887" spans="1:4" ht="30" x14ac:dyDescent="0.2">
      <c r="A6887" s="85">
        <v>184</v>
      </c>
      <c r="B6887" s="324" t="s">
        <v>19911</v>
      </c>
      <c r="C6887" s="325" t="s">
        <v>1496</v>
      </c>
      <c r="D6887" s="326" t="s">
        <v>13429</v>
      </c>
    </row>
    <row r="6888" spans="1:4" ht="45" x14ac:dyDescent="0.2">
      <c r="A6888" s="85">
        <v>195</v>
      </c>
      <c r="B6888" s="324" t="s">
        <v>19912</v>
      </c>
      <c r="C6888" s="325" t="s">
        <v>1496</v>
      </c>
      <c r="D6888" s="326" t="s">
        <v>13430</v>
      </c>
    </row>
    <row r="6889" spans="1:4" ht="30" x14ac:dyDescent="0.2">
      <c r="A6889" s="85">
        <v>194</v>
      </c>
      <c r="B6889" s="324" t="s">
        <v>19913</v>
      </c>
      <c r="C6889" s="325" t="s">
        <v>1496</v>
      </c>
      <c r="D6889" s="326" t="s">
        <v>6724</v>
      </c>
    </row>
    <row r="6890" spans="1:4" ht="30" x14ac:dyDescent="0.2">
      <c r="A6890" s="85">
        <v>20001</v>
      </c>
      <c r="B6890" s="324" t="s">
        <v>19914</v>
      </c>
      <c r="C6890" s="325" t="s">
        <v>1496</v>
      </c>
      <c r="D6890" s="326" t="s">
        <v>13431</v>
      </c>
    </row>
    <row r="6891" spans="1:4" ht="45" x14ac:dyDescent="0.2">
      <c r="A6891" s="85">
        <v>181</v>
      </c>
      <c r="B6891" s="324" t="s">
        <v>19915</v>
      </c>
      <c r="C6891" s="325" t="s">
        <v>1496</v>
      </c>
      <c r="D6891" s="326" t="s">
        <v>13432</v>
      </c>
    </row>
    <row r="6892" spans="1:4" ht="30" x14ac:dyDescent="0.2">
      <c r="A6892" s="85">
        <v>39837</v>
      </c>
      <c r="B6892" s="324" t="s">
        <v>19916</v>
      </c>
      <c r="C6892" s="325" t="s">
        <v>1496</v>
      </c>
      <c r="D6892" s="326" t="s">
        <v>13433</v>
      </c>
    </row>
    <row r="6893" spans="1:4" ht="30" x14ac:dyDescent="0.2">
      <c r="A6893" s="85">
        <v>10535</v>
      </c>
      <c r="B6893" s="324" t="s">
        <v>19917</v>
      </c>
      <c r="C6893" s="325" t="s">
        <v>14847</v>
      </c>
      <c r="D6893" s="326" t="s">
        <v>13434</v>
      </c>
    </row>
    <row r="6894" spans="1:4" ht="30" x14ac:dyDescent="0.2">
      <c r="A6894" s="85">
        <v>10537</v>
      </c>
      <c r="B6894" s="324" t="s">
        <v>19918</v>
      </c>
      <c r="C6894" s="325" t="s">
        <v>14847</v>
      </c>
      <c r="D6894" s="326" t="s">
        <v>13435</v>
      </c>
    </row>
    <row r="6895" spans="1:4" ht="30" x14ac:dyDescent="0.2">
      <c r="A6895" s="85">
        <v>13891</v>
      </c>
      <c r="B6895" s="324" t="s">
        <v>19919</v>
      </c>
      <c r="C6895" s="325" t="s">
        <v>14847</v>
      </c>
      <c r="D6895" s="326" t="s">
        <v>13436</v>
      </c>
    </row>
    <row r="6896" spans="1:4" ht="30" x14ac:dyDescent="0.2">
      <c r="A6896" s="85">
        <v>25975</v>
      </c>
      <c r="B6896" s="324" t="s">
        <v>19920</v>
      </c>
      <c r="C6896" s="325" t="s">
        <v>14847</v>
      </c>
      <c r="D6896" s="326" t="s">
        <v>13437</v>
      </c>
    </row>
    <row r="6897" spans="1:4" ht="30" x14ac:dyDescent="0.2">
      <c r="A6897" s="85">
        <v>36396</v>
      </c>
      <c r="B6897" s="324" t="s">
        <v>19921</v>
      </c>
      <c r="C6897" s="325" t="s">
        <v>14847</v>
      </c>
      <c r="D6897" s="326" t="s">
        <v>13438</v>
      </c>
    </row>
    <row r="6898" spans="1:4" ht="30" x14ac:dyDescent="0.2">
      <c r="A6898" s="85">
        <v>36397</v>
      </c>
      <c r="B6898" s="324" t="s">
        <v>19922</v>
      </c>
      <c r="C6898" s="325" t="s">
        <v>14847</v>
      </c>
      <c r="D6898" s="326" t="s">
        <v>13439</v>
      </c>
    </row>
    <row r="6899" spans="1:4" ht="30" x14ac:dyDescent="0.2">
      <c r="A6899" s="85">
        <v>36398</v>
      </c>
      <c r="B6899" s="324" t="s">
        <v>19923</v>
      </c>
      <c r="C6899" s="325" t="s">
        <v>14847</v>
      </c>
      <c r="D6899" s="326" t="s">
        <v>13440</v>
      </c>
    </row>
    <row r="6900" spans="1:4" ht="15" x14ac:dyDescent="0.2">
      <c r="A6900" s="85">
        <v>647</v>
      </c>
      <c r="B6900" s="324" t="s">
        <v>19924</v>
      </c>
      <c r="C6900" s="325" t="s">
        <v>1490</v>
      </c>
      <c r="D6900" s="326" t="s">
        <v>14709</v>
      </c>
    </row>
    <row r="6901" spans="1:4" ht="15" x14ac:dyDescent="0.2">
      <c r="A6901" s="85">
        <v>40920</v>
      </c>
      <c r="B6901" s="324" t="s">
        <v>19925</v>
      </c>
      <c r="C6901" s="325" t="s">
        <v>1494</v>
      </c>
      <c r="D6901" s="326" t="s">
        <v>19926</v>
      </c>
    </row>
    <row r="6902" spans="1:4" ht="15" x14ac:dyDescent="0.2">
      <c r="A6902" s="85">
        <v>7266</v>
      </c>
      <c r="B6902" s="324" t="s">
        <v>19927</v>
      </c>
      <c r="C6902" s="325" t="s">
        <v>1497</v>
      </c>
      <c r="D6902" s="326" t="s">
        <v>14363</v>
      </c>
    </row>
    <row r="6903" spans="1:4" ht="15" x14ac:dyDescent="0.2">
      <c r="A6903" s="85">
        <v>7270</v>
      </c>
      <c r="B6903" s="324" t="s">
        <v>19928</v>
      </c>
      <c r="C6903" s="325" t="s">
        <v>14847</v>
      </c>
      <c r="D6903" s="326" t="s">
        <v>322</v>
      </c>
    </row>
    <row r="6904" spans="1:4" ht="15" x14ac:dyDescent="0.2">
      <c r="A6904" s="85">
        <v>7269</v>
      </c>
      <c r="B6904" s="324" t="s">
        <v>19929</v>
      </c>
      <c r="C6904" s="325" t="s">
        <v>14847</v>
      </c>
      <c r="D6904" s="326" t="s">
        <v>422</v>
      </c>
    </row>
    <row r="6905" spans="1:4" ht="15" x14ac:dyDescent="0.2">
      <c r="A6905" s="85">
        <v>7271</v>
      </c>
      <c r="B6905" s="324" t="s">
        <v>19930</v>
      </c>
      <c r="C6905" s="325" t="s">
        <v>14847</v>
      </c>
      <c r="D6905" s="326" t="s">
        <v>1189</v>
      </c>
    </row>
    <row r="6906" spans="1:4" ht="15" x14ac:dyDescent="0.2">
      <c r="A6906" s="85">
        <v>7268</v>
      </c>
      <c r="B6906" s="324" t="s">
        <v>19931</v>
      </c>
      <c r="C6906" s="325" t="s">
        <v>14847</v>
      </c>
      <c r="D6906" s="326" t="s">
        <v>172</v>
      </c>
    </row>
    <row r="6907" spans="1:4" ht="15" x14ac:dyDescent="0.2">
      <c r="A6907" s="85">
        <v>7267</v>
      </c>
      <c r="B6907" s="324" t="s">
        <v>19932</v>
      </c>
      <c r="C6907" s="325" t="s">
        <v>14847</v>
      </c>
      <c r="D6907" s="326" t="s">
        <v>365</v>
      </c>
    </row>
    <row r="6908" spans="1:4" ht="15" x14ac:dyDescent="0.2">
      <c r="A6908" s="85">
        <v>38783</v>
      </c>
      <c r="B6908" s="324" t="s">
        <v>19933</v>
      </c>
      <c r="C6908" s="325" t="s">
        <v>14847</v>
      </c>
      <c r="D6908" s="326" t="s">
        <v>2577</v>
      </c>
    </row>
    <row r="6909" spans="1:4" ht="15" x14ac:dyDescent="0.2">
      <c r="A6909" s="85">
        <v>37593</v>
      </c>
      <c r="B6909" s="324" t="s">
        <v>19934</v>
      </c>
      <c r="C6909" s="325" t="s">
        <v>14847</v>
      </c>
      <c r="D6909" s="326" t="s">
        <v>374</v>
      </c>
    </row>
    <row r="6910" spans="1:4" ht="15" x14ac:dyDescent="0.2">
      <c r="A6910" s="85">
        <v>37594</v>
      </c>
      <c r="B6910" s="324" t="s">
        <v>19935</v>
      </c>
      <c r="C6910" s="325" t="s">
        <v>14847</v>
      </c>
      <c r="D6910" s="326" t="s">
        <v>548</v>
      </c>
    </row>
    <row r="6911" spans="1:4" ht="15" x14ac:dyDescent="0.2">
      <c r="A6911" s="85">
        <v>37592</v>
      </c>
      <c r="B6911" s="324" t="s">
        <v>19936</v>
      </c>
      <c r="C6911" s="325" t="s">
        <v>14847</v>
      </c>
      <c r="D6911" s="326" t="s">
        <v>251</v>
      </c>
    </row>
    <row r="6912" spans="1:4" ht="15" x14ac:dyDescent="0.2">
      <c r="A6912" s="85">
        <v>34556</v>
      </c>
      <c r="B6912" s="324" t="s">
        <v>19937</v>
      </c>
      <c r="C6912" s="325" t="s">
        <v>14847</v>
      </c>
      <c r="D6912" s="326" t="s">
        <v>376</v>
      </c>
    </row>
    <row r="6913" spans="1:4" ht="15" x14ac:dyDescent="0.2">
      <c r="A6913" s="85">
        <v>37873</v>
      </c>
      <c r="B6913" s="324" t="s">
        <v>19938</v>
      </c>
      <c r="C6913" s="325" t="s">
        <v>14847</v>
      </c>
      <c r="D6913" s="326" t="s">
        <v>370</v>
      </c>
    </row>
    <row r="6914" spans="1:4" ht="15" x14ac:dyDescent="0.2">
      <c r="A6914" s="85">
        <v>34564</v>
      </c>
      <c r="B6914" s="324" t="s">
        <v>19939</v>
      </c>
      <c r="C6914" s="325" t="s">
        <v>14847</v>
      </c>
      <c r="D6914" s="326" t="s">
        <v>1093</v>
      </c>
    </row>
    <row r="6915" spans="1:4" ht="15" x14ac:dyDescent="0.2">
      <c r="A6915" s="85">
        <v>34565</v>
      </c>
      <c r="B6915" s="324" t="s">
        <v>19940</v>
      </c>
      <c r="C6915" s="325" t="s">
        <v>14847</v>
      </c>
      <c r="D6915" s="326" t="s">
        <v>949</v>
      </c>
    </row>
    <row r="6916" spans="1:4" ht="15" x14ac:dyDescent="0.2">
      <c r="A6916" s="85">
        <v>38590</v>
      </c>
      <c r="B6916" s="324" t="s">
        <v>19941</v>
      </c>
      <c r="C6916" s="325" t="s">
        <v>14847</v>
      </c>
      <c r="D6916" s="326" t="s">
        <v>325</v>
      </c>
    </row>
    <row r="6917" spans="1:4" ht="15" x14ac:dyDescent="0.2">
      <c r="A6917" s="85">
        <v>34566</v>
      </c>
      <c r="B6917" s="324" t="s">
        <v>19942</v>
      </c>
      <c r="C6917" s="325" t="s">
        <v>14847</v>
      </c>
      <c r="D6917" s="326" t="s">
        <v>913</v>
      </c>
    </row>
    <row r="6918" spans="1:4" ht="15" x14ac:dyDescent="0.2">
      <c r="A6918" s="85">
        <v>34567</v>
      </c>
      <c r="B6918" s="324" t="s">
        <v>19943</v>
      </c>
      <c r="C6918" s="325" t="s">
        <v>14847</v>
      </c>
      <c r="D6918" s="326" t="s">
        <v>529</v>
      </c>
    </row>
    <row r="6919" spans="1:4" ht="15" x14ac:dyDescent="0.2">
      <c r="A6919" s="85">
        <v>38591</v>
      </c>
      <c r="B6919" s="324" t="s">
        <v>19944</v>
      </c>
      <c r="C6919" s="325" t="s">
        <v>14847</v>
      </c>
      <c r="D6919" s="326" t="s">
        <v>182</v>
      </c>
    </row>
    <row r="6920" spans="1:4" ht="15" x14ac:dyDescent="0.2">
      <c r="A6920" s="85">
        <v>34568</v>
      </c>
      <c r="B6920" s="324" t="s">
        <v>19945</v>
      </c>
      <c r="C6920" s="325" t="s">
        <v>14847</v>
      </c>
      <c r="D6920" s="326" t="s">
        <v>504</v>
      </c>
    </row>
    <row r="6921" spans="1:4" ht="15" x14ac:dyDescent="0.2">
      <c r="A6921" s="85">
        <v>34569</v>
      </c>
      <c r="B6921" s="324" t="s">
        <v>19946</v>
      </c>
      <c r="C6921" s="325" t="s">
        <v>14847</v>
      </c>
      <c r="D6921" s="326" t="s">
        <v>203</v>
      </c>
    </row>
    <row r="6922" spans="1:4" ht="15" x14ac:dyDescent="0.2">
      <c r="A6922" s="85">
        <v>34570</v>
      </c>
      <c r="B6922" s="324" t="s">
        <v>19947</v>
      </c>
      <c r="C6922" s="325" t="s">
        <v>14847</v>
      </c>
      <c r="D6922" s="326" t="s">
        <v>1207</v>
      </c>
    </row>
    <row r="6923" spans="1:4" ht="15" x14ac:dyDescent="0.2">
      <c r="A6923" s="85">
        <v>25070</v>
      </c>
      <c r="B6923" s="324" t="s">
        <v>19948</v>
      </c>
      <c r="C6923" s="325" t="s">
        <v>14847</v>
      </c>
      <c r="D6923" s="326" t="s">
        <v>1074</v>
      </c>
    </row>
    <row r="6924" spans="1:4" ht="15" x14ac:dyDescent="0.2">
      <c r="A6924" s="85">
        <v>34571</v>
      </c>
      <c r="B6924" s="324" t="s">
        <v>19949</v>
      </c>
      <c r="C6924" s="325" t="s">
        <v>14847</v>
      </c>
      <c r="D6924" s="326" t="s">
        <v>828</v>
      </c>
    </row>
    <row r="6925" spans="1:4" ht="15" x14ac:dyDescent="0.2">
      <c r="A6925" s="85">
        <v>34573</v>
      </c>
      <c r="B6925" s="324" t="s">
        <v>19950</v>
      </c>
      <c r="C6925" s="325" t="s">
        <v>14847</v>
      </c>
      <c r="D6925" s="326" t="s">
        <v>739</v>
      </c>
    </row>
    <row r="6926" spans="1:4" ht="15" x14ac:dyDescent="0.2">
      <c r="A6926" s="85">
        <v>37107</v>
      </c>
      <c r="B6926" s="324" t="s">
        <v>19951</v>
      </c>
      <c r="C6926" s="325" t="s">
        <v>14847</v>
      </c>
      <c r="D6926" s="326" t="s">
        <v>1315</v>
      </c>
    </row>
    <row r="6927" spans="1:4" ht="15" x14ac:dyDescent="0.2">
      <c r="A6927" s="85">
        <v>34576</v>
      </c>
      <c r="B6927" s="324" t="s">
        <v>19952</v>
      </c>
      <c r="C6927" s="325" t="s">
        <v>14847</v>
      </c>
      <c r="D6927" s="326" t="s">
        <v>1203</v>
      </c>
    </row>
    <row r="6928" spans="1:4" ht="15" x14ac:dyDescent="0.2">
      <c r="A6928" s="85">
        <v>34577</v>
      </c>
      <c r="B6928" s="324" t="s">
        <v>19953</v>
      </c>
      <c r="C6928" s="325" t="s">
        <v>14847</v>
      </c>
      <c r="D6928" s="326" t="s">
        <v>1315</v>
      </c>
    </row>
    <row r="6929" spans="1:4" ht="15" x14ac:dyDescent="0.2">
      <c r="A6929" s="85">
        <v>34578</v>
      </c>
      <c r="B6929" s="324" t="s">
        <v>19954</v>
      </c>
      <c r="C6929" s="325" t="s">
        <v>14847</v>
      </c>
      <c r="D6929" s="326" t="s">
        <v>1444</v>
      </c>
    </row>
    <row r="6930" spans="1:4" ht="15" x14ac:dyDescent="0.2">
      <c r="A6930" s="85">
        <v>34579</v>
      </c>
      <c r="B6930" s="324" t="s">
        <v>19955</v>
      </c>
      <c r="C6930" s="325" t="s">
        <v>14847</v>
      </c>
      <c r="D6930" s="326" t="s">
        <v>495</v>
      </c>
    </row>
    <row r="6931" spans="1:4" ht="15" x14ac:dyDescent="0.2">
      <c r="A6931" s="85">
        <v>25067</v>
      </c>
      <c r="B6931" s="324" t="s">
        <v>19956</v>
      </c>
      <c r="C6931" s="325" t="s">
        <v>14847</v>
      </c>
      <c r="D6931" s="326" t="s">
        <v>1093</v>
      </c>
    </row>
    <row r="6932" spans="1:4" ht="15" x14ac:dyDescent="0.2">
      <c r="A6932" s="85">
        <v>34580</v>
      </c>
      <c r="B6932" s="324" t="s">
        <v>19957</v>
      </c>
      <c r="C6932" s="325" t="s">
        <v>14847</v>
      </c>
      <c r="D6932" s="326" t="s">
        <v>448</v>
      </c>
    </row>
    <row r="6933" spans="1:4" ht="15" x14ac:dyDescent="0.2">
      <c r="A6933" s="85">
        <v>25071</v>
      </c>
      <c r="B6933" s="324" t="s">
        <v>19958</v>
      </c>
      <c r="C6933" s="325" t="s">
        <v>14847</v>
      </c>
      <c r="D6933" s="326" t="s">
        <v>173</v>
      </c>
    </row>
    <row r="6934" spans="1:4" ht="15" x14ac:dyDescent="0.2">
      <c r="A6934" s="85">
        <v>38395</v>
      </c>
      <c r="B6934" s="324" t="s">
        <v>19959</v>
      </c>
      <c r="C6934" s="325" t="s">
        <v>14847</v>
      </c>
      <c r="D6934" s="326" t="s">
        <v>1534</v>
      </c>
    </row>
    <row r="6935" spans="1:4" ht="15" x14ac:dyDescent="0.2">
      <c r="A6935" s="85">
        <v>34583</v>
      </c>
      <c r="B6935" s="324" t="s">
        <v>19960</v>
      </c>
      <c r="C6935" s="325" t="s">
        <v>1506</v>
      </c>
      <c r="D6935" s="326" t="s">
        <v>17140</v>
      </c>
    </row>
    <row r="6936" spans="1:4" ht="15" x14ac:dyDescent="0.2">
      <c r="A6936" s="85">
        <v>34584</v>
      </c>
      <c r="B6936" s="324" t="s">
        <v>19961</v>
      </c>
      <c r="C6936" s="325" t="s">
        <v>1506</v>
      </c>
      <c r="D6936" s="326" t="s">
        <v>13894</v>
      </c>
    </row>
    <row r="6937" spans="1:4" ht="30" x14ac:dyDescent="0.2">
      <c r="A6937" s="85">
        <v>709</v>
      </c>
      <c r="B6937" s="324" t="s">
        <v>19962</v>
      </c>
      <c r="C6937" s="325" t="s">
        <v>1506</v>
      </c>
      <c r="D6937" s="326" t="s">
        <v>19963</v>
      </c>
    </row>
    <row r="6938" spans="1:4" ht="15" x14ac:dyDescent="0.2">
      <c r="A6938" s="85">
        <v>716</v>
      </c>
      <c r="B6938" s="324" t="s">
        <v>19964</v>
      </c>
      <c r="C6938" s="325" t="s">
        <v>14847</v>
      </c>
      <c r="D6938" s="326" t="s">
        <v>386</v>
      </c>
    </row>
    <row r="6939" spans="1:4" ht="15" x14ac:dyDescent="0.2">
      <c r="A6939" s="85">
        <v>715</v>
      </c>
      <c r="B6939" s="324" t="s">
        <v>19965</v>
      </c>
      <c r="C6939" s="325" t="s">
        <v>14847</v>
      </c>
      <c r="D6939" s="326" t="s">
        <v>387</v>
      </c>
    </row>
    <row r="6940" spans="1:4" ht="15" x14ac:dyDescent="0.2">
      <c r="A6940" s="85">
        <v>718</v>
      </c>
      <c r="B6940" s="324" t="s">
        <v>19966</v>
      </c>
      <c r="C6940" s="325" t="s">
        <v>14847</v>
      </c>
      <c r="D6940" s="326" t="s">
        <v>18706</v>
      </c>
    </row>
    <row r="6941" spans="1:4" ht="15" x14ac:dyDescent="0.2">
      <c r="A6941" s="85">
        <v>11981</v>
      </c>
      <c r="B6941" s="324" t="s">
        <v>19967</v>
      </c>
      <c r="C6941" s="325" t="s">
        <v>14847</v>
      </c>
      <c r="D6941" s="326" t="s">
        <v>19968</v>
      </c>
    </row>
    <row r="6942" spans="1:4" ht="15" x14ac:dyDescent="0.2">
      <c r="A6942" s="85">
        <v>10610</v>
      </c>
      <c r="B6942" s="324" t="s">
        <v>19969</v>
      </c>
      <c r="C6942" s="325" t="s">
        <v>14847</v>
      </c>
      <c r="D6942" s="326" t="s">
        <v>19970</v>
      </c>
    </row>
    <row r="6943" spans="1:4" ht="15" x14ac:dyDescent="0.2">
      <c r="A6943" s="85">
        <v>34585</v>
      </c>
      <c r="B6943" s="324" t="s">
        <v>19971</v>
      </c>
      <c r="C6943" s="325" t="s">
        <v>14847</v>
      </c>
      <c r="D6943" s="326" t="s">
        <v>176</v>
      </c>
    </row>
    <row r="6944" spans="1:4" ht="15" x14ac:dyDescent="0.2">
      <c r="A6944" s="85">
        <v>34586</v>
      </c>
      <c r="B6944" s="324" t="s">
        <v>19972</v>
      </c>
      <c r="C6944" s="325" t="s">
        <v>14847</v>
      </c>
      <c r="D6944" s="326" t="s">
        <v>300</v>
      </c>
    </row>
    <row r="6945" spans="1:4" ht="15" x14ac:dyDescent="0.2">
      <c r="A6945" s="85">
        <v>38603</v>
      </c>
      <c r="B6945" s="324" t="s">
        <v>19973</v>
      </c>
      <c r="C6945" s="325" t="s">
        <v>14847</v>
      </c>
      <c r="D6945" s="326" t="s">
        <v>746</v>
      </c>
    </row>
    <row r="6946" spans="1:4" ht="15" x14ac:dyDescent="0.2">
      <c r="A6946" s="85">
        <v>34588</v>
      </c>
      <c r="B6946" s="324" t="s">
        <v>19974</v>
      </c>
      <c r="C6946" s="325" t="s">
        <v>14847</v>
      </c>
      <c r="D6946" s="326" t="s">
        <v>325</v>
      </c>
    </row>
    <row r="6947" spans="1:4" ht="15" x14ac:dyDescent="0.2">
      <c r="A6947" s="85">
        <v>34590</v>
      </c>
      <c r="B6947" s="324" t="s">
        <v>19975</v>
      </c>
      <c r="C6947" s="325" t="s">
        <v>14847</v>
      </c>
      <c r="D6947" s="326" t="s">
        <v>379</v>
      </c>
    </row>
    <row r="6948" spans="1:4" ht="15" x14ac:dyDescent="0.2">
      <c r="A6948" s="85">
        <v>34591</v>
      </c>
      <c r="B6948" s="324" t="s">
        <v>19976</v>
      </c>
      <c r="C6948" s="325" t="s">
        <v>14847</v>
      </c>
      <c r="D6948" s="326" t="s">
        <v>321</v>
      </c>
    </row>
    <row r="6949" spans="1:4" ht="15" x14ac:dyDescent="0.2">
      <c r="A6949" s="85">
        <v>37103</v>
      </c>
      <c r="B6949" s="324" t="s">
        <v>19977</v>
      </c>
      <c r="C6949" s="325" t="s">
        <v>14847</v>
      </c>
      <c r="D6949" s="326" t="s">
        <v>516</v>
      </c>
    </row>
    <row r="6950" spans="1:4" ht="15" x14ac:dyDescent="0.2">
      <c r="A6950" s="85">
        <v>34555</v>
      </c>
      <c r="B6950" s="324" t="s">
        <v>19978</v>
      </c>
      <c r="C6950" s="325" t="s">
        <v>14847</v>
      </c>
      <c r="D6950" s="326" t="s">
        <v>202</v>
      </c>
    </row>
    <row r="6951" spans="1:4" ht="15" x14ac:dyDescent="0.2">
      <c r="A6951" s="85">
        <v>34599</v>
      </c>
      <c r="B6951" s="324" t="s">
        <v>19979</v>
      </c>
      <c r="C6951" s="325" t="s">
        <v>14847</v>
      </c>
      <c r="D6951" s="326" t="s">
        <v>372</v>
      </c>
    </row>
    <row r="6952" spans="1:4" ht="15" x14ac:dyDescent="0.2">
      <c r="A6952" s="85">
        <v>674</v>
      </c>
      <c r="B6952" s="324" t="s">
        <v>19980</v>
      </c>
      <c r="C6952" s="325" t="s">
        <v>1506</v>
      </c>
      <c r="D6952" s="326" t="s">
        <v>18139</v>
      </c>
    </row>
    <row r="6953" spans="1:4" ht="15" x14ac:dyDescent="0.2">
      <c r="A6953" s="85">
        <v>34600</v>
      </c>
      <c r="B6953" s="324" t="s">
        <v>19981</v>
      </c>
      <c r="C6953" s="325" t="s">
        <v>1506</v>
      </c>
      <c r="D6953" s="326" t="s">
        <v>14623</v>
      </c>
    </row>
    <row r="6954" spans="1:4" ht="15" x14ac:dyDescent="0.2">
      <c r="A6954" s="85">
        <v>652</v>
      </c>
      <c r="B6954" s="324" t="s">
        <v>19982</v>
      </c>
      <c r="C6954" s="325" t="s">
        <v>1506</v>
      </c>
      <c r="D6954" s="326" t="s">
        <v>19983</v>
      </c>
    </row>
    <row r="6955" spans="1:4" ht="15" x14ac:dyDescent="0.2">
      <c r="A6955" s="85">
        <v>34592</v>
      </c>
      <c r="B6955" s="324" t="s">
        <v>19984</v>
      </c>
      <c r="C6955" s="325" t="s">
        <v>14847</v>
      </c>
      <c r="D6955" s="326" t="s">
        <v>569</v>
      </c>
    </row>
    <row r="6956" spans="1:4" ht="15" x14ac:dyDescent="0.2">
      <c r="A6956" s="85">
        <v>651</v>
      </c>
      <c r="B6956" s="324" t="s">
        <v>19985</v>
      </c>
      <c r="C6956" s="325" t="s">
        <v>14847</v>
      </c>
      <c r="D6956" s="326" t="s">
        <v>919</v>
      </c>
    </row>
    <row r="6957" spans="1:4" ht="15" x14ac:dyDescent="0.2">
      <c r="A6957" s="85">
        <v>654</v>
      </c>
      <c r="B6957" s="324" t="s">
        <v>19986</v>
      </c>
      <c r="C6957" s="325" t="s">
        <v>14847</v>
      </c>
      <c r="D6957" s="326" t="s">
        <v>2606</v>
      </c>
    </row>
    <row r="6958" spans="1:4" ht="15" x14ac:dyDescent="0.2">
      <c r="A6958" s="85">
        <v>650</v>
      </c>
      <c r="B6958" s="324" t="s">
        <v>19987</v>
      </c>
      <c r="C6958" s="325" t="s">
        <v>14847</v>
      </c>
      <c r="D6958" s="326" t="s">
        <v>845</v>
      </c>
    </row>
    <row r="6959" spans="1:4" ht="30" x14ac:dyDescent="0.2">
      <c r="A6959" s="85">
        <v>40517</v>
      </c>
      <c r="B6959" s="324" t="s">
        <v>19988</v>
      </c>
      <c r="C6959" s="325" t="s">
        <v>1506</v>
      </c>
      <c r="D6959" s="326" t="s">
        <v>13444</v>
      </c>
    </row>
    <row r="6960" spans="1:4" ht="30" x14ac:dyDescent="0.2">
      <c r="A6960" s="85">
        <v>40520</v>
      </c>
      <c r="B6960" s="324" t="s">
        <v>19989</v>
      </c>
      <c r="C6960" s="325" t="s">
        <v>1506</v>
      </c>
      <c r="D6960" s="326" t="s">
        <v>13445</v>
      </c>
    </row>
    <row r="6961" spans="1:4" ht="30" x14ac:dyDescent="0.2">
      <c r="A6961" s="85">
        <v>40515</v>
      </c>
      <c r="B6961" s="324" t="s">
        <v>19990</v>
      </c>
      <c r="C6961" s="325" t="s">
        <v>1506</v>
      </c>
      <c r="D6961" s="326" t="s">
        <v>4552</v>
      </c>
    </row>
    <row r="6962" spans="1:4" ht="30" x14ac:dyDescent="0.2">
      <c r="A6962" s="85">
        <v>40516</v>
      </c>
      <c r="B6962" s="324" t="s">
        <v>19991</v>
      </c>
      <c r="C6962" s="325" t="s">
        <v>1506</v>
      </c>
      <c r="D6962" s="326" t="s">
        <v>5677</v>
      </c>
    </row>
    <row r="6963" spans="1:4" ht="30" x14ac:dyDescent="0.2">
      <c r="A6963" s="85">
        <v>40525</v>
      </c>
      <c r="B6963" s="324" t="s">
        <v>19992</v>
      </c>
      <c r="C6963" s="325" t="s">
        <v>1506</v>
      </c>
      <c r="D6963" s="326" t="s">
        <v>1460</v>
      </c>
    </row>
    <row r="6964" spans="1:4" ht="30" x14ac:dyDescent="0.2">
      <c r="A6964" s="85">
        <v>40529</v>
      </c>
      <c r="B6964" s="324" t="s">
        <v>19993</v>
      </c>
      <c r="C6964" s="325" t="s">
        <v>1506</v>
      </c>
      <c r="D6964" s="326" t="s">
        <v>13446</v>
      </c>
    </row>
    <row r="6965" spans="1:4" ht="30" x14ac:dyDescent="0.2">
      <c r="A6965" s="85">
        <v>695</v>
      </c>
      <c r="B6965" s="324" t="s">
        <v>19994</v>
      </c>
      <c r="C6965" s="325" t="s">
        <v>1506</v>
      </c>
      <c r="D6965" s="326" t="s">
        <v>5445</v>
      </c>
    </row>
    <row r="6966" spans="1:4" ht="45" x14ac:dyDescent="0.2">
      <c r="A6966" s="85">
        <v>40524</v>
      </c>
      <c r="B6966" s="324" t="s">
        <v>19995</v>
      </c>
      <c r="C6966" s="325" t="s">
        <v>1506</v>
      </c>
      <c r="D6966" s="326" t="s">
        <v>1460</v>
      </c>
    </row>
    <row r="6967" spans="1:4" ht="45" x14ac:dyDescent="0.2">
      <c r="A6967" s="85">
        <v>36156</v>
      </c>
      <c r="B6967" s="324" t="s">
        <v>19996</v>
      </c>
      <c r="C6967" s="325" t="s">
        <v>1506</v>
      </c>
      <c r="D6967" s="326" t="s">
        <v>6130</v>
      </c>
    </row>
    <row r="6968" spans="1:4" ht="45" x14ac:dyDescent="0.2">
      <c r="A6968" s="85">
        <v>36155</v>
      </c>
      <c r="B6968" s="324" t="s">
        <v>19997</v>
      </c>
      <c r="C6968" s="325" t="s">
        <v>1506</v>
      </c>
      <c r="D6968" s="326" t="s">
        <v>13447</v>
      </c>
    </row>
    <row r="6969" spans="1:4" ht="45" x14ac:dyDescent="0.2">
      <c r="A6969" s="85">
        <v>36154</v>
      </c>
      <c r="B6969" s="324" t="s">
        <v>19998</v>
      </c>
      <c r="C6969" s="325" t="s">
        <v>1506</v>
      </c>
      <c r="D6969" s="326" t="s">
        <v>421</v>
      </c>
    </row>
    <row r="6970" spans="1:4" ht="45" x14ac:dyDescent="0.2">
      <c r="A6970" s="85">
        <v>36196</v>
      </c>
      <c r="B6970" s="324" t="s">
        <v>19999</v>
      </c>
      <c r="C6970" s="325" t="s">
        <v>1506</v>
      </c>
      <c r="D6970" s="326" t="s">
        <v>6130</v>
      </c>
    </row>
    <row r="6971" spans="1:4" ht="30" x14ac:dyDescent="0.2">
      <c r="A6971" s="85">
        <v>679</v>
      </c>
      <c r="B6971" s="324" t="s">
        <v>20000</v>
      </c>
      <c r="C6971" s="325" t="s">
        <v>1506</v>
      </c>
      <c r="D6971" s="326" t="s">
        <v>13448</v>
      </c>
    </row>
    <row r="6972" spans="1:4" ht="30" x14ac:dyDescent="0.2">
      <c r="A6972" s="85">
        <v>711</v>
      </c>
      <c r="B6972" s="324" t="s">
        <v>20001</v>
      </c>
      <c r="C6972" s="325" t="s">
        <v>1506</v>
      </c>
      <c r="D6972" s="326" t="s">
        <v>7561</v>
      </c>
    </row>
    <row r="6973" spans="1:4" ht="30" x14ac:dyDescent="0.2">
      <c r="A6973" s="85">
        <v>712</v>
      </c>
      <c r="B6973" s="324" t="s">
        <v>20002</v>
      </c>
      <c r="C6973" s="325" t="s">
        <v>1506</v>
      </c>
      <c r="D6973" s="326" t="s">
        <v>4852</v>
      </c>
    </row>
    <row r="6974" spans="1:4" ht="30" x14ac:dyDescent="0.2">
      <c r="A6974" s="85">
        <v>36191</v>
      </c>
      <c r="B6974" s="324" t="s">
        <v>20002</v>
      </c>
      <c r="C6974" s="325" t="s">
        <v>14847</v>
      </c>
      <c r="D6974" s="326" t="s">
        <v>13449</v>
      </c>
    </row>
    <row r="6975" spans="1:4" ht="30" x14ac:dyDescent="0.2">
      <c r="A6975" s="85">
        <v>36169</v>
      </c>
      <c r="B6975" s="324" t="s">
        <v>20003</v>
      </c>
      <c r="C6975" s="325" t="s">
        <v>1506</v>
      </c>
      <c r="D6975" s="326" t="s">
        <v>13450</v>
      </c>
    </row>
    <row r="6976" spans="1:4" ht="30" x14ac:dyDescent="0.2">
      <c r="A6976" s="85">
        <v>36172</v>
      </c>
      <c r="B6976" s="324" t="s">
        <v>20004</v>
      </c>
      <c r="C6976" s="325" t="s">
        <v>1506</v>
      </c>
      <c r="D6976" s="326" t="s">
        <v>13451</v>
      </c>
    </row>
    <row r="6977" spans="1:4" ht="30" x14ac:dyDescent="0.2">
      <c r="A6977" s="85">
        <v>36174</v>
      </c>
      <c r="B6977" s="324" t="s">
        <v>20005</v>
      </c>
      <c r="C6977" s="325" t="s">
        <v>1506</v>
      </c>
      <c r="D6977" s="326" t="s">
        <v>1526</v>
      </c>
    </row>
    <row r="6978" spans="1:4" ht="30" x14ac:dyDescent="0.2">
      <c r="A6978" s="85">
        <v>36170</v>
      </c>
      <c r="B6978" s="324" t="s">
        <v>20006</v>
      </c>
      <c r="C6978" s="325" t="s">
        <v>1506</v>
      </c>
      <c r="D6978" s="326" t="s">
        <v>4852</v>
      </c>
    </row>
    <row r="6979" spans="1:4" ht="15" x14ac:dyDescent="0.2">
      <c r="A6979" s="85">
        <v>12614</v>
      </c>
      <c r="B6979" s="324" t="s">
        <v>20007</v>
      </c>
      <c r="C6979" s="325" t="s">
        <v>14847</v>
      </c>
      <c r="D6979" s="326" t="s">
        <v>20008</v>
      </c>
    </row>
    <row r="6980" spans="1:4" ht="15" x14ac:dyDescent="0.2">
      <c r="A6980" s="85">
        <v>6140</v>
      </c>
      <c r="B6980" s="324" t="s">
        <v>20009</v>
      </c>
      <c r="C6980" s="325" t="s">
        <v>14847</v>
      </c>
      <c r="D6980" s="326" t="s">
        <v>547</v>
      </c>
    </row>
    <row r="6981" spans="1:4" ht="15" x14ac:dyDescent="0.2">
      <c r="A6981" s="85">
        <v>38399</v>
      </c>
      <c r="B6981" s="324" t="s">
        <v>20010</v>
      </c>
      <c r="C6981" s="325" t="s">
        <v>14847</v>
      </c>
      <c r="D6981" s="326" t="s">
        <v>20011</v>
      </c>
    </row>
    <row r="6982" spans="1:4" ht="45" x14ac:dyDescent="0.2">
      <c r="A6982" s="85">
        <v>735</v>
      </c>
      <c r="B6982" s="324" t="s">
        <v>20012</v>
      </c>
      <c r="C6982" s="325" t="s">
        <v>14847</v>
      </c>
      <c r="D6982" s="326" t="s">
        <v>20013</v>
      </c>
    </row>
    <row r="6983" spans="1:4" ht="30" x14ac:dyDescent="0.2">
      <c r="A6983" s="85">
        <v>736</v>
      </c>
      <c r="B6983" s="324" t="s">
        <v>20014</v>
      </c>
      <c r="C6983" s="325" t="s">
        <v>14847</v>
      </c>
      <c r="D6983" s="326" t="s">
        <v>20015</v>
      </c>
    </row>
    <row r="6984" spans="1:4" ht="30" x14ac:dyDescent="0.2">
      <c r="A6984" s="85">
        <v>729</v>
      </c>
      <c r="B6984" s="324" t="s">
        <v>20016</v>
      </c>
      <c r="C6984" s="325" t="s">
        <v>14847</v>
      </c>
      <c r="D6984" s="326" t="s">
        <v>20017</v>
      </c>
    </row>
    <row r="6985" spans="1:4" ht="30" x14ac:dyDescent="0.2">
      <c r="A6985" s="85">
        <v>39925</v>
      </c>
      <c r="B6985" s="324" t="s">
        <v>20018</v>
      </c>
      <c r="C6985" s="325" t="s">
        <v>14847</v>
      </c>
      <c r="D6985" s="326" t="s">
        <v>20019</v>
      </c>
    </row>
    <row r="6986" spans="1:4" ht="30" x14ac:dyDescent="0.2">
      <c r="A6986" s="85">
        <v>731</v>
      </c>
      <c r="B6986" s="324" t="s">
        <v>20020</v>
      </c>
      <c r="C6986" s="325" t="s">
        <v>14847</v>
      </c>
      <c r="D6986" s="326" t="s">
        <v>20021</v>
      </c>
    </row>
    <row r="6987" spans="1:4" ht="30" x14ac:dyDescent="0.2">
      <c r="A6987" s="85">
        <v>10575</v>
      </c>
      <c r="B6987" s="324" t="s">
        <v>20022</v>
      </c>
      <c r="C6987" s="325" t="s">
        <v>14847</v>
      </c>
      <c r="D6987" s="326" t="s">
        <v>20023</v>
      </c>
    </row>
    <row r="6988" spans="1:4" ht="30" x14ac:dyDescent="0.2">
      <c r="A6988" s="85">
        <v>733</v>
      </c>
      <c r="B6988" s="324" t="s">
        <v>20024</v>
      </c>
      <c r="C6988" s="325" t="s">
        <v>14847</v>
      </c>
      <c r="D6988" s="326" t="s">
        <v>20025</v>
      </c>
    </row>
    <row r="6989" spans="1:4" ht="30" x14ac:dyDescent="0.2">
      <c r="A6989" s="85">
        <v>732</v>
      </c>
      <c r="B6989" s="324" t="s">
        <v>20026</v>
      </c>
      <c r="C6989" s="325" t="s">
        <v>14847</v>
      </c>
      <c r="D6989" s="326" t="s">
        <v>20027</v>
      </c>
    </row>
    <row r="6990" spans="1:4" ht="30" x14ac:dyDescent="0.2">
      <c r="A6990" s="85">
        <v>737</v>
      </c>
      <c r="B6990" s="324" t="s">
        <v>20028</v>
      </c>
      <c r="C6990" s="325" t="s">
        <v>14847</v>
      </c>
      <c r="D6990" s="326" t="s">
        <v>20029</v>
      </c>
    </row>
    <row r="6991" spans="1:4" ht="30" x14ac:dyDescent="0.2">
      <c r="A6991" s="85">
        <v>738</v>
      </c>
      <c r="B6991" s="324" t="s">
        <v>20030</v>
      </c>
      <c r="C6991" s="325" t="s">
        <v>14847</v>
      </c>
      <c r="D6991" s="326" t="s">
        <v>20031</v>
      </c>
    </row>
    <row r="6992" spans="1:4" ht="30" x14ac:dyDescent="0.2">
      <c r="A6992" s="85">
        <v>740</v>
      </c>
      <c r="B6992" s="324" t="s">
        <v>20032</v>
      </c>
      <c r="C6992" s="325" t="s">
        <v>14847</v>
      </c>
      <c r="D6992" s="326" t="s">
        <v>20033</v>
      </c>
    </row>
    <row r="6993" spans="1:4" ht="30" x14ac:dyDescent="0.2">
      <c r="A6993" s="85">
        <v>734</v>
      </c>
      <c r="B6993" s="324" t="s">
        <v>20034</v>
      </c>
      <c r="C6993" s="325" t="s">
        <v>14847</v>
      </c>
      <c r="D6993" s="326" t="s">
        <v>20035</v>
      </c>
    </row>
    <row r="6994" spans="1:4" ht="15" x14ac:dyDescent="0.2">
      <c r="A6994" s="85">
        <v>39008</v>
      </c>
      <c r="B6994" s="324" t="s">
        <v>20036</v>
      </c>
      <c r="C6994" s="325" t="s">
        <v>14847</v>
      </c>
      <c r="D6994" s="326" t="s">
        <v>13452</v>
      </c>
    </row>
    <row r="6995" spans="1:4" ht="15" x14ac:dyDescent="0.2">
      <c r="A6995" s="85">
        <v>39009</v>
      </c>
      <c r="B6995" s="324" t="s">
        <v>20037</v>
      </c>
      <c r="C6995" s="325" t="s">
        <v>14847</v>
      </c>
      <c r="D6995" s="326" t="s">
        <v>13453</v>
      </c>
    </row>
    <row r="6996" spans="1:4" ht="45" x14ac:dyDescent="0.2">
      <c r="A6996" s="85">
        <v>10587</v>
      </c>
      <c r="B6996" s="324" t="s">
        <v>20038</v>
      </c>
      <c r="C6996" s="325" t="s">
        <v>14847</v>
      </c>
      <c r="D6996" s="326" t="s">
        <v>20039</v>
      </c>
    </row>
    <row r="6997" spans="1:4" ht="45" x14ac:dyDescent="0.2">
      <c r="A6997" s="85">
        <v>759</v>
      </c>
      <c r="B6997" s="324" t="s">
        <v>20040</v>
      </c>
      <c r="C6997" s="325" t="s">
        <v>14847</v>
      </c>
      <c r="D6997" s="326" t="s">
        <v>20041</v>
      </c>
    </row>
    <row r="6998" spans="1:4" ht="45" x14ac:dyDescent="0.2">
      <c r="A6998" s="85">
        <v>761</v>
      </c>
      <c r="B6998" s="324" t="s">
        <v>20042</v>
      </c>
      <c r="C6998" s="325" t="s">
        <v>14847</v>
      </c>
      <c r="D6998" s="326" t="s">
        <v>20043</v>
      </c>
    </row>
    <row r="6999" spans="1:4" ht="45" x14ac:dyDescent="0.2">
      <c r="A6999" s="85">
        <v>750</v>
      </c>
      <c r="B6999" s="324" t="s">
        <v>20044</v>
      </c>
      <c r="C6999" s="325" t="s">
        <v>14847</v>
      </c>
      <c r="D6999" s="326" t="s">
        <v>20045</v>
      </c>
    </row>
    <row r="7000" spans="1:4" ht="45" x14ac:dyDescent="0.2">
      <c r="A7000" s="85">
        <v>755</v>
      </c>
      <c r="B7000" s="324" t="s">
        <v>20046</v>
      </c>
      <c r="C7000" s="325" t="s">
        <v>14847</v>
      </c>
      <c r="D7000" s="326" t="s">
        <v>20047</v>
      </c>
    </row>
    <row r="7001" spans="1:4" ht="45" x14ac:dyDescent="0.2">
      <c r="A7001" s="85">
        <v>749</v>
      </c>
      <c r="B7001" s="324" t="s">
        <v>20048</v>
      </c>
      <c r="C7001" s="325" t="s">
        <v>14847</v>
      </c>
      <c r="D7001" s="326" t="s">
        <v>20049</v>
      </c>
    </row>
    <row r="7002" spans="1:4" ht="45" x14ac:dyDescent="0.2">
      <c r="A7002" s="85">
        <v>756</v>
      </c>
      <c r="B7002" s="324" t="s">
        <v>20050</v>
      </c>
      <c r="C7002" s="325" t="s">
        <v>14847</v>
      </c>
      <c r="D7002" s="326" t="s">
        <v>20051</v>
      </c>
    </row>
    <row r="7003" spans="1:4" ht="30" x14ac:dyDescent="0.2">
      <c r="A7003" s="85">
        <v>757</v>
      </c>
      <c r="B7003" s="324" t="s">
        <v>20052</v>
      </c>
      <c r="C7003" s="325" t="s">
        <v>14847</v>
      </c>
      <c r="D7003" s="326" t="s">
        <v>20053</v>
      </c>
    </row>
    <row r="7004" spans="1:4" ht="30" x14ac:dyDescent="0.2">
      <c r="A7004" s="85">
        <v>10588</v>
      </c>
      <c r="B7004" s="324" t="s">
        <v>20054</v>
      </c>
      <c r="C7004" s="325" t="s">
        <v>14847</v>
      </c>
      <c r="D7004" s="326" t="s">
        <v>20055</v>
      </c>
    </row>
    <row r="7005" spans="1:4" ht="30" x14ac:dyDescent="0.2">
      <c r="A7005" s="85">
        <v>10592</v>
      </c>
      <c r="B7005" s="324" t="s">
        <v>20056</v>
      </c>
      <c r="C7005" s="325" t="s">
        <v>14847</v>
      </c>
      <c r="D7005" s="326" t="s">
        <v>20057</v>
      </c>
    </row>
    <row r="7006" spans="1:4" ht="30" x14ac:dyDescent="0.2">
      <c r="A7006" s="85">
        <v>10589</v>
      </c>
      <c r="B7006" s="324" t="s">
        <v>20058</v>
      </c>
      <c r="C7006" s="325" t="s">
        <v>14847</v>
      </c>
      <c r="D7006" s="326" t="s">
        <v>20059</v>
      </c>
    </row>
    <row r="7007" spans="1:4" ht="30" x14ac:dyDescent="0.2">
      <c r="A7007" s="85">
        <v>760</v>
      </c>
      <c r="B7007" s="324" t="s">
        <v>20060</v>
      </c>
      <c r="C7007" s="325" t="s">
        <v>14847</v>
      </c>
      <c r="D7007" s="326" t="s">
        <v>20061</v>
      </c>
    </row>
    <row r="7008" spans="1:4" ht="30" x14ac:dyDescent="0.2">
      <c r="A7008" s="85">
        <v>751</v>
      </c>
      <c r="B7008" s="324" t="s">
        <v>20062</v>
      </c>
      <c r="C7008" s="325" t="s">
        <v>14847</v>
      </c>
      <c r="D7008" s="326" t="s">
        <v>20063</v>
      </c>
    </row>
    <row r="7009" spans="1:4" ht="30" x14ac:dyDescent="0.2">
      <c r="A7009" s="85">
        <v>754</v>
      </c>
      <c r="B7009" s="324" t="s">
        <v>20064</v>
      </c>
      <c r="C7009" s="325" t="s">
        <v>14847</v>
      </c>
      <c r="D7009" s="326" t="s">
        <v>20065</v>
      </c>
    </row>
    <row r="7010" spans="1:4" ht="15" x14ac:dyDescent="0.2">
      <c r="A7010" s="85">
        <v>14013</v>
      </c>
      <c r="B7010" s="324" t="s">
        <v>20066</v>
      </c>
      <c r="C7010" s="325" t="s">
        <v>14847</v>
      </c>
      <c r="D7010" s="326" t="s">
        <v>20067</v>
      </c>
    </row>
    <row r="7011" spans="1:4" ht="30" x14ac:dyDescent="0.2">
      <c r="A7011" s="85">
        <v>39917</v>
      </c>
      <c r="B7011" s="324" t="s">
        <v>20068</v>
      </c>
      <c r="C7011" s="325" t="s">
        <v>14847</v>
      </c>
      <c r="D7011" s="326" t="s">
        <v>13454</v>
      </c>
    </row>
    <row r="7012" spans="1:4" ht="15" x14ac:dyDescent="0.2">
      <c r="A7012" s="85">
        <v>5081</v>
      </c>
      <c r="B7012" s="324" t="s">
        <v>20069</v>
      </c>
      <c r="C7012" s="325" t="s">
        <v>1495</v>
      </c>
      <c r="D7012" s="326" t="s">
        <v>20070</v>
      </c>
    </row>
    <row r="7013" spans="1:4" ht="15" x14ac:dyDescent="0.2">
      <c r="A7013" s="85">
        <v>38167</v>
      </c>
      <c r="B7013" s="324" t="s">
        <v>20071</v>
      </c>
      <c r="C7013" s="325" t="s">
        <v>1495</v>
      </c>
      <c r="D7013" s="326" t="s">
        <v>1125</v>
      </c>
    </row>
    <row r="7014" spans="1:4" ht="15" x14ac:dyDescent="0.2">
      <c r="A7014" s="85">
        <v>36145</v>
      </c>
      <c r="B7014" s="324" t="s">
        <v>20072</v>
      </c>
      <c r="C7014" s="325" t="s">
        <v>1495</v>
      </c>
      <c r="D7014" s="326" t="s">
        <v>20073</v>
      </c>
    </row>
    <row r="7015" spans="1:4" ht="15" x14ac:dyDescent="0.2">
      <c r="A7015" s="85">
        <v>12893</v>
      </c>
      <c r="B7015" s="324" t="s">
        <v>20074</v>
      </c>
      <c r="C7015" s="325" t="s">
        <v>1495</v>
      </c>
      <c r="D7015" s="326" t="s">
        <v>20075</v>
      </c>
    </row>
    <row r="7016" spans="1:4" ht="15" x14ac:dyDescent="0.2">
      <c r="A7016" s="85">
        <v>11685</v>
      </c>
      <c r="B7016" s="324" t="s">
        <v>20076</v>
      </c>
      <c r="C7016" s="325" t="s">
        <v>14847</v>
      </c>
      <c r="D7016" s="326" t="s">
        <v>4230</v>
      </c>
    </row>
    <row r="7017" spans="1:4" ht="15" x14ac:dyDescent="0.2">
      <c r="A7017" s="85">
        <v>11679</v>
      </c>
      <c r="B7017" s="324" t="s">
        <v>20077</v>
      </c>
      <c r="C7017" s="325" t="s">
        <v>14847</v>
      </c>
      <c r="D7017" s="326" t="s">
        <v>1452</v>
      </c>
    </row>
    <row r="7018" spans="1:4" ht="15" x14ac:dyDescent="0.2">
      <c r="A7018" s="85">
        <v>11680</v>
      </c>
      <c r="B7018" s="324" t="s">
        <v>20078</v>
      </c>
      <c r="C7018" s="325" t="s">
        <v>14847</v>
      </c>
      <c r="D7018" s="326" t="s">
        <v>2745</v>
      </c>
    </row>
    <row r="7019" spans="1:4" ht="15" x14ac:dyDescent="0.2">
      <c r="A7019" s="85">
        <v>2512</v>
      </c>
      <c r="B7019" s="324" t="s">
        <v>20079</v>
      </c>
      <c r="C7019" s="325" t="s">
        <v>14847</v>
      </c>
      <c r="D7019" s="326" t="s">
        <v>20080</v>
      </c>
    </row>
    <row r="7020" spans="1:4" ht="15" x14ac:dyDescent="0.2">
      <c r="A7020" s="85">
        <v>4374</v>
      </c>
      <c r="B7020" s="324" t="s">
        <v>20081</v>
      </c>
      <c r="C7020" s="325" t="s">
        <v>14847</v>
      </c>
      <c r="D7020" s="326" t="s">
        <v>409</v>
      </c>
    </row>
    <row r="7021" spans="1:4" ht="30" x14ac:dyDescent="0.2">
      <c r="A7021" s="85">
        <v>7568</v>
      </c>
      <c r="B7021" s="324" t="s">
        <v>20082</v>
      </c>
      <c r="C7021" s="325" t="s">
        <v>14847</v>
      </c>
      <c r="D7021" s="326" t="s">
        <v>1478</v>
      </c>
    </row>
    <row r="7022" spans="1:4" ht="30" x14ac:dyDescent="0.2">
      <c r="A7022" s="85">
        <v>7584</v>
      </c>
      <c r="B7022" s="324" t="s">
        <v>20083</v>
      </c>
      <c r="C7022" s="325" t="s">
        <v>14847</v>
      </c>
      <c r="D7022" s="326" t="s">
        <v>333</v>
      </c>
    </row>
    <row r="7023" spans="1:4" ht="15" x14ac:dyDescent="0.2">
      <c r="A7023" s="85">
        <v>11945</v>
      </c>
      <c r="B7023" s="324" t="s">
        <v>20084</v>
      </c>
      <c r="C7023" s="325" t="s">
        <v>14847</v>
      </c>
      <c r="D7023" s="326" t="s">
        <v>169</v>
      </c>
    </row>
    <row r="7024" spans="1:4" ht="15" x14ac:dyDescent="0.2">
      <c r="A7024" s="85">
        <v>11946</v>
      </c>
      <c r="B7024" s="324" t="s">
        <v>20085</v>
      </c>
      <c r="C7024" s="325" t="s">
        <v>14847</v>
      </c>
      <c r="D7024" s="326" t="s">
        <v>169</v>
      </c>
    </row>
    <row r="7025" spans="1:4" ht="15" x14ac:dyDescent="0.2">
      <c r="A7025" s="85">
        <v>4375</v>
      </c>
      <c r="B7025" s="324" t="s">
        <v>20086</v>
      </c>
      <c r="C7025" s="325" t="s">
        <v>14847</v>
      </c>
      <c r="D7025" s="326" t="s">
        <v>886</v>
      </c>
    </row>
    <row r="7026" spans="1:4" ht="30" x14ac:dyDescent="0.2">
      <c r="A7026" s="85">
        <v>11950</v>
      </c>
      <c r="B7026" s="324" t="s">
        <v>20087</v>
      </c>
      <c r="C7026" s="325" t="s">
        <v>14847</v>
      </c>
      <c r="D7026" s="326" t="s">
        <v>171</v>
      </c>
    </row>
    <row r="7027" spans="1:4" ht="15" x14ac:dyDescent="0.2">
      <c r="A7027" s="85">
        <v>4376</v>
      </c>
      <c r="B7027" s="324" t="s">
        <v>20088</v>
      </c>
      <c r="C7027" s="325" t="s">
        <v>14847</v>
      </c>
      <c r="D7027" s="326" t="s">
        <v>705</v>
      </c>
    </row>
    <row r="7028" spans="1:4" ht="30" x14ac:dyDescent="0.2">
      <c r="A7028" s="85">
        <v>7583</v>
      </c>
      <c r="B7028" s="324" t="s">
        <v>20089</v>
      </c>
      <c r="C7028" s="325" t="s">
        <v>14847</v>
      </c>
      <c r="D7028" s="326" t="s">
        <v>194</v>
      </c>
    </row>
    <row r="7029" spans="1:4" ht="30" x14ac:dyDescent="0.2">
      <c r="A7029" s="85">
        <v>4350</v>
      </c>
      <c r="B7029" s="324" t="s">
        <v>20090</v>
      </c>
      <c r="C7029" s="325" t="s">
        <v>14847</v>
      </c>
      <c r="D7029" s="326" t="s">
        <v>409</v>
      </c>
    </row>
    <row r="7030" spans="1:4" ht="15" x14ac:dyDescent="0.2">
      <c r="A7030" s="85">
        <v>39886</v>
      </c>
      <c r="B7030" s="324" t="s">
        <v>20091</v>
      </c>
      <c r="C7030" s="325" t="s">
        <v>14847</v>
      </c>
      <c r="D7030" s="326" t="s">
        <v>761</v>
      </c>
    </row>
    <row r="7031" spans="1:4" ht="15" x14ac:dyDescent="0.2">
      <c r="A7031" s="85">
        <v>39887</v>
      </c>
      <c r="B7031" s="324" t="s">
        <v>20092</v>
      </c>
      <c r="C7031" s="325" t="s">
        <v>14847</v>
      </c>
      <c r="D7031" s="326" t="s">
        <v>905</v>
      </c>
    </row>
    <row r="7032" spans="1:4" ht="15" x14ac:dyDescent="0.2">
      <c r="A7032" s="85">
        <v>39888</v>
      </c>
      <c r="B7032" s="324" t="s">
        <v>20093</v>
      </c>
      <c r="C7032" s="325" t="s">
        <v>14847</v>
      </c>
      <c r="D7032" s="326" t="s">
        <v>802</v>
      </c>
    </row>
    <row r="7033" spans="1:4" ht="15" x14ac:dyDescent="0.2">
      <c r="A7033" s="85">
        <v>39890</v>
      </c>
      <c r="B7033" s="324" t="s">
        <v>20094</v>
      </c>
      <c r="C7033" s="325" t="s">
        <v>14847</v>
      </c>
      <c r="D7033" s="326" t="s">
        <v>14563</v>
      </c>
    </row>
    <row r="7034" spans="1:4" ht="15" x14ac:dyDescent="0.2">
      <c r="A7034" s="85">
        <v>39891</v>
      </c>
      <c r="B7034" s="324" t="s">
        <v>20095</v>
      </c>
      <c r="C7034" s="325" t="s">
        <v>14847</v>
      </c>
      <c r="D7034" s="326" t="s">
        <v>988</v>
      </c>
    </row>
    <row r="7035" spans="1:4" ht="15" x14ac:dyDescent="0.2">
      <c r="A7035" s="85">
        <v>39892</v>
      </c>
      <c r="B7035" s="324" t="s">
        <v>20096</v>
      </c>
      <c r="C7035" s="325" t="s">
        <v>14847</v>
      </c>
      <c r="D7035" s="326" t="s">
        <v>20097</v>
      </c>
    </row>
    <row r="7036" spans="1:4" ht="15" x14ac:dyDescent="0.2">
      <c r="A7036" s="85">
        <v>790</v>
      </c>
      <c r="B7036" s="324" t="s">
        <v>20098</v>
      </c>
      <c r="C7036" s="325" t="s">
        <v>14847</v>
      </c>
      <c r="D7036" s="326" t="s">
        <v>5351</v>
      </c>
    </row>
    <row r="7037" spans="1:4" ht="15" x14ac:dyDescent="0.2">
      <c r="A7037" s="85">
        <v>766</v>
      </c>
      <c r="B7037" s="324" t="s">
        <v>20099</v>
      </c>
      <c r="C7037" s="325" t="s">
        <v>14847</v>
      </c>
      <c r="D7037" s="326" t="s">
        <v>5351</v>
      </c>
    </row>
    <row r="7038" spans="1:4" ht="15" x14ac:dyDescent="0.2">
      <c r="A7038" s="85">
        <v>791</v>
      </c>
      <c r="B7038" s="324" t="s">
        <v>20100</v>
      </c>
      <c r="C7038" s="325" t="s">
        <v>14847</v>
      </c>
      <c r="D7038" s="326" t="s">
        <v>5351</v>
      </c>
    </row>
    <row r="7039" spans="1:4" ht="15" x14ac:dyDescent="0.2">
      <c r="A7039" s="85">
        <v>767</v>
      </c>
      <c r="B7039" s="324" t="s">
        <v>20101</v>
      </c>
      <c r="C7039" s="325" t="s">
        <v>14847</v>
      </c>
      <c r="D7039" s="326" t="s">
        <v>5351</v>
      </c>
    </row>
    <row r="7040" spans="1:4" ht="15" x14ac:dyDescent="0.2">
      <c r="A7040" s="85">
        <v>768</v>
      </c>
      <c r="B7040" s="324" t="s">
        <v>20102</v>
      </c>
      <c r="C7040" s="325" t="s">
        <v>14847</v>
      </c>
      <c r="D7040" s="326" t="s">
        <v>902</v>
      </c>
    </row>
    <row r="7041" spans="1:4" ht="15" x14ac:dyDescent="0.2">
      <c r="A7041" s="85">
        <v>789</v>
      </c>
      <c r="B7041" s="324" t="s">
        <v>20103</v>
      </c>
      <c r="C7041" s="325" t="s">
        <v>14847</v>
      </c>
      <c r="D7041" s="326" t="s">
        <v>5365</v>
      </c>
    </row>
    <row r="7042" spans="1:4" ht="15" x14ac:dyDescent="0.2">
      <c r="A7042" s="85">
        <v>769</v>
      </c>
      <c r="B7042" s="324" t="s">
        <v>20104</v>
      </c>
      <c r="C7042" s="325" t="s">
        <v>14847</v>
      </c>
      <c r="D7042" s="326" t="s">
        <v>902</v>
      </c>
    </row>
    <row r="7043" spans="1:4" ht="15" x14ac:dyDescent="0.2">
      <c r="A7043" s="85">
        <v>770</v>
      </c>
      <c r="B7043" s="324" t="s">
        <v>20105</v>
      </c>
      <c r="C7043" s="325" t="s">
        <v>14847</v>
      </c>
      <c r="D7043" s="326" t="s">
        <v>812</v>
      </c>
    </row>
    <row r="7044" spans="1:4" ht="15" x14ac:dyDescent="0.2">
      <c r="A7044" s="85">
        <v>12394</v>
      </c>
      <c r="B7044" s="324" t="s">
        <v>20106</v>
      </c>
      <c r="C7044" s="325" t="s">
        <v>14847</v>
      </c>
      <c r="D7044" s="326" t="s">
        <v>812</v>
      </c>
    </row>
    <row r="7045" spans="1:4" ht="15" x14ac:dyDescent="0.2">
      <c r="A7045" s="85">
        <v>764</v>
      </c>
      <c r="B7045" s="324" t="s">
        <v>20107</v>
      </c>
      <c r="C7045" s="325" t="s">
        <v>14847</v>
      </c>
      <c r="D7045" s="326" t="s">
        <v>2818</v>
      </c>
    </row>
    <row r="7046" spans="1:4" ht="15" x14ac:dyDescent="0.2">
      <c r="A7046" s="85">
        <v>765</v>
      </c>
      <c r="B7046" s="324" t="s">
        <v>20108</v>
      </c>
      <c r="C7046" s="325" t="s">
        <v>14847</v>
      </c>
      <c r="D7046" s="326" t="s">
        <v>2818</v>
      </c>
    </row>
    <row r="7047" spans="1:4" ht="15" x14ac:dyDescent="0.2">
      <c r="A7047" s="85">
        <v>787</v>
      </c>
      <c r="B7047" s="324" t="s">
        <v>20109</v>
      </c>
      <c r="C7047" s="325" t="s">
        <v>14847</v>
      </c>
      <c r="D7047" s="326" t="s">
        <v>20110</v>
      </c>
    </row>
    <row r="7048" spans="1:4" ht="15" x14ac:dyDescent="0.2">
      <c r="A7048" s="85">
        <v>774</v>
      </c>
      <c r="B7048" s="324" t="s">
        <v>20111</v>
      </c>
      <c r="C7048" s="325" t="s">
        <v>14847</v>
      </c>
      <c r="D7048" s="326" t="s">
        <v>20110</v>
      </c>
    </row>
    <row r="7049" spans="1:4" ht="15" x14ac:dyDescent="0.2">
      <c r="A7049" s="85">
        <v>773</v>
      </c>
      <c r="B7049" s="324" t="s">
        <v>20112</v>
      </c>
      <c r="C7049" s="325" t="s">
        <v>14847</v>
      </c>
      <c r="D7049" s="326" t="s">
        <v>20110</v>
      </c>
    </row>
    <row r="7050" spans="1:4" ht="15" x14ac:dyDescent="0.2">
      <c r="A7050" s="85">
        <v>775</v>
      </c>
      <c r="B7050" s="324" t="s">
        <v>20113</v>
      </c>
      <c r="C7050" s="325" t="s">
        <v>14847</v>
      </c>
      <c r="D7050" s="326" t="s">
        <v>20110</v>
      </c>
    </row>
    <row r="7051" spans="1:4" ht="15" x14ac:dyDescent="0.2">
      <c r="A7051" s="85">
        <v>788</v>
      </c>
      <c r="B7051" s="324" t="s">
        <v>20114</v>
      </c>
      <c r="C7051" s="325" t="s">
        <v>14847</v>
      </c>
      <c r="D7051" s="326" t="s">
        <v>690</v>
      </c>
    </row>
    <row r="7052" spans="1:4" ht="15" x14ac:dyDescent="0.2">
      <c r="A7052" s="85">
        <v>772</v>
      </c>
      <c r="B7052" s="324" t="s">
        <v>20115</v>
      </c>
      <c r="C7052" s="325" t="s">
        <v>14847</v>
      </c>
      <c r="D7052" s="326" t="s">
        <v>690</v>
      </c>
    </row>
    <row r="7053" spans="1:4" ht="15" x14ac:dyDescent="0.2">
      <c r="A7053" s="85">
        <v>771</v>
      </c>
      <c r="B7053" s="324" t="s">
        <v>20116</v>
      </c>
      <c r="C7053" s="325" t="s">
        <v>14847</v>
      </c>
      <c r="D7053" s="326" t="s">
        <v>690</v>
      </c>
    </row>
    <row r="7054" spans="1:4" ht="15" x14ac:dyDescent="0.2">
      <c r="A7054" s="85">
        <v>779</v>
      </c>
      <c r="B7054" s="324" t="s">
        <v>20117</v>
      </c>
      <c r="C7054" s="325" t="s">
        <v>14847</v>
      </c>
      <c r="D7054" s="326" t="s">
        <v>13904</v>
      </c>
    </row>
    <row r="7055" spans="1:4" ht="15" x14ac:dyDescent="0.2">
      <c r="A7055" s="85">
        <v>776</v>
      </c>
      <c r="B7055" s="324" t="s">
        <v>20118</v>
      </c>
      <c r="C7055" s="325" t="s">
        <v>14847</v>
      </c>
      <c r="D7055" s="326" t="s">
        <v>14313</v>
      </c>
    </row>
    <row r="7056" spans="1:4" ht="15" x14ac:dyDescent="0.2">
      <c r="A7056" s="85">
        <v>777</v>
      </c>
      <c r="B7056" s="324" t="s">
        <v>20119</v>
      </c>
      <c r="C7056" s="325" t="s">
        <v>14847</v>
      </c>
      <c r="D7056" s="326" t="s">
        <v>20120</v>
      </c>
    </row>
    <row r="7057" spans="1:4" ht="15" x14ac:dyDescent="0.2">
      <c r="A7057" s="85">
        <v>780</v>
      </c>
      <c r="B7057" s="324" t="s">
        <v>20121</v>
      </c>
      <c r="C7057" s="325" t="s">
        <v>14847</v>
      </c>
      <c r="D7057" s="326" t="s">
        <v>14803</v>
      </c>
    </row>
    <row r="7058" spans="1:4" ht="15" x14ac:dyDescent="0.2">
      <c r="A7058" s="85">
        <v>778</v>
      </c>
      <c r="B7058" s="324" t="s">
        <v>20122</v>
      </c>
      <c r="C7058" s="325" t="s">
        <v>14847</v>
      </c>
      <c r="D7058" s="326" t="s">
        <v>14313</v>
      </c>
    </row>
    <row r="7059" spans="1:4" ht="15" x14ac:dyDescent="0.2">
      <c r="A7059" s="85">
        <v>781</v>
      </c>
      <c r="B7059" s="324" t="s">
        <v>20123</v>
      </c>
      <c r="C7059" s="325" t="s">
        <v>14847</v>
      </c>
      <c r="D7059" s="326" t="s">
        <v>20124</v>
      </c>
    </row>
    <row r="7060" spans="1:4" ht="15" x14ac:dyDescent="0.2">
      <c r="A7060" s="85">
        <v>786</v>
      </c>
      <c r="B7060" s="324" t="s">
        <v>20125</v>
      </c>
      <c r="C7060" s="325" t="s">
        <v>14847</v>
      </c>
      <c r="D7060" s="326" t="s">
        <v>20124</v>
      </c>
    </row>
    <row r="7061" spans="1:4" ht="15" x14ac:dyDescent="0.2">
      <c r="A7061" s="85">
        <v>782</v>
      </c>
      <c r="B7061" s="324" t="s">
        <v>20126</v>
      </c>
      <c r="C7061" s="325" t="s">
        <v>14847</v>
      </c>
      <c r="D7061" s="326" t="s">
        <v>20124</v>
      </c>
    </row>
    <row r="7062" spans="1:4" ht="15" x14ac:dyDescent="0.2">
      <c r="A7062" s="85">
        <v>783</v>
      </c>
      <c r="B7062" s="324" t="s">
        <v>20127</v>
      </c>
      <c r="C7062" s="325" t="s">
        <v>14847</v>
      </c>
      <c r="D7062" s="326" t="s">
        <v>20128</v>
      </c>
    </row>
    <row r="7063" spans="1:4" ht="15" x14ac:dyDescent="0.2">
      <c r="A7063" s="85">
        <v>785</v>
      </c>
      <c r="B7063" s="324" t="s">
        <v>20129</v>
      </c>
      <c r="C7063" s="325" t="s">
        <v>14847</v>
      </c>
      <c r="D7063" s="326" t="s">
        <v>20130</v>
      </c>
    </row>
    <row r="7064" spans="1:4" ht="15" x14ac:dyDescent="0.2">
      <c r="A7064" s="85">
        <v>784</v>
      </c>
      <c r="B7064" s="324" t="s">
        <v>20131</v>
      </c>
      <c r="C7064" s="325" t="s">
        <v>14847</v>
      </c>
      <c r="D7064" s="326" t="s">
        <v>20132</v>
      </c>
    </row>
    <row r="7065" spans="1:4" ht="15" x14ac:dyDescent="0.2">
      <c r="A7065" s="85">
        <v>831</v>
      </c>
      <c r="B7065" s="324" t="s">
        <v>20133</v>
      </c>
      <c r="C7065" s="325" t="s">
        <v>14847</v>
      </c>
      <c r="D7065" s="326" t="s">
        <v>18755</v>
      </c>
    </row>
    <row r="7066" spans="1:4" ht="15" x14ac:dyDescent="0.2">
      <c r="A7066" s="85">
        <v>828</v>
      </c>
      <c r="B7066" s="324" t="s">
        <v>20134</v>
      </c>
      <c r="C7066" s="325" t="s">
        <v>14847</v>
      </c>
      <c r="D7066" s="326" t="s">
        <v>484</v>
      </c>
    </row>
    <row r="7067" spans="1:4" ht="15" x14ac:dyDescent="0.2">
      <c r="A7067" s="85">
        <v>829</v>
      </c>
      <c r="B7067" s="324" t="s">
        <v>20135</v>
      </c>
      <c r="C7067" s="325" t="s">
        <v>14847</v>
      </c>
      <c r="D7067" s="326" t="s">
        <v>237</v>
      </c>
    </row>
    <row r="7068" spans="1:4" ht="15" x14ac:dyDescent="0.2">
      <c r="A7068" s="85">
        <v>812</v>
      </c>
      <c r="B7068" s="324" t="s">
        <v>20136</v>
      </c>
      <c r="C7068" s="325" t="s">
        <v>14847</v>
      </c>
      <c r="D7068" s="326" t="s">
        <v>335</v>
      </c>
    </row>
    <row r="7069" spans="1:4" ht="15" x14ac:dyDescent="0.2">
      <c r="A7069" s="85">
        <v>819</v>
      </c>
      <c r="B7069" s="324" t="s">
        <v>20137</v>
      </c>
      <c r="C7069" s="325" t="s">
        <v>14847</v>
      </c>
      <c r="D7069" s="326" t="s">
        <v>2606</v>
      </c>
    </row>
    <row r="7070" spans="1:4" ht="15" x14ac:dyDescent="0.2">
      <c r="A7070" s="85">
        <v>818</v>
      </c>
      <c r="B7070" s="324" t="s">
        <v>20138</v>
      </c>
      <c r="C7070" s="325" t="s">
        <v>14847</v>
      </c>
      <c r="D7070" s="326" t="s">
        <v>1345</v>
      </c>
    </row>
    <row r="7071" spans="1:4" ht="15" x14ac:dyDescent="0.2">
      <c r="A7071" s="85">
        <v>823</v>
      </c>
      <c r="B7071" s="324" t="s">
        <v>20139</v>
      </c>
      <c r="C7071" s="325" t="s">
        <v>14847</v>
      </c>
      <c r="D7071" s="326" t="s">
        <v>465</v>
      </c>
    </row>
    <row r="7072" spans="1:4" ht="15" x14ac:dyDescent="0.2">
      <c r="A7072" s="85">
        <v>830</v>
      </c>
      <c r="B7072" s="324" t="s">
        <v>20140</v>
      </c>
      <c r="C7072" s="325" t="s">
        <v>14847</v>
      </c>
      <c r="D7072" s="326" t="s">
        <v>18106</v>
      </c>
    </row>
    <row r="7073" spans="1:4" ht="15" x14ac:dyDescent="0.2">
      <c r="A7073" s="85">
        <v>826</v>
      </c>
      <c r="B7073" s="324" t="s">
        <v>20141</v>
      </c>
      <c r="C7073" s="325" t="s">
        <v>14847</v>
      </c>
      <c r="D7073" s="326" t="s">
        <v>20142</v>
      </c>
    </row>
    <row r="7074" spans="1:4" ht="15" x14ac:dyDescent="0.2">
      <c r="A7074" s="85">
        <v>827</v>
      </c>
      <c r="B7074" s="324" t="s">
        <v>20143</v>
      </c>
      <c r="C7074" s="325" t="s">
        <v>14847</v>
      </c>
      <c r="D7074" s="326" t="s">
        <v>8223</v>
      </c>
    </row>
    <row r="7075" spans="1:4" ht="15" x14ac:dyDescent="0.2">
      <c r="A7075" s="85">
        <v>832</v>
      </c>
      <c r="B7075" s="324" t="s">
        <v>20144</v>
      </c>
      <c r="C7075" s="325" t="s">
        <v>14847</v>
      </c>
      <c r="D7075" s="326" t="s">
        <v>389</v>
      </c>
    </row>
    <row r="7076" spans="1:4" ht="15" x14ac:dyDescent="0.2">
      <c r="A7076" s="85">
        <v>833</v>
      </c>
      <c r="B7076" s="324" t="s">
        <v>20145</v>
      </c>
      <c r="C7076" s="325" t="s">
        <v>14847</v>
      </c>
      <c r="D7076" s="326" t="s">
        <v>428</v>
      </c>
    </row>
    <row r="7077" spans="1:4" ht="15" x14ac:dyDescent="0.2">
      <c r="A7077" s="85">
        <v>834</v>
      </c>
      <c r="B7077" s="324" t="s">
        <v>20146</v>
      </c>
      <c r="C7077" s="325" t="s">
        <v>14847</v>
      </c>
      <c r="D7077" s="326" t="s">
        <v>13887</v>
      </c>
    </row>
    <row r="7078" spans="1:4" ht="15" x14ac:dyDescent="0.2">
      <c r="A7078" s="85">
        <v>825</v>
      </c>
      <c r="B7078" s="324" t="s">
        <v>20147</v>
      </c>
      <c r="C7078" s="325" t="s">
        <v>14847</v>
      </c>
      <c r="D7078" s="326" t="s">
        <v>13737</v>
      </c>
    </row>
    <row r="7079" spans="1:4" ht="15" x14ac:dyDescent="0.2">
      <c r="A7079" s="85">
        <v>813</v>
      </c>
      <c r="B7079" s="324" t="s">
        <v>20148</v>
      </c>
      <c r="C7079" s="325" t="s">
        <v>14847</v>
      </c>
      <c r="D7079" s="326" t="s">
        <v>380</v>
      </c>
    </row>
    <row r="7080" spans="1:4" ht="15" x14ac:dyDescent="0.2">
      <c r="A7080" s="85">
        <v>820</v>
      </c>
      <c r="B7080" s="324" t="s">
        <v>20149</v>
      </c>
      <c r="C7080" s="325" t="s">
        <v>14847</v>
      </c>
      <c r="D7080" s="326" t="s">
        <v>342</v>
      </c>
    </row>
    <row r="7081" spans="1:4" ht="15" x14ac:dyDescent="0.2">
      <c r="A7081" s="85">
        <v>816</v>
      </c>
      <c r="B7081" s="324" t="s">
        <v>20150</v>
      </c>
      <c r="C7081" s="325" t="s">
        <v>14847</v>
      </c>
      <c r="D7081" s="326" t="s">
        <v>1468</v>
      </c>
    </row>
    <row r="7082" spans="1:4" ht="15" x14ac:dyDescent="0.2">
      <c r="A7082" s="85">
        <v>814</v>
      </c>
      <c r="B7082" s="324" t="s">
        <v>20151</v>
      </c>
      <c r="C7082" s="325" t="s">
        <v>14847</v>
      </c>
      <c r="D7082" s="326" t="s">
        <v>226</v>
      </c>
    </row>
    <row r="7083" spans="1:4" ht="15" x14ac:dyDescent="0.2">
      <c r="A7083" s="85">
        <v>815</v>
      </c>
      <c r="B7083" s="324" t="s">
        <v>20152</v>
      </c>
      <c r="C7083" s="325" t="s">
        <v>14847</v>
      </c>
      <c r="D7083" s="326" t="s">
        <v>663</v>
      </c>
    </row>
    <row r="7084" spans="1:4" ht="15" x14ac:dyDescent="0.2">
      <c r="A7084" s="85">
        <v>822</v>
      </c>
      <c r="B7084" s="324" t="s">
        <v>20153</v>
      </c>
      <c r="C7084" s="325" t="s">
        <v>14847</v>
      </c>
      <c r="D7084" s="326" t="s">
        <v>329</v>
      </c>
    </row>
    <row r="7085" spans="1:4" ht="15" x14ac:dyDescent="0.2">
      <c r="A7085" s="85">
        <v>821</v>
      </c>
      <c r="B7085" s="324" t="s">
        <v>20154</v>
      </c>
      <c r="C7085" s="325" t="s">
        <v>14847</v>
      </c>
      <c r="D7085" s="326" t="s">
        <v>13360</v>
      </c>
    </row>
    <row r="7086" spans="1:4" ht="15" x14ac:dyDescent="0.2">
      <c r="A7086" s="85">
        <v>817</v>
      </c>
      <c r="B7086" s="324" t="s">
        <v>20155</v>
      </c>
      <c r="C7086" s="325" t="s">
        <v>14847</v>
      </c>
      <c r="D7086" s="326" t="s">
        <v>18102</v>
      </c>
    </row>
    <row r="7087" spans="1:4" ht="15" x14ac:dyDescent="0.2">
      <c r="A7087" s="85">
        <v>20086</v>
      </c>
      <c r="B7087" s="324" t="s">
        <v>20156</v>
      </c>
      <c r="C7087" s="325" t="s">
        <v>14847</v>
      </c>
      <c r="D7087" s="326" t="s">
        <v>389</v>
      </c>
    </row>
    <row r="7088" spans="1:4" ht="15" x14ac:dyDescent="0.2">
      <c r="A7088" s="85">
        <v>39191</v>
      </c>
      <c r="B7088" s="324" t="s">
        <v>20157</v>
      </c>
      <c r="C7088" s="325" t="s">
        <v>14847</v>
      </c>
      <c r="D7088" s="326" t="s">
        <v>1056</v>
      </c>
    </row>
    <row r="7089" spans="1:4" ht="15" x14ac:dyDescent="0.2">
      <c r="A7089" s="85">
        <v>39190</v>
      </c>
      <c r="B7089" s="324" t="s">
        <v>20158</v>
      </c>
      <c r="C7089" s="325" t="s">
        <v>14847</v>
      </c>
      <c r="D7089" s="326" t="s">
        <v>1384</v>
      </c>
    </row>
    <row r="7090" spans="1:4" ht="15" x14ac:dyDescent="0.2">
      <c r="A7090" s="85">
        <v>39189</v>
      </c>
      <c r="B7090" s="324" t="s">
        <v>20159</v>
      </c>
      <c r="C7090" s="325" t="s">
        <v>14847</v>
      </c>
      <c r="D7090" s="326" t="s">
        <v>20160</v>
      </c>
    </row>
    <row r="7091" spans="1:4" ht="15" x14ac:dyDescent="0.2">
      <c r="A7091" s="85">
        <v>39186</v>
      </c>
      <c r="B7091" s="324" t="s">
        <v>20161</v>
      </c>
      <c r="C7091" s="325" t="s">
        <v>14847</v>
      </c>
      <c r="D7091" s="326" t="s">
        <v>1407</v>
      </c>
    </row>
    <row r="7092" spans="1:4" ht="15" x14ac:dyDescent="0.2">
      <c r="A7092" s="85">
        <v>39188</v>
      </c>
      <c r="B7092" s="324" t="s">
        <v>20162</v>
      </c>
      <c r="C7092" s="325" t="s">
        <v>14847</v>
      </c>
      <c r="D7092" s="326" t="s">
        <v>703</v>
      </c>
    </row>
    <row r="7093" spans="1:4" ht="15" x14ac:dyDescent="0.2">
      <c r="A7093" s="85">
        <v>39187</v>
      </c>
      <c r="B7093" s="324" t="s">
        <v>20163</v>
      </c>
      <c r="C7093" s="325" t="s">
        <v>14847</v>
      </c>
      <c r="D7093" s="326" t="s">
        <v>1086</v>
      </c>
    </row>
    <row r="7094" spans="1:4" ht="15" x14ac:dyDescent="0.2">
      <c r="A7094" s="85">
        <v>39184</v>
      </c>
      <c r="B7094" s="324" t="s">
        <v>20164</v>
      </c>
      <c r="C7094" s="325" t="s">
        <v>14847</v>
      </c>
      <c r="D7094" s="326" t="s">
        <v>830</v>
      </c>
    </row>
    <row r="7095" spans="1:4" ht="15" x14ac:dyDescent="0.2">
      <c r="A7095" s="85">
        <v>39185</v>
      </c>
      <c r="B7095" s="324" t="s">
        <v>20165</v>
      </c>
      <c r="C7095" s="325" t="s">
        <v>14847</v>
      </c>
      <c r="D7095" s="326" t="s">
        <v>812</v>
      </c>
    </row>
    <row r="7096" spans="1:4" ht="15" x14ac:dyDescent="0.2">
      <c r="A7096" s="85">
        <v>39198</v>
      </c>
      <c r="B7096" s="324" t="s">
        <v>20166</v>
      </c>
      <c r="C7096" s="325" t="s">
        <v>14847</v>
      </c>
      <c r="D7096" s="326" t="s">
        <v>14803</v>
      </c>
    </row>
    <row r="7097" spans="1:4" ht="15" x14ac:dyDescent="0.2">
      <c r="A7097" s="85">
        <v>39197</v>
      </c>
      <c r="B7097" s="324" t="s">
        <v>20167</v>
      </c>
      <c r="C7097" s="325" t="s">
        <v>14847</v>
      </c>
      <c r="D7097" s="326" t="s">
        <v>17441</v>
      </c>
    </row>
    <row r="7098" spans="1:4" ht="15" x14ac:dyDescent="0.2">
      <c r="A7098" s="85">
        <v>39196</v>
      </c>
      <c r="B7098" s="324" t="s">
        <v>20168</v>
      </c>
      <c r="C7098" s="325" t="s">
        <v>14847</v>
      </c>
      <c r="D7098" s="326" t="s">
        <v>17786</v>
      </c>
    </row>
    <row r="7099" spans="1:4" ht="15" x14ac:dyDescent="0.2">
      <c r="A7099" s="85">
        <v>39199</v>
      </c>
      <c r="B7099" s="324" t="s">
        <v>20169</v>
      </c>
      <c r="C7099" s="325" t="s">
        <v>14847</v>
      </c>
      <c r="D7099" s="326" t="s">
        <v>841</v>
      </c>
    </row>
    <row r="7100" spans="1:4" ht="15" x14ac:dyDescent="0.2">
      <c r="A7100" s="85">
        <v>39195</v>
      </c>
      <c r="B7100" s="324" t="s">
        <v>20170</v>
      </c>
      <c r="C7100" s="325" t="s">
        <v>14847</v>
      </c>
      <c r="D7100" s="326" t="s">
        <v>608</v>
      </c>
    </row>
    <row r="7101" spans="1:4" ht="15" x14ac:dyDescent="0.2">
      <c r="A7101" s="85">
        <v>39194</v>
      </c>
      <c r="B7101" s="324" t="s">
        <v>20171</v>
      </c>
      <c r="C7101" s="325" t="s">
        <v>14847</v>
      </c>
      <c r="D7101" s="326" t="s">
        <v>5978</v>
      </c>
    </row>
    <row r="7102" spans="1:4" ht="15" x14ac:dyDescent="0.2">
      <c r="A7102" s="85">
        <v>39193</v>
      </c>
      <c r="B7102" s="324" t="s">
        <v>20172</v>
      </c>
      <c r="C7102" s="325" t="s">
        <v>14847</v>
      </c>
      <c r="D7102" s="326" t="s">
        <v>17612</v>
      </c>
    </row>
    <row r="7103" spans="1:4" ht="15" x14ac:dyDescent="0.2">
      <c r="A7103" s="85">
        <v>39192</v>
      </c>
      <c r="B7103" s="324" t="s">
        <v>20173</v>
      </c>
      <c r="C7103" s="325" t="s">
        <v>14847</v>
      </c>
      <c r="D7103" s="326" t="s">
        <v>14102</v>
      </c>
    </row>
    <row r="7104" spans="1:4" ht="15" x14ac:dyDescent="0.2">
      <c r="A7104" s="85">
        <v>39920</v>
      </c>
      <c r="B7104" s="324" t="s">
        <v>20174</v>
      </c>
      <c r="C7104" s="325" t="s">
        <v>14847</v>
      </c>
      <c r="D7104" s="326" t="s">
        <v>819</v>
      </c>
    </row>
    <row r="7105" spans="1:4" ht="15" x14ac:dyDescent="0.2">
      <c r="A7105" s="85">
        <v>39201</v>
      </c>
      <c r="B7105" s="324" t="s">
        <v>20175</v>
      </c>
      <c r="C7105" s="325" t="s">
        <v>14847</v>
      </c>
      <c r="D7105" s="326" t="s">
        <v>20176</v>
      </c>
    </row>
    <row r="7106" spans="1:4" ht="15" x14ac:dyDescent="0.2">
      <c r="A7106" s="85">
        <v>39200</v>
      </c>
      <c r="B7106" s="324" t="s">
        <v>20177</v>
      </c>
      <c r="C7106" s="325" t="s">
        <v>14847</v>
      </c>
      <c r="D7106" s="326" t="s">
        <v>16465</v>
      </c>
    </row>
    <row r="7107" spans="1:4" ht="15" x14ac:dyDescent="0.2">
      <c r="A7107" s="85">
        <v>39203</v>
      </c>
      <c r="B7107" s="324" t="s">
        <v>20178</v>
      </c>
      <c r="C7107" s="325" t="s">
        <v>14847</v>
      </c>
      <c r="D7107" s="326" t="s">
        <v>14670</v>
      </c>
    </row>
    <row r="7108" spans="1:4" ht="15" x14ac:dyDescent="0.2">
      <c r="A7108" s="85">
        <v>39202</v>
      </c>
      <c r="B7108" s="324" t="s">
        <v>20179</v>
      </c>
      <c r="C7108" s="325" t="s">
        <v>14847</v>
      </c>
      <c r="D7108" s="326" t="s">
        <v>18972</v>
      </c>
    </row>
    <row r="7109" spans="1:4" ht="15" x14ac:dyDescent="0.2">
      <c r="A7109" s="85">
        <v>39205</v>
      </c>
      <c r="B7109" s="324" t="s">
        <v>20180</v>
      </c>
      <c r="C7109" s="325" t="s">
        <v>14847</v>
      </c>
      <c r="D7109" s="326" t="s">
        <v>14502</v>
      </c>
    </row>
    <row r="7110" spans="1:4" ht="15" x14ac:dyDescent="0.2">
      <c r="A7110" s="85">
        <v>39204</v>
      </c>
      <c r="B7110" s="324" t="s">
        <v>20181</v>
      </c>
      <c r="C7110" s="325" t="s">
        <v>14847</v>
      </c>
      <c r="D7110" s="326" t="s">
        <v>18340</v>
      </c>
    </row>
    <row r="7111" spans="1:4" ht="15" x14ac:dyDescent="0.2">
      <c r="A7111" s="85">
        <v>39206</v>
      </c>
      <c r="B7111" s="324" t="s">
        <v>20182</v>
      </c>
      <c r="C7111" s="325" t="s">
        <v>14847</v>
      </c>
      <c r="D7111" s="326" t="s">
        <v>20183</v>
      </c>
    </row>
    <row r="7112" spans="1:4" ht="15" x14ac:dyDescent="0.2">
      <c r="A7112" s="85">
        <v>797</v>
      </c>
      <c r="B7112" s="324" t="s">
        <v>20184</v>
      </c>
      <c r="C7112" s="325" t="s">
        <v>14847</v>
      </c>
      <c r="D7112" s="326" t="s">
        <v>20185</v>
      </c>
    </row>
    <row r="7113" spans="1:4" ht="15" x14ac:dyDescent="0.2">
      <c r="A7113" s="85">
        <v>798</v>
      </c>
      <c r="B7113" s="324" t="s">
        <v>20186</v>
      </c>
      <c r="C7113" s="325" t="s">
        <v>14847</v>
      </c>
      <c r="D7113" s="326" t="s">
        <v>366</v>
      </c>
    </row>
    <row r="7114" spans="1:4" ht="15" x14ac:dyDescent="0.2">
      <c r="A7114" s="85">
        <v>796</v>
      </c>
      <c r="B7114" s="324" t="s">
        <v>20187</v>
      </c>
      <c r="C7114" s="325" t="s">
        <v>14847</v>
      </c>
      <c r="D7114" s="326" t="s">
        <v>5064</v>
      </c>
    </row>
    <row r="7115" spans="1:4" ht="15" x14ac:dyDescent="0.2">
      <c r="A7115" s="85">
        <v>799</v>
      </c>
      <c r="B7115" s="324" t="s">
        <v>20188</v>
      </c>
      <c r="C7115" s="325" t="s">
        <v>14847</v>
      </c>
      <c r="D7115" s="326" t="s">
        <v>940</v>
      </c>
    </row>
    <row r="7116" spans="1:4" ht="15" x14ac:dyDescent="0.2">
      <c r="A7116" s="85">
        <v>792</v>
      </c>
      <c r="B7116" s="324" t="s">
        <v>20189</v>
      </c>
      <c r="C7116" s="325" t="s">
        <v>14847</v>
      </c>
      <c r="D7116" s="326" t="s">
        <v>4271</v>
      </c>
    </row>
    <row r="7117" spans="1:4" ht="15" x14ac:dyDescent="0.2">
      <c r="A7117" s="85">
        <v>804</v>
      </c>
      <c r="B7117" s="324" t="s">
        <v>20190</v>
      </c>
      <c r="C7117" s="325" t="s">
        <v>14847</v>
      </c>
      <c r="D7117" s="326" t="s">
        <v>13369</v>
      </c>
    </row>
    <row r="7118" spans="1:4" ht="15" x14ac:dyDescent="0.2">
      <c r="A7118" s="85">
        <v>793</v>
      </c>
      <c r="B7118" s="324" t="s">
        <v>20191</v>
      </c>
      <c r="C7118" s="325" t="s">
        <v>14847</v>
      </c>
      <c r="D7118" s="326" t="s">
        <v>979</v>
      </c>
    </row>
    <row r="7119" spans="1:4" ht="15" x14ac:dyDescent="0.2">
      <c r="A7119" s="85">
        <v>801</v>
      </c>
      <c r="B7119" s="324" t="s">
        <v>20192</v>
      </c>
      <c r="C7119" s="325" t="s">
        <v>14847</v>
      </c>
      <c r="D7119" s="326" t="s">
        <v>2660</v>
      </c>
    </row>
    <row r="7120" spans="1:4" ht="15" x14ac:dyDescent="0.2">
      <c r="A7120" s="85">
        <v>794</v>
      </c>
      <c r="B7120" s="324" t="s">
        <v>20193</v>
      </c>
      <c r="C7120" s="325" t="s">
        <v>14847</v>
      </c>
      <c r="D7120" s="326" t="s">
        <v>957</v>
      </c>
    </row>
    <row r="7121" spans="1:4" ht="15" x14ac:dyDescent="0.2">
      <c r="A7121" s="85">
        <v>802</v>
      </c>
      <c r="B7121" s="324" t="s">
        <v>20194</v>
      </c>
      <c r="C7121" s="325" t="s">
        <v>14847</v>
      </c>
      <c r="D7121" s="326" t="s">
        <v>1009</v>
      </c>
    </row>
    <row r="7122" spans="1:4" ht="15" x14ac:dyDescent="0.2">
      <c r="A7122" s="85">
        <v>803</v>
      </c>
      <c r="B7122" s="324" t="s">
        <v>20195</v>
      </c>
      <c r="C7122" s="325" t="s">
        <v>14847</v>
      </c>
      <c r="D7122" s="326" t="s">
        <v>2269</v>
      </c>
    </row>
    <row r="7123" spans="1:4" ht="15" x14ac:dyDescent="0.2">
      <c r="A7123" s="85">
        <v>38001</v>
      </c>
      <c r="B7123" s="324" t="s">
        <v>20196</v>
      </c>
      <c r="C7123" s="325" t="s">
        <v>14847</v>
      </c>
      <c r="D7123" s="326" t="s">
        <v>318</v>
      </c>
    </row>
    <row r="7124" spans="1:4" ht="15" x14ac:dyDescent="0.2">
      <c r="A7124" s="85">
        <v>38002</v>
      </c>
      <c r="B7124" s="324" t="s">
        <v>20197</v>
      </c>
      <c r="C7124" s="325" t="s">
        <v>14847</v>
      </c>
      <c r="D7124" s="326" t="s">
        <v>1779</v>
      </c>
    </row>
    <row r="7125" spans="1:4" ht="15" x14ac:dyDescent="0.2">
      <c r="A7125" s="85">
        <v>38003</v>
      </c>
      <c r="B7125" s="324" t="s">
        <v>20198</v>
      </c>
      <c r="C7125" s="325" t="s">
        <v>14847</v>
      </c>
      <c r="D7125" s="326" t="s">
        <v>20199</v>
      </c>
    </row>
    <row r="7126" spans="1:4" ht="15" x14ac:dyDescent="0.2">
      <c r="A7126" s="85">
        <v>38004</v>
      </c>
      <c r="B7126" s="324" t="s">
        <v>20200</v>
      </c>
      <c r="C7126" s="325" t="s">
        <v>14847</v>
      </c>
      <c r="D7126" s="326" t="s">
        <v>13672</v>
      </c>
    </row>
    <row r="7127" spans="1:4" ht="15" x14ac:dyDescent="0.2">
      <c r="A7127" s="85">
        <v>36327</v>
      </c>
      <c r="B7127" s="324" t="s">
        <v>20201</v>
      </c>
      <c r="C7127" s="325" t="s">
        <v>14847</v>
      </c>
      <c r="D7127" s="326" t="s">
        <v>710</v>
      </c>
    </row>
    <row r="7128" spans="1:4" ht="15" x14ac:dyDescent="0.2">
      <c r="A7128" s="85">
        <v>38992</v>
      </c>
      <c r="B7128" s="324" t="s">
        <v>20202</v>
      </c>
      <c r="C7128" s="325" t="s">
        <v>14847</v>
      </c>
      <c r="D7128" s="326" t="s">
        <v>2784</v>
      </c>
    </row>
    <row r="7129" spans="1:4" ht="15" x14ac:dyDescent="0.2">
      <c r="A7129" s="85">
        <v>38993</v>
      </c>
      <c r="B7129" s="324" t="s">
        <v>20203</v>
      </c>
      <c r="C7129" s="325" t="s">
        <v>14847</v>
      </c>
      <c r="D7129" s="326" t="s">
        <v>590</v>
      </c>
    </row>
    <row r="7130" spans="1:4" ht="15" x14ac:dyDescent="0.2">
      <c r="A7130" s="85">
        <v>38418</v>
      </c>
      <c r="B7130" s="324" t="s">
        <v>20204</v>
      </c>
      <c r="C7130" s="325" t="s">
        <v>14847</v>
      </c>
      <c r="D7130" s="326" t="s">
        <v>3878</v>
      </c>
    </row>
    <row r="7131" spans="1:4" ht="15" x14ac:dyDescent="0.2">
      <c r="A7131" s="85">
        <v>39178</v>
      </c>
      <c r="B7131" s="324" t="s">
        <v>20205</v>
      </c>
      <c r="C7131" s="325" t="s">
        <v>14847</v>
      </c>
      <c r="D7131" s="326" t="s">
        <v>948</v>
      </c>
    </row>
    <row r="7132" spans="1:4" ht="15" x14ac:dyDescent="0.2">
      <c r="A7132" s="85">
        <v>39177</v>
      </c>
      <c r="B7132" s="324" t="s">
        <v>20206</v>
      </c>
      <c r="C7132" s="325" t="s">
        <v>14847</v>
      </c>
      <c r="D7132" s="326" t="s">
        <v>899</v>
      </c>
    </row>
    <row r="7133" spans="1:4" ht="15" x14ac:dyDescent="0.2">
      <c r="A7133" s="85">
        <v>39174</v>
      </c>
      <c r="B7133" s="324" t="s">
        <v>20207</v>
      </c>
      <c r="C7133" s="325" t="s">
        <v>14847</v>
      </c>
      <c r="D7133" s="326" t="s">
        <v>1381</v>
      </c>
    </row>
    <row r="7134" spans="1:4" ht="15" x14ac:dyDescent="0.2">
      <c r="A7134" s="85">
        <v>39176</v>
      </c>
      <c r="B7134" s="324" t="s">
        <v>20208</v>
      </c>
      <c r="C7134" s="325" t="s">
        <v>14847</v>
      </c>
      <c r="D7134" s="326" t="s">
        <v>585</v>
      </c>
    </row>
    <row r="7135" spans="1:4" ht="15" x14ac:dyDescent="0.2">
      <c r="A7135" s="85">
        <v>39180</v>
      </c>
      <c r="B7135" s="324" t="s">
        <v>20209</v>
      </c>
      <c r="C7135" s="325" t="s">
        <v>14847</v>
      </c>
      <c r="D7135" s="326" t="s">
        <v>8139</v>
      </c>
    </row>
    <row r="7136" spans="1:4" ht="15" x14ac:dyDescent="0.2">
      <c r="A7136" s="85">
        <v>39179</v>
      </c>
      <c r="B7136" s="324" t="s">
        <v>20210</v>
      </c>
      <c r="C7136" s="325" t="s">
        <v>14847</v>
      </c>
      <c r="D7136" s="326" t="s">
        <v>1270</v>
      </c>
    </row>
    <row r="7137" spans="1:4" ht="15" x14ac:dyDescent="0.2">
      <c r="A7137" s="85">
        <v>39175</v>
      </c>
      <c r="B7137" s="324" t="s">
        <v>20211</v>
      </c>
      <c r="C7137" s="325" t="s">
        <v>14847</v>
      </c>
      <c r="D7137" s="326" t="s">
        <v>366</v>
      </c>
    </row>
    <row r="7138" spans="1:4" ht="15" x14ac:dyDescent="0.2">
      <c r="A7138" s="85">
        <v>39217</v>
      </c>
      <c r="B7138" s="324" t="s">
        <v>20212</v>
      </c>
      <c r="C7138" s="325" t="s">
        <v>14847</v>
      </c>
      <c r="D7138" s="326" t="s">
        <v>327</v>
      </c>
    </row>
    <row r="7139" spans="1:4" ht="15" x14ac:dyDescent="0.2">
      <c r="A7139" s="85">
        <v>39181</v>
      </c>
      <c r="B7139" s="324" t="s">
        <v>20213</v>
      </c>
      <c r="C7139" s="325" t="s">
        <v>14847</v>
      </c>
      <c r="D7139" s="326" t="s">
        <v>14554</v>
      </c>
    </row>
    <row r="7140" spans="1:4" ht="15" x14ac:dyDescent="0.2">
      <c r="A7140" s="85">
        <v>39182</v>
      </c>
      <c r="B7140" s="324" t="s">
        <v>20214</v>
      </c>
      <c r="C7140" s="325" t="s">
        <v>14847</v>
      </c>
      <c r="D7140" s="326" t="s">
        <v>911</v>
      </c>
    </row>
    <row r="7141" spans="1:4" ht="30" x14ac:dyDescent="0.2">
      <c r="A7141" s="85">
        <v>12616</v>
      </c>
      <c r="B7141" s="324" t="s">
        <v>20215</v>
      </c>
      <c r="C7141" s="325" t="s">
        <v>14847</v>
      </c>
      <c r="D7141" s="326" t="s">
        <v>461</v>
      </c>
    </row>
    <row r="7142" spans="1:4" ht="30" x14ac:dyDescent="0.2">
      <c r="A7142" s="85">
        <v>1049</v>
      </c>
      <c r="B7142" s="324" t="s">
        <v>20216</v>
      </c>
      <c r="C7142" s="325" t="s">
        <v>14847</v>
      </c>
      <c r="D7142" s="326" t="s">
        <v>2714</v>
      </c>
    </row>
    <row r="7143" spans="1:4" ht="30" x14ac:dyDescent="0.2">
      <c r="A7143" s="85">
        <v>1099</v>
      </c>
      <c r="B7143" s="324" t="s">
        <v>20217</v>
      </c>
      <c r="C7143" s="325" t="s">
        <v>14847</v>
      </c>
      <c r="D7143" s="326" t="s">
        <v>850</v>
      </c>
    </row>
    <row r="7144" spans="1:4" ht="30" x14ac:dyDescent="0.2">
      <c r="A7144" s="85">
        <v>39678</v>
      </c>
      <c r="B7144" s="324" t="s">
        <v>20218</v>
      </c>
      <c r="C7144" s="325" t="s">
        <v>14847</v>
      </c>
      <c r="D7144" s="326" t="s">
        <v>516</v>
      </c>
    </row>
    <row r="7145" spans="1:4" ht="30" x14ac:dyDescent="0.2">
      <c r="A7145" s="85">
        <v>1050</v>
      </c>
      <c r="B7145" s="324" t="s">
        <v>20219</v>
      </c>
      <c r="C7145" s="325" t="s">
        <v>14847</v>
      </c>
      <c r="D7145" s="326" t="s">
        <v>837</v>
      </c>
    </row>
    <row r="7146" spans="1:4" ht="30" x14ac:dyDescent="0.2">
      <c r="A7146" s="85">
        <v>1101</v>
      </c>
      <c r="B7146" s="324" t="s">
        <v>20220</v>
      </c>
      <c r="C7146" s="325" t="s">
        <v>14847</v>
      </c>
      <c r="D7146" s="326" t="s">
        <v>363</v>
      </c>
    </row>
    <row r="7147" spans="1:4" ht="30" x14ac:dyDescent="0.2">
      <c r="A7147" s="85">
        <v>1100</v>
      </c>
      <c r="B7147" s="324" t="s">
        <v>20221</v>
      </c>
      <c r="C7147" s="325" t="s">
        <v>14847</v>
      </c>
      <c r="D7147" s="326" t="s">
        <v>14523</v>
      </c>
    </row>
    <row r="7148" spans="1:4" ht="30" x14ac:dyDescent="0.2">
      <c r="A7148" s="85">
        <v>39679</v>
      </c>
      <c r="B7148" s="324" t="s">
        <v>20222</v>
      </c>
      <c r="C7148" s="325" t="s">
        <v>14847</v>
      </c>
      <c r="D7148" s="326" t="s">
        <v>20223</v>
      </c>
    </row>
    <row r="7149" spans="1:4" ht="30" x14ac:dyDescent="0.2">
      <c r="A7149" s="85">
        <v>1098</v>
      </c>
      <c r="B7149" s="324" t="s">
        <v>20224</v>
      </c>
      <c r="C7149" s="325" t="s">
        <v>14847</v>
      </c>
      <c r="D7149" s="326" t="s">
        <v>747</v>
      </c>
    </row>
    <row r="7150" spans="1:4" ht="30" x14ac:dyDescent="0.2">
      <c r="A7150" s="85">
        <v>1102</v>
      </c>
      <c r="B7150" s="324" t="s">
        <v>20225</v>
      </c>
      <c r="C7150" s="325" t="s">
        <v>14847</v>
      </c>
      <c r="D7150" s="326" t="s">
        <v>14446</v>
      </c>
    </row>
    <row r="7151" spans="1:4" ht="30" x14ac:dyDescent="0.2">
      <c r="A7151" s="85">
        <v>1051</v>
      </c>
      <c r="B7151" s="324" t="s">
        <v>20226</v>
      </c>
      <c r="C7151" s="325" t="s">
        <v>14847</v>
      </c>
      <c r="D7151" s="326" t="s">
        <v>20227</v>
      </c>
    </row>
    <row r="7152" spans="1:4" ht="15" x14ac:dyDescent="0.2">
      <c r="A7152" s="85">
        <v>37399</v>
      </c>
      <c r="B7152" s="324" t="s">
        <v>20228</v>
      </c>
      <c r="C7152" s="325" t="s">
        <v>14847</v>
      </c>
      <c r="D7152" s="326" t="s">
        <v>1341</v>
      </c>
    </row>
    <row r="7153" spans="1:4" ht="15" x14ac:dyDescent="0.2">
      <c r="A7153" s="85">
        <v>42655</v>
      </c>
      <c r="B7153" s="324" t="s">
        <v>20229</v>
      </c>
      <c r="C7153" s="325" t="s">
        <v>1492</v>
      </c>
      <c r="D7153" s="326" t="s">
        <v>648</v>
      </c>
    </row>
    <row r="7154" spans="1:4" ht="15" x14ac:dyDescent="0.2">
      <c r="A7154" s="85">
        <v>25004</v>
      </c>
      <c r="B7154" s="324" t="s">
        <v>20230</v>
      </c>
      <c r="C7154" s="325" t="s">
        <v>1492</v>
      </c>
      <c r="D7154" s="326" t="s">
        <v>18059</v>
      </c>
    </row>
    <row r="7155" spans="1:4" ht="15" x14ac:dyDescent="0.2">
      <c r="A7155" s="85">
        <v>25002</v>
      </c>
      <c r="B7155" s="324" t="s">
        <v>20231</v>
      </c>
      <c r="C7155" s="325" t="s">
        <v>1492</v>
      </c>
      <c r="D7155" s="326" t="s">
        <v>5985</v>
      </c>
    </row>
    <row r="7156" spans="1:4" ht="15" x14ac:dyDescent="0.2">
      <c r="A7156" s="85">
        <v>37409</v>
      </c>
      <c r="B7156" s="324" t="s">
        <v>20232</v>
      </c>
      <c r="C7156" s="325" t="s">
        <v>1492</v>
      </c>
      <c r="D7156" s="326" t="s">
        <v>20233</v>
      </c>
    </row>
    <row r="7157" spans="1:4" ht="15" x14ac:dyDescent="0.2">
      <c r="A7157" s="85">
        <v>841</v>
      </c>
      <c r="B7157" s="324" t="s">
        <v>20234</v>
      </c>
      <c r="C7157" s="325" t="s">
        <v>1492</v>
      </c>
      <c r="D7157" s="326" t="s">
        <v>16497</v>
      </c>
    </row>
    <row r="7158" spans="1:4" ht="15" x14ac:dyDescent="0.2">
      <c r="A7158" s="85">
        <v>25005</v>
      </c>
      <c r="B7158" s="324" t="s">
        <v>20235</v>
      </c>
      <c r="C7158" s="325" t="s">
        <v>1492</v>
      </c>
      <c r="D7158" s="326" t="s">
        <v>20236</v>
      </c>
    </row>
    <row r="7159" spans="1:4" ht="15" x14ac:dyDescent="0.2">
      <c r="A7159" s="85">
        <v>25003</v>
      </c>
      <c r="B7159" s="324" t="s">
        <v>20237</v>
      </c>
      <c r="C7159" s="325" t="s">
        <v>1492</v>
      </c>
      <c r="D7159" s="326" t="s">
        <v>16650</v>
      </c>
    </row>
    <row r="7160" spans="1:4" ht="15" x14ac:dyDescent="0.2">
      <c r="A7160" s="85">
        <v>37410</v>
      </c>
      <c r="B7160" s="324" t="s">
        <v>20238</v>
      </c>
      <c r="C7160" s="325" t="s">
        <v>1492</v>
      </c>
      <c r="D7160" s="326" t="s">
        <v>20236</v>
      </c>
    </row>
    <row r="7161" spans="1:4" ht="15" x14ac:dyDescent="0.2">
      <c r="A7161" s="85">
        <v>842</v>
      </c>
      <c r="B7161" s="324" t="s">
        <v>20239</v>
      </c>
      <c r="C7161" s="325" t="s">
        <v>1492</v>
      </c>
      <c r="D7161" s="326" t="s">
        <v>601</v>
      </c>
    </row>
    <row r="7162" spans="1:4" ht="15" x14ac:dyDescent="0.2">
      <c r="A7162" s="85">
        <v>862</v>
      </c>
      <c r="B7162" s="324" t="s">
        <v>20240</v>
      </c>
      <c r="C7162" s="325" t="s">
        <v>1491</v>
      </c>
      <c r="D7162" s="326" t="s">
        <v>302</v>
      </c>
    </row>
    <row r="7163" spans="1:4" ht="15" x14ac:dyDescent="0.2">
      <c r="A7163" s="85">
        <v>866</v>
      </c>
      <c r="B7163" s="324" t="s">
        <v>20241</v>
      </c>
      <c r="C7163" s="325" t="s">
        <v>1491</v>
      </c>
      <c r="D7163" s="326" t="s">
        <v>14614</v>
      </c>
    </row>
    <row r="7164" spans="1:4" ht="15" x14ac:dyDescent="0.2">
      <c r="A7164" s="85">
        <v>892</v>
      </c>
      <c r="B7164" s="324" t="s">
        <v>20242</v>
      </c>
      <c r="C7164" s="325" t="s">
        <v>1491</v>
      </c>
      <c r="D7164" s="326" t="s">
        <v>20243</v>
      </c>
    </row>
    <row r="7165" spans="1:4" ht="15" x14ac:dyDescent="0.2">
      <c r="A7165" s="85">
        <v>857</v>
      </c>
      <c r="B7165" s="324" t="s">
        <v>20244</v>
      </c>
      <c r="C7165" s="325" t="s">
        <v>1491</v>
      </c>
      <c r="D7165" s="326" t="s">
        <v>928</v>
      </c>
    </row>
    <row r="7166" spans="1:4" ht="15" x14ac:dyDescent="0.2">
      <c r="A7166" s="85">
        <v>37404</v>
      </c>
      <c r="B7166" s="324" t="s">
        <v>20245</v>
      </c>
      <c r="C7166" s="325" t="s">
        <v>1491</v>
      </c>
      <c r="D7166" s="326" t="s">
        <v>20246</v>
      </c>
    </row>
    <row r="7167" spans="1:4" ht="15" x14ac:dyDescent="0.2">
      <c r="A7167" s="85">
        <v>868</v>
      </c>
      <c r="B7167" s="324" t="s">
        <v>20247</v>
      </c>
      <c r="C7167" s="325" t="s">
        <v>1491</v>
      </c>
      <c r="D7167" s="326" t="s">
        <v>272</v>
      </c>
    </row>
    <row r="7168" spans="1:4" ht="15" x14ac:dyDescent="0.2">
      <c r="A7168" s="85">
        <v>870</v>
      </c>
      <c r="B7168" s="324" t="s">
        <v>20248</v>
      </c>
      <c r="C7168" s="325" t="s">
        <v>1491</v>
      </c>
      <c r="D7168" s="326" t="s">
        <v>20249</v>
      </c>
    </row>
    <row r="7169" spans="1:4" ht="15" x14ac:dyDescent="0.2">
      <c r="A7169" s="85">
        <v>863</v>
      </c>
      <c r="B7169" s="324" t="s">
        <v>20250</v>
      </c>
      <c r="C7169" s="325" t="s">
        <v>1491</v>
      </c>
      <c r="D7169" s="326" t="s">
        <v>17156</v>
      </c>
    </row>
    <row r="7170" spans="1:4" ht="15" x14ac:dyDescent="0.2">
      <c r="A7170" s="85">
        <v>867</v>
      </c>
      <c r="B7170" s="324" t="s">
        <v>20251</v>
      </c>
      <c r="C7170" s="325" t="s">
        <v>1491</v>
      </c>
      <c r="D7170" s="326" t="s">
        <v>604</v>
      </c>
    </row>
    <row r="7171" spans="1:4" ht="15" x14ac:dyDescent="0.2">
      <c r="A7171" s="85">
        <v>891</v>
      </c>
      <c r="B7171" s="324" t="s">
        <v>20252</v>
      </c>
      <c r="C7171" s="325" t="s">
        <v>1491</v>
      </c>
      <c r="D7171" s="326" t="s">
        <v>16513</v>
      </c>
    </row>
    <row r="7172" spans="1:4" ht="15" x14ac:dyDescent="0.2">
      <c r="A7172" s="85">
        <v>864</v>
      </c>
      <c r="B7172" s="324" t="s">
        <v>20253</v>
      </c>
      <c r="C7172" s="325" t="s">
        <v>1491</v>
      </c>
      <c r="D7172" s="326" t="s">
        <v>13652</v>
      </c>
    </row>
    <row r="7173" spans="1:4" ht="15" x14ac:dyDescent="0.2">
      <c r="A7173" s="85">
        <v>865</v>
      </c>
      <c r="B7173" s="324" t="s">
        <v>20254</v>
      </c>
      <c r="C7173" s="325" t="s">
        <v>1491</v>
      </c>
      <c r="D7173" s="326" t="s">
        <v>13448</v>
      </c>
    </row>
    <row r="7174" spans="1:4" ht="30" x14ac:dyDescent="0.2">
      <c r="A7174" s="85">
        <v>1006</v>
      </c>
      <c r="B7174" s="324" t="s">
        <v>20255</v>
      </c>
      <c r="C7174" s="325" t="s">
        <v>1491</v>
      </c>
      <c r="D7174" s="326" t="s">
        <v>6855</v>
      </c>
    </row>
    <row r="7175" spans="1:4" ht="15" x14ac:dyDescent="0.2">
      <c r="A7175" s="85">
        <v>948</v>
      </c>
      <c r="B7175" s="324" t="s">
        <v>20256</v>
      </c>
      <c r="C7175" s="325" t="s">
        <v>1491</v>
      </c>
      <c r="D7175" s="326" t="s">
        <v>13465</v>
      </c>
    </row>
    <row r="7176" spans="1:4" ht="15" x14ac:dyDescent="0.2">
      <c r="A7176" s="85">
        <v>947</v>
      </c>
      <c r="B7176" s="324" t="s">
        <v>20257</v>
      </c>
      <c r="C7176" s="325" t="s">
        <v>1491</v>
      </c>
      <c r="D7176" s="326" t="s">
        <v>8223</v>
      </c>
    </row>
    <row r="7177" spans="1:4" ht="15" x14ac:dyDescent="0.2">
      <c r="A7177" s="85">
        <v>911</v>
      </c>
      <c r="B7177" s="324" t="s">
        <v>20258</v>
      </c>
      <c r="C7177" s="325" t="s">
        <v>1491</v>
      </c>
      <c r="D7177" s="326" t="s">
        <v>7928</v>
      </c>
    </row>
    <row r="7178" spans="1:4" ht="15" x14ac:dyDescent="0.2">
      <c r="A7178" s="85">
        <v>925</v>
      </c>
      <c r="B7178" s="324" t="s">
        <v>20259</v>
      </c>
      <c r="C7178" s="325" t="s">
        <v>1491</v>
      </c>
      <c r="D7178" s="326" t="s">
        <v>13466</v>
      </c>
    </row>
    <row r="7179" spans="1:4" ht="15" x14ac:dyDescent="0.2">
      <c r="A7179" s="85">
        <v>954</v>
      </c>
      <c r="B7179" s="324" t="s">
        <v>20260</v>
      </c>
      <c r="C7179" s="325" t="s">
        <v>1491</v>
      </c>
      <c r="D7179" s="326" t="s">
        <v>13467</v>
      </c>
    </row>
    <row r="7180" spans="1:4" ht="15" x14ac:dyDescent="0.2">
      <c r="A7180" s="85">
        <v>901</v>
      </c>
      <c r="B7180" s="324" t="s">
        <v>20261</v>
      </c>
      <c r="C7180" s="325" t="s">
        <v>1491</v>
      </c>
      <c r="D7180" s="326" t="s">
        <v>2807</v>
      </c>
    </row>
    <row r="7181" spans="1:4" ht="15" x14ac:dyDescent="0.2">
      <c r="A7181" s="85">
        <v>926</v>
      </c>
      <c r="B7181" s="324" t="s">
        <v>20262</v>
      </c>
      <c r="C7181" s="325" t="s">
        <v>1491</v>
      </c>
      <c r="D7181" s="326" t="s">
        <v>13468</v>
      </c>
    </row>
    <row r="7182" spans="1:4" ht="15" x14ac:dyDescent="0.2">
      <c r="A7182" s="85">
        <v>912</v>
      </c>
      <c r="B7182" s="324" t="s">
        <v>20263</v>
      </c>
      <c r="C7182" s="325" t="s">
        <v>1491</v>
      </c>
      <c r="D7182" s="326" t="s">
        <v>13469</v>
      </c>
    </row>
    <row r="7183" spans="1:4" ht="15" x14ac:dyDescent="0.2">
      <c r="A7183" s="85">
        <v>955</v>
      </c>
      <c r="B7183" s="324" t="s">
        <v>20264</v>
      </c>
      <c r="C7183" s="325" t="s">
        <v>1491</v>
      </c>
      <c r="D7183" s="326" t="s">
        <v>13470</v>
      </c>
    </row>
    <row r="7184" spans="1:4" ht="15" x14ac:dyDescent="0.2">
      <c r="A7184" s="85">
        <v>946</v>
      </c>
      <c r="B7184" s="324" t="s">
        <v>20265</v>
      </c>
      <c r="C7184" s="325" t="s">
        <v>1491</v>
      </c>
      <c r="D7184" s="326" t="s">
        <v>476</v>
      </c>
    </row>
    <row r="7185" spans="1:4" ht="15" x14ac:dyDescent="0.2">
      <c r="A7185" s="85">
        <v>953</v>
      </c>
      <c r="B7185" s="324" t="s">
        <v>20266</v>
      </c>
      <c r="C7185" s="325" t="s">
        <v>1491</v>
      </c>
      <c r="D7185" s="326" t="s">
        <v>3213</v>
      </c>
    </row>
    <row r="7186" spans="1:4" ht="15" x14ac:dyDescent="0.2">
      <c r="A7186" s="85">
        <v>902</v>
      </c>
      <c r="B7186" s="324" t="s">
        <v>20267</v>
      </c>
      <c r="C7186" s="325" t="s">
        <v>1491</v>
      </c>
      <c r="D7186" s="326" t="s">
        <v>13471</v>
      </c>
    </row>
    <row r="7187" spans="1:4" ht="15" x14ac:dyDescent="0.2">
      <c r="A7187" s="85">
        <v>927</v>
      </c>
      <c r="B7187" s="324" t="s">
        <v>20268</v>
      </c>
      <c r="C7187" s="325" t="s">
        <v>1491</v>
      </c>
      <c r="D7187" s="326" t="s">
        <v>13472</v>
      </c>
    </row>
    <row r="7188" spans="1:4" ht="15" x14ac:dyDescent="0.2">
      <c r="A7188" s="85">
        <v>913</v>
      </c>
      <c r="B7188" s="324" t="s">
        <v>20269</v>
      </c>
      <c r="C7188" s="325" t="s">
        <v>1491</v>
      </c>
      <c r="D7188" s="326" t="s">
        <v>13473</v>
      </c>
    </row>
    <row r="7189" spans="1:4" ht="15" x14ac:dyDescent="0.2">
      <c r="A7189" s="85">
        <v>903</v>
      </c>
      <c r="B7189" s="324" t="s">
        <v>20270</v>
      </c>
      <c r="C7189" s="325" t="s">
        <v>1491</v>
      </c>
      <c r="D7189" s="326" t="s">
        <v>13474</v>
      </c>
    </row>
    <row r="7190" spans="1:4" ht="15" x14ac:dyDescent="0.2">
      <c r="A7190" s="85">
        <v>945</v>
      </c>
      <c r="B7190" s="324" t="s">
        <v>20271</v>
      </c>
      <c r="C7190" s="325" t="s">
        <v>1491</v>
      </c>
      <c r="D7190" s="326" t="s">
        <v>13475</v>
      </c>
    </row>
    <row r="7191" spans="1:4" ht="15" x14ac:dyDescent="0.2">
      <c r="A7191" s="85">
        <v>914</v>
      </c>
      <c r="B7191" s="324" t="s">
        <v>20272</v>
      </c>
      <c r="C7191" s="325" t="s">
        <v>1491</v>
      </c>
      <c r="D7191" s="326" t="s">
        <v>13476</v>
      </c>
    </row>
    <row r="7192" spans="1:4" ht="30" x14ac:dyDescent="0.2">
      <c r="A7192" s="85">
        <v>993</v>
      </c>
      <c r="B7192" s="324" t="s">
        <v>20273</v>
      </c>
      <c r="C7192" s="325" t="s">
        <v>1491</v>
      </c>
      <c r="D7192" s="326" t="s">
        <v>981</v>
      </c>
    </row>
    <row r="7193" spans="1:4" ht="30" x14ac:dyDescent="0.2">
      <c r="A7193" s="85">
        <v>1020</v>
      </c>
      <c r="B7193" s="324" t="s">
        <v>20274</v>
      </c>
      <c r="C7193" s="325" t="s">
        <v>1491</v>
      </c>
      <c r="D7193" s="326" t="s">
        <v>677</v>
      </c>
    </row>
    <row r="7194" spans="1:4" ht="30" x14ac:dyDescent="0.2">
      <c r="A7194" s="85">
        <v>1017</v>
      </c>
      <c r="B7194" s="324" t="s">
        <v>20275</v>
      </c>
      <c r="C7194" s="325" t="s">
        <v>1491</v>
      </c>
      <c r="D7194" s="326" t="s">
        <v>13477</v>
      </c>
    </row>
    <row r="7195" spans="1:4" ht="30" x14ac:dyDescent="0.2">
      <c r="A7195" s="85">
        <v>999</v>
      </c>
      <c r="B7195" s="324" t="s">
        <v>20276</v>
      </c>
      <c r="C7195" s="325" t="s">
        <v>1491</v>
      </c>
      <c r="D7195" s="326" t="s">
        <v>13478</v>
      </c>
    </row>
    <row r="7196" spans="1:4" ht="30" x14ac:dyDescent="0.2">
      <c r="A7196" s="85">
        <v>995</v>
      </c>
      <c r="B7196" s="324" t="s">
        <v>20277</v>
      </c>
      <c r="C7196" s="325" t="s">
        <v>1491</v>
      </c>
      <c r="D7196" s="326" t="s">
        <v>4736</v>
      </c>
    </row>
    <row r="7197" spans="1:4" ht="30" x14ac:dyDescent="0.2">
      <c r="A7197" s="85">
        <v>1000</v>
      </c>
      <c r="B7197" s="324" t="s">
        <v>20278</v>
      </c>
      <c r="C7197" s="325" t="s">
        <v>1491</v>
      </c>
      <c r="D7197" s="326" t="s">
        <v>13479</v>
      </c>
    </row>
    <row r="7198" spans="1:4" ht="30" x14ac:dyDescent="0.2">
      <c r="A7198" s="85">
        <v>1022</v>
      </c>
      <c r="B7198" s="324" t="s">
        <v>20279</v>
      </c>
      <c r="C7198" s="325" t="s">
        <v>1491</v>
      </c>
      <c r="D7198" s="326" t="s">
        <v>569</v>
      </c>
    </row>
    <row r="7199" spans="1:4" ht="30" x14ac:dyDescent="0.2">
      <c r="A7199" s="85">
        <v>1015</v>
      </c>
      <c r="B7199" s="324" t="s">
        <v>20280</v>
      </c>
      <c r="C7199" s="325" t="s">
        <v>1491</v>
      </c>
      <c r="D7199" s="326" t="s">
        <v>13480</v>
      </c>
    </row>
    <row r="7200" spans="1:4" ht="30" x14ac:dyDescent="0.2">
      <c r="A7200" s="85">
        <v>996</v>
      </c>
      <c r="B7200" s="324" t="s">
        <v>20281</v>
      </c>
      <c r="C7200" s="325" t="s">
        <v>1491</v>
      </c>
      <c r="D7200" s="326" t="s">
        <v>2974</v>
      </c>
    </row>
    <row r="7201" spans="1:4" ht="30" x14ac:dyDescent="0.2">
      <c r="A7201" s="85">
        <v>1001</v>
      </c>
      <c r="B7201" s="324" t="s">
        <v>20282</v>
      </c>
      <c r="C7201" s="325" t="s">
        <v>1491</v>
      </c>
      <c r="D7201" s="326" t="s">
        <v>13481</v>
      </c>
    </row>
    <row r="7202" spans="1:4" ht="30" x14ac:dyDescent="0.2">
      <c r="A7202" s="85">
        <v>1019</v>
      </c>
      <c r="B7202" s="324" t="s">
        <v>20283</v>
      </c>
      <c r="C7202" s="325" t="s">
        <v>1491</v>
      </c>
      <c r="D7202" s="326" t="s">
        <v>499</v>
      </c>
    </row>
    <row r="7203" spans="1:4" ht="30" x14ac:dyDescent="0.2">
      <c r="A7203" s="85">
        <v>1021</v>
      </c>
      <c r="B7203" s="324" t="s">
        <v>20284</v>
      </c>
      <c r="C7203" s="325" t="s">
        <v>1491</v>
      </c>
      <c r="D7203" s="326" t="s">
        <v>376</v>
      </c>
    </row>
    <row r="7204" spans="1:4" ht="30" x14ac:dyDescent="0.2">
      <c r="A7204" s="85">
        <v>39249</v>
      </c>
      <c r="B7204" s="324" t="s">
        <v>20285</v>
      </c>
      <c r="C7204" s="325" t="s">
        <v>1491</v>
      </c>
      <c r="D7204" s="326" t="s">
        <v>13482</v>
      </c>
    </row>
    <row r="7205" spans="1:4" ht="30" x14ac:dyDescent="0.2">
      <c r="A7205" s="85">
        <v>1018</v>
      </c>
      <c r="B7205" s="324" t="s">
        <v>20286</v>
      </c>
      <c r="C7205" s="325" t="s">
        <v>1491</v>
      </c>
      <c r="D7205" s="326" t="s">
        <v>13483</v>
      </c>
    </row>
    <row r="7206" spans="1:4" ht="30" x14ac:dyDescent="0.2">
      <c r="A7206" s="85">
        <v>39250</v>
      </c>
      <c r="B7206" s="324" t="s">
        <v>20287</v>
      </c>
      <c r="C7206" s="325" t="s">
        <v>1491</v>
      </c>
      <c r="D7206" s="326" t="s">
        <v>13484</v>
      </c>
    </row>
    <row r="7207" spans="1:4" ht="30" x14ac:dyDescent="0.2">
      <c r="A7207" s="85">
        <v>994</v>
      </c>
      <c r="B7207" s="324" t="s">
        <v>20288</v>
      </c>
      <c r="C7207" s="325" t="s">
        <v>1491</v>
      </c>
      <c r="D7207" s="326" t="s">
        <v>6793</v>
      </c>
    </row>
    <row r="7208" spans="1:4" ht="30" x14ac:dyDescent="0.2">
      <c r="A7208" s="85">
        <v>977</v>
      </c>
      <c r="B7208" s="324" t="s">
        <v>20289</v>
      </c>
      <c r="C7208" s="325" t="s">
        <v>1491</v>
      </c>
      <c r="D7208" s="326" t="s">
        <v>1451</v>
      </c>
    </row>
    <row r="7209" spans="1:4" ht="30" x14ac:dyDescent="0.2">
      <c r="A7209" s="85">
        <v>998</v>
      </c>
      <c r="B7209" s="324" t="s">
        <v>20290</v>
      </c>
      <c r="C7209" s="325" t="s">
        <v>1491</v>
      </c>
      <c r="D7209" s="326" t="s">
        <v>1432</v>
      </c>
    </row>
    <row r="7210" spans="1:4" ht="30" x14ac:dyDescent="0.2">
      <c r="A7210" s="85">
        <v>39251</v>
      </c>
      <c r="B7210" s="324" t="s">
        <v>20291</v>
      </c>
      <c r="C7210" s="325" t="s">
        <v>1491</v>
      </c>
      <c r="D7210" s="326" t="s">
        <v>484</v>
      </c>
    </row>
    <row r="7211" spans="1:4" ht="30" x14ac:dyDescent="0.2">
      <c r="A7211" s="85">
        <v>1011</v>
      </c>
      <c r="B7211" s="324" t="s">
        <v>20292</v>
      </c>
      <c r="C7211" s="325" t="s">
        <v>1491</v>
      </c>
      <c r="D7211" s="326" t="s">
        <v>485</v>
      </c>
    </row>
    <row r="7212" spans="1:4" ht="30" x14ac:dyDescent="0.2">
      <c r="A7212" s="85">
        <v>39252</v>
      </c>
      <c r="B7212" s="324" t="s">
        <v>20293</v>
      </c>
      <c r="C7212" s="325" t="s">
        <v>1491</v>
      </c>
      <c r="D7212" s="326" t="s">
        <v>322</v>
      </c>
    </row>
    <row r="7213" spans="1:4" ht="30" x14ac:dyDescent="0.2">
      <c r="A7213" s="85">
        <v>1013</v>
      </c>
      <c r="B7213" s="324" t="s">
        <v>20294</v>
      </c>
      <c r="C7213" s="325" t="s">
        <v>1491</v>
      </c>
      <c r="D7213" s="326" t="s">
        <v>2577</v>
      </c>
    </row>
    <row r="7214" spans="1:4" ht="30" x14ac:dyDescent="0.2">
      <c r="A7214" s="85">
        <v>980</v>
      </c>
      <c r="B7214" s="324" t="s">
        <v>20295</v>
      </c>
      <c r="C7214" s="325" t="s">
        <v>1491</v>
      </c>
      <c r="D7214" s="326" t="s">
        <v>13377</v>
      </c>
    </row>
    <row r="7215" spans="1:4" ht="30" x14ac:dyDescent="0.2">
      <c r="A7215" s="85">
        <v>39237</v>
      </c>
      <c r="B7215" s="324" t="s">
        <v>20296</v>
      </c>
      <c r="C7215" s="325" t="s">
        <v>1491</v>
      </c>
      <c r="D7215" s="326" t="s">
        <v>13485</v>
      </c>
    </row>
    <row r="7216" spans="1:4" ht="30" x14ac:dyDescent="0.2">
      <c r="A7216" s="85">
        <v>39238</v>
      </c>
      <c r="B7216" s="324" t="s">
        <v>20297</v>
      </c>
      <c r="C7216" s="325" t="s">
        <v>1491</v>
      </c>
      <c r="D7216" s="326" t="s">
        <v>13486</v>
      </c>
    </row>
    <row r="7217" spans="1:4" ht="30" x14ac:dyDescent="0.2">
      <c r="A7217" s="85">
        <v>979</v>
      </c>
      <c r="B7217" s="324" t="s">
        <v>20298</v>
      </c>
      <c r="C7217" s="325" t="s">
        <v>1491</v>
      </c>
      <c r="D7217" s="326" t="s">
        <v>1399</v>
      </c>
    </row>
    <row r="7218" spans="1:4" ht="30" x14ac:dyDescent="0.2">
      <c r="A7218" s="85">
        <v>39239</v>
      </c>
      <c r="B7218" s="324" t="s">
        <v>20299</v>
      </c>
      <c r="C7218" s="325" t="s">
        <v>1491</v>
      </c>
      <c r="D7218" s="326" t="s">
        <v>13487</v>
      </c>
    </row>
    <row r="7219" spans="1:4" ht="30" x14ac:dyDescent="0.2">
      <c r="A7219" s="85">
        <v>1014</v>
      </c>
      <c r="B7219" s="324" t="s">
        <v>20300</v>
      </c>
      <c r="C7219" s="325" t="s">
        <v>1491</v>
      </c>
      <c r="D7219" s="326" t="s">
        <v>1188</v>
      </c>
    </row>
    <row r="7220" spans="1:4" ht="30" x14ac:dyDescent="0.2">
      <c r="A7220" s="85">
        <v>39240</v>
      </c>
      <c r="B7220" s="324" t="s">
        <v>20301</v>
      </c>
      <c r="C7220" s="325" t="s">
        <v>1491</v>
      </c>
      <c r="D7220" s="326" t="s">
        <v>13488</v>
      </c>
    </row>
    <row r="7221" spans="1:4" ht="30" x14ac:dyDescent="0.2">
      <c r="A7221" s="85">
        <v>39232</v>
      </c>
      <c r="B7221" s="324" t="s">
        <v>20302</v>
      </c>
      <c r="C7221" s="325" t="s">
        <v>1491</v>
      </c>
      <c r="D7221" s="326" t="s">
        <v>13489</v>
      </c>
    </row>
    <row r="7222" spans="1:4" ht="30" x14ac:dyDescent="0.2">
      <c r="A7222" s="85">
        <v>39233</v>
      </c>
      <c r="B7222" s="324" t="s">
        <v>20303</v>
      </c>
      <c r="C7222" s="325" t="s">
        <v>1491</v>
      </c>
      <c r="D7222" s="326" t="s">
        <v>7242</v>
      </c>
    </row>
    <row r="7223" spans="1:4" ht="30" x14ac:dyDescent="0.2">
      <c r="A7223" s="85">
        <v>981</v>
      </c>
      <c r="B7223" s="324" t="s">
        <v>20304</v>
      </c>
      <c r="C7223" s="325" t="s">
        <v>1491</v>
      </c>
      <c r="D7223" s="326" t="s">
        <v>325</v>
      </c>
    </row>
    <row r="7224" spans="1:4" ht="30" x14ac:dyDescent="0.2">
      <c r="A7224" s="85">
        <v>39234</v>
      </c>
      <c r="B7224" s="324" t="s">
        <v>20305</v>
      </c>
      <c r="C7224" s="325" t="s">
        <v>1491</v>
      </c>
      <c r="D7224" s="326" t="s">
        <v>13456</v>
      </c>
    </row>
    <row r="7225" spans="1:4" ht="30" x14ac:dyDescent="0.2">
      <c r="A7225" s="85">
        <v>982</v>
      </c>
      <c r="B7225" s="324" t="s">
        <v>20306</v>
      </c>
      <c r="C7225" s="325" t="s">
        <v>1491</v>
      </c>
      <c r="D7225" s="326" t="s">
        <v>205</v>
      </c>
    </row>
    <row r="7226" spans="1:4" ht="30" x14ac:dyDescent="0.2">
      <c r="A7226" s="85">
        <v>39235</v>
      </c>
      <c r="B7226" s="324" t="s">
        <v>20307</v>
      </c>
      <c r="C7226" s="325" t="s">
        <v>1491</v>
      </c>
      <c r="D7226" s="326" t="s">
        <v>13490</v>
      </c>
    </row>
    <row r="7227" spans="1:4" ht="30" x14ac:dyDescent="0.2">
      <c r="A7227" s="85">
        <v>39236</v>
      </c>
      <c r="B7227" s="324" t="s">
        <v>20308</v>
      </c>
      <c r="C7227" s="325" t="s">
        <v>1491</v>
      </c>
      <c r="D7227" s="326" t="s">
        <v>13491</v>
      </c>
    </row>
    <row r="7228" spans="1:4" ht="30" x14ac:dyDescent="0.2">
      <c r="A7228" s="85">
        <v>876</v>
      </c>
      <c r="B7228" s="324" t="s">
        <v>20309</v>
      </c>
      <c r="C7228" s="325" t="s">
        <v>1491</v>
      </c>
      <c r="D7228" s="326" t="s">
        <v>13492</v>
      </c>
    </row>
    <row r="7229" spans="1:4" ht="30" x14ac:dyDescent="0.2">
      <c r="A7229" s="85">
        <v>877</v>
      </c>
      <c r="B7229" s="324" t="s">
        <v>20310</v>
      </c>
      <c r="C7229" s="325" t="s">
        <v>1491</v>
      </c>
      <c r="D7229" s="326" t="s">
        <v>1943</v>
      </c>
    </row>
    <row r="7230" spans="1:4" ht="30" x14ac:dyDescent="0.2">
      <c r="A7230" s="85">
        <v>882</v>
      </c>
      <c r="B7230" s="324" t="s">
        <v>20311</v>
      </c>
      <c r="C7230" s="325" t="s">
        <v>1491</v>
      </c>
      <c r="D7230" s="326" t="s">
        <v>13493</v>
      </c>
    </row>
    <row r="7231" spans="1:4" ht="30" x14ac:dyDescent="0.2">
      <c r="A7231" s="85">
        <v>878</v>
      </c>
      <c r="B7231" s="324" t="s">
        <v>20312</v>
      </c>
      <c r="C7231" s="325" t="s">
        <v>1491</v>
      </c>
      <c r="D7231" s="326" t="s">
        <v>13494</v>
      </c>
    </row>
    <row r="7232" spans="1:4" ht="30" x14ac:dyDescent="0.2">
      <c r="A7232" s="85">
        <v>879</v>
      </c>
      <c r="B7232" s="324" t="s">
        <v>20313</v>
      </c>
      <c r="C7232" s="325" t="s">
        <v>1491</v>
      </c>
      <c r="D7232" s="326" t="s">
        <v>13495</v>
      </c>
    </row>
    <row r="7233" spans="1:4" ht="30" x14ac:dyDescent="0.2">
      <c r="A7233" s="85">
        <v>880</v>
      </c>
      <c r="B7233" s="324" t="s">
        <v>20314</v>
      </c>
      <c r="C7233" s="325" t="s">
        <v>1491</v>
      </c>
      <c r="D7233" s="326" t="s">
        <v>13496</v>
      </c>
    </row>
    <row r="7234" spans="1:4" ht="30" x14ac:dyDescent="0.2">
      <c r="A7234" s="85">
        <v>873</v>
      </c>
      <c r="B7234" s="324" t="s">
        <v>20315</v>
      </c>
      <c r="C7234" s="325" t="s">
        <v>1491</v>
      </c>
      <c r="D7234" s="326" t="s">
        <v>3786</v>
      </c>
    </row>
    <row r="7235" spans="1:4" ht="30" x14ac:dyDescent="0.2">
      <c r="A7235" s="85">
        <v>881</v>
      </c>
      <c r="B7235" s="324" t="s">
        <v>20316</v>
      </c>
      <c r="C7235" s="325" t="s">
        <v>1491</v>
      </c>
      <c r="D7235" s="326" t="s">
        <v>13497</v>
      </c>
    </row>
    <row r="7236" spans="1:4" ht="30" x14ac:dyDescent="0.2">
      <c r="A7236" s="85">
        <v>874</v>
      </c>
      <c r="B7236" s="324" t="s">
        <v>20317</v>
      </c>
      <c r="C7236" s="325" t="s">
        <v>1491</v>
      </c>
      <c r="D7236" s="326" t="s">
        <v>13498</v>
      </c>
    </row>
    <row r="7237" spans="1:4" ht="30" x14ac:dyDescent="0.2">
      <c r="A7237" s="85">
        <v>875</v>
      </c>
      <c r="B7237" s="324" t="s">
        <v>20318</v>
      </c>
      <c r="C7237" s="325" t="s">
        <v>1491</v>
      </c>
      <c r="D7237" s="326" t="s">
        <v>13443</v>
      </c>
    </row>
    <row r="7238" spans="1:4" ht="30" x14ac:dyDescent="0.2">
      <c r="A7238" s="85">
        <v>983</v>
      </c>
      <c r="B7238" s="324" t="s">
        <v>20319</v>
      </c>
      <c r="C7238" s="325" t="s">
        <v>1491</v>
      </c>
      <c r="D7238" s="326" t="s">
        <v>956</v>
      </c>
    </row>
    <row r="7239" spans="1:4" ht="30" x14ac:dyDescent="0.2">
      <c r="A7239" s="85">
        <v>985</v>
      </c>
      <c r="B7239" s="324" t="s">
        <v>20320</v>
      </c>
      <c r="C7239" s="325" t="s">
        <v>1491</v>
      </c>
      <c r="D7239" s="326" t="s">
        <v>232</v>
      </c>
    </row>
    <row r="7240" spans="1:4" ht="30" x14ac:dyDescent="0.2">
      <c r="A7240" s="85">
        <v>990</v>
      </c>
      <c r="B7240" s="324" t="s">
        <v>20321</v>
      </c>
      <c r="C7240" s="325" t="s">
        <v>1491</v>
      </c>
      <c r="D7240" s="326" t="s">
        <v>13499</v>
      </c>
    </row>
    <row r="7241" spans="1:4" ht="30" x14ac:dyDescent="0.2">
      <c r="A7241" s="85">
        <v>39241</v>
      </c>
      <c r="B7241" s="324" t="s">
        <v>20322</v>
      </c>
      <c r="C7241" s="325" t="s">
        <v>1491</v>
      </c>
      <c r="D7241" s="326" t="s">
        <v>2174</v>
      </c>
    </row>
    <row r="7242" spans="1:4" ht="30" x14ac:dyDescent="0.2">
      <c r="A7242" s="85">
        <v>1005</v>
      </c>
      <c r="B7242" s="324" t="s">
        <v>20323</v>
      </c>
      <c r="C7242" s="325" t="s">
        <v>1491</v>
      </c>
      <c r="D7242" s="326" t="s">
        <v>13500</v>
      </c>
    </row>
    <row r="7243" spans="1:4" ht="30" x14ac:dyDescent="0.2">
      <c r="A7243" s="85">
        <v>984</v>
      </c>
      <c r="B7243" s="324" t="s">
        <v>20324</v>
      </c>
      <c r="C7243" s="325" t="s">
        <v>1491</v>
      </c>
      <c r="D7243" s="326" t="s">
        <v>372</v>
      </c>
    </row>
    <row r="7244" spans="1:4" ht="30" x14ac:dyDescent="0.2">
      <c r="A7244" s="85">
        <v>991</v>
      </c>
      <c r="B7244" s="324" t="s">
        <v>20325</v>
      </c>
      <c r="C7244" s="325" t="s">
        <v>1491</v>
      </c>
      <c r="D7244" s="326" t="s">
        <v>13501</v>
      </c>
    </row>
    <row r="7245" spans="1:4" ht="30" x14ac:dyDescent="0.2">
      <c r="A7245" s="85">
        <v>986</v>
      </c>
      <c r="B7245" s="324" t="s">
        <v>20326</v>
      </c>
      <c r="C7245" s="325" t="s">
        <v>1491</v>
      </c>
      <c r="D7245" s="326" t="s">
        <v>13502</v>
      </c>
    </row>
    <row r="7246" spans="1:4" ht="30" x14ac:dyDescent="0.2">
      <c r="A7246" s="85">
        <v>1024</v>
      </c>
      <c r="B7246" s="324" t="s">
        <v>20327</v>
      </c>
      <c r="C7246" s="325" t="s">
        <v>1491</v>
      </c>
      <c r="D7246" s="326" t="s">
        <v>13503</v>
      </c>
    </row>
    <row r="7247" spans="1:4" ht="30" x14ac:dyDescent="0.2">
      <c r="A7247" s="85">
        <v>987</v>
      </c>
      <c r="B7247" s="324" t="s">
        <v>20328</v>
      </c>
      <c r="C7247" s="325" t="s">
        <v>1491</v>
      </c>
      <c r="D7247" s="326" t="s">
        <v>679</v>
      </c>
    </row>
    <row r="7248" spans="1:4" ht="30" x14ac:dyDescent="0.2">
      <c r="A7248" s="85">
        <v>1003</v>
      </c>
      <c r="B7248" s="324" t="s">
        <v>20329</v>
      </c>
      <c r="C7248" s="325" t="s">
        <v>1491</v>
      </c>
      <c r="D7248" s="326" t="s">
        <v>324</v>
      </c>
    </row>
    <row r="7249" spans="1:4" ht="30" x14ac:dyDescent="0.2">
      <c r="A7249" s="85">
        <v>992</v>
      </c>
      <c r="B7249" s="324" t="s">
        <v>20330</v>
      </c>
      <c r="C7249" s="325" t="s">
        <v>1491</v>
      </c>
      <c r="D7249" s="326" t="s">
        <v>13504</v>
      </c>
    </row>
    <row r="7250" spans="1:4" ht="30" x14ac:dyDescent="0.2">
      <c r="A7250" s="85">
        <v>1007</v>
      </c>
      <c r="B7250" s="324" t="s">
        <v>20331</v>
      </c>
      <c r="C7250" s="325" t="s">
        <v>1491</v>
      </c>
      <c r="D7250" s="326" t="s">
        <v>1357</v>
      </c>
    </row>
    <row r="7251" spans="1:4" ht="30" x14ac:dyDescent="0.2">
      <c r="A7251" s="85">
        <v>39242</v>
      </c>
      <c r="B7251" s="324" t="s">
        <v>20332</v>
      </c>
      <c r="C7251" s="325" t="s">
        <v>1491</v>
      </c>
      <c r="D7251" s="326" t="s">
        <v>1214</v>
      </c>
    </row>
    <row r="7252" spans="1:4" ht="30" x14ac:dyDescent="0.2">
      <c r="A7252" s="85">
        <v>1008</v>
      </c>
      <c r="B7252" s="324" t="s">
        <v>20333</v>
      </c>
      <c r="C7252" s="325" t="s">
        <v>1491</v>
      </c>
      <c r="D7252" s="326" t="s">
        <v>13449</v>
      </c>
    </row>
    <row r="7253" spans="1:4" ht="30" x14ac:dyDescent="0.2">
      <c r="A7253" s="85">
        <v>988</v>
      </c>
      <c r="B7253" s="324" t="s">
        <v>20334</v>
      </c>
      <c r="C7253" s="325" t="s">
        <v>1491</v>
      </c>
      <c r="D7253" s="326" t="s">
        <v>13505</v>
      </c>
    </row>
    <row r="7254" spans="1:4" ht="30" x14ac:dyDescent="0.2">
      <c r="A7254" s="85">
        <v>989</v>
      </c>
      <c r="B7254" s="324" t="s">
        <v>20335</v>
      </c>
      <c r="C7254" s="325" t="s">
        <v>1491</v>
      </c>
      <c r="D7254" s="326" t="s">
        <v>13506</v>
      </c>
    </row>
    <row r="7255" spans="1:4" ht="15" x14ac:dyDescent="0.2">
      <c r="A7255" s="85">
        <v>39598</v>
      </c>
      <c r="B7255" s="324" t="s">
        <v>20336</v>
      </c>
      <c r="C7255" s="325" t="s">
        <v>1491</v>
      </c>
      <c r="D7255" s="326" t="s">
        <v>13653</v>
      </c>
    </row>
    <row r="7256" spans="1:4" ht="15" x14ac:dyDescent="0.2">
      <c r="A7256" s="85">
        <v>39599</v>
      </c>
      <c r="B7256" s="324" t="s">
        <v>20337</v>
      </c>
      <c r="C7256" s="325" t="s">
        <v>1491</v>
      </c>
      <c r="D7256" s="326" t="s">
        <v>942</v>
      </c>
    </row>
    <row r="7257" spans="1:4" ht="15" x14ac:dyDescent="0.2">
      <c r="A7257" s="85">
        <v>34602</v>
      </c>
      <c r="B7257" s="324" t="s">
        <v>20338</v>
      </c>
      <c r="C7257" s="325" t="s">
        <v>1491</v>
      </c>
      <c r="D7257" s="326" t="s">
        <v>2008</v>
      </c>
    </row>
    <row r="7258" spans="1:4" ht="15" x14ac:dyDescent="0.2">
      <c r="A7258" s="85">
        <v>34603</v>
      </c>
      <c r="B7258" s="324" t="s">
        <v>20339</v>
      </c>
      <c r="C7258" s="325" t="s">
        <v>1491</v>
      </c>
      <c r="D7258" s="326" t="s">
        <v>314</v>
      </c>
    </row>
    <row r="7259" spans="1:4" ht="15" x14ac:dyDescent="0.2">
      <c r="A7259" s="85">
        <v>34607</v>
      </c>
      <c r="B7259" s="324" t="s">
        <v>20340</v>
      </c>
      <c r="C7259" s="325" t="s">
        <v>1491</v>
      </c>
      <c r="D7259" s="326" t="s">
        <v>781</v>
      </c>
    </row>
    <row r="7260" spans="1:4" ht="15" x14ac:dyDescent="0.2">
      <c r="A7260" s="85">
        <v>34609</v>
      </c>
      <c r="B7260" s="324" t="s">
        <v>20341</v>
      </c>
      <c r="C7260" s="325" t="s">
        <v>1491</v>
      </c>
      <c r="D7260" s="326" t="s">
        <v>13507</v>
      </c>
    </row>
    <row r="7261" spans="1:4" ht="15" x14ac:dyDescent="0.2">
      <c r="A7261" s="85">
        <v>34618</v>
      </c>
      <c r="B7261" s="324" t="s">
        <v>20342</v>
      </c>
      <c r="C7261" s="325" t="s">
        <v>1491</v>
      </c>
      <c r="D7261" s="326" t="s">
        <v>837</v>
      </c>
    </row>
    <row r="7262" spans="1:4" ht="15" x14ac:dyDescent="0.2">
      <c r="A7262" s="85">
        <v>34620</v>
      </c>
      <c r="B7262" s="324" t="s">
        <v>20343</v>
      </c>
      <c r="C7262" s="325" t="s">
        <v>1491</v>
      </c>
      <c r="D7262" s="326" t="s">
        <v>691</v>
      </c>
    </row>
    <row r="7263" spans="1:4" ht="15" x14ac:dyDescent="0.2">
      <c r="A7263" s="85">
        <v>34621</v>
      </c>
      <c r="B7263" s="324" t="s">
        <v>20344</v>
      </c>
      <c r="C7263" s="325" t="s">
        <v>1491</v>
      </c>
      <c r="D7263" s="326" t="s">
        <v>13508</v>
      </c>
    </row>
    <row r="7264" spans="1:4" ht="15" x14ac:dyDescent="0.2">
      <c r="A7264" s="85">
        <v>34622</v>
      </c>
      <c r="B7264" s="324" t="s">
        <v>20345</v>
      </c>
      <c r="C7264" s="325" t="s">
        <v>1491</v>
      </c>
      <c r="D7264" s="326" t="s">
        <v>571</v>
      </c>
    </row>
    <row r="7265" spans="1:4" ht="15" x14ac:dyDescent="0.2">
      <c r="A7265" s="85">
        <v>34624</v>
      </c>
      <c r="B7265" s="324" t="s">
        <v>20346</v>
      </c>
      <c r="C7265" s="325" t="s">
        <v>1491</v>
      </c>
      <c r="D7265" s="326" t="s">
        <v>208</v>
      </c>
    </row>
    <row r="7266" spans="1:4" ht="15" x14ac:dyDescent="0.2">
      <c r="A7266" s="85">
        <v>34626</v>
      </c>
      <c r="B7266" s="324" t="s">
        <v>20347</v>
      </c>
      <c r="C7266" s="325" t="s">
        <v>1491</v>
      </c>
      <c r="D7266" s="326" t="s">
        <v>4473</v>
      </c>
    </row>
    <row r="7267" spans="1:4" ht="15" x14ac:dyDescent="0.2">
      <c r="A7267" s="85">
        <v>34627</v>
      </c>
      <c r="B7267" s="324" t="s">
        <v>20348</v>
      </c>
      <c r="C7267" s="325" t="s">
        <v>1491</v>
      </c>
      <c r="D7267" s="326" t="s">
        <v>5466</v>
      </c>
    </row>
    <row r="7268" spans="1:4" ht="15" x14ac:dyDescent="0.2">
      <c r="A7268" s="85">
        <v>34629</v>
      </c>
      <c r="B7268" s="324" t="s">
        <v>20349</v>
      </c>
      <c r="C7268" s="325" t="s">
        <v>1491</v>
      </c>
      <c r="D7268" s="326" t="s">
        <v>7532</v>
      </c>
    </row>
    <row r="7269" spans="1:4" ht="30" x14ac:dyDescent="0.2">
      <c r="A7269" s="85">
        <v>39257</v>
      </c>
      <c r="B7269" s="324" t="s">
        <v>20350</v>
      </c>
      <c r="C7269" s="325" t="s">
        <v>1491</v>
      </c>
      <c r="D7269" s="326" t="s">
        <v>1307</v>
      </c>
    </row>
    <row r="7270" spans="1:4" ht="30" x14ac:dyDescent="0.2">
      <c r="A7270" s="85">
        <v>39261</v>
      </c>
      <c r="B7270" s="324" t="s">
        <v>20351</v>
      </c>
      <c r="C7270" s="325" t="s">
        <v>1491</v>
      </c>
      <c r="D7270" s="326" t="s">
        <v>986</v>
      </c>
    </row>
    <row r="7271" spans="1:4" ht="30" x14ac:dyDescent="0.2">
      <c r="A7271" s="85">
        <v>39268</v>
      </c>
      <c r="B7271" s="324" t="s">
        <v>20352</v>
      </c>
      <c r="C7271" s="325" t="s">
        <v>1491</v>
      </c>
      <c r="D7271" s="326" t="s">
        <v>13509</v>
      </c>
    </row>
    <row r="7272" spans="1:4" ht="30" x14ac:dyDescent="0.2">
      <c r="A7272" s="85">
        <v>39262</v>
      </c>
      <c r="B7272" s="324" t="s">
        <v>20353</v>
      </c>
      <c r="C7272" s="325" t="s">
        <v>1491</v>
      </c>
      <c r="D7272" s="326" t="s">
        <v>13510</v>
      </c>
    </row>
    <row r="7273" spans="1:4" ht="30" x14ac:dyDescent="0.2">
      <c r="A7273" s="85">
        <v>39258</v>
      </c>
      <c r="B7273" s="324" t="s">
        <v>20354</v>
      </c>
      <c r="C7273" s="325" t="s">
        <v>1491</v>
      </c>
      <c r="D7273" s="326" t="s">
        <v>879</v>
      </c>
    </row>
    <row r="7274" spans="1:4" ht="30" x14ac:dyDescent="0.2">
      <c r="A7274" s="85">
        <v>39263</v>
      </c>
      <c r="B7274" s="324" t="s">
        <v>20355</v>
      </c>
      <c r="C7274" s="325" t="s">
        <v>1491</v>
      </c>
      <c r="D7274" s="326" t="s">
        <v>13511</v>
      </c>
    </row>
    <row r="7275" spans="1:4" ht="30" x14ac:dyDescent="0.2">
      <c r="A7275" s="85">
        <v>39264</v>
      </c>
      <c r="B7275" s="324" t="s">
        <v>20356</v>
      </c>
      <c r="C7275" s="325" t="s">
        <v>1491</v>
      </c>
      <c r="D7275" s="326" t="s">
        <v>4351</v>
      </c>
    </row>
    <row r="7276" spans="1:4" ht="30" x14ac:dyDescent="0.2">
      <c r="A7276" s="85">
        <v>39259</v>
      </c>
      <c r="B7276" s="324" t="s">
        <v>20357</v>
      </c>
      <c r="C7276" s="325" t="s">
        <v>1491</v>
      </c>
      <c r="D7276" s="326" t="s">
        <v>561</v>
      </c>
    </row>
    <row r="7277" spans="1:4" ht="30" x14ac:dyDescent="0.2">
      <c r="A7277" s="85">
        <v>39265</v>
      </c>
      <c r="B7277" s="324" t="s">
        <v>20358</v>
      </c>
      <c r="C7277" s="325" t="s">
        <v>1491</v>
      </c>
      <c r="D7277" s="326" t="s">
        <v>13512</v>
      </c>
    </row>
    <row r="7278" spans="1:4" ht="30" x14ac:dyDescent="0.2">
      <c r="A7278" s="85">
        <v>39260</v>
      </c>
      <c r="B7278" s="324" t="s">
        <v>20359</v>
      </c>
      <c r="C7278" s="325" t="s">
        <v>1491</v>
      </c>
      <c r="D7278" s="326" t="s">
        <v>13513</v>
      </c>
    </row>
    <row r="7279" spans="1:4" ht="30" x14ac:dyDescent="0.2">
      <c r="A7279" s="85">
        <v>39266</v>
      </c>
      <c r="B7279" s="324" t="s">
        <v>20360</v>
      </c>
      <c r="C7279" s="325" t="s">
        <v>1491</v>
      </c>
      <c r="D7279" s="326" t="s">
        <v>13514</v>
      </c>
    </row>
    <row r="7280" spans="1:4" ht="30" x14ac:dyDescent="0.2">
      <c r="A7280" s="85">
        <v>39267</v>
      </c>
      <c r="B7280" s="324" t="s">
        <v>20361</v>
      </c>
      <c r="C7280" s="325" t="s">
        <v>1491</v>
      </c>
      <c r="D7280" s="326" t="s">
        <v>13515</v>
      </c>
    </row>
    <row r="7281" spans="1:4" ht="15" x14ac:dyDescent="0.2">
      <c r="A7281" s="85">
        <v>11901</v>
      </c>
      <c r="B7281" s="324" t="s">
        <v>20362</v>
      </c>
      <c r="C7281" s="325" t="s">
        <v>1491</v>
      </c>
      <c r="D7281" s="326" t="s">
        <v>237</v>
      </c>
    </row>
    <row r="7282" spans="1:4" ht="15" x14ac:dyDescent="0.2">
      <c r="A7282" s="85">
        <v>11902</v>
      </c>
      <c r="B7282" s="324" t="s">
        <v>20363</v>
      </c>
      <c r="C7282" s="325" t="s">
        <v>1491</v>
      </c>
      <c r="D7282" s="326" t="s">
        <v>319</v>
      </c>
    </row>
    <row r="7283" spans="1:4" ht="15" x14ac:dyDescent="0.2">
      <c r="A7283" s="85">
        <v>11903</v>
      </c>
      <c r="B7283" s="324" t="s">
        <v>20364</v>
      </c>
      <c r="C7283" s="325" t="s">
        <v>1491</v>
      </c>
      <c r="D7283" s="326" t="s">
        <v>563</v>
      </c>
    </row>
    <row r="7284" spans="1:4" ht="15" x14ac:dyDescent="0.2">
      <c r="A7284" s="85">
        <v>11904</v>
      </c>
      <c r="B7284" s="324" t="s">
        <v>20365</v>
      </c>
      <c r="C7284" s="325" t="s">
        <v>1491</v>
      </c>
      <c r="D7284" s="326" t="s">
        <v>828</v>
      </c>
    </row>
    <row r="7285" spans="1:4" ht="15" x14ac:dyDescent="0.2">
      <c r="A7285" s="85">
        <v>11905</v>
      </c>
      <c r="B7285" s="324" t="s">
        <v>20366</v>
      </c>
      <c r="C7285" s="325" t="s">
        <v>1491</v>
      </c>
      <c r="D7285" s="326" t="s">
        <v>16791</v>
      </c>
    </row>
    <row r="7286" spans="1:4" ht="15" x14ac:dyDescent="0.2">
      <c r="A7286" s="85">
        <v>11906</v>
      </c>
      <c r="B7286" s="324" t="s">
        <v>20367</v>
      </c>
      <c r="C7286" s="325" t="s">
        <v>1491</v>
      </c>
      <c r="D7286" s="326" t="s">
        <v>238</v>
      </c>
    </row>
    <row r="7287" spans="1:4" ht="15" x14ac:dyDescent="0.2">
      <c r="A7287" s="85">
        <v>11919</v>
      </c>
      <c r="B7287" s="324" t="s">
        <v>20368</v>
      </c>
      <c r="C7287" s="325" t="s">
        <v>1491</v>
      </c>
      <c r="D7287" s="326" t="s">
        <v>18087</v>
      </c>
    </row>
    <row r="7288" spans="1:4" ht="15" x14ac:dyDescent="0.2">
      <c r="A7288" s="85">
        <v>11920</v>
      </c>
      <c r="B7288" s="324" t="s">
        <v>20369</v>
      </c>
      <c r="C7288" s="325" t="s">
        <v>1491</v>
      </c>
      <c r="D7288" s="326" t="s">
        <v>1785</v>
      </c>
    </row>
    <row r="7289" spans="1:4" ht="15" x14ac:dyDescent="0.2">
      <c r="A7289" s="85">
        <v>11924</v>
      </c>
      <c r="B7289" s="324" t="s">
        <v>20370</v>
      </c>
      <c r="C7289" s="325" t="s">
        <v>1491</v>
      </c>
      <c r="D7289" s="326" t="s">
        <v>20371</v>
      </c>
    </row>
    <row r="7290" spans="1:4" ht="15" x14ac:dyDescent="0.2">
      <c r="A7290" s="85">
        <v>11921</v>
      </c>
      <c r="B7290" s="324" t="s">
        <v>20372</v>
      </c>
      <c r="C7290" s="325" t="s">
        <v>1491</v>
      </c>
      <c r="D7290" s="326" t="s">
        <v>546</v>
      </c>
    </row>
    <row r="7291" spans="1:4" ht="15" x14ac:dyDescent="0.2">
      <c r="A7291" s="85">
        <v>11922</v>
      </c>
      <c r="B7291" s="324" t="s">
        <v>20373</v>
      </c>
      <c r="C7291" s="325" t="s">
        <v>1491</v>
      </c>
      <c r="D7291" s="326" t="s">
        <v>18142</v>
      </c>
    </row>
    <row r="7292" spans="1:4" ht="15" x14ac:dyDescent="0.2">
      <c r="A7292" s="85">
        <v>11923</v>
      </c>
      <c r="B7292" s="324" t="s">
        <v>20374</v>
      </c>
      <c r="C7292" s="325" t="s">
        <v>1491</v>
      </c>
      <c r="D7292" s="326" t="s">
        <v>14624</v>
      </c>
    </row>
    <row r="7293" spans="1:4" ht="15" x14ac:dyDescent="0.2">
      <c r="A7293" s="85">
        <v>11916</v>
      </c>
      <c r="B7293" s="324" t="s">
        <v>20375</v>
      </c>
      <c r="C7293" s="325" t="s">
        <v>1491</v>
      </c>
      <c r="D7293" s="326" t="s">
        <v>1257</v>
      </c>
    </row>
    <row r="7294" spans="1:4" ht="15" x14ac:dyDescent="0.2">
      <c r="A7294" s="85">
        <v>11914</v>
      </c>
      <c r="B7294" s="324" t="s">
        <v>20376</v>
      </c>
      <c r="C7294" s="325" t="s">
        <v>1491</v>
      </c>
      <c r="D7294" s="326" t="s">
        <v>20377</v>
      </c>
    </row>
    <row r="7295" spans="1:4" ht="15" x14ac:dyDescent="0.2">
      <c r="A7295" s="85">
        <v>11917</v>
      </c>
      <c r="B7295" s="324" t="s">
        <v>20378</v>
      </c>
      <c r="C7295" s="325" t="s">
        <v>1491</v>
      </c>
      <c r="D7295" s="326" t="s">
        <v>766</v>
      </c>
    </row>
    <row r="7296" spans="1:4" ht="15" x14ac:dyDescent="0.2">
      <c r="A7296" s="85">
        <v>11918</v>
      </c>
      <c r="B7296" s="324" t="s">
        <v>20379</v>
      </c>
      <c r="C7296" s="325" t="s">
        <v>1491</v>
      </c>
      <c r="D7296" s="326" t="s">
        <v>20380</v>
      </c>
    </row>
    <row r="7297" spans="1:4" ht="15" x14ac:dyDescent="0.2">
      <c r="A7297" s="85">
        <v>37734</v>
      </c>
      <c r="B7297" s="324" t="s">
        <v>20381</v>
      </c>
      <c r="C7297" s="325" t="s">
        <v>14847</v>
      </c>
      <c r="D7297" s="326" t="s">
        <v>13518</v>
      </c>
    </row>
    <row r="7298" spans="1:4" ht="15" x14ac:dyDescent="0.2">
      <c r="A7298" s="85">
        <v>42251</v>
      </c>
      <c r="B7298" s="324" t="s">
        <v>20382</v>
      </c>
      <c r="C7298" s="325" t="s">
        <v>14847</v>
      </c>
      <c r="D7298" s="326" t="s">
        <v>13519</v>
      </c>
    </row>
    <row r="7299" spans="1:4" ht="15" x14ac:dyDescent="0.2">
      <c r="A7299" s="85">
        <v>37733</v>
      </c>
      <c r="B7299" s="324" t="s">
        <v>20383</v>
      </c>
      <c r="C7299" s="325" t="s">
        <v>14847</v>
      </c>
      <c r="D7299" s="326" t="s">
        <v>13520</v>
      </c>
    </row>
    <row r="7300" spans="1:4" ht="15" x14ac:dyDescent="0.2">
      <c r="A7300" s="85">
        <v>37735</v>
      </c>
      <c r="B7300" s="324" t="s">
        <v>20384</v>
      </c>
      <c r="C7300" s="325" t="s">
        <v>14847</v>
      </c>
      <c r="D7300" s="326" t="s">
        <v>13521</v>
      </c>
    </row>
    <row r="7301" spans="1:4" ht="30" x14ac:dyDescent="0.2">
      <c r="A7301" s="85">
        <v>41758</v>
      </c>
      <c r="B7301" s="324" t="s">
        <v>20385</v>
      </c>
      <c r="C7301" s="325" t="s">
        <v>14847</v>
      </c>
      <c r="D7301" s="326" t="s">
        <v>20386</v>
      </c>
    </row>
    <row r="7302" spans="1:4" ht="30" x14ac:dyDescent="0.2">
      <c r="A7302" s="85">
        <v>5090</v>
      </c>
      <c r="B7302" s="324" t="s">
        <v>20387</v>
      </c>
      <c r="C7302" s="325" t="s">
        <v>14847</v>
      </c>
      <c r="D7302" s="326" t="s">
        <v>14351</v>
      </c>
    </row>
    <row r="7303" spans="1:4" ht="30" x14ac:dyDescent="0.2">
      <c r="A7303" s="85">
        <v>5085</v>
      </c>
      <c r="B7303" s="324" t="s">
        <v>20388</v>
      </c>
      <c r="C7303" s="325" t="s">
        <v>14847</v>
      </c>
      <c r="D7303" s="326" t="s">
        <v>1711</v>
      </c>
    </row>
    <row r="7304" spans="1:4" ht="15" x14ac:dyDescent="0.2">
      <c r="A7304" s="85">
        <v>38374</v>
      </c>
      <c r="B7304" s="324" t="s">
        <v>20389</v>
      </c>
      <c r="C7304" s="325" t="s">
        <v>14847</v>
      </c>
      <c r="D7304" s="326" t="s">
        <v>20390</v>
      </c>
    </row>
    <row r="7305" spans="1:4" ht="15" x14ac:dyDescent="0.2">
      <c r="A7305" s="85">
        <v>20212</v>
      </c>
      <c r="B7305" s="324" t="s">
        <v>20391</v>
      </c>
      <c r="C7305" s="325" t="s">
        <v>1491</v>
      </c>
      <c r="D7305" s="326" t="s">
        <v>13522</v>
      </c>
    </row>
    <row r="7306" spans="1:4" ht="15" x14ac:dyDescent="0.2">
      <c r="A7306" s="85">
        <v>4430</v>
      </c>
      <c r="B7306" s="324" t="s">
        <v>20392</v>
      </c>
      <c r="C7306" s="325" t="s">
        <v>1491</v>
      </c>
      <c r="D7306" s="326" t="s">
        <v>6019</v>
      </c>
    </row>
    <row r="7307" spans="1:4" ht="15" x14ac:dyDescent="0.2">
      <c r="A7307" s="85">
        <v>4400</v>
      </c>
      <c r="B7307" s="324" t="s">
        <v>20393</v>
      </c>
      <c r="C7307" s="325" t="s">
        <v>1491</v>
      </c>
      <c r="D7307" s="326" t="s">
        <v>525</v>
      </c>
    </row>
    <row r="7308" spans="1:4" ht="15" x14ac:dyDescent="0.2">
      <c r="A7308" s="85">
        <v>4500</v>
      </c>
      <c r="B7308" s="324" t="s">
        <v>20394</v>
      </c>
      <c r="C7308" s="325" t="s">
        <v>1491</v>
      </c>
      <c r="D7308" s="326" t="s">
        <v>4950</v>
      </c>
    </row>
    <row r="7309" spans="1:4" ht="15" x14ac:dyDescent="0.2">
      <c r="A7309" s="85">
        <v>4513</v>
      </c>
      <c r="B7309" s="324" t="s">
        <v>20395</v>
      </c>
      <c r="C7309" s="325" t="s">
        <v>1491</v>
      </c>
      <c r="D7309" s="326" t="s">
        <v>342</v>
      </c>
    </row>
    <row r="7310" spans="1:4" ht="15" x14ac:dyDescent="0.2">
      <c r="A7310" s="85">
        <v>4496</v>
      </c>
      <c r="B7310" s="324" t="s">
        <v>20396</v>
      </c>
      <c r="C7310" s="325" t="s">
        <v>1491</v>
      </c>
      <c r="D7310" s="326" t="s">
        <v>4736</v>
      </c>
    </row>
    <row r="7311" spans="1:4" ht="15" x14ac:dyDescent="0.2">
      <c r="A7311" s="85">
        <v>11871</v>
      </c>
      <c r="B7311" s="324" t="s">
        <v>20397</v>
      </c>
      <c r="C7311" s="325" t="s">
        <v>14847</v>
      </c>
      <c r="D7311" s="326" t="s">
        <v>20398</v>
      </c>
    </row>
    <row r="7312" spans="1:4" ht="15" x14ac:dyDescent="0.2">
      <c r="A7312" s="85">
        <v>34636</v>
      </c>
      <c r="B7312" s="324" t="s">
        <v>20399</v>
      </c>
      <c r="C7312" s="325" t="s">
        <v>14847</v>
      </c>
      <c r="D7312" s="326" t="s">
        <v>20400</v>
      </c>
    </row>
    <row r="7313" spans="1:4" ht="15" x14ac:dyDescent="0.2">
      <c r="A7313" s="85">
        <v>34639</v>
      </c>
      <c r="B7313" s="324" t="s">
        <v>20401</v>
      </c>
      <c r="C7313" s="325" t="s">
        <v>14847</v>
      </c>
      <c r="D7313" s="326" t="s">
        <v>20402</v>
      </c>
    </row>
    <row r="7314" spans="1:4" ht="15" x14ac:dyDescent="0.2">
      <c r="A7314" s="85">
        <v>34640</v>
      </c>
      <c r="B7314" s="324" t="s">
        <v>20403</v>
      </c>
      <c r="C7314" s="325" t="s">
        <v>14847</v>
      </c>
      <c r="D7314" s="326" t="s">
        <v>20404</v>
      </c>
    </row>
    <row r="7315" spans="1:4" ht="15" x14ac:dyDescent="0.2">
      <c r="A7315" s="85">
        <v>34637</v>
      </c>
      <c r="B7315" s="324" t="s">
        <v>20405</v>
      </c>
      <c r="C7315" s="325" t="s">
        <v>14847</v>
      </c>
      <c r="D7315" s="326" t="s">
        <v>14770</v>
      </c>
    </row>
    <row r="7316" spans="1:4" ht="15" x14ac:dyDescent="0.2">
      <c r="A7316" s="85">
        <v>34638</v>
      </c>
      <c r="B7316" s="324" t="s">
        <v>20406</v>
      </c>
      <c r="C7316" s="325" t="s">
        <v>14847</v>
      </c>
      <c r="D7316" s="326" t="s">
        <v>20407</v>
      </c>
    </row>
    <row r="7317" spans="1:4" ht="15" x14ac:dyDescent="0.2">
      <c r="A7317" s="85">
        <v>11868</v>
      </c>
      <c r="B7317" s="324" t="s">
        <v>20408</v>
      </c>
      <c r="C7317" s="325" t="s">
        <v>14847</v>
      </c>
      <c r="D7317" s="326" t="s">
        <v>20409</v>
      </c>
    </row>
    <row r="7318" spans="1:4" ht="15" x14ac:dyDescent="0.2">
      <c r="A7318" s="85">
        <v>37106</v>
      </c>
      <c r="B7318" s="324" t="s">
        <v>20410</v>
      </c>
      <c r="C7318" s="325" t="s">
        <v>14847</v>
      </c>
      <c r="D7318" s="326" t="s">
        <v>20411</v>
      </c>
    </row>
    <row r="7319" spans="1:4" ht="15" x14ac:dyDescent="0.2">
      <c r="A7319" s="85">
        <v>11869</v>
      </c>
      <c r="B7319" s="324" t="s">
        <v>20412</v>
      </c>
      <c r="C7319" s="325" t="s">
        <v>14847</v>
      </c>
      <c r="D7319" s="326" t="s">
        <v>20413</v>
      </c>
    </row>
    <row r="7320" spans="1:4" ht="15" x14ac:dyDescent="0.2">
      <c r="A7320" s="85">
        <v>37104</v>
      </c>
      <c r="B7320" s="324" t="s">
        <v>20414</v>
      </c>
      <c r="C7320" s="325" t="s">
        <v>14847</v>
      </c>
      <c r="D7320" s="326" t="s">
        <v>20415</v>
      </c>
    </row>
    <row r="7321" spans="1:4" ht="15" x14ac:dyDescent="0.2">
      <c r="A7321" s="85">
        <v>37105</v>
      </c>
      <c r="B7321" s="324" t="s">
        <v>20416</v>
      </c>
      <c r="C7321" s="325" t="s">
        <v>14847</v>
      </c>
      <c r="D7321" s="326" t="s">
        <v>20417</v>
      </c>
    </row>
    <row r="7322" spans="1:4" ht="15" x14ac:dyDescent="0.2">
      <c r="A7322" s="85">
        <v>11638</v>
      </c>
      <c r="B7322" s="324" t="s">
        <v>20418</v>
      </c>
      <c r="C7322" s="325" t="s">
        <v>14847</v>
      </c>
      <c r="D7322" s="326" t="s">
        <v>14812</v>
      </c>
    </row>
    <row r="7323" spans="1:4" ht="30" x14ac:dyDescent="0.2">
      <c r="A7323" s="85">
        <v>1030</v>
      </c>
      <c r="B7323" s="324" t="s">
        <v>20419</v>
      </c>
      <c r="C7323" s="325" t="s">
        <v>14847</v>
      </c>
      <c r="D7323" s="326" t="s">
        <v>537</v>
      </c>
    </row>
    <row r="7324" spans="1:4" ht="30" x14ac:dyDescent="0.2">
      <c r="A7324" s="85">
        <v>11694</v>
      </c>
      <c r="B7324" s="324" t="s">
        <v>20420</v>
      </c>
      <c r="C7324" s="325" t="s">
        <v>14847</v>
      </c>
      <c r="D7324" s="326" t="s">
        <v>13525</v>
      </c>
    </row>
    <row r="7325" spans="1:4" ht="30" x14ac:dyDescent="0.2">
      <c r="A7325" s="85">
        <v>35277</v>
      </c>
      <c r="B7325" s="324" t="s">
        <v>20421</v>
      </c>
      <c r="C7325" s="325" t="s">
        <v>14847</v>
      </c>
      <c r="D7325" s="326" t="s">
        <v>20422</v>
      </c>
    </row>
    <row r="7326" spans="1:4" ht="45" x14ac:dyDescent="0.2">
      <c r="A7326" s="85">
        <v>10521</v>
      </c>
      <c r="B7326" s="324" t="s">
        <v>20423</v>
      </c>
      <c r="C7326" s="325" t="s">
        <v>14847</v>
      </c>
      <c r="D7326" s="326" t="s">
        <v>20424</v>
      </c>
    </row>
    <row r="7327" spans="1:4" ht="45" x14ac:dyDescent="0.2">
      <c r="A7327" s="85">
        <v>10885</v>
      </c>
      <c r="B7327" s="324" t="s">
        <v>20425</v>
      </c>
      <c r="C7327" s="325" t="s">
        <v>14847</v>
      </c>
      <c r="D7327" s="326" t="s">
        <v>20426</v>
      </c>
    </row>
    <row r="7328" spans="1:4" ht="45" x14ac:dyDescent="0.2">
      <c r="A7328" s="85">
        <v>20962</v>
      </c>
      <c r="B7328" s="324" t="s">
        <v>20427</v>
      </c>
      <c r="C7328" s="325" t="s">
        <v>14847</v>
      </c>
      <c r="D7328" s="326" t="s">
        <v>20428</v>
      </c>
    </row>
    <row r="7329" spans="1:4" ht="45" x14ac:dyDescent="0.2">
      <c r="A7329" s="85">
        <v>20963</v>
      </c>
      <c r="B7329" s="324" t="s">
        <v>20429</v>
      </c>
      <c r="C7329" s="325" t="s">
        <v>14847</v>
      </c>
      <c r="D7329" s="326" t="s">
        <v>20430</v>
      </c>
    </row>
    <row r="7330" spans="1:4" ht="15" x14ac:dyDescent="0.2">
      <c r="A7330" s="85">
        <v>2555</v>
      </c>
      <c r="B7330" s="324" t="s">
        <v>20431</v>
      </c>
      <c r="C7330" s="325" t="s">
        <v>14847</v>
      </c>
      <c r="D7330" s="326" t="s">
        <v>1052</v>
      </c>
    </row>
    <row r="7331" spans="1:4" ht="15" x14ac:dyDescent="0.2">
      <c r="A7331" s="85">
        <v>2556</v>
      </c>
      <c r="B7331" s="324" t="s">
        <v>20432</v>
      </c>
      <c r="C7331" s="325" t="s">
        <v>14847</v>
      </c>
      <c r="D7331" s="326" t="s">
        <v>179</v>
      </c>
    </row>
    <row r="7332" spans="1:4" ht="15" x14ac:dyDescent="0.2">
      <c r="A7332" s="85">
        <v>2557</v>
      </c>
      <c r="B7332" s="324" t="s">
        <v>20433</v>
      </c>
      <c r="C7332" s="325" t="s">
        <v>14847</v>
      </c>
      <c r="D7332" s="326" t="s">
        <v>888</v>
      </c>
    </row>
    <row r="7333" spans="1:4" ht="15" x14ac:dyDescent="0.2">
      <c r="A7333" s="85">
        <v>39810</v>
      </c>
      <c r="B7333" s="324" t="s">
        <v>20434</v>
      </c>
      <c r="C7333" s="325" t="s">
        <v>14847</v>
      </c>
      <c r="D7333" s="326" t="s">
        <v>966</v>
      </c>
    </row>
    <row r="7334" spans="1:4" ht="15" x14ac:dyDescent="0.2">
      <c r="A7334" s="85">
        <v>39811</v>
      </c>
      <c r="B7334" s="324" t="s">
        <v>20435</v>
      </c>
      <c r="C7334" s="325" t="s">
        <v>14847</v>
      </c>
      <c r="D7334" s="326" t="s">
        <v>766</v>
      </c>
    </row>
    <row r="7335" spans="1:4" ht="15" x14ac:dyDescent="0.2">
      <c r="A7335" s="85">
        <v>39812</v>
      </c>
      <c r="B7335" s="324" t="s">
        <v>20436</v>
      </c>
      <c r="C7335" s="325" t="s">
        <v>14847</v>
      </c>
      <c r="D7335" s="326" t="s">
        <v>992</v>
      </c>
    </row>
    <row r="7336" spans="1:4" ht="15" x14ac:dyDescent="0.2">
      <c r="A7336" s="85">
        <v>20254</v>
      </c>
      <c r="B7336" s="324" t="s">
        <v>20437</v>
      </c>
      <c r="C7336" s="325" t="s">
        <v>14847</v>
      </c>
      <c r="D7336" s="326" t="s">
        <v>2341</v>
      </c>
    </row>
    <row r="7337" spans="1:4" ht="15" x14ac:dyDescent="0.2">
      <c r="A7337" s="85">
        <v>39771</v>
      </c>
      <c r="B7337" s="324" t="s">
        <v>20438</v>
      </c>
      <c r="C7337" s="325" t="s">
        <v>14847</v>
      </c>
      <c r="D7337" s="326" t="s">
        <v>5402</v>
      </c>
    </row>
    <row r="7338" spans="1:4" ht="15" x14ac:dyDescent="0.2">
      <c r="A7338" s="85">
        <v>20255</v>
      </c>
      <c r="B7338" s="324" t="s">
        <v>20439</v>
      </c>
      <c r="C7338" s="325" t="s">
        <v>14847</v>
      </c>
      <c r="D7338" s="326" t="s">
        <v>732</v>
      </c>
    </row>
    <row r="7339" spans="1:4" ht="15" x14ac:dyDescent="0.2">
      <c r="A7339" s="85">
        <v>39772</v>
      </c>
      <c r="B7339" s="324" t="s">
        <v>20440</v>
      </c>
      <c r="C7339" s="325" t="s">
        <v>14847</v>
      </c>
      <c r="D7339" s="326" t="s">
        <v>13526</v>
      </c>
    </row>
    <row r="7340" spans="1:4" ht="15" x14ac:dyDescent="0.2">
      <c r="A7340" s="85">
        <v>20253</v>
      </c>
      <c r="B7340" s="324" t="s">
        <v>20441</v>
      </c>
      <c r="C7340" s="325" t="s">
        <v>14847</v>
      </c>
      <c r="D7340" s="326" t="s">
        <v>13527</v>
      </c>
    </row>
    <row r="7341" spans="1:4" ht="15" x14ac:dyDescent="0.2">
      <c r="A7341" s="85">
        <v>39773</v>
      </c>
      <c r="B7341" s="324" t="s">
        <v>20442</v>
      </c>
      <c r="C7341" s="325" t="s">
        <v>14847</v>
      </c>
      <c r="D7341" s="326" t="s">
        <v>13528</v>
      </c>
    </row>
    <row r="7342" spans="1:4" ht="15" x14ac:dyDescent="0.2">
      <c r="A7342" s="85">
        <v>39774</v>
      </c>
      <c r="B7342" s="324" t="s">
        <v>20443</v>
      </c>
      <c r="C7342" s="325" t="s">
        <v>14847</v>
      </c>
      <c r="D7342" s="326" t="s">
        <v>13529</v>
      </c>
    </row>
    <row r="7343" spans="1:4" ht="15" x14ac:dyDescent="0.2">
      <c r="A7343" s="85">
        <v>39775</v>
      </c>
      <c r="B7343" s="324" t="s">
        <v>20444</v>
      </c>
      <c r="C7343" s="325" t="s">
        <v>14847</v>
      </c>
      <c r="D7343" s="326" t="s">
        <v>13530</v>
      </c>
    </row>
    <row r="7344" spans="1:4" ht="15" x14ac:dyDescent="0.2">
      <c r="A7344" s="85">
        <v>39776</v>
      </c>
      <c r="B7344" s="324" t="s">
        <v>20445</v>
      </c>
      <c r="C7344" s="325" t="s">
        <v>14847</v>
      </c>
      <c r="D7344" s="326" t="s">
        <v>13531</v>
      </c>
    </row>
    <row r="7345" spans="1:4" ht="15" x14ac:dyDescent="0.2">
      <c r="A7345" s="85">
        <v>39777</v>
      </c>
      <c r="B7345" s="324" t="s">
        <v>20446</v>
      </c>
      <c r="C7345" s="325" t="s">
        <v>14847</v>
      </c>
      <c r="D7345" s="326" t="s">
        <v>13532</v>
      </c>
    </row>
    <row r="7346" spans="1:4" ht="30" x14ac:dyDescent="0.2">
      <c r="A7346" s="85">
        <v>11250</v>
      </c>
      <c r="B7346" s="324" t="s">
        <v>20447</v>
      </c>
      <c r="C7346" s="325" t="s">
        <v>14847</v>
      </c>
      <c r="D7346" s="326" t="s">
        <v>13533</v>
      </c>
    </row>
    <row r="7347" spans="1:4" ht="30" x14ac:dyDescent="0.2">
      <c r="A7347" s="85">
        <v>39766</v>
      </c>
      <c r="B7347" s="324" t="s">
        <v>20448</v>
      </c>
      <c r="C7347" s="325" t="s">
        <v>14847</v>
      </c>
      <c r="D7347" s="326" t="s">
        <v>13534</v>
      </c>
    </row>
    <row r="7348" spans="1:4" ht="30" x14ac:dyDescent="0.2">
      <c r="A7348" s="85">
        <v>11251</v>
      </c>
      <c r="B7348" s="324" t="s">
        <v>20449</v>
      </c>
      <c r="C7348" s="325" t="s">
        <v>14847</v>
      </c>
      <c r="D7348" s="326" t="s">
        <v>13535</v>
      </c>
    </row>
    <row r="7349" spans="1:4" ht="30" x14ac:dyDescent="0.2">
      <c r="A7349" s="85">
        <v>39767</v>
      </c>
      <c r="B7349" s="324" t="s">
        <v>20450</v>
      </c>
      <c r="C7349" s="325" t="s">
        <v>14847</v>
      </c>
      <c r="D7349" s="326" t="s">
        <v>13536</v>
      </c>
    </row>
    <row r="7350" spans="1:4" ht="30" x14ac:dyDescent="0.2">
      <c r="A7350" s="85">
        <v>11253</v>
      </c>
      <c r="B7350" s="324" t="s">
        <v>20451</v>
      </c>
      <c r="C7350" s="325" t="s">
        <v>14847</v>
      </c>
      <c r="D7350" s="326" t="s">
        <v>13537</v>
      </c>
    </row>
    <row r="7351" spans="1:4" ht="30" x14ac:dyDescent="0.2">
      <c r="A7351" s="85">
        <v>11254</v>
      </c>
      <c r="B7351" s="324" t="s">
        <v>20452</v>
      </c>
      <c r="C7351" s="325" t="s">
        <v>14847</v>
      </c>
      <c r="D7351" s="326" t="s">
        <v>13538</v>
      </c>
    </row>
    <row r="7352" spans="1:4" ht="30" x14ac:dyDescent="0.2">
      <c r="A7352" s="85">
        <v>11255</v>
      </c>
      <c r="B7352" s="324" t="s">
        <v>20453</v>
      </c>
      <c r="C7352" s="325" t="s">
        <v>14847</v>
      </c>
      <c r="D7352" s="326" t="s">
        <v>13532</v>
      </c>
    </row>
    <row r="7353" spans="1:4" ht="30" x14ac:dyDescent="0.2">
      <c r="A7353" s="85">
        <v>11256</v>
      </c>
      <c r="B7353" s="324" t="s">
        <v>20454</v>
      </c>
      <c r="C7353" s="325" t="s">
        <v>14847</v>
      </c>
      <c r="D7353" s="326" t="s">
        <v>13539</v>
      </c>
    </row>
    <row r="7354" spans="1:4" ht="30" x14ac:dyDescent="0.2">
      <c r="A7354" s="85">
        <v>14055</v>
      </c>
      <c r="B7354" s="324" t="s">
        <v>20455</v>
      </c>
      <c r="C7354" s="325" t="s">
        <v>14847</v>
      </c>
      <c r="D7354" s="326" t="s">
        <v>13540</v>
      </c>
    </row>
    <row r="7355" spans="1:4" ht="30" x14ac:dyDescent="0.2">
      <c r="A7355" s="85">
        <v>39768</v>
      </c>
      <c r="B7355" s="324" t="s">
        <v>20456</v>
      </c>
      <c r="C7355" s="325" t="s">
        <v>14847</v>
      </c>
      <c r="D7355" s="326" t="s">
        <v>13541</v>
      </c>
    </row>
    <row r="7356" spans="1:4" ht="30" x14ac:dyDescent="0.2">
      <c r="A7356" s="85">
        <v>11247</v>
      </c>
      <c r="B7356" s="324" t="s">
        <v>20457</v>
      </c>
      <c r="C7356" s="325" t="s">
        <v>14847</v>
      </c>
      <c r="D7356" s="326" t="s">
        <v>13542</v>
      </c>
    </row>
    <row r="7357" spans="1:4" ht="30" x14ac:dyDescent="0.2">
      <c r="A7357" s="85">
        <v>39769</v>
      </c>
      <c r="B7357" s="324" t="s">
        <v>20458</v>
      </c>
      <c r="C7357" s="325" t="s">
        <v>14847</v>
      </c>
      <c r="D7357" s="326" t="s">
        <v>13543</v>
      </c>
    </row>
    <row r="7358" spans="1:4" ht="30" x14ac:dyDescent="0.2">
      <c r="A7358" s="85">
        <v>11249</v>
      </c>
      <c r="B7358" s="324" t="s">
        <v>20459</v>
      </c>
      <c r="C7358" s="325" t="s">
        <v>14847</v>
      </c>
      <c r="D7358" s="326" t="s">
        <v>13544</v>
      </c>
    </row>
    <row r="7359" spans="1:4" ht="30" x14ac:dyDescent="0.2">
      <c r="A7359" s="85">
        <v>39770</v>
      </c>
      <c r="B7359" s="324" t="s">
        <v>20460</v>
      </c>
      <c r="C7359" s="325" t="s">
        <v>14847</v>
      </c>
      <c r="D7359" s="326" t="s">
        <v>13545</v>
      </c>
    </row>
    <row r="7360" spans="1:4" ht="15" x14ac:dyDescent="0.2">
      <c r="A7360" s="85">
        <v>10569</v>
      </c>
      <c r="B7360" s="324" t="s">
        <v>20461</v>
      </c>
      <c r="C7360" s="325" t="s">
        <v>14847</v>
      </c>
      <c r="D7360" s="326" t="s">
        <v>563</v>
      </c>
    </row>
    <row r="7361" spans="1:4" ht="15" x14ac:dyDescent="0.2">
      <c r="A7361" s="85">
        <v>1872</v>
      </c>
      <c r="B7361" s="324" t="s">
        <v>20462</v>
      </c>
      <c r="C7361" s="325" t="s">
        <v>14847</v>
      </c>
      <c r="D7361" s="326" t="s">
        <v>184</v>
      </c>
    </row>
    <row r="7362" spans="1:4" ht="15" x14ac:dyDescent="0.2">
      <c r="A7362" s="85">
        <v>1873</v>
      </c>
      <c r="B7362" s="324" t="s">
        <v>20463</v>
      </c>
      <c r="C7362" s="325" t="s">
        <v>14847</v>
      </c>
      <c r="D7362" s="326" t="s">
        <v>382</v>
      </c>
    </row>
    <row r="7363" spans="1:4" ht="30" x14ac:dyDescent="0.2">
      <c r="A7363" s="85">
        <v>39693</v>
      </c>
      <c r="B7363" s="324" t="s">
        <v>20464</v>
      </c>
      <c r="C7363" s="325" t="s">
        <v>14847</v>
      </c>
      <c r="D7363" s="326" t="s">
        <v>13546</v>
      </c>
    </row>
    <row r="7364" spans="1:4" ht="30" x14ac:dyDescent="0.2">
      <c r="A7364" s="85">
        <v>39692</v>
      </c>
      <c r="B7364" s="324" t="s">
        <v>20465</v>
      </c>
      <c r="C7364" s="325" t="s">
        <v>14847</v>
      </c>
      <c r="D7364" s="326" t="s">
        <v>13547</v>
      </c>
    </row>
    <row r="7365" spans="1:4" ht="30" x14ac:dyDescent="0.2">
      <c r="A7365" s="85">
        <v>39681</v>
      </c>
      <c r="B7365" s="324" t="s">
        <v>20466</v>
      </c>
      <c r="C7365" s="325" t="s">
        <v>14847</v>
      </c>
      <c r="D7365" s="326" t="s">
        <v>13548</v>
      </c>
    </row>
    <row r="7366" spans="1:4" ht="30" x14ac:dyDescent="0.2">
      <c r="A7366" s="85">
        <v>39680</v>
      </c>
      <c r="B7366" s="324" t="s">
        <v>20467</v>
      </c>
      <c r="C7366" s="325" t="s">
        <v>14847</v>
      </c>
      <c r="D7366" s="326" t="s">
        <v>13549</v>
      </c>
    </row>
    <row r="7367" spans="1:4" ht="30" x14ac:dyDescent="0.2">
      <c r="A7367" s="85">
        <v>39682</v>
      </c>
      <c r="B7367" s="324" t="s">
        <v>20468</v>
      </c>
      <c r="C7367" s="325" t="s">
        <v>14847</v>
      </c>
      <c r="D7367" s="326" t="s">
        <v>1589</v>
      </c>
    </row>
    <row r="7368" spans="1:4" ht="30" x14ac:dyDescent="0.2">
      <c r="A7368" s="85">
        <v>39685</v>
      </c>
      <c r="B7368" s="324" t="s">
        <v>20469</v>
      </c>
      <c r="C7368" s="325" t="s">
        <v>14847</v>
      </c>
      <c r="D7368" s="326" t="s">
        <v>6330</v>
      </c>
    </row>
    <row r="7369" spans="1:4" ht="30" x14ac:dyDescent="0.2">
      <c r="A7369" s="85">
        <v>39687</v>
      </c>
      <c r="B7369" s="324" t="s">
        <v>20470</v>
      </c>
      <c r="C7369" s="325" t="s">
        <v>14847</v>
      </c>
      <c r="D7369" s="326" t="s">
        <v>13550</v>
      </c>
    </row>
    <row r="7370" spans="1:4" ht="15" x14ac:dyDescent="0.2">
      <c r="A7370" s="85">
        <v>3280</v>
      </c>
      <c r="B7370" s="324" t="s">
        <v>20471</v>
      </c>
      <c r="C7370" s="325" t="s">
        <v>14847</v>
      </c>
      <c r="D7370" s="326" t="s">
        <v>13551</v>
      </c>
    </row>
    <row r="7371" spans="1:4" ht="15" x14ac:dyDescent="0.2">
      <c r="A7371" s="85">
        <v>11881</v>
      </c>
      <c r="B7371" s="324" t="s">
        <v>20472</v>
      </c>
      <c r="C7371" s="325" t="s">
        <v>14847</v>
      </c>
      <c r="D7371" s="326" t="s">
        <v>13552</v>
      </c>
    </row>
    <row r="7372" spans="1:4" ht="15" x14ac:dyDescent="0.2">
      <c r="A7372" s="85">
        <v>34641</v>
      </c>
      <c r="B7372" s="324" t="s">
        <v>20473</v>
      </c>
      <c r="C7372" s="325" t="s">
        <v>14847</v>
      </c>
      <c r="D7372" s="326" t="s">
        <v>13553</v>
      </c>
    </row>
    <row r="7373" spans="1:4" ht="15" x14ac:dyDescent="0.2">
      <c r="A7373" s="85">
        <v>34643</v>
      </c>
      <c r="B7373" s="324" t="s">
        <v>20474</v>
      </c>
      <c r="C7373" s="325" t="s">
        <v>14847</v>
      </c>
      <c r="D7373" s="326" t="s">
        <v>1096</v>
      </c>
    </row>
    <row r="7374" spans="1:4" ht="15" x14ac:dyDescent="0.2">
      <c r="A7374" s="85">
        <v>3278</v>
      </c>
      <c r="B7374" s="324" t="s">
        <v>20475</v>
      </c>
      <c r="C7374" s="325" t="s">
        <v>14847</v>
      </c>
      <c r="D7374" s="326" t="s">
        <v>3789</v>
      </c>
    </row>
    <row r="7375" spans="1:4" ht="15" x14ac:dyDescent="0.2">
      <c r="A7375" s="85">
        <v>3279</v>
      </c>
      <c r="B7375" s="324" t="s">
        <v>20476</v>
      </c>
      <c r="C7375" s="325" t="s">
        <v>14847</v>
      </c>
      <c r="D7375" s="326" t="s">
        <v>13554</v>
      </c>
    </row>
    <row r="7376" spans="1:4" ht="30" x14ac:dyDescent="0.2">
      <c r="A7376" s="85">
        <v>1062</v>
      </c>
      <c r="B7376" s="324" t="s">
        <v>20477</v>
      </c>
      <c r="C7376" s="325" t="s">
        <v>14847</v>
      </c>
      <c r="D7376" s="326" t="s">
        <v>1744</v>
      </c>
    </row>
    <row r="7377" spans="1:4" ht="30" x14ac:dyDescent="0.2">
      <c r="A7377" s="85">
        <v>39686</v>
      </c>
      <c r="B7377" s="324" t="s">
        <v>20478</v>
      </c>
      <c r="C7377" s="325" t="s">
        <v>14847</v>
      </c>
      <c r="D7377" s="326" t="s">
        <v>13555</v>
      </c>
    </row>
    <row r="7378" spans="1:4" ht="30" x14ac:dyDescent="0.2">
      <c r="A7378" s="85">
        <v>39683</v>
      </c>
      <c r="B7378" s="324" t="s">
        <v>20479</v>
      </c>
      <c r="C7378" s="325" t="s">
        <v>14847</v>
      </c>
      <c r="D7378" s="326" t="s">
        <v>13556</v>
      </c>
    </row>
    <row r="7379" spans="1:4" ht="15" x14ac:dyDescent="0.2">
      <c r="A7379" s="85">
        <v>1871</v>
      </c>
      <c r="B7379" s="324" t="s">
        <v>20480</v>
      </c>
      <c r="C7379" s="325" t="s">
        <v>14847</v>
      </c>
      <c r="D7379" s="326" t="s">
        <v>380</v>
      </c>
    </row>
    <row r="7380" spans="1:4" ht="15" x14ac:dyDescent="0.2">
      <c r="A7380" s="85">
        <v>12001</v>
      </c>
      <c r="B7380" s="324" t="s">
        <v>20481</v>
      </c>
      <c r="C7380" s="325" t="s">
        <v>14847</v>
      </c>
      <c r="D7380" s="326" t="s">
        <v>1531</v>
      </c>
    </row>
    <row r="7381" spans="1:4" ht="15" x14ac:dyDescent="0.2">
      <c r="A7381" s="85">
        <v>11882</v>
      </c>
      <c r="B7381" s="324" t="s">
        <v>20482</v>
      </c>
      <c r="C7381" s="325" t="s">
        <v>14847</v>
      </c>
      <c r="D7381" s="326" t="s">
        <v>3789</v>
      </c>
    </row>
    <row r="7382" spans="1:4" ht="30" x14ac:dyDescent="0.2">
      <c r="A7382" s="85">
        <v>39689</v>
      </c>
      <c r="B7382" s="324" t="s">
        <v>20483</v>
      </c>
      <c r="C7382" s="325" t="s">
        <v>14847</v>
      </c>
      <c r="D7382" s="326" t="s">
        <v>13557</v>
      </c>
    </row>
    <row r="7383" spans="1:4" ht="30" x14ac:dyDescent="0.2">
      <c r="A7383" s="85">
        <v>39688</v>
      </c>
      <c r="B7383" s="324" t="s">
        <v>20484</v>
      </c>
      <c r="C7383" s="325" t="s">
        <v>14847</v>
      </c>
      <c r="D7383" s="326" t="s">
        <v>13558</v>
      </c>
    </row>
    <row r="7384" spans="1:4" ht="30" x14ac:dyDescent="0.2">
      <c r="A7384" s="85">
        <v>1068</v>
      </c>
      <c r="B7384" s="324" t="s">
        <v>20485</v>
      </c>
      <c r="C7384" s="325" t="s">
        <v>14847</v>
      </c>
      <c r="D7384" s="326" t="s">
        <v>13559</v>
      </c>
    </row>
    <row r="7385" spans="1:4" ht="30" x14ac:dyDescent="0.2">
      <c r="A7385" s="85">
        <v>39690</v>
      </c>
      <c r="B7385" s="324" t="s">
        <v>20486</v>
      </c>
      <c r="C7385" s="325" t="s">
        <v>14847</v>
      </c>
      <c r="D7385" s="326" t="s">
        <v>13560</v>
      </c>
    </row>
    <row r="7386" spans="1:4" ht="30" x14ac:dyDescent="0.2">
      <c r="A7386" s="85">
        <v>39691</v>
      </c>
      <c r="B7386" s="324" t="s">
        <v>20487</v>
      </c>
      <c r="C7386" s="325" t="s">
        <v>14847</v>
      </c>
      <c r="D7386" s="326" t="s">
        <v>13561</v>
      </c>
    </row>
    <row r="7387" spans="1:4" ht="15" x14ac:dyDescent="0.2">
      <c r="A7387" s="85">
        <v>39808</v>
      </c>
      <c r="B7387" s="324" t="s">
        <v>20488</v>
      </c>
      <c r="C7387" s="325" t="s">
        <v>14847</v>
      </c>
      <c r="D7387" s="326" t="s">
        <v>4820</v>
      </c>
    </row>
    <row r="7388" spans="1:4" ht="15" x14ac:dyDescent="0.2">
      <c r="A7388" s="85">
        <v>39809</v>
      </c>
      <c r="B7388" s="324" t="s">
        <v>20489</v>
      </c>
      <c r="C7388" s="325" t="s">
        <v>14847</v>
      </c>
      <c r="D7388" s="326" t="s">
        <v>13562</v>
      </c>
    </row>
    <row r="7389" spans="1:4" ht="15" x14ac:dyDescent="0.2">
      <c r="A7389" s="85">
        <v>11713</v>
      </c>
      <c r="B7389" s="324" t="s">
        <v>20490</v>
      </c>
      <c r="C7389" s="325" t="s">
        <v>14847</v>
      </c>
      <c r="D7389" s="326" t="s">
        <v>14446</v>
      </c>
    </row>
    <row r="7390" spans="1:4" ht="15" x14ac:dyDescent="0.2">
      <c r="A7390" s="85">
        <v>11716</v>
      </c>
      <c r="B7390" s="324" t="s">
        <v>20491</v>
      </c>
      <c r="C7390" s="325" t="s">
        <v>14847</v>
      </c>
      <c r="D7390" s="326" t="s">
        <v>18261</v>
      </c>
    </row>
    <row r="7391" spans="1:4" ht="15" x14ac:dyDescent="0.2">
      <c r="A7391" s="85">
        <v>5103</v>
      </c>
      <c r="B7391" s="324" t="s">
        <v>20492</v>
      </c>
      <c r="C7391" s="325" t="s">
        <v>14847</v>
      </c>
      <c r="D7391" s="326" t="s">
        <v>13369</v>
      </c>
    </row>
    <row r="7392" spans="1:4" ht="15" x14ac:dyDescent="0.2">
      <c r="A7392" s="85">
        <v>11712</v>
      </c>
      <c r="B7392" s="324" t="s">
        <v>20493</v>
      </c>
      <c r="C7392" s="325" t="s">
        <v>14847</v>
      </c>
      <c r="D7392" s="326" t="s">
        <v>1372</v>
      </c>
    </row>
    <row r="7393" spans="1:4" ht="15" x14ac:dyDescent="0.2">
      <c r="A7393" s="85">
        <v>11717</v>
      </c>
      <c r="B7393" s="324" t="s">
        <v>20494</v>
      </c>
      <c r="C7393" s="325" t="s">
        <v>14847</v>
      </c>
      <c r="D7393" s="326" t="s">
        <v>20495</v>
      </c>
    </row>
    <row r="7394" spans="1:4" ht="15" x14ac:dyDescent="0.2">
      <c r="A7394" s="85">
        <v>11714</v>
      </c>
      <c r="B7394" s="324" t="s">
        <v>20496</v>
      </c>
      <c r="C7394" s="325" t="s">
        <v>14847</v>
      </c>
      <c r="D7394" s="326" t="s">
        <v>20497</v>
      </c>
    </row>
    <row r="7395" spans="1:4" ht="15" x14ac:dyDescent="0.2">
      <c r="A7395" s="85">
        <v>11715</v>
      </c>
      <c r="B7395" s="324" t="s">
        <v>20498</v>
      </c>
      <c r="C7395" s="325" t="s">
        <v>14847</v>
      </c>
      <c r="D7395" s="326" t="s">
        <v>14269</v>
      </c>
    </row>
    <row r="7396" spans="1:4" ht="15" x14ac:dyDescent="0.2">
      <c r="A7396" s="85">
        <v>11880</v>
      </c>
      <c r="B7396" s="324" t="s">
        <v>20499</v>
      </c>
      <c r="C7396" s="325" t="s">
        <v>14847</v>
      </c>
      <c r="D7396" s="326" t="s">
        <v>20500</v>
      </c>
    </row>
    <row r="7397" spans="1:4" ht="15" x14ac:dyDescent="0.2">
      <c r="A7397" s="85">
        <v>1106</v>
      </c>
      <c r="B7397" s="324" t="s">
        <v>20501</v>
      </c>
      <c r="C7397" s="325" t="s">
        <v>1492</v>
      </c>
      <c r="D7397" s="326" t="s">
        <v>539</v>
      </c>
    </row>
    <row r="7398" spans="1:4" ht="15" x14ac:dyDescent="0.2">
      <c r="A7398" s="85">
        <v>11161</v>
      </c>
      <c r="B7398" s="324" t="s">
        <v>20502</v>
      </c>
      <c r="C7398" s="325" t="s">
        <v>1492</v>
      </c>
      <c r="D7398" s="326" t="s">
        <v>710</v>
      </c>
    </row>
    <row r="7399" spans="1:4" ht="15" x14ac:dyDescent="0.2">
      <c r="A7399" s="85">
        <v>1107</v>
      </c>
      <c r="B7399" s="324" t="s">
        <v>20503</v>
      </c>
      <c r="C7399" s="325" t="s">
        <v>1492</v>
      </c>
      <c r="D7399" s="326" t="s">
        <v>846</v>
      </c>
    </row>
    <row r="7400" spans="1:4" ht="15" x14ac:dyDescent="0.2">
      <c r="A7400" s="85">
        <v>4758</v>
      </c>
      <c r="B7400" s="324" t="s">
        <v>20504</v>
      </c>
      <c r="C7400" s="325" t="s">
        <v>1490</v>
      </c>
      <c r="D7400" s="326" t="s">
        <v>13563</v>
      </c>
    </row>
    <row r="7401" spans="1:4" ht="15" x14ac:dyDescent="0.2">
      <c r="A7401" s="85">
        <v>41080</v>
      </c>
      <c r="B7401" s="324" t="s">
        <v>20505</v>
      </c>
      <c r="C7401" s="325" t="s">
        <v>1494</v>
      </c>
      <c r="D7401" s="326" t="s">
        <v>13564</v>
      </c>
    </row>
    <row r="7402" spans="1:4" ht="15" x14ac:dyDescent="0.2">
      <c r="A7402" s="85">
        <v>25963</v>
      </c>
      <c r="B7402" s="324" t="s">
        <v>20506</v>
      </c>
      <c r="C7402" s="325" t="s">
        <v>1492</v>
      </c>
      <c r="D7402" s="326" t="s">
        <v>541</v>
      </c>
    </row>
    <row r="7403" spans="1:4" ht="15" x14ac:dyDescent="0.2">
      <c r="A7403" s="85">
        <v>4759</v>
      </c>
      <c r="B7403" s="324" t="s">
        <v>20507</v>
      </c>
      <c r="C7403" s="325" t="s">
        <v>1490</v>
      </c>
      <c r="D7403" s="326" t="s">
        <v>986</v>
      </c>
    </row>
    <row r="7404" spans="1:4" ht="15" x14ac:dyDescent="0.2">
      <c r="A7404" s="85">
        <v>41068</v>
      </c>
      <c r="B7404" s="324" t="s">
        <v>20508</v>
      </c>
      <c r="C7404" s="325" t="s">
        <v>1494</v>
      </c>
      <c r="D7404" s="326" t="s">
        <v>13565</v>
      </c>
    </row>
    <row r="7405" spans="1:4" ht="15" x14ac:dyDescent="0.2">
      <c r="A7405" s="85">
        <v>1108</v>
      </c>
      <c r="B7405" s="324" t="s">
        <v>20509</v>
      </c>
      <c r="C7405" s="325" t="s">
        <v>1491</v>
      </c>
      <c r="D7405" s="326" t="s">
        <v>13566</v>
      </c>
    </row>
    <row r="7406" spans="1:4" ht="15" x14ac:dyDescent="0.2">
      <c r="A7406" s="85">
        <v>1117</v>
      </c>
      <c r="B7406" s="324" t="s">
        <v>20510</v>
      </c>
      <c r="C7406" s="325" t="s">
        <v>1491</v>
      </c>
      <c r="D7406" s="326" t="s">
        <v>13567</v>
      </c>
    </row>
    <row r="7407" spans="1:4" ht="15" x14ac:dyDescent="0.2">
      <c r="A7407" s="85">
        <v>1118</v>
      </c>
      <c r="B7407" s="324" t="s">
        <v>20511</v>
      </c>
      <c r="C7407" s="325" t="s">
        <v>1491</v>
      </c>
      <c r="D7407" s="326" t="s">
        <v>3720</v>
      </c>
    </row>
    <row r="7408" spans="1:4" ht="15" x14ac:dyDescent="0.2">
      <c r="A7408" s="85">
        <v>1110</v>
      </c>
      <c r="B7408" s="324" t="s">
        <v>20512</v>
      </c>
      <c r="C7408" s="325" t="s">
        <v>1491</v>
      </c>
      <c r="D7408" s="326" t="s">
        <v>3720</v>
      </c>
    </row>
    <row r="7409" spans="1:4" ht="30" x14ac:dyDescent="0.2">
      <c r="A7409" s="85">
        <v>12618</v>
      </c>
      <c r="B7409" s="324" t="s">
        <v>20513</v>
      </c>
      <c r="C7409" s="325" t="s">
        <v>14847</v>
      </c>
      <c r="D7409" s="326" t="s">
        <v>543</v>
      </c>
    </row>
    <row r="7410" spans="1:4" ht="15" x14ac:dyDescent="0.2">
      <c r="A7410" s="85">
        <v>40871</v>
      </c>
      <c r="B7410" s="324" t="s">
        <v>20514</v>
      </c>
      <c r="C7410" s="325" t="s">
        <v>1491</v>
      </c>
      <c r="D7410" s="326" t="s">
        <v>1000</v>
      </c>
    </row>
    <row r="7411" spans="1:4" ht="15" x14ac:dyDescent="0.2">
      <c r="A7411" s="85">
        <v>40869</v>
      </c>
      <c r="B7411" s="324" t="s">
        <v>20515</v>
      </c>
      <c r="C7411" s="325" t="s">
        <v>1491</v>
      </c>
      <c r="D7411" s="326" t="s">
        <v>987</v>
      </c>
    </row>
    <row r="7412" spans="1:4" ht="15" x14ac:dyDescent="0.2">
      <c r="A7412" s="85">
        <v>40870</v>
      </c>
      <c r="B7412" s="324" t="s">
        <v>20516</v>
      </c>
      <c r="C7412" s="325" t="s">
        <v>1491</v>
      </c>
      <c r="D7412" s="326" t="s">
        <v>13568</v>
      </c>
    </row>
    <row r="7413" spans="1:4" ht="15" x14ac:dyDescent="0.2">
      <c r="A7413" s="85">
        <v>1109</v>
      </c>
      <c r="B7413" s="324" t="s">
        <v>20517</v>
      </c>
      <c r="C7413" s="325" t="s">
        <v>1491</v>
      </c>
      <c r="D7413" s="326" t="s">
        <v>754</v>
      </c>
    </row>
    <row r="7414" spans="1:4" ht="15" x14ac:dyDescent="0.2">
      <c r="A7414" s="85">
        <v>1119</v>
      </c>
      <c r="B7414" s="324" t="s">
        <v>20518</v>
      </c>
      <c r="C7414" s="325" t="s">
        <v>1491</v>
      </c>
      <c r="D7414" s="326" t="s">
        <v>4776</v>
      </c>
    </row>
    <row r="7415" spans="1:4" ht="15" x14ac:dyDescent="0.2">
      <c r="A7415" s="85">
        <v>13115</v>
      </c>
      <c r="B7415" s="324" t="s">
        <v>20519</v>
      </c>
      <c r="C7415" s="325" t="s">
        <v>1491</v>
      </c>
      <c r="D7415" s="326" t="s">
        <v>4924</v>
      </c>
    </row>
    <row r="7416" spans="1:4" ht="15" x14ac:dyDescent="0.2">
      <c r="A7416" s="85">
        <v>10541</v>
      </c>
      <c r="B7416" s="324" t="s">
        <v>20520</v>
      </c>
      <c r="C7416" s="325" t="s">
        <v>1491</v>
      </c>
      <c r="D7416" s="326" t="s">
        <v>16742</v>
      </c>
    </row>
    <row r="7417" spans="1:4" ht="15" x14ac:dyDescent="0.2">
      <c r="A7417" s="85">
        <v>10543</v>
      </c>
      <c r="B7417" s="324" t="s">
        <v>20521</v>
      </c>
      <c r="C7417" s="325" t="s">
        <v>1491</v>
      </c>
      <c r="D7417" s="326" t="s">
        <v>18971</v>
      </c>
    </row>
    <row r="7418" spans="1:4" ht="15" x14ac:dyDescent="0.2">
      <c r="A7418" s="85">
        <v>10544</v>
      </c>
      <c r="B7418" s="324" t="s">
        <v>20522</v>
      </c>
      <c r="C7418" s="325" t="s">
        <v>1491</v>
      </c>
      <c r="D7418" s="326" t="s">
        <v>18226</v>
      </c>
    </row>
    <row r="7419" spans="1:4" ht="15" x14ac:dyDescent="0.2">
      <c r="A7419" s="85">
        <v>10545</v>
      </c>
      <c r="B7419" s="324" t="s">
        <v>20523</v>
      </c>
      <c r="C7419" s="325" t="s">
        <v>1491</v>
      </c>
      <c r="D7419" s="326" t="s">
        <v>14290</v>
      </c>
    </row>
    <row r="7420" spans="1:4" ht="15" x14ac:dyDescent="0.2">
      <c r="A7420" s="85">
        <v>10542</v>
      </c>
      <c r="B7420" s="324" t="s">
        <v>20524</v>
      </c>
      <c r="C7420" s="325" t="s">
        <v>1491</v>
      </c>
      <c r="D7420" s="326" t="s">
        <v>18121</v>
      </c>
    </row>
    <row r="7421" spans="1:4" ht="15" x14ac:dyDescent="0.2">
      <c r="A7421" s="85">
        <v>38365</v>
      </c>
      <c r="B7421" s="324" t="s">
        <v>20525</v>
      </c>
      <c r="C7421" s="325" t="s">
        <v>1506</v>
      </c>
      <c r="D7421" s="326" t="s">
        <v>423</v>
      </c>
    </row>
    <row r="7422" spans="1:4" ht="30" x14ac:dyDescent="0.2">
      <c r="A7422" s="85">
        <v>37745</v>
      </c>
      <c r="B7422" s="324" t="s">
        <v>20526</v>
      </c>
      <c r="C7422" s="325" t="s">
        <v>14847</v>
      </c>
      <c r="D7422" s="326" t="s">
        <v>13570</v>
      </c>
    </row>
    <row r="7423" spans="1:4" ht="30" x14ac:dyDescent="0.2">
      <c r="A7423" s="85">
        <v>37754</v>
      </c>
      <c r="B7423" s="324" t="s">
        <v>20527</v>
      </c>
      <c r="C7423" s="325" t="s">
        <v>14847</v>
      </c>
      <c r="D7423" s="326" t="s">
        <v>13571</v>
      </c>
    </row>
    <row r="7424" spans="1:4" ht="30" x14ac:dyDescent="0.2">
      <c r="A7424" s="85">
        <v>37748</v>
      </c>
      <c r="B7424" s="324" t="s">
        <v>20528</v>
      </c>
      <c r="C7424" s="325" t="s">
        <v>14847</v>
      </c>
      <c r="D7424" s="326" t="s">
        <v>13572</v>
      </c>
    </row>
    <row r="7425" spans="1:4" ht="30" x14ac:dyDescent="0.2">
      <c r="A7425" s="85">
        <v>37761</v>
      </c>
      <c r="B7425" s="324" t="s">
        <v>20529</v>
      </c>
      <c r="C7425" s="325" t="s">
        <v>14847</v>
      </c>
      <c r="D7425" s="326" t="s">
        <v>13573</v>
      </c>
    </row>
    <row r="7426" spans="1:4" ht="30" x14ac:dyDescent="0.2">
      <c r="A7426" s="85">
        <v>37757</v>
      </c>
      <c r="B7426" s="324" t="s">
        <v>20530</v>
      </c>
      <c r="C7426" s="325" t="s">
        <v>14847</v>
      </c>
      <c r="D7426" s="326" t="s">
        <v>13574</v>
      </c>
    </row>
    <row r="7427" spans="1:4" ht="30" x14ac:dyDescent="0.2">
      <c r="A7427" s="85">
        <v>37759</v>
      </c>
      <c r="B7427" s="324" t="s">
        <v>20531</v>
      </c>
      <c r="C7427" s="325" t="s">
        <v>14847</v>
      </c>
      <c r="D7427" s="326" t="s">
        <v>13575</v>
      </c>
    </row>
    <row r="7428" spans="1:4" ht="30" x14ac:dyDescent="0.2">
      <c r="A7428" s="85">
        <v>37766</v>
      </c>
      <c r="B7428" s="324" t="s">
        <v>20532</v>
      </c>
      <c r="C7428" s="325" t="s">
        <v>14847</v>
      </c>
      <c r="D7428" s="326" t="s">
        <v>13576</v>
      </c>
    </row>
    <row r="7429" spans="1:4" ht="30" x14ac:dyDescent="0.2">
      <c r="A7429" s="85">
        <v>37752</v>
      </c>
      <c r="B7429" s="324" t="s">
        <v>20533</v>
      </c>
      <c r="C7429" s="325" t="s">
        <v>14847</v>
      </c>
      <c r="D7429" s="326" t="s">
        <v>13577</v>
      </c>
    </row>
    <row r="7430" spans="1:4" ht="30" x14ac:dyDescent="0.2">
      <c r="A7430" s="85">
        <v>37760</v>
      </c>
      <c r="B7430" s="324" t="s">
        <v>20534</v>
      </c>
      <c r="C7430" s="325" t="s">
        <v>14847</v>
      </c>
      <c r="D7430" s="326" t="s">
        <v>13578</v>
      </c>
    </row>
    <row r="7431" spans="1:4" ht="30" x14ac:dyDescent="0.2">
      <c r="A7431" s="85">
        <v>37765</v>
      </c>
      <c r="B7431" s="324" t="s">
        <v>20535</v>
      </c>
      <c r="C7431" s="325" t="s">
        <v>14847</v>
      </c>
      <c r="D7431" s="326" t="s">
        <v>13579</v>
      </c>
    </row>
    <row r="7432" spans="1:4" ht="30" x14ac:dyDescent="0.2">
      <c r="A7432" s="85">
        <v>37746</v>
      </c>
      <c r="B7432" s="324" t="s">
        <v>20536</v>
      </c>
      <c r="C7432" s="325" t="s">
        <v>14847</v>
      </c>
      <c r="D7432" s="326" t="s">
        <v>13580</v>
      </c>
    </row>
    <row r="7433" spans="1:4" ht="30" x14ac:dyDescent="0.2">
      <c r="A7433" s="85">
        <v>37750</v>
      </c>
      <c r="B7433" s="324" t="s">
        <v>20537</v>
      </c>
      <c r="C7433" s="325" t="s">
        <v>14847</v>
      </c>
      <c r="D7433" s="326" t="s">
        <v>13581</v>
      </c>
    </row>
    <row r="7434" spans="1:4" ht="30" x14ac:dyDescent="0.2">
      <c r="A7434" s="85">
        <v>37753</v>
      </c>
      <c r="B7434" s="324" t="s">
        <v>20538</v>
      </c>
      <c r="C7434" s="325" t="s">
        <v>14847</v>
      </c>
      <c r="D7434" s="326" t="s">
        <v>13582</v>
      </c>
    </row>
    <row r="7435" spans="1:4" ht="30" x14ac:dyDescent="0.2">
      <c r="A7435" s="85">
        <v>37756</v>
      </c>
      <c r="B7435" s="324" t="s">
        <v>20539</v>
      </c>
      <c r="C7435" s="325" t="s">
        <v>14847</v>
      </c>
      <c r="D7435" s="326" t="s">
        <v>13573</v>
      </c>
    </row>
    <row r="7436" spans="1:4" ht="30" x14ac:dyDescent="0.2">
      <c r="A7436" s="85">
        <v>37755</v>
      </c>
      <c r="B7436" s="324" t="s">
        <v>20540</v>
      </c>
      <c r="C7436" s="325" t="s">
        <v>14847</v>
      </c>
      <c r="D7436" s="326" t="s">
        <v>13583</v>
      </c>
    </row>
    <row r="7437" spans="1:4" ht="30" x14ac:dyDescent="0.2">
      <c r="A7437" s="85">
        <v>37758</v>
      </c>
      <c r="B7437" s="324" t="s">
        <v>20541</v>
      </c>
      <c r="C7437" s="325" t="s">
        <v>14847</v>
      </c>
      <c r="D7437" s="326" t="s">
        <v>13584</v>
      </c>
    </row>
    <row r="7438" spans="1:4" ht="30" x14ac:dyDescent="0.2">
      <c r="A7438" s="85">
        <v>37747</v>
      </c>
      <c r="B7438" s="324" t="s">
        <v>20542</v>
      </c>
      <c r="C7438" s="325" t="s">
        <v>14847</v>
      </c>
      <c r="D7438" s="326" t="s">
        <v>13585</v>
      </c>
    </row>
    <row r="7439" spans="1:4" ht="30" x14ac:dyDescent="0.2">
      <c r="A7439" s="85">
        <v>37767</v>
      </c>
      <c r="B7439" s="324" t="s">
        <v>20543</v>
      </c>
      <c r="C7439" s="325" t="s">
        <v>14847</v>
      </c>
      <c r="D7439" s="326" t="s">
        <v>13586</v>
      </c>
    </row>
    <row r="7440" spans="1:4" ht="30" x14ac:dyDescent="0.2">
      <c r="A7440" s="85">
        <v>37751</v>
      </c>
      <c r="B7440" s="324" t="s">
        <v>20544</v>
      </c>
      <c r="C7440" s="325" t="s">
        <v>14847</v>
      </c>
      <c r="D7440" s="326" t="s">
        <v>13586</v>
      </c>
    </row>
    <row r="7441" spans="1:4" ht="30" x14ac:dyDescent="0.2">
      <c r="A7441" s="85">
        <v>37749</v>
      </c>
      <c r="B7441" s="324" t="s">
        <v>20545</v>
      </c>
      <c r="C7441" s="325" t="s">
        <v>14847</v>
      </c>
      <c r="D7441" s="326" t="s">
        <v>13587</v>
      </c>
    </row>
    <row r="7442" spans="1:4" ht="15" x14ac:dyDescent="0.2">
      <c r="A7442" s="85">
        <v>13617</v>
      </c>
      <c r="B7442" s="324" t="s">
        <v>20546</v>
      </c>
      <c r="C7442" s="325" t="s">
        <v>14847</v>
      </c>
      <c r="D7442" s="326" t="s">
        <v>20547</v>
      </c>
    </row>
    <row r="7443" spans="1:4" ht="15" x14ac:dyDescent="0.2">
      <c r="A7443" s="85">
        <v>1159</v>
      </c>
      <c r="B7443" s="324" t="s">
        <v>20548</v>
      </c>
      <c r="C7443" s="325" t="s">
        <v>14847</v>
      </c>
      <c r="D7443" s="326" t="s">
        <v>20549</v>
      </c>
    </row>
    <row r="7444" spans="1:4" ht="15" x14ac:dyDescent="0.2">
      <c r="A7444" s="85">
        <v>12114</v>
      </c>
      <c r="B7444" s="324" t="s">
        <v>20550</v>
      </c>
      <c r="C7444" s="325" t="s">
        <v>14847</v>
      </c>
      <c r="D7444" s="326" t="s">
        <v>14283</v>
      </c>
    </row>
    <row r="7445" spans="1:4" ht="15" x14ac:dyDescent="0.2">
      <c r="A7445" s="85">
        <v>38106</v>
      </c>
      <c r="B7445" s="324" t="s">
        <v>20551</v>
      </c>
      <c r="C7445" s="325" t="s">
        <v>14847</v>
      </c>
      <c r="D7445" s="326" t="s">
        <v>946</v>
      </c>
    </row>
    <row r="7446" spans="1:4" ht="30" x14ac:dyDescent="0.2">
      <c r="A7446" s="85">
        <v>38085</v>
      </c>
      <c r="B7446" s="324" t="s">
        <v>20552</v>
      </c>
      <c r="C7446" s="325" t="s">
        <v>14847</v>
      </c>
      <c r="D7446" s="326" t="s">
        <v>910</v>
      </c>
    </row>
    <row r="7447" spans="1:4" ht="15" x14ac:dyDescent="0.2">
      <c r="A7447" s="85">
        <v>38599</v>
      </c>
      <c r="B7447" s="324" t="s">
        <v>20553</v>
      </c>
      <c r="C7447" s="325" t="s">
        <v>14847</v>
      </c>
      <c r="D7447" s="326" t="s">
        <v>2779</v>
      </c>
    </row>
    <row r="7448" spans="1:4" ht="15" x14ac:dyDescent="0.2">
      <c r="A7448" s="85">
        <v>38596</v>
      </c>
      <c r="B7448" s="324" t="s">
        <v>20554</v>
      </c>
      <c r="C7448" s="325" t="s">
        <v>14847</v>
      </c>
      <c r="D7448" s="326" t="s">
        <v>529</v>
      </c>
    </row>
    <row r="7449" spans="1:4" ht="15" x14ac:dyDescent="0.2">
      <c r="A7449" s="85">
        <v>38600</v>
      </c>
      <c r="B7449" s="324" t="s">
        <v>20555</v>
      </c>
      <c r="C7449" s="325" t="s">
        <v>14847</v>
      </c>
      <c r="D7449" s="326" t="s">
        <v>2344</v>
      </c>
    </row>
    <row r="7450" spans="1:4" ht="15" x14ac:dyDescent="0.2">
      <c r="A7450" s="85">
        <v>38597</v>
      </c>
      <c r="B7450" s="324" t="s">
        <v>20556</v>
      </c>
      <c r="C7450" s="325" t="s">
        <v>14847</v>
      </c>
      <c r="D7450" s="326" t="s">
        <v>324</v>
      </c>
    </row>
    <row r="7451" spans="1:4" ht="15" x14ac:dyDescent="0.2">
      <c r="A7451" s="85">
        <v>659</v>
      </c>
      <c r="B7451" s="324" t="s">
        <v>20557</v>
      </c>
      <c r="C7451" s="325" t="s">
        <v>14847</v>
      </c>
      <c r="D7451" s="326" t="s">
        <v>285</v>
      </c>
    </row>
    <row r="7452" spans="1:4" ht="15" x14ac:dyDescent="0.2">
      <c r="A7452" s="85">
        <v>660</v>
      </c>
      <c r="B7452" s="324" t="s">
        <v>20558</v>
      </c>
      <c r="C7452" s="325" t="s">
        <v>14847</v>
      </c>
      <c r="D7452" s="326" t="s">
        <v>374</v>
      </c>
    </row>
    <row r="7453" spans="1:4" ht="15" x14ac:dyDescent="0.2">
      <c r="A7453" s="85">
        <v>658</v>
      </c>
      <c r="B7453" s="324" t="s">
        <v>20559</v>
      </c>
      <c r="C7453" s="325" t="s">
        <v>14847</v>
      </c>
      <c r="D7453" s="326" t="s">
        <v>457</v>
      </c>
    </row>
    <row r="7454" spans="1:4" ht="15" x14ac:dyDescent="0.2">
      <c r="A7454" s="85">
        <v>38548</v>
      </c>
      <c r="B7454" s="324" t="s">
        <v>20560</v>
      </c>
      <c r="C7454" s="325" t="s">
        <v>14847</v>
      </c>
      <c r="D7454" s="326" t="s">
        <v>880</v>
      </c>
    </row>
    <row r="7455" spans="1:4" ht="15" x14ac:dyDescent="0.2">
      <c r="A7455" s="85">
        <v>34647</v>
      </c>
      <c r="B7455" s="324" t="s">
        <v>20561</v>
      </c>
      <c r="C7455" s="325" t="s">
        <v>14847</v>
      </c>
      <c r="D7455" s="326" t="s">
        <v>444</v>
      </c>
    </row>
    <row r="7456" spans="1:4" ht="15" x14ac:dyDescent="0.2">
      <c r="A7456" s="85">
        <v>34649</v>
      </c>
      <c r="B7456" s="324" t="s">
        <v>20562</v>
      </c>
      <c r="C7456" s="325" t="s">
        <v>14847</v>
      </c>
      <c r="D7456" s="326" t="s">
        <v>270</v>
      </c>
    </row>
    <row r="7457" spans="1:4" ht="15" x14ac:dyDescent="0.2">
      <c r="A7457" s="85">
        <v>34652</v>
      </c>
      <c r="B7457" s="324" t="s">
        <v>20563</v>
      </c>
      <c r="C7457" s="325" t="s">
        <v>14847</v>
      </c>
      <c r="D7457" s="326" t="s">
        <v>493</v>
      </c>
    </row>
    <row r="7458" spans="1:4" ht="15" x14ac:dyDescent="0.2">
      <c r="A7458" s="85">
        <v>34655</v>
      </c>
      <c r="B7458" s="324" t="s">
        <v>20564</v>
      </c>
      <c r="C7458" s="325" t="s">
        <v>14847</v>
      </c>
      <c r="D7458" s="326" t="s">
        <v>239</v>
      </c>
    </row>
    <row r="7459" spans="1:4" ht="15" x14ac:dyDescent="0.2">
      <c r="A7459" s="85">
        <v>40607</v>
      </c>
      <c r="B7459" s="324" t="s">
        <v>20565</v>
      </c>
      <c r="C7459" s="325" t="s">
        <v>14847</v>
      </c>
      <c r="D7459" s="326" t="s">
        <v>20566</v>
      </c>
    </row>
    <row r="7460" spans="1:4" ht="15" x14ac:dyDescent="0.2">
      <c r="A7460" s="85">
        <v>585</v>
      </c>
      <c r="B7460" s="324" t="s">
        <v>20567</v>
      </c>
      <c r="C7460" s="325" t="s">
        <v>1492</v>
      </c>
      <c r="D7460" s="326" t="s">
        <v>20568</v>
      </c>
    </row>
    <row r="7461" spans="1:4" ht="15" x14ac:dyDescent="0.2">
      <c r="A7461" s="85">
        <v>4777</v>
      </c>
      <c r="B7461" s="324" t="s">
        <v>20569</v>
      </c>
      <c r="C7461" s="325" t="s">
        <v>1492</v>
      </c>
      <c r="D7461" s="326" t="s">
        <v>5378</v>
      </c>
    </row>
    <row r="7462" spans="1:4" ht="15" x14ac:dyDescent="0.2">
      <c r="A7462" s="85">
        <v>587</v>
      </c>
      <c r="B7462" s="324" t="s">
        <v>20570</v>
      </c>
      <c r="C7462" s="325" t="s">
        <v>1492</v>
      </c>
      <c r="D7462" s="326" t="s">
        <v>20571</v>
      </c>
    </row>
    <row r="7463" spans="1:4" ht="15" x14ac:dyDescent="0.2">
      <c r="A7463" s="85">
        <v>590</v>
      </c>
      <c r="B7463" s="324" t="s">
        <v>20572</v>
      </c>
      <c r="C7463" s="325" t="s">
        <v>1492</v>
      </c>
      <c r="D7463" s="326" t="s">
        <v>13661</v>
      </c>
    </row>
    <row r="7464" spans="1:4" ht="15" x14ac:dyDescent="0.2">
      <c r="A7464" s="85">
        <v>592</v>
      </c>
      <c r="B7464" s="324" t="s">
        <v>20573</v>
      </c>
      <c r="C7464" s="325" t="s">
        <v>1492</v>
      </c>
      <c r="D7464" s="326" t="s">
        <v>20571</v>
      </c>
    </row>
    <row r="7465" spans="1:4" ht="15" x14ac:dyDescent="0.2">
      <c r="A7465" s="85">
        <v>586</v>
      </c>
      <c r="B7465" s="324" t="s">
        <v>20574</v>
      </c>
      <c r="C7465" s="325" t="s">
        <v>1491</v>
      </c>
      <c r="D7465" s="326" t="s">
        <v>526</v>
      </c>
    </row>
    <row r="7466" spans="1:4" ht="15" x14ac:dyDescent="0.2">
      <c r="A7466" s="85">
        <v>591</v>
      </c>
      <c r="B7466" s="324" t="s">
        <v>20575</v>
      </c>
      <c r="C7466" s="325" t="s">
        <v>1492</v>
      </c>
      <c r="D7466" s="326" t="s">
        <v>20568</v>
      </c>
    </row>
    <row r="7467" spans="1:4" ht="15" x14ac:dyDescent="0.2">
      <c r="A7467" s="85">
        <v>588</v>
      </c>
      <c r="B7467" s="324" t="s">
        <v>20576</v>
      </c>
      <c r="C7467" s="325" t="s">
        <v>1491</v>
      </c>
      <c r="D7467" s="326" t="s">
        <v>20577</v>
      </c>
    </row>
    <row r="7468" spans="1:4" ht="15" x14ac:dyDescent="0.2">
      <c r="A7468" s="85">
        <v>589</v>
      </c>
      <c r="B7468" s="324" t="s">
        <v>20578</v>
      </c>
      <c r="C7468" s="325" t="s">
        <v>1491</v>
      </c>
      <c r="D7468" s="326" t="s">
        <v>763</v>
      </c>
    </row>
    <row r="7469" spans="1:4" ht="15" x14ac:dyDescent="0.2">
      <c r="A7469" s="85">
        <v>584</v>
      </c>
      <c r="B7469" s="324" t="s">
        <v>20579</v>
      </c>
      <c r="C7469" s="325" t="s">
        <v>1491</v>
      </c>
      <c r="D7469" s="326" t="s">
        <v>959</v>
      </c>
    </row>
    <row r="7470" spans="1:4" ht="15" x14ac:dyDescent="0.2">
      <c r="A7470" s="85">
        <v>4912</v>
      </c>
      <c r="B7470" s="324" t="s">
        <v>20580</v>
      </c>
      <c r="C7470" s="325" t="s">
        <v>1492</v>
      </c>
      <c r="D7470" s="326" t="s">
        <v>4177</v>
      </c>
    </row>
    <row r="7471" spans="1:4" ht="15" x14ac:dyDescent="0.2">
      <c r="A7471" s="85">
        <v>574</v>
      </c>
      <c r="B7471" s="324" t="s">
        <v>20581</v>
      </c>
      <c r="C7471" s="325" t="s">
        <v>1491</v>
      </c>
      <c r="D7471" s="326" t="s">
        <v>243</v>
      </c>
    </row>
    <row r="7472" spans="1:4" ht="15" x14ac:dyDescent="0.2">
      <c r="A7472" s="85">
        <v>567</v>
      </c>
      <c r="B7472" s="324" t="s">
        <v>20582</v>
      </c>
      <c r="C7472" s="325" t="s">
        <v>1491</v>
      </c>
      <c r="D7472" s="326" t="s">
        <v>13626</v>
      </c>
    </row>
    <row r="7473" spans="1:4" ht="15" x14ac:dyDescent="0.2">
      <c r="A7473" s="85">
        <v>568</v>
      </c>
      <c r="B7473" s="324" t="s">
        <v>20583</v>
      </c>
      <c r="C7473" s="325" t="s">
        <v>1491</v>
      </c>
      <c r="D7473" s="326" t="s">
        <v>20584</v>
      </c>
    </row>
    <row r="7474" spans="1:4" ht="15" x14ac:dyDescent="0.2">
      <c r="A7474" s="85">
        <v>569</v>
      </c>
      <c r="B7474" s="324" t="s">
        <v>20585</v>
      </c>
      <c r="C7474" s="325" t="s">
        <v>1492</v>
      </c>
      <c r="D7474" s="326" t="s">
        <v>589</v>
      </c>
    </row>
    <row r="7475" spans="1:4" ht="15" x14ac:dyDescent="0.2">
      <c r="A7475" s="85">
        <v>1165</v>
      </c>
      <c r="B7475" s="324" t="s">
        <v>20586</v>
      </c>
      <c r="C7475" s="325" t="s">
        <v>14847</v>
      </c>
      <c r="D7475" s="326" t="s">
        <v>18092</v>
      </c>
    </row>
    <row r="7476" spans="1:4" ht="15" x14ac:dyDescent="0.2">
      <c r="A7476" s="85">
        <v>1164</v>
      </c>
      <c r="B7476" s="324" t="s">
        <v>20587</v>
      </c>
      <c r="C7476" s="325" t="s">
        <v>14847</v>
      </c>
      <c r="D7476" s="326" t="s">
        <v>994</v>
      </c>
    </row>
    <row r="7477" spans="1:4" ht="15" x14ac:dyDescent="0.2">
      <c r="A7477" s="85">
        <v>1162</v>
      </c>
      <c r="B7477" s="324" t="s">
        <v>20588</v>
      </c>
      <c r="C7477" s="325" t="s">
        <v>14847</v>
      </c>
      <c r="D7477" s="326" t="s">
        <v>16469</v>
      </c>
    </row>
    <row r="7478" spans="1:4" ht="15" x14ac:dyDescent="0.2">
      <c r="A7478" s="85">
        <v>12395</v>
      </c>
      <c r="B7478" s="324" t="s">
        <v>20589</v>
      </c>
      <c r="C7478" s="325" t="s">
        <v>14847</v>
      </c>
      <c r="D7478" s="326" t="s">
        <v>1019</v>
      </c>
    </row>
    <row r="7479" spans="1:4" ht="15" x14ac:dyDescent="0.2">
      <c r="A7479" s="85">
        <v>1170</v>
      </c>
      <c r="B7479" s="324" t="s">
        <v>20590</v>
      </c>
      <c r="C7479" s="325" t="s">
        <v>14847</v>
      </c>
      <c r="D7479" s="326" t="s">
        <v>593</v>
      </c>
    </row>
    <row r="7480" spans="1:4" ht="15" x14ac:dyDescent="0.2">
      <c r="A7480" s="85">
        <v>1169</v>
      </c>
      <c r="B7480" s="324" t="s">
        <v>20591</v>
      </c>
      <c r="C7480" s="325" t="s">
        <v>14847</v>
      </c>
      <c r="D7480" s="326" t="s">
        <v>14281</v>
      </c>
    </row>
    <row r="7481" spans="1:4" ht="15" x14ac:dyDescent="0.2">
      <c r="A7481" s="85">
        <v>1166</v>
      </c>
      <c r="B7481" s="324" t="s">
        <v>20592</v>
      </c>
      <c r="C7481" s="325" t="s">
        <v>14847</v>
      </c>
      <c r="D7481" s="326" t="s">
        <v>2431</v>
      </c>
    </row>
    <row r="7482" spans="1:4" ht="15" x14ac:dyDescent="0.2">
      <c r="A7482" s="85">
        <v>1163</v>
      </c>
      <c r="B7482" s="324" t="s">
        <v>20593</v>
      </c>
      <c r="C7482" s="325" t="s">
        <v>14847</v>
      </c>
      <c r="D7482" s="326" t="s">
        <v>13411</v>
      </c>
    </row>
    <row r="7483" spans="1:4" ht="15" x14ac:dyDescent="0.2">
      <c r="A7483" s="85">
        <v>12396</v>
      </c>
      <c r="B7483" s="324" t="s">
        <v>20594</v>
      </c>
      <c r="C7483" s="325" t="s">
        <v>14847</v>
      </c>
      <c r="D7483" s="326" t="s">
        <v>1019</v>
      </c>
    </row>
    <row r="7484" spans="1:4" ht="15" x14ac:dyDescent="0.2">
      <c r="A7484" s="85">
        <v>1168</v>
      </c>
      <c r="B7484" s="324" t="s">
        <v>20595</v>
      </c>
      <c r="C7484" s="325" t="s">
        <v>14847</v>
      </c>
      <c r="D7484" s="326" t="s">
        <v>20596</v>
      </c>
    </row>
    <row r="7485" spans="1:4" ht="15" x14ac:dyDescent="0.2">
      <c r="A7485" s="85">
        <v>1167</v>
      </c>
      <c r="B7485" s="324" t="s">
        <v>20597</v>
      </c>
      <c r="C7485" s="325" t="s">
        <v>14847</v>
      </c>
      <c r="D7485" s="326" t="s">
        <v>20598</v>
      </c>
    </row>
    <row r="7486" spans="1:4" ht="15" x14ac:dyDescent="0.2">
      <c r="A7486" s="85">
        <v>36331</v>
      </c>
      <c r="B7486" s="324" t="s">
        <v>20599</v>
      </c>
      <c r="C7486" s="325" t="s">
        <v>14847</v>
      </c>
      <c r="D7486" s="326" t="s">
        <v>489</v>
      </c>
    </row>
    <row r="7487" spans="1:4" ht="15" x14ac:dyDescent="0.2">
      <c r="A7487" s="85">
        <v>36346</v>
      </c>
      <c r="B7487" s="324" t="s">
        <v>20600</v>
      </c>
      <c r="C7487" s="325" t="s">
        <v>14847</v>
      </c>
      <c r="D7487" s="326" t="s">
        <v>4699</v>
      </c>
    </row>
    <row r="7488" spans="1:4" ht="15" x14ac:dyDescent="0.2">
      <c r="A7488" s="85">
        <v>1210</v>
      </c>
      <c r="B7488" s="324" t="s">
        <v>20601</v>
      </c>
      <c r="C7488" s="325" t="s">
        <v>14847</v>
      </c>
      <c r="D7488" s="326" t="s">
        <v>868</v>
      </c>
    </row>
    <row r="7489" spans="1:4" ht="15" x14ac:dyDescent="0.2">
      <c r="A7489" s="85">
        <v>1203</v>
      </c>
      <c r="B7489" s="324" t="s">
        <v>20602</v>
      </c>
      <c r="C7489" s="325" t="s">
        <v>14847</v>
      </c>
      <c r="D7489" s="326" t="s">
        <v>928</v>
      </c>
    </row>
    <row r="7490" spans="1:4" ht="15" x14ac:dyDescent="0.2">
      <c r="A7490" s="85">
        <v>1197</v>
      </c>
      <c r="B7490" s="324" t="s">
        <v>20603</v>
      </c>
      <c r="C7490" s="325" t="s">
        <v>14847</v>
      </c>
      <c r="D7490" s="326" t="s">
        <v>1066</v>
      </c>
    </row>
    <row r="7491" spans="1:4" ht="15" x14ac:dyDescent="0.2">
      <c r="A7491" s="85">
        <v>1202</v>
      </c>
      <c r="B7491" s="324" t="s">
        <v>20604</v>
      </c>
      <c r="C7491" s="325" t="s">
        <v>14847</v>
      </c>
      <c r="D7491" s="326" t="s">
        <v>1307</v>
      </c>
    </row>
    <row r="7492" spans="1:4" ht="15" x14ac:dyDescent="0.2">
      <c r="A7492" s="85">
        <v>1188</v>
      </c>
      <c r="B7492" s="324" t="s">
        <v>20605</v>
      </c>
      <c r="C7492" s="325" t="s">
        <v>14847</v>
      </c>
      <c r="D7492" s="326" t="s">
        <v>5471</v>
      </c>
    </row>
    <row r="7493" spans="1:4" ht="15" x14ac:dyDescent="0.2">
      <c r="A7493" s="85">
        <v>1211</v>
      </c>
      <c r="B7493" s="324" t="s">
        <v>20606</v>
      </c>
      <c r="C7493" s="325" t="s">
        <v>14847</v>
      </c>
      <c r="D7493" s="326" t="s">
        <v>2511</v>
      </c>
    </row>
    <row r="7494" spans="1:4" ht="15" x14ac:dyDescent="0.2">
      <c r="A7494" s="85">
        <v>1198</v>
      </c>
      <c r="B7494" s="324" t="s">
        <v>20607</v>
      </c>
      <c r="C7494" s="325" t="s">
        <v>14847</v>
      </c>
      <c r="D7494" s="326" t="s">
        <v>918</v>
      </c>
    </row>
    <row r="7495" spans="1:4" ht="15" x14ac:dyDescent="0.2">
      <c r="A7495" s="85">
        <v>1199</v>
      </c>
      <c r="B7495" s="324" t="s">
        <v>20608</v>
      </c>
      <c r="C7495" s="325" t="s">
        <v>14847</v>
      </c>
      <c r="D7495" s="326" t="s">
        <v>14230</v>
      </c>
    </row>
    <row r="7496" spans="1:4" ht="15" x14ac:dyDescent="0.2">
      <c r="A7496" s="85">
        <v>20088</v>
      </c>
      <c r="B7496" s="324" t="s">
        <v>20609</v>
      </c>
      <c r="C7496" s="325" t="s">
        <v>14847</v>
      </c>
      <c r="D7496" s="326" t="s">
        <v>167</v>
      </c>
    </row>
    <row r="7497" spans="1:4" ht="15" x14ac:dyDescent="0.2">
      <c r="A7497" s="85">
        <v>20089</v>
      </c>
      <c r="B7497" s="324" t="s">
        <v>20610</v>
      </c>
      <c r="C7497" s="325" t="s">
        <v>14847</v>
      </c>
      <c r="D7497" s="326" t="s">
        <v>20611</v>
      </c>
    </row>
    <row r="7498" spans="1:4" ht="15" x14ac:dyDescent="0.2">
      <c r="A7498" s="85">
        <v>20087</v>
      </c>
      <c r="B7498" s="324" t="s">
        <v>20612</v>
      </c>
      <c r="C7498" s="325" t="s">
        <v>14847</v>
      </c>
      <c r="D7498" s="326" t="s">
        <v>1057</v>
      </c>
    </row>
    <row r="7499" spans="1:4" ht="15" x14ac:dyDescent="0.2">
      <c r="A7499" s="85">
        <v>1200</v>
      </c>
      <c r="B7499" s="324" t="s">
        <v>20613</v>
      </c>
      <c r="C7499" s="325" t="s">
        <v>14847</v>
      </c>
      <c r="D7499" s="326" t="s">
        <v>462</v>
      </c>
    </row>
    <row r="7500" spans="1:4" ht="15" x14ac:dyDescent="0.2">
      <c r="A7500" s="85">
        <v>12909</v>
      </c>
      <c r="B7500" s="324" t="s">
        <v>20614</v>
      </c>
      <c r="C7500" s="325" t="s">
        <v>14847</v>
      </c>
      <c r="D7500" s="326" t="s">
        <v>837</v>
      </c>
    </row>
    <row r="7501" spans="1:4" ht="15" x14ac:dyDescent="0.2">
      <c r="A7501" s="85">
        <v>12910</v>
      </c>
      <c r="B7501" s="324" t="s">
        <v>20615</v>
      </c>
      <c r="C7501" s="325" t="s">
        <v>14847</v>
      </c>
      <c r="D7501" s="326" t="s">
        <v>5098</v>
      </c>
    </row>
    <row r="7502" spans="1:4" ht="15" x14ac:dyDescent="0.2">
      <c r="A7502" s="85">
        <v>1184</v>
      </c>
      <c r="B7502" s="324" t="s">
        <v>20616</v>
      </c>
      <c r="C7502" s="325" t="s">
        <v>14847</v>
      </c>
      <c r="D7502" s="326" t="s">
        <v>18778</v>
      </c>
    </row>
    <row r="7503" spans="1:4" ht="15" x14ac:dyDescent="0.2">
      <c r="A7503" s="85">
        <v>1191</v>
      </c>
      <c r="B7503" s="324" t="s">
        <v>20617</v>
      </c>
      <c r="C7503" s="325" t="s">
        <v>14847</v>
      </c>
      <c r="D7503" s="326" t="s">
        <v>168</v>
      </c>
    </row>
    <row r="7504" spans="1:4" ht="15" x14ac:dyDescent="0.2">
      <c r="A7504" s="85">
        <v>1185</v>
      </c>
      <c r="B7504" s="324" t="s">
        <v>20618</v>
      </c>
      <c r="C7504" s="325" t="s">
        <v>14847</v>
      </c>
      <c r="D7504" s="326" t="s">
        <v>197</v>
      </c>
    </row>
    <row r="7505" spans="1:4" ht="15" x14ac:dyDescent="0.2">
      <c r="A7505" s="85">
        <v>1189</v>
      </c>
      <c r="B7505" s="324" t="s">
        <v>20619</v>
      </c>
      <c r="C7505" s="325" t="s">
        <v>14847</v>
      </c>
      <c r="D7505" s="326" t="s">
        <v>373</v>
      </c>
    </row>
    <row r="7506" spans="1:4" ht="15" x14ac:dyDescent="0.2">
      <c r="A7506" s="85">
        <v>1193</v>
      </c>
      <c r="B7506" s="324" t="s">
        <v>20620</v>
      </c>
      <c r="C7506" s="325" t="s">
        <v>14847</v>
      </c>
      <c r="D7506" s="326" t="s">
        <v>681</v>
      </c>
    </row>
    <row r="7507" spans="1:4" ht="15" x14ac:dyDescent="0.2">
      <c r="A7507" s="85">
        <v>1194</v>
      </c>
      <c r="B7507" s="324" t="s">
        <v>20621</v>
      </c>
      <c r="C7507" s="325" t="s">
        <v>14847</v>
      </c>
      <c r="D7507" s="326" t="s">
        <v>1379</v>
      </c>
    </row>
    <row r="7508" spans="1:4" ht="15" x14ac:dyDescent="0.2">
      <c r="A7508" s="85">
        <v>1195</v>
      </c>
      <c r="B7508" s="324" t="s">
        <v>20622</v>
      </c>
      <c r="C7508" s="325" t="s">
        <v>14847</v>
      </c>
      <c r="D7508" s="326" t="s">
        <v>663</v>
      </c>
    </row>
    <row r="7509" spans="1:4" ht="15" x14ac:dyDescent="0.2">
      <c r="A7509" s="85">
        <v>1204</v>
      </c>
      <c r="B7509" s="324" t="s">
        <v>20623</v>
      </c>
      <c r="C7509" s="325" t="s">
        <v>14847</v>
      </c>
      <c r="D7509" s="326" t="s">
        <v>986</v>
      </c>
    </row>
    <row r="7510" spans="1:4" ht="15" x14ac:dyDescent="0.2">
      <c r="A7510" s="85">
        <v>1205</v>
      </c>
      <c r="B7510" s="324" t="s">
        <v>20624</v>
      </c>
      <c r="C7510" s="325" t="s">
        <v>14847</v>
      </c>
      <c r="D7510" s="326" t="s">
        <v>18648</v>
      </c>
    </row>
    <row r="7511" spans="1:4" ht="15" x14ac:dyDescent="0.2">
      <c r="A7511" s="85">
        <v>1207</v>
      </c>
      <c r="B7511" s="324" t="s">
        <v>20625</v>
      </c>
      <c r="C7511" s="325" t="s">
        <v>14847</v>
      </c>
      <c r="D7511" s="326" t="s">
        <v>20626</v>
      </c>
    </row>
    <row r="7512" spans="1:4" ht="15" x14ac:dyDescent="0.2">
      <c r="A7512" s="85">
        <v>1206</v>
      </c>
      <c r="B7512" s="324" t="s">
        <v>20627</v>
      </c>
      <c r="C7512" s="325" t="s">
        <v>14847</v>
      </c>
      <c r="D7512" s="326" t="s">
        <v>590</v>
      </c>
    </row>
    <row r="7513" spans="1:4" ht="15" x14ac:dyDescent="0.2">
      <c r="A7513" s="85">
        <v>1183</v>
      </c>
      <c r="B7513" s="324" t="s">
        <v>20628</v>
      </c>
      <c r="C7513" s="325" t="s">
        <v>14847</v>
      </c>
      <c r="D7513" s="326" t="s">
        <v>13672</v>
      </c>
    </row>
    <row r="7514" spans="1:4" ht="15" x14ac:dyDescent="0.2">
      <c r="A7514" s="85">
        <v>42685</v>
      </c>
      <c r="B7514" s="324" t="s">
        <v>20629</v>
      </c>
      <c r="C7514" s="325" t="s">
        <v>14847</v>
      </c>
      <c r="D7514" s="326" t="s">
        <v>20630</v>
      </c>
    </row>
    <row r="7515" spans="1:4" ht="15" x14ac:dyDescent="0.2">
      <c r="A7515" s="85">
        <v>42686</v>
      </c>
      <c r="B7515" s="324" t="s">
        <v>20631</v>
      </c>
      <c r="C7515" s="325" t="s">
        <v>14847</v>
      </c>
      <c r="D7515" s="326" t="s">
        <v>16689</v>
      </c>
    </row>
    <row r="7516" spans="1:4" ht="15" x14ac:dyDescent="0.2">
      <c r="A7516" s="85">
        <v>12894</v>
      </c>
      <c r="B7516" s="324" t="s">
        <v>20632</v>
      </c>
      <c r="C7516" s="325" t="s">
        <v>14847</v>
      </c>
      <c r="D7516" s="326" t="s">
        <v>577</v>
      </c>
    </row>
    <row r="7517" spans="1:4" ht="15" x14ac:dyDescent="0.2">
      <c r="A7517" s="85">
        <v>12895</v>
      </c>
      <c r="B7517" s="324" t="s">
        <v>20633</v>
      </c>
      <c r="C7517" s="325" t="s">
        <v>14847</v>
      </c>
      <c r="D7517" s="326" t="s">
        <v>578</v>
      </c>
    </row>
    <row r="7518" spans="1:4" ht="30" x14ac:dyDescent="0.2">
      <c r="A7518" s="85">
        <v>1631</v>
      </c>
      <c r="B7518" s="324" t="s">
        <v>20634</v>
      </c>
      <c r="C7518" s="325" t="s">
        <v>14847</v>
      </c>
      <c r="D7518" s="326" t="s">
        <v>20635</v>
      </c>
    </row>
    <row r="7519" spans="1:4" ht="30" x14ac:dyDescent="0.2">
      <c r="A7519" s="85">
        <v>1633</v>
      </c>
      <c r="B7519" s="324" t="s">
        <v>20636</v>
      </c>
      <c r="C7519" s="325" t="s">
        <v>14847</v>
      </c>
      <c r="D7519" s="326" t="s">
        <v>18349</v>
      </c>
    </row>
    <row r="7520" spans="1:4" ht="15" x14ac:dyDescent="0.2">
      <c r="A7520" s="85">
        <v>10818</v>
      </c>
      <c r="B7520" s="324" t="s">
        <v>20637</v>
      </c>
      <c r="C7520" s="325" t="s">
        <v>1492</v>
      </c>
      <c r="D7520" s="326" t="s">
        <v>579</v>
      </c>
    </row>
    <row r="7521" spans="1:4" ht="45" x14ac:dyDescent="0.2">
      <c r="A7521" s="85">
        <v>39359</v>
      </c>
      <c r="B7521" s="324" t="s">
        <v>20638</v>
      </c>
      <c r="C7521" s="325" t="s">
        <v>14847</v>
      </c>
      <c r="D7521" s="326" t="s">
        <v>13773</v>
      </c>
    </row>
    <row r="7522" spans="1:4" ht="45" x14ac:dyDescent="0.2">
      <c r="A7522" s="85">
        <v>39360</v>
      </c>
      <c r="B7522" s="324" t="s">
        <v>20639</v>
      </c>
      <c r="C7522" s="325" t="s">
        <v>14847</v>
      </c>
      <c r="D7522" s="326" t="s">
        <v>932</v>
      </c>
    </row>
    <row r="7523" spans="1:4" ht="15" x14ac:dyDescent="0.2">
      <c r="A7523" s="85">
        <v>10710</v>
      </c>
      <c r="B7523" s="324" t="s">
        <v>20640</v>
      </c>
      <c r="C7523" s="325" t="s">
        <v>1506</v>
      </c>
      <c r="D7523" s="326" t="s">
        <v>20641</v>
      </c>
    </row>
    <row r="7524" spans="1:4" ht="15" x14ac:dyDescent="0.2">
      <c r="A7524" s="85">
        <v>10709</v>
      </c>
      <c r="B7524" s="324" t="s">
        <v>20642</v>
      </c>
      <c r="C7524" s="325" t="s">
        <v>1506</v>
      </c>
      <c r="D7524" s="326" t="s">
        <v>20643</v>
      </c>
    </row>
    <row r="7525" spans="1:4" ht="15" x14ac:dyDescent="0.2">
      <c r="A7525" s="85">
        <v>39636</v>
      </c>
      <c r="B7525" s="324" t="s">
        <v>20644</v>
      </c>
      <c r="C7525" s="325" t="s">
        <v>1506</v>
      </c>
      <c r="D7525" s="326" t="s">
        <v>20645</v>
      </c>
    </row>
    <row r="7526" spans="1:4" ht="15" x14ac:dyDescent="0.2">
      <c r="A7526" s="85">
        <v>10708</v>
      </c>
      <c r="B7526" s="324" t="s">
        <v>20646</v>
      </c>
      <c r="C7526" s="325" t="s">
        <v>1506</v>
      </c>
      <c r="D7526" s="326" t="s">
        <v>19217</v>
      </c>
    </row>
    <row r="7527" spans="1:4" ht="15" x14ac:dyDescent="0.2">
      <c r="A7527" s="85">
        <v>39635</v>
      </c>
      <c r="B7527" s="324" t="s">
        <v>20647</v>
      </c>
      <c r="C7527" s="325" t="s">
        <v>1506</v>
      </c>
      <c r="D7527" s="326" t="s">
        <v>20648</v>
      </c>
    </row>
    <row r="7528" spans="1:4" ht="15" x14ac:dyDescent="0.2">
      <c r="A7528" s="85">
        <v>6117</v>
      </c>
      <c r="B7528" s="324" t="s">
        <v>20649</v>
      </c>
      <c r="C7528" s="325" t="s">
        <v>1490</v>
      </c>
      <c r="D7528" s="326" t="s">
        <v>1408</v>
      </c>
    </row>
    <row r="7529" spans="1:4" ht="15" x14ac:dyDescent="0.2">
      <c r="A7529" s="85">
        <v>40913</v>
      </c>
      <c r="B7529" s="324" t="s">
        <v>20650</v>
      </c>
      <c r="C7529" s="325" t="s">
        <v>1494</v>
      </c>
      <c r="D7529" s="326" t="s">
        <v>13594</v>
      </c>
    </row>
    <row r="7530" spans="1:4" ht="15" x14ac:dyDescent="0.2">
      <c r="A7530" s="85">
        <v>1214</v>
      </c>
      <c r="B7530" s="324" t="s">
        <v>20651</v>
      </c>
      <c r="C7530" s="325" t="s">
        <v>1490</v>
      </c>
      <c r="D7530" s="326" t="s">
        <v>1289</v>
      </c>
    </row>
    <row r="7531" spans="1:4" ht="15" x14ac:dyDescent="0.2">
      <c r="A7531" s="85">
        <v>40915</v>
      </c>
      <c r="B7531" s="324" t="s">
        <v>20652</v>
      </c>
      <c r="C7531" s="325" t="s">
        <v>1494</v>
      </c>
      <c r="D7531" s="326" t="s">
        <v>13595</v>
      </c>
    </row>
    <row r="7532" spans="1:4" ht="15" x14ac:dyDescent="0.2">
      <c r="A7532" s="85">
        <v>1213</v>
      </c>
      <c r="B7532" s="324" t="s">
        <v>20653</v>
      </c>
      <c r="C7532" s="325" t="s">
        <v>1490</v>
      </c>
      <c r="D7532" s="326" t="s">
        <v>13596</v>
      </c>
    </row>
    <row r="7533" spans="1:4" ht="15" x14ac:dyDescent="0.2">
      <c r="A7533" s="85">
        <v>40914</v>
      </c>
      <c r="B7533" s="324" t="s">
        <v>20654</v>
      </c>
      <c r="C7533" s="325" t="s">
        <v>1494</v>
      </c>
      <c r="D7533" s="326" t="s">
        <v>13597</v>
      </c>
    </row>
    <row r="7534" spans="1:4" ht="15" x14ac:dyDescent="0.2">
      <c r="A7534" s="85">
        <v>5091</v>
      </c>
      <c r="B7534" s="324" t="s">
        <v>20655</v>
      </c>
      <c r="C7534" s="325" t="s">
        <v>14847</v>
      </c>
      <c r="D7534" s="326" t="s">
        <v>2371</v>
      </c>
    </row>
    <row r="7535" spans="1:4" ht="30" x14ac:dyDescent="0.2">
      <c r="A7535" s="85">
        <v>14615</v>
      </c>
      <c r="B7535" s="324" t="s">
        <v>20656</v>
      </c>
      <c r="C7535" s="325" t="s">
        <v>14847</v>
      </c>
      <c r="D7535" s="326" t="s">
        <v>20657</v>
      </c>
    </row>
    <row r="7536" spans="1:4" ht="15" x14ac:dyDescent="0.2">
      <c r="A7536" s="85">
        <v>2711</v>
      </c>
      <c r="B7536" s="324" t="s">
        <v>20658</v>
      </c>
      <c r="C7536" s="325" t="s">
        <v>14847</v>
      </c>
      <c r="D7536" s="326" t="s">
        <v>20659</v>
      </c>
    </row>
    <row r="7537" spans="1:4" ht="30" x14ac:dyDescent="0.2">
      <c r="A7537" s="85">
        <v>37727</v>
      </c>
      <c r="B7537" s="324" t="s">
        <v>20660</v>
      </c>
      <c r="C7537" s="325" t="s">
        <v>14847</v>
      </c>
      <c r="D7537" s="326" t="s">
        <v>13598</v>
      </c>
    </row>
    <row r="7538" spans="1:4" ht="30" x14ac:dyDescent="0.2">
      <c r="A7538" s="85">
        <v>37728</v>
      </c>
      <c r="B7538" s="324" t="s">
        <v>20661</v>
      </c>
      <c r="C7538" s="325" t="s">
        <v>14847</v>
      </c>
      <c r="D7538" s="326" t="s">
        <v>13599</v>
      </c>
    </row>
    <row r="7539" spans="1:4" ht="30" x14ac:dyDescent="0.2">
      <c r="A7539" s="85">
        <v>37729</v>
      </c>
      <c r="B7539" s="324" t="s">
        <v>20662</v>
      </c>
      <c r="C7539" s="325" t="s">
        <v>14847</v>
      </c>
      <c r="D7539" s="326" t="s">
        <v>13600</v>
      </c>
    </row>
    <row r="7540" spans="1:4" ht="30" x14ac:dyDescent="0.2">
      <c r="A7540" s="85">
        <v>37730</v>
      </c>
      <c r="B7540" s="324" t="s">
        <v>20663</v>
      </c>
      <c r="C7540" s="325" t="s">
        <v>14847</v>
      </c>
      <c r="D7540" s="326" t="s">
        <v>13601</v>
      </c>
    </row>
    <row r="7541" spans="1:4" ht="30" x14ac:dyDescent="0.2">
      <c r="A7541" s="85">
        <v>37731</v>
      </c>
      <c r="B7541" s="324" t="s">
        <v>20664</v>
      </c>
      <c r="C7541" s="325" t="s">
        <v>14847</v>
      </c>
      <c r="D7541" s="326" t="s">
        <v>13602</v>
      </c>
    </row>
    <row r="7542" spans="1:4" ht="30" x14ac:dyDescent="0.2">
      <c r="A7542" s="85">
        <v>37732</v>
      </c>
      <c r="B7542" s="324" t="s">
        <v>20665</v>
      </c>
      <c r="C7542" s="325" t="s">
        <v>14847</v>
      </c>
      <c r="D7542" s="326" t="s">
        <v>13603</v>
      </c>
    </row>
    <row r="7543" spans="1:4" ht="30" x14ac:dyDescent="0.2">
      <c r="A7543" s="85">
        <v>42250</v>
      </c>
      <c r="B7543" s="324" t="s">
        <v>20666</v>
      </c>
      <c r="C7543" s="325" t="s">
        <v>1498</v>
      </c>
      <c r="D7543" s="326" t="s">
        <v>20667</v>
      </c>
    </row>
    <row r="7544" spans="1:4" ht="30" x14ac:dyDescent="0.2">
      <c r="A7544" s="85">
        <v>42256</v>
      </c>
      <c r="B7544" s="324" t="s">
        <v>20668</v>
      </c>
      <c r="C7544" s="325" t="s">
        <v>1492</v>
      </c>
      <c r="D7544" s="326" t="s">
        <v>1390</v>
      </c>
    </row>
    <row r="7545" spans="1:4" ht="15" x14ac:dyDescent="0.2">
      <c r="A7545" s="85">
        <v>4743</v>
      </c>
      <c r="B7545" s="324" t="s">
        <v>20669</v>
      </c>
      <c r="C7545" s="325" t="s">
        <v>1504</v>
      </c>
      <c r="D7545" s="326" t="s">
        <v>20670</v>
      </c>
    </row>
    <row r="7546" spans="1:4" ht="15" x14ac:dyDescent="0.2">
      <c r="A7546" s="85">
        <v>4744</v>
      </c>
      <c r="B7546" s="324" t="s">
        <v>20671</v>
      </c>
      <c r="C7546" s="325" t="s">
        <v>1504</v>
      </c>
      <c r="D7546" s="326" t="s">
        <v>19192</v>
      </c>
    </row>
    <row r="7547" spans="1:4" ht="15" x14ac:dyDescent="0.2">
      <c r="A7547" s="85">
        <v>4745</v>
      </c>
      <c r="B7547" s="324" t="s">
        <v>20672</v>
      </c>
      <c r="C7547" s="325" t="s">
        <v>1504</v>
      </c>
      <c r="D7547" s="326" t="s">
        <v>18064</v>
      </c>
    </row>
    <row r="7548" spans="1:4" ht="45" x14ac:dyDescent="0.2">
      <c r="A7548" s="85">
        <v>36496</v>
      </c>
      <c r="B7548" s="324" t="s">
        <v>20673</v>
      </c>
      <c r="C7548" s="325" t="s">
        <v>14847</v>
      </c>
      <c r="D7548" s="326" t="s">
        <v>20674</v>
      </c>
    </row>
    <row r="7549" spans="1:4" ht="30" x14ac:dyDescent="0.2">
      <c r="A7549" s="85">
        <v>10630</v>
      </c>
      <c r="B7549" s="324" t="s">
        <v>20675</v>
      </c>
      <c r="C7549" s="325" t="s">
        <v>14847</v>
      </c>
      <c r="D7549" s="326" t="s">
        <v>20676</v>
      </c>
    </row>
    <row r="7550" spans="1:4" ht="45" x14ac:dyDescent="0.2">
      <c r="A7550" s="85">
        <v>37762</v>
      </c>
      <c r="B7550" s="324" t="s">
        <v>20677</v>
      </c>
      <c r="C7550" s="325" t="s">
        <v>14847</v>
      </c>
      <c r="D7550" s="326" t="s">
        <v>20678</v>
      </c>
    </row>
    <row r="7551" spans="1:4" ht="45" x14ac:dyDescent="0.2">
      <c r="A7551" s="85">
        <v>37763</v>
      </c>
      <c r="B7551" s="324" t="s">
        <v>20679</v>
      </c>
      <c r="C7551" s="325" t="s">
        <v>14847</v>
      </c>
      <c r="D7551" s="326" t="s">
        <v>20680</v>
      </c>
    </row>
    <row r="7552" spans="1:4" ht="30" x14ac:dyDescent="0.2">
      <c r="A7552" s="85">
        <v>41992</v>
      </c>
      <c r="B7552" s="324" t="s">
        <v>20681</v>
      </c>
      <c r="C7552" s="325" t="s">
        <v>14847</v>
      </c>
      <c r="D7552" s="326" t="s">
        <v>20682</v>
      </c>
    </row>
    <row r="7553" spans="1:4" ht="30" x14ac:dyDescent="0.2">
      <c r="A7553" s="85">
        <v>13215</v>
      </c>
      <c r="B7553" s="324" t="s">
        <v>20683</v>
      </c>
      <c r="C7553" s="325" t="s">
        <v>14847</v>
      </c>
      <c r="D7553" s="326" t="s">
        <v>20684</v>
      </c>
    </row>
    <row r="7554" spans="1:4" ht="15" x14ac:dyDescent="0.2">
      <c r="A7554" s="85">
        <v>4235</v>
      </c>
      <c r="B7554" s="324" t="s">
        <v>20685</v>
      </c>
      <c r="C7554" s="325" t="s">
        <v>1490</v>
      </c>
      <c r="D7554" s="326" t="s">
        <v>18116</v>
      </c>
    </row>
    <row r="7555" spans="1:4" ht="15" x14ac:dyDescent="0.2">
      <c r="A7555" s="85">
        <v>40976</v>
      </c>
      <c r="B7555" s="324" t="s">
        <v>20686</v>
      </c>
      <c r="C7555" s="325" t="s">
        <v>1494</v>
      </c>
      <c r="D7555" s="326" t="s">
        <v>20687</v>
      </c>
    </row>
    <row r="7556" spans="1:4" ht="15" x14ac:dyDescent="0.2">
      <c r="A7556" s="85">
        <v>39013</v>
      </c>
      <c r="B7556" s="324" t="s">
        <v>20688</v>
      </c>
      <c r="C7556" s="325" t="s">
        <v>14847</v>
      </c>
      <c r="D7556" s="326" t="s">
        <v>585</v>
      </c>
    </row>
    <row r="7557" spans="1:4" ht="15" x14ac:dyDescent="0.2">
      <c r="A7557" s="85">
        <v>41967</v>
      </c>
      <c r="B7557" s="324" t="s">
        <v>20689</v>
      </c>
      <c r="C7557" s="325" t="s">
        <v>1493</v>
      </c>
      <c r="D7557" s="326" t="s">
        <v>345</v>
      </c>
    </row>
    <row r="7558" spans="1:4" ht="15" x14ac:dyDescent="0.2">
      <c r="A7558" s="85">
        <v>12760</v>
      </c>
      <c r="B7558" s="324" t="s">
        <v>20690</v>
      </c>
      <c r="C7558" s="325" t="s">
        <v>1506</v>
      </c>
      <c r="D7558" s="326" t="s">
        <v>20691</v>
      </c>
    </row>
    <row r="7559" spans="1:4" ht="15" x14ac:dyDescent="0.2">
      <c r="A7559" s="85">
        <v>12759</v>
      </c>
      <c r="B7559" s="324" t="s">
        <v>20692</v>
      </c>
      <c r="C7559" s="325" t="s">
        <v>1506</v>
      </c>
      <c r="D7559" s="326" t="s">
        <v>20693</v>
      </c>
    </row>
    <row r="7560" spans="1:4" ht="30" x14ac:dyDescent="0.2">
      <c r="A7560" s="85">
        <v>40424</v>
      </c>
      <c r="B7560" s="324" t="s">
        <v>20694</v>
      </c>
      <c r="C7560" s="325" t="s">
        <v>1492</v>
      </c>
      <c r="D7560" s="326" t="s">
        <v>586</v>
      </c>
    </row>
    <row r="7561" spans="1:4" ht="15" x14ac:dyDescent="0.2">
      <c r="A7561" s="85">
        <v>1325</v>
      </c>
      <c r="B7561" s="324" t="s">
        <v>20695</v>
      </c>
      <c r="C7561" s="325" t="s">
        <v>1492</v>
      </c>
      <c r="D7561" s="326" t="s">
        <v>587</v>
      </c>
    </row>
    <row r="7562" spans="1:4" ht="15" x14ac:dyDescent="0.2">
      <c r="A7562" s="85">
        <v>1327</v>
      </c>
      <c r="B7562" s="324" t="s">
        <v>20696</v>
      </c>
      <c r="C7562" s="325" t="s">
        <v>1492</v>
      </c>
      <c r="D7562" s="326" t="s">
        <v>835</v>
      </c>
    </row>
    <row r="7563" spans="1:4" ht="15" x14ac:dyDescent="0.2">
      <c r="A7563" s="85">
        <v>1328</v>
      </c>
      <c r="B7563" s="324" t="s">
        <v>20697</v>
      </c>
      <c r="C7563" s="325" t="s">
        <v>1492</v>
      </c>
      <c r="D7563" s="326" t="s">
        <v>702</v>
      </c>
    </row>
    <row r="7564" spans="1:4" ht="15" x14ac:dyDescent="0.2">
      <c r="A7564" s="85">
        <v>1321</v>
      </c>
      <c r="B7564" s="324" t="s">
        <v>20698</v>
      </c>
      <c r="C7564" s="325" t="s">
        <v>1492</v>
      </c>
      <c r="D7564" s="326" t="s">
        <v>13604</v>
      </c>
    </row>
    <row r="7565" spans="1:4" ht="15" x14ac:dyDescent="0.2">
      <c r="A7565" s="85">
        <v>1318</v>
      </c>
      <c r="B7565" s="324" t="s">
        <v>20699</v>
      </c>
      <c r="C7565" s="325" t="s">
        <v>1492</v>
      </c>
      <c r="D7565" s="326" t="s">
        <v>661</v>
      </c>
    </row>
    <row r="7566" spans="1:4" ht="15" x14ac:dyDescent="0.2">
      <c r="A7566" s="85">
        <v>1322</v>
      </c>
      <c r="B7566" s="324" t="s">
        <v>20700</v>
      </c>
      <c r="C7566" s="325" t="s">
        <v>1492</v>
      </c>
      <c r="D7566" s="326" t="s">
        <v>1339</v>
      </c>
    </row>
    <row r="7567" spans="1:4" ht="15" x14ac:dyDescent="0.2">
      <c r="A7567" s="85">
        <v>1323</v>
      </c>
      <c r="B7567" s="324" t="s">
        <v>20701</v>
      </c>
      <c r="C7567" s="325" t="s">
        <v>1492</v>
      </c>
      <c r="D7567" s="326" t="s">
        <v>13508</v>
      </c>
    </row>
    <row r="7568" spans="1:4" ht="15" x14ac:dyDescent="0.2">
      <c r="A7568" s="85">
        <v>1319</v>
      </c>
      <c r="B7568" s="324" t="s">
        <v>20702</v>
      </c>
      <c r="C7568" s="325" t="s">
        <v>1492</v>
      </c>
      <c r="D7568" s="326" t="s">
        <v>343</v>
      </c>
    </row>
    <row r="7569" spans="1:4" ht="15" x14ac:dyDescent="0.2">
      <c r="A7569" s="85">
        <v>11026</v>
      </c>
      <c r="B7569" s="324" t="s">
        <v>20703</v>
      </c>
      <c r="C7569" s="325" t="s">
        <v>1492</v>
      </c>
      <c r="D7569" s="326" t="s">
        <v>1050</v>
      </c>
    </row>
    <row r="7570" spans="1:4" ht="15" x14ac:dyDescent="0.2">
      <c r="A7570" s="85">
        <v>11027</v>
      </c>
      <c r="B7570" s="324" t="s">
        <v>20704</v>
      </c>
      <c r="C7570" s="325" t="s">
        <v>1492</v>
      </c>
      <c r="D7570" s="326" t="s">
        <v>1045</v>
      </c>
    </row>
    <row r="7571" spans="1:4" ht="15" x14ac:dyDescent="0.2">
      <c r="A7571" s="85">
        <v>11046</v>
      </c>
      <c r="B7571" s="324" t="s">
        <v>20705</v>
      </c>
      <c r="C7571" s="325" t="s">
        <v>1492</v>
      </c>
      <c r="D7571" s="326" t="s">
        <v>594</v>
      </c>
    </row>
    <row r="7572" spans="1:4" ht="15" x14ac:dyDescent="0.2">
      <c r="A7572" s="85">
        <v>11047</v>
      </c>
      <c r="B7572" s="324" t="s">
        <v>20706</v>
      </c>
      <c r="C7572" s="325" t="s">
        <v>1492</v>
      </c>
      <c r="D7572" s="326" t="s">
        <v>862</v>
      </c>
    </row>
    <row r="7573" spans="1:4" ht="15" x14ac:dyDescent="0.2">
      <c r="A7573" s="85">
        <v>39630</v>
      </c>
      <c r="B7573" s="324" t="s">
        <v>20707</v>
      </c>
      <c r="C7573" s="325" t="s">
        <v>1506</v>
      </c>
      <c r="D7573" s="326" t="s">
        <v>13605</v>
      </c>
    </row>
    <row r="7574" spans="1:4" ht="15" x14ac:dyDescent="0.2">
      <c r="A7574" s="85">
        <v>11049</v>
      </c>
      <c r="B7574" s="324" t="s">
        <v>20708</v>
      </c>
      <c r="C7574" s="325" t="s">
        <v>1492</v>
      </c>
      <c r="D7574" s="326" t="s">
        <v>3890</v>
      </c>
    </row>
    <row r="7575" spans="1:4" ht="15" x14ac:dyDescent="0.2">
      <c r="A7575" s="85">
        <v>39632</v>
      </c>
      <c r="B7575" s="324" t="s">
        <v>20709</v>
      </c>
      <c r="C7575" s="325" t="s">
        <v>1506</v>
      </c>
      <c r="D7575" s="326" t="s">
        <v>13606</v>
      </c>
    </row>
    <row r="7576" spans="1:4" ht="15" x14ac:dyDescent="0.2">
      <c r="A7576" s="85">
        <v>11051</v>
      </c>
      <c r="B7576" s="324" t="s">
        <v>20710</v>
      </c>
      <c r="C7576" s="325" t="s">
        <v>1492</v>
      </c>
      <c r="D7576" s="326" t="s">
        <v>6709</v>
      </c>
    </row>
    <row r="7577" spans="1:4" ht="15" x14ac:dyDescent="0.2">
      <c r="A7577" s="85">
        <v>11061</v>
      </c>
      <c r="B7577" s="324" t="s">
        <v>20711</v>
      </c>
      <c r="C7577" s="325" t="s">
        <v>1492</v>
      </c>
      <c r="D7577" s="326" t="s">
        <v>595</v>
      </c>
    </row>
    <row r="7578" spans="1:4" ht="15" x14ac:dyDescent="0.2">
      <c r="A7578" s="85">
        <v>1336</v>
      </c>
      <c r="B7578" s="324" t="s">
        <v>20712</v>
      </c>
      <c r="C7578" s="325" t="s">
        <v>1506</v>
      </c>
      <c r="D7578" s="326" t="s">
        <v>13607</v>
      </c>
    </row>
    <row r="7579" spans="1:4" ht="15" x14ac:dyDescent="0.2">
      <c r="A7579" s="85">
        <v>1333</v>
      </c>
      <c r="B7579" s="324" t="s">
        <v>20713</v>
      </c>
      <c r="C7579" s="325" t="s">
        <v>1492</v>
      </c>
      <c r="D7579" s="326" t="s">
        <v>1447</v>
      </c>
    </row>
    <row r="7580" spans="1:4" ht="15" x14ac:dyDescent="0.2">
      <c r="A7580" s="85">
        <v>1330</v>
      </c>
      <c r="B7580" s="324" t="s">
        <v>20714</v>
      </c>
      <c r="C7580" s="325" t="s">
        <v>1492</v>
      </c>
      <c r="D7580" s="326" t="s">
        <v>6544</v>
      </c>
    </row>
    <row r="7581" spans="1:4" ht="15" x14ac:dyDescent="0.2">
      <c r="A7581" s="85">
        <v>10957</v>
      </c>
      <c r="B7581" s="324" t="s">
        <v>20715</v>
      </c>
      <c r="C7581" s="325" t="s">
        <v>1492</v>
      </c>
      <c r="D7581" s="326" t="s">
        <v>3890</v>
      </c>
    </row>
    <row r="7582" spans="1:4" ht="15" x14ac:dyDescent="0.2">
      <c r="A7582" s="85">
        <v>1332</v>
      </c>
      <c r="B7582" s="324" t="s">
        <v>20716</v>
      </c>
      <c r="C7582" s="325" t="s">
        <v>1492</v>
      </c>
      <c r="D7582" s="326" t="s">
        <v>1644</v>
      </c>
    </row>
    <row r="7583" spans="1:4" ht="15" x14ac:dyDescent="0.2">
      <c r="A7583" s="85">
        <v>1334</v>
      </c>
      <c r="B7583" s="324" t="s">
        <v>20717</v>
      </c>
      <c r="C7583" s="325" t="s">
        <v>1492</v>
      </c>
      <c r="D7583" s="326" t="s">
        <v>431</v>
      </c>
    </row>
    <row r="7584" spans="1:4" ht="15" x14ac:dyDescent="0.2">
      <c r="A7584" s="85">
        <v>1335</v>
      </c>
      <c r="B7584" s="324" t="s">
        <v>20718</v>
      </c>
      <c r="C7584" s="325" t="s">
        <v>1492</v>
      </c>
      <c r="D7584" s="326" t="s">
        <v>13608</v>
      </c>
    </row>
    <row r="7585" spans="1:4" ht="15" x14ac:dyDescent="0.2">
      <c r="A7585" s="85">
        <v>40425</v>
      </c>
      <c r="B7585" s="324" t="s">
        <v>20719</v>
      </c>
      <c r="C7585" s="325" t="s">
        <v>1492</v>
      </c>
      <c r="D7585" s="326" t="s">
        <v>1136</v>
      </c>
    </row>
    <row r="7586" spans="1:4" ht="15" x14ac:dyDescent="0.2">
      <c r="A7586" s="85">
        <v>1337</v>
      </c>
      <c r="B7586" s="324" t="s">
        <v>20720</v>
      </c>
      <c r="C7586" s="325" t="s">
        <v>1492</v>
      </c>
      <c r="D7586" s="326" t="s">
        <v>6635</v>
      </c>
    </row>
    <row r="7587" spans="1:4" ht="15" x14ac:dyDescent="0.2">
      <c r="A7587" s="85">
        <v>11122</v>
      </c>
      <c r="B7587" s="324" t="s">
        <v>20721</v>
      </c>
      <c r="C7587" s="325" t="s">
        <v>1492</v>
      </c>
      <c r="D7587" s="326" t="s">
        <v>13609</v>
      </c>
    </row>
    <row r="7588" spans="1:4" ht="15" x14ac:dyDescent="0.2">
      <c r="A7588" s="85">
        <v>11123</v>
      </c>
      <c r="B7588" s="324" t="s">
        <v>20722</v>
      </c>
      <c r="C7588" s="325" t="s">
        <v>1492</v>
      </c>
      <c r="D7588" s="326" t="s">
        <v>13609</v>
      </c>
    </row>
    <row r="7589" spans="1:4" ht="15" x14ac:dyDescent="0.2">
      <c r="A7589" s="85">
        <v>11125</v>
      </c>
      <c r="B7589" s="324" t="s">
        <v>20723</v>
      </c>
      <c r="C7589" s="325" t="s">
        <v>1492</v>
      </c>
      <c r="D7589" s="326" t="s">
        <v>13609</v>
      </c>
    </row>
    <row r="7590" spans="1:4" ht="30" x14ac:dyDescent="0.2">
      <c r="A7590" s="85">
        <v>39416</v>
      </c>
      <c r="B7590" s="324" t="s">
        <v>20724</v>
      </c>
      <c r="C7590" s="325" t="s">
        <v>1506</v>
      </c>
      <c r="D7590" s="326" t="s">
        <v>17617</v>
      </c>
    </row>
    <row r="7591" spans="1:4" ht="30" x14ac:dyDescent="0.2">
      <c r="A7591" s="85">
        <v>39417</v>
      </c>
      <c r="B7591" s="324" t="s">
        <v>20725</v>
      </c>
      <c r="C7591" s="325" t="s">
        <v>1506</v>
      </c>
      <c r="D7591" s="326" t="s">
        <v>441</v>
      </c>
    </row>
    <row r="7592" spans="1:4" ht="15" x14ac:dyDescent="0.2">
      <c r="A7592" s="85">
        <v>39414</v>
      </c>
      <c r="B7592" s="324" t="s">
        <v>20726</v>
      </c>
      <c r="C7592" s="325" t="s">
        <v>1506</v>
      </c>
      <c r="D7592" s="326" t="s">
        <v>20727</v>
      </c>
    </row>
    <row r="7593" spans="1:4" ht="15" x14ac:dyDescent="0.2">
      <c r="A7593" s="85">
        <v>39415</v>
      </c>
      <c r="B7593" s="324" t="s">
        <v>20728</v>
      </c>
      <c r="C7593" s="325" t="s">
        <v>1506</v>
      </c>
      <c r="D7593" s="326" t="s">
        <v>737</v>
      </c>
    </row>
    <row r="7594" spans="1:4" ht="15" x14ac:dyDescent="0.2">
      <c r="A7594" s="85">
        <v>39412</v>
      </c>
      <c r="B7594" s="324" t="s">
        <v>20729</v>
      </c>
      <c r="C7594" s="325" t="s">
        <v>1506</v>
      </c>
      <c r="D7594" s="326" t="s">
        <v>13902</v>
      </c>
    </row>
    <row r="7595" spans="1:4" ht="15" x14ac:dyDescent="0.2">
      <c r="A7595" s="85">
        <v>39413</v>
      </c>
      <c r="B7595" s="324" t="s">
        <v>20730</v>
      </c>
      <c r="C7595" s="325" t="s">
        <v>1506</v>
      </c>
      <c r="D7595" s="326" t="s">
        <v>14362</v>
      </c>
    </row>
    <row r="7596" spans="1:4" ht="15" x14ac:dyDescent="0.2">
      <c r="A7596" s="85">
        <v>1338</v>
      </c>
      <c r="B7596" s="324" t="s">
        <v>20731</v>
      </c>
      <c r="C7596" s="325" t="s">
        <v>1506</v>
      </c>
      <c r="D7596" s="326" t="s">
        <v>611</v>
      </c>
    </row>
    <row r="7597" spans="1:4" ht="15" x14ac:dyDescent="0.2">
      <c r="A7597" s="85">
        <v>1340</v>
      </c>
      <c r="B7597" s="324" t="s">
        <v>20732</v>
      </c>
      <c r="C7597" s="325" t="s">
        <v>1506</v>
      </c>
      <c r="D7597" s="326" t="s">
        <v>18187</v>
      </c>
    </row>
    <row r="7598" spans="1:4" ht="15" x14ac:dyDescent="0.2">
      <c r="A7598" s="85">
        <v>1341</v>
      </c>
      <c r="B7598" s="324" t="s">
        <v>20733</v>
      </c>
      <c r="C7598" s="325" t="s">
        <v>1506</v>
      </c>
      <c r="D7598" s="326" t="s">
        <v>20734</v>
      </c>
    </row>
    <row r="7599" spans="1:4" ht="15" x14ac:dyDescent="0.2">
      <c r="A7599" s="85">
        <v>1364</v>
      </c>
      <c r="B7599" s="324" t="s">
        <v>20735</v>
      </c>
      <c r="C7599" s="325" t="s">
        <v>1506</v>
      </c>
      <c r="D7599" s="326" t="s">
        <v>1276</v>
      </c>
    </row>
    <row r="7600" spans="1:4" ht="15" x14ac:dyDescent="0.2">
      <c r="A7600" s="85">
        <v>1361</v>
      </c>
      <c r="B7600" s="324" t="s">
        <v>20736</v>
      </c>
      <c r="C7600" s="325" t="s">
        <v>14847</v>
      </c>
      <c r="D7600" s="326" t="s">
        <v>20737</v>
      </c>
    </row>
    <row r="7601" spans="1:4" ht="15" x14ac:dyDescent="0.2">
      <c r="A7601" s="85">
        <v>1362</v>
      </c>
      <c r="B7601" s="324" t="s">
        <v>20738</v>
      </c>
      <c r="C7601" s="325" t="s">
        <v>1506</v>
      </c>
      <c r="D7601" s="326" t="s">
        <v>4601</v>
      </c>
    </row>
    <row r="7602" spans="1:4" ht="15" x14ac:dyDescent="0.2">
      <c r="A7602" s="85">
        <v>11131</v>
      </c>
      <c r="B7602" s="324" t="s">
        <v>20739</v>
      </c>
      <c r="C7602" s="325" t="s">
        <v>1506</v>
      </c>
      <c r="D7602" s="326" t="s">
        <v>1014</v>
      </c>
    </row>
    <row r="7603" spans="1:4" ht="15" x14ac:dyDescent="0.2">
      <c r="A7603" s="85">
        <v>11132</v>
      </c>
      <c r="B7603" s="324" t="s">
        <v>20740</v>
      </c>
      <c r="C7603" s="325" t="s">
        <v>1506</v>
      </c>
      <c r="D7603" s="326" t="s">
        <v>13841</v>
      </c>
    </row>
    <row r="7604" spans="1:4" ht="15" x14ac:dyDescent="0.2">
      <c r="A7604" s="85">
        <v>1363</v>
      </c>
      <c r="B7604" s="324" t="s">
        <v>20741</v>
      </c>
      <c r="C7604" s="325" t="s">
        <v>1506</v>
      </c>
      <c r="D7604" s="326" t="s">
        <v>13672</v>
      </c>
    </row>
    <row r="7605" spans="1:4" ht="15" x14ac:dyDescent="0.2">
      <c r="A7605" s="85">
        <v>11130</v>
      </c>
      <c r="B7605" s="324" t="s">
        <v>20742</v>
      </c>
      <c r="C7605" s="325" t="s">
        <v>1506</v>
      </c>
      <c r="D7605" s="326" t="s">
        <v>3582</v>
      </c>
    </row>
    <row r="7606" spans="1:4" ht="15" x14ac:dyDescent="0.2">
      <c r="A7606" s="85">
        <v>11134</v>
      </c>
      <c r="B7606" s="324" t="s">
        <v>20743</v>
      </c>
      <c r="C7606" s="325" t="s">
        <v>1506</v>
      </c>
      <c r="D7606" s="326" t="s">
        <v>14533</v>
      </c>
    </row>
    <row r="7607" spans="1:4" ht="15" x14ac:dyDescent="0.2">
      <c r="A7607" s="85">
        <v>11135</v>
      </c>
      <c r="B7607" s="324" t="s">
        <v>20744</v>
      </c>
      <c r="C7607" s="325" t="s">
        <v>1506</v>
      </c>
      <c r="D7607" s="326" t="s">
        <v>14514</v>
      </c>
    </row>
    <row r="7608" spans="1:4" ht="15" x14ac:dyDescent="0.2">
      <c r="A7608" s="85">
        <v>11136</v>
      </c>
      <c r="B7608" s="324" t="s">
        <v>20745</v>
      </c>
      <c r="C7608" s="325" t="s">
        <v>1506</v>
      </c>
      <c r="D7608" s="326" t="s">
        <v>18335</v>
      </c>
    </row>
    <row r="7609" spans="1:4" ht="15" x14ac:dyDescent="0.2">
      <c r="A7609" s="85">
        <v>34743</v>
      </c>
      <c r="B7609" s="324" t="s">
        <v>20746</v>
      </c>
      <c r="C7609" s="325" t="s">
        <v>1506</v>
      </c>
      <c r="D7609" s="326" t="s">
        <v>20747</v>
      </c>
    </row>
    <row r="7610" spans="1:4" ht="15" x14ac:dyDescent="0.2">
      <c r="A7610" s="85">
        <v>11137</v>
      </c>
      <c r="B7610" s="324" t="s">
        <v>20748</v>
      </c>
      <c r="C7610" s="325" t="s">
        <v>1506</v>
      </c>
      <c r="D7610" s="326" t="s">
        <v>13782</v>
      </c>
    </row>
    <row r="7611" spans="1:4" ht="15" x14ac:dyDescent="0.2">
      <c r="A7611" s="85">
        <v>34745</v>
      </c>
      <c r="B7611" s="324" t="s">
        <v>20749</v>
      </c>
      <c r="C7611" s="325" t="s">
        <v>1506</v>
      </c>
      <c r="D7611" s="326" t="s">
        <v>20750</v>
      </c>
    </row>
    <row r="7612" spans="1:4" ht="15" x14ac:dyDescent="0.2">
      <c r="A7612" s="85">
        <v>34746</v>
      </c>
      <c r="B7612" s="324" t="s">
        <v>20751</v>
      </c>
      <c r="C7612" s="325" t="s">
        <v>1506</v>
      </c>
      <c r="D7612" s="326" t="s">
        <v>1656</v>
      </c>
    </row>
    <row r="7613" spans="1:4" ht="15" x14ac:dyDescent="0.2">
      <c r="A7613" s="85">
        <v>1360</v>
      </c>
      <c r="B7613" s="324" t="s">
        <v>20752</v>
      </c>
      <c r="C7613" s="325" t="s">
        <v>1506</v>
      </c>
      <c r="D7613" s="326" t="s">
        <v>5548</v>
      </c>
    </row>
    <row r="7614" spans="1:4" ht="15" x14ac:dyDescent="0.2">
      <c r="A7614" s="85">
        <v>1346</v>
      </c>
      <c r="B7614" s="324" t="s">
        <v>20753</v>
      </c>
      <c r="C7614" s="325" t="s">
        <v>1506</v>
      </c>
      <c r="D7614" s="326" t="s">
        <v>1013</v>
      </c>
    </row>
    <row r="7615" spans="1:4" ht="15" x14ac:dyDescent="0.2">
      <c r="A7615" s="85">
        <v>1345</v>
      </c>
      <c r="B7615" s="324" t="s">
        <v>20754</v>
      </c>
      <c r="C7615" s="325" t="s">
        <v>1506</v>
      </c>
      <c r="D7615" s="326" t="s">
        <v>13615</v>
      </c>
    </row>
    <row r="7616" spans="1:4" ht="15" x14ac:dyDescent="0.2">
      <c r="A7616" s="85">
        <v>1344</v>
      </c>
      <c r="B7616" s="324" t="s">
        <v>20755</v>
      </c>
      <c r="C7616" s="325" t="s">
        <v>14847</v>
      </c>
      <c r="D7616" s="326" t="s">
        <v>13616</v>
      </c>
    </row>
    <row r="7617" spans="1:4" ht="15" x14ac:dyDescent="0.2">
      <c r="A7617" s="85">
        <v>1342</v>
      </c>
      <c r="B7617" s="324" t="s">
        <v>20756</v>
      </c>
      <c r="C7617" s="325" t="s">
        <v>14847</v>
      </c>
      <c r="D7617" s="326" t="s">
        <v>8034</v>
      </c>
    </row>
    <row r="7618" spans="1:4" ht="15" x14ac:dyDescent="0.2">
      <c r="A7618" s="85">
        <v>1347</v>
      </c>
      <c r="B7618" s="324" t="s">
        <v>20757</v>
      </c>
      <c r="C7618" s="325" t="s">
        <v>1506</v>
      </c>
      <c r="D7618" s="326" t="s">
        <v>765</v>
      </c>
    </row>
    <row r="7619" spans="1:4" ht="15" x14ac:dyDescent="0.2">
      <c r="A7619" s="85">
        <v>1349</v>
      </c>
      <c r="B7619" s="324" t="s">
        <v>20758</v>
      </c>
      <c r="C7619" s="325" t="s">
        <v>14847</v>
      </c>
      <c r="D7619" s="326" t="s">
        <v>1216</v>
      </c>
    </row>
    <row r="7620" spans="1:4" ht="15" x14ac:dyDescent="0.2">
      <c r="A7620" s="85">
        <v>1350</v>
      </c>
      <c r="B7620" s="324" t="s">
        <v>20759</v>
      </c>
      <c r="C7620" s="325" t="s">
        <v>14847</v>
      </c>
      <c r="D7620" s="326" t="s">
        <v>13617</v>
      </c>
    </row>
    <row r="7621" spans="1:4" ht="15" x14ac:dyDescent="0.2">
      <c r="A7621" s="85">
        <v>1357</v>
      </c>
      <c r="B7621" s="324" t="s">
        <v>20760</v>
      </c>
      <c r="C7621" s="325" t="s">
        <v>14847</v>
      </c>
      <c r="D7621" s="326" t="s">
        <v>13618</v>
      </c>
    </row>
    <row r="7622" spans="1:4" ht="15" x14ac:dyDescent="0.2">
      <c r="A7622" s="85">
        <v>1355</v>
      </c>
      <c r="B7622" s="324" t="s">
        <v>20761</v>
      </c>
      <c r="C7622" s="325" t="s">
        <v>1506</v>
      </c>
      <c r="D7622" s="326" t="s">
        <v>4920</v>
      </c>
    </row>
    <row r="7623" spans="1:4" ht="15" x14ac:dyDescent="0.2">
      <c r="A7623" s="85">
        <v>1358</v>
      </c>
      <c r="B7623" s="324" t="s">
        <v>20762</v>
      </c>
      <c r="C7623" s="325" t="s">
        <v>1506</v>
      </c>
      <c r="D7623" s="326" t="s">
        <v>1421</v>
      </c>
    </row>
    <row r="7624" spans="1:4" ht="15" x14ac:dyDescent="0.2">
      <c r="A7624" s="85">
        <v>1359</v>
      </c>
      <c r="B7624" s="324" t="s">
        <v>20763</v>
      </c>
      <c r="C7624" s="325" t="s">
        <v>14847</v>
      </c>
      <c r="D7624" s="326" t="s">
        <v>13619</v>
      </c>
    </row>
    <row r="7625" spans="1:4" ht="15" x14ac:dyDescent="0.2">
      <c r="A7625" s="85">
        <v>1351</v>
      </c>
      <c r="B7625" s="324" t="s">
        <v>20764</v>
      </c>
      <c r="C7625" s="325" t="s">
        <v>14847</v>
      </c>
      <c r="D7625" s="326" t="s">
        <v>13407</v>
      </c>
    </row>
    <row r="7626" spans="1:4" ht="15" x14ac:dyDescent="0.2">
      <c r="A7626" s="85">
        <v>34659</v>
      </c>
      <c r="B7626" s="324" t="s">
        <v>20765</v>
      </c>
      <c r="C7626" s="325" t="s">
        <v>1506</v>
      </c>
      <c r="D7626" s="326" t="s">
        <v>20766</v>
      </c>
    </row>
    <row r="7627" spans="1:4" ht="15" x14ac:dyDescent="0.2">
      <c r="A7627" s="85">
        <v>34514</v>
      </c>
      <c r="B7627" s="324" t="s">
        <v>20767</v>
      </c>
      <c r="C7627" s="325" t="s">
        <v>1506</v>
      </c>
      <c r="D7627" s="326" t="s">
        <v>1438</v>
      </c>
    </row>
    <row r="7628" spans="1:4" ht="15" x14ac:dyDescent="0.2">
      <c r="A7628" s="85">
        <v>34660</v>
      </c>
      <c r="B7628" s="324" t="s">
        <v>20768</v>
      </c>
      <c r="C7628" s="325" t="s">
        <v>1506</v>
      </c>
      <c r="D7628" s="326" t="s">
        <v>18911</v>
      </c>
    </row>
    <row r="7629" spans="1:4" ht="15" x14ac:dyDescent="0.2">
      <c r="A7629" s="85">
        <v>34661</v>
      </c>
      <c r="B7629" s="324" t="s">
        <v>20769</v>
      </c>
      <c r="C7629" s="325" t="s">
        <v>1506</v>
      </c>
      <c r="D7629" s="326" t="s">
        <v>20770</v>
      </c>
    </row>
    <row r="7630" spans="1:4" ht="15" x14ac:dyDescent="0.2">
      <c r="A7630" s="85">
        <v>34667</v>
      </c>
      <c r="B7630" s="324" t="s">
        <v>20771</v>
      </c>
      <c r="C7630" s="325" t="s">
        <v>1506</v>
      </c>
      <c r="D7630" s="326" t="s">
        <v>471</v>
      </c>
    </row>
    <row r="7631" spans="1:4" ht="15" x14ac:dyDescent="0.2">
      <c r="A7631" s="85">
        <v>34668</v>
      </c>
      <c r="B7631" s="324" t="s">
        <v>20772</v>
      </c>
      <c r="C7631" s="325" t="s">
        <v>1506</v>
      </c>
      <c r="D7631" s="326" t="s">
        <v>1667</v>
      </c>
    </row>
    <row r="7632" spans="1:4" ht="15" x14ac:dyDescent="0.2">
      <c r="A7632" s="85">
        <v>34741</v>
      </c>
      <c r="B7632" s="324" t="s">
        <v>20773</v>
      </c>
      <c r="C7632" s="325" t="s">
        <v>1506</v>
      </c>
      <c r="D7632" s="326" t="s">
        <v>632</v>
      </c>
    </row>
    <row r="7633" spans="1:4" ht="15" x14ac:dyDescent="0.2">
      <c r="A7633" s="85">
        <v>34664</v>
      </c>
      <c r="B7633" s="324" t="s">
        <v>20774</v>
      </c>
      <c r="C7633" s="325" t="s">
        <v>1506</v>
      </c>
      <c r="D7633" s="326" t="s">
        <v>13759</v>
      </c>
    </row>
    <row r="7634" spans="1:4" ht="15" x14ac:dyDescent="0.2">
      <c r="A7634" s="85">
        <v>34665</v>
      </c>
      <c r="B7634" s="324" t="s">
        <v>20775</v>
      </c>
      <c r="C7634" s="325" t="s">
        <v>1506</v>
      </c>
      <c r="D7634" s="326" t="s">
        <v>20776</v>
      </c>
    </row>
    <row r="7635" spans="1:4" ht="15" x14ac:dyDescent="0.2">
      <c r="A7635" s="85">
        <v>34666</v>
      </c>
      <c r="B7635" s="324" t="s">
        <v>20777</v>
      </c>
      <c r="C7635" s="325" t="s">
        <v>1506</v>
      </c>
      <c r="D7635" s="326" t="s">
        <v>20778</v>
      </c>
    </row>
    <row r="7636" spans="1:4" ht="15" x14ac:dyDescent="0.2">
      <c r="A7636" s="85">
        <v>34669</v>
      </c>
      <c r="B7636" s="324" t="s">
        <v>20779</v>
      </c>
      <c r="C7636" s="325" t="s">
        <v>1506</v>
      </c>
      <c r="D7636" s="326" t="s">
        <v>20780</v>
      </c>
    </row>
    <row r="7637" spans="1:4" ht="15" x14ac:dyDescent="0.2">
      <c r="A7637" s="85">
        <v>34670</v>
      </c>
      <c r="B7637" s="324" t="s">
        <v>20781</v>
      </c>
      <c r="C7637" s="325" t="s">
        <v>1506</v>
      </c>
      <c r="D7637" s="326" t="s">
        <v>1175</v>
      </c>
    </row>
    <row r="7638" spans="1:4" ht="15" x14ac:dyDescent="0.2">
      <c r="A7638" s="85">
        <v>34671</v>
      </c>
      <c r="B7638" s="324" t="s">
        <v>20782</v>
      </c>
      <c r="C7638" s="325" t="s">
        <v>1506</v>
      </c>
      <c r="D7638" s="326" t="s">
        <v>20783</v>
      </c>
    </row>
    <row r="7639" spans="1:4" ht="15" x14ac:dyDescent="0.2">
      <c r="A7639" s="85">
        <v>34672</v>
      </c>
      <c r="B7639" s="324" t="s">
        <v>20784</v>
      </c>
      <c r="C7639" s="325" t="s">
        <v>1506</v>
      </c>
      <c r="D7639" s="326" t="s">
        <v>13589</v>
      </c>
    </row>
    <row r="7640" spans="1:4" ht="15" x14ac:dyDescent="0.2">
      <c r="A7640" s="85">
        <v>34673</v>
      </c>
      <c r="B7640" s="324" t="s">
        <v>20785</v>
      </c>
      <c r="C7640" s="325" t="s">
        <v>1506</v>
      </c>
      <c r="D7640" s="326" t="s">
        <v>346</v>
      </c>
    </row>
    <row r="7641" spans="1:4" ht="15" x14ac:dyDescent="0.2">
      <c r="A7641" s="85">
        <v>34674</v>
      </c>
      <c r="B7641" s="324" t="s">
        <v>20786</v>
      </c>
      <c r="C7641" s="325" t="s">
        <v>1506</v>
      </c>
      <c r="D7641" s="326" t="s">
        <v>18104</v>
      </c>
    </row>
    <row r="7642" spans="1:4" ht="15" x14ac:dyDescent="0.2">
      <c r="A7642" s="85">
        <v>34675</v>
      </c>
      <c r="B7642" s="324" t="s">
        <v>20787</v>
      </c>
      <c r="C7642" s="325" t="s">
        <v>1506</v>
      </c>
      <c r="D7642" s="326" t="s">
        <v>20788</v>
      </c>
    </row>
    <row r="7643" spans="1:4" ht="15" x14ac:dyDescent="0.2">
      <c r="A7643" s="85">
        <v>34676</v>
      </c>
      <c r="B7643" s="324" t="s">
        <v>20789</v>
      </c>
      <c r="C7643" s="325" t="s">
        <v>1506</v>
      </c>
      <c r="D7643" s="326" t="s">
        <v>966</v>
      </c>
    </row>
    <row r="7644" spans="1:4" ht="15" x14ac:dyDescent="0.2">
      <c r="A7644" s="85">
        <v>34677</v>
      </c>
      <c r="B7644" s="324" t="s">
        <v>20790</v>
      </c>
      <c r="C7644" s="325" t="s">
        <v>1506</v>
      </c>
      <c r="D7644" s="326" t="s">
        <v>974</v>
      </c>
    </row>
    <row r="7645" spans="1:4" ht="30" x14ac:dyDescent="0.2">
      <c r="A7645" s="85">
        <v>40623</v>
      </c>
      <c r="B7645" s="324" t="s">
        <v>20791</v>
      </c>
      <c r="C7645" s="325" t="s">
        <v>1495</v>
      </c>
      <c r="D7645" s="326" t="s">
        <v>13621</v>
      </c>
    </row>
    <row r="7646" spans="1:4" ht="15" x14ac:dyDescent="0.2">
      <c r="A7646" s="85">
        <v>11112</v>
      </c>
      <c r="B7646" s="324" t="s">
        <v>20792</v>
      </c>
      <c r="C7646" s="325" t="s">
        <v>1492</v>
      </c>
      <c r="D7646" s="326" t="s">
        <v>13609</v>
      </c>
    </row>
    <row r="7647" spans="1:4" ht="15" x14ac:dyDescent="0.2">
      <c r="A7647" s="85">
        <v>11115</v>
      </c>
      <c r="B7647" s="324" t="s">
        <v>20793</v>
      </c>
      <c r="C7647" s="325" t="s">
        <v>1491</v>
      </c>
      <c r="D7647" s="326" t="s">
        <v>1063</v>
      </c>
    </row>
    <row r="7648" spans="1:4" ht="15" x14ac:dyDescent="0.2">
      <c r="A7648" s="85">
        <v>11113</v>
      </c>
      <c r="B7648" s="324" t="s">
        <v>20794</v>
      </c>
      <c r="C7648" s="325" t="s">
        <v>1492</v>
      </c>
      <c r="D7648" s="326" t="s">
        <v>13609</v>
      </c>
    </row>
    <row r="7649" spans="1:4" ht="15" x14ac:dyDescent="0.2">
      <c r="A7649" s="85">
        <v>11114</v>
      </c>
      <c r="B7649" s="324" t="s">
        <v>20795</v>
      </c>
      <c r="C7649" s="325" t="s">
        <v>1491</v>
      </c>
      <c r="D7649" s="326" t="s">
        <v>13622</v>
      </c>
    </row>
    <row r="7650" spans="1:4" ht="30" x14ac:dyDescent="0.2">
      <c r="A7650" s="85">
        <v>12083</v>
      </c>
      <c r="B7650" s="324" t="s">
        <v>20796</v>
      </c>
      <c r="C7650" s="325" t="s">
        <v>14847</v>
      </c>
      <c r="D7650" s="326" t="s">
        <v>20797</v>
      </c>
    </row>
    <row r="7651" spans="1:4" ht="30" x14ac:dyDescent="0.2">
      <c r="A7651" s="85">
        <v>12081</v>
      </c>
      <c r="B7651" s="324" t="s">
        <v>20798</v>
      </c>
      <c r="C7651" s="325" t="s">
        <v>14847</v>
      </c>
      <c r="D7651" s="326" t="s">
        <v>20799</v>
      </c>
    </row>
    <row r="7652" spans="1:4" ht="30" x14ac:dyDescent="0.2">
      <c r="A7652" s="85">
        <v>12082</v>
      </c>
      <c r="B7652" s="324" t="s">
        <v>20800</v>
      </c>
      <c r="C7652" s="325" t="s">
        <v>14847</v>
      </c>
      <c r="D7652" s="326" t="s">
        <v>20801</v>
      </c>
    </row>
    <row r="7653" spans="1:4" ht="30" x14ac:dyDescent="0.2">
      <c r="A7653" s="85">
        <v>13354</v>
      </c>
      <c r="B7653" s="324" t="s">
        <v>20802</v>
      </c>
      <c r="C7653" s="325" t="s">
        <v>14847</v>
      </c>
      <c r="D7653" s="326" t="s">
        <v>20803</v>
      </c>
    </row>
    <row r="7654" spans="1:4" ht="30" x14ac:dyDescent="0.2">
      <c r="A7654" s="85">
        <v>14057</v>
      </c>
      <c r="B7654" s="324" t="s">
        <v>20804</v>
      </c>
      <c r="C7654" s="325" t="s">
        <v>14847</v>
      </c>
      <c r="D7654" s="326" t="s">
        <v>20805</v>
      </c>
    </row>
    <row r="7655" spans="1:4" ht="30" x14ac:dyDescent="0.2">
      <c r="A7655" s="85">
        <v>14058</v>
      </c>
      <c r="B7655" s="324" t="s">
        <v>20806</v>
      </c>
      <c r="C7655" s="325" t="s">
        <v>14847</v>
      </c>
      <c r="D7655" s="326" t="s">
        <v>20807</v>
      </c>
    </row>
    <row r="7656" spans="1:4" ht="30" x14ac:dyDescent="0.2">
      <c r="A7656" s="85">
        <v>20971</v>
      </c>
      <c r="B7656" s="324" t="s">
        <v>20808</v>
      </c>
      <c r="C7656" s="325" t="s">
        <v>14847</v>
      </c>
      <c r="D7656" s="326" t="s">
        <v>1196</v>
      </c>
    </row>
    <row r="7657" spans="1:4" ht="45" x14ac:dyDescent="0.2">
      <c r="A7657" s="85">
        <v>5047</v>
      </c>
      <c r="B7657" s="324" t="s">
        <v>20809</v>
      </c>
      <c r="C7657" s="325" t="s">
        <v>14847</v>
      </c>
      <c r="D7657" s="326" t="s">
        <v>20810</v>
      </c>
    </row>
    <row r="7658" spans="1:4" ht="30" x14ac:dyDescent="0.2">
      <c r="A7658" s="85">
        <v>13369</v>
      </c>
      <c r="B7658" s="324" t="s">
        <v>20811</v>
      </c>
      <c r="C7658" s="325" t="s">
        <v>14847</v>
      </c>
      <c r="D7658" s="326" t="s">
        <v>20812</v>
      </c>
    </row>
    <row r="7659" spans="1:4" ht="30" x14ac:dyDescent="0.2">
      <c r="A7659" s="85">
        <v>13370</v>
      </c>
      <c r="B7659" s="324" t="s">
        <v>20813</v>
      </c>
      <c r="C7659" s="325" t="s">
        <v>14847</v>
      </c>
      <c r="D7659" s="326" t="s">
        <v>20814</v>
      </c>
    </row>
    <row r="7660" spans="1:4" ht="15" x14ac:dyDescent="0.2">
      <c r="A7660" s="85">
        <v>13279</v>
      </c>
      <c r="B7660" s="324" t="s">
        <v>20815</v>
      </c>
      <c r="C7660" s="325" t="s">
        <v>1492</v>
      </c>
      <c r="D7660" s="326" t="s">
        <v>5154</v>
      </c>
    </row>
    <row r="7661" spans="1:4" ht="15" x14ac:dyDescent="0.2">
      <c r="A7661" s="85">
        <v>11977</v>
      </c>
      <c r="B7661" s="324" t="s">
        <v>20816</v>
      </c>
      <c r="C7661" s="325" t="s">
        <v>14847</v>
      </c>
      <c r="D7661" s="326" t="s">
        <v>13904</v>
      </c>
    </row>
    <row r="7662" spans="1:4" ht="15" x14ac:dyDescent="0.2">
      <c r="A7662" s="85">
        <v>11975</v>
      </c>
      <c r="B7662" s="324" t="s">
        <v>20817</v>
      </c>
      <c r="C7662" s="325" t="s">
        <v>14847</v>
      </c>
      <c r="D7662" s="326" t="s">
        <v>257</v>
      </c>
    </row>
    <row r="7663" spans="1:4" ht="15" x14ac:dyDescent="0.2">
      <c r="A7663" s="85">
        <v>39746</v>
      </c>
      <c r="B7663" s="324" t="s">
        <v>20818</v>
      </c>
      <c r="C7663" s="325" t="s">
        <v>14847</v>
      </c>
      <c r="D7663" s="326" t="s">
        <v>14621</v>
      </c>
    </row>
    <row r="7664" spans="1:4" ht="15" x14ac:dyDescent="0.2">
      <c r="A7664" s="85">
        <v>11976</v>
      </c>
      <c r="B7664" s="324" t="s">
        <v>20819</v>
      </c>
      <c r="C7664" s="325" t="s">
        <v>14847</v>
      </c>
      <c r="D7664" s="326" t="s">
        <v>486</v>
      </c>
    </row>
    <row r="7665" spans="1:4" ht="15" x14ac:dyDescent="0.2">
      <c r="A7665" s="85">
        <v>1368</v>
      </c>
      <c r="B7665" s="324" t="s">
        <v>20820</v>
      </c>
      <c r="C7665" s="325" t="s">
        <v>14847</v>
      </c>
      <c r="D7665" s="326" t="s">
        <v>4455</v>
      </c>
    </row>
    <row r="7666" spans="1:4" ht="15" x14ac:dyDescent="0.2">
      <c r="A7666" s="85">
        <v>1367</v>
      </c>
      <c r="B7666" s="324" t="s">
        <v>20821</v>
      </c>
      <c r="C7666" s="325" t="s">
        <v>14847</v>
      </c>
      <c r="D7666" s="326" t="s">
        <v>20822</v>
      </c>
    </row>
    <row r="7667" spans="1:4" ht="15" x14ac:dyDescent="0.2">
      <c r="A7667" s="85">
        <v>7608</v>
      </c>
      <c r="B7667" s="324" t="s">
        <v>20823</v>
      </c>
      <c r="C7667" s="325" t="s">
        <v>14847</v>
      </c>
      <c r="D7667" s="326" t="s">
        <v>13401</v>
      </c>
    </row>
    <row r="7668" spans="1:4" ht="15" x14ac:dyDescent="0.2">
      <c r="A7668" s="85">
        <v>41900</v>
      </c>
      <c r="B7668" s="324" t="s">
        <v>20824</v>
      </c>
      <c r="C7668" s="325" t="s">
        <v>1492</v>
      </c>
      <c r="D7668" s="326" t="s">
        <v>1385</v>
      </c>
    </row>
    <row r="7669" spans="1:4" ht="15" x14ac:dyDescent="0.2">
      <c r="A7669" s="85">
        <v>41899</v>
      </c>
      <c r="B7669" s="324" t="s">
        <v>20825</v>
      </c>
      <c r="C7669" s="325" t="s">
        <v>1498</v>
      </c>
      <c r="D7669" s="326" t="s">
        <v>20826</v>
      </c>
    </row>
    <row r="7670" spans="1:4" ht="15" x14ac:dyDescent="0.2">
      <c r="A7670" s="85">
        <v>1380</v>
      </c>
      <c r="B7670" s="324" t="s">
        <v>20827</v>
      </c>
      <c r="C7670" s="325" t="s">
        <v>1492</v>
      </c>
      <c r="D7670" s="326" t="s">
        <v>940</v>
      </c>
    </row>
    <row r="7671" spans="1:4" ht="15" x14ac:dyDescent="0.2">
      <c r="A7671" s="85">
        <v>1375</v>
      </c>
      <c r="B7671" s="324" t="s">
        <v>20828</v>
      </c>
      <c r="C7671" s="325" t="s">
        <v>1492</v>
      </c>
      <c r="D7671" s="326" t="s">
        <v>1433</v>
      </c>
    </row>
    <row r="7672" spans="1:4" ht="15" x14ac:dyDescent="0.2">
      <c r="A7672" s="85">
        <v>1379</v>
      </c>
      <c r="B7672" s="324" t="s">
        <v>20829</v>
      </c>
      <c r="C7672" s="325" t="s">
        <v>1492</v>
      </c>
      <c r="D7672" s="326" t="s">
        <v>328</v>
      </c>
    </row>
    <row r="7673" spans="1:4" ht="15" x14ac:dyDescent="0.2">
      <c r="A7673" s="85">
        <v>10511</v>
      </c>
      <c r="B7673" s="324" t="s">
        <v>20830</v>
      </c>
      <c r="C7673" s="325" t="s">
        <v>1487</v>
      </c>
      <c r="D7673" s="326" t="s">
        <v>269</v>
      </c>
    </row>
    <row r="7674" spans="1:4" ht="15" x14ac:dyDescent="0.2">
      <c r="A7674" s="85">
        <v>13284</v>
      </c>
      <c r="B7674" s="324" t="s">
        <v>20831</v>
      </c>
      <c r="C7674" s="325" t="s">
        <v>1492</v>
      </c>
      <c r="D7674" s="326" t="s">
        <v>422</v>
      </c>
    </row>
    <row r="7675" spans="1:4" ht="15" x14ac:dyDescent="0.2">
      <c r="A7675" s="85">
        <v>25974</v>
      </c>
      <c r="B7675" s="324" t="s">
        <v>20832</v>
      </c>
      <c r="C7675" s="325" t="s">
        <v>1492</v>
      </c>
      <c r="D7675" s="326" t="s">
        <v>176</v>
      </c>
    </row>
    <row r="7676" spans="1:4" ht="15" x14ac:dyDescent="0.2">
      <c r="A7676" s="85">
        <v>1382</v>
      </c>
      <c r="B7676" s="324" t="s">
        <v>20833</v>
      </c>
      <c r="C7676" s="325" t="s">
        <v>1487</v>
      </c>
      <c r="D7676" s="326" t="s">
        <v>674</v>
      </c>
    </row>
    <row r="7677" spans="1:4" ht="15" x14ac:dyDescent="0.2">
      <c r="A7677" s="85">
        <v>34753</v>
      </c>
      <c r="B7677" s="324" t="s">
        <v>20834</v>
      </c>
      <c r="C7677" s="325" t="s">
        <v>1492</v>
      </c>
      <c r="D7677" s="326" t="s">
        <v>13399</v>
      </c>
    </row>
    <row r="7678" spans="1:4" ht="30" x14ac:dyDescent="0.2">
      <c r="A7678" s="85">
        <v>420</v>
      </c>
      <c r="B7678" s="324" t="s">
        <v>20835</v>
      </c>
      <c r="C7678" s="325" t="s">
        <v>14847</v>
      </c>
      <c r="D7678" s="326" t="s">
        <v>1044</v>
      </c>
    </row>
    <row r="7679" spans="1:4" ht="30" x14ac:dyDescent="0.2">
      <c r="A7679" s="85">
        <v>12327</v>
      </c>
      <c r="B7679" s="324" t="s">
        <v>20836</v>
      </c>
      <c r="C7679" s="325" t="s">
        <v>14847</v>
      </c>
      <c r="D7679" s="326" t="s">
        <v>6125</v>
      </c>
    </row>
    <row r="7680" spans="1:4" ht="15" x14ac:dyDescent="0.2">
      <c r="A7680" s="85">
        <v>36148</v>
      </c>
      <c r="B7680" s="324" t="s">
        <v>20837</v>
      </c>
      <c r="C7680" s="325" t="s">
        <v>14847</v>
      </c>
      <c r="D7680" s="326" t="s">
        <v>20075</v>
      </c>
    </row>
    <row r="7681" spans="1:4" ht="15" x14ac:dyDescent="0.2">
      <c r="A7681" s="85">
        <v>12329</v>
      </c>
      <c r="B7681" s="324" t="s">
        <v>20838</v>
      </c>
      <c r="C7681" s="325" t="s">
        <v>1492</v>
      </c>
      <c r="D7681" s="326" t="s">
        <v>14485</v>
      </c>
    </row>
    <row r="7682" spans="1:4" ht="15" x14ac:dyDescent="0.2">
      <c r="A7682" s="85">
        <v>1339</v>
      </c>
      <c r="B7682" s="324" t="s">
        <v>20839</v>
      </c>
      <c r="C7682" s="325" t="s">
        <v>1492</v>
      </c>
      <c r="D7682" s="326" t="s">
        <v>4333</v>
      </c>
    </row>
    <row r="7683" spans="1:4" ht="15" x14ac:dyDescent="0.2">
      <c r="A7683" s="85">
        <v>11849</v>
      </c>
      <c r="B7683" s="324" t="s">
        <v>20840</v>
      </c>
      <c r="C7683" s="325" t="s">
        <v>1493</v>
      </c>
      <c r="D7683" s="326" t="s">
        <v>1120</v>
      </c>
    </row>
    <row r="7684" spans="1:4" ht="30" x14ac:dyDescent="0.2">
      <c r="A7684" s="85">
        <v>37418</v>
      </c>
      <c r="B7684" s="324" t="s">
        <v>20841</v>
      </c>
      <c r="C7684" s="325" t="s">
        <v>14847</v>
      </c>
      <c r="D7684" s="326" t="s">
        <v>5374</v>
      </c>
    </row>
    <row r="7685" spans="1:4" ht="30" x14ac:dyDescent="0.2">
      <c r="A7685" s="85">
        <v>37419</v>
      </c>
      <c r="B7685" s="324" t="s">
        <v>20842</v>
      </c>
      <c r="C7685" s="325" t="s">
        <v>14847</v>
      </c>
      <c r="D7685" s="326" t="s">
        <v>5066</v>
      </c>
    </row>
    <row r="7686" spans="1:4" ht="30" x14ac:dyDescent="0.2">
      <c r="A7686" s="85">
        <v>1427</v>
      </c>
      <c r="B7686" s="324" t="s">
        <v>20843</v>
      </c>
      <c r="C7686" s="325" t="s">
        <v>14847</v>
      </c>
      <c r="D7686" s="326" t="s">
        <v>581</v>
      </c>
    </row>
    <row r="7687" spans="1:4" ht="30" x14ac:dyDescent="0.2">
      <c r="A7687" s="85">
        <v>1402</v>
      </c>
      <c r="B7687" s="324" t="s">
        <v>20844</v>
      </c>
      <c r="C7687" s="325" t="s">
        <v>14847</v>
      </c>
      <c r="D7687" s="326" t="s">
        <v>2366</v>
      </c>
    </row>
    <row r="7688" spans="1:4" ht="30" x14ac:dyDescent="0.2">
      <c r="A7688" s="85">
        <v>1420</v>
      </c>
      <c r="B7688" s="324" t="s">
        <v>20845</v>
      </c>
      <c r="C7688" s="325" t="s">
        <v>14847</v>
      </c>
      <c r="D7688" s="326" t="s">
        <v>593</v>
      </c>
    </row>
    <row r="7689" spans="1:4" ht="30" x14ac:dyDescent="0.2">
      <c r="A7689" s="85">
        <v>1419</v>
      </c>
      <c r="B7689" s="324" t="s">
        <v>20846</v>
      </c>
      <c r="C7689" s="325" t="s">
        <v>14847</v>
      </c>
      <c r="D7689" s="326" t="s">
        <v>833</v>
      </c>
    </row>
    <row r="7690" spans="1:4" ht="30" x14ac:dyDescent="0.2">
      <c r="A7690" s="85">
        <v>1414</v>
      </c>
      <c r="B7690" s="324" t="s">
        <v>20847</v>
      </c>
      <c r="C7690" s="325" t="s">
        <v>14847</v>
      </c>
      <c r="D7690" s="326" t="s">
        <v>20848</v>
      </c>
    </row>
    <row r="7691" spans="1:4" ht="30" x14ac:dyDescent="0.2">
      <c r="A7691" s="85">
        <v>1413</v>
      </c>
      <c r="B7691" s="324" t="s">
        <v>20849</v>
      </c>
      <c r="C7691" s="325" t="s">
        <v>14847</v>
      </c>
      <c r="D7691" s="326" t="s">
        <v>5157</v>
      </c>
    </row>
    <row r="7692" spans="1:4" ht="30" x14ac:dyDescent="0.2">
      <c r="A7692" s="85">
        <v>1412</v>
      </c>
      <c r="B7692" s="324" t="s">
        <v>20850</v>
      </c>
      <c r="C7692" s="325" t="s">
        <v>14847</v>
      </c>
      <c r="D7692" s="326" t="s">
        <v>18107</v>
      </c>
    </row>
    <row r="7693" spans="1:4" ht="30" x14ac:dyDescent="0.2">
      <c r="A7693" s="85">
        <v>1411</v>
      </c>
      <c r="B7693" s="324" t="s">
        <v>20851</v>
      </c>
      <c r="C7693" s="325" t="s">
        <v>14847</v>
      </c>
      <c r="D7693" s="326" t="s">
        <v>13812</v>
      </c>
    </row>
    <row r="7694" spans="1:4" ht="30" x14ac:dyDescent="0.2">
      <c r="A7694" s="85">
        <v>1406</v>
      </c>
      <c r="B7694" s="324" t="s">
        <v>20852</v>
      </c>
      <c r="C7694" s="325" t="s">
        <v>14847</v>
      </c>
      <c r="D7694" s="326" t="s">
        <v>426</v>
      </c>
    </row>
    <row r="7695" spans="1:4" ht="30" x14ac:dyDescent="0.2">
      <c r="A7695" s="85">
        <v>1407</v>
      </c>
      <c r="B7695" s="324" t="s">
        <v>20853</v>
      </c>
      <c r="C7695" s="325" t="s">
        <v>14847</v>
      </c>
      <c r="D7695" s="326" t="s">
        <v>352</v>
      </c>
    </row>
    <row r="7696" spans="1:4" ht="30" x14ac:dyDescent="0.2">
      <c r="A7696" s="85">
        <v>1404</v>
      </c>
      <c r="B7696" s="324" t="s">
        <v>20854</v>
      </c>
      <c r="C7696" s="325" t="s">
        <v>14847</v>
      </c>
      <c r="D7696" s="326" t="s">
        <v>14601</v>
      </c>
    </row>
    <row r="7697" spans="1:4" ht="45" x14ac:dyDescent="0.2">
      <c r="A7697" s="85">
        <v>11281</v>
      </c>
      <c r="B7697" s="324" t="s">
        <v>20855</v>
      </c>
      <c r="C7697" s="325" t="s">
        <v>14847</v>
      </c>
      <c r="D7697" s="326" t="s">
        <v>20856</v>
      </c>
    </row>
    <row r="7698" spans="1:4" ht="60" x14ac:dyDescent="0.2">
      <c r="A7698" s="85">
        <v>40699</v>
      </c>
      <c r="B7698" s="324" t="s">
        <v>20857</v>
      </c>
      <c r="C7698" s="325" t="s">
        <v>14847</v>
      </c>
      <c r="D7698" s="326" t="s">
        <v>20858</v>
      </c>
    </row>
    <row r="7699" spans="1:4" ht="60" x14ac:dyDescent="0.2">
      <c r="A7699" s="85">
        <v>40701</v>
      </c>
      <c r="B7699" s="324" t="s">
        <v>20859</v>
      </c>
      <c r="C7699" s="325" t="s">
        <v>14847</v>
      </c>
      <c r="D7699" s="326" t="s">
        <v>20860</v>
      </c>
    </row>
    <row r="7700" spans="1:4" ht="60" x14ac:dyDescent="0.2">
      <c r="A7700" s="85">
        <v>1442</v>
      </c>
      <c r="B7700" s="324" t="s">
        <v>20861</v>
      </c>
      <c r="C7700" s="325" t="s">
        <v>14847</v>
      </c>
      <c r="D7700" s="326" t="s">
        <v>20862</v>
      </c>
    </row>
    <row r="7701" spans="1:4" ht="60" x14ac:dyDescent="0.2">
      <c r="A7701" s="85">
        <v>13457</v>
      </c>
      <c r="B7701" s="324" t="s">
        <v>20863</v>
      </c>
      <c r="C7701" s="325" t="s">
        <v>14847</v>
      </c>
      <c r="D7701" s="326" t="s">
        <v>20864</v>
      </c>
    </row>
    <row r="7702" spans="1:4" ht="60" x14ac:dyDescent="0.2">
      <c r="A7702" s="85">
        <v>40700</v>
      </c>
      <c r="B7702" s="324" t="s">
        <v>20865</v>
      </c>
      <c r="C7702" s="325" t="s">
        <v>14847</v>
      </c>
      <c r="D7702" s="326" t="s">
        <v>20866</v>
      </c>
    </row>
    <row r="7703" spans="1:4" ht="15" x14ac:dyDescent="0.2">
      <c r="A7703" s="85">
        <v>13458</v>
      </c>
      <c r="B7703" s="324" t="s">
        <v>20867</v>
      </c>
      <c r="C7703" s="325" t="s">
        <v>14847</v>
      </c>
      <c r="D7703" s="326" t="s">
        <v>20868</v>
      </c>
    </row>
    <row r="7704" spans="1:4" ht="30" x14ac:dyDescent="0.2">
      <c r="A7704" s="85">
        <v>36524</v>
      </c>
      <c r="B7704" s="324" t="s">
        <v>20869</v>
      </c>
      <c r="C7704" s="325" t="s">
        <v>14847</v>
      </c>
      <c r="D7704" s="326" t="s">
        <v>20870</v>
      </c>
    </row>
    <row r="7705" spans="1:4" ht="30" x14ac:dyDescent="0.2">
      <c r="A7705" s="85">
        <v>36526</v>
      </c>
      <c r="B7705" s="324" t="s">
        <v>20871</v>
      </c>
      <c r="C7705" s="325" t="s">
        <v>14847</v>
      </c>
      <c r="D7705" s="326" t="s">
        <v>20872</v>
      </c>
    </row>
    <row r="7706" spans="1:4" ht="30" x14ac:dyDescent="0.2">
      <c r="A7706" s="85">
        <v>36523</v>
      </c>
      <c r="B7706" s="324" t="s">
        <v>20873</v>
      </c>
      <c r="C7706" s="325" t="s">
        <v>14847</v>
      </c>
      <c r="D7706" s="326" t="s">
        <v>20874</v>
      </c>
    </row>
    <row r="7707" spans="1:4" ht="30" x14ac:dyDescent="0.2">
      <c r="A7707" s="85">
        <v>36527</v>
      </c>
      <c r="B7707" s="324" t="s">
        <v>20875</v>
      </c>
      <c r="C7707" s="325" t="s">
        <v>14847</v>
      </c>
      <c r="D7707" s="326" t="s">
        <v>20876</v>
      </c>
    </row>
    <row r="7708" spans="1:4" ht="30" x14ac:dyDescent="0.2">
      <c r="A7708" s="85">
        <v>13803</v>
      </c>
      <c r="B7708" s="324" t="s">
        <v>20877</v>
      </c>
      <c r="C7708" s="325" t="s">
        <v>14847</v>
      </c>
      <c r="D7708" s="326" t="s">
        <v>20878</v>
      </c>
    </row>
    <row r="7709" spans="1:4" ht="30" x14ac:dyDescent="0.2">
      <c r="A7709" s="85">
        <v>38642</v>
      </c>
      <c r="B7709" s="324" t="s">
        <v>20879</v>
      </c>
      <c r="C7709" s="325" t="s">
        <v>14847</v>
      </c>
      <c r="D7709" s="326" t="s">
        <v>20880</v>
      </c>
    </row>
    <row r="7710" spans="1:4" ht="30" x14ac:dyDescent="0.2">
      <c r="A7710" s="85">
        <v>36522</v>
      </c>
      <c r="B7710" s="324" t="s">
        <v>20881</v>
      </c>
      <c r="C7710" s="325" t="s">
        <v>14847</v>
      </c>
      <c r="D7710" s="326" t="s">
        <v>20882</v>
      </c>
    </row>
    <row r="7711" spans="1:4" ht="30" x14ac:dyDescent="0.2">
      <c r="A7711" s="85">
        <v>36525</v>
      </c>
      <c r="B7711" s="324" t="s">
        <v>20883</v>
      </c>
      <c r="C7711" s="325" t="s">
        <v>14847</v>
      </c>
      <c r="D7711" s="326" t="s">
        <v>20884</v>
      </c>
    </row>
    <row r="7712" spans="1:4" ht="30" x14ac:dyDescent="0.2">
      <c r="A7712" s="85">
        <v>41991</v>
      </c>
      <c r="B7712" s="324" t="s">
        <v>20885</v>
      </c>
      <c r="C7712" s="325" t="s">
        <v>14847</v>
      </c>
      <c r="D7712" s="326" t="s">
        <v>20886</v>
      </c>
    </row>
    <row r="7713" spans="1:4" ht="30" x14ac:dyDescent="0.2">
      <c r="A7713" s="85">
        <v>34348</v>
      </c>
      <c r="B7713" s="324" t="s">
        <v>20887</v>
      </c>
      <c r="C7713" s="325" t="s">
        <v>1491</v>
      </c>
      <c r="D7713" s="326" t="s">
        <v>20888</v>
      </c>
    </row>
    <row r="7714" spans="1:4" ht="15" x14ac:dyDescent="0.2">
      <c r="A7714" s="85">
        <v>34347</v>
      </c>
      <c r="B7714" s="324" t="s">
        <v>20889</v>
      </c>
      <c r="C7714" s="325" t="s">
        <v>1491</v>
      </c>
      <c r="D7714" s="326" t="s">
        <v>18116</v>
      </c>
    </row>
    <row r="7715" spans="1:4" ht="30" x14ac:dyDescent="0.2">
      <c r="A7715" s="85">
        <v>11146</v>
      </c>
      <c r="B7715" s="324" t="s">
        <v>20890</v>
      </c>
      <c r="C7715" s="325" t="s">
        <v>1504</v>
      </c>
      <c r="D7715" s="326" t="s">
        <v>20891</v>
      </c>
    </row>
    <row r="7716" spans="1:4" ht="30" x14ac:dyDescent="0.2">
      <c r="A7716" s="85">
        <v>11147</v>
      </c>
      <c r="B7716" s="324" t="s">
        <v>20892</v>
      </c>
      <c r="C7716" s="325" t="s">
        <v>1504</v>
      </c>
      <c r="D7716" s="326" t="s">
        <v>20893</v>
      </c>
    </row>
    <row r="7717" spans="1:4" ht="30" x14ac:dyDescent="0.2">
      <c r="A7717" s="85">
        <v>34872</v>
      </c>
      <c r="B7717" s="324" t="s">
        <v>20894</v>
      </c>
      <c r="C7717" s="325" t="s">
        <v>1504</v>
      </c>
      <c r="D7717" s="326" t="s">
        <v>20895</v>
      </c>
    </row>
    <row r="7718" spans="1:4" ht="30" x14ac:dyDescent="0.2">
      <c r="A7718" s="85">
        <v>34491</v>
      </c>
      <c r="B7718" s="324" t="s">
        <v>20896</v>
      </c>
      <c r="C7718" s="325" t="s">
        <v>1504</v>
      </c>
      <c r="D7718" s="326" t="s">
        <v>20897</v>
      </c>
    </row>
    <row r="7719" spans="1:4" ht="30" x14ac:dyDescent="0.2">
      <c r="A7719" s="85">
        <v>34770</v>
      </c>
      <c r="B7719" s="324" t="s">
        <v>20898</v>
      </c>
      <c r="C7719" s="325" t="s">
        <v>1498</v>
      </c>
      <c r="D7719" s="326" t="s">
        <v>20899</v>
      </c>
    </row>
    <row r="7720" spans="1:4" ht="30" x14ac:dyDescent="0.2">
      <c r="A7720" s="85">
        <v>1518</v>
      </c>
      <c r="B7720" s="324" t="s">
        <v>20900</v>
      </c>
      <c r="C7720" s="325" t="s">
        <v>1498</v>
      </c>
      <c r="D7720" s="326" t="s">
        <v>20901</v>
      </c>
    </row>
    <row r="7721" spans="1:4" ht="30" x14ac:dyDescent="0.2">
      <c r="A7721" s="85">
        <v>41965</v>
      </c>
      <c r="B7721" s="324" t="s">
        <v>20902</v>
      </c>
      <c r="C7721" s="325" t="s">
        <v>1498</v>
      </c>
      <c r="D7721" s="326" t="s">
        <v>20903</v>
      </c>
    </row>
    <row r="7722" spans="1:4" ht="30" x14ac:dyDescent="0.2">
      <c r="A7722" s="85">
        <v>34492</v>
      </c>
      <c r="B7722" s="324" t="s">
        <v>20904</v>
      </c>
      <c r="C7722" s="325" t="s">
        <v>1504</v>
      </c>
      <c r="D7722" s="326" t="s">
        <v>20905</v>
      </c>
    </row>
    <row r="7723" spans="1:4" ht="30" x14ac:dyDescent="0.2">
      <c r="A7723" s="85">
        <v>1524</v>
      </c>
      <c r="B7723" s="324" t="s">
        <v>20906</v>
      </c>
      <c r="C7723" s="325" t="s">
        <v>1504</v>
      </c>
      <c r="D7723" s="326" t="s">
        <v>20907</v>
      </c>
    </row>
    <row r="7724" spans="1:4" ht="30" x14ac:dyDescent="0.2">
      <c r="A7724" s="85">
        <v>38404</v>
      </c>
      <c r="B7724" s="324" t="s">
        <v>20908</v>
      </c>
      <c r="C7724" s="325" t="s">
        <v>1504</v>
      </c>
      <c r="D7724" s="326" t="s">
        <v>20909</v>
      </c>
    </row>
    <row r="7725" spans="1:4" ht="30" x14ac:dyDescent="0.2">
      <c r="A7725" s="85">
        <v>39849</v>
      </c>
      <c r="B7725" s="324" t="s">
        <v>20910</v>
      </c>
      <c r="C7725" s="325" t="s">
        <v>1504</v>
      </c>
      <c r="D7725" s="326" t="s">
        <v>20911</v>
      </c>
    </row>
    <row r="7726" spans="1:4" ht="30" x14ac:dyDescent="0.2">
      <c r="A7726" s="85">
        <v>38464</v>
      </c>
      <c r="B7726" s="324" t="s">
        <v>20912</v>
      </c>
      <c r="C7726" s="325" t="s">
        <v>1504</v>
      </c>
      <c r="D7726" s="326" t="s">
        <v>20913</v>
      </c>
    </row>
    <row r="7727" spans="1:4" ht="30" x14ac:dyDescent="0.2">
      <c r="A7727" s="85">
        <v>34493</v>
      </c>
      <c r="B7727" s="324" t="s">
        <v>20914</v>
      </c>
      <c r="C7727" s="325" t="s">
        <v>1504</v>
      </c>
      <c r="D7727" s="326" t="s">
        <v>20915</v>
      </c>
    </row>
    <row r="7728" spans="1:4" ht="30" x14ac:dyDescent="0.2">
      <c r="A7728" s="85">
        <v>1527</v>
      </c>
      <c r="B7728" s="324" t="s">
        <v>20916</v>
      </c>
      <c r="C7728" s="325" t="s">
        <v>1504</v>
      </c>
      <c r="D7728" s="326" t="s">
        <v>20917</v>
      </c>
    </row>
    <row r="7729" spans="1:4" ht="30" x14ac:dyDescent="0.2">
      <c r="A7729" s="85">
        <v>38405</v>
      </c>
      <c r="B7729" s="324" t="s">
        <v>20918</v>
      </c>
      <c r="C7729" s="325" t="s">
        <v>1504</v>
      </c>
      <c r="D7729" s="326" t="s">
        <v>20919</v>
      </c>
    </row>
    <row r="7730" spans="1:4" ht="30" x14ac:dyDescent="0.2">
      <c r="A7730" s="85">
        <v>38408</v>
      </c>
      <c r="B7730" s="324" t="s">
        <v>20920</v>
      </c>
      <c r="C7730" s="325" t="s">
        <v>1504</v>
      </c>
      <c r="D7730" s="326" t="s">
        <v>20921</v>
      </c>
    </row>
    <row r="7731" spans="1:4" ht="30" x14ac:dyDescent="0.2">
      <c r="A7731" s="85">
        <v>34494</v>
      </c>
      <c r="B7731" s="324" t="s">
        <v>20922</v>
      </c>
      <c r="C7731" s="325" t="s">
        <v>1504</v>
      </c>
      <c r="D7731" s="326" t="s">
        <v>20923</v>
      </c>
    </row>
    <row r="7732" spans="1:4" ht="30" x14ac:dyDescent="0.2">
      <c r="A7732" s="85">
        <v>1525</v>
      </c>
      <c r="B7732" s="324" t="s">
        <v>20924</v>
      </c>
      <c r="C7732" s="325" t="s">
        <v>1504</v>
      </c>
      <c r="D7732" s="326" t="s">
        <v>20925</v>
      </c>
    </row>
    <row r="7733" spans="1:4" ht="30" x14ac:dyDescent="0.2">
      <c r="A7733" s="85">
        <v>38406</v>
      </c>
      <c r="B7733" s="324" t="s">
        <v>20926</v>
      </c>
      <c r="C7733" s="325" t="s">
        <v>1504</v>
      </c>
      <c r="D7733" s="326" t="s">
        <v>20927</v>
      </c>
    </row>
    <row r="7734" spans="1:4" ht="30" x14ac:dyDescent="0.2">
      <c r="A7734" s="85">
        <v>38409</v>
      </c>
      <c r="B7734" s="324" t="s">
        <v>20928</v>
      </c>
      <c r="C7734" s="325" t="s">
        <v>1504</v>
      </c>
      <c r="D7734" s="326" t="s">
        <v>20929</v>
      </c>
    </row>
    <row r="7735" spans="1:4" ht="30" x14ac:dyDescent="0.2">
      <c r="A7735" s="85">
        <v>34495</v>
      </c>
      <c r="B7735" s="324" t="s">
        <v>20930</v>
      </c>
      <c r="C7735" s="325" t="s">
        <v>1504</v>
      </c>
      <c r="D7735" s="326" t="s">
        <v>20931</v>
      </c>
    </row>
    <row r="7736" spans="1:4" ht="30" x14ac:dyDescent="0.2">
      <c r="A7736" s="85">
        <v>11145</v>
      </c>
      <c r="B7736" s="324" t="s">
        <v>20932</v>
      </c>
      <c r="C7736" s="325" t="s">
        <v>1504</v>
      </c>
      <c r="D7736" s="326" t="s">
        <v>20933</v>
      </c>
    </row>
    <row r="7737" spans="1:4" ht="30" x14ac:dyDescent="0.2">
      <c r="A7737" s="85">
        <v>34496</v>
      </c>
      <c r="B7737" s="324" t="s">
        <v>20934</v>
      </c>
      <c r="C7737" s="325" t="s">
        <v>1504</v>
      </c>
      <c r="D7737" s="326" t="s">
        <v>20935</v>
      </c>
    </row>
    <row r="7738" spans="1:4" ht="30" x14ac:dyDescent="0.2">
      <c r="A7738" s="85">
        <v>34479</v>
      </c>
      <c r="B7738" s="324" t="s">
        <v>20936</v>
      </c>
      <c r="C7738" s="325" t="s">
        <v>1504</v>
      </c>
      <c r="D7738" s="326" t="s">
        <v>20937</v>
      </c>
    </row>
    <row r="7739" spans="1:4" ht="30" x14ac:dyDescent="0.2">
      <c r="A7739" s="85">
        <v>34481</v>
      </c>
      <c r="B7739" s="324" t="s">
        <v>20938</v>
      </c>
      <c r="C7739" s="325" t="s">
        <v>1504</v>
      </c>
      <c r="D7739" s="326" t="s">
        <v>20939</v>
      </c>
    </row>
    <row r="7740" spans="1:4" ht="30" x14ac:dyDescent="0.2">
      <c r="A7740" s="85">
        <v>34483</v>
      </c>
      <c r="B7740" s="324" t="s">
        <v>20940</v>
      </c>
      <c r="C7740" s="325" t="s">
        <v>1504</v>
      </c>
      <c r="D7740" s="326" t="s">
        <v>20941</v>
      </c>
    </row>
    <row r="7741" spans="1:4" ht="30" x14ac:dyDescent="0.2">
      <c r="A7741" s="85">
        <v>34485</v>
      </c>
      <c r="B7741" s="324" t="s">
        <v>20942</v>
      </c>
      <c r="C7741" s="325" t="s">
        <v>1504</v>
      </c>
      <c r="D7741" s="326" t="s">
        <v>20943</v>
      </c>
    </row>
    <row r="7742" spans="1:4" ht="30" x14ac:dyDescent="0.2">
      <c r="A7742" s="85">
        <v>34497</v>
      </c>
      <c r="B7742" s="324" t="s">
        <v>20944</v>
      </c>
      <c r="C7742" s="325" t="s">
        <v>1504</v>
      </c>
      <c r="D7742" s="326" t="s">
        <v>20945</v>
      </c>
    </row>
    <row r="7743" spans="1:4" ht="30" x14ac:dyDescent="0.2">
      <c r="A7743" s="85">
        <v>14041</v>
      </c>
      <c r="B7743" s="324" t="s">
        <v>20946</v>
      </c>
      <c r="C7743" s="325" t="s">
        <v>1504</v>
      </c>
      <c r="D7743" s="326" t="s">
        <v>20947</v>
      </c>
    </row>
    <row r="7744" spans="1:4" ht="30" x14ac:dyDescent="0.2">
      <c r="A7744" s="85">
        <v>1523</v>
      </c>
      <c r="B7744" s="324" t="s">
        <v>20948</v>
      </c>
      <c r="C7744" s="325" t="s">
        <v>1504</v>
      </c>
      <c r="D7744" s="326" t="s">
        <v>20949</v>
      </c>
    </row>
    <row r="7745" spans="1:4" ht="15" x14ac:dyDescent="0.2">
      <c r="A7745" s="85">
        <v>14052</v>
      </c>
      <c r="B7745" s="324" t="s">
        <v>20950</v>
      </c>
      <c r="C7745" s="325" t="s">
        <v>14847</v>
      </c>
      <c r="D7745" s="326" t="s">
        <v>3890</v>
      </c>
    </row>
    <row r="7746" spans="1:4" ht="15" x14ac:dyDescent="0.2">
      <c r="A7746" s="85">
        <v>14054</v>
      </c>
      <c r="B7746" s="324" t="s">
        <v>20951</v>
      </c>
      <c r="C7746" s="325" t="s">
        <v>14847</v>
      </c>
      <c r="D7746" s="326" t="s">
        <v>5246</v>
      </c>
    </row>
    <row r="7747" spans="1:4" ht="15" x14ac:dyDescent="0.2">
      <c r="A7747" s="85">
        <v>14053</v>
      </c>
      <c r="B7747" s="324" t="s">
        <v>20952</v>
      </c>
      <c r="C7747" s="325" t="s">
        <v>14847</v>
      </c>
      <c r="D7747" s="326" t="s">
        <v>354</v>
      </c>
    </row>
    <row r="7748" spans="1:4" ht="15" x14ac:dyDescent="0.2">
      <c r="A7748" s="85">
        <v>2558</v>
      </c>
      <c r="B7748" s="324" t="s">
        <v>20953</v>
      </c>
      <c r="C7748" s="325" t="s">
        <v>14847</v>
      </c>
      <c r="D7748" s="326" t="s">
        <v>1642</v>
      </c>
    </row>
    <row r="7749" spans="1:4" ht="15" x14ac:dyDescent="0.2">
      <c r="A7749" s="85">
        <v>2560</v>
      </c>
      <c r="B7749" s="324" t="s">
        <v>20954</v>
      </c>
      <c r="C7749" s="325" t="s">
        <v>14847</v>
      </c>
      <c r="D7749" s="326" t="s">
        <v>929</v>
      </c>
    </row>
    <row r="7750" spans="1:4" ht="15" x14ac:dyDescent="0.2">
      <c r="A7750" s="85">
        <v>2559</v>
      </c>
      <c r="B7750" s="324" t="s">
        <v>20955</v>
      </c>
      <c r="C7750" s="325" t="s">
        <v>14847</v>
      </c>
      <c r="D7750" s="326" t="s">
        <v>13829</v>
      </c>
    </row>
    <row r="7751" spans="1:4" ht="15" x14ac:dyDescent="0.2">
      <c r="A7751" s="85">
        <v>2592</v>
      </c>
      <c r="B7751" s="324" t="s">
        <v>20956</v>
      </c>
      <c r="C7751" s="325" t="s">
        <v>14847</v>
      </c>
      <c r="D7751" s="326" t="s">
        <v>17274</v>
      </c>
    </row>
    <row r="7752" spans="1:4" ht="15" x14ac:dyDescent="0.2">
      <c r="A7752" s="85">
        <v>2566</v>
      </c>
      <c r="B7752" s="324" t="s">
        <v>20957</v>
      </c>
      <c r="C7752" s="325" t="s">
        <v>14847</v>
      </c>
      <c r="D7752" s="326" t="s">
        <v>824</v>
      </c>
    </row>
    <row r="7753" spans="1:4" ht="15" x14ac:dyDescent="0.2">
      <c r="A7753" s="85">
        <v>2589</v>
      </c>
      <c r="B7753" s="324" t="s">
        <v>20958</v>
      </c>
      <c r="C7753" s="325" t="s">
        <v>14847</v>
      </c>
      <c r="D7753" s="326" t="s">
        <v>20959</v>
      </c>
    </row>
    <row r="7754" spans="1:4" ht="15" x14ac:dyDescent="0.2">
      <c r="A7754" s="85">
        <v>2591</v>
      </c>
      <c r="B7754" s="324" t="s">
        <v>20960</v>
      </c>
      <c r="C7754" s="325" t="s">
        <v>14847</v>
      </c>
      <c r="D7754" s="326" t="s">
        <v>3803</v>
      </c>
    </row>
    <row r="7755" spans="1:4" ht="15" x14ac:dyDescent="0.2">
      <c r="A7755" s="85">
        <v>2590</v>
      </c>
      <c r="B7755" s="324" t="s">
        <v>20961</v>
      </c>
      <c r="C7755" s="325" t="s">
        <v>14847</v>
      </c>
      <c r="D7755" s="326" t="s">
        <v>826</v>
      </c>
    </row>
    <row r="7756" spans="1:4" ht="15" x14ac:dyDescent="0.2">
      <c r="A7756" s="85">
        <v>2567</v>
      </c>
      <c r="B7756" s="324" t="s">
        <v>20962</v>
      </c>
      <c r="C7756" s="325" t="s">
        <v>14847</v>
      </c>
      <c r="D7756" s="326" t="s">
        <v>17866</v>
      </c>
    </row>
    <row r="7757" spans="1:4" ht="15" x14ac:dyDescent="0.2">
      <c r="A7757" s="85">
        <v>2565</v>
      </c>
      <c r="B7757" s="324" t="s">
        <v>20963</v>
      </c>
      <c r="C7757" s="325" t="s">
        <v>14847</v>
      </c>
      <c r="D7757" s="326" t="s">
        <v>1452</v>
      </c>
    </row>
    <row r="7758" spans="1:4" ht="15" x14ac:dyDescent="0.2">
      <c r="A7758" s="85">
        <v>2568</v>
      </c>
      <c r="B7758" s="324" t="s">
        <v>20964</v>
      </c>
      <c r="C7758" s="325" t="s">
        <v>14847</v>
      </c>
      <c r="D7758" s="326" t="s">
        <v>13442</v>
      </c>
    </row>
    <row r="7759" spans="1:4" ht="15" x14ac:dyDescent="0.2">
      <c r="A7759" s="85">
        <v>2594</v>
      </c>
      <c r="B7759" s="324" t="s">
        <v>20965</v>
      </c>
      <c r="C7759" s="325" t="s">
        <v>14847</v>
      </c>
      <c r="D7759" s="326" t="s">
        <v>14673</v>
      </c>
    </row>
    <row r="7760" spans="1:4" ht="15" x14ac:dyDescent="0.2">
      <c r="A7760" s="85">
        <v>2587</v>
      </c>
      <c r="B7760" s="324" t="s">
        <v>20966</v>
      </c>
      <c r="C7760" s="325" t="s">
        <v>14847</v>
      </c>
      <c r="D7760" s="326" t="s">
        <v>464</v>
      </c>
    </row>
    <row r="7761" spans="1:4" ht="15" x14ac:dyDescent="0.2">
      <c r="A7761" s="85">
        <v>2588</v>
      </c>
      <c r="B7761" s="324" t="s">
        <v>20967</v>
      </c>
      <c r="C7761" s="325" t="s">
        <v>14847</v>
      </c>
      <c r="D7761" s="326" t="s">
        <v>20968</v>
      </c>
    </row>
    <row r="7762" spans="1:4" ht="15" x14ac:dyDescent="0.2">
      <c r="A7762" s="85">
        <v>2569</v>
      </c>
      <c r="B7762" s="324" t="s">
        <v>20969</v>
      </c>
      <c r="C7762" s="325" t="s">
        <v>14847</v>
      </c>
      <c r="D7762" s="326" t="s">
        <v>587</v>
      </c>
    </row>
    <row r="7763" spans="1:4" ht="15" x14ac:dyDescent="0.2">
      <c r="A7763" s="85">
        <v>2570</v>
      </c>
      <c r="B7763" s="324" t="s">
        <v>20970</v>
      </c>
      <c r="C7763" s="325" t="s">
        <v>14847</v>
      </c>
      <c r="D7763" s="326" t="s">
        <v>498</v>
      </c>
    </row>
    <row r="7764" spans="1:4" ht="15" x14ac:dyDescent="0.2">
      <c r="A7764" s="85">
        <v>2571</v>
      </c>
      <c r="B7764" s="324" t="s">
        <v>20971</v>
      </c>
      <c r="C7764" s="325" t="s">
        <v>14847</v>
      </c>
      <c r="D7764" s="326" t="s">
        <v>14542</v>
      </c>
    </row>
    <row r="7765" spans="1:4" ht="15" x14ac:dyDescent="0.2">
      <c r="A7765" s="85">
        <v>2593</v>
      </c>
      <c r="B7765" s="324" t="s">
        <v>20972</v>
      </c>
      <c r="C7765" s="325" t="s">
        <v>14847</v>
      </c>
      <c r="D7765" s="326" t="s">
        <v>723</v>
      </c>
    </row>
    <row r="7766" spans="1:4" ht="15" x14ac:dyDescent="0.2">
      <c r="A7766" s="85">
        <v>2572</v>
      </c>
      <c r="B7766" s="324" t="s">
        <v>20973</v>
      </c>
      <c r="C7766" s="325" t="s">
        <v>14847</v>
      </c>
      <c r="D7766" s="326" t="s">
        <v>20974</v>
      </c>
    </row>
    <row r="7767" spans="1:4" ht="15" x14ac:dyDescent="0.2">
      <c r="A7767" s="85">
        <v>2595</v>
      </c>
      <c r="B7767" s="324" t="s">
        <v>20975</v>
      </c>
      <c r="C7767" s="325" t="s">
        <v>14847</v>
      </c>
      <c r="D7767" s="326" t="s">
        <v>14207</v>
      </c>
    </row>
    <row r="7768" spans="1:4" ht="15" x14ac:dyDescent="0.2">
      <c r="A7768" s="85">
        <v>2576</v>
      </c>
      <c r="B7768" s="324" t="s">
        <v>20976</v>
      </c>
      <c r="C7768" s="325" t="s">
        <v>14847</v>
      </c>
      <c r="D7768" s="326" t="s">
        <v>1305</v>
      </c>
    </row>
    <row r="7769" spans="1:4" ht="15" x14ac:dyDescent="0.2">
      <c r="A7769" s="85">
        <v>2575</v>
      </c>
      <c r="B7769" s="324" t="s">
        <v>20977</v>
      </c>
      <c r="C7769" s="325" t="s">
        <v>14847</v>
      </c>
      <c r="D7769" s="326" t="s">
        <v>18059</v>
      </c>
    </row>
    <row r="7770" spans="1:4" ht="15" x14ac:dyDescent="0.2">
      <c r="A7770" s="85">
        <v>2573</v>
      </c>
      <c r="B7770" s="324" t="s">
        <v>20978</v>
      </c>
      <c r="C7770" s="325" t="s">
        <v>14847</v>
      </c>
      <c r="D7770" s="326" t="s">
        <v>469</v>
      </c>
    </row>
    <row r="7771" spans="1:4" ht="15" x14ac:dyDescent="0.2">
      <c r="A7771" s="85">
        <v>2586</v>
      </c>
      <c r="B7771" s="324" t="s">
        <v>20979</v>
      </c>
      <c r="C7771" s="325" t="s">
        <v>14847</v>
      </c>
      <c r="D7771" s="326" t="s">
        <v>856</v>
      </c>
    </row>
    <row r="7772" spans="1:4" ht="15" x14ac:dyDescent="0.2">
      <c r="A7772" s="85">
        <v>2577</v>
      </c>
      <c r="B7772" s="324" t="s">
        <v>20980</v>
      </c>
      <c r="C7772" s="325" t="s">
        <v>14847</v>
      </c>
      <c r="D7772" s="326" t="s">
        <v>17686</v>
      </c>
    </row>
    <row r="7773" spans="1:4" ht="15" x14ac:dyDescent="0.2">
      <c r="A7773" s="85">
        <v>2574</v>
      </c>
      <c r="B7773" s="324" t="s">
        <v>20981</v>
      </c>
      <c r="C7773" s="325" t="s">
        <v>14847</v>
      </c>
      <c r="D7773" s="326" t="s">
        <v>5788</v>
      </c>
    </row>
    <row r="7774" spans="1:4" ht="15" x14ac:dyDescent="0.2">
      <c r="A7774" s="85">
        <v>2578</v>
      </c>
      <c r="B7774" s="324" t="s">
        <v>20982</v>
      </c>
      <c r="C7774" s="325" t="s">
        <v>14847</v>
      </c>
      <c r="D7774" s="326" t="s">
        <v>20983</v>
      </c>
    </row>
    <row r="7775" spans="1:4" ht="15" x14ac:dyDescent="0.2">
      <c r="A7775" s="85">
        <v>2585</v>
      </c>
      <c r="B7775" s="324" t="s">
        <v>20984</v>
      </c>
      <c r="C7775" s="325" t="s">
        <v>14847</v>
      </c>
      <c r="D7775" s="326" t="s">
        <v>20985</v>
      </c>
    </row>
    <row r="7776" spans="1:4" ht="15" x14ac:dyDescent="0.2">
      <c r="A7776" s="85">
        <v>12008</v>
      </c>
      <c r="B7776" s="324" t="s">
        <v>20986</v>
      </c>
      <c r="C7776" s="325" t="s">
        <v>14847</v>
      </c>
      <c r="D7776" s="326" t="s">
        <v>1898</v>
      </c>
    </row>
    <row r="7777" spans="1:4" ht="15" x14ac:dyDescent="0.2">
      <c r="A7777" s="85">
        <v>2582</v>
      </c>
      <c r="B7777" s="324" t="s">
        <v>20987</v>
      </c>
      <c r="C7777" s="325" t="s">
        <v>14847</v>
      </c>
      <c r="D7777" s="326" t="s">
        <v>18050</v>
      </c>
    </row>
    <row r="7778" spans="1:4" ht="15" x14ac:dyDescent="0.2">
      <c r="A7778" s="85">
        <v>2597</v>
      </c>
      <c r="B7778" s="324" t="s">
        <v>20988</v>
      </c>
      <c r="C7778" s="325" t="s">
        <v>14847</v>
      </c>
      <c r="D7778" s="326" t="s">
        <v>1172</v>
      </c>
    </row>
    <row r="7779" spans="1:4" ht="15" x14ac:dyDescent="0.2">
      <c r="A7779" s="85">
        <v>2579</v>
      </c>
      <c r="B7779" s="324" t="s">
        <v>20989</v>
      </c>
      <c r="C7779" s="325" t="s">
        <v>14847</v>
      </c>
      <c r="D7779" s="326" t="s">
        <v>18086</v>
      </c>
    </row>
    <row r="7780" spans="1:4" ht="15" x14ac:dyDescent="0.2">
      <c r="A7780" s="85">
        <v>2581</v>
      </c>
      <c r="B7780" s="324" t="s">
        <v>20990</v>
      </c>
      <c r="C7780" s="325" t="s">
        <v>14847</v>
      </c>
      <c r="D7780" s="326" t="s">
        <v>1062</v>
      </c>
    </row>
    <row r="7781" spans="1:4" ht="15" x14ac:dyDescent="0.2">
      <c r="A7781" s="85">
        <v>2596</v>
      </c>
      <c r="B7781" s="324" t="s">
        <v>20991</v>
      </c>
      <c r="C7781" s="325" t="s">
        <v>14847</v>
      </c>
      <c r="D7781" s="326" t="s">
        <v>14711</v>
      </c>
    </row>
    <row r="7782" spans="1:4" ht="15" x14ac:dyDescent="0.2">
      <c r="A7782" s="85">
        <v>2580</v>
      </c>
      <c r="B7782" s="324" t="s">
        <v>20992</v>
      </c>
      <c r="C7782" s="325" t="s">
        <v>14847</v>
      </c>
      <c r="D7782" s="326" t="s">
        <v>716</v>
      </c>
    </row>
    <row r="7783" spans="1:4" ht="15" x14ac:dyDescent="0.2">
      <c r="A7783" s="85">
        <v>2583</v>
      </c>
      <c r="B7783" s="324" t="s">
        <v>20993</v>
      </c>
      <c r="C7783" s="325" t="s">
        <v>14847</v>
      </c>
      <c r="D7783" s="326" t="s">
        <v>20994</v>
      </c>
    </row>
    <row r="7784" spans="1:4" ht="15" x14ac:dyDescent="0.2">
      <c r="A7784" s="85">
        <v>2584</v>
      </c>
      <c r="B7784" s="324" t="s">
        <v>20995</v>
      </c>
      <c r="C7784" s="325" t="s">
        <v>14847</v>
      </c>
      <c r="D7784" s="326" t="s">
        <v>20996</v>
      </c>
    </row>
    <row r="7785" spans="1:4" ht="15" x14ac:dyDescent="0.2">
      <c r="A7785" s="85">
        <v>12010</v>
      </c>
      <c r="B7785" s="324" t="s">
        <v>20997</v>
      </c>
      <c r="C7785" s="325" t="s">
        <v>14847</v>
      </c>
      <c r="D7785" s="326" t="s">
        <v>2508</v>
      </c>
    </row>
    <row r="7786" spans="1:4" ht="15" x14ac:dyDescent="0.2">
      <c r="A7786" s="85">
        <v>39329</v>
      </c>
      <c r="B7786" s="324" t="s">
        <v>20998</v>
      </c>
      <c r="C7786" s="325" t="s">
        <v>14847</v>
      </c>
      <c r="D7786" s="326" t="s">
        <v>5042</v>
      </c>
    </row>
    <row r="7787" spans="1:4" ht="15" x14ac:dyDescent="0.2">
      <c r="A7787" s="85">
        <v>39330</v>
      </c>
      <c r="B7787" s="324" t="s">
        <v>20999</v>
      </c>
      <c r="C7787" s="325" t="s">
        <v>14847</v>
      </c>
      <c r="D7787" s="326" t="s">
        <v>794</v>
      </c>
    </row>
    <row r="7788" spans="1:4" ht="15" x14ac:dyDescent="0.2">
      <c r="A7788" s="85">
        <v>39332</v>
      </c>
      <c r="B7788" s="324" t="s">
        <v>21000</v>
      </c>
      <c r="C7788" s="325" t="s">
        <v>14847</v>
      </c>
      <c r="D7788" s="326" t="s">
        <v>4148</v>
      </c>
    </row>
    <row r="7789" spans="1:4" ht="15" x14ac:dyDescent="0.2">
      <c r="A7789" s="85">
        <v>39331</v>
      </c>
      <c r="B7789" s="324" t="s">
        <v>21001</v>
      </c>
      <c r="C7789" s="325" t="s">
        <v>14847</v>
      </c>
      <c r="D7789" s="326" t="s">
        <v>462</v>
      </c>
    </row>
    <row r="7790" spans="1:4" ht="15" x14ac:dyDescent="0.2">
      <c r="A7790" s="85">
        <v>39333</v>
      </c>
      <c r="B7790" s="324" t="s">
        <v>21002</v>
      </c>
      <c r="C7790" s="325" t="s">
        <v>14847</v>
      </c>
      <c r="D7790" s="326" t="s">
        <v>661</v>
      </c>
    </row>
    <row r="7791" spans="1:4" ht="15" x14ac:dyDescent="0.2">
      <c r="A7791" s="85">
        <v>39335</v>
      </c>
      <c r="B7791" s="324" t="s">
        <v>21003</v>
      </c>
      <c r="C7791" s="325" t="s">
        <v>14847</v>
      </c>
      <c r="D7791" s="326" t="s">
        <v>556</v>
      </c>
    </row>
    <row r="7792" spans="1:4" ht="15" x14ac:dyDescent="0.2">
      <c r="A7792" s="85">
        <v>39334</v>
      </c>
      <c r="B7792" s="324" t="s">
        <v>21004</v>
      </c>
      <c r="C7792" s="325" t="s">
        <v>14847</v>
      </c>
      <c r="D7792" s="326" t="s">
        <v>5227</v>
      </c>
    </row>
    <row r="7793" spans="1:4" ht="15" x14ac:dyDescent="0.2">
      <c r="A7793" s="85">
        <v>12016</v>
      </c>
      <c r="B7793" s="324" t="s">
        <v>21005</v>
      </c>
      <c r="C7793" s="325" t="s">
        <v>14847</v>
      </c>
      <c r="D7793" s="326" t="s">
        <v>13634</v>
      </c>
    </row>
    <row r="7794" spans="1:4" ht="15" x14ac:dyDescent="0.2">
      <c r="A7794" s="85">
        <v>12015</v>
      </c>
      <c r="B7794" s="324" t="s">
        <v>21006</v>
      </c>
      <c r="C7794" s="325" t="s">
        <v>14847</v>
      </c>
      <c r="D7794" s="326" t="s">
        <v>1222</v>
      </c>
    </row>
    <row r="7795" spans="1:4" ht="15" x14ac:dyDescent="0.2">
      <c r="A7795" s="85">
        <v>12020</v>
      </c>
      <c r="B7795" s="324" t="s">
        <v>21007</v>
      </c>
      <c r="C7795" s="325" t="s">
        <v>14847</v>
      </c>
      <c r="D7795" s="326" t="s">
        <v>13634</v>
      </c>
    </row>
    <row r="7796" spans="1:4" ht="15" x14ac:dyDescent="0.2">
      <c r="A7796" s="85">
        <v>12019</v>
      </c>
      <c r="B7796" s="324" t="s">
        <v>21008</v>
      </c>
      <c r="C7796" s="325" t="s">
        <v>14847</v>
      </c>
      <c r="D7796" s="326" t="s">
        <v>1222</v>
      </c>
    </row>
    <row r="7797" spans="1:4" ht="15" x14ac:dyDescent="0.2">
      <c r="A7797" s="85">
        <v>39336</v>
      </c>
      <c r="B7797" s="324" t="s">
        <v>21009</v>
      </c>
      <c r="C7797" s="325" t="s">
        <v>14847</v>
      </c>
      <c r="D7797" s="326" t="s">
        <v>794</v>
      </c>
    </row>
    <row r="7798" spans="1:4" ht="15" x14ac:dyDescent="0.2">
      <c r="A7798" s="85">
        <v>39338</v>
      </c>
      <c r="B7798" s="324" t="s">
        <v>21010</v>
      </c>
      <c r="C7798" s="325" t="s">
        <v>14847</v>
      </c>
      <c r="D7798" s="326" t="s">
        <v>4148</v>
      </c>
    </row>
    <row r="7799" spans="1:4" ht="15" x14ac:dyDescent="0.2">
      <c r="A7799" s="85">
        <v>39337</v>
      </c>
      <c r="B7799" s="324" t="s">
        <v>21011</v>
      </c>
      <c r="C7799" s="325" t="s">
        <v>14847</v>
      </c>
      <c r="D7799" s="326" t="s">
        <v>462</v>
      </c>
    </row>
    <row r="7800" spans="1:4" ht="15" x14ac:dyDescent="0.2">
      <c r="A7800" s="85">
        <v>39341</v>
      </c>
      <c r="B7800" s="324" t="s">
        <v>21012</v>
      </c>
      <c r="C7800" s="325" t="s">
        <v>14847</v>
      </c>
      <c r="D7800" s="326" t="s">
        <v>508</v>
      </c>
    </row>
    <row r="7801" spans="1:4" ht="15" x14ac:dyDescent="0.2">
      <c r="A7801" s="85">
        <v>39340</v>
      </c>
      <c r="B7801" s="324" t="s">
        <v>21013</v>
      </c>
      <c r="C7801" s="325" t="s">
        <v>14847</v>
      </c>
      <c r="D7801" s="326" t="s">
        <v>874</v>
      </c>
    </row>
    <row r="7802" spans="1:4" ht="15" x14ac:dyDescent="0.2">
      <c r="A7802" s="85">
        <v>12025</v>
      </c>
      <c r="B7802" s="324" t="s">
        <v>21014</v>
      </c>
      <c r="C7802" s="325" t="s">
        <v>14847</v>
      </c>
      <c r="D7802" s="326" t="s">
        <v>5788</v>
      </c>
    </row>
    <row r="7803" spans="1:4" ht="15" x14ac:dyDescent="0.2">
      <c r="A7803" s="85">
        <v>39342</v>
      </c>
      <c r="B7803" s="324" t="s">
        <v>21015</v>
      </c>
      <c r="C7803" s="325" t="s">
        <v>14847</v>
      </c>
      <c r="D7803" s="326" t="s">
        <v>508</v>
      </c>
    </row>
    <row r="7804" spans="1:4" ht="15" x14ac:dyDescent="0.2">
      <c r="A7804" s="85">
        <v>39343</v>
      </c>
      <c r="B7804" s="324" t="s">
        <v>21016</v>
      </c>
      <c r="C7804" s="325" t="s">
        <v>14847</v>
      </c>
      <c r="D7804" s="326" t="s">
        <v>633</v>
      </c>
    </row>
    <row r="7805" spans="1:4" ht="15" x14ac:dyDescent="0.2">
      <c r="A7805" s="85">
        <v>39345</v>
      </c>
      <c r="B7805" s="324" t="s">
        <v>21017</v>
      </c>
      <c r="C7805" s="325" t="s">
        <v>14847</v>
      </c>
      <c r="D7805" s="326" t="s">
        <v>13635</v>
      </c>
    </row>
    <row r="7806" spans="1:4" ht="15" x14ac:dyDescent="0.2">
      <c r="A7806" s="85">
        <v>39344</v>
      </c>
      <c r="B7806" s="324" t="s">
        <v>21018</v>
      </c>
      <c r="C7806" s="325" t="s">
        <v>14847</v>
      </c>
      <c r="D7806" s="326" t="s">
        <v>449</v>
      </c>
    </row>
    <row r="7807" spans="1:4" ht="15" x14ac:dyDescent="0.2">
      <c r="A7807" s="85">
        <v>12623</v>
      </c>
      <c r="B7807" s="324" t="s">
        <v>21019</v>
      </c>
      <c r="C7807" s="325" t="s">
        <v>1491</v>
      </c>
      <c r="D7807" s="326" t="s">
        <v>535</v>
      </c>
    </row>
    <row r="7808" spans="1:4" ht="15" x14ac:dyDescent="0.2">
      <c r="A7808" s="85">
        <v>34498</v>
      </c>
      <c r="B7808" s="324" t="s">
        <v>21020</v>
      </c>
      <c r="C7808" s="325" t="s">
        <v>14847</v>
      </c>
      <c r="D7808" s="326" t="s">
        <v>16459</v>
      </c>
    </row>
    <row r="7809" spans="1:4" ht="15" x14ac:dyDescent="0.2">
      <c r="A7809" s="85">
        <v>13244</v>
      </c>
      <c r="B7809" s="324" t="s">
        <v>21021</v>
      </c>
      <c r="C7809" s="325" t="s">
        <v>14847</v>
      </c>
      <c r="D7809" s="326" t="s">
        <v>21022</v>
      </c>
    </row>
    <row r="7810" spans="1:4" ht="30" x14ac:dyDescent="0.2">
      <c r="A7810" s="85">
        <v>38998</v>
      </c>
      <c r="B7810" s="324" t="s">
        <v>21023</v>
      </c>
      <c r="C7810" s="325" t="s">
        <v>14847</v>
      </c>
      <c r="D7810" s="326" t="s">
        <v>1186</v>
      </c>
    </row>
    <row r="7811" spans="1:4" ht="30" x14ac:dyDescent="0.2">
      <c r="A7811" s="85">
        <v>38999</v>
      </c>
      <c r="B7811" s="324" t="s">
        <v>21024</v>
      </c>
      <c r="C7811" s="325" t="s">
        <v>14847</v>
      </c>
      <c r="D7811" s="326" t="s">
        <v>5469</v>
      </c>
    </row>
    <row r="7812" spans="1:4" ht="30" x14ac:dyDescent="0.2">
      <c r="A7812" s="85">
        <v>38996</v>
      </c>
      <c r="B7812" s="324" t="s">
        <v>21025</v>
      </c>
      <c r="C7812" s="325" t="s">
        <v>14847</v>
      </c>
      <c r="D7812" s="326" t="s">
        <v>967</v>
      </c>
    </row>
    <row r="7813" spans="1:4" ht="30" x14ac:dyDescent="0.2">
      <c r="A7813" s="85">
        <v>38997</v>
      </c>
      <c r="B7813" s="324" t="s">
        <v>21026</v>
      </c>
      <c r="C7813" s="325" t="s">
        <v>14847</v>
      </c>
      <c r="D7813" s="326" t="s">
        <v>13405</v>
      </c>
    </row>
    <row r="7814" spans="1:4" ht="15" x14ac:dyDescent="0.2">
      <c r="A7814" s="85">
        <v>39862</v>
      </c>
      <c r="B7814" s="324" t="s">
        <v>21027</v>
      </c>
      <c r="C7814" s="325" t="s">
        <v>14847</v>
      </c>
      <c r="D7814" s="326" t="s">
        <v>4969</v>
      </c>
    </row>
    <row r="7815" spans="1:4" ht="15" x14ac:dyDescent="0.2">
      <c r="A7815" s="85">
        <v>39863</v>
      </c>
      <c r="B7815" s="324" t="s">
        <v>21028</v>
      </c>
      <c r="C7815" s="325" t="s">
        <v>14847</v>
      </c>
      <c r="D7815" s="326" t="s">
        <v>1042</v>
      </c>
    </row>
    <row r="7816" spans="1:4" ht="15" x14ac:dyDescent="0.2">
      <c r="A7816" s="85">
        <v>39864</v>
      </c>
      <c r="B7816" s="324" t="s">
        <v>21029</v>
      </c>
      <c r="C7816" s="325" t="s">
        <v>14847</v>
      </c>
      <c r="D7816" s="326" t="s">
        <v>416</v>
      </c>
    </row>
    <row r="7817" spans="1:4" ht="15" x14ac:dyDescent="0.2">
      <c r="A7817" s="85">
        <v>39865</v>
      </c>
      <c r="B7817" s="324" t="s">
        <v>21030</v>
      </c>
      <c r="C7817" s="325" t="s">
        <v>14847</v>
      </c>
      <c r="D7817" s="326" t="s">
        <v>1353</v>
      </c>
    </row>
    <row r="7818" spans="1:4" ht="30" x14ac:dyDescent="0.2">
      <c r="A7818" s="85">
        <v>2517</v>
      </c>
      <c r="B7818" s="324" t="s">
        <v>21031</v>
      </c>
      <c r="C7818" s="325" t="s">
        <v>14847</v>
      </c>
      <c r="D7818" s="326" t="s">
        <v>6306</v>
      </c>
    </row>
    <row r="7819" spans="1:4" ht="30" x14ac:dyDescent="0.2">
      <c r="A7819" s="85">
        <v>2522</v>
      </c>
      <c r="B7819" s="324" t="s">
        <v>21032</v>
      </c>
      <c r="C7819" s="325" t="s">
        <v>14847</v>
      </c>
      <c r="D7819" s="326" t="s">
        <v>1195</v>
      </c>
    </row>
    <row r="7820" spans="1:4" ht="30" x14ac:dyDescent="0.2">
      <c r="A7820" s="85">
        <v>2548</v>
      </c>
      <c r="B7820" s="324" t="s">
        <v>21033</v>
      </c>
      <c r="C7820" s="325" t="s">
        <v>14847</v>
      </c>
      <c r="D7820" s="326" t="s">
        <v>3848</v>
      </c>
    </row>
    <row r="7821" spans="1:4" ht="30" x14ac:dyDescent="0.2">
      <c r="A7821" s="85">
        <v>2516</v>
      </c>
      <c r="B7821" s="324" t="s">
        <v>21034</v>
      </c>
      <c r="C7821" s="325" t="s">
        <v>14847</v>
      </c>
      <c r="D7821" s="326" t="s">
        <v>697</v>
      </c>
    </row>
    <row r="7822" spans="1:4" ht="30" x14ac:dyDescent="0.2">
      <c r="A7822" s="85">
        <v>2518</v>
      </c>
      <c r="B7822" s="324" t="s">
        <v>21035</v>
      </c>
      <c r="C7822" s="325" t="s">
        <v>14847</v>
      </c>
      <c r="D7822" s="326" t="s">
        <v>21036</v>
      </c>
    </row>
    <row r="7823" spans="1:4" ht="30" x14ac:dyDescent="0.2">
      <c r="A7823" s="85">
        <v>2521</v>
      </c>
      <c r="B7823" s="324" t="s">
        <v>21037</v>
      </c>
      <c r="C7823" s="325" t="s">
        <v>14847</v>
      </c>
      <c r="D7823" s="326" t="s">
        <v>483</v>
      </c>
    </row>
    <row r="7824" spans="1:4" ht="30" x14ac:dyDescent="0.2">
      <c r="A7824" s="85">
        <v>2515</v>
      </c>
      <c r="B7824" s="324" t="s">
        <v>21038</v>
      </c>
      <c r="C7824" s="325" t="s">
        <v>14847</v>
      </c>
      <c r="D7824" s="326" t="s">
        <v>2754</v>
      </c>
    </row>
    <row r="7825" spans="1:4" ht="30" x14ac:dyDescent="0.2">
      <c r="A7825" s="85">
        <v>2519</v>
      </c>
      <c r="B7825" s="324" t="s">
        <v>21039</v>
      </c>
      <c r="C7825" s="325" t="s">
        <v>14847</v>
      </c>
      <c r="D7825" s="326" t="s">
        <v>1434</v>
      </c>
    </row>
    <row r="7826" spans="1:4" ht="30" x14ac:dyDescent="0.2">
      <c r="A7826" s="85">
        <v>2520</v>
      </c>
      <c r="B7826" s="324" t="s">
        <v>21040</v>
      </c>
      <c r="C7826" s="325" t="s">
        <v>14847</v>
      </c>
      <c r="D7826" s="326" t="s">
        <v>21041</v>
      </c>
    </row>
    <row r="7827" spans="1:4" ht="15" x14ac:dyDescent="0.2">
      <c r="A7827" s="85">
        <v>1602</v>
      </c>
      <c r="B7827" s="324" t="s">
        <v>21042</v>
      </c>
      <c r="C7827" s="325" t="s">
        <v>14847</v>
      </c>
      <c r="D7827" s="326" t="s">
        <v>771</v>
      </c>
    </row>
    <row r="7828" spans="1:4" ht="15" x14ac:dyDescent="0.2">
      <c r="A7828" s="85">
        <v>1601</v>
      </c>
      <c r="B7828" s="324" t="s">
        <v>21043</v>
      </c>
      <c r="C7828" s="325" t="s">
        <v>14847</v>
      </c>
      <c r="D7828" s="326" t="s">
        <v>13402</v>
      </c>
    </row>
    <row r="7829" spans="1:4" ht="15" x14ac:dyDescent="0.2">
      <c r="A7829" s="85">
        <v>1598</v>
      </c>
      <c r="B7829" s="324" t="s">
        <v>21044</v>
      </c>
      <c r="C7829" s="325" t="s">
        <v>14847</v>
      </c>
      <c r="D7829" s="326" t="s">
        <v>1447</v>
      </c>
    </row>
    <row r="7830" spans="1:4" ht="15" x14ac:dyDescent="0.2">
      <c r="A7830" s="85">
        <v>1600</v>
      </c>
      <c r="B7830" s="324" t="s">
        <v>21045</v>
      </c>
      <c r="C7830" s="325" t="s">
        <v>14847</v>
      </c>
      <c r="D7830" s="326" t="s">
        <v>3912</v>
      </c>
    </row>
    <row r="7831" spans="1:4" ht="15" x14ac:dyDescent="0.2">
      <c r="A7831" s="85">
        <v>1603</v>
      </c>
      <c r="B7831" s="324" t="s">
        <v>21046</v>
      </c>
      <c r="C7831" s="325" t="s">
        <v>14847</v>
      </c>
      <c r="D7831" s="326" t="s">
        <v>1522</v>
      </c>
    </row>
    <row r="7832" spans="1:4" ht="15" x14ac:dyDescent="0.2">
      <c r="A7832" s="85">
        <v>1599</v>
      </c>
      <c r="B7832" s="324" t="s">
        <v>21047</v>
      </c>
      <c r="C7832" s="325" t="s">
        <v>14847</v>
      </c>
      <c r="D7832" s="326" t="s">
        <v>7054</v>
      </c>
    </row>
    <row r="7833" spans="1:4" ht="15" x14ac:dyDescent="0.2">
      <c r="A7833" s="85">
        <v>1597</v>
      </c>
      <c r="B7833" s="324" t="s">
        <v>21048</v>
      </c>
      <c r="C7833" s="325" t="s">
        <v>14847</v>
      </c>
      <c r="D7833" s="326" t="s">
        <v>1337</v>
      </c>
    </row>
    <row r="7834" spans="1:4" ht="15" x14ac:dyDescent="0.2">
      <c r="A7834" s="85">
        <v>39600</v>
      </c>
      <c r="B7834" s="324" t="s">
        <v>21049</v>
      </c>
      <c r="C7834" s="325" t="s">
        <v>14847</v>
      </c>
      <c r="D7834" s="326" t="s">
        <v>265</v>
      </c>
    </row>
    <row r="7835" spans="1:4" ht="15" x14ac:dyDescent="0.2">
      <c r="A7835" s="85">
        <v>39601</v>
      </c>
      <c r="B7835" s="324" t="s">
        <v>21050</v>
      </c>
      <c r="C7835" s="325" t="s">
        <v>14847</v>
      </c>
      <c r="D7835" s="326" t="s">
        <v>21051</v>
      </c>
    </row>
    <row r="7836" spans="1:4" ht="15" x14ac:dyDescent="0.2">
      <c r="A7836" s="85">
        <v>39602</v>
      </c>
      <c r="B7836" s="324" t="s">
        <v>21052</v>
      </c>
      <c r="C7836" s="325" t="s">
        <v>14847</v>
      </c>
      <c r="D7836" s="326" t="s">
        <v>173</v>
      </c>
    </row>
    <row r="7837" spans="1:4" ht="15" x14ac:dyDescent="0.2">
      <c r="A7837" s="85">
        <v>39603</v>
      </c>
      <c r="B7837" s="324" t="s">
        <v>21053</v>
      </c>
      <c r="C7837" s="325" t="s">
        <v>14847</v>
      </c>
      <c r="D7837" s="326" t="s">
        <v>547</v>
      </c>
    </row>
    <row r="7838" spans="1:4" ht="30" x14ac:dyDescent="0.2">
      <c r="A7838" s="85">
        <v>11821</v>
      </c>
      <c r="B7838" s="324" t="s">
        <v>21054</v>
      </c>
      <c r="C7838" s="325" t="s">
        <v>14847</v>
      </c>
      <c r="D7838" s="326" t="s">
        <v>955</v>
      </c>
    </row>
    <row r="7839" spans="1:4" ht="30" x14ac:dyDescent="0.2">
      <c r="A7839" s="85">
        <v>1562</v>
      </c>
      <c r="B7839" s="324" t="s">
        <v>21055</v>
      </c>
      <c r="C7839" s="325" t="s">
        <v>14847</v>
      </c>
      <c r="D7839" s="326" t="s">
        <v>1190</v>
      </c>
    </row>
    <row r="7840" spans="1:4" ht="30" x14ac:dyDescent="0.2">
      <c r="A7840" s="85">
        <v>1563</v>
      </c>
      <c r="B7840" s="324" t="s">
        <v>21056</v>
      </c>
      <c r="C7840" s="325" t="s">
        <v>14847</v>
      </c>
      <c r="D7840" s="326" t="s">
        <v>896</v>
      </c>
    </row>
    <row r="7841" spans="1:4" ht="15" x14ac:dyDescent="0.2">
      <c r="A7841" s="85">
        <v>11856</v>
      </c>
      <c r="B7841" s="324" t="s">
        <v>21057</v>
      </c>
      <c r="C7841" s="325" t="s">
        <v>14847</v>
      </c>
      <c r="D7841" s="326" t="s">
        <v>429</v>
      </c>
    </row>
    <row r="7842" spans="1:4" ht="15" x14ac:dyDescent="0.2">
      <c r="A7842" s="85">
        <v>11857</v>
      </c>
      <c r="B7842" s="324" t="s">
        <v>21058</v>
      </c>
      <c r="C7842" s="325" t="s">
        <v>14847</v>
      </c>
      <c r="D7842" s="326" t="s">
        <v>507</v>
      </c>
    </row>
    <row r="7843" spans="1:4" ht="15" x14ac:dyDescent="0.2">
      <c r="A7843" s="85">
        <v>11858</v>
      </c>
      <c r="B7843" s="324" t="s">
        <v>21059</v>
      </c>
      <c r="C7843" s="325" t="s">
        <v>14847</v>
      </c>
      <c r="D7843" s="326" t="s">
        <v>254</v>
      </c>
    </row>
    <row r="7844" spans="1:4" ht="15" x14ac:dyDescent="0.2">
      <c r="A7844" s="85">
        <v>1539</v>
      </c>
      <c r="B7844" s="324" t="s">
        <v>21060</v>
      </c>
      <c r="C7844" s="325" t="s">
        <v>14847</v>
      </c>
      <c r="D7844" s="326" t="s">
        <v>13637</v>
      </c>
    </row>
    <row r="7845" spans="1:4" ht="15" x14ac:dyDescent="0.2">
      <c r="A7845" s="85">
        <v>11859</v>
      </c>
      <c r="B7845" s="324" t="s">
        <v>21061</v>
      </c>
      <c r="C7845" s="325" t="s">
        <v>14847</v>
      </c>
      <c r="D7845" s="326" t="s">
        <v>7516</v>
      </c>
    </row>
    <row r="7846" spans="1:4" ht="15" x14ac:dyDescent="0.2">
      <c r="A7846" s="85">
        <v>1550</v>
      </c>
      <c r="B7846" s="324" t="s">
        <v>21062</v>
      </c>
      <c r="C7846" s="325" t="s">
        <v>14847</v>
      </c>
      <c r="D7846" s="326" t="s">
        <v>1193</v>
      </c>
    </row>
    <row r="7847" spans="1:4" ht="15" x14ac:dyDescent="0.2">
      <c r="A7847" s="85">
        <v>11854</v>
      </c>
      <c r="B7847" s="324" t="s">
        <v>21063</v>
      </c>
      <c r="C7847" s="325" t="s">
        <v>14847</v>
      </c>
      <c r="D7847" s="326" t="s">
        <v>781</v>
      </c>
    </row>
    <row r="7848" spans="1:4" ht="15" x14ac:dyDescent="0.2">
      <c r="A7848" s="85">
        <v>11862</v>
      </c>
      <c r="B7848" s="324" t="s">
        <v>21064</v>
      </c>
      <c r="C7848" s="325" t="s">
        <v>14847</v>
      </c>
      <c r="D7848" s="326" t="s">
        <v>2450</v>
      </c>
    </row>
    <row r="7849" spans="1:4" ht="15" x14ac:dyDescent="0.2">
      <c r="A7849" s="85">
        <v>11863</v>
      </c>
      <c r="B7849" s="324" t="s">
        <v>21065</v>
      </c>
      <c r="C7849" s="325" t="s">
        <v>14847</v>
      </c>
      <c r="D7849" s="326" t="s">
        <v>518</v>
      </c>
    </row>
    <row r="7850" spans="1:4" ht="15" x14ac:dyDescent="0.2">
      <c r="A7850" s="85">
        <v>11855</v>
      </c>
      <c r="B7850" s="324" t="s">
        <v>21066</v>
      </c>
      <c r="C7850" s="325" t="s">
        <v>14847</v>
      </c>
      <c r="D7850" s="326" t="s">
        <v>659</v>
      </c>
    </row>
    <row r="7851" spans="1:4" ht="15" x14ac:dyDescent="0.2">
      <c r="A7851" s="85">
        <v>11864</v>
      </c>
      <c r="B7851" s="324" t="s">
        <v>21067</v>
      </c>
      <c r="C7851" s="325" t="s">
        <v>14847</v>
      </c>
      <c r="D7851" s="326" t="s">
        <v>5402</v>
      </c>
    </row>
    <row r="7852" spans="1:4" ht="30" x14ac:dyDescent="0.2">
      <c r="A7852" s="85">
        <v>2527</v>
      </c>
      <c r="B7852" s="324" t="s">
        <v>21068</v>
      </c>
      <c r="C7852" s="325" t="s">
        <v>14847</v>
      </c>
      <c r="D7852" s="326" t="s">
        <v>296</v>
      </c>
    </row>
    <row r="7853" spans="1:4" ht="30" x14ac:dyDescent="0.2">
      <c r="A7853" s="85">
        <v>2526</v>
      </c>
      <c r="B7853" s="324" t="s">
        <v>21069</v>
      </c>
      <c r="C7853" s="325" t="s">
        <v>14847</v>
      </c>
      <c r="D7853" s="326" t="s">
        <v>463</v>
      </c>
    </row>
    <row r="7854" spans="1:4" ht="30" x14ac:dyDescent="0.2">
      <c r="A7854" s="85">
        <v>2487</v>
      </c>
      <c r="B7854" s="324" t="s">
        <v>21070</v>
      </c>
      <c r="C7854" s="325" t="s">
        <v>14847</v>
      </c>
      <c r="D7854" s="326" t="s">
        <v>889</v>
      </c>
    </row>
    <row r="7855" spans="1:4" ht="30" x14ac:dyDescent="0.2">
      <c r="A7855" s="85">
        <v>2483</v>
      </c>
      <c r="B7855" s="324" t="s">
        <v>21071</v>
      </c>
      <c r="C7855" s="325" t="s">
        <v>14847</v>
      </c>
      <c r="D7855" s="326" t="s">
        <v>4271</v>
      </c>
    </row>
    <row r="7856" spans="1:4" ht="30" x14ac:dyDescent="0.2">
      <c r="A7856" s="85">
        <v>2528</v>
      </c>
      <c r="B7856" s="324" t="s">
        <v>21072</v>
      </c>
      <c r="C7856" s="325" t="s">
        <v>14847</v>
      </c>
      <c r="D7856" s="326" t="s">
        <v>17688</v>
      </c>
    </row>
    <row r="7857" spans="1:4" ht="30" x14ac:dyDescent="0.2">
      <c r="A7857" s="85">
        <v>2489</v>
      </c>
      <c r="B7857" s="324" t="s">
        <v>21073</v>
      </c>
      <c r="C7857" s="325" t="s">
        <v>14847</v>
      </c>
      <c r="D7857" s="326" t="s">
        <v>3895</v>
      </c>
    </row>
    <row r="7858" spans="1:4" ht="30" x14ac:dyDescent="0.2">
      <c r="A7858" s="85">
        <v>2488</v>
      </c>
      <c r="B7858" s="324" t="s">
        <v>21074</v>
      </c>
      <c r="C7858" s="325" t="s">
        <v>14847</v>
      </c>
      <c r="D7858" s="326" t="s">
        <v>176</v>
      </c>
    </row>
    <row r="7859" spans="1:4" ht="30" x14ac:dyDescent="0.2">
      <c r="A7859" s="85">
        <v>2484</v>
      </c>
      <c r="B7859" s="324" t="s">
        <v>21075</v>
      </c>
      <c r="C7859" s="325" t="s">
        <v>14847</v>
      </c>
      <c r="D7859" s="326" t="s">
        <v>1517</v>
      </c>
    </row>
    <row r="7860" spans="1:4" ht="30" x14ac:dyDescent="0.2">
      <c r="A7860" s="85">
        <v>2485</v>
      </c>
      <c r="B7860" s="324" t="s">
        <v>21076</v>
      </c>
      <c r="C7860" s="325" t="s">
        <v>14847</v>
      </c>
      <c r="D7860" s="326" t="s">
        <v>17615</v>
      </c>
    </row>
    <row r="7861" spans="1:4" ht="15" x14ac:dyDescent="0.2">
      <c r="A7861" s="85">
        <v>38005</v>
      </c>
      <c r="B7861" s="324" t="s">
        <v>21077</v>
      </c>
      <c r="C7861" s="325" t="s">
        <v>14847</v>
      </c>
      <c r="D7861" s="326" t="s">
        <v>578</v>
      </c>
    </row>
    <row r="7862" spans="1:4" ht="15" x14ac:dyDescent="0.2">
      <c r="A7862" s="85">
        <v>38006</v>
      </c>
      <c r="B7862" s="324" t="s">
        <v>21078</v>
      </c>
      <c r="C7862" s="325" t="s">
        <v>14847</v>
      </c>
      <c r="D7862" s="326" t="s">
        <v>5763</v>
      </c>
    </row>
    <row r="7863" spans="1:4" ht="15" x14ac:dyDescent="0.2">
      <c r="A7863" s="85">
        <v>38428</v>
      </c>
      <c r="B7863" s="324" t="s">
        <v>21079</v>
      </c>
      <c r="C7863" s="325" t="s">
        <v>14847</v>
      </c>
      <c r="D7863" s="326" t="s">
        <v>664</v>
      </c>
    </row>
    <row r="7864" spans="1:4" ht="15" x14ac:dyDescent="0.2">
      <c r="A7864" s="85">
        <v>38007</v>
      </c>
      <c r="B7864" s="324" t="s">
        <v>21080</v>
      </c>
      <c r="C7864" s="325" t="s">
        <v>14847</v>
      </c>
      <c r="D7864" s="326" t="s">
        <v>5523</v>
      </c>
    </row>
    <row r="7865" spans="1:4" ht="15" x14ac:dyDescent="0.2">
      <c r="A7865" s="85">
        <v>38008</v>
      </c>
      <c r="B7865" s="324" t="s">
        <v>21081</v>
      </c>
      <c r="C7865" s="325" t="s">
        <v>14847</v>
      </c>
      <c r="D7865" s="326" t="s">
        <v>14541</v>
      </c>
    </row>
    <row r="7866" spans="1:4" ht="15" x14ac:dyDescent="0.2">
      <c r="A7866" s="85">
        <v>38009</v>
      </c>
      <c r="B7866" s="324" t="s">
        <v>21082</v>
      </c>
      <c r="C7866" s="325" t="s">
        <v>14847</v>
      </c>
      <c r="D7866" s="326" t="s">
        <v>21083</v>
      </c>
    </row>
    <row r="7867" spans="1:4" ht="30" x14ac:dyDescent="0.2">
      <c r="A7867" s="85">
        <v>39279</v>
      </c>
      <c r="B7867" s="324" t="s">
        <v>21084</v>
      </c>
      <c r="C7867" s="325" t="s">
        <v>14847</v>
      </c>
      <c r="D7867" s="326" t="s">
        <v>1266</v>
      </c>
    </row>
    <row r="7868" spans="1:4" ht="30" x14ac:dyDescent="0.2">
      <c r="A7868" s="85">
        <v>38845</v>
      </c>
      <c r="B7868" s="324" t="s">
        <v>21085</v>
      </c>
      <c r="C7868" s="325" t="s">
        <v>14847</v>
      </c>
      <c r="D7868" s="326" t="s">
        <v>2876</v>
      </c>
    </row>
    <row r="7869" spans="1:4" ht="30" x14ac:dyDescent="0.2">
      <c r="A7869" s="85">
        <v>39280</v>
      </c>
      <c r="B7869" s="324" t="s">
        <v>21086</v>
      </c>
      <c r="C7869" s="325" t="s">
        <v>14847</v>
      </c>
      <c r="D7869" s="326" t="s">
        <v>5777</v>
      </c>
    </row>
    <row r="7870" spans="1:4" ht="30" x14ac:dyDescent="0.2">
      <c r="A7870" s="85">
        <v>39281</v>
      </c>
      <c r="B7870" s="324" t="s">
        <v>21087</v>
      </c>
      <c r="C7870" s="325" t="s">
        <v>14847</v>
      </c>
      <c r="D7870" s="326" t="s">
        <v>18137</v>
      </c>
    </row>
    <row r="7871" spans="1:4" ht="30" x14ac:dyDescent="0.2">
      <c r="A7871" s="85">
        <v>38849</v>
      </c>
      <c r="B7871" s="324" t="s">
        <v>21088</v>
      </c>
      <c r="C7871" s="325" t="s">
        <v>14847</v>
      </c>
      <c r="D7871" s="326" t="s">
        <v>17684</v>
      </c>
    </row>
    <row r="7872" spans="1:4" ht="30" x14ac:dyDescent="0.2">
      <c r="A7872" s="85">
        <v>39282</v>
      </c>
      <c r="B7872" s="324" t="s">
        <v>21089</v>
      </c>
      <c r="C7872" s="325" t="s">
        <v>14847</v>
      </c>
      <c r="D7872" s="326" t="s">
        <v>19034</v>
      </c>
    </row>
    <row r="7873" spans="1:4" ht="30" x14ac:dyDescent="0.2">
      <c r="A7873" s="85">
        <v>38852</v>
      </c>
      <c r="B7873" s="324" t="s">
        <v>21090</v>
      </c>
      <c r="C7873" s="325" t="s">
        <v>14847</v>
      </c>
      <c r="D7873" s="326" t="s">
        <v>308</v>
      </c>
    </row>
    <row r="7874" spans="1:4" ht="15" x14ac:dyDescent="0.2">
      <c r="A7874" s="85">
        <v>38844</v>
      </c>
      <c r="B7874" s="324" t="s">
        <v>21091</v>
      </c>
      <c r="C7874" s="325" t="s">
        <v>14847</v>
      </c>
      <c r="D7874" s="326" t="s">
        <v>593</v>
      </c>
    </row>
    <row r="7875" spans="1:4" ht="15" x14ac:dyDescent="0.2">
      <c r="A7875" s="85">
        <v>38846</v>
      </c>
      <c r="B7875" s="324" t="s">
        <v>21092</v>
      </c>
      <c r="C7875" s="325" t="s">
        <v>14847</v>
      </c>
      <c r="D7875" s="326" t="s">
        <v>5302</v>
      </c>
    </row>
    <row r="7876" spans="1:4" ht="15" x14ac:dyDescent="0.2">
      <c r="A7876" s="85">
        <v>38847</v>
      </c>
      <c r="B7876" s="324" t="s">
        <v>21093</v>
      </c>
      <c r="C7876" s="325" t="s">
        <v>14847</v>
      </c>
      <c r="D7876" s="326" t="s">
        <v>5998</v>
      </c>
    </row>
    <row r="7877" spans="1:4" ht="15" x14ac:dyDescent="0.2">
      <c r="A7877" s="85">
        <v>38850</v>
      </c>
      <c r="B7877" s="324" t="s">
        <v>21094</v>
      </c>
      <c r="C7877" s="325" t="s">
        <v>14847</v>
      </c>
      <c r="D7877" s="326" t="s">
        <v>536</v>
      </c>
    </row>
    <row r="7878" spans="1:4" ht="15" x14ac:dyDescent="0.2">
      <c r="A7878" s="85">
        <v>38848</v>
      </c>
      <c r="B7878" s="324" t="s">
        <v>21095</v>
      </c>
      <c r="C7878" s="325" t="s">
        <v>14847</v>
      </c>
      <c r="D7878" s="326" t="s">
        <v>5365</v>
      </c>
    </row>
    <row r="7879" spans="1:4" ht="15" x14ac:dyDescent="0.2">
      <c r="A7879" s="85">
        <v>38851</v>
      </c>
      <c r="B7879" s="324" t="s">
        <v>21096</v>
      </c>
      <c r="C7879" s="325" t="s">
        <v>14847</v>
      </c>
      <c r="D7879" s="326" t="s">
        <v>13934</v>
      </c>
    </row>
    <row r="7880" spans="1:4" ht="15" x14ac:dyDescent="0.2">
      <c r="A7880" s="85">
        <v>38860</v>
      </c>
      <c r="B7880" s="324" t="s">
        <v>21097</v>
      </c>
      <c r="C7880" s="325" t="s">
        <v>14847</v>
      </c>
      <c r="D7880" s="326" t="s">
        <v>5064</v>
      </c>
    </row>
    <row r="7881" spans="1:4" ht="15" x14ac:dyDescent="0.2">
      <c r="A7881" s="85">
        <v>38861</v>
      </c>
      <c r="B7881" s="324" t="s">
        <v>21098</v>
      </c>
      <c r="C7881" s="325" t="s">
        <v>14847</v>
      </c>
      <c r="D7881" s="326" t="s">
        <v>682</v>
      </c>
    </row>
    <row r="7882" spans="1:4" ht="15" x14ac:dyDescent="0.2">
      <c r="A7882" s="85">
        <v>38862</v>
      </c>
      <c r="B7882" s="324" t="s">
        <v>21099</v>
      </c>
      <c r="C7882" s="325" t="s">
        <v>14847</v>
      </c>
      <c r="D7882" s="326" t="s">
        <v>21100</v>
      </c>
    </row>
    <row r="7883" spans="1:4" ht="15" x14ac:dyDescent="0.2">
      <c r="A7883" s="85">
        <v>38863</v>
      </c>
      <c r="B7883" s="324" t="s">
        <v>21101</v>
      </c>
      <c r="C7883" s="325" t="s">
        <v>14847</v>
      </c>
      <c r="D7883" s="326" t="s">
        <v>13604</v>
      </c>
    </row>
    <row r="7884" spans="1:4" ht="15" x14ac:dyDescent="0.2">
      <c r="A7884" s="85">
        <v>38865</v>
      </c>
      <c r="B7884" s="324" t="s">
        <v>21102</v>
      </c>
      <c r="C7884" s="325" t="s">
        <v>14847</v>
      </c>
      <c r="D7884" s="326" t="s">
        <v>6758</v>
      </c>
    </row>
    <row r="7885" spans="1:4" ht="15" x14ac:dyDescent="0.2">
      <c r="A7885" s="85">
        <v>38864</v>
      </c>
      <c r="B7885" s="324" t="s">
        <v>21103</v>
      </c>
      <c r="C7885" s="325" t="s">
        <v>14847</v>
      </c>
      <c r="D7885" s="326" t="s">
        <v>14596</v>
      </c>
    </row>
    <row r="7886" spans="1:4" ht="15" x14ac:dyDescent="0.2">
      <c r="A7886" s="85">
        <v>38866</v>
      </c>
      <c r="B7886" s="324" t="s">
        <v>21104</v>
      </c>
      <c r="C7886" s="325" t="s">
        <v>14847</v>
      </c>
      <c r="D7886" s="326" t="s">
        <v>16474</v>
      </c>
    </row>
    <row r="7887" spans="1:4" ht="15" x14ac:dyDescent="0.2">
      <c r="A7887" s="85">
        <v>38868</v>
      </c>
      <c r="B7887" s="324" t="s">
        <v>21105</v>
      </c>
      <c r="C7887" s="325" t="s">
        <v>14847</v>
      </c>
      <c r="D7887" s="326" t="s">
        <v>4239</v>
      </c>
    </row>
    <row r="7888" spans="1:4" ht="15" x14ac:dyDescent="0.2">
      <c r="A7888" s="85">
        <v>38853</v>
      </c>
      <c r="B7888" s="324" t="s">
        <v>21106</v>
      </c>
      <c r="C7888" s="325" t="s">
        <v>14847</v>
      </c>
      <c r="D7888" s="326" t="s">
        <v>775</v>
      </c>
    </row>
    <row r="7889" spans="1:4" ht="15" x14ac:dyDescent="0.2">
      <c r="A7889" s="85">
        <v>38854</v>
      </c>
      <c r="B7889" s="324" t="s">
        <v>21107</v>
      </c>
      <c r="C7889" s="325" t="s">
        <v>14847</v>
      </c>
      <c r="D7889" s="326" t="s">
        <v>1314</v>
      </c>
    </row>
    <row r="7890" spans="1:4" ht="15" x14ac:dyDescent="0.2">
      <c r="A7890" s="85">
        <v>38855</v>
      </c>
      <c r="B7890" s="324" t="s">
        <v>21108</v>
      </c>
      <c r="C7890" s="325" t="s">
        <v>14847</v>
      </c>
      <c r="D7890" s="326" t="s">
        <v>14512</v>
      </c>
    </row>
    <row r="7891" spans="1:4" ht="15" x14ac:dyDescent="0.2">
      <c r="A7891" s="85">
        <v>38856</v>
      </c>
      <c r="B7891" s="324" t="s">
        <v>21109</v>
      </c>
      <c r="C7891" s="325" t="s">
        <v>14847</v>
      </c>
      <c r="D7891" s="326" t="s">
        <v>2272</v>
      </c>
    </row>
    <row r="7892" spans="1:4" ht="15" x14ac:dyDescent="0.2">
      <c r="A7892" s="85">
        <v>38857</v>
      </c>
      <c r="B7892" s="324" t="s">
        <v>21110</v>
      </c>
      <c r="C7892" s="325" t="s">
        <v>14847</v>
      </c>
      <c r="D7892" s="326" t="s">
        <v>21111</v>
      </c>
    </row>
    <row r="7893" spans="1:4" ht="15" x14ac:dyDescent="0.2">
      <c r="A7893" s="85">
        <v>38858</v>
      </c>
      <c r="B7893" s="324" t="s">
        <v>21112</v>
      </c>
      <c r="C7893" s="325" t="s">
        <v>14847</v>
      </c>
      <c r="D7893" s="326" t="s">
        <v>811</v>
      </c>
    </row>
    <row r="7894" spans="1:4" ht="15" x14ac:dyDescent="0.2">
      <c r="A7894" s="85">
        <v>38859</v>
      </c>
      <c r="B7894" s="324" t="s">
        <v>21113</v>
      </c>
      <c r="C7894" s="325" t="s">
        <v>14847</v>
      </c>
      <c r="D7894" s="326" t="s">
        <v>1268</v>
      </c>
    </row>
    <row r="7895" spans="1:4" ht="30" x14ac:dyDescent="0.2">
      <c r="A7895" s="85">
        <v>1607</v>
      </c>
      <c r="B7895" s="324" t="s">
        <v>21114</v>
      </c>
      <c r="C7895" s="325" t="s">
        <v>1499</v>
      </c>
      <c r="D7895" s="326" t="s">
        <v>1224</v>
      </c>
    </row>
    <row r="7896" spans="1:4" ht="30" x14ac:dyDescent="0.2">
      <c r="A7896" s="85">
        <v>11467</v>
      </c>
      <c r="B7896" s="324" t="s">
        <v>21115</v>
      </c>
      <c r="C7896" s="325" t="s">
        <v>14847</v>
      </c>
      <c r="D7896" s="326" t="s">
        <v>1334</v>
      </c>
    </row>
    <row r="7897" spans="1:4" ht="30" x14ac:dyDescent="0.2">
      <c r="A7897" s="85">
        <v>38169</v>
      </c>
      <c r="B7897" s="324" t="s">
        <v>21116</v>
      </c>
      <c r="C7897" s="325" t="s">
        <v>1499</v>
      </c>
      <c r="D7897" s="326" t="s">
        <v>14469</v>
      </c>
    </row>
    <row r="7898" spans="1:4" ht="30" x14ac:dyDescent="0.2">
      <c r="A7898" s="85">
        <v>6142</v>
      </c>
      <c r="B7898" s="324" t="s">
        <v>21117</v>
      </c>
      <c r="C7898" s="325" t="s">
        <v>14847</v>
      </c>
      <c r="D7898" s="326" t="s">
        <v>1094</v>
      </c>
    </row>
    <row r="7899" spans="1:4" ht="30" x14ac:dyDescent="0.2">
      <c r="A7899" s="85">
        <v>11686</v>
      </c>
      <c r="B7899" s="324" t="s">
        <v>21118</v>
      </c>
      <c r="C7899" s="325" t="s">
        <v>14847</v>
      </c>
      <c r="D7899" s="326" t="s">
        <v>496</v>
      </c>
    </row>
    <row r="7900" spans="1:4" ht="15" x14ac:dyDescent="0.2">
      <c r="A7900" s="85">
        <v>37598</v>
      </c>
      <c r="B7900" s="324" t="s">
        <v>21119</v>
      </c>
      <c r="C7900" s="325" t="s">
        <v>14847</v>
      </c>
      <c r="D7900" s="326" t="s">
        <v>5333</v>
      </c>
    </row>
    <row r="7901" spans="1:4" ht="45" x14ac:dyDescent="0.2">
      <c r="A7901" s="85">
        <v>25398</v>
      </c>
      <c r="B7901" s="324" t="s">
        <v>21120</v>
      </c>
      <c r="C7901" s="325" t="s">
        <v>14847</v>
      </c>
      <c r="D7901" s="326" t="s">
        <v>13640</v>
      </c>
    </row>
    <row r="7902" spans="1:4" ht="45" x14ac:dyDescent="0.2">
      <c r="A7902" s="85">
        <v>25399</v>
      </c>
      <c r="B7902" s="324" t="s">
        <v>21121</v>
      </c>
      <c r="C7902" s="325" t="s">
        <v>14847</v>
      </c>
      <c r="D7902" s="326" t="s">
        <v>13641</v>
      </c>
    </row>
    <row r="7903" spans="1:4" ht="30" x14ac:dyDescent="0.2">
      <c r="A7903" s="85">
        <v>10667</v>
      </c>
      <c r="B7903" s="324" t="s">
        <v>21122</v>
      </c>
      <c r="C7903" s="325" t="s">
        <v>14847</v>
      </c>
      <c r="D7903" s="326" t="s">
        <v>13642</v>
      </c>
    </row>
    <row r="7904" spans="1:4" ht="15" x14ac:dyDescent="0.2">
      <c r="A7904" s="85">
        <v>1613</v>
      </c>
      <c r="B7904" s="324" t="s">
        <v>21123</v>
      </c>
      <c r="C7904" s="325" t="s">
        <v>14847</v>
      </c>
      <c r="D7904" s="326" t="s">
        <v>21124</v>
      </c>
    </row>
    <row r="7905" spans="1:4" ht="15" x14ac:dyDescent="0.2">
      <c r="A7905" s="85">
        <v>1626</v>
      </c>
      <c r="B7905" s="324" t="s">
        <v>21125</v>
      </c>
      <c r="C7905" s="325" t="s">
        <v>14847</v>
      </c>
      <c r="D7905" s="326" t="s">
        <v>21126</v>
      </c>
    </row>
    <row r="7906" spans="1:4" ht="15" x14ac:dyDescent="0.2">
      <c r="A7906" s="85">
        <v>1625</v>
      </c>
      <c r="B7906" s="324" t="s">
        <v>21127</v>
      </c>
      <c r="C7906" s="325" t="s">
        <v>14847</v>
      </c>
      <c r="D7906" s="326" t="s">
        <v>14302</v>
      </c>
    </row>
    <row r="7907" spans="1:4" ht="15" x14ac:dyDescent="0.2">
      <c r="A7907" s="85">
        <v>1622</v>
      </c>
      <c r="B7907" s="324" t="s">
        <v>21128</v>
      </c>
      <c r="C7907" s="325" t="s">
        <v>14847</v>
      </c>
      <c r="D7907" s="326" t="s">
        <v>21129</v>
      </c>
    </row>
    <row r="7908" spans="1:4" ht="15" x14ac:dyDescent="0.2">
      <c r="A7908" s="85">
        <v>1620</v>
      </c>
      <c r="B7908" s="324" t="s">
        <v>21130</v>
      </c>
      <c r="C7908" s="325" t="s">
        <v>14847</v>
      </c>
      <c r="D7908" s="326" t="s">
        <v>21131</v>
      </c>
    </row>
    <row r="7909" spans="1:4" ht="15" x14ac:dyDescent="0.2">
      <c r="A7909" s="85">
        <v>1629</v>
      </c>
      <c r="B7909" s="324" t="s">
        <v>21132</v>
      </c>
      <c r="C7909" s="325" t="s">
        <v>14847</v>
      </c>
      <c r="D7909" s="326" t="s">
        <v>21133</v>
      </c>
    </row>
    <row r="7910" spans="1:4" ht="15" x14ac:dyDescent="0.2">
      <c r="A7910" s="85">
        <v>1627</v>
      </c>
      <c r="B7910" s="324" t="s">
        <v>21134</v>
      </c>
      <c r="C7910" s="325" t="s">
        <v>14847</v>
      </c>
      <c r="D7910" s="326" t="s">
        <v>21135</v>
      </c>
    </row>
    <row r="7911" spans="1:4" ht="15" x14ac:dyDescent="0.2">
      <c r="A7911" s="85">
        <v>1623</v>
      </c>
      <c r="B7911" s="324" t="s">
        <v>21136</v>
      </c>
      <c r="C7911" s="325" t="s">
        <v>14847</v>
      </c>
      <c r="D7911" s="326" t="s">
        <v>21137</v>
      </c>
    </row>
    <row r="7912" spans="1:4" ht="15" x14ac:dyDescent="0.2">
      <c r="A7912" s="85">
        <v>1619</v>
      </c>
      <c r="B7912" s="324" t="s">
        <v>21138</v>
      </c>
      <c r="C7912" s="325" t="s">
        <v>14847</v>
      </c>
      <c r="D7912" s="326" t="s">
        <v>21139</v>
      </c>
    </row>
    <row r="7913" spans="1:4" ht="30" x14ac:dyDescent="0.2">
      <c r="A7913" s="85">
        <v>1630</v>
      </c>
      <c r="B7913" s="324" t="s">
        <v>21140</v>
      </c>
      <c r="C7913" s="325" t="s">
        <v>14847</v>
      </c>
      <c r="D7913" s="326" t="s">
        <v>21141</v>
      </c>
    </row>
    <row r="7914" spans="1:4" ht="15" x14ac:dyDescent="0.2">
      <c r="A7914" s="85">
        <v>1616</v>
      </c>
      <c r="B7914" s="324" t="s">
        <v>21142</v>
      </c>
      <c r="C7914" s="325" t="s">
        <v>14847</v>
      </c>
      <c r="D7914" s="326" t="s">
        <v>21143</v>
      </c>
    </row>
    <row r="7915" spans="1:4" ht="15" x14ac:dyDescent="0.2">
      <c r="A7915" s="85">
        <v>1614</v>
      </c>
      <c r="B7915" s="324" t="s">
        <v>21144</v>
      </c>
      <c r="C7915" s="325" t="s">
        <v>14847</v>
      </c>
      <c r="D7915" s="326" t="s">
        <v>21145</v>
      </c>
    </row>
    <row r="7916" spans="1:4" ht="15" x14ac:dyDescent="0.2">
      <c r="A7916" s="85">
        <v>1617</v>
      </c>
      <c r="B7916" s="324" t="s">
        <v>21146</v>
      </c>
      <c r="C7916" s="325" t="s">
        <v>14847</v>
      </c>
      <c r="D7916" s="326" t="s">
        <v>21147</v>
      </c>
    </row>
    <row r="7917" spans="1:4" ht="15" x14ac:dyDescent="0.2">
      <c r="A7917" s="85">
        <v>1621</v>
      </c>
      <c r="B7917" s="324" t="s">
        <v>21148</v>
      </c>
      <c r="C7917" s="325" t="s">
        <v>14847</v>
      </c>
      <c r="D7917" s="326" t="s">
        <v>21149</v>
      </c>
    </row>
    <row r="7918" spans="1:4" ht="15" x14ac:dyDescent="0.2">
      <c r="A7918" s="85">
        <v>1624</v>
      </c>
      <c r="B7918" s="324" t="s">
        <v>21150</v>
      </c>
      <c r="C7918" s="325" t="s">
        <v>14847</v>
      </c>
      <c r="D7918" s="326" t="s">
        <v>21151</v>
      </c>
    </row>
    <row r="7919" spans="1:4" ht="15" x14ac:dyDescent="0.2">
      <c r="A7919" s="85">
        <v>1615</v>
      </c>
      <c r="B7919" s="324" t="s">
        <v>21152</v>
      </c>
      <c r="C7919" s="325" t="s">
        <v>14847</v>
      </c>
      <c r="D7919" s="326" t="s">
        <v>21153</v>
      </c>
    </row>
    <row r="7920" spans="1:4" ht="15" x14ac:dyDescent="0.2">
      <c r="A7920" s="85">
        <v>1612</v>
      </c>
      <c r="B7920" s="324" t="s">
        <v>21154</v>
      </c>
      <c r="C7920" s="325" t="s">
        <v>14847</v>
      </c>
      <c r="D7920" s="326" t="s">
        <v>21155</v>
      </c>
    </row>
    <row r="7921" spans="1:4" ht="15" x14ac:dyDescent="0.2">
      <c r="A7921" s="85">
        <v>1618</v>
      </c>
      <c r="B7921" s="324" t="s">
        <v>21156</v>
      </c>
      <c r="C7921" s="325" t="s">
        <v>14847</v>
      </c>
      <c r="D7921" s="326" t="s">
        <v>21157</v>
      </c>
    </row>
    <row r="7922" spans="1:4" ht="15" x14ac:dyDescent="0.2">
      <c r="A7922" s="85">
        <v>14211</v>
      </c>
      <c r="B7922" s="324" t="s">
        <v>21158</v>
      </c>
      <c r="C7922" s="325" t="s">
        <v>14847</v>
      </c>
      <c r="D7922" s="326" t="s">
        <v>14325</v>
      </c>
    </row>
    <row r="7923" spans="1:4" ht="15" x14ac:dyDescent="0.2">
      <c r="A7923" s="85">
        <v>34500</v>
      </c>
      <c r="B7923" s="324" t="s">
        <v>21159</v>
      </c>
      <c r="C7923" s="325" t="s">
        <v>1490</v>
      </c>
      <c r="D7923" s="326" t="s">
        <v>21160</v>
      </c>
    </row>
    <row r="7924" spans="1:4" ht="15" x14ac:dyDescent="0.2">
      <c r="A7924" s="85">
        <v>40934</v>
      </c>
      <c r="B7924" s="324" t="s">
        <v>21161</v>
      </c>
      <c r="C7924" s="325" t="s">
        <v>1494</v>
      </c>
      <c r="D7924" s="326" t="s">
        <v>21162</v>
      </c>
    </row>
    <row r="7925" spans="1:4" ht="15" x14ac:dyDescent="0.2">
      <c r="A7925" s="85">
        <v>5328</v>
      </c>
      <c r="B7925" s="324" t="s">
        <v>21163</v>
      </c>
      <c r="C7925" s="325" t="s">
        <v>14847</v>
      </c>
      <c r="D7925" s="326" t="s">
        <v>201</v>
      </c>
    </row>
    <row r="7926" spans="1:4" ht="15" x14ac:dyDescent="0.2">
      <c r="A7926" s="85">
        <v>38200</v>
      </c>
      <c r="B7926" s="324" t="s">
        <v>21164</v>
      </c>
      <c r="C7926" s="325" t="s">
        <v>1488</v>
      </c>
      <c r="D7926" s="326" t="s">
        <v>21165</v>
      </c>
    </row>
    <row r="7927" spans="1:4" ht="30" x14ac:dyDescent="0.2">
      <c r="A7927" s="85">
        <v>39269</v>
      </c>
      <c r="B7927" s="324" t="s">
        <v>21166</v>
      </c>
      <c r="C7927" s="325" t="s">
        <v>1491</v>
      </c>
      <c r="D7927" s="326" t="s">
        <v>956</v>
      </c>
    </row>
    <row r="7928" spans="1:4" ht="30" x14ac:dyDescent="0.2">
      <c r="A7928" s="85">
        <v>11889</v>
      </c>
      <c r="B7928" s="324" t="s">
        <v>21167</v>
      </c>
      <c r="C7928" s="325" t="s">
        <v>1491</v>
      </c>
      <c r="D7928" s="326" t="s">
        <v>197</v>
      </c>
    </row>
    <row r="7929" spans="1:4" ht="30" x14ac:dyDescent="0.2">
      <c r="A7929" s="85">
        <v>39270</v>
      </c>
      <c r="B7929" s="324" t="s">
        <v>21168</v>
      </c>
      <c r="C7929" s="325" t="s">
        <v>1491</v>
      </c>
      <c r="D7929" s="326" t="s">
        <v>1188</v>
      </c>
    </row>
    <row r="7930" spans="1:4" ht="30" x14ac:dyDescent="0.2">
      <c r="A7930" s="85">
        <v>11890</v>
      </c>
      <c r="B7930" s="324" t="s">
        <v>21169</v>
      </c>
      <c r="C7930" s="325" t="s">
        <v>1491</v>
      </c>
      <c r="D7930" s="326" t="s">
        <v>392</v>
      </c>
    </row>
    <row r="7931" spans="1:4" ht="30" x14ac:dyDescent="0.2">
      <c r="A7931" s="85">
        <v>11891</v>
      </c>
      <c r="B7931" s="324" t="s">
        <v>21170</v>
      </c>
      <c r="C7931" s="325" t="s">
        <v>1491</v>
      </c>
      <c r="D7931" s="326" t="s">
        <v>951</v>
      </c>
    </row>
    <row r="7932" spans="1:4" ht="30" x14ac:dyDescent="0.2">
      <c r="A7932" s="85">
        <v>11892</v>
      </c>
      <c r="B7932" s="324" t="s">
        <v>21171</v>
      </c>
      <c r="C7932" s="325" t="s">
        <v>1491</v>
      </c>
      <c r="D7932" s="326" t="s">
        <v>792</v>
      </c>
    </row>
    <row r="7933" spans="1:4" ht="15" x14ac:dyDescent="0.2">
      <c r="A7933" s="85">
        <v>37601</v>
      </c>
      <c r="B7933" s="324" t="s">
        <v>21172</v>
      </c>
      <c r="C7933" s="325" t="s">
        <v>1491</v>
      </c>
      <c r="D7933" s="326" t="s">
        <v>2085</v>
      </c>
    </row>
    <row r="7934" spans="1:4" ht="15" x14ac:dyDescent="0.2">
      <c r="A7934" s="85">
        <v>1634</v>
      </c>
      <c r="B7934" s="324" t="s">
        <v>21173</v>
      </c>
      <c r="C7934" s="325" t="s">
        <v>1491</v>
      </c>
      <c r="D7934" s="326" t="s">
        <v>1253</v>
      </c>
    </row>
    <row r="7935" spans="1:4" ht="15" x14ac:dyDescent="0.2">
      <c r="A7935" s="85">
        <v>5086</v>
      </c>
      <c r="B7935" s="324" t="s">
        <v>21174</v>
      </c>
      <c r="C7935" s="325" t="s">
        <v>1492</v>
      </c>
      <c r="D7935" s="326" t="s">
        <v>18050</v>
      </c>
    </row>
    <row r="7936" spans="1:4" ht="30" x14ac:dyDescent="0.2">
      <c r="A7936" s="85">
        <v>11280</v>
      </c>
      <c r="B7936" s="324" t="s">
        <v>21175</v>
      </c>
      <c r="C7936" s="325" t="s">
        <v>14847</v>
      </c>
      <c r="D7936" s="326" t="s">
        <v>21176</v>
      </c>
    </row>
    <row r="7937" spans="1:4" ht="30" x14ac:dyDescent="0.2">
      <c r="A7937" s="85">
        <v>40519</v>
      </c>
      <c r="B7937" s="324" t="s">
        <v>21177</v>
      </c>
      <c r="C7937" s="325" t="s">
        <v>14847</v>
      </c>
      <c r="D7937" s="326" t="s">
        <v>21178</v>
      </c>
    </row>
    <row r="7938" spans="1:4" ht="15" x14ac:dyDescent="0.2">
      <c r="A7938" s="85">
        <v>39869</v>
      </c>
      <c r="B7938" s="324" t="s">
        <v>21179</v>
      </c>
      <c r="C7938" s="325" t="s">
        <v>14847</v>
      </c>
      <c r="D7938" s="326" t="s">
        <v>1463</v>
      </c>
    </row>
    <row r="7939" spans="1:4" ht="15" x14ac:dyDescent="0.2">
      <c r="A7939" s="85">
        <v>39870</v>
      </c>
      <c r="B7939" s="324" t="s">
        <v>21180</v>
      </c>
      <c r="C7939" s="325" t="s">
        <v>14847</v>
      </c>
      <c r="D7939" s="326" t="s">
        <v>5763</v>
      </c>
    </row>
    <row r="7940" spans="1:4" ht="15" x14ac:dyDescent="0.2">
      <c r="A7940" s="85">
        <v>39871</v>
      </c>
      <c r="B7940" s="324" t="s">
        <v>21181</v>
      </c>
      <c r="C7940" s="325" t="s">
        <v>14847</v>
      </c>
      <c r="D7940" s="326" t="s">
        <v>580</v>
      </c>
    </row>
    <row r="7941" spans="1:4" ht="15" x14ac:dyDescent="0.2">
      <c r="A7941" s="85">
        <v>12722</v>
      </c>
      <c r="B7941" s="324" t="s">
        <v>21182</v>
      </c>
      <c r="C7941" s="325" t="s">
        <v>14847</v>
      </c>
      <c r="D7941" s="326" t="s">
        <v>21183</v>
      </c>
    </row>
    <row r="7942" spans="1:4" ht="15" x14ac:dyDescent="0.2">
      <c r="A7942" s="85">
        <v>12714</v>
      </c>
      <c r="B7942" s="324" t="s">
        <v>21184</v>
      </c>
      <c r="C7942" s="325" t="s">
        <v>14847</v>
      </c>
      <c r="D7942" s="326" t="s">
        <v>6793</v>
      </c>
    </row>
    <row r="7943" spans="1:4" ht="15" x14ac:dyDescent="0.2">
      <c r="A7943" s="85">
        <v>12715</v>
      </c>
      <c r="B7943" s="324" t="s">
        <v>21185</v>
      </c>
      <c r="C7943" s="325" t="s">
        <v>14847</v>
      </c>
      <c r="D7943" s="326" t="s">
        <v>572</v>
      </c>
    </row>
    <row r="7944" spans="1:4" ht="15" x14ac:dyDescent="0.2">
      <c r="A7944" s="85">
        <v>12716</v>
      </c>
      <c r="B7944" s="324" t="s">
        <v>21186</v>
      </c>
      <c r="C7944" s="325" t="s">
        <v>14847</v>
      </c>
      <c r="D7944" s="326" t="s">
        <v>644</v>
      </c>
    </row>
    <row r="7945" spans="1:4" ht="15" x14ac:dyDescent="0.2">
      <c r="A7945" s="85">
        <v>12717</v>
      </c>
      <c r="B7945" s="324" t="s">
        <v>21187</v>
      </c>
      <c r="C7945" s="325" t="s">
        <v>14847</v>
      </c>
      <c r="D7945" s="326" t="s">
        <v>250</v>
      </c>
    </row>
    <row r="7946" spans="1:4" ht="15" x14ac:dyDescent="0.2">
      <c r="A7946" s="85">
        <v>12718</v>
      </c>
      <c r="B7946" s="324" t="s">
        <v>21188</v>
      </c>
      <c r="C7946" s="325" t="s">
        <v>14847</v>
      </c>
      <c r="D7946" s="326" t="s">
        <v>21189</v>
      </c>
    </row>
    <row r="7947" spans="1:4" ht="15" x14ac:dyDescent="0.2">
      <c r="A7947" s="85">
        <v>12719</v>
      </c>
      <c r="B7947" s="324" t="s">
        <v>21190</v>
      </c>
      <c r="C7947" s="325" t="s">
        <v>14847</v>
      </c>
      <c r="D7947" s="326" t="s">
        <v>17756</v>
      </c>
    </row>
    <row r="7948" spans="1:4" ht="15" x14ac:dyDescent="0.2">
      <c r="A7948" s="85">
        <v>12720</v>
      </c>
      <c r="B7948" s="324" t="s">
        <v>21191</v>
      </c>
      <c r="C7948" s="325" t="s">
        <v>14847</v>
      </c>
      <c r="D7948" s="326" t="s">
        <v>21192</v>
      </c>
    </row>
    <row r="7949" spans="1:4" ht="15" x14ac:dyDescent="0.2">
      <c r="A7949" s="85">
        <v>12721</v>
      </c>
      <c r="B7949" s="324" t="s">
        <v>21193</v>
      </c>
      <c r="C7949" s="325" t="s">
        <v>14847</v>
      </c>
      <c r="D7949" s="326" t="s">
        <v>21194</v>
      </c>
    </row>
    <row r="7950" spans="1:4" ht="15" x14ac:dyDescent="0.2">
      <c r="A7950" s="85">
        <v>3468</v>
      </c>
      <c r="B7950" s="324" t="s">
        <v>21195</v>
      </c>
      <c r="C7950" s="325" t="s">
        <v>14847</v>
      </c>
      <c r="D7950" s="326" t="s">
        <v>21196</v>
      </c>
    </row>
    <row r="7951" spans="1:4" ht="15" x14ac:dyDescent="0.2">
      <c r="A7951" s="85">
        <v>3465</v>
      </c>
      <c r="B7951" s="324" t="s">
        <v>21197</v>
      </c>
      <c r="C7951" s="325" t="s">
        <v>14847</v>
      </c>
      <c r="D7951" s="326" t="s">
        <v>21196</v>
      </c>
    </row>
    <row r="7952" spans="1:4" ht="15" x14ac:dyDescent="0.2">
      <c r="A7952" s="85">
        <v>12403</v>
      </c>
      <c r="B7952" s="324" t="s">
        <v>21198</v>
      </c>
      <c r="C7952" s="325" t="s">
        <v>14847</v>
      </c>
      <c r="D7952" s="326" t="s">
        <v>21199</v>
      </c>
    </row>
    <row r="7953" spans="1:4" ht="15" x14ac:dyDescent="0.2">
      <c r="A7953" s="85">
        <v>3463</v>
      </c>
      <c r="B7953" s="324" t="s">
        <v>21200</v>
      </c>
      <c r="C7953" s="325" t="s">
        <v>14847</v>
      </c>
      <c r="D7953" s="326" t="s">
        <v>741</v>
      </c>
    </row>
    <row r="7954" spans="1:4" ht="15" x14ac:dyDescent="0.2">
      <c r="A7954" s="85">
        <v>3464</v>
      </c>
      <c r="B7954" s="324" t="s">
        <v>21201</v>
      </c>
      <c r="C7954" s="325" t="s">
        <v>14847</v>
      </c>
      <c r="D7954" s="326" t="s">
        <v>741</v>
      </c>
    </row>
    <row r="7955" spans="1:4" ht="15" x14ac:dyDescent="0.2">
      <c r="A7955" s="85">
        <v>3466</v>
      </c>
      <c r="B7955" s="324" t="s">
        <v>21202</v>
      </c>
      <c r="C7955" s="325" t="s">
        <v>14847</v>
      </c>
      <c r="D7955" s="326" t="s">
        <v>14643</v>
      </c>
    </row>
    <row r="7956" spans="1:4" ht="15" x14ac:dyDescent="0.2">
      <c r="A7956" s="85">
        <v>3467</v>
      </c>
      <c r="B7956" s="324" t="s">
        <v>21203</v>
      </c>
      <c r="C7956" s="325" t="s">
        <v>14847</v>
      </c>
      <c r="D7956" s="326" t="s">
        <v>1458</v>
      </c>
    </row>
    <row r="7957" spans="1:4" ht="15" x14ac:dyDescent="0.2">
      <c r="A7957" s="85">
        <v>3462</v>
      </c>
      <c r="B7957" s="324" t="s">
        <v>21204</v>
      </c>
      <c r="C7957" s="325" t="s">
        <v>14847</v>
      </c>
      <c r="D7957" s="326" t="s">
        <v>293</v>
      </c>
    </row>
    <row r="7958" spans="1:4" ht="15" x14ac:dyDescent="0.2">
      <c r="A7958" s="85">
        <v>3446</v>
      </c>
      <c r="B7958" s="324" t="s">
        <v>21205</v>
      </c>
      <c r="C7958" s="325" t="s">
        <v>14847</v>
      </c>
      <c r="D7958" s="326" t="s">
        <v>13611</v>
      </c>
    </row>
    <row r="7959" spans="1:4" ht="15" x14ac:dyDescent="0.2">
      <c r="A7959" s="85">
        <v>3445</v>
      </c>
      <c r="B7959" s="324" t="s">
        <v>21206</v>
      </c>
      <c r="C7959" s="325" t="s">
        <v>14847</v>
      </c>
      <c r="D7959" s="326" t="s">
        <v>7180</v>
      </c>
    </row>
    <row r="7960" spans="1:4" ht="15" x14ac:dyDescent="0.2">
      <c r="A7960" s="85">
        <v>3441</v>
      </c>
      <c r="B7960" s="324" t="s">
        <v>21207</v>
      </c>
      <c r="C7960" s="325" t="s">
        <v>14847</v>
      </c>
      <c r="D7960" s="326" t="s">
        <v>4112</v>
      </c>
    </row>
    <row r="7961" spans="1:4" ht="15" x14ac:dyDescent="0.2">
      <c r="A7961" s="85">
        <v>3444</v>
      </c>
      <c r="B7961" s="324" t="s">
        <v>21208</v>
      </c>
      <c r="C7961" s="325" t="s">
        <v>14847</v>
      </c>
      <c r="D7961" s="326" t="s">
        <v>1041</v>
      </c>
    </row>
    <row r="7962" spans="1:4" ht="15" x14ac:dyDescent="0.2">
      <c r="A7962" s="85">
        <v>12402</v>
      </c>
      <c r="B7962" s="324" t="s">
        <v>21209</v>
      </c>
      <c r="C7962" s="325" t="s">
        <v>14847</v>
      </c>
      <c r="D7962" s="326" t="s">
        <v>13674</v>
      </c>
    </row>
    <row r="7963" spans="1:4" ht="15" x14ac:dyDescent="0.2">
      <c r="A7963" s="85">
        <v>3447</v>
      </c>
      <c r="B7963" s="324" t="s">
        <v>21210</v>
      </c>
      <c r="C7963" s="325" t="s">
        <v>14847</v>
      </c>
      <c r="D7963" s="326" t="s">
        <v>14756</v>
      </c>
    </row>
    <row r="7964" spans="1:4" ht="15" x14ac:dyDescent="0.2">
      <c r="A7964" s="85">
        <v>3442</v>
      </c>
      <c r="B7964" s="324" t="s">
        <v>21211</v>
      </c>
      <c r="C7964" s="325" t="s">
        <v>14847</v>
      </c>
      <c r="D7964" s="326" t="s">
        <v>599</v>
      </c>
    </row>
    <row r="7965" spans="1:4" ht="15" x14ac:dyDescent="0.2">
      <c r="A7965" s="85">
        <v>3448</v>
      </c>
      <c r="B7965" s="324" t="s">
        <v>21212</v>
      </c>
      <c r="C7965" s="325" t="s">
        <v>14847</v>
      </c>
      <c r="D7965" s="326" t="s">
        <v>21213</v>
      </c>
    </row>
    <row r="7966" spans="1:4" ht="15" x14ac:dyDescent="0.2">
      <c r="A7966" s="85">
        <v>3449</v>
      </c>
      <c r="B7966" s="324" t="s">
        <v>21214</v>
      </c>
      <c r="C7966" s="325" t="s">
        <v>14847</v>
      </c>
      <c r="D7966" s="326" t="s">
        <v>21215</v>
      </c>
    </row>
    <row r="7967" spans="1:4" ht="15" x14ac:dyDescent="0.2">
      <c r="A7967" s="85">
        <v>37438</v>
      </c>
      <c r="B7967" s="324" t="s">
        <v>21216</v>
      </c>
      <c r="C7967" s="325" t="s">
        <v>14847</v>
      </c>
      <c r="D7967" s="326" t="s">
        <v>21217</v>
      </c>
    </row>
    <row r="7968" spans="1:4" ht="15" x14ac:dyDescent="0.2">
      <c r="A7968" s="85">
        <v>37439</v>
      </c>
      <c r="B7968" s="324" t="s">
        <v>21218</v>
      </c>
      <c r="C7968" s="325" t="s">
        <v>14847</v>
      </c>
      <c r="D7968" s="326" t="s">
        <v>21219</v>
      </c>
    </row>
    <row r="7969" spans="1:4" ht="15" x14ac:dyDescent="0.2">
      <c r="A7969" s="85">
        <v>37435</v>
      </c>
      <c r="B7969" s="324" t="s">
        <v>21220</v>
      </c>
      <c r="C7969" s="325" t="s">
        <v>14847</v>
      </c>
      <c r="D7969" s="326" t="s">
        <v>13777</v>
      </c>
    </row>
    <row r="7970" spans="1:4" ht="15" x14ac:dyDescent="0.2">
      <c r="A7970" s="85">
        <v>37436</v>
      </c>
      <c r="B7970" s="324" t="s">
        <v>21221</v>
      </c>
      <c r="C7970" s="325" t="s">
        <v>14847</v>
      </c>
      <c r="D7970" s="326" t="s">
        <v>1335</v>
      </c>
    </row>
    <row r="7971" spans="1:4" ht="15" x14ac:dyDescent="0.2">
      <c r="A7971" s="85">
        <v>37437</v>
      </c>
      <c r="B7971" s="324" t="s">
        <v>21222</v>
      </c>
      <c r="C7971" s="325" t="s">
        <v>14847</v>
      </c>
      <c r="D7971" s="326" t="s">
        <v>5702</v>
      </c>
    </row>
    <row r="7972" spans="1:4" ht="15" x14ac:dyDescent="0.2">
      <c r="A7972" s="85">
        <v>3473</v>
      </c>
      <c r="B7972" s="324" t="s">
        <v>21223</v>
      </c>
      <c r="C7972" s="325" t="s">
        <v>14847</v>
      </c>
      <c r="D7972" s="326" t="s">
        <v>1311</v>
      </c>
    </row>
    <row r="7973" spans="1:4" ht="15" x14ac:dyDescent="0.2">
      <c r="A7973" s="85">
        <v>3474</v>
      </c>
      <c r="B7973" s="324" t="s">
        <v>21224</v>
      </c>
      <c r="C7973" s="325" t="s">
        <v>14847</v>
      </c>
      <c r="D7973" s="326" t="s">
        <v>1173</v>
      </c>
    </row>
    <row r="7974" spans="1:4" ht="15" x14ac:dyDescent="0.2">
      <c r="A7974" s="85">
        <v>3450</v>
      </c>
      <c r="B7974" s="324" t="s">
        <v>21225</v>
      </c>
      <c r="C7974" s="325" t="s">
        <v>14847</v>
      </c>
      <c r="D7974" s="326" t="s">
        <v>829</v>
      </c>
    </row>
    <row r="7975" spans="1:4" ht="15" x14ac:dyDescent="0.2">
      <c r="A7975" s="85">
        <v>3443</v>
      </c>
      <c r="B7975" s="324" t="s">
        <v>21226</v>
      </c>
      <c r="C7975" s="325" t="s">
        <v>14847</v>
      </c>
      <c r="D7975" s="326" t="s">
        <v>1915</v>
      </c>
    </row>
    <row r="7976" spans="1:4" ht="15" x14ac:dyDescent="0.2">
      <c r="A7976" s="85">
        <v>3453</v>
      </c>
      <c r="B7976" s="324" t="s">
        <v>21227</v>
      </c>
      <c r="C7976" s="325" t="s">
        <v>14847</v>
      </c>
      <c r="D7976" s="326" t="s">
        <v>14075</v>
      </c>
    </row>
    <row r="7977" spans="1:4" ht="15" x14ac:dyDescent="0.2">
      <c r="A7977" s="85">
        <v>3452</v>
      </c>
      <c r="B7977" s="324" t="s">
        <v>21228</v>
      </c>
      <c r="C7977" s="325" t="s">
        <v>14847</v>
      </c>
      <c r="D7977" s="326" t="s">
        <v>18179</v>
      </c>
    </row>
    <row r="7978" spans="1:4" ht="15" x14ac:dyDescent="0.2">
      <c r="A7978" s="85">
        <v>3451</v>
      </c>
      <c r="B7978" s="324" t="s">
        <v>21229</v>
      </c>
      <c r="C7978" s="325" t="s">
        <v>14847</v>
      </c>
      <c r="D7978" s="326" t="s">
        <v>431</v>
      </c>
    </row>
    <row r="7979" spans="1:4" ht="15" x14ac:dyDescent="0.2">
      <c r="A7979" s="85">
        <v>3454</v>
      </c>
      <c r="B7979" s="324" t="s">
        <v>21230</v>
      </c>
      <c r="C7979" s="325" t="s">
        <v>14847</v>
      </c>
      <c r="D7979" s="326" t="s">
        <v>21231</v>
      </c>
    </row>
    <row r="7980" spans="1:4" ht="15" x14ac:dyDescent="0.2">
      <c r="A7980" s="85">
        <v>3458</v>
      </c>
      <c r="B7980" s="324" t="s">
        <v>21232</v>
      </c>
      <c r="C7980" s="325" t="s">
        <v>14847</v>
      </c>
      <c r="D7980" s="326" t="s">
        <v>18229</v>
      </c>
    </row>
    <row r="7981" spans="1:4" ht="15" x14ac:dyDescent="0.2">
      <c r="A7981" s="85">
        <v>3457</v>
      </c>
      <c r="B7981" s="324" t="s">
        <v>21233</v>
      </c>
      <c r="C7981" s="325" t="s">
        <v>14847</v>
      </c>
      <c r="D7981" s="326" t="s">
        <v>5159</v>
      </c>
    </row>
    <row r="7982" spans="1:4" ht="15" x14ac:dyDescent="0.2">
      <c r="A7982" s="85">
        <v>3455</v>
      </c>
      <c r="B7982" s="324" t="s">
        <v>21234</v>
      </c>
      <c r="C7982" s="325" t="s">
        <v>14847</v>
      </c>
      <c r="D7982" s="326" t="s">
        <v>2242</v>
      </c>
    </row>
    <row r="7983" spans="1:4" ht="15" x14ac:dyDescent="0.2">
      <c r="A7983" s="85">
        <v>3472</v>
      </c>
      <c r="B7983" s="324" t="s">
        <v>21235</v>
      </c>
      <c r="C7983" s="325" t="s">
        <v>14847</v>
      </c>
      <c r="D7983" s="326" t="s">
        <v>16474</v>
      </c>
    </row>
    <row r="7984" spans="1:4" ht="15" x14ac:dyDescent="0.2">
      <c r="A7984" s="85">
        <v>3470</v>
      </c>
      <c r="B7984" s="324" t="s">
        <v>21236</v>
      </c>
      <c r="C7984" s="325" t="s">
        <v>14847</v>
      </c>
      <c r="D7984" s="326" t="s">
        <v>14048</v>
      </c>
    </row>
    <row r="7985" spans="1:4" ht="15" x14ac:dyDescent="0.2">
      <c r="A7985" s="85">
        <v>3471</v>
      </c>
      <c r="B7985" s="324" t="s">
        <v>21237</v>
      </c>
      <c r="C7985" s="325" t="s">
        <v>14847</v>
      </c>
      <c r="D7985" s="326" t="s">
        <v>21238</v>
      </c>
    </row>
    <row r="7986" spans="1:4" ht="15" x14ac:dyDescent="0.2">
      <c r="A7986" s="85">
        <v>3456</v>
      </c>
      <c r="B7986" s="324" t="s">
        <v>21239</v>
      </c>
      <c r="C7986" s="325" t="s">
        <v>14847</v>
      </c>
      <c r="D7986" s="326" t="s">
        <v>662</v>
      </c>
    </row>
    <row r="7987" spans="1:4" ht="15" x14ac:dyDescent="0.2">
      <c r="A7987" s="85">
        <v>3459</v>
      </c>
      <c r="B7987" s="324" t="s">
        <v>21240</v>
      </c>
      <c r="C7987" s="325" t="s">
        <v>14847</v>
      </c>
      <c r="D7987" s="326" t="s">
        <v>21241</v>
      </c>
    </row>
    <row r="7988" spans="1:4" ht="15" x14ac:dyDescent="0.2">
      <c r="A7988" s="85">
        <v>3469</v>
      </c>
      <c r="B7988" s="324" t="s">
        <v>21242</v>
      </c>
      <c r="C7988" s="325" t="s">
        <v>14847</v>
      </c>
      <c r="D7988" s="326" t="s">
        <v>14207</v>
      </c>
    </row>
    <row r="7989" spans="1:4" ht="15" x14ac:dyDescent="0.2">
      <c r="A7989" s="85">
        <v>3460</v>
      </c>
      <c r="B7989" s="324" t="s">
        <v>21243</v>
      </c>
      <c r="C7989" s="325" t="s">
        <v>14847</v>
      </c>
      <c r="D7989" s="326" t="s">
        <v>21244</v>
      </c>
    </row>
    <row r="7990" spans="1:4" ht="15" x14ac:dyDescent="0.2">
      <c r="A7990" s="85">
        <v>3461</v>
      </c>
      <c r="B7990" s="324" t="s">
        <v>21245</v>
      </c>
      <c r="C7990" s="325" t="s">
        <v>14847</v>
      </c>
      <c r="D7990" s="326" t="s">
        <v>21246</v>
      </c>
    </row>
    <row r="7991" spans="1:4" ht="15" x14ac:dyDescent="0.2">
      <c r="A7991" s="85">
        <v>37433</v>
      </c>
      <c r="B7991" s="324" t="s">
        <v>21247</v>
      </c>
      <c r="C7991" s="325" t="s">
        <v>14847</v>
      </c>
      <c r="D7991" s="326" t="s">
        <v>21217</v>
      </c>
    </row>
    <row r="7992" spans="1:4" ht="15" x14ac:dyDescent="0.2">
      <c r="A7992" s="85">
        <v>37430</v>
      </c>
      <c r="B7992" s="324" t="s">
        <v>21248</v>
      </c>
      <c r="C7992" s="325" t="s">
        <v>14847</v>
      </c>
      <c r="D7992" s="326" t="s">
        <v>21249</v>
      </c>
    </row>
    <row r="7993" spans="1:4" ht="15" x14ac:dyDescent="0.2">
      <c r="A7993" s="85">
        <v>37434</v>
      </c>
      <c r="B7993" s="324" t="s">
        <v>21250</v>
      </c>
      <c r="C7993" s="325" t="s">
        <v>14847</v>
      </c>
      <c r="D7993" s="326" t="s">
        <v>21251</v>
      </c>
    </row>
    <row r="7994" spans="1:4" ht="15" x14ac:dyDescent="0.2">
      <c r="A7994" s="85">
        <v>37431</v>
      </c>
      <c r="B7994" s="324" t="s">
        <v>21252</v>
      </c>
      <c r="C7994" s="325" t="s">
        <v>14847</v>
      </c>
      <c r="D7994" s="326" t="s">
        <v>21253</v>
      </c>
    </row>
    <row r="7995" spans="1:4" ht="15" x14ac:dyDescent="0.2">
      <c r="A7995" s="85">
        <v>37432</v>
      </c>
      <c r="B7995" s="324" t="s">
        <v>21254</v>
      </c>
      <c r="C7995" s="325" t="s">
        <v>14847</v>
      </c>
      <c r="D7995" s="326" t="s">
        <v>21255</v>
      </c>
    </row>
    <row r="7996" spans="1:4" ht="30" x14ac:dyDescent="0.2">
      <c r="A7996" s="85">
        <v>37413</v>
      </c>
      <c r="B7996" s="324" t="s">
        <v>21256</v>
      </c>
      <c r="C7996" s="325" t="s">
        <v>14847</v>
      </c>
      <c r="D7996" s="326" t="s">
        <v>1081</v>
      </c>
    </row>
    <row r="7997" spans="1:4" ht="30" x14ac:dyDescent="0.2">
      <c r="A7997" s="85">
        <v>37414</v>
      </c>
      <c r="B7997" s="324" t="s">
        <v>21257</v>
      </c>
      <c r="C7997" s="325" t="s">
        <v>14847</v>
      </c>
      <c r="D7997" s="326" t="s">
        <v>13649</v>
      </c>
    </row>
    <row r="7998" spans="1:4" ht="30" x14ac:dyDescent="0.2">
      <c r="A7998" s="85">
        <v>37415</v>
      </c>
      <c r="B7998" s="324" t="s">
        <v>21258</v>
      </c>
      <c r="C7998" s="325" t="s">
        <v>14847</v>
      </c>
      <c r="D7998" s="326" t="s">
        <v>1046</v>
      </c>
    </row>
    <row r="7999" spans="1:4" ht="30" x14ac:dyDescent="0.2">
      <c r="A7999" s="85">
        <v>37416</v>
      </c>
      <c r="B7999" s="324" t="s">
        <v>21259</v>
      </c>
      <c r="C7999" s="325" t="s">
        <v>14847</v>
      </c>
      <c r="D7999" s="326" t="s">
        <v>1182</v>
      </c>
    </row>
    <row r="8000" spans="1:4" ht="30" x14ac:dyDescent="0.2">
      <c r="A8000" s="85">
        <v>37417</v>
      </c>
      <c r="B8000" s="324" t="s">
        <v>21260</v>
      </c>
      <c r="C8000" s="325" t="s">
        <v>14847</v>
      </c>
      <c r="D8000" s="326" t="s">
        <v>326</v>
      </c>
    </row>
    <row r="8001" spans="1:4" ht="30" x14ac:dyDescent="0.2">
      <c r="A8001" s="85">
        <v>3112</v>
      </c>
      <c r="B8001" s="324" t="s">
        <v>21261</v>
      </c>
      <c r="C8001" s="325" t="s">
        <v>1499</v>
      </c>
      <c r="D8001" s="326" t="s">
        <v>18844</v>
      </c>
    </row>
    <row r="8002" spans="1:4" ht="30" x14ac:dyDescent="0.2">
      <c r="A8002" s="85">
        <v>3113</v>
      </c>
      <c r="B8002" s="324" t="s">
        <v>21262</v>
      </c>
      <c r="C8002" s="325" t="s">
        <v>1499</v>
      </c>
      <c r="D8002" s="326" t="s">
        <v>21263</v>
      </c>
    </row>
    <row r="8003" spans="1:4" ht="30" x14ac:dyDescent="0.2">
      <c r="A8003" s="85">
        <v>3114</v>
      </c>
      <c r="B8003" s="324" t="s">
        <v>21264</v>
      </c>
      <c r="C8003" s="325" t="s">
        <v>14847</v>
      </c>
      <c r="D8003" s="326" t="s">
        <v>13981</v>
      </c>
    </row>
    <row r="8004" spans="1:4" ht="15" x14ac:dyDescent="0.2">
      <c r="A8004" s="85">
        <v>34519</v>
      </c>
      <c r="B8004" s="324" t="s">
        <v>21265</v>
      </c>
      <c r="C8004" s="325" t="s">
        <v>14847</v>
      </c>
      <c r="D8004" s="326" t="s">
        <v>731</v>
      </c>
    </row>
    <row r="8005" spans="1:4" ht="15" x14ac:dyDescent="0.2">
      <c r="A8005" s="85">
        <v>10510</v>
      </c>
      <c r="B8005" s="324" t="s">
        <v>21266</v>
      </c>
      <c r="C8005" s="325" t="s">
        <v>14847</v>
      </c>
      <c r="D8005" s="326" t="s">
        <v>3786</v>
      </c>
    </row>
    <row r="8006" spans="1:4" ht="15" x14ac:dyDescent="0.2">
      <c r="A8006" s="85">
        <v>1649</v>
      </c>
      <c r="B8006" s="324" t="s">
        <v>21267</v>
      </c>
      <c r="C8006" s="325" t="s">
        <v>14847</v>
      </c>
      <c r="D8006" s="326" t="s">
        <v>17834</v>
      </c>
    </row>
    <row r="8007" spans="1:4" ht="15" x14ac:dyDescent="0.2">
      <c r="A8007" s="85">
        <v>1653</v>
      </c>
      <c r="B8007" s="324" t="s">
        <v>21268</v>
      </c>
      <c r="C8007" s="325" t="s">
        <v>14847</v>
      </c>
      <c r="D8007" s="326" t="s">
        <v>14285</v>
      </c>
    </row>
    <row r="8008" spans="1:4" ht="15" x14ac:dyDescent="0.2">
      <c r="A8008" s="85">
        <v>1647</v>
      </c>
      <c r="B8008" s="324" t="s">
        <v>21269</v>
      </c>
      <c r="C8008" s="325" t="s">
        <v>14847</v>
      </c>
      <c r="D8008" s="326" t="s">
        <v>242</v>
      </c>
    </row>
    <row r="8009" spans="1:4" ht="15" x14ac:dyDescent="0.2">
      <c r="A8009" s="85">
        <v>1648</v>
      </c>
      <c r="B8009" s="324" t="s">
        <v>21270</v>
      </c>
      <c r="C8009" s="325" t="s">
        <v>14847</v>
      </c>
      <c r="D8009" s="326" t="s">
        <v>441</v>
      </c>
    </row>
    <row r="8010" spans="1:4" ht="15" x14ac:dyDescent="0.2">
      <c r="A8010" s="85">
        <v>1651</v>
      </c>
      <c r="B8010" s="324" t="s">
        <v>21271</v>
      </c>
      <c r="C8010" s="325" t="s">
        <v>14847</v>
      </c>
      <c r="D8010" s="326" t="s">
        <v>16952</v>
      </c>
    </row>
    <row r="8011" spans="1:4" ht="15" x14ac:dyDescent="0.2">
      <c r="A8011" s="85">
        <v>1650</v>
      </c>
      <c r="B8011" s="324" t="s">
        <v>21272</v>
      </c>
      <c r="C8011" s="325" t="s">
        <v>14847</v>
      </c>
      <c r="D8011" s="326" t="s">
        <v>21273</v>
      </c>
    </row>
    <row r="8012" spans="1:4" ht="15" x14ac:dyDescent="0.2">
      <c r="A8012" s="85">
        <v>1654</v>
      </c>
      <c r="B8012" s="324" t="s">
        <v>21274</v>
      </c>
      <c r="C8012" s="325" t="s">
        <v>14847</v>
      </c>
      <c r="D8012" s="326" t="s">
        <v>19796</v>
      </c>
    </row>
    <row r="8013" spans="1:4" ht="15" x14ac:dyDescent="0.2">
      <c r="A8013" s="85">
        <v>1652</v>
      </c>
      <c r="B8013" s="324" t="s">
        <v>21275</v>
      </c>
      <c r="C8013" s="325" t="s">
        <v>14847</v>
      </c>
      <c r="D8013" s="326" t="s">
        <v>14457</v>
      </c>
    </row>
    <row r="8014" spans="1:4" ht="15" x14ac:dyDescent="0.2">
      <c r="A8014" s="85">
        <v>1747</v>
      </c>
      <c r="B8014" s="324" t="s">
        <v>21276</v>
      </c>
      <c r="C8014" s="325" t="s">
        <v>14847</v>
      </c>
      <c r="D8014" s="326" t="s">
        <v>21277</v>
      </c>
    </row>
    <row r="8015" spans="1:4" ht="15" x14ac:dyDescent="0.2">
      <c r="A8015" s="85">
        <v>1744</v>
      </c>
      <c r="B8015" s="324" t="s">
        <v>21278</v>
      </c>
      <c r="C8015" s="325" t="s">
        <v>14847</v>
      </c>
      <c r="D8015" s="326" t="s">
        <v>21279</v>
      </c>
    </row>
    <row r="8016" spans="1:4" ht="15" x14ac:dyDescent="0.2">
      <c r="A8016" s="85">
        <v>1743</v>
      </c>
      <c r="B8016" s="324" t="s">
        <v>21280</v>
      </c>
      <c r="C8016" s="325" t="s">
        <v>14847</v>
      </c>
      <c r="D8016" s="326" t="s">
        <v>21281</v>
      </c>
    </row>
    <row r="8017" spans="1:4" ht="15" x14ac:dyDescent="0.2">
      <c r="A8017" s="85">
        <v>7241</v>
      </c>
      <c r="B8017" s="324" t="s">
        <v>21282</v>
      </c>
      <c r="C8017" s="325" t="s">
        <v>1506</v>
      </c>
      <c r="D8017" s="326" t="s">
        <v>3053</v>
      </c>
    </row>
    <row r="8018" spans="1:4" ht="30" x14ac:dyDescent="0.2">
      <c r="A8018" s="85">
        <v>39640</v>
      </c>
      <c r="B8018" s="324" t="s">
        <v>21283</v>
      </c>
      <c r="C8018" s="325" t="s">
        <v>14847</v>
      </c>
      <c r="D8018" s="326" t="s">
        <v>3904</v>
      </c>
    </row>
    <row r="8019" spans="1:4" ht="30" x14ac:dyDescent="0.2">
      <c r="A8019" s="85">
        <v>11013</v>
      </c>
      <c r="B8019" s="324" t="s">
        <v>21284</v>
      </c>
      <c r="C8019" s="325" t="s">
        <v>14847</v>
      </c>
      <c r="D8019" s="326" t="s">
        <v>965</v>
      </c>
    </row>
    <row r="8020" spans="1:4" ht="30" x14ac:dyDescent="0.2">
      <c r="A8020" s="85">
        <v>11017</v>
      </c>
      <c r="B8020" s="324" t="s">
        <v>21285</v>
      </c>
      <c r="C8020" s="325" t="s">
        <v>14847</v>
      </c>
      <c r="D8020" s="326" t="s">
        <v>6762</v>
      </c>
    </row>
    <row r="8021" spans="1:4" ht="30" x14ac:dyDescent="0.2">
      <c r="A8021" s="85">
        <v>20236</v>
      </c>
      <c r="B8021" s="324" t="s">
        <v>21286</v>
      </c>
      <c r="C8021" s="325" t="s">
        <v>14847</v>
      </c>
      <c r="D8021" s="326" t="s">
        <v>21287</v>
      </c>
    </row>
    <row r="8022" spans="1:4" ht="30" x14ac:dyDescent="0.2">
      <c r="A8022" s="85">
        <v>7215</v>
      </c>
      <c r="B8022" s="324" t="s">
        <v>21288</v>
      </c>
      <c r="C8022" s="325" t="s">
        <v>14847</v>
      </c>
      <c r="D8022" s="326" t="s">
        <v>1319</v>
      </c>
    </row>
    <row r="8023" spans="1:4" ht="30" x14ac:dyDescent="0.2">
      <c r="A8023" s="85">
        <v>7216</v>
      </c>
      <c r="B8023" s="324" t="s">
        <v>21289</v>
      </c>
      <c r="C8023" s="325" t="s">
        <v>14847</v>
      </c>
      <c r="D8023" s="326" t="s">
        <v>21290</v>
      </c>
    </row>
    <row r="8024" spans="1:4" ht="30" x14ac:dyDescent="0.2">
      <c r="A8024" s="85">
        <v>20235</v>
      </c>
      <c r="B8024" s="324" t="s">
        <v>21291</v>
      </c>
      <c r="C8024" s="325" t="s">
        <v>14847</v>
      </c>
      <c r="D8024" s="326" t="s">
        <v>21292</v>
      </c>
    </row>
    <row r="8025" spans="1:4" ht="15" x14ac:dyDescent="0.2">
      <c r="A8025" s="85">
        <v>7181</v>
      </c>
      <c r="B8025" s="324" t="s">
        <v>21293</v>
      </c>
      <c r="C8025" s="325" t="s">
        <v>14847</v>
      </c>
      <c r="D8025" s="326" t="s">
        <v>383</v>
      </c>
    </row>
    <row r="8026" spans="1:4" ht="30" x14ac:dyDescent="0.2">
      <c r="A8026" s="85">
        <v>40866</v>
      </c>
      <c r="B8026" s="324" t="s">
        <v>21294</v>
      </c>
      <c r="C8026" s="325" t="s">
        <v>14847</v>
      </c>
      <c r="D8026" s="326" t="s">
        <v>4781</v>
      </c>
    </row>
    <row r="8027" spans="1:4" ht="30" x14ac:dyDescent="0.2">
      <c r="A8027" s="85">
        <v>7214</v>
      </c>
      <c r="B8027" s="324" t="s">
        <v>21295</v>
      </c>
      <c r="C8027" s="325" t="s">
        <v>14847</v>
      </c>
      <c r="D8027" s="326" t="s">
        <v>18104</v>
      </c>
    </row>
    <row r="8028" spans="1:4" ht="30" x14ac:dyDescent="0.2">
      <c r="A8028" s="85">
        <v>7219</v>
      </c>
      <c r="B8028" s="324" t="s">
        <v>21296</v>
      </c>
      <c r="C8028" s="325" t="s">
        <v>14847</v>
      </c>
      <c r="D8028" s="326" t="s">
        <v>14084</v>
      </c>
    </row>
    <row r="8029" spans="1:4" ht="15" x14ac:dyDescent="0.2">
      <c r="A8029" s="85">
        <v>37972</v>
      </c>
      <c r="B8029" s="324" t="s">
        <v>21297</v>
      </c>
      <c r="C8029" s="325" t="s">
        <v>14847</v>
      </c>
      <c r="D8029" s="326" t="s">
        <v>4712</v>
      </c>
    </row>
    <row r="8030" spans="1:4" ht="15" x14ac:dyDescent="0.2">
      <c r="A8030" s="85">
        <v>37973</v>
      </c>
      <c r="B8030" s="324" t="s">
        <v>21298</v>
      </c>
      <c r="C8030" s="325" t="s">
        <v>14847</v>
      </c>
      <c r="D8030" s="326" t="s">
        <v>459</v>
      </c>
    </row>
    <row r="8031" spans="1:4" ht="15" x14ac:dyDescent="0.2">
      <c r="A8031" s="85">
        <v>37971</v>
      </c>
      <c r="B8031" s="324" t="s">
        <v>21299</v>
      </c>
      <c r="C8031" s="325" t="s">
        <v>14847</v>
      </c>
      <c r="D8031" s="326" t="s">
        <v>21300</v>
      </c>
    </row>
    <row r="8032" spans="1:4" ht="15" x14ac:dyDescent="0.2">
      <c r="A8032" s="85">
        <v>20094</v>
      </c>
      <c r="B8032" s="324" t="s">
        <v>21301</v>
      </c>
      <c r="C8032" s="325" t="s">
        <v>14847</v>
      </c>
      <c r="D8032" s="326" t="s">
        <v>19034</v>
      </c>
    </row>
    <row r="8033" spans="1:4" ht="15" x14ac:dyDescent="0.2">
      <c r="A8033" s="85">
        <v>20095</v>
      </c>
      <c r="B8033" s="324" t="s">
        <v>21302</v>
      </c>
      <c r="C8033" s="325" t="s">
        <v>14847</v>
      </c>
      <c r="D8033" s="326" t="s">
        <v>18869</v>
      </c>
    </row>
    <row r="8034" spans="1:4" ht="15" x14ac:dyDescent="0.2">
      <c r="A8034" s="85">
        <v>1954</v>
      </c>
      <c r="B8034" s="324" t="s">
        <v>21303</v>
      </c>
      <c r="C8034" s="325" t="s">
        <v>14847</v>
      </c>
      <c r="D8034" s="326" t="s">
        <v>21304</v>
      </c>
    </row>
    <row r="8035" spans="1:4" ht="15" x14ac:dyDescent="0.2">
      <c r="A8035" s="85">
        <v>1926</v>
      </c>
      <c r="B8035" s="324" t="s">
        <v>21305</v>
      </c>
      <c r="C8035" s="325" t="s">
        <v>14847</v>
      </c>
      <c r="D8035" s="326" t="s">
        <v>384</v>
      </c>
    </row>
    <row r="8036" spans="1:4" ht="15" x14ac:dyDescent="0.2">
      <c r="A8036" s="85">
        <v>1927</v>
      </c>
      <c r="B8036" s="324" t="s">
        <v>21306</v>
      </c>
      <c r="C8036" s="325" t="s">
        <v>14847</v>
      </c>
      <c r="D8036" s="326" t="s">
        <v>320</v>
      </c>
    </row>
    <row r="8037" spans="1:4" ht="15" x14ac:dyDescent="0.2">
      <c r="A8037" s="85">
        <v>1923</v>
      </c>
      <c r="B8037" s="324" t="s">
        <v>21307</v>
      </c>
      <c r="C8037" s="325" t="s">
        <v>14847</v>
      </c>
      <c r="D8037" s="326" t="s">
        <v>860</v>
      </c>
    </row>
    <row r="8038" spans="1:4" ht="15" x14ac:dyDescent="0.2">
      <c r="A8038" s="85">
        <v>1929</v>
      </c>
      <c r="B8038" s="324" t="s">
        <v>21308</v>
      </c>
      <c r="C8038" s="325" t="s">
        <v>14847</v>
      </c>
      <c r="D8038" s="326" t="s">
        <v>850</v>
      </c>
    </row>
    <row r="8039" spans="1:4" ht="15" x14ac:dyDescent="0.2">
      <c r="A8039" s="85">
        <v>1930</v>
      </c>
      <c r="B8039" s="324" t="s">
        <v>21309</v>
      </c>
      <c r="C8039" s="325" t="s">
        <v>14847</v>
      </c>
      <c r="D8039" s="326" t="s">
        <v>6709</v>
      </c>
    </row>
    <row r="8040" spans="1:4" ht="15" x14ac:dyDescent="0.2">
      <c r="A8040" s="85">
        <v>1924</v>
      </c>
      <c r="B8040" s="324" t="s">
        <v>21310</v>
      </c>
      <c r="C8040" s="325" t="s">
        <v>14847</v>
      </c>
      <c r="D8040" s="326" t="s">
        <v>14338</v>
      </c>
    </row>
    <row r="8041" spans="1:4" ht="15" x14ac:dyDescent="0.2">
      <c r="A8041" s="85">
        <v>1922</v>
      </c>
      <c r="B8041" s="324" t="s">
        <v>21311</v>
      </c>
      <c r="C8041" s="325" t="s">
        <v>14847</v>
      </c>
      <c r="D8041" s="326" t="s">
        <v>21312</v>
      </c>
    </row>
    <row r="8042" spans="1:4" ht="15" x14ac:dyDescent="0.2">
      <c r="A8042" s="85">
        <v>1953</v>
      </c>
      <c r="B8042" s="324" t="s">
        <v>21313</v>
      </c>
      <c r="C8042" s="325" t="s">
        <v>14847</v>
      </c>
      <c r="D8042" s="326" t="s">
        <v>1448</v>
      </c>
    </row>
    <row r="8043" spans="1:4" ht="15" x14ac:dyDescent="0.2">
      <c r="A8043" s="85">
        <v>1962</v>
      </c>
      <c r="B8043" s="324" t="s">
        <v>21314</v>
      </c>
      <c r="C8043" s="325" t="s">
        <v>14847</v>
      </c>
      <c r="D8043" s="326" t="s">
        <v>21315</v>
      </c>
    </row>
    <row r="8044" spans="1:4" ht="15" x14ac:dyDescent="0.2">
      <c r="A8044" s="85">
        <v>1955</v>
      </c>
      <c r="B8044" s="324" t="s">
        <v>21316</v>
      </c>
      <c r="C8044" s="325" t="s">
        <v>14847</v>
      </c>
      <c r="D8044" s="326" t="s">
        <v>287</v>
      </c>
    </row>
    <row r="8045" spans="1:4" ht="15" x14ac:dyDescent="0.2">
      <c r="A8045" s="85">
        <v>1956</v>
      </c>
      <c r="B8045" s="324" t="s">
        <v>21317</v>
      </c>
      <c r="C8045" s="325" t="s">
        <v>14847</v>
      </c>
      <c r="D8045" s="326" t="s">
        <v>828</v>
      </c>
    </row>
    <row r="8046" spans="1:4" ht="15" x14ac:dyDescent="0.2">
      <c r="A8046" s="85">
        <v>1957</v>
      </c>
      <c r="B8046" s="324" t="s">
        <v>21318</v>
      </c>
      <c r="C8046" s="325" t="s">
        <v>14847</v>
      </c>
      <c r="D8046" s="326" t="s">
        <v>478</v>
      </c>
    </row>
    <row r="8047" spans="1:4" ht="15" x14ac:dyDescent="0.2">
      <c r="A8047" s="85">
        <v>1958</v>
      </c>
      <c r="B8047" s="324" t="s">
        <v>21319</v>
      </c>
      <c r="C8047" s="325" t="s">
        <v>14847</v>
      </c>
      <c r="D8047" s="326" t="s">
        <v>5890</v>
      </c>
    </row>
    <row r="8048" spans="1:4" ht="15" x14ac:dyDescent="0.2">
      <c r="A8048" s="85">
        <v>1959</v>
      </c>
      <c r="B8048" s="324" t="s">
        <v>21320</v>
      </c>
      <c r="C8048" s="325" t="s">
        <v>14847</v>
      </c>
      <c r="D8048" s="326" t="s">
        <v>1356</v>
      </c>
    </row>
    <row r="8049" spans="1:4" ht="15" x14ac:dyDescent="0.2">
      <c r="A8049" s="85">
        <v>1925</v>
      </c>
      <c r="B8049" s="324" t="s">
        <v>21321</v>
      </c>
      <c r="C8049" s="325" t="s">
        <v>14847</v>
      </c>
      <c r="D8049" s="326" t="s">
        <v>14345</v>
      </c>
    </row>
    <row r="8050" spans="1:4" ht="15" x14ac:dyDescent="0.2">
      <c r="A8050" s="85">
        <v>1960</v>
      </c>
      <c r="B8050" s="324" t="s">
        <v>21322</v>
      </c>
      <c r="C8050" s="325" t="s">
        <v>14847</v>
      </c>
      <c r="D8050" s="326" t="s">
        <v>13762</v>
      </c>
    </row>
    <row r="8051" spans="1:4" ht="15" x14ac:dyDescent="0.2">
      <c r="A8051" s="85">
        <v>1961</v>
      </c>
      <c r="B8051" s="324" t="s">
        <v>21323</v>
      </c>
      <c r="C8051" s="325" t="s">
        <v>14847</v>
      </c>
      <c r="D8051" s="326" t="s">
        <v>13911</v>
      </c>
    </row>
    <row r="8052" spans="1:4" ht="15" x14ac:dyDescent="0.2">
      <c r="A8052" s="85">
        <v>38426</v>
      </c>
      <c r="B8052" s="324" t="s">
        <v>21324</v>
      </c>
      <c r="C8052" s="325" t="s">
        <v>14847</v>
      </c>
      <c r="D8052" s="326" t="s">
        <v>1484</v>
      </c>
    </row>
    <row r="8053" spans="1:4" ht="15" x14ac:dyDescent="0.2">
      <c r="A8053" s="85">
        <v>38423</v>
      </c>
      <c r="B8053" s="324" t="s">
        <v>21325</v>
      </c>
      <c r="C8053" s="325" t="s">
        <v>14847</v>
      </c>
      <c r="D8053" s="326" t="s">
        <v>21326</v>
      </c>
    </row>
    <row r="8054" spans="1:4" ht="15" x14ac:dyDescent="0.2">
      <c r="A8054" s="85">
        <v>38421</v>
      </c>
      <c r="B8054" s="324" t="s">
        <v>21327</v>
      </c>
      <c r="C8054" s="325" t="s">
        <v>14847</v>
      </c>
      <c r="D8054" s="326" t="s">
        <v>21328</v>
      </c>
    </row>
    <row r="8055" spans="1:4" ht="15" x14ac:dyDescent="0.2">
      <c r="A8055" s="85">
        <v>38422</v>
      </c>
      <c r="B8055" s="324" t="s">
        <v>21329</v>
      </c>
      <c r="C8055" s="325" t="s">
        <v>14847</v>
      </c>
      <c r="D8055" s="326" t="s">
        <v>21330</v>
      </c>
    </row>
    <row r="8056" spans="1:4" ht="15" x14ac:dyDescent="0.2">
      <c r="A8056" s="85">
        <v>39866</v>
      </c>
      <c r="B8056" s="324" t="s">
        <v>21331</v>
      </c>
      <c r="C8056" s="325" t="s">
        <v>14847</v>
      </c>
      <c r="D8056" s="326" t="s">
        <v>519</v>
      </c>
    </row>
    <row r="8057" spans="1:4" ht="15" x14ac:dyDescent="0.2">
      <c r="A8057" s="85">
        <v>39867</v>
      </c>
      <c r="B8057" s="324" t="s">
        <v>21332</v>
      </c>
      <c r="C8057" s="325" t="s">
        <v>14847</v>
      </c>
      <c r="D8057" s="326" t="s">
        <v>16734</v>
      </c>
    </row>
    <row r="8058" spans="1:4" ht="15" x14ac:dyDescent="0.2">
      <c r="A8058" s="85">
        <v>39868</v>
      </c>
      <c r="B8058" s="324" t="s">
        <v>21333</v>
      </c>
      <c r="C8058" s="325" t="s">
        <v>14847</v>
      </c>
      <c r="D8058" s="326" t="s">
        <v>14827</v>
      </c>
    </row>
    <row r="8059" spans="1:4" ht="15" x14ac:dyDescent="0.2">
      <c r="A8059" s="85">
        <v>37999</v>
      </c>
      <c r="B8059" s="324" t="s">
        <v>21334</v>
      </c>
      <c r="C8059" s="325" t="s">
        <v>14847</v>
      </c>
      <c r="D8059" s="326" t="s">
        <v>551</v>
      </c>
    </row>
    <row r="8060" spans="1:4" ht="15" x14ac:dyDescent="0.2">
      <c r="A8060" s="85">
        <v>38000</v>
      </c>
      <c r="B8060" s="324" t="s">
        <v>21335</v>
      </c>
      <c r="C8060" s="325" t="s">
        <v>14847</v>
      </c>
      <c r="D8060" s="326" t="s">
        <v>807</v>
      </c>
    </row>
    <row r="8061" spans="1:4" ht="15" x14ac:dyDescent="0.2">
      <c r="A8061" s="85">
        <v>38129</v>
      </c>
      <c r="B8061" s="324" t="s">
        <v>21336</v>
      </c>
      <c r="C8061" s="325" t="s">
        <v>14847</v>
      </c>
      <c r="D8061" s="326" t="s">
        <v>681</v>
      </c>
    </row>
    <row r="8062" spans="1:4" ht="15" x14ac:dyDescent="0.2">
      <c r="A8062" s="85">
        <v>38025</v>
      </c>
      <c r="B8062" s="324" t="s">
        <v>21337</v>
      </c>
      <c r="C8062" s="325" t="s">
        <v>14847</v>
      </c>
      <c r="D8062" s="326" t="s">
        <v>258</v>
      </c>
    </row>
    <row r="8063" spans="1:4" ht="15" x14ac:dyDescent="0.2">
      <c r="A8063" s="85">
        <v>38026</v>
      </c>
      <c r="B8063" s="324" t="s">
        <v>21338</v>
      </c>
      <c r="C8063" s="325" t="s">
        <v>14847</v>
      </c>
      <c r="D8063" s="326" t="s">
        <v>531</v>
      </c>
    </row>
    <row r="8064" spans="1:4" ht="15" x14ac:dyDescent="0.2">
      <c r="A8064" s="85">
        <v>1858</v>
      </c>
      <c r="B8064" s="324" t="s">
        <v>21339</v>
      </c>
      <c r="C8064" s="325" t="s">
        <v>14847</v>
      </c>
      <c r="D8064" s="326" t="s">
        <v>21340</v>
      </c>
    </row>
    <row r="8065" spans="1:4" ht="15" x14ac:dyDescent="0.2">
      <c r="A8065" s="85">
        <v>1844</v>
      </c>
      <c r="B8065" s="324" t="s">
        <v>21341</v>
      </c>
      <c r="C8065" s="325" t="s">
        <v>14847</v>
      </c>
      <c r="D8065" s="326" t="s">
        <v>1068</v>
      </c>
    </row>
    <row r="8066" spans="1:4" ht="15" x14ac:dyDescent="0.2">
      <c r="A8066" s="85">
        <v>1863</v>
      </c>
      <c r="B8066" s="324" t="s">
        <v>21342</v>
      </c>
      <c r="C8066" s="325" t="s">
        <v>14847</v>
      </c>
      <c r="D8066" s="326" t="s">
        <v>21343</v>
      </c>
    </row>
    <row r="8067" spans="1:4" ht="15" x14ac:dyDescent="0.2">
      <c r="A8067" s="85">
        <v>1865</v>
      </c>
      <c r="B8067" s="324" t="s">
        <v>21344</v>
      </c>
      <c r="C8067" s="325" t="s">
        <v>14847</v>
      </c>
      <c r="D8067" s="326" t="s">
        <v>21345</v>
      </c>
    </row>
    <row r="8068" spans="1:4" ht="15" x14ac:dyDescent="0.2">
      <c r="A8068" s="85">
        <v>36355</v>
      </c>
      <c r="B8068" s="324" t="s">
        <v>21346</v>
      </c>
      <c r="C8068" s="325" t="s">
        <v>14847</v>
      </c>
      <c r="D8068" s="326" t="s">
        <v>440</v>
      </c>
    </row>
    <row r="8069" spans="1:4" ht="15" x14ac:dyDescent="0.2">
      <c r="A8069" s="85">
        <v>36356</v>
      </c>
      <c r="B8069" s="324" t="s">
        <v>21347</v>
      </c>
      <c r="C8069" s="325" t="s">
        <v>14847</v>
      </c>
      <c r="D8069" s="326" t="s">
        <v>652</v>
      </c>
    </row>
    <row r="8070" spans="1:4" ht="15" x14ac:dyDescent="0.2">
      <c r="A8070" s="85">
        <v>1932</v>
      </c>
      <c r="B8070" s="324" t="s">
        <v>21348</v>
      </c>
      <c r="C8070" s="325" t="s">
        <v>14847</v>
      </c>
      <c r="D8070" s="326" t="s">
        <v>717</v>
      </c>
    </row>
    <row r="8071" spans="1:4" ht="15" x14ac:dyDescent="0.2">
      <c r="A8071" s="85">
        <v>1933</v>
      </c>
      <c r="B8071" s="324" t="s">
        <v>21349</v>
      </c>
      <c r="C8071" s="325" t="s">
        <v>14847</v>
      </c>
      <c r="D8071" s="326" t="s">
        <v>2514</v>
      </c>
    </row>
    <row r="8072" spans="1:4" ht="15" x14ac:dyDescent="0.2">
      <c r="A8072" s="85">
        <v>1951</v>
      </c>
      <c r="B8072" s="324" t="s">
        <v>21350</v>
      </c>
      <c r="C8072" s="325" t="s">
        <v>14847</v>
      </c>
      <c r="D8072" s="326" t="s">
        <v>18690</v>
      </c>
    </row>
    <row r="8073" spans="1:4" ht="15" x14ac:dyDescent="0.2">
      <c r="A8073" s="85">
        <v>1966</v>
      </c>
      <c r="B8073" s="324" t="s">
        <v>21351</v>
      </c>
      <c r="C8073" s="325" t="s">
        <v>14847</v>
      </c>
      <c r="D8073" s="326" t="s">
        <v>629</v>
      </c>
    </row>
    <row r="8074" spans="1:4" ht="15" x14ac:dyDescent="0.2">
      <c r="A8074" s="85">
        <v>1952</v>
      </c>
      <c r="B8074" s="324" t="s">
        <v>21352</v>
      </c>
      <c r="C8074" s="325" t="s">
        <v>14847</v>
      </c>
      <c r="D8074" s="326" t="s">
        <v>14571</v>
      </c>
    </row>
    <row r="8075" spans="1:4" ht="15" x14ac:dyDescent="0.2">
      <c r="A8075" s="85">
        <v>20104</v>
      </c>
      <c r="B8075" s="324" t="s">
        <v>21353</v>
      </c>
      <c r="C8075" s="325" t="s">
        <v>14847</v>
      </c>
      <c r="D8075" s="326" t="s">
        <v>21354</v>
      </c>
    </row>
    <row r="8076" spans="1:4" ht="15" x14ac:dyDescent="0.2">
      <c r="A8076" s="85">
        <v>20105</v>
      </c>
      <c r="B8076" s="324" t="s">
        <v>21355</v>
      </c>
      <c r="C8076" s="325" t="s">
        <v>14847</v>
      </c>
      <c r="D8076" s="326" t="s">
        <v>21356</v>
      </c>
    </row>
    <row r="8077" spans="1:4" ht="15" x14ac:dyDescent="0.2">
      <c r="A8077" s="85">
        <v>1965</v>
      </c>
      <c r="B8077" s="324" t="s">
        <v>21357</v>
      </c>
      <c r="C8077" s="325" t="s">
        <v>14847</v>
      </c>
      <c r="D8077" s="326" t="s">
        <v>4914</v>
      </c>
    </row>
    <row r="8078" spans="1:4" ht="15" x14ac:dyDescent="0.2">
      <c r="A8078" s="85">
        <v>10765</v>
      </c>
      <c r="B8078" s="324" t="s">
        <v>21358</v>
      </c>
      <c r="C8078" s="325" t="s">
        <v>14847</v>
      </c>
      <c r="D8078" s="326" t="s">
        <v>13819</v>
      </c>
    </row>
    <row r="8079" spans="1:4" ht="15" x14ac:dyDescent="0.2">
      <c r="A8079" s="85">
        <v>10767</v>
      </c>
      <c r="B8079" s="324" t="s">
        <v>21359</v>
      </c>
      <c r="C8079" s="325" t="s">
        <v>14847</v>
      </c>
      <c r="D8079" s="326" t="s">
        <v>5016</v>
      </c>
    </row>
    <row r="8080" spans="1:4" ht="15" x14ac:dyDescent="0.2">
      <c r="A8080" s="85">
        <v>1970</v>
      </c>
      <c r="B8080" s="324" t="s">
        <v>21360</v>
      </c>
      <c r="C8080" s="325" t="s">
        <v>14847</v>
      </c>
      <c r="D8080" s="326" t="s">
        <v>21361</v>
      </c>
    </row>
    <row r="8081" spans="1:4" ht="15" x14ac:dyDescent="0.2">
      <c r="A8081" s="85">
        <v>1967</v>
      </c>
      <c r="B8081" s="324" t="s">
        <v>21362</v>
      </c>
      <c r="C8081" s="325" t="s">
        <v>14847</v>
      </c>
      <c r="D8081" s="326" t="s">
        <v>676</v>
      </c>
    </row>
    <row r="8082" spans="1:4" ht="15" x14ac:dyDescent="0.2">
      <c r="A8082" s="85">
        <v>1968</v>
      </c>
      <c r="B8082" s="324" t="s">
        <v>21363</v>
      </c>
      <c r="C8082" s="325" t="s">
        <v>14847</v>
      </c>
      <c r="D8082" s="326" t="s">
        <v>460</v>
      </c>
    </row>
    <row r="8083" spans="1:4" ht="15" x14ac:dyDescent="0.2">
      <c r="A8083" s="85">
        <v>1969</v>
      </c>
      <c r="B8083" s="324" t="s">
        <v>21364</v>
      </c>
      <c r="C8083" s="325" t="s">
        <v>14847</v>
      </c>
      <c r="D8083" s="326" t="s">
        <v>13376</v>
      </c>
    </row>
    <row r="8084" spans="1:4" ht="15" x14ac:dyDescent="0.2">
      <c r="A8084" s="85">
        <v>1839</v>
      </c>
      <c r="B8084" s="324" t="s">
        <v>21365</v>
      </c>
      <c r="C8084" s="325" t="s">
        <v>14847</v>
      </c>
      <c r="D8084" s="326" t="s">
        <v>21366</v>
      </c>
    </row>
    <row r="8085" spans="1:4" ht="15" x14ac:dyDescent="0.2">
      <c r="A8085" s="85">
        <v>1835</v>
      </c>
      <c r="B8085" s="324" t="s">
        <v>21367</v>
      </c>
      <c r="C8085" s="325" t="s">
        <v>14847</v>
      </c>
      <c r="D8085" s="326" t="s">
        <v>13820</v>
      </c>
    </row>
    <row r="8086" spans="1:4" ht="15" x14ac:dyDescent="0.2">
      <c r="A8086" s="85">
        <v>1823</v>
      </c>
      <c r="B8086" s="324" t="s">
        <v>21368</v>
      </c>
      <c r="C8086" s="325" t="s">
        <v>14847</v>
      </c>
      <c r="D8086" s="326" t="s">
        <v>21369</v>
      </c>
    </row>
    <row r="8087" spans="1:4" ht="15" x14ac:dyDescent="0.2">
      <c r="A8087" s="85">
        <v>1827</v>
      </c>
      <c r="B8087" s="324" t="s">
        <v>21370</v>
      </c>
      <c r="C8087" s="325" t="s">
        <v>14847</v>
      </c>
      <c r="D8087" s="326" t="s">
        <v>21371</v>
      </c>
    </row>
    <row r="8088" spans="1:4" ht="15" x14ac:dyDescent="0.2">
      <c r="A8088" s="85">
        <v>1831</v>
      </c>
      <c r="B8088" s="324" t="s">
        <v>21372</v>
      </c>
      <c r="C8088" s="325" t="s">
        <v>14847</v>
      </c>
      <c r="D8088" s="326" t="s">
        <v>21373</v>
      </c>
    </row>
    <row r="8089" spans="1:4" ht="15" x14ac:dyDescent="0.2">
      <c r="A8089" s="85">
        <v>1825</v>
      </c>
      <c r="B8089" s="324" t="s">
        <v>21374</v>
      </c>
      <c r="C8089" s="325" t="s">
        <v>14847</v>
      </c>
      <c r="D8089" s="326" t="s">
        <v>21375</v>
      </c>
    </row>
    <row r="8090" spans="1:4" ht="15" x14ac:dyDescent="0.2">
      <c r="A8090" s="85">
        <v>1828</v>
      </c>
      <c r="B8090" s="324" t="s">
        <v>21376</v>
      </c>
      <c r="C8090" s="325" t="s">
        <v>14847</v>
      </c>
      <c r="D8090" s="326" t="s">
        <v>21377</v>
      </c>
    </row>
    <row r="8091" spans="1:4" ht="15" x14ac:dyDescent="0.2">
      <c r="A8091" s="85">
        <v>1845</v>
      </c>
      <c r="B8091" s="324" t="s">
        <v>21378</v>
      </c>
      <c r="C8091" s="325" t="s">
        <v>14847</v>
      </c>
      <c r="D8091" s="326" t="s">
        <v>14809</v>
      </c>
    </row>
    <row r="8092" spans="1:4" ht="15" x14ac:dyDescent="0.2">
      <c r="A8092" s="85">
        <v>1824</v>
      </c>
      <c r="B8092" s="324" t="s">
        <v>21379</v>
      </c>
      <c r="C8092" s="325" t="s">
        <v>14847</v>
      </c>
      <c r="D8092" s="326" t="s">
        <v>14094</v>
      </c>
    </row>
    <row r="8093" spans="1:4" ht="15" x14ac:dyDescent="0.2">
      <c r="A8093" s="85">
        <v>1941</v>
      </c>
      <c r="B8093" s="324" t="s">
        <v>21380</v>
      </c>
      <c r="C8093" s="325" t="s">
        <v>14847</v>
      </c>
      <c r="D8093" s="326" t="s">
        <v>13951</v>
      </c>
    </row>
    <row r="8094" spans="1:4" ht="15" x14ac:dyDescent="0.2">
      <c r="A8094" s="85">
        <v>1940</v>
      </c>
      <c r="B8094" s="324" t="s">
        <v>21381</v>
      </c>
      <c r="C8094" s="325" t="s">
        <v>14847</v>
      </c>
      <c r="D8094" s="326" t="s">
        <v>14489</v>
      </c>
    </row>
    <row r="8095" spans="1:4" ht="15" x14ac:dyDescent="0.2">
      <c r="A8095" s="85">
        <v>1937</v>
      </c>
      <c r="B8095" s="324" t="s">
        <v>21382</v>
      </c>
      <c r="C8095" s="325" t="s">
        <v>14847</v>
      </c>
      <c r="D8095" s="326" t="s">
        <v>877</v>
      </c>
    </row>
    <row r="8096" spans="1:4" ht="15" x14ac:dyDescent="0.2">
      <c r="A8096" s="85">
        <v>1939</v>
      </c>
      <c r="B8096" s="324" t="s">
        <v>21383</v>
      </c>
      <c r="C8096" s="325" t="s">
        <v>14847</v>
      </c>
      <c r="D8096" s="326" t="s">
        <v>455</v>
      </c>
    </row>
    <row r="8097" spans="1:4" ht="15" x14ac:dyDescent="0.2">
      <c r="A8097" s="85">
        <v>1942</v>
      </c>
      <c r="B8097" s="324" t="s">
        <v>21384</v>
      </c>
      <c r="C8097" s="325" t="s">
        <v>14847</v>
      </c>
      <c r="D8097" s="326" t="s">
        <v>244</v>
      </c>
    </row>
    <row r="8098" spans="1:4" ht="15" x14ac:dyDescent="0.2">
      <c r="A8098" s="85">
        <v>1938</v>
      </c>
      <c r="B8098" s="324" t="s">
        <v>21385</v>
      </c>
      <c r="C8098" s="325" t="s">
        <v>14847</v>
      </c>
      <c r="D8098" s="326" t="s">
        <v>342</v>
      </c>
    </row>
    <row r="8099" spans="1:4" ht="30" x14ac:dyDescent="0.2">
      <c r="A8099" s="85">
        <v>42692</v>
      </c>
      <c r="B8099" s="324" t="s">
        <v>21386</v>
      </c>
      <c r="C8099" s="325" t="s">
        <v>14847</v>
      </c>
      <c r="D8099" s="326" t="s">
        <v>21387</v>
      </c>
    </row>
    <row r="8100" spans="1:4" ht="30" x14ac:dyDescent="0.2">
      <c r="A8100" s="85">
        <v>42693</v>
      </c>
      <c r="B8100" s="324" t="s">
        <v>21388</v>
      </c>
      <c r="C8100" s="325" t="s">
        <v>14847</v>
      </c>
      <c r="D8100" s="326" t="s">
        <v>21389</v>
      </c>
    </row>
    <row r="8101" spans="1:4" ht="30" x14ac:dyDescent="0.2">
      <c r="A8101" s="85">
        <v>42695</v>
      </c>
      <c r="B8101" s="324" t="s">
        <v>21390</v>
      </c>
      <c r="C8101" s="325" t="s">
        <v>14847</v>
      </c>
      <c r="D8101" s="326" t="s">
        <v>21391</v>
      </c>
    </row>
    <row r="8102" spans="1:4" ht="30" x14ac:dyDescent="0.2">
      <c r="A8102" s="85">
        <v>42694</v>
      </c>
      <c r="B8102" s="324" t="s">
        <v>21392</v>
      </c>
      <c r="C8102" s="325" t="s">
        <v>14847</v>
      </c>
      <c r="D8102" s="326" t="s">
        <v>21393</v>
      </c>
    </row>
    <row r="8103" spans="1:4" ht="15" x14ac:dyDescent="0.2">
      <c r="A8103" s="85">
        <v>20097</v>
      </c>
      <c r="B8103" s="324" t="s">
        <v>21394</v>
      </c>
      <c r="C8103" s="325" t="s">
        <v>14847</v>
      </c>
      <c r="D8103" s="326" t="s">
        <v>21395</v>
      </c>
    </row>
    <row r="8104" spans="1:4" ht="15" x14ac:dyDescent="0.2">
      <c r="A8104" s="85">
        <v>20098</v>
      </c>
      <c r="B8104" s="324" t="s">
        <v>21396</v>
      </c>
      <c r="C8104" s="325" t="s">
        <v>14847</v>
      </c>
      <c r="D8104" s="326" t="s">
        <v>17452</v>
      </c>
    </row>
    <row r="8105" spans="1:4" ht="15" x14ac:dyDescent="0.2">
      <c r="A8105" s="85">
        <v>20096</v>
      </c>
      <c r="B8105" s="324" t="s">
        <v>21397</v>
      </c>
      <c r="C8105" s="325" t="s">
        <v>14847</v>
      </c>
      <c r="D8105" s="326" t="s">
        <v>18055</v>
      </c>
    </row>
    <row r="8106" spans="1:4" ht="15" x14ac:dyDescent="0.2">
      <c r="A8106" s="85">
        <v>1964</v>
      </c>
      <c r="B8106" s="324" t="s">
        <v>21398</v>
      </c>
      <c r="C8106" s="325" t="s">
        <v>14847</v>
      </c>
      <c r="D8106" s="326" t="s">
        <v>21399</v>
      </c>
    </row>
    <row r="8107" spans="1:4" ht="15" x14ac:dyDescent="0.2">
      <c r="A8107" s="85">
        <v>1880</v>
      </c>
      <c r="B8107" s="324" t="s">
        <v>21400</v>
      </c>
      <c r="C8107" s="325" t="s">
        <v>14847</v>
      </c>
      <c r="D8107" s="326" t="s">
        <v>202</v>
      </c>
    </row>
    <row r="8108" spans="1:4" ht="15" x14ac:dyDescent="0.2">
      <c r="A8108" s="85">
        <v>39274</v>
      </c>
      <c r="B8108" s="324" t="s">
        <v>21401</v>
      </c>
      <c r="C8108" s="325" t="s">
        <v>14847</v>
      </c>
      <c r="D8108" s="326" t="s">
        <v>2412</v>
      </c>
    </row>
    <row r="8109" spans="1:4" ht="15" x14ac:dyDescent="0.2">
      <c r="A8109" s="85">
        <v>2628</v>
      </c>
      <c r="B8109" s="324" t="s">
        <v>21402</v>
      </c>
      <c r="C8109" s="325" t="s">
        <v>14847</v>
      </c>
      <c r="D8109" s="326" t="s">
        <v>14811</v>
      </c>
    </row>
    <row r="8110" spans="1:4" ht="15" x14ac:dyDescent="0.2">
      <c r="A8110" s="85">
        <v>2622</v>
      </c>
      <c r="B8110" s="324" t="s">
        <v>21403</v>
      </c>
      <c r="C8110" s="325" t="s">
        <v>14847</v>
      </c>
      <c r="D8110" s="326" t="s">
        <v>280</v>
      </c>
    </row>
    <row r="8111" spans="1:4" ht="15" x14ac:dyDescent="0.2">
      <c r="A8111" s="85">
        <v>2623</v>
      </c>
      <c r="B8111" s="324" t="s">
        <v>21404</v>
      </c>
      <c r="C8111" s="325" t="s">
        <v>14847</v>
      </c>
      <c r="D8111" s="326" t="s">
        <v>468</v>
      </c>
    </row>
    <row r="8112" spans="1:4" ht="15" x14ac:dyDescent="0.2">
      <c r="A8112" s="85">
        <v>2624</v>
      </c>
      <c r="B8112" s="324" t="s">
        <v>21405</v>
      </c>
      <c r="C8112" s="325" t="s">
        <v>14847</v>
      </c>
      <c r="D8112" s="326" t="s">
        <v>1057</v>
      </c>
    </row>
    <row r="8113" spans="1:4" ht="15" x14ac:dyDescent="0.2">
      <c r="A8113" s="85">
        <v>2625</v>
      </c>
      <c r="B8113" s="324" t="s">
        <v>21406</v>
      </c>
      <c r="C8113" s="325" t="s">
        <v>14847</v>
      </c>
      <c r="D8113" s="326" t="s">
        <v>17156</v>
      </c>
    </row>
    <row r="8114" spans="1:4" ht="15" x14ac:dyDescent="0.2">
      <c r="A8114" s="85">
        <v>2626</v>
      </c>
      <c r="B8114" s="324" t="s">
        <v>21407</v>
      </c>
      <c r="C8114" s="325" t="s">
        <v>14847</v>
      </c>
      <c r="D8114" s="326" t="s">
        <v>520</v>
      </c>
    </row>
    <row r="8115" spans="1:4" ht="15" x14ac:dyDescent="0.2">
      <c r="A8115" s="85">
        <v>2630</v>
      </c>
      <c r="B8115" s="324" t="s">
        <v>21408</v>
      </c>
      <c r="C8115" s="325" t="s">
        <v>14847</v>
      </c>
      <c r="D8115" s="326" t="s">
        <v>21409</v>
      </c>
    </row>
    <row r="8116" spans="1:4" ht="15" x14ac:dyDescent="0.2">
      <c r="A8116" s="85">
        <v>2627</v>
      </c>
      <c r="B8116" s="324" t="s">
        <v>21410</v>
      </c>
      <c r="C8116" s="325" t="s">
        <v>14847</v>
      </c>
      <c r="D8116" s="326" t="s">
        <v>13814</v>
      </c>
    </row>
    <row r="8117" spans="1:4" ht="15" x14ac:dyDescent="0.2">
      <c r="A8117" s="85">
        <v>2629</v>
      </c>
      <c r="B8117" s="324" t="s">
        <v>21411</v>
      </c>
      <c r="C8117" s="325" t="s">
        <v>14847</v>
      </c>
      <c r="D8117" s="326" t="s">
        <v>16535</v>
      </c>
    </row>
    <row r="8118" spans="1:4" ht="15" x14ac:dyDescent="0.2">
      <c r="A8118" s="85">
        <v>12033</v>
      </c>
      <c r="B8118" s="324" t="s">
        <v>21412</v>
      </c>
      <c r="C8118" s="325" t="s">
        <v>14847</v>
      </c>
      <c r="D8118" s="326" t="s">
        <v>279</v>
      </c>
    </row>
    <row r="8119" spans="1:4" ht="15" x14ac:dyDescent="0.2">
      <c r="A8119" s="85">
        <v>40408</v>
      </c>
      <c r="B8119" s="324" t="s">
        <v>21413</v>
      </c>
      <c r="C8119" s="325" t="s">
        <v>14847</v>
      </c>
      <c r="D8119" s="326" t="s">
        <v>425</v>
      </c>
    </row>
    <row r="8120" spans="1:4" ht="15" x14ac:dyDescent="0.2">
      <c r="A8120" s="85">
        <v>40409</v>
      </c>
      <c r="B8120" s="324" t="s">
        <v>21414</v>
      </c>
      <c r="C8120" s="325" t="s">
        <v>14847</v>
      </c>
      <c r="D8120" s="326" t="s">
        <v>320</v>
      </c>
    </row>
    <row r="8121" spans="1:4" ht="15" x14ac:dyDescent="0.2">
      <c r="A8121" s="85">
        <v>39276</v>
      </c>
      <c r="B8121" s="324" t="s">
        <v>21415</v>
      </c>
      <c r="C8121" s="325" t="s">
        <v>14847</v>
      </c>
      <c r="D8121" s="326" t="s">
        <v>440</v>
      </c>
    </row>
    <row r="8122" spans="1:4" ht="15" x14ac:dyDescent="0.2">
      <c r="A8122" s="85">
        <v>39277</v>
      </c>
      <c r="B8122" s="324" t="s">
        <v>21416</v>
      </c>
      <c r="C8122" s="325" t="s">
        <v>14847</v>
      </c>
      <c r="D8122" s="326" t="s">
        <v>1271</v>
      </c>
    </row>
    <row r="8123" spans="1:4" ht="15" x14ac:dyDescent="0.2">
      <c r="A8123" s="85">
        <v>12034</v>
      </c>
      <c r="B8123" s="324" t="s">
        <v>21417</v>
      </c>
      <c r="C8123" s="325" t="s">
        <v>14847</v>
      </c>
      <c r="D8123" s="326" t="s">
        <v>382</v>
      </c>
    </row>
    <row r="8124" spans="1:4" ht="15" x14ac:dyDescent="0.2">
      <c r="A8124" s="85">
        <v>39879</v>
      </c>
      <c r="B8124" s="324" t="s">
        <v>21418</v>
      </c>
      <c r="C8124" s="325" t="s">
        <v>14847</v>
      </c>
      <c r="D8124" s="326" t="s">
        <v>13737</v>
      </c>
    </row>
    <row r="8125" spans="1:4" ht="15" x14ac:dyDescent="0.2">
      <c r="A8125" s="85">
        <v>39880</v>
      </c>
      <c r="B8125" s="324" t="s">
        <v>21419</v>
      </c>
      <c r="C8125" s="325" t="s">
        <v>14847</v>
      </c>
      <c r="D8125" s="326" t="s">
        <v>358</v>
      </c>
    </row>
    <row r="8126" spans="1:4" ht="15" x14ac:dyDescent="0.2">
      <c r="A8126" s="85">
        <v>39881</v>
      </c>
      <c r="B8126" s="324" t="s">
        <v>21420</v>
      </c>
      <c r="C8126" s="325" t="s">
        <v>14847</v>
      </c>
      <c r="D8126" s="326" t="s">
        <v>519</v>
      </c>
    </row>
    <row r="8127" spans="1:4" ht="15" x14ac:dyDescent="0.2">
      <c r="A8127" s="85">
        <v>39882</v>
      </c>
      <c r="B8127" s="324" t="s">
        <v>21421</v>
      </c>
      <c r="C8127" s="325" t="s">
        <v>14847</v>
      </c>
      <c r="D8127" s="326" t="s">
        <v>4442</v>
      </c>
    </row>
    <row r="8128" spans="1:4" ht="15" x14ac:dyDescent="0.2">
      <c r="A8128" s="85">
        <v>39883</v>
      </c>
      <c r="B8128" s="324" t="s">
        <v>21422</v>
      </c>
      <c r="C8128" s="325" t="s">
        <v>14847</v>
      </c>
      <c r="D8128" s="326" t="s">
        <v>14534</v>
      </c>
    </row>
    <row r="8129" spans="1:4" ht="15" x14ac:dyDescent="0.2">
      <c r="A8129" s="85">
        <v>39884</v>
      </c>
      <c r="B8129" s="324" t="s">
        <v>21423</v>
      </c>
      <c r="C8129" s="325" t="s">
        <v>14847</v>
      </c>
      <c r="D8129" s="326" t="s">
        <v>21424</v>
      </c>
    </row>
    <row r="8130" spans="1:4" ht="15" x14ac:dyDescent="0.2">
      <c r="A8130" s="85">
        <v>39885</v>
      </c>
      <c r="B8130" s="324" t="s">
        <v>21425</v>
      </c>
      <c r="C8130" s="325" t="s">
        <v>14847</v>
      </c>
      <c r="D8130" s="326" t="s">
        <v>21426</v>
      </c>
    </row>
    <row r="8131" spans="1:4" ht="15" x14ac:dyDescent="0.2">
      <c r="A8131" s="85">
        <v>1777</v>
      </c>
      <c r="B8131" s="324" t="s">
        <v>21427</v>
      </c>
      <c r="C8131" s="325" t="s">
        <v>14847</v>
      </c>
      <c r="D8131" s="326" t="s">
        <v>4879</v>
      </c>
    </row>
    <row r="8132" spans="1:4" ht="15" x14ac:dyDescent="0.2">
      <c r="A8132" s="85">
        <v>1819</v>
      </c>
      <c r="B8132" s="324" t="s">
        <v>21428</v>
      </c>
      <c r="C8132" s="325" t="s">
        <v>14847</v>
      </c>
      <c r="D8132" s="326" t="s">
        <v>21429</v>
      </c>
    </row>
    <row r="8133" spans="1:4" ht="15" x14ac:dyDescent="0.2">
      <c r="A8133" s="85">
        <v>1775</v>
      </c>
      <c r="B8133" s="324" t="s">
        <v>21430</v>
      </c>
      <c r="C8133" s="325" t="s">
        <v>14847</v>
      </c>
      <c r="D8133" s="326" t="s">
        <v>14639</v>
      </c>
    </row>
    <row r="8134" spans="1:4" ht="15" x14ac:dyDescent="0.2">
      <c r="A8134" s="85">
        <v>1776</v>
      </c>
      <c r="B8134" s="324" t="s">
        <v>21431</v>
      </c>
      <c r="C8134" s="325" t="s">
        <v>14847</v>
      </c>
      <c r="D8134" s="326" t="s">
        <v>21432</v>
      </c>
    </row>
    <row r="8135" spans="1:4" ht="15" x14ac:dyDescent="0.2">
      <c r="A8135" s="85">
        <v>1778</v>
      </c>
      <c r="B8135" s="324" t="s">
        <v>21433</v>
      </c>
      <c r="C8135" s="325" t="s">
        <v>14847</v>
      </c>
      <c r="D8135" s="326" t="s">
        <v>21434</v>
      </c>
    </row>
    <row r="8136" spans="1:4" ht="15" x14ac:dyDescent="0.2">
      <c r="A8136" s="85">
        <v>1818</v>
      </c>
      <c r="B8136" s="324" t="s">
        <v>21435</v>
      </c>
      <c r="C8136" s="325" t="s">
        <v>14847</v>
      </c>
      <c r="D8136" s="326" t="s">
        <v>21436</v>
      </c>
    </row>
    <row r="8137" spans="1:4" ht="15" x14ac:dyDescent="0.2">
      <c r="A8137" s="85">
        <v>1820</v>
      </c>
      <c r="B8137" s="324" t="s">
        <v>21437</v>
      </c>
      <c r="C8137" s="325" t="s">
        <v>14847</v>
      </c>
      <c r="D8137" s="326" t="s">
        <v>615</v>
      </c>
    </row>
    <row r="8138" spans="1:4" ht="15" x14ac:dyDescent="0.2">
      <c r="A8138" s="85">
        <v>1779</v>
      </c>
      <c r="B8138" s="324" t="s">
        <v>21438</v>
      </c>
      <c r="C8138" s="325" t="s">
        <v>14847</v>
      </c>
      <c r="D8138" s="326" t="s">
        <v>21439</v>
      </c>
    </row>
    <row r="8139" spans="1:4" ht="15" x14ac:dyDescent="0.2">
      <c r="A8139" s="85">
        <v>1780</v>
      </c>
      <c r="B8139" s="324" t="s">
        <v>21440</v>
      </c>
      <c r="C8139" s="325" t="s">
        <v>14847</v>
      </c>
      <c r="D8139" s="326" t="s">
        <v>21441</v>
      </c>
    </row>
    <row r="8140" spans="1:4" ht="15" x14ac:dyDescent="0.2">
      <c r="A8140" s="85">
        <v>1783</v>
      </c>
      <c r="B8140" s="324" t="s">
        <v>21442</v>
      </c>
      <c r="C8140" s="325" t="s">
        <v>14847</v>
      </c>
      <c r="D8140" s="326" t="s">
        <v>21443</v>
      </c>
    </row>
    <row r="8141" spans="1:4" ht="15" x14ac:dyDescent="0.2">
      <c r="A8141" s="85">
        <v>1782</v>
      </c>
      <c r="B8141" s="324" t="s">
        <v>21444</v>
      </c>
      <c r="C8141" s="325" t="s">
        <v>14847</v>
      </c>
      <c r="D8141" s="326" t="s">
        <v>13675</v>
      </c>
    </row>
    <row r="8142" spans="1:4" ht="15" x14ac:dyDescent="0.2">
      <c r="A8142" s="85">
        <v>1817</v>
      </c>
      <c r="B8142" s="324" t="s">
        <v>21445</v>
      </c>
      <c r="C8142" s="325" t="s">
        <v>14847</v>
      </c>
      <c r="D8142" s="326" t="s">
        <v>5802</v>
      </c>
    </row>
    <row r="8143" spans="1:4" ht="15" x14ac:dyDescent="0.2">
      <c r="A8143" s="85">
        <v>1781</v>
      </c>
      <c r="B8143" s="324" t="s">
        <v>21446</v>
      </c>
      <c r="C8143" s="325" t="s">
        <v>14847</v>
      </c>
      <c r="D8143" s="326" t="s">
        <v>18877</v>
      </c>
    </row>
    <row r="8144" spans="1:4" ht="15" x14ac:dyDescent="0.2">
      <c r="A8144" s="85">
        <v>1784</v>
      </c>
      <c r="B8144" s="324" t="s">
        <v>21447</v>
      </c>
      <c r="C8144" s="325" t="s">
        <v>14847</v>
      </c>
      <c r="D8144" s="326" t="s">
        <v>21448</v>
      </c>
    </row>
    <row r="8145" spans="1:4" ht="15" x14ac:dyDescent="0.2">
      <c r="A8145" s="85">
        <v>1810</v>
      </c>
      <c r="B8145" s="324" t="s">
        <v>21449</v>
      </c>
      <c r="C8145" s="325" t="s">
        <v>14847</v>
      </c>
      <c r="D8145" s="326" t="s">
        <v>21450</v>
      </c>
    </row>
    <row r="8146" spans="1:4" ht="15" x14ac:dyDescent="0.2">
      <c r="A8146" s="85">
        <v>1811</v>
      </c>
      <c r="B8146" s="324" t="s">
        <v>21451</v>
      </c>
      <c r="C8146" s="325" t="s">
        <v>14847</v>
      </c>
      <c r="D8146" s="326" t="s">
        <v>13826</v>
      </c>
    </row>
    <row r="8147" spans="1:4" ht="15" x14ac:dyDescent="0.2">
      <c r="A8147" s="85">
        <v>1812</v>
      </c>
      <c r="B8147" s="324" t="s">
        <v>21452</v>
      </c>
      <c r="C8147" s="325" t="s">
        <v>14847</v>
      </c>
      <c r="D8147" s="326" t="s">
        <v>21453</v>
      </c>
    </row>
    <row r="8148" spans="1:4" ht="15" x14ac:dyDescent="0.2">
      <c r="A8148" s="85">
        <v>40386</v>
      </c>
      <c r="B8148" s="324" t="s">
        <v>21454</v>
      </c>
      <c r="C8148" s="325" t="s">
        <v>14847</v>
      </c>
      <c r="D8148" s="326" t="s">
        <v>21455</v>
      </c>
    </row>
    <row r="8149" spans="1:4" ht="15" x14ac:dyDescent="0.2">
      <c r="A8149" s="85">
        <v>40384</v>
      </c>
      <c r="B8149" s="324" t="s">
        <v>21456</v>
      </c>
      <c r="C8149" s="325" t="s">
        <v>14847</v>
      </c>
      <c r="D8149" s="326" t="s">
        <v>17773</v>
      </c>
    </row>
    <row r="8150" spans="1:4" ht="15" x14ac:dyDescent="0.2">
      <c r="A8150" s="85">
        <v>40379</v>
      </c>
      <c r="B8150" s="324" t="s">
        <v>21457</v>
      </c>
      <c r="C8150" s="325" t="s">
        <v>14847</v>
      </c>
      <c r="D8150" s="326" t="s">
        <v>525</v>
      </c>
    </row>
    <row r="8151" spans="1:4" ht="15" x14ac:dyDescent="0.2">
      <c r="A8151" s="85">
        <v>40423</v>
      </c>
      <c r="B8151" s="324" t="s">
        <v>21458</v>
      </c>
      <c r="C8151" s="325" t="s">
        <v>14847</v>
      </c>
      <c r="D8151" s="326" t="s">
        <v>21459</v>
      </c>
    </row>
    <row r="8152" spans="1:4" ht="15" x14ac:dyDescent="0.2">
      <c r="A8152" s="85">
        <v>40389</v>
      </c>
      <c r="B8152" s="324" t="s">
        <v>21460</v>
      </c>
      <c r="C8152" s="325" t="s">
        <v>14847</v>
      </c>
      <c r="D8152" s="326" t="s">
        <v>21461</v>
      </c>
    </row>
    <row r="8153" spans="1:4" ht="15" x14ac:dyDescent="0.2">
      <c r="A8153" s="85">
        <v>40388</v>
      </c>
      <c r="B8153" s="324" t="s">
        <v>21462</v>
      </c>
      <c r="C8153" s="325" t="s">
        <v>14847</v>
      </c>
      <c r="D8153" s="326" t="s">
        <v>21463</v>
      </c>
    </row>
    <row r="8154" spans="1:4" ht="15" x14ac:dyDescent="0.2">
      <c r="A8154" s="85">
        <v>40381</v>
      </c>
      <c r="B8154" s="324" t="s">
        <v>21464</v>
      </c>
      <c r="C8154" s="325" t="s">
        <v>14847</v>
      </c>
      <c r="D8154" s="326" t="s">
        <v>21465</v>
      </c>
    </row>
    <row r="8155" spans="1:4" ht="15" x14ac:dyDescent="0.2">
      <c r="A8155" s="85">
        <v>40391</v>
      </c>
      <c r="B8155" s="324" t="s">
        <v>21466</v>
      </c>
      <c r="C8155" s="325" t="s">
        <v>14847</v>
      </c>
      <c r="D8155" s="326" t="s">
        <v>21467</v>
      </c>
    </row>
    <row r="8156" spans="1:4" ht="15" x14ac:dyDescent="0.2">
      <c r="A8156" s="85">
        <v>40414</v>
      </c>
      <c r="B8156" s="324" t="s">
        <v>21468</v>
      </c>
      <c r="C8156" s="325" t="s">
        <v>14847</v>
      </c>
      <c r="D8156" s="326" t="s">
        <v>13630</v>
      </c>
    </row>
    <row r="8157" spans="1:4" ht="15" x14ac:dyDescent="0.2">
      <c r="A8157" s="85">
        <v>40416</v>
      </c>
      <c r="B8157" s="324" t="s">
        <v>21469</v>
      </c>
      <c r="C8157" s="325" t="s">
        <v>14847</v>
      </c>
      <c r="D8157" s="326" t="s">
        <v>997</v>
      </c>
    </row>
    <row r="8158" spans="1:4" ht="15" x14ac:dyDescent="0.2">
      <c r="A8158" s="85">
        <v>40418</v>
      </c>
      <c r="B8158" s="324" t="s">
        <v>21470</v>
      </c>
      <c r="C8158" s="325" t="s">
        <v>14847</v>
      </c>
      <c r="D8158" s="326" t="s">
        <v>1665</v>
      </c>
    </row>
    <row r="8159" spans="1:4" ht="15" x14ac:dyDescent="0.2">
      <c r="A8159" s="85">
        <v>2615</v>
      </c>
      <c r="B8159" s="324" t="s">
        <v>21471</v>
      </c>
      <c r="C8159" s="325" t="s">
        <v>14847</v>
      </c>
      <c r="D8159" s="326" t="s">
        <v>21472</v>
      </c>
    </row>
    <row r="8160" spans="1:4" ht="15" x14ac:dyDescent="0.2">
      <c r="A8160" s="85">
        <v>2635</v>
      </c>
      <c r="B8160" s="324" t="s">
        <v>21473</v>
      </c>
      <c r="C8160" s="325" t="s">
        <v>14847</v>
      </c>
      <c r="D8160" s="326" t="s">
        <v>582</v>
      </c>
    </row>
    <row r="8161" spans="1:4" ht="15" x14ac:dyDescent="0.2">
      <c r="A8161" s="85">
        <v>2609</v>
      </c>
      <c r="B8161" s="324" t="s">
        <v>21474</v>
      </c>
      <c r="C8161" s="325" t="s">
        <v>14847</v>
      </c>
      <c r="D8161" s="326" t="s">
        <v>680</v>
      </c>
    </row>
    <row r="8162" spans="1:4" ht="15" x14ac:dyDescent="0.2">
      <c r="A8162" s="85">
        <v>2634</v>
      </c>
      <c r="B8162" s="324" t="s">
        <v>21475</v>
      </c>
      <c r="C8162" s="325" t="s">
        <v>14847</v>
      </c>
      <c r="D8162" s="326" t="s">
        <v>983</v>
      </c>
    </row>
    <row r="8163" spans="1:4" ht="15" x14ac:dyDescent="0.2">
      <c r="A8163" s="85">
        <v>2611</v>
      </c>
      <c r="B8163" s="324" t="s">
        <v>21476</v>
      </c>
      <c r="C8163" s="325" t="s">
        <v>14847</v>
      </c>
      <c r="D8163" s="326" t="s">
        <v>934</v>
      </c>
    </row>
    <row r="8164" spans="1:4" ht="15" x14ac:dyDescent="0.2">
      <c r="A8164" s="85">
        <v>2612</v>
      </c>
      <c r="B8164" s="324" t="s">
        <v>21477</v>
      </c>
      <c r="C8164" s="325" t="s">
        <v>14847</v>
      </c>
      <c r="D8164" s="326" t="s">
        <v>14016</v>
      </c>
    </row>
    <row r="8165" spans="1:4" ht="15" x14ac:dyDescent="0.2">
      <c r="A8165" s="85">
        <v>2613</v>
      </c>
      <c r="B8165" s="324" t="s">
        <v>21478</v>
      </c>
      <c r="C8165" s="325" t="s">
        <v>14847</v>
      </c>
      <c r="D8165" s="326" t="s">
        <v>13477</v>
      </c>
    </row>
    <row r="8166" spans="1:4" ht="15" x14ac:dyDescent="0.2">
      <c r="A8166" s="85">
        <v>2614</v>
      </c>
      <c r="B8166" s="324" t="s">
        <v>21479</v>
      </c>
      <c r="C8166" s="325" t="s">
        <v>14847</v>
      </c>
      <c r="D8166" s="326" t="s">
        <v>14591</v>
      </c>
    </row>
    <row r="8167" spans="1:4" ht="15" x14ac:dyDescent="0.2">
      <c r="A8167" s="85">
        <v>34359</v>
      </c>
      <c r="B8167" s="324" t="s">
        <v>21480</v>
      </c>
      <c r="C8167" s="325" t="s">
        <v>14847</v>
      </c>
      <c r="D8167" s="326" t="s">
        <v>461</v>
      </c>
    </row>
    <row r="8168" spans="1:4" ht="15" x14ac:dyDescent="0.2">
      <c r="A8168" s="85">
        <v>1789</v>
      </c>
      <c r="B8168" s="324" t="s">
        <v>21481</v>
      </c>
      <c r="C8168" s="325" t="s">
        <v>14847</v>
      </c>
      <c r="D8168" s="326" t="s">
        <v>21482</v>
      </c>
    </row>
    <row r="8169" spans="1:4" ht="15" x14ac:dyDescent="0.2">
      <c r="A8169" s="85">
        <v>1788</v>
      </c>
      <c r="B8169" s="324" t="s">
        <v>21483</v>
      </c>
      <c r="C8169" s="325" t="s">
        <v>14847</v>
      </c>
      <c r="D8169" s="326" t="s">
        <v>17158</v>
      </c>
    </row>
    <row r="8170" spans="1:4" ht="15" x14ac:dyDescent="0.2">
      <c r="A8170" s="85">
        <v>1786</v>
      </c>
      <c r="B8170" s="324" t="s">
        <v>21484</v>
      </c>
      <c r="C8170" s="325" t="s">
        <v>14847</v>
      </c>
      <c r="D8170" s="326" t="s">
        <v>18641</v>
      </c>
    </row>
    <row r="8171" spans="1:4" ht="15" x14ac:dyDescent="0.2">
      <c r="A8171" s="85">
        <v>1787</v>
      </c>
      <c r="B8171" s="324" t="s">
        <v>21485</v>
      </c>
      <c r="C8171" s="325" t="s">
        <v>14847</v>
      </c>
      <c r="D8171" s="326" t="s">
        <v>16502</v>
      </c>
    </row>
    <row r="8172" spans="1:4" ht="15" x14ac:dyDescent="0.2">
      <c r="A8172" s="85">
        <v>1791</v>
      </c>
      <c r="B8172" s="324" t="s">
        <v>21486</v>
      </c>
      <c r="C8172" s="325" t="s">
        <v>14847</v>
      </c>
      <c r="D8172" s="326" t="s">
        <v>14308</v>
      </c>
    </row>
    <row r="8173" spans="1:4" ht="15" x14ac:dyDescent="0.2">
      <c r="A8173" s="85">
        <v>1790</v>
      </c>
      <c r="B8173" s="324" t="s">
        <v>21487</v>
      </c>
      <c r="C8173" s="325" t="s">
        <v>14847</v>
      </c>
      <c r="D8173" s="326" t="s">
        <v>21488</v>
      </c>
    </row>
    <row r="8174" spans="1:4" ht="15" x14ac:dyDescent="0.2">
      <c r="A8174" s="85">
        <v>1813</v>
      </c>
      <c r="B8174" s="324" t="s">
        <v>21489</v>
      </c>
      <c r="C8174" s="325" t="s">
        <v>14847</v>
      </c>
      <c r="D8174" s="326" t="s">
        <v>436</v>
      </c>
    </row>
    <row r="8175" spans="1:4" ht="15" x14ac:dyDescent="0.2">
      <c r="A8175" s="85">
        <v>1792</v>
      </c>
      <c r="B8175" s="324" t="s">
        <v>21490</v>
      </c>
      <c r="C8175" s="325" t="s">
        <v>14847</v>
      </c>
      <c r="D8175" s="326" t="s">
        <v>21491</v>
      </c>
    </row>
    <row r="8176" spans="1:4" ht="15" x14ac:dyDescent="0.2">
      <c r="A8176" s="85">
        <v>1793</v>
      </c>
      <c r="B8176" s="324" t="s">
        <v>21492</v>
      </c>
      <c r="C8176" s="325" t="s">
        <v>14847</v>
      </c>
      <c r="D8176" s="326" t="s">
        <v>21493</v>
      </c>
    </row>
    <row r="8177" spans="1:4" ht="15" x14ac:dyDescent="0.2">
      <c r="A8177" s="85">
        <v>1809</v>
      </c>
      <c r="B8177" s="324" t="s">
        <v>21494</v>
      </c>
      <c r="C8177" s="325" t="s">
        <v>14847</v>
      </c>
      <c r="D8177" s="326" t="s">
        <v>21495</v>
      </c>
    </row>
    <row r="8178" spans="1:4" ht="15" x14ac:dyDescent="0.2">
      <c r="A8178" s="85">
        <v>1814</v>
      </c>
      <c r="B8178" s="324" t="s">
        <v>21496</v>
      </c>
      <c r="C8178" s="325" t="s">
        <v>14847</v>
      </c>
      <c r="D8178" s="326" t="s">
        <v>16853</v>
      </c>
    </row>
    <row r="8179" spans="1:4" ht="15" x14ac:dyDescent="0.2">
      <c r="A8179" s="85">
        <v>1803</v>
      </c>
      <c r="B8179" s="324" t="s">
        <v>21497</v>
      </c>
      <c r="C8179" s="325" t="s">
        <v>14847</v>
      </c>
      <c r="D8179" s="326" t="s">
        <v>655</v>
      </c>
    </row>
    <row r="8180" spans="1:4" ht="15" x14ac:dyDescent="0.2">
      <c r="A8180" s="85">
        <v>1805</v>
      </c>
      <c r="B8180" s="324" t="s">
        <v>21498</v>
      </c>
      <c r="C8180" s="325" t="s">
        <v>14847</v>
      </c>
      <c r="D8180" s="326" t="s">
        <v>768</v>
      </c>
    </row>
    <row r="8181" spans="1:4" ht="15" x14ac:dyDescent="0.2">
      <c r="A8181" s="85">
        <v>1821</v>
      </c>
      <c r="B8181" s="324" t="s">
        <v>21499</v>
      </c>
      <c r="C8181" s="325" t="s">
        <v>14847</v>
      </c>
      <c r="D8181" s="326" t="s">
        <v>14846</v>
      </c>
    </row>
    <row r="8182" spans="1:4" ht="15" x14ac:dyDescent="0.2">
      <c r="A8182" s="85">
        <v>1806</v>
      </c>
      <c r="B8182" s="324" t="s">
        <v>21500</v>
      </c>
      <c r="C8182" s="325" t="s">
        <v>14847</v>
      </c>
      <c r="D8182" s="326" t="s">
        <v>21501</v>
      </c>
    </row>
    <row r="8183" spans="1:4" ht="15" x14ac:dyDescent="0.2">
      <c r="A8183" s="85">
        <v>1804</v>
      </c>
      <c r="B8183" s="324" t="s">
        <v>21502</v>
      </c>
      <c r="C8183" s="325" t="s">
        <v>14847</v>
      </c>
      <c r="D8183" s="326" t="s">
        <v>277</v>
      </c>
    </row>
    <row r="8184" spans="1:4" ht="15" x14ac:dyDescent="0.2">
      <c r="A8184" s="85">
        <v>1807</v>
      </c>
      <c r="B8184" s="324" t="s">
        <v>21503</v>
      </c>
      <c r="C8184" s="325" t="s">
        <v>14847</v>
      </c>
      <c r="D8184" s="326" t="s">
        <v>21504</v>
      </c>
    </row>
    <row r="8185" spans="1:4" ht="15" x14ac:dyDescent="0.2">
      <c r="A8185" s="85">
        <v>1808</v>
      </c>
      <c r="B8185" s="324" t="s">
        <v>21505</v>
      </c>
      <c r="C8185" s="325" t="s">
        <v>14847</v>
      </c>
      <c r="D8185" s="326" t="s">
        <v>21506</v>
      </c>
    </row>
    <row r="8186" spans="1:4" ht="15" x14ac:dyDescent="0.2">
      <c r="A8186" s="85">
        <v>1797</v>
      </c>
      <c r="B8186" s="324" t="s">
        <v>21507</v>
      </c>
      <c r="C8186" s="325" t="s">
        <v>14847</v>
      </c>
      <c r="D8186" s="326" t="s">
        <v>21508</v>
      </c>
    </row>
    <row r="8187" spans="1:4" ht="15" x14ac:dyDescent="0.2">
      <c r="A8187" s="85">
        <v>1796</v>
      </c>
      <c r="B8187" s="324" t="s">
        <v>21509</v>
      </c>
      <c r="C8187" s="325" t="s">
        <v>14847</v>
      </c>
      <c r="D8187" s="326" t="s">
        <v>13616</v>
      </c>
    </row>
    <row r="8188" spans="1:4" ht="15" x14ac:dyDescent="0.2">
      <c r="A8188" s="85">
        <v>1794</v>
      </c>
      <c r="B8188" s="324" t="s">
        <v>21510</v>
      </c>
      <c r="C8188" s="325" t="s">
        <v>14847</v>
      </c>
      <c r="D8188" s="326" t="s">
        <v>21511</v>
      </c>
    </row>
    <row r="8189" spans="1:4" ht="15" x14ac:dyDescent="0.2">
      <c r="A8189" s="85">
        <v>1816</v>
      </c>
      <c r="B8189" s="324" t="s">
        <v>21512</v>
      </c>
      <c r="C8189" s="325" t="s">
        <v>14847</v>
      </c>
      <c r="D8189" s="326" t="s">
        <v>18879</v>
      </c>
    </row>
    <row r="8190" spans="1:4" ht="15" x14ac:dyDescent="0.2">
      <c r="A8190" s="85">
        <v>1815</v>
      </c>
      <c r="B8190" s="324" t="s">
        <v>21513</v>
      </c>
      <c r="C8190" s="325" t="s">
        <v>14847</v>
      </c>
      <c r="D8190" s="326" t="s">
        <v>21514</v>
      </c>
    </row>
    <row r="8191" spans="1:4" ht="15" x14ac:dyDescent="0.2">
      <c r="A8191" s="85">
        <v>1798</v>
      </c>
      <c r="B8191" s="324" t="s">
        <v>21515</v>
      </c>
      <c r="C8191" s="325" t="s">
        <v>14847</v>
      </c>
      <c r="D8191" s="326" t="s">
        <v>21516</v>
      </c>
    </row>
    <row r="8192" spans="1:4" ht="15" x14ac:dyDescent="0.2">
      <c r="A8192" s="85">
        <v>1795</v>
      </c>
      <c r="B8192" s="324" t="s">
        <v>21517</v>
      </c>
      <c r="C8192" s="325" t="s">
        <v>14847</v>
      </c>
      <c r="D8192" s="326" t="s">
        <v>581</v>
      </c>
    </row>
    <row r="8193" spans="1:4" ht="15" x14ac:dyDescent="0.2">
      <c r="A8193" s="85">
        <v>1799</v>
      </c>
      <c r="B8193" s="324" t="s">
        <v>21518</v>
      </c>
      <c r="C8193" s="325" t="s">
        <v>14847</v>
      </c>
      <c r="D8193" s="326" t="s">
        <v>21519</v>
      </c>
    </row>
    <row r="8194" spans="1:4" ht="15" x14ac:dyDescent="0.2">
      <c r="A8194" s="85">
        <v>1800</v>
      </c>
      <c r="B8194" s="324" t="s">
        <v>21520</v>
      </c>
      <c r="C8194" s="325" t="s">
        <v>14847</v>
      </c>
      <c r="D8194" s="326" t="s">
        <v>14630</v>
      </c>
    </row>
    <row r="8195" spans="1:4" ht="15" x14ac:dyDescent="0.2">
      <c r="A8195" s="85">
        <v>1802</v>
      </c>
      <c r="B8195" s="324" t="s">
        <v>21521</v>
      </c>
      <c r="C8195" s="325" t="s">
        <v>14847</v>
      </c>
      <c r="D8195" s="326" t="s">
        <v>21522</v>
      </c>
    </row>
    <row r="8196" spans="1:4" ht="15" x14ac:dyDescent="0.2">
      <c r="A8196" s="85">
        <v>40385</v>
      </c>
      <c r="B8196" s="324" t="s">
        <v>21523</v>
      </c>
      <c r="C8196" s="325" t="s">
        <v>14847</v>
      </c>
      <c r="D8196" s="326" t="s">
        <v>21455</v>
      </c>
    </row>
    <row r="8197" spans="1:4" ht="15" x14ac:dyDescent="0.2">
      <c r="A8197" s="85">
        <v>40383</v>
      </c>
      <c r="B8197" s="324" t="s">
        <v>21524</v>
      </c>
      <c r="C8197" s="325" t="s">
        <v>14847</v>
      </c>
      <c r="D8197" s="326" t="s">
        <v>17773</v>
      </c>
    </row>
    <row r="8198" spans="1:4" ht="15" x14ac:dyDescent="0.2">
      <c r="A8198" s="85">
        <v>40378</v>
      </c>
      <c r="B8198" s="324" t="s">
        <v>21525</v>
      </c>
      <c r="C8198" s="325" t="s">
        <v>14847</v>
      </c>
      <c r="D8198" s="326" t="s">
        <v>525</v>
      </c>
    </row>
    <row r="8199" spans="1:4" ht="15" x14ac:dyDescent="0.2">
      <c r="A8199" s="85">
        <v>40382</v>
      </c>
      <c r="B8199" s="324" t="s">
        <v>21526</v>
      </c>
      <c r="C8199" s="325" t="s">
        <v>14847</v>
      </c>
      <c r="D8199" s="326" t="s">
        <v>21459</v>
      </c>
    </row>
    <row r="8200" spans="1:4" ht="15" x14ac:dyDescent="0.2">
      <c r="A8200" s="85">
        <v>40422</v>
      </c>
      <c r="B8200" s="324" t="s">
        <v>21527</v>
      </c>
      <c r="C8200" s="325" t="s">
        <v>14847</v>
      </c>
      <c r="D8200" s="326" t="s">
        <v>21528</v>
      </c>
    </row>
    <row r="8201" spans="1:4" ht="15" x14ac:dyDescent="0.2">
      <c r="A8201" s="85">
        <v>40387</v>
      </c>
      <c r="B8201" s="324" t="s">
        <v>21529</v>
      </c>
      <c r="C8201" s="325" t="s">
        <v>14847</v>
      </c>
      <c r="D8201" s="326" t="s">
        <v>14364</v>
      </c>
    </row>
    <row r="8202" spans="1:4" ht="15" x14ac:dyDescent="0.2">
      <c r="A8202" s="85">
        <v>40380</v>
      </c>
      <c r="B8202" s="324" t="s">
        <v>21530</v>
      </c>
      <c r="C8202" s="325" t="s">
        <v>14847</v>
      </c>
      <c r="D8202" s="326" t="s">
        <v>21465</v>
      </c>
    </row>
    <row r="8203" spans="1:4" ht="15" x14ac:dyDescent="0.2">
      <c r="A8203" s="85">
        <v>40390</v>
      </c>
      <c r="B8203" s="324" t="s">
        <v>21531</v>
      </c>
      <c r="C8203" s="325" t="s">
        <v>14847</v>
      </c>
      <c r="D8203" s="326" t="s">
        <v>21532</v>
      </c>
    </row>
    <row r="8204" spans="1:4" ht="15" x14ac:dyDescent="0.2">
      <c r="A8204" s="85">
        <v>40413</v>
      </c>
      <c r="B8204" s="324" t="s">
        <v>21533</v>
      </c>
      <c r="C8204" s="325" t="s">
        <v>14847</v>
      </c>
      <c r="D8204" s="326" t="s">
        <v>1001</v>
      </c>
    </row>
    <row r="8205" spans="1:4" ht="15" x14ac:dyDescent="0.2">
      <c r="A8205" s="85">
        <v>40415</v>
      </c>
      <c r="B8205" s="324" t="s">
        <v>21534</v>
      </c>
      <c r="C8205" s="325" t="s">
        <v>14847</v>
      </c>
      <c r="D8205" s="326" t="s">
        <v>3755</v>
      </c>
    </row>
    <row r="8206" spans="1:4" ht="15" x14ac:dyDescent="0.2">
      <c r="A8206" s="85">
        <v>40417</v>
      </c>
      <c r="B8206" s="324" t="s">
        <v>21535</v>
      </c>
      <c r="C8206" s="325" t="s">
        <v>14847</v>
      </c>
      <c r="D8206" s="326" t="s">
        <v>21536</v>
      </c>
    </row>
    <row r="8207" spans="1:4" ht="15" x14ac:dyDescent="0.2">
      <c r="A8207" s="85">
        <v>39271</v>
      </c>
      <c r="B8207" s="324" t="s">
        <v>21537</v>
      </c>
      <c r="C8207" s="325" t="s">
        <v>14847</v>
      </c>
      <c r="D8207" s="326" t="s">
        <v>173</v>
      </c>
    </row>
    <row r="8208" spans="1:4" ht="15" x14ac:dyDescent="0.2">
      <c r="A8208" s="85">
        <v>39273</v>
      </c>
      <c r="B8208" s="324" t="s">
        <v>21538</v>
      </c>
      <c r="C8208" s="325" t="s">
        <v>14847</v>
      </c>
      <c r="D8208" s="326" t="s">
        <v>832</v>
      </c>
    </row>
    <row r="8209" spans="1:4" ht="15" x14ac:dyDescent="0.2">
      <c r="A8209" s="85">
        <v>39272</v>
      </c>
      <c r="B8209" s="324" t="s">
        <v>21539</v>
      </c>
      <c r="C8209" s="325" t="s">
        <v>14847</v>
      </c>
      <c r="D8209" s="326" t="s">
        <v>503</v>
      </c>
    </row>
    <row r="8210" spans="1:4" ht="15" x14ac:dyDescent="0.2">
      <c r="A8210" s="85">
        <v>1875</v>
      </c>
      <c r="B8210" s="324" t="s">
        <v>21540</v>
      </c>
      <c r="C8210" s="325" t="s">
        <v>14847</v>
      </c>
      <c r="D8210" s="326" t="s">
        <v>957</v>
      </c>
    </row>
    <row r="8211" spans="1:4" ht="15" x14ac:dyDescent="0.2">
      <c r="A8211" s="85">
        <v>1874</v>
      </c>
      <c r="B8211" s="324" t="s">
        <v>21541</v>
      </c>
      <c r="C8211" s="325" t="s">
        <v>14847</v>
      </c>
      <c r="D8211" s="326" t="s">
        <v>13671</v>
      </c>
    </row>
    <row r="8212" spans="1:4" ht="15" x14ac:dyDescent="0.2">
      <c r="A8212" s="85">
        <v>1870</v>
      </c>
      <c r="B8212" s="324" t="s">
        <v>21542</v>
      </c>
      <c r="C8212" s="325" t="s">
        <v>14847</v>
      </c>
      <c r="D8212" s="326" t="s">
        <v>444</v>
      </c>
    </row>
    <row r="8213" spans="1:4" ht="15" x14ac:dyDescent="0.2">
      <c r="A8213" s="85">
        <v>1884</v>
      </c>
      <c r="B8213" s="324" t="s">
        <v>21543</v>
      </c>
      <c r="C8213" s="325" t="s">
        <v>14847</v>
      </c>
      <c r="D8213" s="326" t="s">
        <v>511</v>
      </c>
    </row>
    <row r="8214" spans="1:4" ht="15" x14ac:dyDescent="0.2">
      <c r="A8214" s="85">
        <v>1887</v>
      </c>
      <c r="B8214" s="324" t="s">
        <v>21544</v>
      </c>
      <c r="C8214" s="325" t="s">
        <v>14847</v>
      </c>
      <c r="D8214" s="326" t="s">
        <v>13672</v>
      </c>
    </row>
    <row r="8215" spans="1:4" ht="15" x14ac:dyDescent="0.2">
      <c r="A8215" s="85">
        <v>1876</v>
      </c>
      <c r="B8215" s="324" t="s">
        <v>21545</v>
      </c>
      <c r="C8215" s="325" t="s">
        <v>14847</v>
      </c>
      <c r="D8215" s="326" t="s">
        <v>702</v>
      </c>
    </row>
    <row r="8216" spans="1:4" ht="15" x14ac:dyDescent="0.2">
      <c r="A8216" s="85">
        <v>1879</v>
      </c>
      <c r="B8216" s="324" t="s">
        <v>21546</v>
      </c>
      <c r="C8216" s="325" t="s">
        <v>14847</v>
      </c>
      <c r="D8216" s="326" t="s">
        <v>181</v>
      </c>
    </row>
    <row r="8217" spans="1:4" ht="15" x14ac:dyDescent="0.2">
      <c r="A8217" s="85">
        <v>1877</v>
      </c>
      <c r="B8217" s="324" t="s">
        <v>21547</v>
      </c>
      <c r="C8217" s="325" t="s">
        <v>14847</v>
      </c>
      <c r="D8217" s="326" t="s">
        <v>13612</v>
      </c>
    </row>
    <row r="8218" spans="1:4" ht="15" x14ac:dyDescent="0.2">
      <c r="A8218" s="85">
        <v>1878</v>
      </c>
      <c r="B8218" s="324" t="s">
        <v>21548</v>
      </c>
      <c r="C8218" s="325" t="s">
        <v>14847</v>
      </c>
      <c r="D8218" s="326" t="s">
        <v>13673</v>
      </c>
    </row>
    <row r="8219" spans="1:4" ht="15" x14ac:dyDescent="0.2">
      <c r="A8219" s="85">
        <v>2621</v>
      </c>
      <c r="B8219" s="324" t="s">
        <v>21549</v>
      </c>
      <c r="C8219" s="325" t="s">
        <v>14847</v>
      </c>
      <c r="D8219" s="326" t="s">
        <v>21550</v>
      </c>
    </row>
    <row r="8220" spans="1:4" ht="15" x14ac:dyDescent="0.2">
      <c r="A8220" s="85">
        <v>2616</v>
      </c>
      <c r="B8220" s="324" t="s">
        <v>21551</v>
      </c>
      <c r="C8220" s="325" t="s">
        <v>14847</v>
      </c>
      <c r="D8220" s="326" t="s">
        <v>1089</v>
      </c>
    </row>
    <row r="8221" spans="1:4" ht="15" x14ac:dyDescent="0.2">
      <c r="A8221" s="85">
        <v>2633</v>
      </c>
      <c r="B8221" s="324" t="s">
        <v>21552</v>
      </c>
      <c r="C8221" s="325" t="s">
        <v>14847</v>
      </c>
      <c r="D8221" s="326" t="s">
        <v>20566</v>
      </c>
    </row>
    <row r="8222" spans="1:4" ht="15" x14ac:dyDescent="0.2">
      <c r="A8222" s="85">
        <v>2617</v>
      </c>
      <c r="B8222" s="324" t="s">
        <v>21553</v>
      </c>
      <c r="C8222" s="325" t="s">
        <v>14847</v>
      </c>
      <c r="D8222" s="326" t="s">
        <v>264</v>
      </c>
    </row>
    <row r="8223" spans="1:4" ht="15" x14ac:dyDescent="0.2">
      <c r="A8223" s="85">
        <v>2618</v>
      </c>
      <c r="B8223" s="324" t="s">
        <v>21554</v>
      </c>
      <c r="C8223" s="325" t="s">
        <v>14847</v>
      </c>
      <c r="D8223" s="326" t="s">
        <v>451</v>
      </c>
    </row>
    <row r="8224" spans="1:4" ht="15" x14ac:dyDescent="0.2">
      <c r="A8224" s="85">
        <v>2632</v>
      </c>
      <c r="B8224" s="324" t="s">
        <v>21555</v>
      </c>
      <c r="C8224" s="325" t="s">
        <v>14847</v>
      </c>
      <c r="D8224" s="326" t="s">
        <v>4192</v>
      </c>
    </row>
    <row r="8225" spans="1:4" ht="15" x14ac:dyDescent="0.2">
      <c r="A8225" s="85">
        <v>2631</v>
      </c>
      <c r="B8225" s="324" t="s">
        <v>21556</v>
      </c>
      <c r="C8225" s="325" t="s">
        <v>14847</v>
      </c>
      <c r="D8225" s="326" t="s">
        <v>21557</v>
      </c>
    </row>
    <row r="8226" spans="1:4" ht="15" x14ac:dyDescent="0.2">
      <c r="A8226" s="85">
        <v>2619</v>
      </c>
      <c r="B8226" s="324" t="s">
        <v>21558</v>
      </c>
      <c r="C8226" s="325" t="s">
        <v>14847</v>
      </c>
      <c r="D8226" s="326" t="s">
        <v>21559</v>
      </c>
    </row>
    <row r="8227" spans="1:4" ht="15" x14ac:dyDescent="0.2">
      <c r="A8227" s="85">
        <v>2620</v>
      </c>
      <c r="B8227" s="324" t="s">
        <v>21560</v>
      </c>
      <c r="C8227" s="325" t="s">
        <v>14847</v>
      </c>
      <c r="D8227" s="326" t="s">
        <v>21561</v>
      </c>
    </row>
    <row r="8228" spans="1:4" ht="15" x14ac:dyDescent="0.2">
      <c r="A8228" s="85">
        <v>25968</v>
      </c>
      <c r="B8228" s="324" t="s">
        <v>21562</v>
      </c>
      <c r="C8228" s="325" t="s">
        <v>14847</v>
      </c>
      <c r="D8228" s="326" t="s">
        <v>21563</v>
      </c>
    </row>
    <row r="8229" spans="1:4" ht="15" x14ac:dyDescent="0.2">
      <c r="A8229" s="85">
        <v>38369</v>
      </c>
      <c r="B8229" s="324" t="s">
        <v>21564</v>
      </c>
      <c r="C8229" s="325" t="s">
        <v>14847</v>
      </c>
      <c r="D8229" s="326" t="s">
        <v>13676</v>
      </c>
    </row>
    <row r="8230" spans="1:4" ht="15" x14ac:dyDescent="0.2">
      <c r="A8230" s="85">
        <v>38370</v>
      </c>
      <c r="B8230" s="324" t="s">
        <v>21565</v>
      </c>
      <c r="C8230" s="325" t="s">
        <v>14847</v>
      </c>
      <c r="D8230" s="326" t="s">
        <v>13676</v>
      </c>
    </row>
    <row r="8231" spans="1:4" ht="15" x14ac:dyDescent="0.2">
      <c r="A8231" s="85">
        <v>38372</v>
      </c>
      <c r="B8231" s="324" t="s">
        <v>21566</v>
      </c>
      <c r="C8231" s="325" t="s">
        <v>14847</v>
      </c>
      <c r="D8231" s="326" t="s">
        <v>434</v>
      </c>
    </row>
    <row r="8232" spans="1:4" ht="15" x14ac:dyDescent="0.2">
      <c r="A8232" s="85">
        <v>2357</v>
      </c>
      <c r="B8232" s="324" t="s">
        <v>55</v>
      </c>
      <c r="C8232" s="325" t="s">
        <v>1490</v>
      </c>
      <c r="D8232" s="326" t="s">
        <v>19622</v>
      </c>
    </row>
    <row r="8233" spans="1:4" ht="15" x14ac:dyDescent="0.2">
      <c r="A8233" s="85">
        <v>40806</v>
      </c>
      <c r="B8233" s="324" t="s">
        <v>21567</v>
      </c>
      <c r="C8233" s="325" t="s">
        <v>1494</v>
      </c>
      <c r="D8233" s="326" t="s">
        <v>21568</v>
      </c>
    </row>
    <row r="8234" spans="1:4" ht="15" x14ac:dyDescent="0.2">
      <c r="A8234" s="85">
        <v>2355</v>
      </c>
      <c r="B8234" s="324" t="s">
        <v>147</v>
      </c>
      <c r="C8234" s="325" t="s">
        <v>1490</v>
      </c>
      <c r="D8234" s="326" t="s">
        <v>21569</v>
      </c>
    </row>
    <row r="8235" spans="1:4" ht="15" x14ac:dyDescent="0.2">
      <c r="A8235" s="85">
        <v>40805</v>
      </c>
      <c r="B8235" s="324" t="s">
        <v>21570</v>
      </c>
      <c r="C8235" s="325" t="s">
        <v>1494</v>
      </c>
      <c r="D8235" s="326" t="s">
        <v>21571</v>
      </c>
    </row>
    <row r="8236" spans="1:4" ht="15" x14ac:dyDescent="0.2">
      <c r="A8236" s="85">
        <v>2358</v>
      </c>
      <c r="B8236" s="324" t="s">
        <v>58</v>
      </c>
      <c r="C8236" s="325" t="s">
        <v>1490</v>
      </c>
      <c r="D8236" s="326" t="s">
        <v>16739</v>
      </c>
    </row>
    <row r="8237" spans="1:4" ht="15" x14ac:dyDescent="0.2">
      <c r="A8237" s="85">
        <v>40807</v>
      </c>
      <c r="B8237" s="324" t="s">
        <v>21572</v>
      </c>
      <c r="C8237" s="325" t="s">
        <v>1494</v>
      </c>
      <c r="D8237" s="326" t="s">
        <v>21573</v>
      </c>
    </row>
    <row r="8238" spans="1:4" ht="15" x14ac:dyDescent="0.2">
      <c r="A8238" s="85">
        <v>2359</v>
      </c>
      <c r="B8238" s="324" t="s">
        <v>21574</v>
      </c>
      <c r="C8238" s="325" t="s">
        <v>1490</v>
      </c>
      <c r="D8238" s="326" t="s">
        <v>21575</v>
      </c>
    </row>
    <row r="8239" spans="1:4" ht="15" x14ac:dyDescent="0.2">
      <c r="A8239" s="85">
        <v>40808</v>
      </c>
      <c r="B8239" s="324" t="s">
        <v>21576</v>
      </c>
      <c r="C8239" s="325" t="s">
        <v>1494</v>
      </c>
      <c r="D8239" s="326" t="s">
        <v>21577</v>
      </c>
    </row>
    <row r="8240" spans="1:4" ht="15" x14ac:dyDescent="0.2">
      <c r="A8240" s="85">
        <v>39397</v>
      </c>
      <c r="B8240" s="324" t="s">
        <v>21578</v>
      </c>
      <c r="C8240" s="325" t="s">
        <v>1493</v>
      </c>
      <c r="D8240" s="326" t="s">
        <v>13676</v>
      </c>
    </row>
    <row r="8241" spans="1:4" ht="15" x14ac:dyDescent="0.2">
      <c r="A8241" s="85">
        <v>2692</v>
      </c>
      <c r="B8241" s="324" t="s">
        <v>21579</v>
      </c>
      <c r="C8241" s="325" t="s">
        <v>1493</v>
      </c>
      <c r="D8241" s="326" t="s">
        <v>3828</v>
      </c>
    </row>
    <row r="8242" spans="1:4" ht="15" x14ac:dyDescent="0.2">
      <c r="A8242" s="85">
        <v>6</v>
      </c>
      <c r="B8242" s="324" t="s">
        <v>21580</v>
      </c>
      <c r="C8242" s="325" t="s">
        <v>1493</v>
      </c>
      <c r="D8242" s="326" t="s">
        <v>560</v>
      </c>
    </row>
    <row r="8243" spans="1:4" ht="15" x14ac:dyDescent="0.2">
      <c r="A8243" s="85">
        <v>5330</v>
      </c>
      <c r="B8243" s="324" t="s">
        <v>21581</v>
      </c>
      <c r="C8243" s="325" t="s">
        <v>1493</v>
      </c>
      <c r="D8243" s="326" t="s">
        <v>14352</v>
      </c>
    </row>
    <row r="8244" spans="1:4" ht="15" x14ac:dyDescent="0.2">
      <c r="A8244" s="85">
        <v>26017</v>
      </c>
      <c r="B8244" s="324" t="s">
        <v>21582</v>
      </c>
      <c r="C8244" s="325" t="s">
        <v>14847</v>
      </c>
      <c r="D8244" s="326" t="s">
        <v>977</v>
      </c>
    </row>
    <row r="8245" spans="1:4" ht="15" x14ac:dyDescent="0.2">
      <c r="A8245" s="85">
        <v>25931</v>
      </c>
      <c r="B8245" s="324" t="s">
        <v>21583</v>
      </c>
      <c r="C8245" s="325" t="s">
        <v>14847</v>
      </c>
      <c r="D8245" s="326" t="s">
        <v>7632</v>
      </c>
    </row>
    <row r="8246" spans="1:4" ht="15" x14ac:dyDescent="0.2">
      <c r="A8246" s="85">
        <v>38140</v>
      </c>
      <c r="B8246" s="324" t="s">
        <v>21584</v>
      </c>
      <c r="C8246" s="325" t="s">
        <v>14847</v>
      </c>
      <c r="D8246" s="326" t="s">
        <v>1174</v>
      </c>
    </row>
    <row r="8247" spans="1:4" ht="30" x14ac:dyDescent="0.2">
      <c r="A8247" s="85">
        <v>13887</v>
      </c>
      <c r="B8247" s="324" t="s">
        <v>21585</v>
      </c>
      <c r="C8247" s="325" t="s">
        <v>14847</v>
      </c>
      <c r="D8247" s="326" t="s">
        <v>21586</v>
      </c>
    </row>
    <row r="8248" spans="1:4" ht="15" x14ac:dyDescent="0.2">
      <c r="A8248" s="85">
        <v>26018</v>
      </c>
      <c r="B8248" s="324" t="s">
        <v>21587</v>
      </c>
      <c r="C8248" s="325" t="s">
        <v>14847</v>
      </c>
      <c r="D8248" s="326" t="s">
        <v>630</v>
      </c>
    </row>
    <row r="8249" spans="1:4" ht="30" x14ac:dyDescent="0.2">
      <c r="A8249" s="85">
        <v>26019</v>
      </c>
      <c r="B8249" s="324" t="s">
        <v>21588</v>
      </c>
      <c r="C8249" s="325" t="s">
        <v>14847</v>
      </c>
      <c r="D8249" s="326" t="s">
        <v>13869</v>
      </c>
    </row>
    <row r="8250" spans="1:4" ht="15" x14ac:dyDescent="0.2">
      <c r="A8250" s="85">
        <v>26020</v>
      </c>
      <c r="B8250" s="324" t="s">
        <v>21589</v>
      </c>
      <c r="C8250" s="325" t="s">
        <v>14847</v>
      </c>
      <c r="D8250" s="326" t="s">
        <v>1253</v>
      </c>
    </row>
    <row r="8251" spans="1:4" ht="15" x14ac:dyDescent="0.2">
      <c r="A8251" s="85">
        <v>34544</v>
      </c>
      <c r="B8251" s="324" t="s">
        <v>21590</v>
      </c>
      <c r="C8251" s="325" t="s">
        <v>14847</v>
      </c>
      <c r="D8251" s="326" t="s">
        <v>13678</v>
      </c>
    </row>
    <row r="8252" spans="1:4" ht="30" x14ac:dyDescent="0.2">
      <c r="A8252" s="85">
        <v>34729</v>
      </c>
      <c r="B8252" s="324" t="s">
        <v>21591</v>
      </c>
      <c r="C8252" s="325" t="s">
        <v>14847</v>
      </c>
      <c r="D8252" s="326" t="s">
        <v>13679</v>
      </c>
    </row>
    <row r="8253" spans="1:4" ht="30" x14ac:dyDescent="0.2">
      <c r="A8253" s="85">
        <v>34734</v>
      </c>
      <c r="B8253" s="324" t="s">
        <v>21592</v>
      </c>
      <c r="C8253" s="325" t="s">
        <v>14847</v>
      </c>
      <c r="D8253" s="326" t="s">
        <v>13680</v>
      </c>
    </row>
    <row r="8254" spans="1:4" ht="30" x14ac:dyDescent="0.2">
      <c r="A8254" s="85">
        <v>34738</v>
      </c>
      <c r="B8254" s="324" t="s">
        <v>21593</v>
      </c>
      <c r="C8254" s="325" t="s">
        <v>14847</v>
      </c>
      <c r="D8254" s="326" t="s">
        <v>13681</v>
      </c>
    </row>
    <row r="8255" spans="1:4" ht="15" x14ac:dyDescent="0.2">
      <c r="A8255" s="85">
        <v>2391</v>
      </c>
      <c r="B8255" s="324" t="s">
        <v>21594</v>
      </c>
      <c r="C8255" s="325" t="s">
        <v>14847</v>
      </c>
      <c r="D8255" s="326" t="s">
        <v>13682</v>
      </c>
    </row>
    <row r="8256" spans="1:4" ht="15" x14ac:dyDescent="0.2">
      <c r="A8256" s="85">
        <v>2374</v>
      </c>
      <c r="B8256" s="324" t="s">
        <v>21595</v>
      </c>
      <c r="C8256" s="325" t="s">
        <v>14847</v>
      </c>
      <c r="D8256" s="326" t="s">
        <v>13683</v>
      </c>
    </row>
    <row r="8257" spans="1:4" ht="15" x14ac:dyDescent="0.2">
      <c r="A8257" s="85">
        <v>2377</v>
      </c>
      <c r="B8257" s="324" t="s">
        <v>21596</v>
      </c>
      <c r="C8257" s="325" t="s">
        <v>14847</v>
      </c>
      <c r="D8257" s="326" t="s">
        <v>13684</v>
      </c>
    </row>
    <row r="8258" spans="1:4" ht="15" x14ac:dyDescent="0.2">
      <c r="A8258" s="85">
        <v>2393</v>
      </c>
      <c r="B8258" s="324" t="s">
        <v>21597</v>
      </c>
      <c r="C8258" s="325" t="s">
        <v>14847</v>
      </c>
      <c r="D8258" s="326" t="s">
        <v>13685</v>
      </c>
    </row>
    <row r="8259" spans="1:4" ht="15" x14ac:dyDescent="0.2">
      <c r="A8259" s="85">
        <v>34705</v>
      </c>
      <c r="B8259" s="324" t="s">
        <v>21598</v>
      </c>
      <c r="C8259" s="325" t="s">
        <v>14847</v>
      </c>
      <c r="D8259" s="326" t="s">
        <v>13686</v>
      </c>
    </row>
    <row r="8260" spans="1:4" ht="15" x14ac:dyDescent="0.2">
      <c r="A8260" s="85">
        <v>34707</v>
      </c>
      <c r="B8260" s="324" t="s">
        <v>21599</v>
      </c>
      <c r="C8260" s="325" t="s">
        <v>14847</v>
      </c>
      <c r="D8260" s="326" t="s">
        <v>13687</v>
      </c>
    </row>
    <row r="8261" spans="1:4" ht="15" x14ac:dyDescent="0.2">
      <c r="A8261" s="85">
        <v>2378</v>
      </c>
      <c r="B8261" s="324" t="s">
        <v>21600</v>
      </c>
      <c r="C8261" s="325" t="s">
        <v>14847</v>
      </c>
      <c r="D8261" s="326" t="s">
        <v>13688</v>
      </c>
    </row>
    <row r="8262" spans="1:4" ht="15" x14ac:dyDescent="0.2">
      <c r="A8262" s="85">
        <v>2379</v>
      </c>
      <c r="B8262" s="324" t="s">
        <v>21601</v>
      </c>
      <c r="C8262" s="325" t="s">
        <v>14847</v>
      </c>
      <c r="D8262" s="326" t="s">
        <v>13688</v>
      </c>
    </row>
    <row r="8263" spans="1:4" ht="15" x14ac:dyDescent="0.2">
      <c r="A8263" s="85">
        <v>2376</v>
      </c>
      <c r="B8263" s="324" t="s">
        <v>21602</v>
      </c>
      <c r="C8263" s="325" t="s">
        <v>14847</v>
      </c>
      <c r="D8263" s="326" t="s">
        <v>13689</v>
      </c>
    </row>
    <row r="8264" spans="1:4" ht="15" x14ac:dyDescent="0.2">
      <c r="A8264" s="85">
        <v>2394</v>
      </c>
      <c r="B8264" s="324" t="s">
        <v>21603</v>
      </c>
      <c r="C8264" s="325" t="s">
        <v>14847</v>
      </c>
      <c r="D8264" s="326" t="s">
        <v>13690</v>
      </c>
    </row>
    <row r="8265" spans="1:4" ht="15" x14ac:dyDescent="0.2">
      <c r="A8265" s="85">
        <v>34686</v>
      </c>
      <c r="B8265" s="324" t="s">
        <v>21604</v>
      </c>
      <c r="C8265" s="325" t="s">
        <v>14847</v>
      </c>
      <c r="D8265" s="326" t="s">
        <v>3608</v>
      </c>
    </row>
    <row r="8266" spans="1:4" ht="15" x14ac:dyDescent="0.2">
      <c r="A8266" s="85">
        <v>34616</v>
      </c>
      <c r="B8266" s="324" t="s">
        <v>21605</v>
      </c>
      <c r="C8266" s="325" t="s">
        <v>14847</v>
      </c>
      <c r="D8266" s="326" t="s">
        <v>4126</v>
      </c>
    </row>
    <row r="8267" spans="1:4" ht="15" x14ac:dyDescent="0.2">
      <c r="A8267" s="85">
        <v>34623</v>
      </c>
      <c r="B8267" s="324" t="s">
        <v>21606</v>
      </c>
      <c r="C8267" s="325" t="s">
        <v>14847</v>
      </c>
      <c r="D8267" s="326" t="s">
        <v>13691</v>
      </c>
    </row>
    <row r="8268" spans="1:4" ht="15" x14ac:dyDescent="0.2">
      <c r="A8268" s="85">
        <v>34628</v>
      </c>
      <c r="B8268" s="324" t="s">
        <v>21607</v>
      </c>
      <c r="C8268" s="325" t="s">
        <v>14847</v>
      </c>
      <c r="D8268" s="326" t="s">
        <v>13692</v>
      </c>
    </row>
    <row r="8269" spans="1:4" ht="15" x14ac:dyDescent="0.2">
      <c r="A8269" s="85">
        <v>34653</v>
      </c>
      <c r="B8269" s="324" t="s">
        <v>21608</v>
      </c>
      <c r="C8269" s="325" t="s">
        <v>14847</v>
      </c>
      <c r="D8269" s="326" t="s">
        <v>4781</v>
      </c>
    </row>
    <row r="8270" spans="1:4" ht="15" x14ac:dyDescent="0.2">
      <c r="A8270" s="85">
        <v>34688</v>
      </c>
      <c r="B8270" s="324" t="s">
        <v>21609</v>
      </c>
      <c r="C8270" s="325" t="s">
        <v>14847</v>
      </c>
      <c r="D8270" s="326" t="s">
        <v>704</v>
      </c>
    </row>
    <row r="8271" spans="1:4" ht="15" x14ac:dyDescent="0.2">
      <c r="A8271" s="85">
        <v>34709</v>
      </c>
      <c r="B8271" s="324" t="s">
        <v>21610</v>
      </c>
      <c r="C8271" s="325" t="s">
        <v>14847</v>
      </c>
      <c r="D8271" s="326" t="s">
        <v>13693</v>
      </c>
    </row>
    <row r="8272" spans="1:4" ht="15" x14ac:dyDescent="0.2">
      <c r="A8272" s="85">
        <v>34714</v>
      </c>
      <c r="B8272" s="324" t="s">
        <v>21611</v>
      </c>
      <c r="C8272" s="325" t="s">
        <v>14847</v>
      </c>
      <c r="D8272" s="326" t="s">
        <v>398</v>
      </c>
    </row>
    <row r="8273" spans="1:4" ht="15" x14ac:dyDescent="0.2">
      <c r="A8273" s="85">
        <v>2388</v>
      </c>
      <c r="B8273" s="324" t="s">
        <v>21612</v>
      </c>
      <c r="C8273" s="325" t="s">
        <v>14847</v>
      </c>
      <c r="D8273" s="326" t="s">
        <v>13694</v>
      </c>
    </row>
    <row r="8274" spans="1:4" ht="15" x14ac:dyDescent="0.2">
      <c r="A8274" s="85">
        <v>34606</v>
      </c>
      <c r="B8274" s="324" t="s">
        <v>21613</v>
      </c>
      <c r="C8274" s="325" t="s">
        <v>14847</v>
      </c>
      <c r="D8274" s="326" t="s">
        <v>13695</v>
      </c>
    </row>
    <row r="8275" spans="1:4" ht="15" x14ac:dyDescent="0.2">
      <c r="A8275" s="85">
        <v>34689</v>
      </c>
      <c r="B8275" s="324" t="s">
        <v>21614</v>
      </c>
      <c r="C8275" s="325" t="s">
        <v>14847</v>
      </c>
      <c r="D8275" s="326" t="s">
        <v>1013</v>
      </c>
    </row>
    <row r="8276" spans="1:4" ht="15" x14ac:dyDescent="0.2">
      <c r="A8276" s="85">
        <v>2370</v>
      </c>
      <c r="B8276" s="324" t="s">
        <v>21615</v>
      </c>
      <c r="C8276" s="325" t="s">
        <v>14847</v>
      </c>
      <c r="D8276" s="326" t="s">
        <v>4815</v>
      </c>
    </row>
    <row r="8277" spans="1:4" ht="15" x14ac:dyDescent="0.2">
      <c r="A8277" s="85">
        <v>2386</v>
      </c>
      <c r="B8277" s="324" t="s">
        <v>21616</v>
      </c>
      <c r="C8277" s="325" t="s">
        <v>14847</v>
      </c>
      <c r="D8277" s="326" t="s">
        <v>1048</v>
      </c>
    </row>
    <row r="8278" spans="1:4" ht="15" x14ac:dyDescent="0.2">
      <c r="A8278" s="85">
        <v>2392</v>
      </c>
      <c r="B8278" s="324" t="s">
        <v>21617</v>
      </c>
      <c r="C8278" s="325" t="s">
        <v>14847</v>
      </c>
      <c r="D8278" s="326" t="s">
        <v>8088</v>
      </c>
    </row>
    <row r="8279" spans="1:4" ht="15" x14ac:dyDescent="0.2">
      <c r="A8279" s="85">
        <v>2373</v>
      </c>
      <c r="B8279" s="324" t="s">
        <v>21618</v>
      </c>
      <c r="C8279" s="325" t="s">
        <v>14847</v>
      </c>
      <c r="D8279" s="326" t="s">
        <v>13696</v>
      </c>
    </row>
    <row r="8280" spans="1:4" ht="15" x14ac:dyDescent="0.2">
      <c r="A8280" s="85">
        <v>39465</v>
      </c>
      <c r="B8280" s="324" t="s">
        <v>21619</v>
      </c>
      <c r="C8280" s="325" t="s">
        <v>14847</v>
      </c>
      <c r="D8280" s="326" t="s">
        <v>13697</v>
      </c>
    </row>
    <row r="8281" spans="1:4" ht="15" x14ac:dyDescent="0.2">
      <c r="A8281" s="85">
        <v>39466</v>
      </c>
      <c r="B8281" s="324" t="s">
        <v>21620</v>
      </c>
      <c r="C8281" s="325" t="s">
        <v>14847</v>
      </c>
      <c r="D8281" s="326" t="s">
        <v>13624</v>
      </c>
    </row>
    <row r="8282" spans="1:4" ht="15" x14ac:dyDescent="0.2">
      <c r="A8282" s="85">
        <v>39467</v>
      </c>
      <c r="B8282" s="324" t="s">
        <v>21621</v>
      </c>
      <c r="C8282" s="325" t="s">
        <v>14847</v>
      </c>
      <c r="D8282" s="326" t="s">
        <v>4081</v>
      </c>
    </row>
    <row r="8283" spans="1:4" ht="15" x14ac:dyDescent="0.2">
      <c r="A8283" s="85">
        <v>39468</v>
      </c>
      <c r="B8283" s="324" t="s">
        <v>21622</v>
      </c>
      <c r="C8283" s="325" t="s">
        <v>14847</v>
      </c>
      <c r="D8283" s="326" t="s">
        <v>13698</v>
      </c>
    </row>
    <row r="8284" spans="1:4" ht="15" x14ac:dyDescent="0.2">
      <c r="A8284" s="85">
        <v>39469</v>
      </c>
      <c r="B8284" s="324" t="s">
        <v>21623</v>
      </c>
      <c r="C8284" s="325" t="s">
        <v>14847</v>
      </c>
      <c r="D8284" s="326" t="s">
        <v>13699</v>
      </c>
    </row>
    <row r="8285" spans="1:4" ht="15" x14ac:dyDescent="0.2">
      <c r="A8285" s="85">
        <v>39470</v>
      </c>
      <c r="B8285" s="324" t="s">
        <v>21624</v>
      </c>
      <c r="C8285" s="325" t="s">
        <v>14847</v>
      </c>
      <c r="D8285" s="326" t="s">
        <v>13700</v>
      </c>
    </row>
    <row r="8286" spans="1:4" ht="15" x14ac:dyDescent="0.2">
      <c r="A8286" s="85">
        <v>39471</v>
      </c>
      <c r="B8286" s="324" t="s">
        <v>21625</v>
      </c>
      <c r="C8286" s="325" t="s">
        <v>14847</v>
      </c>
      <c r="D8286" s="326" t="s">
        <v>13701</v>
      </c>
    </row>
    <row r="8287" spans="1:4" ht="15" x14ac:dyDescent="0.2">
      <c r="A8287" s="85">
        <v>39472</v>
      </c>
      <c r="B8287" s="324" t="s">
        <v>21626</v>
      </c>
      <c r="C8287" s="325" t="s">
        <v>14847</v>
      </c>
      <c r="D8287" s="326" t="s">
        <v>13702</v>
      </c>
    </row>
    <row r="8288" spans="1:4" ht="15" x14ac:dyDescent="0.2">
      <c r="A8288" s="85">
        <v>39473</v>
      </c>
      <c r="B8288" s="324" t="s">
        <v>21627</v>
      </c>
      <c r="C8288" s="325" t="s">
        <v>14847</v>
      </c>
      <c r="D8288" s="326" t="s">
        <v>13703</v>
      </c>
    </row>
    <row r="8289" spans="1:4" ht="15" x14ac:dyDescent="0.2">
      <c r="A8289" s="85">
        <v>39474</v>
      </c>
      <c r="B8289" s="324" t="s">
        <v>21628</v>
      </c>
      <c r="C8289" s="325" t="s">
        <v>14847</v>
      </c>
      <c r="D8289" s="326" t="s">
        <v>4896</v>
      </c>
    </row>
    <row r="8290" spans="1:4" ht="15" x14ac:dyDescent="0.2">
      <c r="A8290" s="85">
        <v>39475</v>
      </c>
      <c r="B8290" s="324" t="s">
        <v>21629</v>
      </c>
      <c r="C8290" s="325" t="s">
        <v>14847</v>
      </c>
      <c r="D8290" s="326" t="s">
        <v>13704</v>
      </c>
    </row>
    <row r="8291" spans="1:4" ht="15" x14ac:dyDescent="0.2">
      <c r="A8291" s="85">
        <v>39476</v>
      </c>
      <c r="B8291" s="324" t="s">
        <v>21630</v>
      </c>
      <c r="C8291" s="325" t="s">
        <v>14847</v>
      </c>
      <c r="D8291" s="326" t="s">
        <v>13705</v>
      </c>
    </row>
    <row r="8292" spans="1:4" ht="15" x14ac:dyDescent="0.2">
      <c r="A8292" s="85">
        <v>39477</v>
      </c>
      <c r="B8292" s="324" t="s">
        <v>21631</v>
      </c>
      <c r="C8292" s="325" t="s">
        <v>14847</v>
      </c>
      <c r="D8292" s="326" t="s">
        <v>13706</v>
      </c>
    </row>
    <row r="8293" spans="1:4" ht="15" x14ac:dyDescent="0.2">
      <c r="A8293" s="85">
        <v>39478</v>
      </c>
      <c r="B8293" s="324" t="s">
        <v>21632</v>
      </c>
      <c r="C8293" s="325" t="s">
        <v>14847</v>
      </c>
      <c r="D8293" s="326" t="s">
        <v>13707</v>
      </c>
    </row>
    <row r="8294" spans="1:4" ht="15" x14ac:dyDescent="0.2">
      <c r="A8294" s="85">
        <v>39479</v>
      </c>
      <c r="B8294" s="324" t="s">
        <v>21633</v>
      </c>
      <c r="C8294" s="325" t="s">
        <v>14847</v>
      </c>
      <c r="D8294" s="326" t="s">
        <v>13708</v>
      </c>
    </row>
    <row r="8295" spans="1:4" ht="15" x14ac:dyDescent="0.2">
      <c r="A8295" s="85">
        <v>39480</v>
      </c>
      <c r="B8295" s="324" t="s">
        <v>21634</v>
      </c>
      <c r="C8295" s="325" t="s">
        <v>14847</v>
      </c>
      <c r="D8295" s="326" t="s">
        <v>13709</v>
      </c>
    </row>
    <row r="8296" spans="1:4" ht="15" x14ac:dyDescent="0.2">
      <c r="A8296" s="85">
        <v>39459</v>
      </c>
      <c r="B8296" s="324" t="s">
        <v>21635</v>
      </c>
      <c r="C8296" s="325" t="s">
        <v>14847</v>
      </c>
      <c r="D8296" s="326" t="s">
        <v>13710</v>
      </c>
    </row>
    <row r="8297" spans="1:4" ht="15" x14ac:dyDescent="0.2">
      <c r="A8297" s="85">
        <v>39445</v>
      </c>
      <c r="B8297" s="324" t="s">
        <v>21636</v>
      </c>
      <c r="C8297" s="325" t="s">
        <v>14847</v>
      </c>
      <c r="D8297" s="326" t="s">
        <v>13711</v>
      </c>
    </row>
    <row r="8298" spans="1:4" ht="15" x14ac:dyDescent="0.2">
      <c r="A8298" s="85">
        <v>39446</v>
      </c>
      <c r="B8298" s="324" t="s">
        <v>21637</v>
      </c>
      <c r="C8298" s="325" t="s">
        <v>14847</v>
      </c>
      <c r="D8298" s="326" t="s">
        <v>13712</v>
      </c>
    </row>
    <row r="8299" spans="1:4" ht="15" x14ac:dyDescent="0.2">
      <c r="A8299" s="85">
        <v>39447</v>
      </c>
      <c r="B8299" s="324" t="s">
        <v>21638</v>
      </c>
      <c r="C8299" s="325" t="s">
        <v>14847</v>
      </c>
      <c r="D8299" s="326" t="s">
        <v>13636</v>
      </c>
    </row>
    <row r="8300" spans="1:4" ht="15" x14ac:dyDescent="0.2">
      <c r="A8300" s="85">
        <v>39448</v>
      </c>
      <c r="B8300" s="324" t="s">
        <v>21639</v>
      </c>
      <c r="C8300" s="325" t="s">
        <v>14847</v>
      </c>
      <c r="D8300" s="326" t="s">
        <v>13713</v>
      </c>
    </row>
    <row r="8301" spans="1:4" ht="15" x14ac:dyDescent="0.2">
      <c r="A8301" s="85">
        <v>39450</v>
      </c>
      <c r="B8301" s="324" t="s">
        <v>21640</v>
      </c>
      <c r="C8301" s="325" t="s">
        <v>14847</v>
      </c>
      <c r="D8301" s="326" t="s">
        <v>13714</v>
      </c>
    </row>
    <row r="8302" spans="1:4" ht="15" x14ac:dyDescent="0.2">
      <c r="A8302" s="85">
        <v>39451</v>
      </c>
      <c r="B8302" s="324" t="s">
        <v>21641</v>
      </c>
      <c r="C8302" s="325" t="s">
        <v>14847</v>
      </c>
      <c r="D8302" s="326" t="s">
        <v>13715</v>
      </c>
    </row>
    <row r="8303" spans="1:4" ht="15" x14ac:dyDescent="0.2">
      <c r="A8303" s="85">
        <v>39452</v>
      </c>
      <c r="B8303" s="324" t="s">
        <v>21642</v>
      </c>
      <c r="C8303" s="325" t="s">
        <v>14847</v>
      </c>
      <c r="D8303" s="326" t="s">
        <v>13716</v>
      </c>
    </row>
    <row r="8304" spans="1:4" ht="15" x14ac:dyDescent="0.2">
      <c r="A8304" s="85">
        <v>39523</v>
      </c>
      <c r="B8304" s="324" t="s">
        <v>21643</v>
      </c>
      <c r="C8304" s="325" t="s">
        <v>14847</v>
      </c>
      <c r="D8304" s="326" t="s">
        <v>13717</v>
      </c>
    </row>
    <row r="8305" spans="1:4" ht="15" x14ac:dyDescent="0.2">
      <c r="A8305" s="85">
        <v>39449</v>
      </c>
      <c r="B8305" s="324" t="s">
        <v>21644</v>
      </c>
      <c r="C8305" s="325" t="s">
        <v>14847</v>
      </c>
      <c r="D8305" s="326" t="s">
        <v>13718</v>
      </c>
    </row>
    <row r="8306" spans="1:4" ht="15" x14ac:dyDescent="0.2">
      <c r="A8306" s="85">
        <v>39455</v>
      </c>
      <c r="B8306" s="324" t="s">
        <v>21645</v>
      </c>
      <c r="C8306" s="325" t="s">
        <v>14847</v>
      </c>
      <c r="D8306" s="326" t="s">
        <v>786</v>
      </c>
    </row>
    <row r="8307" spans="1:4" ht="15" x14ac:dyDescent="0.2">
      <c r="A8307" s="85">
        <v>39456</v>
      </c>
      <c r="B8307" s="324" t="s">
        <v>21646</v>
      </c>
      <c r="C8307" s="325" t="s">
        <v>14847</v>
      </c>
      <c r="D8307" s="326" t="s">
        <v>13719</v>
      </c>
    </row>
    <row r="8308" spans="1:4" ht="15" x14ac:dyDescent="0.2">
      <c r="A8308" s="85">
        <v>39457</v>
      </c>
      <c r="B8308" s="324" t="s">
        <v>21647</v>
      </c>
      <c r="C8308" s="325" t="s">
        <v>14847</v>
      </c>
      <c r="D8308" s="326" t="s">
        <v>13720</v>
      </c>
    </row>
    <row r="8309" spans="1:4" ht="15" x14ac:dyDescent="0.2">
      <c r="A8309" s="85">
        <v>39458</v>
      </c>
      <c r="B8309" s="324" t="s">
        <v>21648</v>
      </c>
      <c r="C8309" s="325" t="s">
        <v>14847</v>
      </c>
      <c r="D8309" s="326" t="s">
        <v>13721</v>
      </c>
    </row>
    <row r="8310" spans="1:4" ht="15" x14ac:dyDescent="0.2">
      <c r="A8310" s="85">
        <v>39464</v>
      </c>
      <c r="B8310" s="324" t="s">
        <v>21649</v>
      </c>
      <c r="C8310" s="325" t="s">
        <v>14847</v>
      </c>
      <c r="D8310" s="326" t="s">
        <v>13722</v>
      </c>
    </row>
    <row r="8311" spans="1:4" ht="15" x14ac:dyDescent="0.2">
      <c r="A8311" s="85">
        <v>39460</v>
      </c>
      <c r="B8311" s="324" t="s">
        <v>21650</v>
      </c>
      <c r="C8311" s="325" t="s">
        <v>14847</v>
      </c>
      <c r="D8311" s="326" t="s">
        <v>13723</v>
      </c>
    </row>
    <row r="8312" spans="1:4" ht="15" x14ac:dyDescent="0.2">
      <c r="A8312" s="85">
        <v>39461</v>
      </c>
      <c r="B8312" s="324" t="s">
        <v>21651</v>
      </c>
      <c r="C8312" s="325" t="s">
        <v>14847</v>
      </c>
      <c r="D8312" s="326" t="s">
        <v>13724</v>
      </c>
    </row>
    <row r="8313" spans="1:4" ht="15" x14ac:dyDescent="0.2">
      <c r="A8313" s="85">
        <v>39462</v>
      </c>
      <c r="B8313" s="324" t="s">
        <v>21652</v>
      </c>
      <c r="C8313" s="325" t="s">
        <v>14847</v>
      </c>
      <c r="D8313" s="326" t="s">
        <v>13725</v>
      </c>
    </row>
    <row r="8314" spans="1:4" ht="15" x14ac:dyDescent="0.2">
      <c r="A8314" s="85">
        <v>39463</v>
      </c>
      <c r="B8314" s="324" t="s">
        <v>21653</v>
      </c>
      <c r="C8314" s="325" t="s">
        <v>14847</v>
      </c>
      <c r="D8314" s="326" t="s">
        <v>13726</v>
      </c>
    </row>
    <row r="8315" spans="1:4" ht="15" x14ac:dyDescent="0.2">
      <c r="A8315" s="85">
        <v>26039</v>
      </c>
      <c r="B8315" s="324" t="s">
        <v>21654</v>
      </c>
      <c r="C8315" s="325" t="s">
        <v>14847</v>
      </c>
      <c r="D8315" s="326" t="s">
        <v>21655</v>
      </c>
    </row>
    <row r="8316" spans="1:4" ht="15" x14ac:dyDescent="0.2">
      <c r="A8316" s="85">
        <v>2401</v>
      </c>
      <c r="B8316" s="324" t="s">
        <v>21656</v>
      </c>
      <c r="C8316" s="325" t="s">
        <v>14847</v>
      </c>
      <c r="D8316" s="326" t="s">
        <v>21657</v>
      </c>
    </row>
    <row r="8317" spans="1:4" ht="30" x14ac:dyDescent="0.2">
      <c r="A8317" s="85">
        <v>38870</v>
      </c>
      <c r="B8317" s="324" t="s">
        <v>21658</v>
      </c>
      <c r="C8317" s="325" t="s">
        <v>14847</v>
      </c>
      <c r="D8317" s="326" t="s">
        <v>7024</v>
      </c>
    </row>
    <row r="8318" spans="1:4" ht="30" x14ac:dyDescent="0.2">
      <c r="A8318" s="85">
        <v>38869</v>
      </c>
      <c r="B8318" s="324" t="s">
        <v>21659</v>
      </c>
      <c r="C8318" s="325" t="s">
        <v>14847</v>
      </c>
      <c r="D8318" s="326" t="s">
        <v>6125</v>
      </c>
    </row>
    <row r="8319" spans="1:4" ht="30" x14ac:dyDescent="0.2">
      <c r="A8319" s="85">
        <v>38872</v>
      </c>
      <c r="B8319" s="324" t="s">
        <v>21660</v>
      </c>
      <c r="C8319" s="325" t="s">
        <v>14847</v>
      </c>
      <c r="D8319" s="326" t="s">
        <v>20227</v>
      </c>
    </row>
    <row r="8320" spans="1:4" ht="30" x14ac:dyDescent="0.2">
      <c r="A8320" s="85">
        <v>38871</v>
      </c>
      <c r="B8320" s="324" t="s">
        <v>21661</v>
      </c>
      <c r="C8320" s="325" t="s">
        <v>14847</v>
      </c>
      <c r="D8320" s="326" t="s">
        <v>14119</v>
      </c>
    </row>
    <row r="8321" spans="1:4" ht="15" x14ac:dyDescent="0.2">
      <c r="A8321" s="85">
        <v>39283</v>
      </c>
      <c r="B8321" s="324" t="s">
        <v>21662</v>
      </c>
      <c r="C8321" s="325" t="s">
        <v>14847</v>
      </c>
      <c r="D8321" s="326" t="s">
        <v>21663</v>
      </c>
    </row>
    <row r="8322" spans="1:4" ht="15" x14ac:dyDescent="0.2">
      <c r="A8322" s="85">
        <v>39284</v>
      </c>
      <c r="B8322" s="324" t="s">
        <v>21664</v>
      </c>
      <c r="C8322" s="325" t="s">
        <v>14847</v>
      </c>
      <c r="D8322" s="326" t="s">
        <v>21665</v>
      </c>
    </row>
    <row r="8323" spans="1:4" ht="15" x14ac:dyDescent="0.2">
      <c r="A8323" s="85">
        <v>39285</v>
      </c>
      <c r="B8323" s="324" t="s">
        <v>21666</v>
      </c>
      <c r="C8323" s="325" t="s">
        <v>14847</v>
      </c>
      <c r="D8323" s="326" t="s">
        <v>21667</v>
      </c>
    </row>
    <row r="8324" spans="1:4" ht="15" x14ac:dyDescent="0.2">
      <c r="A8324" s="85">
        <v>39286</v>
      </c>
      <c r="B8324" s="324" t="s">
        <v>21668</v>
      </c>
      <c r="C8324" s="325" t="s">
        <v>14847</v>
      </c>
      <c r="D8324" s="326" t="s">
        <v>18184</v>
      </c>
    </row>
    <row r="8325" spans="1:4" ht="15" x14ac:dyDescent="0.2">
      <c r="A8325" s="85">
        <v>39287</v>
      </c>
      <c r="B8325" s="324" t="s">
        <v>21669</v>
      </c>
      <c r="C8325" s="325" t="s">
        <v>14847</v>
      </c>
      <c r="D8325" s="326" t="s">
        <v>21670</v>
      </c>
    </row>
    <row r="8326" spans="1:4" ht="15" x14ac:dyDescent="0.2">
      <c r="A8326" s="85">
        <v>39288</v>
      </c>
      <c r="B8326" s="324" t="s">
        <v>21671</v>
      </c>
      <c r="C8326" s="325" t="s">
        <v>14847</v>
      </c>
      <c r="D8326" s="326" t="s">
        <v>21672</v>
      </c>
    </row>
    <row r="8327" spans="1:4" ht="30" x14ac:dyDescent="0.2">
      <c r="A8327" s="85">
        <v>2414</v>
      </c>
      <c r="B8327" s="324" t="s">
        <v>21673</v>
      </c>
      <c r="C8327" s="325" t="s">
        <v>1506</v>
      </c>
      <c r="D8327" s="326" t="s">
        <v>21674</v>
      </c>
    </row>
    <row r="8328" spans="1:4" ht="30" x14ac:dyDescent="0.2">
      <c r="A8328" s="85">
        <v>2413</v>
      </c>
      <c r="B8328" s="324" t="s">
        <v>21675</v>
      </c>
      <c r="C8328" s="325" t="s">
        <v>1506</v>
      </c>
      <c r="D8328" s="326" t="s">
        <v>21676</v>
      </c>
    </row>
    <row r="8329" spans="1:4" ht="30" x14ac:dyDescent="0.2">
      <c r="A8329" s="85">
        <v>2405</v>
      </c>
      <c r="B8329" s="324" t="s">
        <v>21677</v>
      </c>
      <c r="C8329" s="325" t="s">
        <v>1506</v>
      </c>
      <c r="D8329" s="326" t="s">
        <v>21678</v>
      </c>
    </row>
    <row r="8330" spans="1:4" ht="30" x14ac:dyDescent="0.2">
      <c r="A8330" s="85">
        <v>13361</v>
      </c>
      <c r="B8330" s="324" t="s">
        <v>21679</v>
      </c>
      <c r="C8330" s="325" t="s">
        <v>1506</v>
      </c>
      <c r="D8330" s="326" t="s">
        <v>21680</v>
      </c>
    </row>
    <row r="8331" spans="1:4" ht="30" x14ac:dyDescent="0.2">
      <c r="A8331" s="85">
        <v>11987</v>
      </c>
      <c r="B8331" s="324" t="s">
        <v>21681</v>
      </c>
      <c r="C8331" s="325" t="s">
        <v>1506</v>
      </c>
      <c r="D8331" s="326" t="s">
        <v>21682</v>
      </c>
    </row>
    <row r="8332" spans="1:4" ht="30" x14ac:dyDescent="0.2">
      <c r="A8332" s="85">
        <v>2416</v>
      </c>
      <c r="B8332" s="324" t="s">
        <v>21683</v>
      </c>
      <c r="C8332" s="325" t="s">
        <v>1506</v>
      </c>
      <c r="D8332" s="326" t="s">
        <v>21684</v>
      </c>
    </row>
    <row r="8333" spans="1:4" ht="30" x14ac:dyDescent="0.2">
      <c r="A8333" s="85">
        <v>2412</v>
      </c>
      <c r="B8333" s="324" t="s">
        <v>21685</v>
      </c>
      <c r="C8333" s="325" t="s">
        <v>1506</v>
      </c>
      <c r="D8333" s="326" t="s">
        <v>1842</v>
      </c>
    </row>
    <row r="8334" spans="1:4" ht="30" x14ac:dyDescent="0.2">
      <c r="A8334" s="85">
        <v>2411</v>
      </c>
      <c r="B8334" s="324" t="s">
        <v>21686</v>
      </c>
      <c r="C8334" s="325" t="s">
        <v>1506</v>
      </c>
      <c r="D8334" s="326" t="s">
        <v>21680</v>
      </c>
    </row>
    <row r="8335" spans="1:4" ht="30" x14ac:dyDescent="0.2">
      <c r="A8335" s="85">
        <v>2406</v>
      </c>
      <c r="B8335" s="324" t="s">
        <v>21687</v>
      </c>
      <c r="C8335" s="325" t="s">
        <v>1506</v>
      </c>
      <c r="D8335" s="326" t="s">
        <v>5496</v>
      </c>
    </row>
    <row r="8336" spans="1:4" ht="30" x14ac:dyDescent="0.2">
      <c r="A8336" s="85">
        <v>10571</v>
      </c>
      <c r="B8336" s="324" t="s">
        <v>21688</v>
      </c>
      <c r="C8336" s="325" t="s">
        <v>1506</v>
      </c>
      <c r="D8336" s="326" t="s">
        <v>21689</v>
      </c>
    </row>
    <row r="8337" spans="1:4" ht="30" x14ac:dyDescent="0.2">
      <c r="A8337" s="85">
        <v>11985</v>
      </c>
      <c r="B8337" s="324" t="s">
        <v>21690</v>
      </c>
      <c r="C8337" s="325" t="s">
        <v>1506</v>
      </c>
      <c r="D8337" s="326" t="s">
        <v>21691</v>
      </c>
    </row>
    <row r="8338" spans="1:4" ht="30" x14ac:dyDescent="0.2">
      <c r="A8338" s="85">
        <v>2410</v>
      </c>
      <c r="B8338" s="324" t="s">
        <v>21692</v>
      </c>
      <c r="C8338" s="325" t="s">
        <v>1506</v>
      </c>
      <c r="D8338" s="326" t="s">
        <v>14202</v>
      </c>
    </row>
    <row r="8339" spans="1:4" ht="30" x14ac:dyDescent="0.2">
      <c r="A8339" s="85">
        <v>2417</v>
      </c>
      <c r="B8339" s="324" t="s">
        <v>21693</v>
      </c>
      <c r="C8339" s="325" t="s">
        <v>1506</v>
      </c>
      <c r="D8339" s="326" t="s">
        <v>21694</v>
      </c>
    </row>
    <row r="8340" spans="1:4" ht="15" x14ac:dyDescent="0.2">
      <c r="A8340" s="85">
        <v>2415</v>
      </c>
      <c r="B8340" s="324" t="s">
        <v>21695</v>
      </c>
      <c r="C8340" s="325" t="s">
        <v>1506</v>
      </c>
      <c r="D8340" s="326" t="s">
        <v>14546</v>
      </c>
    </row>
    <row r="8341" spans="1:4" ht="15" x14ac:dyDescent="0.2">
      <c r="A8341" s="85">
        <v>13360</v>
      </c>
      <c r="B8341" s="324" t="s">
        <v>21696</v>
      </c>
      <c r="C8341" s="325" t="s">
        <v>1506</v>
      </c>
      <c r="D8341" s="326" t="s">
        <v>14546</v>
      </c>
    </row>
    <row r="8342" spans="1:4" ht="30" x14ac:dyDescent="0.2">
      <c r="A8342" s="85">
        <v>11983</v>
      </c>
      <c r="B8342" s="324" t="s">
        <v>21697</v>
      </c>
      <c r="C8342" s="325" t="s">
        <v>1506</v>
      </c>
      <c r="D8342" s="326" t="s">
        <v>21698</v>
      </c>
    </row>
    <row r="8343" spans="1:4" ht="30" x14ac:dyDescent="0.2">
      <c r="A8343" s="85">
        <v>11986</v>
      </c>
      <c r="B8343" s="324" t="s">
        <v>21699</v>
      </c>
      <c r="C8343" s="325" t="s">
        <v>1506</v>
      </c>
      <c r="D8343" s="326" t="s">
        <v>16445</v>
      </c>
    </row>
    <row r="8344" spans="1:4" ht="30" x14ac:dyDescent="0.2">
      <c r="A8344" s="85">
        <v>25976</v>
      </c>
      <c r="B8344" s="324" t="s">
        <v>21700</v>
      </c>
      <c r="C8344" s="325" t="s">
        <v>1506</v>
      </c>
      <c r="D8344" s="326" t="s">
        <v>21701</v>
      </c>
    </row>
    <row r="8345" spans="1:4" ht="15" x14ac:dyDescent="0.2">
      <c r="A8345" s="85">
        <v>10629</v>
      </c>
      <c r="B8345" s="324" t="s">
        <v>21702</v>
      </c>
      <c r="C8345" s="325" t="s">
        <v>1506</v>
      </c>
      <c r="D8345" s="326" t="s">
        <v>21703</v>
      </c>
    </row>
    <row r="8346" spans="1:4" ht="15" x14ac:dyDescent="0.2">
      <c r="A8346" s="85">
        <v>10698</v>
      </c>
      <c r="B8346" s="324" t="s">
        <v>21704</v>
      </c>
      <c r="C8346" s="325" t="s">
        <v>1506</v>
      </c>
      <c r="D8346" s="326" t="s">
        <v>13729</v>
      </c>
    </row>
    <row r="8347" spans="1:4" ht="30" x14ac:dyDescent="0.2">
      <c r="A8347" s="85">
        <v>40521</v>
      </c>
      <c r="B8347" s="324" t="s">
        <v>21705</v>
      </c>
      <c r="C8347" s="325" t="s">
        <v>14847</v>
      </c>
      <c r="D8347" s="326" t="s">
        <v>21706</v>
      </c>
    </row>
    <row r="8348" spans="1:4" ht="30" x14ac:dyDescent="0.2">
      <c r="A8348" s="85">
        <v>2432</v>
      </c>
      <c r="B8348" s="324" t="s">
        <v>21707</v>
      </c>
      <c r="C8348" s="325" t="s">
        <v>14847</v>
      </c>
      <c r="D8348" s="326" t="s">
        <v>18283</v>
      </c>
    </row>
    <row r="8349" spans="1:4" ht="30" x14ac:dyDescent="0.2">
      <c r="A8349" s="85">
        <v>2418</v>
      </c>
      <c r="B8349" s="324" t="s">
        <v>21708</v>
      </c>
      <c r="C8349" s="325" t="s">
        <v>14847</v>
      </c>
      <c r="D8349" s="326" t="s">
        <v>3759</v>
      </c>
    </row>
    <row r="8350" spans="1:4" ht="30" x14ac:dyDescent="0.2">
      <c r="A8350" s="85">
        <v>2433</v>
      </c>
      <c r="B8350" s="324" t="s">
        <v>21709</v>
      </c>
      <c r="C8350" s="325" t="s">
        <v>14847</v>
      </c>
      <c r="D8350" s="326" t="s">
        <v>17688</v>
      </c>
    </row>
    <row r="8351" spans="1:4" ht="30" x14ac:dyDescent="0.2">
      <c r="A8351" s="85">
        <v>2420</v>
      </c>
      <c r="B8351" s="324" t="s">
        <v>21710</v>
      </c>
      <c r="C8351" s="325" t="s">
        <v>14847</v>
      </c>
      <c r="D8351" s="326" t="s">
        <v>5458</v>
      </c>
    </row>
    <row r="8352" spans="1:4" ht="30" x14ac:dyDescent="0.2">
      <c r="A8352" s="85">
        <v>2421</v>
      </c>
      <c r="B8352" s="324" t="s">
        <v>21711</v>
      </c>
      <c r="C8352" s="325" t="s">
        <v>14847</v>
      </c>
      <c r="D8352" s="326" t="s">
        <v>21712</v>
      </c>
    </row>
    <row r="8353" spans="1:4" ht="15" x14ac:dyDescent="0.2">
      <c r="A8353" s="85">
        <v>11447</v>
      </c>
      <c r="B8353" s="324" t="s">
        <v>21713</v>
      </c>
      <c r="C8353" s="325" t="s">
        <v>14847</v>
      </c>
      <c r="D8353" s="326" t="s">
        <v>18016</v>
      </c>
    </row>
    <row r="8354" spans="1:4" ht="15" x14ac:dyDescent="0.2">
      <c r="A8354" s="85">
        <v>2429</v>
      </c>
      <c r="B8354" s="324" t="s">
        <v>21714</v>
      </c>
      <c r="C8354" s="325" t="s">
        <v>14847</v>
      </c>
      <c r="D8354" s="326" t="s">
        <v>21715</v>
      </c>
    </row>
    <row r="8355" spans="1:4" ht="15" x14ac:dyDescent="0.2">
      <c r="A8355" s="85">
        <v>11449</v>
      </c>
      <c r="B8355" s="324" t="s">
        <v>21716</v>
      </c>
      <c r="C8355" s="325" t="s">
        <v>14847</v>
      </c>
      <c r="D8355" s="326" t="s">
        <v>21717</v>
      </c>
    </row>
    <row r="8356" spans="1:4" ht="15" x14ac:dyDescent="0.2">
      <c r="A8356" s="85">
        <v>11451</v>
      </c>
      <c r="B8356" s="324" t="s">
        <v>21718</v>
      </c>
      <c r="C8356" s="325" t="s">
        <v>14847</v>
      </c>
      <c r="D8356" s="326" t="s">
        <v>21719</v>
      </c>
    </row>
    <row r="8357" spans="1:4" ht="15" x14ac:dyDescent="0.2">
      <c r="A8357" s="85">
        <v>11116</v>
      </c>
      <c r="B8357" s="324" t="s">
        <v>21720</v>
      </c>
      <c r="C8357" s="325" t="s">
        <v>14847</v>
      </c>
      <c r="D8357" s="326" t="s">
        <v>21721</v>
      </c>
    </row>
    <row r="8358" spans="1:4" ht="15" x14ac:dyDescent="0.2">
      <c r="A8358" s="85">
        <v>38411</v>
      </c>
      <c r="B8358" s="324" t="s">
        <v>21722</v>
      </c>
      <c r="C8358" s="325" t="s">
        <v>14847</v>
      </c>
      <c r="D8358" s="326" t="s">
        <v>13730</v>
      </c>
    </row>
    <row r="8359" spans="1:4" ht="15" x14ac:dyDescent="0.2">
      <c r="A8359" s="85">
        <v>1370</v>
      </c>
      <c r="B8359" s="324" t="s">
        <v>21723</v>
      </c>
      <c r="C8359" s="325" t="s">
        <v>14847</v>
      </c>
      <c r="D8359" s="326" t="s">
        <v>21724</v>
      </c>
    </row>
    <row r="8360" spans="1:4" ht="15" x14ac:dyDescent="0.2">
      <c r="A8360" s="85">
        <v>38189</v>
      </c>
      <c r="B8360" s="324" t="s">
        <v>21725</v>
      </c>
      <c r="C8360" s="325" t="s">
        <v>14847</v>
      </c>
      <c r="D8360" s="326" t="s">
        <v>21726</v>
      </c>
    </row>
    <row r="8361" spans="1:4" ht="15" x14ac:dyDescent="0.2">
      <c r="A8361" s="85">
        <v>38190</v>
      </c>
      <c r="B8361" s="324" t="s">
        <v>21727</v>
      </c>
      <c r="C8361" s="325" t="s">
        <v>14847</v>
      </c>
      <c r="D8361" s="326" t="s">
        <v>21728</v>
      </c>
    </row>
    <row r="8362" spans="1:4" ht="30" x14ac:dyDescent="0.2">
      <c r="A8362" s="85">
        <v>36516</v>
      </c>
      <c r="B8362" s="324" t="s">
        <v>21729</v>
      </c>
      <c r="C8362" s="325" t="s">
        <v>14847</v>
      </c>
      <c r="D8362" s="326" t="s">
        <v>21730</v>
      </c>
    </row>
    <row r="8363" spans="1:4" ht="15" x14ac:dyDescent="0.2">
      <c r="A8363" s="85">
        <v>34777</v>
      </c>
      <c r="B8363" s="324" t="s">
        <v>21731</v>
      </c>
      <c r="C8363" s="325" t="s">
        <v>14847</v>
      </c>
      <c r="D8363" s="326" t="s">
        <v>183</v>
      </c>
    </row>
    <row r="8364" spans="1:4" ht="15" x14ac:dyDescent="0.2">
      <c r="A8364" s="85">
        <v>7273</v>
      </c>
      <c r="B8364" s="324" t="s">
        <v>21732</v>
      </c>
      <c r="C8364" s="325" t="s">
        <v>14847</v>
      </c>
      <c r="D8364" s="326" t="s">
        <v>1621</v>
      </c>
    </row>
    <row r="8365" spans="1:4" ht="15" x14ac:dyDescent="0.2">
      <c r="A8365" s="85">
        <v>7272</v>
      </c>
      <c r="B8365" s="324" t="s">
        <v>21733</v>
      </c>
      <c r="C8365" s="325" t="s">
        <v>14847</v>
      </c>
      <c r="D8365" s="326" t="s">
        <v>252</v>
      </c>
    </row>
    <row r="8366" spans="1:4" ht="15" x14ac:dyDescent="0.2">
      <c r="A8366" s="85">
        <v>10605</v>
      </c>
      <c r="B8366" s="324" t="s">
        <v>21734</v>
      </c>
      <c r="C8366" s="325" t="s">
        <v>14847</v>
      </c>
      <c r="D8366" s="326" t="s">
        <v>184</v>
      </c>
    </row>
    <row r="8367" spans="1:4" ht="15" x14ac:dyDescent="0.2">
      <c r="A8367" s="85">
        <v>10604</v>
      </c>
      <c r="B8367" s="324" t="s">
        <v>21735</v>
      </c>
      <c r="C8367" s="325" t="s">
        <v>14847</v>
      </c>
      <c r="D8367" s="326" t="s">
        <v>2475</v>
      </c>
    </row>
    <row r="8368" spans="1:4" ht="15" x14ac:dyDescent="0.2">
      <c r="A8368" s="85">
        <v>672</v>
      </c>
      <c r="B8368" s="324" t="s">
        <v>21736</v>
      </c>
      <c r="C8368" s="325" t="s">
        <v>14847</v>
      </c>
      <c r="D8368" s="326" t="s">
        <v>2541</v>
      </c>
    </row>
    <row r="8369" spans="1:4" ht="15" x14ac:dyDescent="0.2">
      <c r="A8369" s="85">
        <v>668</v>
      </c>
      <c r="B8369" s="324" t="s">
        <v>21737</v>
      </c>
      <c r="C8369" s="325" t="s">
        <v>14847</v>
      </c>
      <c r="D8369" s="326" t="s">
        <v>13733</v>
      </c>
    </row>
    <row r="8370" spans="1:4" ht="15" x14ac:dyDescent="0.2">
      <c r="A8370" s="85">
        <v>10578</v>
      </c>
      <c r="B8370" s="324" t="s">
        <v>21738</v>
      </c>
      <c r="C8370" s="325" t="s">
        <v>14847</v>
      </c>
      <c r="D8370" s="326" t="s">
        <v>13513</v>
      </c>
    </row>
    <row r="8371" spans="1:4" ht="15" x14ac:dyDescent="0.2">
      <c r="A8371" s="85">
        <v>666</v>
      </c>
      <c r="B8371" s="324" t="s">
        <v>21739</v>
      </c>
      <c r="C8371" s="325" t="s">
        <v>14847</v>
      </c>
      <c r="D8371" s="326" t="s">
        <v>294</v>
      </c>
    </row>
    <row r="8372" spans="1:4" ht="15" x14ac:dyDescent="0.2">
      <c r="A8372" s="85">
        <v>665</v>
      </c>
      <c r="B8372" s="324" t="s">
        <v>21740</v>
      </c>
      <c r="C8372" s="325" t="s">
        <v>14847</v>
      </c>
      <c r="D8372" s="326" t="s">
        <v>1063</v>
      </c>
    </row>
    <row r="8373" spans="1:4" ht="15" x14ac:dyDescent="0.2">
      <c r="A8373" s="85">
        <v>10577</v>
      </c>
      <c r="B8373" s="324" t="s">
        <v>21741</v>
      </c>
      <c r="C8373" s="325" t="s">
        <v>14847</v>
      </c>
      <c r="D8373" s="326" t="s">
        <v>1198</v>
      </c>
    </row>
    <row r="8374" spans="1:4" ht="15" x14ac:dyDescent="0.2">
      <c r="A8374" s="85">
        <v>10583</v>
      </c>
      <c r="B8374" s="324" t="s">
        <v>21742</v>
      </c>
      <c r="C8374" s="325" t="s">
        <v>14847</v>
      </c>
      <c r="D8374" s="326" t="s">
        <v>4736</v>
      </c>
    </row>
    <row r="8375" spans="1:4" ht="15" x14ac:dyDescent="0.2">
      <c r="A8375" s="85">
        <v>10579</v>
      </c>
      <c r="B8375" s="324" t="s">
        <v>21743</v>
      </c>
      <c r="C8375" s="325" t="s">
        <v>14847</v>
      </c>
      <c r="D8375" s="326" t="s">
        <v>685</v>
      </c>
    </row>
    <row r="8376" spans="1:4" ht="15" x14ac:dyDescent="0.2">
      <c r="A8376" s="85">
        <v>10582</v>
      </c>
      <c r="B8376" s="324" t="s">
        <v>21744</v>
      </c>
      <c r="C8376" s="325" t="s">
        <v>14847</v>
      </c>
      <c r="D8376" s="326" t="s">
        <v>446</v>
      </c>
    </row>
    <row r="8377" spans="1:4" ht="15" x14ac:dyDescent="0.2">
      <c r="A8377" s="85">
        <v>2436</v>
      </c>
      <c r="B8377" s="324" t="s">
        <v>21745</v>
      </c>
      <c r="C8377" s="325" t="s">
        <v>1490</v>
      </c>
      <c r="D8377" s="326" t="s">
        <v>2312</v>
      </c>
    </row>
    <row r="8378" spans="1:4" ht="15" x14ac:dyDescent="0.2">
      <c r="A8378" s="85">
        <v>40918</v>
      </c>
      <c r="B8378" s="324" t="s">
        <v>21746</v>
      </c>
      <c r="C8378" s="325" t="s">
        <v>1494</v>
      </c>
      <c r="D8378" s="326" t="s">
        <v>13734</v>
      </c>
    </row>
    <row r="8379" spans="1:4" ht="15" x14ac:dyDescent="0.2">
      <c r="A8379" s="85">
        <v>2439</v>
      </c>
      <c r="B8379" s="324" t="s">
        <v>21747</v>
      </c>
      <c r="C8379" s="325" t="s">
        <v>1490</v>
      </c>
      <c r="D8379" s="326" t="s">
        <v>1078</v>
      </c>
    </row>
    <row r="8380" spans="1:4" ht="15" x14ac:dyDescent="0.2">
      <c r="A8380" s="85">
        <v>40923</v>
      </c>
      <c r="B8380" s="324" t="s">
        <v>21748</v>
      </c>
      <c r="C8380" s="325" t="s">
        <v>1494</v>
      </c>
      <c r="D8380" s="326" t="s">
        <v>13735</v>
      </c>
    </row>
    <row r="8381" spans="1:4" ht="15" x14ac:dyDescent="0.2">
      <c r="A8381" s="85">
        <v>10998</v>
      </c>
      <c r="B8381" s="324" t="s">
        <v>21749</v>
      </c>
      <c r="C8381" s="325" t="s">
        <v>1492</v>
      </c>
      <c r="D8381" s="326" t="s">
        <v>977</v>
      </c>
    </row>
    <row r="8382" spans="1:4" ht="15" x14ac:dyDescent="0.2">
      <c r="A8382" s="85">
        <v>11002</v>
      </c>
      <c r="B8382" s="324" t="s">
        <v>21750</v>
      </c>
      <c r="C8382" s="325" t="s">
        <v>1492</v>
      </c>
      <c r="D8382" s="326" t="s">
        <v>742</v>
      </c>
    </row>
    <row r="8383" spans="1:4" ht="15" x14ac:dyDescent="0.2">
      <c r="A8383" s="85">
        <v>10999</v>
      </c>
      <c r="B8383" s="324" t="s">
        <v>21751</v>
      </c>
      <c r="C8383" s="325" t="s">
        <v>1492</v>
      </c>
      <c r="D8383" s="326" t="s">
        <v>817</v>
      </c>
    </row>
    <row r="8384" spans="1:4" ht="15" x14ac:dyDescent="0.2">
      <c r="A8384" s="85">
        <v>10997</v>
      </c>
      <c r="B8384" s="324" t="s">
        <v>21752</v>
      </c>
      <c r="C8384" s="325" t="s">
        <v>1492</v>
      </c>
      <c r="D8384" s="326" t="s">
        <v>1103</v>
      </c>
    </row>
    <row r="8385" spans="1:4" ht="15" x14ac:dyDescent="0.2">
      <c r="A8385" s="85">
        <v>2685</v>
      </c>
      <c r="B8385" s="324" t="s">
        <v>21753</v>
      </c>
      <c r="C8385" s="325" t="s">
        <v>1491</v>
      </c>
      <c r="D8385" s="326" t="s">
        <v>16623</v>
      </c>
    </row>
    <row r="8386" spans="1:4" ht="15" x14ac:dyDescent="0.2">
      <c r="A8386" s="85">
        <v>2680</v>
      </c>
      <c r="B8386" s="324" t="s">
        <v>21754</v>
      </c>
      <c r="C8386" s="325" t="s">
        <v>1491</v>
      </c>
      <c r="D8386" s="326" t="s">
        <v>459</v>
      </c>
    </row>
    <row r="8387" spans="1:4" ht="15" x14ac:dyDescent="0.2">
      <c r="A8387" s="85">
        <v>2684</v>
      </c>
      <c r="B8387" s="324" t="s">
        <v>21755</v>
      </c>
      <c r="C8387" s="325" t="s">
        <v>1491</v>
      </c>
      <c r="D8387" s="326" t="s">
        <v>849</v>
      </c>
    </row>
    <row r="8388" spans="1:4" ht="15" x14ac:dyDescent="0.2">
      <c r="A8388" s="85">
        <v>2673</v>
      </c>
      <c r="B8388" s="324" t="s">
        <v>21756</v>
      </c>
      <c r="C8388" s="325" t="s">
        <v>1491</v>
      </c>
      <c r="D8388" s="326" t="s">
        <v>1147</v>
      </c>
    </row>
    <row r="8389" spans="1:4" ht="15" x14ac:dyDescent="0.2">
      <c r="A8389" s="85">
        <v>2681</v>
      </c>
      <c r="B8389" s="324" t="s">
        <v>21757</v>
      </c>
      <c r="C8389" s="325" t="s">
        <v>1491</v>
      </c>
      <c r="D8389" s="326" t="s">
        <v>2521</v>
      </c>
    </row>
    <row r="8390" spans="1:4" ht="15" x14ac:dyDescent="0.2">
      <c r="A8390" s="85">
        <v>2682</v>
      </c>
      <c r="B8390" s="324" t="s">
        <v>21758</v>
      </c>
      <c r="C8390" s="325" t="s">
        <v>1491</v>
      </c>
      <c r="D8390" s="326" t="s">
        <v>584</v>
      </c>
    </row>
    <row r="8391" spans="1:4" ht="15" x14ac:dyDescent="0.2">
      <c r="A8391" s="85">
        <v>2686</v>
      </c>
      <c r="B8391" s="324" t="s">
        <v>21759</v>
      </c>
      <c r="C8391" s="325" t="s">
        <v>1491</v>
      </c>
      <c r="D8391" s="326" t="s">
        <v>922</v>
      </c>
    </row>
    <row r="8392" spans="1:4" ht="15" x14ac:dyDescent="0.2">
      <c r="A8392" s="85">
        <v>2674</v>
      </c>
      <c r="B8392" s="324" t="s">
        <v>21760</v>
      </c>
      <c r="C8392" s="325" t="s">
        <v>1491</v>
      </c>
      <c r="D8392" s="326" t="s">
        <v>1621</v>
      </c>
    </row>
    <row r="8393" spans="1:4" ht="15" x14ac:dyDescent="0.2">
      <c r="A8393" s="85">
        <v>2683</v>
      </c>
      <c r="B8393" s="324" t="s">
        <v>21761</v>
      </c>
      <c r="C8393" s="325" t="s">
        <v>1491</v>
      </c>
      <c r="D8393" s="326" t="s">
        <v>17864</v>
      </c>
    </row>
    <row r="8394" spans="1:4" ht="15" x14ac:dyDescent="0.2">
      <c r="A8394" s="85">
        <v>2676</v>
      </c>
      <c r="B8394" s="324" t="s">
        <v>21762</v>
      </c>
      <c r="C8394" s="325" t="s">
        <v>1491</v>
      </c>
      <c r="D8394" s="326" t="s">
        <v>1142</v>
      </c>
    </row>
    <row r="8395" spans="1:4" ht="15" x14ac:dyDescent="0.2">
      <c r="A8395" s="85">
        <v>2678</v>
      </c>
      <c r="B8395" s="324" t="s">
        <v>21763</v>
      </c>
      <c r="C8395" s="325" t="s">
        <v>1491</v>
      </c>
      <c r="D8395" s="326" t="s">
        <v>174</v>
      </c>
    </row>
    <row r="8396" spans="1:4" ht="15" x14ac:dyDescent="0.2">
      <c r="A8396" s="85">
        <v>2679</v>
      </c>
      <c r="B8396" s="324" t="s">
        <v>21764</v>
      </c>
      <c r="C8396" s="325" t="s">
        <v>1491</v>
      </c>
      <c r="D8396" s="326" t="s">
        <v>202</v>
      </c>
    </row>
    <row r="8397" spans="1:4" ht="15" x14ac:dyDescent="0.2">
      <c r="A8397" s="85">
        <v>12070</v>
      </c>
      <c r="B8397" s="324" t="s">
        <v>21765</v>
      </c>
      <c r="C8397" s="325" t="s">
        <v>1491</v>
      </c>
      <c r="D8397" s="326" t="s">
        <v>241</v>
      </c>
    </row>
    <row r="8398" spans="1:4" ht="15" x14ac:dyDescent="0.2">
      <c r="A8398" s="85">
        <v>2675</v>
      </c>
      <c r="B8398" s="324" t="s">
        <v>21766</v>
      </c>
      <c r="C8398" s="325" t="s">
        <v>1491</v>
      </c>
      <c r="D8398" s="326" t="s">
        <v>1164</v>
      </c>
    </row>
    <row r="8399" spans="1:4" ht="15" x14ac:dyDescent="0.2">
      <c r="A8399" s="85">
        <v>12067</v>
      </c>
      <c r="B8399" s="324" t="s">
        <v>21767</v>
      </c>
      <c r="C8399" s="325" t="s">
        <v>1491</v>
      </c>
      <c r="D8399" s="326" t="s">
        <v>1091</v>
      </c>
    </row>
    <row r="8400" spans="1:4" ht="15" x14ac:dyDescent="0.2">
      <c r="A8400" s="85">
        <v>40401</v>
      </c>
      <c r="B8400" s="324" t="s">
        <v>21768</v>
      </c>
      <c r="C8400" s="325" t="s">
        <v>1491</v>
      </c>
      <c r="D8400" s="326" t="s">
        <v>827</v>
      </c>
    </row>
    <row r="8401" spans="1:4" ht="15" x14ac:dyDescent="0.2">
      <c r="A8401" s="85">
        <v>40402</v>
      </c>
      <c r="B8401" s="324" t="s">
        <v>21769</v>
      </c>
      <c r="C8401" s="325" t="s">
        <v>1491</v>
      </c>
      <c r="D8401" s="326" t="s">
        <v>390</v>
      </c>
    </row>
    <row r="8402" spans="1:4" ht="15" x14ac:dyDescent="0.2">
      <c r="A8402" s="85">
        <v>40400</v>
      </c>
      <c r="B8402" s="324" t="s">
        <v>21770</v>
      </c>
      <c r="C8402" s="325" t="s">
        <v>1491</v>
      </c>
      <c r="D8402" s="326" t="s">
        <v>880</v>
      </c>
    </row>
    <row r="8403" spans="1:4" ht="30" x14ac:dyDescent="0.2">
      <c r="A8403" s="85">
        <v>2504</v>
      </c>
      <c r="B8403" s="324" t="s">
        <v>21771</v>
      </c>
      <c r="C8403" s="325" t="s">
        <v>1491</v>
      </c>
      <c r="D8403" s="326" t="s">
        <v>6511</v>
      </c>
    </row>
    <row r="8404" spans="1:4" ht="30" x14ac:dyDescent="0.2">
      <c r="A8404" s="85">
        <v>2501</v>
      </c>
      <c r="B8404" s="324" t="s">
        <v>21772</v>
      </c>
      <c r="C8404" s="325" t="s">
        <v>1491</v>
      </c>
      <c r="D8404" s="326" t="s">
        <v>2169</v>
      </c>
    </row>
    <row r="8405" spans="1:4" ht="30" x14ac:dyDescent="0.2">
      <c r="A8405" s="85">
        <v>2502</v>
      </c>
      <c r="B8405" s="324" t="s">
        <v>21773</v>
      </c>
      <c r="C8405" s="325" t="s">
        <v>1491</v>
      </c>
      <c r="D8405" s="326" t="s">
        <v>13934</v>
      </c>
    </row>
    <row r="8406" spans="1:4" ht="30" x14ac:dyDescent="0.2">
      <c r="A8406" s="85">
        <v>2503</v>
      </c>
      <c r="B8406" s="324" t="s">
        <v>21774</v>
      </c>
      <c r="C8406" s="325" t="s">
        <v>1491</v>
      </c>
      <c r="D8406" s="326" t="s">
        <v>7232</v>
      </c>
    </row>
    <row r="8407" spans="1:4" ht="30" x14ac:dyDescent="0.2">
      <c r="A8407" s="85">
        <v>2500</v>
      </c>
      <c r="B8407" s="324" t="s">
        <v>21775</v>
      </c>
      <c r="C8407" s="325" t="s">
        <v>1491</v>
      </c>
      <c r="D8407" s="326" t="s">
        <v>21776</v>
      </c>
    </row>
    <row r="8408" spans="1:4" ht="30" x14ac:dyDescent="0.2">
      <c r="A8408" s="85">
        <v>2505</v>
      </c>
      <c r="B8408" s="324" t="s">
        <v>21777</v>
      </c>
      <c r="C8408" s="325" t="s">
        <v>1491</v>
      </c>
      <c r="D8408" s="326" t="s">
        <v>21778</v>
      </c>
    </row>
    <row r="8409" spans="1:4" ht="15" x14ac:dyDescent="0.2">
      <c r="A8409" s="85">
        <v>12056</v>
      </c>
      <c r="B8409" s="324" t="s">
        <v>21779</v>
      </c>
      <c r="C8409" s="325" t="s">
        <v>1491</v>
      </c>
      <c r="D8409" s="326" t="s">
        <v>18059</v>
      </c>
    </row>
    <row r="8410" spans="1:4" ht="15" x14ac:dyDescent="0.2">
      <c r="A8410" s="85">
        <v>12057</v>
      </c>
      <c r="B8410" s="324" t="s">
        <v>21780</v>
      </c>
      <c r="C8410" s="325" t="s">
        <v>1491</v>
      </c>
      <c r="D8410" s="326" t="s">
        <v>1481</v>
      </c>
    </row>
    <row r="8411" spans="1:4" ht="15" x14ac:dyDescent="0.2">
      <c r="A8411" s="85">
        <v>12059</v>
      </c>
      <c r="B8411" s="324" t="s">
        <v>21781</v>
      </c>
      <c r="C8411" s="325" t="s">
        <v>1491</v>
      </c>
      <c r="D8411" s="326" t="s">
        <v>430</v>
      </c>
    </row>
    <row r="8412" spans="1:4" ht="15" x14ac:dyDescent="0.2">
      <c r="A8412" s="85">
        <v>12058</v>
      </c>
      <c r="B8412" s="324" t="s">
        <v>21782</v>
      </c>
      <c r="C8412" s="325" t="s">
        <v>1491</v>
      </c>
      <c r="D8412" s="326" t="s">
        <v>852</v>
      </c>
    </row>
    <row r="8413" spans="1:4" ht="15" x14ac:dyDescent="0.2">
      <c r="A8413" s="85">
        <v>12060</v>
      </c>
      <c r="B8413" s="324" t="s">
        <v>21783</v>
      </c>
      <c r="C8413" s="325" t="s">
        <v>1491</v>
      </c>
      <c r="D8413" s="326" t="s">
        <v>538</v>
      </c>
    </row>
    <row r="8414" spans="1:4" ht="15" x14ac:dyDescent="0.2">
      <c r="A8414" s="85">
        <v>12061</v>
      </c>
      <c r="B8414" s="324" t="s">
        <v>21784</v>
      </c>
      <c r="C8414" s="325" t="s">
        <v>1491</v>
      </c>
      <c r="D8414" s="326" t="s">
        <v>21785</v>
      </c>
    </row>
    <row r="8415" spans="1:4" ht="15" x14ac:dyDescent="0.2">
      <c r="A8415" s="85">
        <v>12062</v>
      </c>
      <c r="B8415" s="324" t="s">
        <v>21786</v>
      </c>
      <c r="C8415" s="325" t="s">
        <v>1491</v>
      </c>
      <c r="D8415" s="326" t="s">
        <v>16465</v>
      </c>
    </row>
    <row r="8416" spans="1:4" ht="30" x14ac:dyDescent="0.2">
      <c r="A8416" s="85">
        <v>21137</v>
      </c>
      <c r="B8416" s="324" t="s">
        <v>21787</v>
      </c>
      <c r="C8416" s="325" t="s">
        <v>1491</v>
      </c>
      <c r="D8416" s="326" t="s">
        <v>594</v>
      </c>
    </row>
    <row r="8417" spans="1:4" ht="15" x14ac:dyDescent="0.2">
      <c r="A8417" s="85">
        <v>2687</v>
      </c>
      <c r="B8417" s="324" t="s">
        <v>21788</v>
      </c>
      <c r="C8417" s="325" t="s">
        <v>1491</v>
      </c>
      <c r="D8417" s="326" t="s">
        <v>2255</v>
      </c>
    </row>
    <row r="8418" spans="1:4" ht="15" x14ac:dyDescent="0.2">
      <c r="A8418" s="85">
        <v>2689</v>
      </c>
      <c r="B8418" s="324" t="s">
        <v>21789</v>
      </c>
      <c r="C8418" s="325" t="s">
        <v>1491</v>
      </c>
      <c r="D8418" s="326" t="s">
        <v>196</v>
      </c>
    </row>
    <row r="8419" spans="1:4" ht="15" x14ac:dyDescent="0.2">
      <c r="A8419" s="85">
        <v>2688</v>
      </c>
      <c r="B8419" s="324" t="s">
        <v>21790</v>
      </c>
      <c r="C8419" s="325" t="s">
        <v>1491</v>
      </c>
      <c r="D8419" s="326" t="s">
        <v>175</v>
      </c>
    </row>
    <row r="8420" spans="1:4" ht="15" x14ac:dyDescent="0.2">
      <c r="A8420" s="85">
        <v>2690</v>
      </c>
      <c r="B8420" s="324" t="s">
        <v>21791</v>
      </c>
      <c r="C8420" s="325" t="s">
        <v>1491</v>
      </c>
      <c r="D8420" s="326" t="s">
        <v>202</v>
      </c>
    </row>
    <row r="8421" spans="1:4" ht="15" x14ac:dyDescent="0.2">
      <c r="A8421" s="85">
        <v>39243</v>
      </c>
      <c r="B8421" s="324" t="s">
        <v>21792</v>
      </c>
      <c r="C8421" s="325" t="s">
        <v>1491</v>
      </c>
      <c r="D8421" s="326" t="s">
        <v>13653</v>
      </c>
    </row>
    <row r="8422" spans="1:4" ht="15" x14ac:dyDescent="0.2">
      <c r="A8422" s="85">
        <v>39244</v>
      </c>
      <c r="B8422" s="324" t="s">
        <v>21793</v>
      </c>
      <c r="C8422" s="325" t="s">
        <v>1491</v>
      </c>
      <c r="D8422" s="326" t="s">
        <v>17895</v>
      </c>
    </row>
    <row r="8423" spans="1:4" ht="15" x14ac:dyDescent="0.2">
      <c r="A8423" s="85">
        <v>39245</v>
      </c>
      <c r="B8423" s="324" t="s">
        <v>21794</v>
      </c>
      <c r="C8423" s="325" t="s">
        <v>1491</v>
      </c>
      <c r="D8423" s="326" t="s">
        <v>530</v>
      </c>
    </row>
    <row r="8424" spans="1:4" ht="30" x14ac:dyDescent="0.2">
      <c r="A8424" s="85">
        <v>39254</v>
      </c>
      <c r="B8424" s="324" t="s">
        <v>21795</v>
      </c>
      <c r="C8424" s="325" t="s">
        <v>1491</v>
      </c>
      <c r="D8424" s="326" t="s">
        <v>217</v>
      </c>
    </row>
    <row r="8425" spans="1:4" ht="15" x14ac:dyDescent="0.2">
      <c r="A8425" s="85">
        <v>39255</v>
      </c>
      <c r="B8425" s="324" t="s">
        <v>21796</v>
      </c>
      <c r="C8425" s="325" t="s">
        <v>1491</v>
      </c>
      <c r="D8425" s="326" t="s">
        <v>312</v>
      </c>
    </row>
    <row r="8426" spans="1:4" ht="30" x14ac:dyDescent="0.2">
      <c r="A8426" s="85">
        <v>39253</v>
      </c>
      <c r="B8426" s="324" t="s">
        <v>21797</v>
      </c>
      <c r="C8426" s="325" t="s">
        <v>1491</v>
      </c>
      <c r="D8426" s="326" t="s">
        <v>3810</v>
      </c>
    </row>
    <row r="8427" spans="1:4" ht="30" x14ac:dyDescent="0.2">
      <c r="A8427" s="85">
        <v>2446</v>
      </c>
      <c r="B8427" s="324" t="s">
        <v>21798</v>
      </c>
      <c r="C8427" s="325" t="s">
        <v>1491</v>
      </c>
      <c r="D8427" s="326" t="s">
        <v>16678</v>
      </c>
    </row>
    <row r="8428" spans="1:4" ht="30" x14ac:dyDescent="0.2">
      <c r="A8428" s="85">
        <v>2442</v>
      </c>
      <c r="B8428" s="324" t="s">
        <v>21799</v>
      </c>
      <c r="C8428" s="325" t="s">
        <v>1491</v>
      </c>
      <c r="D8428" s="326" t="s">
        <v>773</v>
      </c>
    </row>
    <row r="8429" spans="1:4" ht="30" x14ac:dyDescent="0.2">
      <c r="A8429" s="85">
        <v>39246</v>
      </c>
      <c r="B8429" s="324" t="s">
        <v>21800</v>
      </c>
      <c r="C8429" s="325" t="s">
        <v>1491</v>
      </c>
      <c r="D8429" s="326" t="s">
        <v>371</v>
      </c>
    </row>
    <row r="8430" spans="1:4" ht="30" x14ac:dyDescent="0.2">
      <c r="A8430" s="85">
        <v>39247</v>
      </c>
      <c r="B8430" s="324" t="s">
        <v>21801</v>
      </c>
      <c r="C8430" s="325" t="s">
        <v>1491</v>
      </c>
      <c r="D8430" s="326" t="s">
        <v>517</v>
      </c>
    </row>
    <row r="8431" spans="1:4" ht="30" x14ac:dyDescent="0.2">
      <c r="A8431" s="85">
        <v>39248</v>
      </c>
      <c r="B8431" s="324" t="s">
        <v>21802</v>
      </c>
      <c r="C8431" s="325" t="s">
        <v>1491</v>
      </c>
      <c r="D8431" s="326" t="s">
        <v>2761</v>
      </c>
    </row>
    <row r="8432" spans="1:4" ht="15" x14ac:dyDescent="0.2">
      <c r="A8432" s="85">
        <v>2438</v>
      </c>
      <c r="B8432" s="324" t="s">
        <v>21803</v>
      </c>
      <c r="C8432" s="325" t="s">
        <v>1490</v>
      </c>
      <c r="D8432" s="326" t="s">
        <v>5318</v>
      </c>
    </row>
    <row r="8433" spans="1:4" ht="15" x14ac:dyDescent="0.2">
      <c r="A8433" s="85">
        <v>40922</v>
      </c>
      <c r="B8433" s="324" t="s">
        <v>21804</v>
      </c>
      <c r="C8433" s="325" t="s">
        <v>1494</v>
      </c>
      <c r="D8433" s="326" t="s">
        <v>13740</v>
      </c>
    </row>
    <row r="8434" spans="1:4" ht="45" x14ac:dyDescent="0.2">
      <c r="A8434" s="85">
        <v>36486</v>
      </c>
      <c r="B8434" s="324" t="s">
        <v>21805</v>
      </c>
      <c r="C8434" s="325" t="s">
        <v>14847</v>
      </c>
      <c r="D8434" s="326" t="s">
        <v>21806</v>
      </c>
    </row>
    <row r="8435" spans="1:4" ht="30" x14ac:dyDescent="0.2">
      <c r="A8435" s="85">
        <v>37777</v>
      </c>
      <c r="B8435" s="324" t="s">
        <v>21807</v>
      </c>
      <c r="C8435" s="325" t="s">
        <v>14847</v>
      </c>
      <c r="D8435" s="326" t="s">
        <v>21808</v>
      </c>
    </row>
    <row r="8436" spans="1:4" ht="15" x14ac:dyDescent="0.2">
      <c r="A8436" s="85">
        <v>12624</v>
      </c>
      <c r="B8436" s="324" t="s">
        <v>21809</v>
      </c>
      <c r="C8436" s="325" t="s">
        <v>14847</v>
      </c>
      <c r="D8436" s="326" t="s">
        <v>834</v>
      </c>
    </row>
    <row r="8437" spans="1:4" ht="30" x14ac:dyDescent="0.2">
      <c r="A8437" s="85">
        <v>10638</v>
      </c>
      <c r="B8437" s="324" t="s">
        <v>21810</v>
      </c>
      <c r="C8437" s="325" t="s">
        <v>14847</v>
      </c>
      <c r="D8437" s="326" t="s">
        <v>13741</v>
      </c>
    </row>
    <row r="8438" spans="1:4" ht="30" x14ac:dyDescent="0.2">
      <c r="A8438" s="85">
        <v>10635</v>
      </c>
      <c r="B8438" s="324" t="s">
        <v>21811</v>
      </c>
      <c r="C8438" s="325" t="s">
        <v>14847</v>
      </c>
      <c r="D8438" s="326" t="s">
        <v>13742</v>
      </c>
    </row>
    <row r="8439" spans="1:4" ht="30" x14ac:dyDescent="0.2">
      <c r="A8439" s="85">
        <v>10634</v>
      </c>
      <c r="B8439" s="324" t="s">
        <v>21812</v>
      </c>
      <c r="C8439" s="325" t="s">
        <v>14847</v>
      </c>
      <c r="D8439" s="326" t="s">
        <v>13743</v>
      </c>
    </row>
    <row r="8440" spans="1:4" ht="30" x14ac:dyDescent="0.2">
      <c r="A8440" s="85">
        <v>10636</v>
      </c>
      <c r="B8440" s="324" t="s">
        <v>21813</v>
      </c>
      <c r="C8440" s="325" t="s">
        <v>14847</v>
      </c>
      <c r="D8440" s="326" t="s">
        <v>13744</v>
      </c>
    </row>
    <row r="8441" spans="1:4" ht="30" x14ac:dyDescent="0.2">
      <c r="A8441" s="85">
        <v>10637</v>
      </c>
      <c r="B8441" s="324" t="s">
        <v>21814</v>
      </c>
      <c r="C8441" s="325" t="s">
        <v>14847</v>
      </c>
      <c r="D8441" s="326" t="s">
        <v>13745</v>
      </c>
    </row>
    <row r="8442" spans="1:4" ht="15" x14ac:dyDescent="0.2">
      <c r="A8442" s="85">
        <v>517</v>
      </c>
      <c r="B8442" s="324" t="s">
        <v>21815</v>
      </c>
      <c r="C8442" s="325" t="s">
        <v>1493</v>
      </c>
      <c r="D8442" s="326" t="s">
        <v>561</v>
      </c>
    </row>
    <row r="8443" spans="1:4" ht="30" x14ac:dyDescent="0.2">
      <c r="A8443" s="85">
        <v>41904</v>
      </c>
      <c r="B8443" s="324" t="s">
        <v>21816</v>
      </c>
      <c r="C8443" s="325" t="s">
        <v>1498</v>
      </c>
      <c r="D8443" s="326" t="s">
        <v>21817</v>
      </c>
    </row>
    <row r="8444" spans="1:4" ht="30" x14ac:dyDescent="0.2">
      <c r="A8444" s="85">
        <v>41905</v>
      </c>
      <c r="B8444" s="324" t="s">
        <v>21818</v>
      </c>
      <c r="C8444" s="325" t="s">
        <v>1492</v>
      </c>
      <c r="D8444" s="326" t="s">
        <v>288</v>
      </c>
    </row>
    <row r="8445" spans="1:4" ht="30" x14ac:dyDescent="0.2">
      <c r="A8445" s="85">
        <v>41903</v>
      </c>
      <c r="B8445" s="324" t="s">
        <v>21819</v>
      </c>
      <c r="C8445" s="325" t="s">
        <v>1492</v>
      </c>
      <c r="D8445" s="326" t="s">
        <v>377</v>
      </c>
    </row>
    <row r="8446" spans="1:4" ht="30" x14ac:dyDescent="0.2">
      <c r="A8446" s="85">
        <v>37534</v>
      </c>
      <c r="B8446" s="324" t="s">
        <v>21820</v>
      </c>
      <c r="C8446" s="325" t="s">
        <v>1492</v>
      </c>
      <c r="D8446" s="326" t="s">
        <v>1481</v>
      </c>
    </row>
    <row r="8447" spans="1:4" ht="30" x14ac:dyDescent="0.2">
      <c r="A8447" s="85">
        <v>37535</v>
      </c>
      <c r="B8447" s="324" t="s">
        <v>21821</v>
      </c>
      <c r="C8447" s="325" t="s">
        <v>1492</v>
      </c>
      <c r="D8447" s="326" t="s">
        <v>1481</v>
      </c>
    </row>
    <row r="8448" spans="1:4" ht="30" x14ac:dyDescent="0.2">
      <c r="A8448" s="85">
        <v>37533</v>
      </c>
      <c r="B8448" s="324" t="s">
        <v>21822</v>
      </c>
      <c r="C8448" s="325" t="s">
        <v>1492</v>
      </c>
      <c r="D8448" s="326" t="s">
        <v>1481</v>
      </c>
    </row>
    <row r="8449" spans="1:4" ht="30" x14ac:dyDescent="0.2">
      <c r="A8449" s="85">
        <v>37537</v>
      </c>
      <c r="B8449" s="324" t="s">
        <v>21823</v>
      </c>
      <c r="C8449" s="325" t="s">
        <v>1492</v>
      </c>
      <c r="D8449" s="326" t="s">
        <v>1145</v>
      </c>
    </row>
    <row r="8450" spans="1:4" ht="30" x14ac:dyDescent="0.2">
      <c r="A8450" s="85">
        <v>37536</v>
      </c>
      <c r="B8450" s="324" t="s">
        <v>21824</v>
      </c>
      <c r="C8450" s="325" t="s">
        <v>1492</v>
      </c>
      <c r="D8450" s="326" t="s">
        <v>1145</v>
      </c>
    </row>
    <row r="8451" spans="1:4" ht="30" x14ac:dyDescent="0.2">
      <c r="A8451" s="85">
        <v>37532</v>
      </c>
      <c r="B8451" s="324" t="s">
        <v>21825</v>
      </c>
      <c r="C8451" s="325" t="s">
        <v>1492</v>
      </c>
      <c r="D8451" s="326" t="s">
        <v>1145</v>
      </c>
    </row>
    <row r="8452" spans="1:4" ht="15" x14ac:dyDescent="0.2">
      <c r="A8452" s="85">
        <v>2696</v>
      </c>
      <c r="B8452" s="324" t="s">
        <v>21826</v>
      </c>
      <c r="C8452" s="325" t="s">
        <v>1490</v>
      </c>
      <c r="D8452" s="326" t="s">
        <v>615</v>
      </c>
    </row>
    <row r="8453" spans="1:4" ht="15" x14ac:dyDescent="0.2">
      <c r="A8453" s="85">
        <v>40928</v>
      </c>
      <c r="B8453" s="324" t="s">
        <v>21827</v>
      </c>
      <c r="C8453" s="325" t="s">
        <v>1494</v>
      </c>
      <c r="D8453" s="326" t="s">
        <v>21828</v>
      </c>
    </row>
    <row r="8454" spans="1:4" ht="15" x14ac:dyDescent="0.2">
      <c r="A8454" s="85">
        <v>4083</v>
      </c>
      <c r="B8454" s="324" t="s">
        <v>21829</v>
      </c>
      <c r="C8454" s="325" t="s">
        <v>1490</v>
      </c>
      <c r="D8454" s="326" t="s">
        <v>14134</v>
      </c>
    </row>
    <row r="8455" spans="1:4" ht="15" x14ac:dyDescent="0.2">
      <c r="A8455" s="85">
        <v>40818</v>
      </c>
      <c r="B8455" s="324" t="s">
        <v>21830</v>
      </c>
      <c r="C8455" s="325" t="s">
        <v>1494</v>
      </c>
      <c r="D8455" s="326" t="s">
        <v>14107</v>
      </c>
    </row>
    <row r="8456" spans="1:4" ht="15" x14ac:dyDescent="0.2">
      <c r="A8456" s="85">
        <v>2705</v>
      </c>
      <c r="B8456" s="324" t="s">
        <v>21831</v>
      </c>
      <c r="C8456" s="325" t="s">
        <v>1500</v>
      </c>
      <c r="D8456" s="326" t="s">
        <v>1052</v>
      </c>
    </row>
    <row r="8457" spans="1:4" ht="30" x14ac:dyDescent="0.2">
      <c r="A8457" s="85">
        <v>14250</v>
      </c>
      <c r="B8457" s="324" t="s">
        <v>21832</v>
      </c>
      <c r="C8457" s="325" t="s">
        <v>1500</v>
      </c>
      <c r="D8457" s="326" t="s">
        <v>6745</v>
      </c>
    </row>
    <row r="8458" spans="1:4" ht="15" x14ac:dyDescent="0.2">
      <c r="A8458" s="85">
        <v>11683</v>
      </c>
      <c r="B8458" s="324" t="s">
        <v>21833</v>
      </c>
      <c r="C8458" s="325" t="s">
        <v>14847</v>
      </c>
      <c r="D8458" s="326" t="s">
        <v>13777</v>
      </c>
    </row>
    <row r="8459" spans="1:4" ht="15" x14ac:dyDescent="0.2">
      <c r="A8459" s="85">
        <v>11684</v>
      </c>
      <c r="B8459" s="324" t="s">
        <v>21834</v>
      </c>
      <c r="C8459" s="325" t="s">
        <v>14847</v>
      </c>
      <c r="D8459" s="326" t="s">
        <v>14087</v>
      </c>
    </row>
    <row r="8460" spans="1:4" ht="15" x14ac:dyDescent="0.2">
      <c r="A8460" s="85">
        <v>6141</v>
      </c>
      <c r="B8460" s="324" t="s">
        <v>21835</v>
      </c>
      <c r="C8460" s="325" t="s">
        <v>14847</v>
      </c>
      <c r="D8460" s="326" t="s">
        <v>518</v>
      </c>
    </row>
    <row r="8461" spans="1:4" ht="15" x14ac:dyDescent="0.2">
      <c r="A8461" s="85">
        <v>11681</v>
      </c>
      <c r="B8461" s="324" t="s">
        <v>21836</v>
      </c>
      <c r="C8461" s="325" t="s">
        <v>14847</v>
      </c>
      <c r="D8461" s="326" t="s">
        <v>5064</v>
      </c>
    </row>
    <row r="8462" spans="1:4" ht="15" x14ac:dyDescent="0.2">
      <c r="A8462" s="85">
        <v>2706</v>
      </c>
      <c r="B8462" s="324" t="s">
        <v>21837</v>
      </c>
      <c r="C8462" s="325" t="s">
        <v>1490</v>
      </c>
      <c r="D8462" s="326" t="s">
        <v>14009</v>
      </c>
    </row>
    <row r="8463" spans="1:4" ht="15" x14ac:dyDescent="0.2">
      <c r="A8463" s="85">
        <v>40811</v>
      </c>
      <c r="B8463" s="324" t="s">
        <v>21838</v>
      </c>
      <c r="C8463" s="325" t="s">
        <v>1494</v>
      </c>
      <c r="D8463" s="326" t="s">
        <v>21839</v>
      </c>
    </row>
    <row r="8464" spans="1:4" ht="15" x14ac:dyDescent="0.2">
      <c r="A8464" s="85">
        <v>2707</v>
      </c>
      <c r="B8464" s="324" t="s">
        <v>21840</v>
      </c>
      <c r="C8464" s="325" t="s">
        <v>1490</v>
      </c>
      <c r="D8464" s="326" t="s">
        <v>16747</v>
      </c>
    </row>
    <row r="8465" spans="1:4" ht="15" x14ac:dyDescent="0.2">
      <c r="A8465" s="85">
        <v>40813</v>
      </c>
      <c r="B8465" s="324" t="s">
        <v>21841</v>
      </c>
      <c r="C8465" s="325" t="s">
        <v>1494</v>
      </c>
      <c r="D8465" s="326" t="s">
        <v>21842</v>
      </c>
    </row>
    <row r="8466" spans="1:4" ht="15" x14ac:dyDescent="0.2">
      <c r="A8466" s="85">
        <v>2708</v>
      </c>
      <c r="B8466" s="324" t="s">
        <v>21843</v>
      </c>
      <c r="C8466" s="325" t="s">
        <v>1490</v>
      </c>
      <c r="D8466" s="326" t="s">
        <v>21844</v>
      </c>
    </row>
    <row r="8467" spans="1:4" ht="15" x14ac:dyDescent="0.2">
      <c r="A8467" s="85">
        <v>40814</v>
      </c>
      <c r="B8467" s="324" t="s">
        <v>21845</v>
      </c>
      <c r="C8467" s="325" t="s">
        <v>1494</v>
      </c>
      <c r="D8467" s="326" t="s">
        <v>21846</v>
      </c>
    </row>
    <row r="8468" spans="1:4" ht="15" x14ac:dyDescent="0.2">
      <c r="A8468" s="85">
        <v>34779</v>
      </c>
      <c r="B8468" s="324" t="s">
        <v>21847</v>
      </c>
      <c r="C8468" s="325" t="s">
        <v>1490</v>
      </c>
      <c r="D8468" s="326" t="s">
        <v>21848</v>
      </c>
    </row>
    <row r="8469" spans="1:4" ht="15" x14ac:dyDescent="0.2">
      <c r="A8469" s="85">
        <v>40936</v>
      </c>
      <c r="B8469" s="324" t="s">
        <v>21849</v>
      </c>
      <c r="C8469" s="325" t="s">
        <v>1494</v>
      </c>
      <c r="D8469" s="326" t="s">
        <v>21850</v>
      </c>
    </row>
    <row r="8470" spans="1:4" ht="15" x14ac:dyDescent="0.2">
      <c r="A8470" s="85">
        <v>34780</v>
      </c>
      <c r="B8470" s="324" t="s">
        <v>21851</v>
      </c>
      <c r="C8470" s="325" t="s">
        <v>1490</v>
      </c>
      <c r="D8470" s="326" t="s">
        <v>21852</v>
      </c>
    </row>
    <row r="8471" spans="1:4" ht="15" x14ac:dyDescent="0.2">
      <c r="A8471" s="85">
        <v>40937</v>
      </c>
      <c r="B8471" s="324" t="s">
        <v>21853</v>
      </c>
      <c r="C8471" s="325" t="s">
        <v>1494</v>
      </c>
      <c r="D8471" s="326" t="s">
        <v>21854</v>
      </c>
    </row>
    <row r="8472" spans="1:4" ht="15" x14ac:dyDescent="0.2">
      <c r="A8472" s="85">
        <v>34782</v>
      </c>
      <c r="B8472" s="324" t="s">
        <v>21855</v>
      </c>
      <c r="C8472" s="325" t="s">
        <v>1490</v>
      </c>
      <c r="D8472" s="326" t="s">
        <v>21856</v>
      </c>
    </row>
    <row r="8473" spans="1:4" ht="15" x14ac:dyDescent="0.2">
      <c r="A8473" s="85">
        <v>40938</v>
      </c>
      <c r="B8473" s="324" t="s">
        <v>21857</v>
      </c>
      <c r="C8473" s="325" t="s">
        <v>1494</v>
      </c>
      <c r="D8473" s="326" t="s">
        <v>21858</v>
      </c>
    </row>
    <row r="8474" spans="1:4" ht="15" x14ac:dyDescent="0.2">
      <c r="A8474" s="85">
        <v>34783</v>
      </c>
      <c r="B8474" s="324" t="s">
        <v>21859</v>
      </c>
      <c r="C8474" s="325" t="s">
        <v>1490</v>
      </c>
      <c r="D8474" s="326" t="s">
        <v>14775</v>
      </c>
    </row>
    <row r="8475" spans="1:4" ht="15" x14ac:dyDescent="0.2">
      <c r="A8475" s="85">
        <v>40939</v>
      </c>
      <c r="B8475" s="324" t="s">
        <v>21860</v>
      </c>
      <c r="C8475" s="325" t="s">
        <v>1494</v>
      </c>
      <c r="D8475" s="326" t="s">
        <v>21861</v>
      </c>
    </row>
    <row r="8476" spans="1:4" ht="15" x14ac:dyDescent="0.2">
      <c r="A8476" s="85">
        <v>34785</v>
      </c>
      <c r="B8476" s="324" t="s">
        <v>21862</v>
      </c>
      <c r="C8476" s="325" t="s">
        <v>1490</v>
      </c>
      <c r="D8476" s="326" t="s">
        <v>21680</v>
      </c>
    </row>
    <row r="8477" spans="1:4" ht="15" x14ac:dyDescent="0.2">
      <c r="A8477" s="85">
        <v>40940</v>
      </c>
      <c r="B8477" s="324" t="s">
        <v>21863</v>
      </c>
      <c r="C8477" s="325" t="s">
        <v>1494</v>
      </c>
      <c r="D8477" s="326" t="s">
        <v>21864</v>
      </c>
    </row>
    <row r="8478" spans="1:4" ht="15" x14ac:dyDescent="0.2">
      <c r="A8478" s="85">
        <v>38403</v>
      </c>
      <c r="B8478" s="324" t="s">
        <v>21865</v>
      </c>
      <c r="C8478" s="325" t="s">
        <v>14847</v>
      </c>
      <c r="D8478" s="326" t="s">
        <v>13878</v>
      </c>
    </row>
    <row r="8479" spans="1:4" ht="45" x14ac:dyDescent="0.2">
      <c r="A8479" s="85">
        <v>37774</v>
      </c>
      <c r="B8479" s="324" t="s">
        <v>21866</v>
      </c>
      <c r="C8479" s="325" t="s">
        <v>14847</v>
      </c>
      <c r="D8479" s="326" t="s">
        <v>13749</v>
      </c>
    </row>
    <row r="8480" spans="1:4" ht="45" x14ac:dyDescent="0.2">
      <c r="A8480" s="85">
        <v>38630</v>
      </c>
      <c r="B8480" s="324" t="s">
        <v>21867</v>
      </c>
      <c r="C8480" s="325" t="s">
        <v>14847</v>
      </c>
      <c r="D8480" s="326" t="s">
        <v>13750</v>
      </c>
    </row>
    <row r="8481" spans="1:4" ht="45" x14ac:dyDescent="0.2">
      <c r="A8481" s="85">
        <v>38629</v>
      </c>
      <c r="B8481" s="324" t="s">
        <v>21868</v>
      </c>
      <c r="C8481" s="325" t="s">
        <v>14847</v>
      </c>
      <c r="D8481" s="326" t="s">
        <v>13751</v>
      </c>
    </row>
    <row r="8482" spans="1:4" ht="15" x14ac:dyDescent="0.2">
      <c r="A8482" s="85">
        <v>38476</v>
      </c>
      <c r="B8482" s="324" t="s">
        <v>21869</v>
      </c>
      <c r="C8482" s="325" t="s">
        <v>14847</v>
      </c>
      <c r="D8482" s="326" t="s">
        <v>21870</v>
      </c>
    </row>
    <row r="8483" spans="1:4" ht="15" x14ac:dyDescent="0.2">
      <c r="A8483" s="85">
        <v>38477</v>
      </c>
      <c r="B8483" s="324" t="s">
        <v>21871</v>
      </c>
      <c r="C8483" s="325" t="s">
        <v>14847</v>
      </c>
      <c r="D8483" s="326" t="s">
        <v>17264</v>
      </c>
    </row>
    <row r="8484" spans="1:4" ht="30" x14ac:dyDescent="0.2">
      <c r="A8484" s="85">
        <v>40635</v>
      </c>
      <c r="B8484" s="324" t="s">
        <v>21872</v>
      </c>
      <c r="C8484" s="325" t="s">
        <v>14847</v>
      </c>
      <c r="D8484" s="326" t="s">
        <v>21873</v>
      </c>
    </row>
    <row r="8485" spans="1:4" ht="30" x14ac:dyDescent="0.2">
      <c r="A8485" s="85">
        <v>36483</v>
      </c>
      <c r="B8485" s="324" t="s">
        <v>21874</v>
      </c>
      <c r="C8485" s="325" t="s">
        <v>14847</v>
      </c>
      <c r="D8485" s="326" t="s">
        <v>21875</v>
      </c>
    </row>
    <row r="8486" spans="1:4" ht="30" x14ac:dyDescent="0.2">
      <c r="A8486" s="85">
        <v>14525</v>
      </c>
      <c r="B8486" s="324" t="s">
        <v>21876</v>
      </c>
      <c r="C8486" s="325" t="s">
        <v>14847</v>
      </c>
      <c r="D8486" s="326" t="s">
        <v>21877</v>
      </c>
    </row>
    <row r="8487" spans="1:4" ht="30" x14ac:dyDescent="0.2">
      <c r="A8487" s="85">
        <v>36482</v>
      </c>
      <c r="B8487" s="324" t="s">
        <v>21878</v>
      </c>
      <c r="C8487" s="325" t="s">
        <v>14847</v>
      </c>
      <c r="D8487" s="326" t="s">
        <v>21879</v>
      </c>
    </row>
    <row r="8488" spans="1:4" ht="30" x14ac:dyDescent="0.2">
      <c r="A8488" s="85">
        <v>36408</v>
      </c>
      <c r="B8488" s="324" t="s">
        <v>21880</v>
      </c>
      <c r="C8488" s="325" t="s">
        <v>14847</v>
      </c>
      <c r="D8488" s="326" t="s">
        <v>21881</v>
      </c>
    </row>
    <row r="8489" spans="1:4" ht="30" x14ac:dyDescent="0.2">
      <c r="A8489" s="85">
        <v>2723</v>
      </c>
      <c r="B8489" s="324" t="s">
        <v>21882</v>
      </c>
      <c r="C8489" s="325" t="s">
        <v>14847</v>
      </c>
      <c r="D8489" s="326" t="s">
        <v>21883</v>
      </c>
    </row>
    <row r="8490" spans="1:4" ht="30" x14ac:dyDescent="0.2">
      <c r="A8490" s="85">
        <v>36481</v>
      </c>
      <c r="B8490" s="324" t="s">
        <v>21884</v>
      </c>
      <c r="C8490" s="325" t="s">
        <v>14847</v>
      </c>
      <c r="D8490" s="326" t="s">
        <v>21885</v>
      </c>
    </row>
    <row r="8491" spans="1:4" ht="30" x14ac:dyDescent="0.2">
      <c r="A8491" s="85">
        <v>10685</v>
      </c>
      <c r="B8491" s="324" t="s">
        <v>21886</v>
      </c>
      <c r="C8491" s="325" t="s">
        <v>14847</v>
      </c>
      <c r="D8491" s="326" t="s">
        <v>21887</v>
      </c>
    </row>
    <row r="8492" spans="1:4" ht="45" x14ac:dyDescent="0.2">
      <c r="A8492" s="85">
        <v>40636</v>
      </c>
      <c r="B8492" s="324" t="s">
        <v>21888</v>
      </c>
      <c r="C8492" s="325" t="s">
        <v>14847</v>
      </c>
      <c r="D8492" s="326" t="s">
        <v>21889</v>
      </c>
    </row>
    <row r="8493" spans="1:4" ht="15" x14ac:dyDescent="0.2">
      <c r="A8493" s="85">
        <v>4111</v>
      </c>
      <c r="B8493" s="324" t="s">
        <v>21890</v>
      </c>
      <c r="C8493" s="325" t="s">
        <v>14847</v>
      </c>
      <c r="D8493" s="326" t="s">
        <v>21891</v>
      </c>
    </row>
    <row r="8494" spans="1:4" ht="30" x14ac:dyDescent="0.2">
      <c r="A8494" s="85">
        <v>26021</v>
      </c>
      <c r="B8494" s="324" t="s">
        <v>21892</v>
      </c>
      <c r="C8494" s="325" t="s">
        <v>14847</v>
      </c>
      <c r="D8494" s="326" t="s">
        <v>17370</v>
      </c>
    </row>
    <row r="8495" spans="1:4" ht="15" x14ac:dyDescent="0.2">
      <c r="A8495" s="85">
        <v>12</v>
      </c>
      <c r="B8495" s="324" t="s">
        <v>21893</v>
      </c>
      <c r="C8495" s="325" t="s">
        <v>14847</v>
      </c>
      <c r="D8495" s="326" t="s">
        <v>2536</v>
      </c>
    </row>
    <row r="8496" spans="1:4" ht="15" x14ac:dyDescent="0.2">
      <c r="A8496" s="85">
        <v>37554</v>
      </c>
      <c r="B8496" s="324" t="s">
        <v>21894</v>
      </c>
      <c r="C8496" s="325" t="s">
        <v>14847</v>
      </c>
      <c r="D8496" s="326" t="s">
        <v>13752</v>
      </c>
    </row>
    <row r="8497" spans="1:4" ht="15" x14ac:dyDescent="0.2">
      <c r="A8497" s="85">
        <v>37555</v>
      </c>
      <c r="B8497" s="324" t="s">
        <v>21895</v>
      </c>
      <c r="C8497" s="325" t="s">
        <v>14847</v>
      </c>
      <c r="D8497" s="326" t="s">
        <v>13753</v>
      </c>
    </row>
    <row r="8498" spans="1:4" ht="30" x14ac:dyDescent="0.2">
      <c r="A8498" s="85">
        <v>10902</v>
      </c>
      <c r="B8498" s="324" t="s">
        <v>21896</v>
      </c>
      <c r="C8498" s="325" t="s">
        <v>14847</v>
      </c>
      <c r="D8498" s="326" t="s">
        <v>13754</v>
      </c>
    </row>
    <row r="8499" spans="1:4" ht="30" x14ac:dyDescent="0.2">
      <c r="A8499" s="85">
        <v>20965</v>
      </c>
      <c r="B8499" s="324" t="s">
        <v>21897</v>
      </c>
      <c r="C8499" s="325" t="s">
        <v>14847</v>
      </c>
      <c r="D8499" s="326" t="s">
        <v>13755</v>
      </c>
    </row>
    <row r="8500" spans="1:4" ht="30" x14ac:dyDescent="0.2">
      <c r="A8500" s="85">
        <v>20966</v>
      </c>
      <c r="B8500" s="324" t="s">
        <v>21898</v>
      </c>
      <c r="C8500" s="325" t="s">
        <v>14847</v>
      </c>
      <c r="D8500" s="326" t="s">
        <v>5684</v>
      </c>
    </row>
    <row r="8501" spans="1:4" ht="30" x14ac:dyDescent="0.2">
      <c r="A8501" s="85">
        <v>10903</v>
      </c>
      <c r="B8501" s="324" t="s">
        <v>21899</v>
      </c>
      <c r="C8501" s="325" t="s">
        <v>14847</v>
      </c>
      <c r="D8501" s="326" t="s">
        <v>13756</v>
      </c>
    </row>
    <row r="8502" spans="1:4" ht="30" x14ac:dyDescent="0.2">
      <c r="A8502" s="85">
        <v>20967</v>
      </c>
      <c r="B8502" s="324" t="s">
        <v>21900</v>
      </c>
      <c r="C8502" s="325" t="s">
        <v>14847</v>
      </c>
      <c r="D8502" s="326" t="s">
        <v>13756</v>
      </c>
    </row>
    <row r="8503" spans="1:4" ht="30" x14ac:dyDescent="0.2">
      <c r="A8503" s="85">
        <v>20968</v>
      </c>
      <c r="B8503" s="324" t="s">
        <v>21901</v>
      </c>
      <c r="C8503" s="325" t="s">
        <v>14847</v>
      </c>
      <c r="D8503" s="326" t="s">
        <v>13757</v>
      </c>
    </row>
    <row r="8504" spans="1:4" ht="30" x14ac:dyDescent="0.2">
      <c r="A8504" s="85">
        <v>11359</v>
      </c>
      <c r="B8504" s="324" t="s">
        <v>21902</v>
      </c>
      <c r="C8504" s="325" t="s">
        <v>14847</v>
      </c>
      <c r="D8504" s="326" t="s">
        <v>21903</v>
      </c>
    </row>
    <row r="8505" spans="1:4" ht="30" x14ac:dyDescent="0.2">
      <c r="A8505" s="85">
        <v>39017</v>
      </c>
      <c r="B8505" s="324" t="s">
        <v>21904</v>
      </c>
      <c r="C8505" s="325" t="s">
        <v>14847</v>
      </c>
      <c r="D8505" s="326" t="s">
        <v>170</v>
      </c>
    </row>
    <row r="8506" spans="1:4" ht="30" x14ac:dyDescent="0.2">
      <c r="A8506" s="85">
        <v>39315</v>
      </c>
      <c r="B8506" s="324" t="s">
        <v>21905</v>
      </c>
      <c r="C8506" s="325" t="s">
        <v>14847</v>
      </c>
      <c r="D8506" s="326" t="s">
        <v>844</v>
      </c>
    </row>
    <row r="8507" spans="1:4" ht="30" x14ac:dyDescent="0.2">
      <c r="A8507" s="85">
        <v>39016</v>
      </c>
      <c r="B8507" s="324" t="s">
        <v>21906</v>
      </c>
      <c r="C8507" s="325" t="s">
        <v>14847</v>
      </c>
      <c r="D8507" s="326" t="s">
        <v>844</v>
      </c>
    </row>
    <row r="8508" spans="1:4" ht="15" x14ac:dyDescent="0.2">
      <c r="A8508" s="85">
        <v>40432</v>
      </c>
      <c r="B8508" s="324" t="s">
        <v>21907</v>
      </c>
      <c r="C8508" s="325" t="s">
        <v>14847</v>
      </c>
      <c r="D8508" s="326" t="s">
        <v>845</v>
      </c>
    </row>
    <row r="8509" spans="1:4" ht="30" x14ac:dyDescent="0.2">
      <c r="A8509" s="85">
        <v>39481</v>
      </c>
      <c r="B8509" s="324" t="s">
        <v>21908</v>
      </c>
      <c r="C8509" s="325" t="s">
        <v>14847</v>
      </c>
      <c r="D8509" s="326" t="s">
        <v>846</v>
      </c>
    </row>
    <row r="8510" spans="1:4" ht="15" x14ac:dyDescent="0.2">
      <c r="A8510" s="85">
        <v>40433</v>
      </c>
      <c r="B8510" s="324" t="s">
        <v>21909</v>
      </c>
      <c r="C8510" s="325" t="s">
        <v>14847</v>
      </c>
      <c r="D8510" s="326" t="s">
        <v>847</v>
      </c>
    </row>
    <row r="8511" spans="1:4" ht="30" x14ac:dyDescent="0.2">
      <c r="A8511" s="85">
        <v>20219</v>
      </c>
      <c r="B8511" s="324" t="s">
        <v>21910</v>
      </c>
      <c r="C8511" s="325" t="s">
        <v>14847</v>
      </c>
      <c r="D8511" s="326" t="s">
        <v>21911</v>
      </c>
    </row>
    <row r="8512" spans="1:4" ht="30" x14ac:dyDescent="0.2">
      <c r="A8512" s="85">
        <v>36484</v>
      </c>
      <c r="B8512" s="324" t="s">
        <v>21912</v>
      </c>
      <c r="C8512" s="325" t="s">
        <v>14847</v>
      </c>
      <c r="D8512" s="326" t="s">
        <v>21913</v>
      </c>
    </row>
    <row r="8513" spans="1:4" ht="15" x14ac:dyDescent="0.2">
      <c r="A8513" s="85">
        <v>38367</v>
      </c>
      <c r="B8513" s="324" t="s">
        <v>21914</v>
      </c>
      <c r="C8513" s="325" t="s">
        <v>14847</v>
      </c>
      <c r="D8513" s="326" t="s">
        <v>13676</v>
      </c>
    </row>
    <row r="8514" spans="1:4" ht="15" x14ac:dyDescent="0.2">
      <c r="A8514" s="85">
        <v>38368</v>
      </c>
      <c r="B8514" s="324" t="s">
        <v>21915</v>
      </c>
      <c r="C8514" s="325" t="s">
        <v>14847</v>
      </c>
      <c r="D8514" s="326" t="s">
        <v>1136</v>
      </c>
    </row>
    <row r="8515" spans="1:4" ht="15" x14ac:dyDescent="0.2">
      <c r="A8515" s="85">
        <v>38091</v>
      </c>
      <c r="B8515" s="324" t="s">
        <v>21916</v>
      </c>
      <c r="C8515" s="325" t="s">
        <v>14847</v>
      </c>
      <c r="D8515" s="326" t="s">
        <v>548</v>
      </c>
    </row>
    <row r="8516" spans="1:4" ht="15" x14ac:dyDescent="0.2">
      <c r="A8516" s="85">
        <v>38095</v>
      </c>
      <c r="B8516" s="324" t="s">
        <v>21917</v>
      </c>
      <c r="C8516" s="325" t="s">
        <v>14847</v>
      </c>
      <c r="D8516" s="326" t="s">
        <v>215</v>
      </c>
    </row>
    <row r="8517" spans="1:4" ht="15" x14ac:dyDescent="0.2">
      <c r="A8517" s="85">
        <v>38092</v>
      </c>
      <c r="B8517" s="324" t="s">
        <v>21918</v>
      </c>
      <c r="C8517" s="325" t="s">
        <v>14847</v>
      </c>
      <c r="D8517" s="326" t="s">
        <v>13392</v>
      </c>
    </row>
    <row r="8518" spans="1:4" ht="15" x14ac:dyDescent="0.2">
      <c r="A8518" s="85">
        <v>38093</v>
      </c>
      <c r="B8518" s="324" t="s">
        <v>21919</v>
      </c>
      <c r="C8518" s="325" t="s">
        <v>14847</v>
      </c>
      <c r="D8518" s="326" t="s">
        <v>2496</v>
      </c>
    </row>
    <row r="8519" spans="1:4" ht="15" x14ac:dyDescent="0.2">
      <c r="A8519" s="85">
        <v>38096</v>
      </c>
      <c r="B8519" s="324" t="s">
        <v>21920</v>
      </c>
      <c r="C8519" s="325" t="s">
        <v>14847</v>
      </c>
      <c r="D8519" s="326" t="s">
        <v>963</v>
      </c>
    </row>
    <row r="8520" spans="1:4" ht="15" x14ac:dyDescent="0.2">
      <c r="A8520" s="85">
        <v>38094</v>
      </c>
      <c r="B8520" s="324" t="s">
        <v>21921</v>
      </c>
      <c r="C8520" s="325" t="s">
        <v>14847</v>
      </c>
      <c r="D8520" s="326" t="s">
        <v>547</v>
      </c>
    </row>
    <row r="8521" spans="1:4" ht="15" x14ac:dyDescent="0.2">
      <c r="A8521" s="85">
        <v>38097</v>
      </c>
      <c r="B8521" s="324" t="s">
        <v>21922</v>
      </c>
      <c r="C8521" s="325" t="s">
        <v>14847</v>
      </c>
      <c r="D8521" s="326" t="s">
        <v>2461</v>
      </c>
    </row>
    <row r="8522" spans="1:4" ht="15" x14ac:dyDescent="0.2">
      <c r="A8522" s="85">
        <v>38098</v>
      </c>
      <c r="B8522" s="324" t="s">
        <v>21923</v>
      </c>
      <c r="C8522" s="325" t="s">
        <v>14847</v>
      </c>
      <c r="D8522" s="326" t="s">
        <v>2461</v>
      </c>
    </row>
    <row r="8523" spans="1:4" ht="15" x14ac:dyDescent="0.2">
      <c r="A8523" s="85">
        <v>11186</v>
      </c>
      <c r="B8523" s="324" t="s">
        <v>21924</v>
      </c>
      <c r="C8523" s="325" t="s">
        <v>1506</v>
      </c>
      <c r="D8523" s="326" t="s">
        <v>13758</v>
      </c>
    </row>
    <row r="8524" spans="1:4" ht="30" x14ac:dyDescent="0.2">
      <c r="A8524" s="85">
        <v>11558</v>
      </c>
      <c r="B8524" s="324" t="s">
        <v>21925</v>
      </c>
      <c r="C8524" s="325" t="s">
        <v>1495</v>
      </c>
      <c r="D8524" s="326" t="s">
        <v>1169</v>
      </c>
    </row>
    <row r="8525" spans="1:4" ht="30" x14ac:dyDescent="0.2">
      <c r="A8525" s="85">
        <v>11557</v>
      </c>
      <c r="B8525" s="324" t="s">
        <v>21926</v>
      </c>
      <c r="C8525" s="325" t="s">
        <v>1495</v>
      </c>
      <c r="D8525" s="326" t="s">
        <v>21927</v>
      </c>
    </row>
    <row r="8526" spans="1:4" ht="15" x14ac:dyDescent="0.2">
      <c r="A8526" s="85">
        <v>2759</v>
      </c>
      <c r="B8526" s="324" t="s">
        <v>21928</v>
      </c>
      <c r="C8526" s="325" t="s">
        <v>14847</v>
      </c>
      <c r="D8526" s="326" t="s">
        <v>859</v>
      </c>
    </row>
    <row r="8527" spans="1:4" ht="15" x14ac:dyDescent="0.2">
      <c r="A8527" s="85">
        <v>38124</v>
      </c>
      <c r="B8527" s="324" t="s">
        <v>21929</v>
      </c>
      <c r="C8527" s="325" t="s">
        <v>14847</v>
      </c>
      <c r="D8527" s="326" t="s">
        <v>4650</v>
      </c>
    </row>
    <row r="8528" spans="1:4" ht="15" x14ac:dyDescent="0.2">
      <c r="A8528" s="85">
        <v>38380</v>
      </c>
      <c r="B8528" s="324" t="s">
        <v>21930</v>
      </c>
      <c r="C8528" s="325" t="s">
        <v>14847</v>
      </c>
      <c r="D8528" s="326" t="s">
        <v>553</v>
      </c>
    </row>
    <row r="8529" spans="1:4" ht="30" x14ac:dyDescent="0.2">
      <c r="A8529" s="85">
        <v>20059</v>
      </c>
      <c r="B8529" s="324" t="s">
        <v>21931</v>
      </c>
      <c r="C8529" s="325" t="s">
        <v>14847</v>
      </c>
      <c r="D8529" s="326" t="s">
        <v>853</v>
      </c>
    </row>
    <row r="8530" spans="1:4" ht="30" x14ac:dyDescent="0.2">
      <c r="A8530" s="85">
        <v>42429</v>
      </c>
      <c r="B8530" s="324" t="s">
        <v>21932</v>
      </c>
      <c r="C8530" s="325" t="s">
        <v>14847</v>
      </c>
      <c r="D8530" s="326" t="s">
        <v>21933</v>
      </c>
    </row>
    <row r="8531" spans="1:4" ht="30" x14ac:dyDescent="0.2">
      <c r="A8531" s="85">
        <v>38538</v>
      </c>
      <c r="B8531" s="324" t="s">
        <v>21934</v>
      </c>
      <c r="C8531" s="325" t="s">
        <v>1491</v>
      </c>
      <c r="D8531" s="326" t="s">
        <v>534</v>
      </c>
    </row>
    <row r="8532" spans="1:4" ht="30" x14ac:dyDescent="0.2">
      <c r="A8532" s="85">
        <v>38539</v>
      </c>
      <c r="B8532" s="324" t="s">
        <v>21935</v>
      </c>
      <c r="C8532" s="325" t="s">
        <v>1491</v>
      </c>
      <c r="D8532" s="326" t="s">
        <v>854</v>
      </c>
    </row>
    <row r="8533" spans="1:4" ht="30" x14ac:dyDescent="0.2">
      <c r="A8533" s="85">
        <v>38540</v>
      </c>
      <c r="B8533" s="324" t="s">
        <v>21936</v>
      </c>
      <c r="C8533" s="325" t="s">
        <v>1491</v>
      </c>
      <c r="D8533" s="326" t="s">
        <v>855</v>
      </c>
    </row>
    <row r="8534" spans="1:4" ht="15" x14ac:dyDescent="0.2">
      <c r="A8534" s="85">
        <v>38384</v>
      </c>
      <c r="B8534" s="324" t="s">
        <v>21937</v>
      </c>
      <c r="C8534" s="325" t="s">
        <v>14847</v>
      </c>
      <c r="D8534" s="326" t="s">
        <v>14282</v>
      </c>
    </row>
    <row r="8535" spans="1:4" ht="15" x14ac:dyDescent="0.2">
      <c r="A8535" s="85">
        <v>13</v>
      </c>
      <c r="B8535" s="324" t="s">
        <v>21938</v>
      </c>
      <c r="C8535" s="325" t="s">
        <v>1492</v>
      </c>
      <c r="D8535" s="326" t="s">
        <v>741</v>
      </c>
    </row>
    <row r="8536" spans="1:4" ht="15" x14ac:dyDescent="0.2">
      <c r="A8536" s="85">
        <v>2762</v>
      </c>
      <c r="B8536" s="324" t="s">
        <v>21939</v>
      </c>
      <c r="C8536" s="325" t="s">
        <v>1491</v>
      </c>
      <c r="D8536" s="326" t="s">
        <v>17152</v>
      </c>
    </row>
    <row r="8537" spans="1:4" ht="30" x14ac:dyDescent="0.2">
      <c r="A8537" s="85">
        <v>21142</v>
      </c>
      <c r="B8537" s="324" t="s">
        <v>21940</v>
      </c>
      <c r="C8537" s="325" t="s">
        <v>14847</v>
      </c>
      <c r="D8537" s="326" t="s">
        <v>18206</v>
      </c>
    </row>
    <row r="8538" spans="1:4" ht="15" x14ac:dyDescent="0.2">
      <c r="A8538" s="85">
        <v>12865</v>
      </c>
      <c r="B8538" s="324" t="s">
        <v>21941</v>
      </c>
      <c r="C8538" s="325" t="s">
        <v>1490</v>
      </c>
      <c r="D8538" s="326" t="s">
        <v>990</v>
      </c>
    </row>
    <row r="8539" spans="1:4" ht="15" x14ac:dyDescent="0.2">
      <c r="A8539" s="85">
        <v>41074</v>
      </c>
      <c r="B8539" s="324" t="s">
        <v>21942</v>
      </c>
      <c r="C8539" s="325" t="s">
        <v>1494</v>
      </c>
      <c r="D8539" s="326" t="s">
        <v>13760</v>
      </c>
    </row>
    <row r="8540" spans="1:4" ht="15" x14ac:dyDescent="0.2">
      <c r="A8540" s="85">
        <v>4223</v>
      </c>
      <c r="B8540" s="324" t="s">
        <v>21943</v>
      </c>
      <c r="C8540" s="325" t="s">
        <v>1493</v>
      </c>
      <c r="D8540" s="326" t="s">
        <v>8139</v>
      </c>
    </row>
    <row r="8541" spans="1:4" ht="15" x14ac:dyDescent="0.2">
      <c r="A8541" s="85">
        <v>37372</v>
      </c>
      <c r="B8541" s="324" t="s">
        <v>21944</v>
      </c>
      <c r="C8541" s="325" t="s">
        <v>1490</v>
      </c>
      <c r="D8541" s="326" t="s">
        <v>365</v>
      </c>
    </row>
    <row r="8542" spans="1:4" ht="15" x14ac:dyDescent="0.2">
      <c r="A8542" s="85">
        <v>40863</v>
      </c>
      <c r="B8542" s="324" t="s">
        <v>21945</v>
      </c>
      <c r="C8542" s="325" t="s">
        <v>1494</v>
      </c>
      <c r="D8542" s="326" t="s">
        <v>13761</v>
      </c>
    </row>
    <row r="8543" spans="1:4" ht="15" x14ac:dyDescent="0.2">
      <c r="A8543" s="85">
        <v>38475</v>
      </c>
      <c r="B8543" s="324" t="s">
        <v>21946</v>
      </c>
      <c r="C8543" s="325" t="s">
        <v>14847</v>
      </c>
      <c r="D8543" s="326" t="s">
        <v>14504</v>
      </c>
    </row>
    <row r="8544" spans="1:4" ht="15" x14ac:dyDescent="0.2">
      <c r="A8544" s="85">
        <v>38474</v>
      </c>
      <c r="B8544" s="324" t="s">
        <v>21947</v>
      </c>
      <c r="C8544" s="325" t="s">
        <v>14847</v>
      </c>
      <c r="D8544" s="326" t="s">
        <v>14226</v>
      </c>
    </row>
    <row r="8545" spans="1:4" ht="15" x14ac:dyDescent="0.2">
      <c r="A8545" s="85">
        <v>10886</v>
      </c>
      <c r="B8545" s="324" t="s">
        <v>21948</v>
      </c>
      <c r="C8545" s="325" t="s">
        <v>14847</v>
      </c>
      <c r="D8545" s="326" t="s">
        <v>21949</v>
      </c>
    </row>
    <row r="8546" spans="1:4" ht="15" x14ac:dyDescent="0.2">
      <c r="A8546" s="85">
        <v>10888</v>
      </c>
      <c r="B8546" s="324" t="s">
        <v>21950</v>
      </c>
      <c r="C8546" s="325" t="s">
        <v>14847</v>
      </c>
      <c r="D8546" s="326" t="s">
        <v>21951</v>
      </c>
    </row>
    <row r="8547" spans="1:4" ht="15" x14ac:dyDescent="0.2">
      <c r="A8547" s="85">
        <v>10889</v>
      </c>
      <c r="B8547" s="324" t="s">
        <v>21952</v>
      </c>
      <c r="C8547" s="325" t="s">
        <v>14847</v>
      </c>
      <c r="D8547" s="326" t="s">
        <v>21953</v>
      </c>
    </row>
    <row r="8548" spans="1:4" ht="15" x14ac:dyDescent="0.2">
      <c r="A8548" s="85">
        <v>10890</v>
      </c>
      <c r="B8548" s="324" t="s">
        <v>21954</v>
      </c>
      <c r="C8548" s="325" t="s">
        <v>14847</v>
      </c>
      <c r="D8548" s="326" t="s">
        <v>21955</v>
      </c>
    </row>
    <row r="8549" spans="1:4" ht="15" x14ac:dyDescent="0.2">
      <c r="A8549" s="85">
        <v>10891</v>
      </c>
      <c r="B8549" s="324" t="s">
        <v>21956</v>
      </c>
      <c r="C8549" s="325" t="s">
        <v>14847</v>
      </c>
      <c r="D8549" s="326" t="s">
        <v>14306</v>
      </c>
    </row>
    <row r="8550" spans="1:4" ht="15" x14ac:dyDescent="0.2">
      <c r="A8550" s="85">
        <v>10892</v>
      </c>
      <c r="B8550" s="324" t="s">
        <v>21957</v>
      </c>
      <c r="C8550" s="325" t="s">
        <v>14847</v>
      </c>
      <c r="D8550" s="326" t="s">
        <v>21958</v>
      </c>
    </row>
    <row r="8551" spans="1:4" ht="15" x14ac:dyDescent="0.2">
      <c r="A8551" s="85">
        <v>20977</v>
      </c>
      <c r="B8551" s="324" t="s">
        <v>21959</v>
      </c>
      <c r="C8551" s="325" t="s">
        <v>14847</v>
      </c>
      <c r="D8551" s="326" t="s">
        <v>21960</v>
      </c>
    </row>
    <row r="8552" spans="1:4" ht="15" x14ac:dyDescent="0.2">
      <c r="A8552" s="85">
        <v>3073</v>
      </c>
      <c r="B8552" s="324" t="s">
        <v>21961</v>
      </c>
      <c r="C8552" s="325" t="s">
        <v>14847</v>
      </c>
      <c r="D8552" s="326" t="s">
        <v>21962</v>
      </c>
    </row>
    <row r="8553" spans="1:4" ht="15" x14ac:dyDescent="0.2">
      <c r="A8553" s="85">
        <v>3068</v>
      </c>
      <c r="B8553" s="324" t="s">
        <v>21963</v>
      </c>
      <c r="C8553" s="325" t="s">
        <v>14847</v>
      </c>
      <c r="D8553" s="326" t="s">
        <v>18979</v>
      </c>
    </row>
    <row r="8554" spans="1:4" ht="15" x14ac:dyDescent="0.2">
      <c r="A8554" s="85">
        <v>3074</v>
      </c>
      <c r="B8554" s="324" t="s">
        <v>21964</v>
      </c>
      <c r="C8554" s="325" t="s">
        <v>14847</v>
      </c>
      <c r="D8554" s="326" t="s">
        <v>13703</v>
      </c>
    </row>
    <row r="8555" spans="1:4" ht="15" x14ac:dyDescent="0.2">
      <c r="A8555" s="85">
        <v>3076</v>
      </c>
      <c r="B8555" s="324" t="s">
        <v>21965</v>
      </c>
      <c r="C8555" s="325" t="s">
        <v>14847</v>
      </c>
      <c r="D8555" s="326" t="s">
        <v>21966</v>
      </c>
    </row>
    <row r="8556" spans="1:4" ht="15" x14ac:dyDescent="0.2">
      <c r="A8556" s="85">
        <v>3072</v>
      </c>
      <c r="B8556" s="324" t="s">
        <v>21967</v>
      </c>
      <c r="C8556" s="325" t="s">
        <v>14847</v>
      </c>
      <c r="D8556" s="326" t="s">
        <v>21968</v>
      </c>
    </row>
    <row r="8557" spans="1:4" ht="15" x14ac:dyDescent="0.2">
      <c r="A8557" s="85">
        <v>3075</v>
      </c>
      <c r="B8557" s="324" t="s">
        <v>21969</v>
      </c>
      <c r="C8557" s="325" t="s">
        <v>14847</v>
      </c>
      <c r="D8557" s="326" t="s">
        <v>14618</v>
      </c>
    </row>
    <row r="8558" spans="1:4" ht="15" x14ac:dyDescent="0.2">
      <c r="A8558" s="85">
        <v>10780</v>
      </c>
      <c r="B8558" s="324" t="s">
        <v>21970</v>
      </c>
      <c r="C8558" s="325" t="s">
        <v>14847</v>
      </c>
      <c r="D8558" s="326" t="s">
        <v>1644</v>
      </c>
    </row>
    <row r="8559" spans="1:4" ht="15" x14ac:dyDescent="0.2">
      <c r="A8559" s="85">
        <v>10781</v>
      </c>
      <c r="B8559" s="324" t="s">
        <v>21971</v>
      </c>
      <c r="C8559" s="325" t="s">
        <v>14847</v>
      </c>
      <c r="D8559" s="326" t="s">
        <v>18640</v>
      </c>
    </row>
    <row r="8560" spans="1:4" ht="15" x14ac:dyDescent="0.2">
      <c r="A8560" s="85">
        <v>20106</v>
      </c>
      <c r="B8560" s="324" t="s">
        <v>21972</v>
      </c>
      <c r="C8560" s="325" t="s">
        <v>14847</v>
      </c>
      <c r="D8560" s="326" t="s">
        <v>1067</v>
      </c>
    </row>
    <row r="8561" spans="1:4" ht="15" x14ac:dyDescent="0.2">
      <c r="A8561" s="85">
        <v>20107</v>
      </c>
      <c r="B8561" s="324" t="s">
        <v>21973</v>
      </c>
      <c r="C8561" s="325" t="s">
        <v>14847</v>
      </c>
      <c r="D8561" s="326" t="s">
        <v>6702</v>
      </c>
    </row>
    <row r="8562" spans="1:4" ht="15" x14ac:dyDescent="0.2">
      <c r="A8562" s="85">
        <v>20108</v>
      </c>
      <c r="B8562" s="324" t="s">
        <v>21974</v>
      </c>
      <c r="C8562" s="325" t="s">
        <v>14847</v>
      </c>
      <c r="D8562" s="326" t="s">
        <v>1094</v>
      </c>
    </row>
    <row r="8563" spans="1:4" ht="15" x14ac:dyDescent="0.2">
      <c r="A8563" s="85">
        <v>20109</v>
      </c>
      <c r="B8563" s="324" t="s">
        <v>21975</v>
      </c>
      <c r="C8563" s="325" t="s">
        <v>14847</v>
      </c>
      <c r="D8563" s="326" t="s">
        <v>1644</v>
      </c>
    </row>
    <row r="8564" spans="1:4" ht="15" x14ac:dyDescent="0.2">
      <c r="A8564" s="85">
        <v>34795</v>
      </c>
      <c r="B8564" s="324" t="s">
        <v>21976</v>
      </c>
      <c r="C8564" s="325" t="s">
        <v>1506</v>
      </c>
      <c r="D8564" s="326" t="s">
        <v>13766</v>
      </c>
    </row>
    <row r="8565" spans="1:4" ht="15" x14ac:dyDescent="0.2">
      <c r="A8565" s="85">
        <v>34796</v>
      </c>
      <c r="B8565" s="324" t="s">
        <v>21977</v>
      </c>
      <c r="C8565" s="325" t="s">
        <v>1491</v>
      </c>
      <c r="D8565" s="326" t="s">
        <v>3871</v>
      </c>
    </row>
    <row r="8566" spans="1:4" ht="30" x14ac:dyDescent="0.2">
      <c r="A8566" s="85">
        <v>11474</v>
      </c>
      <c r="B8566" s="324" t="s">
        <v>21978</v>
      </c>
      <c r="C8566" s="325" t="s">
        <v>14847</v>
      </c>
      <c r="D8566" s="326" t="s">
        <v>2910</v>
      </c>
    </row>
    <row r="8567" spans="1:4" ht="30" x14ac:dyDescent="0.2">
      <c r="A8567" s="85">
        <v>11470</v>
      </c>
      <c r="B8567" s="324" t="s">
        <v>21979</v>
      </c>
      <c r="C8567" s="325" t="s">
        <v>14847</v>
      </c>
      <c r="D8567" s="326" t="s">
        <v>624</v>
      </c>
    </row>
    <row r="8568" spans="1:4" ht="30" x14ac:dyDescent="0.2">
      <c r="A8568" s="85">
        <v>11480</v>
      </c>
      <c r="B8568" s="324" t="s">
        <v>21980</v>
      </c>
      <c r="C8568" s="325" t="s">
        <v>1499</v>
      </c>
      <c r="D8568" s="326" t="s">
        <v>21981</v>
      </c>
    </row>
    <row r="8569" spans="1:4" ht="30" x14ac:dyDescent="0.2">
      <c r="A8569" s="85">
        <v>38154</v>
      </c>
      <c r="B8569" s="324" t="s">
        <v>21982</v>
      </c>
      <c r="C8569" s="325" t="s">
        <v>1499</v>
      </c>
      <c r="D8569" s="326" t="s">
        <v>2040</v>
      </c>
    </row>
    <row r="8570" spans="1:4" ht="30" x14ac:dyDescent="0.2">
      <c r="A8570" s="85">
        <v>11482</v>
      </c>
      <c r="B8570" s="324" t="s">
        <v>21983</v>
      </c>
      <c r="C8570" s="325" t="s">
        <v>1499</v>
      </c>
      <c r="D8570" s="326" t="s">
        <v>14142</v>
      </c>
    </row>
    <row r="8571" spans="1:4" ht="30" x14ac:dyDescent="0.2">
      <c r="A8571" s="85">
        <v>3084</v>
      </c>
      <c r="B8571" s="324" t="s">
        <v>21984</v>
      </c>
      <c r="C8571" s="325" t="s">
        <v>1499</v>
      </c>
      <c r="D8571" s="326" t="s">
        <v>14286</v>
      </c>
    </row>
    <row r="8572" spans="1:4" ht="15" x14ac:dyDescent="0.2">
      <c r="A8572" s="85">
        <v>3103</v>
      </c>
      <c r="B8572" s="324" t="s">
        <v>21985</v>
      </c>
      <c r="C8572" s="325" t="s">
        <v>14847</v>
      </c>
      <c r="D8572" s="326" t="s">
        <v>21986</v>
      </c>
    </row>
    <row r="8573" spans="1:4" ht="30" x14ac:dyDescent="0.2">
      <c r="A8573" s="85">
        <v>11481</v>
      </c>
      <c r="B8573" s="324" t="s">
        <v>21987</v>
      </c>
      <c r="C8573" s="325" t="s">
        <v>14847</v>
      </c>
      <c r="D8573" s="326" t="s">
        <v>785</v>
      </c>
    </row>
    <row r="8574" spans="1:4" ht="30" x14ac:dyDescent="0.2">
      <c r="A8574" s="85">
        <v>3097</v>
      </c>
      <c r="B8574" s="324" t="s">
        <v>21988</v>
      </c>
      <c r="C8574" s="325" t="s">
        <v>1499</v>
      </c>
      <c r="D8574" s="326" t="s">
        <v>14650</v>
      </c>
    </row>
    <row r="8575" spans="1:4" ht="30" x14ac:dyDescent="0.2">
      <c r="A8575" s="85">
        <v>38153</v>
      </c>
      <c r="B8575" s="324" t="s">
        <v>21989</v>
      </c>
      <c r="C8575" s="325" t="s">
        <v>1499</v>
      </c>
      <c r="D8575" s="326" t="s">
        <v>14595</v>
      </c>
    </row>
    <row r="8576" spans="1:4" ht="30" x14ac:dyDescent="0.2">
      <c r="A8576" s="85">
        <v>3099</v>
      </c>
      <c r="B8576" s="324" t="s">
        <v>21990</v>
      </c>
      <c r="C8576" s="325" t="s">
        <v>1499</v>
      </c>
      <c r="D8576" s="326" t="s">
        <v>21991</v>
      </c>
    </row>
    <row r="8577" spans="1:4" ht="30" x14ac:dyDescent="0.2">
      <c r="A8577" s="85">
        <v>3080</v>
      </c>
      <c r="B8577" s="324" t="s">
        <v>21992</v>
      </c>
      <c r="C8577" s="325" t="s">
        <v>1499</v>
      </c>
      <c r="D8577" s="326" t="s">
        <v>13845</v>
      </c>
    </row>
    <row r="8578" spans="1:4" ht="30" x14ac:dyDescent="0.2">
      <c r="A8578" s="85">
        <v>3081</v>
      </c>
      <c r="B8578" s="324" t="s">
        <v>21993</v>
      </c>
      <c r="C8578" s="325" t="s">
        <v>1499</v>
      </c>
      <c r="D8578" s="326" t="s">
        <v>21994</v>
      </c>
    </row>
    <row r="8579" spans="1:4" ht="30" x14ac:dyDescent="0.2">
      <c r="A8579" s="85">
        <v>38151</v>
      </c>
      <c r="B8579" s="324" t="s">
        <v>21995</v>
      </c>
      <c r="C8579" s="325" t="s">
        <v>1499</v>
      </c>
      <c r="D8579" s="326" t="s">
        <v>21996</v>
      </c>
    </row>
    <row r="8580" spans="1:4" ht="30" x14ac:dyDescent="0.2">
      <c r="A8580" s="85">
        <v>11479</v>
      </c>
      <c r="B8580" s="324" t="s">
        <v>21997</v>
      </c>
      <c r="C8580" s="325" t="s">
        <v>14847</v>
      </c>
      <c r="D8580" s="326" t="s">
        <v>3455</v>
      </c>
    </row>
    <row r="8581" spans="1:4" ht="30" x14ac:dyDescent="0.2">
      <c r="A8581" s="85">
        <v>38152</v>
      </c>
      <c r="B8581" s="324" t="s">
        <v>21998</v>
      </c>
      <c r="C8581" s="325" t="s">
        <v>1499</v>
      </c>
      <c r="D8581" s="326" t="s">
        <v>21999</v>
      </c>
    </row>
    <row r="8582" spans="1:4" ht="30" x14ac:dyDescent="0.2">
      <c r="A8582" s="85">
        <v>11478</v>
      </c>
      <c r="B8582" s="324" t="s">
        <v>22000</v>
      </c>
      <c r="C8582" s="325" t="s">
        <v>14847</v>
      </c>
      <c r="D8582" s="326" t="s">
        <v>17494</v>
      </c>
    </row>
    <row r="8583" spans="1:4" ht="30" x14ac:dyDescent="0.2">
      <c r="A8583" s="85">
        <v>3090</v>
      </c>
      <c r="B8583" s="324" t="s">
        <v>22001</v>
      </c>
      <c r="C8583" s="325" t="s">
        <v>1499</v>
      </c>
      <c r="D8583" s="326" t="s">
        <v>472</v>
      </c>
    </row>
    <row r="8584" spans="1:4" ht="30" x14ac:dyDescent="0.2">
      <c r="A8584" s="85">
        <v>3093</v>
      </c>
      <c r="B8584" s="324" t="s">
        <v>22002</v>
      </c>
      <c r="C8584" s="325" t="s">
        <v>1499</v>
      </c>
      <c r="D8584" s="326" t="s">
        <v>14607</v>
      </c>
    </row>
    <row r="8585" spans="1:4" ht="30" x14ac:dyDescent="0.2">
      <c r="A8585" s="85">
        <v>11476</v>
      </c>
      <c r="B8585" s="324" t="s">
        <v>22003</v>
      </c>
      <c r="C8585" s="325" t="s">
        <v>14847</v>
      </c>
      <c r="D8585" s="326" t="s">
        <v>20626</v>
      </c>
    </row>
    <row r="8586" spans="1:4" ht="15" x14ac:dyDescent="0.2">
      <c r="A8586" s="85">
        <v>3082</v>
      </c>
      <c r="B8586" s="324" t="s">
        <v>22004</v>
      </c>
      <c r="C8586" s="325" t="s">
        <v>1499</v>
      </c>
      <c r="D8586" s="326" t="s">
        <v>1303</v>
      </c>
    </row>
    <row r="8587" spans="1:4" ht="30" x14ac:dyDescent="0.2">
      <c r="A8587" s="85">
        <v>11484</v>
      </c>
      <c r="B8587" s="324" t="s">
        <v>22005</v>
      </c>
      <c r="C8587" s="325" t="s">
        <v>14847</v>
      </c>
      <c r="D8587" s="326" t="s">
        <v>14510</v>
      </c>
    </row>
    <row r="8588" spans="1:4" ht="30" x14ac:dyDescent="0.2">
      <c r="A8588" s="85">
        <v>38155</v>
      </c>
      <c r="B8588" s="324" t="s">
        <v>22006</v>
      </c>
      <c r="C8588" s="325" t="s">
        <v>14847</v>
      </c>
      <c r="D8588" s="326" t="s">
        <v>2001</v>
      </c>
    </row>
    <row r="8589" spans="1:4" ht="30" x14ac:dyDescent="0.2">
      <c r="A8589" s="85">
        <v>11468</v>
      </c>
      <c r="B8589" s="324" t="s">
        <v>22007</v>
      </c>
      <c r="C8589" s="325" t="s">
        <v>14847</v>
      </c>
      <c r="D8589" s="326" t="s">
        <v>13632</v>
      </c>
    </row>
    <row r="8590" spans="1:4" ht="30" x14ac:dyDescent="0.2">
      <c r="A8590" s="85">
        <v>11469</v>
      </c>
      <c r="B8590" s="324" t="s">
        <v>22008</v>
      </c>
      <c r="C8590" s="325" t="s">
        <v>14847</v>
      </c>
      <c r="D8590" s="326" t="s">
        <v>683</v>
      </c>
    </row>
    <row r="8591" spans="1:4" ht="30" x14ac:dyDescent="0.2">
      <c r="A8591" s="85">
        <v>11477</v>
      </c>
      <c r="B8591" s="324" t="s">
        <v>22009</v>
      </c>
      <c r="C8591" s="325" t="s">
        <v>1499</v>
      </c>
      <c r="D8591" s="326" t="s">
        <v>14544</v>
      </c>
    </row>
    <row r="8592" spans="1:4" ht="30" x14ac:dyDescent="0.2">
      <c r="A8592" s="85">
        <v>40311</v>
      </c>
      <c r="B8592" s="324" t="s">
        <v>22010</v>
      </c>
      <c r="C8592" s="325" t="s">
        <v>1499</v>
      </c>
      <c r="D8592" s="326" t="s">
        <v>14103</v>
      </c>
    </row>
    <row r="8593" spans="1:4" ht="30" x14ac:dyDescent="0.2">
      <c r="A8593" s="85">
        <v>38165</v>
      </c>
      <c r="B8593" s="324" t="s">
        <v>22011</v>
      </c>
      <c r="C8593" s="325" t="s">
        <v>1499</v>
      </c>
      <c r="D8593" s="326" t="s">
        <v>22012</v>
      </c>
    </row>
    <row r="8594" spans="1:4" ht="30" x14ac:dyDescent="0.2">
      <c r="A8594" s="85">
        <v>3096</v>
      </c>
      <c r="B8594" s="324" t="s">
        <v>22013</v>
      </c>
      <c r="C8594" s="325" t="s">
        <v>1499</v>
      </c>
      <c r="D8594" s="326" t="s">
        <v>16698</v>
      </c>
    </row>
    <row r="8595" spans="1:4" ht="15" x14ac:dyDescent="0.2">
      <c r="A8595" s="85">
        <v>11456</v>
      </c>
      <c r="B8595" s="324" t="s">
        <v>22014</v>
      </c>
      <c r="C8595" s="325" t="s">
        <v>14847</v>
      </c>
      <c r="D8595" s="326" t="s">
        <v>14706</v>
      </c>
    </row>
    <row r="8596" spans="1:4" ht="15" x14ac:dyDescent="0.2">
      <c r="A8596" s="85">
        <v>3119</v>
      </c>
      <c r="B8596" s="324" t="s">
        <v>22015</v>
      </c>
      <c r="C8596" s="325" t="s">
        <v>14847</v>
      </c>
      <c r="D8596" s="326" t="s">
        <v>389</v>
      </c>
    </row>
    <row r="8597" spans="1:4" ht="15" x14ac:dyDescent="0.2">
      <c r="A8597" s="85">
        <v>3122</v>
      </c>
      <c r="B8597" s="324" t="s">
        <v>22016</v>
      </c>
      <c r="C8597" s="325" t="s">
        <v>14847</v>
      </c>
      <c r="D8597" s="326" t="s">
        <v>377</v>
      </c>
    </row>
    <row r="8598" spans="1:4" ht="15" x14ac:dyDescent="0.2">
      <c r="A8598" s="85">
        <v>3121</v>
      </c>
      <c r="B8598" s="324" t="s">
        <v>22017</v>
      </c>
      <c r="C8598" s="325" t="s">
        <v>14847</v>
      </c>
      <c r="D8598" s="326" t="s">
        <v>5122</v>
      </c>
    </row>
    <row r="8599" spans="1:4" ht="15" x14ac:dyDescent="0.2">
      <c r="A8599" s="85">
        <v>3120</v>
      </c>
      <c r="B8599" s="324" t="s">
        <v>22018</v>
      </c>
      <c r="C8599" s="325" t="s">
        <v>14847</v>
      </c>
      <c r="D8599" s="326" t="s">
        <v>1327</v>
      </c>
    </row>
    <row r="8600" spans="1:4" ht="15" x14ac:dyDescent="0.2">
      <c r="A8600" s="85">
        <v>11455</v>
      </c>
      <c r="B8600" s="324" t="s">
        <v>22019</v>
      </c>
      <c r="C8600" s="325" t="s">
        <v>14847</v>
      </c>
      <c r="D8600" s="326" t="s">
        <v>663</v>
      </c>
    </row>
    <row r="8601" spans="1:4" ht="30" x14ac:dyDescent="0.2">
      <c r="A8601" s="85">
        <v>3111</v>
      </c>
      <c r="B8601" s="324" t="s">
        <v>22020</v>
      </c>
      <c r="C8601" s="325" t="s">
        <v>14847</v>
      </c>
      <c r="D8601" s="326" t="s">
        <v>18067</v>
      </c>
    </row>
    <row r="8602" spans="1:4" ht="30" x14ac:dyDescent="0.2">
      <c r="A8602" s="85">
        <v>3108</v>
      </c>
      <c r="B8602" s="324" t="s">
        <v>22021</v>
      </c>
      <c r="C8602" s="325" t="s">
        <v>14847</v>
      </c>
      <c r="D8602" s="326" t="s">
        <v>17767</v>
      </c>
    </row>
    <row r="8603" spans="1:4" ht="30" x14ac:dyDescent="0.2">
      <c r="A8603" s="85">
        <v>3105</v>
      </c>
      <c r="B8603" s="324" t="s">
        <v>22022</v>
      </c>
      <c r="C8603" s="325" t="s">
        <v>14847</v>
      </c>
      <c r="D8603" s="326" t="s">
        <v>22023</v>
      </c>
    </row>
    <row r="8604" spans="1:4" ht="15" x14ac:dyDescent="0.2">
      <c r="A8604" s="85">
        <v>38178</v>
      </c>
      <c r="B8604" s="324" t="s">
        <v>22024</v>
      </c>
      <c r="C8604" s="325" t="s">
        <v>14847</v>
      </c>
      <c r="D8604" s="326" t="s">
        <v>14333</v>
      </c>
    </row>
    <row r="8605" spans="1:4" ht="30" x14ac:dyDescent="0.2">
      <c r="A8605" s="85">
        <v>11458</v>
      </c>
      <c r="B8605" s="324" t="s">
        <v>22025</v>
      </c>
      <c r="C8605" s="325" t="s">
        <v>14847</v>
      </c>
      <c r="D8605" s="326" t="s">
        <v>733</v>
      </c>
    </row>
    <row r="8606" spans="1:4" ht="30" x14ac:dyDescent="0.2">
      <c r="A8606" s="85">
        <v>42481</v>
      </c>
      <c r="B8606" s="324" t="s">
        <v>22026</v>
      </c>
      <c r="C8606" s="325" t="s">
        <v>1506</v>
      </c>
      <c r="D8606" s="326" t="s">
        <v>22027</v>
      </c>
    </row>
    <row r="8607" spans="1:4" ht="30" x14ac:dyDescent="0.2">
      <c r="A8607" s="85">
        <v>11461</v>
      </c>
      <c r="B8607" s="324" t="s">
        <v>22028</v>
      </c>
      <c r="C8607" s="325" t="s">
        <v>14847</v>
      </c>
      <c r="D8607" s="326" t="s">
        <v>232</v>
      </c>
    </row>
    <row r="8608" spans="1:4" ht="30" x14ac:dyDescent="0.2">
      <c r="A8608" s="85">
        <v>3106</v>
      </c>
      <c r="B8608" s="324" t="s">
        <v>22029</v>
      </c>
      <c r="C8608" s="325" t="s">
        <v>14847</v>
      </c>
      <c r="D8608" s="326" t="s">
        <v>1269</v>
      </c>
    </row>
    <row r="8609" spans="1:4" ht="30" x14ac:dyDescent="0.2">
      <c r="A8609" s="85">
        <v>3107</v>
      </c>
      <c r="B8609" s="324" t="s">
        <v>22030</v>
      </c>
      <c r="C8609" s="325" t="s">
        <v>14847</v>
      </c>
      <c r="D8609" s="326" t="s">
        <v>6793</v>
      </c>
    </row>
    <row r="8610" spans="1:4" ht="15" x14ac:dyDescent="0.2">
      <c r="A8610" s="85">
        <v>25951</v>
      </c>
      <c r="B8610" s="324" t="s">
        <v>22031</v>
      </c>
      <c r="C8610" s="325" t="s">
        <v>1492</v>
      </c>
      <c r="D8610" s="326" t="s">
        <v>323</v>
      </c>
    </row>
    <row r="8611" spans="1:4" ht="15" x14ac:dyDescent="0.2">
      <c r="A8611" s="85">
        <v>3123</v>
      </c>
      <c r="B8611" s="324" t="s">
        <v>22032</v>
      </c>
      <c r="C8611" s="325" t="s">
        <v>1492</v>
      </c>
      <c r="D8611" s="326" t="s">
        <v>913</v>
      </c>
    </row>
    <row r="8612" spans="1:4" ht="15" x14ac:dyDescent="0.2">
      <c r="A8612" s="85">
        <v>38125</v>
      </c>
      <c r="B8612" s="324" t="s">
        <v>22033</v>
      </c>
      <c r="C8612" s="325" t="s">
        <v>1492</v>
      </c>
      <c r="D8612" s="326" t="s">
        <v>285</v>
      </c>
    </row>
    <row r="8613" spans="1:4" ht="30" x14ac:dyDescent="0.2">
      <c r="A8613" s="85">
        <v>39014</v>
      </c>
      <c r="B8613" s="324" t="s">
        <v>22034</v>
      </c>
      <c r="C8613" s="325" t="s">
        <v>1492</v>
      </c>
      <c r="D8613" s="326" t="s">
        <v>3606</v>
      </c>
    </row>
    <row r="8614" spans="1:4" ht="30" x14ac:dyDescent="0.2">
      <c r="A8614" s="85">
        <v>11894</v>
      </c>
      <c r="B8614" s="324" t="s">
        <v>22035</v>
      </c>
      <c r="C8614" s="325" t="s">
        <v>14847</v>
      </c>
      <c r="D8614" s="326" t="s">
        <v>13775</v>
      </c>
    </row>
    <row r="8615" spans="1:4" ht="15" x14ac:dyDescent="0.2">
      <c r="A8615" s="85">
        <v>39365</v>
      </c>
      <c r="B8615" s="324" t="s">
        <v>22036</v>
      </c>
      <c r="C8615" s="325" t="s">
        <v>14847</v>
      </c>
      <c r="D8615" s="326" t="s">
        <v>22037</v>
      </c>
    </row>
    <row r="8616" spans="1:4" ht="15" x14ac:dyDescent="0.2">
      <c r="A8616" s="85">
        <v>39366</v>
      </c>
      <c r="B8616" s="324" t="s">
        <v>22038</v>
      </c>
      <c r="C8616" s="325" t="s">
        <v>14847</v>
      </c>
      <c r="D8616" s="326" t="s">
        <v>22039</v>
      </c>
    </row>
    <row r="8617" spans="1:4" ht="15" x14ac:dyDescent="0.2">
      <c r="A8617" s="85">
        <v>39367</v>
      </c>
      <c r="B8617" s="324" t="s">
        <v>22040</v>
      </c>
      <c r="C8617" s="325" t="s">
        <v>14847</v>
      </c>
      <c r="D8617" s="326" t="s">
        <v>22041</v>
      </c>
    </row>
    <row r="8618" spans="1:4" ht="15" x14ac:dyDescent="0.2">
      <c r="A8618" s="85">
        <v>37394</v>
      </c>
      <c r="B8618" s="324" t="s">
        <v>22042</v>
      </c>
      <c r="C8618" s="325" t="s">
        <v>1501</v>
      </c>
      <c r="D8618" s="326" t="s">
        <v>250</v>
      </c>
    </row>
    <row r="8619" spans="1:4" ht="15" x14ac:dyDescent="0.2">
      <c r="A8619" s="85">
        <v>14146</v>
      </c>
      <c r="B8619" s="324" t="s">
        <v>22043</v>
      </c>
      <c r="C8619" s="325" t="s">
        <v>1501</v>
      </c>
      <c r="D8619" s="326" t="s">
        <v>1121</v>
      </c>
    </row>
    <row r="8620" spans="1:4" ht="15" x14ac:dyDescent="0.2">
      <c r="A8620" s="85">
        <v>38134</v>
      </c>
      <c r="B8620" s="324" t="s">
        <v>22044</v>
      </c>
      <c r="C8620" s="325" t="s">
        <v>1492</v>
      </c>
      <c r="D8620" s="326" t="s">
        <v>1422</v>
      </c>
    </row>
    <row r="8621" spans="1:4" ht="15" x14ac:dyDescent="0.2">
      <c r="A8621" s="85">
        <v>38132</v>
      </c>
      <c r="B8621" s="324" t="s">
        <v>22045</v>
      </c>
      <c r="C8621" s="325" t="s">
        <v>1492</v>
      </c>
      <c r="D8621" s="326" t="s">
        <v>14509</v>
      </c>
    </row>
    <row r="8622" spans="1:4" ht="15" x14ac:dyDescent="0.2">
      <c r="A8622" s="85">
        <v>38133</v>
      </c>
      <c r="B8622" s="324" t="s">
        <v>22046</v>
      </c>
      <c r="C8622" s="325" t="s">
        <v>1492</v>
      </c>
      <c r="D8622" s="326" t="s">
        <v>22047</v>
      </c>
    </row>
    <row r="8623" spans="1:4" ht="30" x14ac:dyDescent="0.2">
      <c r="A8623" s="85">
        <v>938</v>
      </c>
      <c r="B8623" s="324" t="s">
        <v>22048</v>
      </c>
      <c r="C8623" s="325" t="s">
        <v>1491</v>
      </c>
      <c r="D8623" s="326" t="s">
        <v>368</v>
      </c>
    </row>
    <row r="8624" spans="1:4" ht="30" x14ac:dyDescent="0.2">
      <c r="A8624" s="85">
        <v>937</v>
      </c>
      <c r="B8624" s="324" t="s">
        <v>22049</v>
      </c>
      <c r="C8624" s="325" t="s">
        <v>1491</v>
      </c>
      <c r="D8624" s="326" t="s">
        <v>2552</v>
      </c>
    </row>
    <row r="8625" spans="1:4" ht="30" x14ac:dyDescent="0.2">
      <c r="A8625" s="85">
        <v>939</v>
      </c>
      <c r="B8625" s="324" t="s">
        <v>22050</v>
      </c>
      <c r="C8625" s="325" t="s">
        <v>1491</v>
      </c>
      <c r="D8625" s="326" t="s">
        <v>289</v>
      </c>
    </row>
    <row r="8626" spans="1:4" ht="30" x14ac:dyDescent="0.2">
      <c r="A8626" s="85">
        <v>944</v>
      </c>
      <c r="B8626" s="324" t="s">
        <v>22051</v>
      </c>
      <c r="C8626" s="325" t="s">
        <v>1491</v>
      </c>
      <c r="D8626" s="326" t="s">
        <v>337</v>
      </c>
    </row>
    <row r="8627" spans="1:4" ht="30" x14ac:dyDescent="0.2">
      <c r="A8627" s="85">
        <v>940</v>
      </c>
      <c r="B8627" s="324" t="s">
        <v>22052</v>
      </c>
      <c r="C8627" s="325" t="s">
        <v>1491</v>
      </c>
      <c r="D8627" s="326" t="s">
        <v>4271</v>
      </c>
    </row>
    <row r="8628" spans="1:4" ht="15" x14ac:dyDescent="0.2">
      <c r="A8628" s="85">
        <v>936</v>
      </c>
      <c r="B8628" s="324" t="s">
        <v>22053</v>
      </c>
      <c r="C8628" s="325" t="s">
        <v>1491</v>
      </c>
      <c r="D8628" s="326" t="s">
        <v>1143</v>
      </c>
    </row>
    <row r="8629" spans="1:4" ht="30" x14ac:dyDescent="0.2">
      <c r="A8629" s="85">
        <v>935</v>
      </c>
      <c r="B8629" s="324" t="s">
        <v>22054</v>
      </c>
      <c r="C8629" s="325" t="s">
        <v>1491</v>
      </c>
      <c r="D8629" s="326" t="s">
        <v>1188</v>
      </c>
    </row>
    <row r="8630" spans="1:4" ht="15" x14ac:dyDescent="0.2">
      <c r="A8630" s="85">
        <v>406</v>
      </c>
      <c r="B8630" s="324" t="s">
        <v>22055</v>
      </c>
      <c r="C8630" s="325" t="s">
        <v>14847</v>
      </c>
      <c r="D8630" s="326" t="s">
        <v>22056</v>
      </c>
    </row>
    <row r="8631" spans="1:4" ht="15" x14ac:dyDescent="0.2">
      <c r="A8631" s="85">
        <v>42529</v>
      </c>
      <c r="B8631" s="324" t="s">
        <v>22057</v>
      </c>
      <c r="C8631" s="325" t="s">
        <v>1491</v>
      </c>
      <c r="D8631" s="326" t="s">
        <v>456</v>
      </c>
    </row>
    <row r="8632" spans="1:4" ht="30" x14ac:dyDescent="0.2">
      <c r="A8632" s="85">
        <v>39634</v>
      </c>
      <c r="B8632" s="324" t="s">
        <v>22058</v>
      </c>
      <c r="C8632" s="325" t="s">
        <v>1491</v>
      </c>
      <c r="D8632" s="326" t="s">
        <v>13733</v>
      </c>
    </row>
    <row r="8633" spans="1:4" ht="15" x14ac:dyDescent="0.2">
      <c r="A8633" s="85">
        <v>39701</v>
      </c>
      <c r="B8633" s="324" t="s">
        <v>22059</v>
      </c>
      <c r="C8633" s="325" t="s">
        <v>14847</v>
      </c>
      <c r="D8633" s="326" t="s">
        <v>7816</v>
      </c>
    </row>
    <row r="8634" spans="1:4" ht="15" x14ac:dyDescent="0.2">
      <c r="A8634" s="85">
        <v>12815</v>
      </c>
      <c r="B8634" s="324" t="s">
        <v>22060</v>
      </c>
      <c r="C8634" s="325" t="s">
        <v>14847</v>
      </c>
      <c r="D8634" s="326" t="s">
        <v>13400</v>
      </c>
    </row>
    <row r="8635" spans="1:4" ht="15" x14ac:dyDescent="0.2">
      <c r="A8635" s="85">
        <v>407</v>
      </c>
      <c r="B8635" s="324" t="s">
        <v>22061</v>
      </c>
      <c r="C8635" s="325" t="s">
        <v>1492</v>
      </c>
      <c r="D8635" s="326" t="s">
        <v>18115</v>
      </c>
    </row>
    <row r="8636" spans="1:4" ht="30" x14ac:dyDescent="0.2">
      <c r="A8636" s="85">
        <v>39431</v>
      </c>
      <c r="B8636" s="324" t="s">
        <v>22062</v>
      </c>
      <c r="C8636" s="325" t="s">
        <v>1491</v>
      </c>
      <c r="D8636" s="326" t="s">
        <v>2202</v>
      </c>
    </row>
    <row r="8637" spans="1:4" ht="30" x14ac:dyDescent="0.2">
      <c r="A8637" s="85">
        <v>39432</v>
      </c>
      <c r="B8637" s="324" t="s">
        <v>22063</v>
      </c>
      <c r="C8637" s="325" t="s">
        <v>1491</v>
      </c>
      <c r="D8637" s="326" t="s">
        <v>861</v>
      </c>
    </row>
    <row r="8638" spans="1:4" ht="15" x14ac:dyDescent="0.2">
      <c r="A8638" s="85">
        <v>20111</v>
      </c>
      <c r="B8638" s="324" t="s">
        <v>22064</v>
      </c>
      <c r="C8638" s="325" t="s">
        <v>14847</v>
      </c>
      <c r="D8638" s="326" t="s">
        <v>1020</v>
      </c>
    </row>
    <row r="8639" spans="1:4" ht="15" x14ac:dyDescent="0.2">
      <c r="A8639" s="85">
        <v>21127</v>
      </c>
      <c r="B8639" s="324" t="s">
        <v>22065</v>
      </c>
      <c r="C8639" s="325" t="s">
        <v>14847</v>
      </c>
      <c r="D8639" s="326" t="s">
        <v>1199</v>
      </c>
    </row>
    <row r="8640" spans="1:4" ht="15" x14ac:dyDescent="0.2">
      <c r="A8640" s="85">
        <v>404</v>
      </c>
      <c r="B8640" s="324" t="s">
        <v>22066</v>
      </c>
      <c r="C8640" s="325" t="s">
        <v>1491</v>
      </c>
      <c r="D8640" s="326" t="s">
        <v>300</v>
      </c>
    </row>
    <row r="8641" spans="1:4" ht="15" x14ac:dyDescent="0.2">
      <c r="A8641" s="85">
        <v>14151</v>
      </c>
      <c r="B8641" s="324" t="s">
        <v>22067</v>
      </c>
      <c r="C8641" s="325" t="s">
        <v>14847</v>
      </c>
      <c r="D8641" s="326" t="s">
        <v>13776</v>
      </c>
    </row>
    <row r="8642" spans="1:4" ht="15" x14ac:dyDescent="0.2">
      <c r="A8642" s="85">
        <v>14153</v>
      </c>
      <c r="B8642" s="324" t="s">
        <v>22068</v>
      </c>
      <c r="C8642" s="325" t="s">
        <v>14847</v>
      </c>
      <c r="D8642" s="326" t="s">
        <v>583</v>
      </c>
    </row>
    <row r="8643" spans="1:4" ht="15" x14ac:dyDescent="0.2">
      <c r="A8643" s="85">
        <v>14152</v>
      </c>
      <c r="B8643" s="324" t="s">
        <v>22069</v>
      </c>
      <c r="C8643" s="325" t="s">
        <v>14847</v>
      </c>
      <c r="D8643" s="326" t="s">
        <v>1213</v>
      </c>
    </row>
    <row r="8644" spans="1:4" ht="15" x14ac:dyDescent="0.2">
      <c r="A8644" s="85">
        <v>14154</v>
      </c>
      <c r="B8644" s="324" t="s">
        <v>22070</v>
      </c>
      <c r="C8644" s="325" t="s">
        <v>14847</v>
      </c>
      <c r="D8644" s="326" t="s">
        <v>13479</v>
      </c>
    </row>
    <row r="8645" spans="1:4" ht="15" x14ac:dyDescent="0.2">
      <c r="A8645" s="85">
        <v>42015</v>
      </c>
      <c r="B8645" s="324" t="s">
        <v>22071</v>
      </c>
      <c r="C8645" s="325" t="s">
        <v>1491</v>
      </c>
      <c r="D8645" s="326" t="s">
        <v>886</v>
      </c>
    </row>
    <row r="8646" spans="1:4" ht="15" x14ac:dyDescent="0.2">
      <c r="A8646" s="85">
        <v>3146</v>
      </c>
      <c r="B8646" s="324" t="s">
        <v>22072</v>
      </c>
      <c r="C8646" s="325" t="s">
        <v>14847</v>
      </c>
      <c r="D8646" s="326" t="s">
        <v>769</v>
      </c>
    </row>
    <row r="8647" spans="1:4" ht="15" x14ac:dyDescent="0.2">
      <c r="A8647" s="85">
        <v>3143</v>
      </c>
      <c r="B8647" s="324" t="s">
        <v>22073</v>
      </c>
      <c r="C8647" s="325" t="s">
        <v>14847</v>
      </c>
      <c r="D8647" s="326" t="s">
        <v>595</v>
      </c>
    </row>
    <row r="8648" spans="1:4" ht="15" x14ac:dyDescent="0.2">
      <c r="A8648" s="85">
        <v>3148</v>
      </c>
      <c r="B8648" s="324" t="s">
        <v>22074</v>
      </c>
      <c r="C8648" s="325" t="s">
        <v>14847</v>
      </c>
      <c r="D8648" s="326" t="s">
        <v>7161</v>
      </c>
    </row>
    <row r="8649" spans="1:4" ht="15" x14ac:dyDescent="0.2">
      <c r="A8649" s="85">
        <v>4310</v>
      </c>
      <c r="B8649" s="324" t="s">
        <v>22075</v>
      </c>
      <c r="C8649" s="325" t="s">
        <v>14847</v>
      </c>
      <c r="D8649" s="326" t="s">
        <v>529</v>
      </c>
    </row>
    <row r="8650" spans="1:4" ht="15" x14ac:dyDescent="0.2">
      <c r="A8650" s="85">
        <v>4311</v>
      </c>
      <c r="B8650" s="324" t="s">
        <v>22076</v>
      </c>
      <c r="C8650" s="325" t="s">
        <v>14847</v>
      </c>
      <c r="D8650" s="326" t="s">
        <v>710</v>
      </c>
    </row>
    <row r="8651" spans="1:4" ht="15" x14ac:dyDescent="0.2">
      <c r="A8651" s="85">
        <v>4312</v>
      </c>
      <c r="B8651" s="324" t="s">
        <v>22077</v>
      </c>
      <c r="C8651" s="325" t="s">
        <v>14847</v>
      </c>
      <c r="D8651" s="326" t="s">
        <v>284</v>
      </c>
    </row>
    <row r="8652" spans="1:4" ht="15" x14ac:dyDescent="0.2">
      <c r="A8652" s="85">
        <v>11162</v>
      </c>
      <c r="B8652" s="324" t="s">
        <v>22078</v>
      </c>
      <c r="C8652" s="325" t="s">
        <v>14847</v>
      </c>
      <c r="D8652" s="326" t="s">
        <v>2412</v>
      </c>
    </row>
    <row r="8653" spans="1:4" ht="15" x14ac:dyDescent="0.2">
      <c r="A8653" s="85">
        <v>13261</v>
      </c>
      <c r="B8653" s="324" t="s">
        <v>22079</v>
      </c>
      <c r="C8653" s="325" t="s">
        <v>14847</v>
      </c>
      <c r="D8653" s="326" t="s">
        <v>281</v>
      </c>
    </row>
    <row r="8654" spans="1:4" ht="15" x14ac:dyDescent="0.2">
      <c r="A8654" s="85">
        <v>3255</v>
      </c>
      <c r="B8654" s="324" t="s">
        <v>22080</v>
      </c>
      <c r="C8654" s="325" t="s">
        <v>14847</v>
      </c>
      <c r="D8654" s="326" t="s">
        <v>979</v>
      </c>
    </row>
    <row r="8655" spans="1:4" ht="15" x14ac:dyDescent="0.2">
      <c r="A8655" s="85">
        <v>3254</v>
      </c>
      <c r="B8655" s="324" t="s">
        <v>22081</v>
      </c>
      <c r="C8655" s="325" t="s">
        <v>14847</v>
      </c>
      <c r="D8655" s="326" t="s">
        <v>14779</v>
      </c>
    </row>
    <row r="8656" spans="1:4" ht="15" x14ac:dyDescent="0.2">
      <c r="A8656" s="85">
        <v>3259</v>
      </c>
      <c r="B8656" s="324" t="s">
        <v>22082</v>
      </c>
      <c r="C8656" s="325" t="s">
        <v>14847</v>
      </c>
      <c r="D8656" s="326" t="s">
        <v>902</v>
      </c>
    </row>
    <row r="8657" spans="1:4" ht="15" x14ac:dyDescent="0.2">
      <c r="A8657" s="85">
        <v>3258</v>
      </c>
      <c r="B8657" s="324" t="s">
        <v>22083</v>
      </c>
      <c r="C8657" s="325" t="s">
        <v>14847</v>
      </c>
      <c r="D8657" s="326" t="s">
        <v>596</v>
      </c>
    </row>
    <row r="8658" spans="1:4" ht="15" x14ac:dyDescent="0.2">
      <c r="A8658" s="85">
        <v>3251</v>
      </c>
      <c r="B8658" s="324" t="s">
        <v>22084</v>
      </c>
      <c r="C8658" s="325" t="s">
        <v>14847</v>
      </c>
      <c r="D8658" s="326" t="s">
        <v>342</v>
      </c>
    </row>
    <row r="8659" spans="1:4" ht="15" x14ac:dyDescent="0.2">
      <c r="A8659" s="85">
        <v>3256</v>
      </c>
      <c r="B8659" s="324" t="s">
        <v>22085</v>
      </c>
      <c r="C8659" s="325" t="s">
        <v>14847</v>
      </c>
      <c r="D8659" s="326" t="s">
        <v>299</v>
      </c>
    </row>
    <row r="8660" spans="1:4" ht="15" x14ac:dyDescent="0.2">
      <c r="A8660" s="85">
        <v>3261</v>
      </c>
      <c r="B8660" s="324" t="s">
        <v>22086</v>
      </c>
      <c r="C8660" s="325" t="s">
        <v>14847</v>
      </c>
      <c r="D8660" s="326" t="s">
        <v>22087</v>
      </c>
    </row>
    <row r="8661" spans="1:4" ht="15" x14ac:dyDescent="0.2">
      <c r="A8661" s="85">
        <v>3260</v>
      </c>
      <c r="B8661" s="324" t="s">
        <v>22088</v>
      </c>
      <c r="C8661" s="325" t="s">
        <v>14847</v>
      </c>
      <c r="D8661" s="326" t="s">
        <v>1198</v>
      </c>
    </row>
    <row r="8662" spans="1:4" ht="15" x14ac:dyDescent="0.2">
      <c r="A8662" s="85">
        <v>3272</v>
      </c>
      <c r="B8662" s="324" t="s">
        <v>22089</v>
      </c>
      <c r="C8662" s="325" t="s">
        <v>14847</v>
      </c>
      <c r="D8662" s="326" t="s">
        <v>7316</v>
      </c>
    </row>
    <row r="8663" spans="1:4" ht="15" x14ac:dyDescent="0.2">
      <c r="A8663" s="85">
        <v>3265</v>
      </c>
      <c r="B8663" s="324" t="s">
        <v>22090</v>
      </c>
      <c r="C8663" s="325" t="s">
        <v>14847</v>
      </c>
      <c r="D8663" s="326" t="s">
        <v>1410</v>
      </c>
    </row>
    <row r="8664" spans="1:4" ht="15" x14ac:dyDescent="0.2">
      <c r="A8664" s="85">
        <v>3262</v>
      </c>
      <c r="B8664" s="324" t="s">
        <v>22091</v>
      </c>
      <c r="C8664" s="325" t="s">
        <v>14847</v>
      </c>
      <c r="D8664" s="326" t="s">
        <v>826</v>
      </c>
    </row>
    <row r="8665" spans="1:4" ht="15" x14ac:dyDescent="0.2">
      <c r="A8665" s="85">
        <v>3264</v>
      </c>
      <c r="B8665" s="324" t="s">
        <v>22092</v>
      </c>
      <c r="C8665" s="325" t="s">
        <v>14847</v>
      </c>
      <c r="D8665" s="326" t="s">
        <v>875</v>
      </c>
    </row>
    <row r="8666" spans="1:4" ht="15" x14ac:dyDescent="0.2">
      <c r="A8666" s="85">
        <v>3267</v>
      </c>
      <c r="B8666" s="324" t="s">
        <v>22093</v>
      </c>
      <c r="C8666" s="325" t="s">
        <v>14847</v>
      </c>
      <c r="D8666" s="326" t="s">
        <v>14478</v>
      </c>
    </row>
    <row r="8667" spans="1:4" ht="15" x14ac:dyDescent="0.2">
      <c r="A8667" s="85">
        <v>3266</v>
      </c>
      <c r="B8667" s="324" t="s">
        <v>22094</v>
      </c>
      <c r="C8667" s="325" t="s">
        <v>14847</v>
      </c>
      <c r="D8667" s="326" t="s">
        <v>1303</v>
      </c>
    </row>
    <row r="8668" spans="1:4" ht="15" x14ac:dyDescent="0.2">
      <c r="A8668" s="85">
        <v>3263</v>
      </c>
      <c r="B8668" s="324" t="s">
        <v>22095</v>
      </c>
      <c r="C8668" s="325" t="s">
        <v>14847</v>
      </c>
      <c r="D8668" s="326" t="s">
        <v>22096</v>
      </c>
    </row>
    <row r="8669" spans="1:4" ht="15" x14ac:dyDescent="0.2">
      <c r="A8669" s="85">
        <v>3268</v>
      </c>
      <c r="B8669" s="324" t="s">
        <v>22097</v>
      </c>
      <c r="C8669" s="325" t="s">
        <v>14847</v>
      </c>
      <c r="D8669" s="326" t="s">
        <v>22098</v>
      </c>
    </row>
    <row r="8670" spans="1:4" ht="15" x14ac:dyDescent="0.2">
      <c r="A8670" s="85">
        <v>3271</v>
      </c>
      <c r="B8670" s="324" t="s">
        <v>22099</v>
      </c>
      <c r="C8670" s="325" t="s">
        <v>14847</v>
      </c>
      <c r="D8670" s="326" t="s">
        <v>22100</v>
      </c>
    </row>
    <row r="8671" spans="1:4" ht="15" x14ac:dyDescent="0.2">
      <c r="A8671" s="85">
        <v>3270</v>
      </c>
      <c r="B8671" s="324" t="s">
        <v>22101</v>
      </c>
      <c r="C8671" s="325" t="s">
        <v>14847</v>
      </c>
      <c r="D8671" s="326" t="s">
        <v>22102</v>
      </c>
    </row>
    <row r="8672" spans="1:4" ht="30" x14ac:dyDescent="0.2">
      <c r="A8672" s="85">
        <v>3275</v>
      </c>
      <c r="B8672" s="324" t="s">
        <v>22103</v>
      </c>
      <c r="C8672" s="325" t="s">
        <v>1506</v>
      </c>
      <c r="D8672" s="326" t="s">
        <v>22104</v>
      </c>
    </row>
    <row r="8673" spans="1:4" ht="30" x14ac:dyDescent="0.2">
      <c r="A8673" s="85">
        <v>39512</v>
      </c>
      <c r="B8673" s="324" t="s">
        <v>22105</v>
      </c>
      <c r="C8673" s="325" t="s">
        <v>1506</v>
      </c>
      <c r="D8673" s="326" t="s">
        <v>22106</v>
      </c>
    </row>
    <row r="8674" spans="1:4" ht="30" x14ac:dyDescent="0.2">
      <c r="A8674" s="85">
        <v>39511</v>
      </c>
      <c r="B8674" s="324" t="s">
        <v>22107</v>
      </c>
      <c r="C8674" s="325" t="s">
        <v>1506</v>
      </c>
      <c r="D8674" s="326" t="s">
        <v>14552</v>
      </c>
    </row>
    <row r="8675" spans="1:4" ht="30" x14ac:dyDescent="0.2">
      <c r="A8675" s="85">
        <v>39513</v>
      </c>
      <c r="B8675" s="324" t="s">
        <v>22108</v>
      </c>
      <c r="C8675" s="325" t="s">
        <v>1506</v>
      </c>
      <c r="D8675" s="326" t="s">
        <v>22109</v>
      </c>
    </row>
    <row r="8676" spans="1:4" ht="30" x14ac:dyDescent="0.2">
      <c r="A8676" s="85">
        <v>3286</v>
      </c>
      <c r="B8676" s="324" t="s">
        <v>22110</v>
      </c>
      <c r="C8676" s="325" t="s">
        <v>1506</v>
      </c>
      <c r="D8676" s="326" t="s">
        <v>893</v>
      </c>
    </row>
    <row r="8677" spans="1:4" ht="30" x14ac:dyDescent="0.2">
      <c r="A8677" s="85">
        <v>3287</v>
      </c>
      <c r="B8677" s="324" t="s">
        <v>22111</v>
      </c>
      <c r="C8677" s="325" t="s">
        <v>1506</v>
      </c>
      <c r="D8677" s="326" t="s">
        <v>13780</v>
      </c>
    </row>
    <row r="8678" spans="1:4" ht="30" x14ac:dyDescent="0.2">
      <c r="A8678" s="85">
        <v>3283</v>
      </c>
      <c r="B8678" s="324" t="s">
        <v>22112</v>
      </c>
      <c r="C8678" s="325" t="s">
        <v>1506</v>
      </c>
      <c r="D8678" s="326" t="s">
        <v>13781</v>
      </c>
    </row>
    <row r="8679" spans="1:4" ht="30" x14ac:dyDescent="0.2">
      <c r="A8679" s="85">
        <v>11587</v>
      </c>
      <c r="B8679" s="324" t="s">
        <v>22113</v>
      </c>
      <c r="C8679" s="325" t="s">
        <v>1506</v>
      </c>
      <c r="D8679" s="326" t="s">
        <v>22114</v>
      </c>
    </row>
    <row r="8680" spans="1:4" ht="30" x14ac:dyDescent="0.2">
      <c r="A8680" s="85">
        <v>36225</v>
      </c>
      <c r="B8680" s="324" t="s">
        <v>22115</v>
      </c>
      <c r="C8680" s="325" t="s">
        <v>1506</v>
      </c>
      <c r="D8680" s="326" t="s">
        <v>5750</v>
      </c>
    </row>
    <row r="8681" spans="1:4" ht="30" x14ac:dyDescent="0.2">
      <c r="A8681" s="85">
        <v>36230</v>
      </c>
      <c r="B8681" s="324" t="s">
        <v>22116</v>
      </c>
      <c r="C8681" s="325" t="s">
        <v>1506</v>
      </c>
      <c r="D8681" s="326" t="s">
        <v>4266</v>
      </c>
    </row>
    <row r="8682" spans="1:4" ht="30" x14ac:dyDescent="0.2">
      <c r="A8682" s="85">
        <v>36238</v>
      </c>
      <c r="B8682" s="324" t="s">
        <v>22117</v>
      </c>
      <c r="C8682" s="325" t="s">
        <v>1506</v>
      </c>
      <c r="D8682" s="326" t="s">
        <v>1043</v>
      </c>
    </row>
    <row r="8683" spans="1:4" ht="15" x14ac:dyDescent="0.2">
      <c r="A8683" s="85">
        <v>11887</v>
      </c>
      <c r="B8683" s="324" t="s">
        <v>22118</v>
      </c>
      <c r="C8683" s="325" t="s">
        <v>14847</v>
      </c>
      <c r="D8683" s="326" t="s">
        <v>13783</v>
      </c>
    </row>
    <row r="8684" spans="1:4" ht="15" x14ac:dyDescent="0.2">
      <c r="A8684" s="85">
        <v>11883</v>
      </c>
      <c r="B8684" s="324" t="s">
        <v>22119</v>
      </c>
      <c r="C8684" s="325" t="s">
        <v>14847</v>
      </c>
      <c r="D8684" s="326" t="s">
        <v>13784</v>
      </c>
    </row>
    <row r="8685" spans="1:4" ht="15" x14ac:dyDescent="0.2">
      <c r="A8685" s="85">
        <v>11884</v>
      </c>
      <c r="B8685" s="324" t="s">
        <v>22120</v>
      </c>
      <c r="C8685" s="325" t="s">
        <v>14847</v>
      </c>
      <c r="D8685" s="326" t="s">
        <v>13785</v>
      </c>
    </row>
    <row r="8686" spans="1:4" ht="15" x14ac:dyDescent="0.2">
      <c r="A8686" s="85">
        <v>11885</v>
      </c>
      <c r="B8686" s="324" t="s">
        <v>22121</v>
      </c>
      <c r="C8686" s="325" t="s">
        <v>14847</v>
      </c>
      <c r="D8686" s="326" t="s">
        <v>13786</v>
      </c>
    </row>
    <row r="8687" spans="1:4" ht="15" x14ac:dyDescent="0.2">
      <c r="A8687" s="85">
        <v>11886</v>
      </c>
      <c r="B8687" s="324" t="s">
        <v>22122</v>
      </c>
      <c r="C8687" s="325" t="s">
        <v>14847</v>
      </c>
      <c r="D8687" s="326" t="s">
        <v>13787</v>
      </c>
    </row>
    <row r="8688" spans="1:4" ht="15" x14ac:dyDescent="0.2">
      <c r="A8688" s="85">
        <v>11888</v>
      </c>
      <c r="B8688" s="324" t="s">
        <v>22123</v>
      </c>
      <c r="C8688" s="325" t="s">
        <v>14847</v>
      </c>
      <c r="D8688" s="326" t="s">
        <v>13788</v>
      </c>
    </row>
    <row r="8689" spans="1:4" ht="15" x14ac:dyDescent="0.2">
      <c r="A8689" s="85">
        <v>3277</v>
      </c>
      <c r="B8689" s="324" t="s">
        <v>22124</v>
      </c>
      <c r="C8689" s="325" t="s">
        <v>14847</v>
      </c>
      <c r="D8689" s="326" t="s">
        <v>13789</v>
      </c>
    </row>
    <row r="8690" spans="1:4" ht="15" x14ac:dyDescent="0.2">
      <c r="A8690" s="85">
        <v>3281</v>
      </c>
      <c r="B8690" s="324" t="s">
        <v>22125</v>
      </c>
      <c r="C8690" s="325" t="s">
        <v>14847</v>
      </c>
      <c r="D8690" s="326" t="s">
        <v>898</v>
      </c>
    </row>
    <row r="8691" spans="1:4" ht="30" x14ac:dyDescent="0.2">
      <c r="A8691" s="85">
        <v>39363</v>
      </c>
      <c r="B8691" s="324" t="s">
        <v>22126</v>
      </c>
      <c r="C8691" s="325" t="s">
        <v>14847</v>
      </c>
      <c r="D8691" s="326" t="s">
        <v>22127</v>
      </c>
    </row>
    <row r="8692" spans="1:4" ht="30" x14ac:dyDescent="0.2">
      <c r="A8692" s="85">
        <v>39361</v>
      </c>
      <c r="B8692" s="324" t="s">
        <v>22128</v>
      </c>
      <c r="C8692" s="325" t="s">
        <v>14847</v>
      </c>
      <c r="D8692" s="326" t="s">
        <v>22129</v>
      </c>
    </row>
    <row r="8693" spans="1:4" ht="30" x14ac:dyDescent="0.2">
      <c r="A8693" s="85">
        <v>39362</v>
      </c>
      <c r="B8693" s="324" t="s">
        <v>22130</v>
      </c>
      <c r="C8693" s="325" t="s">
        <v>14847</v>
      </c>
      <c r="D8693" s="326" t="s">
        <v>22131</v>
      </c>
    </row>
    <row r="8694" spans="1:4" ht="30" x14ac:dyDescent="0.2">
      <c r="A8694" s="85">
        <v>39364</v>
      </c>
      <c r="B8694" s="324" t="s">
        <v>22132</v>
      </c>
      <c r="C8694" s="325" t="s">
        <v>14847</v>
      </c>
      <c r="D8694" s="326" t="s">
        <v>22133</v>
      </c>
    </row>
    <row r="8695" spans="1:4" ht="15" x14ac:dyDescent="0.2">
      <c r="A8695" s="85">
        <v>14576</v>
      </c>
      <c r="B8695" s="324" t="s">
        <v>22134</v>
      </c>
      <c r="C8695" s="325" t="s">
        <v>14847</v>
      </c>
      <c r="D8695" s="326" t="s">
        <v>22135</v>
      </c>
    </row>
    <row r="8696" spans="1:4" ht="15" x14ac:dyDescent="0.2">
      <c r="A8696" s="85">
        <v>13877</v>
      </c>
      <c r="B8696" s="324" t="s">
        <v>22136</v>
      </c>
      <c r="C8696" s="325" t="s">
        <v>14847</v>
      </c>
      <c r="D8696" s="326" t="s">
        <v>22137</v>
      </c>
    </row>
    <row r="8697" spans="1:4" ht="15" x14ac:dyDescent="0.2">
      <c r="A8697" s="85">
        <v>7307</v>
      </c>
      <c r="B8697" s="324" t="s">
        <v>22138</v>
      </c>
      <c r="C8697" s="325" t="s">
        <v>1493</v>
      </c>
      <c r="D8697" s="326" t="s">
        <v>14694</v>
      </c>
    </row>
    <row r="8698" spans="1:4" ht="15" x14ac:dyDescent="0.2">
      <c r="A8698" s="85">
        <v>38122</v>
      </c>
      <c r="B8698" s="324" t="s">
        <v>22139</v>
      </c>
      <c r="C8698" s="325" t="s">
        <v>1493</v>
      </c>
      <c r="D8698" s="326" t="s">
        <v>1402</v>
      </c>
    </row>
    <row r="8699" spans="1:4" ht="15" x14ac:dyDescent="0.2">
      <c r="A8699" s="85">
        <v>6086</v>
      </c>
      <c r="B8699" s="324" t="s">
        <v>22140</v>
      </c>
      <c r="C8699" s="325" t="s">
        <v>1502</v>
      </c>
      <c r="D8699" s="326" t="s">
        <v>22141</v>
      </c>
    </row>
    <row r="8700" spans="1:4" ht="30" x14ac:dyDescent="0.2">
      <c r="A8700" s="85">
        <v>38633</v>
      </c>
      <c r="B8700" s="324" t="s">
        <v>22142</v>
      </c>
      <c r="C8700" s="325" t="s">
        <v>14847</v>
      </c>
      <c r="D8700" s="326" t="s">
        <v>14647</v>
      </c>
    </row>
    <row r="8701" spans="1:4" ht="30" x14ac:dyDescent="0.2">
      <c r="A8701" s="85">
        <v>12344</v>
      </c>
      <c r="B8701" s="324" t="s">
        <v>22143</v>
      </c>
      <c r="C8701" s="325" t="s">
        <v>14847</v>
      </c>
      <c r="D8701" s="326" t="s">
        <v>747</v>
      </c>
    </row>
    <row r="8702" spans="1:4" ht="30" x14ac:dyDescent="0.2">
      <c r="A8702" s="85">
        <v>12343</v>
      </c>
      <c r="B8702" s="324" t="s">
        <v>22144</v>
      </c>
      <c r="C8702" s="325" t="s">
        <v>14847</v>
      </c>
      <c r="D8702" s="326" t="s">
        <v>812</v>
      </c>
    </row>
    <row r="8703" spans="1:4" ht="30" x14ac:dyDescent="0.2">
      <c r="A8703" s="85">
        <v>3295</v>
      </c>
      <c r="B8703" s="324" t="s">
        <v>22145</v>
      </c>
      <c r="C8703" s="325" t="s">
        <v>14847</v>
      </c>
      <c r="D8703" s="326" t="s">
        <v>246</v>
      </c>
    </row>
    <row r="8704" spans="1:4" ht="15" x14ac:dyDescent="0.2">
      <c r="A8704" s="85">
        <v>3302</v>
      </c>
      <c r="B8704" s="324" t="s">
        <v>22146</v>
      </c>
      <c r="C8704" s="325" t="s">
        <v>14847</v>
      </c>
      <c r="D8704" s="326" t="s">
        <v>13790</v>
      </c>
    </row>
    <row r="8705" spans="1:4" ht="15" x14ac:dyDescent="0.2">
      <c r="A8705" s="85">
        <v>3297</v>
      </c>
      <c r="B8705" s="324" t="s">
        <v>22147</v>
      </c>
      <c r="C8705" s="325" t="s">
        <v>14847</v>
      </c>
      <c r="D8705" s="326" t="s">
        <v>437</v>
      </c>
    </row>
    <row r="8706" spans="1:4" ht="15" x14ac:dyDescent="0.2">
      <c r="A8706" s="85">
        <v>3294</v>
      </c>
      <c r="B8706" s="324" t="s">
        <v>22148</v>
      </c>
      <c r="C8706" s="325" t="s">
        <v>14847</v>
      </c>
      <c r="D8706" s="326" t="s">
        <v>1449</v>
      </c>
    </row>
    <row r="8707" spans="1:4" ht="15" x14ac:dyDescent="0.2">
      <c r="A8707" s="85">
        <v>3292</v>
      </c>
      <c r="B8707" s="324" t="s">
        <v>22149</v>
      </c>
      <c r="C8707" s="325" t="s">
        <v>14847</v>
      </c>
      <c r="D8707" s="326" t="s">
        <v>386</v>
      </c>
    </row>
    <row r="8708" spans="1:4" ht="30" x14ac:dyDescent="0.2">
      <c r="A8708" s="85">
        <v>3298</v>
      </c>
      <c r="B8708" s="324" t="s">
        <v>22150</v>
      </c>
      <c r="C8708" s="325" t="s">
        <v>14847</v>
      </c>
      <c r="D8708" s="326" t="s">
        <v>13791</v>
      </c>
    </row>
    <row r="8709" spans="1:4" ht="30" x14ac:dyDescent="0.2">
      <c r="A8709" s="85">
        <v>11596</v>
      </c>
      <c r="B8709" s="324" t="s">
        <v>22151</v>
      </c>
      <c r="C8709" s="325" t="s">
        <v>14847</v>
      </c>
      <c r="D8709" s="326" t="s">
        <v>22152</v>
      </c>
    </row>
    <row r="8710" spans="1:4" ht="30" x14ac:dyDescent="0.2">
      <c r="A8710" s="85">
        <v>34802</v>
      </c>
      <c r="B8710" s="324" t="s">
        <v>22153</v>
      </c>
      <c r="C8710" s="325" t="s">
        <v>14847</v>
      </c>
      <c r="D8710" s="326" t="s">
        <v>22154</v>
      </c>
    </row>
    <row r="8711" spans="1:4" ht="30" x14ac:dyDescent="0.2">
      <c r="A8711" s="85">
        <v>11588</v>
      </c>
      <c r="B8711" s="324" t="s">
        <v>22155</v>
      </c>
      <c r="C8711" s="325" t="s">
        <v>14847</v>
      </c>
      <c r="D8711" s="326" t="s">
        <v>22156</v>
      </c>
    </row>
    <row r="8712" spans="1:4" ht="30" x14ac:dyDescent="0.2">
      <c r="A8712" s="85">
        <v>34383</v>
      </c>
      <c r="B8712" s="324" t="s">
        <v>22157</v>
      </c>
      <c r="C8712" s="325" t="s">
        <v>14847</v>
      </c>
      <c r="D8712" s="326" t="s">
        <v>22158</v>
      </c>
    </row>
    <row r="8713" spans="1:4" ht="30" x14ac:dyDescent="0.2">
      <c r="A8713" s="85">
        <v>40451</v>
      </c>
      <c r="B8713" s="324" t="s">
        <v>22159</v>
      </c>
      <c r="C8713" s="325" t="s">
        <v>1506</v>
      </c>
      <c r="D8713" s="326" t="s">
        <v>22160</v>
      </c>
    </row>
    <row r="8714" spans="1:4" ht="30" x14ac:dyDescent="0.2">
      <c r="A8714" s="85">
        <v>40453</v>
      </c>
      <c r="B8714" s="324" t="s">
        <v>22161</v>
      </c>
      <c r="C8714" s="325" t="s">
        <v>1506</v>
      </c>
      <c r="D8714" s="326" t="s">
        <v>22162</v>
      </c>
    </row>
    <row r="8715" spans="1:4" ht="30" x14ac:dyDescent="0.2">
      <c r="A8715" s="85">
        <v>40452</v>
      </c>
      <c r="B8715" s="324" t="s">
        <v>22163</v>
      </c>
      <c r="C8715" s="325" t="s">
        <v>1506</v>
      </c>
      <c r="D8715" s="326" t="s">
        <v>22164</v>
      </c>
    </row>
    <row r="8716" spans="1:4" ht="15" x14ac:dyDescent="0.2">
      <c r="A8716" s="85">
        <v>11594</v>
      </c>
      <c r="B8716" s="324" t="s">
        <v>22165</v>
      </c>
      <c r="C8716" s="325" t="s">
        <v>14847</v>
      </c>
      <c r="D8716" s="326" t="s">
        <v>22166</v>
      </c>
    </row>
    <row r="8717" spans="1:4" ht="15" x14ac:dyDescent="0.2">
      <c r="A8717" s="85">
        <v>3311</v>
      </c>
      <c r="B8717" s="324" t="s">
        <v>22167</v>
      </c>
      <c r="C8717" s="325" t="s">
        <v>1504</v>
      </c>
      <c r="D8717" s="326" t="s">
        <v>22166</v>
      </c>
    </row>
    <row r="8718" spans="1:4" ht="15" x14ac:dyDescent="0.2">
      <c r="A8718" s="85">
        <v>11599</v>
      </c>
      <c r="B8718" s="324" t="s">
        <v>22168</v>
      </c>
      <c r="C8718" s="325" t="s">
        <v>14847</v>
      </c>
      <c r="D8718" s="326" t="s">
        <v>22169</v>
      </c>
    </row>
    <row r="8719" spans="1:4" ht="30" x14ac:dyDescent="0.2">
      <c r="A8719" s="85">
        <v>11593</v>
      </c>
      <c r="B8719" s="324" t="s">
        <v>22170</v>
      </c>
      <c r="C8719" s="325" t="s">
        <v>14847</v>
      </c>
      <c r="D8719" s="326" t="s">
        <v>22171</v>
      </c>
    </row>
    <row r="8720" spans="1:4" ht="15" x14ac:dyDescent="0.2">
      <c r="A8720" s="85">
        <v>3314</v>
      </c>
      <c r="B8720" s="324" t="s">
        <v>22172</v>
      </c>
      <c r="C8720" s="325" t="s">
        <v>1504</v>
      </c>
      <c r="D8720" s="326" t="s">
        <v>22173</v>
      </c>
    </row>
    <row r="8721" spans="1:4" ht="30" x14ac:dyDescent="0.2">
      <c r="A8721" s="85">
        <v>11597</v>
      </c>
      <c r="B8721" s="324" t="s">
        <v>22174</v>
      </c>
      <c r="C8721" s="325" t="s">
        <v>14847</v>
      </c>
      <c r="D8721" s="326" t="s">
        <v>22175</v>
      </c>
    </row>
    <row r="8722" spans="1:4" ht="15" x14ac:dyDescent="0.2">
      <c r="A8722" s="85">
        <v>3309</v>
      </c>
      <c r="B8722" s="324" t="s">
        <v>22176</v>
      </c>
      <c r="C8722" s="325" t="s">
        <v>1504</v>
      </c>
      <c r="D8722" s="326" t="s">
        <v>22152</v>
      </c>
    </row>
    <row r="8723" spans="1:4" ht="30" x14ac:dyDescent="0.2">
      <c r="A8723" s="85">
        <v>34612</v>
      </c>
      <c r="B8723" s="324" t="s">
        <v>22177</v>
      </c>
      <c r="C8723" s="325" t="s">
        <v>14847</v>
      </c>
      <c r="D8723" s="326" t="s">
        <v>22178</v>
      </c>
    </row>
    <row r="8724" spans="1:4" ht="30" x14ac:dyDescent="0.2">
      <c r="A8724" s="85">
        <v>34635</v>
      </c>
      <c r="B8724" s="324" t="s">
        <v>22179</v>
      </c>
      <c r="C8724" s="325" t="s">
        <v>14847</v>
      </c>
      <c r="D8724" s="326" t="s">
        <v>22180</v>
      </c>
    </row>
    <row r="8725" spans="1:4" ht="30" x14ac:dyDescent="0.2">
      <c r="A8725" s="85">
        <v>34633</v>
      </c>
      <c r="B8725" s="324" t="s">
        <v>22181</v>
      </c>
      <c r="C8725" s="325" t="s">
        <v>14847</v>
      </c>
      <c r="D8725" s="326" t="s">
        <v>22182</v>
      </c>
    </row>
    <row r="8726" spans="1:4" ht="30" x14ac:dyDescent="0.2">
      <c r="A8726" s="85">
        <v>40440</v>
      </c>
      <c r="B8726" s="324" t="s">
        <v>22183</v>
      </c>
      <c r="C8726" s="325" t="s">
        <v>1504</v>
      </c>
      <c r="D8726" s="326" t="s">
        <v>22184</v>
      </c>
    </row>
    <row r="8727" spans="1:4" ht="30" x14ac:dyDescent="0.2">
      <c r="A8727" s="85">
        <v>40441</v>
      </c>
      <c r="B8727" s="324" t="s">
        <v>22185</v>
      </c>
      <c r="C8727" s="325" t="s">
        <v>1504</v>
      </c>
      <c r="D8727" s="326" t="s">
        <v>22186</v>
      </c>
    </row>
    <row r="8728" spans="1:4" ht="30" x14ac:dyDescent="0.2">
      <c r="A8728" s="85">
        <v>40449</v>
      </c>
      <c r="B8728" s="324" t="s">
        <v>22187</v>
      </c>
      <c r="C8728" s="325" t="s">
        <v>1504</v>
      </c>
      <c r="D8728" s="326" t="s">
        <v>22188</v>
      </c>
    </row>
    <row r="8729" spans="1:4" ht="30" x14ac:dyDescent="0.2">
      <c r="A8729" s="85">
        <v>34800</v>
      </c>
      <c r="B8729" s="324" t="s">
        <v>22189</v>
      </c>
      <c r="C8729" s="325" t="s">
        <v>1504</v>
      </c>
      <c r="D8729" s="326" t="s">
        <v>22190</v>
      </c>
    </row>
    <row r="8730" spans="1:4" ht="30" x14ac:dyDescent="0.2">
      <c r="A8730" s="85">
        <v>11592</v>
      </c>
      <c r="B8730" s="324" t="s">
        <v>22191</v>
      </c>
      <c r="C8730" s="325" t="s">
        <v>14847</v>
      </c>
      <c r="D8730" s="326" t="s">
        <v>22173</v>
      </c>
    </row>
    <row r="8731" spans="1:4" ht="30" x14ac:dyDescent="0.2">
      <c r="A8731" s="85">
        <v>40438</v>
      </c>
      <c r="B8731" s="324" t="s">
        <v>22192</v>
      </c>
      <c r="C8731" s="325" t="s">
        <v>1504</v>
      </c>
      <c r="D8731" s="326" t="s">
        <v>22193</v>
      </c>
    </row>
    <row r="8732" spans="1:4" ht="30" x14ac:dyDescent="0.2">
      <c r="A8732" s="85">
        <v>40436</v>
      </c>
      <c r="B8732" s="324" t="s">
        <v>22194</v>
      </c>
      <c r="C8732" s="325" t="s">
        <v>1504</v>
      </c>
      <c r="D8732" s="326" t="s">
        <v>14672</v>
      </c>
    </row>
    <row r="8733" spans="1:4" ht="30" x14ac:dyDescent="0.2">
      <c r="A8733" s="85">
        <v>4315</v>
      </c>
      <c r="B8733" s="324" t="s">
        <v>22195</v>
      </c>
      <c r="C8733" s="325" t="s">
        <v>14847</v>
      </c>
      <c r="D8733" s="326" t="s">
        <v>176</v>
      </c>
    </row>
    <row r="8734" spans="1:4" ht="15" x14ac:dyDescent="0.2">
      <c r="A8734" s="85">
        <v>42482</v>
      </c>
      <c r="B8734" s="324" t="s">
        <v>22196</v>
      </c>
      <c r="C8734" s="325" t="s">
        <v>14847</v>
      </c>
      <c r="D8734" s="326" t="s">
        <v>444</v>
      </c>
    </row>
    <row r="8735" spans="1:4" ht="15" x14ac:dyDescent="0.2">
      <c r="A8735" s="85">
        <v>402</v>
      </c>
      <c r="B8735" s="324" t="s">
        <v>22197</v>
      </c>
      <c r="C8735" s="325" t="s">
        <v>14847</v>
      </c>
      <c r="D8735" s="326" t="s">
        <v>329</v>
      </c>
    </row>
    <row r="8736" spans="1:4" ht="15" x14ac:dyDescent="0.2">
      <c r="A8736" s="85">
        <v>4226</v>
      </c>
      <c r="B8736" s="324" t="s">
        <v>22198</v>
      </c>
      <c r="C8736" s="325" t="s">
        <v>1492</v>
      </c>
      <c r="D8736" s="326" t="s">
        <v>5064</v>
      </c>
    </row>
    <row r="8737" spans="1:4" ht="15" x14ac:dyDescent="0.2">
      <c r="A8737" s="85">
        <v>4222</v>
      </c>
      <c r="B8737" s="324" t="s">
        <v>22199</v>
      </c>
      <c r="C8737" s="325" t="s">
        <v>1493</v>
      </c>
      <c r="D8737" s="326" t="s">
        <v>13350</v>
      </c>
    </row>
    <row r="8738" spans="1:4" ht="30" x14ac:dyDescent="0.2">
      <c r="A8738" s="85">
        <v>34804</v>
      </c>
      <c r="B8738" s="324" t="s">
        <v>22200</v>
      </c>
      <c r="C8738" s="325" t="s">
        <v>1506</v>
      </c>
      <c r="D8738" s="326" t="s">
        <v>7068</v>
      </c>
    </row>
    <row r="8739" spans="1:4" ht="30" x14ac:dyDescent="0.2">
      <c r="A8739" s="85">
        <v>4013</v>
      </c>
      <c r="B8739" s="324" t="s">
        <v>22201</v>
      </c>
      <c r="C8739" s="325" t="s">
        <v>1506</v>
      </c>
      <c r="D8739" s="326" t="s">
        <v>952</v>
      </c>
    </row>
    <row r="8740" spans="1:4" ht="30" x14ac:dyDescent="0.2">
      <c r="A8740" s="85">
        <v>4011</v>
      </c>
      <c r="B8740" s="324" t="s">
        <v>22202</v>
      </c>
      <c r="C8740" s="325" t="s">
        <v>1506</v>
      </c>
      <c r="D8740" s="326" t="s">
        <v>905</v>
      </c>
    </row>
    <row r="8741" spans="1:4" ht="30" x14ac:dyDescent="0.2">
      <c r="A8741" s="85">
        <v>4021</v>
      </c>
      <c r="B8741" s="324" t="s">
        <v>22203</v>
      </c>
      <c r="C8741" s="325" t="s">
        <v>1506</v>
      </c>
      <c r="D8741" s="326" t="s">
        <v>6544</v>
      </c>
    </row>
    <row r="8742" spans="1:4" ht="30" x14ac:dyDescent="0.2">
      <c r="A8742" s="85">
        <v>4019</v>
      </c>
      <c r="B8742" s="324" t="s">
        <v>22204</v>
      </c>
      <c r="C8742" s="325" t="s">
        <v>1506</v>
      </c>
      <c r="D8742" s="326" t="s">
        <v>670</v>
      </c>
    </row>
    <row r="8743" spans="1:4" ht="30" x14ac:dyDescent="0.2">
      <c r="A8743" s="85">
        <v>4012</v>
      </c>
      <c r="B8743" s="324" t="s">
        <v>22205</v>
      </c>
      <c r="C8743" s="325" t="s">
        <v>1506</v>
      </c>
      <c r="D8743" s="326" t="s">
        <v>14816</v>
      </c>
    </row>
    <row r="8744" spans="1:4" ht="30" x14ac:dyDescent="0.2">
      <c r="A8744" s="85">
        <v>4020</v>
      </c>
      <c r="B8744" s="324" t="s">
        <v>22206</v>
      </c>
      <c r="C8744" s="325" t="s">
        <v>1506</v>
      </c>
      <c r="D8744" s="326" t="s">
        <v>1001</v>
      </c>
    </row>
    <row r="8745" spans="1:4" ht="30" x14ac:dyDescent="0.2">
      <c r="A8745" s="85">
        <v>4018</v>
      </c>
      <c r="B8745" s="324" t="s">
        <v>22207</v>
      </c>
      <c r="C8745" s="325" t="s">
        <v>1506</v>
      </c>
      <c r="D8745" s="326" t="s">
        <v>4192</v>
      </c>
    </row>
    <row r="8746" spans="1:4" ht="15" x14ac:dyDescent="0.2">
      <c r="A8746" s="85">
        <v>36498</v>
      </c>
      <c r="B8746" s="324" t="s">
        <v>22208</v>
      </c>
      <c r="C8746" s="325" t="s">
        <v>14847</v>
      </c>
      <c r="D8746" s="326" t="s">
        <v>22209</v>
      </c>
    </row>
    <row r="8747" spans="1:4" ht="15" x14ac:dyDescent="0.2">
      <c r="A8747" s="85">
        <v>12872</v>
      </c>
      <c r="B8747" s="324" t="s">
        <v>22210</v>
      </c>
      <c r="C8747" s="325" t="s">
        <v>1490</v>
      </c>
      <c r="D8747" s="326" t="s">
        <v>5469</v>
      </c>
    </row>
    <row r="8748" spans="1:4" ht="15" x14ac:dyDescent="0.2">
      <c r="A8748" s="85">
        <v>41075</v>
      </c>
      <c r="B8748" s="324" t="s">
        <v>22211</v>
      </c>
      <c r="C8748" s="325" t="s">
        <v>1494</v>
      </c>
      <c r="D8748" s="326" t="s">
        <v>13795</v>
      </c>
    </row>
    <row r="8749" spans="1:4" ht="15" x14ac:dyDescent="0.2">
      <c r="A8749" s="85">
        <v>3315</v>
      </c>
      <c r="B8749" s="324" t="s">
        <v>22212</v>
      </c>
      <c r="C8749" s="325" t="s">
        <v>1492</v>
      </c>
      <c r="D8749" s="326" t="s">
        <v>364</v>
      </c>
    </row>
    <row r="8750" spans="1:4" ht="15" x14ac:dyDescent="0.2">
      <c r="A8750" s="85">
        <v>36870</v>
      </c>
      <c r="B8750" s="324" t="s">
        <v>22213</v>
      </c>
      <c r="C8750" s="325" t="s">
        <v>1492</v>
      </c>
      <c r="D8750" s="326" t="s">
        <v>364</v>
      </c>
    </row>
    <row r="8751" spans="1:4" ht="30" x14ac:dyDescent="0.2">
      <c r="A8751" s="85">
        <v>5092</v>
      </c>
      <c r="B8751" s="324" t="s">
        <v>22214</v>
      </c>
      <c r="C8751" s="325" t="s">
        <v>1495</v>
      </c>
      <c r="D8751" s="326" t="s">
        <v>5089</v>
      </c>
    </row>
    <row r="8752" spans="1:4" ht="15" x14ac:dyDescent="0.2">
      <c r="A8752" s="85">
        <v>11462</v>
      </c>
      <c r="B8752" s="324" t="s">
        <v>22215</v>
      </c>
      <c r="C8752" s="325" t="s">
        <v>1495</v>
      </c>
      <c r="D8752" s="326" t="s">
        <v>704</v>
      </c>
    </row>
    <row r="8753" spans="1:4" ht="30" x14ac:dyDescent="0.2">
      <c r="A8753" s="85">
        <v>36529</v>
      </c>
      <c r="B8753" s="324" t="s">
        <v>22216</v>
      </c>
      <c r="C8753" s="325" t="s">
        <v>14847</v>
      </c>
      <c r="D8753" s="326" t="s">
        <v>22217</v>
      </c>
    </row>
    <row r="8754" spans="1:4" ht="15" x14ac:dyDescent="0.2">
      <c r="A8754" s="85">
        <v>3318</v>
      </c>
      <c r="B8754" s="324" t="s">
        <v>22218</v>
      </c>
      <c r="C8754" s="325" t="s">
        <v>14847</v>
      </c>
      <c r="D8754" s="326" t="s">
        <v>22219</v>
      </c>
    </row>
    <row r="8755" spans="1:4" ht="30" x14ac:dyDescent="0.2">
      <c r="A8755" s="85">
        <v>38968</v>
      </c>
      <c r="B8755" s="324" t="s">
        <v>22220</v>
      </c>
      <c r="C8755" s="325" t="s">
        <v>1506</v>
      </c>
      <c r="D8755" s="326" t="s">
        <v>22221</v>
      </c>
    </row>
    <row r="8756" spans="1:4" ht="15" x14ac:dyDescent="0.2">
      <c r="A8756" s="85">
        <v>3324</v>
      </c>
      <c r="B8756" s="324" t="s">
        <v>22222</v>
      </c>
      <c r="C8756" s="325" t="s">
        <v>1506</v>
      </c>
      <c r="D8756" s="326" t="s">
        <v>905</v>
      </c>
    </row>
    <row r="8757" spans="1:4" ht="15" x14ac:dyDescent="0.2">
      <c r="A8757" s="85">
        <v>3322</v>
      </c>
      <c r="B8757" s="324" t="s">
        <v>22223</v>
      </c>
      <c r="C8757" s="325" t="s">
        <v>1506</v>
      </c>
      <c r="D8757" s="326" t="s">
        <v>906</v>
      </c>
    </row>
    <row r="8758" spans="1:4" ht="15" x14ac:dyDescent="0.2">
      <c r="A8758" s="85">
        <v>5076</v>
      </c>
      <c r="B8758" s="324" t="s">
        <v>22224</v>
      </c>
      <c r="C8758" s="325" t="s">
        <v>1492</v>
      </c>
      <c r="D8758" s="326" t="s">
        <v>4927</v>
      </c>
    </row>
    <row r="8759" spans="1:4" ht="15" x14ac:dyDescent="0.2">
      <c r="A8759" s="85">
        <v>5077</v>
      </c>
      <c r="B8759" s="324" t="s">
        <v>22225</v>
      </c>
      <c r="C8759" s="325" t="s">
        <v>1492</v>
      </c>
      <c r="D8759" s="326" t="s">
        <v>1328</v>
      </c>
    </row>
    <row r="8760" spans="1:4" ht="30" x14ac:dyDescent="0.2">
      <c r="A8760" s="85">
        <v>11837</v>
      </c>
      <c r="B8760" s="324" t="s">
        <v>22226</v>
      </c>
      <c r="C8760" s="325" t="s">
        <v>14847</v>
      </c>
      <c r="D8760" s="326" t="s">
        <v>1032</v>
      </c>
    </row>
    <row r="8761" spans="1:4" ht="15" x14ac:dyDescent="0.2">
      <c r="A8761" s="85">
        <v>38055</v>
      </c>
      <c r="B8761" s="324" t="s">
        <v>22227</v>
      </c>
      <c r="C8761" s="325" t="s">
        <v>14847</v>
      </c>
      <c r="D8761" s="326" t="s">
        <v>559</v>
      </c>
    </row>
    <row r="8762" spans="1:4" ht="15" x14ac:dyDescent="0.2">
      <c r="A8762" s="85">
        <v>415</v>
      </c>
      <c r="B8762" s="324" t="s">
        <v>22228</v>
      </c>
      <c r="C8762" s="325" t="s">
        <v>14847</v>
      </c>
      <c r="D8762" s="326" t="s">
        <v>491</v>
      </c>
    </row>
    <row r="8763" spans="1:4" ht="15" x14ac:dyDescent="0.2">
      <c r="A8763" s="85">
        <v>416</v>
      </c>
      <c r="B8763" s="324" t="s">
        <v>22229</v>
      </c>
      <c r="C8763" s="325" t="s">
        <v>14847</v>
      </c>
      <c r="D8763" s="326" t="s">
        <v>773</v>
      </c>
    </row>
    <row r="8764" spans="1:4" ht="15" x14ac:dyDescent="0.2">
      <c r="A8764" s="85">
        <v>425</v>
      </c>
      <c r="B8764" s="324" t="s">
        <v>22230</v>
      </c>
      <c r="C8764" s="325" t="s">
        <v>14847</v>
      </c>
      <c r="D8764" s="326" t="s">
        <v>16469</v>
      </c>
    </row>
    <row r="8765" spans="1:4" ht="15" x14ac:dyDescent="0.2">
      <c r="A8765" s="85">
        <v>426</v>
      </c>
      <c r="B8765" s="324" t="s">
        <v>22231</v>
      </c>
      <c r="C8765" s="325" t="s">
        <v>14847</v>
      </c>
      <c r="D8765" s="326" t="s">
        <v>16824</v>
      </c>
    </row>
    <row r="8766" spans="1:4" ht="15" x14ac:dyDescent="0.2">
      <c r="A8766" s="85">
        <v>38056</v>
      </c>
      <c r="B8766" s="324" t="s">
        <v>22232</v>
      </c>
      <c r="C8766" s="325" t="s">
        <v>14847</v>
      </c>
      <c r="D8766" s="326" t="s">
        <v>17161</v>
      </c>
    </row>
    <row r="8767" spans="1:4" ht="15" x14ac:dyDescent="0.2">
      <c r="A8767" s="85">
        <v>1564</v>
      </c>
      <c r="B8767" s="324" t="s">
        <v>22233</v>
      </c>
      <c r="C8767" s="325" t="s">
        <v>14847</v>
      </c>
      <c r="D8767" s="326" t="s">
        <v>307</v>
      </c>
    </row>
    <row r="8768" spans="1:4" ht="15" x14ac:dyDescent="0.2">
      <c r="A8768" s="85">
        <v>11032</v>
      </c>
      <c r="B8768" s="324" t="s">
        <v>22234</v>
      </c>
      <c r="C8768" s="325" t="s">
        <v>14847</v>
      </c>
      <c r="D8768" s="326" t="s">
        <v>599</v>
      </c>
    </row>
    <row r="8769" spans="1:4" ht="15" x14ac:dyDescent="0.2">
      <c r="A8769" s="85">
        <v>36786</v>
      </c>
      <c r="B8769" s="324" t="s">
        <v>22235</v>
      </c>
      <c r="C8769" s="325" t="s">
        <v>1503</v>
      </c>
      <c r="D8769" s="326" t="s">
        <v>22236</v>
      </c>
    </row>
    <row r="8770" spans="1:4" ht="15" x14ac:dyDescent="0.2">
      <c r="A8770" s="85">
        <v>36785</v>
      </c>
      <c r="B8770" s="324" t="s">
        <v>22237</v>
      </c>
      <c r="C8770" s="325" t="s">
        <v>1503</v>
      </c>
      <c r="D8770" s="326" t="s">
        <v>22238</v>
      </c>
    </row>
    <row r="8771" spans="1:4" ht="15" x14ac:dyDescent="0.2">
      <c r="A8771" s="85">
        <v>36782</v>
      </c>
      <c r="B8771" s="324" t="s">
        <v>22239</v>
      </c>
      <c r="C8771" s="325" t="s">
        <v>1503</v>
      </c>
      <c r="D8771" s="326" t="s">
        <v>22240</v>
      </c>
    </row>
    <row r="8772" spans="1:4" ht="15" x14ac:dyDescent="0.2">
      <c r="A8772" s="85">
        <v>25930</v>
      </c>
      <c r="B8772" s="324" t="s">
        <v>22241</v>
      </c>
      <c r="C8772" s="325" t="s">
        <v>1503</v>
      </c>
      <c r="D8772" s="326" t="s">
        <v>22242</v>
      </c>
    </row>
    <row r="8773" spans="1:4" ht="30" x14ac:dyDescent="0.2">
      <c r="A8773" s="85">
        <v>4824</v>
      </c>
      <c r="B8773" s="324" t="s">
        <v>22243</v>
      </c>
      <c r="C8773" s="325" t="s">
        <v>1492</v>
      </c>
      <c r="D8773" s="326" t="s">
        <v>1478</v>
      </c>
    </row>
    <row r="8774" spans="1:4" ht="30" x14ac:dyDescent="0.2">
      <c r="A8774" s="85">
        <v>11795</v>
      </c>
      <c r="B8774" s="324" t="s">
        <v>22244</v>
      </c>
      <c r="C8774" s="325" t="s">
        <v>1506</v>
      </c>
      <c r="D8774" s="326" t="s">
        <v>22245</v>
      </c>
    </row>
    <row r="8775" spans="1:4" ht="15" x14ac:dyDescent="0.2">
      <c r="A8775" s="85">
        <v>134</v>
      </c>
      <c r="B8775" s="324" t="s">
        <v>22246</v>
      </c>
      <c r="C8775" s="325" t="s">
        <v>1492</v>
      </c>
      <c r="D8775" s="326" t="s">
        <v>827</v>
      </c>
    </row>
    <row r="8776" spans="1:4" ht="15" x14ac:dyDescent="0.2">
      <c r="A8776" s="85">
        <v>4229</v>
      </c>
      <c r="B8776" s="324" t="s">
        <v>22247</v>
      </c>
      <c r="C8776" s="325" t="s">
        <v>1492</v>
      </c>
      <c r="D8776" s="326" t="s">
        <v>18080</v>
      </c>
    </row>
    <row r="8777" spans="1:4" ht="15" x14ac:dyDescent="0.2">
      <c r="A8777" s="85">
        <v>37402</v>
      </c>
      <c r="B8777" s="324" t="s">
        <v>22248</v>
      </c>
      <c r="C8777" s="325" t="s">
        <v>14847</v>
      </c>
      <c r="D8777" s="326" t="s">
        <v>13771</v>
      </c>
    </row>
    <row r="8778" spans="1:4" ht="15" x14ac:dyDescent="0.2">
      <c r="A8778" s="85">
        <v>11244</v>
      </c>
      <c r="B8778" s="324" t="s">
        <v>22249</v>
      </c>
      <c r="C8778" s="325" t="s">
        <v>14847</v>
      </c>
      <c r="D8778" s="326" t="s">
        <v>22250</v>
      </c>
    </row>
    <row r="8779" spans="1:4" ht="30" x14ac:dyDescent="0.2">
      <c r="A8779" s="85">
        <v>11245</v>
      </c>
      <c r="B8779" s="324" t="s">
        <v>22251</v>
      </c>
      <c r="C8779" s="325" t="s">
        <v>14847</v>
      </c>
      <c r="D8779" s="326" t="s">
        <v>22252</v>
      </c>
    </row>
    <row r="8780" spans="1:4" ht="15" x14ac:dyDescent="0.2">
      <c r="A8780" s="85">
        <v>11235</v>
      </c>
      <c r="B8780" s="324" t="s">
        <v>22253</v>
      </c>
      <c r="C8780" s="325" t="s">
        <v>14847</v>
      </c>
      <c r="D8780" s="326" t="s">
        <v>22254</v>
      </c>
    </row>
    <row r="8781" spans="1:4" ht="15" x14ac:dyDescent="0.2">
      <c r="A8781" s="85">
        <v>11236</v>
      </c>
      <c r="B8781" s="324" t="s">
        <v>22255</v>
      </c>
      <c r="C8781" s="325" t="s">
        <v>14847</v>
      </c>
      <c r="D8781" s="326" t="s">
        <v>22256</v>
      </c>
    </row>
    <row r="8782" spans="1:4" ht="15" x14ac:dyDescent="0.2">
      <c r="A8782" s="85">
        <v>11731</v>
      </c>
      <c r="B8782" s="324" t="s">
        <v>22257</v>
      </c>
      <c r="C8782" s="325" t="s">
        <v>14847</v>
      </c>
      <c r="D8782" s="326" t="s">
        <v>338</v>
      </c>
    </row>
    <row r="8783" spans="1:4" ht="15" x14ac:dyDescent="0.2">
      <c r="A8783" s="85">
        <v>11732</v>
      </c>
      <c r="B8783" s="324" t="s">
        <v>22258</v>
      </c>
      <c r="C8783" s="325" t="s">
        <v>14847</v>
      </c>
      <c r="D8783" s="326" t="s">
        <v>4778</v>
      </c>
    </row>
    <row r="8784" spans="1:4" ht="15" x14ac:dyDescent="0.2">
      <c r="A8784" s="85">
        <v>36494</v>
      </c>
      <c r="B8784" s="324" t="s">
        <v>22259</v>
      </c>
      <c r="C8784" s="325" t="s">
        <v>14847</v>
      </c>
      <c r="D8784" s="326" t="s">
        <v>22260</v>
      </c>
    </row>
    <row r="8785" spans="1:4" ht="15" x14ac:dyDescent="0.2">
      <c r="A8785" s="85">
        <v>36493</v>
      </c>
      <c r="B8785" s="324" t="s">
        <v>22261</v>
      </c>
      <c r="C8785" s="325" t="s">
        <v>14847</v>
      </c>
      <c r="D8785" s="326" t="s">
        <v>22262</v>
      </c>
    </row>
    <row r="8786" spans="1:4" ht="15" x14ac:dyDescent="0.2">
      <c r="A8786" s="85">
        <v>36492</v>
      </c>
      <c r="B8786" s="324" t="s">
        <v>22263</v>
      </c>
      <c r="C8786" s="325" t="s">
        <v>14847</v>
      </c>
      <c r="D8786" s="326" t="s">
        <v>22264</v>
      </c>
    </row>
    <row r="8787" spans="1:4" ht="30" x14ac:dyDescent="0.2">
      <c r="A8787" s="85">
        <v>13333</v>
      </c>
      <c r="B8787" s="324" t="s">
        <v>22265</v>
      </c>
      <c r="C8787" s="325" t="s">
        <v>14847</v>
      </c>
      <c r="D8787" s="326" t="s">
        <v>22266</v>
      </c>
    </row>
    <row r="8788" spans="1:4" ht="15" x14ac:dyDescent="0.2">
      <c r="A8788" s="85">
        <v>13533</v>
      </c>
      <c r="B8788" s="324" t="s">
        <v>22267</v>
      </c>
      <c r="C8788" s="325" t="s">
        <v>14847</v>
      </c>
      <c r="D8788" s="326" t="s">
        <v>22268</v>
      </c>
    </row>
    <row r="8789" spans="1:4" ht="30" x14ac:dyDescent="0.2">
      <c r="A8789" s="85">
        <v>36499</v>
      </c>
      <c r="B8789" s="324" t="s">
        <v>22269</v>
      </c>
      <c r="C8789" s="325" t="s">
        <v>14847</v>
      </c>
      <c r="D8789" s="326" t="s">
        <v>22270</v>
      </c>
    </row>
    <row r="8790" spans="1:4" ht="30" x14ac:dyDescent="0.2">
      <c r="A8790" s="85">
        <v>39585</v>
      </c>
      <c r="B8790" s="324" t="s">
        <v>22271</v>
      </c>
      <c r="C8790" s="325" t="s">
        <v>14847</v>
      </c>
      <c r="D8790" s="326" t="s">
        <v>22272</v>
      </c>
    </row>
    <row r="8791" spans="1:4" ht="30" x14ac:dyDescent="0.2">
      <c r="A8791" s="85">
        <v>39586</v>
      </c>
      <c r="B8791" s="324" t="s">
        <v>22273</v>
      </c>
      <c r="C8791" s="325" t="s">
        <v>14847</v>
      </c>
      <c r="D8791" s="326" t="s">
        <v>22274</v>
      </c>
    </row>
    <row r="8792" spans="1:4" ht="30" x14ac:dyDescent="0.2">
      <c r="A8792" s="85">
        <v>39587</v>
      </c>
      <c r="B8792" s="324" t="s">
        <v>22275</v>
      </c>
      <c r="C8792" s="325" t="s">
        <v>14847</v>
      </c>
      <c r="D8792" s="326" t="s">
        <v>22276</v>
      </c>
    </row>
    <row r="8793" spans="1:4" ht="30" x14ac:dyDescent="0.2">
      <c r="A8793" s="85">
        <v>39588</v>
      </c>
      <c r="B8793" s="324" t="s">
        <v>22277</v>
      </c>
      <c r="C8793" s="325" t="s">
        <v>14847</v>
      </c>
      <c r="D8793" s="326" t="s">
        <v>22278</v>
      </c>
    </row>
    <row r="8794" spans="1:4" ht="30" x14ac:dyDescent="0.2">
      <c r="A8794" s="85">
        <v>39584</v>
      </c>
      <c r="B8794" s="324" t="s">
        <v>22279</v>
      </c>
      <c r="C8794" s="325" t="s">
        <v>14847</v>
      </c>
      <c r="D8794" s="326" t="s">
        <v>22280</v>
      </c>
    </row>
    <row r="8795" spans="1:4" ht="30" x14ac:dyDescent="0.2">
      <c r="A8795" s="85">
        <v>39590</v>
      </c>
      <c r="B8795" s="324" t="s">
        <v>22281</v>
      </c>
      <c r="C8795" s="325" t="s">
        <v>14847</v>
      </c>
      <c r="D8795" s="326" t="s">
        <v>22282</v>
      </c>
    </row>
    <row r="8796" spans="1:4" ht="30" x14ac:dyDescent="0.2">
      <c r="A8796" s="85">
        <v>39592</v>
      </c>
      <c r="B8796" s="324" t="s">
        <v>22283</v>
      </c>
      <c r="C8796" s="325" t="s">
        <v>14847</v>
      </c>
      <c r="D8796" s="326" t="s">
        <v>22284</v>
      </c>
    </row>
    <row r="8797" spans="1:4" ht="30" x14ac:dyDescent="0.2">
      <c r="A8797" s="85">
        <v>39593</v>
      </c>
      <c r="B8797" s="324" t="s">
        <v>22285</v>
      </c>
      <c r="C8797" s="325" t="s">
        <v>14847</v>
      </c>
      <c r="D8797" s="326" t="s">
        <v>22276</v>
      </c>
    </row>
    <row r="8798" spans="1:4" ht="30" x14ac:dyDescent="0.2">
      <c r="A8798" s="85">
        <v>14254</v>
      </c>
      <c r="B8798" s="324" t="s">
        <v>22286</v>
      </c>
      <c r="C8798" s="325" t="s">
        <v>14847</v>
      </c>
      <c r="D8798" s="326" t="s">
        <v>22287</v>
      </c>
    </row>
    <row r="8799" spans="1:4" ht="15" x14ac:dyDescent="0.2">
      <c r="A8799" s="85">
        <v>25987</v>
      </c>
      <c r="B8799" s="324" t="s">
        <v>22288</v>
      </c>
      <c r="C8799" s="325" t="s">
        <v>14847</v>
      </c>
      <c r="D8799" s="326" t="s">
        <v>22289</v>
      </c>
    </row>
    <row r="8800" spans="1:4" ht="15" x14ac:dyDescent="0.2">
      <c r="A8800" s="85">
        <v>25019</v>
      </c>
      <c r="B8800" s="324" t="s">
        <v>22290</v>
      </c>
      <c r="C8800" s="325" t="s">
        <v>14847</v>
      </c>
      <c r="D8800" s="326" t="s">
        <v>22291</v>
      </c>
    </row>
    <row r="8801" spans="1:4" ht="15" x14ac:dyDescent="0.2">
      <c r="A8801" s="85">
        <v>36501</v>
      </c>
      <c r="B8801" s="324" t="s">
        <v>22292</v>
      </c>
      <c r="C8801" s="325" t="s">
        <v>14847</v>
      </c>
      <c r="D8801" s="326" t="s">
        <v>22293</v>
      </c>
    </row>
    <row r="8802" spans="1:4" ht="15" x14ac:dyDescent="0.2">
      <c r="A8802" s="85">
        <v>25986</v>
      </c>
      <c r="B8802" s="324" t="s">
        <v>22294</v>
      </c>
      <c r="C8802" s="325" t="s">
        <v>14847</v>
      </c>
      <c r="D8802" s="326" t="s">
        <v>22295</v>
      </c>
    </row>
    <row r="8803" spans="1:4" ht="15" x14ac:dyDescent="0.2">
      <c r="A8803" s="85">
        <v>36500</v>
      </c>
      <c r="B8803" s="324" t="s">
        <v>22296</v>
      </c>
      <c r="C8803" s="325" t="s">
        <v>14847</v>
      </c>
      <c r="D8803" s="326" t="s">
        <v>22297</v>
      </c>
    </row>
    <row r="8804" spans="1:4" ht="30" x14ac:dyDescent="0.2">
      <c r="A8804" s="85">
        <v>20017</v>
      </c>
      <c r="B8804" s="324" t="s">
        <v>22298</v>
      </c>
      <c r="C8804" s="325" t="s">
        <v>1491</v>
      </c>
      <c r="D8804" s="326" t="s">
        <v>940</v>
      </c>
    </row>
    <row r="8805" spans="1:4" ht="30" x14ac:dyDescent="0.2">
      <c r="A8805" s="85">
        <v>20007</v>
      </c>
      <c r="B8805" s="324" t="s">
        <v>22299</v>
      </c>
      <c r="C8805" s="325" t="s">
        <v>1491</v>
      </c>
      <c r="D8805" s="326" t="s">
        <v>181</v>
      </c>
    </row>
    <row r="8806" spans="1:4" ht="30" x14ac:dyDescent="0.2">
      <c r="A8806" s="85">
        <v>39836</v>
      </c>
      <c r="B8806" s="324" t="s">
        <v>22300</v>
      </c>
      <c r="C8806" s="325" t="s">
        <v>1496</v>
      </c>
      <c r="D8806" s="326" t="s">
        <v>13800</v>
      </c>
    </row>
    <row r="8807" spans="1:4" ht="15" x14ac:dyDescent="0.2">
      <c r="A8807" s="85">
        <v>39830</v>
      </c>
      <c r="B8807" s="324" t="s">
        <v>22301</v>
      </c>
      <c r="C8807" s="325" t="s">
        <v>1496</v>
      </c>
      <c r="D8807" s="326" t="s">
        <v>13801</v>
      </c>
    </row>
    <row r="8808" spans="1:4" ht="15" x14ac:dyDescent="0.2">
      <c r="A8808" s="85">
        <v>39831</v>
      </c>
      <c r="B8808" s="324" t="s">
        <v>22302</v>
      </c>
      <c r="C8808" s="325" t="s">
        <v>1496</v>
      </c>
      <c r="D8808" s="326" t="s">
        <v>6830</v>
      </c>
    </row>
    <row r="8809" spans="1:4" ht="15" x14ac:dyDescent="0.2">
      <c r="A8809" s="85">
        <v>36888</v>
      </c>
      <c r="B8809" s="324" t="s">
        <v>22303</v>
      </c>
      <c r="C8809" s="325" t="s">
        <v>1491</v>
      </c>
      <c r="D8809" s="326" t="s">
        <v>693</v>
      </c>
    </row>
    <row r="8810" spans="1:4" ht="15" x14ac:dyDescent="0.2">
      <c r="A8810" s="85">
        <v>40527</v>
      </c>
      <c r="B8810" s="324" t="s">
        <v>22304</v>
      </c>
      <c r="C8810" s="325" t="s">
        <v>14847</v>
      </c>
      <c r="D8810" s="326" t="s">
        <v>22305</v>
      </c>
    </row>
    <row r="8811" spans="1:4" ht="15" x14ac:dyDescent="0.2">
      <c r="A8811" s="85">
        <v>36497</v>
      </c>
      <c r="B8811" s="324" t="s">
        <v>22306</v>
      </c>
      <c r="C8811" s="325" t="s">
        <v>14847</v>
      </c>
      <c r="D8811" s="326" t="s">
        <v>22307</v>
      </c>
    </row>
    <row r="8812" spans="1:4" ht="15" x14ac:dyDescent="0.2">
      <c r="A8812" s="85">
        <v>36487</v>
      </c>
      <c r="B8812" s="324" t="s">
        <v>22308</v>
      </c>
      <c r="C8812" s="325" t="s">
        <v>14847</v>
      </c>
      <c r="D8812" s="326" t="s">
        <v>22309</v>
      </c>
    </row>
    <row r="8813" spans="1:4" ht="30" x14ac:dyDescent="0.2">
      <c r="A8813" s="85">
        <v>25952</v>
      </c>
      <c r="B8813" s="324" t="s">
        <v>22310</v>
      </c>
      <c r="C8813" s="325" t="s">
        <v>14847</v>
      </c>
      <c r="D8813" s="326" t="s">
        <v>22311</v>
      </c>
    </row>
    <row r="8814" spans="1:4" ht="30" x14ac:dyDescent="0.2">
      <c r="A8814" s="85">
        <v>25954</v>
      </c>
      <c r="B8814" s="324" t="s">
        <v>22312</v>
      </c>
      <c r="C8814" s="325" t="s">
        <v>14847</v>
      </c>
      <c r="D8814" s="326" t="s">
        <v>22313</v>
      </c>
    </row>
    <row r="8815" spans="1:4" ht="30" x14ac:dyDescent="0.2">
      <c r="A8815" s="85">
        <v>25953</v>
      </c>
      <c r="B8815" s="324" t="s">
        <v>22314</v>
      </c>
      <c r="C8815" s="325" t="s">
        <v>14847</v>
      </c>
      <c r="D8815" s="326" t="s">
        <v>22315</v>
      </c>
    </row>
    <row r="8816" spans="1:4" ht="45" x14ac:dyDescent="0.2">
      <c r="A8816" s="85">
        <v>37776</v>
      </c>
      <c r="B8816" s="324" t="s">
        <v>22316</v>
      </c>
      <c r="C8816" s="325" t="s">
        <v>14847</v>
      </c>
      <c r="D8816" s="326" t="s">
        <v>22317</v>
      </c>
    </row>
    <row r="8817" spans="1:4" ht="45" x14ac:dyDescent="0.2">
      <c r="A8817" s="85">
        <v>37775</v>
      </c>
      <c r="B8817" s="324" t="s">
        <v>22318</v>
      </c>
      <c r="C8817" s="325" t="s">
        <v>14847</v>
      </c>
      <c r="D8817" s="326" t="s">
        <v>22319</v>
      </c>
    </row>
    <row r="8818" spans="1:4" ht="45" x14ac:dyDescent="0.2">
      <c r="A8818" s="85">
        <v>36491</v>
      </c>
      <c r="B8818" s="324" t="s">
        <v>22320</v>
      </c>
      <c r="C8818" s="325" t="s">
        <v>14847</v>
      </c>
      <c r="D8818" s="326" t="s">
        <v>22321</v>
      </c>
    </row>
    <row r="8819" spans="1:4" ht="45" x14ac:dyDescent="0.2">
      <c r="A8819" s="85">
        <v>10712</v>
      </c>
      <c r="B8819" s="324" t="s">
        <v>22322</v>
      </c>
      <c r="C8819" s="325" t="s">
        <v>14847</v>
      </c>
      <c r="D8819" s="326" t="s">
        <v>22323</v>
      </c>
    </row>
    <row r="8820" spans="1:4" ht="45" x14ac:dyDescent="0.2">
      <c r="A8820" s="85">
        <v>3363</v>
      </c>
      <c r="B8820" s="324" t="s">
        <v>22324</v>
      </c>
      <c r="C8820" s="325" t="s">
        <v>14847</v>
      </c>
      <c r="D8820" s="326" t="s">
        <v>22325</v>
      </c>
    </row>
    <row r="8821" spans="1:4" ht="45" x14ac:dyDescent="0.2">
      <c r="A8821" s="85">
        <v>3365</v>
      </c>
      <c r="B8821" s="324" t="s">
        <v>22326</v>
      </c>
      <c r="C8821" s="325" t="s">
        <v>14847</v>
      </c>
      <c r="D8821" s="326" t="s">
        <v>22327</v>
      </c>
    </row>
    <row r="8822" spans="1:4" ht="15" x14ac:dyDescent="0.2">
      <c r="A8822" s="85">
        <v>7569</v>
      </c>
      <c r="B8822" s="324" t="s">
        <v>22328</v>
      </c>
      <c r="C8822" s="325" t="s">
        <v>14847</v>
      </c>
      <c r="D8822" s="326" t="s">
        <v>4543</v>
      </c>
    </row>
    <row r="8823" spans="1:4" ht="15" x14ac:dyDescent="0.2">
      <c r="A8823" s="85">
        <v>34349</v>
      </c>
      <c r="B8823" s="324" t="s">
        <v>22329</v>
      </c>
      <c r="C8823" s="325" t="s">
        <v>14847</v>
      </c>
      <c r="D8823" s="326" t="s">
        <v>1386</v>
      </c>
    </row>
    <row r="8824" spans="1:4" ht="30" x14ac:dyDescent="0.2">
      <c r="A8824" s="85">
        <v>11991</v>
      </c>
      <c r="B8824" s="324" t="s">
        <v>22330</v>
      </c>
      <c r="C8824" s="325" t="s">
        <v>14847</v>
      </c>
      <c r="D8824" s="326" t="s">
        <v>22331</v>
      </c>
    </row>
    <row r="8825" spans="1:4" ht="15" x14ac:dyDescent="0.2">
      <c r="A8825" s="85">
        <v>20062</v>
      </c>
      <c r="B8825" s="324" t="s">
        <v>22332</v>
      </c>
      <c r="C8825" s="325" t="s">
        <v>14847</v>
      </c>
      <c r="D8825" s="326" t="s">
        <v>916</v>
      </c>
    </row>
    <row r="8826" spans="1:4" ht="30" x14ac:dyDescent="0.2">
      <c r="A8826" s="85">
        <v>11029</v>
      </c>
      <c r="B8826" s="324" t="s">
        <v>22333</v>
      </c>
      <c r="C8826" s="325" t="s">
        <v>1499</v>
      </c>
      <c r="D8826" s="326" t="s">
        <v>196</v>
      </c>
    </row>
    <row r="8827" spans="1:4" ht="30" x14ac:dyDescent="0.2">
      <c r="A8827" s="85">
        <v>4316</v>
      </c>
      <c r="B8827" s="324" t="s">
        <v>22334</v>
      </c>
      <c r="C8827" s="325" t="s">
        <v>14847</v>
      </c>
      <c r="D8827" s="326" t="s">
        <v>899</v>
      </c>
    </row>
    <row r="8828" spans="1:4" ht="30" x14ac:dyDescent="0.2">
      <c r="A8828" s="85">
        <v>4313</v>
      </c>
      <c r="B8828" s="324" t="s">
        <v>22335</v>
      </c>
      <c r="C8828" s="325" t="s">
        <v>1499</v>
      </c>
      <c r="D8828" s="326" t="s">
        <v>919</v>
      </c>
    </row>
    <row r="8829" spans="1:4" ht="30" x14ac:dyDescent="0.2">
      <c r="A8829" s="85">
        <v>4317</v>
      </c>
      <c r="B8829" s="324" t="s">
        <v>22336</v>
      </c>
      <c r="C8829" s="325" t="s">
        <v>14847</v>
      </c>
      <c r="D8829" s="326" t="s">
        <v>1147</v>
      </c>
    </row>
    <row r="8830" spans="1:4" ht="30" x14ac:dyDescent="0.2">
      <c r="A8830" s="85">
        <v>4314</v>
      </c>
      <c r="B8830" s="324" t="s">
        <v>22337</v>
      </c>
      <c r="C8830" s="325" t="s">
        <v>1499</v>
      </c>
      <c r="D8830" s="326" t="s">
        <v>621</v>
      </c>
    </row>
    <row r="8831" spans="1:4" ht="15" x14ac:dyDescent="0.2">
      <c r="A8831" s="85">
        <v>10561</v>
      </c>
      <c r="B8831" s="324" t="s">
        <v>22338</v>
      </c>
      <c r="C8831" s="325" t="s">
        <v>1492</v>
      </c>
      <c r="D8831" s="326" t="s">
        <v>195</v>
      </c>
    </row>
    <row r="8832" spans="1:4" ht="30" x14ac:dyDescent="0.2">
      <c r="A8832" s="85">
        <v>10921</v>
      </c>
      <c r="B8832" s="324" t="s">
        <v>22339</v>
      </c>
      <c r="C8832" s="325" t="s">
        <v>14847</v>
      </c>
      <c r="D8832" s="326" t="s">
        <v>13802</v>
      </c>
    </row>
    <row r="8833" spans="1:4" ht="30" x14ac:dyDescent="0.2">
      <c r="A8833" s="85">
        <v>10922</v>
      </c>
      <c r="B8833" s="324" t="s">
        <v>22340</v>
      </c>
      <c r="C8833" s="325" t="s">
        <v>14847</v>
      </c>
      <c r="D8833" s="326" t="s">
        <v>13803</v>
      </c>
    </row>
    <row r="8834" spans="1:4" ht="15" x14ac:dyDescent="0.2">
      <c r="A8834" s="85">
        <v>10923</v>
      </c>
      <c r="B8834" s="324" t="s">
        <v>22341</v>
      </c>
      <c r="C8834" s="325" t="s">
        <v>14847</v>
      </c>
      <c r="D8834" s="326" t="s">
        <v>13804</v>
      </c>
    </row>
    <row r="8835" spans="1:4" ht="15" x14ac:dyDescent="0.2">
      <c r="A8835" s="85">
        <v>10924</v>
      </c>
      <c r="B8835" s="324" t="s">
        <v>22342</v>
      </c>
      <c r="C8835" s="325" t="s">
        <v>14847</v>
      </c>
      <c r="D8835" s="326" t="s">
        <v>13805</v>
      </c>
    </row>
    <row r="8836" spans="1:4" ht="30" x14ac:dyDescent="0.2">
      <c r="A8836" s="85">
        <v>37772</v>
      </c>
      <c r="B8836" s="324" t="s">
        <v>22343</v>
      </c>
      <c r="C8836" s="325" t="s">
        <v>14847</v>
      </c>
      <c r="D8836" s="326" t="s">
        <v>13806</v>
      </c>
    </row>
    <row r="8837" spans="1:4" ht="45" x14ac:dyDescent="0.2">
      <c r="A8837" s="85">
        <v>37771</v>
      </c>
      <c r="B8837" s="324" t="s">
        <v>22344</v>
      </c>
      <c r="C8837" s="325" t="s">
        <v>14847</v>
      </c>
      <c r="D8837" s="326" t="s">
        <v>13807</v>
      </c>
    </row>
    <row r="8838" spans="1:4" ht="15" x14ac:dyDescent="0.2">
      <c r="A8838" s="85">
        <v>12770</v>
      </c>
      <c r="B8838" s="324" t="s">
        <v>22345</v>
      </c>
      <c r="C8838" s="325" t="s">
        <v>14847</v>
      </c>
      <c r="D8838" s="326" t="s">
        <v>22346</v>
      </c>
    </row>
    <row r="8839" spans="1:4" ht="15" x14ac:dyDescent="0.2">
      <c r="A8839" s="85">
        <v>12772</v>
      </c>
      <c r="B8839" s="324" t="s">
        <v>22347</v>
      </c>
      <c r="C8839" s="325" t="s">
        <v>14847</v>
      </c>
      <c r="D8839" s="326" t="s">
        <v>22348</v>
      </c>
    </row>
    <row r="8840" spans="1:4" ht="15" x14ac:dyDescent="0.2">
      <c r="A8840" s="85">
        <v>12768</v>
      </c>
      <c r="B8840" s="324" t="s">
        <v>22349</v>
      </c>
      <c r="C8840" s="325" t="s">
        <v>14847</v>
      </c>
      <c r="D8840" s="326" t="s">
        <v>22350</v>
      </c>
    </row>
    <row r="8841" spans="1:4" ht="15" x14ac:dyDescent="0.2">
      <c r="A8841" s="85">
        <v>12775</v>
      </c>
      <c r="B8841" s="324" t="s">
        <v>22351</v>
      </c>
      <c r="C8841" s="325" t="s">
        <v>14847</v>
      </c>
      <c r="D8841" s="326" t="s">
        <v>22352</v>
      </c>
    </row>
    <row r="8842" spans="1:4" ht="15" x14ac:dyDescent="0.2">
      <c r="A8842" s="85">
        <v>12769</v>
      </c>
      <c r="B8842" s="324" t="s">
        <v>22353</v>
      </c>
      <c r="C8842" s="325" t="s">
        <v>14847</v>
      </c>
      <c r="D8842" s="326" t="s">
        <v>22354</v>
      </c>
    </row>
    <row r="8843" spans="1:4" ht="15" x14ac:dyDescent="0.2">
      <c r="A8843" s="85">
        <v>12773</v>
      </c>
      <c r="B8843" s="324" t="s">
        <v>22355</v>
      </c>
      <c r="C8843" s="325" t="s">
        <v>14847</v>
      </c>
      <c r="D8843" s="326" t="s">
        <v>22356</v>
      </c>
    </row>
    <row r="8844" spans="1:4" ht="15" x14ac:dyDescent="0.2">
      <c r="A8844" s="85">
        <v>12774</v>
      </c>
      <c r="B8844" s="324" t="s">
        <v>22357</v>
      </c>
      <c r="C8844" s="325" t="s">
        <v>14847</v>
      </c>
      <c r="D8844" s="326" t="s">
        <v>22358</v>
      </c>
    </row>
    <row r="8845" spans="1:4" ht="15" x14ac:dyDescent="0.2">
      <c r="A8845" s="85">
        <v>12776</v>
      </c>
      <c r="B8845" s="324" t="s">
        <v>22359</v>
      </c>
      <c r="C8845" s="325" t="s">
        <v>14847</v>
      </c>
      <c r="D8845" s="326" t="s">
        <v>22360</v>
      </c>
    </row>
    <row r="8846" spans="1:4" ht="15" x14ac:dyDescent="0.2">
      <c r="A8846" s="85">
        <v>12777</v>
      </c>
      <c r="B8846" s="324" t="s">
        <v>22361</v>
      </c>
      <c r="C8846" s="325" t="s">
        <v>14847</v>
      </c>
      <c r="D8846" s="326" t="s">
        <v>22362</v>
      </c>
    </row>
    <row r="8847" spans="1:4" ht="30" x14ac:dyDescent="0.2">
      <c r="A8847" s="85">
        <v>3391</v>
      </c>
      <c r="B8847" s="324" t="s">
        <v>22363</v>
      </c>
      <c r="C8847" s="325" t="s">
        <v>14847</v>
      </c>
      <c r="D8847" s="326" t="s">
        <v>22364</v>
      </c>
    </row>
    <row r="8848" spans="1:4" ht="30" x14ac:dyDescent="0.2">
      <c r="A8848" s="85">
        <v>3389</v>
      </c>
      <c r="B8848" s="324" t="s">
        <v>22365</v>
      </c>
      <c r="C8848" s="325" t="s">
        <v>14847</v>
      </c>
      <c r="D8848" s="326" t="s">
        <v>17607</v>
      </c>
    </row>
    <row r="8849" spans="1:4" ht="30" x14ac:dyDescent="0.2">
      <c r="A8849" s="85">
        <v>3390</v>
      </c>
      <c r="B8849" s="324" t="s">
        <v>22366</v>
      </c>
      <c r="C8849" s="325" t="s">
        <v>14847</v>
      </c>
      <c r="D8849" s="326" t="s">
        <v>14444</v>
      </c>
    </row>
    <row r="8850" spans="1:4" ht="15" x14ac:dyDescent="0.2">
      <c r="A8850" s="85">
        <v>12873</v>
      </c>
      <c r="B8850" s="324" t="s">
        <v>22367</v>
      </c>
      <c r="C8850" s="325" t="s">
        <v>1490</v>
      </c>
      <c r="D8850" s="326" t="s">
        <v>6765</v>
      </c>
    </row>
    <row r="8851" spans="1:4" ht="15" x14ac:dyDescent="0.2">
      <c r="A8851" s="85">
        <v>41076</v>
      </c>
      <c r="B8851" s="324" t="s">
        <v>22368</v>
      </c>
      <c r="C8851" s="325" t="s">
        <v>1494</v>
      </c>
      <c r="D8851" s="326" t="s">
        <v>13810</v>
      </c>
    </row>
    <row r="8852" spans="1:4" ht="15" x14ac:dyDescent="0.2">
      <c r="A8852" s="85">
        <v>140</v>
      </c>
      <c r="B8852" s="324" t="s">
        <v>22369</v>
      </c>
      <c r="C8852" s="325" t="s">
        <v>1492</v>
      </c>
      <c r="D8852" s="326" t="s">
        <v>5217</v>
      </c>
    </row>
    <row r="8853" spans="1:4" ht="15" x14ac:dyDescent="0.2">
      <c r="A8853" s="85">
        <v>151</v>
      </c>
      <c r="B8853" s="324" t="s">
        <v>22370</v>
      </c>
      <c r="C8853" s="325" t="s">
        <v>1493</v>
      </c>
      <c r="D8853" s="326" t="s">
        <v>13811</v>
      </c>
    </row>
    <row r="8854" spans="1:4" ht="15" x14ac:dyDescent="0.2">
      <c r="A8854" s="85">
        <v>7340</v>
      </c>
      <c r="B8854" s="324" t="s">
        <v>22371</v>
      </c>
      <c r="C8854" s="325" t="s">
        <v>1493</v>
      </c>
      <c r="D8854" s="326" t="s">
        <v>350</v>
      </c>
    </row>
    <row r="8855" spans="1:4" ht="15" x14ac:dyDescent="0.2">
      <c r="A8855" s="85">
        <v>2701</v>
      </c>
      <c r="B8855" s="324" t="s">
        <v>22372</v>
      </c>
      <c r="C8855" s="325" t="s">
        <v>1490</v>
      </c>
      <c r="D8855" s="326" t="s">
        <v>1435</v>
      </c>
    </row>
    <row r="8856" spans="1:4" ht="15" x14ac:dyDescent="0.2">
      <c r="A8856" s="85">
        <v>40929</v>
      </c>
      <c r="B8856" s="324" t="s">
        <v>22373</v>
      </c>
      <c r="C8856" s="325" t="s">
        <v>1494</v>
      </c>
      <c r="D8856" s="326" t="s">
        <v>22374</v>
      </c>
    </row>
    <row r="8857" spans="1:4" ht="15" x14ac:dyDescent="0.2">
      <c r="A8857" s="85">
        <v>38114</v>
      </c>
      <c r="B8857" s="324" t="s">
        <v>22375</v>
      </c>
      <c r="C8857" s="325" t="s">
        <v>14847</v>
      </c>
      <c r="D8857" s="326" t="s">
        <v>14347</v>
      </c>
    </row>
    <row r="8858" spans="1:4" ht="15" x14ac:dyDescent="0.2">
      <c r="A8858" s="85">
        <v>38064</v>
      </c>
      <c r="B8858" s="324" t="s">
        <v>22376</v>
      </c>
      <c r="C8858" s="325" t="s">
        <v>14847</v>
      </c>
      <c r="D8858" s="326" t="s">
        <v>14771</v>
      </c>
    </row>
    <row r="8859" spans="1:4" ht="15" x14ac:dyDescent="0.2">
      <c r="A8859" s="85">
        <v>38115</v>
      </c>
      <c r="B8859" s="324" t="s">
        <v>22377</v>
      </c>
      <c r="C8859" s="325" t="s">
        <v>14847</v>
      </c>
      <c r="D8859" s="326" t="s">
        <v>18315</v>
      </c>
    </row>
    <row r="8860" spans="1:4" ht="30" x14ac:dyDescent="0.2">
      <c r="A8860" s="85">
        <v>38065</v>
      </c>
      <c r="B8860" s="324" t="s">
        <v>22378</v>
      </c>
      <c r="C8860" s="325" t="s">
        <v>14847</v>
      </c>
      <c r="D8860" s="326" t="s">
        <v>13407</v>
      </c>
    </row>
    <row r="8861" spans="1:4" ht="30" x14ac:dyDescent="0.2">
      <c r="A8861" s="85">
        <v>38078</v>
      </c>
      <c r="B8861" s="324" t="s">
        <v>22379</v>
      </c>
      <c r="C8861" s="325" t="s">
        <v>14847</v>
      </c>
      <c r="D8861" s="326" t="s">
        <v>1055</v>
      </c>
    </row>
    <row r="8862" spans="1:4" ht="15" x14ac:dyDescent="0.2">
      <c r="A8862" s="85">
        <v>38113</v>
      </c>
      <c r="B8862" s="324" t="s">
        <v>22380</v>
      </c>
      <c r="C8862" s="325" t="s">
        <v>14847</v>
      </c>
      <c r="D8862" s="326" t="s">
        <v>2314</v>
      </c>
    </row>
    <row r="8863" spans="1:4" ht="30" x14ac:dyDescent="0.2">
      <c r="A8863" s="85">
        <v>38063</v>
      </c>
      <c r="B8863" s="324" t="s">
        <v>22381</v>
      </c>
      <c r="C8863" s="325" t="s">
        <v>14847</v>
      </c>
      <c r="D8863" s="326" t="s">
        <v>1346</v>
      </c>
    </row>
    <row r="8864" spans="1:4" ht="30" x14ac:dyDescent="0.2">
      <c r="A8864" s="85">
        <v>38080</v>
      </c>
      <c r="B8864" s="324" t="s">
        <v>22382</v>
      </c>
      <c r="C8864" s="325" t="s">
        <v>14847</v>
      </c>
      <c r="D8864" s="326" t="s">
        <v>7309</v>
      </c>
    </row>
    <row r="8865" spans="1:4" ht="30" x14ac:dyDescent="0.2">
      <c r="A8865" s="85">
        <v>38069</v>
      </c>
      <c r="B8865" s="324" t="s">
        <v>22383</v>
      </c>
      <c r="C8865" s="325" t="s">
        <v>14847</v>
      </c>
      <c r="D8865" s="326" t="s">
        <v>18705</v>
      </c>
    </row>
    <row r="8866" spans="1:4" ht="30" x14ac:dyDescent="0.2">
      <c r="A8866" s="85">
        <v>38077</v>
      </c>
      <c r="B8866" s="324" t="s">
        <v>22384</v>
      </c>
      <c r="C8866" s="325" t="s">
        <v>14847</v>
      </c>
      <c r="D8866" s="326" t="s">
        <v>1001</v>
      </c>
    </row>
    <row r="8867" spans="1:4" ht="30" x14ac:dyDescent="0.2">
      <c r="A8867" s="85">
        <v>38073</v>
      </c>
      <c r="B8867" s="324" t="s">
        <v>22385</v>
      </c>
      <c r="C8867" s="325" t="s">
        <v>14847</v>
      </c>
      <c r="D8867" s="326" t="s">
        <v>14759</v>
      </c>
    </row>
    <row r="8868" spans="1:4" ht="15" x14ac:dyDescent="0.2">
      <c r="A8868" s="85">
        <v>38112</v>
      </c>
      <c r="B8868" s="324" t="s">
        <v>22386</v>
      </c>
      <c r="C8868" s="325" t="s">
        <v>14847</v>
      </c>
      <c r="D8868" s="326" t="s">
        <v>1476</v>
      </c>
    </row>
    <row r="8869" spans="1:4" ht="30" x14ac:dyDescent="0.2">
      <c r="A8869" s="85">
        <v>38062</v>
      </c>
      <c r="B8869" s="324" t="s">
        <v>22387</v>
      </c>
      <c r="C8869" s="325" t="s">
        <v>14847</v>
      </c>
      <c r="D8869" s="326" t="s">
        <v>13862</v>
      </c>
    </row>
    <row r="8870" spans="1:4" ht="15" x14ac:dyDescent="0.2">
      <c r="A8870" s="85">
        <v>12128</v>
      </c>
      <c r="B8870" s="324" t="s">
        <v>22388</v>
      </c>
      <c r="C8870" s="325" t="s">
        <v>14847</v>
      </c>
      <c r="D8870" s="326" t="s">
        <v>1463</v>
      </c>
    </row>
    <row r="8871" spans="1:4" ht="15" x14ac:dyDescent="0.2">
      <c r="A8871" s="85">
        <v>12129</v>
      </c>
      <c r="B8871" s="324" t="s">
        <v>22389</v>
      </c>
      <c r="C8871" s="325" t="s">
        <v>14847</v>
      </c>
      <c r="D8871" s="326" t="s">
        <v>852</v>
      </c>
    </row>
    <row r="8872" spans="1:4" ht="30" x14ac:dyDescent="0.2">
      <c r="A8872" s="85">
        <v>38081</v>
      </c>
      <c r="B8872" s="324" t="s">
        <v>22390</v>
      </c>
      <c r="C8872" s="325" t="s">
        <v>14847</v>
      </c>
      <c r="D8872" s="326" t="s">
        <v>13822</v>
      </c>
    </row>
    <row r="8873" spans="1:4" ht="30" x14ac:dyDescent="0.2">
      <c r="A8873" s="85">
        <v>38070</v>
      </c>
      <c r="B8873" s="324" t="s">
        <v>22391</v>
      </c>
      <c r="C8873" s="325" t="s">
        <v>14847</v>
      </c>
      <c r="D8873" s="326" t="s">
        <v>7686</v>
      </c>
    </row>
    <row r="8874" spans="1:4" ht="30" x14ac:dyDescent="0.2">
      <c r="A8874" s="85">
        <v>38074</v>
      </c>
      <c r="B8874" s="324" t="s">
        <v>22392</v>
      </c>
      <c r="C8874" s="325" t="s">
        <v>14847</v>
      </c>
      <c r="D8874" s="326" t="s">
        <v>22393</v>
      </c>
    </row>
    <row r="8875" spans="1:4" ht="30" x14ac:dyDescent="0.2">
      <c r="A8875" s="85">
        <v>38079</v>
      </c>
      <c r="B8875" s="324" t="s">
        <v>22394</v>
      </c>
      <c r="C8875" s="325" t="s">
        <v>14847</v>
      </c>
      <c r="D8875" s="326" t="s">
        <v>18695</v>
      </c>
    </row>
    <row r="8876" spans="1:4" ht="30" x14ac:dyDescent="0.2">
      <c r="A8876" s="85">
        <v>38072</v>
      </c>
      <c r="B8876" s="324" t="s">
        <v>22395</v>
      </c>
      <c r="C8876" s="325" t="s">
        <v>14847</v>
      </c>
      <c r="D8876" s="326" t="s">
        <v>1097</v>
      </c>
    </row>
    <row r="8877" spans="1:4" ht="30" x14ac:dyDescent="0.2">
      <c r="A8877" s="85">
        <v>38068</v>
      </c>
      <c r="B8877" s="324" t="s">
        <v>22396</v>
      </c>
      <c r="C8877" s="325" t="s">
        <v>14847</v>
      </c>
      <c r="D8877" s="326" t="s">
        <v>1299</v>
      </c>
    </row>
    <row r="8878" spans="1:4" ht="30" x14ac:dyDescent="0.2">
      <c r="A8878" s="85">
        <v>38071</v>
      </c>
      <c r="B8878" s="324" t="s">
        <v>22397</v>
      </c>
      <c r="C8878" s="325" t="s">
        <v>14847</v>
      </c>
      <c r="D8878" s="326" t="s">
        <v>1131</v>
      </c>
    </row>
    <row r="8879" spans="1:4" ht="30" x14ac:dyDescent="0.2">
      <c r="A8879" s="85">
        <v>38412</v>
      </c>
      <c r="B8879" s="324" t="s">
        <v>22398</v>
      </c>
      <c r="C8879" s="325" t="s">
        <v>14847</v>
      </c>
      <c r="D8879" s="326" t="s">
        <v>22399</v>
      </c>
    </row>
    <row r="8880" spans="1:4" ht="30" x14ac:dyDescent="0.2">
      <c r="A8880" s="85">
        <v>3405</v>
      </c>
      <c r="B8880" s="324" t="s">
        <v>22400</v>
      </c>
      <c r="C8880" s="325" t="s">
        <v>14847</v>
      </c>
      <c r="D8880" s="326" t="s">
        <v>13814</v>
      </c>
    </row>
    <row r="8881" spans="1:4" ht="15" x14ac:dyDescent="0.2">
      <c r="A8881" s="85">
        <v>3394</v>
      </c>
      <c r="B8881" s="324" t="s">
        <v>22401</v>
      </c>
      <c r="C8881" s="325" t="s">
        <v>14847</v>
      </c>
      <c r="D8881" s="326" t="s">
        <v>13815</v>
      </c>
    </row>
    <row r="8882" spans="1:4" ht="15" x14ac:dyDescent="0.2">
      <c r="A8882" s="85">
        <v>3393</v>
      </c>
      <c r="B8882" s="324" t="s">
        <v>22402</v>
      </c>
      <c r="C8882" s="325" t="s">
        <v>14847</v>
      </c>
      <c r="D8882" s="326" t="s">
        <v>13816</v>
      </c>
    </row>
    <row r="8883" spans="1:4" ht="15" x14ac:dyDescent="0.2">
      <c r="A8883" s="85">
        <v>3406</v>
      </c>
      <c r="B8883" s="324" t="s">
        <v>22403</v>
      </c>
      <c r="C8883" s="325" t="s">
        <v>14847</v>
      </c>
      <c r="D8883" s="326" t="s">
        <v>269</v>
      </c>
    </row>
    <row r="8884" spans="1:4" ht="15" x14ac:dyDescent="0.2">
      <c r="A8884" s="85">
        <v>3395</v>
      </c>
      <c r="B8884" s="324" t="s">
        <v>22404</v>
      </c>
      <c r="C8884" s="325" t="s">
        <v>14847</v>
      </c>
      <c r="D8884" s="326" t="s">
        <v>13817</v>
      </c>
    </row>
    <row r="8885" spans="1:4" ht="15" x14ac:dyDescent="0.2">
      <c r="A8885" s="85">
        <v>3398</v>
      </c>
      <c r="B8885" s="324" t="s">
        <v>22405</v>
      </c>
      <c r="C8885" s="325" t="s">
        <v>14847</v>
      </c>
      <c r="D8885" s="326" t="s">
        <v>446</v>
      </c>
    </row>
    <row r="8886" spans="1:4" ht="30" x14ac:dyDescent="0.2">
      <c r="A8886" s="85">
        <v>34379</v>
      </c>
      <c r="B8886" s="324" t="s">
        <v>22406</v>
      </c>
      <c r="C8886" s="325" t="s">
        <v>14847</v>
      </c>
      <c r="D8886" s="326" t="s">
        <v>22407</v>
      </c>
    </row>
    <row r="8887" spans="1:4" ht="30" x14ac:dyDescent="0.2">
      <c r="A8887" s="85">
        <v>34378</v>
      </c>
      <c r="B8887" s="324" t="s">
        <v>22408</v>
      </c>
      <c r="C8887" s="325" t="s">
        <v>14847</v>
      </c>
      <c r="D8887" s="326" t="s">
        <v>22409</v>
      </c>
    </row>
    <row r="8888" spans="1:4" ht="30" x14ac:dyDescent="0.2">
      <c r="A8888" s="85">
        <v>34377</v>
      </c>
      <c r="B8888" s="324" t="s">
        <v>22410</v>
      </c>
      <c r="C8888" s="325" t="s">
        <v>14847</v>
      </c>
      <c r="D8888" s="326" t="s">
        <v>22411</v>
      </c>
    </row>
    <row r="8889" spans="1:4" ht="30" x14ac:dyDescent="0.2">
      <c r="A8889" s="85">
        <v>581</v>
      </c>
      <c r="B8889" s="324" t="s">
        <v>22412</v>
      </c>
      <c r="C8889" s="325" t="s">
        <v>1506</v>
      </c>
      <c r="D8889" s="326" t="s">
        <v>22413</v>
      </c>
    </row>
    <row r="8890" spans="1:4" ht="45" x14ac:dyDescent="0.2">
      <c r="A8890" s="85">
        <v>40662</v>
      </c>
      <c r="B8890" s="324" t="s">
        <v>22414</v>
      </c>
      <c r="C8890" s="325" t="s">
        <v>14847</v>
      </c>
      <c r="D8890" s="326" t="s">
        <v>14330</v>
      </c>
    </row>
    <row r="8891" spans="1:4" ht="45" x14ac:dyDescent="0.2">
      <c r="A8891" s="85">
        <v>3437</v>
      </c>
      <c r="B8891" s="324" t="s">
        <v>22415</v>
      </c>
      <c r="C8891" s="325" t="s">
        <v>1506</v>
      </c>
      <c r="D8891" s="326" t="s">
        <v>22416</v>
      </c>
    </row>
    <row r="8892" spans="1:4" ht="15" x14ac:dyDescent="0.2">
      <c r="A8892" s="85">
        <v>11183</v>
      </c>
      <c r="B8892" s="324" t="s">
        <v>22417</v>
      </c>
      <c r="C8892" s="325" t="s">
        <v>14847</v>
      </c>
      <c r="D8892" s="326" t="s">
        <v>22418</v>
      </c>
    </row>
    <row r="8893" spans="1:4" ht="15" x14ac:dyDescent="0.2">
      <c r="A8893" s="85">
        <v>11190</v>
      </c>
      <c r="B8893" s="324" t="s">
        <v>22419</v>
      </c>
      <c r="C8893" s="325" t="s">
        <v>14847</v>
      </c>
      <c r="D8893" s="326" t="s">
        <v>22420</v>
      </c>
    </row>
    <row r="8894" spans="1:4" ht="15" x14ac:dyDescent="0.2">
      <c r="A8894" s="85">
        <v>616</v>
      </c>
      <c r="B8894" s="324" t="s">
        <v>22421</v>
      </c>
      <c r="C8894" s="325" t="s">
        <v>14847</v>
      </c>
      <c r="D8894" s="326" t="s">
        <v>22422</v>
      </c>
    </row>
    <row r="8895" spans="1:4" ht="15" x14ac:dyDescent="0.2">
      <c r="A8895" s="85">
        <v>615</v>
      </c>
      <c r="B8895" s="324" t="s">
        <v>22421</v>
      </c>
      <c r="C8895" s="325" t="s">
        <v>1506</v>
      </c>
      <c r="D8895" s="326" t="s">
        <v>22423</v>
      </c>
    </row>
    <row r="8896" spans="1:4" ht="15" x14ac:dyDescent="0.2">
      <c r="A8896" s="85">
        <v>11192</v>
      </c>
      <c r="B8896" s="324" t="s">
        <v>22424</v>
      </c>
      <c r="C8896" s="325" t="s">
        <v>14847</v>
      </c>
      <c r="D8896" s="326" t="s">
        <v>22425</v>
      </c>
    </row>
    <row r="8897" spans="1:4" ht="15" x14ac:dyDescent="0.2">
      <c r="A8897" s="85">
        <v>11231</v>
      </c>
      <c r="B8897" s="324" t="s">
        <v>22424</v>
      </c>
      <c r="C8897" s="325" t="s">
        <v>1506</v>
      </c>
      <c r="D8897" s="326" t="s">
        <v>22426</v>
      </c>
    </row>
    <row r="8898" spans="1:4" ht="45" x14ac:dyDescent="0.2">
      <c r="A8898" s="85">
        <v>3428</v>
      </c>
      <c r="B8898" s="324" t="s">
        <v>22427</v>
      </c>
      <c r="C8898" s="325" t="s">
        <v>1506</v>
      </c>
      <c r="D8898" s="326" t="s">
        <v>22428</v>
      </c>
    </row>
    <row r="8899" spans="1:4" ht="45" x14ac:dyDescent="0.2">
      <c r="A8899" s="85">
        <v>3429</v>
      </c>
      <c r="B8899" s="324" t="s">
        <v>22429</v>
      </c>
      <c r="C8899" s="325" t="s">
        <v>1506</v>
      </c>
      <c r="D8899" s="326" t="s">
        <v>22430</v>
      </c>
    </row>
    <row r="8900" spans="1:4" ht="45" x14ac:dyDescent="0.2">
      <c r="A8900" s="85">
        <v>34371</v>
      </c>
      <c r="B8900" s="324" t="s">
        <v>22431</v>
      </c>
      <c r="C8900" s="325" t="s">
        <v>14847</v>
      </c>
      <c r="D8900" s="326" t="s">
        <v>22432</v>
      </c>
    </row>
    <row r="8901" spans="1:4" ht="45" x14ac:dyDescent="0.2">
      <c r="A8901" s="85">
        <v>34370</v>
      </c>
      <c r="B8901" s="324" t="s">
        <v>22433</v>
      </c>
      <c r="C8901" s="325" t="s">
        <v>14847</v>
      </c>
      <c r="D8901" s="326" t="s">
        <v>22434</v>
      </c>
    </row>
    <row r="8902" spans="1:4" ht="45" x14ac:dyDescent="0.2">
      <c r="A8902" s="85">
        <v>34372</v>
      </c>
      <c r="B8902" s="324" t="s">
        <v>22435</v>
      </c>
      <c r="C8902" s="325" t="s">
        <v>14847</v>
      </c>
      <c r="D8902" s="326" t="s">
        <v>22436</v>
      </c>
    </row>
    <row r="8903" spans="1:4" ht="45" x14ac:dyDescent="0.2">
      <c r="A8903" s="85">
        <v>34373</v>
      </c>
      <c r="B8903" s="324" t="s">
        <v>22437</v>
      </c>
      <c r="C8903" s="325" t="s">
        <v>14847</v>
      </c>
      <c r="D8903" s="326" t="s">
        <v>22438</v>
      </c>
    </row>
    <row r="8904" spans="1:4" ht="30" x14ac:dyDescent="0.2">
      <c r="A8904" s="85">
        <v>36896</v>
      </c>
      <c r="B8904" s="324" t="s">
        <v>22439</v>
      </c>
      <c r="C8904" s="325" t="s">
        <v>14847</v>
      </c>
      <c r="D8904" s="326" t="s">
        <v>22440</v>
      </c>
    </row>
    <row r="8905" spans="1:4" ht="30" x14ac:dyDescent="0.2">
      <c r="A8905" s="85">
        <v>34367</v>
      </c>
      <c r="B8905" s="324" t="s">
        <v>22441</v>
      </c>
      <c r="C8905" s="325" t="s">
        <v>14847</v>
      </c>
      <c r="D8905" s="326" t="s">
        <v>22442</v>
      </c>
    </row>
    <row r="8906" spans="1:4" ht="30" x14ac:dyDescent="0.2">
      <c r="A8906" s="85">
        <v>36897</v>
      </c>
      <c r="B8906" s="324" t="s">
        <v>22443</v>
      </c>
      <c r="C8906" s="325" t="s">
        <v>14847</v>
      </c>
      <c r="D8906" s="326" t="s">
        <v>22444</v>
      </c>
    </row>
    <row r="8907" spans="1:4" ht="30" x14ac:dyDescent="0.2">
      <c r="A8907" s="85">
        <v>36884</v>
      </c>
      <c r="B8907" s="324" t="s">
        <v>22443</v>
      </c>
      <c r="C8907" s="325" t="s">
        <v>1506</v>
      </c>
      <c r="D8907" s="326" t="s">
        <v>22445</v>
      </c>
    </row>
    <row r="8908" spans="1:4" ht="30" x14ac:dyDescent="0.2">
      <c r="A8908" s="85">
        <v>597</v>
      </c>
      <c r="B8908" s="324" t="s">
        <v>22446</v>
      </c>
      <c r="C8908" s="325" t="s">
        <v>1506</v>
      </c>
      <c r="D8908" s="326" t="s">
        <v>22447</v>
      </c>
    </row>
    <row r="8909" spans="1:4" ht="30" x14ac:dyDescent="0.2">
      <c r="A8909" s="85">
        <v>34369</v>
      </c>
      <c r="B8909" s="324" t="s">
        <v>22448</v>
      </c>
      <c r="C8909" s="325" t="s">
        <v>14847</v>
      </c>
      <c r="D8909" s="326" t="s">
        <v>22449</v>
      </c>
    </row>
    <row r="8910" spans="1:4" ht="30" x14ac:dyDescent="0.2">
      <c r="A8910" s="85">
        <v>34362</v>
      </c>
      <c r="B8910" s="324" t="s">
        <v>22450</v>
      </c>
      <c r="C8910" s="325" t="s">
        <v>14847</v>
      </c>
      <c r="D8910" s="326" t="s">
        <v>22451</v>
      </c>
    </row>
    <row r="8911" spans="1:4" ht="30" x14ac:dyDescent="0.2">
      <c r="A8911" s="85">
        <v>34363</v>
      </c>
      <c r="B8911" s="324" t="s">
        <v>22452</v>
      </c>
      <c r="C8911" s="325" t="s">
        <v>14847</v>
      </c>
      <c r="D8911" s="326" t="s">
        <v>22453</v>
      </c>
    </row>
    <row r="8912" spans="1:4" ht="30" x14ac:dyDescent="0.2">
      <c r="A8912" s="85">
        <v>34364</v>
      </c>
      <c r="B8912" s="324" t="s">
        <v>22454</v>
      </c>
      <c r="C8912" s="325" t="s">
        <v>14847</v>
      </c>
      <c r="D8912" s="326" t="s">
        <v>22455</v>
      </c>
    </row>
    <row r="8913" spans="1:4" ht="30" x14ac:dyDescent="0.2">
      <c r="A8913" s="85">
        <v>34365</v>
      </c>
      <c r="B8913" s="324" t="s">
        <v>22456</v>
      </c>
      <c r="C8913" s="325" t="s">
        <v>14847</v>
      </c>
      <c r="D8913" s="326" t="s">
        <v>22457</v>
      </c>
    </row>
    <row r="8914" spans="1:4" ht="30" x14ac:dyDescent="0.2">
      <c r="A8914" s="85">
        <v>11199</v>
      </c>
      <c r="B8914" s="324" t="s">
        <v>22458</v>
      </c>
      <c r="C8914" s="325" t="s">
        <v>14847</v>
      </c>
      <c r="D8914" s="326" t="s">
        <v>22459</v>
      </c>
    </row>
    <row r="8915" spans="1:4" ht="30" x14ac:dyDescent="0.2">
      <c r="A8915" s="85">
        <v>34801</v>
      </c>
      <c r="B8915" s="324" t="s">
        <v>22460</v>
      </c>
      <c r="C8915" s="325" t="s">
        <v>14847</v>
      </c>
      <c r="D8915" s="326" t="s">
        <v>22461</v>
      </c>
    </row>
    <row r="8916" spans="1:4" ht="30" x14ac:dyDescent="0.2">
      <c r="A8916" s="85">
        <v>34799</v>
      </c>
      <c r="B8916" s="324" t="s">
        <v>22462</v>
      </c>
      <c r="C8916" s="325" t="s">
        <v>14847</v>
      </c>
      <c r="D8916" s="326" t="s">
        <v>22463</v>
      </c>
    </row>
    <row r="8917" spans="1:4" ht="30" x14ac:dyDescent="0.2">
      <c r="A8917" s="85">
        <v>622</v>
      </c>
      <c r="B8917" s="324" t="s">
        <v>22464</v>
      </c>
      <c r="C8917" s="325" t="s">
        <v>14847</v>
      </c>
      <c r="D8917" s="326" t="s">
        <v>22465</v>
      </c>
    </row>
    <row r="8918" spans="1:4" ht="30" x14ac:dyDescent="0.2">
      <c r="A8918" s="85">
        <v>34805</v>
      </c>
      <c r="B8918" s="324" t="s">
        <v>22466</v>
      </c>
      <c r="C8918" s="325" t="s">
        <v>1506</v>
      </c>
      <c r="D8918" s="326" t="s">
        <v>22467</v>
      </c>
    </row>
    <row r="8919" spans="1:4" ht="30" x14ac:dyDescent="0.2">
      <c r="A8919" s="85">
        <v>34803</v>
      </c>
      <c r="B8919" s="324" t="s">
        <v>22468</v>
      </c>
      <c r="C8919" s="325" t="s">
        <v>14847</v>
      </c>
      <c r="D8919" s="326" t="s">
        <v>22469</v>
      </c>
    </row>
    <row r="8920" spans="1:4" ht="30" x14ac:dyDescent="0.2">
      <c r="A8920" s="85">
        <v>606</v>
      </c>
      <c r="B8920" s="324" t="s">
        <v>22470</v>
      </c>
      <c r="C8920" s="325" t="s">
        <v>1506</v>
      </c>
      <c r="D8920" s="326" t="s">
        <v>22471</v>
      </c>
    </row>
    <row r="8921" spans="1:4" ht="30" x14ac:dyDescent="0.2">
      <c r="A8921" s="85">
        <v>11227</v>
      </c>
      <c r="B8921" s="324" t="s">
        <v>22472</v>
      </c>
      <c r="C8921" s="325" t="s">
        <v>14847</v>
      </c>
      <c r="D8921" s="326" t="s">
        <v>22473</v>
      </c>
    </row>
    <row r="8922" spans="1:4" ht="30" x14ac:dyDescent="0.2">
      <c r="A8922" s="85">
        <v>11193</v>
      </c>
      <c r="B8922" s="324" t="s">
        <v>22474</v>
      </c>
      <c r="C8922" s="325" t="s">
        <v>1506</v>
      </c>
      <c r="D8922" s="326" t="s">
        <v>22475</v>
      </c>
    </row>
    <row r="8923" spans="1:4" ht="30" x14ac:dyDescent="0.2">
      <c r="A8923" s="85">
        <v>11194</v>
      </c>
      <c r="B8923" s="324" t="s">
        <v>22476</v>
      </c>
      <c r="C8923" s="325" t="s">
        <v>1506</v>
      </c>
      <c r="D8923" s="326" t="s">
        <v>22477</v>
      </c>
    </row>
    <row r="8924" spans="1:4" ht="30" x14ac:dyDescent="0.2">
      <c r="A8924" s="85">
        <v>605</v>
      </c>
      <c r="B8924" s="324" t="s">
        <v>22478</v>
      </c>
      <c r="C8924" s="325" t="s">
        <v>1506</v>
      </c>
      <c r="D8924" s="326" t="s">
        <v>22479</v>
      </c>
    </row>
    <row r="8925" spans="1:4" ht="30" x14ac:dyDescent="0.2">
      <c r="A8925" s="85">
        <v>11197</v>
      </c>
      <c r="B8925" s="324" t="s">
        <v>22480</v>
      </c>
      <c r="C8925" s="325" t="s">
        <v>14847</v>
      </c>
      <c r="D8925" s="326" t="s">
        <v>22481</v>
      </c>
    </row>
    <row r="8926" spans="1:4" ht="60" x14ac:dyDescent="0.2">
      <c r="A8926" s="85">
        <v>40659</v>
      </c>
      <c r="B8926" s="324" t="s">
        <v>22482</v>
      </c>
      <c r="C8926" s="325" t="s">
        <v>1506</v>
      </c>
      <c r="D8926" s="326" t="s">
        <v>22483</v>
      </c>
    </row>
    <row r="8927" spans="1:4" ht="60" x14ac:dyDescent="0.2">
      <c r="A8927" s="85">
        <v>40660</v>
      </c>
      <c r="B8927" s="324" t="s">
        <v>22484</v>
      </c>
      <c r="C8927" s="325" t="s">
        <v>1506</v>
      </c>
      <c r="D8927" s="326" t="s">
        <v>22485</v>
      </c>
    </row>
    <row r="8928" spans="1:4" ht="60" x14ac:dyDescent="0.2">
      <c r="A8928" s="85">
        <v>40661</v>
      </c>
      <c r="B8928" s="324" t="s">
        <v>22486</v>
      </c>
      <c r="C8928" s="325" t="s">
        <v>1506</v>
      </c>
      <c r="D8928" s="326" t="s">
        <v>22487</v>
      </c>
    </row>
    <row r="8929" spans="1:4" ht="45" x14ac:dyDescent="0.2">
      <c r="A8929" s="85">
        <v>3421</v>
      </c>
      <c r="B8929" s="324" t="s">
        <v>22488</v>
      </c>
      <c r="C8929" s="325" t="s">
        <v>1506</v>
      </c>
      <c r="D8929" s="326" t="s">
        <v>22489</v>
      </c>
    </row>
    <row r="8930" spans="1:4" ht="30" x14ac:dyDescent="0.2">
      <c r="A8930" s="85">
        <v>599</v>
      </c>
      <c r="B8930" s="324" t="s">
        <v>22490</v>
      </c>
      <c r="C8930" s="325" t="s">
        <v>1506</v>
      </c>
      <c r="D8930" s="326" t="s">
        <v>22491</v>
      </c>
    </row>
    <row r="8931" spans="1:4" ht="30" x14ac:dyDescent="0.2">
      <c r="A8931" s="85">
        <v>34380</v>
      </c>
      <c r="B8931" s="324" t="s">
        <v>22492</v>
      </c>
      <c r="C8931" s="325" t="s">
        <v>14847</v>
      </c>
      <c r="D8931" s="326" t="s">
        <v>22493</v>
      </c>
    </row>
    <row r="8932" spans="1:4" ht="30" x14ac:dyDescent="0.2">
      <c r="A8932" s="85">
        <v>34381</v>
      </c>
      <c r="B8932" s="324" t="s">
        <v>22494</v>
      </c>
      <c r="C8932" s="325" t="s">
        <v>14847</v>
      </c>
      <c r="D8932" s="326" t="s">
        <v>22495</v>
      </c>
    </row>
    <row r="8933" spans="1:4" ht="30" x14ac:dyDescent="0.2">
      <c r="A8933" s="85">
        <v>601</v>
      </c>
      <c r="B8933" s="324" t="s">
        <v>22494</v>
      </c>
      <c r="C8933" s="325" t="s">
        <v>1506</v>
      </c>
      <c r="D8933" s="326" t="s">
        <v>22496</v>
      </c>
    </row>
    <row r="8934" spans="1:4" ht="45" x14ac:dyDescent="0.2">
      <c r="A8934" s="85">
        <v>3423</v>
      </c>
      <c r="B8934" s="324" t="s">
        <v>22497</v>
      </c>
      <c r="C8934" s="325" t="s">
        <v>1506</v>
      </c>
      <c r="D8934" s="326" t="s">
        <v>22498</v>
      </c>
    </row>
    <row r="8935" spans="1:4" ht="30" x14ac:dyDescent="0.2">
      <c r="A8935" s="85">
        <v>34797</v>
      </c>
      <c r="B8935" s="324" t="s">
        <v>22499</v>
      </c>
      <c r="C8935" s="325" t="s">
        <v>14847</v>
      </c>
      <c r="D8935" s="326" t="s">
        <v>22500</v>
      </c>
    </row>
    <row r="8936" spans="1:4" ht="30" x14ac:dyDescent="0.2">
      <c r="A8936" s="85">
        <v>624</v>
      </c>
      <c r="B8936" s="324" t="s">
        <v>22501</v>
      </c>
      <c r="C8936" s="325" t="s">
        <v>1506</v>
      </c>
      <c r="D8936" s="326" t="s">
        <v>22502</v>
      </c>
    </row>
    <row r="8937" spans="1:4" ht="30" x14ac:dyDescent="0.2">
      <c r="A8937" s="85">
        <v>623</v>
      </c>
      <c r="B8937" s="324" t="s">
        <v>22503</v>
      </c>
      <c r="C8937" s="325" t="s">
        <v>1506</v>
      </c>
      <c r="D8937" s="326" t="s">
        <v>22504</v>
      </c>
    </row>
    <row r="8938" spans="1:4" ht="15" x14ac:dyDescent="0.2">
      <c r="A8938" s="85">
        <v>25964</v>
      </c>
      <c r="B8938" s="324" t="s">
        <v>22505</v>
      </c>
      <c r="C8938" s="325" t="s">
        <v>1490</v>
      </c>
      <c r="D8938" s="326" t="s">
        <v>615</v>
      </c>
    </row>
    <row r="8939" spans="1:4" ht="15" x14ac:dyDescent="0.2">
      <c r="A8939" s="85">
        <v>41077</v>
      </c>
      <c r="B8939" s="324" t="s">
        <v>22506</v>
      </c>
      <c r="C8939" s="325" t="s">
        <v>1494</v>
      </c>
      <c r="D8939" s="326" t="s">
        <v>13818</v>
      </c>
    </row>
    <row r="8940" spans="1:4" ht="15" x14ac:dyDescent="0.2">
      <c r="A8940" s="85">
        <v>20159</v>
      </c>
      <c r="B8940" s="324" t="s">
        <v>22507</v>
      </c>
      <c r="C8940" s="325" t="s">
        <v>14847</v>
      </c>
      <c r="D8940" s="326" t="s">
        <v>1088</v>
      </c>
    </row>
    <row r="8941" spans="1:4" ht="15" x14ac:dyDescent="0.2">
      <c r="A8941" s="85">
        <v>37963</v>
      </c>
      <c r="B8941" s="324" t="s">
        <v>22508</v>
      </c>
      <c r="C8941" s="325" t="s">
        <v>14847</v>
      </c>
      <c r="D8941" s="326" t="s">
        <v>13392</v>
      </c>
    </row>
    <row r="8942" spans="1:4" ht="15" x14ac:dyDescent="0.2">
      <c r="A8942" s="85">
        <v>37964</v>
      </c>
      <c r="B8942" s="324" t="s">
        <v>22509</v>
      </c>
      <c r="C8942" s="325" t="s">
        <v>14847</v>
      </c>
      <c r="D8942" s="326" t="s">
        <v>1270</v>
      </c>
    </row>
    <row r="8943" spans="1:4" ht="15" x14ac:dyDescent="0.2">
      <c r="A8943" s="85">
        <v>37965</v>
      </c>
      <c r="B8943" s="324" t="s">
        <v>22510</v>
      </c>
      <c r="C8943" s="325" t="s">
        <v>14847</v>
      </c>
      <c r="D8943" s="326" t="s">
        <v>669</v>
      </c>
    </row>
    <row r="8944" spans="1:4" ht="15" x14ac:dyDescent="0.2">
      <c r="A8944" s="85">
        <v>37966</v>
      </c>
      <c r="B8944" s="324" t="s">
        <v>22511</v>
      </c>
      <c r="C8944" s="325" t="s">
        <v>14847</v>
      </c>
      <c r="D8944" s="326" t="s">
        <v>13626</v>
      </c>
    </row>
    <row r="8945" spans="1:4" ht="15" x14ac:dyDescent="0.2">
      <c r="A8945" s="85">
        <v>37967</v>
      </c>
      <c r="B8945" s="324" t="s">
        <v>22512</v>
      </c>
      <c r="C8945" s="325" t="s">
        <v>14847</v>
      </c>
      <c r="D8945" s="326" t="s">
        <v>1322</v>
      </c>
    </row>
    <row r="8946" spans="1:4" ht="15" x14ac:dyDescent="0.2">
      <c r="A8946" s="85">
        <v>37968</v>
      </c>
      <c r="B8946" s="324" t="s">
        <v>22513</v>
      </c>
      <c r="C8946" s="325" t="s">
        <v>14847</v>
      </c>
      <c r="D8946" s="326" t="s">
        <v>4037</v>
      </c>
    </row>
    <row r="8947" spans="1:4" ht="15" x14ac:dyDescent="0.2">
      <c r="A8947" s="85">
        <v>37969</v>
      </c>
      <c r="B8947" s="324" t="s">
        <v>22514</v>
      </c>
      <c r="C8947" s="325" t="s">
        <v>14847</v>
      </c>
      <c r="D8947" s="326" t="s">
        <v>18264</v>
      </c>
    </row>
    <row r="8948" spans="1:4" ht="15" x14ac:dyDescent="0.2">
      <c r="A8948" s="85">
        <v>37970</v>
      </c>
      <c r="B8948" s="324" t="s">
        <v>22515</v>
      </c>
      <c r="C8948" s="325" t="s">
        <v>14847</v>
      </c>
      <c r="D8948" s="326" t="s">
        <v>22516</v>
      </c>
    </row>
    <row r="8949" spans="1:4" ht="15" x14ac:dyDescent="0.2">
      <c r="A8949" s="85">
        <v>21118</v>
      </c>
      <c r="B8949" s="324" t="s">
        <v>22517</v>
      </c>
      <c r="C8949" s="325" t="s">
        <v>14847</v>
      </c>
      <c r="D8949" s="326" t="s">
        <v>13653</v>
      </c>
    </row>
    <row r="8950" spans="1:4" ht="15" x14ac:dyDescent="0.2">
      <c r="A8950" s="85">
        <v>37956</v>
      </c>
      <c r="B8950" s="324" t="s">
        <v>22518</v>
      </c>
      <c r="C8950" s="325" t="s">
        <v>14847</v>
      </c>
      <c r="D8950" s="326" t="s">
        <v>621</v>
      </c>
    </row>
    <row r="8951" spans="1:4" ht="15" x14ac:dyDescent="0.2">
      <c r="A8951" s="85">
        <v>37957</v>
      </c>
      <c r="B8951" s="324" t="s">
        <v>22519</v>
      </c>
      <c r="C8951" s="325" t="s">
        <v>14847</v>
      </c>
      <c r="D8951" s="326" t="s">
        <v>14554</v>
      </c>
    </row>
    <row r="8952" spans="1:4" ht="15" x14ac:dyDescent="0.2">
      <c r="A8952" s="85">
        <v>37958</v>
      </c>
      <c r="B8952" s="324" t="s">
        <v>22520</v>
      </c>
      <c r="C8952" s="325" t="s">
        <v>14847</v>
      </c>
      <c r="D8952" s="326" t="s">
        <v>13626</v>
      </c>
    </row>
    <row r="8953" spans="1:4" ht="15" x14ac:dyDescent="0.2">
      <c r="A8953" s="85">
        <v>37959</v>
      </c>
      <c r="B8953" s="324" t="s">
        <v>22521</v>
      </c>
      <c r="C8953" s="325" t="s">
        <v>14847</v>
      </c>
      <c r="D8953" s="326" t="s">
        <v>1322</v>
      </c>
    </row>
    <row r="8954" spans="1:4" ht="15" x14ac:dyDescent="0.2">
      <c r="A8954" s="85">
        <v>37960</v>
      </c>
      <c r="B8954" s="324" t="s">
        <v>22522</v>
      </c>
      <c r="C8954" s="325" t="s">
        <v>14847</v>
      </c>
      <c r="D8954" s="326" t="s">
        <v>18334</v>
      </c>
    </row>
    <row r="8955" spans="1:4" ht="15" x14ac:dyDescent="0.2">
      <c r="A8955" s="85">
        <v>37961</v>
      </c>
      <c r="B8955" s="324" t="s">
        <v>22523</v>
      </c>
      <c r="C8955" s="325" t="s">
        <v>14847</v>
      </c>
      <c r="D8955" s="326" t="s">
        <v>22524</v>
      </c>
    </row>
    <row r="8956" spans="1:4" ht="15" x14ac:dyDescent="0.2">
      <c r="A8956" s="85">
        <v>37962</v>
      </c>
      <c r="B8956" s="324" t="s">
        <v>22525</v>
      </c>
      <c r="C8956" s="325" t="s">
        <v>14847</v>
      </c>
      <c r="D8956" s="326" t="s">
        <v>22526</v>
      </c>
    </row>
    <row r="8957" spans="1:4" ht="15" x14ac:dyDescent="0.2">
      <c r="A8957" s="85">
        <v>3533</v>
      </c>
      <c r="B8957" s="324" t="s">
        <v>22527</v>
      </c>
      <c r="C8957" s="325" t="s">
        <v>14847</v>
      </c>
      <c r="D8957" s="326" t="s">
        <v>827</v>
      </c>
    </row>
    <row r="8958" spans="1:4" ht="15" x14ac:dyDescent="0.2">
      <c r="A8958" s="85">
        <v>3538</v>
      </c>
      <c r="B8958" s="324" t="s">
        <v>22528</v>
      </c>
      <c r="C8958" s="325" t="s">
        <v>14847</v>
      </c>
      <c r="D8958" s="326" t="s">
        <v>1093</v>
      </c>
    </row>
    <row r="8959" spans="1:4" ht="30" x14ac:dyDescent="0.2">
      <c r="A8959" s="85">
        <v>3497</v>
      </c>
      <c r="B8959" s="324" t="s">
        <v>22529</v>
      </c>
      <c r="C8959" s="325" t="s">
        <v>14847</v>
      </c>
      <c r="D8959" s="326" t="s">
        <v>14555</v>
      </c>
    </row>
    <row r="8960" spans="1:4" ht="15" x14ac:dyDescent="0.2">
      <c r="A8960" s="85">
        <v>3498</v>
      </c>
      <c r="B8960" s="324" t="s">
        <v>22530</v>
      </c>
      <c r="C8960" s="325" t="s">
        <v>14847</v>
      </c>
      <c r="D8960" s="326" t="s">
        <v>1270</v>
      </c>
    </row>
    <row r="8961" spans="1:4" ht="15" x14ac:dyDescent="0.2">
      <c r="A8961" s="85">
        <v>3496</v>
      </c>
      <c r="B8961" s="324" t="s">
        <v>22531</v>
      </c>
      <c r="C8961" s="325" t="s">
        <v>14847</v>
      </c>
      <c r="D8961" s="326" t="s">
        <v>1139</v>
      </c>
    </row>
    <row r="8962" spans="1:4" ht="15" x14ac:dyDescent="0.2">
      <c r="A8962" s="85">
        <v>38429</v>
      </c>
      <c r="B8962" s="324" t="s">
        <v>22532</v>
      </c>
      <c r="C8962" s="325" t="s">
        <v>14847</v>
      </c>
      <c r="D8962" s="326" t="s">
        <v>1256</v>
      </c>
    </row>
    <row r="8963" spans="1:4" ht="15" x14ac:dyDescent="0.2">
      <c r="A8963" s="85">
        <v>38431</v>
      </c>
      <c r="B8963" s="324" t="s">
        <v>22533</v>
      </c>
      <c r="C8963" s="325" t="s">
        <v>14847</v>
      </c>
      <c r="D8963" s="326" t="s">
        <v>599</v>
      </c>
    </row>
    <row r="8964" spans="1:4" ht="15" x14ac:dyDescent="0.2">
      <c r="A8964" s="85">
        <v>38430</v>
      </c>
      <c r="B8964" s="324" t="s">
        <v>22534</v>
      </c>
      <c r="C8964" s="325" t="s">
        <v>14847</v>
      </c>
      <c r="D8964" s="326" t="s">
        <v>17689</v>
      </c>
    </row>
    <row r="8965" spans="1:4" ht="15" x14ac:dyDescent="0.2">
      <c r="A8965" s="85">
        <v>36348</v>
      </c>
      <c r="B8965" s="324" t="s">
        <v>22535</v>
      </c>
      <c r="C8965" s="325" t="s">
        <v>14847</v>
      </c>
      <c r="D8965" s="326" t="s">
        <v>1779</v>
      </c>
    </row>
    <row r="8966" spans="1:4" ht="15" x14ac:dyDescent="0.2">
      <c r="A8966" s="85">
        <v>36349</v>
      </c>
      <c r="B8966" s="324" t="s">
        <v>22536</v>
      </c>
      <c r="C8966" s="325" t="s">
        <v>14847</v>
      </c>
      <c r="D8966" s="326" t="s">
        <v>183</v>
      </c>
    </row>
    <row r="8967" spans="1:4" ht="15" x14ac:dyDescent="0.2">
      <c r="A8967" s="85">
        <v>38433</v>
      </c>
      <c r="B8967" s="324" t="s">
        <v>22537</v>
      </c>
      <c r="C8967" s="325" t="s">
        <v>14847</v>
      </c>
      <c r="D8967" s="326" t="s">
        <v>1307</v>
      </c>
    </row>
    <row r="8968" spans="1:4" ht="15" x14ac:dyDescent="0.2">
      <c r="A8968" s="85">
        <v>38440</v>
      </c>
      <c r="B8968" s="324" t="s">
        <v>22538</v>
      </c>
      <c r="C8968" s="325" t="s">
        <v>14847</v>
      </c>
      <c r="D8968" s="326" t="s">
        <v>22539</v>
      </c>
    </row>
    <row r="8969" spans="1:4" ht="15" x14ac:dyDescent="0.2">
      <c r="A8969" s="85">
        <v>36359</v>
      </c>
      <c r="B8969" s="324" t="s">
        <v>22540</v>
      </c>
      <c r="C8969" s="325" t="s">
        <v>14847</v>
      </c>
      <c r="D8969" s="326" t="s">
        <v>196</v>
      </c>
    </row>
    <row r="8970" spans="1:4" ht="15" x14ac:dyDescent="0.2">
      <c r="A8970" s="85">
        <v>36360</v>
      </c>
      <c r="B8970" s="324" t="s">
        <v>22541</v>
      </c>
      <c r="C8970" s="325" t="s">
        <v>14847</v>
      </c>
      <c r="D8970" s="326" t="s">
        <v>941</v>
      </c>
    </row>
    <row r="8971" spans="1:4" ht="15" x14ac:dyDescent="0.2">
      <c r="A8971" s="85">
        <v>38434</v>
      </c>
      <c r="B8971" s="324" t="s">
        <v>22542</v>
      </c>
      <c r="C8971" s="325" t="s">
        <v>14847</v>
      </c>
      <c r="D8971" s="326" t="s">
        <v>447</v>
      </c>
    </row>
    <row r="8972" spans="1:4" ht="15" x14ac:dyDescent="0.2">
      <c r="A8972" s="85">
        <v>38435</v>
      </c>
      <c r="B8972" s="324" t="s">
        <v>22543</v>
      </c>
      <c r="C8972" s="325" t="s">
        <v>14847</v>
      </c>
      <c r="D8972" s="326" t="s">
        <v>506</v>
      </c>
    </row>
    <row r="8973" spans="1:4" ht="15" x14ac:dyDescent="0.2">
      <c r="A8973" s="85">
        <v>38436</v>
      </c>
      <c r="B8973" s="324" t="s">
        <v>22544</v>
      </c>
      <c r="C8973" s="325" t="s">
        <v>14847</v>
      </c>
      <c r="D8973" s="326" t="s">
        <v>3841</v>
      </c>
    </row>
    <row r="8974" spans="1:4" ht="15" x14ac:dyDescent="0.2">
      <c r="A8974" s="85">
        <v>38437</v>
      </c>
      <c r="B8974" s="324" t="s">
        <v>22545</v>
      </c>
      <c r="C8974" s="325" t="s">
        <v>14847</v>
      </c>
      <c r="D8974" s="326" t="s">
        <v>1711</v>
      </c>
    </row>
    <row r="8975" spans="1:4" ht="15" x14ac:dyDescent="0.2">
      <c r="A8975" s="85">
        <v>38438</v>
      </c>
      <c r="B8975" s="324" t="s">
        <v>22546</v>
      </c>
      <c r="C8975" s="325" t="s">
        <v>14847</v>
      </c>
      <c r="D8975" s="326" t="s">
        <v>17492</v>
      </c>
    </row>
    <row r="8976" spans="1:4" ht="15" x14ac:dyDescent="0.2">
      <c r="A8976" s="85">
        <v>38439</v>
      </c>
      <c r="B8976" s="324" t="s">
        <v>22547</v>
      </c>
      <c r="C8976" s="325" t="s">
        <v>14847</v>
      </c>
      <c r="D8976" s="326" t="s">
        <v>22548</v>
      </c>
    </row>
    <row r="8977" spans="1:4" ht="15" x14ac:dyDescent="0.2">
      <c r="A8977" s="85">
        <v>10836</v>
      </c>
      <c r="B8977" s="324" t="s">
        <v>22549</v>
      </c>
      <c r="C8977" s="325" t="s">
        <v>14847</v>
      </c>
      <c r="D8977" s="326" t="s">
        <v>695</v>
      </c>
    </row>
    <row r="8978" spans="1:4" ht="15" x14ac:dyDescent="0.2">
      <c r="A8978" s="85">
        <v>20128</v>
      </c>
      <c r="B8978" s="324" t="s">
        <v>22550</v>
      </c>
      <c r="C8978" s="325" t="s">
        <v>14847</v>
      </c>
      <c r="D8978" s="326" t="s">
        <v>13888</v>
      </c>
    </row>
    <row r="8979" spans="1:4" ht="15" x14ac:dyDescent="0.2">
      <c r="A8979" s="85">
        <v>20131</v>
      </c>
      <c r="B8979" s="324" t="s">
        <v>22551</v>
      </c>
      <c r="C8979" s="325" t="s">
        <v>14847</v>
      </c>
      <c r="D8979" s="326" t="s">
        <v>14787</v>
      </c>
    </row>
    <row r="8980" spans="1:4" ht="15" x14ac:dyDescent="0.2">
      <c r="A8980" s="85">
        <v>3521</v>
      </c>
      <c r="B8980" s="324" t="s">
        <v>22552</v>
      </c>
      <c r="C8980" s="325" t="s">
        <v>14847</v>
      </c>
      <c r="D8980" s="326" t="s">
        <v>19970</v>
      </c>
    </row>
    <row r="8981" spans="1:4" ht="15" x14ac:dyDescent="0.2">
      <c r="A8981" s="85">
        <v>3531</v>
      </c>
      <c r="B8981" s="324" t="s">
        <v>22553</v>
      </c>
      <c r="C8981" s="325" t="s">
        <v>14847</v>
      </c>
      <c r="D8981" s="326" t="s">
        <v>19573</v>
      </c>
    </row>
    <row r="8982" spans="1:4" ht="15" x14ac:dyDescent="0.2">
      <c r="A8982" s="85">
        <v>3522</v>
      </c>
      <c r="B8982" s="324" t="s">
        <v>22554</v>
      </c>
      <c r="C8982" s="325" t="s">
        <v>14847</v>
      </c>
      <c r="D8982" s="326" t="s">
        <v>188</v>
      </c>
    </row>
    <row r="8983" spans="1:4" ht="15" x14ac:dyDescent="0.2">
      <c r="A8983" s="85">
        <v>3527</v>
      </c>
      <c r="B8983" s="324" t="s">
        <v>22555</v>
      </c>
      <c r="C8983" s="325" t="s">
        <v>14847</v>
      </c>
      <c r="D8983" s="326" t="s">
        <v>460</v>
      </c>
    </row>
    <row r="8984" spans="1:4" ht="15" x14ac:dyDescent="0.2">
      <c r="A8984" s="85">
        <v>10835</v>
      </c>
      <c r="B8984" s="324" t="s">
        <v>22556</v>
      </c>
      <c r="C8984" s="325" t="s">
        <v>14847</v>
      </c>
      <c r="D8984" s="326" t="s">
        <v>448</v>
      </c>
    </row>
    <row r="8985" spans="1:4" ht="15" x14ac:dyDescent="0.2">
      <c r="A8985" s="85">
        <v>3475</v>
      </c>
      <c r="B8985" s="324" t="s">
        <v>22557</v>
      </c>
      <c r="C8985" s="325" t="s">
        <v>14847</v>
      </c>
      <c r="D8985" s="326" t="s">
        <v>2503</v>
      </c>
    </row>
    <row r="8986" spans="1:4" ht="15" x14ac:dyDescent="0.2">
      <c r="A8986" s="85">
        <v>3485</v>
      </c>
      <c r="B8986" s="324" t="s">
        <v>22558</v>
      </c>
      <c r="C8986" s="325" t="s">
        <v>14847</v>
      </c>
      <c r="D8986" s="326" t="s">
        <v>594</v>
      </c>
    </row>
    <row r="8987" spans="1:4" ht="15" x14ac:dyDescent="0.2">
      <c r="A8987" s="85">
        <v>3534</v>
      </c>
      <c r="B8987" s="324" t="s">
        <v>22559</v>
      </c>
      <c r="C8987" s="325" t="s">
        <v>14847</v>
      </c>
      <c r="D8987" s="326" t="s">
        <v>189</v>
      </c>
    </row>
    <row r="8988" spans="1:4" ht="15" x14ac:dyDescent="0.2">
      <c r="A8988" s="85">
        <v>3543</v>
      </c>
      <c r="B8988" s="324" t="s">
        <v>22560</v>
      </c>
      <c r="C8988" s="325" t="s">
        <v>14847</v>
      </c>
      <c r="D8988" s="326" t="s">
        <v>389</v>
      </c>
    </row>
    <row r="8989" spans="1:4" ht="15" x14ac:dyDescent="0.2">
      <c r="A8989" s="85">
        <v>3482</v>
      </c>
      <c r="B8989" s="324" t="s">
        <v>22561</v>
      </c>
      <c r="C8989" s="325" t="s">
        <v>14847</v>
      </c>
      <c r="D8989" s="326" t="s">
        <v>326</v>
      </c>
    </row>
    <row r="8990" spans="1:4" ht="15" x14ac:dyDescent="0.2">
      <c r="A8990" s="85">
        <v>3505</v>
      </c>
      <c r="B8990" s="324" t="s">
        <v>22562</v>
      </c>
      <c r="C8990" s="325" t="s">
        <v>14847</v>
      </c>
      <c r="D8990" s="326" t="s">
        <v>940</v>
      </c>
    </row>
    <row r="8991" spans="1:4" ht="15" x14ac:dyDescent="0.2">
      <c r="A8991" s="85">
        <v>3516</v>
      </c>
      <c r="B8991" s="324" t="s">
        <v>22563</v>
      </c>
      <c r="C8991" s="325" t="s">
        <v>14847</v>
      </c>
      <c r="D8991" s="326" t="s">
        <v>1144</v>
      </c>
    </row>
    <row r="8992" spans="1:4" ht="15" x14ac:dyDescent="0.2">
      <c r="A8992" s="85">
        <v>3517</v>
      </c>
      <c r="B8992" s="324" t="s">
        <v>22564</v>
      </c>
      <c r="C8992" s="325" t="s">
        <v>14847</v>
      </c>
      <c r="D8992" s="326" t="s">
        <v>860</v>
      </c>
    </row>
    <row r="8993" spans="1:4" ht="15" x14ac:dyDescent="0.2">
      <c r="A8993" s="85">
        <v>3515</v>
      </c>
      <c r="B8993" s="324" t="s">
        <v>22565</v>
      </c>
      <c r="C8993" s="325" t="s">
        <v>14847</v>
      </c>
      <c r="D8993" s="326" t="s">
        <v>1205</v>
      </c>
    </row>
    <row r="8994" spans="1:4" ht="15" x14ac:dyDescent="0.2">
      <c r="A8994" s="85">
        <v>20147</v>
      </c>
      <c r="B8994" s="324" t="s">
        <v>22566</v>
      </c>
      <c r="C8994" s="325" t="s">
        <v>14847</v>
      </c>
      <c r="D8994" s="326" t="s">
        <v>210</v>
      </c>
    </row>
    <row r="8995" spans="1:4" ht="15" x14ac:dyDescent="0.2">
      <c r="A8995" s="85">
        <v>3524</v>
      </c>
      <c r="B8995" s="324" t="s">
        <v>22567</v>
      </c>
      <c r="C8995" s="325" t="s">
        <v>14847</v>
      </c>
      <c r="D8995" s="326" t="s">
        <v>5098</v>
      </c>
    </row>
    <row r="8996" spans="1:4" ht="15" x14ac:dyDescent="0.2">
      <c r="A8996" s="85">
        <v>3532</v>
      </c>
      <c r="B8996" s="324" t="s">
        <v>22568</v>
      </c>
      <c r="C8996" s="325" t="s">
        <v>14847</v>
      </c>
      <c r="D8996" s="326" t="s">
        <v>1958</v>
      </c>
    </row>
    <row r="8997" spans="1:4" ht="15" x14ac:dyDescent="0.2">
      <c r="A8997" s="85">
        <v>3528</v>
      </c>
      <c r="B8997" s="324" t="s">
        <v>22569</v>
      </c>
      <c r="C8997" s="325" t="s">
        <v>14847</v>
      </c>
      <c r="D8997" s="326" t="s">
        <v>1642</v>
      </c>
    </row>
    <row r="8998" spans="1:4" ht="15" x14ac:dyDescent="0.2">
      <c r="A8998" s="85">
        <v>37952</v>
      </c>
      <c r="B8998" s="324" t="s">
        <v>22570</v>
      </c>
      <c r="C8998" s="325" t="s">
        <v>14847</v>
      </c>
      <c r="D8998" s="326" t="s">
        <v>22571</v>
      </c>
    </row>
    <row r="8999" spans="1:4" ht="15" x14ac:dyDescent="0.2">
      <c r="A8999" s="85">
        <v>37951</v>
      </c>
      <c r="B8999" s="324" t="s">
        <v>22572</v>
      </c>
      <c r="C8999" s="325" t="s">
        <v>14847</v>
      </c>
      <c r="D8999" s="326" t="s">
        <v>2323</v>
      </c>
    </row>
    <row r="9000" spans="1:4" ht="15" x14ac:dyDescent="0.2">
      <c r="A9000" s="85">
        <v>3518</v>
      </c>
      <c r="B9000" s="324" t="s">
        <v>22573</v>
      </c>
      <c r="C9000" s="325" t="s">
        <v>14847</v>
      </c>
      <c r="D9000" s="326" t="s">
        <v>188</v>
      </c>
    </row>
    <row r="9001" spans="1:4" ht="15" x14ac:dyDescent="0.2">
      <c r="A9001" s="85">
        <v>3519</v>
      </c>
      <c r="B9001" s="324" t="s">
        <v>22574</v>
      </c>
      <c r="C9001" s="325" t="s">
        <v>14847</v>
      </c>
      <c r="D9001" s="326" t="s">
        <v>212</v>
      </c>
    </row>
    <row r="9002" spans="1:4" ht="15" x14ac:dyDescent="0.2">
      <c r="A9002" s="85">
        <v>3520</v>
      </c>
      <c r="B9002" s="324" t="s">
        <v>22575</v>
      </c>
      <c r="C9002" s="325" t="s">
        <v>14847</v>
      </c>
      <c r="D9002" s="326" t="s">
        <v>18043</v>
      </c>
    </row>
    <row r="9003" spans="1:4" ht="15" x14ac:dyDescent="0.2">
      <c r="A9003" s="85">
        <v>37950</v>
      </c>
      <c r="B9003" s="324" t="s">
        <v>22576</v>
      </c>
      <c r="C9003" s="325" t="s">
        <v>14847</v>
      </c>
      <c r="D9003" s="326" t="s">
        <v>14787</v>
      </c>
    </row>
    <row r="9004" spans="1:4" ht="15" x14ac:dyDescent="0.2">
      <c r="A9004" s="85">
        <v>37949</v>
      </c>
      <c r="B9004" s="324" t="s">
        <v>22577</v>
      </c>
      <c r="C9004" s="325" t="s">
        <v>14847</v>
      </c>
      <c r="D9004" s="326" t="s">
        <v>576</v>
      </c>
    </row>
    <row r="9005" spans="1:4" ht="15" x14ac:dyDescent="0.2">
      <c r="A9005" s="85">
        <v>3526</v>
      </c>
      <c r="B9005" s="324" t="s">
        <v>22578</v>
      </c>
      <c r="C9005" s="325" t="s">
        <v>14847</v>
      </c>
      <c r="D9005" s="326" t="s">
        <v>444</v>
      </c>
    </row>
    <row r="9006" spans="1:4" ht="15" x14ac:dyDescent="0.2">
      <c r="A9006" s="85">
        <v>3509</v>
      </c>
      <c r="B9006" s="324" t="s">
        <v>22579</v>
      </c>
      <c r="C9006" s="325" t="s">
        <v>14847</v>
      </c>
      <c r="D9006" s="326" t="s">
        <v>211</v>
      </c>
    </row>
    <row r="9007" spans="1:4" ht="15" x14ac:dyDescent="0.2">
      <c r="A9007" s="85">
        <v>3530</v>
      </c>
      <c r="B9007" s="324" t="s">
        <v>22580</v>
      </c>
      <c r="C9007" s="325" t="s">
        <v>14847</v>
      </c>
      <c r="D9007" s="326" t="s">
        <v>22581</v>
      </c>
    </row>
    <row r="9008" spans="1:4" ht="15" x14ac:dyDescent="0.2">
      <c r="A9008" s="85">
        <v>3542</v>
      </c>
      <c r="B9008" s="324" t="s">
        <v>22582</v>
      </c>
      <c r="C9008" s="325" t="s">
        <v>14847</v>
      </c>
      <c r="D9008" s="326" t="s">
        <v>367</v>
      </c>
    </row>
    <row r="9009" spans="1:4" ht="15" x14ac:dyDescent="0.2">
      <c r="A9009" s="85">
        <v>3529</v>
      </c>
      <c r="B9009" s="324" t="s">
        <v>22583</v>
      </c>
      <c r="C9009" s="325" t="s">
        <v>14847</v>
      </c>
      <c r="D9009" s="326" t="s">
        <v>1189</v>
      </c>
    </row>
    <row r="9010" spans="1:4" ht="15" x14ac:dyDescent="0.2">
      <c r="A9010" s="85">
        <v>3536</v>
      </c>
      <c r="B9010" s="324" t="s">
        <v>22584</v>
      </c>
      <c r="C9010" s="325" t="s">
        <v>14847</v>
      </c>
      <c r="D9010" s="326" t="s">
        <v>569</v>
      </c>
    </row>
    <row r="9011" spans="1:4" ht="15" x14ac:dyDescent="0.2">
      <c r="A9011" s="85">
        <v>3535</v>
      </c>
      <c r="B9011" s="324" t="s">
        <v>22585</v>
      </c>
      <c r="C9011" s="325" t="s">
        <v>14847</v>
      </c>
      <c r="D9011" s="326" t="s">
        <v>675</v>
      </c>
    </row>
    <row r="9012" spans="1:4" ht="15" x14ac:dyDescent="0.2">
      <c r="A9012" s="85">
        <v>3540</v>
      </c>
      <c r="B9012" s="324" t="s">
        <v>22586</v>
      </c>
      <c r="C9012" s="325" t="s">
        <v>14847</v>
      </c>
      <c r="D9012" s="326" t="s">
        <v>1193</v>
      </c>
    </row>
    <row r="9013" spans="1:4" ht="15" x14ac:dyDescent="0.2">
      <c r="A9013" s="85">
        <v>3539</v>
      </c>
      <c r="B9013" s="324" t="s">
        <v>22587</v>
      </c>
      <c r="C9013" s="325" t="s">
        <v>14847</v>
      </c>
      <c r="D9013" s="326" t="s">
        <v>922</v>
      </c>
    </row>
    <row r="9014" spans="1:4" ht="15" x14ac:dyDescent="0.2">
      <c r="A9014" s="85">
        <v>3513</v>
      </c>
      <c r="B9014" s="324" t="s">
        <v>22588</v>
      </c>
      <c r="C9014" s="325" t="s">
        <v>14847</v>
      </c>
      <c r="D9014" s="326" t="s">
        <v>22589</v>
      </c>
    </row>
    <row r="9015" spans="1:4" ht="15" x14ac:dyDescent="0.2">
      <c r="A9015" s="85">
        <v>3492</v>
      </c>
      <c r="B9015" s="324" t="s">
        <v>22590</v>
      </c>
      <c r="C9015" s="325" t="s">
        <v>14847</v>
      </c>
      <c r="D9015" s="326" t="s">
        <v>17924</v>
      </c>
    </row>
    <row r="9016" spans="1:4" ht="15" x14ac:dyDescent="0.2">
      <c r="A9016" s="85">
        <v>3491</v>
      </c>
      <c r="B9016" s="324" t="s">
        <v>22591</v>
      </c>
      <c r="C9016" s="325" t="s">
        <v>14847</v>
      </c>
      <c r="D9016" s="326" t="s">
        <v>693</v>
      </c>
    </row>
    <row r="9017" spans="1:4" ht="15" x14ac:dyDescent="0.2">
      <c r="A9017" s="85">
        <v>3493</v>
      </c>
      <c r="B9017" s="324" t="s">
        <v>22592</v>
      </c>
      <c r="C9017" s="325" t="s">
        <v>14847</v>
      </c>
      <c r="D9017" s="326" t="s">
        <v>22593</v>
      </c>
    </row>
    <row r="9018" spans="1:4" ht="15" x14ac:dyDescent="0.2">
      <c r="A9018" s="85">
        <v>12628</v>
      </c>
      <c r="B9018" s="324" t="s">
        <v>22594</v>
      </c>
      <c r="C9018" s="325" t="s">
        <v>14847</v>
      </c>
      <c r="D9018" s="326" t="s">
        <v>960</v>
      </c>
    </row>
    <row r="9019" spans="1:4" ht="15" x14ac:dyDescent="0.2">
      <c r="A9019" s="85">
        <v>12629</v>
      </c>
      <c r="B9019" s="324" t="s">
        <v>22595</v>
      </c>
      <c r="C9019" s="325" t="s">
        <v>14847</v>
      </c>
      <c r="D9019" s="326" t="s">
        <v>833</v>
      </c>
    </row>
    <row r="9020" spans="1:4" ht="15" x14ac:dyDescent="0.2">
      <c r="A9020" s="85">
        <v>3481</v>
      </c>
      <c r="B9020" s="324" t="s">
        <v>22596</v>
      </c>
      <c r="C9020" s="325" t="s">
        <v>14847</v>
      </c>
      <c r="D9020" s="326" t="s">
        <v>18641</v>
      </c>
    </row>
    <row r="9021" spans="1:4" ht="15" x14ac:dyDescent="0.2">
      <c r="A9021" s="85">
        <v>3510</v>
      </c>
      <c r="B9021" s="324" t="s">
        <v>22597</v>
      </c>
      <c r="C9021" s="325" t="s">
        <v>14847</v>
      </c>
      <c r="D9021" s="326" t="s">
        <v>18638</v>
      </c>
    </row>
    <row r="9022" spans="1:4" ht="15" x14ac:dyDescent="0.2">
      <c r="A9022" s="85">
        <v>3508</v>
      </c>
      <c r="B9022" s="324" t="s">
        <v>22598</v>
      </c>
      <c r="C9022" s="325" t="s">
        <v>14847</v>
      </c>
      <c r="D9022" s="326" t="s">
        <v>14553</v>
      </c>
    </row>
    <row r="9023" spans="1:4" ht="30" x14ac:dyDescent="0.2">
      <c r="A9023" s="85">
        <v>38939</v>
      </c>
      <c r="B9023" s="324" t="s">
        <v>22599</v>
      </c>
      <c r="C9023" s="325" t="s">
        <v>14847</v>
      </c>
      <c r="D9023" s="326" t="s">
        <v>1364</v>
      </c>
    </row>
    <row r="9024" spans="1:4" ht="30" x14ac:dyDescent="0.2">
      <c r="A9024" s="85">
        <v>38940</v>
      </c>
      <c r="B9024" s="324" t="s">
        <v>22600</v>
      </c>
      <c r="C9024" s="325" t="s">
        <v>14847</v>
      </c>
      <c r="D9024" s="326" t="s">
        <v>799</v>
      </c>
    </row>
    <row r="9025" spans="1:4" ht="30" x14ac:dyDescent="0.2">
      <c r="A9025" s="85">
        <v>38941</v>
      </c>
      <c r="B9025" s="324" t="s">
        <v>22601</v>
      </c>
      <c r="C9025" s="325" t="s">
        <v>14847</v>
      </c>
      <c r="D9025" s="326" t="s">
        <v>3749</v>
      </c>
    </row>
    <row r="9026" spans="1:4" ht="30" x14ac:dyDescent="0.2">
      <c r="A9026" s="85">
        <v>38942</v>
      </c>
      <c r="B9026" s="324" t="s">
        <v>22602</v>
      </c>
      <c r="C9026" s="325" t="s">
        <v>14847</v>
      </c>
      <c r="D9026" s="326" t="s">
        <v>22603</v>
      </c>
    </row>
    <row r="9027" spans="1:4" ht="15" x14ac:dyDescent="0.2">
      <c r="A9027" s="85">
        <v>38987</v>
      </c>
      <c r="B9027" s="324" t="s">
        <v>22604</v>
      </c>
      <c r="C9027" s="325" t="s">
        <v>14847</v>
      </c>
      <c r="D9027" s="326" t="s">
        <v>565</v>
      </c>
    </row>
    <row r="9028" spans="1:4" ht="15" x14ac:dyDescent="0.2">
      <c r="A9028" s="85">
        <v>38988</v>
      </c>
      <c r="B9028" s="324" t="s">
        <v>22605</v>
      </c>
      <c r="C9028" s="325" t="s">
        <v>14847</v>
      </c>
      <c r="D9028" s="326" t="s">
        <v>966</v>
      </c>
    </row>
    <row r="9029" spans="1:4" ht="15" x14ac:dyDescent="0.2">
      <c r="A9029" s="85">
        <v>38989</v>
      </c>
      <c r="B9029" s="324" t="s">
        <v>22606</v>
      </c>
      <c r="C9029" s="325" t="s">
        <v>14847</v>
      </c>
      <c r="D9029" s="326" t="s">
        <v>4192</v>
      </c>
    </row>
    <row r="9030" spans="1:4" ht="15" x14ac:dyDescent="0.2">
      <c r="A9030" s="85">
        <v>38990</v>
      </c>
      <c r="B9030" s="324" t="s">
        <v>22607</v>
      </c>
      <c r="C9030" s="325" t="s">
        <v>14847</v>
      </c>
      <c r="D9030" s="326" t="s">
        <v>22608</v>
      </c>
    </row>
    <row r="9031" spans="1:4" ht="15" x14ac:dyDescent="0.2">
      <c r="A9031" s="85">
        <v>38991</v>
      </c>
      <c r="B9031" s="324" t="s">
        <v>22609</v>
      </c>
      <c r="C9031" s="325" t="s">
        <v>14847</v>
      </c>
      <c r="D9031" s="326" t="s">
        <v>22610</v>
      </c>
    </row>
    <row r="9032" spans="1:4" ht="15" x14ac:dyDescent="0.2">
      <c r="A9032" s="85">
        <v>38913</v>
      </c>
      <c r="B9032" s="324" t="s">
        <v>22611</v>
      </c>
      <c r="C9032" s="325" t="s">
        <v>14847</v>
      </c>
      <c r="D9032" s="326" t="s">
        <v>571</v>
      </c>
    </row>
    <row r="9033" spans="1:4" ht="15" x14ac:dyDescent="0.2">
      <c r="A9033" s="85">
        <v>38914</v>
      </c>
      <c r="B9033" s="324" t="s">
        <v>22612</v>
      </c>
      <c r="C9033" s="325" t="s">
        <v>14847</v>
      </c>
      <c r="D9033" s="326" t="s">
        <v>1469</v>
      </c>
    </row>
    <row r="9034" spans="1:4" ht="15" x14ac:dyDescent="0.2">
      <c r="A9034" s="85">
        <v>38915</v>
      </c>
      <c r="B9034" s="324" t="s">
        <v>22613</v>
      </c>
      <c r="C9034" s="325" t="s">
        <v>14847</v>
      </c>
      <c r="D9034" s="326" t="s">
        <v>21328</v>
      </c>
    </row>
    <row r="9035" spans="1:4" ht="15" x14ac:dyDescent="0.2">
      <c r="A9035" s="85">
        <v>38916</v>
      </c>
      <c r="B9035" s="324" t="s">
        <v>22614</v>
      </c>
      <c r="C9035" s="325" t="s">
        <v>14847</v>
      </c>
      <c r="D9035" s="326" t="s">
        <v>7511</v>
      </c>
    </row>
    <row r="9036" spans="1:4" ht="15" x14ac:dyDescent="0.2">
      <c r="A9036" s="85">
        <v>39300</v>
      </c>
      <c r="B9036" s="324" t="s">
        <v>22615</v>
      </c>
      <c r="C9036" s="325" t="s">
        <v>14847</v>
      </c>
      <c r="D9036" s="326" t="s">
        <v>13513</v>
      </c>
    </row>
    <row r="9037" spans="1:4" ht="15" x14ac:dyDescent="0.2">
      <c r="A9037" s="85">
        <v>39301</v>
      </c>
      <c r="B9037" s="324" t="s">
        <v>22616</v>
      </c>
      <c r="C9037" s="325" t="s">
        <v>14847</v>
      </c>
      <c r="D9037" s="326" t="s">
        <v>275</v>
      </c>
    </row>
    <row r="9038" spans="1:4" ht="15" x14ac:dyDescent="0.2">
      <c r="A9038" s="85">
        <v>39302</v>
      </c>
      <c r="B9038" s="324" t="s">
        <v>22617</v>
      </c>
      <c r="C9038" s="325" t="s">
        <v>14847</v>
      </c>
      <c r="D9038" s="326" t="s">
        <v>13827</v>
      </c>
    </row>
    <row r="9039" spans="1:4" ht="15" x14ac:dyDescent="0.2">
      <c r="A9039" s="85">
        <v>39303</v>
      </c>
      <c r="B9039" s="324" t="s">
        <v>22618</v>
      </c>
      <c r="C9039" s="325" t="s">
        <v>14847</v>
      </c>
      <c r="D9039" s="326" t="s">
        <v>18061</v>
      </c>
    </row>
    <row r="9040" spans="1:4" ht="30" x14ac:dyDescent="0.2">
      <c r="A9040" s="85">
        <v>38923</v>
      </c>
      <c r="B9040" s="324" t="s">
        <v>22619</v>
      </c>
      <c r="C9040" s="325" t="s">
        <v>14847</v>
      </c>
      <c r="D9040" s="326" t="s">
        <v>1465</v>
      </c>
    </row>
    <row r="9041" spans="1:4" ht="30" x14ac:dyDescent="0.2">
      <c r="A9041" s="85">
        <v>38925</v>
      </c>
      <c r="B9041" s="324" t="s">
        <v>22620</v>
      </c>
      <c r="C9041" s="325" t="s">
        <v>14847</v>
      </c>
      <c r="D9041" s="326" t="s">
        <v>625</v>
      </c>
    </row>
    <row r="9042" spans="1:4" ht="30" x14ac:dyDescent="0.2">
      <c r="A9042" s="85">
        <v>38926</v>
      </c>
      <c r="B9042" s="324" t="s">
        <v>22621</v>
      </c>
      <c r="C9042" s="325" t="s">
        <v>14847</v>
      </c>
      <c r="D9042" s="326" t="s">
        <v>387</v>
      </c>
    </row>
    <row r="9043" spans="1:4" ht="30" x14ac:dyDescent="0.2">
      <c r="A9043" s="85">
        <v>38927</v>
      </c>
      <c r="B9043" s="324" t="s">
        <v>22622</v>
      </c>
      <c r="C9043" s="325" t="s">
        <v>14847</v>
      </c>
      <c r="D9043" s="326" t="s">
        <v>22623</v>
      </c>
    </row>
    <row r="9044" spans="1:4" ht="30" x14ac:dyDescent="0.2">
      <c r="A9044" s="85">
        <v>39304</v>
      </c>
      <c r="B9044" s="324" t="s">
        <v>22624</v>
      </c>
      <c r="C9044" s="325" t="s">
        <v>14847</v>
      </c>
      <c r="D9044" s="326" t="s">
        <v>1453</v>
      </c>
    </row>
    <row r="9045" spans="1:4" ht="30" x14ac:dyDescent="0.2">
      <c r="A9045" s="85">
        <v>38924</v>
      </c>
      <c r="B9045" s="324" t="s">
        <v>22625</v>
      </c>
      <c r="C9045" s="325" t="s">
        <v>14847</v>
      </c>
      <c r="D9045" s="326" t="s">
        <v>1040</v>
      </c>
    </row>
    <row r="9046" spans="1:4" ht="30" x14ac:dyDescent="0.2">
      <c r="A9046" s="85">
        <v>39305</v>
      </c>
      <c r="B9046" s="324" t="s">
        <v>22626</v>
      </c>
      <c r="C9046" s="325" t="s">
        <v>14847</v>
      </c>
      <c r="D9046" s="326" t="s">
        <v>22627</v>
      </c>
    </row>
    <row r="9047" spans="1:4" ht="30" x14ac:dyDescent="0.2">
      <c r="A9047" s="85">
        <v>39306</v>
      </c>
      <c r="B9047" s="324" t="s">
        <v>22628</v>
      </c>
      <c r="C9047" s="325" t="s">
        <v>14847</v>
      </c>
      <c r="D9047" s="326" t="s">
        <v>22629</v>
      </c>
    </row>
    <row r="9048" spans="1:4" ht="30" x14ac:dyDescent="0.2">
      <c r="A9048" s="85">
        <v>38928</v>
      </c>
      <c r="B9048" s="324" t="s">
        <v>22630</v>
      </c>
      <c r="C9048" s="325" t="s">
        <v>14847</v>
      </c>
      <c r="D9048" s="326" t="s">
        <v>22631</v>
      </c>
    </row>
    <row r="9049" spans="1:4" ht="30" x14ac:dyDescent="0.2">
      <c r="A9049" s="85">
        <v>38929</v>
      </c>
      <c r="B9049" s="324" t="s">
        <v>22632</v>
      </c>
      <c r="C9049" s="325" t="s">
        <v>14847</v>
      </c>
      <c r="D9049" s="326" t="s">
        <v>643</v>
      </c>
    </row>
    <row r="9050" spans="1:4" ht="30" x14ac:dyDescent="0.2">
      <c r="A9050" s="85">
        <v>39307</v>
      </c>
      <c r="B9050" s="324" t="s">
        <v>22633</v>
      </c>
      <c r="C9050" s="325" t="s">
        <v>14847</v>
      </c>
      <c r="D9050" s="326" t="s">
        <v>14333</v>
      </c>
    </row>
    <row r="9051" spans="1:4" ht="30" x14ac:dyDescent="0.2">
      <c r="A9051" s="85">
        <v>38930</v>
      </c>
      <c r="B9051" s="324" t="s">
        <v>22634</v>
      </c>
      <c r="C9051" s="325" t="s">
        <v>14847</v>
      </c>
      <c r="D9051" s="326" t="s">
        <v>22635</v>
      </c>
    </row>
    <row r="9052" spans="1:4" ht="30" x14ac:dyDescent="0.2">
      <c r="A9052" s="85">
        <v>38931</v>
      </c>
      <c r="B9052" s="324" t="s">
        <v>22636</v>
      </c>
      <c r="C9052" s="325" t="s">
        <v>14847</v>
      </c>
      <c r="D9052" s="326" t="s">
        <v>18048</v>
      </c>
    </row>
    <row r="9053" spans="1:4" ht="30" x14ac:dyDescent="0.2">
      <c r="A9053" s="85">
        <v>38932</v>
      </c>
      <c r="B9053" s="324" t="s">
        <v>22637</v>
      </c>
      <c r="C9053" s="325" t="s">
        <v>14847</v>
      </c>
      <c r="D9053" s="326" t="s">
        <v>2534</v>
      </c>
    </row>
    <row r="9054" spans="1:4" ht="30" x14ac:dyDescent="0.2">
      <c r="A9054" s="85">
        <v>38934</v>
      </c>
      <c r="B9054" s="324" t="s">
        <v>22638</v>
      </c>
      <c r="C9054" s="325" t="s">
        <v>14847</v>
      </c>
      <c r="D9054" s="326" t="s">
        <v>856</v>
      </c>
    </row>
    <row r="9055" spans="1:4" ht="30" x14ac:dyDescent="0.2">
      <c r="A9055" s="85">
        <v>38935</v>
      </c>
      <c r="B9055" s="324" t="s">
        <v>22639</v>
      </c>
      <c r="C9055" s="325" t="s">
        <v>14847</v>
      </c>
      <c r="D9055" s="326" t="s">
        <v>13864</v>
      </c>
    </row>
    <row r="9056" spans="1:4" ht="30" x14ac:dyDescent="0.2">
      <c r="A9056" s="85">
        <v>38936</v>
      </c>
      <c r="B9056" s="324" t="s">
        <v>22640</v>
      </c>
      <c r="C9056" s="325" t="s">
        <v>14847</v>
      </c>
      <c r="D9056" s="326" t="s">
        <v>7173</v>
      </c>
    </row>
    <row r="9057" spans="1:4" ht="30" x14ac:dyDescent="0.2">
      <c r="A9057" s="85">
        <v>38937</v>
      </c>
      <c r="B9057" s="324" t="s">
        <v>22641</v>
      </c>
      <c r="C9057" s="325" t="s">
        <v>14847</v>
      </c>
      <c r="D9057" s="326" t="s">
        <v>971</v>
      </c>
    </row>
    <row r="9058" spans="1:4" ht="30" x14ac:dyDescent="0.2">
      <c r="A9058" s="85">
        <v>38938</v>
      </c>
      <c r="B9058" s="324" t="s">
        <v>22642</v>
      </c>
      <c r="C9058" s="325" t="s">
        <v>14847</v>
      </c>
      <c r="D9058" s="326" t="s">
        <v>13622</v>
      </c>
    </row>
    <row r="9059" spans="1:4" ht="15" x14ac:dyDescent="0.2">
      <c r="A9059" s="85">
        <v>3489</v>
      </c>
      <c r="B9059" s="324" t="s">
        <v>22643</v>
      </c>
      <c r="C9059" s="325" t="s">
        <v>14847</v>
      </c>
      <c r="D9059" s="326" t="s">
        <v>1126</v>
      </c>
    </row>
    <row r="9060" spans="1:4" ht="15" x14ac:dyDescent="0.2">
      <c r="A9060" s="85">
        <v>20151</v>
      </c>
      <c r="B9060" s="324" t="s">
        <v>22644</v>
      </c>
      <c r="C9060" s="325" t="s">
        <v>14847</v>
      </c>
      <c r="D9060" s="326" t="s">
        <v>14647</v>
      </c>
    </row>
    <row r="9061" spans="1:4" ht="15" x14ac:dyDescent="0.2">
      <c r="A9061" s="85">
        <v>20152</v>
      </c>
      <c r="B9061" s="324" t="s">
        <v>22645</v>
      </c>
      <c r="C9061" s="325" t="s">
        <v>14847</v>
      </c>
      <c r="D9061" s="326" t="s">
        <v>22646</v>
      </c>
    </row>
    <row r="9062" spans="1:4" ht="15" x14ac:dyDescent="0.2">
      <c r="A9062" s="85">
        <v>20148</v>
      </c>
      <c r="B9062" s="324" t="s">
        <v>22647</v>
      </c>
      <c r="C9062" s="325" t="s">
        <v>14847</v>
      </c>
      <c r="D9062" s="326" t="s">
        <v>189</v>
      </c>
    </row>
    <row r="9063" spans="1:4" ht="15" x14ac:dyDescent="0.2">
      <c r="A9063" s="85">
        <v>20149</v>
      </c>
      <c r="B9063" s="324" t="s">
        <v>22648</v>
      </c>
      <c r="C9063" s="325" t="s">
        <v>14847</v>
      </c>
      <c r="D9063" s="326" t="s">
        <v>1627</v>
      </c>
    </row>
    <row r="9064" spans="1:4" ht="15" x14ac:dyDescent="0.2">
      <c r="A9064" s="85">
        <v>20150</v>
      </c>
      <c r="B9064" s="324" t="s">
        <v>22649</v>
      </c>
      <c r="C9064" s="325" t="s">
        <v>14847</v>
      </c>
      <c r="D9064" s="326" t="s">
        <v>13590</v>
      </c>
    </row>
    <row r="9065" spans="1:4" ht="15" x14ac:dyDescent="0.2">
      <c r="A9065" s="85">
        <v>20157</v>
      </c>
      <c r="B9065" s="324" t="s">
        <v>22650</v>
      </c>
      <c r="C9065" s="325" t="s">
        <v>14847</v>
      </c>
      <c r="D9065" s="326" t="s">
        <v>2680</v>
      </c>
    </row>
    <row r="9066" spans="1:4" ht="15" x14ac:dyDescent="0.2">
      <c r="A9066" s="85">
        <v>20158</v>
      </c>
      <c r="B9066" s="324" t="s">
        <v>22651</v>
      </c>
      <c r="C9066" s="325" t="s">
        <v>14847</v>
      </c>
      <c r="D9066" s="326" t="s">
        <v>22652</v>
      </c>
    </row>
    <row r="9067" spans="1:4" ht="15" x14ac:dyDescent="0.2">
      <c r="A9067" s="85">
        <v>20154</v>
      </c>
      <c r="B9067" s="324" t="s">
        <v>22653</v>
      </c>
      <c r="C9067" s="325" t="s">
        <v>14847</v>
      </c>
      <c r="D9067" s="326" t="s">
        <v>820</v>
      </c>
    </row>
    <row r="9068" spans="1:4" ht="15" x14ac:dyDescent="0.2">
      <c r="A9068" s="85">
        <v>20155</v>
      </c>
      <c r="B9068" s="324" t="s">
        <v>22654</v>
      </c>
      <c r="C9068" s="325" t="s">
        <v>14847</v>
      </c>
      <c r="D9068" s="326" t="s">
        <v>18087</v>
      </c>
    </row>
    <row r="9069" spans="1:4" ht="15" x14ac:dyDescent="0.2">
      <c r="A9069" s="85">
        <v>20156</v>
      </c>
      <c r="B9069" s="324" t="s">
        <v>22655</v>
      </c>
      <c r="C9069" s="325" t="s">
        <v>14847</v>
      </c>
      <c r="D9069" s="326" t="s">
        <v>7534</v>
      </c>
    </row>
    <row r="9070" spans="1:4" ht="15" x14ac:dyDescent="0.2">
      <c r="A9070" s="85">
        <v>3512</v>
      </c>
      <c r="B9070" s="324" t="s">
        <v>22656</v>
      </c>
      <c r="C9070" s="325" t="s">
        <v>14847</v>
      </c>
      <c r="D9070" s="326" t="s">
        <v>22657</v>
      </c>
    </row>
    <row r="9071" spans="1:4" ht="15" x14ac:dyDescent="0.2">
      <c r="A9071" s="85">
        <v>3499</v>
      </c>
      <c r="B9071" s="324" t="s">
        <v>22658</v>
      </c>
      <c r="C9071" s="325" t="s">
        <v>14847</v>
      </c>
      <c r="D9071" s="326" t="s">
        <v>956</v>
      </c>
    </row>
    <row r="9072" spans="1:4" ht="15" x14ac:dyDescent="0.2">
      <c r="A9072" s="85">
        <v>3500</v>
      </c>
      <c r="B9072" s="324" t="s">
        <v>22659</v>
      </c>
      <c r="C9072" s="325" t="s">
        <v>14847</v>
      </c>
      <c r="D9072" s="326" t="s">
        <v>489</v>
      </c>
    </row>
    <row r="9073" spans="1:4" ht="15" x14ac:dyDescent="0.2">
      <c r="A9073" s="85">
        <v>3501</v>
      </c>
      <c r="B9073" s="324" t="s">
        <v>22660</v>
      </c>
      <c r="C9073" s="325" t="s">
        <v>14847</v>
      </c>
      <c r="D9073" s="326" t="s">
        <v>185</v>
      </c>
    </row>
    <row r="9074" spans="1:4" ht="15" x14ac:dyDescent="0.2">
      <c r="A9074" s="85">
        <v>3502</v>
      </c>
      <c r="B9074" s="324" t="s">
        <v>22661</v>
      </c>
      <c r="C9074" s="325" t="s">
        <v>14847</v>
      </c>
      <c r="D9074" s="326" t="s">
        <v>4275</v>
      </c>
    </row>
    <row r="9075" spans="1:4" ht="15" x14ac:dyDescent="0.2">
      <c r="A9075" s="85">
        <v>3503</v>
      </c>
      <c r="B9075" s="324" t="s">
        <v>22662</v>
      </c>
      <c r="C9075" s="325" t="s">
        <v>14847</v>
      </c>
      <c r="D9075" s="326" t="s">
        <v>13733</v>
      </c>
    </row>
    <row r="9076" spans="1:4" ht="15" x14ac:dyDescent="0.2">
      <c r="A9076" s="85">
        <v>3477</v>
      </c>
      <c r="B9076" s="324" t="s">
        <v>22663</v>
      </c>
      <c r="C9076" s="325" t="s">
        <v>14847</v>
      </c>
      <c r="D9076" s="326" t="s">
        <v>13773</v>
      </c>
    </row>
    <row r="9077" spans="1:4" ht="15" x14ac:dyDescent="0.2">
      <c r="A9077" s="85">
        <v>3478</v>
      </c>
      <c r="B9077" s="324" t="s">
        <v>22664</v>
      </c>
      <c r="C9077" s="325" t="s">
        <v>14847</v>
      </c>
      <c r="D9077" s="326" t="s">
        <v>18182</v>
      </c>
    </row>
    <row r="9078" spans="1:4" ht="15" x14ac:dyDescent="0.2">
      <c r="A9078" s="85">
        <v>3525</v>
      </c>
      <c r="B9078" s="324" t="s">
        <v>22665</v>
      </c>
      <c r="C9078" s="325" t="s">
        <v>14847</v>
      </c>
      <c r="D9078" s="326" t="s">
        <v>22666</v>
      </c>
    </row>
    <row r="9079" spans="1:4" ht="15" x14ac:dyDescent="0.2">
      <c r="A9079" s="85">
        <v>3511</v>
      </c>
      <c r="B9079" s="324" t="s">
        <v>22667</v>
      </c>
      <c r="C9079" s="325" t="s">
        <v>14847</v>
      </c>
      <c r="D9079" s="326" t="s">
        <v>22668</v>
      </c>
    </row>
    <row r="9080" spans="1:4" ht="30" x14ac:dyDescent="0.2">
      <c r="A9080" s="85">
        <v>38917</v>
      </c>
      <c r="B9080" s="324" t="s">
        <v>22669</v>
      </c>
      <c r="C9080" s="325" t="s">
        <v>14847</v>
      </c>
      <c r="D9080" s="326" t="s">
        <v>592</v>
      </c>
    </row>
    <row r="9081" spans="1:4" ht="30" x14ac:dyDescent="0.2">
      <c r="A9081" s="85">
        <v>38919</v>
      </c>
      <c r="B9081" s="324" t="s">
        <v>22670</v>
      </c>
      <c r="C9081" s="325" t="s">
        <v>14847</v>
      </c>
      <c r="D9081" s="326" t="s">
        <v>3851</v>
      </c>
    </row>
    <row r="9082" spans="1:4" ht="30" x14ac:dyDescent="0.2">
      <c r="A9082" s="85">
        <v>38922</v>
      </c>
      <c r="B9082" s="324" t="s">
        <v>22671</v>
      </c>
      <c r="C9082" s="325" t="s">
        <v>14847</v>
      </c>
      <c r="D9082" s="326" t="s">
        <v>1363</v>
      </c>
    </row>
    <row r="9083" spans="1:4" ht="30" x14ac:dyDescent="0.2">
      <c r="A9083" s="85">
        <v>38921</v>
      </c>
      <c r="B9083" s="324" t="s">
        <v>22672</v>
      </c>
      <c r="C9083" s="325" t="s">
        <v>14847</v>
      </c>
      <c r="D9083" s="326" t="s">
        <v>5484</v>
      </c>
    </row>
    <row r="9084" spans="1:4" ht="30" x14ac:dyDescent="0.2">
      <c r="A9084" s="85">
        <v>38918</v>
      </c>
      <c r="B9084" s="324" t="s">
        <v>22673</v>
      </c>
      <c r="C9084" s="325" t="s">
        <v>14847</v>
      </c>
      <c r="D9084" s="326" t="s">
        <v>3540</v>
      </c>
    </row>
    <row r="9085" spans="1:4" ht="30" x14ac:dyDescent="0.2">
      <c r="A9085" s="85">
        <v>38920</v>
      </c>
      <c r="B9085" s="324" t="s">
        <v>22674</v>
      </c>
      <c r="C9085" s="325" t="s">
        <v>14847</v>
      </c>
      <c r="D9085" s="326" t="s">
        <v>604</v>
      </c>
    </row>
    <row r="9086" spans="1:4" ht="45" x14ac:dyDescent="0.2">
      <c r="A9086" s="85">
        <v>3104</v>
      </c>
      <c r="B9086" s="324" t="s">
        <v>22675</v>
      </c>
      <c r="C9086" s="325" t="s">
        <v>1499</v>
      </c>
      <c r="D9086" s="326" t="s">
        <v>22676</v>
      </c>
    </row>
    <row r="9087" spans="1:4" ht="30" x14ac:dyDescent="0.2">
      <c r="A9087" s="85">
        <v>12032</v>
      </c>
      <c r="B9087" s="324" t="s">
        <v>22677</v>
      </c>
      <c r="C9087" s="325" t="s">
        <v>1496</v>
      </c>
      <c r="D9087" s="326" t="s">
        <v>419</v>
      </c>
    </row>
    <row r="9088" spans="1:4" ht="30" x14ac:dyDescent="0.2">
      <c r="A9088" s="85">
        <v>12030</v>
      </c>
      <c r="B9088" s="324" t="s">
        <v>22678</v>
      </c>
      <c r="C9088" s="325" t="s">
        <v>1496</v>
      </c>
      <c r="D9088" s="326" t="s">
        <v>22679</v>
      </c>
    </row>
    <row r="9089" spans="1:4" ht="15" x14ac:dyDescent="0.2">
      <c r="A9089" s="85">
        <v>10908</v>
      </c>
      <c r="B9089" s="324" t="s">
        <v>22680</v>
      </c>
      <c r="C9089" s="325" t="s">
        <v>14847</v>
      </c>
      <c r="D9089" s="326" t="s">
        <v>531</v>
      </c>
    </row>
    <row r="9090" spans="1:4" ht="15" x14ac:dyDescent="0.2">
      <c r="A9090" s="85">
        <v>10909</v>
      </c>
      <c r="B9090" s="324" t="s">
        <v>22681</v>
      </c>
      <c r="C9090" s="325" t="s">
        <v>14847</v>
      </c>
      <c r="D9090" s="326" t="s">
        <v>22682</v>
      </c>
    </row>
    <row r="9091" spans="1:4" ht="15" x14ac:dyDescent="0.2">
      <c r="A9091" s="85">
        <v>3669</v>
      </c>
      <c r="B9091" s="324" t="s">
        <v>22683</v>
      </c>
      <c r="C9091" s="325" t="s">
        <v>14847</v>
      </c>
      <c r="D9091" s="326" t="s">
        <v>22684</v>
      </c>
    </row>
    <row r="9092" spans="1:4" ht="15" x14ac:dyDescent="0.2">
      <c r="A9092" s="85">
        <v>20138</v>
      </c>
      <c r="B9092" s="324" t="s">
        <v>22685</v>
      </c>
      <c r="C9092" s="325" t="s">
        <v>14847</v>
      </c>
      <c r="D9092" s="326" t="s">
        <v>14508</v>
      </c>
    </row>
    <row r="9093" spans="1:4" ht="15" x14ac:dyDescent="0.2">
      <c r="A9093" s="85">
        <v>20139</v>
      </c>
      <c r="B9093" s="324" t="s">
        <v>22686</v>
      </c>
      <c r="C9093" s="325" t="s">
        <v>14847</v>
      </c>
      <c r="D9093" s="326" t="s">
        <v>22687</v>
      </c>
    </row>
    <row r="9094" spans="1:4" ht="15" x14ac:dyDescent="0.2">
      <c r="A9094" s="85">
        <v>3668</v>
      </c>
      <c r="B9094" s="324" t="s">
        <v>22688</v>
      </c>
      <c r="C9094" s="325" t="s">
        <v>14847</v>
      </c>
      <c r="D9094" s="326" t="s">
        <v>13915</v>
      </c>
    </row>
    <row r="9095" spans="1:4" ht="15" x14ac:dyDescent="0.2">
      <c r="A9095" s="85">
        <v>3656</v>
      </c>
      <c r="B9095" s="324" t="s">
        <v>22689</v>
      </c>
      <c r="C9095" s="325" t="s">
        <v>14847</v>
      </c>
      <c r="D9095" s="326" t="s">
        <v>931</v>
      </c>
    </row>
    <row r="9096" spans="1:4" ht="15" x14ac:dyDescent="0.2">
      <c r="A9096" s="85">
        <v>10911</v>
      </c>
      <c r="B9096" s="324" t="s">
        <v>22690</v>
      </c>
      <c r="C9096" s="325" t="s">
        <v>14847</v>
      </c>
      <c r="D9096" s="326" t="s">
        <v>1174</v>
      </c>
    </row>
    <row r="9097" spans="1:4" ht="15" x14ac:dyDescent="0.2">
      <c r="A9097" s="85">
        <v>3654</v>
      </c>
      <c r="B9097" s="324" t="s">
        <v>22691</v>
      </c>
      <c r="C9097" s="325" t="s">
        <v>14847</v>
      </c>
      <c r="D9097" s="326" t="s">
        <v>382</v>
      </c>
    </row>
    <row r="9098" spans="1:4" ht="15" x14ac:dyDescent="0.2">
      <c r="A9098" s="85">
        <v>3664</v>
      </c>
      <c r="B9098" s="324" t="s">
        <v>22692</v>
      </c>
      <c r="C9098" s="325" t="s">
        <v>14847</v>
      </c>
      <c r="D9098" s="326" t="s">
        <v>830</v>
      </c>
    </row>
    <row r="9099" spans="1:4" ht="15" x14ac:dyDescent="0.2">
      <c r="A9099" s="85">
        <v>3657</v>
      </c>
      <c r="B9099" s="324" t="s">
        <v>22693</v>
      </c>
      <c r="C9099" s="325" t="s">
        <v>14847</v>
      </c>
      <c r="D9099" s="326" t="s">
        <v>958</v>
      </c>
    </row>
    <row r="9100" spans="1:4" ht="15" x14ac:dyDescent="0.2">
      <c r="A9100" s="85">
        <v>12625</v>
      </c>
      <c r="B9100" s="324" t="s">
        <v>22694</v>
      </c>
      <c r="C9100" s="325" t="s">
        <v>14847</v>
      </c>
      <c r="D9100" s="326" t="s">
        <v>994</v>
      </c>
    </row>
    <row r="9101" spans="1:4" ht="15" x14ac:dyDescent="0.2">
      <c r="A9101" s="85">
        <v>20136</v>
      </c>
      <c r="B9101" s="324" t="s">
        <v>22695</v>
      </c>
      <c r="C9101" s="325" t="s">
        <v>14847</v>
      </c>
      <c r="D9101" s="326" t="s">
        <v>16769</v>
      </c>
    </row>
    <row r="9102" spans="1:4" ht="15" x14ac:dyDescent="0.2">
      <c r="A9102" s="85">
        <v>20144</v>
      </c>
      <c r="B9102" s="324" t="s">
        <v>22696</v>
      </c>
      <c r="C9102" s="325" t="s">
        <v>14847</v>
      </c>
      <c r="D9102" s="326" t="s">
        <v>13444</v>
      </c>
    </row>
    <row r="9103" spans="1:4" ht="15" x14ac:dyDescent="0.2">
      <c r="A9103" s="85">
        <v>20143</v>
      </c>
      <c r="B9103" s="324" t="s">
        <v>22697</v>
      </c>
      <c r="C9103" s="325" t="s">
        <v>14847</v>
      </c>
      <c r="D9103" s="326" t="s">
        <v>13664</v>
      </c>
    </row>
    <row r="9104" spans="1:4" ht="15" x14ac:dyDescent="0.2">
      <c r="A9104" s="85">
        <v>20145</v>
      </c>
      <c r="B9104" s="324" t="s">
        <v>22698</v>
      </c>
      <c r="C9104" s="325" t="s">
        <v>14847</v>
      </c>
      <c r="D9104" s="326" t="s">
        <v>22699</v>
      </c>
    </row>
    <row r="9105" spans="1:4" ht="15" x14ac:dyDescent="0.2">
      <c r="A9105" s="85">
        <v>20146</v>
      </c>
      <c r="B9105" s="324" t="s">
        <v>22700</v>
      </c>
      <c r="C9105" s="325" t="s">
        <v>14847</v>
      </c>
      <c r="D9105" s="326" t="s">
        <v>22701</v>
      </c>
    </row>
    <row r="9106" spans="1:4" ht="15" x14ac:dyDescent="0.2">
      <c r="A9106" s="85">
        <v>20140</v>
      </c>
      <c r="B9106" s="324" t="s">
        <v>22702</v>
      </c>
      <c r="C9106" s="325" t="s">
        <v>14847</v>
      </c>
      <c r="D9106" s="326" t="s">
        <v>849</v>
      </c>
    </row>
    <row r="9107" spans="1:4" ht="15" x14ac:dyDescent="0.2">
      <c r="A9107" s="85">
        <v>20141</v>
      </c>
      <c r="B9107" s="324" t="s">
        <v>22703</v>
      </c>
      <c r="C9107" s="325" t="s">
        <v>14847</v>
      </c>
      <c r="D9107" s="326" t="s">
        <v>13623</v>
      </c>
    </row>
    <row r="9108" spans="1:4" ht="15" x14ac:dyDescent="0.2">
      <c r="A9108" s="85">
        <v>20142</v>
      </c>
      <c r="B9108" s="324" t="s">
        <v>22704</v>
      </c>
      <c r="C9108" s="325" t="s">
        <v>14847</v>
      </c>
      <c r="D9108" s="326" t="s">
        <v>1025</v>
      </c>
    </row>
    <row r="9109" spans="1:4" ht="15" x14ac:dyDescent="0.2">
      <c r="A9109" s="85">
        <v>3659</v>
      </c>
      <c r="B9109" s="324" t="s">
        <v>22705</v>
      </c>
      <c r="C9109" s="325" t="s">
        <v>14847</v>
      </c>
      <c r="D9109" s="326" t="s">
        <v>1354</v>
      </c>
    </row>
    <row r="9110" spans="1:4" ht="15" x14ac:dyDescent="0.2">
      <c r="A9110" s="85">
        <v>3660</v>
      </c>
      <c r="B9110" s="324" t="s">
        <v>22706</v>
      </c>
      <c r="C9110" s="325" t="s">
        <v>14847</v>
      </c>
      <c r="D9110" s="326" t="s">
        <v>22707</v>
      </c>
    </row>
    <row r="9111" spans="1:4" ht="15" x14ac:dyDescent="0.2">
      <c r="A9111" s="85">
        <v>3662</v>
      </c>
      <c r="B9111" s="324" t="s">
        <v>22708</v>
      </c>
      <c r="C9111" s="325" t="s">
        <v>14847</v>
      </c>
      <c r="D9111" s="326" t="s">
        <v>564</v>
      </c>
    </row>
    <row r="9112" spans="1:4" ht="15" x14ac:dyDescent="0.2">
      <c r="A9112" s="85">
        <v>3661</v>
      </c>
      <c r="B9112" s="324" t="s">
        <v>22709</v>
      </c>
      <c r="C9112" s="325" t="s">
        <v>14847</v>
      </c>
      <c r="D9112" s="326" t="s">
        <v>887</v>
      </c>
    </row>
    <row r="9113" spans="1:4" ht="15" x14ac:dyDescent="0.2">
      <c r="A9113" s="85">
        <v>3658</v>
      </c>
      <c r="B9113" s="324" t="s">
        <v>22710</v>
      </c>
      <c r="C9113" s="325" t="s">
        <v>14847</v>
      </c>
      <c r="D9113" s="326" t="s">
        <v>13929</v>
      </c>
    </row>
    <row r="9114" spans="1:4" ht="15" x14ac:dyDescent="0.2">
      <c r="A9114" s="85">
        <v>3670</v>
      </c>
      <c r="B9114" s="324" t="s">
        <v>22711</v>
      </c>
      <c r="C9114" s="325" t="s">
        <v>14847</v>
      </c>
      <c r="D9114" s="326" t="s">
        <v>5388</v>
      </c>
    </row>
    <row r="9115" spans="1:4" ht="15" x14ac:dyDescent="0.2">
      <c r="A9115" s="85">
        <v>3666</v>
      </c>
      <c r="B9115" s="324" t="s">
        <v>22712</v>
      </c>
      <c r="C9115" s="325" t="s">
        <v>14847</v>
      </c>
      <c r="D9115" s="326" t="s">
        <v>860</v>
      </c>
    </row>
    <row r="9116" spans="1:4" ht="15" x14ac:dyDescent="0.2">
      <c r="A9116" s="85">
        <v>14157</v>
      </c>
      <c r="B9116" s="324" t="s">
        <v>22713</v>
      </c>
      <c r="C9116" s="325" t="s">
        <v>14847</v>
      </c>
      <c r="D9116" s="326" t="s">
        <v>333</v>
      </c>
    </row>
    <row r="9117" spans="1:4" ht="15" x14ac:dyDescent="0.2">
      <c r="A9117" s="85">
        <v>3653</v>
      </c>
      <c r="B9117" s="324" t="s">
        <v>22714</v>
      </c>
      <c r="C9117" s="325" t="s">
        <v>14847</v>
      </c>
      <c r="D9117" s="326" t="s">
        <v>17928</v>
      </c>
    </row>
    <row r="9118" spans="1:4" ht="15" x14ac:dyDescent="0.2">
      <c r="A9118" s="85">
        <v>3649</v>
      </c>
      <c r="B9118" s="324" t="s">
        <v>22715</v>
      </c>
      <c r="C9118" s="325" t="s">
        <v>14847</v>
      </c>
      <c r="D9118" s="326" t="s">
        <v>14370</v>
      </c>
    </row>
    <row r="9119" spans="1:4" ht="30" x14ac:dyDescent="0.2">
      <c r="A9119" s="85">
        <v>42696</v>
      </c>
      <c r="B9119" s="324" t="s">
        <v>22716</v>
      </c>
      <c r="C9119" s="325" t="s">
        <v>14847</v>
      </c>
      <c r="D9119" s="326" t="s">
        <v>22717</v>
      </c>
    </row>
    <row r="9120" spans="1:4" ht="30" x14ac:dyDescent="0.2">
      <c r="A9120" s="85">
        <v>42697</v>
      </c>
      <c r="B9120" s="324" t="s">
        <v>22718</v>
      </c>
      <c r="C9120" s="325" t="s">
        <v>14847</v>
      </c>
      <c r="D9120" s="326" t="s">
        <v>22719</v>
      </c>
    </row>
    <row r="9121" spans="1:4" ht="30" x14ac:dyDescent="0.2">
      <c r="A9121" s="85">
        <v>42698</v>
      </c>
      <c r="B9121" s="324" t="s">
        <v>22720</v>
      </c>
      <c r="C9121" s="325" t="s">
        <v>14847</v>
      </c>
      <c r="D9121" s="326" t="s">
        <v>22721</v>
      </c>
    </row>
    <row r="9122" spans="1:4" ht="15" x14ac:dyDescent="0.2">
      <c r="A9122" s="85">
        <v>39875</v>
      </c>
      <c r="B9122" s="324" t="s">
        <v>22722</v>
      </c>
      <c r="C9122" s="325" t="s">
        <v>14847</v>
      </c>
      <c r="D9122" s="326" t="s">
        <v>22723</v>
      </c>
    </row>
    <row r="9123" spans="1:4" ht="15" x14ac:dyDescent="0.2">
      <c r="A9123" s="85">
        <v>39876</v>
      </c>
      <c r="B9123" s="324" t="s">
        <v>22724</v>
      </c>
      <c r="C9123" s="325" t="s">
        <v>14847</v>
      </c>
      <c r="D9123" s="326" t="s">
        <v>22725</v>
      </c>
    </row>
    <row r="9124" spans="1:4" ht="15" x14ac:dyDescent="0.2">
      <c r="A9124" s="85">
        <v>39877</v>
      </c>
      <c r="B9124" s="324" t="s">
        <v>22726</v>
      </c>
      <c r="C9124" s="325" t="s">
        <v>14847</v>
      </c>
      <c r="D9124" s="326" t="s">
        <v>22727</v>
      </c>
    </row>
    <row r="9125" spans="1:4" ht="15" x14ac:dyDescent="0.2">
      <c r="A9125" s="85">
        <v>39878</v>
      </c>
      <c r="B9125" s="324" t="s">
        <v>22728</v>
      </c>
      <c r="C9125" s="325" t="s">
        <v>14847</v>
      </c>
      <c r="D9125" s="326" t="s">
        <v>22729</v>
      </c>
    </row>
    <row r="9126" spans="1:4" ht="15" x14ac:dyDescent="0.2">
      <c r="A9126" s="85">
        <v>39872</v>
      </c>
      <c r="B9126" s="324" t="s">
        <v>22730</v>
      </c>
      <c r="C9126" s="325" t="s">
        <v>14847</v>
      </c>
      <c r="D9126" s="326" t="s">
        <v>22731</v>
      </c>
    </row>
    <row r="9127" spans="1:4" ht="15" x14ac:dyDescent="0.2">
      <c r="A9127" s="85">
        <v>39873</v>
      </c>
      <c r="B9127" s="324" t="s">
        <v>22732</v>
      </c>
      <c r="C9127" s="325" t="s">
        <v>14847</v>
      </c>
      <c r="D9127" s="326" t="s">
        <v>14293</v>
      </c>
    </row>
    <row r="9128" spans="1:4" ht="15" x14ac:dyDescent="0.2">
      <c r="A9128" s="85">
        <v>39874</v>
      </c>
      <c r="B9128" s="324" t="s">
        <v>22733</v>
      </c>
      <c r="C9128" s="325" t="s">
        <v>14847</v>
      </c>
      <c r="D9128" s="326" t="s">
        <v>22734</v>
      </c>
    </row>
    <row r="9129" spans="1:4" ht="15" x14ac:dyDescent="0.2">
      <c r="A9129" s="85">
        <v>3674</v>
      </c>
      <c r="B9129" s="324" t="s">
        <v>22735</v>
      </c>
      <c r="C9129" s="325" t="s">
        <v>1491</v>
      </c>
      <c r="D9129" s="326" t="s">
        <v>17759</v>
      </c>
    </row>
    <row r="9130" spans="1:4" ht="15" x14ac:dyDescent="0.2">
      <c r="A9130" s="85">
        <v>3681</v>
      </c>
      <c r="B9130" s="324" t="s">
        <v>22736</v>
      </c>
      <c r="C9130" s="325" t="s">
        <v>1491</v>
      </c>
      <c r="D9130" s="326" t="s">
        <v>22737</v>
      </c>
    </row>
    <row r="9131" spans="1:4" ht="15" x14ac:dyDescent="0.2">
      <c r="A9131" s="85">
        <v>3676</v>
      </c>
      <c r="B9131" s="324" t="s">
        <v>22738</v>
      </c>
      <c r="C9131" s="325" t="s">
        <v>1491</v>
      </c>
      <c r="D9131" s="326" t="s">
        <v>22739</v>
      </c>
    </row>
    <row r="9132" spans="1:4" ht="15" x14ac:dyDescent="0.2">
      <c r="A9132" s="85">
        <v>3679</v>
      </c>
      <c r="B9132" s="324" t="s">
        <v>22740</v>
      </c>
      <c r="C9132" s="325" t="s">
        <v>1491</v>
      </c>
      <c r="D9132" s="326" t="s">
        <v>22741</v>
      </c>
    </row>
    <row r="9133" spans="1:4" ht="15" x14ac:dyDescent="0.2">
      <c r="A9133" s="85">
        <v>3672</v>
      </c>
      <c r="B9133" s="324" t="s">
        <v>22742</v>
      </c>
      <c r="C9133" s="325" t="s">
        <v>1491</v>
      </c>
      <c r="D9133" s="326" t="s">
        <v>301</v>
      </c>
    </row>
    <row r="9134" spans="1:4" ht="15" x14ac:dyDescent="0.2">
      <c r="A9134" s="85">
        <v>3671</v>
      </c>
      <c r="B9134" s="324" t="s">
        <v>22743</v>
      </c>
      <c r="C9134" s="325" t="s">
        <v>1491</v>
      </c>
      <c r="D9134" s="326" t="s">
        <v>1183</v>
      </c>
    </row>
    <row r="9135" spans="1:4" ht="15" x14ac:dyDescent="0.2">
      <c r="A9135" s="85">
        <v>3673</v>
      </c>
      <c r="B9135" s="324" t="s">
        <v>22744</v>
      </c>
      <c r="C9135" s="325" t="s">
        <v>1491</v>
      </c>
      <c r="D9135" s="326" t="s">
        <v>13653</v>
      </c>
    </row>
    <row r="9136" spans="1:4" ht="30" x14ac:dyDescent="0.2">
      <c r="A9136" s="85">
        <v>38394</v>
      </c>
      <c r="B9136" s="324" t="s">
        <v>22745</v>
      </c>
      <c r="C9136" s="325" t="s">
        <v>14847</v>
      </c>
      <c r="D9136" s="326" t="s">
        <v>22746</v>
      </c>
    </row>
    <row r="9137" spans="1:4" ht="15" x14ac:dyDescent="0.2">
      <c r="A9137" s="85">
        <v>3729</v>
      </c>
      <c r="B9137" s="324" t="s">
        <v>22747</v>
      </c>
      <c r="C9137" s="325" t="s">
        <v>14847</v>
      </c>
      <c r="D9137" s="326" t="s">
        <v>18986</v>
      </c>
    </row>
    <row r="9138" spans="1:4" ht="60" x14ac:dyDescent="0.2">
      <c r="A9138" s="85">
        <v>39357</v>
      </c>
      <c r="B9138" s="324" t="s">
        <v>22748</v>
      </c>
      <c r="C9138" s="325" t="s">
        <v>14847</v>
      </c>
      <c r="D9138" s="326" t="s">
        <v>22749</v>
      </c>
    </row>
    <row r="9139" spans="1:4" ht="60" x14ac:dyDescent="0.2">
      <c r="A9139" s="85">
        <v>39358</v>
      </c>
      <c r="B9139" s="324" t="s">
        <v>22750</v>
      </c>
      <c r="C9139" s="325" t="s">
        <v>14847</v>
      </c>
      <c r="D9139" s="326" t="s">
        <v>22751</v>
      </c>
    </row>
    <row r="9140" spans="1:4" ht="60" x14ac:dyDescent="0.2">
      <c r="A9140" s="85">
        <v>39356</v>
      </c>
      <c r="B9140" s="324" t="s">
        <v>22752</v>
      </c>
      <c r="C9140" s="325" t="s">
        <v>14847</v>
      </c>
      <c r="D9140" s="326" t="s">
        <v>22753</v>
      </c>
    </row>
    <row r="9141" spans="1:4" ht="60" x14ac:dyDescent="0.2">
      <c r="A9141" s="85">
        <v>39355</v>
      </c>
      <c r="B9141" s="324" t="s">
        <v>22754</v>
      </c>
      <c r="C9141" s="325" t="s">
        <v>14847</v>
      </c>
      <c r="D9141" s="326" t="s">
        <v>14795</v>
      </c>
    </row>
    <row r="9142" spans="1:4" ht="60" x14ac:dyDescent="0.2">
      <c r="A9142" s="85">
        <v>39353</v>
      </c>
      <c r="B9142" s="324" t="s">
        <v>22755</v>
      </c>
      <c r="C9142" s="325" t="s">
        <v>14847</v>
      </c>
      <c r="D9142" s="326" t="s">
        <v>22756</v>
      </c>
    </row>
    <row r="9143" spans="1:4" ht="60" x14ac:dyDescent="0.2">
      <c r="A9143" s="85">
        <v>39354</v>
      </c>
      <c r="B9143" s="324" t="s">
        <v>22757</v>
      </c>
      <c r="C9143" s="325" t="s">
        <v>14847</v>
      </c>
      <c r="D9143" s="326" t="s">
        <v>22758</v>
      </c>
    </row>
    <row r="9144" spans="1:4" ht="15" x14ac:dyDescent="0.2">
      <c r="A9144" s="85">
        <v>39398</v>
      </c>
      <c r="B9144" s="324" t="s">
        <v>22759</v>
      </c>
      <c r="C9144" s="325" t="s">
        <v>14847</v>
      </c>
      <c r="D9144" s="326" t="s">
        <v>1467</v>
      </c>
    </row>
    <row r="9145" spans="1:4" ht="30" x14ac:dyDescent="0.2">
      <c r="A9145" s="85">
        <v>13343</v>
      </c>
      <c r="B9145" s="324" t="s">
        <v>22760</v>
      </c>
      <c r="C9145" s="325" t="s">
        <v>14847</v>
      </c>
      <c r="D9145" s="326" t="s">
        <v>22761</v>
      </c>
    </row>
    <row r="9146" spans="1:4" ht="30" x14ac:dyDescent="0.2">
      <c r="A9146" s="85">
        <v>12118</v>
      </c>
      <c r="B9146" s="324" t="s">
        <v>22762</v>
      </c>
      <c r="C9146" s="325" t="s">
        <v>14847</v>
      </c>
      <c r="D9146" s="326" t="s">
        <v>959</v>
      </c>
    </row>
    <row r="9147" spans="1:4" ht="45" x14ac:dyDescent="0.2">
      <c r="A9147" s="85">
        <v>39482</v>
      </c>
      <c r="B9147" s="324" t="s">
        <v>22763</v>
      </c>
      <c r="C9147" s="325" t="s">
        <v>14847</v>
      </c>
      <c r="D9147" s="326" t="s">
        <v>22764</v>
      </c>
    </row>
    <row r="9148" spans="1:4" ht="45" x14ac:dyDescent="0.2">
      <c r="A9148" s="85">
        <v>39486</v>
      </c>
      <c r="B9148" s="324" t="s">
        <v>22765</v>
      </c>
      <c r="C9148" s="325" t="s">
        <v>14847</v>
      </c>
      <c r="D9148" s="326" t="s">
        <v>22766</v>
      </c>
    </row>
    <row r="9149" spans="1:4" ht="45" x14ac:dyDescent="0.2">
      <c r="A9149" s="85">
        <v>39483</v>
      </c>
      <c r="B9149" s="324" t="s">
        <v>22767</v>
      </c>
      <c r="C9149" s="325" t="s">
        <v>14847</v>
      </c>
      <c r="D9149" s="326" t="s">
        <v>22768</v>
      </c>
    </row>
    <row r="9150" spans="1:4" ht="45" x14ac:dyDescent="0.2">
      <c r="A9150" s="85">
        <v>39487</v>
      </c>
      <c r="B9150" s="324" t="s">
        <v>22769</v>
      </c>
      <c r="C9150" s="325" t="s">
        <v>14847</v>
      </c>
      <c r="D9150" s="326" t="s">
        <v>14685</v>
      </c>
    </row>
    <row r="9151" spans="1:4" ht="45" x14ac:dyDescent="0.2">
      <c r="A9151" s="85">
        <v>39484</v>
      </c>
      <c r="B9151" s="324" t="s">
        <v>22770</v>
      </c>
      <c r="C9151" s="325" t="s">
        <v>14847</v>
      </c>
      <c r="D9151" s="326" t="s">
        <v>22771</v>
      </c>
    </row>
    <row r="9152" spans="1:4" ht="45" x14ac:dyDescent="0.2">
      <c r="A9152" s="85">
        <v>39488</v>
      </c>
      <c r="B9152" s="324" t="s">
        <v>22772</v>
      </c>
      <c r="C9152" s="325" t="s">
        <v>14847</v>
      </c>
      <c r="D9152" s="326" t="s">
        <v>22773</v>
      </c>
    </row>
    <row r="9153" spans="1:4" ht="45" x14ac:dyDescent="0.2">
      <c r="A9153" s="85">
        <v>39485</v>
      </c>
      <c r="B9153" s="324" t="s">
        <v>22774</v>
      </c>
      <c r="C9153" s="325" t="s">
        <v>14847</v>
      </c>
      <c r="D9153" s="326" t="s">
        <v>22775</v>
      </c>
    </row>
    <row r="9154" spans="1:4" ht="45" x14ac:dyDescent="0.2">
      <c r="A9154" s="85">
        <v>39489</v>
      </c>
      <c r="B9154" s="324" t="s">
        <v>22776</v>
      </c>
      <c r="C9154" s="325" t="s">
        <v>14847</v>
      </c>
      <c r="D9154" s="326" t="s">
        <v>17583</v>
      </c>
    </row>
    <row r="9155" spans="1:4" ht="45" x14ac:dyDescent="0.2">
      <c r="A9155" s="85">
        <v>39494</v>
      </c>
      <c r="B9155" s="324" t="s">
        <v>22777</v>
      </c>
      <c r="C9155" s="325" t="s">
        <v>14847</v>
      </c>
      <c r="D9155" s="326" t="s">
        <v>22778</v>
      </c>
    </row>
    <row r="9156" spans="1:4" ht="45" x14ac:dyDescent="0.2">
      <c r="A9156" s="85">
        <v>39490</v>
      </c>
      <c r="B9156" s="324" t="s">
        <v>22779</v>
      </c>
      <c r="C9156" s="325" t="s">
        <v>14847</v>
      </c>
      <c r="D9156" s="326" t="s">
        <v>22780</v>
      </c>
    </row>
    <row r="9157" spans="1:4" ht="45" x14ac:dyDescent="0.2">
      <c r="A9157" s="85">
        <v>39495</v>
      </c>
      <c r="B9157" s="324" t="s">
        <v>22781</v>
      </c>
      <c r="C9157" s="325" t="s">
        <v>14847</v>
      </c>
      <c r="D9157" s="326" t="s">
        <v>22764</v>
      </c>
    </row>
    <row r="9158" spans="1:4" ht="45" x14ac:dyDescent="0.2">
      <c r="A9158" s="85">
        <v>39491</v>
      </c>
      <c r="B9158" s="324" t="s">
        <v>22782</v>
      </c>
      <c r="C9158" s="325" t="s">
        <v>14847</v>
      </c>
      <c r="D9158" s="326" t="s">
        <v>22783</v>
      </c>
    </row>
    <row r="9159" spans="1:4" ht="45" x14ac:dyDescent="0.2">
      <c r="A9159" s="85">
        <v>39496</v>
      </c>
      <c r="B9159" s="324" t="s">
        <v>22784</v>
      </c>
      <c r="C9159" s="325" t="s">
        <v>14847</v>
      </c>
      <c r="D9159" s="326" t="s">
        <v>22785</v>
      </c>
    </row>
    <row r="9160" spans="1:4" ht="45" x14ac:dyDescent="0.2">
      <c r="A9160" s="85">
        <v>39492</v>
      </c>
      <c r="B9160" s="324" t="s">
        <v>22786</v>
      </c>
      <c r="C9160" s="325" t="s">
        <v>14847</v>
      </c>
      <c r="D9160" s="326" t="s">
        <v>22787</v>
      </c>
    </row>
    <row r="9161" spans="1:4" ht="45" x14ac:dyDescent="0.2">
      <c r="A9161" s="85">
        <v>39497</v>
      </c>
      <c r="B9161" s="324" t="s">
        <v>22788</v>
      </c>
      <c r="C9161" s="325" t="s">
        <v>14847</v>
      </c>
      <c r="D9161" s="326" t="s">
        <v>22789</v>
      </c>
    </row>
    <row r="9162" spans="1:4" ht="45" x14ac:dyDescent="0.2">
      <c r="A9162" s="85">
        <v>39493</v>
      </c>
      <c r="B9162" s="324" t="s">
        <v>22790</v>
      </c>
      <c r="C9162" s="325" t="s">
        <v>14847</v>
      </c>
      <c r="D9162" s="326" t="s">
        <v>22791</v>
      </c>
    </row>
    <row r="9163" spans="1:4" ht="45" x14ac:dyDescent="0.2">
      <c r="A9163" s="85">
        <v>39500</v>
      </c>
      <c r="B9163" s="324" t="s">
        <v>22792</v>
      </c>
      <c r="C9163" s="325" t="s">
        <v>14847</v>
      </c>
      <c r="D9163" s="326" t="s">
        <v>22793</v>
      </c>
    </row>
    <row r="9164" spans="1:4" ht="45" x14ac:dyDescent="0.2">
      <c r="A9164" s="85">
        <v>39498</v>
      </c>
      <c r="B9164" s="324" t="s">
        <v>22794</v>
      </c>
      <c r="C9164" s="325" t="s">
        <v>14847</v>
      </c>
      <c r="D9164" s="326" t="s">
        <v>22795</v>
      </c>
    </row>
    <row r="9165" spans="1:4" ht="45" x14ac:dyDescent="0.2">
      <c r="A9165" s="85">
        <v>39501</v>
      </c>
      <c r="B9165" s="324" t="s">
        <v>22796</v>
      </c>
      <c r="C9165" s="325" t="s">
        <v>14847</v>
      </c>
      <c r="D9165" s="326" t="s">
        <v>22797</v>
      </c>
    </row>
    <row r="9166" spans="1:4" ht="45" x14ac:dyDescent="0.2">
      <c r="A9166" s="85">
        <v>39499</v>
      </c>
      <c r="B9166" s="324" t="s">
        <v>22798</v>
      </c>
      <c r="C9166" s="325" t="s">
        <v>14847</v>
      </c>
      <c r="D9166" s="326" t="s">
        <v>22799</v>
      </c>
    </row>
    <row r="9167" spans="1:4" ht="15" x14ac:dyDescent="0.2">
      <c r="A9167" s="85">
        <v>3733</v>
      </c>
      <c r="B9167" s="324" t="s">
        <v>22800</v>
      </c>
      <c r="C9167" s="325" t="s">
        <v>1506</v>
      </c>
      <c r="D9167" s="326" t="s">
        <v>22801</v>
      </c>
    </row>
    <row r="9168" spans="1:4" ht="15" x14ac:dyDescent="0.2">
      <c r="A9168" s="85">
        <v>3731</v>
      </c>
      <c r="B9168" s="324" t="s">
        <v>22802</v>
      </c>
      <c r="C9168" s="325" t="s">
        <v>1506</v>
      </c>
      <c r="D9168" s="326" t="s">
        <v>17834</v>
      </c>
    </row>
    <row r="9169" spans="1:4" ht="15" x14ac:dyDescent="0.2">
      <c r="A9169" s="85">
        <v>38137</v>
      </c>
      <c r="B9169" s="324" t="s">
        <v>22803</v>
      </c>
      <c r="C9169" s="325" t="s">
        <v>1506</v>
      </c>
      <c r="D9169" s="326" t="s">
        <v>17781</v>
      </c>
    </row>
    <row r="9170" spans="1:4" ht="15" x14ac:dyDescent="0.2">
      <c r="A9170" s="85">
        <v>38135</v>
      </c>
      <c r="B9170" s="324" t="s">
        <v>22804</v>
      </c>
      <c r="C9170" s="325" t="s">
        <v>1506</v>
      </c>
      <c r="D9170" s="326" t="s">
        <v>22805</v>
      </c>
    </row>
    <row r="9171" spans="1:4" ht="15" x14ac:dyDescent="0.2">
      <c r="A9171" s="85">
        <v>38138</v>
      </c>
      <c r="B9171" s="324" t="s">
        <v>22806</v>
      </c>
      <c r="C9171" s="325" t="s">
        <v>1506</v>
      </c>
      <c r="D9171" s="326" t="s">
        <v>22807</v>
      </c>
    </row>
    <row r="9172" spans="1:4" ht="30" x14ac:dyDescent="0.2">
      <c r="A9172" s="85">
        <v>3736</v>
      </c>
      <c r="B9172" s="324" t="s">
        <v>22808</v>
      </c>
      <c r="C9172" s="325" t="s">
        <v>1506</v>
      </c>
      <c r="D9172" s="326" t="s">
        <v>13837</v>
      </c>
    </row>
    <row r="9173" spans="1:4" ht="30" x14ac:dyDescent="0.2">
      <c r="A9173" s="85">
        <v>3741</v>
      </c>
      <c r="B9173" s="324" t="s">
        <v>22809</v>
      </c>
      <c r="C9173" s="325" t="s">
        <v>1506</v>
      </c>
      <c r="D9173" s="326" t="s">
        <v>867</v>
      </c>
    </row>
    <row r="9174" spans="1:4" ht="30" x14ac:dyDescent="0.2">
      <c r="A9174" s="85">
        <v>3745</v>
      </c>
      <c r="B9174" s="324" t="s">
        <v>22810</v>
      </c>
      <c r="C9174" s="325" t="s">
        <v>1506</v>
      </c>
      <c r="D9174" s="326" t="s">
        <v>13838</v>
      </c>
    </row>
    <row r="9175" spans="1:4" ht="30" x14ac:dyDescent="0.2">
      <c r="A9175" s="85">
        <v>3743</v>
      </c>
      <c r="B9175" s="324" t="s">
        <v>22811</v>
      </c>
      <c r="C9175" s="325" t="s">
        <v>1506</v>
      </c>
      <c r="D9175" s="326" t="s">
        <v>1255</v>
      </c>
    </row>
    <row r="9176" spans="1:4" ht="30" x14ac:dyDescent="0.2">
      <c r="A9176" s="85">
        <v>3744</v>
      </c>
      <c r="B9176" s="324" t="s">
        <v>22812</v>
      </c>
      <c r="C9176" s="325" t="s">
        <v>1506</v>
      </c>
      <c r="D9176" s="326" t="s">
        <v>501</v>
      </c>
    </row>
    <row r="9177" spans="1:4" ht="30" x14ac:dyDescent="0.2">
      <c r="A9177" s="85">
        <v>3739</v>
      </c>
      <c r="B9177" s="324" t="s">
        <v>22813</v>
      </c>
      <c r="C9177" s="325" t="s">
        <v>1506</v>
      </c>
      <c r="D9177" s="326" t="s">
        <v>5275</v>
      </c>
    </row>
    <row r="9178" spans="1:4" ht="30" x14ac:dyDescent="0.2">
      <c r="A9178" s="85">
        <v>3737</v>
      </c>
      <c r="B9178" s="324" t="s">
        <v>22814</v>
      </c>
      <c r="C9178" s="325" t="s">
        <v>1506</v>
      </c>
      <c r="D9178" s="326" t="s">
        <v>1367</v>
      </c>
    </row>
    <row r="9179" spans="1:4" ht="30" x14ac:dyDescent="0.2">
      <c r="A9179" s="85">
        <v>3738</v>
      </c>
      <c r="B9179" s="324" t="s">
        <v>22815</v>
      </c>
      <c r="C9179" s="325" t="s">
        <v>1506</v>
      </c>
      <c r="D9179" s="326" t="s">
        <v>5744</v>
      </c>
    </row>
    <row r="9180" spans="1:4" ht="30" x14ac:dyDescent="0.2">
      <c r="A9180" s="85">
        <v>3747</v>
      </c>
      <c r="B9180" s="324" t="s">
        <v>22816</v>
      </c>
      <c r="C9180" s="325" t="s">
        <v>1506</v>
      </c>
      <c r="D9180" s="326" t="s">
        <v>501</v>
      </c>
    </row>
    <row r="9181" spans="1:4" ht="30" x14ac:dyDescent="0.2">
      <c r="A9181" s="85">
        <v>11649</v>
      </c>
      <c r="B9181" s="324" t="s">
        <v>22817</v>
      </c>
      <c r="C9181" s="325" t="s">
        <v>14847</v>
      </c>
      <c r="D9181" s="326" t="s">
        <v>13839</v>
      </c>
    </row>
    <row r="9182" spans="1:4" ht="30" x14ac:dyDescent="0.2">
      <c r="A9182" s="85">
        <v>11650</v>
      </c>
      <c r="B9182" s="324" t="s">
        <v>22818</v>
      </c>
      <c r="C9182" s="325" t="s">
        <v>14847</v>
      </c>
      <c r="D9182" s="326" t="s">
        <v>13840</v>
      </c>
    </row>
    <row r="9183" spans="1:4" ht="30" x14ac:dyDescent="0.2">
      <c r="A9183" s="85">
        <v>3742</v>
      </c>
      <c r="B9183" s="324" t="s">
        <v>22819</v>
      </c>
      <c r="C9183" s="325" t="s">
        <v>1506</v>
      </c>
      <c r="D9183" s="326" t="s">
        <v>2123</v>
      </c>
    </row>
    <row r="9184" spans="1:4" ht="30" x14ac:dyDescent="0.2">
      <c r="A9184" s="85">
        <v>3746</v>
      </c>
      <c r="B9184" s="324" t="s">
        <v>22820</v>
      </c>
      <c r="C9184" s="325" t="s">
        <v>1506</v>
      </c>
      <c r="D9184" s="326" t="s">
        <v>1130</v>
      </c>
    </row>
    <row r="9185" spans="1:4" ht="15" x14ac:dyDescent="0.2">
      <c r="A9185" s="85">
        <v>13250</v>
      </c>
      <c r="B9185" s="324" t="s">
        <v>22821</v>
      </c>
      <c r="C9185" s="325" t="s">
        <v>14847</v>
      </c>
      <c r="D9185" s="326" t="s">
        <v>340</v>
      </c>
    </row>
    <row r="9186" spans="1:4" ht="15" x14ac:dyDescent="0.2">
      <c r="A9186" s="85">
        <v>11641</v>
      </c>
      <c r="B9186" s="324" t="s">
        <v>22822</v>
      </c>
      <c r="C9186" s="325" t="s">
        <v>1506</v>
      </c>
      <c r="D9186" s="326" t="s">
        <v>985</v>
      </c>
    </row>
    <row r="9187" spans="1:4" ht="15" x14ac:dyDescent="0.2">
      <c r="A9187" s="85">
        <v>21106</v>
      </c>
      <c r="B9187" s="324" t="s">
        <v>22823</v>
      </c>
      <c r="C9187" s="325" t="s">
        <v>1492</v>
      </c>
      <c r="D9187" s="326" t="s">
        <v>6449</v>
      </c>
    </row>
    <row r="9188" spans="1:4" ht="15" x14ac:dyDescent="0.2">
      <c r="A9188" s="85">
        <v>3755</v>
      </c>
      <c r="B9188" s="324" t="s">
        <v>22824</v>
      </c>
      <c r="C9188" s="325" t="s">
        <v>14847</v>
      </c>
      <c r="D9188" s="326" t="s">
        <v>22825</v>
      </c>
    </row>
    <row r="9189" spans="1:4" ht="15" x14ac:dyDescent="0.2">
      <c r="A9189" s="85">
        <v>3750</v>
      </c>
      <c r="B9189" s="324" t="s">
        <v>22826</v>
      </c>
      <c r="C9189" s="325" t="s">
        <v>14847</v>
      </c>
      <c r="D9189" s="326" t="s">
        <v>17618</v>
      </c>
    </row>
    <row r="9190" spans="1:4" ht="15" x14ac:dyDescent="0.2">
      <c r="A9190" s="85">
        <v>3756</v>
      </c>
      <c r="B9190" s="324" t="s">
        <v>22827</v>
      </c>
      <c r="C9190" s="325" t="s">
        <v>14847</v>
      </c>
      <c r="D9190" s="326" t="s">
        <v>22828</v>
      </c>
    </row>
    <row r="9191" spans="1:4" ht="15" x14ac:dyDescent="0.2">
      <c r="A9191" s="85">
        <v>39377</v>
      </c>
      <c r="B9191" s="324" t="s">
        <v>22829</v>
      </c>
      <c r="C9191" s="325" t="s">
        <v>14847</v>
      </c>
      <c r="D9191" s="326" t="s">
        <v>22830</v>
      </c>
    </row>
    <row r="9192" spans="1:4" ht="15" x14ac:dyDescent="0.2">
      <c r="A9192" s="85">
        <v>38191</v>
      </c>
      <c r="B9192" s="324" t="s">
        <v>22831</v>
      </c>
      <c r="C9192" s="325" t="s">
        <v>14847</v>
      </c>
      <c r="D9192" s="326" t="s">
        <v>14700</v>
      </c>
    </row>
    <row r="9193" spans="1:4" ht="15" x14ac:dyDescent="0.2">
      <c r="A9193" s="85">
        <v>39381</v>
      </c>
      <c r="B9193" s="324" t="s">
        <v>22832</v>
      </c>
      <c r="C9193" s="325" t="s">
        <v>14847</v>
      </c>
      <c r="D9193" s="326" t="s">
        <v>1397</v>
      </c>
    </row>
    <row r="9194" spans="1:4" ht="15" x14ac:dyDescent="0.2">
      <c r="A9194" s="85">
        <v>38780</v>
      </c>
      <c r="B9194" s="324" t="s">
        <v>22833</v>
      </c>
      <c r="C9194" s="325" t="s">
        <v>14847</v>
      </c>
      <c r="D9194" s="326" t="s">
        <v>1251</v>
      </c>
    </row>
    <row r="9195" spans="1:4" ht="15" x14ac:dyDescent="0.2">
      <c r="A9195" s="85">
        <v>38781</v>
      </c>
      <c r="B9195" s="324" t="s">
        <v>22834</v>
      </c>
      <c r="C9195" s="325" t="s">
        <v>14847</v>
      </c>
      <c r="D9195" s="326" t="s">
        <v>22835</v>
      </c>
    </row>
    <row r="9196" spans="1:4" ht="15" x14ac:dyDescent="0.2">
      <c r="A9196" s="85">
        <v>38192</v>
      </c>
      <c r="B9196" s="324" t="s">
        <v>22836</v>
      </c>
      <c r="C9196" s="325" t="s">
        <v>14847</v>
      </c>
      <c r="D9196" s="326" t="s">
        <v>6991</v>
      </c>
    </row>
    <row r="9197" spans="1:4" ht="15" x14ac:dyDescent="0.2">
      <c r="A9197" s="85">
        <v>3753</v>
      </c>
      <c r="B9197" s="324" t="s">
        <v>22837</v>
      </c>
      <c r="C9197" s="325" t="s">
        <v>14847</v>
      </c>
      <c r="D9197" s="326" t="s">
        <v>3828</v>
      </c>
    </row>
    <row r="9198" spans="1:4" ht="15" x14ac:dyDescent="0.2">
      <c r="A9198" s="85">
        <v>38782</v>
      </c>
      <c r="B9198" s="324" t="s">
        <v>22838</v>
      </c>
      <c r="C9198" s="325" t="s">
        <v>14847</v>
      </c>
      <c r="D9198" s="326" t="s">
        <v>640</v>
      </c>
    </row>
    <row r="9199" spans="1:4" ht="15" x14ac:dyDescent="0.2">
      <c r="A9199" s="85">
        <v>38778</v>
      </c>
      <c r="B9199" s="324" t="s">
        <v>22839</v>
      </c>
      <c r="C9199" s="325" t="s">
        <v>14847</v>
      </c>
      <c r="D9199" s="326" t="s">
        <v>835</v>
      </c>
    </row>
    <row r="9200" spans="1:4" ht="15" x14ac:dyDescent="0.2">
      <c r="A9200" s="85">
        <v>38779</v>
      </c>
      <c r="B9200" s="324" t="s">
        <v>22840</v>
      </c>
      <c r="C9200" s="325" t="s">
        <v>14847</v>
      </c>
      <c r="D9200" s="326" t="s">
        <v>6544</v>
      </c>
    </row>
    <row r="9201" spans="1:4" ht="15" x14ac:dyDescent="0.2">
      <c r="A9201" s="85">
        <v>39388</v>
      </c>
      <c r="B9201" s="324" t="s">
        <v>22841</v>
      </c>
      <c r="C9201" s="325" t="s">
        <v>14847</v>
      </c>
      <c r="D9201" s="326" t="s">
        <v>22842</v>
      </c>
    </row>
    <row r="9202" spans="1:4" ht="15" x14ac:dyDescent="0.2">
      <c r="A9202" s="85">
        <v>39387</v>
      </c>
      <c r="B9202" s="324" t="s">
        <v>22843</v>
      </c>
      <c r="C9202" s="325" t="s">
        <v>14847</v>
      </c>
      <c r="D9202" s="326" t="s">
        <v>22844</v>
      </c>
    </row>
    <row r="9203" spans="1:4" ht="15" x14ac:dyDescent="0.2">
      <c r="A9203" s="85">
        <v>39386</v>
      </c>
      <c r="B9203" s="324" t="s">
        <v>22845</v>
      </c>
      <c r="C9203" s="325" t="s">
        <v>14847</v>
      </c>
      <c r="D9203" s="326" t="s">
        <v>13859</v>
      </c>
    </row>
    <row r="9204" spans="1:4" ht="15" x14ac:dyDescent="0.2">
      <c r="A9204" s="85">
        <v>38194</v>
      </c>
      <c r="B9204" s="324" t="s">
        <v>22846</v>
      </c>
      <c r="C9204" s="325" t="s">
        <v>14847</v>
      </c>
      <c r="D9204" s="326" t="s">
        <v>22847</v>
      </c>
    </row>
    <row r="9205" spans="1:4" ht="15" x14ac:dyDescent="0.2">
      <c r="A9205" s="85">
        <v>38193</v>
      </c>
      <c r="B9205" s="324" t="s">
        <v>22848</v>
      </c>
      <c r="C9205" s="325" t="s">
        <v>14847</v>
      </c>
      <c r="D9205" s="326" t="s">
        <v>22849</v>
      </c>
    </row>
    <row r="9206" spans="1:4" ht="15" x14ac:dyDescent="0.2">
      <c r="A9206" s="85">
        <v>12216</v>
      </c>
      <c r="B9206" s="324" t="s">
        <v>22850</v>
      </c>
      <c r="C9206" s="325" t="s">
        <v>14847</v>
      </c>
      <c r="D9206" s="326" t="s">
        <v>22851</v>
      </c>
    </row>
    <row r="9207" spans="1:4" ht="15" x14ac:dyDescent="0.2">
      <c r="A9207" s="85">
        <v>3757</v>
      </c>
      <c r="B9207" s="324" t="s">
        <v>22852</v>
      </c>
      <c r="C9207" s="325" t="s">
        <v>14847</v>
      </c>
      <c r="D9207" s="326" t="s">
        <v>13404</v>
      </c>
    </row>
    <row r="9208" spans="1:4" ht="15" x14ac:dyDescent="0.2">
      <c r="A9208" s="85">
        <v>3758</v>
      </c>
      <c r="B9208" s="324" t="s">
        <v>22853</v>
      </c>
      <c r="C9208" s="325" t="s">
        <v>14847</v>
      </c>
      <c r="D9208" s="326" t="s">
        <v>18837</v>
      </c>
    </row>
    <row r="9209" spans="1:4" ht="15" x14ac:dyDescent="0.2">
      <c r="A9209" s="85">
        <v>12214</v>
      </c>
      <c r="B9209" s="324" t="s">
        <v>22854</v>
      </c>
      <c r="C9209" s="325" t="s">
        <v>14847</v>
      </c>
      <c r="D9209" s="326" t="s">
        <v>22855</v>
      </c>
    </row>
    <row r="9210" spans="1:4" ht="15" x14ac:dyDescent="0.2">
      <c r="A9210" s="85">
        <v>3749</v>
      </c>
      <c r="B9210" s="324" t="s">
        <v>22856</v>
      </c>
      <c r="C9210" s="325" t="s">
        <v>14847</v>
      </c>
      <c r="D9210" s="326" t="s">
        <v>1037</v>
      </c>
    </row>
    <row r="9211" spans="1:4" ht="15" x14ac:dyDescent="0.2">
      <c r="A9211" s="85">
        <v>3751</v>
      </c>
      <c r="B9211" s="324" t="s">
        <v>22857</v>
      </c>
      <c r="C9211" s="325" t="s">
        <v>14847</v>
      </c>
      <c r="D9211" s="326" t="s">
        <v>22858</v>
      </c>
    </row>
    <row r="9212" spans="1:4" ht="15" x14ac:dyDescent="0.2">
      <c r="A9212" s="85">
        <v>39376</v>
      </c>
      <c r="B9212" s="324" t="s">
        <v>22859</v>
      </c>
      <c r="C9212" s="325" t="s">
        <v>14847</v>
      </c>
      <c r="D9212" s="326" t="s">
        <v>14098</v>
      </c>
    </row>
    <row r="9213" spans="1:4" ht="15" x14ac:dyDescent="0.2">
      <c r="A9213" s="85">
        <v>3752</v>
      </c>
      <c r="B9213" s="324" t="s">
        <v>22860</v>
      </c>
      <c r="C9213" s="325" t="s">
        <v>14847</v>
      </c>
      <c r="D9213" s="326" t="s">
        <v>22861</v>
      </c>
    </row>
    <row r="9214" spans="1:4" ht="30" x14ac:dyDescent="0.2">
      <c r="A9214" s="85">
        <v>746</v>
      </c>
      <c r="B9214" s="324" t="s">
        <v>22862</v>
      </c>
      <c r="C9214" s="325" t="s">
        <v>14847</v>
      </c>
      <c r="D9214" s="326" t="s">
        <v>22863</v>
      </c>
    </row>
    <row r="9215" spans="1:4" ht="15" x14ac:dyDescent="0.2">
      <c r="A9215" s="85">
        <v>36521</v>
      </c>
      <c r="B9215" s="324" t="s">
        <v>22864</v>
      </c>
      <c r="C9215" s="325" t="s">
        <v>14847</v>
      </c>
      <c r="D9215" s="326" t="s">
        <v>13727</v>
      </c>
    </row>
    <row r="9216" spans="1:4" ht="15" x14ac:dyDescent="0.2">
      <c r="A9216" s="85">
        <v>36794</v>
      </c>
      <c r="B9216" s="324" t="s">
        <v>22865</v>
      </c>
      <c r="C9216" s="325" t="s">
        <v>14847</v>
      </c>
      <c r="D9216" s="326" t="s">
        <v>18243</v>
      </c>
    </row>
    <row r="9217" spans="1:4" ht="15" x14ac:dyDescent="0.2">
      <c r="A9217" s="85">
        <v>10426</v>
      </c>
      <c r="B9217" s="324" t="s">
        <v>22866</v>
      </c>
      <c r="C9217" s="325" t="s">
        <v>14847</v>
      </c>
      <c r="D9217" s="326" t="s">
        <v>13866</v>
      </c>
    </row>
    <row r="9218" spans="1:4" ht="15" x14ac:dyDescent="0.2">
      <c r="A9218" s="85">
        <v>10425</v>
      </c>
      <c r="B9218" s="324" t="s">
        <v>22867</v>
      </c>
      <c r="C9218" s="325" t="s">
        <v>14847</v>
      </c>
      <c r="D9218" s="326" t="s">
        <v>22868</v>
      </c>
    </row>
    <row r="9219" spans="1:4" ht="15" x14ac:dyDescent="0.2">
      <c r="A9219" s="85">
        <v>10431</v>
      </c>
      <c r="B9219" s="324" t="s">
        <v>22869</v>
      </c>
      <c r="C9219" s="325" t="s">
        <v>14847</v>
      </c>
      <c r="D9219" s="326" t="s">
        <v>22870</v>
      </c>
    </row>
    <row r="9220" spans="1:4" ht="15" x14ac:dyDescent="0.2">
      <c r="A9220" s="85">
        <v>10429</v>
      </c>
      <c r="B9220" s="324" t="s">
        <v>22871</v>
      </c>
      <c r="C9220" s="325" t="s">
        <v>14847</v>
      </c>
      <c r="D9220" s="326" t="s">
        <v>22872</v>
      </c>
    </row>
    <row r="9221" spans="1:4" ht="15" x14ac:dyDescent="0.2">
      <c r="A9221" s="85">
        <v>20269</v>
      </c>
      <c r="B9221" s="324" t="s">
        <v>22873</v>
      </c>
      <c r="C9221" s="325" t="s">
        <v>14847</v>
      </c>
      <c r="D9221" s="326" t="s">
        <v>22874</v>
      </c>
    </row>
    <row r="9222" spans="1:4" ht="15" x14ac:dyDescent="0.2">
      <c r="A9222" s="85">
        <v>20270</v>
      </c>
      <c r="B9222" s="324" t="s">
        <v>22875</v>
      </c>
      <c r="C9222" s="325" t="s">
        <v>14847</v>
      </c>
      <c r="D9222" s="326" t="s">
        <v>22876</v>
      </c>
    </row>
    <row r="9223" spans="1:4" ht="15" x14ac:dyDescent="0.2">
      <c r="A9223" s="85">
        <v>11696</v>
      </c>
      <c r="B9223" s="324" t="s">
        <v>22877</v>
      </c>
      <c r="C9223" s="325" t="s">
        <v>14847</v>
      </c>
      <c r="D9223" s="326" t="s">
        <v>22878</v>
      </c>
    </row>
    <row r="9224" spans="1:4" ht="15" x14ac:dyDescent="0.2">
      <c r="A9224" s="85">
        <v>10427</v>
      </c>
      <c r="B9224" s="324" t="s">
        <v>22879</v>
      </c>
      <c r="C9224" s="325" t="s">
        <v>14847</v>
      </c>
      <c r="D9224" s="326" t="s">
        <v>22880</v>
      </c>
    </row>
    <row r="9225" spans="1:4" ht="15" x14ac:dyDescent="0.2">
      <c r="A9225" s="85">
        <v>10428</v>
      </c>
      <c r="B9225" s="324" t="s">
        <v>22881</v>
      </c>
      <c r="C9225" s="325" t="s">
        <v>14847</v>
      </c>
      <c r="D9225" s="326" t="s">
        <v>22882</v>
      </c>
    </row>
    <row r="9226" spans="1:4" ht="15" x14ac:dyDescent="0.2">
      <c r="A9226" s="85">
        <v>2354</v>
      </c>
      <c r="B9226" s="324" t="s">
        <v>22883</v>
      </c>
      <c r="C9226" s="325" t="s">
        <v>1490</v>
      </c>
      <c r="D9226" s="326" t="s">
        <v>4266</v>
      </c>
    </row>
    <row r="9227" spans="1:4" ht="15" x14ac:dyDescent="0.2">
      <c r="A9227" s="85">
        <v>40932</v>
      </c>
      <c r="B9227" s="324" t="s">
        <v>22884</v>
      </c>
      <c r="C9227" s="325" t="s">
        <v>1494</v>
      </c>
      <c r="D9227" s="326" t="s">
        <v>22885</v>
      </c>
    </row>
    <row r="9228" spans="1:4" ht="15" x14ac:dyDescent="0.2">
      <c r="A9228" s="85">
        <v>10853</v>
      </c>
      <c r="B9228" s="324" t="s">
        <v>22886</v>
      </c>
      <c r="C9228" s="325" t="s">
        <v>14847</v>
      </c>
      <c r="D9228" s="326" t="s">
        <v>22887</v>
      </c>
    </row>
    <row r="9229" spans="1:4" ht="15" x14ac:dyDescent="0.2">
      <c r="A9229" s="85">
        <v>5093</v>
      </c>
      <c r="B9229" s="324" t="s">
        <v>22888</v>
      </c>
      <c r="C9229" s="325" t="s">
        <v>1495</v>
      </c>
      <c r="D9229" s="326" t="s">
        <v>14020</v>
      </c>
    </row>
    <row r="9230" spans="1:4" ht="30" x14ac:dyDescent="0.2">
      <c r="A9230" s="85">
        <v>37768</v>
      </c>
      <c r="B9230" s="324" t="s">
        <v>22889</v>
      </c>
      <c r="C9230" s="325" t="s">
        <v>14847</v>
      </c>
      <c r="D9230" s="326" t="s">
        <v>13847</v>
      </c>
    </row>
    <row r="9231" spans="1:4" ht="30" x14ac:dyDescent="0.2">
      <c r="A9231" s="85">
        <v>37773</v>
      </c>
      <c r="B9231" s="324" t="s">
        <v>22890</v>
      </c>
      <c r="C9231" s="325" t="s">
        <v>14847</v>
      </c>
      <c r="D9231" s="326" t="s">
        <v>13848</v>
      </c>
    </row>
    <row r="9232" spans="1:4" ht="30" x14ac:dyDescent="0.2">
      <c r="A9232" s="85">
        <v>37769</v>
      </c>
      <c r="B9232" s="324" t="s">
        <v>22891</v>
      </c>
      <c r="C9232" s="325" t="s">
        <v>14847</v>
      </c>
      <c r="D9232" s="326" t="s">
        <v>13849</v>
      </c>
    </row>
    <row r="9233" spans="1:4" ht="30" x14ac:dyDescent="0.2">
      <c r="A9233" s="85">
        <v>37770</v>
      </c>
      <c r="B9233" s="324" t="s">
        <v>22892</v>
      </c>
      <c r="C9233" s="325" t="s">
        <v>14847</v>
      </c>
      <c r="D9233" s="326" t="s">
        <v>13850</v>
      </c>
    </row>
    <row r="9234" spans="1:4" ht="15" x14ac:dyDescent="0.2">
      <c r="A9234" s="85">
        <v>38382</v>
      </c>
      <c r="B9234" s="324" t="s">
        <v>22893</v>
      </c>
      <c r="C9234" s="325" t="s">
        <v>14847</v>
      </c>
      <c r="D9234" s="326" t="s">
        <v>5788</v>
      </c>
    </row>
    <row r="9235" spans="1:4" ht="15" x14ac:dyDescent="0.2">
      <c r="A9235" s="85">
        <v>6091</v>
      </c>
      <c r="B9235" s="324" t="s">
        <v>22894</v>
      </c>
      <c r="C9235" s="325" t="s">
        <v>1493</v>
      </c>
      <c r="D9235" s="326" t="s">
        <v>7665</v>
      </c>
    </row>
    <row r="9236" spans="1:4" ht="15" x14ac:dyDescent="0.2">
      <c r="A9236" s="85">
        <v>38383</v>
      </c>
      <c r="B9236" s="324" t="s">
        <v>22895</v>
      </c>
      <c r="C9236" s="325" t="s">
        <v>14847</v>
      </c>
      <c r="D9236" s="326" t="s">
        <v>480</v>
      </c>
    </row>
    <row r="9237" spans="1:4" ht="15" x14ac:dyDescent="0.2">
      <c r="A9237" s="85">
        <v>3768</v>
      </c>
      <c r="B9237" s="324" t="s">
        <v>22896</v>
      </c>
      <c r="C9237" s="325" t="s">
        <v>14847</v>
      </c>
      <c r="D9237" s="326" t="s">
        <v>18044</v>
      </c>
    </row>
    <row r="9238" spans="1:4" ht="15" x14ac:dyDescent="0.2">
      <c r="A9238" s="85">
        <v>3767</v>
      </c>
      <c r="B9238" s="324" t="s">
        <v>22897</v>
      </c>
      <c r="C9238" s="325" t="s">
        <v>14847</v>
      </c>
      <c r="D9238" s="326" t="s">
        <v>186</v>
      </c>
    </row>
    <row r="9239" spans="1:4" ht="15" x14ac:dyDescent="0.2">
      <c r="A9239" s="85">
        <v>13192</v>
      </c>
      <c r="B9239" s="324" t="s">
        <v>22898</v>
      </c>
      <c r="C9239" s="325" t="s">
        <v>14847</v>
      </c>
      <c r="D9239" s="326" t="s">
        <v>22899</v>
      </c>
    </row>
    <row r="9240" spans="1:4" ht="15" x14ac:dyDescent="0.2">
      <c r="A9240" s="85">
        <v>38413</v>
      </c>
      <c r="B9240" s="324" t="s">
        <v>22900</v>
      </c>
      <c r="C9240" s="325" t="s">
        <v>14847</v>
      </c>
      <c r="D9240" s="326" t="s">
        <v>22901</v>
      </c>
    </row>
    <row r="9241" spans="1:4" ht="45" x14ac:dyDescent="0.2">
      <c r="A9241" s="85">
        <v>42440</v>
      </c>
      <c r="B9241" s="324" t="s">
        <v>22902</v>
      </c>
      <c r="C9241" s="325" t="s">
        <v>14847</v>
      </c>
      <c r="D9241" s="326" t="s">
        <v>22903</v>
      </c>
    </row>
    <row r="9242" spans="1:4" ht="30" x14ac:dyDescent="0.2">
      <c r="A9242" s="85">
        <v>20193</v>
      </c>
      <c r="B9242" s="324" t="s">
        <v>22904</v>
      </c>
      <c r="C9242" s="325" t="s">
        <v>14850</v>
      </c>
      <c r="D9242" s="326" t="s">
        <v>233</v>
      </c>
    </row>
    <row r="9243" spans="1:4" ht="30" x14ac:dyDescent="0.2">
      <c r="A9243" s="85">
        <v>10527</v>
      </c>
      <c r="B9243" s="324" t="s">
        <v>22905</v>
      </c>
      <c r="C9243" s="325" t="s">
        <v>14848</v>
      </c>
      <c r="D9243" s="326" t="s">
        <v>1020</v>
      </c>
    </row>
    <row r="9244" spans="1:4" ht="30" x14ac:dyDescent="0.2">
      <c r="A9244" s="85">
        <v>41805</v>
      </c>
      <c r="B9244" s="324" t="s">
        <v>22906</v>
      </c>
      <c r="C9244" s="325" t="s">
        <v>1494</v>
      </c>
      <c r="D9244" s="326" t="s">
        <v>13851</v>
      </c>
    </row>
    <row r="9245" spans="1:4" ht="30" x14ac:dyDescent="0.2">
      <c r="A9245" s="85">
        <v>40271</v>
      </c>
      <c r="B9245" s="324" t="s">
        <v>22907</v>
      </c>
      <c r="C9245" s="325" t="s">
        <v>1494</v>
      </c>
      <c r="D9245" s="326" t="s">
        <v>290</v>
      </c>
    </row>
    <row r="9246" spans="1:4" ht="30" x14ac:dyDescent="0.2">
      <c r="A9246" s="85">
        <v>40287</v>
      </c>
      <c r="B9246" s="324" t="s">
        <v>22908</v>
      </c>
      <c r="C9246" s="325" t="s">
        <v>1494</v>
      </c>
      <c r="D9246" s="326" t="s">
        <v>493</v>
      </c>
    </row>
    <row r="9247" spans="1:4" ht="15" x14ac:dyDescent="0.2">
      <c r="A9247" s="85">
        <v>40295</v>
      </c>
      <c r="B9247" s="324" t="s">
        <v>22909</v>
      </c>
      <c r="C9247" s="325" t="s">
        <v>1490</v>
      </c>
      <c r="D9247" s="326" t="s">
        <v>482</v>
      </c>
    </row>
    <row r="9248" spans="1:4" ht="15" x14ac:dyDescent="0.2">
      <c r="A9248" s="85">
        <v>745</v>
      </c>
      <c r="B9248" s="324" t="s">
        <v>22910</v>
      </c>
      <c r="C9248" s="325" t="s">
        <v>1490</v>
      </c>
      <c r="D9248" s="326" t="s">
        <v>324</v>
      </c>
    </row>
    <row r="9249" spans="1:4" ht="45" x14ac:dyDescent="0.2">
      <c r="A9249" s="85">
        <v>4084</v>
      </c>
      <c r="B9249" s="324" t="s">
        <v>22911</v>
      </c>
      <c r="C9249" s="325" t="s">
        <v>1490</v>
      </c>
      <c r="D9249" s="326" t="s">
        <v>320</v>
      </c>
    </row>
    <row r="9250" spans="1:4" ht="45" x14ac:dyDescent="0.2">
      <c r="A9250" s="85">
        <v>743</v>
      </c>
      <c r="B9250" s="324" t="s">
        <v>22912</v>
      </c>
      <c r="C9250" s="325" t="s">
        <v>1490</v>
      </c>
      <c r="D9250" s="326" t="s">
        <v>320</v>
      </c>
    </row>
    <row r="9251" spans="1:4" ht="45" x14ac:dyDescent="0.2">
      <c r="A9251" s="85">
        <v>40293</v>
      </c>
      <c r="B9251" s="324" t="s">
        <v>22913</v>
      </c>
      <c r="C9251" s="325" t="s">
        <v>1490</v>
      </c>
      <c r="D9251" s="326" t="s">
        <v>379</v>
      </c>
    </row>
    <row r="9252" spans="1:4" ht="45" x14ac:dyDescent="0.2">
      <c r="A9252" s="85">
        <v>40294</v>
      </c>
      <c r="B9252" s="324" t="s">
        <v>22914</v>
      </c>
      <c r="C9252" s="325" t="s">
        <v>1490</v>
      </c>
      <c r="D9252" s="326" t="s">
        <v>320</v>
      </c>
    </row>
    <row r="9253" spans="1:4" ht="45" x14ac:dyDescent="0.2">
      <c r="A9253" s="85">
        <v>4085</v>
      </c>
      <c r="B9253" s="324" t="s">
        <v>22915</v>
      </c>
      <c r="C9253" s="325" t="s">
        <v>1490</v>
      </c>
      <c r="D9253" s="326" t="s">
        <v>200</v>
      </c>
    </row>
    <row r="9254" spans="1:4" ht="60" x14ac:dyDescent="0.2">
      <c r="A9254" s="85">
        <v>1383</v>
      </c>
      <c r="B9254" s="324" t="s">
        <v>22916</v>
      </c>
      <c r="C9254" s="325" t="s">
        <v>1490</v>
      </c>
      <c r="D9254" s="326" t="s">
        <v>200</v>
      </c>
    </row>
    <row r="9255" spans="1:4" ht="30" x14ac:dyDescent="0.2">
      <c r="A9255" s="85">
        <v>10775</v>
      </c>
      <c r="B9255" s="324" t="s">
        <v>22917</v>
      </c>
      <c r="C9255" s="325" t="s">
        <v>1494</v>
      </c>
      <c r="D9255" s="326" t="s">
        <v>1021</v>
      </c>
    </row>
    <row r="9256" spans="1:4" ht="30" x14ac:dyDescent="0.2">
      <c r="A9256" s="85">
        <v>10776</v>
      </c>
      <c r="B9256" s="324" t="s">
        <v>22918</v>
      </c>
      <c r="C9256" s="325" t="s">
        <v>1494</v>
      </c>
      <c r="D9256" s="326" t="s">
        <v>1022</v>
      </c>
    </row>
    <row r="9257" spans="1:4" ht="15" x14ac:dyDescent="0.2">
      <c r="A9257" s="85">
        <v>10779</v>
      </c>
      <c r="B9257" s="324" t="s">
        <v>22919</v>
      </c>
      <c r="C9257" s="325" t="s">
        <v>1494</v>
      </c>
      <c r="D9257" s="326" t="s">
        <v>1023</v>
      </c>
    </row>
    <row r="9258" spans="1:4" ht="30" x14ac:dyDescent="0.2">
      <c r="A9258" s="85">
        <v>10777</v>
      </c>
      <c r="B9258" s="324" t="s">
        <v>22920</v>
      </c>
      <c r="C9258" s="325" t="s">
        <v>1494</v>
      </c>
      <c r="D9258" s="326" t="s">
        <v>1024</v>
      </c>
    </row>
    <row r="9259" spans="1:4" ht="30" x14ac:dyDescent="0.2">
      <c r="A9259" s="85">
        <v>10778</v>
      </c>
      <c r="B9259" s="324" t="s">
        <v>22921</v>
      </c>
      <c r="C9259" s="325" t="s">
        <v>1494</v>
      </c>
      <c r="D9259" s="326" t="s">
        <v>1023</v>
      </c>
    </row>
    <row r="9260" spans="1:4" ht="15" x14ac:dyDescent="0.2">
      <c r="A9260" s="85">
        <v>40339</v>
      </c>
      <c r="B9260" s="324" t="s">
        <v>22922</v>
      </c>
      <c r="C9260" s="325" t="s">
        <v>1494</v>
      </c>
      <c r="D9260" s="326" t="s">
        <v>493</v>
      </c>
    </row>
    <row r="9261" spans="1:4" ht="45" x14ac:dyDescent="0.2">
      <c r="A9261" s="85">
        <v>3355</v>
      </c>
      <c r="B9261" s="324" t="s">
        <v>22923</v>
      </c>
      <c r="C9261" s="325" t="s">
        <v>1490</v>
      </c>
      <c r="D9261" s="326" t="s">
        <v>1025</v>
      </c>
    </row>
    <row r="9262" spans="1:4" ht="45" x14ac:dyDescent="0.2">
      <c r="A9262" s="85">
        <v>39814</v>
      </c>
      <c r="B9262" s="324" t="s">
        <v>22924</v>
      </c>
      <c r="C9262" s="325" t="s">
        <v>1490</v>
      </c>
      <c r="D9262" s="326" t="s">
        <v>1026</v>
      </c>
    </row>
    <row r="9263" spans="1:4" ht="30" x14ac:dyDescent="0.2">
      <c r="A9263" s="85">
        <v>10749</v>
      </c>
      <c r="B9263" s="324" t="s">
        <v>22925</v>
      </c>
      <c r="C9263" s="325" t="s">
        <v>1494</v>
      </c>
      <c r="D9263" s="326" t="s">
        <v>1027</v>
      </c>
    </row>
    <row r="9264" spans="1:4" ht="15" x14ac:dyDescent="0.2">
      <c r="A9264" s="85">
        <v>40290</v>
      </c>
      <c r="B9264" s="324" t="s">
        <v>22926</v>
      </c>
      <c r="C9264" s="325" t="s">
        <v>1494</v>
      </c>
      <c r="D9264" s="326" t="s">
        <v>1028</v>
      </c>
    </row>
    <row r="9265" spans="1:4" ht="15" x14ac:dyDescent="0.2">
      <c r="A9265" s="85">
        <v>3346</v>
      </c>
      <c r="B9265" s="324" t="s">
        <v>22927</v>
      </c>
      <c r="C9265" s="325" t="s">
        <v>1490</v>
      </c>
      <c r="D9265" s="326" t="s">
        <v>14126</v>
      </c>
    </row>
    <row r="9266" spans="1:4" ht="30" x14ac:dyDescent="0.2">
      <c r="A9266" s="85">
        <v>3348</v>
      </c>
      <c r="B9266" s="324" t="s">
        <v>22928</v>
      </c>
      <c r="C9266" s="325" t="s">
        <v>1490</v>
      </c>
      <c r="D9266" s="326" t="s">
        <v>1174</v>
      </c>
    </row>
    <row r="9267" spans="1:4" ht="30" x14ac:dyDescent="0.2">
      <c r="A9267" s="85">
        <v>3345</v>
      </c>
      <c r="B9267" s="324" t="s">
        <v>22929</v>
      </c>
      <c r="C9267" s="325" t="s">
        <v>1490</v>
      </c>
      <c r="D9267" s="326" t="s">
        <v>687</v>
      </c>
    </row>
    <row r="9268" spans="1:4" ht="15" x14ac:dyDescent="0.2">
      <c r="A9268" s="85">
        <v>39833</v>
      </c>
      <c r="B9268" s="324" t="s">
        <v>22930</v>
      </c>
      <c r="C9268" s="325" t="s">
        <v>1490</v>
      </c>
      <c r="D9268" s="326" t="s">
        <v>19178</v>
      </c>
    </row>
    <row r="9269" spans="1:4" ht="15" x14ac:dyDescent="0.2">
      <c r="A9269" s="85">
        <v>39834</v>
      </c>
      <c r="B9269" s="324" t="s">
        <v>22931</v>
      </c>
      <c r="C9269" s="325" t="s">
        <v>1490</v>
      </c>
      <c r="D9269" s="326" t="s">
        <v>18380</v>
      </c>
    </row>
    <row r="9270" spans="1:4" ht="15" x14ac:dyDescent="0.2">
      <c r="A9270" s="85">
        <v>39835</v>
      </c>
      <c r="B9270" s="324" t="s">
        <v>22932</v>
      </c>
      <c r="C9270" s="325" t="s">
        <v>1490</v>
      </c>
      <c r="D9270" s="326" t="s">
        <v>993</v>
      </c>
    </row>
    <row r="9271" spans="1:4" ht="15" x14ac:dyDescent="0.2">
      <c r="A9271" s="85">
        <v>7252</v>
      </c>
      <c r="B9271" s="324" t="s">
        <v>22933</v>
      </c>
      <c r="C9271" s="325" t="s">
        <v>1490</v>
      </c>
      <c r="D9271" s="326" t="s">
        <v>231</v>
      </c>
    </row>
    <row r="9272" spans="1:4" ht="15" x14ac:dyDescent="0.2">
      <c r="A9272" s="85">
        <v>4778</v>
      </c>
      <c r="B9272" s="324" t="s">
        <v>22934</v>
      </c>
      <c r="C9272" s="325" t="s">
        <v>1490</v>
      </c>
      <c r="D9272" s="326" t="s">
        <v>13643</v>
      </c>
    </row>
    <row r="9273" spans="1:4" ht="15" x14ac:dyDescent="0.2">
      <c r="A9273" s="85">
        <v>4780</v>
      </c>
      <c r="B9273" s="324" t="s">
        <v>22935</v>
      </c>
      <c r="C9273" s="325" t="s">
        <v>1490</v>
      </c>
      <c r="D9273" s="326" t="s">
        <v>2330</v>
      </c>
    </row>
    <row r="9274" spans="1:4" ht="15" x14ac:dyDescent="0.2">
      <c r="A9274" s="85">
        <v>10809</v>
      </c>
      <c r="B9274" s="324" t="s">
        <v>22936</v>
      </c>
      <c r="C9274" s="325" t="s">
        <v>1490</v>
      </c>
      <c r="D9274" s="326" t="s">
        <v>19970</v>
      </c>
    </row>
    <row r="9275" spans="1:4" ht="15" x14ac:dyDescent="0.2">
      <c r="A9275" s="85">
        <v>10811</v>
      </c>
      <c r="B9275" s="324" t="s">
        <v>22937</v>
      </c>
      <c r="C9275" s="325" t="s">
        <v>1490</v>
      </c>
      <c r="D9275" s="326" t="s">
        <v>286</v>
      </c>
    </row>
    <row r="9276" spans="1:4" ht="15" x14ac:dyDescent="0.2">
      <c r="A9276" s="85">
        <v>7247</v>
      </c>
      <c r="B9276" s="324" t="s">
        <v>22938</v>
      </c>
      <c r="C9276" s="325" t="s">
        <v>1490</v>
      </c>
      <c r="D9276" s="326" t="s">
        <v>231</v>
      </c>
    </row>
    <row r="9277" spans="1:4" ht="30" x14ac:dyDescent="0.2">
      <c r="A9277" s="85">
        <v>40291</v>
      </c>
      <c r="B9277" s="324" t="s">
        <v>22939</v>
      </c>
      <c r="C9277" s="325" t="s">
        <v>1494</v>
      </c>
      <c r="D9277" s="326" t="s">
        <v>1034</v>
      </c>
    </row>
    <row r="9278" spans="1:4" ht="30" x14ac:dyDescent="0.2">
      <c r="A9278" s="85">
        <v>40275</v>
      </c>
      <c r="B9278" s="324" t="s">
        <v>22940</v>
      </c>
      <c r="C9278" s="325" t="s">
        <v>1494</v>
      </c>
      <c r="D9278" s="326" t="s">
        <v>1020</v>
      </c>
    </row>
    <row r="9279" spans="1:4" ht="15" x14ac:dyDescent="0.2">
      <c r="A9279" s="85">
        <v>3777</v>
      </c>
      <c r="B9279" s="324" t="s">
        <v>22941</v>
      </c>
      <c r="C9279" s="325" t="s">
        <v>1506</v>
      </c>
      <c r="D9279" s="326" t="s">
        <v>301</v>
      </c>
    </row>
    <row r="9280" spans="1:4" ht="15" x14ac:dyDescent="0.2">
      <c r="A9280" s="85">
        <v>43067</v>
      </c>
      <c r="B9280" s="324" t="s">
        <v>22942</v>
      </c>
      <c r="C9280" s="325" t="s">
        <v>1506</v>
      </c>
      <c r="D9280" s="326" t="s">
        <v>1188</v>
      </c>
    </row>
    <row r="9281" spans="1:4" ht="15" x14ac:dyDescent="0.2">
      <c r="A9281" s="85">
        <v>3779</v>
      </c>
      <c r="B9281" s="324" t="s">
        <v>22943</v>
      </c>
      <c r="C9281" s="325" t="s">
        <v>1491</v>
      </c>
      <c r="D9281" s="326" t="s">
        <v>1035</v>
      </c>
    </row>
    <row r="9282" spans="1:4" ht="15" x14ac:dyDescent="0.2">
      <c r="A9282" s="85">
        <v>3798</v>
      </c>
      <c r="B9282" s="324" t="s">
        <v>22944</v>
      </c>
      <c r="C9282" s="325" t="s">
        <v>14847</v>
      </c>
      <c r="D9282" s="326" t="s">
        <v>13656</v>
      </c>
    </row>
    <row r="9283" spans="1:4" ht="30" x14ac:dyDescent="0.2">
      <c r="A9283" s="85">
        <v>38769</v>
      </c>
      <c r="B9283" s="324" t="s">
        <v>22945</v>
      </c>
      <c r="C9283" s="325" t="s">
        <v>14847</v>
      </c>
      <c r="D9283" s="326" t="s">
        <v>4467</v>
      </c>
    </row>
    <row r="9284" spans="1:4" ht="30" x14ac:dyDescent="0.2">
      <c r="A9284" s="85">
        <v>39510</v>
      </c>
      <c r="B9284" s="324" t="s">
        <v>22946</v>
      </c>
      <c r="C9284" s="325" t="s">
        <v>14847</v>
      </c>
      <c r="D9284" s="326" t="s">
        <v>22947</v>
      </c>
    </row>
    <row r="9285" spans="1:4" ht="30" x14ac:dyDescent="0.2">
      <c r="A9285" s="85">
        <v>38776</v>
      </c>
      <c r="B9285" s="324" t="s">
        <v>22948</v>
      </c>
      <c r="C9285" s="325" t="s">
        <v>14847</v>
      </c>
      <c r="D9285" s="326" t="s">
        <v>22949</v>
      </c>
    </row>
    <row r="9286" spans="1:4" ht="15" x14ac:dyDescent="0.2">
      <c r="A9286" s="85">
        <v>38774</v>
      </c>
      <c r="B9286" s="324" t="s">
        <v>22950</v>
      </c>
      <c r="C9286" s="325" t="s">
        <v>14847</v>
      </c>
      <c r="D9286" s="326" t="s">
        <v>22951</v>
      </c>
    </row>
    <row r="9287" spans="1:4" ht="30" x14ac:dyDescent="0.2">
      <c r="A9287" s="85">
        <v>42977</v>
      </c>
      <c r="B9287" s="324" t="s">
        <v>22952</v>
      </c>
      <c r="C9287" s="325" t="s">
        <v>14847</v>
      </c>
      <c r="D9287" s="326" t="s">
        <v>22953</v>
      </c>
    </row>
    <row r="9288" spans="1:4" ht="30" x14ac:dyDescent="0.2">
      <c r="A9288" s="85">
        <v>38889</v>
      </c>
      <c r="B9288" s="324" t="s">
        <v>22954</v>
      </c>
      <c r="C9288" s="325" t="s">
        <v>14847</v>
      </c>
      <c r="D9288" s="326" t="s">
        <v>5488</v>
      </c>
    </row>
    <row r="9289" spans="1:4" ht="30" x14ac:dyDescent="0.2">
      <c r="A9289" s="85">
        <v>38784</v>
      </c>
      <c r="B9289" s="324" t="s">
        <v>22955</v>
      </c>
      <c r="C9289" s="325" t="s">
        <v>14847</v>
      </c>
      <c r="D9289" s="326" t="s">
        <v>22956</v>
      </c>
    </row>
    <row r="9290" spans="1:4" ht="30" x14ac:dyDescent="0.2">
      <c r="A9290" s="85">
        <v>3788</v>
      </c>
      <c r="B9290" s="324" t="s">
        <v>22957</v>
      </c>
      <c r="C9290" s="325" t="s">
        <v>14847</v>
      </c>
      <c r="D9290" s="326" t="s">
        <v>13344</v>
      </c>
    </row>
    <row r="9291" spans="1:4" ht="30" x14ac:dyDescent="0.2">
      <c r="A9291" s="85">
        <v>12230</v>
      </c>
      <c r="B9291" s="324" t="s">
        <v>22958</v>
      </c>
      <c r="C9291" s="325" t="s">
        <v>14847</v>
      </c>
      <c r="D9291" s="326" t="s">
        <v>594</v>
      </c>
    </row>
    <row r="9292" spans="1:4" ht="30" x14ac:dyDescent="0.2">
      <c r="A9292" s="85">
        <v>3780</v>
      </c>
      <c r="B9292" s="324" t="s">
        <v>22959</v>
      </c>
      <c r="C9292" s="325" t="s">
        <v>14847</v>
      </c>
      <c r="D9292" s="326" t="s">
        <v>784</v>
      </c>
    </row>
    <row r="9293" spans="1:4" ht="30" x14ac:dyDescent="0.2">
      <c r="A9293" s="85">
        <v>12231</v>
      </c>
      <c r="B9293" s="324" t="s">
        <v>22960</v>
      </c>
      <c r="C9293" s="325" t="s">
        <v>14847</v>
      </c>
      <c r="D9293" s="326" t="s">
        <v>13854</v>
      </c>
    </row>
    <row r="9294" spans="1:4" ht="30" x14ac:dyDescent="0.2">
      <c r="A9294" s="85">
        <v>3811</v>
      </c>
      <c r="B9294" s="324" t="s">
        <v>22961</v>
      </c>
      <c r="C9294" s="325" t="s">
        <v>14847</v>
      </c>
      <c r="D9294" s="326" t="s">
        <v>14473</v>
      </c>
    </row>
    <row r="9295" spans="1:4" ht="30" x14ac:dyDescent="0.2">
      <c r="A9295" s="85">
        <v>12232</v>
      </c>
      <c r="B9295" s="324" t="s">
        <v>22962</v>
      </c>
      <c r="C9295" s="325" t="s">
        <v>14847</v>
      </c>
      <c r="D9295" s="326" t="s">
        <v>22963</v>
      </c>
    </row>
    <row r="9296" spans="1:4" ht="30" x14ac:dyDescent="0.2">
      <c r="A9296" s="85">
        <v>3799</v>
      </c>
      <c r="B9296" s="324" t="s">
        <v>22964</v>
      </c>
      <c r="C9296" s="325" t="s">
        <v>14847</v>
      </c>
      <c r="D9296" s="326" t="s">
        <v>14477</v>
      </c>
    </row>
    <row r="9297" spans="1:4" ht="30" x14ac:dyDescent="0.2">
      <c r="A9297" s="85">
        <v>12239</v>
      </c>
      <c r="B9297" s="324" t="s">
        <v>22965</v>
      </c>
      <c r="C9297" s="325" t="s">
        <v>14847</v>
      </c>
      <c r="D9297" s="326" t="s">
        <v>1665</v>
      </c>
    </row>
    <row r="9298" spans="1:4" ht="30" x14ac:dyDescent="0.2">
      <c r="A9298" s="85">
        <v>38773</v>
      </c>
      <c r="B9298" s="324" t="s">
        <v>22966</v>
      </c>
      <c r="C9298" s="325" t="s">
        <v>14847</v>
      </c>
      <c r="D9298" s="326" t="s">
        <v>1382</v>
      </c>
    </row>
    <row r="9299" spans="1:4" ht="15" x14ac:dyDescent="0.2">
      <c r="A9299" s="85">
        <v>12271</v>
      </c>
      <c r="B9299" s="324" t="s">
        <v>22967</v>
      </c>
      <c r="C9299" s="325" t="s">
        <v>14847</v>
      </c>
      <c r="D9299" s="326" t="s">
        <v>22968</v>
      </c>
    </row>
    <row r="9300" spans="1:4" ht="15" x14ac:dyDescent="0.2">
      <c r="A9300" s="85">
        <v>12245</v>
      </c>
      <c r="B9300" s="324" t="s">
        <v>22969</v>
      </c>
      <c r="C9300" s="325" t="s">
        <v>14847</v>
      </c>
      <c r="D9300" s="326" t="s">
        <v>22970</v>
      </c>
    </row>
    <row r="9301" spans="1:4" ht="30" x14ac:dyDescent="0.2">
      <c r="A9301" s="85">
        <v>38785</v>
      </c>
      <c r="B9301" s="324" t="s">
        <v>22971</v>
      </c>
      <c r="C9301" s="325" t="s">
        <v>14847</v>
      </c>
      <c r="D9301" s="326" t="s">
        <v>22972</v>
      </c>
    </row>
    <row r="9302" spans="1:4" ht="30" x14ac:dyDescent="0.2">
      <c r="A9302" s="85">
        <v>38786</v>
      </c>
      <c r="B9302" s="324" t="s">
        <v>22973</v>
      </c>
      <c r="C9302" s="325" t="s">
        <v>14847</v>
      </c>
      <c r="D9302" s="326" t="s">
        <v>22974</v>
      </c>
    </row>
    <row r="9303" spans="1:4" ht="15" x14ac:dyDescent="0.2">
      <c r="A9303" s="85">
        <v>39385</v>
      </c>
      <c r="B9303" s="324" t="s">
        <v>22975</v>
      </c>
      <c r="C9303" s="325" t="s">
        <v>14847</v>
      </c>
      <c r="D9303" s="326" t="s">
        <v>22976</v>
      </c>
    </row>
    <row r="9304" spans="1:4" ht="15" x14ac:dyDescent="0.2">
      <c r="A9304" s="85">
        <v>39389</v>
      </c>
      <c r="B9304" s="324" t="s">
        <v>22977</v>
      </c>
      <c r="C9304" s="325" t="s">
        <v>14847</v>
      </c>
      <c r="D9304" s="326" t="s">
        <v>22978</v>
      </c>
    </row>
    <row r="9305" spans="1:4" ht="15" x14ac:dyDescent="0.2">
      <c r="A9305" s="85">
        <v>39390</v>
      </c>
      <c r="B9305" s="324" t="s">
        <v>22979</v>
      </c>
      <c r="C9305" s="325" t="s">
        <v>14847</v>
      </c>
      <c r="D9305" s="326" t="s">
        <v>17511</v>
      </c>
    </row>
    <row r="9306" spans="1:4" ht="15" x14ac:dyDescent="0.2">
      <c r="A9306" s="85">
        <v>39391</v>
      </c>
      <c r="B9306" s="324" t="s">
        <v>22980</v>
      </c>
      <c r="C9306" s="325" t="s">
        <v>14847</v>
      </c>
      <c r="D9306" s="326" t="s">
        <v>22981</v>
      </c>
    </row>
    <row r="9307" spans="1:4" ht="30" x14ac:dyDescent="0.2">
      <c r="A9307" s="85">
        <v>3803</v>
      </c>
      <c r="B9307" s="324" t="s">
        <v>22982</v>
      </c>
      <c r="C9307" s="325" t="s">
        <v>14847</v>
      </c>
      <c r="D9307" s="326" t="s">
        <v>13838</v>
      </c>
    </row>
    <row r="9308" spans="1:4" ht="30" x14ac:dyDescent="0.2">
      <c r="A9308" s="85">
        <v>38770</v>
      </c>
      <c r="B9308" s="324" t="s">
        <v>22983</v>
      </c>
      <c r="C9308" s="325" t="s">
        <v>14847</v>
      </c>
      <c r="D9308" s="326" t="s">
        <v>22984</v>
      </c>
    </row>
    <row r="9309" spans="1:4" ht="15" x14ac:dyDescent="0.2">
      <c r="A9309" s="85">
        <v>12267</v>
      </c>
      <c r="B9309" s="324" t="s">
        <v>22985</v>
      </c>
      <c r="C9309" s="325" t="s">
        <v>14847</v>
      </c>
      <c r="D9309" s="326" t="s">
        <v>22986</v>
      </c>
    </row>
    <row r="9310" spans="1:4" ht="60" x14ac:dyDescent="0.2">
      <c r="A9310" s="85">
        <v>43068</v>
      </c>
      <c r="B9310" s="324" t="s">
        <v>22987</v>
      </c>
      <c r="C9310" s="325" t="s">
        <v>14847</v>
      </c>
      <c r="D9310" s="326" t="s">
        <v>22988</v>
      </c>
    </row>
    <row r="9311" spans="1:4" ht="30" x14ac:dyDescent="0.2">
      <c r="A9311" s="85">
        <v>12266</v>
      </c>
      <c r="B9311" s="324" t="s">
        <v>22989</v>
      </c>
      <c r="C9311" s="325" t="s">
        <v>14847</v>
      </c>
      <c r="D9311" s="326" t="s">
        <v>21255</v>
      </c>
    </row>
    <row r="9312" spans="1:4" ht="30" x14ac:dyDescent="0.2">
      <c r="A9312" s="85">
        <v>39378</v>
      </c>
      <c r="B9312" s="324" t="s">
        <v>22990</v>
      </c>
      <c r="C9312" s="325" t="s">
        <v>14847</v>
      </c>
      <c r="D9312" s="326" t="s">
        <v>22991</v>
      </c>
    </row>
    <row r="9313" spans="1:4" ht="30" x14ac:dyDescent="0.2">
      <c r="A9313" s="85">
        <v>38775</v>
      </c>
      <c r="B9313" s="324" t="s">
        <v>22992</v>
      </c>
      <c r="C9313" s="325" t="s">
        <v>14847</v>
      </c>
      <c r="D9313" s="326" t="s">
        <v>4990</v>
      </c>
    </row>
    <row r="9314" spans="1:4" ht="15" x14ac:dyDescent="0.2">
      <c r="A9314" s="85">
        <v>21119</v>
      </c>
      <c r="B9314" s="324" t="s">
        <v>22993</v>
      </c>
      <c r="C9314" s="325" t="s">
        <v>14847</v>
      </c>
      <c r="D9314" s="326" t="s">
        <v>1052</v>
      </c>
    </row>
    <row r="9315" spans="1:4" ht="15" x14ac:dyDescent="0.2">
      <c r="A9315" s="85">
        <v>37974</v>
      </c>
      <c r="B9315" s="324" t="s">
        <v>22994</v>
      </c>
      <c r="C9315" s="325" t="s">
        <v>14847</v>
      </c>
      <c r="D9315" s="326" t="s">
        <v>395</v>
      </c>
    </row>
    <row r="9316" spans="1:4" ht="15" x14ac:dyDescent="0.2">
      <c r="A9316" s="85">
        <v>37975</v>
      </c>
      <c r="B9316" s="324" t="s">
        <v>22995</v>
      </c>
      <c r="C9316" s="325" t="s">
        <v>14847</v>
      </c>
      <c r="D9316" s="326" t="s">
        <v>945</v>
      </c>
    </row>
    <row r="9317" spans="1:4" ht="15" x14ac:dyDescent="0.2">
      <c r="A9317" s="85">
        <v>37976</v>
      </c>
      <c r="B9317" s="324" t="s">
        <v>22996</v>
      </c>
      <c r="C9317" s="325" t="s">
        <v>14847</v>
      </c>
      <c r="D9317" s="326" t="s">
        <v>14512</v>
      </c>
    </row>
    <row r="9318" spans="1:4" ht="15" x14ac:dyDescent="0.2">
      <c r="A9318" s="85">
        <v>37977</v>
      </c>
      <c r="B9318" s="324" t="s">
        <v>22997</v>
      </c>
      <c r="C9318" s="325" t="s">
        <v>14847</v>
      </c>
      <c r="D9318" s="326" t="s">
        <v>3869</v>
      </c>
    </row>
    <row r="9319" spans="1:4" ht="15" x14ac:dyDescent="0.2">
      <c r="A9319" s="85">
        <v>37978</v>
      </c>
      <c r="B9319" s="324" t="s">
        <v>22998</v>
      </c>
      <c r="C9319" s="325" t="s">
        <v>14847</v>
      </c>
      <c r="D9319" s="326" t="s">
        <v>18108</v>
      </c>
    </row>
    <row r="9320" spans="1:4" ht="15" x14ac:dyDescent="0.2">
      <c r="A9320" s="85">
        <v>37979</v>
      </c>
      <c r="B9320" s="324" t="s">
        <v>22999</v>
      </c>
      <c r="C9320" s="325" t="s">
        <v>14847</v>
      </c>
      <c r="D9320" s="326" t="s">
        <v>23000</v>
      </c>
    </row>
    <row r="9321" spans="1:4" ht="15" x14ac:dyDescent="0.2">
      <c r="A9321" s="85">
        <v>37980</v>
      </c>
      <c r="B9321" s="324" t="s">
        <v>23001</v>
      </c>
      <c r="C9321" s="325" t="s">
        <v>14847</v>
      </c>
      <c r="D9321" s="326" t="s">
        <v>14693</v>
      </c>
    </row>
    <row r="9322" spans="1:4" ht="15" x14ac:dyDescent="0.2">
      <c r="A9322" s="85">
        <v>36147</v>
      </c>
      <c r="B9322" s="324" t="s">
        <v>23002</v>
      </c>
      <c r="C9322" s="325" t="s">
        <v>1495</v>
      </c>
      <c r="D9322" s="326" t="s">
        <v>23003</v>
      </c>
    </row>
    <row r="9323" spans="1:4" ht="15" x14ac:dyDescent="0.2">
      <c r="A9323" s="85">
        <v>12731</v>
      </c>
      <c r="B9323" s="324" t="s">
        <v>23004</v>
      </c>
      <c r="C9323" s="325" t="s">
        <v>14847</v>
      </c>
      <c r="D9323" s="326" t="s">
        <v>23005</v>
      </c>
    </row>
    <row r="9324" spans="1:4" ht="15" x14ac:dyDescent="0.2">
      <c r="A9324" s="85">
        <v>12723</v>
      </c>
      <c r="B9324" s="324" t="s">
        <v>23006</v>
      </c>
      <c r="C9324" s="325" t="s">
        <v>14847</v>
      </c>
      <c r="D9324" s="326" t="s">
        <v>320</v>
      </c>
    </row>
    <row r="9325" spans="1:4" ht="15" x14ac:dyDescent="0.2">
      <c r="A9325" s="85">
        <v>12724</v>
      </c>
      <c r="B9325" s="324" t="s">
        <v>23007</v>
      </c>
      <c r="C9325" s="325" t="s">
        <v>14847</v>
      </c>
      <c r="D9325" s="326" t="s">
        <v>2514</v>
      </c>
    </row>
    <row r="9326" spans="1:4" ht="15" x14ac:dyDescent="0.2">
      <c r="A9326" s="85">
        <v>12725</v>
      </c>
      <c r="B9326" s="324" t="s">
        <v>23008</v>
      </c>
      <c r="C9326" s="325" t="s">
        <v>14847</v>
      </c>
      <c r="D9326" s="326" t="s">
        <v>13455</v>
      </c>
    </row>
    <row r="9327" spans="1:4" ht="15" x14ac:dyDescent="0.2">
      <c r="A9327" s="85">
        <v>12726</v>
      </c>
      <c r="B9327" s="324" t="s">
        <v>23009</v>
      </c>
      <c r="C9327" s="325" t="s">
        <v>14847</v>
      </c>
      <c r="D9327" s="326" t="s">
        <v>17704</v>
      </c>
    </row>
    <row r="9328" spans="1:4" ht="15" x14ac:dyDescent="0.2">
      <c r="A9328" s="85">
        <v>12727</v>
      </c>
      <c r="B9328" s="324" t="s">
        <v>23010</v>
      </c>
      <c r="C9328" s="325" t="s">
        <v>14847</v>
      </c>
      <c r="D9328" s="326" t="s">
        <v>17496</v>
      </c>
    </row>
    <row r="9329" spans="1:4" ht="15" x14ac:dyDescent="0.2">
      <c r="A9329" s="85">
        <v>12728</v>
      </c>
      <c r="B9329" s="324" t="s">
        <v>23011</v>
      </c>
      <c r="C9329" s="325" t="s">
        <v>14847</v>
      </c>
      <c r="D9329" s="326" t="s">
        <v>1005</v>
      </c>
    </row>
    <row r="9330" spans="1:4" ht="15" x14ac:dyDescent="0.2">
      <c r="A9330" s="85">
        <v>12729</v>
      </c>
      <c r="B9330" s="324" t="s">
        <v>23012</v>
      </c>
      <c r="C9330" s="325" t="s">
        <v>14847</v>
      </c>
      <c r="D9330" s="326" t="s">
        <v>23013</v>
      </c>
    </row>
    <row r="9331" spans="1:4" ht="15" x14ac:dyDescent="0.2">
      <c r="A9331" s="85">
        <v>12730</v>
      </c>
      <c r="B9331" s="324" t="s">
        <v>23014</v>
      </c>
      <c r="C9331" s="325" t="s">
        <v>14847</v>
      </c>
      <c r="D9331" s="326" t="s">
        <v>23015</v>
      </c>
    </row>
    <row r="9332" spans="1:4" ht="15" x14ac:dyDescent="0.2">
      <c r="A9332" s="85">
        <v>3840</v>
      </c>
      <c r="B9332" s="324" t="s">
        <v>23016</v>
      </c>
      <c r="C9332" s="325" t="s">
        <v>14847</v>
      </c>
      <c r="D9332" s="326" t="s">
        <v>14718</v>
      </c>
    </row>
    <row r="9333" spans="1:4" ht="15" x14ac:dyDescent="0.2">
      <c r="A9333" s="85">
        <v>3838</v>
      </c>
      <c r="B9333" s="324" t="s">
        <v>23017</v>
      </c>
      <c r="C9333" s="325" t="s">
        <v>14847</v>
      </c>
      <c r="D9333" s="326" t="s">
        <v>23018</v>
      </c>
    </row>
    <row r="9334" spans="1:4" ht="15" x14ac:dyDescent="0.2">
      <c r="A9334" s="85">
        <v>3844</v>
      </c>
      <c r="B9334" s="324" t="s">
        <v>23019</v>
      </c>
      <c r="C9334" s="325" t="s">
        <v>14847</v>
      </c>
      <c r="D9334" s="326" t="s">
        <v>23020</v>
      </c>
    </row>
    <row r="9335" spans="1:4" ht="15" x14ac:dyDescent="0.2">
      <c r="A9335" s="85">
        <v>3839</v>
      </c>
      <c r="B9335" s="324" t="s">
        <v>23021</v>
      </c>
      <c r="C9335" s="325" t="s">
        <v>14847</v>
      </c>
      <c r="D9335" s="326" t="s">
        <v>23022</v>
      </c>
    </row>
    <row r="9336" spans="1:4" ht="15" x14ac:dyDescent="0.2">
      <c r="A9336" s="85">
        <v>3843</v>
      </c>
      <c r="B9336" s="324" t="s">
        <v>23023</v>
      </c>
      <c r="C9336" s="325" t="s">
        <v>14847</v>
      </c>
      <c r="D9336" s="326" t="s">
        <v>23024</v>
      </c>
    </row>
    <row r="9337" spans="1:4" ht="15" x14ac:dyDescent="0.2">
      <c r="A9337" s="85">
        <v>3900</v>
      </c>
      <c r="B9337" s="324" t="s">
        <v>23025</v>
      </c>
      <c r="C9337" s="325" t="s">
        <v>14847</v>
      </c>
      <c r="D9337" s="326" t="s">
        <v>23026</v>
      </c>
    </row>
    <row r="9338" spans="1:4" ht="15" x14ac:dyDescent="0.2">
      <c r="A9338" s="85">
        <v>3846</v>
      </c>
      <c r="B9338" s="324" t="s">
        <v>23027</v>
      </c>
      <c r="C9338" s="325" t="s">
        <v>14847</v>
      </c>
      <c r="D9338" s="326" t="s">
        <v>5540</v>
      </c>
    </row>
    <row r="9339" spans="1:4" ht="15" x14ac:dyDescent="0.2">
      <c r="A9339" s="85">
        <v>3886</v>
      </c>
      <c r="B9339" s="324" t="s">
        <v>23028</v>
      </c>
      <c r="C9339" s="325" t="s">
        <v>14847</v>
      </c>
      <c r="D9339" s="326" t="s">
        <v>23029</v>
      </c>
    </row>
    <row r="9340" spans="1:4" ht="15" x14ac:dyDescent="0.2">
      <c r="A9340" s="85">
        <v>3854</v>
      </c>
      <c r="B9340" s="324" t="s">
        <v>23030</v>
      </c>
      <c r="C9340" s="325" t="s">
        <v>14847</v>
      </c>
      <c r="D9340" s="326" t="s">
        <v>506</v>
      </c>
    </row>
    <row r="9341" spans="1:4" ht="15" x14ac:dyDescent="0.2">
      <c r="A9341" s="85">
        <v>3873</v>
      </c>
      <c r="B9341" s="324" t="s">
        <v>23031</v>
      </c>
      <c r="C9341" s="325" t="s">
        <v>14847</v>
      </c>
      <c r="D9341" s="326" t="s">
        <v>1176</v>
      </c>
    </row>
    <row r="9342" spans="1:4" ht="15" x14ac:dyDescent="0.2">
      <c r="A9342" s="85">
        <v>38021</v>
      </c>
      <c r="B9342" s="324" t="s">
        <v>23032</v>
      </c>
      <c r="C9342" s="325" t="s">
        <v>14847</v>
      </c>
      <c r="D9342" s="326" t="s">
        <v>14131</v>
      </c>
    </row>
    <row r="9343" spans="1:4" ht="15" x14ac:dyDescent="0.2">
      <c r="A9343" s="85">
        <v>3847</v>
      </c>
      <c r="B9343" s="324" t="s">
        <v>23033</v>
      </c>
      <c r="C9343" s="325" t="s">
        <v>14847</v>
      </c>
      <c r="D9343" s="326" t="s">
        <v>13768</v>
      </c>
    </row>
    <row r="9344" spans="1:4" ht="15" x14ac:dyDescent="0.2">
      <c r="A9344" s="85">
        <v>38022</v>
      </c>
      <c r="B9344" s="324" t="s">
        <v>23034</v>
      </c>
      <c r="C9344" s="325" t="s">
        <v>14847</v>
      </c>
      <c r="D9344" s="326" t="s">
        <v>2910</v>
      </c>
    </row>
    <row r="9345" spans="1:4" ht="15" x14ac:dyDescent="0.2">
      <c r="A9345" s="85">
        <v>3833</v>
      </c>
      <c r="B9345" s="324" t="s">
        <v>23035</v>
      </c>
      <c r="C9345" s="325" t="s">
        <v>14847</v>
      </c>
      <c r="D9345" s="326" t="s">
        <v>628</v>
      </c>
    </row>
    <row r="9346" spans="1:4" ht="15" x14ac:dyDescent="0.2">
      <c r="A9346" s="85">
        <v>3835</v>
      </c>
      <c r="B9346" s="324" t="s">
        <v>23036</v>
      </c>
      <c r="C9346" s="325" t="s">
        <v>14847</v>
      </c>
      <c r="D9346" s="326" t="s">
        <v>885</v>
      </c>
    </row>
    <row r="9347" spans="1:4" ht="15" x14ac:dyDescent="0.2">
      <c r="A9347" s="85">
        <v>3836</v>
      </c>
      <c r="B9347" s="324" t="s">
        <v>23037</v>
      </c>
      <c r="C9347" s="325" t="s">
        <v>14847</v>
      </c>
      <c r="D9347" s="326" t="s">
        <v>23038</v>
      </c>
    </row>
    <row r="9348" spans="1:4" ht="15" x14ac:dyDescent="0.2">
      <c r="A9348" s="85">
        <v>3830</v>
      </c>
      <c r="B9348" s="324" t="s">
        <v>23039</v>
      </c>
      <c r="C9348" s="325" t="s">
        <v>14847</v>
      </c>
      <c r="D9348" s="326" t="s">
        <v>23040</v>
      </c>
    </row>
    <row r="9349" spans="1:4" ht="15" x14ac:dyDescent="0.2">
      <c r="A9349" s="85">
        <v>3831</v>
      </c>
      <c r="B9349" s="324" t="s">
        <v>23041</v>
      </c>
      <c r="C9349" s="325" t="s">
        <v>14847</v>
      </c>
      <c r="D9349" s="326" t="s">
        <v>23042</v>
      </c>
    </row>
    <row r="9350" spans="1:4" ht="15" x14ac:dyDescent="0.2">
      <c r="A9350" s="85">
        <v>37981</v>
      </c>
      <c r="B9350" s="324" t="s">
        <v>23043</v>
      </c>
      <c r="C9350" s="325" t="s">
        <v>14847</v>
      </c>
      <c r="D9350" s="326" t="s">
        <v>448</v>
      </c>
    </row>
    <row r="9351" spans="1:4" ht="15" x14ac:dyDescent="0.2">
      <c r="A9351" s="85">
        <v>37982</v>
      </c>
      <c r="B9351" s="324" t="s">
        <v>23044</v>
      </c>
      <c r="C9351" s="325" t="s">
        <v>14847</v>
      </c>
      <c r="D9351" s="326" t="s">
        <v>807</v>
      </c>
    </row>
    <row r="9352" spans="1:4" ht="15" x14ac:dyDescent="0.2">
      <c r="A9352" s="85">
        <v>37983</v>
      </c>
      <c r="B9352" s="324" t="s">
        <v>23045</v>
      </c>
      <c r="C9352" s="325" t="s">
        <v>14847</v>
      </c>
      <c r="D9352" s="326" t="s">
        <v>1290</v>
      </c>
    </row>
    <row r="9353" spans="1:4" ht="15" x14ac:dyDescent="0.2">
      <c r="A9353" s="85">
        <v>37984</v>
      </c>
      <c r="B9353" s="324" t="s">
        <v>23046</v>
      </c>
      <c r="C9353" s="325" t="s">
        <v>14847</v>
      </c>
      <c r="D9353" s="326" t="s">
        <v>1388</v>
      </c>
    </row>
    <row r="9354" spans="1:4" ht="15" x14ac:dyDescent="0.2">
      <c r="A9354" s="85">
        <v>37985</v>
      </c>
      <c r="B9354" s="324" t="s">
        <v>23047</v>
      </c>
      <c r="C9354" s="325" t="s">
        <v>14847</v>
      </c>
      <c r="D9354" s="326" t="s">
        <v>6306</v>
      </c>
    </row>
    <row r="9355" spans="1:4" ht="15" x14ac:dyDescent="0.2">
      <c r="A9355" s="85">
        <v>3826</v>
      </c>
      <c r="B9355" s="324" t="s">
        <v>23048</v>
      </c>
      <c r="C9355" s="325" t="s">
        <v>14847</v>
      </c>
      <c r="D9355" s="326" t="s">
        <v>5640</v>
      </c>
    </row>
    <row r="9356" spans="1:4" ht="15" x14ac:dyDescent="0.2">
      <c r="A9356" s="85">
        <v>3825</v>
      </c>
      <c r="B9356" s="324" t="s">
        <v>23049</v>
      </c>
      <c r="C9356" s="325" t="s">
        <v>14847</v>
      </c>
      <c r="D9356" s="326" t="s">
        <v>465</v>
      </c>
    </row>
    <row r="9357" spans="1:4" ht="15" x14ac:dyDescent="0.2">
      <c r="A9357" s="85">
        <v>3827</v>
      </c>
      <c r="B9357" s="324" t="s">
        <v>23050</v>
      </c>
      <c r="C9357" s="325" t="s">
        <v>14847</v>
      </c>
      <c r="D9357" s="326" t="s">
        <v>23051</v>
      </c>
    </row>
    <row r="9358" spans="1:4" ht="15" x14ac:dyDescent="0.2">
      <c r="A9358" s="85">
        <v>20165</v>
      </c>
      <c r="B9358" s="324" t="s">
        <v>23052</v>
      </c>
      <c r="C9358" s="325" t="s">
        <v>14847</v>
      </c>
      <c r="D9358" s="326" t="s">
        <v>20959</v>
      </c>
    </row>
    <row r="9359" spans="1:4" ht="15" x14ac:dyDescent="0.2">
      <c r="A9359" s="85">
        <v>20166</v>
      </c>
      <c r="B9359" s="324" t="s">
        <v>23053</v>
      </c>
      <c r="C9359" s="325" t="s">
        <v>14847</v>
      </c>
      <c r="D9359" s="326" t="s">
        <v>23054</v>
      </c>
    </row>
    <row r="9360" spans="1:4" ht="15" x14ac:dyDescent="0.2">
      <c r="A9360" s="85">
        <v>20164</v>
      </c>
      <c r="B9360" s="324" t="s">
        <v>23055</v>
      </c>
      <c r="C9360" s="325" t="s">
        <v>14847</v>
      </c>
      <c r="D9360" s="326" t="s">
        <v>5928</v>
      </c>
    </row>
    <row r="9361" spans="1:4" ht="15" x14ac:dyDescent="0.2">
      <c r="A9361" s="85">
        <v>3893</v>
      </c>
      <c r="B9361" s="324" t="s">
        <v>23056</v>
      </c>
      <c r="C9361" s="325" t="s">
        <v>14847</v>
      </c>
      <c r="D9361" s="326" t="s">
        <v>933</v>
      </c>
    </row>
    <row r="9362" spans="1:4" ht="15" x14ac:dyDescent="0.2">
      <c r="A9362" s="85">
        <v>3848</v>
      </c>
      <c r="B9362" s="324" t="s">
        <v>23057</v>
      </c>
      <c r="C9362" s="325" t="s">
        <v>14847</v>
      </c>
      <c r="D9362" s="326" t="s">
        <v>226</v>
      </c>
    </row>
    <row r="9363" spans="1:4" ht="15" x14ac:dyDescent="0.2">
      <c r="A9363" s="85">
        <v>3895</v>
      </c>
      <c r="B9363" s="324" t="s">
        <v>23058</v>
      </c>
      <c r="C9363" s="325" t="s">
        <v>14847</v>
      </c>
      <c r="D9363" s="326" t="s">
        <v>1035</v>
      </c>
    </row>
    <row r="9364" spans="1:4" ht="15" x14ac:dyDescent="0.2">
      <c r="A9364" s="85">
        <v>12404</v>
      </c>
      <c r="B9364" s="324" t="s">
        <v>23059</v>
      </c>
      <c r="C9364" s="325" t="s">
        <v>14847</v>
      </c>
      <c r="D9364" s="326" t="s">
        <v>5302</v>
      </c>
    </row>
    <row r="9365" spans="1:4" ht="15" x14ac:dyDescent="0.2">
      <c r="A9365" s="85">
        <v>3939</v>
      </c>
      <c r="B9365" s="324" t="s">
        <v>23060</v>
      </c>
      <c r="C9365" s="325" t="s">
        <v>14847</v>
      </c>
      <c r="D9365" s="326" t="s">
        <v>809</v>
      </c>
    </row>
    <row r="9366" spans="1:4" ht="15" x14ac:dyDescent="0.2">
      <c r="A9366" s="85">
        <v>3911</v>
      </c>
      <c r="B9366" s="324" t="s">
        <v>23061</v>
      </c>
      <c r="C9366" s="325" t="s">
        <v>14847</v>
      </c>
      <c r="D9366" s="326" t="s">
        <v>1321</v>
      </c>
    </row>
    <row r="9367" spans="1:4" ht="15" x14ac:dyDescent="0.2">
      <c r="A9367" s="85">
        <v>3908</v>
      </c>
      <c r="B9367" s="324" t="s">
        <v>23062</v>
      </c>
      <c r="C9367" s="325" t="s">
        <v>14847</v>
      </c>
      <c r="D9367" s="326" t="s">
        <v>1973</v>
      </c>
    </row>
    <row r="9368" spans="1:4" ht="15" x14ac:dyDescent="0.2">
      <c r="A9368" s="85">
        <v>3910</v>
      </c>
      <c r="B9368" s="324" t="s">
        <v>23063</v>
      </c>
      <c r="C9368" s="325" t="s">
        <v>14847</v>
      </c>
      <c r="D9368" s="326" t="s">
        <v>701</v>
      </c>
    </row>
    <row r="9369" spans="1:4" ht="15" x14ac:dyDescent="0.2">
      <c r="A9369" s="85">
        <v>3913</v>
      </c>
      <c r="B9369" s="324" t="s">
        <v>23064</v>
      </c>
      <c r="C9369" s="325" t="s">
        <v>14847</v>
      </c>
      <c r="D9369" s="326" t="s">
        <v>13832</v>
      </c>
    </row>
    <row r="9370" spans="1:4" ht="15" x14ac:dyDescent="0.2">
      <c r="A9370" s="85">
        <v>3912</v>
      </c>
      <c r="B9370" s="324" t="s">
        <v>23065</v>
      </c>
      <c r="C9370" s="325" t="s">
        <v>14847</v>
      </c>
      <c r="D9370" s="326" t="s">
        <v>1281</v>
      </c>
    </row>
    <row r="9371" spans="1:4" ht="15" x14ac:dyDescent="0.2">
      <c r="A9371" s="85">
        <v>3909</v>
      </c>
      <c r="B9371" s="324" t="s">
        <v>23066</v>
      </c>
      <c r="C9371" s="325" t="s">
        <v>14847</v>
      </c>
      <c r="D9371" s="326" t="s">
        <v>1095</v>
      </c>
    </row>
    <row r="9372" spans="1:4" ht="15" x14ac:dyDescent="0.2">
      <c r="A9372" s="85">
        <v>3914</v>
      </c>
      <c r="B9372" s="324" t="s">
        <v>23067</v>
      </c>
      <c r="C9372" s="325" t="s">
        <v>14847</v>
      </c>
      <c r="D9372" s="326" t="s">
        <v>23068</v>
      </c>
    </row>
    <row r="9373" spans="1:4" ht="15" x14ac:dyDescent="0.2">
      <c r="A9373" s="85">
        <v>3915</v>
      </c>
      <c r="B9373" s="324" t="s">
        <v>23069</v>
      </c>
      <c r="C9373" s="325" t="s">
        <v>14847</v>
      </c>
      <c r="D9373" s="326" t="s">
        <v>23070</v>
      </c>
    </row>
    <row r="9374" spans="1:4" ht="15" x14ac:dyDescent="0.2">
      <c r="A9374" s="85">
        <v>3916</v>
      </c>
      <c r="B9374" s="324" t="s">
        <v>23071</v>
      </c>
      <c r="C9374" s="325" t="s">
        <v>14847</v>
      </c>
      <c r="D9374" s="326" t="s">
        <v>23072</v>
      </c>
    </row>
    <row r="9375" spans="1:4" ht="15" x14ac:dyDescent="0.2">
      <c r="A9375" s="85">
        <v>3917</v>
      </c>
      <c r="B9375" s="324" t="s">
        <v>23073</v>
      </c>
      <c r="C9375" s="325" t="s">
        <v>14847</v>
      </c>
      <c r="D9375" s="326" t="s">
        <v>23074</v>
      </c>
    </row>
    <row r="9376" spans="1:4" ht="15" x14ac:dyDescent="0.2">
      <c r="A9376" s="85">
        <v>1904</v>
      </c>
      <c r="B9376" s="324" t="s">
        <v>23075</v>
      </c>
      <c r="C9376" s="325" t="s">
        <v>14847</v>
      </c>
      <c r="D9376" s="326" t="s">
        <v>2577</v>
      </c>
    </row>
    <row r="9377" spans="1:4" ht="15" x14ac:dyDescent="0.2">
      <c r="A9377" s="85">
        <v>1899</v>
      </c>
      <c r="B9377" s="324" t="s">
        <v>23076</v>
      </c>
      <c r="C9377" s="325" t="s">
        <v>14847</v>
      </c>
      <c r="D9377" s="326" t="s">
        <v>186</v>
      </c>
    </row>
    <row r="9378" spans="1:4" ht="15" x14ac:dyDescent="0.2">
      <c r="A9378" s="85">
        <v>1900</v>
      </c>
      <c r="B9378" s="324" t="s">
        <v>23077</v>
      </c>
      <c r="C9378" s="325" t="s">
        <v>14847</v>
      </c>
      <c r="D9378" s="326" t="s">
        <v>286</v>
      </c>
    </row>
    <row r="9379" spans="1:4" ht="15" x14ac:dyDescent="0.2">
      <c r="A9379" s="85">
        <v>12407</v>
      </c>
      <c r="B9379" s="324" t="s">
        <v>23078</v>
      </c>
      <c r="C9379" s="325" t="s">
        <v>14847</v>
      </c>
      <c r="D9379" s="326" t="s">
        <v>8226</v>
      </c>
    </row>
    <row r="9380" spans="1:4" ht="15" x14ac:dyDescent="0.2">
      <c r="A9380" s="85">
        <v>12408</v>
      </c>
      <c r="B9380" s="324" t="s">
        <v>23079</v>
      </c>
      <c r="C9380" s="325" t="s">
        <v>14847</v>
      </c>
      <c r="D9380" s="326" t="s">
        <v>1075</v>
      </c>
    </row>
    <row r="9381" spans="1:4" ht="15" x14ac:dyDescent="0.2">
      <c r="A9381" s="85">
        <v>12409</v>
      </c>
      <c r="B9381" s="324" t="s">
        <v>23080</v>
      </c>
      <c r="C9381" s="325" t="s">
        <v>14847</v>
      </c>
      <c r="D9381" s="326" t="s">
        <v>1075</v>
      </c>
    </row>
    <row r="9382" spans="1:4" ht="15" x14ac:dyDescent="0.2">
      <c r="A9382" s="85">
        <v>12410</v>
      </c>
      <c r="B9382" s="324" t="s">
        <v>23081</v>
      </c>
      <c r="C9382" s="325" t="s">
        <v>14847</v>
      </c>
      <c r="D9382" s="326" t="s">
        <v>594</v>
      </c>
    </row>
    <row r="9383" spans="1:4" ht="15" x14ac:dyDescent="0.2">
      <c r="A9383" s="85">
        <v>3936</v>
      </c>
      <c r="B9383" s="324" t="s">
        <v>23082</v>
      </c>
      <c r="C9383" s="325" t="s">
        <v>14847</v>
      </c>
      <c r="D9383" s="326" t="s">
        <v>14043</v>
      </c>
    </row>
    <row r="9384" spans="1:4" ht="15" x14ac:dyDescent="0.2">
      <c r="A9384" s="85">
        <v>3922</v>
      </c>
      <c r="B9384" s="324" t="s">
        <v>23083</v>
      </c>
      <c r="C9384" s="325" t="s">
        <v>14847</v>
      </c>
      <c r="D9384" s="326" t="s">
        <v>259</v>
      </c>
    </row>
    <row r="9385" spans="1:4" ht="15" x14ac:dyDescent="0.2">
      <c r="A9385" s="85">
        <v>3924</v>
      </c>
      <c r="B9385" s="324" t="s">
        <v>23084</v>
      </c>
      <c r="C9385" s="325" t="s">
        <v>14847</v>
      </c>
      <c r="D9385" s="326" t="s">
        <v>14043</v>
      </c>
    </row>
    <row r="9386" spans="1:4" ht="15" x14ac:dyDescent="0.2">
      <c r="A9386" s="85">
        <v>3923</v>
      </c>
      <c r="B9386" s="324" t="s">
        <v>23085</v>
      </c>
      <c r="C9386" s="325" t="s">
        <v>14847</v>
      </c>
      <c r="D9386" s="326" t="s">
        <v>14043</v>
      </c>
    </row>
    <row r="9387" spans="1:4" ht="15" x14ac:dyDescent="0.2">
      <c r="A9387" s="85">
        <v>3937</v>
      </c>
      <c r="B9387" s="324" t="s">
        <v>23086</v>
      </c>
      <c r="C9387" s="325" t="s">
        <v>14847</v>
      </c>
      <c r="D9387" s="326" t="s">
        <v>246</v>
      </c>
    </row>
    <row r="9388" spans="1:4" ht="15" x14ac:dyDescent="0.2">
      <c r="A9388" s="85">
        <v>3921</v>
      </c>
      <c r="B9388" s="324" t="s">
        <v>23087</v>
      </c>
      <c r="C9388" s="325" t="s">
        <v>14847</v>
      </c>
      <c r="D9388" s="326" t="s">
        <v>1062</v>
      </c>
    </row>
    <row r="9389" spans="1:4" ht="15" x14ac:dyDescent="0.2">
      <c r="A9389" s="85">
        <v>3920</v>
      </c>
      <c r="B9389" s="324" t="s">
        <v>23088</v>
      </c>
      <c r="C9389" s="325" t="s">
        <v>14847</v>
      </c>
      <c r="D9389" s="326" t="s">
        <v>246</v>
      </c>
    </row>
    <row r="9390" spans="1:4" ht="15" x14ac:dyDescent="0.2">
      <c r="A9390" s="85">
        <v>3938</v>
      </c>
      <c r="B9390" s="324" t="s">
        <v>23089</v>
      </c>
      <c r="C9390" s="325" t="s">
        <v>14847</v>
      </c>
      <c r="D9390" s="326" t="s">
        <v>7438</v>
      </c>
    </row>
    <row r="9391" spans="1:4" ht="15" x14ac:dyDescent="0.2">
      <c r="A9391" s="85">
        <v>3919</v>
      </c>
      <c r="B9391" s="324" t="s">
        <v>23090</v>
      </c>
      <c r="C9391" s="325" t="s">
        <v>14847</v>
      </c>
      <c r="D9391" s="326" t="s">
        <v>6709</v>
      </c>
    </row>
    <row r="9392" spans="1:4" ht="15" x14ac:dyDescent="0.2">
      <c r="A9392" s="85">
        <v>3927</v>
      </c>
      <c r="B9392" s="324" t="s">
        <v>23091</v>
      </c>
      <c r="C9392" s="325" t="s">
        <v>14847</v>
      </c>
      <c r="D9392" s="326" t="s">
        <v>17780</v>
      </c>
    </row>
    <row r="9393" spans="1:4" ht="15" x14ac:dyDescent="0.2">
      <c r="A9393" s="85">
        <v>3928</v>
      </c>
      <c r="B9393" s="324" t="s">
        <v>23092</v>
      </c>
      <c r="C9393" s="325" t="s">
        <v>14847</v>
      </c>
      <c r="D9393" s="326" t="s">
        <v>17780</v>
      </c>
    </row>
    <row r="9394" spans="1:4" ht="15" x14ac:dyDescent="0.2">
      <c r="A9394" s="85">
        <v>3926</v>
      </c>
      <c r="B9394" s="324" t="s">
        <v>23093</v>
      </c>
      <c r="C9394" s="325" t="s">
        <v>14847</v>
      </c>
      <c r="D9394" s="326" t="s">
        <v>2409</v>
      </c>
    </row>
    <row r="9395" spans="1:4" ht="15" x14ac:dyDescent="0.2">
      <c r="A9395" s="85">
        <v>3935</v>
      </c>
      <c r="B9395" s="324" t="s">
        <v>23094</v>
      </c>
      <c r="C9395" s="325" t="s">
        <v>14847</v>
      </c>
      <c r="D9395" s="326" t="s">
        <v>2409</v>
      </c>
    </row>
    <row r="9396" spans="1:4" ht="15" x14ac:dyDescent="0.2">
      <c r="A9396" s="85">
        <v>3925</v>
      </c>
      <c r="B9396" s="324" t="s">
        <v>23095</v>
      </c>
      <c r="C9396" s="325" t="s">
        <v>14847</v>
      </c>
      <c r="D9396" s="326" t="s">
        <v>2409</v>
      </c>
    </row>
    <row r="9397" spans="1:4" ht="15" x14ac:dyDescent="0.2">
      <c r="A9397" s="85">
        <v>12406</v>
      </c>
      <c r="B9397" s="324" t="s">
        <v>23096</v>
      </c>
      <c r="C9397" s="325" t="s">
        <v>14847</v>
      </c>
      <c r="D9397" s="326" t="s">
        <v>23097</v>
      </c>
    </row>
    <row r="9398" spans="1:4" ht="15" x14ac:dyDescent="0.2">
      <c r="A9398" s="85">
        <v>3929</v>
      </c>
      <c r="B9398" s="324" t="s">
        <v>23098</v>
      </c>
      <c r="C9398" s="325" t="s">
        <v>14847</v>
      </c>
      <c r="D9398" s="326" t="s">
        <v>23099</v>
      </c>
    </row>
    <row r="9399" spans="1:4" ht="15" x14ac:dyDescent="0.2">
      <c r="A9399" s="85">
        <v>3931</v>
      </c>
      <c r="B9399" s="324" t="s">
        <v>23100</v>
      </c>
      <c r="C9399" s="325" t="s">
        <v>14847</v>
      </c>
      <c r="D9399" s="326" t="s">
        <v>23099</v>
      </c>
    </row>
    <row r="9400" spans="1:4" ht="15" x14ac:dyDescent="0.2">
      <c r="A9400" s="85">
        <v>3930</v>
      </c>
      <c r="B9400" s="324" t="s">
        <v>23101</v>
      </c>
      <c r="C9400" s="325" t="s">
        <v>14847</v>
      </c>
      <c r="D9400" s="326" t="s">
        <v>23099</v>
      </c>
    </row>
    <row r="9401" spans="1:4" ht="15" x14ac:dyDescent="0.2">
      <c r="A9401" s="85">
        <v>3932</v>
      </c>
      <c r="B9401" s="324" t="s">
        <v>23102</v>
      </c>
      <c r="C9401" s="325" t="s">
        <v>14847</v>
      </c>
      <c r="D9401" s="326" t="s">
        <v>23103</v>
      </c>
    </row>
    <row r="9402" spans="1:4" ht="15" x14ac:dyDescent="0.2">
      <c r="A9402" s="85">
        <v>3933</v>
      </c>
      <c r="B9402" s="324" t="s">
        <v>23104</v>
      </c>
      <c r="C9402" s="325" t="s">
        <v>14847</v>
      </c>
      <c r="D9402" s="326" t="s">
        <v>23103</v>
      </c>
    </row>
    <row r="9403" spans="1:4" ht="15" x14ac:dyDescent="0.2">
      <c r="A9403" s="85">
        <v>3934</v>
      </c>
      <c r="B9403" s="324" t="s">
        <v>23105</v>
      </c>
      <c r="C9403" s="325" t="s">
        <v>14847</v>
      </c>
      <c r="D9403" s="326" t="s">
        <v>23103</v>
      </c>
    </row>
    <row r="9404" spans="1:4" ht="15" x14ac:dyDescent="0.2">
      <c r="A9404" s="85">
        <v>40355</v>
      </c>
      <c r="B9404" s="324" t="s">
        <v>23106</v>
      </c>
      <c r="C9404" s="325" t="s">
        <v>14847</v>
      </c>
      <c r="D9404" s="326" t="s">
        <v>18037</v>
      </c>
    </row>
    <row r="9405" spans="1:4" ht="30" x14ac:dyDescent="0.2">
      <c r="A9405" s="85">
        <v>40364</v>
      </c>
      <c r="B9405" s="324" t="s">
        <v>23107</v>
      </c>
      <c r="C9405" s="325" t="s">
        <v>14847</v>
      </c>
      <c r="D9405" s="326" t="s">
        <v>5744</v>
      </c>
    </row>
    <row r="9406" spans="1:4" ht="30" x14ac:dyDescent="0.2">
      <c r="A9406" s="85">
        <v>40361</v>
      </c>
      <c r="B9406" s="324" t="s">
        <v>23108</v>
      </c>
      <c r="C9406" s="325" t="s">
        <v>14847</v>
      </c>
      <c r="D9406" s="326" t="s">
        <v>6102</v>
      </c>
    </row>
    <row r="9407" spans="1:4" ht="15" x14ac:dyDescent="0.2">
      <c r="A9407" s="85">
        <v>40358</v>
      </c>
      <c r="B9407" s="324" t="s">
        <v>23109</v>
      </c>
      <c r="C9407" s="325" t="s">
        <v>14847</v>
      </c>
      <c r="D9407" s="326" t="s">
        <v>810</v>
      </c>
    </row>
    <row r="9408" spans="1:4" ht="30" x14ac:dyDescent="0.2">
      <c r="A9408" s="85">
        <v>40370</v>
      </c>
      <c r="B9408" s="324" t="s">
        <v>23110</v>
      </c>
      <c r="C9408" s="325" t="s">
        <v>14847</v>
      </c>
      <c r="D9408" s="326" t="s">
        <v>23111</v>
      </c>
    </row>
    <row r="9409" spans="1:4" ht="30" x14ac:dyDescent="0.2">
      <c r="A9409" s="85">
        <v>40367</v>
      </c>
      <c r="B9409" s="324" t="s">
        <v>23112</v>
      </c>
      <c r="C9409" s="325" t="s">
        <v>14847</v>
      </c>
      <c r="D9409" s="326" t="s">
        <v>18015</v>
      </c>
    </row>
    <row r="9410" spans="1:4" ht="30" x14ac:dyDescent="0.2">
      <c r="A9410" s="85">
        <v>40373</v>
      </c>
      <c r="B9410" s="324" t="s">
        <v>23113</v>
      </c>
      <c r="C9410" s="325" t="s">
        <v>14847</v>
      </c>
      <c r="D9410" s="326" t="s">
        <v>23114</v>
      </c>
    </row>
    <row r="9411" spans="1:4" ht="15" x14ac:dyDescent="0.2">
      <c r="A9411" s="85">
        <v>38947</v>
      </c>
      <c r="B9411" s="324" t="s">
        <v>23115</v>
      </c>
      <c r="C9411" s="325" t="s">
        <v>14847</v>
      </c>
      <c r="D9411" s="326" t="s">
        <v>1200</v>
      </c>
    </row>
    <row r="9412" spans="1:4" ht="15" x14ac:dyDescent="0.2">
      <c r="A9412" s="85">
        <v>38948</v>
      </c>
      <c r="B9412" s="324" t="s">
        <v>23116</v>
      </c>
      <c r="C9412" s="325" t="s">
        <v>14847</v>
      </c>
      <c r="D9412" s="326" t="s">
        <v>191</v>
      </c>
    </row>
    <row r="9413" spans="1:4" ht="15" x14ac:dyDescent="0.2">
      <c r="A9413" s="85">
        <v>38949</v>
      </c>
      <c r="B9413" s="324" t="s">
        <v>23117</v>
      </c>
      <c r="C9413" s="325" t="s">
        <v>14847</v>
      </c>
      <c r="D9413" s="326" t="s">
        <v>449</v>
      </c>
    </row>
    <row r="9414" spans="1:4" ht="15" x14ac:dyDescent="0.2">
      <c r="A9414" s="85">
        <v>38951</v>
      </c>
      <c r="B9414" s="324" t="s">
        <v>23118</v>
      </c>
      <c r="C9414" s="325" t="s">
        <v>14847</v>
      </c>
      <c r="D9414" s="326" t="s">
        <v>7686</v>
      </c>
    </row>
    <row r="9415" spans="1:4" ht="15" x14ac:dyDescent="0.2">
      <c r="A9415" s="85">
        <v>39312</v>
      </c>
      <c r="B9415" s="324" t="s">
        <v>23119</v>
      </c>
      <c r="C9415" s="325" t="s">
        <v>14847</v>
      </c>
      <c r="D9415" s="326" t="s">
        <v>656</v>
      </c>
    </row>
    <row r="9416" spans="1:4" ht="15" x14ac:dyDescent="0.2">
      <c r="A9416" s="85">
        <v>39313</v>
      </c>
      <c r="B9416" s="324" t="s">
        <v>23120</v>
      </c>
      <c r="C9416" s="325" t="s">
        <v>14847</v>
      </c>
      <c r="D9416" s="326" t="s">
        <v>248</v>
      </c>
    </row>
    <row r="9417" spans="1:4" ht="15" x14ac:dyDescent="0.2">
      <c r="A9417" s="85">
        <v>38950</v>
      </c>
      <c r="B9417" s="324" t="s">
        <v>23121</v>
      </c>
      <c r="C9417" s="325" t="s">
        <v>14847</v>
      </c>
      <c r="D9417" s="326" t="s">
        <v>756</v>
      </c>
    </row>
    <row r="9418" spans="1:4" ht="15" x14ac:dyDescent="0.2">
      <c r="A9418" s="85">
        <v>39314</v>
      </c>
      <c r="B9418" s="324" t="s">
        <v>23122</v>
      </c>
      <c r="C9418" s="325" t="s">
        <v>14847</v>
      </c>
      <c r="D9418" s="326" t="s">
        <v>21557</v>
      </c>
    </row>
    <row r="9419" spans="1:4" ht="15" x14ac:dyDescent="0.2">
      <c r="A9419" s="85">
        <v>3907</v>
      </c>
      <c r="B9419" s="324" t="s">
        <v>23123</v>
      </c>
      <c r="C9419" s="325" t="s">
        <v>14847</v>
      </c>
      <c r="D9419" s="326" t="s">
        <v>185</v>
      </c>
    </row>
    <row r="9420" spans="1:4" ht="15" x14ac:dyDescent="0.2">
      <c r="A9420" s="85">
        <v>3889</v>
      </c>
      <c r="B9420" s="324" t="s">
        <v>23124</v>
      </c>
      <c r="C9420" s="325" t="s">
        <v>14847</v>
      </c>
      <c r="D9420" s="326" t="s">
        <v>200</v>
      </c>
    </row>
    <row r="9421" spans="1:4" ht="15" x14ac:dyDescent="0.2">
      <c r="A9421" s="85">
        <v>3868</v>
      </c>
      <c r="B9421" s="324" t="s">
        <v>23125</v>
      </c>
      <c r="C9421" s="325" t="s">
        <v>14847</v>
      </c>
      <c r="D9421" s="326" t="s">
        <v>1140</v>
      </c>
    </row>
    <row r="9422" spans="1:4" ht="15" x14ac:dyDescent="0.2">
      <c r="A9422" s="85">
        <v>3869</v>
      </c>
      <c r="B9422" s="324" t="s">
        <v>23126</v>
      </c>
      <c r="C9422" s="325" t="s">
        <v>14847</v>
      </c>
      <c r="D9422" s="326" t="s">
        <v>205</v>
      </c>
    </row>
    <row r="9423" spans="1:4" ht="15" x14ac:dyDescent="0.2">
      <c r="A9423" s="85">
        <v>3872</v>
      </c>
      <c r="B9423" s="324" t="s">
        <v>23127</v>
      </c>
      <c r="C9423" s="325" t="s">
        <v>14847</v>
      </c>
      <c r="D9423" s="326" t="s">
        <v>241</v>
      </c>
    </row>
    <row r="9424" spans="1:4" ht="15" x14ac:dyDescent="0.2">
      <c r="A9424" s="85">
        <v>3850</v>
      </c>
      <c r="B9424" s="324" t="s">
        <v>23128</v>
      </c>
      <c r="C9424" s="325" t="s">
        <v>14847</v>
      </c>
      <c r="D9424" s="326" t="s">
        <v>874</v>
      </c>
    </row>
    <row r="9425" spans="1:4" ht="15" x14ac:dyDescent="0.2">
      <c r="A9425" s="85">
        <v>38023</v>
      </c>
      <c r="B9425" s="324" t="s">
        <v>23129</v>
      </c>
      <c r="C9425" s="325" t="s">
        <v>14847</v>
      </c>
      <c r="D9425" s="326" t="s">
        <v>792</v>
      </c>
    </row>
    <row r="9426" spans="1:4" ht="15" x14ac:dyDescent="0.2">
      <c r="A9426" s="85">
        <v>37986</v>
      </c>
      <c r="B9426" s="324" t="s">
        <v>23130</v>
      </c>
      <c r="C9426" s="325" t="s">
        <v>14847</v>
      </c>
      <c r="D9426" s="326" t="s">
        <v>2255</v>
      </c>
    </row>
    <row r="9427" spans="1:4" ht="15" x14ac:dyDescent="0.2">
      <c r="A9427" s="85">
        <v>37987</v>
      </c>
      <c r="B9427" s="324" t="s">
        <v>23131</v>
      </c>
      <c r="C9427" s="325" t="s">
        <v>14847</v>
      </c>
      <c r="D9427" s="326" t="s">
        <v>7351</v>
      </c>
    </row>
    <row r="9428" spans="1:4" ht="15" x14ac:dyDescent="0.2">
      <c r="A9428" s="85">
        <v>37988</v>
      </c>
      <c r="B9428" s="324" t="s">
        <v>23132</v>
      </c>
      <c r="C9428" s="325" t="s">
        <v>14847</v>
      </c>
      <c r="D9428" s="326" t="s">
        <v>23133</v>
      </c>
    </row>
    <row r="9429" spans="1:4" ht="15" x14ac:dyDescent="0.2">
      <c r="A9429" s="85">
        <v>21120</v>
      </c>
      <c r="B9429" s="324" t="s">
        <v>23134</v>
      </c>
      <c r="C9429" s="325" t="s">
        <v>14847</v>
      </c>
      <c r="D9429" s="326" t="s">
        <v>783</v>
      </c>
    </row>
    <row r="9430" spans="1:4" ht="15" x14ac:dyDescent="0.2">
      <c r="A9430" s="85">
        <v>39318</v>
      </c>
      <c r="B9430" s="324" t="s">
        <v>23135</v>
      </c>
      <c r="C9430" s="325" t="s">
        <v>14847</v>
      </c>
      <c r="D9430" s="326" t="s">
        <v>218</v>
      </c>
    </row>
    <row r="9431" spans="1:4" ht="15" x14ac:dyDescent="0.2">
      <c r="A9431" s="85">
        <v>20162</v>
      </c>
      <c r="B9431" s="324" t="s">
        <v>23136</v>
      </c>
      <c r="C9431" s="325" t="s">
        <v>14847</v>
      </c>
      <c r="D9431" s="326" t="s">
        <v>1292</v>
      </c>
    </row>
    <row r="9432" spans="1:4" ht="15" x14ac:dyDescent="0.2">
      <c r="A9432" s="85">
        <v>40366</v>
      </c>
      <c r="B9432" s="324" t="s">
        <v>23137</v>
      </c>
      <c r="C9432" s="325" t="s">
        <v>14847</v>
      </c>
      <c r="D9432" s="326" t="s">
        <v>18100</v>
      </c>
    </row>
    <row r="9433" spans="1:4" ht="15" x14ac:dyDescent="0.2">
      <c r="A9433" s="85">
        <v>40363</v>
      </c>
      <c r="B9433" s="324" t="s">
        <v>23138</v>
      </c>
      <c r="C9433" s="325" t="s">
        <v>14847</v>
      </c>
      <c r="D9433" s="326" t="s">
        <v>4315</v>
      </c>
    </row>
    <row r="9434" spans="1:4" ht="15" x14ac:dyDescent="0.2">
      <c r="A9434" s="85">
        <v>40354</v>
      </c>
      <c r="B9434" s="324" t="s">
        <v>23139</v>
      </c>
      <c r="C9434" s="325" t="s">
        <v>14847</v>
      </c>
      <c r="D9434" s="326" t="s">
        <v>694</v>
      </c>
    </row>
    <row r="9435" spans="1:4" ht="15" x14ac:dyDescent="0.2">
      <c r="A9435" s="85">
        <v>40360</v>
      </c>
      <c r="B9435" s="324" t="s">
        <v>23140</v>
      </c>
      <c r="C9435" s="325" t="s">
        <v>14847</v>
      </c>
      <c r="D9435" s="326" t="s">
        <v>7173</v>
      </c>
    </row>
    <row r="9436" spans="1:4" ht="15" x14ac:dyDescent="0.2">
      <c r="A9436" s="85">
        <v>40372</v>
      </c>
      <c r="B9436" s="324" t="s">
        <v>23141</v>
      </c>
      <c r="C9436" s="325" t="s">
        <v>14847</v>
      </c>
      <c r="D9436" s="326" t="s">
        <v>23142</v>
      </c>
    </row>
    <row r="9437" spans="1:4" ht="15" x14ac:dyDescent="0.2">
      <c r="A9437" s="85">
        <v>40369</v>
      </c>
      <c r="B9437" s="324" t="s">
        <v>23143</v>
      </c>
      <c r="C9437" s="325" t="s">
        <v>14847</v>
      </c>
      <c r="D9437" s="326" t="s">
        <v>14644</v>
      </c>
    </row>
    <row r="9438" spans="1:4" ht="15" x14ac:dyDescent="0.2">
      <c r="A9438" s="85">
        <v>40357</v>
      </c>
      <c r="B9438" s="324" t="s">
        <v>23144</v>
      </c>
      <c r="C9438" s="325" t="s">
        <v>14847</v>
      </c>
      <c r="D9438" s="326" t="s">
        <v>810</v>
      </c>
    </row>
    <row r="9439" spans="1:4" ht="15" x14ac:dyDescent="0.2">
      <c r="A9439" s="85">
        <v>40375</v>
      </c>
      <c r="B9439" s="324" t="s">
        <v>23145</v>
      </c>
      <c r="C9439" s="325" t="s">
        <v>14847</v>
      </c>
      <c r="D9439" s="326" t="s">
        <v>23146</v>
      </c>
    </row>
    <row r="9440" spans="1:4" ht="15" x14ac:dyDescent="0.2">
      <c r="A9440" s="85">
        <v>1893</v>
      </c>
      <c r="B9440" s="324" t="s">
        <v>23147</v>
      </c>
      <c r="C9440" s="325" t="s">
        <v>14847</v>
      </c>
      <c r="D9440" s="326" t="s">
        <v>832</v>
      </c>
    </row>
    <row r="9441" spans="1:4" ht="15" x14ac:dyDescent="0.2">
      <c r="A9441" s="85">
        <v>1902</v>
      </c>
      <c r="B9441" s="324" t="s">
        <v>23148</v>
      </c>
      <c r="C9441" s="325" t="s">
        <v>14847</v>
      </c>
      <c r="D9441" s="326" t="s">
        <v>503</v>
      </c>
    </row>
    <row r="9442" spans="1:4" ht="15" x14ac:dyDescent="0.2">
      <c r="A9442" s="85">
        <v>1901</v>
      </c>
      <c r="B9442" s="324" t="s">
        <v>23149</v>
      </c>
      <c r="C9442" s="325" t="s">
        <v>14847</v>
      </c>
      <c r="D9442" s="326" t="s">
        <v>903</v>
      </c>
    </row>
    <row r="9443" spans="1:4" ht="15" x14ac:dyDescent="0.2">
      <c r="A9443" s="85">
        <v>1892</v>
      </c>
      <c r="B9443" s="324" t="s">
        <v>23150</v>
      </c>
      <c r="C9443" s="325" t="s">
        <v>14847</v>
      </c>
      <c r="D9443" s="326" t="s">
        <v>285</v>
      </c>
    </row>
    <row r="9444" spans="1:4" ht="15" x14ac:dyDescent="0.2">
      <c r="A9444" s="85">
        <v>1907</v>
      </c>
      <c r="B9444" s="324" t="s">
        <v>23151</v>
      </c>
      <c r="C9444" s="325" t="s">
        <v>14847</v>
      </c>
      <c r="D9444" s="326" t="s">
        <v>13813</v>
      </c>
    </row>
    <row r="9445" spans="1:4" ht="15" x14ac:dyDescent="0.2">
      <c r="A9445" s="85">
        <v>1894</v>
      </c>
      <c r="B9445" s="324" t="s">
        <v>23152</v>
      </c>
      <c r="C9445" s="325" t="s">
        <v>14847</v>
      </c>
      <c r="D9445" s="326" t="s">
        <v>1067</v>
      </c>
    </row>
    <row r="9446" spans="1:4" ht="15" x14ac:dyDescent="0.2">
      <c r="A9446" s="85">
        <v>1891</v>
      </c>
      <c r="B9446" s="324" t="s">
        <v>23153</v>
      </c>
      <c r="C9446" s="325" t="s">
        <v>14847</v>
      </c>
      <c r="D9446" s="326" t="s">
        <v>539</v>
      </c>
    </row>
    <row r="9447" spans="1:4" ht="15" x14ac:dyDescent="0.2">
      <c r="A9447" s="85">
        <v>1896</v>
      </c>
      <c r="B9447" s="324" t="s">
        <v>23154</v>
      </c>
      <c r="C9447" s="325" t="s">
        <v>14847</v>
      </c>
      <c r="D9447" s="326" t="s">
        <v>852</v>
      </c>
    </row>
    <row r="9448" spans="1:4" ht="15" x14ac:dyDescent="0.2">
      <c r="A9448" s="85">
        <v>1895</v>
      </c>
      <c r="B9448" s="324" t="s">
        <v>23155</v>
      </c>
      <c r="C9448" s="325" t="s">
        <v>14847</v>
      </c>
      <c r="D9448" s="326" t="s">
        <v>713</v>
      </c>
    </row>
    <row r="9449" spans="1:4" ht="15" x14ac:dyDescent="0.2">
      <c r="A9449" s="85">
        <v>2641</v>
      </c>
      <c r="B9449" s="324" t="s">
        <v>23156</v>
      </c>
      <c r="C9449" s="325" t="s">
        <v>14847</v>
      </c>
      <c r="D9449" s="326" t="s">
        <v>21373</v>
      </c>
    </row>
    <row r="9450" spans="1:4" ht="15" x14ac:dyDescent="0.2">
      <c r="A9450" s="85">
        <v>2636</v>
      </c>
      <c r="B9450" s="324" t="s">
        <v>23157</v>
      </c>
      <c r="C9450" s="325" t="s">
        <v>14847</v>
      </c>
      <c r="D9450" s="326" t="s">
        <v>174</v>
      </c>
    </row>
    <row r="9451" spans="1:4" ht="15" x14ac:dyDescent="0.2">
      <c r="A9451" s="85">
        <v>2637</v>
      </c>
      <c r="B9451" s="324" t="s">
        <v>23158</v>
      </c>
      <c r="C9451" s="325" t="s">
        <v>14847</v>
      </c>
      <c r="D9451" s="326" t="s">
        <v>480</v>
      </c>
    </row>
    <row r="9452" spans="1:4" ht="15" x14ac:dyDescent="0.2">
      <c r="A9452" s="85">
        <v>2638</v>
      </c>
      <c r="B9452" s="324" t="s">
        <v>23159</v>
      </c>
      <c r="C9452" s="325" t="s">
        <v>14847</v>
      </c>
      <c r="D9452" s="326" t="s">
        <v>337</v>
      </c>
    </row>
    <row r="9453" spans="1:4" ht="15" x14ac:dyDescent="0.2">
      <c r="A9453" s="85">
        <v>2639</v>
      </c>
      <c r="B9453" s="324" t="s">
        <v>23160</v>
      </c>
      <c r="C9453" s="325" t="s">
        <v>14847</v>
      </c>
      <c r="D9453" s="326" t="s">
        <v>2514</v>
      </c>
    </row>
    <row r="9454" spans="1:4" ht="15" x14ac:dyDescent="0.2">
      <c r="A9454" s="85">
        <v>2644</v>
      </c>
      <c r="B9454" s="324" t="s">
        <v>23161</v>
      </c>
      <c r="C9454" s="325" t="s">
        <v>14847</v>
      </c>
      <c r="D9454" s="326" t="s">
        <v>859</v>
      </c>
    </row>
    <row r="9455" spans="1:4" ht="15" x14ac:dyDescent="0.2">
      <c r="A9455" s="85">
        <v>2643</v>
      </c>
      <c r="B9455" s="324" t="s">
        <v>23162</v>
      </c>
      <c r="C9455" s="325" t="s">
        <v>14847</v>
      </c>
      <c r="D9455" s="326" t="s">
        <v>5281</v>
      </c>
    </row>
    <row r="9456" spans="1:4" ht="15" x14ac:dyDescent="0.2">
      <c r="A9456" s="85">
        <v>2640</v>
      </c>
      <c r="B9456" s="324" t="s">
        <v>23163</v>
      </c>
      <c r="C9456" s="325" t="s">
        <v>14847</v>
      </c>
      <c r="D9456" s="326" t="s">
        <v>18106</v>
      </c>
    </row>
    <row r="9457" spans="1:4" ht="15" x14ac:dyDescent="0.2">
      <c r="A9457" s="85">
        <v>2642</v>
      </c>
      <c r="B9457" s="324" t="s">
        <v>23164</v>
      </c>
      <c r="C9457" s="325" t="s">
        <v>14847</v>
      </c>
      <c r="D9457" s="326" t="s">
        <v>437</v>
      </c>
    </row>
    <row r="9458" spans="1:4" ht="15" x14ac:dyDescent="0.2">
      <c r="A9458" s="85">
        <v>38943</v>
      </c>
      <c r="B9458" s="324" t="s">
        <v>23165</v>
      </c>
      <c r="C9458" s="325" t="s">
        <v>14847</v>
      </c>
      <c r="D9458" s="326" t="s">
        <v>13637</v>
      </c>
    </row>
    <row r="9459" spans="1:4" ht="15" x14ac:dyDescent="0.2">
      <c r="A9459" s="85">
        <v>38944</v>
      </c>
      <c r="B9459" s="324" t="s">
        <v>23166</v>
      </c>
      <c r="C9459" s="325" t="s">
        <v>14847</v>
      </c>
      <c r="D9459" s="326" t="s">
        <v>17152</v>
      </c>
    </row>
    <row r="9460" spans="1:4" ht="15" x14ac:dyDescent="0.2">
      <c r="A9460" s="85">
        <v>38945</v>
      </c>
      <c r="B9460" s="324" t="s">
        <v>23167</v>
      </c>
      <c r="C9460" s="325" t="s">
        <v>14847</v>
      </c>
      <c r="D9460" s="326" t="s">
        <v>349</v>
      </c>
    </row>
    <row r="9461" spans="1:4" ht="15" x14ac:dyDescent="0.2">
      <c r="A9461" s="85">
        <v>38946</v>
      </c>
      <c r="B9461" s="324" t="s">
        <v>23168</v>
      </c>
      <c r="C9461" s="325" t="s">
        <v>14847</v>
      </c>
      <c r="D9461" s="326" t="s">
        <v>4427</v>
      </c>
    </row>
    <row r="9462" spans="1:4" ht="15" x14ac:dyDescent="0.2">
      <c r="A9462" s="85">
        <v>39308</v>
      </c>
      <c r="B9462" s="324" t="s">
        <v>23169</v>
      </c>
      <c r="C9462" s="325" t="s">
        <v>14847</v>
      </c>
      <c r="D9462" s="326" t="s">
        <v>226</v>
      </c>
    </row>
    <row r="9463" spans="1:4" ht="15" x14ac:dyDescent="0.2">
      <c r="A9463" s="85">
        <v>39309</v>
      </c>
      <c r="B9463" s="324" t="s">
        <v>23170</v>
      </c>
      <c r="C9463" s="325" t="s">
        <v>14847</v>
      </c>
      <c r="D9463" s="326" t="s">
        <v>314</v>
      </c>
    </row>
    <row r="9464" spans="1:4" ht="15" x14ac:dyDescent="0.2">
      <c r="A9464" s="85">
        <v>39310</v>
      </c>
      <c r="B9464" s="324" t="s">
        <v>23171</v>
      </c>
      <c r="C9464" s="325" t="s">
        <v>14847</v>
      </c>
      <c r="D9464" s="326" t="s">
        <v>938</v>
      </c>
    </row>
    <row r="9465" spans="1:4" ht="15" x14ac:dyDescent="0.2">
      <c r="A9465" s="85">
        <v>39311</v>
      </c>
      <c r="B9465" s="324" t="s">
        <v>23172</v>
      </c>
      <c r="C9465" s="325" t="s">
        <v>14847</v>
      </c>
      <c r="D9465" s="326" t="s">
        <v>16762</v>
      </c>
    </row>
    <row r="9466" spans="1:4" ht="15" x14ac:dyDescent="0.2">
      <c r="A9466" s="85">
        <v>39855</v>
      </c>
      <c r="B9466" s="324" t="s">
        <v>23173</v>
      </c>
      <c r="C9466" s="325" t="s">
        <v>14847</v>
      </c>
      <c r="D9466" s="326" t="s">
        <v>374</v>
      </c>
    </row>
    <row r="9467" spans="1:4" ht="15" x14ac:dyDescent="0.2">
      <c r="A9467" s="85">
        <v>39856</v>
      </c>
      <c r="B9467" s="324" t="s">
        <v>23174</v>
      </c>
      <c r="C9467" s="325" t="s">
        <v>14847</v>
      </c>
      <c r="D9467" s="326" t="s">
        <v>1199</v>
      </c>
    </row>
    <row r="9468" spans="1:4" ht="15" x14ac:dyDescent="0.2">
      <c r="A9468" s="85">
        <v>39857</v>
      </c>
      <c r="B9468" s="324" t="s">
        <v>23175</v>
      </c>
      <c r="C9468" s="325" t="s">
        <v>14847</v>
      </c>
      <c r="D9468" s="326" t="s">
        <v>13455</v>
      </c>
    </row>
    <row r="9469" spans="1:4" ht="15" x14ac:dyDescent="0.2">
      <c r="A9469" s="85">
        <v>39858</v>
      </c>
      <c r="B9469" s="324" t="s">
        <v>23176</v>
      </c>
      <c r="C9469" s="325" t="s">
        <v>14847</v>
      </c>
      <c r="D9469" s="326" t="s">
        <v>789</v>
      </c>
    </row>
    <row r="9470" spans="1:4" ht="15" x14ac:dyDescent="0.2">
      <c r="A9470" s="85">
        <v>39859</v>
      </c>
      <c r="B9470" s="324" t="s">
        <v>23177</v>
      </c>
      <c r="C9470" s="325" t="s">
        <v>14847</v>
      </c>
      <c r="D9470" s="326" t="s">
        <v>13456</v>
      </c>
    </row>
    <row r="9471" spans="1:4" ht="15" x14ac:dyDescent="0.2">
      <c r="A9471" s="85">
        <v>39860</v>
      </c>
      <c r="B9471" s="324" t="s">
        <v>23178</v>
      </c>
      <c r="C9471" s="325" t="s">
        <v>14847</v>
      </c>
      <c r="D9471" s="326" t="s">
        <v>17777</v>
      </c>
    </row>
    <row r="9472" spans="1:4" ht="15" x14ac:dyDescent="0.2">
      <c r="A9472" s="85">
        <v>39861</v>
      </c>
      <c r="B9472" s="324" t="s">
        <v>23179</v>
      </c>
      <c r="C9472" s="325" t="s">
        <v>14847</v>
      </c>
      <c r="D9472" s="326" t="s">
        <v>23013</v>
      </c>
    </row>
    <row r="9473" spans="1:4" ht="15" x14ac:dyDescent="0.2">
      <c r="A9473" s="85">
        <v>38447</v>
      </c>
      <c r="B9473" s="324" t="s">
        <v>23180</v>
      </c>
      <c r="C9473" s="325" t="s">
        <v>14847</v>
      </c>
      <c r="D9473" s="326" t="s">
        <v>14021</v>
      </c>
    </row>
    <row r="9474" spans="1:4" ht="15" x14ac:dyDescent="0.2">
      <c r="A9474" s="85">
        <v>36320</v>
      </c>
      <c r="B9474" s="324" t="s">
        <v>23181</v>
      </c>
      <c r="C9474" s="325" t="s">
        <v>14847</v>
      </c>
      <c r="D9474" s="326" t="s">
        <v>1779</v>
      </c>
    </row>
    <row r="9475" spans="1:4" ht="15" x14ac:dyDescent="0.2">
      <c r="A9475" s="85">
        <v>36324</v>
      </c>
      <c r="B9475" s="324" t="s">
        <v>23182</v>
      </c>
      <c r="C9475" s="325" t="s">
        <v>14847</v>
      </c>
      <c r="D9475" s="326" t="s">
        <v>569</v>
      </c>
    </row>
    <row r="9476" spans="1:4" ht="15" x14ac:dyDescent="0.2">
      <c r="A9476" s="85">
        <v>38441</v>
      </c>
      <c r="B9476" s="324" t="s">
        <v>23183</v>
      </c>
      <c r="C9476" s="325" t="s">
        <v>14847</v>
      </c>
      <c r="D9476" s="326" t="s">
        <v>2496</v>
      </c>
    </row>
    <row r="9477" spans="1:4" ht="15" x14ac:dyDescent="0.2">
      <c r="A9477" s="85">
        <v>38442</v>
      </c>
      <c r="B9477" s="324" t="s">
        <v>23184</v>
      </c>
      <c r="C9477" s="325" t="s">
        <v>14847</v>
      </c>
      <c r="D9477" s="326" t="s">
        <v>881</v>
      </c>
    </row>
    <row r="9478" spans="1:4" ht="15" x14ac:dyDescent="0.2">
      <c r="A9478" s="85">
        <v>38443</v>
      </c>
      <c r="B9478" s="324" t="s">
        <v>23185</v>
      </c>
      <c r="C9478" s="325" t="s">
        <v>14847</v>
      </c>
      <c r="D9478" s="326" t="s">
        <v>670</v>
      </c>
    </row>
    <row r="9479" spans="1:4" ht="15" x14ac:dyDescent="0.2">
      <c r="A9479" s="85">
        <v>38444</v>
      </c>
      <c r="B9479" s="324" t="s">
        <v>23186</v>
      </c>
      <c r="C9479" s="325" t="s">
        <v>14847</v>
      </c>
      <c r="D9479" s="326" t="s">
        <v>14639</v>
      </c>
    </row>
    <row r="9480" spans="1:4" ht="15" x14ac:dyDescent="0.2">
      <c r="A9480" s="85">
        <v>38445</v>
      </c>
      <c r="B9480" s="324" t="s">
        <v>23187</v>
      </c>
      <c r="C9480" s="325" t="s">
        <v>14847</v>
      </c>
      <c r="D9480" s="326" t="s">
        <v>1039</v>
      </c>
    </row>
    <row r="9481" spans="1:4" ht="15" x14ac:dyDescent="0.2">
      <c r="A9481" s="85">
        <v>38446</v>
      </c>
      <c r="B9481" s="324" t="s">
        <v>23188</v>
      </c>
      <c r="C9481" s="325" t="s">
        <v>14847</v>
      </c>
      <c r="D9481" s="326" t="s">
        <v>23189</v>
      </c>
    </row>
    <row r="9482" spans="1:4" ht="15" x14ac:dyDescent="0.2">
      <c r="A9482" s="85">
        <v>3867</v>
      </c>
      <c r="B9482" s="324" t="s">
        <v>23190</v>
      </c>
      <c r="C9482" s="325" t="s">
        <v>14847</v>
      </c>
      <c r="D9482" s="326" t="s">
        <v>18834</v>
      </c>
    </row>
    <row r="9483" spans="1:4" ht="15" x14ac:dyDescent="0.2">
      <c r="A9483" s="85">
        <v>3861</v>
      </c>
      <c r="B9483" s="324" t="s">
        <v>23191</v>
      </c>
      <c r="C9483" s="325" t="s">
        <v>14847</v>
      </c>
      <c r="D9483" s="326" t="s">
        <v>1478</v>
      </c>
    </row>
    <row r="9484" spans="1:4" ht="15" x14ac:dyDescent="0.2">
      <c r="A9484" s="85">
        <v>3904</v>
      </c>
      <c r="B9484" s="324" t="s">
        <v>23192</v>
      </c>
      <c r="C9484" s="325" t="s">
        <v>14847</v>
      </c>
      <c r="D9484" s="326" t="s">
        <v>318</v>
      </c>
    </row>
    <row r="9485" spans="1:4" ht="15" x14ac:dyDescent="0.2">
      <c r="A9485" s="85">
        <v>3903</v>
      </c>
      <c r="B9485" s="324" t="s">
        <v>23193</v>
      </c>
      <c r="C9485" s="325" t="s">
        <v>14847</v>
      </c>
      <c r="D9485" s="326" t="s">
        <v>1143</v>
      </c>
    </row>
    <row r="9486" spans="1:4" ht="15" x14ac:dyDescent="0.2">
      <c r="A9486" s="85">
        <v>3862</v>
      </c>
      <c r="B9486" s="324" t="s">
        <v>23194</v>
      </c>
      <c r="C9486" s="325" t="s">
        <v>14847</v>
      </c>
      <c r="D9486" s="326" t="s">
        <v>381</v>
      </c>
    </row>
    <row r="9487" spans="1:4" ht="15" x14ac:dyDescent="0.2">
      <c r="A9487" s="85">
        <v>3863</v>
      </c>
      <c r="B9487" s="324" t="s">
        <v>23195</v>
      </c>
      <c r="C9487" s="325" t="s">
        <v>14847</v>
      </c>
      <c r="D9487" s="326" t="s">
        <v>1081</v>
      </c>
    </row>
    <row r="9488" spans="1:4" ht="15" x14ac:dyDescent="0.2">
      <c r="A9488" s="85">
        <v>3864</v>
      </c>
      <c r="B9488" s="324" t="s">
        <v>23196</v>
      </c>
      <c r="C9488" s="325" t="s">
        <v>14847</v>
      </c>
      <c r="D9488" s="326" t="s">
        <v>1317</v>
      </c>
    </row>
    <row r="9489" spans="1:4" ht="15" x14ac:dyDescent="0.2">
      <c r="A9489" s="85">
        <v>3865</v>
      </c>
      <c r="B9489" s="324" t="s">
        <v>23197</v>
      </c>
      <c r="C9489" s="325" t="s">
        <v>14847</v>
      </c>
      <c r="D9489" s="326" t="s">
        <v>17924</v>
      </c>
    </row>
    <row r="9490" spans="1:4" ht="15" x14ac:dyDescent="0.2">
      <c r="A9490" s="85">
        <v>3866</v>
      </c>
      <c r="B9490" s="324" t="s">
        <v>23198</v>
      </c>
      <c r="C9490" s="325" t="s">
        <v>14847</v>
      </c>
      <c r="D9490" s="326" t="s">
        <v>23199</v>
      </c>
    </row>
    <row r="9491" spans="1:4" ht="15" x14ac:dyDescent="0.2">
      <c r="A9491" s="85">
        <v>3902</v>
      </c>
      <c r="B9491" s="324" t="s">
        <v>23200</v>
      </c>
      <c r="C9491" s="325" t="s">
        <v>14847</v>
      </c>
      <c r="D9491" s="326" t="s">
        <v>3604</v>
      </c>
    </row>
    <row r="9492" spans="1:4" ht="15" x14ac:dyDescent="0.2">
      <c r="A9492" s="85">
        <v>3878</v>
      </c>
      <c r="B9492" s="324" t="s">
        <v>23201</v>
      </c>
      <c r="C9492" s="325" t="s">
        <v>14847</v>
      </c>
      <c r="D9492" s="326" t="s">
        <v>218</v>
      </c>
    </row>
    <row r="9493" spans="1:4" ht="15" x14ac:dyDescent="0.2">
      <c r="A9493" s="85">
        <v>3877</v>
      </c>
      <c r="B9493" s="324" t="s">
        <v>23202</v>
      </c>
      <c r="C9493" s="325" t="s">
        <v>14847</v>
      </c>
      <c r="D9493" s="326" t="s">
        <v>901</v>
      </c>
    </row>
    <row r="9494" spans="1:4" ht="15" x14ac:dyDescent="0.2">
      <c r="A9494" s="85">
        <v>3879</v>
      </c>
      <c r="B9494" s="324" t="s">
        <v>23203</v>
      </c>
      <c r="C9494" s="325" t="s">
        <v>14847</v>
      </c>
      <c r="D9494" s="326" t="s">
        <v>14816</v>
      </c>
    </row>
    <row r="9495" spans="1:4" ht="15" x14ac:dyDescent="0.2">
      <c r="A9495" s="85">
        <v>3880</v>
      </c>
      <c r="B9495" s="324" t="s">
        <v>23204</v>
      </c>
      <c r="C9495" s="325" t="s">
        <v>14847</v>
      </c>
      <c r="D9495" s="326" t="s">
        <v>5750</v>
      </c>
    </row>
    <row r="9496" spans="1:4" ht="15" x14ac:dyDescent="0.2">
      <c r="A9496" s="85">
        <v>12892</v>
      </c>
      <c r="B9496" s="324" t="s">
        <v>23205</v>
      </c>
      <c r="C9496" s="325" t="s">
        <v>1495</v>
      </c>
      <c r="D9496" s="326" t="s">
        <v>449</v>
      </c>
    </row>
    <row r="9497" spans="1:4" ht="15" x14ac:dyDescent="0.2">
      <c r="A9497" s="85">
        <v>3883</v>
      </c>
      <c r="B9497" s="324" t="s">
        <v>23206</v>
      </c>
      <c r="C9497" s="325" t="s">
        <v>14847</v>
      </c>
      <c r="D9497" s="326" t="s">
        <v>880</v>
      </c>
    </row>
    <row r="9498" spans="1:4" ht="15" x14ac:dyDescent="0.2">
      <c r="A9498" s="85">
        <v>3876</v>
      </c>
      <c r="B9498" s="324" t="s">
        <v>23207</v>
      </c>
      <c r="C9498" s="325" t="s">
        <v>14847</v>
      </c>
      <c r="D9498" s="326" t="s">
        <v>2503</v>
      </c>
    </row>
    <row r="9499" spans="1:4" ht="15" x14ac:dyDescent="0.2">
      <c r="A9499" s="85">
        <v>3884</v>
      </c>
      <c r="B9499" s="324" t="s">
        <v>23208</v>
      </c>
      <c r="C9499" s="325" t="s">
        <v>14847</v>
      </c>
      <c r="D9499" s="326" t="s">
        <v>821</v>
      </c>
    </row>
    <row r="9500" spans="1:4" ht="15" x14ac:dyDescent="0.2">
      <c r="A9500" s="85">
        <v>3837</v>
      </c>
      <c r="B9500" s="324" t="s">
        <v>23209</v>
      </c>
      <c r="C9500" s="325" t="s">
        <v>14847</v>
      </c>
      <c r="D9500" s="326" t="s">
        <v>23210</v>
      </c>
    </row>
    <row r="9501" spans="1:4" ht="15" x14ac:dyDescent="0.2">
      <c r="A9501" s="85">
        <v>3845</v>
      </c>
      <c r="B9501" s="324" t="s">
        <v>23211</v>
      </c>
      <c r="C9501" s="325" t="s">
        <v>14847</v>
      </c>
      <c r="D9501" s="326" t="s">
        <v>23212</v>
      </c>
    </row>
    <row r="9502" spans="1:4" ht="15" x14ac:dyDescent="0.2">
      <c r="A9502" s="85">
        <v>11045</v>
      </c>
      <c r="B9502" s="324" t="s">
        <v>23213</v>
      </c>
      <c r="C9502" s="325" t="s">
        <v>14847</v>
      </c>
      <c r="D9502" s="326" t="s">
        <v>996</v>
      </c>
    </row>
    <row r="9503" spans="1:4" ht="15" x14ac:dyDescent="0.2">
      <c r="A9503" s="85">
        <v>20170</v>
      </c>
      <c r="B9503" s="324" t="s">
        <v>23214</v>
      </c>
      <c r="C9503" s="325" t="s">
        <v>14847</v>
      </c>
      <c r="D9503" s="326" t="s">
        <v>1169</v>
      </c>
    </row>
    <row r="9504" spans="1:4" ht="15" x14ac:dyDescent="0.2">
      <c r="A9504" s="85">
        <v>20171</v>
      </c>
      <c r="B9504" s="324" t="s">
        <v>23215</v>
      </c>
      <c r="C9504" s="325" t="s">
        <v>14847</v>
      </c>
      <c r="D9504" s="326" t="s">
        <v>7217</v>
      </c>
    </row>
    <row r="9505" spans="1:4" ht="15" x14ac:dyDescent="0.2">
      <c r="A9505" s="85">
        <v>20167</v>
      </c>
      <c r="B9505" s="324" t="s">
        <v>23216</v>
      </c>
      <c r="C9505" s="325" t="s">
        <v>14847</v>
      </c>
      <c r="D9505" s="326" t="s">
        <v>2264</v>
      </c>
    </row>
    <row r="9506" spans="1:4" ht="15" x14ac:dyDescent="0.2">
      <c r="A9506" s="85">
        <v>20168</v>
      </c>
      <c r="B9506" s="324" t="s">
        <v>23217</v>
      </c>
      <c r="C9506" s="325" t="s">
        <v>14847</v>
      </c>
      <c r="D9506" s="326" t="s">
        <v>1447</v>
      </c>
    </row>
    <row r="9507" spans="1:4" ht="15" x14ac:dyDescent="0.2">
      <c r="A9507" s="85">
        <v>20169</v>
      </c>
      <c r="B9507" s="324" t="s">
        <v>23218</v>
      </c>
      <c r="C9507" s="325" t="s">
        <v>14847</v>
      </c>
      <c r="D9507" s="326" t="s">
        <v>1266</v>
      </c>
    </row>
    <row r="9508" spans="1:4" ht="15" x14ac:dyDescent="0.2">
      <c r="A9508" s="85">
        <v>3899</v>
      </c>
      <c r="B9508" s="324" t="s">
        <v>23219</v>
      </c>
      <c r="C9508" s="325" t="s">
        <v>14847</v>
      </c>
      <c r="D9508" s="326" t="s">
        <v>13459</v>
      </c>
    </row>
    <row r="9509" spans="1:4" ht="15" x14ac:dyDescent="0.2">
      <c r="A9509" s="85">
        <v>38676</v>
      </c>
      <c r="B9509" s="324" t="s">
        <v>23220</v>
      </c>
      <c r="C9509" s="325" t="s">
        <v>14847</v>
      </c>
      <c r="D9509" s="326" t="s">
        <v>866</v>
      </c>
    </row>
    <row r="9510" spans="1:4" ht="15" x14ac:dyDescent="0.2">
      <c r="A9510" s="85">
        <v>3897</v>
      </c>
      <c r="B9510" s="324" t="s">
        <v>23221</v>
      </c>
      <c r="C9510" s="325" t="s">
        <v>14847</v>
      </c>
      <c r="D9510" s="326" t="s">
        <v>575</v>
      </c>
    </row>
    <row r="9511" spans="1:4" ht="15" x14ac:dyDescent="0.2">
      <c r="A9511" s="85">
        <v>3875</v>
      </c>
      <c r="B9511" s="324" t="s">
        <v>23222</v>
      </c>
      <c r="C9511" s="325" t="s">
        <v>14847</v>
      </c>
      <c r="D9511" s="326" t="s">
        <v>21300</v>
      </c>
    </row>
    <row r="9512" spans="1:4" ht="15" x14ac:dyDescent="0.2">
      <c r="A9512" s="85">
        <v>3898</v>
      </c>
      <c r="B9512" s="324" t="s">
        <v>23223</v>
      </c>
      <c r="C9512" s="325" t="s">
        <v>14847</v>
      </c>
      <c r="D9512" s="326" t="s">
        <v>680</v>
      </c>
    </row>
    <row r="9513" spans="1:4" ht="15" x14ac:dyDescent="0.2">
      <c r="A9513" s="85">
        <v>3855</v>
      </c>
      <c r="B9513" s="324" t="s">
        <v>23224</v>
      </c>
      <c r="C9513" s="325" t="s">
        <v>14847</v>
      </c>
      <c r="D9513" s="326" t="s">
        <v>755</v>
      </c>
    </row>
    <row r="9514" spans="1:4" ht="15" x14ac:dyDescent="0.2">
      <c r="A9514" s="85">
        <v>3874</v>
      </c>
      <c r="B9514" s="324" t="s">
        <v>23225</v>
      </c>
      <c r="C9514" s="325" t="s">
        <v>14847</v>
      </c>
      <c r="D9514" s="326" t="s">
        <v>2047</v>
      </c>
    </row>
    <row r="9515" spans="1:4" ht="15" x14ac:dyDescent="0.2">
      <c r="A9515" s="85">
        <v>3870</v>
      </c>
      <c r="B9515" s="324" t="s">
        <v>23226</v>
      </c>
      <c r="C9515" s="325" t="s">
        <v>14847</v>
      </c>
      <c r="D9515" s="326" t="s">
        <v>669</v>
      </c>
    </row>
    <row r="9516" spans="1:4" ht="15" x14ac:dyDescent="0.2">
      <c r="A9516" s="85">
        <v>38678</v>
      </c>
      <c r="B9516" s="324" t="s">
        <v>23227</v>
      </c>
      <c r="C9516" s="325" t="s">
        <v>14847</v>
      </c>
      <c r="D9516" s="326" t="s">
        <v>1062</v>
      </c>
    </row>
    <row r="9517" spans="1:4" ht="15" x14ac:dyDescent="0.2">
      <c r="A9517" s="85">
        <v>3859</v>
      </c>
      <c r="B9517" s="324" t="s">
        <v>23228</v>
      </c>
      <c r="C9517" s="325" t="s">
        <v>14847</v>
      </c>
      <c r="D9517" s="326" t="s">
        <v>13460</v>
      </c>
    </row>
    <row r="9518" spans="1:4" ht="15" x14ac:dyDescent="0.2">
      <c r="A9518" s="85">
        <v>3856</v>
      </c>
      <c r="B9518" s="324" t="s">
        <v>23229</v>
      </c>
      <c r="C9518" s="325" t="s">
        <v>14847</v>
      </c>
      <c r="D9518" s="326" t="s">
        <v>196</v>
      </c>
    </row>
    <row r="9519" spans="1:4" ht="15" x14ac:dyDescent="0.2">
      <c r="A9519" s="85">
        <v>3906</v>
      </c>
      <c r="B9519" s="324" t="s">
        <v>23230</v>
      </c>
      <c r="C9519" s="325" t="s">
        <v>14847</v>
      </c>
      <c r="D9519" s="326" t="s">
        <v>1141</v>
      </c>
    </row>
    <row r="9520" spans="1:4" ht="15" x14ac:dyDescent="0.2">
      <c r="A9520" s="85">
        <v>3860</v>
      </c>
      <c r="B9520" s="324" t="s">
        <v>23231</v>
      </c>
      <c r="C9520" s="325" t="s">
        <v>14847</v>
      </c>
      <c r="D9520" s="326" t="s">
        <v>13637</v>
      </c>
    </row>
    <row r="9521" spans="1:4" ht="15" x14ac:dyDescent="0.2">
      <c r="A9521" s="85">
        <v>3905</v>
      </c>
      <c r="B9521" s="324" t="s">
        <v>23232</v>
      </c>
      <c r="C9521" s="325" t="s">
        <v>14847</v>
      </c>
      <c r="D9521" s="326" t="s">
        <v>6768</v>
      </c>
    </row>
    <row r="9522" spans="1:4" ht="15" x14ac:dyDescent="0.2">
      <c r="A9522" s="85">
        <v>3871</v>
      </c>
      <c r="B9522" s="324" t="s">
        <v>23233</v>
      </c>
      <c r="C9522" s="325" t="s">
        <v>14847</v>
      </c>
      <c r="D9522" s="326" t="s">
        <v>7196</v>
      </c>
    </row>
    <row r="9523" spans="1:4" ht="15" x14ac:dyDescent="0.2">
      <c r="A9523" s="85">
        <v>37429</v>
      </c>
      <c r="B9523" s="324" t="s">
        <v>23234</v>
      </c>
      <c r="C9523" s="325" t="s">
        <v>14847</v>
      </c>
      <c r="D9523" s="326" t="s">
        <v>23235</v>
      </c>
    </row>
    <row r="9524" spans="1:4" ht="15" x14ac:dyDescent="0.2">
      <c r="A9524" s="85">
        <v>37426</v>
      </c>
      <c r="B9524" s="324" t="s">
        <v>23236</v>
      </c>
      <c r="C9524" s="325" t="s">
        <v>14847</v>
      </c>
      <c r="D9524" s="326" t="s">
        <v>5333</v>
      </c>
    </row>
    <row r="9525" spans="1:4" ht="15" x14ac:dyDescent="0.2">
      <c r="A9525" s="85">
        <v>37427</v>
      </c>
      <c r="B9525" s="324" t="s">
        <v>23237</v>
      </c>
      <c r="C9525" s="325" t="s">
        <v>14847</v>
      </c>
      <c r="D9525" s="326" t="s">
        <v>14785</v>
      </c>
    </row>
    <row r="9526" spans="1:4" ht="15" x14ac:dyDescent="0.2">
      <c r="A9526" s="85">
        <v>37424</v>
      </c>
      <c r="B9526" s="324" t="s">
        <v>23238</v>
      </c>
      <c r="C9526" s="325" t="s">
        <v>14847</v>
      </c>
      <c r="D9526" s="326" t="s">
        <v>1050</v>
      </c>
    </row>
    <row r="9527" spans="1:4" ht="15" x14ac:dyDescent="0.2">
      <c r="A9527" s="85">
        <v>37428</v>
      </c>
      <c r="B9527" s="324" t="s">
        <v>23239</v>
      </c>
      <c r="C9527" s="325" t="s">
        <v>14847</v>
      </c>
      <c r="D9527" s="326" t="s">
        <v>23240</v>
      </c>
    </row>
    <row r="9528" spans="1:4" ht="15" x14ac:dyDescent="0.2">
      <c r="A9528" s="85">
        <v>37425</v>
      </c>
      <c r="B9528" s="324" t="s">
        <v>23241</v>
      </c>
      <c r="C9528" s="325" t="s">
        <v>14847</v>
      </c>
      <c r="D9528" s="326" t="s">
        <v>667</v>
      </c>
    </row>
    <row r="9529" spans="1:4" ht="30" x14ac:dyDescent="0.2">
      <c r="A9529" s="85">
        <v>11519</v>
      </c>
      <c r="B9529" s="324" t="s">
        <v>23242</v>
      </c>
      <c r="C9529" s="325" t="s">
        <v>1495</v>
      </c>
      <c r="D9529" s="326" t="s">
        <v>14531</v>
      </c>
    </row>
    <row r="9530" spans="1:4" ht="30" x14ac:dyDescent="0.2">
      <c r="A9530" s="85">
        <v>11520</v>
      </c>
      <c r="B9530" s="324" t="s">
        <v>23243</v>
      </c>
      <c r="C9530" s="325" t="s">
        <v>1495</v>
      </c>
      <c r="D9530" s="326" t="s">
        <v>1169</v>
      </c>
    </row>
    <row r="9531" spans="1:4" ht="15" x14ac:dyDescent="0.2">
      <c r="A9531" s="85">
        <v>11518</v>
      </c>
      <c r="B9531" s="324" t="s">
        <v>23244</v>
      </c>
      <c r="C9531" s="325" t="s">
        <v>1495</v>
      </c>
      <c r="D9531" s="326" t="s">
        <v>23245</v>
      </c>
    </row>
    <row r="9532" spans="1:4" ht="15" x14ac:dyDescent="0.2">
      <c r="A9532" s="85">
        <v>38473</v>
      </c>
      <c r="B9532" s="324" t="s">
        <v>23246</v>
      </c>
      <c r="C9532" s="325" t="s">
        <v>14847</v>
      </c>
      <c r="D9532" s="326" t="s">
        <v>14365</v>
      </c>
    </row>
    <row r="9533" spans="1:4" ht="15" x14ac:dyDescent="0.2">
      <c r="A9533" s="85">
        <v>4244</v>
      </c>
      <c r="B9533" s="324" t="s">
        <v>23247</v>
      </c>
      <c r="C9533" s="325" t="s">
        <v>1490</v>
      </c>
      <c r="D9533" s="326" t="s">
        <v>622</v>
      </c>
    </row>
    <row r="9534" spans="1:4" ht="15" x14ac:dyDescent="0.2">
      <c r="A9534" s="85">
        <v>40977</v>
      </c>
      <c r="B9534" s="324" t="s">
        <v>23248</v>
      </c>
      <c r="C9534" s="325" t="s">
        <v>1494</v>
      </c>
      <c r="D9534" s="326" t="s">
        <v>23249</v>
      </c>
    </row>
    <row r="9535" spans="1:4" ht="30" x14ac:dyDescent="0.2">
      <c r="A9535" s="85">
        <v>2742</v>
      </c>
      <c r="B9535" s="324" t="s">
        <v>23250</v>
      </c>
      <c r="C9535" s="325" t="s">
        <v>1491</v>
      </c>
      <c r="D9535" s="326" t="s">
        <v>550</v>
      </c>
    </row>
    <row r="9536" spans="1:4" ht="30" x14ac:dyDescent="0.2">
      <c r="A9536" s="85">
        <v>2748</v>
      </c>
      <c r="B9536" s="324" t="s">
        <v>23251</v>
      </c>
      <c r="C9536" s="325" t="s">
        <v>1491</v>
      </c>
      <c r="D9536" s="326" t="s">
        <v>1208</v>
      </c>
    </row>
    <row r="9537" spans="1:4" ht="30" x14ac:dyDescent="0.2">
      <c r="A9537" s="85">
        <v>2736</v>
      </c>
      <c r="B9537" s="324" t="s">
        <v>23252</v>
      </c>
      <c r="C9537" s="325" t="s">
        <v>1491</v>
      </c>
      <c r="D9537" s="326" t="s">
        <v>2699</v>
      </c>
    </row>
    <row r="9538" spans="1:4" ht="30" x14ac:dyDescent="0.2">
      <c r="A9538" s="85">
        <v>2745</v>
      </c>
      <c r="B9538" s="324" t="s">
        <v>23253</v>
      </c>
      <c r="C9538" s="325" t="s">
        <v>1491</v>
      </c>
      <c r="D9538" s="326" t="s">
        <v>482</v>
      </c>
    </row>
    <row r="9539" spans="1:4" ht="30" x14ac:dyDescent="0.2">
      <c r="A9539" s="85">
        <v>2751</v>
      </c>
      <c r="B9539" s="324" t="s">
        <v>23254</v>
      </c>
      <c r="C9539" s="325" t="s">
        <v>1491</v>
      </c>
      <c r="D9539" s="326" t="s">
        <v>511</v>
      </c>
    </row>
    <row r="9540" spans="1:4" ht="30" x14ac:dyDescent="0.2">
      <c r="A9540" s="85">
        <v>14439</v>
      </c>
      <c r="B9540" s="324" t="s">
        <v>23255</v>
      </c>
      <c r="C9540" s="325" t="s">
        <v>1491</v>
      </c>
      <c r="D9540" s="326" t="s">
        <v>187</v>
      </c>
    </row>
    <row r="9541" spans="1:4" ht="15" x14ac:dyDescent="0.2">
      <c r="A9541" s="85">
        <v>2731</v>
      </c>
      <c r="B9541" s="324" t="s">
        <v>23256</v>
      </c>
      <c r="C9541" s="325" t="s">
        <v>1491</v>
      </c>
      <c r="D9541" s="326" t="s">
        <v>5608</v>
      </c>
    </row>
    <row r="9542" spans="1:4" ht="15" x14ac:dyDescent="0.2">
      <c r="A9542" s="85">
        <v>21138</v>
      </c>
      <c r="B9542" s="324" t="s">
        <v>23257</v>
      </c>
      <c r="C9542" s="325" t="s">
        <v>1491</v>
      </c>
      <c r="D9542" s="326" t="s">
        <v>1277</v>
      </c>
    </row>
    <row r="9543" spans="1:4" ht="30" x14ac:dyDescent="0.2">
      <c r="A9543" s="85">
        <v>2747</v>
      </c>
      <c r="B9543" s="324" t="s">
        <v>23258</v>
      </c>
      <c r="C9543" s="325" t="s">
        <v>1491</v>
      </c>
      <c r="D9543" s="326" t="s">
        <v>824</v>
      </c>
    </row>
    <row r="9544" spans="1:4" ht="15" x14ac:dyDescent="0.2">
      <c r="A9544" s="85">
        <v>4115</v>
      </c>
      <c r="B9544" s="324" t="s">
        <v>23259</v>
      </c>
      <c r="C9544" s="325" t="s">
        <v>1491</v>
      </c>
      <c r="D9544" s="326" t="s">
        <v>315</v>
      </c>
    </row>
    <row r="9545" spans="1:4" ht="15" x14ac:dyDescent="0.2">
      <c r="A9545" s="85">
        <v>2729</v>
      </c>
      <c r="B9545" s="324" t="s">
        <v>23260</v>
      </c>
      <c r="C9545" s="325" t="s">
        <v>14847</v>
      </c>
      <c r="D9545" s="326" t="s">
        <v>638</v>
      </c>
    </row>
    <row r="9546" spans="1:4" ht="15" x14ac:dyDescent="0.2">
      <c r="A9546" s="85">
        <v>4119</v>
      </c>
      <c r="B9546" s="324" t="s">
        <v>23261</v>
      </c>
      <c r="C9546" s="325" t="s">
        <v>1491</v>
      </c>
      <c r="D9546" s="326" t="s">
        <v>8208</v>
      </c>
    </row>
    <row r="9547" spans="1:4" ht="15" x14ac:dyDescent="0.2">
      <c r="A9547" s="85">
        <v>2794</v>
      </c>
      <c r="B9547" s="324" t="s">
        <v>23262</v>
      </c>
      <c r="C9547" s="325" t="s">
        <v>1491</v>
      </c>
      <c r="D9547" s="326" t="s">
        <v>13874</v>
      </c>
    </row>
    <row r="9548" spans="1:4" ht="15" x14ac:dyDescent="0.2">
      <c r="A9548" s="85">
        <v>2788</v>
      </c>
      <c r="B9548" s="324" t="s">
        <v>23263</v>
      </c>
      <c r="C9548" s="325" t="s">
        <v>1491</v>
      </c>
      <c r="D9548" s="326" t="s">
        <v>13875</v>
      </c>
    </row>
    <row r="9549" spans="1:4" ht="15" x14ac:dyDescent="0.2">
      <c r="A9549" s="85">
        <v>4006</v>
      </c>
      <c r="B9549" s="324" t="s">
        <v>23264</v>
      </c>
      <c r="C9549" s="325" t="s">
        <v>1504</v>
      </c>
      <c r="D9549" s="326" t="s">
        <v>23265</v>
      </c>
    </row>
    <row r="9550" spans="1:4" ht="15" x14ac:dyDescent="0.2">
      <c r="A9550" s="85">
        <v>36151</v>
      </c>
      <c r="B9550" s="324" t="s">
        <v>23266</v>
      </c>
      <c r="C9550" s="325" t="s">
        <v>14847</v>
      </c>
      <c r="D9550" s="326" t="s">
        <v>1103</v>
      </c>
    </row>
    <row r="9551" spans="1:4" ht="15" x14ac:dyDescent="0.2">
      <c r="A9551" s="85">
        <v>37457</v>
      </c>
      <c r="B9551" s="324" t="s">
        <v>23267</v>
      </c>
      <c r="C9551" s="325" t="s">
        <v>1491</v>
      </c>
      <c r="D9551" s="326" t="s">
        <v>4699</v>
      </c>
    </row>
    <row r="9552" spans="1:4" ht="15" x14ac:dyDescent="0.2">
      <c r="A9552" s="85">
        <v>37456</v>
      </c>
      <c r="B9552" s="324" t="s">
        <v>23268</v>
      </c>
      <c r="C9552" s="325" t="s">
        <v>1491</v>
      </c>
      <c r="D9552" s="326" t="s">
        <v>13460</v>
      </c>
    </row>
    <row r="9553" spans="1:4" ht="30" x14ac:dyDescent="0.2">
      <c r="A9553" s="85">
        <v>37461</v>
      </c>
      <c r="B9553" s="324" t="s">
        <v>23269</v>
      </c>
      <c r="C9553" s="325" t="s">
        <v>1491</v>
      </c>
      <c r="D9553" s="326" t="s">
        <v>3846</v>
      </c>
    </row>
    <row r="9554" spans="1:4" ht="30" x14ac:dyDescent="0.2">
      <c r="A9554" s="85">
        <v>37460</v>
      </c>
      <c r="B9554" s="324" t="s">
        <v>23270</v>
      </c>
      <c r="C9554" s="325" t="s">
        <v>1491</v>
      </c>
      <c r="D9554" s="326" t="s">
        <v>514</v>
      </c>
    </row>
    <row r="9555" spans="1:4" ht="15" x14ac:dyDescent="0.2">
      <c r="A9555" s="85">
        <v>37458</v>
      </c>
      <c r="B9555" s="324" t="s">
        <v>23271</v>
      </c>
      <c r="C9555" s="325" t="s">
        <v>1491</v>
      </c>
      <c r="D9555" s="326" t="s">
        <v>566</v>
      </c>
    </row>
    <row r="9556" spans="1:4" ht="15" x14ac:dyDescent="0.2">
      <c r="A9556" s="85">
        <v>37454</v>
      </c>
      <c r="B9556" s="324" t="s">
        <v>23272</v>
      </c>
      <c r="C9556" s="325" t="s">
        <v>1491</v>
      </c>
      <c r="D9556" s="326" t="s">
        <v>456</v>
      </c>
    </row>
    <row r="9557" spans="1:4" ht="15" x14ac:dyDescent="0.2">
      <c r="A9557" s="85">
        <v>37455</v>
      </c>
      <c r="B9557" s="324" t="s">
        <v>23273</v>
      </c>
      <c r="C9557" s="325" t="s">
        <v>1491</v>
      </c>
      <c r="D9557" s="326" t="s">
        <v>286</v>
      </c>
    </row>
    <row r="9558" spans="1:4" ht="15" x14ac:dyDescent="0.2">
      <c r="A9558" s="85">
        <v>37459</v>
      </c>
      <c r="B9558" s="324" t="s">
        <v>23274</v>
      </c>
      <c r="C9558" s="325" t="s">
        <v>1491</v>
      </c>
      <c r="D9558" s="326" t="s">
        <v>552</v>
      </c>
    </row>
    <row r="9559" spans="1:4" ht="30" x14ac:dyDescent="0.2">
      <c r="A9559" s="85">
        <v>21029</v>
      </c>
      <c r="B9559" s="324" t="s">
        <v>23275</v>
      </c>
      <c r="C9559" s="325" t="s">
        <v>14847</v>
      </c>
      <c r="D9559" s="326" t="s">
        <v>1106</v>
      </c>
    </row>
    <row r="9560" spans="1:4" ht="30" x14ac:dyDescent="0.2">
      <c r="A9560" s="85">
        <v>21030</v>
      </c>
      <c r="B9560" s="324" t="s">
        <v>23276</v>
      </c>
      <c r="C9560" s="325" t="s">
        <v>14847</v>
      </c>
      <c r="D9560" s="326" t="s">
        <v>1107</v>
      </c>
    </row>
    <row r="9561" spans="1:4" ht="30" x14ac:dyDescent="0.2">
      <c r="A9561" s="85">
        <v>21031</v>
      </c>
      <c r="B9561" s="324" t="s">
        <v>23277</v>
      </c>
      <c r="C9561" s="325" t="s">
        <v>14847</v>
      </c>
      <c r="D9561" s="326" t="s">
        <v>1108</v>
      </c>
    </row>
    <row r="9562" spans="1:4" ht="30" x14ac:dyDescent="0.2">
      <c r="A9562" s="85">
        <v>21032</v>
      </c>
      <c r="B9562" s="324" t="s">
        <v>23278</v>
      </c>
      <c r="C9562" s="325" t="s">
        <v>14847</v>
      </c>
      <c r="D9562" s="326" t="s">
        <v>1109</v>
      </c>
    </row>
    <row r="9563" spans="1:4" ht="30" x14ac:dyDescent="0.2">
      <c r="A9563" s="85">
        <v>37527</v>
      </c>
      <c r="B9563" s="324" t="s">
        <v>23279</v>
      </c>
      <c r="C9563" s="325" t="s">
        <v>14847</v>
      </c>
      <c r="D9563" s="326" t="s">
        <v>1110</v>
      </c>
    </row>
    <row r="9564" spans="1:4" ht="30" x14ac:dyDescent="0.2">
      <c r="A9564" s="85">
        <v>37528</v>
      </c>
      <c r="B9564" s="324" t="s">
        <v>23280</v>
      </c>
      <c r="C9564" s="325" t="s">
        <v>14847</v>
      </c>
      <c r="D9564" s="326" t="s">
        <v>1111</v>
      </c>
    </row>
    <row r="9565" spans="1:4" ht="30" x14ac:dyDescent="0.2">
      <c r="A9565" s="85">
        <v>37529</v>
      </c>
      <c r="B9565" s="324" t="s">
        <v>23281</v>
      </c>
      <c r="C9565" s="325" t="s">
        <v>14847</v>
      </c>
      <c r="D9565" s="326" t="s">
        <v>1112</v>
      </c>
    </row>
    <row r="9566" spans="1:4" ht="30" x14ac:dyDescent="0.2">
      <c r="A9566" s="85">
        <v>37530</v>
      </c>
      <c r="B9566" s="324" t="s">
        <v>23282</v>
      </c>
      <c r="C9566" s="325" t="s">
        <v>14847</v>
      </c>
      <c r="D9566" s="326" t="s">
        <v>1113</v>
      </c>
    </row>
    <row r="9567" spans="1:4" ht="30" x14ac:dyDescent="0.2">
      <c r="A9567" s="85">
        <v>21034</v>
      </c>
      <c r="B9567" s="324" t="s">
        <v>23283</v>
      </c>
      <c r="C9567" s="325" t="s">
        <v>14847</v>
      </c>
      <c r="D9567" s="326" t="s">
        <v>1114</v>
      </c>
    </row>
    <row r="9568" spans="1:4" ht="30" x14ac:dyDescent="0.2">
      <c r="A9568" s="85">
        <v>37531</v>
      </c>
      <c r="B9568" s="324" t="s">
        <v>23284</v>
      </c>
      <c r="C9568" s="325" t="s">
        <v>14847</v>
      </c>
      <c r="D9568" s="326" t="s">
        <v>1115</v>
      </c>
    </row>
    <row r="9569" spans="1:4" ht="30" x14ac:dyDescent="0.2">
      <c r="A9569" s="85">
        <v>21036</v>
      </c>
      <c r="B9569" s="324" t="s">
        <v>23285</v>
      </c>
      <c r="C9569" s="325" t="s">
        <v>14847</v>
      </c>
      <c r="D9569" s="326" t="s">
        <v>1116</v>
      </c>
    </row>
    <row r="9570" spans="1:4" ht="30" x14ac:dyDescent="0.2">
      <c r="A9570" s="85">
        <v>21037</v>
      </c>
      <c r="B9570" s="324" t="s">
        <v>23286</v>
      </c>
      <c r="C9570" s="325" t="s">
        <v>14847</v>
      </c>
      <c r="D9570" s="326" t="s">
        <v>1117</v>
      </c>
    </row>
    <row r="9571" spans="1:4" ht="30" x14ac:dyDescent="0.2">
      <c r="A9571" s="85">
        <v>20185</v>
      </c>
      <c r="B9571" s="324" t="s">
        <v>23287</v>
      </c>
      <c r="C9571" s="325" t="s">
        <v>1491</v>
      </c>
      <c r="D9571" s="326" t="s">
        <v>1388</v>
      </c>
    </row>
    <row r="9572" spans="1:4" ht="15" x14ac:dyDescent="0.2">
      <c r="A9572" s="85">
        <v>20260</v>
      </c>
      <c r="B9572" s="324" t="s">
        <v>23288</v>
      </c>
      <c r="C9572" s="325" t="s">
        <v>14847</v>
      </c>
      <c r="D9572" s="326" t="s">
        <v>1379</v>
      </c>
    </row>
    <row r="9573" spans="1:4" ht="30" x14ac:dyDescent="0.2">
      <c r="A9573" s="85">
        <v>37523</v>
      </c>
      <c r="B9573" s="324" t="s">
        <v>23289</v>
      </c>
      <c r="C9573" s="325" t="s">
        <v>14847</v>
      </c>
      <c r="D9573" s="326" t="s">
        <v>13876</v>
      </c>
    </row>
    <row r="9574" spans="1:4" ht="30" x14ac:dyDescent="0.2">
      <c r="A9574" s="85">
        <v>37515</v>
      </c>
      <c r="B9574" s="324" t="s">
        <v>23290</v>
      </c>
      <c r="C9574" s="325" t="s">
        <v>14847</v>
      </c>
      <c r="D9574" s="326" t="s">
        <v>13877</v>
      </c>
    </row>
    <row r="9575" spans="1:4" ht="30" x14ac:dyDescent="0.2">
      <c r="A9575" s="85">
        <v>12899</v>
      </c>
      <c r="B9575" s="324" t="s">
        <v>23291</v>
      </c>
      <c r="C9575" s="325" t="s">
        <v>14847</v>
      </c>
      <c r="D9575" s="326" t="s">
        <v>19882</v>
      </c>
    </row>
    <row r="9576" spans="1:4" ht="30" x14ac:dyDescent="0.2">
      <c r="A9576" s="85">
        <v>12898</v>
      </c>
      <c r="B9576" s="324" t="s">
        <v>23292</v>
      </c>
      <c r="C9576" s="325" t="s">
        <v>14847</v>
      </c>
      <c r="D9576" s="326" t="s">
        <v>18473</v>
      </c>
    </row>
    <row r="9577" spans="1:4" ht="15" x14ac:dyDescent="0.2">
      <c r="A9577" s="85">
        <v>42528</v>
      </c>
      <c r="B9577" s="324" t="s">
        <v>23293</v>
      </c>
      <c r="C9577" s="325" t="s">
        <v>1506</v>
      </c>
      <c r="D9577" s="326" t="s">
        <v>1975</v>
      </c>
    </row>
    <row r="9578" spans="1:4" ht="15" x14ac:dyDescent="0.2">
      <c r="A9578" s="85">
        <v>39696</v>
      </c>
      <c r="B9578" s="324" t="s">
        <v>23294</v>
      </c>
      <c r="C9578" s="325" t="s">
        <v>1506</v>
      </c>
      <c r="D9578" s="326" t="s">
        <v>1019</v>
      </c>
    </row>
    <row r="9579" spans="1:4" ht="15" x14ac:dyDescent="0.2">
      <c r="A9579" s="85">
        <v>39700</v>
      </c>
      <c r="B9579" s="324" t="s">
        <v>23295</v>
      </c>
      <c r="C9579" s="325" t="s">
        <v>1506</v>
      </c>
      <c r="D9579" s="326" t="s">
        <v>690</v>
      </c>
    </row>
    <row r="9580" spans="1:4" ht="15" x14ac:dyDescent="0.2">
      <c r="A9580" s="85">
        <v>11621</v>
      </c>
      <c r="B9580" s="324" t="s">
        <v>23296</v>
      </c>
      <c r="C9580" s="325" t="s">
        <v>1506</v>
      </c>
      <c r="D9580" s="326" t="s">
        <v>14010</v>
      </c>
    </row>
    <row r="9581" spans="1:4" ht="15" x14ac:dyDescent="0.2">
      <c r="A9581" s="85">
        <v>4014</v>
      </c>
      <c r="B9581" s="324" t="s">
        <v>23297</v>
      </c>
      <c r="C9581" s="325" t="s">
        <v>1506</v>
      </c>
      <c r="D9581" s="326" t="s">
        <v>400</v>
      </c>
    </row>
    <row r="9582" spans="1:4" ht="15" x14ac:dyDescent="0.2">
      <c r="A9582" s="85">
        <v>4015</v>
      </c>
      <c r="B9582" s="324" t="s">
        <v>23298</v>
      </c>
      <c r="C9582" s="325" t="s">
        <v>1506</v>
      </c>
      <c r="D9582" s="326" t="s">
        <v>14210</v>
      </c>
    </row>
    <row r="9583" spans="1:4" ht="15" x14ac:dyDescent="0.2">
      <c r="A9583" s="85">
        <v>4017</v>
      </c>
      <c r="B9583" s="324" t="s">
        <v>23299</v>
      </c>
      <c r="C9583" s="325" t="s">
        <v>1506</v>
      </c>
      <c r="D9583" s="326" t="s">
        <v>23300</v>
      </c>
    </row>
    <row r="9584" spans="1:4" ht="15" x14ac:dyDescent="0.2">
      <c r="A9584" s="85">
        <v>4016</v>
      </c>
      <c r="B9584" s="324" t="s">
        <v>23301</v>
      </c>
      <c r="C9584" s="325" t="s">
        <v>1506</v>
      </c>
      <c r="D9584" s="326" t="s">
        <v>14694</v>
      </c>
    </row>
    <row r="9585" spans="1:4" ht="15" x14ac:dyDescent="0.2">
      <c r="A9585" s="85">
        <v>39699</v>
      </c>
      <c r="B9585" s="324" t="s">
        <v>23302</v>
      </c>
      <c r="C9585" s="325" t="s">
        <v>1506</v>
      </c>
      <c r="D9585" s="326" t="s">
        <v>685</v>
      </c>
    </row>
    <row r="9586" spans="1:4" ht="15" x14ac:dyDescent="0.2">
      <c r="A9586" s="85">
        <v>38544</v>
      </c>
      <c r="B9586" s="324" t="s">
        <v>23303</v>
      </c>
      <c r="C9586" s="325" t="s">
        <v>1506</v>
      </c>
      <c r="D9586" s="326" t="s">
        <v>2754</v>
      </c>
    </row>
    <row r="9587" spans="1:4" ht="15" x14ac:dyDescent="0.2">
      <c r="A9587" s="85">
        <v>38545</v>
      </c>
      <c r="B9587" s="324" t="s">
        <v>23304</v>
      </c>
      <c r="C9587" s="325" t="s">
        <v>1506</v>
      </c>
      <c r="D9587" s="326" t="s">
        <v>13792</v>
      </c>
    </row>
    <row r="9588" spans="1:4" ht="15" x14ac:dyDescent="0.2">
      <c r="A9588" s="85">
        <v>42527</v>
      </c>
      <c r="B9588" s="324" t="s">
        <v>23305</v>
      </c>
      <c r="C9588" s="325" t="s">
        <v>1506</v>
      </c>
      <c r="D9588" s="326" t="s">
        <v>265</v>
      </c>
    </row>
    <row r="9589" spans="1:4" ht="15" x14ac:dyDescent="0.2">
      <c r="A9589" s="85">
        <v>39323</v>
      </c>
      <c r="B9589" s="324" t="s">
        <v>23306</v>
      </c>
      <c r="C9589" s="325" t="s">
        <v>1506</v>
      </c>
      <c r="D9589" s="326" t="s">
        <v>13672</v>
      </c>
    </row>
    <row r="9590" spans="1:4" ht="30" x14ac:dyDescent="0.2">
      <c r="A9590" s="85">
        <v>626</v>
      </c>
      <c r="B9590" s="324" t="s">
        <v>23307</v>
      </c>
      <c r="C9590" s="325" t="s">
        <v>1492</v>
      </c>
      <c r="D9590" s="326" t="s">
        <v>19177</v>
      </c>
    </row>
    <row r="9591" spans="1:4" ht="15" x14ac:dyDescent="0.2">
      <c r="A9591" s="85">
        <v>25860</v>
      </c>
      <c r="B9591" s="324" t="s">
        <v>23308</v>
      </c>
      <c r="C9591" s="325" t="s">
        <v>1506</v>
      </c>
      <c r="D9591" s="326" t="s">
        <v>5802</v>
      </c>
    </row>
    <row r="9592" spans="1:4" ht="15" x14ac:dyDescent="0.2">
      <c r="A9592" s="85">
        <v>25861</v>
      </c>
      <c r="B9592" s="324" t="s">
        <v>23309</v>
      </c>
      <c r="C9592" s="325" t="s">
        <v>1506</v>
      </c>
      <c r="D9592" s="326" t="s">
        <v>824</v>
      </c>
    </row>
    <row r="9593" spans="1:4" ht="15" x14ac:dyDescent="0.2">
      <c r="A9593" s="85">
        <v>25862</v>
      </c>
      <c r="B9593" s="324" t="s">
        <v>23310</v>
      </c>
      <c r="C9593" s="325" t="s">
        <v>1506</v>
      </c>
      <c r="D9593" s="326" t="s">
        <v>1477</v>
      </c>
    </row>
    <row r="9594" spans="1:4" ht="15" x14ac:dyDescent="0.2">
      <c r="A9594" s="85">
        <v>25863</v>
      </c>
      <c r="B9594" s="324" t="s">
        <v>23311</v>
      </c>
      <c r="C9594" s="325" t="s">
        <v>1506</v>
      </c>
      <c r="D9594" s="326" t="s">
        <v>2154</v>
      </c>
    </row>
    <row r="9595" spans="1:4" ht="15" x14ac:dyDescent="0.2">
      <c r="A9595" s="85">
        <v>25864</v>
      </c>
      <c r="B9595" s="324" t="s">
        <v>23312</v>
      </c>
      <c r="C9595" s="325" t="s">
        <v>1506</v>
      </c>
      <c r="D9595" s="326" t="s">
        <v>5392</v>
      </c>
    </row>
    <row r="9596" spans="1:4" ht="15" x14ac:dyDescent="0.2">
      <c r="A9596" s="85">
        <v>25865</v>
      </c>
      <c r="B9596" s="324" t="s">
        <v>23313</v>
      </c>
      <c r="C9596" s="325" t="s">
        <v>1506</v>
      </c>
      <c r="D9596" s="326" t="s">
        <v>17953</v>
      </c>
    </row>
    <row r="9597" spans="1:4" ht="15" x14ac:dyDescent="0.2">
      <c r="A9597" s="85">
        <v>25866</v>
      </c>
      <c r="B9597" s="324" t="s">
        <v>23314</v>
      </c>
      <c r="C9597" s="325" t="s">
        <v>1506</v>
      </c>
      <c r="D9597" s="326" t="s">
        <v>14698</v>
      </c>
    </row>
    <row r="9598" spans="1:4" ht="30" x14ac:dyDescent="0.2">
      <c r="A9598" s="85">
        <v>25868</v>
      </c>
      <c r="B9598" s="324" t="s">
        <v>23315</v>
      </c>
      <c r="C9598" s="325" t="s">
        <v>1506</v>
      </c>
      <c r="D9598" s="326" t="s">
        <v>312</v>
      </c>
    </row>
    <row r="9599" spans="1:4" ht="30" x14ac:dyDescent="0.2">
      <c r="A9599" s="85">
        <v>25869</v>
      </c>
      <c r="B9599" s="324" t="s">
        <v>23316</v>
      </c>
      <c r="C9599" s="325" t="s">
        <v>1506</v>
      </c>
      <c r="D9599" s="326" t="s">
        <v>22963</v>
      </c>
    </row>
    <row r="9600" spans="1:4" ht="30" x14ac:dyDescent="0.2">
      <c r="A9600" s="85">
        <v>25870</v>
      </c>
      <c r="B9600" s="324" t="s">
        <v>23317</v>
      </c>
      <c r="C9600" s="325" t="s">
        <v>1506</v>
      </c>
      <c r="D9600" s="326" t="s">
        <v>452</v>
      </c>
    </row>
    <row r="9601" spans="1:4" ht="30" x14ac:dyDescent="0.2">
      <c r="A9601" s="85">
        <v>25871</v>
      </c>
      <c r="B9601" s="324" t="s">
        <v>23318</v>
      </c>
      <c r="C9601" s="325" t="s">
        <v>1506</v>
      </c>
      <c r="D9601" s="326" t="s">
        <v>4473</v>
      </c>
    </row>
    <row r="9602" spans="1:4" ht="30" x14ac:dyDescent="0.2">
      <c r="A9602" s="85">
        <v>25867</v>
      </c>
      <c r="B9602" s="324" t="s">
        <v>23319</v>
      </c>
      <c r="C9602" s="325" t="s">
        <v>1506</v>
      </c>
      <c r="D9602" s="326" t="s">
        <v>23320</v>
      </c>
    </row>
    <row r="9603" spans="1:4" ht="30" x14ac:dyDescent="0.2">
      <c r="A9603" s="85">
        <v>25872</v>
      </c>
      <c r="B9603" s="324" t="s">
        <v>23321</v>
      </c>
      <c r="C9603" s="325" t="s">
        <v>1506</v>
      </c>
      <c r="D9603" s="326" t="s">
        <v>16706</v>
      </c>
    </row>
    <row r="9604" spans="1:4" ht="30" x14ac:dyDescent="0.2">
      <c r="A9604" s="85">
        <v>25873</v>
      </c>
      <c r="B9604" s="324" t="s">
        <v>23322</v>
      </c>
      <c r="C9604" s="325" t="s">
        <v>1506</v>
      </c>
      <c r="D9604" s="326" t="s">
        <v>13485</v>
      </c>
    </row>
    <row r="9605" spans="1:4" ht="15" x14ac:dyDescent="0.2">
      <c r="A9605" s="85">
        <v>40637</v>
      </c>
      <c r="B9605" s="324" t="s">
        <v>23323</v>
      </c>
      <c r="C9605" s="325" t="s">
        <v>14847</v>
      </c>
      <c r="D9605" s="326" t="s">
        <v>23324</v>
      </c>
    </row>
    <row r="9606" spans="1:4" ht="15" x14ac:dyDescent="0.2">
      <c r="A9606" s="85">
        <v>13836</v>
      </c>
      <c r="B9606" s="324" t="s">
        <v>23325</v>
      </c>
      <c r="C9606" s="325" t="s">
        <v>14847</v>
      </c>
      <c r="D9606" s="326" t="s">
        <v>23326</v>
      </c>
    </row>
    <row r="9607" spans="1:4" ht="30" x14ac:dyDescent="0.2">
      <c r="A9607" s="85">
        <v>14534</v>
      </c>
      <c r="B9607" s="324" t="s">
        <v>23327</v>
      </c>
      <c r="C9607" s="325" t="s">
        <v>14847</v>
      </c>
      <c r="D9607" s="326" t="s">
        <v>23328</v>
      </c>
    </row>
    <row r="9608" spans="1:4" ht="30" x14ac:dyDescent="0.2">
      <c r="A9608" s="85">
        <v>14619</v>
      </c>
      <c r="B9608" s="324" t="s">
        <v>23329</v>
      </c>
      <c r="C9608" s="325" t="s">
        <v>14847</v>
      </c>
      <c r="D9608" s="326" t="s">
        <v>23330</v>
      </c>
    </row>
    <row r="9609" spans="1:4" ht="30" x14ac:dyDescent="0.2">
      <c r="A9609" s="85">
        <v>14535</v>
      </c>
      <c r="B9609" s="324" t="s">
        <v>23331</v>
      </c>
      <c r="C9609" s="325" t="s">
        <v>14847</v>
      </c>
      <c r="D9609" s="326" t="s">
        <v>23332</v>
      </c>
    </row>
    <row r="9610" spans="1:4" ht="60" x14ac:dyDescent="0.2">
      <c r="A9610" s="85">
        <v>39813</v>
      </c>
      <c r="B9610" s="324" t="s">
        <v>23333</v>
      </c>
      <c r="C9610" s="325" t="s">
        <v>14847</v>
      </c>
      <c r="D9610" s="326" t="s">
        <v>23334</v>
      </c>
    </row>
    <row r="9611" spans="1:4" ht="15" x14ac:dyDescent="0.2">
      <c r="A9611" s="85">
        <v>12868</v>
      </c>
      <c r="B9611" s="324" t="s">
        <v>23335</v>
      </c>
      <c r="C9611" s="325" t="s">
        <v>1490</v>
      </c>
      <c r="D9611" s="326" t="s">
        <v>1398</v>
      </c>
    </row>
    <row r="9612" spans="1:4" ht="15" x14ac:dyDescent="0.2">
      <c r="A9612" s="85">
        <v>40916</v>
      </c>
      <c r="B9612" s="324" t="s">
        <v>23336</v>
      </c>
      <c r="C9612" s="325" t="s">
        <v>1494</v>
      </c>
      <c r="D9612" s="326" t="s">
        <v>13880</v>
      </c>
    </row>
    <row r="9613" spans="1:4" ht="15" x14ac:dyDescent="0.2">
      <c r="A9613" s="85">
        <v>4755</v>
      </c>
      <c r="B9613" s="324" t="s">
        <v>23337</v>
      </c>
      <c r="C9613" s="325" t="s">
        <v>1490</v>
      </c>
      <c r="D9613" s="326" t="s">
        <v>2421</v>
      </c>
    </row>
    <row r="9614" spans="1:4" ht="15" x14ac:dyDescent="0.2">
      <c r="A9614" s="85">
        <v>41067</v>
      </c>
      <c r="B9614" s="324" t="s">
        <v>23338</v>
      </c>
      <c r="C9614" s="325" t="s">
        <v>1494</v>
      </c>
      <c r="D9614" s="326" t="s">
        <v>13873</v>
      </c>
    </row>
    <row r="9615" spans="1:4" ht="15" x14ac:dyDescent="0.2">
      <c r="A9615" s="85">
        <v>38463</v>
      </c>
      <c r="B9615" s="324" t="s">
        <v>23339</v>
      </c>
      <c r="C9615" s="325" t="s">
        <v>14847</v>
      </c>
      <c r="D9615" s="326" t="s">
        <v>17607</v>
      </c>
    </row>
    <row r="9616" spans="1:4" ht="30" x14ac:dyDescent="0.2">
      <c r="A9616" s="85">
        <v>40703</v>
      </c>
      <c r="B9616" s="324" t="s">
        <v>23340</v>
      </c>
      <c r="C9616" s="325" t="s">
        <v>14847</v>
      </c>
      <c r="D9616" s="326" t="s">
        <v>23341</v>
      </c>
    </row>
    <row r="9617" spans="1:4" ht="15" x14ac:dyDescent="0.2">
      <c r="A9617" s="85">
        <v>14531</v>
      </c>
      <c r="B9617" s="324" t="s">
        <v>23342</v>
      </c>
      <c r="C9617" s="325" t="s">
        <v>14847</v>
      </c>
      <c r="D9617" s="326" t="s">
        <v>23343</v>
      </c>
    </row>
    <row r="9618" spans="1:4" ht="15" x14ac:dyDescent="0.2">
      <c r="A9618" s="85">
        <v>36533</v>
      </c>
      <c r="B9618" s="324" t="s">
        <v>23344</v>
      </c>
      <c r="C9618" s="325" t="s">
        <v>14847</v>
      </c>
      <c r="D9618" s="326" t="s">
        <v>23345</v>
      </c>
    </row>
    <row r="9619" spans="1:4" ht="15" x14ac:dyDescent="0.2">
      <c r="A9619" s="85">
        <v>11616</v>
      </c>
      <c r="B9619" s="324" t="s">
        <v>23346</v>
      </c>
      <c r="C9619" s="325" t="s">
        <v>14847</v>
      </c>
      <c r="D9619" s="326" t="s">
        <v>23347</v>
      </c>
    </row>
    <row r="9620" spans="1:4" ht="15" x14ac:dyDescent="0.2">
      <c r="A9620" s="85">
        <v>41898</v>
      </c>
      <c r="B9620" s="324" t="s">
        <v>23348</v>
      </c>
      <c r="C9620" s="325" t="s">
        <v>14847</v>
      </c>
      <c r="D9620" s="326" t="s">
        <v>23349</v>
      </c>
    </row>
    <row r="9621" spans="1:4" ht="15" x14ac:dyDescent="0.2">
      <c r="A9621" s="85">
        <v>13447</v>
      </c>
      <c r="B9621" s="324" t="s">
        <v>23350</v>
      </c>
      <c r="C9621" s="325" t="s">
        <v>14847</v>
      </c>
      <c r="D9621" s="326" t="s">
        <v>23351</v>
      </c>
    </row>
    <row r="9622" spans="1:4" ht="15" x14ac:dyDescent="0.2">
      <c r="A9622" s="85">
        <v>14529</v>
      </c>
      <c r="B9622" s="324" t="s">
        <v>23352</v>
      </c>
      <c r="C9622" s="325" t="s">
        <v>14847</v>
      </c>
      <c r="D9622" s="326" t="s">
        <v>23353</v>
      </c>
    </row>
    <row r="9623" spans="1:4" ht="15" x14ac:dyDescent="0.2">
      <c r="A9623" s="85">
        <v>10747</v>
      </c>
      <c r="B9623" s="324" t="s">
        <v>23354</v>
      </c>
      <c r="C9623" s="325" t="s">
        <v>14847</v>
      </c>
      <c r="D9623" s="326" t="s">
        <v>23355</v>
      </c>
    </row>
    <row r="9624" spans="1:4" ht="15" x14ac:dyDescent="0.2">
      <c r="A9624" s="85">
        <v>36141</v>
      </c>
      <c r="B9624" s="324" t="s">
        <v>23356</v>
      </c>
      <c r="C9624" s="325" t="s">
        <v>14847</v>
      </c>
      <c r="D9624" s="326" t="s">
        <v>1133</v>
      </c>
    </row>
    <row r="9625" spans="1:4" ht="15" x14ac:dyDescent="0.2">
      <c r="A9625" s="85">
        <v>4053</v>
      </c>
      <c r="B9625" s="324" t="s">
        <v>23357</v>
      </c>
      <c r="C9625" s="325" t="s">
        <v>1502</v>
      </c>
      <c r="D9625" s="326" t="s">
        <v>14722</v>
      </c>
    </row>
    <row r="9626" spans="1:4" ht="15" x14ac:dyDescent="0.2">
      <c r="A9626" s="85">
        <v>4052</v>
      </c>
      <c r="B9626" s="324" t="s">
        <v>23358</v>
      </c>
      <c r="C9626" s="325" t="s">
        <v>1485</v>
      </c>
      <c r="D9626" s="326" t="s">
        <v>23359</v>
      </c>
    </row>
    <row r="9627" spans="1:4" ht="15" x14ac:dyDescent="0.2">
      <c r="A9627" s="85">
        <v>4056</v>
      </c>
      <c r="B9627" s="324" t="s">
        <v>23360</v>
      </c>
      <c r="C9627" s="325" t="s">
        <v>1502</v>
      </c>
      <c r="D9627" s="326" t="s">
        <v>14098</v>
      </c>
    </row>
    <row r="9628" spans="1:4" ht="15" x14ac:dyDescent="0.2">
      <c r="A9628" s="85">
        <v>4051</v>
      </c>
      <c r="B9628" s="324" t="s">
        <v>23361</v>
      </c>
      <c r="C9628" s="325" t="s">
        <v>1485</v>
      </c>
      <c r="D9628" s="326" t="s">
        <v>165</v>
      </c>
    </row>
    <row r="9629" spans="1:4" ht="15" x14ac:dyDescent="0.2">
      <c r="A9629" s="85">
        <v>4048</v>
      </c>
      <c r="B9629" s="324" t="s">
        <v>23361</v>
      </c>
      <c r="C9629" s="325" t="s">
        <v>1493</v>
      </c>
      <c r="D9629" s="326" t="s">
        <v>214</v>
      </c>
    </row>
    <row r="9630" spans="1:4" ht="15" x14ac:dyDescent="0.2">
      <c r="A9630" s="85">
        <v>4047</v>
      </c>
      <c r="B9630" s="324" t="s">
        <v>23361</v>
      </c>
      <c r="C9630" s="325" t="s">
        <v>1502</v>
      </c>
      <c r="D9630" s="326" t="s">
        <v>1711</v>
      </c>
    </row>
    <row r="9631" spans="1:4" ht="30" x14ac:dyDescent="0.2">
      <c r="A9631" s="85">
        <v>39434</v>
      </c>
      <c r="B9631" s="324" t="s">
        <v>23362</v>
      </c>
      <c r="C9631" s="325" t="s">
        <v>1492</v>
      </c>
      <c r="D9631" s="326" t="s">
        <v>13732</v>
      </c>
    </row>
    <row r="9632" spans="1:4" ht="30" x14ac:dyDescent="0.2">
      <c r="A9632" s="85">
        <v>39433</v>
      </c>
      <c r="B9632" s="324" t="s">
        <v>23363</v>
      </c>
      <c r="C9632" s="325" t="s">
        <v>1492</v>
      </c>
      <c r="D9632" s="326" t="s">
        <v>504</v>
      </c>
    </row>
    <row r="9633" spans="1:4" ht="15" x14ac:dyDescent="0.2">
      <c r="A9633" s="85">
        <v>4049</v>
      </c>
      <c r="B9633" s="324" t="s">
        <v>23364</v>
      </c>
      <c r="C9633" s="325" t="s">
        <v>1493</v>
      </c>
      <c r="D9633" s="326" t="s">
        <v>17440</v>
      </c>
    </row>
    <row r="9634" spans="1:4" ht="15" x14ac:dyDescent="0.2">
      <c r="A9634" s="85">
        <v>38120</v>
      </c>
      <c r="B9634" s="324" t="s">
        <v>23365</v>
      </c>
      <c r="C9634" s="325" t="s">
        <v>1492</v>
      </c>
      <c r="D9634" s="326" t="s">
        <v>23366</v>
      </c>
    </row>
    <row r="9635" spans="1:4" ht="15" x14ac:dyDescent="0.2">
      <c r="A9635" s="85">
        <v>38877</v>
      </c>
      <c r="B9635" s="324" t="s">
        <v>23367</v>
      </c>
      <c r="C9635" s="325" t="s">
        <v>1492</v>
      </c>
      <c r="D9635" s="326" t="s">
        <v>5227</v>
      </c>
    </row>
    <row r="9636" spans="1:4" ht="15" x14ac:dyDescent="0.2">
      <c r="A9636" s="85">
        <v>34546</v>
      </c>
      <c r="B9636" s="324" t="s">
        <v>23368</v>
      </c>
      <c r="C9636" s="325" t="s">
        <v>1492</v>
      </c>
      <c r="D9636" s="326" t="s">
        <v>588</v>
      </c>
    </row>
    <row r="9637" spans="1:4" ht="15" x14ac:dyDescent="0.2">
      <c r="A9637" s="85">
        <v>10498</v>
      </c>
      <c r="B9637" s="324" t="s">
        <v>23369</v>
      </c>
      <c r="C9637" s="325" t="s">
        <v>1492</v>
      </c>
      <c r="D9637" s="326" t="s">
        <v>1913</v>
      </c>
    </row>
    <row r="9638" spans="1:4" ht="15" x14ac:dyDescent="0.2">
      <c r="A9638" s="85">
        <v>4823</v>
      </c>
      <c r="B9638" s="324" t="s">
        <v>23370</v>
      </c>
      <c r="C9638" s="325" t="s">
        <v>1492</v>
      </c>
      <c r="D9638" s="326" t="s">
        <v>6467</v>
      </c>
    </row>
    <row r="9639" spans="1:4" ht="15" x14ac:dyDescent="0.2">
      <c r="A9639" s="85">
        <v>12357</v>
      </c>
      <c r="B9639" s="324" t="s">
        <v>23371</v>
      </c>
      <c r="C9639" s="325" t="s">
        <v>14847</v>
      </c>
      <c r="D9639" s="326" t="s">
        <v>13884</v>
      </c>
    </row>
    <row r="9640" spans="1:4" ht="15" x14ac:dyDescent="0.2">
      <c r="A9640" s="85">
        <v>12358</v>
      </c>
      <c r="B9640" s="324" t="s">
        <v>23372</v>
      </c>
      <c r="C9640" s="325" t="s">
        <v>14847</v>
      </c>
      <c r="D9640" s="326" t="s">
        <v>2230</v>
      </c>
    </row>
    <row r="9641" spans="1:4" ht="15" x14ac:dyDescent="0.2">
      <c r="A9641" s="85">
        <v>11079</v>
      </c>
      <c r="B9641" s="324" t="s">
        <v>23373</v>
      </c>
      <c r="C9641" s="325" t="s">
        <v>1504</v>
      </c>
      <c r="D9641" s="326" t="s">
        <v>23374</v>
      </c>
    </row>
    <row r="9642" spans="1:4" ht="15" x14ac:dyDescent="0.2">
      <c r="A9642" s="85">
        <v>11082</v>
      </c>
      <c r="B9642" s="324" t="s">
        <v>23375</v>
      </c>
      <c r="C9642" s="325" t="s">
        <v>1504</v>
      </c>
      <c r="D9642" s="326" t="s">
        <v>23376</v>
      </c>
    </row>
    <row r="9643" spans="1:4" ht="15" x14ac:dyDescent="0.2">
      <c r="A9643" s="85">
        <v>4058</v>
      </c>
      <c r="B9643" s="324" t="s">
        <v>23377</v>
      </c>
      <c r="C9643" s="325" t="s">
        <v>1490</v>
      </c>
      <c r="D9643" s="326" t="s">
        <v>21459</v>
      </c>
    </row>
    <row r="9644" spans="1:4" ht="15" x14ac:dyDescent="0.2">
      <c r="A9644" s="85">
        <v>40974</v>
      </c>
      <c r="B9644" s="324" t="s">
        <v>23378</v>
      </c>
      <c r="C9644" s="325" t="s">
        <v>1494</v>
      </c>
      <c r="D9644" s="326" t="s">
        <v>23379</v>
      </c>
    </row>
    <row r="9645" spans="1:4" ht="15" x14ac:dyDescent="0.2">
      <c r="A9645" s="85">
        <v>34794</v>
      </c>
      <c r="B9645" s="324" t="s">
        <v>23380</v>
      </c>
      <c r="C9645" s="325" t="s">
        <v>1490</v>
      </c>
      <c r="D9645" s="326" t="s">
        <v>1333</v>
      </c>
    </row>
    <row r="9646" spans="1:4" ht="15" x14ac:dyDescent="0.2">
      <c r="A9646" s="85">
        <v>40925</v>
      </c>
      <c r="B9646" s="324" t="s">
        <v>23381</v>
      </c>
      <c r="C9646" s="325" t="s">
        <v>1494</v>
      </c>
      <c r="D9646" s="326" t="s">
        <v>13886</v>
      </c>
    </row>
    <row r="9647" spans="1:4" ht="15" x14ac:dyDescent="0.2">
      <c r="A9647" s="85">
        <v>13741</v>
      </c>
      <c r="B9647" s="324" t="s">
        <v>23382</v>
      </c>
      <c r="C9647" s="325" t="s">
        <v>14847</v>
      </c>
      <c r="D9647" s="326" t="s">
        <v>23383</v>
      </c>
    </row>
    <row r="9648" spans="1:4" ht="30" x14ac:dyDescent="0.2">
      <c r="A9648" s="85">
        <v>3288</v>
      </c>
      <c r="B9648" s="324" t="s">
        <v>23384</v>
      </c>
      <c r="C9648" s="325" t="s">
        <v>1491</v>
      </c>
      <c r="D9648" s="326" t="s">
        <v>952</v>
      </c>
    </row>
    <row r="9649" spans="1:4" ht="30" x14ac:dyDescent="0.2">
      <c r="A9649" s="85">
        <v>13587</v>
      </c>
      <c r="B9649" s="324" t="s">
        <v>23385</v>
      </c>
      <c r="C9649" s="325" t="s">
        <v>1491</v>
      </c>
      <c r="D9649" s="326" t="s">
        <v>518</v>
      </c>
    </row>
    <row r="9650" spans="1:4" ht="15" x14ac:dyDescent="0.2">
      <c r="A9650" s="85">
        <v>38598</v>
      </c>
      <c r="B9650" s="324" t="s">
        <v>23386</v>
      </c>
      <c r="C9650" s="325" t="s">
        <v>14847</v>
      </c>
      <c r="D9650" s="326" t="s">
        <v>323</v>
      </c>
    </row>
    <row r="9651" spans="1:4" ht="15" x14ac:dyDescent="0.2">
      <c r="A9651" s="85">
        <v>38595</v>
      </c>
      <c r="B9651" s="324" t="s">
        <v>23387</v>
      </c>
      <c r="C9651" s="325" t="s">
        <v>14847</v>
      </c>
      <c r="D9651" s="326" t="s">
        <v>2435</v>
      </c>
    </row>
    <row r="9652" spans="1:4" ht="15" x14ac:dyDescent="0.2">
      <c r="A9652" s="85">
        <v>38592</v>
      </c>
      <c r="B9652" s="324" t="s">
        <v>23388</v>
      </c>
      <c r="C9652" s="325" t="s">
        <v>14847</v>
      </c>
      <c r="D9652" s="326" t="s">
        <v>287</v>
      </c>
    </row>
    <row r="9653" spans="1:4" ht="15" x14ac:dyDescent="0.2">
      <c r="A9653" s="85">
        <v>38588</v>
      </c>
      <c r="B9653" s="324" t="s">
        <v>23389</v>
      </c>
      <c r="C9653" s="325" t="s">
        <v>14847</v>
      </c>
      <c r="D9653" s="326" t="s">
        <v>489</v>
      </c>
    </row>
    <row r="9654" spans="1:4" ht="15" x14ac:dyDescent="0.2">
      <c r="A9654" s="85">
        <v>38593</v>
      </c>
      <c r="B9654" s="324" t="s">
        <v>23390</v>
      </c>
      <c r="C9654" s="325" t="s">
        <v>14847</v>
      </c>
      <c r="D9654" s="326" t="s">
        <v>516</v>
      </c>
    </row>
    <row r="9655" spans="1:4" ht="15" x14ac:dyDescent="0.2">
      <c r="A9655" s="85">
        <v>38589</v>
      </c>
      <c r="B9655" s="324" t="s">
        <v>23391</v>
      </c>
      <c r="C9655" s="325" t="s">
        <v>14847</v>
      </c>
      <c r="D9655" s="326" t="s">
        <v>2435</v>
      </c>
    </row>
    <row r="9656" spans="1:4" ht="15" x14ac:dyDescent="0.2">
      <c r="A9656" s="85">
        <v>38594</v>
      </c>
      <c r="B9656" s="324" t="s">
        <v>23392</v>
      </c>
      <c r="C9656" s="325" t="s">
        <v>14847</v>
      </c>
      <c r="D9656" s="326" t="s">
        <v>13887</v>
      </c>
    </row>
    <row r="9657" spans="1:4" ht="15" x14ac:dyDescent="0.2">
      <c r="A9657" s="85">
        <v>34787</v>
      </c>
      <c r="B9657" s="324" t="s">
        <v>23393</v>
      </c>
      <c r="C9657" s="325" t="s">
        <v>14847</v>
      </c>
      <c r="D9657" s="326" t="s">
        <v>1052</v>
      </c>
    </row>
    <row r="9658" spans="1:4" ht="15" x14ac:dyDescent="0.2">
      <c r="A9658" s="85">
        <v>34788</v>
      </c>
      <c r="B9658" s="324" t="s">
        <v>23394</v>
      </c>
      <c r="C9658" s="325" t="s">
        <v>14847</v>
      </c>
      <c r="D9658" s="326" t="s">
        <v>709</v>
      </c>
    </row>
    <row r="9659" spans="1:4" ht="15" x14ac:dyDescent="0.2">
      <c r="A9659" s="85">
        <v>34784</v>
      </c>
      <c r="B9659" s="324" t="s">
        <v>23395</v>
      </c>
      <c r="C9659" s="325" t="s">
        <v>14847</v>
      </c>
      <c r="D9659" s="326" t="s">
        <v>268</v>
      </c>
    </row>
    <row r="9660" spans="1:4" ht="15" x14ac:dyDescent="0.2">
      <c r="A9660" s="85">
        <v>34781</v>
      </c>
      <c r="B9660" s="324" t="s">
        <v>23396</v>
      </c>
      <c r="C9660" s="325" t="s">
        <v>14847</v>
      </c>
      <c r="D9660" s="326" t="s">
        <v>319</v>
      </c>
    </row>
    <row r="9661" spans="1:4" ht="15" x14ac:dyDescent="0.2">
      <c r="A9661" s="85">
        <v>34773</v>
      </c>
      <c r="B9661" s="324" t="s">
        <v>23397</v>
      </c>
      <c r="C9661" s="325" t="s">
        <v>14847</v>
      </c>
      <c r="D9661" s="326" t="s">
        <v>392</v>
      </c>
    </row>
    <row r="9662" spans="1:4" ht="15" x14ac:dyDescent="0.2">
      <c r="A9662" s="85">
        <v>34769</v>
      </c>
      <c r="B9662" s="324" t="s">
        <v>23398</v>
      </c>
      <c r="C9662" s="325" t="s">
        <v>14847</v>
      </c>
      <c r="D9662" s="326" t="s">
        <v>918</v>
      </c>
    </row>
    <row r="9663" spans="1:4" ht="15" x14ac:dyDescent="0.2">
      <c r="A9663" s="85">
        <v>34763</v>
      </c>
      <c r="B9663" s="324" t="s">
        <v>23399</v>
      </c>
      <c r="C9663" s="325" t="s">
        <v>14847</v>
      </c>
      <c r="D9663" s="326" t="s">
        <v>6745</v>
      </c>
    </row>
    <row r="9664" spans="1:4" ht="15" x14ac:dyDescent="0.2">
      <c r="A9664" s="85">
        <v>34774</v>
      </c>
      <c r="B9664" s="324" t="s">
        <v>23400</v>
      </c>
      <c r="C9664" s="325" t="s">
        <v>14847</v>
      </c>
      <c r="D9664" s="326" t="s">
        <v>286</v>
      </c>
    </row>
    <row r="9665" spans="1:4" ht="15" x14ac:dyDescent="0.2">
      <c r="A9665" s="85">
        <v>34771</v>
      </c>
      <c r="B9665" s="324" t="s">
        <v>23401</v>
      </c>
      <c r="C9665" s="325" t="s">
        <v>14847</v>
      </c>
      <c r="D9665" s="326" t="s">
        <v>710</v>
      </c>
    </row>
    <row r="9666" spans="1:4" ht="15" x14ac:dyDescent="0.2">
      <c r="A9666" s="85">
        <v>34764</v>
      </c>
      <c r="B9666" s="324" t="s">
        <v>23402</v>
      </c>
      <c r="C9666" s="325" t="s">
        <v>14847</v>
      </c>
      <c r="D9666" s="326" t="s">
        <v>847</v>
      </c>
    </row>
    <row r="9667" spans="1:4" ht="15" x14ac:dyDescent="0.2">
      <c r="A9667" s="85">
        <v>4062</v>
      </c>
      <c r="B9667" s="324" t="s">
        <v>23403</v>
      </c>
      <c r="C9667" s="325" t="s">
        <v>14847</v>
      </c>
      <c r="D9667" s="326" t="s">
        <v>704</v>
      </c>
    </row>
    <row r="9668" spans="1:4" ht="15" x14ac:dyDescent="0.2">
      <c r="A9668" s="85">
        <v>4059</v>
      </c>
      <c r="B9668" s="324" t="s">
        <v>23404</v>
      </c>
      <c r="C9668" s="325" t="s">
        <v>1491</v>
      </c>
      <c r="D9668" s="326" t="s">
        <v>600</v>
      </c>
    </row>
    <row r="9669" spans="1:4" ht="15" x14ac:dyDescent="0.2">
      <c r="A9669" s="85">
        <v>4061</v>
      </c>
      <c r="B9669" s="324" t="s">
        <v>23405</v>
      </c>
      <c r="C9669" s="325" t="s">
        <v>14847</v>
      </c>
      <c r="D9669" s="326" t="s">
        <v>524</v>
      </c>
    </row>
    <row r="9670" spans="1:4" ht="15" x14ac:dyDescent="0.2">
      <c r="A9670" s="85">
        <v>10608</v>
      </c>
      <c r="B9670" s="324" t="s">
        <v>23406</v>
      </c>
      <c r="C9670" s="325" t="s">
        <v>14847</v>
      </c>
      <c r="D9670" s="326" t="s">
        <v>23407</v>
      </c>
    </row>
    <row r="9671" spans="1:4" ht="15" x14ac:dyDescent="0.2">
      <c r="A9671" s="85">
        <v>4069</v>
      </c>
      <c r="B9671" s="324" t="s">
        <v>23408</v>
      </c>
      <c r="C9671" s="325" t="s">
        <v>1490</v>
      </c>
      <c r="D9671" s="326" t="s">
        <v>14006</v>
      </c>
    </row>
    <row r="9672" spans="1:4" ht="15" x14ac:dyDescent="0.2">
      <c r="A9672" s="85">
        <v>40819</v>
      </c>
      <c r="B9672" s="324" t="s">
        <v>23409</v>
      </c>
      <c r="C9672" s="325" t="s">
        <v>1494</v>
      </c>
      <c r="D9672" s="326" t="s">
        <v>23410</v>
      </c>
    </row>
    <row r="9673" spans="1:4" ht="15" x14ac:dyDescent="0.2">
      <c r="A9673" s="85">
        <v>34361</v>
      </c>
      <c r="B9673" s="324" t="s">
        <v>23411</v>
      </c>
      <c r="C9673" s="325" t="s">
        <v>1492</v>
      </c>
      <c r="D9673" s="326" t="s">
        <v>941</v>
      </c>
    </row>
    <row r="9674" spans="1:4" ht="30" x14ac:dyDescent="0.2">
      <c r="A9674" s="85">
        <v>36512</v>
      </c>
      <c r="B9674" s="324" t="s">
        <v>23412</v>
      </c>
      <c r="C9674" s="325" t="s">
        <v>14847</v>
      </c>
      <c r="D9674" s="326" t="s">
        <v>23413</v>
      </c>
    </row>
    <row r="9675" spans="1:4" ht="15" x14ac:dyDescent="0.2">
      <c r="A9675" s="85">
        <v>25972</v>
      </c>
      <c r="B9675" s="324" t="s">
        <v>23414</v>
      </c>
      <c r="C9675" s="325" t="s">
        <v>1492</v>
      </c>
      <c r="D9675" s="326" t="s">
        <v>907</v>
      </c>
    </row>
    <row r="9676" spans="1:4" ht="15" x14ac:dyDescent="0.2">
      <c r="A9676" s="85">
        <v>25973</v>
      </c>
      <c r="B9676" s="324" t="s">
        <v>23415</v>
      </c>
      <c r="C9676" s="325" t="s">
        <v>1492</v>
      </c>
      <c r="D9676" s="326" t="s">
        <v>907</v>
      </c>
    </row>
    <row r="9677" spans="1:4" ht="15" x14ac:dyDescent="0.2">
      <c r="A9677" s="85">
        <v>11697</v>
      </c>
      <c r="B9677" s="324" t="s">
        <v>23416</v>
      </c>
      <c r="C9677" s="325" t="s">
        <v>14847</v>
      </c>
      <c r="D9677" s="326" t="s">
        <v>23417</v>
      </c>
    </row>
    <row r="9678" spans="1:4" ht="15" x14ac:dyDescent="0.2">
      <c r="A9678" s="85">
        <v>11698</v>
      </c>
      <c r="B9678" s="324" t="s">
        <v>23418</v>
      </c>
      <c r="C9678" s="325" t="s">
        <v>14847</v>
      </c>
      <c r="D9678" s="326" t="s">
        <v>23419</v>
      </c>
    </row>
    <row r="9679" spans="1:4" ht="15" x14ac:dyDescent="0.2">
      <c r="A9679" s="85">
        <v>11699</v>
      </c>
      <c r="B9679" s="324" t="s">
        <v>23420</v>
      </c>
      <c r="C9679" s="325" t="s">
        <v>14847</v>
      </c>
      <c r="D9679" s="326" t="s">
        <v>23421</v>
      </c>
    </row>
    <row r="9680" spans="1:4" ht="15" x14ac:dyDescent="0.2">
      <c r="A9680" s="85">
        <v>10432</v>
      </c>
      <c r="B9680" s="324" t="s">
        <v>23422</v>
      </c>
      <c r="C9680" s="325" t="s">
        <v>14847</v>
      </c>
      <c r="D9680" s="326" t="s">
        <v>23423</v>
      </c>
    </row>
    <row r="9681" spans="1:4" ht="15" x14ac:dyDescent="0.2">
      <c r="A9681" s="85">
        <v>10430</v>
      </c>
      <c r="B9681" s="324" t="s">
        <v>23424</v>
      </c>
      <c r="C9681" s="325" t="s">
        <v>14847</v>
      </c>
      <c r="D9681" s="326" t="s">
        <v>23425</v>
      </c>
    </row>
    <row r="9682" spans="1:4" ht="30" x14ac:dyDescent="0.2">
      <c r="A9682" s="85">
        <v>37514</v>
      </c>
      <c r="B9682" s="324" t="s">
        <v>23426</v>
      </c>
      <c r="C9682" s="325" t="s">
        <v>14847</v>
      </c>
      <c r="D9682" s="326" t="s">
        <v>23427</v>
      </c>
    </row>
    <row r="9683" spans="1:4" ht="30" x14ac:dyDescent="0.2">
      <c r="A9683" s="85">
        <v>37519</v>
      </c>
      <c r="B9683" s="324" t="s">
        <v>23428</v>
      </c>
      <c r="C9683" s="325" t="s">
        <v>14847</v>
      </c>
      <c r="D9683" s="326" t="s">
        <v>23429</v>
      </c>
    </row>
    <row r="9684" spans="1:4" ht="15" x14ac:dyDescent="0.2">
      <c r="A9684" s="85">
        <v>37520</v>
      </c>
      <c r="B9684" s="324" t="s">
        <v>23430</v>
      </c>
      <c r="C9684" s="325" t="s">
        <v>14847</v>
      </c>
      <c r="D9684" s="326" t="s">
        <v>23431</v>
      </c>
    </row>
    <row r="9685" spans="1:4" ht="15" x14ac:dyDescent="0.2">
      <c r="A9685" s="85">
        <v>37521</v>
      </c>
      <c r="B9685" s="324" t="s">
        <v>23432</v>
      </c>
      <c r="C9685" s="325" t="s">
        <v>14847</v>
      </c>
      <c r="D9685" s="326" t="s">
        <v>23433</v>
      </c>
    </row>
    <row r="9686" spans="1:4" ht="15" x14ac:dyDescent="0.2">
      <c r="A9686" s="85">
        <v>37522</v>
      </c>
      <c r="B9686" s="324" t="s">
        <v>23434</v>
      </c>
      <c r="C9686" s="325" t="s">
        <v>14847</v>
      </c>
      <c r="D9686" s="326" t="s">
        <v>23435</v>
      </c>
    </row>
    <row r="9687" spans="1:4" ht="30" x14ac:dyDescent="0.2">
      <c r="A9687" s="85">
        <v>21109</v>
      </c>
      <c r="B9687" s="324" t="s">
        <v>23436</v>
      </c>
      <c r="C9687" s="325" t="s">
        <v>14847</v>
      </c>
      <c r="D9687" s="326" t="s">
        <v>18771</v>
      </c>
    </row>
    <row r="9688" spans="1:4" ht="15" x14ac:dyDescent="0.2">
      <c r="A9688" s="85">
        <v>36800</v>
      </c>
      <c r="B9688" s="324" t="s">
        <v>23437</v>
      </c>
      <c r="C9688" s="325" t="s">
        <v>14847</v>
      </c>
      <c r="D9688" s="326" t="s">
        <v>23438</v>
      </c>
    </row>
    <row r="9689" spans="1:4" ht="15" x14ac:dyDescent="0.2">
      <c r="A9689" s="85">
        <v>11769</v>
      </c>
      <c r="B9689" s="324" t="s">
        <v>23439</v>
      </c>
      <c r="C9689" s="325" t="s">
        <v>14847</v>
      </c>
      <c r="D9689" s="326" t="s">
        <v>23440</v>
      </c>
    </row>
    <row r="9690" spans="1:4" ht="15" x14ac:dyDescent="0.2">
      <c r="A9690" s="85">
        <v>36793</v>
      </c>
      <c r="B9690" s="324" t="s">
        <v>23441</v>
      </c>
      <c r="C9690" s="325" t="s">
        <v>14847</v>
      </c>
      <c r="D9690" s="326" t="s">
        <v>1149</v>
      </c>
    </row>
    <row r="9691" spans="1:4" ht="30" x14ac:dyDescent="0.2">
      <c r="A9691" s="85">
        <v>37546</v>
      </c>
      <c r="B9691" s="324" t="s">
        <v>23442</v>
      </c>
      <c r="C9691" s="325" t="s">
        <v>14847</v>
      </c>
      <c r="D9691" s="326" t="s">
        <v>13890</v>
      </c>
    </row>
    <row r="9692" spans="1:4" ht="30" x14ac:dyDescent="0.2">
      <c r="A9692" s="85">
        <v>37544</v>
      </c>
      <c r="B9692" s="324" t="s">
        <v>23443</v>
      </c>
      <c r="C9692" s="325" t="s">
        <v>14847</v>
      </c>
      <c r="D9692" s="326" t="s">
        <v>13891</v>
      </c>
    </row>
    <row r="9693" spans="1:4" ht="30" x14ac:dyDescent="0.2">
      <c r="A9693" s="85">
        <v>37545</v>
      </c>
      <c r="B9693" s="324" t="s">
        <v>23444</v>
      </c>
      <c r="C9693" s="325" t="s">
        <v>14847</v>
      </c>
      <c r="D9693" s="326" t="s">
        <v>13892</v>
      </c>
    </row>
    <row r="9694" spans="1:4" ht="15" x14ac:dyDescent="0.2">
      <c r="A9694" s="85">
        <v>11771</v>
      </c>
      <c r="B9694" s="324" t="s">
        <v>23445</v>
      </c>
      <c r="C9694" s="325" t="s">
        <v>14847</v>
      </c>
      <c r="D9694" s="326" t="s">
        <v>23446</v>
      </c>
    </row>
    <row r="9695" spans="1:4" ht="30" x14ac:dyDescent="0.2">
      <c r="A9695" s="85">
        <v>39919</v>
      </c>
      <c r="B9695" s="324" t="s">
        <v>23447</v>
      </c>
      <c r="C9695" s="325" t="s">
        <v>14847</v>
      </c>
      <c r="D9695" s="326" t="s">
        <v>13893</v>
      </c>
    </row>
    <row r="9696" spans="1:4" ht="30" x14ac:dyDescent="0.2">
      <c r="A9696" s="85">
        <v>38385</v>
      </c>
      <c r="B9696" s="324" t="s">
        <v>23448</v>
      </c>
      <c r="C9696" s="325" t="s">
        <v>14847</v>
      </c>
      <c r="D9696" s="326" t="s">
        <v>14705</v>
      </c>
    </row>
    <row r="9697" spans="1:4" ht="15" x14ac:dyDescent="0.2">
      <c r="A9697" s="85">
        <v>37587</v>
      </c>
      <c r="B9697" s="324" t="s">
        <v>23449</v>
      </c>
      <c r="C9697" s="325" t="s">
        <v>14847</v>
      </c>
      <c r="D9697" s="326" t="s">
        <v>23450</v>
      </c>
    </row>
    <row r="9698" spans="1:4" ht="15" x14ac:dyDescent="0.2">
      <c r="A9698" s="85">
        <v>11571</v>
      </c>
      <c r="B9698" s="324" t="s">
        <v>23451</v>
      </c>
      <c r="C9698" s="325" t="s">
        <v>14847</v>
      </c>
      <c r="D9698" s="326" t="s">
        <v>13833</v>
      </c>
    </row>
    <row r="9699" spans="1:4" ht="15" x14ac:dyDescent="0.2">
      <c r="A9699" s="85">
        <v>11561</v>
      </c>
      <c r="B9699" s="324" t="s">
        <v>23452</v>
      </c>
      <c r="C9699" s="325" t="s">
        <v>14847</v>
      </c>
      <c r="D9699" s="326" t="s">
        <v>23453</v>
      </c>
    </row>
    <row r="9700" spans="1:4" ht="15" x14ac:dyDescent="0.2">
      <c r="A9700" s="85">
        <v>11560</v>
      </c>
      <c r="B9700" s="324" t="s">
        <v>23454</v>
      </c>
      <c r="C9700" s="325" t="s">
        <v>14847</v>
      </c>
      <c r="D9700" s="326" t="s">
        <v>23455</v>
      </c>
    </row>
    <row r="9701" spans="1:4" ht="15" x14ac:dyDescent="0.2">
      <c r="A9701" s="85">
        <v>11499</v>
      </c>
      <c r="B9701" s="324" t="s">
        <v>23456</v>
      </c>
      <c r="C9701" s="325" t="s">
        <v>14847</v>
      </c>
      <c r="D9701" s="326" t="s">
        <v>23457</v>
      </c>
    </row>
    <row r="9702" spans="1:4" ht="15" x14ac:dyDescent="0.2">
      <c r="A9702" s="85">
        <v>34761</v>
      </c>
      <c r="B9702" s="324" t="s">
        <v>23458</v>
      </c>
      <c r="C9702" s="325" t="s">
        <v>1490</v>
      </c>
      <c r="D9702" s="326" t="s">
        <v>1265</v>
      </c>
    </row>
    <row r="9703" spans="1:4" ht="15" x14ac:dyDescent="0.2">
      <c r="A9703" s="85">
        <v>40924</v>
      </c>
      <c r="B9703" s="324" t="s">
        <v>23459</v>
      </c>
      <c r="C9703" s="325" t="s">
        <v>1494</v>
      </c>
      <c r="D9703" s="326" t="s">
        <v>13895</v>
      </c>
    </row>
    <row r="9704" spans="1:4" ht="15" x14ac:dyDescent="0.2">
      <c r="A9704" s="85">
        <v>25957</v>
      </c>
      <c r="B9704" s="324" t="s">
        <v>23460</v>
      </c>
      <c r="C9704" s="325" t="s">
        <v>1490</v>
      </c>
      <c r="D9704" s="326" t="s">
        <v>17736</v>
      </c>
    </row>
    <row r="9705" spans="1:4" ht="15" x14ac:dyDescent="0.2">
      <c r="A9705" s="85">
        <v>40983</v>
      </c>
      <c r="B9705" s="324" t="s">
        <v>23461</v>
      </c>
      <c r="C9705" s="325" t="s">
        <v>1494</v>
      </c>
      <c r="D9705" s="326" t="s">
        <v>23462</v>
      </c>
    </row>
    <row r="9706" spans="1:4" ht="15" x14ac:dyDescent="0.2">
      <c r="A9706" s="85">
        <v>2437</v>
      </c>
      <c r="B9706" s="324" t="s">
        <v>23463</v>
      </c>
      <c r="C9706" s="325" t="s">
        <v>1490</v>
      </c>
      <c r="D9706" s="326" t="s">
        <v>1311</v>
      </c>
    </row>
    <row r="9707" spans="1:4" ht="15" x14ac:dyDescent="0.2">
      <c r="A9707" s="85">
        <v>40921</v>
      </c>
      <c r="B9707" s="324" t="s">
        <v>23464</v>
      </c>
      <c r="C9707" s="325" t="s">
        <v>1494</v>
      </c>
      <c r="D9707" s="326" t="s">
        <v>13896</v>
      </c>
    </row>
    <row r="9708" spans="1:4" ht="30" x14ac:dyDescent="0.2">
      <c r="A9708" s="85">
        <v>40534</v>
      </c>
      <c r="B9708" s="324" t="s">
        <v>23465</v>
      </c>
      <c r="C9708" s="325" t="s">
        <v>14847</v>
      </c>
      <c r="D9708" s="326" t="s">
        <v>23466</v>
      </c>
    </row>
    <row r="9709" spans="1:4" ht="30" x14ac:dyDescent="0.2">
      <c r="A9709" s="85">
        <v>14252</v>
      </c>
      <c r="B9709" s="324" t="s">
        <v>23467</v>
      </c>
      <c r="C9709" s="325" t="s">
        <v>14847</v>
      </c>
      <c r="D9709" s="326" t="s">
        <v>23468</v>
      </c>
    </row>
    <row r="9710" spans="1:4" ht="30" x14ac:dyDescent="0.2">
      <c r="A9710" s="85">
        <v>730</v>
      </c>
      <c r="B9710" s="324" t="s">
        <v>23469</v>
      </c>
      <c r="C9710" s="325" t="s">
        <v>14847</v>
      </c>
      <c r="D9710" s="326" t="s">
        <v>23470</v>
      </c>
    </row>
    <row r="9711" spans="1:4" ht="30" x14ac:dyDescent="0.2">
      <c r="A9711" s="85">
        <v>723</v>
      </c>
      <c r="B9711" s="324" t="s">
        <v>23471</v>
      </c>
      <c r="C9711" s="325" t="s">
        <v>14847</v>
      </c>
      <c r="D9711" s="326" t="s">
        <v>23472</v>
      </c>
    </row>
    <row r="9712" spans="1:4" ht="30" x14ac:dyDescent="0.2">
      <c r="A9712" s="85">
        <v>36502</v>
      </c>
      <c r="B9712" s="324" t="s">
        <v>23473</v>
      </c>
      <c r="C9712" s="325" t="s">
        <v>14847</v>
      </c>
      <c r="D9712" s="326" t="s">
        <v>23474</v>
      </c>
    </row>
    <row r="9713" spans="1:4" ht="30" x14ac:dyDescent="0.2">
      <c r="A9713" s="85">
        <v>36503</v>
      </c>
      <c r="B9713" s="324" t="s">
        <v>23475</v>
      </c>
      <c r="C9713" s="325" t="s">
        <v>14847</v>
      </c>
      <c r="D9713" s="326" t="s">
        <v>23476</v>
      </c>
    </row>
    <row r="9714" spans="1:4" ht="30" x14ac:dyDescent="0.2">
      <c r="A9714" s="85">
        <v>4090</v>
      </c>
      <c r="B9714" s="324" t="s">
        <v>23477</v>
      </c>
      <c r="C9714" s="325" t="s">
        <v>14847</v>
      </c>
      <c r="D9714" s="326" t="s">
        <v>23478</v>
      </c>
    </row>
    <row r="9715" spans="1:4" ht="30" x14ac:dyDescent="0.2">
      <c r="A9715" s="85">
        <v>13227</v>
      </c>
      <c r="B9715" s="324" t="s">
        <v>23479</v>
      </c>
      <c r="C9715" s="325" t="s">
        <v>14847</v>
      </c>
      <c r="D9715" s="326" t="s">
        <v>23480</v>
      </c>
    </row>
    <row r="9716" spans="1:4" ht="30" x14ac:dyDescent="0.2">
      <c r="A9716" s="85">
        <v>10597</v>
      </c>
      <c r="B9716" s="324" t="s">
        <v>23481</v>
      </c>
      <c r="C9716" s="325" t="s">
        <v>14847</v>
      </c>
      <c r="D9716" s="326" t="s">
        <v>23482</v>
      </c>
    </row>
    <row r="9717" spans="1:4" ht="15" x14ac:dyDescent="0.2">
      <c r="A9717" s="85">
        <v>39628</v>
      </c>
      <c r="B9717" s="324" t="s">
        <v>23483</v>
      </c>
      <c r="C9717" s="325" t="s">
        <v>14847</v>
      </c>
      <c r="D9717" s="326" t="s">
        <v>13897</v>
      </c>
    </row>
    <row r="9718" spans="1:4" ht="15" x14ac:dyDescent="0.2">
      <c r="A9718" s="85">
        <v>39404</v>
      </c>
      <c r="B9718" s="324" t="s">
        <v>23484</v>
      </c>
      <c r="C9718" s="325" t="s">
        <v>14847</v>
      </c>
      <c r="D9718" s="326" t="s">
        <v>13898</v>
      </c>
    </row>
    <row r="9719" spans="1:4" ht="15" x14ac:dyDescent="0.2">
      <c r="A9719" s="85">
        <v>39402</v>
      </c>
      <c r="B9719" s="324" t="s">
        <v>23485</v>
      </c>
      <c r="C9719" s="325" t="s">
        <v>14847</v>
      </c>
      <c r="D9719" s="326" t="s">
        <v>13899</v>
      </c>
    </row>
    <row r="9720" spans="1:4" ht="15" x14ac:dyDescent="0.2">
      <c r="A9720" s="85">
        <v>39403</v>
      </c>
      <c r="B9720" s="324" t="s">
        <v>23486</v>
      </c>
      <c r="C9720" s="325" t="s">
        <v>14847</v>
      </c>
      <c r="D9720" s="326" t="s">
        <v>13900</v>
      </c>
    </row>
    <row r="9721" spans="1:4" ht="15" x14ac:dyDescent="0.2">
      <c r="A9721" s="85">
        <v>4093</v>
      </c>
      <c r="B9721" s="324" t="s">
        <v>23487</v>
      </c>
      <c r="C9721" s="325" t="s">
        <v>1490</v>
      </c>
      <c r="D9721" s="326" t="s">
        <v>23488</v>
      </c>
    </row>
    <row r="9722" spans="1:4" ht="15" x14ac:dyDescent="0.2">
      <c r="A9722" s="85">
        <v>10512</v>
      </c>
      <c r="B9722" s="324" t="s">
        <v>23489</v>
      </c>
      <c r="C9722" s="325" t="s">
        <v>1494</v>
      </c>
      <c r="D9722" s="326" t="s">
        <v>23490</v>
      </c>
    </row>
    <row r="9723" spans="1:4" ht="15" x14ac:dyDescent="0.2">
      <c r="A9723" s="85">
        <v>20020</v>
      </c>
      <c r="B9723" s="324" t="s">
        <v>23491</v>
      </c>
      <c r="C9723" s="325" t="s">
        <v>1490</v>
      </c>
      <c r="D9723" s="326" t="s">
        <v>2312</v>
      </c>
    </row>
    <row r="9724" spans="1:4" ht="15" x14ac:dyDescent="0.2">
      <c r="A9724" s="85">
        <v>41038</v>
      </c>
      <c r="B9724" s="324" t="s">
        <v>23492</v>
      </c>
      <c r="C9724" s="325" t="s">
        <v>1494</v>
      </c>
      <c r="D9724" s="326" t="s">
        <v>23493</v>
      </c>
    </row>
    <row r="9725" spans="1:4" ht="15" x14ac:dyDescent="0.2">
      <c r="A9725" s="85">
        <v>4094</v>
      </c>
      <c r="B9725" s="324" t="s">
        <v>23494</v>
      </c>
      <c r="C9725" s="325" t="s">
        <v>1490</v>
      </c>
      <c r="D9725" s="326" t="s">
        <v>6052</v>
      </c>
    </row>
    <row r="9726" spans="1:4" ht="15" x14ac:dyDescent="0.2">
      <c r="A9726" s="85">
        <v>40988</v>
      </c>
      <c r="B9726" s="324" t="s">
        <v>23495</v>
      </c>
      <c r="C9726" s="325" t="s">
        <v>1494</v>
      </c>
      <c r="D9726" s="326" t="s">
        <v>23496</v>
      </c>
    </row>
    <row r="9727" spans="1:4" ht="15" x14ac:dyDescent="0.2">
      <c r="A9727" s="85">
        <v>4095</v>
      </c>
      <c r="B9727" s="324" t="s">
        <v>23497</v>
      </c>
      <c r="C9727" s="325" t="s">
        <v>1490</v>
      </c>
      <c r="D9727" s="326" t="s">
        <v>5293</v>
      </c>
    </row>
    <row r="9728" spans="1:4" ht="15" x14ac:dyDescent="0.2">
      <c r="A9728" s="85">
        <v>40990</v>
      </c>
      <c r="B9728" s="324" t="s">
        <v>23498</v>
      </c>
      <c r="C9728" s="325" t="s">
        <v>1494</v>
      </c>
      <c r="D9728" s="326" t="s">
        <v>23499</v>
      </c>
    </row>
    <row r="9729" spans="1:4" ht="15" x14ac:dyDescent="0.2">
      <c r="A9729" s="85">
        <v>4097</v>
      </c>
      <c r="B9729" s="324" t="s">
        <v>23500</v>
      </c>
      <c r="C9729" s="325" t="s">
        <v>1490</v>
      </c>
      <c r="D9729" s="326" t="s">
        <v>1031</v>
      </c>
    </row>
    <row r="9730" spans="1:4" ht="15" x14ac:dyDescent="0.2">
      <c r="A9730" s="85">
        <v>40994</v>
      </c>
      <c r="B9730" s="324" t="s">
        <v>23501</v>
      </c>
      <c r="C9730" s="325" t="s">
        <v>1494</v>
      </c>
      <c r="D9730" s="326" t="s">
        <v>23502</v>
      </c>
    </row>
    <row r="9731" spans="1:4" ht="15" x14ac:dyDescent="0.2">
      <c r="A9731" s="85">
        <v>4096</v>
      </c>
      <c r="B9731" s="324" t="s">
        <v>23503</v>
      </c>
      <c r="C9731" s="325" t="s">
        <v>1490</v>
      </c>
      <c r="D9731" s="326" t="s">
        <v>14016</v>
      </c>
    </row>
    <row r="9732" spans="1:4" ht="15" x14ac:dyDescent="0.2">
      <c r="A9732" s="85">
        <v>40992</v>
      </c>
      <c r="B9732" s="324" t="s">
        <v>23504</v>
      </c>
      <c r="C9732" s="325" t="s">
        <v>1494</v>
      </c>
      <c r="D9732" s="326" t="s">
        <v>23505</v>
      </c>
    </row>
    <row r="9733" spans="1:4" ht="15" x14ac:dyDescent="0.2">
      <c r="A9733" s="85">
        <v>13955</v>
      </c>
      <c r="B9733" s="324" t="s">
        <v>23506</v>
      </c>
      <c r="C9733" s="325" t="s">
        <v>14847</v>
      </c>
      <c r="D9733" s="326" t="s">
        <v>23507</v>
      </c>
    </row>
    <row r="9734" spans="1:4" ht="15" x14ac:dyDescent="0.2">
      <c r="A9734" s="85">
        <v>4114</v>
      </c>
      <c r="B9734" s="324" t="s">
        <v>23508</v>
      </c>
      <c r="C9734" s="325" t="s">
        <v>14847</v>
      </c>
      <c r="D9734" s="326" t="s">
        <v>23509</v>
      </c>
    </row>
    <row r="9735" spans="1:4" ht="15" x14ac:dyDescent="0.2">
      <c r="A9735" s="85">
        <v>36797</v>
      </c>
      <c r="B9735" s="324" t="s">
        <v>23510</v>
      </c>
      <c r="C9735" s="325" t="s">
        <v>14847</v>
      </c>
      <c r="D9735" s="326" t="s">
        <v>2123</v>
      </c>
    </row>
    <row r="9736" spans="1:4" ht="15" x14ac:dyDescent="0.2">
      <c r="A9736" s="85">
        <v>4107</v>
      </c>
      <c r="B9736" s="324" t="s">
        <v>23511</v>
      </c>
      <c r="C9736" s="325" t="s">
        <v>14847</v>
      </c>
      <c r="D9736" s="326" t="s">
        <v>18217</v>
      </c>
    </row>
    <row r="9737" spans="1:4" ht="15" x14ac:dyDescent="0.2">
      <c r="A9737" s="85">
        <v>36799</v>
      </c>
      <c r="B9737" s="324" t="s">
        <v>23512</v>
      </c>
      <c r="C9737" s="325" t="s">
        <v>14847</v>
      </c>
      <c r="D9737" s="326" t="s">
        <v>1121</v>
      </c>
    </row>
    <row r="9738" spans="1:4" ht="15" x14ac:dyDescent="0.2">
      <c r="A9738" s="85">
        <v>4108</v>
      </c>
      <c r="B9738" s="324" t="s">
        <v>23513</v>
      </c>
      <c r="C9738" s="325" t="s">
        <v>14847</v>
      </c>
      <c r="D9738" s="326" t="s">
        <v>18115</v>
      </c>
    </row>
    <row r="9739" spans="1:4" ht="15" x14ac:dyDescent="0.2">
      <c r="A9739" s="85">
        <v>4102</v>
      </c>
      <c r="B9739" s="324" t="s">
        <v>23514</v>
      </c>
      <c r="C9739" s="325" t="s">
        <v>14847</v>
      </c>
      <c r="D9739" s="326" t="s">
        <v>2913</v>
      </c>
    </row>
    <row r="9740" spans="1:4" ht="30" x14ac:dyDescent="0.2">
      <c r="A9740" s="85">
        <v>10826</v>
      </c>
      <c r="B9740" s="324" t="s">
        <v>23515</v>
      </c>
      <c r="C9740" s="325" t="s">
        <v>14847</v>
      </c>
      <c r="D9740" s="326" t="s">
        <v>1154</v>
      </c>
    </row>
    <row r="9741" spans="1:4" ht="15" x14ac:dyDescent="0.2">
      <c r="A9741" s="85">
        <v>365</v>
      </c>
      <c r="B9741" s="324" t="s">
        <v>23516</v>
      </c>
      <c r="C9741" s="325" t="s">
        <v>14847</v>
      </c>
      <c r="D9741" s="326" t="s">
        <v>1155</v>
      </c>
    </row>
    <row r="9742" spans="1:4" ht="15" x14ac:dyDescent="0.2">
      <c r="A9742" s="85">
        <v>38639</v>
      </c>
      <c r="B9742" s="324" t="s">
        <v>23517</v>
      </c>
      <c r="C9742" s="325" t="s">
        <v>14847</v>
      </c>
      <c r="D9742" s="326" t="s">
        <v>1156</v>
      </c>
    </row>
    <row r="9743" spans="1:4" ht="15" x14ac:dyDescent="0.2">
      <c r="A9743" s="85">
        <v>38640</v>
      </c>
      <c r="B9743" s="324" t="s">
        <v>23518</v>
      </c>
      <c r="C9743" s="325" t="s">
        <v>14847</v>
      </c>
      <c r="D9743" s="326" t="s">
        <v>283</v>
      </c>
    </row>
    <row r="9744" spans="1:4" ht="30" x14ac:dyDescent="0.2">
      <c r="A9744" s="85">
        <v>358</v>
      </c>
      <c r="B9744" s="324" t="s">
        <v>23519</v>
      </c>
      <c r="C9744" s="325" t="s">
        <v>14847</v>
      </c>
      <c r="D9744" s="326" t="s">
        <v>282</v>
      </c>
    </row>
    <row r="9745" spans="1:4" ht="30" x14ac:dyDescent="0.2">
      <c r="A9745" s="85">
        <v>359</v>
      </c>
      <c r="B9745" s="324" t="s">
        <v>23520</v>
      </c>
      <c r="C9745" s="325" t="s">
        <v>14847</v>
      </c>
      <c r="D9745" s="326" t="s">
        <v>1157</v>
      </c>
    </row>
    <row r="9746" spans="1:4" ht="15" x14ac:dyDescent="0.2">
      <c r="A9746" s="85">
        <v>38641</v>
      </c>
      <c r="B9746" s="324" t="s">
        <v>23521</v>
      </c>
      <c r="C9746" s="325" t="s">
        <v>14847</v>
      </c>
      <c r="D9746" s="326" t="s">
        <v>1158</v>
      </c>
    </row>
    <row r="9747" spans="1:4" ht="30" x14ac:dyDescent="0.2">
      <c r="A9747" s="85">
        <v>360</v>
      </c>
      <c r="B9747" s="324" t="s">
        <v>23522</v>
      </c>
      <c r="C9747" s="325" t="s">
        <v>14847</v>
      </c>
      <c r="D9747" s="326" t="s">
        <v>325</v>
      </c>
    </row>
    <row r="9748" spans="1:4" ht="30" x14ac:dyDescent="0.2">
      <c r="A9748" s="85">
        <v>4127</v>
      </c>
      <c r="B9748" s="324" t="s">
        <v>23523</v>
      </c>
      <c r="C9748" s="325" t="s">
        <v>14847</v>
      </c>
      <c r="D9748" s="326" t="s">
        <v>1159</v>
      </c>
    </row>
    <row r="9749" spans="1:4" ht="30" x14ac:dyDescent="0.2">
      <c r="A9749" s="85">
        <v>4154</v>
      </c>
      <c r="B9749" s="324" t="s">
        <v>23524</v>
      </c>
      <c r="C9749" s="325" t="s">
        <v>14847</v>
      </c>
      <c r="D9749" s="326" t="s">
        <v>1160</v>
      </c>
    </row>
    <row r="9750" spans="1:4" ht="30" x14ac:dyDescent="0.2">
      <c r="A9750" s="85">
        <v>4168</v>
      </c>
      <c r="B9750" s="324" t="s">
        <v>23525</v>
      </c>
      <c r="C9750" s="325" t="s">
        <v>14847</v>
      </c>
      <c r="D9750" s="326" t="s">
        <v>1161</v>
      </c>
    </row>
    <row r="9751" spans="1:4" ht="30" x14ac:dyDescent="0.2">
      <c r="A9751" s="85">
        <v>4161</v>
      </c>
      <c r="B9751" s="324" t="s">
        <v>23526</v>
      </c>
      <c r="C9751" s="325" t="s">
        <v>14847</v>
      </c>
      <c r="D9751" s="326" t="s">
        <v>1162</v>
      </c>
    </row>
    <row r="9752" spans="1:4" ht="30" x14ac:dyDescent="0.2">
      <c r="A9752" s="85">
        <v>42430</v>
      </c>
      <c r="B9752" s="324" t="s">
        <v>23527</v>
      </c>
      <c r="C9752" s="325" t="s">
        <v>14847</v>
      </c>
      <c r="D9752" s="326" t="s">
        <v>23528</v>
      </c>
    </row>
    <row r="9753" spans="1:4" ht="15" x14ac:dyDescent="0.2">
      <c r="A9753" s="85">
        <v>4214</v>
      </c>
      <c r="B9753" s="324" t="s">
        <v>23529</v>
      </c>
      <c r="C9753" s="325" t="s">
        <v>14847</v>
      </c>
      <c r="D9753" s="326" t="s">
        <v>13455</v>
      </c>
    </row>
    <row r="9754" spans="1:4" ht="15" x14ac:dyDescent="0.2">
      <c r="A9754" s="85">
        <v>4215</v>
      </c>
      <c r="B9754" s="324" t="s">
        <v>23530</v>
      </c>
      <c r="C9754" s="325" t="s">
        <v>14847</v>
      </c>
      <c r="D9754" s="326" t="s">
        <v>2561</v>
      </c>
    </row>
    <row r="9755" spans="1:4" ht="15" x14ac:dyDescent="0.2">
      <c r="A9755" s="85">
        <v>4210</v>
      </c>
      <c r="B9755" s="324" t="s">
        <v>23531</v>
      </c>
      <c r="C9755" s="325" t="s">
        <v>14847</v>
      </c>
      <c r="D9755" s="326" t="s">
        <v>456</v>
      </c>
    </row>
    <row r="9756" spans="1:4" ht="15" x14ac:dyDescent="0.2">
      <c r="A9756" s="85">
        <v>4212</v>
      </c>
      <c r="B9756" s="324" t="s">
        <v>23532</v>
      </c>
      <c r="C9756" s="325" t="s">
        <v>14847</v>
      </c>
      <c r="D9756" s="326" t="s">
        <v>454</v>
      </c>
    </row>
    <row r="9757" spans="1:4" ht="15" x14ac:dyDescent="0.2">
      <c r="A9757" s="85">
        <v>4213</v>
      </c>
      <c r="B9757" s="324" t="s">
        <v>23533</v>
      </c>
      <c r="C9757" s="325" t="s">
        <v>14847</v>
      </c>
      <c r="D9757" s="326" t="s">
        <v>1204</v>
      </c>
    </row>
    <row r="9758" spans="1:4" ht="15" x14ac:dyDescent="0.2">
      <c r="A9758" s="85">
        <v>4211</v>
      </c>
      <c r="B9758" s="324" t="s">
        <v>23534</v>
      </c>
      <c r="C9758" s="325" t="s">
        <v>14847</v>
      </c>
      <c r="D9758" s="326" t="s">
        <v>2255</v>
      </c>
    </row>
    <row r="9759" spans="1:4" ht="15" x14ac:dyDescent="0.2">
      <c r="A9759" s="85">
        <v>4209</v>
      </c>
      <c r="B9759" s="324" t="s">
        <v>23535</v>
      </c>
      <c r="C9759" s="325" t="s">
        <v>14847</v>
      </c>
      <c r="D9759" s="326" t="s">
        <v>965</v>
      </c>
    </row>
    <row r="9760" spans="1:4" ht="15" x14ac:dyDescent="0.2">
      <c r="A9760" s="85">
        <v>4180</v>
      </c>
      <c r="B9760" s="324" t="s">
        <v>23536</v>
      </c>
      <c r="C9760" s="325" t="s">
        <v>14847</v>
      </c>
      <c r="D9760" s="326" t="s">
        <v>964</v>
      </c>
    </row>
    <row r="9761" spans="1:4" ht="15" x14ac:dyDescent="0.2">
      <c r="A9761" s="85">
        <v>4177</v>
      </c>
      <c r="B9761" s="324" t="s">
        <v>23537</v>
      </c>
      <c r="C9761" s="325" t="s">
        <v>14847</v>
      </c>
      <c r="D9761" s="326" t="s">
        <v>582</v>
      </c>
    </row>
    <row r="9762" spans="1:4" ht="15" x14ac:dyDescent="0.2">
      <c r="A9762" s="85">
        <v>4179</v>
      </c>
      <c r="B9762" s="324" t="s">
        <v>23538</v>
      </c>
      <c r="C9762" s="325" t="s">
        <v>14847</v>
      </c>
      <c r="D9762" s="326" t="s">
        <v>2334</v>
      </c>
    </row>
    <row r="9763" spans="1:4" ht="15" x14ac:dyDescent="0.2">
      <c r="A9763" s="85">
        <v>4208</v>
      </c>
      <c r="B9763" s="324" t="s">
        <v>23539</v>
      </c>
      <c r="C9763" s="325" t="s">
        <v>14847</v>
      </c>
      <c r="D9763" s="326" t="s">
        <v>23540</v>
      </c>
    </row>
    <row r="9764" spans="1:4" ht="15" x14ac:dyDescent="0.2">
      <c r="A9764" s="85">
        <v>4181</v>
      </c>
      <c r="B9764" s="324" t="s">
        <v>23541</v>
      </c>
      <c r="C9764" s="325" t="s">
        <v>14847</v>
      </c>
      <c r="D9764" s="326" t="s">
        <v>23542</v>
      </c>
    </row>
    <row r="9765" spans="1:4" ht="15" x14ac:dyDescent="0.2">
      <c r="A9765" s="85">
        <v>4178</v>
      </c>
      <c r="B9765" s="324" t="s">
        <v>23543</v>
      </c>
      <c r="C9765" s="325" t="s">
        <v>14847</v>
      </c>
      <c r="D9765" s="326" t="s">
        <v>533</v>
      </c>
    </row>
    <row r="9766" spans="1:4" ht="15" x14ac:dyDescent="0.2">
      <c r="A9766" s="85">
        <v>4182</v>
      </c>
      <c r="B9766" s="324" t="s">
        <v>23544</v>
      </c>
      <c r="C9766" s="325" t="s">
        <v>14847</v>
      </c>
      <c r="D9766" s="326" t="s">
        <v>23545</v>
      </c>
    </row>
    <row r="9767" spans="1:4" ht="15" x14ac:dyDescent="0.2">
      <c r="A9767" s="85">
        <v>4183</v>
      </c>
      <c r="B9767" s="324" t="s">
        <v>23546</v>
      </c>
      <c r="C9767" s="325" t="s">
        <v>14847</v>
      </c>
      <c r="D9767" s="326" t="s">
        <v>4424</v>
      </c>
    </row>
    <row r="9768" spans="1:4" ht="15" x14ac:dyDescent="0.2">
      <c r="A9768" s="85">
        <v>4184</v>
      </c>
      <c r="B9768" s="324" t="s">
        <v>23547</v>
      </c>
      <c r="C9768" s="325" t="s">
        <v>14847</v>
      </c>
      <c r="D9768" s="326" t="s">
        <v>23548</v>
      </c>
    </row>
    <row r="9769" spans="1:4" ht="15" x14ac:dyDescent="0.2">
      <c r="A9769" s="85">
        <v>4185</v>
      </c>
      <c r="B9769" s="324" t="s">
        <v>23549</v>
      </c>
      <c r="C9769" s="325" t="s">
        <v>14847</v>
      </c>
      <c r="D9769" s="326" t="s">
        <v>23550</v>
      </c>
    </row>
    <row r="9770" spans="1:4" ht="15" x14ac:dyDescent="0.2">
      <c r="A9770" s="85">
        <v>4205</v>
      </c>
      <c r="B9770" s="324" t="s">
        <v>23551</v>
      </c>
      <c r="C9770" s="325" t="s">
        <v>14847</v>
      </c>
      <c r="D9770" s="326" t="s">
        <v>13517</v>
      </c>
    </row>
    <row r="9771" spans="1:4" ht="15" x14ac:dyDescent="0.2">
      <c r="A9771" s="85">
        <v>4192</v>
      </c>
      <c r="B9771" s="324" t="s">
        <v>23552</v>
      </c>
      <c r="C9771" s="325" t="s">
        <v>14847</v>
      </c>
      <c r="D9771" s="326" t="s">
        <v>13517</v>
      </c>
    </row>
    <row r="9772" spans="1:4" ht="15" x14ac:dyDescent="0.2">
      <c r="A9772" s="85">
        <v>4191</v>
      </c>
      <c r="B9772" s="324" t="s">
        <v>23553</v>
      </c>
      <c r="C9772" s="325" t="s">
        <v>14847</v>
      </c>
      <c r="D9772" s="326" t="s">
        <v>13517</v>
      </c>
    </row>
    <row r="9773" spans="1:4" ht="15" x14ac:dyDescent="0.2">
      <c r="A9773" s="85">
        <v>4207</v>
      </c>
      <c r="B9773" s="324" t="s">
        <v>23554</v>
      </c>
      <c r="C9773" s="325" t="s">
        <v>14847</v>
      </c>
      <c r="D9773" s="326" t="s">
        <v>895</v>
      </c>
    </row>
    <row r="9774" spans="1:4" ht="15" x14ac:dyDescent="0.2">
      <c r="A9774" s="85">
        <v>4206</v>
      </c>
      <c r="B9774" s="324" t="s">
        <v>23555</v>
      </c>
      <c r="C9774" s="325" t="s">
        <v>14847</v>
      </c>
      <c r="D9774" s="326" t="s">
        <v>316</v>
      </c>
    </row>
    <row r="9775" spans="1:4" ht="15" x14ac:dyDescent="0.2">
      <c r="A9775" s="85">
        <v>4190</v>
      </c>
      <c r="B9775" s="324" t="s">
        <v>23556</v>
      </c>
      <c r="C9775" s="325" t="s">
        <v>14847</v>
      </c>
      <c r="D9775" s="326" t="s">
        <v>316</v>
      </c>
    </row>
    <row r="9776" spans="1:4" ht="15" x14ac:dyDescent="0.2">
      <c r="A9776" s="85">
        <v>4186</v>
      </c>
      <c r="B9776" s="324" t="s">
        <v>23557</v>
      </c>
      <c r="C9776" s="325" t="s">
        <v>14847</v>
      </c>
      <c r="D9776" s="326" t="s">
        <v>13377</v>
      </c>
    </row>
    <row r="9777" spans="1:4" ht="15" x14ac:dyDescent="0.2">
      <c r="A9777" s="85">
        <v>4188</v>
      </c>
      <c r="B9777" s="324" t="s">
        <v>23558</v>
      </c>
      <c r="C9777" s="325" t="s">
        <v>14847</v>
      </c>
      <c r="D9777" s="326" t="s">
        <v>18048</v>
      </c>
    </row>
    <row r="9778" spans="1:4" ht="15" x14ac:dyDescent="0.2">
      <c r="A9778" s="85">
        <v>4189</v>
      </c>
      <c r="B9778" s="324" t="s">
        <v>23559</v>
      </c>
      <c r="C9778" s="325" t="s">
        <v>14847</v>
      </c>
      <c r="D9778" s="326" t="s">
        <v>18048</v>
      </c>
    </row>
    <row r="9779" spans="1:4" ht="15" x14ac:dyDescent="0.2">
      <c r="A9779" s="85">
        <v>4197</v>
      </c>
      <c r="B9779" s="324" t="s">
        <v>23560</v>
      </c>
      <c r="C9779" s="325" t="s">
        <v>14847</v>
      </c>
      <c r="D9779" s="326" t="s">
        <v>7068</v>
      </c>
    </row>
    <row r="9780" spans="1:4" ht="15" x14ac:dyDescent="0.2">
      <c r="A9780" s="85">
        <v>4194</v>
      </c>
      <c r="B9780" s="324" t="s">
        <v>23561</v>
      </c>
      <c r="C9780" s="325" t="s">
        <v>14847</v>
      </c>
      <c r="D9780" s="326" t="s">
        <v>14507</v>
      </c>
    </row>
    <row r="9781" spans="1:4" ht="15" x14ac:dyDescent="0.2">
      <c r="A9781" s="85">
        <v>4193</v>
      </c>
      <c r="B9781" s="324" t="s">
        <v>23562</v>
      </c>
      <c r="C9781" s="325" t="s">
        <v>14847</v>
      </c>
      <c r="D9781" s="326" t="s">
        <v>14507</v>
      </c>
    </row>
    <row r="9782" spans="1:4" ht="15" x14ac:dyDescent="0.2">
      <c r="A9782" s="85">
        <v>4204</v>
      </c>
      <c r="B9782" s="324" t="s">
        <v>23563</v>
      </c>
      <c r="C9782" s="325" t="s">
        <v>14847</v>
      </c>
      <c r="D9782" s="326" t="s">
        <v>14507</v>
      </c>
    </row>
    <row r="9783" spans="1:4" ht="15" x14ac:dyDescent="0.2">
      <c r="A9783" s="85">
        <v>4187</v>
      </c>
      <c r="B9783" s="324" t="s">
        <v>23564</v>
      </c>
      <c r="C9783" s="325" t="s">
        <v>14847</v>
      </c>
      <c r="D9783" s="326" t="s">
        <v>23565</v>
      </c>
    </row>
    <row r="9784" spans="1:4" ht="15" x14ac:dyDescent="0.2">
      <c r="A9784" s="85">
        <v>4202</v>
      </c>
      <c r="B9784" s="324" t="s">
        <v>23566</v>
      </c>
      <c r="C9784" s="325" t="s">
        <v>14847</v>
      </c>
      <c r="D9784" s="326" t="s">
        <v>17869</v>
      </c>
    </row>
    <row r="9785" spans="1:4" ht="15" x14ac:dyDescent="0.2">
      <c r="A9785" s="85">
        <v>4203</v>
      </c>
      <c r="B9785" s="324" t="s">
        <v>23567</v>
      </c>
      <c r="C9785" s="325" t="s">
        <v>14847</v>
      </c>
      <c r="D9785" s="326" t="s">
        <v>14602</v>
      </c>
    </row>
    <row r="9786" spans="1:4" ht="15" x14ac:dyDescent="0.2">
      <c r="A9786" s="85">
        <v>40368</v>
      </c>
      <c r="B9786" s="324" t="s">
        <v>23568</v>
      </c>
      <c r="C9786" s="325" t="s">
        <v>14847</v>
      </c>
      <c r="D9786" s="326" t="s">
        <v>14093</v>
      </c>
    </row>
    <row r="9787" spans="1:4" ht="15" x14ac:dyDescent="0.2">
      <c r="A9787" s="85">
        <v>40365</v>
      </c>
      <c r="B9787" s="324" t="s">
        <v>23569</v>
      </c>
      <c r="C9787" s="325" t="s">
        <v>14847</v>
      </c>
      <c r="D9787" s="326" t="s">
        <v>256</v>
      </c>
    </row>
    <row r="9788" spans="1:4" ht="15" x14ac:dyDescent="0.2">
      <c r="A9788" s="85">
        <v>40356</v>
      </c>
      <c r="B9788" s="324" t="s">
        <v>23570</v>
      </c>
      <c r="C9788" s="325" t="s">
        <v>14847</v>
      </c>
      <c r="D9788" s="326" t="s">
        <v>7438</v>
      </c>
    </row>
    <row r="9789" spans="1:4" ht="15" x14ac:dyDescent="0.2">
      <c r="A9789" s="85">
        <v>40362</v>
      </c>
      <c r="B9789" s="324" t="s">
        <v>23571</v>
      </c>
      <c r="C9789" s="325" t="s">
        <v>14847</v>
      </c>
      <c r="D9789" s="326" t="s">
        <v>16792</v>
      </c>
    </row>
    <row r="9790" spans="1:4" ht="15" x14ac:dyDescent="0.2">
      <c r="A9790" s="85">
        <v>40374</v>
      </c>
      <c r="B9790" s="324" t="s">
        <v>23572</v>
      </c>
      <c r="C9790" s="325" t="s">
        <v>14847</v>
      </c>
      <c r="D9790" s="326" t="s">
        <v>14772</v>
      </c>
    </row>
    <row r="9791" spans="1:4" ht="15" x14ac:dyDescent="0.2">
      <c r="A9791" s="85">
        <v>40371</v>
      </c>
      <c r="B9791" s="324" t="s">
        <v>23573</v>
      </c>
      <c r="C9791" s="325" t="s">
        <v>14847</v>
      </c>
      <c r="D9791" s="326" t="s">
        <v>18962</v>
      </c>
    </row>
    <row r="9792" spans="1:4" ht="15" x14ac:dyDescent="0.2">
      <c r="A9792" s="85">
        <v>40359</v>
      </c>
      <c r="B9792" s="324" t="s">
        <v>23574</v>
      </c>
      <c r="C9792" s="325" t="s">
        <v>14847</v>
      </c>
      <c r="D9792" s="326" t="s">
        <v>1388</v>
      </c>
    </row>
    <row r="9793" spans="1:4" ht="15" x14ac:dyDescent="0.2">
      <c r="A9793" s="85">
        <v>7595</v>
      </c>
      <c r="B9793" s="324" t="s">
        <v>73</v>
      </c>
      <c r="C9793" s="325" t="s">
        <v>1490</v>
      </c>
      <c r="D9793" s="326" t="s">
        <v>5291</v>
      </c>
    </row>
    <row r="9794" spans="1:4" ht="15" x14ac:dyDescent="0.2">
      <c r="A9794" s="85">
        <v>41094</v>
      </c>
      <c r="B9794" s="324" t="s">
        <v>23575</v>
      </c>
      <c r="C9794" s="325" t="s">
        <v>1494</v>
      </c>
      <c r="D9794" s="326" t="s">
        <v>23576</v>
      </c>
    </row>
    <row r="9795" spans="1:4" ht="30" x14ac:dyDescent="0.2">
      <c r="A9795" s="85">
        <v>38175</v>
      </c>
      <c r="B9795" s="324" t="s">
        <v>23577</v>
      </c>
      <c r="C9795" s="325" t="s">
        <v>14847</v>
      </c>
      <c r="D9795" s="326" t="s">
        <v>872</v>
      </c>
    </row>
    <row r="9796" spans="1:4" ht="30" x14ac:dyDescent="0.2">
      <c r="A9796" s="85">
        <v>38176</v>
      </c>
      <c r="B9796" s="324" t="s">
        <v>23578</v>
      </c>
      <c r="C9796" s="325" t="s">
        <v>14847</v>
      </c>
      <c r="D9796" s="326" t="s">
        <v>954</v>
      </c>
    </row>
    <row r="9797" spans="1:4" ht="15" x14ac:dyDescent="0.2">
      <c r="A9797" s="85">
        <v>36152</v>
      </c>
      <c r="B9797" s="324" t="s">
        <v>23579</v>
      </c>
      <c r="C9797" s="325" t="s">
        <v>14847</v>
      </c>
      <c r="D9797" s="326" t="s">
        <v>208</v>
      </c>
    </row>
    <row r="9798" spans="1:4" ht="15" x14ac:dyDescent="0.2">
      <c r="A9798" s="85">
        <v>11138</v>
      </c>
      <c r="B9798" s="324" t="s">
        <v>23580</v>
      </c>
      <c r="C9798" s="325" t="s">
        <v>1493</v>
      </c>
      <c r="D9798" s="326" t="s">
        <v>2008</v>
      </c>
    </row>
    <row r="9799" spans="1:4" ht="15" x14ac:dyDescent="0.2">
      <c r="A9799" s="85">
        <v>5333</v>
      </c>
      <c r="B9799" s="324" t="s">
        <v>23581</v>
      </c>
      <c r="C9799" s="325" t="s">
        <v>1493</v>
      </c>
      <c r="D9799" s="326" t="s">
        <v>17772</v>
      </c>
    </row>
    <row r="9800" spans="1:4" ht="15" x14ac:dyDescent="0.2">
      <c r="A9800" s="85">
        <v>4221</v>
      </c>
      <c r="B9800" s="324" t="s">
        <v>23582</v>
      </c>
      <c r="C9800" s="325" t="s">
        <v>1493</v>
      </c>
      <c r="D9800" s="326" t="s">
        <v>4712</v>
      </c>
    </row>
    <row r="9801" spans="1:4" ht="15" x14ac:dyDescent="0.2">
      <c r="A9801" s="85">
        <v>4227</v>
      </c>
      <c r="B9801" s="324" t="s">
        <v>23583</v>
      </c>
      <c r="C9801" s="325" t="s">
        <v>1493</v>
      </c>
      <c r="D9801" s="326" t="s">
        <v>1353</v>
      </c>
    </row>
    <row r="9802" spans="1:4" ht="30" x14ac:dyDescent="0.2">
      <c r="A9802" s="85">
        <v>38170</v>
      </c>
      <c r="B9802" s="324" t="s">
        <v>23584</v>
      </c>
      <c r="C9802" s="325" t="s">
        <v>14847</v>
      </c>
      <c r="D9802" s="326" t="s">
        <v>3248</v>
      </c>
    </row>
    <row r="9803" spans="1:4" ht="15" x14ac:dyDescent="0.2">
      <c r="A9803" s="85">
        <v>4252</v>
      </c>
      <c r="B9803" s="324" t="s">
        <v>23585</v>
      </c>
      <c r="C9803" s="325" t="s">
        <v>1490</v>
      </c>
      <c r="D9803" s="326" t="s">
        <v>642</v>
      </c>
    </row>
    <row r="9804" spans="1:4" ht="15" x14ac:dyDescent="0.2">
      <c r="A9804" s="85">
        <v>40980</v>
      </c>
      <c r="B9804" s="324" t="s">
        <v>23586</v>
      </c>
      <c r="C9804" s="325" t="s">
        <v>1494</v>
      </c>
      <c r="D9804" s="326" t="s">
        <v>23587</v>
      </c>
    </row>
    <row r="9805" spans="1:4" ht="15" x14ac:dyDescent="0.2">
      <c r="A9805" s="85">
        <v>4243</v>
      </c>
      <c r="B9805" s="324" t="s">
        <v>23588</v>
      </c>
      <c r="C9805" s="325" t="s">
        <v>1490</v>
      </c>
      <c r="D9805" s="326" t="s">
        <v>2424</v>
      </c>
    </row>
    <row r="9806" spans="1:4" ht="15" x14ac:dyDescent="0.2">
      <c r="A9806" s="85">
        <v>41031</v>
      </c>
      <c r="B9806" s="324" t="s">
        <v>23589</v>
      </c>
      <c r="C9806" s="325" t="s">
        <v>1494</v>
      </c>
      <c r="D9806" s="326" t="s">
        <v>23590</v>
      </c>
    </row>
    <row r="9807" spans="1:4" ht="15" x14ac:dyDescent="0.2">
      <c r="A9807" s="85">
        <v>40986</v>
      </c>
      <c r="B9807" s="324" t="s">
        <v>23591</v>
      </c>
      <c r="C9807" s="325" t="s">
        <v>1494</v>
      </c>
      <c r="D9807" s="326" t="s">
        <v>23592</v>
      </c>
    </row>
    <row r="9808" spans="1:4" ht="15" x14ac:dyDescent="0.2">
      <c r="A9808" s="85">
        <v>37666</v>
      </c>
      <c r="B9808" s="324" t="s">
        <v>23593</v>
      </c>
      <c r="C9808" s="325" t="s">
        <v>1490</v>
      </c>
      <c r="D9808" s="326" t="s">
        <v>6003</v>
      </c>
    </row>
    <row r="9809" spans="1:4" ht="15" x14ac:dyDescent="0.2">
      <c r="A9809" s="85">
        <v>4250</v>
      </c>
      <c r="B9809" s="324" t="s">
        <v>23594</v>
      </c>
      <c r="C9809" s="325" t="s">
        <v>1490</v>
      </c>
      <c r="D9809" s="326" t="s">
        <v>4407</v>
      </c>
    </row>
    <row r="9810" spans="1:4" ht="15" x14ac:dyDescent="0.2">
      <c r="A9810" s="85">
        <v>40978</v>
      </c>
      <c r="B9810" s="324" t="s">
        <v>23595</v>
      </c>
      <c r="C9810" s="325" t="s">
        <v>1494</v>
      </c>
      <c r="D9810" s="326" t="s">
        <v>23596</v>
      </c>
    </row>
    <row r="9811" spans="1:4" ht="15" x14ac:dyDescent="0.2">
      <c r="A9811" s="85">
        <v>25960</v>
      </c>
      <c r="B9811" s="324" t="s">
        <v>23597</v>
      </c>
      <c r="C9811" s="325" t="s">
        <v>1490</v>
      </c>
      <c r="D9811" s="326" t="s">
        <v>1170</v>
      </c>
    </row>
    <row r="9812" spans="1:4" ht="15" x14ac:dyDescent="0.2">
      <c r="A9812" s="85">
        <v>41043</v>
      </c>
      <c r="B9812" s="324" t="s">
        <v>23598</v>
      </c>
      <c r="C9812" s="325" t="s">
        <v>1494</v>
      </c>
      <c r="D9812" s="326" t="s">
        <v>23599</v>
      </c>
    </row>
    <row r="9813" spans="1:4" ht="15" x14ac:dyDescent="0.2">
      <c r="A9813" s="85">
        <v>4234</v>
      </c>
      <c r="B9813" s="324" t="s">
        <v>23600</v>
      </c>
      <c r="C9813" s="325" t="s">
        <v>1490</v>
      </c>
      <c r="D9813" s="326" t="s">
        <v>23601</v>
      </c>
    </row>
    <row r="9814" spans="1:4" ht="15" x14ac:dyDescent="0.2">
      <c r="A9814" s="85">
        <v>40987</v>
      </c>
      <c r="B9814" s="324" t="s">
        <v>23602</v>
      </c>
      <c r="C9814" s="325" t="s">
        <v>1494</v>
      </c>
      <c r="D9814" s="326" t="s">
        <v>23490</v>
      </c>
    </row>
    <row r="9815" spans="1:4" ht="15" x14ac:dyDescent="0.2">
      <c r="A9815" s="85">
        <v>4253</v>
      </c>
      <c r="B9815" s="324" t="s">
        <v>23603</v>
      </c>
      <c r="C9815" s="325" t="s">
        <v>1490</v>
      </c>
      <c r="D9815" s="326" t="s">
        <v>5293</v>
      </c>
    </row>
    <row r="9816" spans="1:4" ht="15" x14ac:dyDescent="0.2">
      <c r="A9816" s="85">
        <v>40981</v>
      </c>
      <c r="B9816" s="324" t="s">
        <v>23604</v>
      </c>
      <c r="C9816" s="325" t="s">
        <v>1494</v>
      </c>
      <c r="D9816" s="326" t="s">
        <v>23605</v>
      </c>
    </row>
    <row r="9817" spans="1:4" ht="15" x14ac:dyDescent="0.2">
      <c r="A9817" s="85">
        <v>4254</v>
      </c>
      <c r="B9817" s="324" t="s">
        <v>23606</v>
      </c>
      <c r="C9817" s="325" t="s">
        <v>1490</v>
      </c>
      <c r="D9817" s="326" t="s">
        <v>14359</v>
      </c>
    </row>
    <row r="9818" spans="1:4" ht="15" x14ac:dyDescent="0.2">
      <c r="A9818" s="85">
        <v>41036</v>
      </c>
      <c r="B9818" s="324" t="s">
        <v>23607</v>
      </c>
      <c r="C9818" s="325" t="s">
        <v>1494</v>
      </c>
      <c r="D9818" s="326" t="s">
        <v>23608</v>
      </c>
    </row>
    <row r="9819" spans="1:4" ht="15" x14ac:dyDescent="0.2">
      <c r="A9819" s="85">
        <v>4251</v>
      </c>
      <c r="B9819" s="324" t="s">
        <v>23609</v>
      </c>
      <c r="C9819" s="325" t="s">
        <v>1490</v>
      </c>
      <c r="D9819" s="326" t="s">
        <v>1311</v>
      </c>
    </row>
    <row r="9820" spans="1:4" ht="15" x14ac:dyDescent="0.2">
      <c r="A9820" s="85">
        <v>40979</v>
      </c>
      <c r="B9820" s="324" t="s">
        <v>23610</v>
      </c>
      <c r="C9820" s="325" t="s">
        <v>1494</v>
      </c>
      <c r="D9820" s="326" t="s">
        <v>23611</v>
      </c>
    </row>
    <row r="9821" spans="1:4" ht="15" x14ac:dyDescent="0.2">
      <c r="A9821" s="85">
        <v>4230</v>
      </c>
      <c r="B9821" s="324" t="s">
        <v>23612</v>
      </c>
      <c r="C9821" s="325" t="s">
        <v>1490</v>
      </c>
      <c r="D9821" s="326" t="s">
        <v>19245</v>
      </c>
    </row>
    <row r="9822" spans="1:4" ht="15" x14ac:dyDescent="0.2">
      <c r="A9822" s="85">
        <v>40998</v>
      </c>
      <c r="B9822" s="324" t="s">
        <v>23613</v>
      </c>
      <c r="C9822" s="325" t="s">
        <v>1494</v>
      </c>
      <c r="D9822" s="326" t="s">
        <v>23614</v>
      </c>
    </row>
    <row r="9823" spans="1:4" ht="15" x14ac:dyDescent="0.2">
      <c r="A9823" s="85">
        <v>4257</v>
      </c>
      <c r="B9823" s="324" t="s">
        <v>23615</v>
      </c>
      <c r="C9823" s="325" t="s">
        <v>1490</v>
      </c>
      <c r="D9823" s="326" t="s">
        <v>5798</v>
      </c>
    </row>
    <row r="9824" spans="1:4" ht="15" x14ac:dyDescent="0.2">
      <c r="A9824" s="85">
        <v>40982</v>
      </c>
      <c r="B9824" s="324" t="s">
        <v>23616</v>
      </c>
      <c r="C9824" s="325" t="s">
        <v>1494</v>
      </c>
      <c r="D9824" s="326" t="s">
        <v>23617</v>
      </c>
    </row>
    <row r="9825" spans="1:4" ht="15" x14ac:dyDescent="0.2">
      <c r="A9825" s="85">
        <v>4240</v>
      </c>
      <c r="B9825" s="324" t="s">
        <v>23618</v>
      </c>
      <c r="C9825" s="325" t="s">
        <v>1490</v>
      </c>
      <c r="D9825" s="326" t="s">
        <v>4809</v>
      </c>
    </row>
    <row r="9826" spans="1:4" ht="15" x14ac:dyDescent="0.2">
      <c r="A9826" s="85">
        <v>41026</v>
      </c>
      <c r="B9826" s="324" t="s">
        <v>23619</v>
      </c>
      <c r="C9826" s="325" t="s">
        <v>1494</v>
      </c>
      <c r="D9826" s="326" t="s">
        <v>23620</v>
      </c>
    </row>
    <row r="9827" spans="1:4" ht="15" x14ac:dyDescent="0.2">
      <c r="A9827" s="85">
        <v>4239</v>
      </c>
      <c r="B9827" s="324" t="s">
        <v>23621</v>
      </c>
      <c r="C9827" s="325" t="s">
        <v>1490</v>
      </c>
      <c r="D9827" s="326" t="s">
        <v>1455</v>
      </c>
    </row>
    <row r="9828" spans="1:4" ht="15" x14ac:dyDescent="0.2">
      <c r="A9828" s="85">
        <v>41024</v>
      </c>
      <c r="B9828" s="324" t="s">
        <v>23622</v>
      </c>
      <c r="C9828" s="325" t="s">
        <v>1494</v>
      </c>
      <c r="D9828" s="326" t="s">
        <v>23623</v>
      </c>
    </row>
    <row r="9829" spans="1:4" ht="15" x14ac:dyDescent="0.2">
      <c r="A9829" s="85">
        <v>4248</v>
      </c>
      <c r="B9829" s="324" t="s">
        <v>23624</v>
      </c>
      <c r="C9829" s="325" t="s">
        <v>1490</v>
      </c>
      <c r="D9829" s="326" t="s">
        <v>16421</v>
      </c>
    </row>
    <row r="9830" spans="1:4" ht="15" x14ac:dyDescent="0.2">
      <c r="A9830" s="85">
        <v>41033</v>
      </c>
      <c r="B9830" s="324" t="s">
        <v>23625</v>
      </c>
      <c r="C9830" s="325" t="s">
        <v>1494</v>
      </c>
      <c r="D9830" s="326" t="s">
        <v>23626</v>
      </c>
    </row>
    <row r="9831" spans="1:4" ht="15" x14ac:dyDescent="0.2">
      <c r="A9831" s="85">
        <v>25959</v>
      </c>
      <c r="B9831" s="324" t="s">
        <v>23627</v>
      </c>
      <c r="C9831" s="325" t="s">
        <v>1490</v>
      </c>
      <c r="D9831" s="326" t="s">
        <v>13456</v>
      </c>
    </row>
    <row r="9832" spans="1:4" ht="15" x14ac:dyDescent="0.2">
      <c r="A9832" s="85">
        <v>41040</v>
      </c>
      <c r="B9832" s="324" t="s">
        <v>23628</v>
      </c>
      <c r="C9832" s="325" t="s">
        <v>1494</v>
      </c>
      <c r="D9832" s="326" t="s">
        <v>23629</v>
      </c>
    </row>
    <row r="9833" spans="1:4" ht="15" x14ac:dyDescent="0.2">
      <c r="A9833" s="85">
        <v>4238</v>
      </c>
      <c r="B9833" s="324" t="s">
        <v>23630</v>
      </c>
      <c r="C9833" s="325" t="s">
        <v>1490</v>
      </c>
      <c r="D9833" s="326" t="s">
        <v>19480</v>
      </c>
    </row>
    <row r="9834" spans="1:4" ht="15" x14ac:dyDescent="0.2">
      <c r="A9834" s="85">
        <v>41012</v>
      </c>
      <c r="B9834" s="324" t="s">
        <v>23631</v>
      </c>
      <c r="C9834" s="325" t="s">
        <v>1494</v>
      </c>
      <c r="D9834" s="326" t="s">
        <v>23632</v>
      </c>
    </row>
    <row r="9835" spans="1:4" ht="15" x14ac:dyDescent="0.2">
      <c r="A9835" s="85">
        <v>4237</v>
      </c>
      <c r="B9835" s="324" t="s">
        <v>23633</v>
      </c>
      <c r="C9835" s="325" t="s">
        <v>1490</v>
      </c>
      <c r="D9835" s="326" t="s">
        <v>13407</v>
      </c>
    </row>
    <row r="9836" spans="1:4" ht="15" x14ac:dyDescent="0.2">
      <c r="A9836" s="85">
        <v>41002</v>
      </c>
      <c r="B9836" s="324" t="s">
        <v>23634</v>
      </c>
      <c r="C9836" s="325" t="s">
        <v>1494</v>
      </c>
      <c r="D9836" s="326" t="s">
        <v>23635</v>
      </c>
    </row>
    <row r="9837" spans="1:4" ht="15" x14ac:dyDescent="0.2">
      <c r="A9837" s="85">
        <v>4233</v>
      </c>
      <c r="B9837" s="324" t="s">
        <v>23636</v>
      </c>
      <c r="C9837" s="325" t="s">
        <v>1490</v>
      </c>
      <c r="D9837" s="326" t="s">
        <v>715</v>
      </c>
    </row>
    <row r="9838" spans="1:4" ht="15" x14ac:dyDescent="0.2">
      <c r="A9838" s="85">
        <v>41001</v>
      </c>
      <c r="B9838" s="324" t="s">
        <v>23637</v>
      </c>
      <c r="C9838" s="325" t="s">
        <v>1494</v>
      </c>
      <c r="D9838" s="326" t="s">
        <v>23638</v>
      </c>
    </row>
    <row r="9839" spans="1:4" ht="15" x14ac:dyDescent="0.2">
      <c r="A9839" s="85">
        <v>2</v>
      </c>
      <c r="B9839" s="324" t="s">
        <v>23639</v>
      </c>
      <c r="C9839" s="325" t="s">
        <v>1504</v>
      </c>
      <c r="D9839" s="326" t="s">
        <v>4815</v>
      </c>
    </row>
    <row r="9840" spans="1:4" ht="30" x14ac:dyDescent="0.2">
      <c r="A9840" s="85">
        <v>36517</v>
      </c>
      <c r="B9840" s="324" t="s">
        <v>23640</v>
      </c>
      <c r="C9840" s="325" t="s">
        <v>14847</v>
      </c>
      <c r="D9840" s="326" t="s">
        <v>23641</v>
      </c>
    </row>
    <row r="9841" spans="1:4" ht="30" x14ac:dyDescent="0.2">
      <c r="A9841" s="85">
        <v>4262</v>
      </c>
      <c r="B9841" s="324" t="s">
        <v>23642</v>
      </c>
      <c r="C9841" s="325" t="s">
        <v>14847</v>
      </c>
      <c r="D9841" s="326" t="s">
        <v>23643</v>
      </c>
    </row>
    <row r="9842" spans="1:4" ht="30" x14ac:dyDescent="0.2">
      <c r="A9842" s="85">
        <v>4263</v>
      </c>
      <c r="B9842" s="324" t="s">
        <v>23644</v>
      </c>
      <c r="C9842" s="325" t="s">
        <v>14847</v>
      </c>
      <c r="D9842" s="326" t="s">
        <v>23645</v>
      </c>
    </row>
    <row r="9843" spans="1:4" ht="30" x14ac:dyDescent="0.2">
      <c r="A9843" s="85">
        <v>36518</v>
      </c>
      <c r="B9843" s="324" t="s">
        <v>23646</v>
      </c>
      <c r="C9843" s="325" t="s">
        <v>14847</v>
      </c>
      <c r="D9843" s="326" t="s">
        <v>23647</v>
      </c>
    </row>
    <row r="9844" spans="1:4" ht="30" x14ac:dyDescent="0.2">
      <c r="A9844" s="85">
        <v>14221</v>
      </c>
      <c r="B9844" s="324" t="s">
        <v>23648</v>
      </c>
      <c r="C9844" s="325" t="s">
        <v>14847</v>
      </c>
      <c r="D9844" s="326" t="s">
        <v>23649</v>
      </c>
    </row>
    <row r="9845" spans="1:4" ht="15" x14ac:dyDescent="0.2">
      <c r="A9845" s="85">
        <v>38402</v>
      </c>
      <c r="B9845" s="324" t="s">
        <v>23650</v>
      </c>
      <c r="C9845" s="325" t="s">
        <v>14847</v>
      </c>
      <c r="D9845" s="326" t="s">
        <v>13793</v>
      </c>
    </row>
    <row r="9846" spans="1:4" ht="15" x14ac:dyDescent="0.2">
      <c r="A9846" s="85">
        <v>3412</v>
      </c>
      <c r="B9846" s="324" t="s">
        <v>23651</v>
      </c>
      <c r="C9846" s="325" t="s">
        <v>1506</v>
      </c>
      <c r="D9846" s="326" t="s">
        <v>649</v>
      </c>
    </row>
    <row r="9847" spans="1:4" ht="15" x14ac:dyDescent="0.2">
      <c r="A9847" s="85">
        <v>3413</v>
      </c>
      <c r="B9847" s="324" t="s">
        <v>23652</v>
      </c>
      <c r="C9847" s="325" t="s">
        <v>1506</v>
      </c>
      <c r="D9847" s="326" t="s">
        <v>4888</v>
      </c>
    </row>
    <row r="9848" spans="1:4" ht="15" x14ac:dyDescent="0.2">
      <c r="A9848" s="85">
        <v>39744</v>
      </c>
      <c r="B9848" s="324" t="s">
        <v>23653</v>
      </c>
      <c r="C9848" s="325" t="s">
        <v>1506</v>
      </c>
      <c r="D9848" s="326" t="s">
        <v>6659</v>
      </c>
    </row>
    <row r="9849" spans="1:4" ht="15" x14ac:dyDescent="0.2">
      <c r="A9849" s="85">
        <v>39745</v>
      </c>
      <c r="B9849" s="324" t="s">
        <v>23654</v>
      </c>
      <c r="C9849" s="325" t="s">
        <v>1506</v>
      </c>
      <c r="D9849" s="326" t="s">
        <v>1047</v>
      </c>
    </row>
    <row r="9850" spans="1:4" ht="15" x14ac:dyDescent="0.2">
      <c r="A9850" s="85">
        <v>39637</v>
      </c>
      <c r="B9850" s="324" t="s">
        <v>23655</v>
      </c>
      <c r="C9850" s="325" t="s">
        <v>1506</v>
      </c>
      <c r="D9850" s="326" t="s">
        <v>22524</v>
      </c>
    </row>
    <row r="9851" spans="1:4" ht="15" x14ac:dyDescent="0.2">
      <c r="A9851" s="85">
        <v>39638</v>
      </c>
      <c r="B9851" s="324" t="s">
        <v>23656</v>
      </c>
      <c r="C9851" s="325" t="s">
        <v>1506</v>
      </c>
      <c r="D9851" s="326" t="s">
        <v>23657</v>
      </c>
    </row>
    <row r="9852" spans="1:4" ht="15" x14ac:dyDescent="0.2">
      <c r="A9852" s="85">
        <v>39639</v>
      </c>
      <c r="B9852" s="324" t="s">
        <v>23658</v>
      </c>
      <c r="C9852" s="325" t="s">
        <v>1506</v>
      </c>
      <c r="D9852" s="326" t="s">
        <v>23659</v>
      </c>
    </row>
    <row r="9853" spans="1:4" ht="30" x14ac:dyDescent="0.2">
      <c r="A9853" s="85">
        <v>39517</v>
      </c>
      <c r="B9853" s="324" t="s">
        <v>23660</v>
      </c>
      <c r="C9853" s="325" t="s">
        <v>1506</v>
      </c>
      <c r="D9853" s="326" t="s">
        <v>23661</v>
      </c>
    </row>
    <row r="9854" spans="1:4" ht="30" x14ac:dyDescent="0.2">
      <c r="A9854" s="85">
        <v>39518</v>
      </c>
      <c r="B9854" s="324" t="s">
        <v>23662</v>
      </c>
      <c r="C9854" s="325" t="s">
        <v>1506</v>
      </c>
      <c r="D9854" s="326" t="s">
        <v>23663</v>
      </c>
    </row>
    <row r="9855" spans="1:4" ht="15" x14ac:dyDescent="0.2">
      <c r="A9855" s="85">
        <v>38366</v>
      </c>
      <c r="B9855" s="324" t="s">
        <v>23664</v>
      </c>
      <c r="C9855" s="325" t="s">
        <v>1506</v>
      </c>
      <c r="D9855" s="326" t="s">
        <v>740</v>
      </c>
    </row>
    <row r="9856" spans="1:4" ht="15" x14ac:dyDescent="0.2">
      <c r="A9856" s="85">
        <v>11703</v>
      </c>
      <c r="B9856" s="324" t="s">
        <v>23665</v>
      </c>
      <c r="C9856" s="325" t="s">
        <v>14847</v>
      </c>
      <c r="D9856" s="326" t="s">
        <v>7674</v>
      </c>
    </row>
    <row r="9857" spans="1:4" ht="15" x14ac:dyDescent="0.2">
      <c r="A9857" s="85">
        <v>37400</v>
      </c>
      <c r="B9857" s="324" t="s">
        <v>23666</v>
      </c>
      <c r="C9857" s="325" t="s">
        <v>14847</v>
      </c>
      <c r="D9857" s="326" t="s">
        <v>646</v>
      </c>
    </row>
    <row r="9858" spans="1:4" ht="30" x14ac:dyDescent="0.2">
      <c r="A9858" s="85">
        <v>25400</v>
      </c>
      <c r="B9858" s="324" t="s">
        <v>23667</v>
      </c>
      <c r="C9858" s="325" t="s">
        <v>14847</v>
      </c>
      <c r="D9858" s="326" t="s">
        <v>23668</v>
      </c>
    </row>
    <row r="9859" spans="1:4" ht="15" x14ac:dyDescent="0.2">
      <c r="A9859" s="85">
        <v>4272</v>
      </c>
      <c r="B9859" s="324" t="s">
        <v>23669</v>
      </c>
      <c r="C9859" s="325" t="s">
        <v>14847</v>
      </c>
      <c r="D9859" s="326" t="s">
        <v>13911</v>
      </c>
    </row>
    <row r="9860" spans="1:4" ht="15" x14ac:dyDescent="0.2">
      <c r="A9860" s="85">
        <v>4276</v>
      </c>
      <c r="B9860" s="324" t="s">
        <v>23670</v>
      </c>
      <c r="C9860" s="325" t="s">
        <v>14847</v>
      </c>
      <c r="D9860" s="326" t="s">
        <v>13912</v>
      </c>
    </row>
    <row r="9861" spans="1:4" ht="15" x14ac:dyDescent="0.2">
      <c r="A9861" s="85">
        <v>4273</v>
      </c>
      <c r="B9861" s="324" t="s">
        <v>23671</v>
      </c>
      <c r="C9861" s="325" t="s">
        <v>14847</v>
      </c>
      <c r="D9861" s="326" t="s">
        <v>13913</v>
      </c>
    </row>
    <row r="9862" spans="1:4" ht="30" x14ac:dyDescent="0.2">
      <c r="A9862" s="85">
        <v>4274</v>
      </c>
      <c r="B9862" s="324" t="s">
        <v>23672</v>
      </c>
      <c r="C9862" s="325" t="s">
        <v>14847</v>
      </c>
      <c r="D9862" s="326" t="s">
        <v>13914</v>
      </c>
    </row>
    <row r="9863" spans="1:4" ht="30" x14ac:dyDescent="0.2">
      <c r="A9863" s="85">
        <v>39438</v>
      </c>
      <c r="B9863" s="324" t="s">
        <v>23673</v>
      </c>
      <c r="C9863" s="325" t="s">
        <v>14847</v>
      </c>
      <c r="D9863" s="326" t="s">
        <v>2282</v>
      </c>
    </row>
    <row r="9864" spans="1:4" ht="15" x14ac:dyDescent="0.2">
      <c r="A9864" s="85">
        <v>11963</v>
      </c>
      <c r="B9864" s="324" t="s">
        <v>23674</v>
      </c>
      <c r="C9864" s="325" t="s">
        <v>14847</v>
      </c>
      <c r="D9864" s="326" t="s">
        <v>16623</v>
      </c>
    </row>
    <row r="9865" spans="1:4" ht="15" x14ac:dyDescent="0.2">
      <c r="A9865" s="85">
        <v>11964</v>
      </c>
      <c r="B9865" s="324" t="s">
        <v>23675</v>
      </c>
      <c r="C9865" s="325" t="s">
        <v>14847</v>
      </c>
      <c r="D9865" s="326" t="s">
        <v>562</v>
      </c>
    </row>
    <row r="9866" spans="1:4" ht="30" x14ac:dyDescent="0.2">
      <c r="A9866" s="85">
        <v>4379</v>
      </c>
      <c r="B9866" s="324" t="s">
        <v>23676</v>
      </c>
      <c r="C9866" s="325" t="s">
        <v>14847</v>
      </c>
      <c r="D9866" s="326" t="s">
        <v>1181</v>
      </c>
    </row>
    <row r="9867" spans="1:4" ht="30" x14ac:dyDescent="0.2">
      <c r="A9867" s="85">
        <v>4377</v>
      </c>
      <c r="B9867" s="324" t="s">
        <v>23677</v>
      </c>
      <c r="C9867" s="325" t="s">
        <v>14847</v>
      </c>
      <c r="D9867" s="326" t="s">
        <v>886</v>
      </c>
    </row>
    <row r="9868" spans="1:4" ht="30" x14ac:dyDescent="0.2">
      <c r="A9868" s="85">
        <v>4356</v>
      </c>
      <c r="B9868" s="324" t="s">
        <v>23678</v>
      </c>
      <c r="C9868" s="325" t="s">
        <v>14847</v>
      </c>
      <c r="D9868" s="326" t="s">
        <v>2282</v>
      </c>
    </row>
    <row r="9869" spans="1:4" ht="30" x14ac:dyDescent="0.2">
      <c r="A9869" s="85">
        <v>13246</v>
      </c>
      <c r="B9869" s="324" t="s">
        <v>23679</v>
      </c>
      <c r="C9869" s="325" t="s">
        <v>14847</v>
      </c>
      <c r="D9869" s="326" t="s">
        <v>410</v>
      </c>
    </row>
    <row r="9870" spans="1:4" ht="30" x14ac:dyDescent="0.2">
      <c r="A9870" s="85">
        <v>4346</v>
      </c>
      <c r="B9870" s="324" t="s">
        <v>23680</v>
      </c>
      <c r="C9870" s="325" t="s">
        <v>14847</v>
      </c>
      <c r="D9870" s="326" t="s">
        <v>1253</v>
      </c>
    </row>
    <row r="9871" spans="1:4" ht="30" x14ac:dyDescent="0.2">
      <c r="A9871" s="85">
        <v>11955</v>
      </c>
      <c r="B9871" s="324" t="s">
        <v>23681</v>
      </c>
      <c r="C9871" s="325" t="s">
        <v>14847</v>
      </c>
      <c r="D9871" s="326" t="s">
        <v>375</v>
      </c>
    </row>
    <row r="9872" spans="1:4" ht="30" x14ac:dyDescent="0.2">
      <c r="A9872" s="85">
        <v>11960</v>
      </c>
      <c r="B9872" s="324" t="s">
        <v>23682</v>
      </c>
      <c r="C9872" s="325" t="s">
        <v>14847</v>
      </c>
      <c r="D9872" s="326" t="s">
        <v>1180</v>
      </c>
    </row>
    <row r="9873" spans="1:4" ht="30" x14ac:dyDescent="0.2">
      <c r="A9873" s="85">
        <v>4333</v>
      </c>
      <c r="B9873" s="324" t="s">
        <v>23683</v>
      </c>
      <c r="C9873" s="325" t="s">
        <v>14847</v>
      </c>
      <c r="D9873" s="326" t="s">
        <v>2282</v>
      </c>
    </row>
    <row r="9874" spans="1:4" ht="30" x14ac:dyDescent="0.2">
      <c r="A9874" s="85">
        <v>4358</v>
      </c>
      <c r="B9874" s="324" t="s">
        <v>23684</v>
      </c>
      <c r="C9874" s="325" t="s">
        <v>14847</v>
      </c>
      <c r="D9874" s="326" t="s">
        <v>847</v>
      </c>
    </row>
    <row r="9875" spans="1:4" ht="30" x14ac:dyDescent="0.2">
      <c r="A9875" s="85">
        <v>39435</v>
      </c>
      <c r="B9875" s="324" t="s">
        <v>23685</v>
      </c>
      <c r="C9875" s="325" t="s">
        <v>14847</v>
      </c>
      <c r="D9875" s="326" t="s">
        <v>169</v>
      </c>
    </row>
    <row r="9876" spans="1:4" ht="30" x14ac:dyDescent="0.2">
      <c r="A9876" s="85">
        <v>39436</v>
      </c>
      <c r="B9876" s="324" t="s">
        <v>23686</v>
      </c>
      <c r="C9876" s="325" t="s">
        <v>14847</v>
      </c>
      <c r="D9876" s="326" t="s">
        <v>407</v>
      </c>
    </row>
    <row r="9877" spans="1:4" ht="30" x14ac:dyDescent="0.2">
      <c r="A9877" s="85">
        <v>39437</v>
      </c>
      <c r="B9877" s="324" t="s">
        <v>23687</v>
      </c>
      <c r="C9877" s="325" t="s">
        <v>14847</v>
      </c>
      <c r="D9877" s="326" t="s">
        <v>1187</v>
      </c>
    </row>
    <row r="9878" spans="1:4" ht="15" x14ac:dyDescent="0.2">
      <c r="A9878" s="85">
        <v>39439</v>
      </c>
      <c r="B9878" s="324" t="s">
        <v>23688</v>
      </c>
      <c r="C9878" s="325" t="s">
        <v>14847</v>
      </c>
      <c r="D9878" s="326" t="s">
        <v>407</v>
      </c>
    </row>
    <row r="9879" spans="1:4" ht="15" x14ac:dyDescent="0.2">
      <c r="A9879" s="85">
        <v>39440</v>
      </c>
      <c r="B9879" s="324" t="s">
        <v>23689</v>
      </c>
      <c r="C9879" s="325" t="s">
        <v>14847</v>
      </c>
      <c r="D9879" s="326" t="s">
        <v>541</v>
      </c>
    </row>
    <row r="9880" spans="1:4" ht="15" x14ac:dyDescent="0.2">
      <c r="A9880" s="85">
        <v>39441</v>
      </c>
      <c r="B9880" s="324" t="s">
        <v>23690</v>
      </c>
      <c r="C9880" s="325" t="s">
        <v>14847</v>
      </c>
      <c r="D9880" s="326" t="s">
        <v>2282</v>
      </c>
    </row>
    <row r="9881" spans="1:4" ht="30" x14ac:dyDescent="0.2">
      <c r="A9881" s="85">
        <v>39442</v>
      </c>
      <c r="B9881" s="324" t="s">
        <v>23691</v>
      </c>
      <c r="C9881" s="325" t="s">
        <v>14847</v>
      </c>
      <c r="D9881" s="326" t="s">
        <v>886</v>
      </c>
    </row>
    <row r="9882" spans="1:4" ht="30" x14ac:dyDescent="0.2">
      <c r="A9882" s="85">
        <v>39443</v>
      </c>
      <c r="B9882" s="324" t="s">
        <v>23692</v>
      </c>
      <c r="C9882" s="325" t="s">
        <v>14847</v>
      </c>
      <c r="D9882" s="326" t="s">
        <v>1187</v>
      </c>
    </row>
    <row r="9883" spans="1:4" ht="30" x14ac:dyDescent="0.2">
      <c r="A9883" s="85">
        <v>4329</v>
      </c>
      <c r="B9883" s="324" t="s">
        <v>23693</v>
      </c>
      <c r="C9883" s="325" t="s">
        <v>14847</v>
      </c>
      <c r="D9883" s="326" t="s">
        <v>6745</v>
      </c>
    </row>
    <row r="9884" spans="1:4" ht="30" x14ac:dyDescent="0.2">
      <c r="A9884" s="85">
        <v>4383</v>
      </c>
      <c r="B9884" s="324" t="s">
        <v>23694</v>
      </c>
      <c r="C9884" s="325" t="s">
        <v>14847</v>
      </c>
      <c r="D9884" s="326" t="s">
        <v>14125</v>
      </c>
    </row>
    <row r="9885" spans="1:4" ht="30" x14ac:dyDescent="0.2">
      <c r="A9885" s="85">
        <v>4344</v>
      </c>
      <c r="B9885" s="324" t="s">
        <v>23695</v>
      </c>
      <c r="C9885" s="325" t="s">
        <v>14847</v>
      </c>
      <c r="D9885" s="326" t="s">
        <v>868</v>
      </c>
    </row>
    <row r="9886" spans="1:4" ht="30" x14ac:dyDescent="0.2">
      <c r="A9886" s="85">
        <v>436</v>
      </c>
      <c r="B9886" s="324" t="s">
        <v>23696</v>
      </c>
      <c r="C9886" s="325" t="s">
        <v>14847</v>
      </c>
      <c r="D9886" s="326" t="s">
        <v>267</v>
      </c>
    </row>
    <row r="9887" spans="1:4" ht="30" x14ac:dyDescent="0.2">
      <c r="A9887" s="85">
        <v>442</v>
      </c>
      <c r="B9887" s="324" t="s">
        <v>23697</v>
      </c>
      <c r="C9887" s="325" t="s">
        <v>14847</v>
      </c>
      <c r="D9887" s="326" t="s">
        <v>1166</v>
      </c>
    </row>
    <row r="9888" spans="1:4" ht="15" x14ac:dyDescent="0.2">
      <c r="A9888" s="85">
        <v>11953</v>
      </c>
      <c r="B9888" s="324" t="s">
        <v>23698</v>
      </c>
      <c r="C9888" s="325" t="s">
        <v>14847</v>
      </c>
      <c r="D9888" s="326" t="s">
        <v>392</v>
      </c>
    </row>
    <row r="9889" spans="1:4" ht="15" x14ac:dyDescent="0.2">
      <c r="A9889" s="85">
        <v>4335</v>
      </c>
      <c r="B9889" s="324" t="s">
        <v>23699</v>
      </c>
      <c r="C9889" s="325" t="s">
        <v>14847</v>
      </c>
      <c r="D9889" s="326" t="s">
        <v>4161</v>
      </c>
    </row>
    <row r="9890" spans="1:4" ht="15" x14ac:dyDescent="0.2">
      <c r="A9890" s="85">
        <v>4334</v>
      </c>
      <c r="B9890" s="324" t="s">
        <v>23700</v>
      </c>
      <c r="C9890" s="325" t="s">
        <v>14847</v>
      </c>
      <c r="D9890" s="326" t="s">
        <v>2761</v>
      </c>
    </row>
    <row r="9891" spans="1:4" ht="15" x14ac:dyDescent="0.2">
      <c r="A9891" s="85">
        <v>4343</v>
      </c>
      <c r="B9891" s="324" t="s">
        <v>23701</v>
      </c>
      <c r="C9891" s="325" t="s">
        <v>14847</v>
      </c>
      <c r="D9891" s="326" t="s">
        <v>284</v>
      </c>
    </row>
    <row r="9892" spans="1:4" ht="30" x14ac:dyDescent="0.2">
      <c r="A9892" s="85">
        <v>430</v>
      </c>
      <c r="B9892" s="324" t="s">
        <v>23702</v>
      </c>
      <c r="C9892" s="325" t="s">
        <v>14847</v>
      </c>
      <c r="D9892" s="326" t="s">
        <v>4177</v>
      </c>
    </row>
    <row r="9893" spans="1:4" ht="30" x14ac:dyDescent="0.2">
      <c r="A9893" s="85">
        <v>441</v>
      </c>
      <c r="B9893" s="324" t="s">
        <v>23703</v>
      </c>
      <c r="C9893" s="325" t="s">
        <v>14847</v>
      </c>
      <c r="D9893" s="326" t="s">
        <v>1327</v>
      </c>
    </row>
    <row r="9894" spans="1:4" ht="30" x14ac:dyDescent="0.2">
      <c r="A9894" s="85">
        <v>431</v>
      </c>
      <c r="B9894" s="324" t="s">
        <v>23704</v>
      </c>
      <c r="C9894" s="325" t="s">
        <v>14847</v>
      </c>
      <c r="D9894" s="326" t="s">
        <v>307</v>
      </c>
    </row>
    <row r="9895" spans="1:4" ht="30" x14ac:dyDescent="0.2">
      <c r="A9895" s="85">
        <v>432</v>
      </c>
      <c r="B9895" s="324" t="s">
        <v>23705</v>
      </c>
      <c r="C9895" s="325" t="s">
        <v>14847</v>
      </c>
      <c r="D9895" s="326" t="s">
        <v>17984</v>
      </c>
    </row>
    <row r="9896" spans="1:4" ht="15" x14ac:dyDescent="0.2">
      <c r="A9896" s="85">
        <v>429</v>
      </c>
      <c r="B9896" s="324" t="s">
        <v>23706</v>
      </c>
      <c r="C9896" s="325" t="s">
        <v>14847</v>
      </c>
      <c r="D9896" s="326" t="s">
        <v>21511</v>
      </c>
    </row>
    <row r="9897" spans="1:4" ht="30" x14ac:dyDescent="0.2">
      <c r="A9897" s="85">
        <v>439</v>
      </c>
      <c r="B9897" s="324" t="s">
        <v>23707</v>
      </c>
      <c r="C9897" s="325" t="s">
        <v>14847</v>
      </c>
      <c r="D9897" s="326" t="s">
        <v>939</v>
      </c>
    </row>
    <row r="9898" spans="1:4" ht="30" x14ac:dyDescent="0.2">
      <c r="A9898" s="85">
        <v>433</v>
      </c>
      <c r="B9898" s="324" t="s">
        <v>23708</v>
      </c>
      <c r="C9898" s="325" t="s">
        <v>14847</v>
      </c>
      <c r="D9898" s="326" t="s">
        <v>811</v>
      </c>
    </row>
    <row r="9899" spans="1:4" ht="15" x14ac:dyDescent="0.2">
      <c r="A9899" s="85">
        <v>437</v>
      </c>
      <c r="B9899" s="324" t="s">
        <v>23709</v>
      </c>
      <c r="C9899" s="325" t="s">
        <v>14847</v>
      </c>
      <c r="D9899" s="326" t="s">
        <v>18102</v>
      </c>
    </row>
    <row r="9900" spans="1:4" ht="30" x14ac:dyDescent="0.2">
      <c r="A9900" s="85">
        <v>11790</v>
      </c>
      <c r="B9900" s="324" t="s">
        <v>23710</v>
      </c>
      <c r="C9900" s="325" t="s">
        <v>14847</v>
      </c>
      <c r="D9900" s="326" t="s">
        <v>1312</v>
      </c>
    </row>
    <row r="9901" spans="1:4" ht="30" x14ac:dyDescent="0.2">
      <c r="A9901" s="85">
        <v>428</v>
      </c>
      <c r="B9901" s="324" t="s">
        <v>23711</v>
      </c>
      <c r="C9901" s="325" t="s">
        <v>14847</v>
      </c>
      <c r="D9901" s="326" t="s">
        <v>13596</v>
      </c>
    </row>
    <row r="9902" spans="1:4" ht="30" x14ac:dyDescent="0.2">
      <c r="A9902" s="85">
        <v>4384</v>
      </c>
      <c r="B9902" s="324" t="s">
        <v>23712</v>
      </c>
      <c r="C9902" s="325" t="s">
        <v>14847</v>
      </c>
      <c r="D9902" s="326" t="s">
        <v>3822</v>
      </c>
    </row>
    <row r="9903" spans="1:4" ht="30" x14ac:dyDescent="0.2">
      <c r="A9903" s="85">
        <v>4351</v>
      </c>
      <c r="B9903" s="324" t="s">
        <v>23713</v>
      </c>
      <c r="C9903" s="325" t="s">
        <v>14847</v>
      </c>
      <c r="D9903" s="326" t="s">
        <v>2508</v>
      </c>
    </row>
    <row r="9904" spans="1:4" ht="15" x14ac:dyDescent="0.2">
      <c r="A9904" s="85">
        <v>11054</v>
      </c>
      <c r="B9904" s="324" t="s">
        <v>23714</v>
      </c>
      <c r="C9904" s="325" t="s">
        <v>14847</v>
      </c>
      <c r="D9904" s="326" t="s">
        <v>1181</v>
      </c>
    </row>
    <row r="9905" spans="1:4" ht="15" x14ac:dyDescent="0.2">
      <c r="A9905" s="85">
        <v>11055</v>
      </c>
      <c r="B9905" s="324" t="s">
        <v>23715</v>
      </c>
      <c r="C9905" s="325" t="s">
        <v>14847</v>
      </c>
      <c r="D9905" s="326" t="s">
        <v>169</v>
      </c>
    </row>
    <row r="9906" spans="1:4" ht="15" x14ac:dyDescent="0.2">
      <c r="A9906" s="85">
        <v>11056</v>
      </c>
      <c r="B9906" s="324" t="s">
        <v>23716</v>
      </c>
      <c r="C9906" s="325" t="s">
        <v>14847</v>
      </c>
      <c r="D9906" s="326" t="s">
        <v>1180</v>
      </c>
    </row>
    <row r="9907" spans="1:4" ht="15" x14ac:dyDescent="0.2">
      <c r="A9907" s="85">
        <v>11057</v>
      </c>
      <c r="B9907" s="324" t="s">
        <v>23717</v>
      </c>
      <c r="C9907" s="325" t="s">
        <v>14847</v>
      </c>
      <c r="D9907" s="326" t="s">
        <v>2282</v>
      </c>
    </row>
    <row r="9908" spans="1:4" ht="15" x14ac:dyDescent="0.2">
      <c r="A9908" s="85">
        <v>11059</v>
      </c>
      <c r="B9908" s="324" t="s">
        <v>23718</v>
      </c>
      <c r="C9908" s="325" t="s">
        <v>14847</v>
      </c>
      <c r="D9908" s="326" t="s">
        <v>199</v>
      </c>
    </row>
    <row r="9909" spans="1:4" ht="15" x14ac:dyDescent="0.2">
      <c r="A9909" s="85">
        <v>11058</v>
      </c>
      <c r="B9909" s="324" t="s">
        <v>23719</v>
      </c>
      <c r="C9909" s="325" t="s">
        <v>14847</v>
      </c>
      <c r="D9909" s="326" t="s">
        <v>2439</v>
      </c>
    </row>
    <row r="9910" spans="1:4" ht="15" x14ac:dyDescent="0.2">
      <c r="A9910" s="85">
        <v>4380</v>
      </c>
      <c r="B9910" s="324" t="s">
        <v>23720</v>
      </c>
      <c r="C9910" s="325" t="s">
        <v>14847</v>
      </c>
      <c r="D9910" s="326" t="s">
        <v>515</v>
      </c>
    </row>
    <row r="9911" spans="1:4" ht="30" x14ac:dyDescent="0.2">
      <c r="A9911" s="85">
        <v>4299</v>
      </c>
      <c r="B9911" s="324" t="s">
        <v>23721</v>
      </c>
      <c r="C9911" s="325" t="s">
        <v>14847</v>
      </c>
      <c r="D9911" s="326" t="s">
        <v>197</v>
      </c>
    </row>
    <row r="9912" spans="1:4" ht="30" x14ac:dyDescent="0.2">
      <c r="A9912" s="85">
        <v>4304</v>
      </c>
      <c r="B9912" s="324" t="s">
        <v>23722</v>
      </c>
      <c r="C9912" s="325" t="s">
        <v>14847</v>
      </c>
      <c r="D9912" s="326" t="s">
        <v>1142</v>
      </c>
    </row>
    <row r="9913" spans="1:4" ht="30" x14ac:dyDescent="0.2">
      <c r="A9913" s="85">
        <v>4305</v>
      </c>
      <c r="B9913" s="324" t="s">
        <v>23723</v>
      </c>
      <c r="C9913" s="325" t="s">
        <v>14847</v>
      </c>
      <c r="D9913" s="326" t="s">
        <v>710</v>
      </c>
    </row>
    <row r="9914" spans="1:4" ht="30" x14ac:dyDescent="0.2">
      <c r="A9914" s="85">
        <v>4306</v>
      </c>
      <c r="B9914" s="324" t="s">
        <v>23724</v>
      </c>
      <c r="C9914" s="325" t="s">
        <v>14847</v>
      </c>
      <c r="D9914" s="326" t="s">
        <v>818</v>
      </c>
    </row>
    <row r="9915" spans="1:4" ht="30" x14ac:dyDescent="0.2">
      <c r="A9915" s="85">
        <v>4308</v>
      </c>
      <c r="B9915" s="324" t="s">
        <v>23725</v>
      </c>
      <c r="C9915" s="325" t="s">
        <v>14847</v>
      </c>
      <c r="D9915" s="326" t="s">
        <v>560</v>
      </c>
    </row>
    <row r="9916" spans="1:4" ht="30" x14ac:dyDescent="0.2">
      <c r="A9916" s="85">
        <v>4302</v>
      </c>
      <c r="B9916" s="324" t="s">
        <v>23726</v>
      </c>
      <c r="C9916" s="325" t="s">
        <v>14847</v>
      </c>
      <c r="D9916" s="326" t="s">
        <v>940</v>
      </c>
    </row>
    <row r="9917" spans="1:4" ht="30" x14ac:dyDescent="0.2">
      <c r="A9917" s="85">
        <v>4300</v>
      </c>
      <c r="B9917" s="324" t="s">
        <v>23727</v>
      </c>
      <c r="C9917" s="325" t="s">
        <v>14847</v>
      </c>
      <c r="D9917" s="326" t="s">
        <v>327</v>
      </c>
    </row>
    <row r="9918" spans="1:4" ht="30" x14ac:dyDescent="0.2">
      <c r="A9918" s="85">
        <v>4301</v>
      </c>
      <c r="B9918" s="324" t="s">
        <v>23728</v>
      </c>
      <c r="C9918" s="325" t="s">
        <v>14847</v>
      </c>
      <c r="D9918" s="326" t="s">
        <v>178</v>
      </c>
    </row>
    <row r="9919" spans="1:4" ht="30" x14ac:dyDescent="0.2">
      <c r="A9919" s="85">
        <v>4320</v>
      </c>
      <c r="B9919" s="324" t="s">
        <v>23729</v>
      </c>
      <c r="C9919" s="325" t="s">
        <v>14847</v>
      </c>
      <c r="D9919" s="326" t="s">
        <v>816</v>
      </c>
    </row>
    <row r="9920" spans="1:4" ht="30" x14ac:dyDescent="0.2">
      <c r="A9920" s="85">
        <v>4318</v>
      </c>
      <c r="B9920" s="324" t="s">
        <v>23730</v>
      </c>
      <c r="C9920" s="325" t="s">
        <v>14847</v>
      </c>
      <c r="D9920" s="326" t="s">
        <v>489</v>
      </c>
    </row>
    <row r="9921" spans="1:4" ht="15" x14ac:dyDescent="0.2">
      <c r="A9921" s="85">
        <v>40547</v>
      </c>
      <c r="B9921" s="324" t="s">
        <v>23731</v>
      </c>
      <c r="C9921" s="325" t="s">
        <v>1501</v>
      </c>
      <c r="D9921" s="326" t="s">
        <v>871</v>
      </c>
    </row>
    <row r="9922" spans="1:4" ht="15" x14ac:dyDescent="0.2">
      <c r="A9922" s="85">
        <v>11962</v>
      </c>
      <c r="B9922" s="324" t="s">
        <v>23732</v>
      </c>
      <c r="C9922" s="325" t="s">
        <v>14847</v>
      </c>
      <c r="D9922" s="326" t="s">
        <v>541</v>
      </c>
    </row>
    <row r="9923" spans="1:4" ht="15" x14ac:dyDescent="0.2">
      <c r="A9923" s="85">
        <v>4332</v>
      </c>
      <c r="B9923" s="324" t="s">
        <v>23733</v>
      </c>
      <c r="C9923" s="325" t="s">
        <v>14847</v>
      </c>
      <c r="D9923" s="326" t="s">
        <v>195</v>
      </c>
    </row>
    <row r="9924" spans="1:4" ht="15" x14ac:dyDescent="0.2">
      <c r="A9924" s="85">
        <v>4331</v>
      </c>
      <c r="B9924" s="324" t="s">
        <v>23734</v>
      </c>
      <c r="C9924" s="325" t="s">
        <v>14847</v>
      </c>
      <c r="D9924" s="326" t="s">
        <v>563</v>
      </c>
    </row>
    <row r="9925" spans="1:4" ht="30" x14ac:dyDescent="0.2">
      <c r="A9925" s="85">
        <v>4336</v>
      </c>
      <c r="B9925" s="324" t="s">
        <v>23735</v>
      </c>
      <c r="C9925" s="325" t="s">
        <v>14847</v>
      </c>
      <c r="D9925" s="326" t="s">
        <v>816</v>
      </c>
    </row>
    <row r="9926" spans="1:4" ht="15" x14ac:dyDescent="0.2">
      <c r="A9926" s="85">
        <v>13294</v>
      </c>
      <c r="B9926" s="324" t="s">
        <v>23736</v>
      </c>
      <c r="C9926" s="325" t="s">
        <v>14847</v>
      </c>
      <c r="D9926" s="326" t="s">
        <v>956</v>
      </c>
    </row>
    <row r="9927" spans="1:4" ht="15" x14ac:dyDescent="0.2">
      <c r="A9927" s="85">
        <v>11948</v>
      </c>
      <c r="B9927" s="324" t="s">
        <v>23737</v>
      </c>
      <c r="C9927" s="325" t="s">
        <v>14847</v>
      </c>
      <c r="D9927" s="326" t="s">
        <v>2439</v>
      </c>
    </row>
    <row r="9928" spans="1:4" ht="15" x14ac:dyDescent="0.2">
      <c r="A9928" s="85">
        <v>4382</v>
      </c>
      <c r="B9928" s="324" t="s">
        <v>23738</v>
      </c>
      <c r="C9928" s="325" t="s">
        <v>14847</v>
      </c>
      <c r="D9928" s="326" t="s">
        <v>2350</v>
      </c>
    </row>
    <row r="9929" spans="1:4" ht="15" x14ac:dyDescent="0.2">
      <c r="A9929" s="85">
        <v>4354</v>
      </c>
      <c r="B9929" s="324" t="s">
        <v>23739</v>
      </c>
      <c r="C9929" s="325" t="s">
        <v>14847</v>
      </c>
      <c r="D9929" s="326" t="s">
        <v>13777</v>
      </c>
    </row>
    <row r="9930" spans="1:4" ht="30" x14ac:dyDescent="0.2">
      <c r="A9930" s="85">
        <v>40839</v>
      </c>
      <c r="B9930" s="324" t="s">
        <v>23740</v>
      </c>
      <c r="C9930" s="325" t="s">
        <v>1501</v>
      </c>
      <c r="D9930" s="326" t="s">
        <v>17438</v>
      </c>
    </row>
    <row r="9931" spans="1:4" ht="15" x14ac:dyDescent="0.2">
      <c r="A9931" s="85">
        <v>40552</v>
      </c>
      <c r="B9931" s="324" t="s">
        <v>23741</v>
      </c>
      <c r="C9931" s="325" t="s">
        <v>1501</v>
      </c>
      <c r="D9931" s="326" t="s">
        <v>23742</v>
      </c>
    </row>
    <row r="9932" spans="1:4" ht="15" x14ac:dyDescent="0.2">
      <c r="A9932" s="85">
        <v>40549</v>
      </c>
      <c r="B9932" s="324" t="s">
        <v>23743</v>
      </c>
      <c r="C9932" s="325" t="s">
        <v>1501</v>
      </c>
      <c r="D9932" s="326" t="s">
        <v>23744</v>
      </c>
    </row>
    <row r="9933" spans="1:4" ht="15" x14ac:dyDescent="0.2">
      <c r="A9933" s="85">
        <v>4385</v>
      </c>
      <c r="B9933" s="324" t="s">
        <v>23745</v>
      </c>
      <c r="C9933" s="325" t="s">
        <v>1497</v>
      </c>
      <c r="D9933" s="326" t="s">
        <v>23746</v>
      </c>
    </row>
    <row r="9934" spans="1:4" ht="15" x14ac:dyDescent="0.2">
      <c r="A9934" s="85">
        <v>4386</v>
      </c>
      <c r="B9934" s="324" t="s">
        <v>23745</v>
      </c>
      <c r="C9934" s="325" t="s">
        <v>1506</v>
      </c>
      <c r="D9934" s="326" t="s">
        <v>23747</v>
      </c>
    </row>
    <row r="9935" spans="1:4" ht="15" x14ac:dyDescent="0.2">
      <c r="A9935" s="85">
        <v>38397</v>
      </c>
      <c r="B9935" s="324" t="s">
        <v>23748</v>
      </c>
      <c r="C9935" s="325" t="s">
        <v>1492</v>
      </c>
      <c r="D9935" s="326" t="s">
        <v>574</v>
      </c>
    </row>
    <row r="9936" spans="1:4" ht="30" x14ac:dyDescent="0.2">
      <c r="A9936" s="85">
        <v>20078</v>
      </c>
      <c r="B9936" s="324" t="s">
        <v>23749</v>
      </c>
      <c r="C9936" s="325" t="s">
        <v>14847</v>
      </c>
      <c r="D9936" s="326" t="s">
        <v>13517</v>
      </c>
    </row>
    <row r="9937" spans="1:4" ht="30" x14ac:dyDescent="0.2">
      <c r="A9937" s="85">
        <v>20079</v>
      </c>
      <c r="B9937" s="324" t="s">
        <v>23750</v>
      </c>
      <c r="C9937" s="325" t="s">
        <v>14847</v>
      </c>
      <c r="D9937" s="326" t="s">
        <v>23751</v>
      </c>
    </row>
    <row r="9938" spans="1:4" ht="15" x14ac:dyDescent="0.2">
      <c r="A9938" s="85">
        <v>39897</v>
      </c>
      <c r="B9938" s="324" t="s">
        <v>23752</v>
      </c>
      <c r="C9938" s="325" t="s">
        <v>14847</v>
      </c>
      <c r="D9938" s="326" t="s">
        <v>23753</v>
      </c>
    </row>
    <row r="9939" spans="1:4" ht="15" x14ac:dyDescent="0.2">
      <c r="A9939" s="85">
        <v>118</v>
      </c>
      <c r="B9939" s="324" t="s">
        <v>23754</v>
      </c>
      <c r="C9939" s="325" t="s">
        <v>14847</v>
      </c>
      <c r="D9939" s="326" t="s">
        <v>2346</v>
      </c>
    </row>
    <row r="9940" spans="1:4" ht="15" x14ac:dyDescent="0.2">
      <c r="A9940" s="85">
        <v>4396</v>
      </c>
      <c r="B9940" s="324" t="s">
        <v>23755</v>
      </c>
      <c r="C9940" s="325" t="s">
        <v>1506</v>
      </c>
      <c r="D9940" s="326" t="s">
        <v>13916</v>
      </c>
    </row>
    <row r="9941" spans="1:4" ht="15" x14ac:dyDescent="0.2">
      <c r="A9941" s="85">
        <v>36881</v>
      </c>
      <c r="B9941" s="324" t="s">
        <v>23756</v>
      </c>
      <c r="C9941" s="325" t="s">
        <v>1506</v>
      </c>
      <c r="D9941" s="326" t="s">
        <v>13917</v>
      </c>
    </row>
    <row r="9942" spans="1:4" ht="15" x14ac:dyDescent="0.2">
      <c r="A9942" s="85">
        <v>36882</v>
      </c>
      <c r="B9942" s="324" t="s">
        <v>23757</v>
      </c>
      <c r="C9942" s="325" t="s">
        <v>1506</v>
      </c>
      <c r="D9942" s="326" t="s">
        <v>13918</v>
      </c>
    </row>
    <row r="9943" spans="1:4" ht="15" x14ac:dyDescent="0.2">
      <c r="A9943" s="85">
        <v>4397</v>
      </c>
      <c r="B9943" s="324" t="s">
        <v>23758</v>
      </c>
      <c r="C9943" s="325" t="s">
        <v>1506</v>
      </c>
      <c r="D9943" s="326" t="s">
        <v>13919</v>
      </c>
    </row>
    <row r="9944" spans="1:4" ht="30" x14ac:dyDescent="0.2">
      <c r="A9944" s="85">
        <v>34754</v>
      </c>
      <c r="B9944" s="324" t="s">
        <v>23759</v>
      </c>
      <c r="C9944" s="325" t="s">
        <v>1506</v>
      </c>
      <c r="D9944" s="326" t="s">
        <v>13920</v>
      </c>
    </row>
    <row r="9945" spans="1:4" ht="30" x14ac:dyDescent="0.2">
      <c r="A9945" s="85">
        <v>25962</v>
      </c>
      <c r="B9945" s="324" t="s">
        <v>23760</v>
      </c>
      <c r="C9945" s="325" t="s">
        <v>1506</v>
      </c>
      <c r="D9945" s="326" t="s">
        <v>734</v>
      </c>
    </row>
    <row r="9946" spans="1:4" ht="30" x14ac:dyDescent="0.2">
      <c r="A9946" s="85">
        <v>34752</v>
      </c>
      <c r="B9946" s="324" t="s">
        <v>23761</v>
      </c>
      <c r="C9946" s="325" t="s">
        <v>1506</v>
      </c>
      <c r="D9946" s="326" t="s">
        <v>13921</v>
      </c>
    </row>
    <row r="9947" spans="1:4" ht="15" x14ac:dyDescent="0.2">
      <c r="A9947" s="85">
        <v>4751</v>
      </c>
      <c r="B9947" s="324" t="s">
        <v>23762</v>
      </c>
      <c r="C9947" s="325" t="s">
        <v>1490</v>
      </c>
      <c r="D9947" s="326" t="s">
        <v>2421</v>
      </c>
    </row>
    <row r="9948" spans="1:4" ht="15" x14ac:dyDescent="0.2">
      <c r="A9948" s="85">
        <v>41066</v>
      </c>
      <c r="B9948" s="324" t="s">
        <v>23763</v>
      </c>
      <c r="C9948" s="325" t="s">
        <v>1494</v>
      </c>
      <c r="D9948" s="326" t="s">
        <v>13922</v>
      </c>
    </row>
    <row r="9949" spans="1:4" ht="15" x14ac:dyDescent="0.2">
      <c r="A9949" s="85">
        <v>39604</v>
      </c>
      <c r="B9949" s="324" t="s">
        <v>23764</v>
      </c>
      <c r="C9949" s="325" t="s">
        <v>14847</v>
      </c>
      <c r="D9949" s="326" t="s">
        <v>23765</v>
      </c>
    </row>
    <row r="9950" spans="1:4" ht="15" x14ac:dyDescent="0.2">
      <c r="A9950" s="85">
        <v>39605</v>
      </c>
      <c r="B9950" s="324" t="s">
        <v>23766</v>
      </c>
      <c r="C9950" s="325" t="s">
        <v>14847</v>
      </c>
      <c r="D9950" s="326" t="s">
        <v>546</v>
      </c>
    </row>
    <row r="9951" spans="1:4" ht="15" x14ac:dyDescent="0.2">
      <c r="A9951" s="85">
        <v>39606</v>
      </c>
      <c r="B9951" s="324" t="s">
        <v>23767</v>
      </c>
      <c r="C9951" s="325" t="s">
        <v>14847</v>
      </c>
      <c r="D9951" s="326" t="s">
        <v>17490</v>
      </c>
    </row>
    <row r="9952" spans="1:4" ht="15" x14ac:dyDescent="0.2">
      <c r="A9952" s="85">
        <v>39607</v>
      </c>
      <c r="B9952" s="324" t="s">
        <v>23768</v>
      </c>
      <c r="C9952" s="325" t="s">
        <v>14847</v>
      </c>
      <c r="D9952" s="326" t="s">
        <v>17617</v>
      </c>
    </row>
    <row r="9953" spans="1:4" ht="15" x14ac:dyDescent="0.2">
      <c r="A9953" s="85">
        <v>39594</v>
      </c>
      <c r="B9953" s="324" t="s">
        <v>23769</v>
      </c>
      <c r="C9953" s="325" t="s">
        <v>14847</v>
      </c>
      <c r="D9953" s="326" t="s">
        <v>23770</v>
      </c>
    </row>
    <row r="9954" spans="1:4" ht="15" x14ac:dyDescent="0.2">
      <c r="A9954" s="85">
        <v>39596</v>
      </c>
      <c r="B9954" s="324" t="s">
        <v>23771</v>
      </c>
      <c r="C9954" s="325" t="s">
        <v>14847</v>
      </c>
      <c r="D9954" s="326" t="s">
        <v>23772</v>
      </c>
    </row>
    <row r="9955" spans="1:4" ht="15" x14ac:dyDescent="0.2">
      <c r="A9955" s="85">
        <v>39595</v>
      </c>
      <c r="B9955" s="324" t="s">
        <v>23773</v>
      </c>
      <c r="C9955" s="325" t="s">
        <v>14847</v>
      </c>
      <c r="D9955" s="326" t="s">
        <v>23774</v>
      </c>
    </row>
    <row r="9956" spans="1:4" ht="15" x14ac:dyDescent="0.2">
      <c r="A9956" s="85">
        <v>39597</v>
      </c>
      <c r="B9956" s="324" t="s">
        <v>23775</v>
      </c>
      <c r="C9956" s="325" t="s">
        <v>14847</v>
      </c>
      <c r="D9956" s="326" t="s">
        <v>23776</v>
      </c>
    </row>
    <row r="9957" spans="1:4" ht="30" x14ac:dyDescent="0.2">
      <c r="A9957" s="85">
        <v>20209</v>
      </c>
      <c r="B9957" s="324" t="s">
        <v>23777</v>
      </c>
      <c r="C9957" s="325" t="s">
        <v>1491</v>
      </c>
      <c r="D9957" s="326" t="s">
        <v>1393</v>
      </c>
    </row>
    <row r="9958" spans="1:4" ht="30" x14ac:dyDescent="0.2">
      <c r="A9958" s="85">
        <v>4433</v>
      </c>
      <c r="B9958" s="324" t="s">
        <v>23778</v>
      </c>
      <c r="C9958" s="325" t="s">
        <v>1491</v>
      </c>
      <c r="D9958" s="326" t="s">
        <v>923</v>
      </c>
    </row>
    <row r="9959" spans="1:4" ht="15" x14ac:dyDescent="0.2">
      <c r="A9959" s="85">
        <v>10731</v>
      </c>
      <c r="B9959" s="324" t="s">
        <v>23779</v>
      </c>
      <c r="C9959" s="325" t="s">
        <v>1506</v>
      </c>
      <c r="D9959" s="326" t="s">
        <v>17991</v>
      </c>
    </row>
    <row r="9960" spans="1:4" ht="15" x14ac:dyDescent="0.2">
      <c r="A9960" s="85">
        <v>4704</v>
      </c>
      <c r="B9960" s="324" t="s">
        <v>23780</v>
      </c>
      <c r="C9960" s="325" t="s">
        <v>1506</v>
      </c>
      <c r="D9960" s="326" t="s">
        <v>18256</v>
      </c>
    </row>
    <row r="9961" spans="1:4" ht="15" x14ac:dyDescent="0.2">
      <c r="A9961" s="85">
        <v>10730</v>
      </c>
      <c r="B9961" s="324" t="s">
        <v>23781</v>
      </c>
      <c r="C9961" s="325" t="s">
        <v>1506</v>
      </c>
      <c r="D9961" s="326" t="s">
        <v>17699</v>
      </c>
    </row>
    <row r="9962" spans="1:4" ht="15" x14ac:dyDescent="0.2">
      <c r="A9962" s="85">
        <v>4729</v>
      </c>
      <c r="B9962" s="324" t="s">
        <v>23782</v>
      </c>
      <c r="C9962" s="325" t="s">
        <v>1504</v>
      </c>
      <c r="D9962" s="326" t="s">
        <v>23783</v>
      </c>
    </row>
    <row r="9963" spans="1:4" ht="15" x14ac:dyDescent="0.2">
      <c r="A9963" s="85">
        <v>4720</v>
      </c>
      <c r="B9963" s="324" t="s">
        <v>23784</v>
      </c>
      <c r="C9963" s="325" t="s">
        <v>1504</v>
      </c>
      <c r="D9963" s="326" t="s">
        <v>14734</v>
      </c>
    </row>
    <row r="9964" spans="1:4" ht="15" x14ac:dyDescent="0.2">
      <c r="A9964" s="85">
        <v>4721</v>
      </c>
      <c r="B9964" s="324" t="s">
        <v>23785</v>
      </c>
      <c r="C9964" s="325" t="s">
        <v>1504</v>
      </c>
      <c r="D9964" s="326" t="s">
        <v>19758</v>
      </c>
    </row>
    <row r="9965" spans="1:4" ht="15" x14ac:dyDescent="0.2">
      <c r="A9965" s="85">
        <v>4718</v>
      </c>
      <c r="B9965" s="324" t="s">
        <v>23786</v>
      </c>
      <c r="C9965" s="325" t="s">
        <v>1504</v>
      </c>
      <c r="D9965" s="326" t="s">
        <v>19758</v>
      </c>
    </row>
    <row r="9966" spans="1:4" ht="15" x14ac:dyDescent="0.2">
      <c r="A9966" s="85">
        <v>4722</v>
      </c>
      <c r="B9966" s="324" t="s">
        <v>23787</v>
      </c>
      <c r="C9966" s="325" t="s">
        <v>1504</v>
      </c>
      <c r="D9966" s="326" t="s">
        <v>19758</v>
      </c>
    </row>
    <row r="9967" spans="1:4" ht="15" x14ac:dyDescent="0.2">
      <c r="A9967" s="85">
        <v>4723</v>
      </c>
      <c r="B9967" s="324" t="s">
        <v>23788</v>
      </c>
      <c r="C9967" s="325" t="s">
        <v>1504</v>
      </c>
      <c r="D9967" s="326" t="s">
        <v>23789</v>
      </c>
    </row>
    <row r="9968" spans="1:4" ht="15" x14ac:dyDescent="0.2">
      <c r="A9968" s="85">
        <v>4727</v>
      </c>
      <c r="B9968" s="324" t="s">
        <v>23790</v>
      </c>
      <c r="C9968" s="325" t="s">
        <v>1504</v>
      </c>
      <c r="D9968" s="326" t="s">
        <v>23791</v>
      </c>
    </row>
    <row r="9969" spans="1:4" ht="15" x14ac:dyDescent="0.2">
      <c r="A9969" s="85">
        <v>4748</v>
      </c>
      <c r="B9969" s="324" t="s">
        <v>23792</v>
      </c>
      <c r="C9969" s="325" t="s">
        <v>1504</v>
      </c>
      <c r="D9969" s="326" t="s">
        <v>14021</v>
      </c>
    </row>
    <row r="9970" spans="1:4" ht="15" x14ac:dyDescent="0.2">
      <c r="A9970" s="85">
        <v>4730</v>
      </c>
      <c r="B9970" s="324" t="s">
        <v>23793</v>
      </c>
      <c r="C9970" s="325" t="s">
        <v>1504</v>
      </c>
      <c r="D9970" s="326" t="s">
        <v>23794</v>
      </c>
    </row>
    <row r="9971" spans="1:4" ht="30" x14ac:dyDescent="0.2">
      <c r="A9971" s="85">
        <v>13186</v>
      </c>
      <c r="B9971" s="324" t="s">
        <v>23795</v>
      </c>
      <c r="C9971" s="325" t="s">
        <v>1504</v>
      </c>
      <c r="D9971" s="326" t="s">
        <v>23796</v>
      </c>
    </row>
    <row r="9972" spans="1:4" ht="30" x14ac:dyDescent="0.2">
      <c r="A9972" s="85">
        <v>10737</v>
      </c>
      <c r="B9972" s="324" t="s">
        <v>23797</v>
      </c>
      <c r="C9972" s="325" t="s">
        <v>1506</v>
      </c>
      <c r="D9972" s="326" t="s">
        <v>23798</v>
      </c>
    </row>
    <row r="9973" spans="1:4" ht="30" x14ac:dyDescent="0.2">
      <c r="A9973" s="85">
        <v>10734</v>
      </c>
      <c r="B9973" s="324" t="s">
        <v>23799</v>
      </c>
      <c r="C9973" s="325" t="s">
        <v>1506</v>
      </c>
      <c r="D9973" s="326" t="s">
        <v>14164</v>
      </c>
    </row>
    <row r="9974" spans="1:4" ht="15" x14ac:dyDescent="0.2">
      <c r="A9974" s="85">
        <v>4708</v>
      </c>
      <c r="B9974" s="324" t="s">
        <v>23800</v>
      </c>
      <c r="C9974" s="325" t="s">
        <v>1506</v>
      </c>
      <c r="D9974" s="326" t="s">
        <v>23801</v>
      </c>
    </row>
    <row r="9975" spans="1:4" ht="30" x14ac:dyDescent="0.2">
      <c r="A9975" s="85">
        <v>4712</v>
      </c>
      <c r="B9975" s="324" t="s">
        <v>23802</v>
      </c>
      <c r="C9975" s="325" t="s">
        <v>1506</v>
      </c>
      <c r="D9975" s="326" t="s">
        <v>2151</v>
      </c>
    </row>
    <row r="9976" spans="1:4" ht="30" x14ac:dyDescent="0.2">
      <c r="A9976" s="85">
        <v>4710</v>
      </c>
      <c r="B9976" s="324" t="s">
        <v>23803</v>
      </c>
      <c r="C9976" s="325" t="s">
        <v>1506</v>
      </c>
      <c r="D9976" s="326" t="s">
        <v>23804</v>
      </c>
    </row>
    <row r="9977" spans="1:4" ht="30" x14ac:dyDescent="0.2">
      <c r="A9977" s="85">
        <v>4746</v>
      </c>
      <c r="B9977" s="324" t="s">
        <v>23805</v>
      </c>
      <c r="C9977" s="325" t="s">
        <v>1504</v>
      </c>
      <c r="D9977" s="326" t="s">
        <v>14606</v>
      </c>
    </row>
    <row r="9978" spans="1:4" ht="15" x14ac:dyDescent="0.2">
      <c r="A9978" s="85">
        <v>4750</v>
      </c>
      <c r="B9978" s="324" t="s">
        <v>23806</v>
      </c>
      <c r="C9978" s="325" t="s">
        <v>1490</v>
      </c>
      <c r="D9978" s="326" t="s">
        <v>7196</v>
      </c>
    </row>
    <row r="9979" spans="1:4" ht="15" x14ac:dyDescent="0.2">
      <c r="A9979" s="85">
        <v>41065</v>
      </c>
      <c r="B9979" s="324" t="s">
        <v>23807</v>
      </c>
      <c r="C9979" s="325" t="s">
        <v>1494</v>
      </c>
      <c r="D9979" s="326" t="s">
        <v>13398</v>
      </c>
    </row>
    <row r="9980" spans="1:4" ht="15" x14ac:dyDescent="0.2">
      <c r="A9980" s="85">
        <v>34747</v>
      </c>
      <c r="B9980" s="324" t="s">
        <v>23808</v>
      </c>
      <c r="C9980" s="325" t="s">
        <v>1491</v>
      </c>
      <c r="D9980" s="326" t="s">
        <v>14598</v>
      </c>
    </row>
    <row r="9981" spans="1:4" ht="15" x14ac:dyDescent="0.2">
      <c r="A9981" s="85">
        <v>4826</v>
      </c>
      <c r="B9981" s="324" t="s">
        <v>23809</v>
      </c>
      <c r="C9981" s="325" t="s">
        <v>1491</v>
      </c>
      <c r="D9981" s="326" t="s">
        <v>23810</v>
      </c>
    </row>
    <row r="9982" spans="1:4" ht="15" x14ac:dyDescent="0.2">
      <c r="A9982" s="85">
        <v>41975</v>
      </c>
      <c r="B9982" s="324" t="s">
        <v>23811</v>
      </c>
      <c r="C9982" s="325" t="s">
        <v>1506</v>
      </c>
      <c r="D9982" s="326" t="s">
        <v>7258</v>
      </c>
    </row>
    <row r="9983" spans="1:4" ht="15" x14ac:dyDescent="0.2">
      <c r="A9983" s="85">
        <v>4825</v>
      </c>
      <c r="B9983" s="324" t="s">
        <v>23812</v>
      </c>
      <c r="C9983" s="325" t="s">
        <v>1491</v>
      </c>
      <c r="D9983" s="326" t="s">
        <v>23813</v>
      </c>
    </row>
    <row r="9984" spans="1:4" ht="15" x14ac:dyDescent="0.2">
      <c r="A9984" s="85">
        <v>34744</v>
      </c>
      <c r="B9984" s="324" t="s">
        <v>23814</v>
      </c>
      <c r="C9984" s="325" t="s">
        <v>1506</v>
      </c>
      <c r="D9984" s="326" t="s">
        <v>330</v>
      </c>
    </row>
    <row r="9985" spans="1:4" ht="30" x14ac:dyDescent="0.2">
      <c r="A9985" s="85">
        <v>39430</v>
      </c>
      <c r="B9985" s="324" t="s">
        <v>23815</v>
      </c>
      <c r="C9985" s="325" t="s">
        <v>14847</v>
      </c>
      <c r="D9985" s="326" t="s">
        <v>917</v>
      </c>
    </row>
    <row r="9986" spans="1:4" ht="30" x14ac:dyDescent="0.2">
      <c r="A9986" s="85">
        <v>39573</v>
      </c>
      <c r="B9986" s="324" t="s">
        <v>23816</v>
      </c>
      <c r="C9986" s="325" t="s">
        <v>14847</v>
      </c>
      <c r="D9986" s="326" t="s">
        <v>289</v>
      </c>
    </row>
    <row r="9987" spans="1:4" ht="30" x14ac:dyDescent="0.2">
      <c r="A9987" s="85">
        <v>38410</v>
      </c>
      <c r="B9987" s="324" t="s">
        <v>23817</v>
      </c>
      <c r="C9987" s="325" t="s">
        <v>14847</v>
      </c>
      <c r="D9987" s="326" t="s">
        <v>13927</v>
      </c>
    </row>
    <row r="9988" spans="1:4" ht="15" x14ac:dyDescent="0.2">
      <c r="A9988" s="85">
        <v>4765</v>
      </c>
      <c r="B9988" s="324" t="s">
        <v>23818</v>
      </c>
      <c r="C9988" s="325" t="s">
        <v>1491</v>
      </c>
      <c r="D9988" s="326" t="s">
        <v>23819</v>
      </c>
    </row>
    <row r="9989" spans="1:4" ht="15" x14ac:dyDescent="0.2">
      <c r="A9989" s="85">
        <v>4767</v>
      </c>
      <c r="B9989" s="324" t="s">
        <v>23820</v>
      </c>
      <c r="C9989" s="325" t="s">
        <v>1491</v>
      </c>
      <c r="D9989" s="326" t="s">
        <v>17276</v>
      </c>
    </row>
    <row r="9990" spans="1:4" ht="15" x14ac:dyDescent="0.2">
      <c r="A9990" s="85">
        <v>4766</v>
      </c>
      <c r="B9990" s="324" t="s">
        <v>23820</v>
      </c>
      <c r="C9990" s="325" t="s">
        <v>1492</v>
      </c>
      <c r="D9990" s="326" t="s">
        <v>5040</v>
      </c>
    </row>
    <row r="9991" spans="1:4" ht="15" x14ac:dyDescent="0.2">
      <c r="A9991" s="85">
        <v>10963</v>
      </c>
      <c r="B9991" s="324" t="s">
        <v>23821</v>
      </c>
      <c r="C9991" s="325" t="s">
        <v>1491</v>
      </c>
      <c r="D9991" s="326" t="s">
        <v>23822</v>
      </c>
    </row>
    <row r="9992" spans="1:4" ht="15" x14ac:dyDescent="0.2">
      <c r="A9992" s="85">
        <v>10962</v>
      </c>
      <c r="B9992" s="324" t="s">
        <v>23823</v>
      </c>
      <c r="C9992" s="325" t="s">
        <v>1492</v>
      </c>
      <c r="D9992" s="326" t="s">
        <v>661</v>
      </c>
    </row>
    <row r="9993" spans="1:4" ht="15" x14ac:dyDescent="0.2">
      <c r="A9993" s="85">
        <v>34742</v>
      </c>
      <c r="B9993" s="324" t="s">
        <v>23824</v>
      </c>
      <c r="C9993" s="325" t="s">
        <v>1492</v>
      </c>
      <c r="D9993" s="326" t="s">
        <v>1642</v>
      </c>
    </row>
    <row r="9994" spans="1:4" ht="15" x14ac:dyDescent="0.2">
      <c r="A9994" s="85">
        <v>4773</v>
      </c>
      <c r="B9994" s="324" t="s">
        <v>23825</v>
      </c>
      <c r="C9994" s="325" t="s">
        <v>1491</v>
      </c>
      <c r="D9994" s="326" t="s">
        <v>23826</v>
      </c>
    </row>
    <row r="9995" spans="1:4" ht="15" x14ac:dyDescent="0.2">
      <c r="A9995" s="85">
        <v>34740</v>
      </c>
      <c r="B9995" s="324" t="s">
        <v>23827</v>
      </c>
      <c r="C9995" s="325" t="s">
        <v>1492</v>
      </c>
      <c r="D9995" s="326" t="s">
        <v>1642</v>
      </c>
    </row>
    <row r="9996" spans="1:4" ht="15" x14ac:dyDescent="0.2">
      <c r="A9996" s="85">
        <v>4774</v>
      </c>
      <c r="B9996" s="324" t="s">
        <v>23828</v>
      </c>
      <c r="C9996" s="325" t="s">
        <v>1492</v>
      </c>
      <c r="D9996" s="326" t="s">
        <v>5040</v>
      </c>
    </row>
    <row r="9997" spans="1:4" ht="15" x14ac:dyDescent="0.2">
      <c r="A9997" s="85">
        <v>4776</v>
      </c>
      <c r="B9997" s="324" t="s">
        <v>23828</v>
      </c>
      <c r="C9997" s="325" t="s">
        <v>1491</v>
      </c>
      <c r="D9997" s="326" t="s">
        <v>23829</v>
      </c>
    </row>
    <row r="9998" spans="1:4" ht="15" x14ac:dyDescent="0.2">
      <c r="A9998" s="85">
        <v>40313</v>
      </c>
      <c r="B9998" s="324" t="s">
        <v>23830</v>
      </c>
      <c r="C9998" s="325" t="s">
        <v>1492</v>
      </c>
      <c r="D9998" s="326" t="s">
        <v>1642</v>
      </c>
    </row>
    <row r="9999" spans="1:4" ht="15" x14ac:dyDescent="0.2">
      <c r="A9999" s="85">
        <v>13340</v>
      </c>
      <c r="B9999" s="324" t="s">
        <v>23831</v>
      </c>
      <c r="C9999" s="325" t="s">
        <v>1491</v>
      </c>
      <c r="D9999" s="326" t="s">
        <v>5589</v>
      </c>
    </row>
    <row r="10000" spans="1:4" ht="15" x14ac:dyDescent="0.2">
      <c r="A10000" s="85">
        <v>10965</v>
      </c>
      <c r="B10000" s="324" t="s">
        <v>23832</v>
      </c>
      <c r="C10000" s="325" t="s">
        <v>1491</v>
      </c>
      <c r="D10000" s="326" t="s">
        <v>8091</v>
      </c>
    </row>
    <row r="10001" spans="1:4" ht="15" x14ac:dyDescent="0.2">
      <c r="A10001" s="85">
        <v>10966</v>
      </c>
      <c r="B10001" s="324" t="s">
        <v>23833</v>
      </c>
      <c r="C10001" s="325" t="s">
        <v>1492</v>
      </c>
      <c r="D10001" s="326" t="s">
        <v>829</v>
      </c>
    </row>
    <row r="10002" spans="1:4" ht="15" x14ac:dyDescent="0.2">
      <c r="A10002" s="85">
        <v>40537</v>
      </c>
      <c r="B10002" s="324" t="s">
        <v>23834</v>
      </c>
      <c r="C10002" s="325" t="s">
        <v>1492</v>
      </c>
      <c r="D10002" s="326" t="s">
        <v>587</v>
      </c>
    </row>
    <row r="10003" spans="1:4" ht="15" x14ac:dyDescent="0.2">
      <c r="A10003" s="85">
        <v>40536</v>
      </c>
      <c r="B10003" s="324" t="s">
        <v>23835</v>
      </c>
      <c r="C10003" s="325" t="s">
        <v>1492</v>
      </c>
      <c r="D10003" s="326" t="s">
        <v>587</v>
      </c>
    </row>
    <row r="10004" spans="1:4" ht="15" x14ac:dyDescent="0.2">
      <c r="A10004" s="85">
        <v>40535</v>
      </c>
      <c r="B10004" s="324" t="s">
        <v>23836</v>
      </c>
      <c r="C10004" s="325" t="s">
        <v>1492</v>
      </c>
      <c r="D10004" s="326" t="s">
        <v>587</v>
      </c>
    </row>
    <row r="10005" spans="1:4" ht="30" x14ac:dyDescent="0.2">
      <c r="A10005" s="85">
        <v>39427</v>
      </c>
      <c r="B10005" s="324" t="s">
        <v>23837</v>
      </c>
      <c r="C10005" s="325" t="s">
        <v>1491</v>
      </c>
      <c r="D10005" s="326" t="s">
        <v>511</v>
      </c>
    </row>
    <row r="10006" spans="1:4" ht="15" x14ac:dyDescent="0.2">
      <c r="A10006" s="85">
        <v>39424</v>
      </c>
      <c r="B10006" s="324" t="s">
        <v>23838</v>
      </c>
      <c r="C10006" s="325" t="s">
        <v>1491</v>
      </c>
      <c r="D10006" s="326" t="s">
        <v>888</v>
      </c>
    </row>
    <row r="10007" spans="1:4" ht="15" x14ac:dyDescent="0.2">
      <c r="A10007" s="85">
        <v>39425</v>
      </c>
      <c r="B10007" s="324" t="s">
        <v>23839</v>
      </c>
      <c r="C10007" s="325" t="s">
        <v>1491</v>
      </c>
      <c r="D10007" s="326" t="s">
        <v>374</v>
      </c>
    </row>
    <row r="10008" spans="1:4" ht="15" x14ac:dyDescent="0.2">
      <c r="A10008" s="85">
        <v>40664</v>
      </c>
      <c r="B10008" s="324" t="s">
        <v>23840</v>
      </c>
      <c r="C10008" s="325" t="s">
        <v>1492</v>
      </c>
      <c r="D10008" s="326" t="s">
        <v>2714</v>
      </c>
    </row>
    <row r="10009" spans="1:4" ht="15" x14ac:dyDescent="0.2">
      <c r="A10009" s="85">
        <v>34360</v>
      </c>
      <c r="B10009" s="324" t="s">
        <v>23841</v>
      </c>
      <c r="C10009" s="325" t="s">
        <v>1492</v>
      </c>
      <c r="D10009" s="326" t="s">
        <v>1044</v>
      </c>
    </row>
    <row r="10010" spans="1:4" ht="15" x14ac:dyDescent="0.2">
      <c r="A10010" s="85">
        <v>20259</v>
      </c>
      <c r="B10010" s="324" t="s">
        <v>23842</v>
      </c>
      <c r="C10010" s="325" t="s">
        <v>1491</v>
      </c>
      <c r="D10010" s="326" t="s">
        <v>18638</v>
      </c>
    </row>
    <row r="10011" spans="1:4" ht="30" x14ac:dyDescent="0.2">
      <c r="A10011" s="85">
        <v>14077</v>
      </c>
      <c r="B10011" s="324" t="s">
        <v>23843</v>
      </c>
      <c r="C10011" s="325" t="s">
        <v>1491</v>
      </c>
      <c r="D10011" s="326" t="s">
        <v>23844</v>
      </c>
    </row>
    <row r="10012" spans="1:4" ht="30" x14ac:dyDescent="0.2">
      <c r="A10012" s="85">
        <v>3678</v>
      </c>
      <c r="B10012" s="324" t="s">
        <v>23845</v>
      </c>
      <c r="C10012" s="325" t="s">
        <v>1491</v>
      </c>
      <c r="D10012" s="326" t="s">
        <v>18325</v>
      </c>
    </row>
    <row r="10013" spans="1:4" ht="30" x14ac:dyDescent="0.2">
      <c r="A10013" s="85">
        <v>39418</v>
      </c>
      <c r="B10013" s="324" t="s">
        <v>23846</v>
      </c>
      <c r="C10013" s="325" t="s">
        <v>1491</v>
      </c>
      <c r="D10013" s="326" t="s">
        <v>937</v>
      </c>
    </row>
    <row r="10014" spans="1:4" ht="30" x14ac:dyDescent="0.2">
      <c r="A10014" s="85">
        <v>39419</v>
      </c>
      <c r="B10014" s="324" t="s">
        <v>23847</v>
      </c>
      <c r="C10014" s="325" t="s">
        <v>1491</v>
      </c>
      <c r="D10014" s="326" t="s">
        <v>16623</v>
      </c>
    </row>
    <row r="10015" spans="1:4" ht="30" x14ac:dyDescent="0.2">
      <c r="A10015" s="85">
        <v>39420</v>
      </c>
      <c r="B10015" s="324" t="s">
        <v>23848</v>
      </c>
      <c r="C10015" s="325" t="s">
        <v>1491</v>
      </c>
      <c r="D10015" s="326" t="s">
        <v>1310</v>
      </c>
    </row>
    <row r="10016" spans="1:4" ht="15" x14ac:dyDescent="0.2">
      <c r="A10016" s="85">
        <v>39571</v>
      </c>
      <c r="B10016" s="324" t="s">
        <v>23849</v>
      </c>
      <c r="C10016" s="325" t="s">
        <v>1491</v>
      </c>
      <c r="D10016" s="326" t="s">
        <v>1389</v>
      </c>
    </row>
    <row r="10017" spans="1:4" ht="30" x14ac:dyDescent="0.2">
      <c r="A10017" s="85">
        <v>39421</v>
      </c>
      <c r="B10017" s="324" t="s">
        <v>23850</v>
      </c>
      <c r="C10017" s="325" t="s">
        <v>1491</v>
      </c>
      <c r="D10017" s="326" t="s">
        <v>552</v>
      </c>
    </row>
    <row r="10018" spans="1:4" ht="30" x14ac:dyDescent="0.2">
      <c r="A10018" s="85">
        <v>39422</v>
      </c>
      <c r="B10018" s="324" t="s">
        <v>23851</v>
      </c>
      <c r="C10018" s="325" t="s">
        <v>1491</v>
      </c>
      <c r="D10018" s="326" t="s">
        <v>13904</v>
      </c>
    </row>
    <row r="10019" spans="1:4" ht="30" x14ac:dyDescent="0.2">
      <c r="A10019" s="85">
        <v>39423</v>
      </c>
      <c r="B10019" s="324" t="s">
        <v>23852</v>
      </c>
      <c r="C10019" s="325" t="s">
        <v>1491</v>
      </c>
      <c r="D10019" s="326" t="s">
        <v>4151</v>
      </c>
    </row>
    <row r="10020" spans="1:4" ht="30" x14ac:dyDescent="0.2">
      <c r="A10020" s="85">
        <v>39426</v>
      </c>
      <c r="B10020" s="324" t="s">
        <v>23853</v>
      </c>
      <c r="C10020" s="325" t="s">
        <v>1491</v>
      </c>
      <c r="D10020" s="326" t="s">
        <v>1041</v>
      </c>
    </row>
    <row r="10021" spans="1:4" ht="30" x14ac:dyDescent="0.2">
      <c r="A10021" s="85">
        <v>39429</v>
      </c>
      <c r="B10021" s="324" t="s">
        <v>23854</v>
      </c>
      <c r="C10021" s="325" t="s">
        <v>1491</v>
      </c>
      <c r="D10021" s="326" t="s">
        <v>675</v>
      </c>
    </row>
    <row r="10022" spans="1:4" ht="30" x14ac:dyDescent="0.2">
      <c r="A10022" s="85">
        <v>39428</v>
      </c>
      <c r="B10022" s="324" t="s">
        <v>23855</v>
      </c>
      <c r="C10022" s="325" t="s">
        <v>1491</v>
      </c>
      <c r="D10022" s="326" t="s">
        <v>371</v>
      </c>
    </row>
    <row r="10023" spans="1:4" ht="30" x14ac:dyDescent="0.2">
      <c r="A10023" s="85">
        <v>39572</v>
      </c>
      <c r="B10023" s="324" t="s">
        <v>23856</v>
      </c>
      <c r="C10023" s="325" t="s">
        <v>1491</v>
      </c>
      <c r="D10023" s="326" t="s">
        <v>377</v>
      </c>
    </row>
    <row r="10024" spans="1:4" ht="30" x14ac:dyDescent="0.2">
      <c r="A10024" s="85">
        <v>39570</v>
      </c>
      <c r="B10024" s="324" t="s">
        <v>23857</v>
      </c>
      <c r="C10024" s="325" t="s">
        <v>1491</v>
      </c>
      <c r="D10024" s="326" t="s">
        <v>336</v>
      </c>
    </row>
    <row r="10025" spans="1:4" ht="30" x14ac:dyDescent="0.2">
      <c r="A10025" s="85">
        <v>39569</v>
      </c>
      <c r="B10025" s="324" t="s">
        <v>23858</v>
      </c>
      <c r="C10025" s="325" t="s">
        <v>1491</v>
      </c>
      <c r="D10025" s="326" t="s">
        <v>504</v>
      </c>
    </row>
    <row r="10026" spans="1:4" ht="30" x14ac:dyDescent="0.2">
      <c r="A10026" s="85">
        <v>11552</v>
      </c>
      <c r="B10026" s="324" t="s">
        <v>23859</v>
      </c>
      <c r="C10026" s="325" t="s">
        <v>1491</v>
      </c>
      <c r="D10026" s="326" t="s">
        <v>743</v>
      </c>
    </row>
    <row r="10027" spans="1:4" ht="30" x14ac:dyDescent="0.2">
      <c r="A10027" s="85">
        <v>40598</v>
      </c>
      <c r="B10027" s="324" t="s">
        <v>23860</v>
      </c>
      <c r="C10027" s="325" t="s">
        <v>1492</v>
      </c>
      <c r="D10027" s="326" t="s">
        <v>587</v>
      </c>
    </row>
    <row r="10028" spans="1:4" ht="15" x14ac:dyDescent="0.2">
      <c r="A10028" s="85">
        <v>39029</v>
      </c>
      <c r="B10028" s="324" t="s">
        <v>23861</v>
      </c>
      <c r="C10028" s="325" t="s">
        <v>1491</v>
      </c>
      <c r="D10028" s="326" t="s">
        <v>647</v>
      </c>
    </row>
    <row r="10029" spans="1:4" ht="15" x14ac:dyDescent="0.2">
      <c r="A10029" s="85">
        <v>39028</v>
      </c>
      <c r="B10029" s="324" t="s">
        <v>23862</v>
      </c>
      <c r="C10029" s="325" t="s">
        <v>1491</v>
      </c>
      <c r="D10029" s="326" t="s">
        <v>574</v>
      </c>
    </row>
    <row r="10030" spans="1:4" ht="15" x14ac:dyDescent="0.2">
      <c r="A10030" s="85">
        <v>39328</v>
      </c>
      <c r="B10030" s="324" t="s">
        <v>23863</v>
      </c>
      <c r="C10030" s="325" t="s">
        <v>1491</v>
      </c>
      <c r="D10030" s="326" t="s">
        <v>383</v>
      </c>
    </row>
    <row r="10031" spans="1:4" ht="45" x14ac:dyDescent="0.2">
      <c r="A10031" s="85">
        <v>38541</v>
      </c>
      <c r="B10031" s="324" t="s">
        <v>23864</v>
      </c>
      <c r="C10031" s="325" t="s">
        <v>14847</v>
      </c>
      <c r="D10031" s="326" t="s">
        <v>23865</v>
      </c>
    </row>
    <row r="10032" spans="1:4" ht="45" x14ac:dyDescent="0.2">
      <c r="A10032" s="85">
        <v>38542</v>
      </c>
      <c r="B10032" s="324" t="s">
        <v>23866</v>
      </c>
      <c r="C10032" s="325" t="s">
        <v>14847</v>
      </c>
      <c r="D10032" s="326" t="s">
        <v>23867</v>
      </c>
    </row>
    <row r="10033" spans="1:4" ht="45" x14ac:dyDescent="0.2">
      <c r="A10033" s="85">
        <v>38543</v>
      </c>
      <c r="B10033" s="324" t="s">
        <v>23868</v>
      </c>
      <c r="C10033" s="325" t="s">
        <v>14847</v>
      </c>
      <c r="D10033" s="326" t="s">
        <v>23869</v>
      </c>
    </row>
    <row r="10034" spans="1:4" ht="30" x14ac:dyDescent="0.2">
      <c r="A10034" s="85">
        <v>40406</v>
      </c>
      <c r="B10034" s="324" t="s">
        <v>23870</v>
      </c>
      <c r="C10034" s="325" t="s">
        <v>14847</v>
      </c>
      <c r="D10034" s="326" t="s">
        <v>23871</v>
      </c>
    </row>
    <row r="10035" spans="1:4" ht="30" x14ac:dyDescent="0.2">
      <c r="A10035" s="85">
        <v>40789</v>
      </c>
      <c r="B10035" s="324" t="s">
        <v>23872</v>
      </c>
      <c r="C10035" s="325" t="s">
        <v>14847</v>
      </c>
      <c r="D10035" s="326" t="s">
        <v>23873</v>
      </c>
    </row>
    <row r="10036" spans="1:4" ht="30" x14ac:dyDescent="0.2">
      <c r="A10036" s="85">
        <v>40791</v>
      </c>
      <c r="B10036" s="324" t="s">
        <v>23874</v>
      </c>
      <c r="C10036" s="325" t="s">
        <v>14847</v>
      </c>
      <c r="D10036" s="326" t="s">
        <v>23875</v>
      </c>
    </row>
    <row r="10037" spans="1:4" ht="30" x14ac:dyDescent="0.2">
      <c r="A10037" s="85">
        <v>11651</v>
      </c>
      <c r="B10037" s="324" t="s">
        <v>23876</v>
      </c>
      <c r="C10037" s="325" t="s">
        <v>14847</v>
      </c>
      <c r="D10037" s="326" t="s">
        <v>23877</v>
      </c>
    </row>
    <row r="10038" spans="1:4" ht="30" x14ac:dyDescent="0.2">
      <c r="A10038" s="85">
        <v>42002</v>
      </c>
      <c r="B10038" s="324" t="s">
        <v>23878</v>
      </c>
      <c r="C10038" s="325" t="s">
        <v>14847</v>
      </c>
      <c r="D10038" s="326" t="s">
        <v>23879</v>
      </c>
    </row>
    <row r="10039" spans="1:4" ht="30" x14ac:dyDescent="0.2">
      <c r="A10039" s="85">
        <v>40435</v>
      </c>
      <c r="B10039" s="324" t="s">
        <v>23880</v>
      </c>
      <c r="C10039" s="325" t="s">
        <v>14847</v>
      </c>
      <c r="D10039" s="326" t="s">
        <v>23881</v>
      </c>
    </row>
    <row r="10040" spans="1:4" ht="30" x14ac:dyDescent="0.2">
      <c r="A10040" s="85">
        <v>39012</v>
      </c>
      <c r="B10040" s="324" t="s">
        <v>23882</v>
      </c>
      <c r="C10040" s="325" t="s">
        <v>14847</v>
      </c>
      <c r="D10040" s="326" t="s">
        <v>23883</v>
      </c>
    </row>
    <row r="10041" spans="1:4" ht="15" x14ac:dyDescent="0.2">
      <c r="A10041" s="85">
        <v>5327</v>
      </c>
      <c r="B10041" s="324" t="s">
        <v>23884</v>
      </c>
      <c r="C10041" s="325" t="s">
        <v>1492</v>
      </c>
      <c r="D10041" s="326" t="s">
        <v>20073</v>
      </c>
    </row>
    <row r="10042" spans="1:4" ht="15" x14ac:dyDescent="0.2">
      <c r="A10042" s="85">
        <v>35274</v>
      </c>
      <c r="B10042" s="324" t="s">
        <v>23885</v>
      </c>
      <c r="C10042" s="325" t="s">
        <v>1491</v>
      </c>
      <c r="D10042" s="326" t="s">
        <v>1524</v>
      </c>
    </row>
    <row r="10043" spans="1:4" ht="15" x14ac:dyDescent="0.2">
      <c r="A10043" s="85">
        <v>35275</v>
      </c>
      <c r="B10043" s="324" t="s">
        <v>23886</v>
      </c>
      <c r="C10043" s="325" t="s">
        <v>1491</v>
      </c>
      <c r="D10043" s="326" t="s">
        <v>13931</v>
      </c>
    </row>
    <row r="10044" spans="1:4" ht="15" x14ac:dyDescent="0.2">
      <c r="A10044" s="85">
        <v>35276</v>
      </c>
      <c r="B10044" s="324" t="s">
        <v>23887</v>
      </c>
      <c r="C10044" s="325" t="s">
        <v>1491</v>
      </c>
      <c r="D10044" s="326" t="s">
        <v>13932</v>
      </c>
    </row>
    <row r="10045" spans="1:4" ht="15" x14ac:dyDescent="0.2">
      <c r="A10045" s="85">
        <v>38386</v>
      </c>
      <c r="B10045" s="324" t="s">
        <v>23888</v>
      </c>
      <c r="C10045" s="325" t="s">
        <v>14847</v>
      </c>
      <c r="D10045" s="326" t="s">
        <v>13649</v>
      </c>
    </row>
    <row r="10046" spans="1:4" ht="15" x14ac:dyDescent="0.2">
      <c r="A10046" s="85">
        <v>11091</v>
      </c>
      <c r="B10046" s="324" t="s">
        <v>23889</v>
      </c>
      <c r="C10046" s="325" t="s">
        <v>14847</v>
      </c>
      <c r="D10046" s="326" t="s">
        <v>489</v>
      </c>
    </row>
    <row r="10047" spans="1:4" ht="30" x14ac:dyDescent="0.2">
      <c r="A10047" s="85">
        <v>37586</v>
      </c>
      <c r="B10047" s="324" t="s">
        <v>23890</v>
      </c>
      <c r="C10047" s="325" t="s">
        <v>1501</v>
      </c>
      <c r="D10047" s="326" t="s">
        <v>822</v>
      </c>
    </row>
    <row r="10048" spans="1:4" ht="15" x14ac:dyDescent="0.2">
      <c r="A10048" s="85">
        <v>37395</v>
      </c>
      <c r="B10048" s="324" t="s">
        <v>23891</v>
      </c>
      <c r="C10048" s="325" t="s">
        <v>1501</v>
      </c>
      <c r="D10048" s="326" t="s">
        <v>13933</v>
      </c>
    </row>
    <row r="10049" spans="1:4" ht="15" x14ac:dyDescent="0.2">
      <c r="A10049" s="85">
        <v>14147</v>
      </c>
      <c r="B10049" s="324" t="s">
        <v>23892</v>
      </c>
      <c r="C10049" s="325" t="s">
        <v>1501</v>
      </c>
      <c r="D10049" s="326" t="s">
        <v>7066</v>
      </c>
    </row>
    <row r="10050" spans="1:4" ht="15" x14ac:dyDescent="0.2">
      <c r="A10050" s="85">
        <v>37396</v>
      </c>
      <c r="B10050" s="324" t="s">
        <v>23893</v>
      </c>
      <c r="C10050" s="325" t="s">
        <v>1501</v>
      </c>
      <c r="D10050" s="326" t="s">
        <v>8186</v>
      </c>
    </row>
    <row r="10051" spans="1:4" ht="15" x14ac:dyDescent="0.2">
      <c r="A10051" s="85">
        <v>37397</v>
      </c>
      <c r="B10051" s="324" t="s">
        <v>23894</v>
      </c>
      <c r="C10051" s="325" t="s">
        <v>1501</v>
      </c>
      <c r="D10051" s="326" t="s">
        <v>5475</v>
      </c>
    </row>
    <row r="10052" spans="1:4" ht="15" x14ac:dyDescent="0.2">
      <c r="A10052" s="85">
        <v>11559</v>
      </c>
      <c r="B10052" s="324" t="s">
        <v>23895</v>
      </c>
      <c r="C10052" s="325" t="s">
        <v>14847</v>
      </c>
      <c r="D10052" s="326" t="s">
        <v>5122</v>
      </c>
    </row>
    <row r="10053" spans="1:4" ht="30" x14ac:dyDescent="0.2">
      <c r="A10053" s="85">
        <v>444</v>
      </c>
      <c r="B10053" s="324" t="s">
        <v>23896</v>
      </c>
      <c r="C10053" s="325" t="s">
        <v>14847</v>
      </c>
      <c r="D10053" s="326" t="s">
        <v>624</v>
      </c>
    </row>
    <row r="10054" spans="1:4" ht="30" x14ac:dyDescent="0.2">
      <c r="A10054" s="85">
        <v>445</v>
      </c>
      <c r="B10054" s="324" t="s">
        <v>23897</v>
      </c>
      <c r="C10054" s="325" t="s">
        <v>14847</v>
      </c>
      <c r="D10054" s="326" t="s">
        <v>473</v>
      </c>
    </row>
    <row r="10055" spans="1:4" ht="15" x14ac:dyDescent="0.2">
      <c r="A10055" s="85">
        <v>4783</v>
      </c>
      <c r="B10055" s="324" t="s">
        <v>23898</v>
      </c>
      <c r="C10055" s="325" t="s">
        <v>1490</v>
      </c>
      <c r="D10055" s="326" t="s">
        <v>7196</v>
      </c>
    </row>
    <row r="10056" spans="1:4" ht="15" x14ac:dyDescent="0.2">
      <c r="A10056" s="85">
        <v>41079</v>
      </c>
      <c r="B10056" s="324" t="s">
        <v>23899</v>
      </c>
      <c r="C10056" s="325" t="s">
        <v>1494</v>
      </c>
      <c r="D10056" s="326" t="s">
        <v>13398</v>
      </c>
    </row>
    <row r="10057" spans="1:4" ht="15" x14ac:dyDescent="0.2">
      <c r="A10057" s="85">
        <v>12874</v>
      </c>
      <c r="B10057" s="324" t="s">
        <v>23900</v>
      </c>
      <c r="C10057" s="325" t="s">
        <v>1490</v>
      </c>
      <c r="D10057" s="326" t="s">
        <v>3292</v>
      </c>
    </row>
    <row r="10058" spans="1:4" ht="15" x14ac:dyDescent="0.2">
      <c r="A10058" s="85">
        <v>41082</v>
      </c>
      <c r="B10058" s="324" t="s">
        <v>23901</v>
      </c>
      <c r="C10058" s="325" t="s">
        <v>1494</v>
      </c>
      <c r="D10058" s="326" t="s">
        <v>23902</v>
      </c>
    </row>
    <row r="10059" spans="1:4" ht="15" x14ac:dyDescent="0.2">
      <c r="A10059" s="85">
        <v>4785</v>
      </c>
      <c r="B10059" s="324" t="s">
        <v>23903</v>
      </c>
      <c r="C10059" s="325" t="s">
        <v>1490</v>
      </c>
      <c r="D10059" s="326" t="s">
        <v>3755</v>
      </c>
    </row>
    <row r="10060" spans="1:4" ht="15" x14ac:dyDescent="0.2">
      <c r="A10060" s="85">
        <v>41081</v>
      </c>
      <c r="B10060" s="324" t="s">
        <v>23904</v>
      </c>
      <c r="C10060" s="325" t="s">
        <v>1494</v>
      </c>
      <c r="D10060" s="326" t="s">
        <v>23905</v>
      </c>
    </row>
    <row r="10061" spans="1:4" ht="15" x14ac:dyDescent="0.2">
      <c r="A10061" s="85">
        <v>4801</v>
      </c>
      <c r="B10061" s="324" t="s">
        <v>23906</v>
      </c>
      <c r="C10061" s="325" t="s">
        <v>1506</v>
      </c>
      <c r="D10061" s="326" t="s">
        <v>23907</v>
      </c>
    </row>
    <row r="10062" spans="1:4" ht="15" x14ac:dyDescent="0.2">
      <c r="A10062" s="85">
        <v>4794</v>
      </c>
      <c r="B10062" s="324" t="s">
        <v>23908</v>
      </c>
      <c r="C10062" s="325" t="s">
        <v>1506</v>
      </c>
      <c r="D10062" s="326" t="s">
        <v>23909</v>
      </c>
    </row>
    <row r="10063" spans="1:4" ht="15" x14ac:dyDescent="0.2">
      <c r="A10063" s="85">
        <v>4796</v>
      </c>
      <c r="B10063" s="324" t="s">
        <v>23910</v>
      </c>
      <c r="C10063" s="325" t="s">
        <v>1506</v>
      </c>
      <c r="D10063" s="326" t="s">
        <v>23911</v>
      </c>
    </row>
    <row r="10064" spans="1:4" ht="15" x14ac:dyDescent="0.2">
      <c r="A10064" s="85">
        <v>4800</v>
      </c>
      <c r="B10064" s="324" t="s">
        <v>23912</v>
      </c>
      <c r="C10064" s="325" t="s">
        <v>1506</v>
      </c>
      <c r="D10064" s="326" t="s">
        <v>13861</v>
      </c>
    </row>
    <row r="10065" spans="1:4" ht="15" x14ac:dyDescent="0.2">
      <c r="A10065" s="85">
        <v>4795</v>
      </c>
      <c r="B10065" s="324" t="s">
        <v>23913</v>
      </c>
      <c r="C10065" s="325" t="s">
        <v>1506</v>
      </c>
      <c r="D10065" s="326" t="s">
        <v>23914</v>
      </c>
    </row>
    <row r="10066" spans="1:4" ht="45" x14ac:dyDescent="0.2">
      <c r="A10066" s="85">
        <v>39694</v>
      </c>
      <c r="B10066" s="324" t="s">
        <v>23915</v>
      </c>
      <c r="C10066" s="325" t="s">
        <v>1506</v>
      </c>
      <c r="D10066" s="326" t="s">
        <v>23916</v>
      </c>
    </row>
    <row r="10067" spans="1:4" ht="15" x14ac:dyDescent="0.2">
      <c r="A10067" s="85">
        <v>1292</v>
      </c>
      <c r="B10067" s="324" t="s">
        <v>23917</v>
      </c>
      <c r="C10067" s="325" t="s">
        <v>1506</v>
      </c>
      <c r="D10067" s="326" t="s">
        <v>13511</v>
      </c>
    </row>
    <row r="10068" spans="1:4" ht="15" x14ac:dyDescent="0.2">
      <c r="A10068" s="85">
        <v>1287</v>
      </c>
      <c r="B10068" s="324" t="s">
        <v>23918</v>
      </c>
      <c r="C10068" s="325" t="s">
        <v>1506</v>
      </c>
      <c r="D10068" s="326" t="s">
        <v>767</v>
      </c>
    </row>
    <row r="10069" spans="1:4" ht="30" x14ac:dyDescent="0.2">
      <c r="A10069" s="85">
        <v>1297</v>
      </c>
      <c r="B10069" s="324" t="s">
        <v>23919</v>
      </c>
      <c r="C10069" s="325" t="s">
        <v>1506</v>
      </c>
      <c r="D10069" s="326" t="s">
        <v>2579</v>
      </c>
    </row>
    <row r="10070" spans="1:4" ht="30" x14ac:dyDescent="0.2">
      <c r="A10070" s="85">
        <v>4786</v>
      </c>
      <c r="B10070" s="324" t="s">
        <v>23920</v>
      </c>
      <c r="C10070" s="325" t="s">
        <v>1506</v>
      </c>
      <c r="D10070" s="326" t="s">
        <v>1121</v>
      </c>
    </row>
    <row r="10071" spans="1:4" ht="30" x14ac:dyDescent="0.2">
      <c r="A10071" s="85">
        <v>10840</v>
      </c>
      <c r="B10071" s="324" t="s">
        <v>23921</v>
      </c>
      <c r="C10071" s="325" t="s">
        <v>1506</v>
      </c>
      <c r="D10071" s="326" t="s">
        <v>356</v>
      </c>
    </row>
    <row r="10072" spans="1:4" ht="30" x14ac:dyDescent="0.2">
      <c r="A10072" s="85">
        <v>10841</v>
      </c>
      <c r="B10072" s="324" t="s">
        <v>23922</v>
      </c>
      <c r="C10072" s="325" t="s">
        <v>1506</v>
      </c>
      <c r="D10072" s="326" t="s">
        <v>23923</v>
      </c>
    </row>
    <row r="10073" spans="1:4" ht="30" x14ac:dyDescent="0.2">
      <c r="A10073" s="85">
        <v>25980</v>
      </c>
      <c r="B10073" s="324" t="s">
        <v>23924</v>
      </c>
      <c r="C10073" s="325" t="s">
        <v>1506</v>
      </c>
      <c r="D10073" s="326" t="s">
        <v>18631</v>
      </c>
    </row>
    <row r="10074" spans="1:4" ht="30" x14ac:dyDescent="0.2">
      <c r="A10074" s="85">
        <v>10842</v>
      </c>
      <c r="B10074" s="324" t="s">
        <v>23925</v>
      </c>
      <c r="C10074" s="325" t="s">
        <v>1506</v>
      </c>
      <c r="D10074" s="326" t="s">
        <v>14461</v>
      </c>
    </row>
    <row r="10075" spans="1:4" ht="15" x14ac:dyDescent="0.2">
      <c r="A10075" s="85">
        <v>21108</v>
      </c>
      <c r="B10075" s="324" t="s">
        <v>23926</v>
      </c>
      <c r="C10075" s="325" t="s">
        <v>1506</v>
      </c>
      <c r="D10075" s="326" t="s">
        <v>23927</v>
      </c>
    </row>
    <row r="10076" spans="1:4" ht="15" x14ac:dyDescent="0.2">
      <c r="A10076" s="85">
        <v>38180</v>
      </c>
      <c r="B10076" s="324" t="s">
        <v>23928</v>
      </c>
      <c r="C10076" s="325" t="s">
        <v>1506</v>
      </c>
      <c r="D10076" s="326" t="s">
        <v>23929</v>
      </c>
    </row>
    <row r="10077" spans="1:4" ht="15" x14ac:dyDescent="0.2">
      <c r="A10077" s="85">
        <v>40648</v>
      </c>
      <c r="B10077" s="324" t="s">
        <v>23930</v>
      </c>
      <c r="C10077" s="325" t="s">
        <v>1506</v>
      </c>
      <c r="D10077" s="326" t="s">
        <v>13937</v>
      </c>
    </row>
    <row r="10078" spans="1:4" ht="15" x14ac:dyDescent="0.2">
      <c r="A10078" s="85">
        <v>40649</v>
      </c>
      <c r="B10078" s="324" t="s">
        <v>23931</v>
      </c>
      <c r="C10078" s="325" t="s">
        <v>1506</v>
      </c>
      <c r="D10078" s="326" t="s">
        <v>920</v>
      </c>
    </row>
    <row r="10079" spans="1:4" ht="15" x14ac:dyDescent="0.2">
      <c r="A10079" s="85">
        <v>40650</v>
      </c>
      <c r="B10079" s="324" t="s">
        <v>23932</v>
      </c>
      <c r="C10079" s="325" t="s">
        <v>1506</v>
      </c>
      <c r="D10079" s="326" t="s">
        <v>13938</v>
      </c>
    </row>
    <row r="10080" spans="1:4" ht="15" x14ac:dyDescent="0.2">
      <c r="A10080" s="85">
        <v>40651</v>
      </c>
      <c r="B10080" s="324" t="s">
        <v>23933</v>
      </c>
      <c r="C10080" s="325" t="s">
        <v>1506</v>
      </c>
      <c r="D10080" s="326" t="s">
        <v>13939</v>
      </c>
    </row>
    <row r="10081" spans="1:4" ht="15" x14ac:dyDescent="0.2">
      <c r="A10081" s="85">
        <v>40652</v>
      </c>
      <c r="B10081" s="324" t="s">
        <v>23934</v>
      </c>
      <c r="C10081" s="325" t="s">
        <v>1506</v>
      </c>
      <c r="D10081" s="326" t="s">
        <v>13935</v>
      </c>
    </row>
    <row r="10082" spans="1:4" ht="30" x14ac:dyDescent="0.2">
      <c r="A10082" s="85">
        <v>40647</v>
      </c>
      <c r="B10082" s="324" t="s">
        <v>23935</v>
      </c>
      <c r="C10082" s="325" t="s">
        <v>1506</v>
      </c>
      <c r="D10082" s="326" t="s">
        <v>13940</v>
      </c>
    </row>
    <row r="10083" spans="1:4" ht="15" x14ac:dyDescent="0.2">
      <c r="A10083" s="85">
        <v>40653</v>
      </c>
      <c r="B10083" s="324" t="s">
        <v>23936</v>
      </c>
      <c r="C10083" s="325" t="s">
        <v>1506</v>
      </c>
      <c r="D10083" s="326" t="s">
        <v>538</v>
      </c>
    </row>
    <row r="10084" spans="1:4" ht="15" x14ac:dyDescent="0.2">
      <c r="A10084" s="85">
        <v>36178</v>
      </c>
      <c r="B10084" s="324" t="s">
        <v>23937</v>
      </c>
      <c r="C10084" s="325" t="s">
        <v>14847</v>
      </c>
      <c r="D10084" s="326" t="s">
        <v>1340</v>
      </c>
    </row>
    <row r="10085" spans="1:4" ht="15" x14ac:dyDescent="0.2">
      <c r="A10085" s="85">
        <v>38195</v>
      </c>
      <c r="B10085" s="324" t="s">
        <v>23938</v>
      </c>
      <c r="C10085" s="325" t="s">
        <v>1506</v>
      </c>
      <c r="D10085" s="326" t="s">
        <v>854</v>
      </c>
    </row>
    <row r="10086" spans="1:4" ht="15" x14ac:dyDescent="0.2">
      <c r="A10086" s="85">
        <v>38181</v>
      </c>
      <c r="B10086" s="324" t="s">
        <v>23939</v>
      </c>
      <c r="C10086" s="325" t="s">
        <v>1506</v>
      </c>
      <c r="D10086" s="326" t="s">
        <v>23940</v>
      </c>
    </row>
    <row r="10087" spans="1:4" ht="15" x14ac:dyDescent="0.2">
      <c r="A10087" s="85">
        <v>38182</v>
      </c>
      <c r="B10087" s="324" t="s">
        <v>23941</v>
      </c>
      <c r="C10087" s="325" t="s">
        <v>1506</v>
      </c>
      <c r="D10087" s="326" t="s">
        <v>14661</v>
      </c>
    </row>
    <row r="10088" spans="1:4" ht="15" x14ac:dyDescent="0.2">
      <c r="A10088" s="85">
        <v>38186</v>
      </c>
      <c r="B10088" s="324" t="s">
        <v>23942</v>
      </c>
      <c r="C10088" s="325" t="s">
        <v>1506</v>
      </c>
      <c r="D10088" s="326" t="s">
        <v>23943</v>
      </c>
    </row>
    <row r="10089" spans="1:4" ht="15" x14ac:dyDescent="0.2">
      <c r="A10089" s="85">
        <v>38185</v>
      </c>
      <c r="B10089" s="324" t="s">
        <v>23944</v>
      </c>
      <c r="C10089" s="325" t="s">
        <v>1506</v>
      </c>
      <c r="D10089" s="326" t="s">
        <v>23945</v>
      </c>
    </row>
    <row r="10090" spans="1:4" ht="30" x14ac:dyDescent="0.2">
      <c r="A10090" s="85">
        <v>40654</v>
      </c>
      <c r="B10090" s="324" t="s">
        <v>23946</v>
      </c>
      <c r="C10090" s="325" t="s">
        <v>1506</v>
      </c>
      <c r="D10090" s="326" t="s">
        <v>13942</v>
      </c>
    </row>
    <row r="10091" spans="1:4" ht="30" x14ac:dyDescent="0.2">
      <c r="A10091" s="85">
        <v>25981</v>
      </c>
      <c r="B10091" s="324" t="s">
        <v>23947</v>
      </c>
      <c r="C10091" s="325" t="s">
        <v>1506</v>
      </c>
      <c r="D10091" s="326" t="s">
        <v>14716</v>
      </c>
    </row>
    <row r="10092" spans="1:4" ht="30" x14ac:dyDescent="0.2">
      <c r="A10092" s="85">
        <v>4822</v>
      </c>
      <c r="B10092" s="324" t="s">
        <v>23948</v>
      </c>
      <c r="C10092" s="325" t="s">
        <v>1506</v>
      </c>
      <c r="D10092" s="326" t="s">
        <v>23949</v>
      </c>
    </row>
    <row r="10093" spans="1:4" ht="30" x14ac:dyDescent="0.2">
      <c r="A10093" s="85">
        <v>4818</v>
      </c>
      <c r="B10093" s="324" t="s">
        <v>23950</v>
      </c>
      <c r="C10093" s="325" t="s">
        <v>1506</v>
      </c>
      <c r="D10093" s="326" t="s">
        <v>23951</v>
      </c>
    </row>
    <row r="10094" spans="1:4" ht="30" x14ac:dyDescent="0.2">
      <c r="A10094" s="85">
        <v>39567</v>
      </c>
      <c r="B10094" s="324" t="s">
        <v>23952</v>
      </c>
      <c r="C10094" s="325" t="s">
        <v>1506</v>
      </c>
      <c r="D10094" s="326" t="s">
        <v>23953</v>
      </c>
    </row>
    <row r="10095" spans="1:4" ht="30" x14ac:dyDescent="0.2">
      <c r="A10095" s="85">
        <v>39566</v>
      </c>
      <c r="B10095" s="324" t="s">
        <v>23954</v>
      </c>
      <c r="C10095" s="325" t="s">
        <v>1506</v>
      </c>
      <c r="D10095" s="326" t="s">
        <v>23955</v>
      </c>
    </row>
    <row r="10096" spans="1:4" ht="15" x14ac:dyDescent="0.2">
      <c r="A10096" s="85">
        <v>11062</v>
      </c>
      <c r="B10096" s="324" t="s">
        <v>23956</v>
      </c>
      <c r="C10096" s="325" t="s">
        <v>1506</v>
      </c>
      <c r="D10096" s="326" t="s">
        <v>23957</v>
      </c>
    </row>
    <row r="10097" spans="1:4" ht="15" x14ac:dyDescent="0.2">
      <c r="A10097" s="85">
        <v>11063</v>
      </c>
      <c r="B10097" s="324" t="s">
        <v>23958</v>
      </c>
      <c r="C10097" s="325" t="s">
        <v>1506</v>
      </c>
      <c r="D10097" s="326" t="s">
        <v>14470</v>
      </c>
    </row>
    <row r="10098" spans="1:4" ht="15" x14ac:dyDescent="0.2">
      <c r="A10098" s="85">
        <v>13521</v>
      </c>
      <c r="B10098" s="324" t="s">
        <v>23959</v>
      </c>
      <c r="C10098" s="325" t="s">
        <v>14847</v>
      </c>
      <c r="D10098" s="326" t="s">
        <v>13944</v>
      </c>
    </row>
    <row r="10099" spans="1:4" ht="30" x14ac:dyDescent="0.2">
      <c r="A10099" s="85">
        <v>10851</v>
      </c>
      <c r="B10099" s="324" t="s">
        <v>23960</v>
      </c>
      <c r="C10099" s="325" t="s">
        <v>14847</v>
      </c>
      <c r="D10099" s="326" t="s">
        <v>7585</v>
      </c>
    </row>
    <row r="10100" spans="1:4" ht="30" x14ac:dyDescent="0.2">
      <c r="A10100" s="85">
        <v>39515</v>
      </c>
      <c r="B10100" s="324" t="s">
        <v>23961</v>
      </c>
      <c r="C10100" s="325" t="s">
        <v>14847</v>
      </c>
      <c r="D10100" s="326" t="s">
        <v>13592</v>
      </c>
    </row>
    <row r="10101" spans="1:4" ht="30" x14ac:dyDescent="0.2">
      <c r="A10101" s="85">
        <v>39516</v>
      </c>
      <c r="B10101" s="324" t="s">
        <v>23962</v>
      </c>
      <c r="C10101" s="325" t="s">
        <v>14847</v>
      </c>
      <c r="D10101" s="326" t="s">
        <v>6617</v>
      </c>
    </row>
    <row r="10102" spans="1:4" ht="30" x14ac:dyDescent="0.2">
      <c r="A10102" s="85">
        <v>39514</v>
      </c>
      <c r="B10102" s="324" t="s">
        <v>23963</v>
      </c>
      <c r="C10102" s="325" t="s">
        <v>14847</v>
      </c>
      <c r="D10102" s="326" t="s">
        <v>19480</v>
      </c>
    </row>
    <row r="10103" spans="1:4" ht="30" x14ac:dyDescent="0.2">
      <c r="A10103" s="85">
        <v>4812</v>
      </c>
      <c r="B10103" s="324" t="s">
        <v>23964</v>
      </c>
      <c r="C10103" s="325" t="s">
        <v>1506</v>
      </c>
      <c r="D10103" s="326" t="s">
        <v>5777</v>
      </c>
    </row>
    <row r="10104" spans="1:4" ht="15" x14ac:dyDescent="0.2">
      <c r="A10104" s="85">
        <v>10849</v>
      </c>
      <c r="B10104" s="324" t="s">
        <v>23965</v>
      </c>
      <c r="C10104" s="325" t="s">
        <v>14847</v>
      </c>
      <c r="D10104" s="326" t="s">
        <v>13945</v>
      </c>
    </row>
    <row r="10105" spans="1:4" ht="15" x14ac:dyDescent="0.2">
      <c r="A10105" s="85">
        <v>10848</v>
      </c>
      <c r="B10105" s="324" t="s">
        <v>23966</v>
      </c>
      <c r="C10105" s="325" t="s">
        <v>14847</v>
      </c>
      <c r="D10105" s="326" t="s">
        <v>13946</v>
      </c>
    </row>
    <row r="10106" spans="1:4" ht="15" x14ac:dyDescent="0.2">
      <c r="A10106" s="85">
        <v>4813</v>
      </c>
      <c r="B10106" s="324" t="s">
        <v>23967</v>
      </c>
      <c r="C10106" s="325" t="s">
        <v>1506</v>
      </c>
      <c r="D10106" s="326" t="s">
        <v>13947</v>
      </c>
    </row>
    <row r="10107" spans="1:4" ht="30" x14ac:dyDescent="0.2">
      <c r="A10107" s="85">
        <v>37560</v>
      </c>
      <c r="B10107" s="324" t="s">
        <v>23968</v>
      </c>
      <c r="C10107" s="325" t="s">
        <v>14847</v>
      </c>
      <c r="D10107" s="326" t="s">
        <v>13948</v>
      </c>
    </row>
    <row r="10108" spans="1:4" ht="30" x14ac:dyDescent="0.2">
      <c r="A10108" s="85">
        <v>37557</v>
      </c>
      <c r="B10108" s="324" t="s">
        <v>23969</v>
      </c>
      <c r="C10108" s="325" t="s">
        <v>14847</v>
      </c>
      <c r="D10108" s="326" t="s">
        <v>2328</v>
      </c>
    </row>
    <row r="10109" spans="1:4" ht="30" x14ac:dyDescent="0.2">
      <c r="A10109" s="85">
        <v>37556</v>
      </c>
      <c r="B10109" s="324" t="s">
        <v>23970</v>
      </c>
      <c r="C10109" s="325" t="s">
        <v>14847</v>
      </c>
      <c r="D10109" s="326" t="s">
        <v>545</v>
      </c>
    </row>
    <row r="10110" spans="1:4" ht="30" x14ac:dyDescent="0.2">
      <c r="A10110" s="85">
        <v>37559</v>
      </c>
      <c r="B10110" s="324" t="s">
        <v>23971</v>
      </c>
      <c r="C10110" s="325" t="s">
        <v>14847</v>
      </c>
      <c r="D10110" s="326" t="s">
        <v>442</v>
      </c>
    </row>
    <row r="10111" spans="1:4" ht="30" x14ac:dyDescent="0.2">
      <c r="A10111" s="85">
        <v>37539</v>
      </c>
      <c r="B10111" s="324" t="s">
        <v>23972</v>
      </c>
      <c r="C10111" s="325" t="s">
        <v>14847</v>
      </c>
      <c r="D10111" s="326" t="s">
        <v>1103</v>
      </c>
    </row>
    <row r="10112" spans="1:4" ht="30" x14ac:dyDescent="0.2">
      <c r="A10112" s="85">
        <v>37558</v>
      </c>
      <c r="B10112" s="324" t="s">
        <v>23973</v>
      </c>
      <c r="C10112" s="325" t="s">
        <v>14847</v>
      </c>
      <c r="D10112" s="326" t="s">
        <v>13949</v>
      </c>
    </row>
    <row r="10113" spans="1:4" ht="15" x14ac:dyDescent="0.2">
      <c r="A10113" s="85">
        <v>34723</v>
      </c>
      <c r="B10113" s="324" t="s">
        <v>23974</v>
      </c>
      <c r="C10113" s="325" t="s">
        <v>1506</v>
      </c>
      <c r="D10113" s="326" t="s">
        <v>13763</v>
      </c>
    </row>
    <row r="10114" spans="1:4" ht="15" x14ac:dyDescent="0.2">
      <c r="A10114" s="85">
        <v>34721</v>
      </c>
      <c r="B10114" s="324" t="s">
        <v>23975</v>
      </c>
      <c r="C10114" s="325" t="s">
        <v>1506</v>
      </c>
      <c r="D10114" s="326" t="s">
        <v>13950</v>
      </c>
    </row>
    <row r="10115" spans="1:4" ht="15" x14ac:dyDescent="0.2">
      <c r="A10115" s="85">
        <v>4309</v>
      </c>
      <c r="B10115" s="324" t="s">
        <v>23976</v>
      </c>
      <c r="C10115" s="325" t="s">
        <v>14847</v>
      </c>
      <c r="D10115" s="326" t="s">
        <v>13459</v>
      </c>
    </row>
    <row r="10116" spans="1:4" ht="15" x14ac:dyDescent="0.2">
      <c r="A10116" s="85">
        <v>4307</v>
      </c>
      <c r="B10116" s="324" t="s">
        <v>23977</v>
      </c>
      <c r="C10116" s="325" t="s">
        <v>14847</v>
      </c>
      <c r="D10116" s="326" t="s">
        <v>4969</v>
      </c>
    </row>
    <row r="10117" spans="1:4" ht="15" x14ac:dyDescent="0.2">
      <c r="A10117" s="85">
        <v>10850</v>
      </c>
      <c r="B10117" s="324" t="s">
        <v>23978</v>
      </c>
      <c r="C10117" s="325" t="s">
        <v>14847</v>
      </c>
      <c r="D10117" s="326" t="s">
        <v>494</v>
      </c>
    </row>
    <row r="10118" spans="1:4" ht="30" x14ac:dyDescent="0.2">
      <c r="A10118" s="85">
        <v>42438</v>
      </c>
      <c r="B10118" s="324" t="s">
        <v>23979</v>
      </c>
      <c r="C10118" s="325" t="s">
        <v>14847</v>
      </c>
      <c r="D10118" s="326" t="s">
        <v>23980</v>
      </c>
    </row>
    <row r="10119" spans="1:4" ht="15" x14ac:dyDescent="0.2">
      <c r="A10119" s="85">
        <v>4792</v>
      </c>
      <c r="B10119" s="324" t="s">
        <v>23981</v>
      </c>
      <c r="C10119" s="325" t="s">
        <v>1506</v>
      </c>
      <c r="D10119" s="326" t="s">
        <v>16952</v>
      </c>
    </row>
    <row r="10120" spans="1:4" ht="15" x14ac:dyDescent="0.2">
      <c r="A10120" s="85">
        <v>4790</v>
      </c>
      <c r="B10120" s="324" t="s">
        <v>23982</v>
      </c>
      <c r="C10120" s="325" t="s">
        <v>1506</v>
      </c>
      <c r="D10120" s="326" t="s">
        <v>16430</v>
      </c>
    </row>
    <row r="10121" spans="1:4" ht="30" x14ac:dyDescent="0.2">
      <c r="A10121" s="85">
        <v>40671</v>
      </c>
      <c r="B10121" s="324" t="s">
        <v>23983</v>
      </c>
      <c r="C10121" s="325" t="s">
        <v>1506</v>
      </c>
      <c r="D10121" s="326" t="s">
        <v>13828</v>
      </c>
    </row>
    <row r="10122" spans="1:4" ht="15" x14ac:dyDescent="0.2">
      <c r="A10122" s="85">
        <v>7552</v>
      </c>
      <c r="B10122" s="324" t="s">
        <v>23984</v>
      </c>
      <c r="C10122" s="325" t="s">
        <v>14847</v>
      </c>
      <c r="D10122" s="326" t="s">
        <v>930</v>
      </c>
    </row>
    <row r="10123" spans="1:4" ht="15" x14ac:dyDescent="0.2">
      <c r="A10123" s="85">
        <v>4893</v>
      </c>
      <c r="B10123" s="324" t="s">
        <v>23985</v>
      </c>
      <c r="C10123" s="325" t="s">
        <v>14847</v>
      </c>
      <c r="D10123" s="326" t="s">
        <v>5466</v>
      </c>
    </row>
    <row r="10124" spans="1:4" ht="15" x14ac:dyDescent="0.2">
      <c r="A10124" s="85">
        <v>4894</v>
      </c>
      <c r="B10124" s="324" t="s">
        <v>23986</v>
      </c>
      <c r="C10124" s="325" t="s">
        <v>14847</v>
      </c>
      <c r="D10124" s="326" t="s">
        <v>670</v>
      </c>
    </row>
    <row r="10125" spans="1:4" ht="15" x14ac:dyDescent="0.2">
      <c r="A10125" s="85">
        <v>4888</v>
      </c>
      <c r="B10125" s="324" t="s">
        <v>23987</v>
      </c>
      <c r="C10125" s="325" t="s">
        <v>14847</v>
      </c>
      <c r="D10125" s="326" t="s">
        <v>1139</v>
      </c>
    </row>
    <row r="10126" spans="1:4" ht="15" x14ac:dyDescent="0.2">
      <c r="A10126" s="85">
        <v>4890</v>
      </c>
      <c r="B10126" s="324" t="s">
        <v>23988</v>
      </c>
      <c r="C10126" s="325" t="s">
        <v>14847</v>
      </c>
      <c r="D10126" s="326" t="s">
        <v>13401</v>
      </c>
    </row>
    <row r="10127" spans="1:4" ht="15" x14ac:dyDescent="0.2">
      <c r="A10127" s="85">
        <v>12411</v>
      </c>
      <c r="B10127" s="324" t="s">
        <v>23989</v>
      </c>
      <c r="C10127" s="325" t="s">
        <v>14847</v>
      </c>
      <c r="D10127" s="326" t="s">
        <v>19248</v>
      </c>
    </row>
    <row r="10128" spans="1:4" ht="15" x14ac:dyDescent="0.2">
      <c r="A10128" s="85">
        <v>4891</v>
      </c>
      <c r="B10128" s="324" t="s">
        <v>23990</v>
      </c>
      <c r="C10128" s="325" t="s">
        <v>14847</v>
      </c>
      <c r="D10128" s="326" t="s">
        <v>1101</v>
      </c>
    </row>
    <row r="10129" spans="1:4" ht="15" x14ac:dyDescent="0.2">
      <c r="A10129" s="85">
        <v>4889</v>
      </c>
      <c r="B10129" s="324" t="s">
        <v>23991</v>
      </c>
      <c r="C10129" s="325" t="s">
        <v>14847</v>
      </c>
      <c r="D10129" s="326" t="s">
        <v>23992</v>
      </c>
    </row>
    <row r="10130" spans="1:4" ht="15" x14ac:dyDescent="0.2">
      <c r="A10130" s="85">
        <v>4892</v>
      </c>
      <c r="B10130" s="324" t="s">
        <v>23993</v>
      </c>
      <c r="C10130" s="325" t="s">
        <v>14847</v>
      </c>
      <c r="D10130" s="326" t="s">
        <v>14451</v>
      </c>
    </row>
    <row r="10131" spans="1:4" ht="15" x14ac:dyDescent="0.2">
      <c r="A10131" s="85">
        <v>12412</v>
      </c>
      <c r="B10131" s="324" t="s">
        <v>23994</v>
      </c>
      <c r="C10131" s="325" t="s">
        <v>14847</v>
      </c>
      <c r="D10131" s="326" t="s">
        <v>23995</v>
      </c>
    </row>
    <row r="10132" spans="1:4" ht="15" x14ac:dyDescent="0.2">
      <c r="A10132" s="85">
        <v>11073</v>
      </c>
      <c r="B10132" s="324" t="s">
        <v>23996</v>
      </c>
      <c r="C10132" s="325" t="s">
        <v>14847</v>
      </c>
      <c r="D10132" s="326" t="s">
        <v>6702</v>
      </c>
    </row>
    <row r="10133" spans="1:4" ht="15" x14ac:dyDescent="0.2">
      <c r="A10133" s="85">
        <v>11071</v>
      </c>
      <c r="B10133" s="324" t="s">
        <v>23997</v>
      </c>
      <c r="C10133" s="325" t="s">
        <v>14847</v>
      </c>
      <c r="D10133" s="326" t="s">
        <v>5215</v>
      </c>
    </row>
    <row r="10134" spans="1:4" ht="15" x14ac:dyDescent="0.2">
      <c r="A10134" s="85">
        <v>11072</v>
      </c>
      <c r="B10134" s="324" t="s">
        <v>23998</v>
      </c>
      <c r="C10134" s="325" t="s">
        <v>14847</v>
      </c>
      <c r="D10134" s="326" t="s">
        <v>2008</v>
      </c>
    </row>
    <row r="10135" spans="1:4" ht="15" x14ac:dyDescent="0.2">
      <c r="A10135" s="85">
        <v>4895</v>
      </c>
      <c r="B10135" s="324" t="s">
        <v>23999</v>
      </c>
      <c r="C10135" s="325" t="s">
        <v>14847</v>
      </c>
      <c r="D10135" s="326" t="s">
        <v>24000</v>
      </c>
    </row>
    <row r="10136" spans="1:4" ht="15" x14ac:dyDescent="0.2">
      <c r="A10136" s="85">
        <v>4907</v>
      </c>
      <c r="B10136" s="324" t="s">
        <v>24001</v>
      </c>
      <c r="C10136" s="325" t="s">
        <v>14847</v>
      </c>
      <c r="D10136" s="326" t="s">
        <v>1275</v>
      </c>
    </row>
    <row r="10137" spans="1:4" ht="15" x14ac:dyDescent="0.2">
      <c r="A10137" s="85">
        <v>4902</v>
      </c>
      <c r="B10137" s="324" t="s">
        <v>24002</v>
      </c>
      <c r="C10137" s="325" t="s">
        <v>14847</v>
      </c>
      <c r="D10137" s="326" t="s">
        <v>21326</v>
      </c>
    </row>
    <row r="10138" spans="1:4" ht="15" x14ac:dyDescent="0.2">
      <c r="A10138" s="85">
        <v>4908</v>
      </c>
      <c r="B10138" s="324" t="s">
        <v>24003</v>
      </c>
      <c r="C10138" s="325" t="s">
        <v>14847</v>
      </c>
      <c r="D10138" s="326" t="s">
        <v>24004</v>
      </c>
    </row>
    <row r="10139" spans="1:4" ht="15" x14ac:dyDescent="0.2">
      <c r="A10139" s="85">
        <v>4909</v>
      </c>
      <c r="B10139" s="324" t="s">
        <v>24005</v>
      </c>
      <c r="C10139" s="325" t="s">
        <v>14847</v>
      </c>
      <c r="D10139" s="326" t="s">
        <v>24006</v>
      </c>
    </row>
    <row r="10140" spans="1:4" ht="15" x14ac:dyDescent="0.2">
      <c r="A10140" s="85">
        <v>4903</v>
      </c>
      <c r="B10140" s="324" t="s">
        <v>24007</v>
      </c>
      <c r="C10140" s="325" t="s">
        <v>14847</v>
      </c>
      <c r="D10140" s="326" t="s">
        <v>24008</v>
      </c>
    </row>
    <row r="10141" spans="1:4" ht="15" x14ac:dyDescent="0.2">
      <c r="A10141" s="85">
        <v>4897</v>
      </c>
      <c r="B10141" s="324" t="s">
        <v>24009</v>
      </c>
      <c r="C10141" s="325" t="s">
        <v>14847</v>
      </c>
      <c r="D10141" s="326" t="s">
        <v>821</v>
      </c>
    </row>
    <row r="10142" spans="1:4" ht="15" x14ac:dyDescent="0.2">
      <c r="A10142" s="85">
        <v>4896</v>
      </c>
      <c r="B10142" s="324" t="s">
        <v>24010</v>
      </c>
      <c r="C10142" s="325" t="s">
        <v>14847</v>
      </c>
      <c r="D10142" s="326" t="s">
        <v>327</v>
      </c>
    </row>
    <row r="10143" spans="1:4" ht="15" x14ac:dyDescent="0.2">
      <c r="A10143" s="85">
        <v>4900</v>
      </c>
      <c r="B10143" s="324" t="s">
        <v>24011</v>
      </c>
      <c r="C10143" s="325" t="s">
        <v>14847</v>
      </c>
      <c r="D10143" s="326" t="s">
        <v>1119</v>
      </c>
    </row>
    <row r="10144" spans="1:4" ht="15" x14ac:dyDescent="0.2">
      <c r="A10144" s="85">
        <v>4898</v>
      </c>
      <c r="B10144" s="324" t="s">
        <v>24012</v>
      </c>
      <c r="C10144" s="325" t="s">
        <v>14847</v>
      </c>
      <c r="D10144" s="326" t="s">
        <v>337</v>
      </c>
    </row>
    <row r="10145" spans="1:4" ht="15" x14ac:dyDescent="0.2">
      <c r="A10145" s="85">
        <v>4899</v>
      </c>
      <c r="B10145" s="324" t="s">
        <v>24013</v>
      </c>
      <c r="C10145" s="325" t="s">
        <v>14847</v>
      </c>
      <c r="D10145" s="326" t="s">
        <v>2754</v>
      </c>
    </row>
    <row r="10146" spans="1:4" ht="15" x14ac:dyDescent="0.2">
      <c r="A10146" s="85">
        <v>11096</v>
      </c>
      <c r="B10146" s="324" t="s">
        <v>24014</v>
      </c>
      <c r="C10146" s="325" t="s">
        <v>1492</v>
      </c>
      <c r="D10146" s="326" t="s">
        <v>198</v>
      </c>
    </row>
    <row r="10147" spans="1:4" ht="15" x14ac:dyDescent="0.2">
      <c r="A10147" s="85">
        <v>4741</v>
      </c>
      <c r="B10147" s="324" t="s">
        <v>24015</v>
      </c>
      <c r="C10147" s="325" t="s">
        <v>1504</v>
      </c>
      <c r="D10147" s="326" t="s">
        <v>14758</v>
      </c>
    </row>
    <row r="10148" spans="1:4" ht="15" x14ac:dyDescent="0.2">
      <c r="A10148" s="85">
        <v>4752</v>
      </c>
      <c r="B10148" s="324" t="s">
        <v>24016</v>
      </c>
      <c r="C10148" s="325" t="s">
        <v>1490</v>
      </c>
      <c r="D10148" s="326" t="s">
        <v>24017</v>
      </c>
    </row>
    <row r="10149" spans="1:4" ht="15" x14ac:dyDescent="0.2">
      <c r="A10149" s="85">
        <v>41091</v>
      </c>
      <c r="B10149" s="324" t="s">
        <v>24018</v>
      </c>
      <c r="C10149" s="325" t="s">
        <v>1494</v>
      </c>
      <c r="D10149" s="326" t="s">
        <v>24019</v>
      </c>
    </row>
    <row r="10150" spans="1:4" ht="30" x14ac:dyDescent="0.2">
      <c r="A10150" s="85">
        <v>13954</v>
      </c>
      <c r="B10150" s="324" t="s">
        <v>24020</v>
      </c>
      <c r="C10150" s="325" t="s">
        <v>14847</v>
      </c>
      <c r="D10150" s="326" t="s">
        <v>13952</v>
      </c>
    </row>
    <row r="10151" spans="1:4" ht="15" x14ac:dyDescent="0.2">
      <c r="A10151" s="85">
        <v>3411</v>
      </c>
      <c r="B10151" s="324" t="s">
        <v>24021</v>
      </c>
      <c r="C10151" s="325" t="s">
        <v>1492</v>
      </c>
      <c r="D10151" s="326" t="s">
        <v>1171</v>
      </c>
    </row>
    <row r="10152" spans="1:4" ht="15" x14ac:dyDescent="0.2">
      <c r="A10152" s="85">
        <v>39995</v>
      </c>
      <c r="B10152" s="324" t="s">
        <v>24022</v>
      </c>
      <c r="C10152" s="325" t="s">
        <v>1504</v>
      </c>
      <c r="D10152" s="326" t="s">
        <v>16691</v>
      </c>
    </row>
    <row r="10153" spans="1:4" ht="30" x14ac:dyDescent="0.2">
      <c r="A10153" s="85">
        <v>11615</v>
      </c>
      <c r="B10153" s="324" t="s">
        <v>24023</v>
      </c>
      <c r="C10153" s="325" t="s">
        <v>1506</v>
      </c>
      <c r="D10153" s="326" t="s">
        <v>174</v>
      </c>
    </row>
    <row r="10154" spans="1:4" ht="30" x14ac:dyDescent="0.2">
      <c r="A10154" s="85">
        <v>3408</v>
      </c>
      <c r="B10154" s="324" t="s">
        <v>24024</v>
      </c>
      <c r="C10154" s="325" t="s">
        <v>1506</v>
      </c>
      <c r="D10154" s="326" t="s">
        <v>1973</v>
      </c>
    </row>
    <row r="10155" spans="1:4" ht="30" x14ac:dyDescent="0.2">
      <c r="A10155" s="85">
        <v>3409</v>
      </c>
      <c r="B10155" s="324" t="s">
        <v>24025</v>
      </c>
      <c r="C10155" s="325" t="s">
        <v>1506</v>
      </c>
      <c r="D10155" s="326" t="s">
        <v>887</v>
      </c>
    </row>
    <row r="10156" spans="1:4" ht="15" x14ac:dyDescent="0.2">
      <c r="A10156" s="85">
        <v>11427</v>
      </c>
      <c r="B10156" s="324" t="s">
        <v>24026</v>
      </c>
      <c r="C10156" s="325" t="s">
        <v>1492</v>
      </c>
      <c r="D10156" s="326" t="s">
        <v>24027</v>
      </c>
    </row>
    <row r="10157" spans="1:4" ht="30" x14ac:dyDescent="0.2">
      <c r="A10157" s="85">
        <v>4491</v>
      </c>
      <c r="B10157" s="324" t="s">
        <v>24028</v>
      </c>
      <c r="C10157" s="325" t="s">
        <v>1491</v>
      </c>
      <c r="D10157" s="326" t="s">
        <v>13792</v>
      </c>
    </row>
    <row r="10158" spans="1:4" ht="30" x14ac:dyDescent="0.2">
      <c r="A10158" s="85">
        <v>26022</v>
      </c>
      <c r="B10158" s="324" t="s">
        <v>24029</v>
      </c>
      <c r="C10158" s="325" t="s">
        <v>14847</v>
      </c>
      <c r="D10158" s="326" t="s">
        <v>24030</v>
      </c>
    </row>
    <row r="10159" spans="1:4" ht="15" x14ac:dyDescent="0.2">
      <c r="A10159" s="85">
        <v>421</v>
      </c>
      <c r="B10159" s="324" t="s">
        <v>24031</v>
      </c>
      <c r="C10159" s="325" t="s">
        <v>14847</v>
      </c>
      <c r="D10159" s="326" t="s">
        <v>4221</v>
      </c>
    </row>
    <row r="10160" spans="1:4" ht="15" x14ac:dyDescent="0.2">
      <c r="A10160" s="85">
        <v>12362</v>
      </c>
      <c r="B10160" s="324" t="s">
        <v>24032</v>
      </c>
      <c r="C10160" s="325" t="s">
        <v>14847</v>
      </c>
      <c r="D10160" s="326" t="s">
        <v>1386</v>
      </c>
    </row>
    <row r="10161" spans="1:4" ht="15" x14ac:dyDescent="0.2">
      <c r="A10161" s="85">
        <v>14148</v>
      </c>
      <c r="B10161" s="324" t="s">
        <v>24033</v>
      </c>
      <c r="C10161" s="325" t="s">
        <v>14847</v>
      </c>
      <c r="D10161" s="326" t="s">
        <v>322</v>
      </c>
    </row>
    <row r="10162" spans="1:4" ht="15" x14ac:dyDescent="0.2">
      <c r="A10162" s="85">
        <v>4341</v>
      </c>
      <c r="B10162" s="324" t="s">
        <v>24034</v>
      </c>
      <c r="C10162" s="325" t="s">
        <v>14847</v>
      </c>
      <c r="D10162" s="326" t="s">
        <v>485</v>
      </c>
    </row>
    <row r="10163" spans="1:4" ht="15" x14ac:dyDescent="0.2">
      <c r="A10163" s="85">
        <v>4337</v>
      </c>
      <c r="B10163" s="324" t="s">
        <v>24035</v>
      </c>
      <c r="C10163" s="325" t="s">
        <v>14847</v>
      </c>
      <c r="D10163" s="326" t="s">
        <v>489</v>
      </c>
    </row>
    <row r="10164" spans="1:4" ht="15" x14ac:dyDescent="0.2">
      <c r="A10164" s="85">
        <v>4339</v>
      </c>
      <c r="B10164" s="324" t="s">
        <v>24036</v>
      </c>
      <c r="C10164" s="325" t="s">
        <v>14847</v>
      </c>
      <c r="D10164" s="326" t="s">
        <v>884</v>
      </c>
    </row>
    <row r="10165" spans="1:4" ht="15" x14ac:dyDescent="0.2">
      <c r="A10165" s="85">
        <v>39997</v>
      </c>
      <c r="B10165" s="324" t="s">
        <v>24037</v>
      </c>
      <c r="C10165" s="325" t="s">
        <v>14847</v>
      </c>
      <c r="D10165" s="326" t="s">
        <v>408</v>
      </c>
    </row>
    <row r="10166" spans="1:4" ht="15" x14ac:dyDescent="0.2">
      <c r="A10166" s="85">
        <v>11971</v>
      </c>
      <c r="B10166" s="324" t="s">
        <v>24038</v>
      </c>
      <c r="C10166" s="325" t="s">
        <v>14847</v>
      </c>
      <c r="D10166" s="326" t="s">
        <v>2412</v>
      </c>
    </row>
    <row r="10167" spans="1:4" ht="15" x14ac:dyDescent="0.2">
      <c r="A10167" s="85">
        <v>4342</v>
      </c>
      <c r="B10167" s="324" t="s">
        <v>24039</v>
      </c>
      <c r="C10167" s="325" t="s">
        <v>14847</v>
      </c>
      <c r="D10167" s="326" t="s">
        <v>541</v>
      </c>
    </row>
    <row r="10168" spans="1:4" ht="15" x14ac:dyDescent="0.2">
      <c r="A10168" s="85">
        <v>4330</v>
      </c>
      <c r="B10168" s="324" t="s">
        <v>24040</v>
      </c>
      <c r="C10168" s="325" t="s">
        <v>14847</v>
      </c>
      <c r="D10168" s="326" t="s">
        <v>1180</v>
      </c>
    </row>
    <row r="10169" spans="1:4" ht="15" x14ac:dyDescent="0.2">
      <c r="A10169" s="85">
        <v>4340</v>
      </c>
      <c r="B10169" s="324" t="s">
        <v>24041</v>
      </c>
      <c r="C10169" s="325" t="s">
        <v>14847</v>
      </c>
      <c r="D10169" s="326" t="s">
        <v>322</v>
      </c>
    </row>
    <row r="10170" spans="1:4" ht="15" x14ac:dyDescent="0.2">
      <c r="A10170" s="85">
        <v>5088</v>
      </c>
      <c r="B10170" s="324" t="s">
        <v>24042</v>
      </c>
      <c r="C10170" s="325" t="s">
        <v>14847</v>
      </c>
      <c r="D10170" s="326" t="s">
        <v>231</v>
      </c>
    </row>
    <row r="10171" spans="1:4" ht="30" x14ac:dyDescent="0.2">
      <c r="A10171" s="85">
        <v>11154</v>
      </c>
      <c r="B10171" s="324" t="s">
        <v>24043</v>
      </c>
      <c r="C10171" s="325" t="s">
        <v>14847</v>
      </c>
      <c r="D10171" s="326" t="s">
        <v>24044</v>
      </c>
    </row>
    <row r="10172" spans="1:4" ht="30" x14ac:dyDescent="0.2">
      <c r="A10172" s="85">
        <v>39021</v>
      </c>
      <c r="B10172" s="324" t="s">
        <v>24045</v>
      </c>
      <c r="C10172" s="325" t="s">
        <v>14847</v>
      </c>
      <c r="D10172" s="326" t="s">
        <v>24046</v>
      </c>
    </row>
    <row r="10173" spans="1:4" ht="30" x14ac:dyDescent="0.2">
      <c r="A10173" s="85">
        <v>39022</v>
      </c>
      <c r="B10173" s="324" t="s">
        <v>24047</v>
      </c>
      <c r="C10173" s="325" t="s">
        <v>14847</v>
      </c>
      <c r="D10173" s="326" t="s">
        <v>24048</v>
      </c>
    </row>
    <row r="10174" spans="1:4" ht="30" x14ac:dyDescent="0.2">
      <c r="A10174" s="85">
        <v>39024</v>
      </c>
      <c r="B10174" s="324" t="s">
        <v>24049</v>
      </c>
      <c r="C10174" s="325" t="s">
        <v>14847</v>
      </c>
      <c r="D10174" s="326" t="s">
        <v>24050</v>
      </c>
    </row>
    <row r="10175" spans="1:4" ht="30" x14ac:dyDescent="0.2">
      <c r="A10175" s="85">
        <v>4914</v>
      </c>
      <c r="B10175" s="324" t="s">
        <v>24051</v>
      </c>
      <c r="C10175" s="325" t="s">
        <v>1506</v>
      </c>
      <c r="D10175" s="326" t="s">
        <v>24052</v>
      </c>
    </row>
    <row r="10176" spans="1:4" ht="30" x14ac:dyDescent="0.2">
      <c r="A10176" s="85">
        <v>4917</v>
      </c>
      <c r="B10176" s="324" t="s">
        <v>24053</v>
      </c>
      <c r="C10176" s="325" t="s">
        <v>1506</v>
      </c>
      <c r="D10176" s="326" t="s">
        <v>24054</v>
      </c>
    </row>
    <row r="10177" spans="1:4" ht="30" x14ac:dyDescent="0.2">
      <c r="A10177" s="85">
        <v>39025</v>
      </c>
      <c r="B10177" s="324" t="s">
        <v>24055</v>
      </c>
      <c r="C10177" s="325" t="s">
        <v>14847</v>
      </c>
      <c r="D10177" s="326" t="s">
        <v>24056</v>
      </c>
    </row>
    <row r="10178" spans="1:4" ht="30" x14ac:dyDescent="0.2">
      <c r="A10178" s="85">
        <v>4930</v>
      </c>
      <c r="B10178" s="324" t="s">
        <v>24057</v>
      </c>
      <c r="C10178" s="325" t="s">
        <v>1506</v>
      </c>
      <c r="D10178" s="326" t="s">
        <v>14453</v>
      </c>
    </row>
    <row r="10179" spans="1:4" ht="30" x14ac:dyDescent="0.2">
      <c r="A10179" s="85">
        <v>4922</v>
      </c>
      <c r="B10179" s="324" t="s">
        <v>24058</v>
      </c>
      <c r="C10179" s="325" t="s">
        <v>1506</v>
      </c>
      <c r="D10179" s="326" t="s">
        <v>24059</v>
      </c>
    </row>
    <row r="10180" spans="1:4" ht="30" x14ac:dyDescent="0.2">
      <c r="A10180" s="85">
        <v>4911</v>
      </c>
      <c r="B10180" s="324" t="s">
        <v>24060</v>
      </c>
      <c r="C10180" s="325" t="s">
        <v>1506</v>
      </c>
      <c r="D10180" s="326" t="s">
        <v>13953</v>
      </c>
    </row>
    <row r="10181" spans="1:4" ht="30" x14ac:dyDescent="0.2">
      <c r="A10181" s="85">
        <v>37518</v>
      </c>
      <c r="B10181" s="324" t="s">
        <v>24061</v>
      </c>
      <c r="C10181" s="325" t="s">
        <v>1506</v>
      </c>
      <c r="D10181" s="326" t="s">
        <v>13954</v>
      </c>
    </row>
    <row r="10182" spans="1:4" ht="30" x14ac:dyDescent="0.2">
      <c r="A10182" s="85">
        <v>4910</v>
      </c>
      <c r="B10182" s="324" t="s">
        <v>24062</v>
      </c>
      <c r="C10182" s="325" t="s">
        <v>1506</v>
      </c>
      <c r="D10182" s="326" t="s">
        <v>13953</v>
      </c>
    </row>
    <row r="10183" spans="1:4" ht="30" x14ac:dyDescent="0.2">
      <c r="A10183" s="85">
        <v>4943</v>
      </c>
      <c r="B10183" s="324" t="s">
        <v>24063</v>
      </c>
      <c r="C10183" s="325" t="s">
        <v>1506</v>
      </c>
      <c r="D10183" s="326" t="s">
        <v>13955</v>
      </c>
    </row>
    <row r="10184" spans="1:4" ht="30" x14ac:dyDescent="0.2">
      <c r="A10184" s="85">
        <v>5002</v>
      </c>
      <c r="B10184" s="324" t="s">
        <v>24064</v>
      </c>
      <c r="C10184" s="325" t="s">
        <v>1506</v>
      </c>
      <c r="D10184" s="326" t="s">
        <v>24065</v>
      </c>
    </row>
    <row r="10185" spans="1:4" ht="15" x14ac:dyDescent="0.2">
      <c r="A10185" s="85">
        <v>4977</v>
      </c>
      <c r="B10185" s="324" t="s">
        <v>24066</v>
      </c>
      <c r="C10185" s="325" t="s">
        <v>1506</v>
      </c>
      <c r="D10185" s="326" t="s">
        <v>24067</v>
      </c>
    </row>
    <row r="10186" spans="1:4" ht="30" x14ac:dyDescent="0.2">
      <c r="A10186" s="85">
        <v>5028</v>
      </c>
      <c r="B10186" s="324" t="s">
        <v>24068</v>
      </c>
      <c r="C10186" s="325" t="s">
        <v>1506</v>
      </c>
      <c r="D10186" s="326" t="s">
        <v>24069</v>
      </c>
    </row>
    <row r="10187" spans="1:4" ht="30" x14ac:dyDescent="0.2">
      <c r="A10187" s="85">
        <v>4998</v>
      </c>
      <c r="B10187" s="324" t="s">
        <v>24070</v>
      </c>
      <c r="C10187" s="325" t="s">
        <v>1506</v>
      </c>
      <c r="D10187" s="326" t="s">
        <v>24071</v>
      </c>
    </row>
    <row r="10188" spans="1:4" ht="15" x14ac:dyDescent="0.2">
      <c r="A10188" s="85">
        <v>4969</v>
      </c>
      <c r="B10188" s="324" t="s">
        <v>24072</v>
      </c>
      <c r="C10188" s="325" t="s">
        <v>1506</v>
      </c>
      <c r="D10188" s="326" t="s">
        <v>24073</v>
      </c>
    </row>
    <row r="10189" spans="1:4" ht="30" x14ac:dyDescent="0.2">
      <c r="A10189" s="85">
        <v>11364</v>
      </c>
      <c r="B10189" s="324" t="s">
        <v>24074</v>
      </c>
      <c r="C10189" s="325" t="s">
        <v>14847</v>
      </c>
      <c r="D10189" s="326" t="s">
        <v>24075</v>
      </c>
    </row>
    <row r="10190" spans="1:4" ht="30" x14ac:dyDescent="0.2">
      <c r="A10190" s="85">
        <v>11365</v>
      </c>
      <c r="B10190" s="324" t="s">
        <v>24076</v>
      </c>
      <c r="C10190" s="325" t="s">
        <v>14847</v>
      </c>
      <c r="D10190" s="326" t="s">
        <v>24077</v>
      </c>
    </row>
    <row r="10191" spans="1:4" ht="30" x14ac:dyDescent="0.2">
      <c r="A10191" s="85">
        <v>11366</v>
      </c>
      <c r="B10191" s="324" t="s">
        <v>24078</v>
      </c>
      <c r="C10191" s="325" t="s">
        <v>14847</v>
      </c>
      <c r="D10191" s="326" t="s">
        <v>17602</v>
      </c>
    </row>
    <row r="10192" spans="1:4" ht="30" x14ac:dyDescent="0.2">
      <c r="A10192" s="85">
        <v>11367</v>
      </c>
      <c r="B10192" s="324" t="s">
        <v>24079</v>
      </c>
      <c r="C10192" s="325" t="s">
        <v>1506</v>
      </c>
      <c r="D10192" s="326" t="s">
        <v>18783</v>
      </c>
    </row>
    <row r="10193" spans="1:4" ht="30" x14ac:dyDescent="0.2">
      <c r="A10193" s="85">
        <v>4989</v>
      </c>
      <c r="B10193" s="324" t="s">
        <v>24080</v>
      </c>
      <c r="C10193" s="325" t="s">
        <v>14847</v>
      </c>
      <c r="D10193" s="326" t="s">
        <v>24081</v>
      </c>
    </row>
    <row r="10194" spans="1:4" ht="30" x14ac:dyDescent="0.2">
      <c r="A10194" s="85">
        <v>4982</v>
      </c>
      <c r="B10194" s="324" t="s">
        <v>24082</v>
      </c>
      <c r="C10194" s="325" t="s">
        <v>14847</v>
      </c>
      <c r="D10194" s="326" t="s">
        <v>24083</v>
      </c>
    </row>
    <row r="10195" spans="1:4" ht="30" x14ac:dyDescent="0.2">
      <c r="A10195" s="85">
        <v>20322</v>
      </c>
      <c r="B10195" s="324" t="s">
        <v>24084</v>
      </c>
      <c r="C10195" s="325" t="s">
        <v>14847</v>
      </c>
      <c r="D10195" s="326" t="s">
        <v>14277</v>
      </c>
    </row>
    <row r="10196" spans="1:4" ht="30" x14ac:dyDescent="0.2">
      <c r="A10196" s="85">
        <v>10553</v>
      </c>
      <c r="B10196" s="324" t="s">
        <v>24085</v>
      </c>
      <c r="C10196" s="325" t="s">
        <v>14847</v>
      </c>
      <c r="D10196" s="326" t="s">
        <v>24086</v>
      </c>
    </row>
    <row r="10197" spans="1:4" ht="30" x14ac:dyDescent="0.2">
      <c r="A10197" s="85">
        <v>5020</v>
      </c>
      <c r="B10197" s="324" t="s">
        <v>24087</v>
      </c>
      <c r="C10197" s="325" t="s">
        <v>14847</v>
      </c>
      <c r="D10197" s="326" t="s">
        <v>24088</v>
      </c>
    </row>
    <row r="10198" spans="1:4" ht="30" x14ac:dyDescent="0.2">
      <c r="A10198" s="85">
        <v>4962</v>
      </c>
      <c r="B10198" s="324" t="s">
        <v>24089</v>
      </c>
      <c r="C10198" s="325" t="s">
        <v>14847</v>
      </c>
      <c r="D10198" s="326" t="s">
        <v>24090</v>
      </c>
    </row>
    <row r="10199" spans="1:4" ht="30" x14ac:dyDescent="0.2">
      <c r="A10199" s="85">
        <v>4981</v>
      </c>
      <c r="B10199" s="324" t="s">
        <v>24091</v>
      </c>
      <c r="C10199" s="325" t="s">
        <v>14847</v>
      </c>
      <c r="D10199" s="326" t="s">
        <v>24092</v>
      </c>
    </row>
    <row r="10200" spans="1:4" ht="30" x14ac:dyDescent="0.2">
      <c r="A10200" s="85">
        <v>10554</v>
      </c>
      <c r="B10200" s="324" t="s">
        <v>24093</v>
      </c>
      <c r="C10200" s="325" t="s">
        <v>14847</v>
      </c>
      <c r="D10200" s="326" t="s">
        <v>24094</v>
      </c>
    </row>
    <row r="10201" spans="1:4" ht="30" x14ac:dyDescent="0.2">
      <c r="A10201" s="85">
        <v>4964</v>
      </c>
      <c r="B10201" s="324" t="s">
        <v>24095</v>
      </c>
      <c r="C10201" s="325" t="s">
        <v>14847</v>
      </c>
      <c r="D10201" s="326" t="s">
        <v>24096</v>
      </c>
    </row>
    <row r="10202" spans="1:4" ht="30" x14ac:dyDescent="0.2">
      <c r="A10202" s="85">
        <v>4992</v>
      </c>
      <c r="B10202" s="324" t="s">
        <v>24097</v>
      </c>
      <c r="C10202" s="325" t="s">
        <v>14847</v>
      </c>
      <c r="D10202" s="326" t="s">
        <v>14667</v>
      </c>
    </row>
    <row r="10203" spans="1:4" ht="30" x14ac:dyDescent="0.2">
      <c r="A10203" s="85">
        <v>10555</v>
      </c>
      <c r="B10203" s="324" t="s">
        <v>24098</v>
      </c>
      <c r="C10203" s="325" t="s">
        <v>14847</v>
      </c>
      <c r="D10203" s="326" t="s">
        <v>24099</v>
      </c>
    </row>
    <row r="10204" spans="1:4" ht="30" x14ac:dyDescent="0.2">
      <c r="A10204" s="85">
        <v>4987</v>
      </c>
      <c r="B10204" s="324" t="s">
        <v>24100</v>
      </c>
      <c r="C10204" s="325" t="s">
        <v>14847</v>
      </c>
      <c r="D10204" s="326" t="s">
        <v>24094</v>
      </c>
    </row>
    <row r="10205" spans="1:4" ht="30" x14ac:dyDescent="0.2">
      <c r="A10205" s="85">
        <v>10556</v>
      </c>
      <c r="B10205" s="324" t="s">
        <v>24101</v>
      </c>
      <c r="C10205" s="325" t="s">
        <v>14847</v>
      </c>
      <c r="D10205" s="326" t="s">
        <v>13482</v>
      </c>
    </row>
    <row r="10206" spans="1:4" ht="30" x14ac:dyDescent="0.2">
      <c r="A10206" s="85">
        <v>4958</v>
      </c>
      <c r="B10206" s="324" t="s">
        <v>24102</v>
      </c>
      <c r="C10206" s="325" t="s">
        <v>1506</v>
      </c>
      <c r="D10206" s="326" t="s">
        <v>24103</v>
      </c>
    </row>
    <row r="10207" spans="1:4" ht="30" x14ac:dyDescent="0.2">
      <c r="A10207" s="85">
        <v>39502</v>
      </c>
      <c r="B10207" s="324" t="s">
        <v>24104</v>
      </c>
      <c r="C10207" s="325" t="s">
        <v>14847</v>
      </c>
      <c r="D10207" s="326" t="s">
        <v>24105</v>
      </c>
    </row>
    <row r="10208" spans="1:4" ht="30" x14ac:dyDescent="0.2">
      <c r="A10208" s="85">
        <v>39504</v>
      </c>
      <c r="B10208" s="324" t="s">
        <v>24106</v>
      </c>
      <c r="C10208" s="325" t="s">
        <v>14847</v>
      </c>
      <c r="D10208" s="326" t="s">
        <v>24107</v>
      </c>
    </row>
    <row r="10209" spans="1:4" ht="30" x14ac:dyDescent="0.2">
      <c r="A10209" s="85">
        <v>39503</v>
      </c>
      <c r="B10209" s="324" t="s">
        <v>24108</v>
      </c>
      <c r="C10209" s="325" t="s">
        <v>14847</v>
      </c>
      <c r="D10209" s="326" t="s">
        <v>24109</v>
      </c>
    </row>
    <row r="10210" spans="1:4" ht="30" x14ac:dyDescent="0.2">
      <c r="A10210" s="85">
        <v>39505</v>
      </c>
      <c r="B10210" s="324" t="s">
        <v>24110</v>
      </c>
      <c r="C10210" s="325" t="s">
        <v>14847</v>
      </c>
      <c r="D10210" s="326" t="s">
        <v>24096</v>
      </c>
    </row>
    <row r="10211" spans="1:4" ht="15" x14ac:dyDescent="0.2">
      <c r="A10211" s="85">
        <v>25969</v>
      </c>
      <c r="B10211" s="324" t="s">
        <v>24111</v>
      </c>
      <c r="C10211" s="325" t="s">
        <v>14847</v>
      </c>
      <c r="D10211" s="326" t="s">
        <v>24112</v>
      </c>
    </row>
    <row r="10212" spans="1:4" ht="30" x14ac:dyDescent="0.2">
      <c r="A10212" s="85">
        <v>4944</v>
      </c>
      <c r="B10212" s="324" t="s">
        <v>24113</v>
      </c>
      <c r="C10212" s="325" t="s">
        <v>1506</v>
      </c>
      <c r="D10212" s="326" t="s">
        <v>13956</v>
      </c>
    </row>
    <row r="10213" spans="1:4" ht="15" x14ac:dyDescent="0.2">
      <c r="A10213" s="85">
        <v>21102</v>
      </c>
      <c r="B10213" s="324" t="s">
        <v>24114</v>
      </c>
      <c r="C10213" s="325" t="s">
        <v>14847</v>
      </c>
      <c r="D10213" s="326" t="s">
        <v>730</v>
      </c>
    </row>
    <row r="10214" spans="1:4" ht="15" x14ac:dyDescent="0.2">
      <c r="A10214" s="85">
        <v>21101</v>
      </c>
      <c r="B10214" s="324" t="s">
        <v>24115</v>
      </c>
      <c r="C10214" s="325" t="s">
        <v>14847</v>
      </c>
      <c r="D10214" s="326" t="s">
        <v>13957</v>
      </c>
    </row>
    <row r="10215" spans="1:4" ht="15" x14ac:dyDescent="0.2">
      <c r="A10215" s="85">
        <v>34713</v>
      </c>
      <c r="B10215" s="324" t="s">
        <v>24116</v>
      </c>
      <c r="C10215" s="325" t="s">
        <v>1506</v>
      </c>
      <c r="D10215" s="326" t="s">
        <v>13958</v>
      </c>
    </row>
    <row r="10216" spans="1:4" ht="30" x14ac:dyDescent="0.2">
      <c r="A10216" s="85">
        <v>4947</v>
      </c>
      <c r="B10216" s="324" t="s">
        <v>24117</v>
      </c>
      <c r="C10216" s="325" t="s">
        <v>1506</v>
      </c>
      <c r="D10216" s="326" t="s">
        <v>24118</v>
      </c>
    </row>
    <row r="10217" spans="1:4" ht="30" x14ac:dyDescent="0.2">
      <c r="A10217" s="85">
        <v>37563</v>
      </c>
      <c r="B10217" s="324" t="s">
        <v>24119</v>
      </c>
      <c r="C10217" s="325" t="s">
        <v>1506</v>
      </c>
      <c r="D10217" s="326" t="s">
        <v>24120</v>
      </c>
    </row>
    <row r="10218" spans="1:4" ht="30" x14ac:dyDescent="0.2">
      <c r="A10218" s="85">
        <v>4948</v>
      </c>
      <c r="B10218" s="324" t="s">
        <v>24121</v>
      </c>
      <c r="C10218" s="325" t="s">
        <v>1506</v>
      </c>
      <c r="D10218" s="326" t="s">
        <v>24122</v>
      </c>
    </row>
    <row r="10219" spans="1:4" ht="30" x14ac:dyDescent="0.2">
      <c r="A10219" s="85">
        <v>37561</v>
      </c>
      <c r="B10219" s="324" t="s">
        <v>24123</v>
      </c>
      <c r="C10219" s="325" t="s">
        <v>1506</v>
      </c>
      <c r="D10219" s="326" t="s">
        <v>24124</v>
      </c>
    </row>
    <row r="10220" spans="1:4" ht="30" x14ac:dyDescent="0.2">
      <c r="A10220" s="85">
        <v>37562</v>
      </c>
      <c r="B10220" s="324" t="s">
        <v>24125</v>
      </c>
      <c r="C10220" s="325" t="s">
        <v>1506</v>
      </c>
      <c r="D10220" s="326" t="s">
        <v>24126</v>
      </c>
    </row>
    <row r="10221" spans="1:4" ht="30" x14ac:dyDescent="0.2">
      <c r="A10221" s="85">
        <v>37585</v>
      </c>
      <c r="B10221" s="324" t="s">
        <v>24127</v>
      </c>
      <c r="C10221" s="325" t="s">
        <v>14847</v>
      </c>
      <c r="D10221" s="326" t="s">
        <v>24128</v>
      </c>
    </row>
    <row r="10222" spans="1:4" ht="30" x14ac:dyDescent="0.2">
      <c r="A10222" s="85">
        <v>14164</v>
      </c>
      <c r="B10222" s="324" t="s">
        <v>24129</v>
      </c>
      <c r="C10222" s="325" t="s">
        <v>14847</v>
      </c>
      <c r="D10222" s="326" t="s">
        <v>13959</v>
      </c>
    </row>
    <row r="10223" spans="1:4" ht="30" x14ac:dyDescent="0.2">
      <c r="A10223" s="85">
        <v>14163</v>
      </c>
      <c r="B10223" s="324" t="s">
        <v>24130</v>
      </c>
      <c r="C10223" s="325" t="s">
        <v>14847</v>
      </c>
      <c r="D10223" s="326" t="s">
        <v>13960</v>
      </c>
    </row>
    <row r="10224" spans="1:4" ht="30" x14ac:dyDescent="0.2">
      <c r="A10224" s="85">
        <v>5051</v>
      </c>
      <c r="B10224" s="324" t="s">
        <v>24131</v>
      </c>
      <c r="C10224" s="325" t="s">
        <v>14847</v>
      </c>
      <c r="D10224" s="326" t="s">
        <v>13961</v>
      </c>
    </row>
    <row r="10225" spans="1:4" ht="30" x14ac:dyDescent="0.2">
      <c r="A10225" s="85">
        <v>14162</v>
      </c>
      <c r="B10225" s="324" t="s">
        <v>24132</v>
      </c>
      <c r="C10225" s="325" t="s">
        <v>14847</v>
      </c>
      <c r="D10225" s="326" t="s">
        <v>13962</v>
      </c>
    </row>
    <row r="10226" spans="1:4" ht="30" x14ac:dyDescent="0.2">
      <c r="A10226" s="85">
        <v>5052</v>
      </c>
      <c r="B10226" s="324" t="s">
        <v>24133</v>
      </c>
      <c r="C10226" s="325" t="s">
        <v>14847</v>
      </c>
      <c r="D10226" s="326" t="s">
        <v>13963</v>
      </c>
    </row>
    <row r="10227" spans="1:4" ht="30" x14ac:dyDescent="0.2">
      <c r="A10227" s="85">
        <v>14166</v>
      </c>
      <c r="B10227" s="324" t="s">
        <v>24134</v>
      </c>
      <c r="C10227" s="325" t="s">
        <v>14847</v>
      </c>
      <c r="D10227" s="326" t="s">
        <v>13964</v>
      </c>
    </row>
    <row r="10228" spans="1:4" ht="30" x14ac:dyDescent="0.2">
      <c r="A10228" s="85">
        <v>14165</v>
      </c>
      <c r="B10228" s="324" t="s">
        <v>24135</v>
      </c>
      <c r="C10228" s="325" t="s">
        <v>14847</v>
      </c>
      <c r="D10228" s="326" t="s">
        <v>13965</v>
      </c>
    </row>
    <row r="10229" spans="1:4" ht="30" x14ac:dyDescent="0.2">
      <c r="A10229" s="85">
        <v>5050</v>
      </c>
      <c r="B10229" s="324" t="s">
        <v>24136</v>
      </c>
      <c r="C10229" s="325" t="s">
        <v>14847</v>
      </c>
      <c r="D10229" s="326" t="s">
        <v>1429</v>
      </c>
    </row>
    <row r="10230" spans="1:4" ht="15" x14ac:dyDescent="0.2">
      <c r="A10230" s="85">
        <v>12378</v>
      </c>
      <c r="B10230" s="324" t="s">
        <v>24137</v>
      </c>
      <c r="C10230" s="325" t="s">
        <v>14847</v>
      </c>
      <c r="D10230" s="326" t="s">
        <v>13966</v>
      </c>
    </row>
    <row r="10231" spans="1:4" ht="15" x14ac:dyDescent="0.2">
      <c r="A10231" s="85">
        <v>12366</v>
      </c>
      <c r="B10231" s="324" t="s">
        <v>24138</v>
      </c>
      <c r="C10231" s="325" t="s">
        <v>14847</v>
      </c>
      <c r="D10231" s="326" t="s">
        <v>1227</v>
      </c>
    </row>
    <row r="10232" spans="1:4" ht="15" x14ac:dyDescent="0.2">
      <c r="A10232" s="85">
        <v>5045</v>
      </c>
      <c r="B10232" s="324" t="s">
        <v>24139</v>
      </c>
      <c r="C10232" s="325" t="s">
        <v>14847</v>
      </c>
      <c r="D10232" s="326" t="s">
        <v>1228</v>
      </c>
    </row>
    <row r="10233" spans="1:4" ht="15" x14ac:dyDescent="0.2">
      <c r="A10233" s="85">
        <v>5044</v>
      </c>
      <c r="B10233" s="324" t="s">
        <v>24140</v>
      </c>
      <c r="C10233" s="325" t="s">
        <v>14847</v>
      </c>
      <c r="D10233" s="326" t="s">
        <v>1229</v>
      </c>
    </row>
    <row r="10234" spans="1:4" ht="15" x14ac:dyDescent="0.2">
      <c r="A10234" s="85">
        <v>5055</v>
      </c>
      <c r="B10234" s="324" t="s">
        <v>24141</v>
      </c>
      <c r="C10234" s="325" t="s">
        <v>14847</v>
      </c>
      <c r="D10234" s="326" t="s">
        <v>1230</v>
      </c>
    </row>
    <row r="10235" spans="1:4" ht="15" x14ac:dyDescent="0.2">
      <c r="A10235" s="85">
        <v>5053</v>
      </c>
      <c r="B10235" s="324" t="s">
        <v>24142</v>
      </c>
      <c r="C10235" s="325" t="s">
        <v>14847</v>
      </c>
      <c r="D10235" s="326" t="s">
        <v>1231</v>
      </c>
    </row>
    <row r="10236" spans="1:4" ht="15" x14ac:dyDescent="0.2">
      <c r="A10236" s="85">
        <v>5035</v>
      </c>
      <c r="B10236" s="324" t="s">
        <v>24143</v>
      </c>
      <c r="C10236" s="325" t="s">
        <v>14847</v>
      </c>
      <c r="D10236" s="326" t="s">
        <v>1232</v>
      </c>
    </row>
    <row r="10237" spans="1:4" ht="15" x14ac:dyDescent="0.2">
      <c r="A10237" s="85">
        <v>5036</v>
      </c>
      <c r="B10237" s="324" t="s">
        <v>24144</v>
      </c>
      <c r="C10237" s="325" t="s">
        <v>14847</v>
      </c>
      <c r="D10237" s="326" t="s">
        <v>1233</v>
      </c>
    </row>
    <row r="10238" spans="1:4" ht="15" x14ac:dyDescent="0.2">
      <c r="A10238" s="85">
        <v>5059</v>
      </c>
      <c r="B10238" s="324" t="s">
        <v>24145</v>
      </c>
      <c r="C10238" s="325" t="s">
        <v>14847</v>
      </c>
      <c r="D10238" s="326" t="s">
        <v>1234</v>
      </c>
    </row>
    <row r="10239" spans="1:4" ht="15" x14ac:dyDescent="0.2">
      <c r="A10239" s="85">
        <v>5034</v>
      </c>
      <c r="B10239" s="324" t="s">
        <v>24146</v>
      </c>
      <c r="C10239" s="325" t="s">
        <v>14847</v>
      </c>
      <c r="D10239" s="326" t="s">
        <v>1235</v>
      </c>
    </row>
    <row r="10240" spans="1:4" ht="15" x14ac:dyDescent="0.2">
      <c r="A10240" s="85">
        <v>5056</v>
      </c>
      <c r="B10240" s="324" t="s">
        <v>24147</v>
      </c>
      <c r="C10240" s="325" t="s">
        <v>14847</v>
      </c>
      <c r="D10240" s="326" t="s">
        <v>1236</v>
      </c>
    </row>
    <row r="10241" spans="1:4" ht="15" x14ac:dyDescent="0.2">
      <c r="A10241" s="85">
        <v>5057</v>
      </c>
      <c r="B10241" s="324" t="s">
        <v>24148</v>
      </c>
      <c r="C10241" s="325" t="s">
        <v>14847</v>
      </c>
      <c r="D10241" s="326" t="s">
        <v>1237</v>
      </c>
    </row>
    <row r="10242" spans="1:4" ht="15" x14ac:dyDescent="0.2">
      <c r="A10242" s="85">
        <v>5033</v>
      </c>
      <c r="B10242" s="324" t="s">
        <v>24149</v>
      </c>
      <c r="C10242" s="325" t="s">
        <v>14847</v>
      </c>
      <c r="D10242" s="326" t="s">
        <v>1238</v>
      </c>
    </row>
    <row r="10243" spans="1:4" ht="15" x14ac:dyDescent="0.2">
      <c r="A10243" s="85">
        <v>5038</v>
      </c>
      <c r="B10243" s="324" t="s">
        <v>24150</v>
      </c>
      <c r="C10243" s="325" t="s">
        <v>14847</v>
      </c>
      <c r="D10243" s="326" t="s">
        <v>1239</v>
      </c>
    </row>
    <row r="10244" spans="1:4" ht="15" x14ac:dyDescent="0.2">
      <c r="A10244" s="85">
        <v>12372</v>
      </c>
      <c r="B10244" s="324" t="s">
        <v>24151</v>
      </c>
      <c r="C10244" s="325" t="s">
        <v>14847</v>
      </c>
      <c r="D10244" s="326" t="s">
        <v>1240</v>
      </c>
    </row>
    <row r="10245" spans="1:4" ht="15" x14ac:dyDescent="0.2">
      <c r="A10245" s="85">
        <v>13339</v>
      </c>
      <c r="B10245" s="324" t="s">
        <v>24152</v>
      </c>
      <c r="C10245" s="325" t="s">
        <v>14847</v>
      </c>
      <c r="D10245" s="326" t="s">
        <v>1241</v>
      </c>
    </row>
    <row r="10246" spans="1:4" ht="15" x14ac:dyDescent="0.2">
      <c r="A10246" s="85">
        <v>12373</v>
      </c>
      <c r="B10246" s="324" t="s">
        <v>24153</v>
      </c>
      <c r="C10246" s="325" t="s">
        <v>14847</v>
      </c>
      <c r="D10246" s="326" t="s">
        <v>1242</v>
      </c>
    </row>
    <row r="10247" spans="1:4" ht="15" x14ac:dyDescent="0.2">
      <c r="A10247" s="85">
        <v>12388</v>
      </c>
      <c r="B10247" s="324" t="s">
        <v>24154</v>
      </c>
      <c r="C10247" s="325" t="s">
        <v>14847</v>
      </c>
      <c r="D10247" s="326" t="s">
        <v>13967</v>
      </c>
    </row>
    <row r="10248" spans="1:4" ht="15" x14ac:dyDescent="0.2">
      <c r="A10248" s="85">
        <v>34695</v>
      </c>
      <c r="B10248" s="324" t="s">
        <v>24155</v>
      </c>
      <c r="C10248" s="325" t="s">
        <v>14847</v>
      </c>
      <c r="D10248" s="326" t="s">
        <v>1243</v>
      </c>
    </row>
    <row r="10249" spans="1:4" ht="15" x14ac:dyDescent="0.2">
      <c r="A10249" s="85">
        <v>34692</v>
      </c>
      <c r="B10249" s="324" t="s">
        <v>24156</v>
      </c>
      <c r="C10249" s="325" t="s">
        <v>14847</v>
      </c>
      <c r="D10249" s="326" t="s">
        <v>1244</v>
      </c>
    </row>
    <row r="10250" spans="1:4" ht="15" x14ac:dyDescent="0.2">
      <c r="A10250" s="85">
        <v>26028</v>
      </c>
      <c r="B10250" s="324" t="s">
        <v>24157</v>
      </c>
      <c r="C10250" s="325" t="s">
        <v>1498</v>
      </c>
      <c r="D10250" s="326" t="s">
        <v>13968</v>
      </c>
    </row>
    <row r="10251" spans="1:4" ht="15" x14ac:dyDescent="0.2">
      <c r="A10251" s="85">
        <v>11844</v>
      </c>
      <c r="B10251" s="324" t="s">
        <v>24158</v>
      </c>
      <c r="C10251" s="325" t="s">
        <v>1491</v>
      </c>
      <c r="D10251" s="326" t="s">
        <v>13969</v>
      </c>
    </row>
    <row r="10252" spans="1:4" ht="30" x14ac:dyDescent="0.2">
      <c r="A10252" s="85">
        <v>4465</v>
      </c>
      <c r="B10252" s="324" t="s">
        <v>24159</v>
      </c>
      <c r="C10252" s="325" t="s">
        <v>1491</v>
      </c>
      <c r="D10252" s="326" t="s">
        <v>1217</v>
      </c>
    </row>
    <row r="10253" spans="1:4" ht="30" x14ac:dyDescent="0.2">
      <c r="A10253" s="85">
        <v>35273</v>
      </c>
      <c r="B10253" s="324" t="s">
        <v>24160</v>
      </c>
      <c r="C10253" s="325" t="s">
        <v>1491</v>
      </c>
      <c r="D10253" s="326" t="s">
        <v>13970</v>
      </c>
    </row>
    <row r="10254" spans="1:4" ht="30" x14ac:dyDescent="0.2">
      <c r="A10254" s="85">
        <v>4470</v>
      </c>
      <c r="B10254" s="324" t="s">
        <v>24161</v>
      </c>
      <c r="C10254" s="325" t="s">
        <v>1491</v>
      </c>
      <c r="D10254" s="326" t="s">
        <v>13971</v>
      </c>
    </row>
    <row r="10255" spans="1:4" ht="30" x14ac:dyDescent="0.2">
      <c r="A10255" s="85">
        <v>20204</v>
      </c>
      <c r="B10255" s="324" t="s">
        <v>24162</v>
      </c>
      <c r="C10255" s="325" t="s">
        <v>1491</v>
      </c>
      <c r="D10255" s="326" t="s">
        <v>13972</v>
      </c>
    </row>
    <row r="10256" spans="1:4" ht="15" x14ac:dyDescent="0.2">
      <c r="A10256" s="85">
        <v>20208</v>
      </c>
      <c r="B10256" s="324" t="s">
        <v>24163</v>
      </c>
      <c r="C10256" s="325" t="s">
        <v>1491</v>
      </c>
      <c r="D10256" s="326" t="s">
        <v>4018</v>
      </c>
    </row>
    <row r="10257" spans="1:4" ht="30" x14ac:dyDescent="0.2">
      <c r="A10257" s="85">
        <v>4437</v>
      </c>
      <c r="B10257" s="324" t="s">
        <v>24164</v>
      </c>
      <c r="C10257" s="325" t="s">
        <v>1491</v>
      </c>
      <c r="D10257" s="326" t="s">
        <v>3216</v>
      </c>
    </row>
    <row r="10258" spans="1:4" ht="30" x14ac:dyDescent="0.2">
      <c r="A10258" s="85">
        <v>14580</v>
      </c>
      <c r="B10258" s="324" t="s">
        <v>24165</v>
      </c>
      <c r="C10258" s="325" t="s">
        <v>1491</v>
      </c>
      <c r="D10258" s="326" t="s">
        <v>6876</v>
      </c>
    </row>
    <row r="10259" spans="1:4" ht="15" x14ac:dyDescent="0.2">
      <c r="A10259" s="85">
        <v>40304</v>
      </c>
      <c r="B10259" s="324" t="s">
        <v>24166</v>
      </c>
      <c r="C10259" s="325" t="s">
        <v>1492</v>
      </c>
      <c r="D10259" s="326" t="s">
        <v>657</v>
      </c>
    </row>
    <row r="10260" spans="1:4" ht="15" x14ac:dyDescent="0.2">
      <c r="A10260" s="85">
        <v>5065</v>
      </c>
      <c r="B10260" s="324" t="s">
        <v>24167</v>
      </c>
      <c r="C10260" s="325" t="s">
        <v>1492</v>
      </c>
      <c r="D10260" s="326" t="s">
        <v>13973</v>
      </c>
    </row>
    <row r="10261" spans="1:4" ht="15" x14ac:dyDescent="0.2">
      <c r="A10261" s="85">
        <v>5072</v>
      </c>
      <c r="B10261" s="324" t="s">
        <v>24168</v>
      </c>
      <c r="C10261" s="325" t="s">
        <v>1492</v>
      </c>
      <c r="D10261" s="326" t="s">
        <v>13659</v>
      </c>
    </row>
    <row r="10262" spans="1:4" ht="15" x14ac:dyDescent="0.2">
      <c r="A10262" s="85">
        <v>5066</v>
      </c>
      <c r="B10262" s="324" t="s">
        <v>24169</v>
      </c>
      <c r="C10262" s="325" t="s">
        <v>1492</v>
      </c>
      <c r="D10262" s="326" t="s">
        <v>6001</v>
      </c>
    </row>
    <row r="10263" spans="1:4" ht="15" x14ac:dyDescent="0.2">
      <c r="A10263" s="85">
        <v>5063</v>
      </c>
      <c r="B10263" s="324" t="s">
        <v>24170</v>
      </c>
      <c r="C10263" s="325" t="s">
        <v>1492</v>
      </c>
      <c r="D10263" s="326" t="s">
        <v>434</v>
      </c>
    </row>
    <row r="10264" spans="1:4" ht="15" x14ac:dyDescent="0.2">
      <c r="A10264" s="85">
        <v>20247</v>
      </c>
      <c r="B10264" s="324" t="s">
        <v>24171</v>
      </c>
      <c r="C10264" s="325" t="s">
        <v>1492</v>
      </c>
      <c r="D10264" s="326" t="s">
        <v>1010</v>
      </c>
    </row>
    <row r="10265" spans="1:4" ht="15" x14ac:dyDescent="0.2">
      <c r="A10265" s="85">
        <v>5074</v>
      </c>
      <c r="B10265" s="324" t="s">
        <v>24172</v>
      </c>
      <c r="C10265" s="325" t="s">
        <v>1492</v>
      </c>
      <c r="D10265" s="326" t="s">
        <v>628</v>
      </c>
    </row>
    <row r="10266" spans="1:4" ht="15" x14ac:dyDescent="0.2">
      <c r="A10266" s="85">
        <v>5067</v>
      </c>
      <c r="B10266" s="324" t="s">
        <v>24173</v>
      </c>
      <c r="C10266" s="325" t="s">
        <v>1492</v>
      </c>
      <c r="D10266" s="326" t="s">
        <v>1062</v>
      </c>
    </row>
    <row r="10267" spans="1:4" ht="15" x14ac:dyDescent="0.2">
      <c r="A10267" s="85">
        <v>5078</v>
      </c>
      <c r="B10267" s="324" t="s">
        <v>24174</v>
      </c>
      <c r="C10267" s="325" t="s">
        <v>1492</v>
      </c>
      <c r="D10267" s="326" t="s">
        <v>13974</v>
      </c>
    </row>
    <row r="10268" spans="1:4" ht="15" x14ac:dyDescent="0.2">
      <c r="A10268" s="85">
        <v>5068</v>
      </c>
      <c r="B10268" s="324" t="s">
        <v>24175</v>
      </c>
      <c r="C10268" s="325" t="s">
        <v>1492</v>
      </c>
      <c r="D10268" s="326" t="s">
        <v>634</v>
      </c>
    </row>
    <row r="10269" spans="1:4" ht="15" x14ac:dyDescent="0.2">
      <c r="A10269" s="85">
        <v>5073</v>
      </c>
      <c r="B10269" s="324" t="s">
        <v>24176</v>
      </c>
      <c r="C10269" s="325" t="s">
        <v>1492</v>
      </c>
      <c r="D10269" s="326" t="s">
        <v>1247</v>
      </c>
    </row>
    <row r="10270" spans="1:4" ht="15" x14ac:dyDescent="0.2">
      <c r="A10270" s="85">
        <v>5069</v>
      </c>
      <c r="B10270" s="324" t="s">
        <v>24177</v>
      </c>
      <c r="C10270" s="325" t="s">
        <v>1492</v>
      </c>
      <c r="D10270" s="326" t="s">
        <v>1247</v>
      </c>
    </row>
    <row r="10271" spans="1:4" ht="15" x14ac:dyDescent="0.2">
      <c r="A10271" s="85">
        <v>5070</v>
      </c>
      <c r="B10271" s="324" t="s">
        <v>24178</v>
      </c>
      <c r="C10271" s="325" t="s">
        <v>1492</v>
      </c>
      <c r="D10271" s="326" t="s">
        <v>5330</v>
      </c>
    </row>
    <row r="10272" spans="1:4" ht="15" x14ac:dyDescent="0.2">
      <c r="A10272" s="85">
        <v>5071</v>
      </c>
      <c r="B10272" s="324" t="s">
        <v>24179</v>
      </c>
      <c r="C10272" s="325" t="s">
        <v>1492</v>
      </c>
      <c r="D10272" s="326" t="s">
        <v>634</v>
      </c>
    </row>
    <row r="10273" spans="1:4" ht="15" x14ac:dyDescent="0.2">
      <c r="A10273" s="85">
        <v>5061</v>
      </c>
      <c r="B10273" s="324" t="s">
        <v>24180</v>
      </c>
      <c r="C10273" s="325" t="s">
        <v>1492</v>
      </c>
      <c r="D10273" s="326" t="s">
        <v>2775</v>
      </c>
    </row>
    <row r="10274" spans="1:4" ht="15" x14ac:dyDescent="0.2">
      <c r="A10274" s="85">
        <v>5075</v>
      </c>
      <c r="B10274" s="324" t="s">
        <v>24181</v>
      </c>
      <c r="C10274" s="325" t="s">
        <v>1492</v>
      </c>
      <c r="D10274" s="326" t="s">
        <v>634</v>
      </c>
    </row>
    <row r="10275" spans="1:4" ht="15" x14ac:dyDescent="0.2">
      <c r="A10275" s="85">
        <v>39027</v>
      </c>
      <c r="B10275" s="324" t="s">
        <v>24182</v>
      </c>
      <c r="C10275" s="325" t="s">
        <v>1492</v>
      </c>
      <c r="D10275" s="326" t="s">
        <v>13975</v>
      </c>
    </row>
    <row r="10276" spans="1:4" ht="15" x14ac:dyDescent="0.2">
      <c r="A10276" s="85">
        <v>5062</v>
      </c>
      <c r="B10276" s="324" t="s">
        <v>24183</v>
      </c>
      <c r="C10276" s="325" t="s">
        <v>1492</v>
      </c>
      <c r="D10276" s="326" t="s">
        <v>976</v>
      </c>
    </row>
    <row r="10277" spans="1:4" ht="15" x14ac:dyDescent="0.2">
      <c r="A10277" s="85">
        <v>40568</v>
      </c>
      <c r="B10277" s="324" t="s">
        <v>24184</v>
      </c>
      <c r="C10277" s="325" t="s">
        <v>1492</v>
      </c>
      <c r="D10277" s="326" t="s">
        <v>536</v>
      </c>
    </row>
    <row r="10278" spans="1:4" ht="15" x14ac:dyDescent="0.2">
      <c r="A10278" s="85">
        <v>39026</v>
      </c>
      <c r="B10278" s="324" t="s">
        <v>24185</v>
      </c>
      <c r="C10278" s="325" t="s">
        <v>1492</v>
      </c>
      <c r="D10278" s="326" t="s">
        <v>255</v>
      </c>
    </row>
    <row r="10279" spans="1:4" ht="15" x14ac:dyDescent="0.2">
      <c r="A10279" s="85">
        <v>11572</v>
      </c>
      <c r="B10279" s="324" t="s">
        <v>24186</v>
      </c>
      <c r="C10279" s="325" t="s">
        <v>14847</v>
      </c>
      <c r="D10279" s="326" t="s">
        <v>24187</v>
      </c>
    </row>
    <row r="10280" spans="1:4" ht="30" x14ac:dyDescent="0.2">
      <c r="A10280" s="85">
        <v>42431</v>
      </c>
      <c r="B10280" s="324" t="s">
        <v>24188</v>
      </c>
      <c r="C10280" s="325" t="s">
        <v>14847</v>
      </c>
      <c r="D10280" s="326" t="s">
        <v>24189</v>
      </c>
    </row>
    <row r="10281" spans="1:4" ht="15" x14ac:dyDescent="0.2">
      <c r="A10281" s="85">
        <v>11149</v>
      </c>
      <c r="B10281" s="324" t="s">
        <v>24190</v>
      </c>
      <c r="C10281" s="325" t="s">
        <v>1502</v>
      </c>
      <c r="D10281" s="326" t="s">
        <v>24191</v>
      </c>
    </row>
    <row r="10282" spans="1:4" ht="15" x14ac:dyDescent="0.2">
      <c r="A10282" s="85">
        <v>511</v>
      </c>
      <c r="B10282" s="324" t="s">
        <v>24192</v>
      </c>
      <c r="C10282" s="325" t="s">
        <v>1493</v>
      </c>
      <c r="D10282" s="326" t="s">
        <v>1259</v>
      </c>
    </row>
    <row r="10283" spans="1:4" ht="15" x14ac:dyDescent="0.2">
      <c r="A10283" s="85">
        <v>11174</v>
      </c>
      <c r="B10283" s="324" t="s">
        <v>24193</v>
      </c>
      <c r="C10283" s="325" t="s">
        <v>1485</v>
      </c>
      <c r="D10283" s="326" t="s">
        <v>24194</v>
      </c>
    </row>
    <row r="10284" spans="1:4" ht="30" x14ac:dyDescent="0.2">
      <c r="A10284" s="85">
        <v>37540</v>
      </c>
      <c r="B10284" s="324" t="s">
        <v>24195</v>
      </c>
      <c r="C10284" s="325" t="s">
        <v>14847</v>
      </c>
      <c r="D10284" s="326" t="s">
        <v>13976</v>
      </c>
    </row>
    <row r="10285" spans="1:4" ht="30" x14ac:dyDescent="0.2">
      <c r="A10285" s="85">
        <v>37548</v>
      </c>
      <c r="B10285" s="324" t="s">
        <v>24196</v>
      </c>
      <c r="C10285" s="325" t="s">
        <v>14847</v>
      </c>
      <c r="D10285" s="326" t="s">
        <v>13977</v>
      </c>
    </row>
    <row r="10286" spans="1:4" ht="30" x14ac:dyDescent="0.2">
      <c r="A10286" s="85">
        <v>39828</v>
      </c>
      <c r="B10286" s="324" t="s">
        <v>24197</v>
      </c>
      <c r="C10286" s="325" t="s">
        <v>14847</v>
      </c>
      <c r="D10286" s="326" t="s">
        <v>13978</v>
      </c>
    </row>
    <row r="10287" spans="1:4" ht="45" x14ac:dyDescent="0.2">
      <c r="A10287" s="85">
        <v>12273</v>
      </c>
      <c r="B10287" s="324" t="s">
        <v>24198</v>
      </c>
      <c r="C10287" s="325" t="s">
        <v>14847</v>
      </c>
      <c r="D10287" s="326" t="s">
        <v>3335</v>
      </c>
    </row>
    <row r="10288" spans="1:4" ht="15" x14ac:dyDescent="0.2">
      <c r="A10288" s="85">
        <v>38392</v>
      </c>
      <c r="B10288" s="324" t="s">
        <v>24199</v>
      </c>
      <c r="C10288" s="325" t="s">
        <v>14847</v>
      </c>
      <c r="D10288" s="326" t="s">
        <v>24200</v>
      </c>
    </row>
    <row r="10289" spans="1:4" ht="15" x14ac:dyDescent="0.2">
      <c r="A10289" s="85">
        <v>11735</v>
      </c>
      <c r="B10289" s="324" t="s">
        <v>24201</v>
      </c>
      <c r="C10289" s="325" t="s">
        <v>14847</v>
      </c>
      <c r="D10289" s="326" t="s">
        <v>13792</v>
      </c>
    </row>
    <row r="10290" spans="1:4" ht="15" x14ac:dyDescent="0.2">
      <c r="A10290" s="85">
        <v>11733</v>
      </c>
      <c r="B10290" s="324" t="s">
        <v>24202</v>
      </c>
      <c r="C10290" s="325" t="s">
        <v>14847</v>
      </c>
      <c r="D10290" s="326" t="s">
        <v>13441</v>
      </c>
    </row>
    <row r="10291" spans="1:4" ht="15" x14ac:dyDescent="0.2">
      <c r="A10291" s="85">
        <v>11734</v>
      </c>
      <c r="B10291" s="324" t="s">
        <v>24203</v>
      </c>
      <c r="C10291" s="325" t="s">
        <v>14847</v>
      </c>
      <c r="D10291" s="326" t="s">
        <v>1385</v>
      </c>
    </row>
    <row r="10292" spans="1:4" ht="15" x14ac:dyDescent="0.2">
      <c r="A10292" s="85">
        <v>11737</v>
      </c>
      <c r="B10292" s="324" t="s">
        <v>24204</v>
      </c>
      <c r="C10292" s="325" t="s">
        <v>14847</v>
      </c>
      <c r="D10292" s="326" t="s">
        <v>4161</v>
      </c>
    </row>
    <row r="10293" spans="1:4" ht="15" x14ac:dyDescent="0.2">
      <c r="A10293" s="85">
        <v>11738</v>
      </c>
      <c r="B10293" s="324" t="s">
        <v>24205</v>
      </c>
      <c r="C10293" s="325" t="s">
        <v>14847</v>
      </c>
      <c r="D10293" s="326" t="s">
        <v>5540</v>
      </c>
    </row>
    <row r="10294" spans="1:4" ht="15" x14ac:dyDescent="0.2">
      <c r="A10294" s="85">
        <v>36143</v>
      </c>
      <c r="B10294" s="324" t="s">
        <v>24206</v>
      </c>
      <c r="C10294" s="325" t="s">
        <v>14847</v>
      </c>
      <c r="D10294" s="326" t="s">
        <v>1254</v>
      </c>
    </row>
    <row r="10295" spans="1:4" ht="15" x14ac:dyDescent="0.2">
      <c r="A10295" s="85">
        <v>36142</v>
      </c>
      <c r="B10295" s="324" t="s">
        <v>24207</v>
      </c>
      <c r="C10295" s="325" t="s">
        <v>14847</v>
      </c>
      <c r="D10295" s="326" t="s">
        <v>845</v>
      </c>
    </row>
    <row r="10296" spans="1:4" ht="15" x14ac:dyDescent="0.2">
      <c r="A10296" s="85">
        <v>36146</v>
      </c>
      <c r="B10296" s="324" t="s">
        <v>24208</v>
      </c>
      <c r="C10296" s="325" t="s">
        <v>14847</v>
      </c>
      <c r="D10296" s="326" t="s">
        <v>22245</v>
      </c>
    </row>
    <row r="10297" spans="1:4" ht="15" x14ac:dyDescent="0.2">
      <c r="A10297" s="85">
        <v>39015</v>
      </c>
      <c r="B10297" s="324" t="s">
        <v>24209</v>
      </c>
      <c r="C10297" s="325" t="s">
        <v>14847</v>
      </c>
      <c r="D10297" s="326" t="s">
        <v>193</v>
      </c>
    </row>
    <row r="10298" spans="1:4" ht="15" x14ac:dyDescent="0.2">
      <c r="A10298" s="85">
        <v>38377</v>
      </c>
      <c r="B10298" s="324" t="s">
        <v>24210</v>
      </c>
      <c r="C10298" s="325" t="s">
        <v>14847</v>
      </c>
      <c r="D10298" s="326" t="s">
        <v>20734</v>
      </c>
    </row>
    <row r="10299" spans="1:4" ht="15" x14ac:dyDescent="0.2">
      <c r="A10299" s="85">
        <v>38376</v>
      </c>
      <c r="B10299" s="324" t="s">
        <v>24211</v>
      </c>
      <c r="C10299" s="325" t="s">
        <v>14847</v>
      </c>
      <c r="D10299" s="326" t="s">
        <v>17865</v>
      </c>
    </row>
    <row r="10300" spans="1:4" ht="15" x14ac:dyDescent="0.2">
      <c r="A10300" s="85">
        <v>38116</v>
      </c>
      <c r="B10300" s="324" t="s">
        <v>24212</v>
      </c>
      <c r="C10300" s="325" t="s">
        <v>14847</v>
      </c>
      <c r="D10300" s="326" t="s">
        <v>24213</v>
      </c>
    </row>
    <row r="10301" spans="1:4" ht="30" x14ac:dyDescent="0.2">
      <c r="A10301" s="85">
        <v>38066</v>
      </c>
      <c r="B10301" s="324" t="s">
        <v>24214</v>
      </c>
      <c r="C10301" s="325" t="s">
        <v>14847</v>
      </c>
      <c r="D10301" s="326" t="s">
        <v>14125</v>
      </c>
    </row>
    <row r="10302" spans="1:4" ht="15" x14ac:dyDescent="0.2">
      <c r="A10302" s="85">
        <v>38117</v>
      </c>
      <c r="B10302" s="324" t="s">
        <v>24215</v>
      </c>
      <c r="C10302" s="325" t="s">
        <v>14847</v>
      </c>
      <c r="D10302" s="326" t="s">
        <v>944</v>
      </c>
    </row>
    <row r="10303" spans="1:4" ht="30" x14ac:dyDescent="0.2">
      <c r="A10303" s="85">
        <v>38067</v>
      </c>
      <c r="B10303" s="324" t="s">
        <v>24216</v>
      </c>
      <c r="C10303" s="325" t="s">
        <v>14847</v>
      </c>
      <c r="D10303" s="326" t="s">
        <v>5157</v>
      </c>
    </row>
    <row r="10304" spans="1:4" ht="15" x14ac:dyDescent="0.2">
      <c r="A10304" s="85">
        <v>41757</v>
      </c>
      <c r="B10304" s="324" t="s">
        <v>24217</v>
      </c>
      <c r="C10304" s="325" t="s">
        <v>14847</v>
      </c>
      <c r="D10304" s="326" t="s">
        <v>24218</v>
      </c>
    </row>
    <row r="10305" spans="1:4" ht="30" x14ac:dyDescent="0.2">
      <c r="A10305" s="85">
        <v>5080</v>
      </c>
      <c r="B10305" s="324" t="s">
        <v>24219</v>
      </c>
      <c r="C10305" s="325" t="s">
        <v>14847</v>
      </c>
      <c r="D10305" s="326" t="s">
        <v>519</v>
      </c>
    </row>
    <row r="10306" spans="1:4" ht="30" x14ac:dyDescent="0.2">
      <c r="A10306" s="85">
        <v>11522</v>
      </c>
      <c r="B10306" s="324" t="s">
        <v>24220</v>
      </c>
      <c r="C10306" s="325" t="s">
        <v>14847</v>
      </c>
      <c r="D10306" s="326" t="s">
        <v>5351</v>
      </c>
    </row>
    <row r="10307" spans="1:4" ht="30" x14ac:dyDescent="0.2">
      <c r="A10307" s="85">
        <v>11523</v>
      </c>
      <c r="B10307" s="324" t="s">
        <v>24221</v>
      </c>
      <c r="C10307" s="325" t="s">
        <v>14847</v>
      </c>
      <c r="D10307" s="326" t="s">
        <v>13369</v>
      </c>
    </row>
    <row r="10308" spans="1:4" ht="30" x14ac:dyDescent="0.2">
      <c r="A10308" s="85">
        <v>11524</v>
      </c>
      <c r="B10308" s="324" t="s">
        <v>24222</v>
      </c>
      <c r="C10308" s="325" t="s">
        <v>14847</v>
      </c>
      <c r="D10308" s="326" t="s">
        <v>24223</v>
      </c>
    </row>
    <row r="10309" spans="1:4" ht="30" x14ac:dyDescent="0.2">
      <c r="A10309" s="85">
        <v>38168</v>
      </c>
      <c r="B10309" s="324" t="s">
        <v>24224</v>
      </c>
      <c r="C10309" s="325" t="s">
        <v>14847</v>
      </c>
      <c r="D10309" s="326" t="s">
        <v>24225</v>
      </c>
    </row>
    <row r="10310" spans="1:4" ht="30" x14ac:dyDescent="0.2">
      <c r="A10310" s="85">
        <v>13393</v>
      </c>
      <c r="B10310" s="324" t="s">
        <v>24226</v>
      </c>
      <c r="C10310" s="325" t="s">
        <v>14847</v>
      </c>
      <c r="D10310" s="326" t="s">
        <v>13982</v>
      </c>
    </row>
    <row r="10311" spans="1:4" ht="30" x14ac:dyDescent="0.2">
      <c r="A10311" s="85">
        <v>13395</v>
      </c>
      <c r="B10311" s="324" t="s">
        <v>24227</v>
      </c>
      <c r="C10311" s="325" t="s">
        <v>14847</v>
      </c>
      <c r="D10311" s="326" t="s">
        <v>13983</v>
      </c>
    </row>
    <row r="10312" spans="1:4" ht="30" x14ac:dyDescent="0.2">
      <c r="A10312" s="85">
        <v>12039</v>
      </c>
      <c r="B10312" s="324" t="s">
        <v>24228</v>
      </c>
      <c r="C10312" s="325" t="s">
        <v>14847</v>
      </c>
      <c r="D10312" s="326" t="s">
        <v>13984</v>
      </c>
    </row>
    <row r="10313" spans="1:4" ht="30" x14ac:dyDescent="0.2">
      <c r="A10313" s="85">
        <v>13396</v>
      </c>
      <c r="B10313" s="324" t="s">
        <v>24229</v>
      </c>
      <c r="C10313" s="325" t="s">
        <v>14847</v>
      </c>
      <c r="D10313" s="326" t="s">
        <v>13985</v>
      </c>
    </row>
    <row r="10314" spans="1:4" ht="30" x14ac:dyDescent="0.2">
      <c r="A10314" s="85">
        <v>13397</v>
      </c>
      <c r="B10314" s="324" t="s">
        <v>24230</v>
      </c>
      <c r="C10314" s="325" t="s">
        <v>14847</v>
      </c>
      <c r="D10314" s="326" t="s">
        <v>13986</v>
      </c>
    </row>
    <row r="10315" spans="1:4" ht="30" x14ac:dyDescent="0.2">
      <c r="A10315" s="85">
        <v>12041</v>
      </c>
      <c r="B10315" s="324" t="s">
        <v>24231</v>
      </c>
      <c r="C10315" s="325" t="s">
        <v>14847</v>
      </c>
      <c r="D10315" s="326" t="s">
        <v>13987</v>
      </c>
    </row>
    <row r="10316" spans="1:4" ht="30" x14ac:dyDescent="0.2">
      <c r="A10316" s="85">
        <v>12043</v>
      </c>
      <c r="B10316" s="324" t="s">
        <v>24232</v>
      </c>
      <c r="C10316" s="325" t="s">
        <v>14847</v>
      </c>
      <c r="D10316" s="326" t="s">
        <v>13988</v>
      </c>
    </row>
    <row r="10317" spans="1:4" ht="30" x14ac:dyDescent="0.2">
      <c r="A10317" s="85">
        <v>39762</v>
      </c>
      <c r="B10317" s="324" t="s">
        <v>24233</v>
      </c>
      <c r="C10317" s="325" t="s">
        <v>14847</v>
      </c>
      <c r="D10317" s="326" t="s">
        <v>13989</v>
      </c>
    </row>
    <row r="10318" spans="1:4" ht="30" x14ac:dyDescent="0.2">
      <c r="A10318" s="85">
        <v>12042</v>
      </c>
      <c r="B10318" s="324" t="s">
        <v>24234</v>
      </c>
      <c r="C10318" s="325" t="s">
        <v>14847</v>
      </c>
      <c r="D10318" s="326" t="s">
        <v>6342</v>
      </c>
    </row>
    <row r="10319" spans="1:4" ht="30" x14ac:dyDescent="0.2">
      <c r="A10319" s="85">
        <v>39763</v>
      </c>
      <c r="B10319" s="324" t="s">
        <v>24235</v>
      </c>
      <c r="C10319" s="325" t="s">
        <v>14847</v>
      </c>
      <c r="D10319" s="326" t="s">
        <v>13990</v>
      </c>
    </row>
    <row r="10320" spans="1:4" ht="30" x14ac:dyDescent="0.2">
      <c r="A10320" s="85">
        <v>39756</v>
      </c>
      <c r="B10320" s="324" t="s">
        <v>24236</v>
      </c>
      <c r="C10320" s="325" t="s">
        <v>14847</v>
      </c>
      <c r="D10320" s="326" t="s">
        <v>13991</v>
      </c>
    </row>
    <row r="10321" spans="1:4" ht="30" x14ac:dyDescent="0.2">
      <c r="A10321" s="85">
        <v>12038</v>
      </c>
      <c r="B10321" s="324" t="s">
        <v>24237</v>
      </c>
      <c r="C10321" s="325" t="s">
        <v>14847</v>
      </c>
      <c r="D10321" s="326" t="s">
        <v>13992</v>
      </c>
    </row>
    <row r="10322" spans="1:4" ht="30" x14ac:dyDescent="0.2">
      <c r="A10322" s="85">
        <v>12040</v>
      </c>
      <c r="B10322" s="324" t="s">
        <v>24238</v>
      </c>
      <c r="C10322" s="325" t="s">
        <v>14847</v>
      </c>
      <c r="D10322" s="326" t="s">
        <v>13993</v>
      </c>
    </row>
    <row r="10323" spans="1:4" ht="30" x14ac:dyDescent="0.2">
      <c r="A10323" s="85">
        <v>39757</v>
      </c>
      <c r="B10323" s="324" t="s">
        <v>24239</v>
      </c>
      <c r="C10323" s="325" t="s">
        <v>14847</v>
      </c>
      <c r="D10323" s="326" t="s">
        <v>13994</v>
      </c>
    </row>
    <row r="10324" spans="1:4" ht="30" x14ac:dyDescent="0.2">
      <c r="A10324" s="85">
        <v>39758</v>
      </c>
      <c r="B10324" s="324" t="s">
        <v>24240</v>
      </c>
      <c r="C10324" s="325" t="s">
        <v>14847</v>
      </c>
      <c r="D10324" s="326" t="s">
        <v>13995</v>
      </c>
    </row>
    <row r="10325" spans="1:4" ht="30" x14ac:dyDescent="0.2">
      <c r="A10325" s="85">
        <v>39759</v>
      </c>
      <c r="B10325" s="324" t="s">
        <v>24241</v>
      </c>
      <c r="C10325" s="325" t="s">
        <v>14847</v>
      </c>
      <c r="D10325" s="326" t="s">
        <v>13996</v>
      </c>
    </row>
    <row r="10326" spans="1:4" ht="30" x14ac:dyDescent="0.2">
      <c r="A10326" s="85">
        <v>39760</v>
      </c>
      <c r="B10326" s="324" t="s">
        <v>24242</v>
      </c>
      <c r="C10326" s="325" t="s">
        <v>14847</v>
      </c>
      <c r="D10326" s="326" t="s">
        <v>13997</v>
      </c>
    </row>
    <row r="10327" spans="1:4" ht="30" x14ac:dyDescent="0.2">
      <c r="A10327" s="85">
        <v>39761</v>
      </c>
      <c r="B10327" s="324" t="s">
        <v>24243</v>
      </c>
      <c r="C10327" s="325" t="s">
        <v>14847</v>
      </c>
      <c r="D10327" s="326" t="s">
        <v>13998</v>
      </c>
    </row>
    <row r="10328" spans="1:4" ht="30" x14ac:dyDescent="0.2">
      <c r="A10328" s="85">
        <v>39765</v>
      </c>
      <c r="B10328" s="324" t="s">
        <v>24244</v>
      </c>
      <c r="C10328" s="325" t="s">
        <v>14847</v>
      </c>
      <c r="D10328" s="326" t="s">
        <v>1083</v>
      </c>
    </row>
    <row r="10329" spans="1:4" ht="30" x14ac:dyDescent="0.2">
      <c r="A10329" s="85">
        <v>13399</v>
      </c>
      <c r="B10329" s="324" t="s">
        <v>24245</v>
      </c>
      <c r="C10329" s="325" t="s">
        <v>14847</v>
      </c>
      <c r="D10329" s="326" t="s">
        <v>5402</v>
      </c>
    </row>
    <row r="10330" spans="1:4" ht="30" x14ac:dyDescent="0.2">
      <c r="A10330" s="85">
        <v>39764</v>
      </c>
      <c r="B10330" s="324" t="s">
        <v>24246</v>
      </c>
      <c r="C10330" s="325" t="s">
        <v>14847</v>
      </c>
      <c r="D10330" s="326" t="s">
        <v>7500</v>
      </c>
    </row>
    <row r="10331" spans="1:4" ht="15" x14ac:dyDescent="0.2">
      <c r="A10331" s="85">
        <v>39805</v>
      </c>
      <c r="B10331" s="324" t="s">
        <v>24247</v>
      </c>
      <c r="C10331" s="325" t="s">
        <v>14847</v>
      </c>
      <c r="D10331" s="326" t="s">
        <v>13999</v>
      </c>
    </row>
    <row r="10332" spans="1:4" ht="15" x14ac:dyDescent="0.2">
      <c r="A10332" s="85">
        <v>39806</v>
      </c>
      <c r="B10332" s="324" t="s">
        <v>24248</v>
      </c>
      <c r="C10332" s="325" t="s">
        <v>14847</v>
      </c>
      <c r="D10332" s="326" t="s">
        <v>14000</v>
      </c>
    </row>
    <row r="10333" spans="1:4" ht="15" x14ac:dyDescent="0.2">
      <c r="A10333" s="85">
        <v>39807</v>
      </c>
      <c r="B10333" s="324" t="s">
        <v>24249</v>
      </c>
      <c r="C10333" s="325" t="s">
        <v>14847</v>
      </c>
      <c r="D10333" s="326" t="s">
        <v>1342</v>
      </c>
    </row>
    <row r="10334" spans="1:4" ht="15" x14ac:dyDescent="0.2">
      <c r="A10334" s="85">
        <v>39804</v>
      </c>
      <c r="B10334" s="324" t="s">
        <v>24250</v>
      </c>
      <c r="C10334" s="325" t="s">
        <v>14847</v>
      </c>
      <c r="D10334" s="326" t="s">
        <v>13905</v>
      </c>
    </row>
    <row r="10335" spans="1:4" ht="15" x14ac:dyDescent="0.2">
      <c r="A10335" s="85">
        <v>39796</v>
      </c>
      <c r="B10335" s="324" t="s">
        <v>24251</v>
      </c>
      <c r="C10335" s="325" t="s">
        <v>14847</v>
      </c>
      <c r="D10335" s="326" t="s">
        <v>1596</v>
      </c>
    </row>
    <row r="10336" spans="1:4" ht="15" x14ac:dyDescent="0.2">
      <c r="A10336" s="85">
        <v>39797</v>
      </c>
      <c r="B10336" s="324" t="s">
        <v>24252</v>
      </c>
      <c r="C10336" s="325" t="s">
        <v>14847</v>
      </c>
      <c r="D10336" s="326" t="s">
        <v>14001</v>
      </c>
    </row>
    <row r="10337" spans="1:4" ht="15" x14ac:dyDescent="0.2">
      <c r="A10337" s="85">
        <v>39798</v>
      </c>
      <c r="B10337" s="324" t="s">
        <v>24253</v>
      </c>
      <c r="C10337" s="325" t="s">
        <v>14847</v>
      </c>
      <c r="D10337" s="326" t="s">
        <v>14002</v>
      </c>
    </row>
    <row r="10338" spans="1:4" ht="15" x14ac:dyDescent="0.2">
      <c r="A10338" s="85">
        <v>39794</v>
      </c>
      <c r="B10338" s="324" t="s">
        <v>24254</v>
      </c>
      <c r="C10338" s="325" t="s">
        <v>14847</v>
      </c>
      <c r="D10338" s="326" t="s">
        <v>14003</v>
      </c>
    </row>
    <row r="10339" spans="1:4" ht="15" x14ac:dyDescent="0.2">
      <c r="A10339" s="85">
        <v>39795</v>
      </c>
      <c r="B10339" s="324" t="s">
        <v>24255</v>
      </c>
      <c r="C10339" s="325" t="s">
        <v>14847</v>
      </c>
      <c r="D10339" s="326" t="s">
        <v>738</v>
      </c>
    </row>
    <row r="10340" spans="1:4" ht="15" x14ac:dyDescent="0.2">
      <c r="A10340" s="85">
        <v>39801</v>
      </c>
      <c r="B10340" s="324" t="s">
        <v>24256</v>
      </c>
      <c r="C10340" s="325" t="s">
        <v>14847</v>
      </c>
      <c r="D10340" s="326" t="s">
        <v>878</v>
      </c>
    </row>
    <row r="10341" spans="1:4" ht="15" x14ac:dyDescent="0.2">
      <c r="A10341" s="85">
        <v>39802</v>
      </c>
      <c r="B10341" s="324" t="s">
        <v>24257</v>
      </c>
      <c r="C10341" s="325" t="s">
        <v>14847</v>
      </c>
      <c r="D10341" s="326" t="s">
        <v>14004</v>
      </c>
    </row>
    <row r="10342" spans="1:4" ht="15" x14ac:dyDescent="0.2">
      <c r="A10342" s="85">
        <v>39803</v>
      </c>
      <c r="B10342" s="324" t="s">
        <v>24258</v>
      </c>
      <c r="C10342" s="325" t="s">
        <v>14847</v>
      </c>
      <c r="D10342" s="326" t="s">
        <v>14005</v>
      </c>
    </row>
    <row r="10343" spans="1:4" ht="15" x14ac:dyDescent="0.2">
      <c r="A10343" s="85">
        <v>39799</v>
      </c>
      <c r="B10343" s="324" t="s">
        <v>24259</v>
      </c>
      <c r="C10343" s="325" t="s">
        <v>14847</v>
      </c>
      <c r="D10343" s="326" t="s">
        <v>351</v>
      </c>
    </row>
    <row r="10344" spans="1:4" ht="15" x14ac:dyDescent="0.2">
      <c r="A10344" s="85">
        <v>39800</v>
      </c>
      <c r="B10344" s="324" t="s">
        <v>24260</v>
      </c>
      <c r="C10344" s="325" t="s">
        <v>14847</v>
      </c>
      <c r="D10344" s="326" t="s">
        <v>1720</v>
      </c>
    </row>
    <row r="10345" spans="1:4" ht="15" x14ac:dyDescent="0.2">
      <c r="A10345" s="85">
        <v>4224</v>
      </c>
      <c r="B10345" s="324" t="s">
        <v>24261</v>
      </c>
      <c r="C10345" s="325" t="s">
        <v>1493</v>
      </c>
      <c r="D10345" s="326" t="s">
        <v>1267</v>
      </c>
    </row>
    <row r="10346" spans="1:4" ht="15" x14ac:dyDescent="0.2">
      <c r="A10346" s="85">
        <v>21059</v>
      </c>
      <c r="B10346" s="324" t="s">
        <v>24262</v>
      </c>
      <c r="C10346" s="325" t="s">
        <v>14847</v>
      </c>
      <c r="D10346" s="326" t="s">
        <v>14762</v>
      </c>
    </row>
    <row r="10347" spans="1:4" ht="15" x14ac:dyDescent="0.2">
      <c r="A10347" s="85">
        <v>11234</v>
      </c>
      <c r="B10347" s="324" t="s">
        <v>24263</v>
      </c>
      <c r="C10347" s="325" t="s">
        <v>14847</v>
      </c>
      <c r="D10347" s="326" t="s">
        <v>14463</v>
      </c>
    </row>
    <row r="10348" spans="1:4" ht="15" x14ac:dyDescent="0.2">
      <c r="A10348" s="85">
        <v>21060</v>
      </c>
      <c r="B10348" s="324" t="s">
        <v>24264</v>
      </c>
      <c r="C10348" s="325" t="s">
        <v>14847</v>
      </c>
      <c r="D10348" s="326" t="s">
        <v>14737</v>
      </c>
    </row>
    <row r="10349" spans="1:4" ht="15" x14ac:dyDescent="0.2">
      <c r="A10349" s="85">
        <v>21061</v>
      </c>
      <c r="B10349" s="324" t="s">
        <v>24265</v>
      </c>
      <c r="C10349" s="325" t="s">
        <v>14847</v>
      </c>
      <c r="D10349" s="326" t="s">
        <v>24266</v>
      </c>
    </row>
    <row r="10350" spans="1:4" ht="15" x14ac:dyDescent="0.2">
      <c r="A10350" s="85">
        <v>21062</v>
      </c>
      <c r="B10350" s="324" t="s">
        <v>24267</v>
      </c>
      <c r="C10350" s="325" t="s">
        <v>14847</v>
      </c>
      <c r="D10350" s="326" t="s">
        <v>24268</v>
      </c>
    </row>
    <row r="10351" spans="1:4" ht="15" x14ac:dyDescent="0.2">
      <c r="A10351" s="85">
        <v>11708</v>
      </c>
      <c r="B10351" s="324" t="s">
        <v>24269</v>
      </c>
      <c r="C10351" s="325" t="s">
        <v>14847</v>
      </c>
      <c r="D10351" s="326" t="s">
        <v>3931</v>
      </c>
    </row>
    <row r="10352" spans="1:4" ht="15" x14ac:dyDescent="0.2">
      <c r="A10352" s="85">
        <v>11709</v>
      </c>
      <c r="B10352" s="324" t="s">
        <v>24270</v>
      </c>
      <c r="C10352" s="325" t="s">
        <v>14847</v>
      </c>
      <c r="D10352" s="326" t="s">
        <v>3209</v>
      </c>
    </row>
    <row r="10353" spans="1:4" ht="15" x14ac:dyDescent="0.2">
      <c r="A10353" s="85">
        <v>11710</v>
      </c>
      <c r="B10353" s="324" t="s">
        <v>24271</v>
      </c>
      <c r="C10353" s="325" t="s">
        <v>14847</v>
      </c>
      <c r="D10353" s="326" t="s">
        <v>24272</v>
      </c>
    </row>
    <row r="10354" spans="1:4" ht="15" x14ac:dyDescent="0.2">
      <c r="A10354" s="85">
        <v>11707</v>
      </c>
      <c r="B10354" s="324" t="s">
        <v>24273</v>
      </c>
      <c r="C10354" s="325" t="s">
        <v>14847</v>
      </c>
      <c r="D10354" s="326" t="s">
        <v>1020</v>
      </c>
    </row>
    <row r="10355" spans="1:4" ht="15" x14ac:dyDescent="0.2">
      <c r="A10355" s="85">
        <v>11739</v>
      </c>
      <c r="B10355" s="324" t="s">
        <v>24274</v>
      </c>
      <c r="C10355" s="325" t="s">
        <v>14847</v>
      </c>
      <c r="D10355" s="326" t="s">
        <v>2433</v>
      </c>
    </row>
    <row r="10356" spans="1:4" ht="15" x14ac:dyDescent="0.2">
      <c r="A10356" s="85">
        <v>11711</v>
      </c>
      <c r="B10356" s="324" t="s">
        <v>24275</v>
      </c>
      <c r="C10356" s="325" t="s">
        <v>14847</v>
      </c>
      <c r="D10356" s="326" t="s">
        <v>900</v>
      </c>
    </row>
    <row r="10357" spans="1:4" ht="15" x14ac:dyDescent="0.2">
      <c r="A10357" s="85">
        <v>5102</v>
      </c>
      <c r="B10357" s="324" t="s">
        <v>24276</v>
      </c>
      <c r="C10357" s="325" t="s">
        <v>14847</v>
      </c>
      <c r="D10357" s="326" t="s">
        <v>5411</v>
      </c>
    </row>
    <row r="10358" spans="1:4" ht="15" x14ac:dyDescent="0.2">
      <c r="A10358" s="85">
        <v>11741</v>
      </c>
      <c r="B10358" s="324" t="s">
        <v>24277</v>
      </c>
      <c r="C10358" s="325" t="s">
        <v>14847</v>
      </c>
      <c r="D10358" s="326" t="s">
        <v>557</v>
      </c>
    </row>
    <row r="10359" spans="1:4" ht="15" x14ac:dyDescent="0.2">
      <c r="A10359" s="85">
        <v>11743</v>
      </c>
      <c r="B10359" s="324" t="s">
        <v>24278</v>
      </c>
      <c r="C10359" s="325" t="s">
        <v>14847</v>
      </c>
      <c r="D10359" s="326" t="s">
        <v>455</v>
      </c>
    </row>
    <row r="10360" spans="1:4" ht="15" x14ac:dyDescent="0.2">
      <c r="A10360" s="85">
        <v>11745</v>
      </c>
      <c r="B10360" s="324" t="s">
        <v>24279</v>
      </c>
      <c r="C10360" s="325" t="s">
        <v>14847</v>
      </c>
      <c r="D10360" s="326" t="s">
        <v>663</v>
      </c>
    </row>
    <row r="10361" spans="1:4" ht="15" x14ac:dyDescent="0.2">
      <c r="A10361" s="85">
        <v>25961</v>
      </c>
      <c r="B10361" s="324" t="s">
        <v>24280</v>
      </c>
      <c r="C10361" s="325" t="s">
        <v>1490</v>
      </c>
      <c r="D10361" s="326" t="s">
        <v>17610</v>
      </c>
    </row>
    <row r="10362" spans="1:4" ht="15" x14ac:dyDescent="0.2">
      <c r="A10362" s="85">
        <v>40985</v>
      </c>
      <c r="B10362" s="324" t="s">
        <v>24281</v>
      </c>
      <c r="C10362" s="325" t="s">
        <v>1494</v>
      </c>
      <c r="D10362" s="326" t="s">
        <v>19813</v>
      </c>
    </row>
    <row r="10363" spans="1:4" ht="15" x14ac:dyDescent="0.2">
      <c r="A10363" s="85">
        <v>1088</v>
      </c>
      <c r="B10363" s="324" t="s">
        <v>24282</v>
      </c>
      <c r="C10363" s="325" t="s">
        <v>14847</v>
      </c>
      <c r="D10363" s="326" t="s">
        <v>1427</v>
      </c>
    </row>
    <row r="10364" spans="1:4" ht="15" x14ac:dyDescent="0.2">
      <c r="A10364" s="85">
        <v>1087</v>
      </c>
      <c r="B10364" s="324" t="s">
        <v>24283</v>
      </c>
      <c r="C10364" s="325" t="s">
        <v>14847</v>
      </c>
      <c r="D10364" s="326" t="s">
        <v>1971</v>
      </c>
    </row>
    <row r="10365" spans="1:4" ht="15" x14ac:dyDescent="0.2">
      <c r="A10365" s="85">
        <v>38777</v>
      </c>
      <c r="B10365" s="324" t="s">
        <v>24284</v>
      </c>
      <c r="C10365" s="325" t="s">
        <v>14847</v>
      </c>
      <c r="D10365" s="326" t="s">
        <v>14514</v>
      </c>
    </row>
    <row r="10366" spans="1:4" ht="15" x14ac:dyDescent="0.2">
      <c r="A10366" s="85">
        <v>1086</v>
      </c>
      <c r="B10366" s="324" t="s">
        <v>24285</v>
      </c>
      <c r="C10366" s="325" t="s">
        <v>14847</v>
      </c>
      <c r="D10366" s="326" t="s">
        <v>5897</v>
      </c>
    </row>
    <row r="10367" spans="1:4" ht="15" x14ac:dyDescent="0.2">
      <c r="A10367" s="85">
        <v>1079</v>
      </c>
      <c r="B10367" s="324" t="s">
        <v>24286</v>
      </c>
      <c r="C10367" s="325" t="s">
        <v>14847</v>
      </c>
      <c r="D10367" s="326" t="s">
        <v>2873</v>
      </c>
    </row>
    <row r="10368" spans="1:4" ht="15" x14ac:dyDescent="0.2">
      <c r="A10368" s="85">
        <v>39374</v>
      </c>
      <c r="B10368" s="324" t="s">
        <v>24287</v>
      </c>
      <c r="C10368" s="325" t="s">
        <v>14847</v>
      </c>
      <c r="D10368" s="326" t="s">
        <v>23801</v>
      </c>
    </row>
    <row r="10369" spans="1:4" ht="15" x14ac:dyDescent="0.2">
      <c r="A10369" s="85">
        <v>1082</v>
      </c>
      <c r="B10369" s="324" t="s">
        <v>24288</v>
      </c>
      <c r="C10369" s="325" t="s">
        <v>14847</v>
      </c>
      <c r="D10369" s="326" t="s">
        <v>24289</v>
      </c>
    </row>
    <row r="10370" spans="1:4" ht="15" x14ac:dyDescent="0.2">
      <c r="A10370" s="85">
        <v>12316</v>
      </c>
      <c r="B10370" s="324" t="s">
        <v>24290</v>
      </c>
      <c r="C10370" s="325" t="s">
        <v>14847</v>
      </c>
      <c r="D10370" s="326" t="s">
        <v>14317</v>
      </c>
    </row>
    <row r="10371" spans="1:4" ht="15" x14ac:dyDescent="0.2">
      <c r="A10371" s="85">
        <v>12317</v>
      </c>
      <c r="B10371" s="324" t="s">
        <v>24291</v>
      </c>
      <c r="C10371" s="325" t="s">
        <v>14847</v>
      </c>
      <c r="D10371" s="326" t="s">
        <v>13677</v>
      </c>
    </row>
    <row r="10372" spans="1:4" ht="15" x14ac:dyDescent="0.2">
      <c r="A10372" s="85">
        <v>12318</v>
      </c>
      <c r="B10372" s="324" t="s">
        <v>24292</v>
      </c>
      <c r="C10372" s="325" t="s">
        <v>14847</v>
      </c>
      <c r="D10372" s="326" t="s">
        <v>13857</v>
      </c>
    </row>
    <row r="10373" spans="1:4" ht="15" x14ac:dyDescent="0.2">
      <c r="A10373" s="85">
        <v>5104</v>
      </c>
      <c r="B10373" s="324" t="s">
        <v>24293</v>
      </c>
      <c r="C10373" s="325" t="s">
        <v>1492</v>
      </c>
      <c r="D10373" s="326" t="s">
        <v>24294</v>
      </c>
    </row>
    <row r="10374" spans="1:4" ht="15" x14ac:dyDescent="0.2">
      <c r="A10374" s="85">
        <v>26023</v>
      </c>
      <c r="B10374" s="324" t="s">
        <v>24295</v>
      </c>
      <c r="C10374" s="325" t="s">
        <v>14847</v>
      </c>
      <c r="D10374" s="326" t="s">
        <v>24296</v>
      </c>
    </row>
    <row r="10375" spans="1:4" ht="15" x14ac:dyDescent="0.2">
      <c r="A10375" s="85">
        <v>2710</v>
      </c>
      <c r="B10375" s="324" t="s">
        <v>24297</v>
      </c>
      <c r="C10375" s="325" t="s">
        <v>14847</v>
      </c>
      <c r="D10375" s="326" t="s">
        <v>14189</v>
      </c>
    </row>
    <row r="10376" spans="1:4" ht="15" x14ac:dyDescent="0.2">
      <c r="A10376" s="85">
        <v>14575</v>
      </c>
      <c r="B10376" s="324" t="s">
        <v>24298</v>
      </c>
      <c r="C10376" s="325" t="s">
        <v>14847</v>
      </c>
      <c r="D10376" s="326" t="s">
        <v>24299</v>
      </c>
    </row>
    <row r="10377" spans="1:4" ht="15" x14ac:dyDescent="0.2">
      <c r="A10377" s="85">
        <v>20034</v>
      </c>
      <c r="B10377" s="324" t="s">
        <v>24300</v>
      </c>
      <c r="C10377" s="325" t="s">
        <v>14847</v>
      </c>
      <c r="D10377" s="326" t="s">
        <v>14214</v>
      </c>
    </row>
    <row r="10378" spans="1:4" ht="15" x14ac:dyDescent="0.2">
      <c r="A10378" s="85">
        <v>20036</v>
      </c>
      <c r="B10378" s="324" t="s">
        <v>24301</v>
      </c>
      <c r="C10378" s="325" t="s">
        <v>14847</v>
      </c>
      <c r="D10378" s="326" t="s">
        <v>24302</v>
      </c>
    </row>
    <row r="10379" spans="1:4" ht="15" x14ac:dyDescent="0.2">
      <c r="A10379" s="85">
        <v>20037</v>
      </c>
      <c r="B10379" s="324" t="s">
        <v>24303</v>
      </c>
      <c r="C10379" s="325" t="s">
        <v>14847</v>
      </c>
      <c r="D10379" s="326" t="s">
        <v>24304</v>
      </c>
    </row>
    <row r="10380" spans="1:4" ht="15" x14ac:dyDescent="0.2">
      <c r="A10380" s="85">
        <v>20043</v>
      </c>
      <c r="B10380" s="324" t="s">
        <v>24305</v>
      </c>
      <c r="C10380" s="325" t="s">
        <v>14847</v>
      </c>
      <c r="D10380" s="326" t="s">
        <v>212</v>
      </c>
    </row>
    <row r="10381" spans="1:4" ht="15" x14ac:dyDescent="0.2">
      <c r="A10381" s="85">
        <v>20044</v>
      </c>
      <c r="B10381" s="324" t="s">
        <v>24306</v>
      </c>
      <c r="C10381" s="325" t="s">
        <v>14847</v>
      </c>
      <c r="D10381" s="326" t="s">
        <v>597</v>
      </c>
    </row>
    <row r="10382" spans="1:4" ht="15" x14ac:dyDescent="0.2">
      <c r="A10382" s="85">
        <v>20042</v>
      </c>
      <c r="B10382" s="324" t="s">
        <v>24307</v>
      </c>
      <c r="C10382" s="325" t="s">
        <v>14847</v>
      </c>
      <c r="D10382" s="326" t="s">
        <v>214</v>
      </c>
    </row>
    <row r="10383" spans="1:4" ht="15" x14ac:dyDescent="0.2">
      <c r="A10383" s="85">
        <v>20046</v>
      </c>
      <c r="B10383" s="324" t="s">
        <v>24308</v>
      </c>
      <c r="C10383" s="325" t="s">
        <v>14847</v>
      </c>
      <c r="D10383" s="326" t="s">
        <v>4230</v>
      </c>
    </row>
    <row r="10384" spans="1:4" ht="15" x14ac:dyDescent="0.2">
      <c r="A10384" s="85">
        <v>20047</v>
      </c>
      <c r="B10384" s="324" t="s">
        <v>24309</v>
      </c>
      <c r="C10384" s="325" t="s">
        <v>14847</v>
      </c>
      <c r="D10384" s="326" t="s">
        <v>16718</v>
      </c>
    </row>
    <row r="10385" spans="1:4" ht="15" x14ac:dyDescent="0.2">
      <c r="A10385" s="85">
        <v>20045</v>
      </c>
      <c r="B10385" s="324" t="s">
        <v>24310</v>
      </c>
      <c r="C10385" s="325" t="s">
        <v>14847</v>
      </c>
      <c r="D10385" s="326" t="s">
        <v>225</v>
      </c>
    </row>
    <row r="10386" spans="1:4" ht="30" x14ac:dyDescent="0.2">
      <c r="A10386" s="85">
        <v>20972</v>
      </c>
      <c r="B10386" s="324" t="s">
        <v>24311</v>
      </c>
      <c r="C10386" s="325" t="s">
        <v>14847</v>
      </c>
      <c r="D10386" s="326" t="s">
        <v>14013</v>
      </c>
    </row>
    <row r="10387" spans="1:4" ht="15" x14ac:dyDescent="0.2">
      <c r="A10387" s="85">
        <v>20032</v>
      </c>
      <c r="B10387" s="324" t="s">
        <v>24312</v>
      </c>
      <c r="C10387" s="325" t="s">
        <v>14847</v>
      </c>
      <c r="D10387" s="326" t="s">
        <v>24313</v>
      </c>
    </row>
    <row r="10388" spans="1:4" ht="15" x14ac:dyDescent="0.2">
      <c r="A10388" s="85">
        <v>11321</v>
      </c>
      <c r="B10388" s="324" t="s">
        <v>24314</v>
      </c>
      <c r="C10388" s="325" t="s">
        <v>14847</v>
      </c>
      <c r="D10388" s="326" t="s">
        <v>332</v>
      </c>
    </row>
    <row r="10389" spans="1:4" ht="15" x14ac:dyDescent="0.2">
      <c r="A10389" s="85">
        <v>11323</v>
      </c>
      <c r="B10389" s="324" t="s">
        <v>24315</v>
      </c>
      <c r="C10389" s="325" t="s">
        <v>14847</v>
      </c>
      <c r="D10389" s="326" t="s">
        <v>24316</v>
      </c>
    </row>
    <row r="10390" spans="1:4" ht="15" x14ac:dyDescent="0.2">
      <c r="A10390" s="85">
        <v>20327</v>
      </c>
      <c r="B10390" s="324" t="s">
        <v>24317</v>
      </c>
      <c r="C10390" s="325" t="s">
        <v>14847</v>
      </c>
      <c r="D10390" s="326" t="s">
        <v>5129</v>
      </c>
    </row>
    <row r="10391" spans="1:4" ht="15" x14ac:dyDescent="0.2">
      <c r="A10391" s="85">
        <v>25966</v>
      </c>
      <c r="B10391" s="324" t="s">
        <v>24318</v>
      </c>
      <c r="C10391" s="325" t="s">
        <v>1493</v>
      </c>
      <c r="D10391" s="326" t="s">
        <v>921</v>
      </c>
    </row>
    <row r="10392" spans="1:4" ht="45" x14ac:dyDescent="0.2">
      <c r="A10392" s="85">
        <v>13390</v>
      </c>
      <c r="B10392" s="324" t="s">
        <v>24319</v>
      </c>
      <c r="C10392" s="325" t="s">
        <v>14847</v>
      </c>
      <c r="D10392" s="326" t="s">
        <v>24320</v>
      </c>
    </row>
    <row r="10393" spans="1:4" ht="15" x14ac:dyDescent="0.2">
      <c r="A10393" s="85">
        <v>6034</v>
      </c>
      <c r="B10393" s="324" t="s">
        <v>24321</v>
      </c>
      <c r="C10393" s="325" t="s">
        <v>14847</v>
      </c>
      <c r="D10393" s="326" t="s">
        <v>1169</v>
      </c>
    </row>
    <row r="10394" spans="1:4" ht="15" x14ac:dyDescent="0.2">
      <c r="A10394" s="85">
        <v>6036</v>
      </c>
      <c r="B10394" s="324" t="s">
        <v>24322</v>
      </c>
      <c r="C10394" s="325" t="s">
        <v>14847</v>
      </c>
      <c r="D10394" s="326" t="s">
        <v>1131</v>
      </c>
    </row>
    <row r="10395" spans="1:4" ht="15" x14ac:dyDescent="0.2">
      <c r="A10395" s="85">
        <v>6031</v>
      </c>
      <c r="B10395" s="324" t="s">
        <v>24323</v>
      </c>
      <c r="C10395" s="325" t="s">
        <v>14847</v>
      </c>
      <c r="D10395" s="326" t="s">
        <v>5081</v>
      </c>
    </row>
    <row r="10396" spans="1:4" ht="15" x14ac:dyDescent="0.2">
      <c r="A10396" s="85">
        <v>6029</v>
      </c>
      <c r="B10396" s="324" t="s">
        <v>24324</v>
      </c>
      <c r="C10396" s="325" t="s">
        <v>14847</v>
      </c>
      <c r="D10396" s="326" t="s">
        <v>780</v>
      </c>
    </row>
    <row r="10397" spans="1:4" ht="15" x14ac:dyDescent="0.2">
      <c r="A10397" s="85">
        <v>6033</v>
      </c>
      <c r="B10397" s="324" t="s">
        <v>24325</v>
      </c>
      <c r="C10397" s="325" t="s">
        <v>14847</v>
      </c>
      <c r="D10397" s="326" t="s">
        <v>3090</v>
      </c>
    </row>
    <row r="10398" spans="1:4" ht="15" x14ac:dyDescent="0.2">
      <c r="A10398" s="85">
        <v>11672</v>
      </c>
      <c r="B10398" s="324" t="s">
        <v>24326</v>
      </c>
      <c r="C10398" s="325" t="s">
        <v>14847</v>
      </c>
      <c r="D10398" s="326" t="s">
        <v>14015</v>
      </c>
    </row>
    <row r="10399" spans="1:4" ht="15" x14ac:dyDescent="0.2">
      <c r="A10399" s="85">
        <v>11669</v>
      </c>
      <c r="B10399" s="324" t="s">
        <v>24327</v>
      </c>
      <c r="C10399" s="325" t="s">
        <v>14847</v>
      </c>
      <c r="D10399" s="326" t="s">
        <v>421</v>
      </c>
    </row>
    <row r="10400" spans="1:4" ht="15" x14ac:dyDescent="0.2">
      <c r="A10400" s="85">
        <v>11670</v>
      </c>
      <c r="B10400" s="324" t="s">
        <v>24328</v>
      </c>
      <c r="C10400" s="325" t="s">
        <v>14847</v>
      </c>
      <c r="D10400" s="326" t="s">
        <v>5895</v>
      </c>
    </row>
    <row r="10401" spans="1:4" ht="15" x14ac:dyDescent="0.2">
      <c r="A10401" s="85">
        <v>20055</v>
      </c>
      <c r="B10401" s="324" t="s">
        <v>24329</v>
      </c>
      <c r="C10401" s="325" t="s">
        <v>14847</v>
      </c>
      <c r="D10401" s="326" t="s">
        <v>7995</v>
      </c>
    </row>
    <row r="10402" spans="1:4" ht="15" x14ac:dyDescent="0.2">
      <c r="A10402" s="85">
        <v>11671</v>
      </c>
      <c r="B10402" s="324" t="s">
        <v>24330</v>
      </c>
      <c r="C10402" s="325" t="s">
        <v>14847</v>
      </c>
      <c r="D10402" s="326" t="s">
        <v>7351</v>
      </c>
    </row>
    <row r="10403" spans="1:4" ht="15" x14ac:dyDescent="0.2">
      <c r="A10403" s="85">
        <v>6032</v>
      </c>
      <c r="B10403" s="324" t="s">
        <v>24331</v>
      </c>
      <c r="C10403" s="325" t="s">
        <v>14847</v>
      </c>
      <c r="D10403" s="326" t="s">
        <v>14016</v>
      </c>
    </row>
    <row r="10404" spans="1:4" ht="15" x14ac:dyDescent="0.2">
      <c r="A10404" s="85">
        <v>11673</v>
      </c>
      <c r="B10404" s="324" t="s">
        <v>24332</v>
      </c>
      <c r="C10404" s="325" t="s">
        <v>14847</v>
      </c>
      <c r="D10404" s="326" t="s">
        <v>228</v>
      </c>
    </row>
    <row r="10405" spans="1:4" ht="15" x14ac:dyDescent="0.2">
      <c r="A10405" s="85">
        <v>11674</v>
      </c>
      <c r="B10405" s="324" t="s">
        <v>24333</v>
      </c>
      <c r="C10405" s="325" t="s">
        <v>14847</v>
      </c>
      <c r="D10405" s="326" t="s">
        <v>464</v>
      </c>
    </row>
    <row r="10406" spans="1:4" ht="15" x14ac:dyDescent="0.2">
      <c r="A10406" s="85">
        <v>11675</v>
      </c>
      <c r="B10406" s="324" t="s">
        <v>24334</v>
      </c>
      <c r="C10406" s="325" t="s">
        <v>14847</v>
      </c>
      <c r="D10406" s="326" t="s">
        <v>14017</v>
      </c>
    </row>
    <row r="10407" spans="1:4" ht="15" x14ac:dyDescent="0.2">
      <c r="A10407" s="85">
        <v>11676</v>
      </c>
      <c r="B10407" s="324" t="s">
        <v>24335</v>
      </c>
      <c r="C10407" s="325" t="s">
        <v>14847</v>
      </c>
      <c r="D10407" s="326" t="s">
        <v>14018</v>
      </c>
    </row>
    <row r="10408" spans="1:4" ht="15" x14ac:dyDescent="0.2">
      <c r="A10408" s="85">
        <v>11677</v>
      </c>
      <c r="B10408" s="324" t="s">
        <v>24336</v>
      </c>
      <c r="C10408" s="325" t="s">
        <v>14847</v>
      </c>
      <c r="D10408" s="326" t="s">
        <v>803</v>
      </c>
    </row>
    <row r="10409" spans="1:4" ht="15" x14ac:dyDescent="0.2">
      <c r="A10409" s="85">
        <v>11678</v>
      </c>
      <c r="B10409" s="324" t="s">
        <v>24337</v>
      </c>
      <c r="C10409" s="325" t="s">
        <v>14847</v>
      </c>
      <c r="D10409" s="326" t="s">
        <v>14019</v>
      </c>
    </row>
    <row r="10410" spans="1:4" ht="15" x14ac:dyDescent="0.2">
      <c r="A10410" s="85">
        <v>6038</v>
      </c>
      <c r="B10410" s="324" t="s">
        <v>24338</v>
      </c>
      <c r="C10410" s="325" t="s">
        <v>14847</v>
      </c>
      <c r="D10410" s="326" t="s">
        <v>831</v>
      </c>
    </row>
    <row r="10411" spans="1:4" ht="15" x14ac:dyDescent="0.2">
      <c r="A10411" s="85">
        <v>11718</v>
      </c>
      <c r="B10411" s="324" t="s">
        <v>24339</v>
      </c>
      <c r="C10411" s="325" t="s">
        <v>14847</v>
      </c>
      <c r="D10411" s="326" t="s">
        <v>1174</v>
      </c>
    </row>
    <row r="10412" spans="1:4" ht="15" x14ac:dyDescent="0.2">
      <c r="A10412" s="85">
        <v>6037</v>
      </c>
      <c r="B10412" s="324" t="s">
        <v>24340</v>
      </c>
      <c r="C10412" s="325" t="s">
        <v>14847</v>
      </c>
      <c r="D10412" s="326" t="s">
        <v>3240</v>
      </c>
    </row>
    <row r="10413" spans="1:4" ht="15" x14ac:dyDescent="0.2">
      <c r="A10413" s="85">
        <v>11719</v>
      </c>
      <c r="B10413" s="324" t="s">
        <v>24341</v>
      </c>
      <c r="C10413" s="325" t="s">
        <v>14847</v>
      </c>
      <c r="D10413" s="326" t="s">
        <v>14020</v>
      </c>
    </row>
    <row r="10414" spans="1:4" ht="15" x14ac:dyDescent="0.2">
      <c r="A10414" s="85">
        <v>6019</v>
      </c>
      <c r="B10414" s="324" t="s">
        <v>24342</v>
      </c>
      <c r="C10414" s="325" t="s">
        <v>14847</v>
      </c>
      <c r="D10414" s="326" t="s">
        <v>5760</v>
      </c>
    </row>
    <row r="10415" spans="1:4" ht="15" x14ac:dyDescent="0.2">
      <c r="A10415" s="85">
        <v>6010</v>
      </c>
      <c r="B10415" s="324" t="s">
        <v>24343</v>
      </c>
      <c r="C10415" s="325" t="s">
        <v>14847</v>
      </c>
      <c r="D10415" s="326" t="s">
        <v>18803</v>
      </c>
    </row>
    <row r="10416" spans="1:4" ht="15" x14ac:dyDescent="0.2">
      <c r="A10416" s="85">
        <v>6017</v>
      </c>
      <c r="B10416" s="324" t="s">
        <v>24344</v>
      </c>
      <c r="C10416" s="325" t="s">
        <v>14847</v>
      </c>
      <c r="D10416" s="326" t="s">
        <v>476</v>
      </c>
    </row>
    <row r="10417" spans="1:4" ht="15" x14ac:dyDescent="0.2">
      <c r="A10417" s="85">
        <v>6020</v>
      </c>
      <c r="B10417" s="324" t="s">
        <v>24345</v>
      </c>
      <c r="C10417" s="325" t="s">
        <v>14847</v>
      </c>
      <c r="D10417" s="326" t="s">
        <v>17181</v>
      </c>
    </row>
    <row r="10418" spans="1:4" ht="15" x14ac:dyDescent="0.2">
      <c r="A10418" s="85">
        <v>6028</v>
      </c>
      <c r="B10418" s="324" t="s">
        <v>24346</v>
      </c>
      <c r="C10418" s="325" t="s">
        <v>14847</v>
      </c>
      <c r="D10418" s="326" t="s">
        <v>14790</v>
      </c>
    </row>
    <row r="10419" spans="1:4" ht="15" x14ac:dyDescent="0.2">
      <c r="A10419" s="85">
        <v>6011</v>
      </c>
      <c r="B10419" s="324" t="s">
        <v>24347</v>
      </c>
      <c r="C10419" s="325" t="s">
        <v>14847</v>
      </c>
      <c r="D10419" s="326" t="s">
        <v>24348</v>
      </c>
    </row>
    <row r="10420" spans="1:4" ht="15" x14ac:dyDescent="0.2">
      <c r="A10420" s="85">
        <v>6012</v>
      </c>
      <c r="B10420" s="324" t="s">
        <v>24349</v>
      </c>
      <c r="C10420" s="325" t="s">
        <v>14847</v>
      </c>
      <c r="D10420" s="326" t="s">
        <v>24350</v>
      </c>
    </row>
    <row r="10421" spans="1:4" ht="15" x14ac:dyDescent="0.2">
      <c r="A10421" s="85">
        <v>6016</v>
      </c>
      <c r="B10421" s="324" t="s">
        <v>24351</v>
      </c>
      <c r="C10421" s="325" t="s">
        <v>14847</v>
      </c>
      <c r="D10421" s="326" t="s">
        <v>1455</v>
      </c>
    </row>
    <row r="10422" spans="1:4" ht="15" x14ac:dyDescent="0.2">
      <c r="A10422" s="85">
        <v>6027</v>
      </c>
      <c r="B10422" s="324" t="s">
        <v>24352</v>
      </c>
      <c r="C10422" s="325" t="s">
        <v>14847</v>
      </c>
      <c r="D10422" s="326" t="s">
        <v>24353</v>
      </c>
    </row>
    <row r="10423" spans="1:4" ht="15" x14ac:dyDescent="0.2">
      <c r="A10423" s="85">
        <v>6013</v>
      </c>
      <c r="B10423" s="324" t="s">
        <v>24354</v>
      </c>
      <c r="C10423" s="325" t="s">
        <v>14847</v>
      </c>
      <c r="D10423" s="326" t="s">
        <v>14304</v>
      </c>
    </row>
    <row r="10424" spans="1:4" ht="15" x14ac:dyDescent="0.2">
      <c r="A10424" s="85">
        <v>6015</v>
      </c>
      <c r="B10424" s="324" t="s">
        <v>24355</v>
      </c>
      <c r="C10424" s="325" t="s">
        <v>14847</v>
      </c>
      <c r="D10424" s="326" t="s">
        <v>24356</v>
      </c>
    </row>
    <row r="10425" spans="1:4" ht="15" x14ac:dyDescent="0.2">
      <c r="A10425" s="85">
        <v>6014</v>
      </c>
      <c r="B10425" s="324" t="s">
        <v>24357</v>
      </c>
      <c r="C10425" s="325" t="s">
        <v>14847</v>
      </c>
      <c r="D10425" s="326" t="s">
        <v>24358</v>
      </c>
    </row>
    <row r="10426" spans="1:4" ht="15" x14ac:dyDescent="0.2">
      <c r="A10426" s="85">
        <v>6006</v>
      </c>
      <c r="B10426" s="324" t="s">
        <v>24359</v>
      </c>
      <c r="C10426" s="325" t="s">
        <v>14847</v>
      </c>
      <c r="D10426" s="326" t="s">
        <v>14074</v>
      </c>
    </row>
    <row r="10427" spans="1:4" ht="15" x14ac:dyDescent="0.2">
      <c r="A10427" s="85">
        <v>6005</v>
      </c>
      <c r="B10427" s="324" t="s">
        <v>24360</v>
      </c>
      <c r="C10427" s="325" t="s">
        <v>14847</v>
      </c>
      <c r="D10427" s="326" t="s">
        <v>24361</v>
      </c>
    </row>
    <row r="10428" spans="1:4" ht="15" x14ac:dyDescent="0.2">
      <c r="A10428" s="85">
        <v>11756</v>
      </c>
      <c r="B10428" s="324" t="s">
        <v>24362</v>
      </c>
      <c r="C10428" s="325" t="s">
        <v>14847</v>
      </c>
      <c r="D10428" s="326" t="s">
        <v>24363</v>
      </c>
    </row>
    <row r="10429" spans="1:4" ht="30" x14ac:dyDescent="0.2">
      <c r="A10429" s="85">
        <v>10904</v>
      </c>
      <c r="B10429" s="324" t="s">
        <v>24364</v>
      </c>
      <c r="C10429" s="325" t="s">
        <v>14847</v>
      </c>
      <c r="D10429" s="326" t="s">
        <v>14023</v>
      </c>
    </row>
    <row r="10430" spans="1:4" ht="15" x14ac:dyDescent="0.2">
      <c r="A10430" s="85">
        <v>11752</v>
      </c>
      <c r="B10430" s="324" t="s">
        <v>24365</v>
      </c>
      <c r="C10430" s="325" t="s">
        <v>14847</v>
      </c>
      <c r="D10430" s="326" t="s">
        <v>2708</v>
      </c>
    </row>
    <row r="10431" spans="1:4" ht="15" x14ac:dyDescent="0.2">
      <c r="A10431" s="85">
        <v>11753</v>
      </c>
      <c r="B10431" s="324" t="s">
        <v>24366</v>
      </c>
      <c r="C10431" s="325" t="s">
        <v>14847</v>
      </c>
      <c r="D10431" s="326" t="s">
        <v>19257</v>
      </c>
    </row>
    <row r="10432" spans="1:4" ht="15" x14ac:dyDescent="0.2">
      <c r="A10432" s="85">
        <v>6021</v>
      </c>
      <c r="B10432" s="324" t="s">
        <v>24367</v>
      </c>
      <c r="C10432" s="325" t="s">
        <v>14847</v>
      </c>
      <c r="D10432" s="326" t="s">
        <v>24368</v>
      </c>
    </row>
    <row r="10433" spans="1:4" ht="15" x14ac:dyDescent="0.2">
      <c r="A10433" s="85">
        <v>6024</v>
      </c>
      <c r="B10433" s="324" t="s">
        <v>24369</v>
      </c>
      <c r="C10433" s="325" t="s">
        <v>14847</v>
      </c>
      <c r="D10433" s="326" t="s">
        <v>16641</v>
      </c>
    </row>
    <row r="10434" spans="1:4" ht="15" x14ac:dyDescent="0.2">
      <c r="A10434" s="85">
        <v>38379</v>
      </c>
      <c r="B10434" s="324" t="s">
        <v>24370</v>
      </c>
      <c r="C10434" s="325" t="s">
        <v>1491</v>
      </c>
      <c r="D10434" s="326" t="s">
        <v>24371</v>
      </c>
    </row>
    <row r="10435" spans="1:4" ht="15" x14ac:dyDescent="0.2">
      <c r="A10435" s="85">
        <v>13897</v>
      </c>
      <c r="B10435" s="324" t="s">
        <v>24372</v>
      </c>
      <c r="C10435" s="325" t="s">
        <v>14847</v>
      </c>
      <c r="D10435" s="326" t="s">
        <v>14025</v>
      </c>
    </row>
    <row r="10436" spans="1:4" ht="15" x14ac:dyDescent="0.2">
      <c r="A10436" s="85">
        <v>10640</v>
      </c>
      <c r="B10436" s="324" t="s">
        <v>24373</v>
      </c>
      <c r="C10436" s="325" t="s">
        <v>14847</v>
      </c>
      <c r="D10436" s="326" t="s">
        <v>14026</v>
      </c>
    </row>
    <row r="10437" spans="1:4" ht="15" x14ac:dyDescent="0.2">
      <c r="A10437" s="85">
        <v>11086</v>
      </c>
      <c r="B10437" s="324" t="s">
        <v>24374</v>
      </c>
      <c r="C10437" s="325" t="s">
        <v>1504</v>
      </c>
      <c r="D10437" s="326" t="s">
        <v>24375</v>
      </c>
    </row>
    <row r="10438" spans="1:4" ht="15" x14ac:dyDescent="0.2">
      <c r="A10438" s="85">
        <v>34356</v>
      </c>
      <c r="B10438" s="324" t="s">
        <v>24376</v>
      </c>
      <c r="C10438" s="325" t="s">
        <v>1492</v>
      </c>
      <c r="D10438" s="326" t="s">
        <v>1100</v>
      </c>
    </row>
    <row r="10439" spans="1:4" ht="15" x14ac:dyDescent="0.2">
      <c r="A10439" s="85">
        <v>34357</v>
      </c>
      <c r="B10439" s="324" t="s">
        <v>24377</v>
      </c>
      <c r="C10439" s="325" t="s">
        <v>1492</v>
      </c>
      <c r="D10439" s="326" t="s">
        <v>812</v>
      </c>
    </row>
    <row r="10440" spans="1:4" ht="15" x14ac:dyDescent="0.2">
      <c r="A10440" s="85">
        <v>37329</v>
      </c>
      <c r="B10440" s="324" t="s">
        <v>24378</v>
      </c>
      <c r="C10440" s="325" t="s">
        <v>1492</v>
      </c>
      <c r="D10440" s="326" t="s">
        <v>14028</v>
      </c>
    </row>
    <row r="10441" spans="1:4" ht="15" x14ac:dyDescent="0.2">
      <c r="A10441" s="85">
        <v>37398</v>
      </c>
      <c r="B10441" s="324" t="s">
        <v>24379</v>
      </c>
      <c r="C10441" s="325" t="s">
        <v>1492</v>
      </c>
      <c r="D10441" s="326" t="s">
        <v>14029</v>
      </c>
    </row>
    <row r="10442" spans="1:4" ht="15" x14ac:dyDescent="0.2">
      <c r="A10442" s="85">
        <v>2510</v>
      </c>
      <c r="B10442" s="324" t="s">
        <v>24380</v>
      </c>
      <c r="C10442" s="325" t="s">
        <v>14847</v>
      </c>
      <c r="D10442" s="326" t="s">
        <v>922</v>
      </c>
    </row>
    <row r="10443" spans="1:4" ht="30" x14ac:dyDescent="0.2">
      <c r="A10443" s="85">
        <v>12359</v>
      </c>
      <c r="B10443" s="324" t="s">
        <v>24381</v>
      </c>
      <c r="C10443" s="325" t="s">
        <v>14847</v>
      </c>
      <c r="D10443" s="326" t="s">
        <v>24382</v>
      </c>
    </row>
    <row r="10444" spans="1:4" ht="15" x14ac:dyDescent="0.2">
      <c r="A10444" s="85">
        <v>5320</v>
      </c>
      <c r="B10444" s="324" t="s">
        <v>24383</v>
      </c>
      <c r="C10444" s="325" t="s">
        <v>1493</v>
      </c>
      <c r="D10444" s="326" t="s">
        <v>13647</v>
      </c>
    </row>
    <row r="10445" spans="1:4" ht="15" x14ac:dyDescent="0.2">
      <c r="A10445" s="85">
        <v>7353</v>
      </c>
      <c r="B10445" s="324" t="s">
        <v>24384</v>
      </c>
      <c r="C10445" s="325" t="s">
        <v>1493</v>
      </c>
      <c r="D10445" s="326" t="s">
        <v>21373</v>
      </c>
    </row>
    <row r="10446" spans="1:4" ht="15" x14ac:dyDescent="0.2">
      <c r="A10446" s="85">
        <v>36144</v>
      </c>
      <c r="B10446" s="324" t="s">
        <v>24385</v>
      </c>
      <c r="C10446" s="325" t="s">
        <v>14847</v>
      </c>
      <c r="D10446" s="326" t="s">
        <v>549</v>
      </c>
    </row>
    <row r="10447" spans="1:4" ht="15" x14ac:dyDescent="0.2">
      <c r="A10447" s="85">
        <v>10518</v>
      </c>
      <c r="B10447" s="324" t="s">
        <v>24386</v>
      </c>
      <c r="C10447" s="325" t="s">
        <v>14847</v>
      </c>
      <c r="D10447" s="326" t="s">
        <v>999</v>
      </c>
    </row>
    <row r="10448" spans="1:4" ht="45" x14ac:dyDescent="0.2">
      <c r="A10448" s="85">
        <v>36530</v>
      </c>
      <c r="B10448" s="324" t="s">
        <v>24387</v>
      </c>
      <c r="C10448" s="325" t="s">
        <v>14847</v>
      </c>
      <c r="D10448" s="326" t="s">
        <v>24388</v>
      </c>
    </row>
    <row r="10449" spans="1:4" ht="45" x14ac:dyDescent="0.2">
      <c r="A10449" s="85">
        <v>6046</v>
      </c>
      <c r="B10449" s="324" t="s">
        <v>24389</v>
      </c>
      <c r="C10449" s="325" t="s">
        <v>14847</v>
      </c>
      <c r="D10449" s="326" t="s">
        <v>24390</v>
      </c>
    </row>
    <row r="10450" spans="1:4" ht="45" x14ac:dyDescent="0.2">
      <c r="A10450" s="85">
        <v>36531</v>
      </c>
      <c r="B10450" s="324" t="s">
        <v>24391</v>
      </c>
      <c r="C10450" s="325" t="s">
        <v>14847</v>
      </c>
      <c r="D10450" s="326" t="s">
        <v>24392</v>
      </c>
    </row>
    <row r="10451" spans="1:4" ht="15" x14ac:dyDescent="0.2">
      <c r="A10451" s="85">
        <v>34684</v>
      </c>
      <c r="B10451" s="324" t="s">
        <v>24393</v>
      </c>
      <c r="C10451" s="325" t="s">
        <v>1506</v>
      </c>
      <c r="D10451" s="326" t="s">
        <v>14031</v>
      </c>
    </row>
    <row r="10452" spans="1:4" ht="30" x14ac:dyDescent="0.2">
      <c r="A10452" s="85">
        <v>34683</v>
      </c>
      <c r="B10452" s="324" t="s">
        <v>24394</v>
      </c>
      <c r="C10452" s="325" t="s">
        <v>1506</v>
      </c>
      <c r="D10452" s="326" t="s">
        <v>1318</v>
      </c>
    </row>
    <row r="10453" spans="1:4" ht="30" x14ac:dyDescent="0.2">
      <c r="A10453" s="85">
        <v>533</v>
      </c>
      <c r="B10453" s="324" t="s">
        <v>24395</v>
      </c>
      <c r="C10453" s="325" t="s">
        <v>1506</v>
      </c>
      <c r="D10453" s="326" t="s">
        <v>5505</v>
      </c>
    </row>
    <row r="10454" spans="1:4" ht="15" x14ac:dyDescent="0.2">
      <c r="A10454" s="85">
        <v>10515</v>
      </c>
      <c r="B10454" s="324" t="s">
        <v>24396</v>
      </c>
      <c r="C10454" s="325" t="s">
        <v>1506</v>
      </c>
      <c r="D10454" s="326" t="s">
        <v>14261</v>
      </c>
    </row>
    <row r="10455" spans="1:4" ht="30" x14ac:dyDescent="0.2">
      <c r="A10455" s="85">
        <v>536</v>
      </c>
      <c r="B10455" s="324" t="s">
        <v>24397</v>
      </c>
      <c r="C10455" s="325" t="s">
        <v>1506</v>
      </c>
      <c r="D10455" s="326" t="s">
        <v>13769</v>
      </c>
    </row>
    <row r="10456" spans="1:4" ht="15" x14ac:dyDescent="0.2">
      <c r="A10456" s="85">
        <v>153</v>
      </c>
      <c r="B10456" s="324" t="s">
        <v>24398</v>
      </c>
      <c r="C10456" s="325" t="s">
        <v>1493</v>
      </c>
      <c r="D10456" s="326" t="s">
        <v>8062</v>
      </c>
    </row>
    <row r="10457" spans="1:4" ht="15" x14ac:dyDescent="0.2">
      <c r="A10457" s="85">
        <v>34682</v>
      </c>
      <c r="B10457" s="324" t="s">
        <v>24399</v>
      </c>
      <c r="C10457" s="325" t="s">
        <v>1506</v>
      </c>
      <c r="D10457" s="326" t="s">
        <v>14032</v>
      </c>
    </row>
    <row r="10458" spans="1:4" ht="15" x14ac:dyDescent="0.2">
      <c r="A10458" s="85">
        <v>20205</v>
      </c>
      <c r="B10458" s="324" t="s">
        <v>24400</v>
      </c>
      <c r="C10458" s="325" t="s">
        <v>1491</v>
      </c>
      <c r="D10458" s="326" t="s">
        <v>411</v>
      </c>
    </row>
    <row r="10459" spans="1:4" ht="15" x14ac:dyDescent="0.2">
      <c r="A10459" s="85">
        <v>4412</v>
      </c>
      <c r="B10459" s="324" t="s">
        <v>24401</v>
      </c>
      <c r="C10459" s="325" t="s">
        <v>1491</v>
      </c>
      <c r="D10459" s="326" t="s">
        <v>503</v>
      </c>
    </row>
    <row r="10460" spans="1:4" ht="15" x14ac:dyDescent="0.2">
      <c r="A10460" s="85">
        <v>4408</v>
      </c>
      <c r="B10460" s="324" t="s">
        <v>24402</v>
      </c>
      <c r="C10460" s="325" t="s">
        <v>1491</v>
      </c>
      <c r="D10460" s="326" t="s">
        <v>377</v>
      </c>
    </row>
    <row r="10461" spans="1:4" ht="15" x14ac:dyDescent="0.2">
      <c r="A10461" s="85">
        <v>4505</v>
      </c>
      <c r="B10461" s="324" t="s">
        <v>24403</v>
      </c>
      <c r="C10461" s="325" t="s">
        <v>1491</v>
      </c>
      <c r="D10461" s="326" t="s">
        <v>283</v>
      </c>
    </row>
    <row r="10462" spans="1:4" ht="15" x14ac:dyDescent="0.2">
      <c r="A10462" s="85">
        <v>10559</v>
      </c>
      <c r="B10462" s="324" t="s">
        <v>24404</v>
      </c>
      <c r="C10462" s="325" t="s">
        <v>14847</v>
      </c>
      <c r="D10462" s="326" t="s">
        <v>24405</v>
      </c>
    </row>
    <row r="10463" spans="1:4" ht="15" x14ac:dyDescent="0.2">
      <c r="A10463" s="85">
        <v>10664</v>
      </c>
      <c r="B10463" s="324" t="s">
        <v>24406</v>
      </c>
      <c r="C10463" s="325" t="s">
        <v>14847</v>
      </c>
      <c r="D10463" s="326" t="s">
        <v>24407</v>
      </c>
    </row>
    <row r="10464" spans="1:4" ht="15" x14ac:dyDescent="0.2">
      <c r="A10464" s="85">
        <v>36250</v>
      </c>
      <c r="B10464" s="324" t="s">
        <v>24408</v>
      </c>
      <c r="C10464" s="325" t="s">
        <v>1491</v>
      </c>
      <c r="D10464" s="326" t="s">
        <v>937</v>
      </c>
    </row>
    <row r="10465" spans="1:4" ht="15" x14ac:dyDescent="0.2">
      <c r="A10465" s="85">
        <v>10857</v>
      </c>
      <c r="B10465" s="324" t="s">
        <v>24409</v>
      </c>
      <c r="C10465" s="325" t="s">
        <v>1491</v>
      </c>
      <c r="D10465" s="326" t="s">
        <v>871</v>
      </c>
    </row>
    <row r="10466" spans="1:4" ht="15" x14ac:dyDescent="0.2">
      <c r="A10466" s="85">
        <v>4803</v>
      </c>
      <c r="B10466" s="324" t="s">
        <v>24410</v>
      </c>
      <c r="C10466" s="325" t="s">
        <v>1491</v>
      </c>
      <c r="D10466" s="326" t="s">
        <v>14760</v>
      </c>
    </row>
    <row r="10467" spans="1:4" ht="15" x14ac:dyDescent="0.2">
      <c r="A10467" s="85">
        <v>6186</v>
      </c>
      <c r="B10467" s="324" t="s">
        <v>24411</v>
      </c>
      <c r="C10467" s="325" t="s">
        <v>1491</v>
      </c>
      <c r="D10467" s="326" t="s">
        <v>943</v>
      </c>
    </row>
    <row r="10468" spans="1:4" ht="15" x14ac:dyDescent="0.2">
      <c r="A10468" s="85">
        <v>4829</v>
      </c>
      <c r="B10468" s="324" t="s">
        <v>24412</v>
      </c>
      <c r="C10468" s="325" t="s">
        <v>1491</v>
      </c>
      <c r="D10468" s="326" t="s">
        <v>24413</v>
      </c>
    </row>
    <row r="10469" spans="1:4" ht="15" x14ac:dyDescent="0.2">
      <c r="A10469" s="85">
        <v>39829</v>
      </c>
      <c r="B10469" s="324" t="s">
        <v>24414</v>
      </c>
      <c r="C10469" s="325" t="s">
        <v>1491</v>
      </c>
      <c r="D10469" s="326" t="s">
        <v>13902</v>
      </c>
    </row>
    <row r="10470" spans="1:4" ht="30" x14ac:dyDescent="0.2">
      <c r="A10470" s="85">
        <v>20231</v>
      </c>
      <c r="B10470" s="324" t="s">
        <v>24415</v>
      </c>
      <c r="C10470" s="325" t="s">
        <v>1491</v>
      </c>
      <c r="D10470" s="326" t="s">
        <v>938</v>
      </c>
    </row>
    <row r="10471" spans="1:4" ht="15" x14ac:dyDescent="0.2">
      <c r="A10471" s="85">
        <v>4804</v>
      </c>
      <c r="B10471" s="324" t="s">
        <v>24416</v>
      </c>
      <c r="C10471" s="325" t="s">
        <v>1491</v>
      </c>
      <c r="D10471" s="326" t="s">
        <v>3243</v>
      </c>
    </row>
    <row r="10472" spans="1:4" ht="15" x14ac:dyDescent="0.2">
      <c r="A10472" s="85">
        <v>34680</v>
      </c>
      <c r="B10472" s="324" t="s">
        <v>24417</v>
      </c>
      <c r="C10472" s="325" t="s">
        <v>1491</v>
      </c>
      <c r="D10472" s="326" t="s">
        <v>1124</v>
      </c>
    </row>
    <row r="10473" spans="1:4" ht="30" x14ac:dyDescent="0.2">
      <c r="A10473" s="85">
        <v>11573</v>
      </c>
      <c r="B10473" s="324" t="s">
        <v>24418</v>
      </c>
      <c r="C10473" s="325" t="s">
        <v>14847</v>
      </c>
      <c r="D10473" s="326" t="s">
        <v>1118</v>
      </c>
    </row>
    <row r="10474" spans="1:4" ht="15" x14ac:dyDescent="0.2">
      <c r="A10474" s="85">
        <v>38401</v>
      </c>
      <c r="B10474" s="324" t="s">
        <v>24419</v>
      </c>
      <c r="C10474" s="325" t="s">
        <v>14847</v>
      </c>
      <c r="D10474" s="326" t="s">
        <v>1537</v>
      </c>
    </row>
    <row r="10475" spans="1:4" ht="30" x14ac:dyDescent="0.2">
      <c r="A10475" s="85">
        <v>38179</v>
      </c>
      <c r="B10475" s="324" t="s">
        <v>24420</v>
      </c>
      <c r="C10475" s="325" t="s">
        <v>14847</v>
      </c>
      <c r="D10475" s="326" t="s">
        <v>24421</v>
      </c>
    </row>
    <row r="10476" spans="1:4" ht="15" x14ac:dyDescent="0.2">
      <c r="A10476" s="85">
        <v>11575</v>
      </c>
      <c r="B10476" s="324" t="s">
        <v>24422</v>
      </c>
      <c r="C10476" s="325" t="s">
        <v>14847</v>
      </c>
      <c r="D10476" s="326" t="s">
        <v>7658</v>
      </c>
    </row>
    <row r="10477" spans="1:4" ht="15" x14ac:dyDescent="0.2">
      <c r="A10477" s="85">
        <v>20256</v>
      </c>
      <c r="B10477" s="324" t="s">
        <v>24423</v>
      </c>
      <c r="C10477" s="325" t="s">
        <v>14847</v>
      </c>
      <c r="D10477" s="326" t="s">
        <v>2035</v>
      </c>
    </row>
    <row r="10478" spans="1:4" ht="30" x14ac:dyDescent="0.2">
      <c r="A10478" s="85">
        <v>14511</v>
      </c>
      <c r="B10478" s="324" t="s">
        <v>24424</v>
      </c>
      <c r="C10478" s="325" t="s">
        <v>14847</v>
      </c>
      <c r="D10478" s="326" t="s">
        <v>14033</v>
      </c>
    </row>
    <row r="10479" spans="1:4" ht="30" x14ac:dyDescent="0.2">
      <c r="A10479" s="85">
        <v>10642</v>
      </c>
      <c r="B10479" s="324" t="s">
        <v>24425</v>
      </c>
      <c r="C10479" s="325" t="s">
        <v>14847</v>
      </c>
      <c r="D10479" s="326" t="s">
        <v>14034</v>
      </c>
    </row>
    <row r="10480" spans="1:4" ht="30" x14ac:dyDescent="0.2">
      <c r="A10480" s="85">
        <v>14489</v>
      </c>
      <c r="B10480" s="324" t="s">
        <v>24426</v>
      </c>
      <c r="C10480" s="325" t="s">
        <v>14847</v>
      </c>
      <c r="D10480" s="326" t="s">
        <v>14035</v>
      </c>
    </row>
    <row r="10481" spans="1:4" ht="30" x14ac:dyDescent="0.2">
      <c r="A10481" s="85">
        <v>14513</v>
      </c>
      <c r="B10481" s="324" t="s">
        <v>24427</v>
      </c>
      <c r="C10481" s="325" t="s">
        <v>14847</v>
      </c>
      <c r="D10481" s="326" t="s">
        <v>14036</v>
      </c>
    </row>
    <row r="10482" spans="1:4" ht="30" x14ac:dyDescent="0.2">
      <c r="A10482" s="85">
        <v>13600</v>
      </c>
      <c r="B10482" s="324" t="s">
        <v>24428</v>
      </c>
      <c r="C10482" s="325" t="s">
        <v>14847</v>
      </c>
      <c r="D10482" s="326" t="s">
        <v>14037</v>
      </c>
    </row>
    <row r="10483" spans="1:4" ht="30" x14ac:dyDescent="0.2">
      <c r="A10483" s="85">
        <v>10646</v>
      </c>
      <c r="B10483" s="324" t="s">
        <v>24429</v>
      </c>
      <c r="C10483" s="325" t="s">
        <v>14847</v>
      </c>
      <c r="D10483" s="326" t="s">
        <v>14038</v>
      </c>
    </row>
    <row r="10484" spans="1:4" ht="30" x14ac:dyDescent="0.2">
      <c r="A10484" s="85">
        <v>6070</v>
      </c>
      <c r="B10484" s="324" t="s">
        <v>24430</v>
      </c>
      <c r="C10484" s="325" t="s">
        <v>14847</v>
      </c>
      <c r="D10484" s="326" t="s">
        <v>14039</v>
      </c>
    </row>
    <row r="10485" spans="1:4" ht="30" x14ac:dyDescent="0.2">
      <c r="A10485" s="85">
        <v>6069</v>
      </c>
      <c r="B10485" s="324" t="s">
        <v>24431</v>
      </c>
      <c r="C10485" s="325" t="s">
        <v>14847</v>
      </c>
      <c r="D10485" s="326" t="s">
        <v>14040</v>
      </c>
    </row>
    <row r="10486" spans="1:4" ht="30" x14ac:dyDescent="0.2">
      <c r="A10486" s="85">
        <v>14626</v>
      </c>
      <c r="B10486" s="324" t="s">
        <v>24432</v>
      </c>
      <c r="C10486" s="325" t="s">
        <v>14847</v>
      </c>
      <c r="D10486" s="326" t="s">
        <v>14041</v>
      </c>
    </row>
    <row r="10487" spans="1:4" ht="30" x14ac:dyDescent="0.2">
      <c r="A10487" s="85">
        <v>6067</v>
      </c>
      <c r="B10487" s="324" t="s">
        <v>24433</v>
      </c>
      <c r="C10487" s="325" t="s">
        <v>14847</v>
      </c>
      <c r="D10487" s="326" t="s">
        <v>14042</v>
      </c>
    </row>
    <row r="10488" spans="1:4" ht="15" x14ac:dyDescent="0.2">
      <c r="A10488" s="85">
        <v>38393</v>
      </c>
      <c r="B10488" s="324" t="s">
        <v>24434</v>
      </c>
      <c r="C10488" s="325" t="s">
        <v>14847</v>
      </c>
      <c r="D10488" s="326" t="s">
        <v>14513</v>
      </c>
    </row>
    <row r="10489" spans="1:4" ht="15" x14ac:dyDescent="0.2">
      <c r="A10489" s="85">
        <v>38390</v>
      </c>
      <c r="B10489" s="324" t="s">
        <v>24435</v>
      </c>
      <c r="C10489" s="325" t="s">
        <v>14847</v>
      </c>
      <c r="D10489" s="326" t="s">
        <v>24436</v>
      </c>
    </row>
    <row r="10490" spans="1:4" ht="15" x14ac:dyDescent="0.2">
      <c r="A10490" s="85">
        <v>36532</v>
      </c>
      <c r="B10490" s="324" t="s">
        <v>24437</v>
      </c>
      <c r="C10490" s="325" t="s">
        <v>14847</v>
      </c>
      <c r="D10490" s="326" t="s">
        <v>24438</v>
      </c>
    </row>
    <row r="10491" spans="1:4" ht="30" x14ac:dyDescent="0.2">
      <c r="A10491" s="85">
        <v>11578</v>
      </c>
      <c r="B10491" s="324" t="s">
        <v>24439</v>
      </c>
      <c r="C10491" s="325" t="s">
        <v>14847</v>
      </c>
      <c r="D10491" s="326" t="s">
        <v>2534</v>
      </c>
    </row>
    <row r="10492" spans="1:4" ht="30" x14ac:dyDescent="0.2">
      <c r="A10492" s="85">
        <v>11577</v>
      </c>
      <c r="B10492" s="324" t="s">
        <v>24440</v>
      </c>
      <c r="C10492" s="325" t="s">
        <v>14847</v>
      </c>
      <c r="D10492" s="326" t="s">
        <v>5890</v>
      </c>
    </row>
    <row r="10493" spans="1:4" ht="45" x14ac:dyDescent="0.2">
      <c r="A10493" s="85">
        <v>42432</v>
      </c>
      <c r="B10493" s="324" t="s">
        <v>24441</v>
      </c>
      <c r="C10493" s="325" t="s">
        <v>14847</v>
      </c>
      <c r="D10493" s="326" t="s">
        <v>24442</v>
      </c>
    </row>
    <row r="10494" spans="1:4" ht="30" x14ac:dyDescent="0.2">
      <c r="A10494" s="85">
        <v>42437</v>
      </c>
      <c r="B10494" s="324" t="s">
        <v>24443</v>
      </c>
      <c r="C10494" s="325" t="s">
        <v>14847</v>
      </c>
      <c r="D10494" s="326" t="s">
        <v>24444</v>
      </c>
    </row>
    <row r="10495" spans="1:4" ht="15" x14ac:dyDescent="0.2">
      <c r="A10495" s="85">
        <v>1116</v>
      </c>
      <c r="B10495" s="324" t="s">
        <v>24445</v>
      </c>
      <c r="C10495" s="325" t="s">
        <v>1491</v>
      </c>
      <c r="D10495" s="326" t="s">
        <v>4776</v>
      </c>
    </row>
    <row r="10496" spans="1:4" ht="15" x14ac:dyDescent="0.2">
      <c r="A10496" s="85">
        <v>1115</v>
      </c>
      <c r="B10496" s="324" t="s">
        <v>24446</v>
      </c>
      <c r="C10496" s="325" t="s">
        <v>1491</v>
      </c>
      <c r="D10496" s="326" t="s">
        <v>540</v>
      </c>
    </row>
    <row r="10497" spans="1:4" ht="15" x14ac:dyDescent="0.2">
      <c r="A10497" s="85">
        <v>1113</v>
      </c>
      <c r="B10497" s="324" t="s">
        <v>24447</v>
      </c>
      <c r="C10497" s="325" t="s">
        <v>1491</v>
      </c>
      <c r="D10497" s="326" t="s">
        <v>754</v>
      </c>
    </row>
    <row r="10498" spans="1:4" ht="15" x14ac:dyDescent="0.2">
      <c r="A10498" s="85">
        <v>1114</v>
      </c>
      <c r="B10498" s="324" t="s">
        <v>24448</v>
      </c>
      <c r="C10498" s="325" t="s">
        <v>1491</v>
      </c>
      <c r="D10498" s="326" t="s">
        <v>3720</v>
      </c>
    </row>
    <row r="10499" spans="1:4" ht="15" x14ac:dyDescent="0.2">
      <c r="A10499" s="85">
        <v>40872</v>
      </c>
      <c r="B10499" s="324" t="s">
        <v>24449</v>
      </c>
      <c r="C10499" s="325" t="s">
        <v>1491</v>
      </c>
      <c r="D10499" s="326" t="s">
        <v>4171</v>
      </c>
    </row>
    <row r="10500" spans="1:4" ht="15" x14ac:dyDescent="0.2">
      <c r="A10500" s="85">
        <v>20214</v>
      </c>
      <c r="B10500" s="324" t="s">
        <v>24450</v>
      </c>
      <c r="C10500" s="325" t="s">
        <v>14847</v>
      </c>
      <c r="D10500" s="326" t="s">
        <v>24451</v>
      </c>
    </row>
    <row r="10501" spans="1:4" ht="15" x14ac:dyDescent="0.2">
      <c r="A10501" s="85">
        <v>11064</v>
      </c>
      <c r="B10501" s="324" t="s">
        <v>24452</v>
      </c>
      <c r="C10501" s="325" t="s">
        <v>14847</v>
      </c>
      <c r="D10501" s="326" t="s">
        <v>5819</v>
      </c>
    </row>
    <row r="10502" spans="1:4" ht="30" x14ac:dyDescent="0.2">
      <c r="A10502" s="85">
        <v>7237</v>
      </c>
      <c r="B10502" s="324" t="s">
        <v>24453</v>
      </c>
      <c r="C10502" s="325" t="s">
        <v>14847</v>
      </c>
      <c r="D10502" s="326" t="s">
        <v>13774</v>
      </c>
    </row>
    <row r="10503" spans="1:4" ht="15" x14ac:dyDescent="0.2">
      <c r="A10503" s="85">
        <v>16</v>
      </c>
      <c r="B10503" s="324" t="s">
        <v>24454</v>
      </c>
      <c r="C10503" s="325" t="s">
        <v>1492</v>
      </c>
      <c r="D10503" s="326" t="s">
        <v>593</v>
      </c>
    </row>
    <row r="10504" spans="1:4" ht="15" x14ac:dyDescent="0.2">
      <c r="A10504" s="85">
        <v>11757</v>
      </c>
      <c r="B10504" s="324" t="s">
        <v>24455</v>
      </c>
      <c r="C10504" s="325" t="s">
        <v>14847</v>
      </c>
      <c r="D10504" s="326" t="s">
        <v>2913</v>
      </c>
    </row>
    <row r="10505" spans="1:4" ht="15" x14ac:dyDescent="0.2">
      <c r="A10505" s="85">
        <v>11758</v>
      </c>
      <c r="B10505" s="324" t="s">
        <v>24456</v>
      </c>
      <c r="C10505" s="325" t="s">
        <v>14847</v>
      </c>
      <c r="D10505" s="326" t="s">
        <v>1038</v>
      </c>
    </row>
    <row r="10506" spans="1:4" ht="15" x14ac:dyDescent="0.2">
      <c r="A10506" s="85">
        <v>37526</v>
      </c>
      <c r="B10506" s="324" t="s">
        <v>24457</v>
      </c>
      <c r="C10506" s="325" t="s">
        <v>14847</v>
      </c>
      <c r="D10506" s="326" t="s">
        <v>13449</v>
      </c>
    </row>
    <row r="10507" spans="1:4" ht="15" x14ac:dyDescent="0.2">
      <c r="A10507" s="85">
        <v>6076</v>
      </c>
      <c r="B10507" s="324" t="s">
        <v>24458</v>
      </c>
      <c r="C10507" s="325" t="s">
        <v>1504</v>
      </c>
      <c r="D10507" s="326" t="s">
        <v>14445</v>
      </c>
    </row>
    <row r="10508" spans="1:4" ht="15" x14ac:dyDescent="0.2">
      <c r="A10508" s="85">
        <v>13109</v>
      </c>
      <c r="B10508" s="324" t="s">
        <v>24459</v>
      </c>
      <c r="C10508" s="325" t="s">
        <v>14847</v>
      </c>
      <c r="D10508" s="326" t="s">
        <v>14044</v>
      </c>
    </row>
    <row r="10509" spans="1:4" ht="15" x14ac:dyDescent="0.2">
      <c r="A10509" s="85">
        <v>13110</v>
      </c>
      <c r="B10509" s="324" t="s">
        <v>24460</v>
      </c>
      <c r="C10509" s="325" t="s">
        <v>14847</v>
      </c>
      <c r="D10509" s="326" t="s">
        <v>14045</v>
      </c>
    </row>
    <row r="10510" spans="1:4" ht="15" x14ac:dyDescent="0.2">
      <c r="A10510" s="85">
        <v>7581</v>
      </c>
      <c r="B10510" s="324" t="s">
        <v>24461</v>
      </c>
      <c r="C10510" s="325" t="s">
        <v>14847</v>
      </c>
      <c r="D10510" s="326" t="s">
        <v>447</v>
      </c>
    </row>
    <row r="10511" spans="1:4" ht="15" x14ac:dyDescent="0.2">
      <c r="A10511" s="85">
        <v>20206</v>
      </c>
      <c r="B10511" s="324" t="s">
        <v>24462</v>
      </c>
      <c r="C10511" s="325" t="s">
        <v>1491</v>
      </c>
      <c r="D10511" s="326" t="s">
        <v>469</v>
      </c>
    </row>
    <row r="10512" spans="1:4" ht="30" x14ac:dyDescent="0.2">
      <c r="A10512" s="85">
        <v>4460</v>
      </c>
      <c r="B10512" s="324" t="s">
        <v>24463</v>
      </c>
      <c r="C10512" s="325" t="s">
        <v>1491</v>
      </c>
      <c r="D10512" s="326" t="s">
        <v>712</v>
      </c>
    </row>
    <row r="10513" spans="1:4" ht="30" x14ac:dyDescent="0.2">
      <c r="A10513" s="85">
        <v>6204</v>
      </c>
      <c r="B10513" s="324" t="s">
        <v>24464</v>
      </c>
      <c r="C10513" s="325" t="s">
        <v>1491</v>
      </c>
      <c r="D10513" s="326" t="s">
        <v>14046</v>
      </c>
    </row>
    <row r="10514" spans="1:4" ht="30" x14ac:dyDescent="0.2">
      <c r="A10514" s="85">
        <v>4417</v>
      </c>
      <c r="B10514" s="324" t="s">
        <v>24465</v>
      </c>
      <c r="C10514" s="325" t="s">
        <v>1491</v>
      </c>
      <c r="D10514" s="326" t="s">
        <v>838</v>
      </c>
    </row>
    <row r="10515" spans="1:4" ht="15" x14ac:dyDescent="0.2">
      <c r="A10515" s="85">
        <v>4517</v>
      </c>
      <c r="B10515" s="324" t="s">
        <v>24466</v>
      </c>
      <c r="C10515" s="325" t="s">
        <v>1491</v>
      </c>
      <c r="D10515" s="326" t="s">
        <v>393</v>
      </c>
    </row>
    <row r="10516" spans="1:4" ht="15" x14ac:dyDescent="0.2">
      <c r="A10516" s="85">
        <v>4512</v>
      </c>
      <c r="B10516" s="324" t="s">
        <v>24467</v>
      </c>
      <c r="C10516" s="325" t="s">
        <v>1491</v>
      </c>
      <c r="D10516" s="326" t="s">
        <v>981</v>
      </c>
    </row>
    <row r="10517" spans="1:4" ht="15" x14ac:dyDescent="0.2">
      <c r="A10517" s="85">
        <v>4415</v>
      </c>
      <c r="B10517" s="324" t="s">
        <v>24468</v>
      </c>
      <c r="C10517" s="325" t="s">
        <v>1491</v>
      </c>
      <c r="D10517" s="326" t="s">
        <v>1027</v>
      </c>
    </row>
    <row r="10518" spans="1:4" ht="15" x14ac:dyDescent="0.2">
      <c r="A10518" s="85">
        <v>37373</v>
      </c>
      <c r="B10518" s="324" t="s">
        <v>24469</v>
      </c>
      <c r="C10518" s="325" t="s">
        <v>1490</v>
      </c>
      <c r="D10518" s="326" t="s">
        <v>1180</v>
      </c>
    </row>
    <row r="10519" spans="1:4" ht="15" x14ac:dyDescent="0.2">
      <c r="A10519" s="85">
        <v>40864</v>
      </c>
      <c r="B10519" s="324" t="s">
        <v>24470</v>
      </c>
      <c r="C10519" s="325" t="s">
        <v>1494</v>
      </c>
      <c r="D10519" s="326" t="s">
        <v>13872</v>
      </c>
    </row>
    <row r="10520" spans="1:4" ht="15" x14ac:dyDescent="0.2">
      <c r="A10520" s="85">
        <v>4734</v>
      </c>
      <c r="B10520" s="324" t="s">
        <v>24471</v>
      </c>
      <c r="C10520" s="325" t="s">
        <v>1504</v>
      </c>
      <c r="D10520" s="326" t="s">
        <v>24472</v>
      </c>
    </row>
    <row r="10521" spans="1:4" ht="15" x14ac:dyDescent="0.2">
      <c r="A10521" s="85">
        <v>6085</v>
      </c>
      <c r="B10521" s="324" t="s">
        <v>24473</v>
      </c>
      <c r="C10521" s="325" t="s">
        <v>1493</v>
      </c>
      <c r="D10521" s="326" t="s">
        <v>874</v>
      </c>
    </row>
    <row r="10522" spans="1:4" ht="15" x14ac:dyDescent="0.2">
      <c r="A10522" s="85">
        <v>38396</v>
      </c>
      <c r="B10522" s="324" t="s">
        <v>24474</v>
      </c>
      <c r="C10522" s="325" t="s">
        <v>14847</v>
      </c>
      <c r="D10522" s="326" t="s">
        <v>24475</v>
      </c>
    </row>
    <row r="10523" spans="1:4" ht="15" x14ac:dyDescent="0.2">
      <c r="A10523" s="85">
        <v>6090</v>
      </c>
      <c r="B10523" s="324" t="s">
        <v>24476</v>
      </c>
      <c r="C10523" s="325" t="s">
        <v>1493</v>
      </c>
      <c r="D10523" s="326" t="s">
        <v>14003</v>
      </c>
    </row>
    <row r="10524" spans="1:4" ht="15" x14ac:dyDescent="0.2">
      <c r="A10524" s="85">
        <v>11622</v>
      </c>
      <c r="B10524" s="324" t="s">
        <v>24477</v>
      </c>
      <c r="C10524" s="325" t="s">
        <v>1492</v>
      </c>
      <c r="D10524" s="326" t="s">
        <v>14047</v>
      </c>
    </row>
    <row r="10525" spans="1:4" ht="15" x14ac:dyDescent="0.2">
      <c r="A10525" s="85">
        <v>6094</v>
      </c>
      <c r="B10525" s="324" t="s">
        <v>24478</v>
      </c>
      <c r="C10525" s="325" t="s">
        <v>1492</v>
      </c>
      <c r="D10525" s="326" t="s">
        <v>1122</v>
      </c>
    </row>
    <row r="10526" spans="1:4" ht="15" x14ac:dyDescent="0.2">
      <c r="A10526" s="85">
        <v>7317</v>
      </c>
      <c r="B10526" s="324" t="s">
        <v>24479</v>
      </c>
      <c r="C10526" s="325" t="s">
        <v>1492</v>
      </c>
      <c r="D10526" s="326" t="s">
        <v>254</v>
      </c>
    </row>
    <row r="10527" spans="1:4" ht="15" x14ac:dyDescent="0.2">
      <c r="A10527" s="85">
        <v>142</v>
      </c>
      <c r="B10527" s="324" t="s">
        <v>24480</v>
      </c>
      <c r="C10527" s="325" t="s">
        <v>1489</v>
      </c>
      <c r="D10527" s="326" t="s">
        <v>2756</v>
      </c>
    </row>
    <row r="10528" spans="1:4" ht="15" x14ac:dyDescent="0.2">
      <c r="A10528" s="85">
        <v>38123</v>
      </c>
      <c r="B10528" s="324" t="s">
        <v>24481</v>
      </c>
      <c r="C10528" s="325" t="s">
        <v>1492</v>
      </c>
      <c r="D10528" s="326" t="s">
        <v>14048</v>
      </c>
    </row>
    <row r="10529" spans="1:4" ht="15" x14ac:dyDescent="0.2">
      <c r="A10529" s="85">
        <v>42701</v>
      </c>
      <c r="B10529" s="324" t="s">
        <v>24482</v>
      </c>
      <c r="C10529" s="325" t="s">
        <v>14847</v>
      </c>
      <c r="D10529" s="326" t="s">
        <v>7492</v>
      </c>
    </row>
    <row r="10530" spans="1:4" ht="15" x14ac:dyDescent="0.2">
      <c r="A10530" s="85">
        <v>42702</v>
      </c>
      <c r="B10530" s="324" t="s">
        <v>24483</v>
      </c>
      <c r="C10530" s="325" t="s">
        <v>14847</v>
      </c>
      <c r="D10530" s="326" t="s">
        <v>24484</v>
      </c>
    </row>
    <row r="10531" spans="1:4" ht="15" x14ac:dyDescent="0.2">
      <c r="A10531" s="85">
        <v>37955</v>
      </c>
      <c r="B10531" s="324" t="s">
        <v>24485</v>
      </c>
      <c r="C10531" s="325" t="s">
        <v>14847</v>
      </c>
      <c r="D10531" s="326" t="s">
        <v>14549</v>
      </c>
    </row>
    <row r="10532" spans="1:4" ht="30" x14ac:dyDescent="0.2">
      <c r="A10532" s="85">
        <v>42699</v>
      </c>
      <c r="B10532" s="324" t="s">
        <v>24486</v>
      </c>
      <c r="C10532" s="325" t="s">
        <v>14847</v>
      </c>
      <c r="D10532" s="326" t="s">
        <v>3764</v>
      </c>
    </row>
    <row r="10533" spans="1:4" ht="30" x14ac:dyDescent="0.2">
      <c r="A10533" s="85">
        <v>42700</v>
      </c>
      <c r="B10533" s="324" t="s">
        <v>24487</v>
      </c>
      <c r="C10533" s="325" t="s">
        <v>14847</v>
      </c>
      <c r="D10533" s="326" t="s">
        <v>24488</v>
      </c>
    </row>
    <row r="10534" spans="1:4" ht="30" x14ac:dyDescent="0.2">
      <c r="A10534" s="85">
        <v>37743</v>
      </c>
      <c r="B10534" s="324" t="s">
        <v>24489</v>
      </c>
      <c r="C10534" s="325" t="s">
        <v>14847</v>
      </c>
      <c r="D10534" s="326" t="s">
        <v>14049</v>
      </c>
    </row>
    <row r="10535" spans="1:4" ht="30" x14ac:dyDescent="0.2">
      <c r="A10535" s="85">
        <v>37744</v>
      </c>
      <c r="B10535" s="324" t="s">
        <v>24490</v>
      </c>
      <c r="C10535" s="325" t="s">
        <v>14847</v>
      </c>
      <c r="D10535" s="326" t="s">
        <v>14050</v>
      </c>
    </row>
    <row r="10536" spans="1:4" ht="30" x14ac:dyDescent="0.2">
      <c r="A10536" s="85">
        <v>37741</v>
      </c>
      <c r="B10536" s="324" t="s">
        <v>24491</v>
      </c>
      <c r="C10536" s="325" t="s">
        <v>14847</v>
      </c>
      <c r="D10536" s="326" t="s">
        <v>14051</v>
      </c>
    </row>
    <row r="10537" spans="1:4" ht="30" x14ac:dyDescent="0.2">
      <c r="A10537" s="85">
        <v>39396</v>
      </c>
      <c r="B10537" s="324" t="s">
        <v>24492</v>
      </c>
      <c r="C10537" s="325" t="s">
        <v>14847</v>
      </c>
      <c r="D10537" s="326" t="s">
        <v>23199</v>
      </c>
    </row>
    <row r="10538" spans="1:4" ht="30" x14ac:dyDescent="0.2">
      <c r="A10538" s="85">
        <v>39392</v>
      </c>
      <c r="B10538" s="324" t="s">
        <v>24493</v>
      </c>
      <c r="C10538" s="325" t="s">
        <v>14847</v>
      </c>
      <c r="D10538" s="326" t="s">
        <v>1371</v>
      </c>
    </row>
    <row r="10539" spans="1:4" ht="30" x14ac:dyDescent="0.2">
      <c r="A10539" s="85">
        <v>39393</v>
      </c>
      <c r="B10539" s="324" t="s">
        <v>24494</v>
      </c>
      <c r="C10539" s="325" t="s">
        <v>14847</v>
      </c>
      <c r="D10539" s="326" t="s">
        <v>14760</v>
      </c>
    </row>
    <row r="10540" spans="1:4" ht="30" x14ac:dyDescent="0.2">
      <c r="A10540" s="85">
        <v>39394</v>
      </c>
      <c r="B10540" s="324" t="s">
        <v>24495</v>
      </c>
      <c r="C10540" s="325" t="s">
        <v>14847</v>
      </c>
      <c r="D10540" s="326" t="s">
        <v>14842</v>
      </c>
    </row>
    <row r="10541" spans="1:4" ht="30" x14ac:dyDescent="0.2">
      <c r="A10541" s="85">
        <v>39395</v>
      </c>
      <c r="B10541" s="324" t="s">
        <v>24496</v>
      </c>
      <c r="C10541" s="325" t="s">
        <v>14847</v>
      </c>
      <c r="D10541" s="326" t="s">
        <v>24497</v>
      </c>
    </row>
    <row r="10542" spans="1:4" ht="30" x14ac:dyDescent="0.2">
      <c r="A10542" s="85">
        <v>14618</v>
      </c>
      <c r="B10542" s="324" t="s">
        <v>24498</v>
      </c>
      <c r="C10542" s="325" t="s">
        <v>14847</v>
      </c>
      <c r="D10542" s="326" t="s">
        <v>24499</v>
      </c>
    </row>
    <row r="10543" spans="1:4" ht="30" x14ac:dyDescent="0.2">
      <c r="A10543" s="85">
        <v>40269</v>
      </c>
      <c r="B10543" s="324" t="s">
        <v>24500</v>
      </c>
      <c r="C10543" s="325" t="s">
        <v>14847</v>
      </c>
      <c r="D10543" s="326" t="s">
        <v>24501</v>
      </c>
    </row>
    <row r="10544" spans="1:4" ht="15" x14ac:dyDescent="0.2">
      <c r="A10544" s="85">
        <v>6110</v>
      </c>
      <c r="B10544" s="324" t="s">
        <v>24502</v>
      </c>
      <c r="C10544" s="325" t="s">
        <v>1490</v>
      </c>
      <c r="D10544" s="326" t="s">
        <v>7196</v>
      </c>
    </row>
    <row r="10545" spans="1:4" ht="15" x14ac:dyDescent="0.2">
      <c r="A10545" s="85">
        <v>40910</v>
      </c>
      <c r="B10545" s="324" t="s">
        <v>24503</v>
      </c>
      <c r="C10545" s="325" t="s">
        <v>1494</v>
      </c>
      <c r="D10545" s="326" t="s">
        <v>13398</v>
      </c>
    </row>
    <row r="10546" spans="1:4" ht="15" x14ac:dyDescent="0.2">
      <c r="A10546" s="85">
        <v>6111</v>
      </c>
      <c r="B10546" s="324" t="s">
        <v>24504</v>
      </c>
      <c r="C10546" s="325" t="s">
        <v>1490</v>
      </c>
      <c r="D10546" s="326" t="s">
        <v>626</v>
      </c>
    </row>
    <row r="10547" spans="1:4" ht="15" x14ac:dyDescent="0.2">
      <c r="A10547" s="85">
        <v>41084</v>
      </c>
      <c r="B10547" s="324" t="s">
        <v>24505</v>
      </c>
      <c r="C10547" s="325" t="s">
        <v>1494</v>
      </c>
      <c r="D10547" s="326" t="s">
        <v>14053</v>
      </c>
    </row>
    <row r="10548" spans="1:4" ht="15" x14ac:dyDescent="0.2">
      <c r="A10548" s="85">
        <v>25950</v>
      </c>
      <c r="B10548" s="324" t="s">
        <v>24506</v>
      </c>
      <c r="C10548" s="325" t="s">
        <v>1504</v>
      </c>
      <c r="D10548" s="326" t="s">
        <v>18115</v>
      </c>
    </row>
    <row r="10549" spans="1:4" ht="15" x14ac:dyDescent="0.2">
      <c r="A10549" s="85">
        <v>38637</v>
      </c>
      <c r="B10549" s="324" t="s">
        <v>24507</v>
      </c>
      <c r="C10549" s="325" t="s">
        <v>14847</v>
      </c>
      <c r="D10549" s="326" t="s">
        <v>24508</v>
      </c>
    </row>
    <row r="10550" spans="1:4" ht="15" x14ac:dyDescent="0.2">
      <c r="A10550" s="85">
        <v>6150</v>
      </c>
      <c r="B10550" s="324" t="s">
        <v>24509</v>
      </c>
      <c r="C10550" s="325" t="s">
        <v>14847</v>
      </c>
      <c r="D10550" s="326" t="s">
        <v>14072</v>
      </c>
    </row>
    <row r="10551" spans="1:4" ht="15" x14ac:dyDescent="0.2">
      <c r="A10551" s="85">
        <v>6136</v>
      </c>
      <c r="B10551" s="324" t="s">
        <v>24510</v>
      </c>
      <c r="C10551" s="325" t="s">
        <v>14847</v>
      </c>
      <c r="D10551" s="326" t="s">
        <v>16666</v>
      </c>
    </row>
    <row r="10552" spans="1:4" ht="15" x14ac:dyDescent="0.2">
      <c r="A10552" s="85">
        <v>38638</v>
      </c>
      <c r="B10552" s="324" t="s">
        <v>24511</v>
      </c>
      <c r="C10552" s="325" t="s">
        <v>14847</v>
      </c>
      <c r="D10552" s="326" t="s">
        <v>17407</v>
      </c>
    </row>
    <row r="10553" spans="1:4" ht="15" x14ac:dyDescent="0.2">
      <c r="A10553" s="85">
        <v>20262</v>
      </c>
      <c r="B10553" s="324" t="s">
        <v>24512</v>
      </c>
      <c r="C10553" s="325" t="s">
        <v>14847</v>
      </c>
      <c r="D10553" s="326" t="s">
        <v>13359</v>
      </c>
    </row>
    <row r="10554" spans="1:4" ht="15" x14ac:dyDescent="0.2">
      <c r="A10554" s="85">
        <v>6148</v>
      </c>
      <c r="B10554" s="324" t="s">
        <v>24513</v>
      </c>
      <c r="C10554" s="325" t="s">
        <v>14847</v>
      </c>
      <c r="D10554" s="326" t="s">
        <v>2433</v>
      </c>
    </row>
    <row r="10555" spans="1:4" ht="15" x14ac:dyDescent="0.2">
      <c r="A10555" s="85">
        <v>6145</v>
      </c>
      <c r="B10555" s="324" t="s">
        <v>24514</v>
      </c>
      <c r="C10555" s="325" t="s">
        <v>14847</v>
      </c>
      <c r="D10555" s="326" t="s">
        <v>3937</v>
      </c>
    </row>
    <row r="10556" spans="1:4" ht="15" x14ac:dyDescent="0.2">
      <c r="A10556" s="85">
        <v>6149</v>
      </c>
      <c r="B10556" s="324" t="s">
        <v>24515</v>
      </c>
      <c r="C10556" s="325" t="s">
        <v>14847</v>
      </c>
      <c r="D10556" s="326" t="s">
        <v>1061</v>
      </c>
    </row>
    <row r="10557" spans="1:4" ht="15" x14ac:dyDescent="0.2">
      <c r="A10557" s="85">
        <v>6146</v>
      </c>
      <c r="B10557" s="324" t="s">
        <v>24516</v>
      </c>
      <c r="C10557" s="325" t="s">
        <v>14847</v>
      </c>
      <c r="D10557" s="326" t="s">
        <v>627</v>
      </c>
    </row>
    <row r="10558" spans="1:4" ht="15" x14ac:dyDescent="0.2">
      <c r="A10558" s="85">
        <v>26026</v>
      </c>
      <c r="B10558" s="324" t="s">
        <v>24517</v>
      </c>
      <c r="C10558" s="325" t="s">
        <v>1492</v>
      </c>
      <c r="D10558" s="326" t="s">
        <v>203</v>
      </c>
    </row>
    <row r="10559" spans="1:4" ht="15" x14ac:dyDescent="0.2">
      <c r="A10559" s="85">
        <v>39961</v>
      </c>
      <c r="B10559" s="324" t="s">
        <v>24518</v>
      </c>
      <c r="C10559" s="325" t="s">
        <v>14847</v>
      </c>
      <c r="D10559" s="326" t="s">
        <v>741</v>
      </c>
    </row>
    <row r="10560" spans="1:4" ht="30" x14ac:dyDescent="0.2">
      <c r="A10560" s="85">
        <v>42433</v>
      </c>
      <c r="B10560" s="324" t="s">
        <v>24519</v>
      </c>
      <c r="C10560" s="325" t="s">
        <v>14847</v>
      </c>
      <c r="D10560" s="326" t="s">
        <v>24520</v>
      </c>
    </row>
    <row r="10561" spans="1:4" ht="30" x14ac:dyDescent="0.2">
      <c r="A10561" s="85">
        <v>42434</v>
      </c>
      <c r="B10561" s="324" t="s">
        <v>24521</v>
      </c>
      <c r="C10561" s="325" t="s">
        <v>14847</v>
      </c>
      <c r="D10561" s="326" t="s">
        <v>24522</v>
      </c>
    </row>
    <row r="10562" spans="1:4" ht="30" x14ac:dyDescent="0.2">
      <c r="A10562" s="85">
        <v>42435</v>
      </c>
      <c r="B10562" s="324" t="s">
        <v>24523</v>
      </c>
      <c r="C10562" s="325" t="s">
        <v>14847</v>
      </c>
      <c r="D10562" s="326" t="s">
        <v>24524</v>
      </c>
    </row>
    <row r="10563" spans="1:4" ht="15" x14ac:dyDescent="0.2">
      <c r="A10563" s="85">
        <v>38061</v>
      </c>
      <c r="B10563" s="324" t="s">
        <v>24525</v>
      </c>
      <c r="C10563" s="325" t="s">
        <v>14847</v>
      </c>
      <c r="D10563" s="326" t="s">
        <v>14055</v>
      </c>
    </row>
    <row r="10564" spans="1:4" ht="15" x14ac:dyDescent="0.2">
      <c r="A10564" s="85">
        <v>20250</v>
      </c>
      <c r="B10564" s="324" t="s">
        <v>24526</v>
      </c>
      <c r="C10564" s="325" t="s">
        <v>1492</v>
      </c>
      <c r="D10564" s="326" t="s">
        <v>634</v>
      </c>
    </row>
    <row r="10565" spans="1:4" ht="45" x14ac:dyDescent="0.2">
      <c r="A10565" s="85">
        <v>39965</v>
      </c>
      <c r="B10565" s="324" t="s">
        <v>24527</v>
      </c>
      <c r="C10565" s="325" t="s">
        <v>1506</v>
      </c>
      <c r="D10565" s="326" t="s">
        <v>14056</v>
      </c>
    </row>
    <row r="10566" spans="1:4" ht="45" x14ac:dyDescent="0.2">
      <c r="A10566" s="85">
        <v>39964</v>
      </c>
      <c r="B10566" s="324" t="s">
        <v>24528</v>
      </c>
      <c r="C10566" s="325" t="s">
        <v>1506</v>
      </c>
      <c r="D10566" s="326" t="s">
        <v>14057</v>
      </c>
    </row>
    <row r="10567" spans="1:4" ht="15" x14ac:dyDescent="0.2">
      <c r="A10567" s="85">
        <v>7</v>
      </c>
      <c r="B10567" s="324" t="s">
        <v>24529</v>
      </c>
      <c r="C10567" s="325" t="s">
        <v>1492</v>
      </c>
      <c r="D10567" s="326" t="s">
        <v>929</v>
      </c>
    </row>
    <row r="10568" spans="1:4" ht="15" x14ac:dyDescent="0.2">
      <c r="A10568" s="85">
        <v>13388</v>
      </c>
      <c r="B10568" s="324" t="s">
        <v>24530</v>
      </c>
      <c r="C10568" s="325" t="s">
        <v>1492</v>
      </c>
      <c r="D10568" s="326" t="s">
        <v>24531</v>
      </c>
    </row>
    <row r="10569" spans="1:4" ht="15" x14ac:dyDescent="0.2">
      <c r="A10569" s="85">
        <v>39914</v>
      </c>
      <c r="B10569" s="324" t="s">
        <v>24532</v>
      </c>
      <c r="C10569" s="325" t="s">
        <v>1492</v>
      </c>
      <c r="D10569" s="326" t="s">
        <v>24533</v>
      </c>
    </row>
    <row r="10570" spans="1:4" ht="15" x14ac:dyDescent="0.2">
      <c r="A10570" s="85">
        <v>12732</v>
      </c>
      <c r="B10570" s="324" t="s">
        <v>24534</v>
      </c>
      <c r="C10570" s="325" t="s">
        <v>14847</v>
      </c>
      <c r="D10570" s="326" t="s">
        <v>24535</v>
      </c>
    </row>
    <row r="10571" spans="1:4" ht="15" x14ac:dyDescent="0.2">
      <c r="A10571" s="85">
        <v>6160</v>
      </c>
      <c r="B10571" s="324" t="s">
        <v>24536</v>
      </c>
      <c r="C10571" s="325" t="s">
        <v>1490</v>
      </c>
      <c r="D10571" s="326" t="s">
        <v>14278</v>
      </c>
    </row>
    <row r="10572" spans="1:4" ht="15" x14ac:dyDescent="0.2">
      <c r="A10572" s="85">
        <v>41087</v>
      </c>
      <c r="B10572" s="324" t="s">
        <v>24537</v>
      </c>
      <c r="C10572" s="325" t="s">
        <v>1494</v>
      </c>
      <c r="D10572" s="326" t="s">
        <v>24538</v>
      </c>
    </row>
    <row r="10573" spans="1:4" ht="15" x14ac:dyDescent="0.2">
      <c r="A10573" s="85">
        <v>6166</v>
      </c>
      <c r="B10573" s="324" t="s">
        <v>24539</v>
      </c>
      <c r="C10573" s="325" t="s">
        <v>1490</v>
      </c>
      <c r="D10573" s="326" t="s">
        <v>1457</v>
      </c>
    </row>
    <row r="10574" spans="1:4" ht="15" x14ac:dyDescent="0.2">
      <c r="A10574" s="85">
        <v>41088</v>
      </c>
      <c r="B10574" s="324" t="s">
        <v>24540</v>
      </c>
      <c r="C10574" s="325" t="s">
        <v>1494</v>
      </c>
      <c r="D10574" s="326" t="s">
        <v>24541</v>
      </c>
    </row>
    <row r="10575" spans="1:4" ht="30" x14ac:dyDescent="0.2">
      <c r="A10575" s="85">
        <v>20232</v>
      </c>
      <c r="B10575" s="324" t="s">
        <v>24542</v>
      </c>
      <c r="C10575" s="325" t="s">
        <v>1491</v>
      </c>
      <c r="D10575" s="326" t="s">
        <v>24543</v>
      </c>
    </row>
    <row r="10576" spans="1:4" ht="15" x14ac:dyDescent="0.2">
      <c r="A10576" s="85">
        <v>10856</v>
      </c>
      <c r="B10576" s="324" t="s">
        <v>24544</v>
      </c>
      <c r="C10576" s="325" t="s">
        <v>1491</v>
      </c>
      <c r="D10576" s="326" t="s">
        <v>3376</v>
      </c>
    </row>
    <row r="10577" spans="1:4" ht="15" x14ac:dyDescent="0.2">
      <c r="A10577" s="85">
        <v>4828</v>
      </c>
      <c r="B10577" s="324" t="s">
        <v>24545</v>
      </c>
      <c r="C10577" s="325" t="s">
        <v>1491</v>
      </c>
      <c r="D10577" s="326" t="s">
        <v>14580</v>
      </c>
    </row>
    <row r="10578" spans="1:4" ht="15" x14ac:dyDescent="0.2">
      <c r="A10578" s="85">
        <v>20249</v>
      </c>
      <c r="B10578" s="324" t="s">
        <v>24546</v>
      </c>
      <c r="C10578" s="325" t="s">
        <v>1491</v>
      </c>
      <c r="D10578" s="326" t="s">
        <v>4105</v>
      </c>
    </row>
    <row r="10579" spans="1:4" ht="15" x14ac:dyDescent="0.2">
      <c r="A10579" s="85">
        <v>11609</v>
      </c>
      <c r="B10579" s="324" t="s">
        <v>24547</v>
      </c>
      <c r="C10579" s="325" t="s">
        <v>1493</v>
      </c>
      <c r="D10579" s="326" t="s">
        <v>2544</v>
      </c>
    </row>
    <row r="10580" spans="1:4" ht="15" x14ac:dyDescent="0.2">
      <c r="A10580" s="85">
        <v>20083</v>
      </c>
      <c r="B10580" s="324" t="s">
        <v>24548</v>
      </c>
      <c r="C10580" s="325" t="s">
        <v>14847</v>
      </c>
      <c r="D10580" s="326" t="s">
        <v>14597</v>
      </c>
    </row>
    <row r="10581" spans="1:4" ht="15" x14ac:dyDescent="0.2">
      <c r="A10581" s="85">
        <v>20082</v>
      </c>
      <c r="B10581" s="324" t="s">
        <v>24549</v>
      </c>
      <c r="C10581" s="325" t="s">
        <v>14847</v>
      </c>
      <c r="D10581" s="326" t="s">
        <v>24550</v>
      </c>
    </row>
    <row r="10582" spans="1:4" ht="15" x14ac:dyDescent="0.2">
      <c r="A10582" s="85">
        <v>5318</v>
      </c>
      <c r="B10582" s="324" t="s">
        <v>24551</v>
      </c>
      <c r="C10582" s="325" t="s">
        <v>1493</v>
      </c>
      <c r="D10582" s="326" t="s">
        <v>1446</v>
      </c>
    </row>
    <row r="10583" spans="1:4" ht="15" x14ac:dyDescent="0.2">
      <c r="A10583" s="85">
        <v>10691</v>
      </c>
      <c r="B10583" s="324" t="s">
        <v>24552</v>
      </c>
      <c r="C10583" s="325" t="s">
        <v>1493</v>
      </c>
      <c r="D10583" s="326" t="s">
        <v>17157</v>
      </c>
    </row>
    <row r="10584" spans="1:4" ht="15" x14ac:dyDescent="0.2">
      <c r="A10584" s="85">
        <v>12295</v>
      </c>
      <c r="B10584" s="324" t="s">
        <v>24553</v>
      </c>
      <c r="C10584" s="325" t="s">
        <v>14847</v>
      </c>
      <c r="D10584" s="326" t="s">
        <v>548</v>
      </c>
    </row>
    <row r="10585" spans="1:4" ht="15" x14ac:dyDescent="0.2">
      <c r="A10585" s="85">
        <v>12296</v>
      </c>
      <c r="B10585" s="324" t="s">
        <v>24554</v>
      </c>
      <c r="C10585" s="325" t="s">
        <v>14847</v>
      </c>
      <c r="D10585" s="326" t="s">
        <v>769</v>
      </c>
    </row>
    <row r="10586" spans="1:4" ht="15" x14ac:dyDescent="0.2">
      <c r="A10586" s="85">
        <v>12294</v>
      </c>
      <c r="B10586" s="324" t="s">
        <v>24555</v>
      </c>
      <c r="C10586" s="325" t="s">
        <v>14847</v>
      </c>
      <c r="D10586" s="326" t="s">
        <v>557</v>
      </c>
    </row>
    <row r="10587" spans="1:4" ht="15" x14ac:dyDescent="0.2">
      <c r="A10587" s="85">
        <v>14543</v>
      </c>
      <c r="B10587" s="324" t="s">
        <v>24556</v>
      </c>
      <c r="C10587" s="325" t="s">
        <v>14847</v>
      </c>
      <c r="D10587" s="326" t="s">
        <v>1185</v>
      </c>
    </row>
    <row r="10588" spans="1:4" ht="15" x14ac:dyDescent="0.2">
      <c r="A10588" s="85">
        <v>13329</v>
      </c>
      <c r="B10588" s="324" t="s">
        <v>24557</v>
      </c>
      <c r="C10588" s="325" t="s">
        <v>14847</v>
      </c>
      <c r="D10588" s="326" t="s">
        <v>13449</v>
      </c>
    </row>
    <row r="10589" spans="1:4" ht="15" x14ac:dyDescent="0.2">
      <c r="A10589" s="85">
        <v>21044</v>
      </c>
      <c r="B10589" s="324" t="s">
        <v>24558</v>
      </c>
      <c r="C10589" s="325" t="s">
        <v>14847</v>
      </c>
      <c r="D10589" s="326" t="s">
        <v>19622</v>
      </c>
    </row>
    <row r="10590" spans="1:4" ht="15" x14ac:dyDescent="0.2">
      <c r="A10590" s="85">
        <v>21045</v>
      </c>
      <c r="B10590" s="324" t="s">
        <v>24559</v>
      </c>
      <c r="C10590" s="325" t="s">
        <v>14847</v>
      </c>
      <c r="D10590" s="326" t="s">
        <v>24560</v>
      </c>
    </row>
    <row r="10591" spans="1:4" ht="15" x14ac:dyDescent="0.2">
      <c r="A10591" s="85">
        <v>21040</v>
      </c>
      <c r="B10591" s="324" t="s">
        <v>24561</v>
      </c>
      <c r="C10591" s="325" t="s">
        <v>14847</v>
      </c>
      <c r="D10591" s="326" t="s">
        <v>6052</v>
      </c>
    </row>
    <row r="10592" spans="1:4" ht="15" x14ac:dyDescent="0.2">
      <c r="A10592" s="85">
        <v>21041</v>
      </c>
      <c r="B10592" s="324" t="s">
        <v>24562</v>
      </c>
      <c r="C10592" s="325" t="s">
        <v>14847</v>
      </c>
      <c r="D10592" s="326" t="s">
        <v>14189</v>
      </c>
    </row>
    <row r="10593" spans="1:4" ht="15" x14ac:dyDescent="0.2">
      <c r="A10593" s="85">
        <v>21047</v>
      </c>
      <c r="B10593" s="324" t="s">
        <v>24563</v>
      </c>
      <c r="C10593" s="325" t="s">
        <v>14847</v>
      </c>
      <c r="D10593" s="326" t="s">
        <v>13979</v>
      </c>
    </row>
    <row r="10594" spans="1:4" ht="15" x14ac:dyDescent="0.2">
      <c r="A10594" s="85">
        <v>21043</v>
      </c>
      <c r="B10594" s="324" t="s">
        <v>24564</v>
      </c>
      <c r="C10594" s="325" t="s">
        <v>14847</v>
      </c>
      <c r="D10594" s="326" t="s">
        <v>24565</v>
      </c>
    </row>
    <row r="10595" spans="1:4" ht="30" x14ac:dyDescent="0.2">
      <c r="A10595" s="85">
        <v>21042</v>
      </c>
      <c r="B10595" s="324" t="s">
        <v>24566</v>
      </c>
      <c r="C10595" s="325" t="s">
        <v>14847</v>
      </c>
      <c r="D10595" s="326" t="s">
        <v>607</v>
      </c>
    </row>
    <row r="10596" spans="1:4" ht="15" x14ac:dyDescent="0.2">
      <c r="A10596" s="85">
        <v>11895</v>
      </c>
      <c r="B10596" s="324" t="s">
        <v>24567</v>
      </c>
      <c r="C10596" s="325" t="s">
        <v>14847</v>
      </c>
      <c r="D10596" s="326" t="s">
        <v>14060</v>
      </c>
    </row>
    <row r="10597" spans="1:4" ht="15" x14ac:dyDescent="0.2">
      <c r="A10597" s="85">
        <v>11896</v>
      </c>
      <c r="B10597" s="324" t="s">
        <v>24568</v>
      </c>
      <c r="C10597" s="325" t="s">
        <v>14847</v>
      </c>
      <c r="D10597" s="326" t="s">
        <v>14061</v>
      </c>
    </row>
    <row r="10598" spans="1:4" ht="15" x14ac:dyDescent="0.2">
      <c r="A10598" s="85">
        <v>11897</v>
      </c>
      <c r="B10598" s="324" t="s">
        <v>24569</v>
      </c>
      <c r="C10598" s="325" t="s">
        <v>14847</v>
      </c>
      <c r="D10598" s="326" t="s">
        <v>14062</v>
      </c>
    </row>
    <row r="10599" spans="1:4" ht="15" x14ac:dyDescent="0.2">
      <c r="A10599" s="85">
        <v>11898</v>
      </c>
      <c r="B10599" s="324" t="s">
        <v>24570</v>
      </c>
      <c r="C10599" s="325" t="s">
        <v>14847</v>
      </c>
      <c r="D10599" s="326" t="s">
        <v>14063</v>
      </c>
    </row>
    <row r="10600" spans="1:4" ht="15" x14ac:dyDescent="0.2">
      <c r="A10600" s="85">
        <v>3282</v>
      </c>
      <c r="B10600" s="324" t="s">
        <v>24571</v>
      </c>
      <c r="C10600" s="325" t="s">
        <v>14847</v>
      </c>
      <c r="D10600" s="326" t="s">
        <v>14064</v>
      </c>
    </row>
    <row r="10601" spans="1:4" ht="15" x14ac:dyDescent="0.2">
      <c r="A10601" s="85">
        <v>11899</v>
      </c>
      <c r="B10601" s="324" t="s">
        <v>24572</v>
      </c>
      <c r="C10601" s="325" t="s">
        <v>14847</v>
      </c>
      <c r="D10601" s="326" t="s">
        <v>14065</v>
      </c>
    </row>
    <row r="10602" spans="1:4" ht="15" x14ac:dyDescent="0.2">
      <c r="A10602" s="85">
        <v>11900</v>
      </c>
      <c r="B10602" s="324" t="s">
        <v>24573</v>
      </c>
      <c r="C10602" s="325" t="s">
        <v>14847</v>
      </c>
      <c r="D10602" s="326" t="s">
        <v>14066</v>
      </c>
    </row>
    <row r="10603" spans="1:4" ht="15" x14ac:dyDescent="0.2">
      <c r="A10603" s="85">
        <v>14149</v>
      </c>
      <c r="B10603" s="324" t="s">
        <v>24574</v>
      </c>
      <c r="C10603" s="325" t="s">
        <v>1501</v>
      </c>
      <c r="D10603" s="326" t="s">
        <v>14067</v>
      </c>
    </row>
    <row r="10604" spans="1:4" ht="30" x14ac:dyDescent="0.2">
      <c r="A10604" s="85">
        <v>38099</v>
      </c>
      <c r="B10604" s="324" t="s">
        <v>24575</v>
      </c>
      <c r="C10604" s="325" t="s">
        <v>14847</v>
      </c>
      <c r="D10604" s="326" t="s">
        <v>2435</v>
      </c>
    </row>
    <row r="10605" spans="1:4" ht="30" x14ac:dyDescent="0.2">
      <c r="A10605" s="85">
        <v>38100</v>
      </c>
      <c r="B10605" s="324" t="s">
        <v>24576</v>
      </c>
      <c r="C10605" s="325" t="s">
        <v>14847</v>
      </c>
      <c r="D10605" s="326" t="s">
        <v>288</v>
      </c>
    </row>
    <row r="10606" spans="1:4" ht="15" x14ac:dyDescent="0.2">
      <c r="A10606" s="85">
        <v>20061</v>
      </c>
      <c r="B10606" s="324" t="s">
        <v>24577</v>
      </c>
      <c r="C10606" s="325" t="s">
        <v>14847</v>
      </c>
      <c r="D10606" s="326" t="s">
        <v>1309</v>
      </c>
    </row>
    <row r="10607" spans="1:4" ht="15" x14ac:dyDescent="0.2">
      <c r="A10607" s="85">
        <v>7576</v>
      </c>
      <c r="B10607" s="324" t="s">
        <v>24578</v>
      </c>
      <c r="C10607" s="325" t="s">
        <v>14847</v>
      </c>
      <c r="D10607" s="326" t="s">
        <v>14068</v>
      </c>
    </row>
    <row r="10608" spans="1:4" ht="15" x14ac:dyDescent="0.2">
      <c r="A10608" s="85">
        <v>3384</v>
      </c>
      <c r="B10608" s="324" t="s">
        <v>24579</v>
      </c>
      <c r="C10608" s="325" t="s">
        <v>14847</v>
      </c>
      <c r="D10608" s="326" t="s">
        <v>280</v>
      </c>
    </row>
    <row r="10609" spans="1:4" ht="15" x14ac:dyDescent="0.2">
      <c r="A10609" s="85">
        <v>7572</v>
      </c>
      <c r="B10609" s="324" t="s">
        <v>24580</v>
      </c>
      <c r="C10609" s="325" t="s">
        <v>14847</v>
      </c>
      <c r="D10609" s="326" t="s">
        <v>13347</v>
      </c>
    </row>
    <row r="10610" spans="1:4" ht="15" x14ac:dyDescent="0.2">
      <c r="A10610" s="85">
        <v>3396</v>
      </c>
      <c r="B10610" s="324" t="s">
        <v>24581</v>
      </c>
      <c r="C10610" s="325" t="s">
        <v>14847</v>
      </c>
      <c r="D10610" s="326" t="s">
        <v>5122</v>
      </c>
    </row>
    <row r="10611" spans="1:4" ht="15" x14ac:dyDescent="0.2">
      <c r="A10611" s="85">
        <v>37590</v>
      </c>
      <c r="B10611" s="324" t="s">
        <v>24582</v>
      </c>
      <c r="C10611" s="325" t="s">
        <v>14847</v>
      </c>
      <c r="D10611" s="326" t="s">
        <v>23026</v>
      </c>
    </row>
    <row r="10612" spans="1:4" ht="15" x14ac:dyDescent="0.2">
      <c r="A10612" s="85">
        <v>37591</v>
      </c>
      <c r="B10612" s="324" t="s">
        <v>24583</v>
      </c>
      <c r="C10612" s="325" t="s">
        <v>14847</v>
      </c>
      <c r="D10612" s="326" t="s">
        <v>18283</v>
      </c>
    </row>
    <row r="10613" spans="1:4" ht="30" x14ac:dyDescent="0.2">
      <c r="A10613" s="85">
        <v>12626</v>
      </c>
      <c r="B10613" s="324" t="s">
        <v>24584</v>
      </c>
      <c r="C10613" s="325" t="s">
        <v>14847</v>
      </c>
      <c r="D10613" s="326" t="s">
        <v>1312</v>
      </c>
    </row>
    <row r="10614" spans="1:4" ht="15" x14ac:dyDescent="0.2">
      <c r="A10614" s="85">
        <v>11033</v>
      </c>
      <c r="B10614" s="324" t="s">
        <v>24585</v>
      </c>
      <c r="C10614" s="325" t="s">
        <v>14847</v>
      </c>
      <c r="D10614" s="326" t="s">
        <v>2214</v>
      </c>
    </row>
    <row r="10615" spans="1:4" ht="15" x14ac:dyDescent="0.2">
      <c r="A10615" s="85">
        <v>390</v>
      </c>
      <c r="B10615" s="324" t="s">
        <v>24586</v>
      </c>
      <c r="C10615" s="325" t="s">
        <v>14847</v>
      </c>
      <c r="D10615" s="326" t="s">
        <v>13645</v>
      </c>
    </row>
    <row r="10616" spans="1:4" ht="30" x14ac:dyDescent="0.2">
      <c r="A10616" s="85">
        <v>42436</v>
      </c>
      <c r="B10616" s="324" t="s">
        <v>24587</v>
      </c>
      <c r="C10616" s="325" t="s">
        <v>14847</v>
      </c>
      <c r="D10616" s="326" t="s">
        <v>24588</v>
      </c>
    </row>
    <row r="10617" spans="1:4" ht="30" x14ac:dyDescent="0.2">
      <c r="A10617" s="85">
        <v>6178</v>
      </c>
      <c r="B10617" s="324" t="s">
        <v>24589</v>
      </c>
      <c r="C10617" s="325" t="s">
        <v>1506</v>
      </c>
      <c r="D10617" s="326" t="s">
        <v>14069</v>
      </c>
    </row>
    <row r="10618" spans="1:4" ht="30" x14ac:dyDescent="0.2">
      <c r="A10618" s="85">
        <v>6180</v>
      </c>
      <c r="B10618" s="324" t="s">
        <v>24590</v>
      </c>
      <c r="C10618" s="325" t="s">
        <v>1506</v>
      </c>
      <c r="D10618" s="326" t="s">
        <v>14070</v>
      </c>
    </row>
    <row r="10619" spans="1:4" ht="30" x14ac:dyDescent="0.2">
      <c r="A10619" s="85">
        <v>6182</v>
      </c>
      <c r="B10619" s="324" t="s">
        <v>24591</v>
      </c>
      <c r="C10619" s="325" t="s">
        <v>1506</v>
      </c>
      <c r="D10619" s="326" t="s">
        <v>14071</v>
      </c>
    </row>
    <row r="10620" spans="1:4" ht="15" x14ac:dyDescent="0.2">
      <c r="A10620" s="85">
        <v>3993</v>
      </c>
      <c r="B10620" s="324" t="s">
        <v>24592</v>
      </c>
      <c r="C10620" s="325" t="s">
        <v>1506</v>
      </c>
      <c r="D10620" s="326" t="s">
        <v>14072</v>
      </c>
    </row>
    <row r="10621" spans="1:4" ht="15" x14ac:dyDescent="0.2">
      <c r="A10621" s="85">
        <v>3990</v>
      </c>
      <c r="B10621" s="324" t="s">
        <v>24593</v>
      </c>
      <c r="C10621" s="325" t="s">
        <v>1491</v>
      </c>
      <c r="D10621" s="326" t="s">
        <v>1274</v>
      </c>
    </row>
    <row r="10622" spans="1:4" ht="15" x14ac:dyDescent="0.2">
      <c r="A10622" s="85">
        <v>3992</v>
      </c>
      <c r="B10622" s="324" t="s">
        <v>24594</v>
      </c>
      <c r="C10622" s="325" t="s">
        <v>1491</v>
      </c>
      <c r="D10622" s="326" t="s">
        <v>13516</v>
      </c>
    </row>
    <row r="10623" spans="1:4" ht="15" x14ac:dyDescent="0.2">
      <c r="A10623" s="85">
        <v>4509</v>
      </c>
      <c r="B10623" s="324" t="s">
        <v>24595</v>
      </c>
      <c r="C10623" s="325" t="s">
        <v>1491</v>
      </c>
      <c r="D10623" s="326" t="s">
        <v>188</v>
      </c>
    </row>
    <row r="10624" spans="1:4" ht="15" x14ac:dyDescent="0.2">
      <c r="A10624" s="85">
        <v>6194</v>
      </c>
      <c r="B10624" s="324" t="s">
        <v>24596</v>
      </c>
      <c r="C10624" s="325" t="s">
        <v>1491</v>
      </c>
      <c r="D10624" s="326" t="s">
        <v>1382</v>
      </c>
    </row>
    <row r="10625" spans="1:4" ht="15" x14ac:dyDescent="0.2">
      <c r="A10625" s="85">
        <v>6193</v>
      </c>
      <c r="B10625" s="324" t="s">
        <v>24597</v>
      </c>
      <c r="C10625" s="325" t="s">
        <v>1491</v>
      </c>
      <c r="D10625" s="326" t="s">
        <v>6638</v>
      </c>
    </row>
    <row r="10626" spans="1:4" ht="15" x14ac:dyDescent="0.2">
      <c r="A10626" s="85">
        <v>10567</v>
      </c>
      <c r="B10626" s="324" t="s">
        <v>24598</v>
      </c>
      <c r="C10626" s="325" t="s">
        <v>1491</v>
      </c>
      <c r="D10626" s="326" t="s">
        <v>3865</v>
      </c>
    </row>
    <row r="10627" spans="1:4" ht="15" x14ac:dyDescent="0.2">
      <c r="A10627" s="85">
        <v>6188</v>
      </c>
      <c r="B10627" s="324" t="s">
        <v>24599</v>
      </c>
      <c r="C10627" s="325" t="s">
        <v>1506</v>
      </c>
      <c r="D10627" s="326" t="s">
        <v>14510</v>
      </c>
    </row>
    <row r="10628" spans="1:4" ht="15" x14ac:dyDescent="0.2">
      <c r="A10628" s="85">
        <v>6212</v>
      </c>
      <c r="B10628" s="324" t="s">
        <v>24599</v>
      </c>
      <c r="C10628" s="325" t="s">
        <v>1491</v>
      </c>
      <c r="D10628" s="326" t="s">
        <v>4331</v>
      </c>
    </row>
    <row r="10629" spans="1:4" ht="15" x14ac:dyDescent="0.2">
      <c r="A10629" s="85">
        <v>6189</v>
      </c>
      <c r="B10629" s="324" t="s">
        <v>24600</v>
      </c>
      <c r="C10629" s="325" t="s">
        <v>1491</v>
      </c>
      <c r="D10629" s="326" t="s">
        <v>1363</v>
      </c>
    </row>
    <row r="10630" spans="1:4" ht="15" x14ac:dyDescent="0.2">
      <c r="A10630" s="85">
        <v>6214</v>
      </c>
      <c r="B10630" s="324" t="s">
        <v>24601</v>
      </c>
      <c r="C10630" s="325" t="s">
        <v>1506</v>
      </c>
      <c r="D10630" s="326" t="s">
        <v>14073</v>
      </c>
    </row>
    <row r="10631" spans="1:4" ht="30" x14ac:dyDescent="0.2">
      <c r="A10631" s="85">
        <v>36153</v>
      </c>
      <c r="B10631" s="324" t="s">
        <v>24602</v>
      </c>
      <c r="C10631" s="325" t="s">
        <v>14847</v>
      </c>
      <c r="D10631" s="326" t="s">
        <v>24603</v>
      </c>
    </row>
    <row r="10632" spans="1:4" ht="15" x14ac:dyDescent="0.2">
      <c r="A10632" s="85">
        <v>10740</v>
      </c>
      <c r="B10632" s="324" t="s">
        <v>24604</v>
      </c>
      <c r="C10632" s="325" t="s">
        <v>14847</v>
      </c>
      <c r="D10632" s="326" t="s">
        <v>24605</v>
      </c>
    </row>
    <row r="10633" spans="1:4" ht="15" x14ac:dyDescent="0.2">
      <c r="A10633" s="85">
        <v>13914</v>
      </c>
      <c r="B10633" s="324" t="s">
        <v>24606</v>
      </c>
      <c r="C10633" s="325" t="s">
        <v>14847</v>
      </c>
      <c r="D10633" s="326" t="s">
        <v>24607</v>
      </c>
    </row>
    <row r="10634" spans="1:4" ht="15" x14ac:dyDescent="0.2">
      <c r="A10634" s="85">
        <v>10742</v>
      </c>
      <c r="B10634" s="324" t="s">
        <v>24608</v>
      </c>
      <c r="C10634" s="325" t="s">
        <v>14847</v>
      </c>
      <c r="D10634" s="326" t="s">
        <v>24609</v>
      </c>
    </row>
    <row r="10635" spans="1:4" ht="15" x14ac:dyDescent="0.2">
      <c r="A10635" s="85">
        <v>38465</v>
      </c>
      <c r="B10635" s="324" t="s">
        <v>24610</v>
      </c>
      <c r="C10635" s="325" t="s">
        <v>14847</v>
      </c>
      <c r="D10635" s="326" t="s">
        <v>24611</v>
      </c>
    </row>
    <row r="10636" spans="1:4" ht="15" x14ac:dyDescent="0.2">
      <c r="A10636" s="85">
        <v>7543</v>
      </c>
      <c r="B10636" s="324" t="s">
        <v>24612</v>
      </c>
      <c r="C10636" s="325" t="s">
        <v>14847</v>
      </c>
      <c r="D10636" s="326" t="s">
        <v>812</v>
      </c>
    </row>
    <row r="10637" spans="1:4" ht="15" x14ac:dyDescent="0.2">
      <c r="A10637" s="85">
        <v>13255</v>
      </c>
      <c r="B10637" s="324" t="s">
        <v>24613</v>
      </c>
      <c r="C10637" s="325" t="s">
        <v>14847</v>
      </c>
      <c r="D10637" s="326" t="s">
        <v>1554</v>
      </c>
    </row>
    <row r="10638" spans="1:4" ht="15" x14ac:dyDescent="0.2">
      <c r="A10638" s="85">
        <v>39352</v>
      </c>
      <c r="B10638" s="324" t="s">
        <v>24614</v>
      </c>
      <c r="C10638" s="325" t="s">
        <v>14847</v>
      </c>
      <c r="D10638" s="326" t="s">
        <v>739</v>
      </c>
    </row>
    <row r="10639" spans="1:4" ht="15" x14ac:dyDescent="0.2">
      <c r="A10639" s="85">
        <v>39346</v>
      </c>
      <c r="B10639" s="324" t="s">
        <v>24615</v>
      </c>
      <c r="C10639" s="325" t="s">
        <v>14847</v>
      </c>
      <c r="D10639" s="326" t="s">
        <v>739</v>
      </c>
    </row>
    <row r="10640" spans="1:4" ht="15" x14ac:dyDescent="0.2">
      <c r="A10640" s="85">
        <v>39350</v>
      </c>
      <c r="B10640" s="324" t="s">
        <v>24616</v>
      </c>
      <c r="C10640" s="325" t="s">
        <v>14847</v>
      </c>
      <c r="D10640" s="326" t="s">
        <v>832</v>
      </c>
    </row>
    <row r="10641" spans="1:4" ht="15" x14ac:dyDescent="0.2">
      <c r="A10641" s="85">
        <v>39351</v>
      </c>
      <c r="B10641" s="324" t="s">
        <v>24617</v>
      </c>
      <c r="C10641" s="325" t="s">
        <v>14847</v>
      </c>
      <c r="D10641" s="326" t="s">
        <v>2779</v>
      </c>
    </row>
    <row r="10642" spans="1:4" ht="15" x14ac:dyDescent="0.2">
      <c r="A10642" s="85">
        <v>38952</v>
      </c>
      <c r="B10642" s="324" t="s">
        <v>24618</v>
      </c>
      <c r="C10642" s="325" t="s">
        <v>14847</v>
      </c>
      <c r="D10642" s="326" t="s">
        <v>872</v>
      </c>
    </row>
    <row r="10643" spans="1:4" ht="15" x14ac:dyDescent="0.2">
      <c r="A10643" s="85">
        <v>38953</v>
      </c>
      <c r="B10643" s="324" t="s">
        <v>24619</v>
      </c>
      <c r="C10643" s="325" t="s">
        <v>14847</v>
      </c>
      <c r="D10643" s="326" t="s">
        <v>1444</v>
      </c>
    </row>
    <row r="10644" spans="1:4" ht="15" x14ac:dyDescent="0.2">
      <c r="A10644" s="85">
        <v>38835</v>
      </c>
      <c r="B10644" s="324" t="s">
        <v>24620</v>
      </c>
      <c r="C10644" s="325" t="s">
        <v>14847</v>
      </c>
      <c r="D10644" s="326" t="s">
        <v>2344</v>
      </c>
    </row>
    <row r="10645" spans="1:4" ht="15" x14ac:dyDescent="0.2">
      <c r="A10645" s="85">
        <v>38837</v>
      </c>
      <c r="B10645" s="324" t="s">
        <v>24621</v>
      </c>
      <c r="C10645" s="325" t="s">
        <v>14847</v>
      </c>
      <c r="D10645" s="326" t="s">
        <v>1400</v>
      </c>
    </row>
    <row r="10646" spans="1:4" ht="15" x14ac:dyDescent="0.2">
      <c r="A10646" s="85">
        <v>38836</v>
      </c>
      <c r="B10646" s="324" t="s">
        <v>24622</v>
      </c>
      <c r="C10646" s="325" t="s">
        <v>14847</v>
      </c>
      <c r="D10646" s="326" t="s">
        <v>677</v>
      </c>
    </row>
    <row r="10647" spans="1:4" ht="15" x14ac:dyDescent="0.2">
      <c r="A10647" s="85">
        <v>2666</v>
      </c>
      <c r="B10647" s="324" t="s">
        <v>24623</v>
      </c>
      <c r="C10647" s="325" t="s">
        <v>14847</v>
      </c>
      <c r="D10647" s="326" t="s">
        <v>13378</v>
      </c>
    </row>
    <row r="10648" spans="1:4" ht="15" x14ac:dyDescent="0.2">
      <c r="A10648" s="85">
        <v>2668</v>
      </c>
      <c r="B10648" s="324" t="s">
        <v>24624</v>
      </c>
      <c r="C10648" s="325" t="s">
        <v>14847</v>
      </c>
      <c r="D10648" s="326" t="s">
        <v>5378</v>
      </c>
    </row>
    <row r="10649" spans="1:4" ht="15" x14ac:dyDescent="0.2">
      <c r="A10649" s="85">
        <v>2664</v>
      </c>
      <c r="B10649" s="324" t="s">
        <v>24625</v>
      </c>
      <c r="C10649" s="325" t="s">
        <v>14847</v>
      </c>
      <c r="D10649" s="326" t="s">
        <v>587</v>
      </c>
    </row>
    <row r="10650" spans="1:4" ht="15" x14ac:dyDescent="0.2">
      <c r="A10650" s="85">
        <v>2662</v>
      </c>
      <c r="B10650" s="324" t="s">
        <v>24626</v>
      </c>
      <c r="C10650" s="325" t="s">
        <v>14847</v>
      </c>
      <c r="D10650" s="326" t="s">
        <v>944</v>
      </c>
    </row>
    <row r="10651" spans="1:4" ht="30" x14ac:dyDescent="0.2">
      <c r="A10651" s="85">
        <v>20964</v>
      </c>
      <c r="B10651" s="324" t="s">
        <v>24627</v>
      </c>
      <c r="C10651" s="325" t="s">
        <v>14847</v>
      </c>
      <c r="D10651" s="326" t="s">
        <v>14074</v>
      </c>
    </row>
    <row r="10652" spans="1:4" ht="30" x14ac:dyDescent="0.2">
      <c r="A10652" s="85">
        <v>10905</v>
      </c>
      <c r="B10652" s="324" t="s">
        <v>24628</v>
      </c>
      <c r="C10652" s="325" t="s">
        <v>14847</v>
      </c>
      <c r="D10652" s="326" t="s">
        <v>14075</v>
      </c>
    </row>
    <row r="10653" spans="1:4" ht="15" x14ac:dyDescent="0.2">
      <c r="A10653" s="85">
        <v>42703</v>
      </c>
      <c r="B10653" s="324" t="s">
        <v>24629</v>
      </c>
      <c r="C10653" s="325" t="s">
        <v>14847</v>
      </c>
      <c r="D10653" s="326" t="s">
        <v>4546</v>
      </c>
    </row>
    <row r="10654" spans="1:4" ht="15" x14ac:dyDescent="0.2">
      <c r="A10654" s="85">
        <v>42704</v>
      </c>
      <c r="B10654" s="324" t="s">
        <v>24630</v>
      </c>
      <c r="C10654" s="325" t="s">
        <v>14847</v>
      </c>
      <c r="D10654" s="326" t="s">
        <v>24631</v>
      </c>
    </row>
    <row r="10655" spans="1:4" ht="15" x14ac:dyDescent="0.2">
      <c r="A10655" s="85">
        <v>42705</v>
      </c>
      <c r="B10655" s="324" t="s">
        <v>24632</v>
      </c>
      <c r="C10655" s="325" t="s">
        <v>14847</v>
      </c>
      <c r="D10655" s="326" t="s">
        <v>14567</v>
      </c>
    </row>
    <row r="10656" spans="1:4" ht="15" x14ac:dyDescent="0.2">
      <c r="A10656" s="85">
        <v>42706</v>
      </c>
      <c r="B10656" s="324" t="s">
        <v>24633</v>
      </c>
      <c r="C10656" s="325" t="s">
        <v>14847</v>
      </c>
      <c r="D10656" s="326" t="s">
        <v>13928</v>
      </c>
    </row>
    <row r="10657" spans="1:4" ht="15" x14ac:dyDescent="0.2">
      <c r="A10657" s="85">
        <v>11289</v>
      </c>
      <c r="B10657" s="324" t="s">
        <v>24634</v>
      </c>
      <c r="C10657" s="325" t="s">
        <v>14847</v>
      </c>
      <c r="D10657" s="326" t="s">
        <v>24635</v>
      </c>
    </row>
    <row r="10658" spans="1:4" ht="15" x14ac:dyDescent="0.2">
      <c r="A10658" s="85">
        <v>11241</v>
      </c>
      <c r="B10658" s="324" t="s">
        <v>24636</v>
      </c>
      <c r="C10658" s="325" t="s">
        <v>14847</v>
      </c>
      <c r="D10658" s="326" t="s">
        <v>24637</v>
      </c>
    </row>
    <row r="10659" spans="1:4" ht="30" x14ac:dyDescent="0.2">
      <c r="A10659" s="85">
        <v>11301</v>
      </c>
      <c r="B10659" s="324" t="s">
        <v>24638</v>
      </c>
      <c r="C10659" s="325" t="s">
        <v>14847</v>
      </c>
      <c r="D10659" s="326" t="s">
        <v>24639</v>
      </c>
    </row>
    <row r="10660" spans="1:4" ht="30" x14ac:dyDescent="0.2">
      <c r="A10660" s="85">
        <v>21090</v>
      </c>
      <c r="B10660" s="324" t="s">
        <v>24640</v>
      </c>
      <c r="C10660" s="325" t="s">
        <v>14847</v>
      </c>
      <c r="D10660" s="326" t="s">
        <v>24641</v>
      </c>
    </row>
    <row r="10661" spans="1:4" ht="15" x14ac:dyDescent="0.2">
      <c r="A10661" s="85">
        <v>14112</v>
      </c>
      <c r="B10661" s="324" t="s">
        <v>24642</v>
      </c>
      <c r="C10661" s="325" t="s">
        <v>14847</v>
      </c>
      <c r="D10661" s="326" t="s">
        <v>24643</v>
      </c>
    </row>
    <row r="10662" spans="1:4" ht="15" x14ac:dyDescent="0.2">
      <c r="A10662" s="85">
        <v>11315</v>
      </c>
      <c r="B10662" s="324" t="s">
        <v>24644</v>
      </c>
      <c r="C10662" s="325" t="s">
        <v>14847</v>
      </c>
      <c r="D10662" s="326" t="s">
        <v>24645</v>
      </c>
    </row>
    <row r="10663" spans="1:4" ht="15" x14ac:dyDescent="0.2">
      <c r="A10663" s="85">
        <v>11292</v>
      </c>
      <c r="B10663" s="324" t="s">
        <v>24646</v>
      </c>
      <c r="C10663" s="325" t="s">
        <v>14847</v>
      </c>
      <c r="D10663" s="326" t="s">
        <v>24647</v>
      </c>
    </row>
    <row r="10664" spans="1:4" ht="30" x14ac:dyDescent="0.2">
      <c r="A10664" s="85">
        <v>21071</v>
      </c>
      <c r="B10664" s="324" t="s">
        <v>24648</v>
      </c>
      <c r="C10664" s="325" t="s">
        <v>14847</v>
      </c>
      <c r="D10664" s="326" t="s">
        <v>24649</v>
      </c>
    </row>
    <row r="10665" spans="1:4" ht="15" x14ac:dyDescent="0.2">
      <c r="A10665" s="85">
        <v>11293</v>
      </c>
      <c r="B10665" s="324" t="s">
        <v>24650</v>
      </c>
      <c r="C10665" s="325" t="s">
        <v>14847</v>
      </c>
      <c r="D10665" s="326" t="s">
        <v>14193</v>
      </c>
    </row>
    <row r="10666" spans="1:4" ht="30" x14ac:dyDescent="0.2">
      <c r="A10666" s="85">
        <v>11316</v>
      </c>
      <c r="B10666" s="324" t="s">
        <v>24651</v>
      </c>
      <c r="C10666" s="325" t="s">
        <v>14847</v>
      </c>
      <c r="D10666" s="326" t="s">
        <v>24652</v>
      </c>
    </row>
    <row r="10667" spans="1:4" ht="30" x14ac:dyDescent="0.2">
      <c r="A10667" s="85">
        <v>6243</v>
      </c>
      <c r="B10667" s="324" t="s">
        <v>24653</v>
      </c>
      <c r="C10667" s="325" t="s">
        <v>14847</v>
      </c>
      <c r="D10667" s="326" t="s">
        <v>24654</v>
      </c>
    </row>
    <row r="10668" spans="1:4" ht="30" x14ac:dyDescent="0.2">
      <c r="A10668" s="85">
        <v>21079</v>
      </c>
      <c r="B10668" s="324" t="s">
        <v>24655</v>
      </c>
      <c r="C10668" s="325" t="s">
        <v>14847</v>
      </c>
      <c r="D10668" s="326" t="s">
        <v>24656</v>
      </c>
    </row>
    <row r="10669" spans="1:4" ht="30" x14ac:dyDescent="0.2">
      <c r="A10669" s="85">
        <v>6240</v>
      </c>
      <c r="B10669" s="324" t="s">
        <v>24657</v>
      </c>
      <c r="C10669" s="325" t="s">
        <v>14847</v>
      </c>
      <c r="D10669" s="326" t="s">
        <v>24658</v>
      </c>
    </row>
    <row r="10670" spans="1:4" ht="30" x14ac:dyDescent="0.2">
      <c r="A10670" s="85">
        <v>11296</v>
      </c>
      <c r="B10670" s="324" t="s">
        <v>24659</v>
      </c>
      <c r="C10670" s="325" t="s">
        <v>14847</v>
      </c>
      <c r="D10670" s="326" t="s">
        <v>24660</v>
      </c>
    </row>
    <row r="10671" spans="1:4" ht="15" x14ac:dyDescent="0.2">
      <c r="A10671" s="85">
        <v>11299</v>
      </c>
      <c r="B10671" s="324" t="s">
        <v>24661</v>
      </c>
      <c r="C10671" s="325" t="s">
        <v>14847</v>
      </c>
      <c r="D10671" s="326" t="s">
        <v>24662</v>
      </c>
    </row>
    <row r="10672" spans="1:4" ht="15" x14ac:dyDescent="0.2">
      <c r="A10672" s="85">
        <v>11066</v>
      </c>
      <c r="B10672" s="324" t="s">
        <v>24663</v>
      </c>
      <c r="C10672" s="325" t="s">
        <v>14847</v>
      </c>
      <c r="D10672" s="326" t="s">
        <v>722</v>
      </c>
    </row>
    <row r="10673" spans="1:4" ht="15" x14ac:dyDescent="0.2">
      <c r="A10673" s="85">
        <v>11065</v>
      </c>
      <c r="B10673" s="324" t="s">
        <v>24664</v>
      </c>
      <c r="C10673" s="325" t="s">
        <v>14847</v>
      </c>
      <c r="D10673" s="326" t="s">
        <v>14338</v>
      </c>
    </row>
    <row r="10674" spans="1:4" ht="15" x14ac:dyDescent="0.2">
      <c r="A10674" s="85">
        <v>11688</v>
      </c>
      <c r="B10674" s="324" t="s">
        <v>24665</v>
      </c>
      <c r="C10674" s="325" t="s">
        <v>14847</v>
      </c>
      <c r="D10674" s="326" t="s">
        <v>24666</v>
      </c>
    </row>
    <row r="10675" spans="1:4" ht="45" x14ac:dyDescent="0.2">
      <c r="A10675" s="85">
        <v>37736</v>
      </c>
      <c r="B10675" s="324" t="s">
        <v>24667</v>
      </c>
      <c r="C10675" s="325" t="s">
        <v>14847</v>
      </c>
      <c r="D10675" s="326" t="s">
        <v>24668</v>
      </c>
    </row>
    <row r="10676" spans="1:4" ht="30" x14ac:dyDescent="0.2">
      <c r="A10676" s="85">
        <v>37739</v>
      </c>
      <c r="B10676" s="324" t="s">
        <v>24669</v>
      </c>
      <c r="C10676" s="325" t="s">
        <v>14847</v>
      </c>
      <c r="D10676" s="326" t="s">
        <v>24670</v>
      </c>
    </row>
    <row r="10677" spans="1:4" ht="30" x14ac:dyDescent="0.2">
      <c r="A10677" s="85">
        <v>37740</v>
      </c>
      <c r="B10677" s="324" t="s">
        <v>24671</v>
      </c>
      <c r="C10677" s="325" t="s">
        <v>14847</v>
      </c>
      <c r="D10677" s="326" t="s">
        <v>24672</v>
      </c>
    </row>
    <row r="10678" spans="1:4" ht="30" x14ac:dyDescent="0.2">
      <c r="A10678" s="85">
        <v>37738</v>
      </c>
      <c r="B10678" s="324" t="s">
        <v>24673</v>
      </c>
      <c r="C10678" s="325" t="s">
        <v>14847</v>
      </c>
      <c r="D10678" s="326" t="s">
        <v>24674</v>
      </c>
    </row>
    <row r="10679" spans="1:4" ht="30" x14ac:dyDescent="0.2">
      <c r="A10679" s="85">
        <v>37737</v>
      </c>
      <c r="B10679" s="324" t="s">
        <v>24675</v>
      </c>
      <c r="C10679" s="325" t="s">
        <v>14847</v>
      </c>
      <c r="D10679" s="326" t="s">
        <v>24676</v>
      </c>
    </row>
    <row r="10680" spans="1:4" ht="15" x14ac:dyDescent="0.2">
      <c r="A10680" s="85">
        <v>25014</v>
      </c>
      <c r="B10680" s="324" t="s">
        <v>24677</v>
      </c>
      <c r="C10680" s="325" t="s">
        <v>14847</v>
      </c>
      <c r="D10680" s="326" t="s">
        <v>24678</v>
      </c>
    </row>
    <row r="10681" spans="1:4" ht="15" x14ac:dyDescent="0.2">
      <c r="A10681" s="85">
        <v>25013</v>
      </c>
      <c r="B10681" s="324" t="s">
        <v>24679</v>
      </c>
      <c r="C10681" s="325" t="s">
        <v>14847</v>
      </c>
      <c r="D10681" s="326" t="s">
        <v>24680</v>
      </c>
    </row>
    <row r="10682" spans="1:4" ht="15" x14ac:dyDescent="0.2">
      <c r="A10682" s="85">
        <v>14405</v>
      </c>
      <c r="B10682" s="324" t="s">
        <v>24681</v>
      </c>
      <c r="C10682" s="325" t="s">
        <v>14847</v>
      </c>
      <c r="D10682" s="326" t="s">
        <v>24682</v>
      </c>
    </row>
    <row r="10683" spans="1:4" ht="30" x14ac:dyDescent="0.2">
      <c r="A10683" s="85">
        <v>6253</v>
      </c>
      <c r="B10683" s="324" t="s">
        <v>24683</v>
      </c>
      <c r="C10683" s="325" t="s">
        <v>14847</v>
      </c>
      <c r="D10683" s="326" t="s">
        <v>13729</v>
      </c>
    </row>
    <row r="10684" spans="1:4" ht="15" x14ac:dyDescent="0.2">
      <c r="A10684" s="85">
        <v>36790</v>
      </c>
      <c r="B10684" s="324" t="s">
        <v>24684</v>
      </c>
      <c r="C10684" s="325" t="s">
        <v>14847</v>
      </c>
      <c r="D10684" s="326" t="s">
        <v>4309</v>
      </c>
    </row>
    <row r="10685" spans="1:4" ht="15" x14ac:dyDescent="0.2">
      <c r="A10685" s="85">
        <v>20271</v>
      </c>
      <c r="B10685" s="324" t="s">
        <v>24685</v>
      </c>
      <c r="C10685" s="325" t="s">
        <v>14847</v>
      </c>
      <c r="D10685" s="326" t="s">
        <v>24686</v>
      </c>
    </row>
    <row r="10686" spans="1:4" ht="15" x14ac:dyDescent="0.2">
      <c r="A10686" s="85">
        <v>10423</v>
      </c>
      <c r="B10686" s="324" t="s">
        <v>24687</v>
      </c>
      <c r="C10686" s="325" t="s">
        <v>14847</v>
      </c>
      <c r="D10686" s="326" t="s">
        <v>24688</v>
      </c>
    </row>
    <row r="10687" spans="1:4" ht="15" x14ac:dyDescent="0.2">
      <c r="A10687" s="85">
        <v>37589</v>
      </c>
      <c r="B10687" s="324" t="s">
        <v>24689</v>
      </c>
      <c r="C10687" s="325" t="s">
        <v>14847</v>
      </c>
      <c r="D10687" s="326" t="s">
        <v>14078</v>
      </c>
    </row>
    <row r="10688" spans="1:4" ht="15" x14ac:dyDescent="0.2">
      <c r="A10688" s="85">
        <v>11690</v>
      </c>
      <c r="B10688" s="324" t="s">
        <v>24690</v>
      </c>
      <c r="C10688" s="325" t="s">
        <v>14847</v>
      </c>
      <c r="D10688" s="326" t="s">
        <v>14079</v>
      </c>
    </row>
    <row r="10689" spans="1:4" ht="15" x14ac:dyDescent="0.2">
      <c r="A10689" s="85">
        <v>20234</v>
      </c>
      <c r="B10689" s="324" t="s">
        <v>24691</v>
      </c>
      <c r="C10689" s="325" t="s">
        <v>14847</v>
      </c>
      <c r="D10689" s="326" t="s">
        <v>14080</v>
      </c>
    </row>
    <row r="10690" spans="1:4" ht="15" x14ac:dyDescent="0.2">
      <c r="A10690" s="85">
        <v>4763</v>
      </c>
      <c r="B10690" s="324" t="s">
        <v>24692</v>
      </c>
      <c r="C10690" s="325" t="s">
        <v>1490</v>
      </c>
      <c r="D10690" s="326" t="s">
        <v>1172</v>
      </c>
    </row>
    <row r="10691" spans="1:4" ht="15" x14ac:dyDescent="0.2">
      <c r="A10691" s="85">
        <v>41070</v>
      </c>
      <c r="B10691" s="324" t="s">
        <v>24693</v>
      </c>
      <c r="C10691" s="325" t="s">
        <v>1494</v>
      </c>
      <c r="D10691" s="326" t="s">
        <v>14081</v>
      </c>
    </row>
    <row r="10692" spans="1:4" ht="15" x14ac:dyDescent="0.2">
      <c r="A10692" s="85">
        <v>14583</v>
      </c>
      <c r="B10692" s="324" t="s">
        <v>24694</v>
      </c>
      <c r="C10692" s="325" t="s">
        <v>1504</v>
      </c>
      <c r="D10692" s="326" t="s">
        <v>13923</v>
      </c>
    </row>
    <row r="10693" spans="1:4" ht="15" x14ac:dyDescent="0.2">
      <c r="A10693" s="85">
        <v>11457</v>
      </c>
      <c r="B10693" s="324" t="s">
        <v>24695</v>
      </c>
      <c r="C10693" s="325" t="s">
        <v>14847</v>
      </c>
      <c r="D10693" s="326" t="s">
        <v>19250</v>
      </c>
    </row>
    <row r="10694" spans="1:4" ht="15" x14ac:dyDescent="0.2">
      <c r="A10694" s="85">
        <v>21121</v>
      </c>
      <c r="B10694" s="324" t="s">
        <v>24696</v>
      </c>
      <c r="C10694" s="325" t="s">
        <v>14847</v>
      </c>
      <c r="D10694" s="326" t="s">
        <v>374</v>
      </c>
    </row>
    <row r="10695" spans="1:4" ht="15" x14ac:dyDescent="0.2">
      <c r="A10695" s="85">
        <v>38010</v>
      </c>
      <c r="B10695" s="324" t="s">
        <v>24697</v>
      </c>
      <c r="C10695" s="325" t="s">
        <v>14847</v>
      </c>
      <c r="D10695" s="326" t="s">
        <v>381</v>
      </c>
    </row>
    <row r="10696" spans="1:4" ht="15" x14ac:dyDescent="0.2">
      <c r="A10696" s="85">
        <v>38011</v>
      </c>
      <c r="B10696" s="324" t="s">
        <v>24698</v>
      </c>
      <c r="C10696" s="325" t="s">
        <v>14847</v>
      </c>
      <c r="D10696" s="326" t="s">
        <v>2366</v>
      </c>
    </row>
    <row r="10697" spans="1:4" ht="15" x14ac:dyDescent="0.2">
      <c r="A10697" s="85">
        <v>38012</v>
      </c>
      <c r="B10697" s="324" t="s">
        <v>24699</v>
      </c>
      <c r="C10697" s="325" t="s">
        <v>14847</v>
      </c>
      <c r="D10697" s="326" t="s">
        <v>546</v>
      </c>
    </row>
    <row r="10698" spans="1:4" ht="15" x14ac:dyDescent="0.2">
      <c r="A10698" s="85">
        <v>38013</v>
      </c>
      <c r="B10698" s="324" t="s">
        <v>24700</v>
      </c>
      <c r="C10698" s="325" t="s">
        <v>14847</v>
      </c>
      <c r="D10698" s="326" t="s">
        <v>332</v>
      </c>
    </row>
    <row r="10699" spans="1:4" ht="15" x14ac:dyDescent="0.2">
      <c r="A10699" s="85">
        <v>38014</v>
      </c>
      <c r="B10699" s="324" t="s">
        <v>24701</v>
      </c>
      <c r="C10699" s="325" t="s">
        <v>14847</v>
      </c>
      <c r="D10699" s="326" t="s">
        <v>17480</v>
      </c>
    </row>
    <row r="10700" spans="1:4" ht="15" x14ac:dyDescent="0.2">
      <c r="A10700" s="85">
        <v>38015</v>
      </c>
      <c r="B10700" s="324" t="s">
        <v>24702</v>
      </c>
      <c r="C10700" s="325" t="s">
        <v>14847</v>
      </c>
      <c r="D10700" s="326" t="s">
        <v>24703</v>
      </c>
    </row>
    <row r="10701" spans="1:4" ht="15" x14ac:dyDescent="0.2">
      <c r="A10701" s="85">
        <v>38016</v>
      </c>
      <c r="B10701" s="324" t="s">
        <v>24704</v>
      </c>
      <c r="C10701" s="325" t="s">
        <v>14847</v>
      </c>
      <c r="D10701" s="326" t="s">
        <v>14583</v>
      </c>
    </row>
    <row r="10702" spans="1:4" ht="15" x14ac:dyDescent="0.2">
      <c r="A10702" s="85">
        <v>12741</v>
      </c>
      <c r="B10702" s="324" t="s">
        <v>24705</v>
      </c>
      <c r="C10702" s="325" t="s">
        <v>14847</v>
      </c>
      <c r="D10702" s="326" t="s">
        <v>24706</v>
      </c>
    </row>
    <row r="10703" spans="1:4" ht="15" x14ac:dyDescent="0.2">
      <c r="A10703" s="85">
        <v>12733</v>
      </c>
      <c r="B10703" s="324" t="s">
        <v>24707</v>
      </c>
      <c r="C10703" s="325" t="s">
        <v>14847</v>
      </c>
      <c r="D10703" s="326" t="s">
        <v>1164</v>
      </c>
    </row>
    <row r="10704" spans="1:4" ht="15" x14ac:dyDescent="0.2">
      <c r="A10704" s="85">
        <v>12734</v>
      </c>
      <c r="B10704" s="324" t="s">
        <v>24708</v>
      </c>
      <c r="C10704" s="325" t="s">
        <v>14847</v>
      </c>
      <c r="D10704" s="326" t="s">
        <v>1400</v>
      </c>
    </row>
    <row r="10705" spans="1:4" ht="15" x14ac:dyDescent="0.2">
      <c r="A10705" s="85">
        <v>12735</v>
      </c>
      <c r="B10705" s="324" t="s">
        <v>24709</v>
      </c>
      <c r="C10705" s="325" t="s">
        <v>14847</v>
      </c>
      <c r="D10705" s="326" t="s">
        <v>1353</v>
      </c>
    </row>
    <row r="10706" spans="1:4" ht="15" x14ac:dyDescent="0.2">
      <c r="A10706" s="85">
        <v>12736</v>
      </c>
      <c r="B10706" s="324" t="s">
        <v>24710</v>
      </c>
      <c r="C10706" s="325" t="s">
        <v>14847</v>
      </c>
      <c r="D10706" s="326" t="s">
        <v>24711</v>
      </c>
    </row>
    <row r="10707" spans="1:4" ht="15" x14ac:dyDescent="0.2">
      <c r="A10707" s="85">
        <v>12737</v>
      </c>
      <c r="B10707" s="324" t="s">
        <v>24712</v>
      </c>
      <c r="C10707" s="325" t="s">
        <v>14847</v>
      </c>
      <c r="D10707" s="326" t="s">
        <v>14227</v>
      </c>
    </row>
    <row r="10708" spans="1:4" ht="15" x14ac:dyDescent="0.2">
      <c r="A10708" s="85">
        <v>12738</v>
      </c>
      <c r="B10708" s="324" t="s">
        <v>24713</v>
      </c>
      <c r="C10708" s="325" t="s">
        <v>14847</v>
      </c>
      <c r="D10708" s="326" t="s">
        <v>24714</v>
      </c>
    </row>
    <row r="10709" spans="1:4" ht="15" x14ac:dyDescent="0.2">
      <c r="A10709" s="85">
        <v>12739</v>
      </c>
      <c r="B10709" s="324" t="s">
        <v>24715</v>
      </c>
      <c r="C10709" s="325" t="s">
        <v>14847</v>
      </c>
      <c r="D10709" s="326" t="s">
        <v>24716</v>
      </c>
    </row>
    <row r="10710" spans="1:4" ht="15" x14ac:dyDescent="0.2">
      <c r="A10710" s="85">
        <v>12740</v>
      </c>
      <c r="B10710" s="324" t="s">
        <v>24717</v>
      </c>
      <c r="C10710" s="325" t="s">
        <v>14847</v>
      </c>
      <c r="D10710" s="326" t="s">
        <v>24718</v>
      </c>
    </row>
    <row r="10711" spans="1:4" ht="15" x14ac:dyDescent="0.2">
      <c r="A10711" s="85">
        <v>6297</v>
      </c>
      <c r="B10711" s="324" t="s">
        <v>24719</v>
      </c>
      <c r="C10711" s="325" t="s">
        <v>14847</v>
      </c>
      <c r="D10711" s="326" t="s">
        <v>1438</v>
      </c>
    </row>
    <row r="10712" spans="1:4" ht="15" x14ac:dyDescent="0.2">
      <c r="A10712" s="85">
        <v>6296</v>
      </c>
      <c r="B10712" s="324" t="s">
        <v>24720</v>
      </c>
      <c r="C10712" s="325" t="s">
        <v>14847</v>
      </c>
      <c r="D10712" s="326" t="s">
        <v>13736</v>
      </c>
    </row>
    <row r="10713" spans="1:4" ht="15" x14ac:dyDescent="0.2">
      <c r="A10713" s="85">
        <v>6294</v>
      </c>
      <c r="B10713" s="324" t="s">
        <v>24721</v>
      </c>
      <c r="C10713" s="325" t="s">
        <v>14847</v>
      </c>
      <c r="D10713" s="326" t="s">
        <v>5227</v>
      </c>
    </row>
    <row r="10714" spans="1:4" ht="15" x14ac:dyDescent="0.2">
      <c r="A10714" s="85">
        <v>6323</v>
      </c>
      <c r="B10714" s="324" t="s">
        <v>24722</v>
      </c>
      <c r="C10714" s="325" t="s">
        <v>14847</v>
      </c>
      <c r="D10714" s="326" t="s">
        <v>17688</v>
      </c>
    </row>
    <row r="10715" spans="1:4" ht="15" x14ac:dyDescent="0.2">
      <c r="A10715" s="85">
        <v>6299</v>
      </c>
      <c r="B10715" s="324" t="s">
        <v>24723</v>
      </c>
      <c r="C10715" s="325" t="s">
        <v>14847</v>
      </c>
      <c r="D10715" s="326" t="s">
        <v>24724</v>
      </c>
    </row>
    <row r="10716" spans="1:4" ht="15" x14ac:dyDescent="0.2">
      <c r="A10716" s="85">
        <v>6298</v>
      </c>
      <c r="B10716" s="324" t="s">
        <v>24725</v>
      </c>
      <c r="C10716" s="325" t="s">
        <v>14847</v>
      </c>
      <c r="D10716" s="326" t="s">
        <v>14827</v>
      </c>
    </row>
    <row r="10717" spans="1:4" ht="15" x14ac:dyDescent="0.2">
      <c r="A10717" s="85">
        <v>6295</v>
      </c>
      <c r="B10717" s="324" t="s">
        <v>24726</v>
      </c>
      <c r="C10717" s="325" t="s">
        <v>14847</v>
      </c>
      <c r="D10717" s="326" t="s">
        <v>2511</v>
      </c>
    </row>
    <row r="10718" spans="1:4" ht="15" x14ac:dyDescent="0.2">
      <c r="A10718" s="85">
        <v>6322</v>
      </c>
      <c r="B10718" s="324" t="s">
        <v>24727</v>
      </c>
      <c r="C10718" s="325" t="s">
        <v>14847</v>
      </c>
      <c r="D10718" s="326" t="s">
        <v>16576</v>
      </c>
    </row>
    <row r="10719" spans="1:4" ht="15" x14ac:dyDescent="0.2">
      <c r="A10719" s="85">
        <v>6300</v>
      </c>
      <c r="B10719" s="324" t="s">
        <v>24728</v>
      </c>
      <c r="C10719" s="325" t="s">
        <v>14847</v>
      </c>
      <c r="D10719" s="326" t="s">
        <v>24729</v>
      </c>
    </row>
    <row r="10720" spans="1:4" ht="15" x14ac:dyDescent="0.2">
      <c r="A10720" s="85">
        <v>6321</v>
      </c>
      <c r="B10720" s="324" t="s">
        <v>24730</v>
      </c>
      <c r="C10720" s="325" t="s">
        <v>14847</v>
      </c>
      <c r="D10720" s="326" t="s">
        <v>24731</v>
      </c>
    </row>
    <row r="10721" spans="1:4" ht="15" x14ac:dyDescent="0.2">
      <c r="A10721" s="85">
        <v>6301</v>
      </c>
      <c r="B10721" s="324" t="s">
        <v>24732</v>
      </c>
      <c r="C10721" s="325" t="s">
        <v>14847</v>
      </c>
      <c r="D10721" s="326" t="s">
        <v>24733</v>
      </c>
    </row>
    <row r="10722" spans="1:4" ht="15" x14ac:dyDescent="0.2">
      <c r="A10722" s="85">
        <v>7105</v>
      </c>
      <c r="B10722" s="324" t="s">
        <v>24734</v>
      </c>
      <c r="C10722" s="325" t="s">
        <v>14847</v>
      </c>
      <c r="D10722" s="326" t="s">
        <v>17801</v>
      </c>
    </row>
    <row r="10723" spans="1:4" ht="15" x14ac:dyDescent="0.2">
      <c r="A10723" s="85">
        <v>20183</v>
      </c>
      <c r="B10723" s="324" t="s">
        <v>24735</v>
      </c>
      <c r="C10723" s="325" t="s">
        <v>14847</v>
      </c>
      <c r="D10723" s="326" t="s">
        <v>16720</v>
      </c>
    </row>
    <row r="10724" spans="1:4" ht="15" x14ac:dyDescent="0.2">
      <c r="A10724" s="85">
        <v>38448</v>
      </c>
      <c r="B10724" s="324" t="s">
        <v>24736</v>
      </c>
      <c r="C10724" s="325" t="s">
        <v>14847</v>
      </c>
      <c r="D10724" s="326" t="s">
        <v>24737</v>
      </c>
    </row>
    <row r="10725" spans="1:4" ht="15" x14ac:dyDescent="0.2">
      <c r="A10725" s="85">
        <v>20182</v>
      </c>
      <c r="B10725" s="324" t="s">
        <v>24738</v>
      </c>
      <c r="C10725" s="325" t="s">
        <v>14847</v>
      </c>
      <c r="D10725" s="326" t="s">
        <v>1171</v>
      </c>
    </row>
    <row r="10726" spans="1:4" ht="15" x14ac:dyDescent="0.2">
      <c r="A10726" s="85">
        <v>7119</v>
      </c>
      <c r="B10726" s="324" t="s">
        <v>24739</v>
      </c>
      <c r="C10726" s="325" t="s">
        <v>14847</v>
      </c>
      <c r="D10726" s="326" t="s">
        <v>3846</v>
      </c>
    </row>
    <row r="10727" spans="1:4" ht="15" x14ac:dyDescent="0.2">
      <c r="A10727" s="85">
        <v>7120</v>
      </c>
      <c r="B10727" s="324" t="s">
        <v>24740</v>
      </c>
      <c r="C10727" s="325" t="s">
        <v>14847</v>
      </c>
      <c r="D10727" s="326" t="s">
        <v>952</v>
      </c>
    </row>
    <row r="10728" spans="1:4" ht="15" x14ac:dyDescent="0.2">
      <c r="A10728" s="85">
        <v>6319</v>
      </c>
      <c r="B10728" s="324" t="s">
        <v>24741</v>
      </c>
      <c r="C10728" s="325" t="s">
        <v>14847</v>
      </c>
      <c r="D10728" s="326" t="s">
        <v>17615</v>
      </c>
    </row>
    <row r="10729" spans="1:4" ht="15" x14ac:dyDescent="0.2">
      <c r="A10729" s="85">
        <v>6304</v>
      </c>
      <c r="B10729" s="324" t="s">
        <v>24742</v>
      </c>
      <c r="C10729" s="325" t="s">
        <v>14847</v>
      </c>
      <c r="D10729" s="326" t="s">
        <v>17615</v>
      </c>
    </row>
    <row r="10730" spans="1:4" ht="15" x14ac:dyDescent="0.2">
      <c r="A10730" s="85">
        <v>21116</v>
      </c>
      <c r="B10730" s="324" t="s">
        <v>24743</v>
      </c>
      <c r="C10730" s="325" t="s">
        <v>14847</v>
      </c>
      <c r="D10730" s="326" t="s">
        <v>18319</v>
      </c>
    </row>
    <row r="10731" spans="1:4" ht="15" x14ac:dyDescent="0.2">
      <c r="A10731" s="85">
        <v>6320</v>
      </c>
      <c r="B10731" s="324" t="s">
        <v>24744</v>
      </c>
      <c r="C10731" s="325" t="s">
        <v>14847</v>
      </c>
      <c r="D10731" s="326" t="s">
        <v>2688</v>
      </c>
    </row>
    <row r="10732" spans="1:4" ht="15" x14ac:dyDescent="0.2">
      <c r="A10732" s="85">
        <v>6303</v>
      </c>
      <c r="B10732" s="324" t="s">
        <v>24745</v>
      </c>
      <c r="C10732" s="325" t="s">
        <v>14847</v>
      </c>
      <c r="D10732" s="326" t="s">
        <v>2688</v>
      </c>
    </row>
    <row r="10733" spans="1:4" ht="15" x14ac:dyDescent="0.2">
      <c r="A10733" s="85">
        <v>6308</v>
      </c>
      <c r="B10733" s="324" t="s">
        <v>24746</v>
      </c>
      <c r="C10733" s="325" t="s">
        <v>14847</v>
      </c>
      <c r="D10733" s="326" t="s">
        <v>24747</v>
      </c>
    </row>
    <row r="10734" spans="1:4" ht="15" x14ac:dyDescent="0.2">
      <c r="A10734" s="85">
        <v>6317</v>
      </c>
      <c r="B10734" s="324" t="s">
        <v>24748</v>
      </c>
      <c r="C10734" s="325" t="s">
        <v>14847</v>
      </c>
      <c r="D10734" s="326" t="s">
        <v>24747</v>
      </c>
    </row>
    <row r="10735" spans="1:4" ht="15" x14ac:dyDescent="0.2">
      <c r="A10735" s="85">
        <v>6307</v>
      </c>
      <c r="B10735" s="324" t="s">
        <v>24749</v>
      </c>
      <c r="C10735" s="325" t="s">
        <v>14847</v>
      </c>
      <c r="D10735" s="326" t="s">
        <v>24747</v>
      </c>
    </row>
    <row r="10736" spans="1:4" ht="15" x14ac:dyDescent="0.2">
      <c r="A10736" s="85">
        <v>6309</v>
      </c>
      <c r="B10736" s="324" t="s">
        <v>24750</v>
      </c>
      <c r="C10736" s="325" t="s">
        <v>14847</v>
      </c>
      <c r="D10736" s="326" t="s">
        <v>24751</v>
      </c>
    </row>
    <row r="10737" spans="1:4" ht="15" x14ac:dyDescent="0.2">
      <c r="A10737" s="85">
        <v>6318</v>
      </c>
      <c r="B10737" s="324" t="s">
        <v>24752</v>
      </c>
      <c r="C10737" s="325" t="s">
        <v>14847</v>
      </c>
      <c r="D10737" s="326" t="s">
        <v>17488</v>
      </c>
    </row>
    <row r="10738" spans="1:4" ht="15" x14ac:dyDescent="0.2">
      <c r="A10738" s="85">
        <v>6306</v>
      </c>
      <c r="B10738" s="324" t="s">
        <v>24753</v>
      </c>
      <c r="C10738" s="325" t="s">
        <v>14847</v>
      </c>
      <c r="D10738" s="326" t="s">
        <v>17488</v>
      </c>
    </row>
    <row r="10739" spans="1:4" ht="15" x14ac:dyDescent="0.2">
      <c r="A10739" s="85">
        <v>6305</v>
      </c>
      <c r="B10739" s="324" t="s">
        <v>24754</v>
      </c>
      <c r="C10739" s="325" t="s">
        <v>14847</v>
      </c>
      <c r="D10739" s="326" t="s">
        <v>17488</v>
      </c>
    </row>
    <row r="10740" spans="1:4" ht="15" x14ac:dyDescent="0.2">
      <c r="A10740" s="85">
        <v>6302</v>
      </c>
      <c r="B10740" s="324" t="s">
        <v>24755</v>
      </c>
      <c r="C10740" s="325" t="s">
        <v>14847</v>
      </c>
      <c r="D10740" s="326" t="s">
        <v>16474</v>
      </c>
    </row>
    <row r="10741" spans="1:4" ht="15" x14ac:dyDescent="0.2">
      <c r="A10741" s="85">
        <v>6312</v>
      </c>
      <c r="B10741" s="324" t="s">
        <v>24756</v>
      </c>
      <c r="C10741" s="325" t="s">
        <v>14847</v>
      </c>
      <c r="D10741" s="326" t="s">
        <v>14365</v>
      </c>
    </row>
    <row r="10742" spans="1:4" ht="15" x14ac:dyDescent="0.2">
      <c r="A10742" s="85">
        <v>6311</v>
      </c>
      <c r="B10742" s="324" t="s">
        <v>24757</v>
      </c>
      <c r="C10742" s="325" t="s">
        <v>14847</v>
      </c>
      <c r="D10742" s="326" t="s">
        <v>14365</v>
      </c>
    </row>
    <row r="10743" spans="1:4" ht="15" x14ac:dyDescent="0.2">
      <c r="A10743" s="85">
        <v>6310</v>
      </c>
      <c r="B10743" s="324" t="s">
        <v>24758</v>
      </c>
      <c r="C10743" s="325" t="s">
        <v>14847</v>
      </c>
      <c r="D10743" s="326" t="s">
        <v>14365</v>
      </c>
    </row>
    <row r="10744" spans="1:4" ht="15" x14ac:dyDescent="0.2">
      <c r="A10744" s="85">
        <v>6314</v>
      </c>
      <c r="B10744" s="324" t="s">
        <v>24759</v>
      </c>
      <c r="C10744" s="325" t="s">
        <v>14847</v>
      </c>
      <c r="D10744" s="326" t="s">
        <v>14365</v>
      </c>
    </row>
    <row r="10745" spans="1:4" ht="15" x14ac:dyDescent="0.2">
      <c r="A10745" s="85">
        <v>6313</v>
      </c>
      <c r="B10745" s="324" t="s">
        <v>24760</v>
      </c>
      <c r="C10745" s="325" t="s">
        <v>14847</v>
      </c>
      <c r="D10745" s="326" t="s">
        <v>14365</v>
      </c>
    </row>
    <row r="10746" spans="1:4" ht="15" x14ac:dyDescent="0.2">
      <c r="A10746" s="85">
        <v>6315</v>
      </c>
      <c r="B10746" s="324" t="s">
        <v>24761</v>
      </c>
      <c r="C10746" s="325" t="s">
        <v>14847</v>
      </c>
      <c r="D10746" s="326" t="s">
        <v>24762</v>
      </c>
    </row>
    <row r="10747" spans="1:4" ht="15" x14ac:dyDescent="0.2">
      <c r="A10747" s="85">
        <v>6316</v>
      </c>
      <c r="B10747" s="324" t="s">
        <v>24763</v>
      </c>
      <c r="C10747" s="325" t="s">
        <v>14847</v>
      </c>
      <c r="D10747" s="326" t="s">
        <v>24762</v>
      </c>
    </row>
    <row r="10748" spans="1:4" ht="15" x14ac:dyDescent="0.2">
      <c r="A10748" s="85">
        <v>38878</v>
      </c>
      <c r="B10748" s="324" t="s">
        <v>24764</v>
      </c>
      <c r="C10748" s="325" t="s">
        <v>14847</v>
      </c>
      <c r="D10748" s="326" t="s">
        <v>1092</v>
      </c>
    </row>
    <row r="10749" spans="1:4" ht="15" x14ac:dyDescent="0.2">
      <c r="A10749" s="85">
        <v>38879</v>
      </c>
      <c r="B10749" s="324" t="s">
        <v>24765</v>
      </c>
      <c r="C10749" s="325" t="s">
        <v>14847</v>
      </c>
      <c r="D10749" s="326" t="s">
        <v>1335</v>
      </c>
    </row>
    <row r="10750" spans="1:4" ht="15" x14ac:dyDescent="0.2">
      <c r="A10750" s="85">
        <v>38881</v>
      </c>
      <c r="B10750" s="324" t="s">
        <v>24766</v>
      </c>
      <c r="C10750" s="325" t="s">
        <v>14847</v>
      </c>
      <c r="D10750" s="326" t="s">
        <v>558</v>
      </c>
    </row>
    <row r="10751" spans="1:4" ht="15" x14ac:dyDescent="0.2">
      <c r="A10751" s="85">
        <v>38880</v>
      </c>
      <c r="B10751" s="324" t="s">
        <v>24767</v>
      </c>
      <c r="C10751" s="325" t="s">
        <v>14847</v>
      </c>
      <c r="D10751" s="326" t="s">
        <v>275</v>
      </c>
    </row>
    <row r="10752" spans="1:4" ht="15" x14ac:dyDescent="0.2">
      <c r="A10752" s="85">
        <v>38882</v>
      </c>
      <c r="B10752" s="324" t="s">
        <v>24768</v>
      </c>
      <c r="C10752" s="325" t="s">
        <v>14847</v>
      </c>
      <c r="D10752" s="326" t="s">
        <v>1376</v>
      </c>
    </row>
    <row r="10753" spans="1:4" ht="15" x14ac:dyDescent="0.2">
      <c r="A10753" s="85">
        <v>38883</v>
      </c>
      <c r="B10753" s="324" t="s">
        <v>24769</v>
      </c>
      <c r="C10753" s="325" t="s">
        <v>14847</v>
      </c>
      <c r="D10753" s="326" t="s">
        <v>1151</v>
      </c>
    </row>
    <row r="10754" spans="1:4" ht="15" x14ac:dyDescent="0.2">
      <c r="A10754" s="85">
        <v>38884</v>
      </c>
      <c r="B10754" s="324" t="s">
        <v>24770</v>
      </c>
      <c r="C10754" s="325" t="s">
        <v>14847</v>
      </c>
      <c r="D10754" s="326" t="s">
        <v>720</v>
      </c>
    </row>
    <row r="10755" spans="1:4" ht="15" x14ac:dyDescent="0.2">
      <c r="A10755" s="85">
        <v>38885</v>
      </c>
      <c r="B10755" s="324" t="s">
        <v>24771</v>
      </c>
      <c r="C10755" s="325" t="s">
        <v>14847</v>
      </c>
      <c r="D10755" s="326" t="s">
        <v>14563</v>
      </c>
    </row>
    <row r="10756" spans="1:4" ht="15" x14ac:dyDescent="0.2">
      <c r="A10756" s="85">
        <v>38886</v>
      </c>
      <c r="B10756" s="324" t="s">
        <v>24772</v>
      </c>
      <c r="C10756" s="325" t="s">
        <v>14847</v>
      </c>
      <c r="D10756" s="326" t="s">
        <v>22603</v>
      </c>
    </row>
    <row r="10757" spans="1:4" ht="15" x14ac:dyDescent="0.2">
      <c r="A10757" s="85">
        <v>38887</v>
      </c>
      <c r="B10757" s="324" t="s">
        <v>24773</v>
      </c>
      <c r="C10757" s="325" t="s">
        <v>14847</v>
      </c>
      <c r="D10757" s="326" t="s">
        <v>1464</v>
      </c>
    </row>
    <row r="10758" spans="1:4" ht="15" x14ac:dyDescent="0.2">
      <c r="A10758" s="85">
        <v>38888</v>
      </c>
      <c r="B10758" s="324" t="s">
        <v>24774</v>
      </c>
      <c r="C10758" s="325" t="s">
        <v>14847</v>
      </c>
      <c r="D10758" s="326" t="s">
        <v>1409</v>
      </c>
    </row>
    <row r="10759" spans="1:4" ht="15" x14ac:dyDescent="0.2">
      <c r="A10759" s="85">
        <v>38890</v>
      </c>
      <c r="B10759" s="324" t="s">
        <v>24775</v>
      </c>
      <c r="C10759" s="325" t="s">
        <v>14847</v>
      </c>
      <c r="D10759" s="326" t="s">
        <v>5992</v>
      </c>
    </row>
    <row r="10760" spans="1:4" ht="15" x14ac:dyDescent="0.2">
      <c r="A10760" s="85">
        <v>38893</v>
      </c>
      <c r="B10760" s="324" t="s">
        <v>24776</v>
      </c>
      <c r="C10760" s="325" t="s">
        <v>14847</v>
      </c>
      <c r="D10760" s="326" t="s">
        <v>14274</v>
      </c>
    </row>
    <row r="10761" spans="1:4" ht="15" x14ac:dyDescent="0.2">
      <c r="A10761" s="85">
        <v>38894</v>
      </c>
      <c r="B10761" s="324" t="s">
        <v>24777</v>
      </c>
      <c r="C10761" s="325" t="s">
        <v>14847</v>
      </c>
      <c r="D10761" s="326" t="s">
        <v>1007</v>
      </c>
    </row>
    <row r="10762" spans="1:4" ht="15" x14ac:dyDescent="0.2">
      <c r="A10762" s="85">
        <v>38896</v>
      </c>
      <c r="B10762" s="324" t="s">
        <v>24778</v>
      </c>
      <c r="C10762" s="325" t="s">
        <v>14847</v>
      </c>
      <c r="D10762" s="326" t="s">
        <v>17686</v>
      </c>
    </row>
    <row r="10763" spans="1:4" ht="15" x14ac:dyDescent="0.2">
      <c r="A10763" s="85">
        <v>39324</v>
      </c>
      <c r="B10763" s="324" t="s">
        <v>24779</v>
      </c>
      <c r="C10763" s="325" t="s">
        <v>14847</v>
      </c>
      <c r="D10763" s="326" t="s">
        <v>1444</v>
      </c>
    </row>
    <row r="10764" spans="1:4" ht="15" x14ac:dyDescent="0.2">
      <c r="A10764" s="85">
        <v>39325</v>
      </c>
      <c r="B10764" s="324" t="s">
        <v>24780</v>
      </c>
      <c r="C10764" s="325" t="s">
        <v>14847</v>
      </c>
      <c r="D10764" s="326" t="s">
        <v>14124</v>
      </c>
    </row>
    <row r="10765" spans="1:4" ht="15" x14ac:dyDescent="0.2">
      <c r="A10765" s="85">
        <v>39326</v>
      </c>
      <c r="B10765" s="324" t="s">
        <v>24781</v>
      </c>
      <c r="C10765" s="325" t="s">
        <v>14847</v>
      </c>
      <c r="D10765" s="326" t="s">
        <v>2804</v>
      </c>
    </row>
    <row r="10766" spans="1:4" ht="15" x14ac:dyDescent="0.2">
      <c r="A10766" s="85">
        <v>39327</v>
      </c>
      <c r="B10766" s="324" t="s">
        <v>24782</v>
      </c>
      <c r="C10766" s="325" t="s">
        <v>14847</v>
      </c>
      <c r="D10766" s="326" t="s">
        <v>24783</v>
      </c>
    </row>
    <row r="10767" spans="1:4" ht="15" x14ac:dyDescent="0.2">
      <c r="A10767" s="85">
        <v>20176</v>
      </c>
      <c r="B10767" s="324" t="s">
        <v>24784</v>
      </c>
      <c r="C10767" s="325" t="s">
        <v>14847</v>
      </c>
      <c r="D10767" s="326" t="s">
        <v>17777</v>
      </c>
    </row>
    <row r="10768" spans="1:4" ht="15" x14ac:dyDescent="0.2">
      <c r="A10768" s="85">
        <v>11378</v>
      </c>
      <c r="B10768" s="324" t="s">
        <v>24785</v>
      </c>
      <c r="C10768" s="325" t="s">
        <v>14847</v>
      </c>
      <c r="D10768" s="326" t="s">
        <v>24786</v>
      </c>
    </row>
    <row r="10769" spans="1:4" ht="15" x14ac:dyDescent="0.2">
      <c r="A10769" s="85">
        <v>11379</v>
      </c>
      <c r="B10769" s="324" t="s">
        <v>24787</v>
      </c>
      <c r="C10769" s="325" t="s">
        <v>14847</v>
      </c>
      <c r="D10769" s="326" t="s">
        <v>14506</v>
      </c>
    </row>
    <row r="10770" spans="1:4" ht="15" x14ac:dyDescent="0.2">
      <c r="A10770" s="85">
        <v>11493</v>
      </c>
      <c r="B10770" s="324" t="s">
        <v>24788</v>
      </c>
      <c r="C10770" s="325" t="s">
        <v>14847</v>
      </c>
      <c r="D10770" s="326" t="s">
        <v>14619</v>
      </c>
    </row>
    <row r="10771" spans="1:4" ht="30" x14ac:dyDescent="0.2">
      <c r="A10771" s="85">
        <v>42717</v>
      </c>
      <c r="B10771" s="324" t="s">
        <v>24789</v>
      </c>
      <c r="C10771" s="325" t="s">
        <v>14847</v>
      </c>
      <c r="D10771" s="326" t="s">
        <v>24790</v>
      </c>
    </row>
    <row r="10772" spans="1:4" ht="30" x14ac:dyDescent="0.2">
      <c r="A10772" s="85">
        <v>42718</v>
      </c>
      <c r="B10772" s="324" t="s">
        <v>24791</v>
      </c>
      <c r="C10772" s="325" t="s">
        <v>14847</v>
      </c>
      <c r="D10772" s="326" t="s">
        <v>24792</v>
      </c>
    </row>
    <row r="10773" spans="1:4" ht="15" x14ac:dyDescent="0.2">
      <c r="A10773" s="85">
        <v>7106</v>
      </c>
      <c r="B10773" s="324" t="s">
        <v>24793</v>
      </c>
      <c r="C10773" s="325" t="s">
        <v>14847</v>
      </c>
      <c r="D10773" s="326" t="s">
        <v>24794</v>
      </c>
    </row>
    <row r="10774" spans="1:4" ht="15" x14ac:dyDescent="0.2">
      <c r="A10774" s="85">
        <v>7104</v>
      </c>
      <c r="B10774" s="324" t="s">
        <v>24795</v>
      </c>
      <c r="C10774" s="325" t="s">
        <v>14847</v>
      </c>
      <c r="D10774" s="326" t="s">
        <v>401</v>
      </c>
    </row>
    <row r="10775" spans="1:4" ht="15" x14ac:dyDescent="0.2">
      <c r="A10775" s="85">
        <v>7136</v>
      </c>
      <c r="B10775" s="324" t="s">
        <v>24796</v>
      </c>
      <c r="C10775" s="325" t="s">
        <v>14847</v>
      </c>
      <c r="D10775" s="326" t="s">
        <v>1310</v>
      </c>
    </row>
    <row r="10776" spans="1:4" ht="15" x14ac:dyDescent="0.2">
      <c r="A10776" s="85">
        <v>7128</v>
      </c>
      <c r="B10776" s="324" t="s">
        <v>24797</v>
      </c>
      <c r="C10776" s="325" t="s">
        <v>14847</v>
      </c>
      <c r="D10776" s="326" t="s">
        <v>665</v>
      </c>
    </row>
    <row r="10777" spans="1:4" ht="15" x14ac:dyDescent="0.2">
      <c r="A10777" s="85">
        <v>7108</v>
      </c>
      <c r="B10777" s="324" t="s">
        <v>24798</v>
      </c>
      <c r="C10777" s="325" t="s">
        <v>14847</v>
      </c>
      <c r="D10777" s="326" t="s">
        <v>759</v>
      </c>
    </row>
    <row r="10778" spans="1:4" ht="15" x14ac:dyDescent="0.2">
      <c r="A10778" s="85">
        <v>7129</v>
      </c>
      <c r="B10778" s="324" t="s">
        <v>24799</v>
      </c>
      <c r="C10778" s="325" t="s">
        <v>14847</v>
      </c>
      <c r="D10778" s="326" t="s">
        <v>700</v>
      </c>
    </row>
    <row r="10779" spans="1:4" ht="15" x14ac:dyDescent="0.2">
      <c r="A10779" s="85">
        <v>7130</v>
      </c>
      <c r="B10779" s="324" t="s">
        <v>24800</v>
      </c>
      <c r="C10779" s="325" t="s">
        <v>14847</v>
      </c>
      <c r="D10779" s="326" t="s">
        <v>703</v>
      </c>
    </row>
    <row r="10780" spans="1:4" ht="15" x14ac:dyDescent="0.2">
      <c r="A10780" s="85">
        <v>7131</v>
      </c>
      <c r="B10780" s="324" t="s">
        <v>24801</v>
      </c>
      <c r="C10780" s="325" t="s">
        <v>14847</v>
      </c>
      <c r="D10780" s="326" t="s">
        <v>1267</v>
      </c>
    </row>
    <row r="10781" spans="1:4" ht="15" x14ac:dyDescent="0.2">
      <c r="A10781" s="85">
        <v>7132</v>
      </c>
      <c r="B10781" s="324" t="s">
        <v>24802</v>
      </c>
      <c r="C10781" s="325" t="s">
        <v>14847</v>
      </c>
      <c r="D10781" s="326" t="s">
        <v>13614</v>
      </c>
    </row>
    <row r="10782" spans="1:4" ht="15" x14ac:dyDescent="0.2">
      <c r="A10782" s="85">
        <v>7133</v>
      </c>
      <c r="B10782" s="324" t="s">
        <v>24803</v>
      </c>
      <c r="C10782" s="325" t="s">
        <v>14847</v>
      </c>
      <c r="D10782" s="326" t="s">
        <v>24804</v>
      </c>
    </row>
    <row r="10783" spans="1:4" ht="30" x14ac:dyDescent="0.2">
      <c r="A10783" s="85">
        <v>37420</v>
      </c>
      <c r="B10783" s="324" t="s">
        <v>24805</v>
      </c>
      <c r="C10783" s="325" t="s">
        <v>14847</v>
      </c>
      <c r="D10783" s="326" t="s">
        <v>14096</v>
      </c>
    </row>
    <row r="10784" spans="1:4" ht="30" x14ac:dyDescent="0.2">
      <c r="A10784" s="85">
        <v>37421</v>
      </c>
      <c r="B10784" s="324" t="s">
        <v>24806</v>
      </c>
      <c r="C10784" s="325" t="s">
        <v>14847</v>
      </c>
      <c r="D10784" s="326" t="s">
        <v>14097</v>
      </c>
    </row>
    <row r="10785" spans="1:4" ht="30" x14ac:dyDescent="0.2">
      <c r="A10785" s="85">
        <v>37422</v>
      </c>
      <c r="B10785" s="324" t="s">
        <v>24807</v>
      </c>
      <c r="C10785" s="325" t="s">
        <v>14847</v>
      </c>
      <c r="D10785" s="326" t="s">
        <v>1615</v>
      </c>
    </row>
    <row r="10786" spans="1:4" ht="15" x14ac:dyDescent="0.2">
      <c r="A10786" s="85">
        <v>37443</v>
      </c>
      <c r="B10786" s="324" t="s">
        <v>24808</v>
      </c>
      <c r="C10786" s="325" t="s">
        <v>14847</v>
      </c>
      <c r="D10786" s="326" t="s">
        <v>4117</v>
      </c>
    </row>
    <row r="10787" spans="1:4" ht="15" x14ac:dyDescent="0.2">
      <c r="A10787" s="85">
        <v>37444</v>
      </c>
      <c r="B10787" s="324" t="s">
        <v>24809</v>
      </c>
      <c r="C10787" s="325" t="s">
        <v>14847</v>
      </c>
      <c r="D10787" s="326" t="s">
        <v>24810</v>
      </c>
    </row>
    <row r="10788" spans="1:4" ht="15" x14ac:dyDescent="0.2">
      <c r="A10788" s="85">
        <v>37445</v>
      </c>
      <c r="B10788" s="324" t="s">
        <v>24811</v>
      </c>
      <c r="C10788" s="325" t="s">
        <v>14847</v>
      </c>
      <c r="D10788" s="326" t="s">
        <v>24812</v>
      </c>
    </row>
    <row r="10789" spans="1:4" ht="15" x14ac:dyDescent="0.2">
      <c r="A10789" s="85">
        <v>37446</v>
      </c>
      <c r="B10789" s="324" t="s">
        <v>24813</v>
      </c>
      <c r="C10789" s="325" t="s">
        <v>14847</v>
      </c>
      <c r="D10789" s="326" t="s">
        <v>24814</v>
      </c>
    </row>
    <row r="10790" spans="1:4" ht="15" x14ac:dyDescent="0.2">
      <c r="A10790" s="85">
        <v>37447</v>
      </c>
      <c r="B10790" s="324" t="s">
        <v>24815</v>
      </c>
      <c r="C10790" s="325" t="s">
        <v>14847</v>
      </c>
      <c r="D10790" s="326" t="s">
        <v>24816</v>
      </c>
    </row>
    <row r="10791" spans="1:4" ht="15" x14ac:dyDescent="0.2">
      <c r="A10791" s="85">
        <v>37448</v>
      </c>
      <c r="B10791" s="324" t="s">
        <v>24817</v>
      </c>
      <c r="C10791" s="325" t="s">
        <v>14847</v>
      </c>
      <c r="D10791" s="326" t="s">
        <v>24818</v>
      </c>
    </row>
    <row r="10792" spans="1:4" ht="15" x14ac:dyDescent="0.2">
      <c r="A10792" s="85">
        <v>37440</v>
      </c>
      <c r="B10792" s="324" t="s">
        <v>24819</v>
      </c>
      <c r="C10792" s="325" t="s">
        <v>14847</v>
      </c>
      <c r="D10792" s="326" t="s">
        <v>14298</v>
      </c>
    </row>
    <row r="10793" spans="1:4" ht="15" x14ac:dyDescent="0.2">
      <c r="A10793" s="85">
        <v>37441</v>
      </c>
      <c r="B10793" s="324" t="s">
        <v>24820</v>
      </c>
      <c r="C10793" s="325" t="s">
        <v>14847</v>
      </c>
      <c r="D10793" s="326" t="s">
        <v>14298</v>
      </c>
    </row>
    <row r="10794" spans="1:4" ht="15" x14ac:dyDescent="0.2">
      <c r="A10794" s="85">
        <v>37442</v>
      </c>
      <c r="B10794" s="324" t="s">
        <v>24821</v>
      </c>
      <c r="C10794" s="325" t="s">
        <v>14847</v>
      </c>
      <c r="D10794" s="326" t="s">
        <v>16644</v>
      </c>
    </row>
    <row r="10795" spans="1:4" ht="15" x14ac:dyDescent="0.2">
      <c r="A10795" s="85">
        <v>38017</v>
      </c>
      <c r="B10795" s="324" t="s">
        <v>24822</v>
      </c>
      <c r="C10795" s="325" t="s">
        <v>14847</v>
      </c>
      <c r="D10795" s="326" t="s">
        <v>4112</v>
      </c>
    </row>
    <row r="10796" spans="1:4" ht="15" x14ac:dyDescent="0.2">
      <c r="A10796" s="85">
        <v>38018</v>
      </c>
      <c r="B10796" s="324" t="s">
        <v>24823</v>
      </c>
      <c r="C10796" s="325" t="s">
        <v>14847</v>
      </c>
      <c r="D10796" s="326" t="s">
        <v>1277</v>
      </c>
    </row>
    <row r="10797" spans="1:4" ht="15" x14ac:dyDescent="0.2">
      <c r="A10797" s="85">
        <v>39895</v>
      </c>
      <c r="B10797" s="324" t="s">
        <v>24824</v>
      </c>
      <c r="C10797" s="325" t="s">
        <v>14847</v>
      </c>
      <c r="D10797" s="326" t="s">
        <v>14209</v>
      </c>
    </row>
    <row r="10798" spans="1:4" ht="15" x14ac:dyDescent="0.2">
      <c r="A10798" s="85">
        <v>39896</v>
      </c>
      <c r="B10798" s="324" t="s">
        <v>24825</v>
      </c>
      <c r="C10798" s="325" t="s">
        <v>14847</v>
      </c>
      <c r="D10798" s="326" t="s">
        <v>16709</v>
      </c>
    </row>
    <row r="10799" spans="1:4" ht="15" x14ac:dyDescent="0.2">
      <c r="A10799" s="85">
        <v>38873</v>
      </c>
      <c r="B10799" s="324" t="s">
        <v>24826</v>
      </c>
      <c r="C10799" s="325" t="s">
        <v>14847</v>
      </c>
      <c r="D10799" s="326" t="s">
        <v>698</v>
      </c>
    </row>
    <row r="10800" spans="1:4" ht="15" x14ac:dyDescent="0.2">
      <c r="A10800" s="85">
        <v>38874</v>
      </c>
      <c r="B10800" s="324" t="s">
        <v>24827</v>
      </c>
      <c r="C10800" s="325" t="s">
        <v>14847</v>
      </c>
      <c r="D10800" s="326" t="s">
        <v>923</v>
      </c>
    </row>
    <row r="10801" spans="1:4" ht="15" x14ac:dyDescent="0.2">
      <c r="A10801" s="85">
        <v>38875</v>
      </c>
      <c r="B10801" s="324" t="s">
        <v>24828</v>
      </c>
      <c r="C10801" s="325" t="s">
        <v>14847</v>
      </c>
      <c r="D10801" s="326" t="s">
        <v>1319</v>
      </c>
    </row>
    <row r="10802" spans="1:4" ht="15" x14ac:dyDescent="0.2">
      <c r="A10802" s="85">
        <v>38876</v>
      </c>
      <c r="B10802" s="324" t="s">
        <v>24829</v>
      </c>
      <c r="C10802" s="325" t="s">
        <v>14847</v>
      </c>
      <c r="D10802" s="326" t="s">
        <v>24830</v>
      </c>
    </row>
    <row r="10803" spans="1:4" ht="30" x14ac:dyDescent="0.2">
      <c r="A10803" s="85">
        <v>39000</v>
      </c>
      <c r="B10803" s="324" t="s">
        <v>24831</v>
      </c>
      <c r="C10803" s="325" t="s">
        <v>14847</v>
      </c>
      <c r="D10803" s="326" t="s">
        <v>24832</v>
      </c>
    </row>
    <row r="10804" spans="1:4" ht="15" x14ac:dyDescent="0.2">
      <c r="A10804" s="85">
        <v>38674</v>
      </c>
      <c r="B10804" s="324" t="s">
        <v>24833</v>
      </c>
      <c r="C10804" s="325" t="s">
        <v>14847</v>
      </c>
      <c r="D10804" s="326" t="s">
        <v>22825</v>
      </c>
    </row>
    <row r="10805" spans="1:4" ht="15" x14ac:dyDescent="0.2">
      <c r="A10805" s="85">
        <v>38911</v>
      </c>
      <c r="B10805" s="324" t="s">
        <v>24834</v>
      </c>
      <c r="C10805" s="325" t="s">
        <v>14847</v>
      </c>
      <c r="D10805" s="326" t="s">
        <v>19253</v>
      </c>
    </row>
    <row r="10806" spans="1:4" ht="15" x14ac:dyDescent="0.2">
      <c r="A10806" s="85">
        <v>38912</v>
      </c>
      <c r="B10806" s="324" t="s">
        <v>24835</v>
      </c>
      <c r="C10806" s="325" t="s">
        <v>14847</v>
      </c>
      <c r="D10806" s="326" t="s">
        <v>24836</v>
      </c>
    </row>
    <row r="10807" spans="1:4" ht="15" x14ac:dyDescent="0.2">
      <c r="A10807" s="85">
        <v>38019</v>
      </c>
      <c r="B10807" s="324" t="s">
        <v>24837</v>
      </c>
      <c r="C10807" s="325" t="s">
        <v>14847</v>
      </c>
      <c r="D10807" s="326" t="s">
        <v>2419</v>
      </c>
    </row>
    <row r="10808" spans="1:4" ht="15" x14ac:dyDescent="0.2">
      <c r="A10808" s="85">
        <v>38020</v>
      </c>
      <c r="B10808" s="324" t="s">
        <v>24838</v>
      </c>
      <c r="C10808" s="325" t="s">
        <v>14847</v>
      </c>
      <c r="D10808" s="326" t="s">
        <v>1277</v>
      </c>
    </row>
    <row r="10809" spans="1:4" ht="15" x14ac:dyDescent="0.2">
      <c r="A10809" s="85">
        <v>38454</v>
      </c>
      <c r="B10809" s="324" t="s">
        <v>24839</v>
      </c>
      <c r="C10809" s="325" t="s">
        <v>14847</v>
      </c>
      <c r="D10809" s="326" t="s">
        <v>5143</v>
      </c>
    </row>
    <row r="10810" spans="1:4" ht="15" x14ac:dyDescent="0.2">
      <c r="A10810" s="85">
        <v>38455</v>
      </c>
      <c r="B10810" s="324" t="s">
        <v>24840</v>
      </c>
      <c r="C10810" s="325" t="s">
        <v>14847</v>
      </c>
      <c r="D10810" s="326" t="s">
        <v>13637</v>
      </c>
    </row>
    <row r="10811" spans="1:4" ht="15" x14ac:dyDescent="0.2">
      <c r="A10811" s="85">
        <v>38462</v>
      </c>
      <c r="B10811" s="324" t="s">
        <v>24841</v>
      </c>
      <c r="C10811" s="325" t="s">
        <v>14847</v>
      </c>
      <c r="D10811" s="326" t="s">
        <v>24842</v>
      </c>
    </row>
    <row r="10812" spans="1:4" ht="15" x14ac:dyDescent="0.2">
      <c r="A10812" s="85">
        <v>36362</v>
      </c>
      <c r="B10812" s="324" t="s">
        <v>24843</v>
      </c>
      <c r="C10812" s="325" t="s">
        <v>14847</v>
      </c>
      <c r="D10812" s="326" t="s">
        <v>372</v>
      </c>
    </row>
    <row r="10813" spans="1:4" ht="15" x14ac:dyDescent="0.2">
      <c r="A10813" s="85">
        <v>36298</v>
      </c>
      <c r="B10813" s="324" t="s">
        <v>24844</v>
      </c>
      <c r="C10813" s="325" t="s">
        <v>14847</v>
      </c>
      <c r="D10813" s="326" t="s">
        <v>231</v>
      </c>
    </row>
    <row r="10814" spans="1:4" ht="15" x14ac:dyDescent="0.2">
      <c r="A10814" s="85">
        <v>38456</v>
      </c>
      <c r="B10814" s="324" t="s">
        <v>24845</v>
      </c>
      <c r="C10814" s="325" t="s">
        <v>14847</v>
      </c>
      <c r="D10814" s="326" t="s">
        <v>208</v>
      </c>
    </row>
    <row r="10815" spans="1:4" ht="15" x14ac:dyDescent="0.2">
      <c r="A10815" s="85">
        <v>38457</v>
      </c>
      <c r="B10815" s="324" t="s">
        <v>24846</v>
      </c>
      <c r="C10815" s="325" t="s">
        <v>14847</v>
      </c>
      <c r="D10815" s="326" t="s">
        <v>5998</v>
      </c>
    </row>
    <row r="10816" spans="1:4" ht="15" x14ac:dyDescent="0.2">
      <c r="A10816" s="85">
        <v>38458</v>
      </c>
      <c r="B10816" s="324" t="s">
        <v>24847</v>
      </c>
      <c r="C10816" s="325" t="s">
        <v>14847</v>
      </c>
      <c r="D10816" s="326" t="s">
        <v>349</v>
      </c>
    </row>
    <row r="10817" spans="1:4" ht="15" x14ac:dyDescent="0.2">
      <c r="A10817" s="85">
        <v>38459</v>
      </c>
      <c r="B10817" s="324" t="s">
        <v>24848</v>
      </c>
      <c r="C10817" s="325" t="s">
        <v>14847</v>
      </c>
      <c r="D10817" s="326" t="s">
        <v>1279</v>
      </c>
    </row>
    <row r="10818" spans="1:4" ht="15" x14ac:dyDescent="0.2">
      <c r="A10818" s="85">
        <v>38460</v>
      </c>
      <c r="B10818" s="324" t="s">
        <v>24849</v>
      </c>
      <c r="C10818" s="325" t="s">
        <v>14847</v>
      </c>
      <c r="D10818" s="326" t="s">
        <v>16708</v>
      </c>
    </row>
    <row r="10819" spans="1:4" ht="15" x14ac:dyDescent="0.2">
      <c r="A10819" s="85">
        <v>38461</v>
      </c>
      <c r="B10819" s="324" t="s">
        <v>24850</v>
      </c>
      <c r="C10819" s="325" t="s">
        <v>14847</v>
      </c>
      <c r="D10819" s="326" t="s">
        <v>13883</v>
      </c>
    </row>
    <row r="10820" spans="1:4" ht="15" x14ac:dyDescent="0.2">
      <c r="A10820" s="85">
        <v>7094</v>
      </c>
      <c r="B10820" s="324" t="s">
        <v>24851</v>
      </c>
      <c r="C10820" s="325" t="s">
        <v>14847</v>
      </c>
      <c r="D10820" s="326" t="s">
        <v>18260</v>
      </c>
    </row>
    <row r="10821" spans="1:4" ht="15" x14ac:dyDescent="0.2">
      <c r="A10821" s="85">
        <v>7116</v>
      </c>
      <c r="B10821" s="324" t="s">
        <v>24852</v>
      </c>
      <c r="C10821" s="325" t="s">
        <v>14847</v>
      </c>
      <c r="D10821" s="326" t="s">
        <v>504</v>
      </c>
    </row>
    <row r="10822" spans="1:4" ht="15" x14ac:dyDescent="0.2">
      <c r="A10822" s="85">
        <v>7118</v>
      </c>
      <c r="B10822" s="324" t="s">
        <v>24853</v>
      </c>
      <c r="C10822" s="325" t="s">
        <v>14847</v>
      </c>
      <c r="D10822" s="326" t="s">
        <v>798</v>
      </c>
    </row>
    <row r="10823" spans="1:4" ht="15" x14ac:dyDescent="0.2">
      <c r="A10823" s="85">
        <v>7117</v>
      </c>
      <c r="B10823" s="324" t="s">
        <v>24854</v>
      </c>
      <c r="C10823" s="325" t="s">
        <v>14847</v>
      </c>
      <c r="D10823" s="326" t="s">
        <v>17682</v>
      </c>
    </row>
    <row r="10824" spans="1:4" ht="15" x14ac:dyDescent="0.2">
      <c r="A10824" s="85">
        <v>7098</v>
      </c>
      <c r="B10824" s="324" t="s">
        <v>24855</v>
      </c>
      <c r="C10824" s="325" t="s">
        <v>14847</v>
      </c>
      <c r="D10824" s="326" t="s">
        <v>816</v>
      </c>
    </row>
    <row r="10825" spans="1:4" ht="15" x14ac:dyDescent="0.2">
      <c r="A10825" s="85">
        <v>7110</v>
      </c>
      <c r="B10825" s="324" t="s">
        <v>24856</v>
      </c>
      <c r="C10825" s="325" t="s">
        <v>14847</v>
      </c>
      <c r="D10825" s="326" t="s">
        <v>14332</v>
      </c>
    </row>
    <row r="10826" spans="1:4" ht="15" x14ac:dyDescent="0.2">
      <c r="A10826" s="85">
        <v>7123</v>
      </c>
      <c r="B10826" s="324" t="s">
        <v>24857</v>
      </c>
      <c r="C10826" s="325" t="s">
        <v>14847</v>
      </c>
      <c r="D10826" s="326" t="s">
        <v>518</v>
      </c>
    </row>
    <row r="10827" spans="1:4" ht="30" x14ac:dyDescent="0.2">
      <c r="A10827" s="85">
        <v>7121</v>
      </c>
      <c r="B10827" s="324" t="s">
        <v>24858</v>
      </c>
      <c r="C10827" s="325" t="s">
        <v>14847</v>
      </c>
      <c r="D10827" s="326" t="s">
        <v>2686</v>
      </c>
    </row>
    <row r="10828" spans="1:4" ht="30" x14ac:dyDescent="0.2">
      <c r="A10828" s="85">
        <v>7137</v>
      </c>
      <c r="B10828" s="324" t="s">
        <v>24859</v>
      </c>
      <c r="C10828" s="325" t="s">
        <v>14847</v>
      </c>
      <c r="D10828" s="326" t="s">
        <v>5040</v>
      </c>
    </row>
    <row r="10829" spans="1:4" ht="30" x14ac:dyDescent="0.2">
      <c r="A10829" s="85">
        <v>7122</v>
      </c>
      <c r="B10829" s="324" t="s">
        <v>24860</v>
      </c>
      <c r="C10829" s="325" t="s">
        <v>14847</v>
      </c>
      <c r="D10829" s="326" t="s">
        <v>24861</v>
      </c>
    </row>
    <row r="10830" spans="1:4" ht="30" x14ac:dyDescent="0.2">
      <c r="A10830" s="85">
        <v>7114</v>
      </c>
      <c r="B10830" s="324" t="s">
        <v>24862</v>
      </c>
      <c r="C10830" s="325" t="s">
        <v>14847</v>
      </c>
      <c r="D10830" s="326" t="s">
        <v>19185</v>
      </c>
    </row>
    <row r="10831" spans="1:4" ht="15" x14ac:dyDescent="0.2">
      <c r="A10831" s="85">
        <v>7109</v>
      </c>
      <c r="B10831" s="324" t="s">
        <v>24863</v>
      </c>
      <c r="C10831" s="325" t="s">
        <v>14847</v>
      </c>
      <c r="D10831" s="326" t="s">
        <v>13441</v>
      </c>
    </row>
    <row r="10832" spans="1:4" ht="15" x14ac:dyDescent="0.2">
      <c r="A10832" s="85">
        <v>7135</v>
      </c>
      <c r="B10832" s="324" t="s">
        <v>24864</v>
      </c>
      <c r="C10832" s="325" t="s">
        <v>14847</v>
      </c>
      <c r="D10832" s="326" t="s">
        <v>382</v>
      </c>
    </row>
    <row r="10833" spans="1:4" ht="15" x14ac:dyDescent="0.2">
      <c r="A10833" s="85">
        <v>37947</v>
      </c>
      <c r="B10833" s="324" t="s">
        <v>24865</v>
      </c>
      <c r="C10833" s="325" t="s">
        <v>14847</v>
      </c>
      <c r="D10833" s="326" t="s">
        <v>2541</v>
      </c>
    </row>
    <row r="10834" spans="1:4" ht="15" x14ac:dyDescent="0.2">
      <c r="A10834" s="85">
        <v>7103</v>
      </c>
      <c r="B10834" s="324" t="s">
        <v>24866</v>
      </c>
      <c r="C10834" s="325" t="s">
        <v>14847</v>
      </c>
      <c r="D10834" s="326" t="s">
        <v>759</v>
      </c>
    </row>
    <row r="10835" spans="1:4" ht="15" x14ac:dyDescent="0.2">
      <c r="A10835" s="85">
        <v>40419</v>
      </c>
      <c r="B10835" s="324" t="s">
        <v>24867</v>
      </c>
      <c r="C10835" s="325" t="s">
        <v>14847</v>
      </c>
      <c r="D10835" s="326" t="s">
        <v>13907</v>
      </c>
    </row>
    <row r="10836" spans="1:4" ht="15" x14ac:dyDescent="0.2">
      <c r="A10836" s="85">
        <v>40420</v>
      </c>
      <c r="B10836" s="324" t="s">
        <v>24868</v>
      </c>
      <c r="C10836" s="325" t="s">
        <v>14847</v>
      </c>
      <c r="D10836" s="326" t="s">
        <v>14776</v>
      </c>
    </row>
    <row r="10837" spans="1:4" ht="15" x14ac:dyDescent="0.2">
      <c r="A10837" s="85">
        <v>40421</v>
      </c>
      <c r="B10837" s="324" t="s">
        <v>24869</v>
      </c>
      <c r="C10837" s="325" t="s">
        <v>14847</v>
      </c>
      <c r="D10837" s="326" t="s">
        <v>24870</v>
      </c>
    </row>
    <row r="10838" spans="1:4" ht="15" x14ac:dyDescent="0.2">
      <c r="A10838" s="85">
        <v>7126</v>
      </c>
      <c r="B10838" s="324" t="s">
        <v>24871</v>
      </c>
      <c r="C10838" s="325" t="s">
        <v>14847</v>
      </c>
      <c r="D10838" s="326" t="s">
        <v>1029</v>
      </c>
    </row>
    <row r="10839" spans="1:4" ht="15" x14ac:dyDescent="0.2">
      <c r="A10839" s="85">
        <v>38905</v>
      </c>
      <c r="B10839" s="324" t="s">
        <v>24872</v>
      </c>
      <c r="C10839" s="325" t="s">
        <v>14847</v>
      </c>
      <c r="D10839" s="326" t="s">
        <v>536</v>
      </c>
    </row>
    <row r="10840" spans="1:4" ht="15" x14ac:dyDescent="0.2">
      <c r="A10840" s="85">
        <v>38907</v>
      </c>
      <c r="B10840" s="324" t="s">
        <v>24873</v>
      </c>
      <c r="C10840" s="325" t="s">
        <v>14847</v>
      </c>
      <c r="D10840" s="326" t="s">
        <v>17674</v>
      </c>
    </row>
    <row r="10841" spans="1:4" ht="15" x14ac:dyDescent="0.2">
      <c r="A10841" s="85">
        <v>38908</v>
      </c>
      <c r="B10841" s="324" t="s">
        <v>24874</v>
      </c>
      <c r="C10841" s="325" t="s">
        <v>14847</v>
      </c>
      <c r="D10841" s="326" t="s">
        <v>1449</v>
      </c>
    </row>
    <row r="10842" spans="1:4" ht="15" x14ac:dyDescent="0.2">
      <c r="A10842" s="85">
        <v>38909</v>
      </c>
      <c r="B10842" s="324" t="s">
        <v>24875</v>
      </c>
      <c r="C10842" s="325" t="s">
        <v>14847</v>
      </c>
      <c r="D10842" s="326" t="s">
        <v>13563</v>
      </c>
    </row>
    <row r="10843" spans="1:4" ht="15" x14ac:dyDescent="0.2">
      <c r="A10843" s="85">
        <v>38910</v>
      </c>
      <c r="B10843" s="324" t="s">
        <v>24876</v>
      </c>
      <c r="C10843" s="325" t="s">
        <v>14847</v>
      </c>
      <c r="D10843" s="326" t="s">
        <v>13906</v>
      </c>
    </row>
    <row r="10844" spans="1:4" ht="15" x14ac:dyDescent="0.2">
      <c r="A10844" s="85">
        <v>38897</v>
      </c>
      <c r="B10844" s="324" t="s">
        <v>24877</v>
      </c>
      <c r="C10844" s="325" t="s">
        <v>14847</v>
      </c>
      <c r="D10844" s="326" t="s">
        <v>18261</v>
      </c>
    </row>
    <row r="10845" spans="1:4" ht="15" x14ac:dyDescent="0.2">
      <c r="A10845" s="85">
        <v>38899</v>
      </c>
      <c r="B10845" s="324" t="s">
        <v>24878</v>
      </c>
      <c r="C10845" s="325" t="s">
        <v>14847</v>
      </c>
      <c r="D10845" s="326" t="s">
        <v>1322</v>
      </c>
    </row>
    <row r="10846" spans="1:4" ht="15" x14ac:dyDescent="0.2">
      <c r="A10846" s="85">
        <v>38900</v>
      </c>
      <c r="B10846" s="324" t="s">
        <v>24879</v>
      </c>
      <c r="C10846" s="325" t="s">
        <v>14847</v>
      </c>
      <c r="D10846" s="326" t="s">
        <v>14587</v>
      </c>
    </row>
    <row r="10847" spans="1:4" ht="15" x14ac:dyDescent="0.2">
      <c r="A10847" s="85">
        <v>38901</v>
      </c>
      <c r="B10847" s="324" t="s">
        <v>24880</v>
      </c>
      <c r="C10847" s="325" t="s">
        <v>14847</v>
      </c>
      <c r="D10847" s="326" t="s">
        <v>13510</v>
      </c>
    </row>
    <row r="10848" spans="1:4" ht="15" x14ac:dyDescent="0.2">
      <c r="A10848" s="85">
        <v>38904</v>
      </c>
      <c r="B10848" s="324" t="s">
        <v>24881</v>
      </c>
      <c r="C10848" s="325" t="s">
        <v>14847</v>
      </c>
      <c r="D10848" s="326" t="s">
        <v>24296</v>
      </c>
    </row>
    <row r="10849" spans="1:4" ht="15" x14ac:dyDescent="0.2">
      <c r="A10849" s="85">
        <v>38903</v>
      </c>
      <c r="B10849" s="324" t="s">
        <v>24882</v>
      </c>
      <c r="C10849" s="325" t="s">
        <v>14847</v>
      </c>
      <c r="D10849" s="326" t="s">
        <v>24883</v>
      </c>
    </row>
    <row r="10850" spans="1:4" ht="15" x14ac:dyDescent="0.2">
      <c r="A10850" s="85">
        <v>7091</v>
      </c>
      <c r="B10850" s="324" t="s">
        <v>24884</v>
      </c>
      <c r="C10850" s="325" t="s">
        <v>14847</v>
      </c>
      <c r="D10850" s="326" t="s">
        <v>2775</v>
      </c>
    </row>
    <row r="10851" spans="1:4" ht="15" x14ac:dyDescent="0.2">
      <c r="A10851" s="85">
        <v>11655</v>
      </c>
      <c r="B10851" s="324" t="s">
        <v>24885</v>
      </c>
      <c r="C10851" s="325" t="s">
        <v>14847</v>
      </c>
      <c r="D10851" s="326" t="s">
        <v>14513</v>
      </c>
    </row>
    <row r="10852" spans="1:4" ht="15" x14ac:dyDescent="0.2">
      <c r="A10852" s="85">
        <v>11656</v>
      </c>
      <c r="B10852" s="324" t="s">
        <v>24886</v>
      </c>
      <c r="C10852" s="325" t="s">
        <v>14847</v>
      </c>
      <c r="D10852" s="326" t="s">
        <v>13821</v>
      </c>
    </row>
    <row r="10853" spans="1:4" ht="15" x14ac:dyDescent="0.2">
      <c r="A10853" s="85">
        <v>37948</v>
      </c>
      <c r="B10853" s="324" t="s">
        <v>24887</v>
      </c>
      <c r="C10853" s="325" t="s">
        <v>14847</v>
      </c>
      <c r="D10853" s="326" t="s">
        <v>377</v>
      </c>
    </row>
    <row r="10854" spans="1:4" ht="15" x14ac:dyDescent="0.2">
      <c r="A10854" s="85">
        <v>7097</v>
      </c>
      <c r="B10854" s="324" t="s">
        <v>24888</v>
      </c>
      <c r="C10854" s="325" t="s">
        <v>14847</v>
      </c>
      <c r="D10854" s="326" t="s">
        <v>1095</v>
      </c>
    </row>
    <row r="10855" spans="1:4" ht="15" x14ac:dyDescent="0.2">
      <c r="A10855" s="85">
        <v>11657</v>
      </c>
      <c r="B10855" s="324" t="s">
        <v>24889</v>
      </c>
      <c r="C10855" s="325" t="s">
        <v>14847</v>
      </c>
      <c r="D10855" s="326" t="s">
        <v>17814</v>
      </c>
    </row>
    <row r="10856" spans="1:4" ht="15" x14ac:dyDescent="0.2">
      <c r="A10856" s="85">
        <v>11658</v>
      </c>
      <c r="B10856" s="324" t="s">
        <v>24890</v>
      </c>
      <c r="C10856" s="325" t="s">
        <v>14847</v>
      </c>
      <c r="D10856" s="326" t="s">
        <v>972</v>
      </c>
    </row>
    <row r="10857" spans="1:4" ht="15" x14ac:dyDescent="0.2">
      <c r="A10857" s="85">
        <v>7146</v>
      </c>
      <c r="B10857" s="324" t="s">
        <v>24891</v>
      </c>
      <c r="C10857" s="325" t="s">
        <v>14847</v>
      </c>
      <c r="D10857" s="326" t="s">
        <v>17498</v>
      </c>
    </row>
    <row r="10858" spans="1:4" ht="15" x14ac:dyDescent="0.2">
      <c r="A10858" s="85">
        <v>7138</v>
      </c>
      <c r="B10858" s="324" t="s">
        <v>24892</v>
      </c>
      <c r="C10858" s="325" t="s">
        <v>14847</v>
      </c>
      <c r="D10858" s="326" t="s">
        <v>368</v>
      </c>
    </row>
    <row r="10859" spans="1:4" ht="15" x14ac:dyDescent="0.2">
      <c r="A10859" s="85">
        <v>7139</v>
      </c>
      <c r="B10859" s="324" t="s">
        <v>24893</v>
      </c>
      <c r="C10859" s="325" t="s">
        <v>14847</v>
      </c>
      <c r="D10859" s="326" t="s">
        <v>1052</v>
      </c>
    </row>
    <row r="10860" spans="1:4" ht="15" x14ac:dyDescent="0.2">
      <c r="A10860" s="85">
        <v>7140</v>
      </c>
      <c r="B10860" s="324" t="s">
        <v>24894</v>
      </c>
      <c r="C10860" s="325" t="s">
        <v>14847</v>
      </c>
      <c r="D10860" s="326" t="s">
        <v>681</v>
      </c>
    </row>
    <row r="10861" spans="1:4" ht="15" x14ac:dyDescent="0.2">
      <c r="A10861" s="85">
        <v>7141</v>
      </c>
      <c r="B10861" s="324" t="s">
        <v>24895</v>
      </c>
      <c r="C10861" s="325" t="s">
        <v>14847</v>
      </c>
      <c r="D10861" s="326" t="s">
        <v>14488</v>
      </c>
    </row>
    <row r="10862" spans="1:4" ht="15" x14ac:dyDescent="0.2">
      <c r="A10862" s="85">
        <v>7143</v>
      </c>
      <c r="B10862" s="324" t="s">
        <v>24896</v>
      </c>
      <c r="C10862" s="325" t="s">
        <v>14847</v>
      </c>
      <c r="D10862" s="326" t="s">
        <v>19247</v>
      </c>
    </row>
    <row r="10863" spans="1:4" ht="15" x14ac:dyDescent="0.2">
      <c r="A10863" s="85">
        <v>7144</v>
      </c>
      <c r="B10863" s="324" t="s">
        <v>24897</v>
      </c>
      <c r="C10863" s="325" t="s">
        <v>14847</v>
      </c>
      <c r="D10863" s="326" t="s">
        <v>18117</v>
      </c>
    </row>
    <row r="10864" spans="1:4" ht="15" x14ac:dyDescent="0.2">
      <c r="A10864" s="85">
        <v>7145</v>
      </c>
      <c r="B10864" s="324" t="s">
        <v>24898</v>
      </c>
      <c r="C10864" s="325" t="s">
        <v>14847</v>
      </c>
      <c r="D10864" s="326" t="s">
        <v>24899</v>
      </c>
    </row>
    <row r="10865" spans="1:4" ht="15" x14ac:dyDescent="0.2">
      <c r="A10865" s="85">
        <v>7142</v>
      </c>
      <c r="B10865" s="324" t="s">
        <v>24900</v>
      </c>
      <c r="C10865" s="325" t="s">
        <v>14847</v>
      </c>
      <c r="D10865" s="326" t="s">
        <v>1220</v>
      </c>
    </row>
    <row r="10866" spans="1:4" ht="15" x14ac:dyDescent="0.2">
      <c r="A10866" s="85">
        <v>3593</v>
      </c>
      <c r="B10866" s="324" t="s">
        <v>24901</v>
      </c>
      <c r="C10866" s="325" t="s">
        <v>14847</v>
      </c>
      <c r="D10866" s="326" t="s">
        <v>24902</v>
      </c>
    </row>
    <row r="10867" spans="1:4" ht="15" x14ac:dyDescent="0.2">
      <c r="A10867" s="85">
        <v>3588</v>
      </c>
      <c r="B10867" s="324" t="s">
        <v>24903</v>
      </c>
      <c r="C10867" s="325" t="s">
        <v>14847</v>
      </c>
      <c r="D10867" s="326" t="s">
        <v>18845</v>
      </c>
    </row>
    <row r="10868" spans="1:4" ht="15" x14ac:dyDescent="0.2">
      <c r="A10868" s="85">
        <v>3585</v>
      </c>
      <c r="B10868" s="324" t="s">
        <v>24904</v>
      </c>
      <c r="C10868" s="325" t="s">
        <v>14847</v>
      </c>
      <c r="D10868" s="326" t="s">
        <v>4950</v>
      </c>
    </row>
    <row r="10869" spans="1:4" ht="15" x14ac:dyDescent="0.2">
      <c r="A10869" s="85">
        <v>3587</v>
      </c>
      <c r="B10869" s="324" t="s">
        <v>24905</v>
      </c>
      <c r="C10869" s="325" t="s">
        <v>14847</v>
      </c>
      <c r="D10869" s="326" t="s">
        <v>14844</v>
      </c>
    </row>
    <row r="10870" spans="1:4" ht="15" x14ac:dyDescent="0.2">
      <c r="A10870" s="85">
        <v>3590</v>
      </c>
      <c r="B10870" s="324" t="s">
        <v>24906</v>
      </c>
      <c r="C10870" s="325" t="s">
        <v>14847</v>
      </c>
      <c r="D10870" s="326" t="s">
        <v>24907</v>
      </c>
    </row>
    <row r="10871" spans="1:4" ht="15" x14ac:dyDescent="0.2">
      <c r="A10871" s="85">
        <v>3589</v>
      </c>
      <c r="B10871" s="324" t="s">
        <v>24908</v>
      </c>
      <c r="C10871" s="325" t="s">
        <v>14847</v>
      </c>
      <c r="D10871" s="326" t="s">
        <v>18299</v>
      </c>
    </row>
    <row r="10872" spans="1:4" ht="15" x14ac:dyDescent="0.2">
      <c r="A10872" s="85">
        <v>3586</v>
      </c>
      <c r="B10872" s="324" t="s">
        <v>24909</v>
      </c>
      <c r="C10872" s="325" t="s">
        <v>14847</v>
      </c>
      <c r="D10872" s="326" t="s">
        <v>16898</v>
      </c>
    </row>
    <row r="10873" spans="1:4" ht="15" x14ac:dyDescent="0.2">
      <c r="A10873" s="85">
        <v>3592</v>
      </c>
      <c r="B10873" s="324" t="s">
        <v>24910</v>
      </c>
      <c r="C10873" s="325" t="s">
        <v>14847</v>
      </c>
      <c r="D10873" s="326" t="s">
        <v>14806</v>
      </c>
    </row>
    <row r="10874" spans="1:4" ht="15" x14ac:dyDescent="0.2">
      <c r="A10874" s="85">
        <v>3591</v>
      </c>
      <c r="B10874" s="324" t="s">
        <v>24911</v>
      </c>
      <c r="C10874" s="325" t="s">
        <v>14847</v>
      </c>
      <c r="D10874" s="326" t="s">
        <v>24912</v>
      </c>
    </row>
    <row r="10875" spans="1:4" ht="15" x14ac:dyDescent="0.2">
      <c r="A10875" s="85">
        <v>40396</v>
      </c>
      <c r="B10875" s="324" t="s">
        <v>24913</v>
      </c>
      <c r="C10875" s="325" t="s">
        <v>14847</v>
      </c>
      <c r="D10875" s="326" t="s">
        <v>24914</v>
      </c>
    </row>
    <row r="10876" spans="1:4" ht="15" x14ac:dyDescent="0.2">
      <c r="A10876" s="85">
        <v>40395</v>
      </c>
      <c r="B10876" s="324" t="s">
        <v>24915</v>
      </c>
      <c r="C10876" s="325" t="s">
        <v>14847</v>
      </c>
      <c r="D10876" s="326" t="s">
        <v>17977</v>
      </c>
    </row>
    <row r="10877" spans="1:4" ht="15" x14ac:dyDescent="0.2">
      <c r="A10877" s="85">
        <v>40392</v>
      </c>
      <c r="B10877" s="324" t="s">
        <v>24916</v>
      </c>
      <c r="C10877" s="325" t="s">
        <v>14847</v>
      </c>
      <c r="D10877" s="326" t="s">
        <v>1172</v>
      </c>
    </row>
    <row r="10878" spans="1:4" ht="15" x14ac:dyDescent="0.2">
      <c r="A10878" s="85">
        <v>40394</v>
      </c>
      <c r="B10878" s="324" t="s">
        <v>24917</v>
      </c>
      <c r="C10878" s="325" t="s">
        <v>14847</v>
      </c>
      <c r="D10878" s="326" t="s">
        <v>17493</v>
      </c>
    </row>
    <row r="10879" spans="1:4" ht="15" x14ac:dyDescent="0.2">
      <c r="A10879" s="85">
        <v>40398</v>
      </c>
      <c r="B10879" s="324" t="s">
        <v>24918</v>
      </c>
      <c r="C10879" s="325" t="s">
        <v>14847</v>
      </c>
      <c r="D10879" s="326" t="s">
        <v>24919</v>
      </c>
    </row>
    <row r="10880" spans="1:4" ht="15" x14ac:dyDescent="0.2">
      <c r="A10880" s="85">
        <v>40397</v>
      </c>
      <c r="B10880" s="324" t="s">
        <v>24920</v>
      </c>
      <c r="C10880" s="325" t="s">
        <v>14847</v>
      </c>
      <c r="D10880" s="326" t="s">
        <v>24921</v>
      </c>
    </row>
    <row r="10881" spans="1:4" ht="15" x14ac:dyDescent="0.2">
      <c r="A10881" s="85">
        <v>40393</v>
      </c>
      <c r="B10881" s="324" t="s">
        <v>24922</v>
      </c>
      <c r="C10881" s="325" t="s">
        <v>14847</v>
      </c>
      <c r="D10881" s="326" t="s">
        <v>1336</v>
      </c>
    </row>
    <row r="10882" spans="1:4" ht="15" x14ac:dyDescent="0.2">
      <c r="A10882" s="85">
        <v>40399</v>
      </c>
      <c r="B10882" s="324" t="s">
        <v>24923</v>
      </c>
      <c r="C10882" s="325" t="s">
        <v>14847</v>
      </c>
      <c r="D10882" s="326" t="s">
        <v>24924</v>
      </c>
    </row>
    <row r="10883" spans="1:4" ht="15" x14ac:dyDescent="0.2">
      <c r="A10883" s="85">
        <v>39322</v>
      </c>
      <c r="B10883" s="324" t="s">
        <v>24925</v>
      </c>
      <c r="C10883" s="325" t="s">
        <v>14847</v>
      </c>
      <c r="D10883" s="326" t="s">
        <v>2579</v>
      </c>
    </row>
    <row r="10884" spans="1:4" ht="15" x14ac:dyDescent="0.2">
      <c r="A10884" s="85">
        <v>39289</v>
      </c>
      <c r="B10884" s="324" t="s">
        <v>24926</v>
      </c>
      <c r="C10884" s="325" t="s">
        <v>14847</v>
      </c>
      <c r="D10884" s="326" t="s">
        <v>1301</v>
      </c>
    </row>
    <row r="10885" spans="1:4" ht="15" x14ac:dyDescent="0.2">
      <c r="A10885" s="85">
        <v>39290</v>
      </c>
      <c r="B10885" s="324" t="s">
        <v>24927</v>
      </c>
      <c r="C10885" s="325" t="s">
        <v>14847</v>
      </c>
      <c r="D10885" s="326" t="s">
        <v>16877</v>
      </c>
    </row>
    <row r="10886" spans="1:4" ht="15" x14ac:dyDescent="0.2">
      <c r="A10886" s="85">
        <v>39291</v>
      </c>
      <c r="B10886" s="324" t="s">
        <v>24928</v>
      </c>
      <c r="C10886" s="325" t="s">
        <v>14847</v>
      </c>
      <c r="D10886" s="326" t="s">
        <v>24929</v>
      </c>
    </row>
    <row r="10887" spans="1:4" ht="15" x14ac:dyDescent="0.2">
      <c r="A10887" s="85">
        <v>20174</v>
      </c>
      <c r="B10887" s="324" t="s">
        <v>24930</v>
      </c>
      <c r="C10887" s="325" t="s">
        <v>14847</v>
      </c>
      <c r="D10887" s="326" t="s">
        <v>17991</v>
      </c>
    </row>
    <row r="10888" spans="1:4" ht="15" x14ac:dyDescent="0.2">
      <c r="A10888" s="85">
        <v>41892</v>
      </c>
      <c r="B10888" s="324" t="s">
        <v>24931</v>
      </c>
      <c r="C10888" s="325" t="s">
        <v>14847</v>
      </c>
      <c r="D10888" s="326" t="s">
        <v>24932</v>
      </c>
    </row>
    <row r="10889" spans="1:4" ht="15" x14ac:dyDescent="0.2">
      <c r="A10889" s="85">
        <v>7048</v>
      </c>
      <c r="B10889" s="324" t="s">
        <v>24933</v>
      </c>
      <c r="C10889" s="325" t="s">
        <v>14847</v>
      </c>
      <c r="D10889" s="326" t="s">
        <v>17995</v>
      </c>
    </row>
    <row r="10890" spans="1:4" ht="15" x14ac:dyDescent="0.2">
      <c r="A10890" s="85">
        <v>7088</v>
      </c>
      <c r="B10890" s="324" t="s">
        <v>24934</v>
      </c>
      <c r="C10890" s="325" t="s">
        <v>14847</v>
      </c>
      <c r="D10890" s="326" t="s">
        <v>13888</v>
      </c>
    </row>
    <row r="10891" spans="1:4" ht="15" x14ac:dyDescent="0.2">
      <c r="A10891" s="85">
        <v>20179</v>
      </c>
      <c r="B10891" s="324" t="s">
        <v>24935</v>
      </c>
      <c r="C10891" s="325" t="s">
        <v>14847</v>
      </c>
      <c r="D10891" s="326" t="s">
        <v>14319</v>
      </c>
    </row>
    <row r="10892" spans="1:4" ht="15" x14ac:dyDescent="0.2">
      <c r="A10892" s="85">
        <v>20178</v>
      </c>
      <c r="B10892" s="324" t="s">
        <v>24936</v>
      </c>
      <c r="C10892" s="325" t="s">
        <v>14847</v>
      </c>
      <c r="D10892" s="326" t="s">
        <v>24937</v>
      </c>
    </row>
    <row r="10893" spans="1:4" ht="15" x14ac:dyDescent="0.2">
      <c r="A10893" s="85">
        <v>20180</v>
      </c>
      <c r="B10893" s="324" t="s">
        <v>24938</v>
      </c>
      <c r="C10893" s="325" t="s">
        <v>14847</v>
      </c>
      <c r="D10893" s="326" t="s">
        <v>24939</v>
      </c>
    </row>
    <row r="10894" spans="1:4" ht="15" x14ac:dyDescent="0.2">
      <c r="A10894" s="85">
        <v>20181</v>
      </c>
      <c r="B10894" s="324" t="s">
        <v>24940</v>
      </c>
      <c r="C10894" s="325" t="s">
        <v>14847</v>
      </c>
      <c r="D10894" s="326" t="s">
        <v>24941</v>
      </c>
    </row>
    <row r="10895" spans="1:4" ht="15" x14ac:dyDescent="0.2">
      <c r="A10895" s="85">
        <v>20177</v>
      </c>
      <c r="B10895" s="324" t="s">
        <v>24942</v>
      </c>
      <c r="C10895" s="325" t="s">
        <v>14847</v>
      </c>
      <c r="D10895" s="326" t="s">
        <v>1610</v>
      </c>
    </row>
    <row r="10896" spans="1:4" ht="15" x14ac:dyDescent="0.2">
      <c r="A10896" s="85">
        <v>7082</v>
      </c>
      <c r="B10896" s="324" t="s">
        <v>24943</v>
      </c>
      <c r="C10896" s="325" t="s">
        <v>14847</v>
      </c>
      <c r="D10896" s="326" t="s">
        <v>1522</v>
      </c>
    </row>
    <row r="10897" spans="1:4" ht="30" x14ac:dyDescent="0.2">
      <c r="A10897" s="85">
        <v>42707</v>
      </c>
      <c r="B10897" s="324" t="s">
        <v>24944</v>
      </c>
      <c r="C10897" s="325" t="s">
        <v>14847</v>
      </c>
      <c r="D10897" s="326" t="s">
        <v>1824</v>
      </c>
    </row>
    <row r="10898" spans="1:4" ht="15" x14ac:dyDescent="0.2">
      <c r="A10898" s="85">
        <v>7069</v>
      </c>
      <c r="B10898" s="324" t="s">
        <v>24945</v>
      </c>
      <c r="C10898" s="325" t="s">
        <v>14847</v>
      </c>
      <c r="D10898" s="326" t="s">
        <v>24946</v>
      </c>
    </row>
    <row r="10899" spans="1:4" ht="30" x14ac:dyDescent="0.2">
      <c r="A10899" s="85">
        <v>42708</v>
      </c>
      <c r="B10899" s="324" t="s">
        <v>24947</v>
      </c>
      <c r="C10899" s="325" t="s">
        <v>14847</v>
      </c>
      <c r="D10899" s="326" t="s">
        <v>24948</v>
      </c>
    </row>
    <row r="10900" spans="1:4" ht="15" x14ac:dyDescent="0.2">
      <c r="A10900" s="85">
        <v>7070</v>
      </c>
      <c r="B10900" s="324" t="s">
        <v>24949</v>
      </c>
      <c r="C10900" s="325" t="s">
        <v>14847</v>
      </c>
      <c r="D10900" s="326" t="s">
        <v>24950</v>
      </c>
    </row>
    <row r="10901" spans="1:4" ht="30" x14ac:dyDescent="0.2">
      <c r="A10901" s="85">
        <v>42709</v>
      </c>
      <c r="B10901" s="324" t="s">
        <v>24951</v>
      </c>
      <c r="C10901" s="325" t="s">
        <v>14847</v>
      </c>
      <c r="D10901" s="326" t="s">
        <v>24952</v>
      </c>
    </row>
    <row r="10902" spans="1:4" ht="30" x14ac:dyDescent="0.2">
      <c r="A10902" s="85">
        <v>42710</v>
      </c>
      <c r="B10902" s="324" t="s">
        <v>24953</v>
      </c>
      <c r="C10902" s="325" t="s">
        <v>14847</v>
      </c>
      <c r="D10902" s="326" t="s">
        <v>24954</v>
      </c>
    </row>
    <row r="10903" spans="1:4" ht="30" x14ac:dyDescent="0.2">
      <c r="A10903" s="85">
        <v>42716</v>
      </c>
      <c r="B10903" s="324" t="s">
        <v>24955</v>
      </c>
      <c r="C10903" s="325" t="s">
        <v>14847</v>
      </c>
      <c r="D10903" s="326" t="s">
        <v>24956</v>
      </c>
    </row>
    <row r="10904" spans="1:4" ht="15" x14ac:dyDescent="0.2">
      <c r="A10904" s="85">
        <v>20172</v>
      </c>
      <c r="B10904" s="324" t="s">
        <v>24957</v>
      </c>
      <c r="C10904" s="325" t="s">
        <v>14847</v>
      </c>
      <c r="D10904" s="326" t="s">
        <v>13613</v>
      </c>
    </row>
    <row r="10905" spans="1:4" ht="15" x14ac:dyDescent="0.2">
      <c r="A10905" s="85">
        <v>40945</v>
      </c>
      <c r="B10905" s="324" t="s">
        <v>24958</v>
      </c>
      <c r="C10905" s="325" t="s">
        <v>1490</v>
      </c>
      <c r="D10905" s="326" t="s">
        <v>24959</v>
      </c>
    </row>
    <row r="10906" spans="1:4" ht="15" x14ac:dyDescent="0.2">
      <c r="A10906" s="85">
        <v>40946</v>
      </c>
      <c r="B10906" s="324" t="s">
        <v>24960</v>
      </c>
      <c r="C10906" s="325" t="s">
        <v>1494</v>
      </c>
      <c r="D10906" s="326" t="s">
        <v>24961</v>
      </c>
    </row>
    <row r="10907" spans="1:4" ht="15" x14ac:dyDescent="0.2">
      <c r="A10907" s="85">
        <v>7153</v>
      </c>
      <c r="B10907" s="324" t="s">
        <v>24962</v>
      </c>
      <c r="C10907" s="325" t="s">
        <v>1490</v>
      </c>
      <c r="D10907" s="326" t="s">
        <v>4346</v>
      </c>
    </row>
    <row r="10908" spans="1:4" ht="15" x14ac:dyDescent="0.2">
      <c r="A10908" s="85">
        <v>41089</v>
      </c>
      <c r="B10908" s="324" t="s">
        <v>24963</v>
      </c>
      <c r="C10908" s="325" t="s">
        <v>1494</v>
      </c>
      <c r="D10908" s="326" t="s">
        <v>24964</v>
      </c>
    </row>
    <row r="10909" spans="1:4" ht="15" x14ac:dyDescent="0.2">
      <c r="A10909" s="85">
        <v>40943</v>
      </c>
      <c r="B10909" s="324" t="s">
        <v>24965</v>
      </c>
      <c r="C10909" s="325" t="s">
        <v>1490</v>
      </c>
      <c r="D10909" s="326" t="s">
        <v>14742</v>
      </c>
    </row>
    <row r="10910" spans="1:4" ht="15" x14ac:dyDescent="0.2">
      <c r="A10910" s="85">
        <v>40944</v>
      </c>
      <c r="B10910" s="324" t="s">
        <v>24966</v>
      </c>
      <c r="C10910" s="325" t="s">
        <v>1494</v>
      </c>
      <c r="D10910" s="326" t="s">
        <v>24967</v>
      </c>
    </row>
    <row r="10911" spans="1:4" ht="15" x14ac:dyDescent="0.2">
      <c r="A10911" s="85">
        <v>6175</v>
      </c>
      <c r="B10911" s="324" t="s">
        <v>24968</v>
      </c>
      <c r="C10911" s="325" t="s">
        <v>1490</v>
      </c>
      <c r="D10911" s="326" t="s">
        <v>2409</v>
      </c>
    </row>
    <row r="10912" spans="1:4" ht="15" x14ac:dyDescent="0.2">
      <c r="A10912" s="85">
        <v>41092</v>
      </c>
      <c r="B10912" s="324" t="s">
        <v>24969</v>
      </c>
      <c r="C10912" s="325" t="s">
        <v>1494</v>
      </c>
      <c r="D10912" s="326" t="s">
        <v>24970</v>
      </c>
    </row>
    <row r="10913" spans="1:4" ht="30" x14ac:dyDescent="0.2">
      <c r="A10913" s="85">
        <v>37712</v>
      </c>
      <c r="B10913" s="324" t="s">
        <v>24971</v>
      </c>
      <c r="C10913" s="325" t="s">
        <v>1506</v>
      </c>
      <c r="D10913" s="326" t="s">
        <v>13674</v>
      </c>
    </row>
    <row r="10914" spans="1:4" ht="30" x14ac:dyDescent="0.2">
      <c r="A10914" s="85">
        <v>34547</v>
      </c>
      <c r="B10914" s="324" t="s">
        <v>24972</v>
      </c>
      <c r="C10914" s="325" t="s">
        <v>1491</v>
      </c>
      <c r="D10914" s="326" t="s">
        <v>2008</v>
      </c>
    </row>
    <row r="10915" spans="1:4" ht="30" x14ac:dyDescent="0.2">
      <c r="A10915" s="85">
        <v>34548</v>
      </c>
      <c r="B10915" s="324" t="s">
        <v>24973</v>
      </c>
      <c r="C10915" s="325" t="s">
        <v>1491</v>
      </c>
      <c r="D10915" s="326" t="s">
        <v>482</v>
      </c>
    </row>
    <row r="10916" spans="1:4" ht="15" x14ac:dyDescent="0.2">
      <c r="A10916" s="85">
        <v>37411</v>
      </c>
      <c r="B10916" s="324" t="s">
        <v>24974</v>
      </c>
      <c r="C10916" s="325" t="s">
        <v>1506</v>
      </c>
      <c r="D10916" s="326" t="s">
        <v>1304</v>
      </c>
    </row>
    <row r="10917" spans="1:4" ht="30" x14ac:dyDescent="0.2">
      <c r="A10917" s="85">
        <v>34558</v>
      </c>
      <c r="B10917" s="324" t="s">
        <v>24975</v>
      </c>
      <c r="C10917" s="325" t="s">
        <v>1491</v>
      </c>
      <c r="D10917" s="326" t="s">
        <v>845</v>
      </c>
    </row>
    <row r="10918" spans="1:4" ht="30" x14ac:dyDescent="0.2">
      <c r="A10918" s="85">
        <v>34550</v>
      </c>
      <c r="B10918" s="324" t="s">
        <v>24976</v>
      </c>
      <c r="C10918" s="325" t="s">
        <v>1491</v>
      </c>
      <c r="D10918" s="326" t="s">
        <v>311</v>
      </c>
    </row>
    <row r="10919" spans="1:4" ht="30" x14ac:dyDescent="0.2">
      <c r="A10919" s="85">
        <v>34557</v>
      </c>
      <c r="B10919" s="324" t="s">
        <v>24977</v>
      </c>
      <c r="C10919" s="325" t="s">
        <v>1491</v>
      </c>
      <c r="D10919" s="326" t="s">
        <v>576</v>
      </c>
    </row>
    <row r="10920" spans="1:4" ht="30" x14ac:dyDescent="0.2">
      <c r="A10920" s="85">
        <v>7155</v>
      </c>
      <c r="B10920" s="324" t="s">
        <v>24978</v>
      </c>
      <c r="C10920" s="325" t="s">
        <v>1506</v>
      </c>
      <c r="D10920" s="326" t="s">
        <v>276</v>
      </c>
    </row>
    <row r="10921" spans="1:4" ht="30" x14ac:dyDescent="0.2">
      <c r="A10921" s="85">
        <v>7154</v>
      </c>
      <c r="B10921" s="324" t="s">
        <v>24979</v>
      </c>
      <c r="C10921" s="325" t="s">
        <v>1492</v>
      </c>
      <c r="D10921" s="326" t="s">
        <v>2714</v>
      </c>
    </row>
    <row r="10922" spans="1:4" ht="30" x14ac:dyDescent="0.2">
      <c r="A10922" s="85">
        <v>10915</v>
      </c>
      <c r="B10922" s="324" t="s">
        <v>24980</v>
      </c>
      <c r="C10922" s="325" t="s">
        <v>1492</v>
      </c>
      <c r="D10922" s="326" t="s">
        <v>595</v>
      </c>
    </row>
    <row r="10923" spans="1:4" ht="30" x14ac:dyDescent="0.2">
      <c r="A10923" s="85">
        <v>10917</v>
      </c>
      <c r="B10923" s="324" t="s">
        <v>24981</v>
      </c>
      <c r="C10923" s="325" t="s">
        <v>1506</v>
      </c>
      <c r="D10923" s="326" t="s">
        <v>18045</v>
      </c>
    </row>
    <row r="10924" spans="1:4" ht="30" x14ac:dyDescent="0.2">
      <c r="A10924" s="85">
        <v>21141</v>
      </c>
      <c r="B10924" s="324" t="s">
        <v>24982</v>
      </c>
      <c r="C10924" s="325" t="s">
        <v>1506</v>
      </c>
      <c r="D10924" s="326" t="s">
        <v>1400</v>
      </c>
    </row>
    <row r="10925" spans="1:4" ht="30" x14ac:dyDescent="0.2">
      <c r="A10925" s="85">
        <v>10916</v>
      </c>
      <c r="B10925" s="324" t="s">
        <v>24983</v>
      </c>
      <c r="C10925" s="325" t="s">
        <v>1492</v>
      </c>
      <c r="D10925" s="326" t="s">
        <v>1285</v>
      </c>
    </row>
    <row r="10926" spans="1:4" ht="30" x14ac:dyDescent="0.2">
      <c r="A10926" s="85">
        <v>39508</v>
      </c>
      <c r="B10926" s="324" t="s">
        <v>24984</v>
      </c>
      <c r="C10926" s="325" t="s">
        <v>1506</v>
      </c>
      <c r="D10926" s="326" t="s">
        <v>659</v>
      </c>
    </row>
    <row r="10927" spans="1:4" ht="30" x14ac:dyDescent="0.2">
      <c r="A10927" s="85">
        <v>39507</v>
      </c>
      <c r="B10927" s="324" t="s">
        <v>24985</v>
      </c>
      <c r="C10927" s="325" t="s">
        <v>1506</v>
      </c>
      <c r="D10927" s="326" t="s">
        <v>869</v>
      </c>
    </row>
    <row r="10928" spans="1:4" ht="30" x14ac:dyDescent="0.2">
      <c r="A10928" s="85">
        <v>7156</v>
      </c>
      <c r="B10928" s="324" t="s">
        <v>24986</v>
      </c>
      <c r="C10928" s="325" t="s">
        <v>1506</v>
      </c>
      <c r="D10928" s="326" t="s">
        <v>17156</v>
      </c>
    </row>
    <row r="10929" spans="1:4" ht="30" x14ac:dyDescent="0.2">
      <c r="A10929" s="85">
        <v>39509</v>
      </c>
      <c r="B10929" s="324" t="s">
        <v>24987</v>
      </c>
      <c r="C10929" s="325" t="s">
        <v>1506</v>
      </c>
      <c r="D10929" s="326" t="s">
        <v>647</v>
      </c>
    </row>
    <row r="10930" spans="1:4" ht="15" x14ac:dyDescent="0.2">
      <c r="A10930" s="85">
        <v>25988</v>
      </c>
      <c r="B10930" s="324" t="s">
        <v>24988</v>
      </c>
      <c r="C10930" s="325" t="s">
        <v>1506</v>
      </c>
      <c r="D10930" s="326" t="s">
        <v>5213</v>
      </c>
    </row>
    <row r="10931" spans="1:4" ht="15" x14ac:dyDescent="0.2">
      <c r="A10931" s="85">
        <v>10928</v>
      </c>
      <c r="B10931" s="324" t="s">
        <v>24989</v>
      </c>
      <c r="C10931" s="325" t="s">
        <v>1506</v>
      </c>
      <c r="D10931" s="326" t="s">
        <v>698</v>
      </c>
    </row>
    <row r="10932" spans="1:4" ht="15" x14ac:dyDescent="0.2">
      <c r="A10932" s="85">
        <v>7167</v>
      </c>
      <c r="B10932" s="324" t="s">
        <v>24990</v>
      </c>
      <c r="C10932" s="325" t="s">
        <v>1506</v>
      </c>
      <c r="D10932" s="326" t="s">
        <v>4933</v>
      </c>
    </row>
    <row r="10933" spans="1:4" ht="15" x14ac:dyDescent="0.2">
      <c r="A10933" s="85">
        <v>10933</v>
      </c>
      <c r="B10933" s="324" t="s">
        <v>24991</v>
      </c>
      <c r="C10933" s="325" t="s">
        <v>1506</v>
      </c>
      <c r="D10933" s="326" t="s">
        <v>904</v>
      </c>
    </row>
    <row r="10934" spans="1:4" ht="15" x14ac:dyDescent="0.2">
      <c r="A10934" s="85">
        <v>10927</v>
      </c>
      <c r="B10934" s="324" t="s">
        <v>24992</v>
      </c>
      <c r="C10934" s="325" t="s">
        <v>1506</v>
      </c>
      <c r="D10934" s="326" t="s">
        <v>16773</v>
      </c>
    </row>
    <row r="10935" spans="1:4" ht="15" x14ac:dyDescent="0.2">
      <c r="A10935" s="85">
        <v>7158</v>
      </c>
      <c r="B10935" s="324" t="s">
        <v>24993</v>
      </c>
      <c r="C10935" s="325" t="s">
        <v>1506</v>
      </c>
      <c r="D10935" s="326" t="s">
        <v>4052</v>
      </c>
    </row>
    <row r="10936" spans="1:4" ht="15" x14ac:dyDescent="0.2">
      <c r="A10936" s="85">
        <v>7162</v>
      </c>
      <c r="B10936" s="324" t="s">
        <v>24994</v>
      </c>
      <c r="C10936" s="325" t="s">
        <v>1506</v>
      </c>
      <c r="D10936" s="326" t="s">
        <v>1440</v>
      </c>
    </row>
    <row r="10937" spans="1:4" ht="15" x14ac:dyDescent="0.2">
      <c r="A10937" s="85">
        <v>10932</v>
      </c>
      <c r="B10937" s="324" t="s">
        <v>24995</v>
      </c>
      <c r="C10937" s="325" t="s">
        <v>1506</v>
      </c>
      <c r="D10937" s="326" t="s">
        <v>14733</v>
      </c>
    </row>
    <row r="10938" spans="1:4" ht="30" x14ac:dyDescent="0.2">
      <c r="A10938" s="85">
        <v>40706</v>
      </c>
      <c r="B10938" s="324" t="s">
        <v>24996</v>
      </c>
      <c r="C10938" s="325" t="s">
        <v>1506</v>
      </c>
      <c r="D10938" s="326" t="s">
        <v>18648</v>
      </c>
    </row>
    <row r="10939" spans="1:4" ht="30" x14ac:dyDescent="0.2">
      <c r="A10939" s="85">
        <v>10937</v>
      </c>
      <c r="B10939" s="324" t="s">
        <v>24997</v>
      </c>
      <c r="C10939" s="325" t="s">
        <v>1506</v>
      </c>
      <c r="D10939" s="326" t="s">
        <v>14760</v>
      </c>
    </row>
    <row r="10940" spans="1:4" ht="30" x14ac:dyDescent="0.2">
      <c r="A10940" s="85">
        <v>10935</v>
      </c>
      <c r="B10940" s="324" t="s">
        <v>24998</v>
      </c>
      <c r="C10940" s="325" t="s">
        <v>1506</v>
      </c>
      <c r="D10940" s="326" t="s">
        <v>18142</v>
      </c>
    </row>
    <row r="10941" spans="1:4" ht="30" x14ac:dyDescent="0.2">
      <c r="A10941" s="85">
        <v>40707</v>
      </c>
      <c r="B10941" s="324" t="s">
        <v>24999</v>
      </c>
      <c r="C10941" s="325" t="s">
        <v>1506</v>
      </c>
      <c r="D10941" s="326" t="s">
        <v>25000</v>
      </c>
    </row>
    <row r="10942" spans="1:4" ht="15" x14ac:dyDescent="0.2">
      <c r="A10942" s="85">
        <v>10931</v>
      </c>
      <c r="B10942" s="324" t="s">
        <v>25001</v>
      </c>
      <c r="C10942" s="325" t="s">
        <v>1506</v>
      </c>
      <c r="D10942" s="326" t="s">
        <v>655</v>
      </c>
    </row>
    <row r="10943" spans="1:4" ht="15" x14ac:dyDescent="0.2">
      <c r="A10943" s="85">
        <v>7164</v>
      </c>
      <c r="B10943" s="324" t="s">
        <v>25002</v>
      </c>
      <c r="C10943" s="325" t="s">
        <v>1506</v>
      </c>
      <c r="D10943" s="326" t="s">
        <v>25003</v>
      </c>
    </row>
    <row r="10944" spans="1:4" ht="15" x14ac:dyDescent="0.2">
      <c r="A10944" s="85">
        <v>36887</v>
      </c>
      <c r="B10944" s="324" t="s">
        <v>25004</v>
      </c>
      <c r="C10944" s="325" t="s">
        <v>1506</v>
      </c>
      <c r="D10944" s="326" t="s">
        <v>685</v>
      </c>
    </row>
    <row r="10945" spans="1:4" ht="30" x14ac:dyDescent="0.2">
      <c r="A10945" s="85">
        <v>34630</v>
      </c>
      <c r="B10945" s="324" t="s">
        <v>25005</v>
      </c>
      <c r="C10945" s="325" t="s">
        <v>14847</v>
      </c>
      <c r="D10945" s="326" t="s">
        <v>25006</v>
      </c>
    </row>
    <row r="10946" spans="1:4" ht="15" x14ac:dyDescent="0.2">
      <c r="A10946" s="85">
        <v>7161</v>
      </c>
      <c r="B10946" s="324" t="s">
        <v>25007</v>
      </c>
      <c r="C10946" s="325" t="s">
        <v>1506</v>
      </c>
      <c r="D10946" s="326" t="s">
        <v>412</v>
      </c>
    </row>
    <row r="10947" spans="1:4" ht="30" x14ac:dyDescent="0.2">
      <c r="A10947" s="85">
        <v>7170</v>
      </c>
      <c r="B10947" s="324" t="s">
        <v>25008</v>
      </c>
      <c r="C10947" s="325" t="s">
        <v>1506</v>
      </c>
      <c r="D10947" s="326" t="s">
        <v>389</v>
      </c>
    </row>
    <row r="10948" spans="1:4" ht="15" x14ac:dyDescent="0.2">
      <c r="A10948" s="85">
        <v>37524</v>
      </c>
      <c r="B10948" s="324" t="s">
        <v>25009</v>
      </c>
      <c r="C10948" s="325" t="s">
        <v>1491</v>
      </c>
      <c r="D10948" s="326" t="s">
        <v>497</v>
      </c>
    </row>
    <row r="10949" spans="1:4" ht="30" x14ac:dyDescent="0.2">
      <c r="A10949" s="85">
        <v>37525</v>
      </c>
      <c r="B10949" s="324" t="s">
        <v>25010</v>
      </c>
      <c r="C10949" s="325" t="s">
        <v>1491</v>
      </c>
      <c r="D10949" s="326" t="s">
        <v>13392</v>
      </c>
    </row>
    <row r="10950" spans="1:4" ht="15" x14ac:dyDescent="0.2">
      <c r="A10950" s="85">
        <v>10920</v>
      </c>
      <c r="B10950" s="324" t="s">
        <v>25011</v>
      </c>
      <c r="C10950" s="325" t="s">
        <v>1506</v>
      </c>
      <c r="D10950" s="326" t="s">
        <v>18038</v>
      </c>
    </row>
    <row r="10951" spans="1:4" ht="15" x14ac:dyDescent="0.2">
      <c r="A10951" s="85">
        <v>7238</v>
      </c>
      <c r="B10951" s="324" t="s">
        <v>25012</v>
      </c>
      <c r="C10951" s="325" t="s">
        <v>1506</v>
      </c>
      <c r="D10951" s="326" t="s">
        <v>14112</v>
      </c>
    </row>
    <row r="10952" spans="1:4" ht="15" x14ac:dyDescent="0.2">
      <c r="A10952" s="85">
        <v>7239</v>
      </c>
      <c r="B10952" s="324" t="s">
        <v>25013</v>
      </c>
      <c r="C10952" s="325" t="s">
        <v>1506</v>
      </c>
      <c r="D10952" s="326" t="s">
        <v>14113</v>
      </c>
    </row>
    <row r="10953" spans="1:4" ht="15" x14ac:dyDescent="0.2">
      <c r="A10953" s="85">
        <v>7240</v>
      </c>
      <c r="B10953" s="324" t="s">
        <v>25014</v>
      </c>
      <c r="C10953" s="325" t="s">
        <v>1506</v>
      </c>
      <c r="D10953" s="326" t="s">
        <v>5926</v>
      </c>
    </row>
    <row r="10954" spans="1:4" ht="15" x14ac:dyDescent="0.2">
      <c r="A10954" s="85">
        <v>36789</v>
      </c>
      <c r="B10954" s="324" t="s">
        <v>25015</v>
      </c>
      <c r="C10954" s="325" t="s">
        <v>14847</v>
      </c>
      <c r="D10954" s="326" t="s">
        <v>480</v>
      </c>
    </row>
    <row r="10955" spans="1:4" ht="15" x14ac:dyDescent="0.2">
      <c r="A10955" s="85">
        <v>25007</v>
      </c>
      <c r="B10955" s="324" t="s">
        <v>25016</v>
      </c>
      <c r="C10955" s="325" t="s">
        <v>1506</v>
      </c>
      <c r="D10955" s="326" t="s">
        <v>7513</v>
      </c>
    </row>
    <row r="10956" spans="1:4" ht="30" x14ac:dyDescent="0.2">
      <c r="A10956" s="85">
        <v>14171</v>
      </c>
      <c r="B10956" s="324" t="s">
        <v>25017</v>
      </c>
      <c r="C10956" s="325" t="s">
        <v>1506</v>
      </c>
      <c r="D10956" s="326" t="s">
        <v>25018</v>
      </c>
    </row>
    <row r="10957" spans="1:4" ht="15" x14ac:dyDescent="0.2">
      <c r="A10957" s="85">
        <v>14170</v>
      </c>
      <c r="B10957" s="324" t="s">
        <v>25019</v>
      </c>
      <c r="C10957" s="325" t="s">
        <v>1506</v>
      </c>
      <c r="D10957" s="326" t="s">
        <v>25020</v>
      </c>
    </row>
    <row r="10958" spans="1:4" ht="30" x14ac:dyDescent="0.2">
      <c r="A10958" s="85">
        <v>14173</v>
      </c>
      <c r="B10958" s="324" t="s">
        <v>25021</v>
      </c>
      <c r="C10958" s="325" t="s">
        <v>1506</v>
      </c>
      <c r="D10958" s="326" t="s">
        <v>13421</v>
      </c>
    </row>
    <row r="10959" spans="1:4" ht="15" x14ac:dyDescent="0.2">
      <c r="A10959" s="85">
        <v>14172</v>
      </c>
      <c r="B10959" s="324" t="s">
        <v>25022</v>
      </c>
      <c r="C10959" s="325" t="s">
        <v>1506</v>
      </c>
      <c r="D10959" s="326" t="s">
        <v>1658</v>
      </c>
    </row>
    <row r="10960" spans="1:4" ht="15" x14ac:dyDescent="0.2">
      <c r="A10960" s="85">
        <v>7243</v>
      </c>
      <c r="B10960" s="324" t="s">
        <v>25023</v>
      </c>
      <c r="C10960" s="325" t="s">
        <v>1506</v>
      </c>
      <c r="D10960" s="326" t="s">
        <v>16787</v>
      </c>
    </row>
    <row r="10961" spans="1:4" ht="30" x14ac:dyDescent="0.2">
      <c r="A10961" s="85">
        <v>11067</v>
      </c>
      <c r="B10961" s="324" t="s">
        <v>25024</v>
      </c>
      <c r="C10961" s="325" t="s">
        <v>14847</v>
      </c>
      <c r="D10961" s="326" t="s">
        <v>14115</v>
      </c>
    </row>
    <row r="10962" spans="1:4" ht="30" x14ac:dyDescent="0.2">
      <c r="A10962" s="85">
        <v>11068</v>
      </c>
      <c r="B10962" s="324" t="s">
        <v>25025</v>
      </c>
      <c r="C10962" s="325" t="s">
        <v>14847</v>
      </c>
      <c r="D10962" s="326" t="s">
        <v>14116</v>
      </c>
    </row>
    <row r="10963" spans="1:4" ht="30" x14ac:dyDescent="0.2">
      <c r="A10963" s="85">
        <v>7173</v>
      </c>
      <c r="B10963" s="324" t="s">
        <v>25026</v>
      </c>
      <c r="C10963" s="325" t="s">
        <v>1497</v>
      </c>
      <c r="D10963" s="326" t="s">
        <v>13945</v>
      </c>
    </row>
    <row r="10964" spans="1:4" ht="30" x14ac:dyDescent="0.2">
      <c r="A10964" s="85">
        <v>7175</v>
      </c>
      <c r="B10964" s="324" t="s">
        <v>25027</v>
      </c>
      <c r="C10964" s="325" t="s">
        <v>14847</v>
      </c>
      <c r="D10964" s="326" t="s">
        <v>1141</v>
      </c>
    </row>
    <row r="10965" spans="1:4" ht="30" x14ac:dyDescent="0.2">
      <c r="A10965" s="85">
        <v>40865</v>
      </c>
      <c r="B10965" s="324" t="s">
        <v>25028</v>
      </c>
      <c r="C10965" s="325" t="s">
        <v>14847</v>
      </c>
      <c r="D10965" s="326" t="s">
        <v>239</v>
      </c>
    </row>
    <row r="10966" spans="1:4" ht="15" x14ac:dyDescent="0.2">
      <c r="A10966" s="85">
        <v>7184</v>
      </c>
      <c r="B10966" s="324" t="s">
        <v>25029</v>
      </c>
      <c r="C10966" s="325" t="s">
        <v>1506</v>
      </c>
      <c r="D10966" s="326" t="s">
        <v>865</v>
      </c>
    </row>
    <row r="10967" spans="1:4" ht="15" x14ac:dyDescent="0.2">
      <c r="A10967" s="85">
        <v>34458</v>
      </c>
      <c r="B10967" s="324" t="s">
        <v>25030</v>
      </c>
      <c r="C10967" s="325" t="s">
        <v>14847</v>
      </c>
      <c r="D10967" s="326" t="s">
        <v>25031</v>
      </c>
    </row>
    <row r="10968" spans="1:4" ht="15" x14ac:dyDescent="0.2">
      <c r="A10968" s="85">
        <v>34464</v>
      </c>
      <c r="B10968" s="324" t="s">
        <v>25032</v>
      </c>
      <c r="C10968" s="325" t="s">
        <v>14847</v>
      </c>
      <c r="D10968" s="326" t="s">
        <v>25033</v>
      </c>
    </row>
    <row r="10969" spans="1:4" ht="15" x14ac:dyDescent="0.2">
      <c r="A10969" s="85">
        <v>34468</v>
      </c>
      <c r="B10969" s="324" t="s">
        <v>25034</v>
      </c>
      <c r="C10969" s="325" t="s">
        <v>14847</v>
      </c>
      <c r="D10969" s="326" t="s">
        <v>25035</v>
      </c>
    </row>
    <row r="10970" spans="1:4" ht="15" x14ac:dyDescent="0.2">
      <c r="A10970" s="85">
        <v>34473</v>
      </c>
      <c r="B10970" s="324" t="s">
        <v>25036</v>
      </c>
      <c r="C10970" s="325" t="s">
        <v>14847</v>
      </c>
      <c r="D10970" s="326" t="s">
        <v>19263</v>
      </c>
    </row>
    <row r="10971" spans="1:4" ht="15" x14ac:dyDescent="0.2">
      <c r="A10971" s="85">
        <v>34480</v>
      </c>
      <c r="B10971" s="324" t="s">
        <v>25037</v>
      </c>
      <c r="C10971" s="325" t="s">
        <v>14847</v>
      </c>
      <c r="D10971" s="326" t="s">
        <v>25038</v>
      </c>
    </row>
    <row r="10972" spans="1:4" ht="15" x14ac:dyDescent="0.2">
      <c r="A10972" s="85">
        <v>34486</v>
      </c>
      <c r="B10972" s="324" t="s">
        <v>25039</v>
      </c>
      <c r="C10972" s="325" t="s">
        <v>14847</v>
      </c>
      <c r="D10972" s="326" t="s">
        <v>25040</v>
      </c>
    </row>
    <row r="10973" spans="1:4" ht="15" x14ac:dyDescent="0.2">
      <c r="A10973" s="85">
        <v>7202</v>
      </c>
      <c r="B10973" s="324" t="s">
        <v>25041</v>
      </c>
      <c r="C10973" s="325" t="s">
        <v>1506</v>
      </c>
      <c r="D10973" s="326" t="s">
        <v>25042</v>
      </c>
    </row>
    <row r="10974" spans="1:4" ht="15" x14ac:dyDescent="0.2">
      <c r="A10974" s="85">
        <v>7190</v>
      </c>
      <c r="B10974" s="324" t="s">
        <v>25043</v>
      </c>
      <c r="C10974" s="325" t="s">
        <v>14847</v>
      </c>
      <c r="D10974" s="326" t="s">
        <v>18434</v>
      </c>
    </row>
    <row r="10975" spans="1:4" ht="15" x14ac:dyDescent="0.2">
      <c r="A10975" s="85">
        <v>34417</v>
      </c>
      <c r="B10975" s="324" t="s">
        <v>25044</v>
      </c>
      <c r="C10975" s="325" t="s">
        <v>14847</v>
      </c>
      <c r="D10975" s="326" t="s">
        <v>4191</v>
      </c>
    </row>
    <row r="10976" spans="1:4" ht="15" x14ac:dyDescent="0.2">
      <c r="A10976" s="85">
        <v>7213</v>
      </c>
      <c r="B10976" s="324" t="s">
        <v>25045</v>
      </c>
      <c r="C10976" s="325" t="s">
        <v>1506</v>
      </c>
      <c r="D10976" s="326" t="s">
        <v>5374</v>
      </c>
    </row>
    <row r="10977" spans="1:4" ht="15" x14ac:dyDescent="0.2">
      <c r="A10977" s="85">
        <v>7191</v>
      </c>
      <c r="B10977" s="324" t="s">
        <v>25045</v>
      </c>
      <c r="C10977" s="325" t="s">
        <v>14847</v>
      </c>
      <c r="D10977" s="326" t="s">
        <v>4266</v>
      </c>
    </row>
    <row r="10978" spans="1:4" ht="15" x14ac:dyDescent="0.2">
      <c r="A10978" s="85">
        <v>7195</v>
      </c>
      <c r="B10978" s="324" t="s">
        <v>25046</v>
      </c>
      <c r="C10978" s="325" t="s">
        <v>14847</v>
      </c>
      <c r="D10978" s="326" t="s">
        <v>6847</v>
      </c>
    </row>
    <row r="10979" spans="1:4" ht="15" x14ac:dyDescent="0.2">
      <c r="A10979" s="85">
        <v>7186</v>
      </c>
      <c r="B10979" s="324" t="s">
        <v>25047</v>
      </c>
      <c r="C10979" s="325" t="s">
        <v>14847</v>
      </c>
      <c r="D10979" s="326" t="s">
        <v>25048</v>
      </c>
    </row>
    <row r="10980" spans="1:4" ht="15" x14ac:dyDescent="0.2">
      <c r="A10980" s="85">
        <v>7207</v>
      </c>
      <c r="B10980" s="324" t="s">
        <v>25049</v>
      </c>
      <c r="C10980" s="325" t="s">
        <v>14847</v>
      </c>
      <c r="D10980" s="326" t="s">
        <v>25050</v>
      </c>
    </row>
    <row r="10981" spans="1:4" ht="15" x14ac:dyDescent="0.2">
      <c r="A10981" s="85">
        <v>7194</v>
      </c>
      <c r="B10981" s="324" t="s">
        <v>25049</v>
      </c>
      <c r="C10981" s="325" t="s">
        <v>1506</v>
      </c>
      <c r="D10981" s="326" t="s">
        <v>1219</v>
      </c>
    </row>
    <row r="10982" spans="1:4" ht="15" x14ac:dyDescent="0.2">
      <c r="A10982" s="85">
        <v>7197</v>
      </c>
      <c r="B10982" s="324" t="s">
        <v>25051</v>
      </c>
      <c r="C10982" s="325" t="s">
        <v>14847</v>
      </c>
      <c r="D10982" s="326" t="s">
        <v>25052</v>
      </c>
    </row>
    <row r="10983" spans="1:4" ht="15" x14ac:dyDescent="0.2">
      <c r="A10983" s="85">
        <v>7192</v>
      </c>
      <c r="B10983" s="324" t="s">
        <v>25053</v>
      </c>
      <c r="C10983" s="325" t="s">
        <v>14847</v>
      </c>
      <c r="D10983" s="326" t="s">
        <v>14128</v>
      </c>
    </row>
    <row r="10984" spans="1:4" ht="15" x14ac:dyDescent="0.2">
      <c r="A10984" s="85">
        <v>7193</v>
      </c>
      <c r="B10984" s="324" t="s">
        <v>25054</v>
      </c>
      <c r="C10984" s="325" t="s">
        <v>14847</v>
      </c>
      <c r="D10984" s="326" t="s">
        <v>25055</v>
      </c>
    </row>
    <row r="10985" spans="1:4" ht="15" x14ac:dyDescent="0.2">
      <c r="A10985" s="85">
        <v>7189</v>
      </c>
      <c r="B10985" s="324" t="s">
        <v>25056</v>
      </c>
      <c r="C10985" s="325" t="s">
        <v>14847</v>
      </c>
      <c r="D10985" s="326" t="s">
        <v>25057</v>
      </c>
    </row>
    <row r="10986" spans="1:4" ht="15" x14ac:dyDescent="0.2">
      <c r="A10986" s="85">
        <v>7198</v>
      </c>
      <c r="B10986" s="324" t="s">
        <v>25058</v>
      </c>
      <c r="C10986" s="325" t="s">
        <v>1506</v>
      </c>
      <c r="D10986" s="326" t="s">
        <v>1006</v>
      </c>
    </row>
    <row r="10987" spans="1:4" ht="15" x14ac:dyDescent="0.2">
      <c r="A10987" s="85">
        <v>34402</v>
      </c>
      <c r="B10987" s="324" t="s">
        <v>25058</v>
      </c>
      <c r="C10987" s="325" t="s">
        <v>14847</v>
      </c>
      <c r="D10987" s="326" t="s">
        <v>25059</v>
      </c>
    </row>
    <row r="10988" spans="1:4" ht="15" x14ac:dyDescent="0.2">
      <c r="A10988" s="85">
        <v>7245</v>
      </c>
      <c r="B10988" s="324" t="s">
        <v>25060</v>
      </c>
      <c r="C10988" s="325" t="s">
        <v>14847</v>
      </c>
      <c r="D10988" s="326" t="s">
        <v>25061</v>
      </c>
    </row>
    <row r="10989" spans="1:4" ht="15" x14ac:dyDescent="0.2">
      <c r="A10989" s="85">
        <v>34425</v>
      </c>
      <c r="B10989" s="324" t="s">
        <v>25062</v>
      </c>
      <c r="C10989" s="325" t="s">
        <v>14847</v>
      </c>
      <c r="D10989" s="326" t="s">
        <v>25063</v>
      </c>
    </row>
    <row r="10990" spans="1:4" ht="15" x14ac:dyDescent="0.2">
      <c r="A10990" s="85">
        <v>7223</v>
      </c>
      <c r="B10990" s="324" t="s">
        <v>25064</v>
      </c>
      <c r="C10990" s="325" t="s">
        <v>14847</v>
      </c>
      <c r="D10990" s="326" t="s">
        <v>13422</v>
      </c>
    </row>
    <row r="10991" spans="1:4" ht="15" x14ac:dyDescent="0.2">
      <c r="A10991" s="85">
        <v>7234</v>
      </c>
      <c r="B10991" s="324" t="s">
        <v>25065</v>
      </c>
      <c r="C10991" s="325" t="s">
        <v>14847</v>
      </c>
      <c r="D10991" s="326" t="s">
        <v>25066</v>
      </c>
    </row>
    <row r="10992" spans="1:4" ht="15" x14ac:dyDescent="0.2">
      <c r="A10992" s="85">
        <v>7224</v>
      </c>
      <c r="B10992" s="324" t="s">
        <v>25067</v>
      </c>
      <c r="C10992" s="325" t="s">
        <v>14847</v>
      </c>
      <c r="D10992" s="326" t="s">
        <v>25068</v>
      </c>
    </row>
    <row r="10993" spans="1:4" ht="15" x14ac:dyDescent="0.2">
      <c r="A10993" s="85">
        <v>7221</v>
      </c>
      <c r="B10993" s="324" t="s">
        <v>25069</v>
      </c>
      <c r="C10993" s="325" t="s">
        <v>1506</v>
      </c>
      <c r="D10993" s="326" t="s">
        <v>25070</v>
      </c>
    </row>
    <row r="10994" spans="1:4" ht="15" x14ac:dyDescent="0.2">
      <c r="A10994" s="85">
        <v>7210</v>
      </c>
      <c r="B10994" s="324" t="s">
        <v>25069</v>
      </c>
      <c r="C10994" s="325" t="s">
        <v>14847</v>
      </c>
      <c r="D10994" s="326" t="s">
        <v>25071</v>
      </c>
    </row>
    <row r="10995" spans="1:4" ht="15" x14ac:dyDescent="0.2">
      <c r="A10995" s="85">
        <v>7225</v>
      </c>
      <c r="B10995" s="324" t="s">
        <v>25072</v>
      </c>
      <c r="C10995" s="325" t="s">
        <v>14847</v>
      </c>
      <c r="D10995" s="326" t="s">
        <v>25073</v>
      </c>
    </row>
    <row r="10996" spans="1:4" ht="15" x14ac:dyDescent="0.2">
      <c r="A10996" s="85">
        <v>7226</v>
      </c>
      <c r="B10996" s="324" t="s">
        <v>25074</v>
      </c>
      <c r="C10996" s="325" t="s">
        <v>14847</v>
      </c>
      <c r="D10996" s="326" t="s">
        <v>25075</v>
      </c>
    </row>
    <row r="10997" spans="1:4" ht="15" x14ac:dyDescent="0.2">
      <c r="A10997" s="85">
        <v>7236</v>
      </c>
      <c r="B10997" s="324" t="s">
        <v>25076</v>
      </c>
      <c r="C10997" s="325" t="s">
        <v>14847</v>
      </c>
      <c r="D10997" s="326" t="s">
        <v>25077</v>
      </c>
    </row>
    <row r="10998" spans="1:4" ht="15" x14ac:dyDescent="0.2">
      <c r="A10998" s="85">
        <v>7227</v>
      </c>
      <c r="B10998" s="324" t="s">
        <v>25078</v>
      </c>
      <c r="C10998" s="325" t="s">
        <v>14847</v>
      </c>
      <c r="D10998" s="326" t="s">
        <v>25079</v>
      </c>
    </row>
    <row r="10999" spans="1:4" ht="15" x14ac:dyDescent="0.2">
      <c r="A10999" s="85">
        <v>7212</v>
      </c>
      <c r="B10999" s="324" t="s">
        <v>25080</v>
      </c>
      <c r="C10999" s="325" t="s">
        <v>14847</v>
      </c>
      <c r="D10999" s="326" t="s">
        <v>25081</v>
      </c>
    </row>
    <row r="11000" spans="1:4" ht="15" x14ac:dyDescent="0.2">
      <c r="A11000" s="85">
        <v>7229</v>
      </c>
      <c r="B11000" s="324" t="s">
        <v>25082</v>
      </c>
      <c r="C11000" s="325" t="s">
        <v>14847</v>
      </c>
      <c r="D11000" s="326" t="s">
        <v>25083</v>
      </c>
    </row>
    <row r="11001" spans="1:4" ht="15" x14ac:dyDescent="0.2">
      <c r="A11001" s="85">
        <v>7230</v>
      </c>
      <c r="B11001" s="324" t="s">
        <v>25084</v>
      </c>
      <c r="C11001" s="325" t="s">
        <v>14847</v>
      </c>
      <c r="D11001" s="326" t="s">
        <v>25085</v>
      </c>
    </row>
    <row r="11002" spans="1:4" ht="15" x14ac:dyDescent="0.2">
      <c r="A11002" s="85">
        <v>7231</v>
      </c>
      <c r="B11002" s="324" t="s">
        <v>25086</v>
      </c>
      <c r="C11002" s="325" t="s">
        <v>14847</v>
      </c>
      <c r="D11002" s="326" t="s">
        <v>25087</v>
      </c>
    </row>
    <row r="11003" spans="1:4" ht="15" x14ac:dyDescent="0.2">
      <c r="A11003" s="85">
        <v>7220</v>
      </c>
      <c r="B11003" s="324" t="s">
        <v>25088</v>
      </c>
      <c r="C11003" s="325" t="s">
        <v>14847</v>
      </c>
      <c r="D11003" s="326" t="s">
        <v>25089</v>
      </c>
    </row>
    <row r="11004" spans="1:4" ht="15" x14ac:dyDescent="0.2">
      <c r="A11004" s="85">
        <v>34447</v>
      </c>
      <c r="B11004" s="324" t="s">
        <v>25090</v>
      </c>
      <c r="C11004" s="325" t="s">
        <v>14847</v>
      </c>
      <c r="D11004" s="326" t="s">
        <v>25091</v>
      </c>
    </row>
    <row r="11005" spans="1:4" ht="15" x14ac:dyDescent="0.2">
      <c r="A11005" s="85">
        <v>7233</v>
      </c>
      <c r="B11005" s="324" t="s">
        <v>25092</v>
      </c>
      <c r="C11005" s="325" t="s">
        <v>14847</v>
      </c>
      <c r="D11005" s="326" t="s">
        <v>25093</v>
      </c>
    </row>
    <row r="11006" spans="1:4" ht="45" x14ac:dyDescent="0.2">
      <c r="A11006" s="85">
        <v>42172</v>
      </c>
      <c r="B11006" s="324" t="s">
        <v>25094</v>
      </c>
      <c r="C11006" s="325" t="s">
        <v>1506</v>
      </c>
      <c r="D11006" s="326" t="s">
        <v>14120</v>
      </c>
    </row>
    <row r="11007" spans="1:4" ht="45" x14ac:dyDescent="0.2">
      <c r="A11007" s="85">
        <v>39520</v>
      </c>
      <c r="B11007" s="324" t="s">
        <v>25095</v>
      </c>
      <c r="C11007" s="325" t="s">
        <v>1506</v>
      </c>
      <c r="D11007" s="326" t="s">
        <v>25096</v>
      </c>
    </row>
    <row r="11008" spans="1:4" ht="45" x14ac:dyDescent="0.2">
      <c r="A11008" s="85">
        <v>39521</v>
      </c>
      <c r="B11008" s="324" t="s">
        <v>25097</v>
      </c>
      <c r="C11008" s="325" t="s">
        <v>1506</v>
      </c>
      <c r="D11008" s="326" t="s">
        <v>25098</v>
      </c>
    </row>
    <row r="11009" spans="1:4" ht="30" x14ac:dyDescent="0.2">
      <c r="A11009" s="85">
        <v>39522</v>
      </c>
      <c r="B11009" s="324" t="s">
        <v>25099</v>
      </c>
      <c r="C11009" s="325" t="s">
        <v>1506</v>
      </c>
      <c r="D11009" s="326" t="s">
        <v>25100</v>
      </c>
    </row>
    <row r="11010" spans="1:4" ht="15" x14ac:dyDescent="0.2">
      <c r="A11010" s="85">
        <v>7246</v>
      </c>
      <c r="B11010" s="324" t="s">
        <v>25101</v>
      </c>
      <c r="C11010" s="325" t="s">
        <v>14847</v>
      </c>
      <c r="D11010" s="326" t="s">
        <v>25102</v>
      </c>
    </row>
    <row r="11011" spans="1:4" ht="15" x14ac:dyDescent="0.2">
      <c r="A11011" s="85">
        <v>12869</v>
      </c>
      <c r="B11011" s="324" t="s">
        <v>25103</v>
      </c>
      <c r="C11011" s="325" t="s">
        <v>1490</v>
      </c>
      <c r="D11011" s="326" t="s">
        <v>14122</v>
      </c>
    </row>
    <row r="11012" spans="1:4" ht="15" x14ac:dyDescent="0.2">
      <c r="A11012" s="85">
        <v>41097</v>
      </c>
      <c r="B11012" s="324" t="s">
        <v>25104</v>
      </c>
      <c r="C11012" s="325" t="s">
        <v>1494</v>
      </c>
      <c r="D11012" s="326" t="s">
        <v>14123</v>
      </c>
    </row>
    <row r="11013" spans="1:4" ht="30" x14ac:dyDescent="0.2">
      <c r="A11013" s="85">
        <v>1574</v>
      </c>
      <c r="B11013" s="324" t="s">
        <v>25105</v>
      </c>
      <c r="C11013" s="325" t="s">
        <v>14847</v>
      </c>
      <c r="D11013" s="326" t="s">
        <v>179</v>
      </c>
    </row>
    <row r="11014" spans="1:4" ht="30" x14ac:dyDescent="0.2">
      <c r="A11014" s="85">
        <v>1581</v>
      </c>
      <c r="B11014" s="324" t="s">
        <v>25106</v>
      </c>
      <c r="C11014" s="325" t="s">
        <v>14847</v>
      </c>
      <c r="D11014" s="326" t="s">
        <v>14124</v>
      </c>
    </row>
    <row r="11015" spans="1:4" ht="30" x14ac:dyDescent="0.2">
      <c r="A11015" s="85">
        <v>1575</v>
      </c>
      <c r="B11015" s="324" t="s">
        <v>25107</v>
      </c>
      <c r="C11015" s="325" t="s">
        <v>14847</v>
      </c>
      <c r="D11015" s="326" t="s">
        <v>13460</v>
      </c>
    </row>
    <row r="11016" spans="1:4" ht="30" x14ac:dyDescent="0.2">
      <c r="A11016" s="85">
        <v>1570</v>
      </c>
      <c r="B11016" s="324" t="s">
        <v>25108</v>
      </c>
      <c r="C11016" s="325" t="s">
        <v>14847</v>
      </c>
      <c r="D11016" s="326" t="s">
        <v>322</v>
      </c>
    </row>
    <row r="11017" spans="1:4" ht="30" x14ac:dyDescent="0.2">
      <c r="A11017" s="85">
        <v>1576</v>
      </c>
      <c r="B11017" s="324" t="s">
        <v>25109</v>
      </c>
      <c r="C11017" s="325" t="s">
        <v>14847</v>
      </c>
      <c r="D11017" s="326" t="s">
        <v>392</v>
      </c>
    </row>
    <row r="11018" spans="1:4" ht="30" x14ac:dyDescent="0.2">
      <c r="A11018" s="85">
        <v>1577</v>
      </c>
      <c r="B11018" s="324" t="s">
        <v>25110</v>
      </c>
      <c r="C11018" s="325" t="s">
        <v>14847</v>
      </c>
      <c r="D11018" s="326" t="s">
        <v>373</v>
      </c>
    </row>
    <row r="11019" spans="1:4" ht="30" x14ac:dyDescent="0.2">
      <c r="A11019" s="85">
        <v>1571</v>
      </c>
      <c r="B11019" s="324" t="s">
        <v>25111</v>
      </c>
      <c r="C11019" s="325" t="s">
        <v>14847</v>
      </c>
      <c r="D11019" s="326" t="s">
        <v>237</v>
      </c>
    </row>
    <row r="11020" spans="1:4" ht="30" x14ac:dyDescent="0.2">
      <c r="A11020" s="85">
        <v>1578</v>
      </c>
      <c r="B11020" s="324" t="s">
        <v>25112</v>
      </c>
      <c r="C11020" s="325" t="s">
        <v>14847</v>
      </c>
      <c r="D11020" s="326" t="s">
        <v>383</v>
      </c>
    </row>
    <row r="11021" spans="1:4" ht="30" x14ac:dyDescent="0.2">
      <c r="A11021" s="85">
        <v>1573</v>
      </c>
      <c r="B11021" s="324" t="s">
        <v>25113</v>
      </c>
      <c r="C11021" s="325" t="s">
        <v>14847</v>
      </c>
      <c r="D11021" s="326" t="s">
        <v>366</v>
      </c>
    </row>
    <row r="11022" spans="1:4" ht="30" x14ac:dyDescent="0.2">
      <c r="A11022" s="85">
        <v>1579</v>
      </c>
      <c r="B11022" s="324" t="s">
        <v>25114</v>
      </c>
      <c r="C11022" s="325" t="s">
        <v>14847</v>
      </c>
      <c r="D11022" s="326" t="s">
        <v>382</v>
      </c>
    </row>
    <row r="11023" spans="1:4" ht="30" x14ac:dyDescent="0.2">
      <c r="A11023" s="85">
        <v>1580</v>
      </c>
      <c r="B11023" s="324" t="s">
        <v>25115</v>
      </c>
      <c r="C11023" s="325" t="s">
        <v>14847</v>
      </c>
      <c r="D11023" s="326" t="s">
        <v>1184</v>
      </c>
    </row>
    <row r="11024" spans="1:4" ht="30" x14ac:dyDescent="0.2">
      <c r="A11024" s="85">
        <v>7571</v>
      </c>
      <c r="B11024" s="324" t="s">
        <v>25116</v>
      </c>
      <c r="C11024" s="325" t="s">
        <v>14847</v>
      </c>
      <c r="D11024" s="326" t="s">
        <v>3908</v>
      </c>
    </row>
    <row r="11025" spans="1:4" ht="15" x14ac:dyDescent="0.2">
      <c r="A11025" s="85">
        <v>39321</v>
      </c>
      <c r="B11025" s="324" t="s">
        <v>25117</v>
      </c>
      <c r="C11025" s="325" t="s">
        <v>14847</v>
      </c>
      <c r="D11025" s="326" t="s">
        <v>14020</v>
      </c>
    </row>
    <row r="11026" spans="1:4" ht="15" x14ac:dyDescent="0.2">
      <c r="A11026" s="85">
        <v>39319</v>
      </c>
      <c r="B11026" s="324" t="s">
        <v>25118</v>
      </c>
      <c r="C11026" s="325" t="s">
        <v>14847</v>
      </c>
      <c r="D11026" s="326" t="s">
        <v>1202</v>
      </c>
    </row>
    <row r="11027" spans="1:4" ht="15" x14ac:dyDescent="0.2">
      <c r="A11027" s="85">
        <v>39320</v>
      </c>
      <c r="B11027" s="324" t="s">
        <v>25119</v>
      </c>
      <c r="C11027" s="325" t="s">
        <v>14847</v>
      </c>
      <c r="D11027" s="326" t="s">
        <v>7438</v>
      </c>
    </row>
    <row r="11028" spans="1:4" ht="15" x14ac:dyDescent="0.2">
      <c r="A11028" s="85">
        <v>1591</v>
      </c>
      <c r="B11028" s="324" t="s">
        <v>25120</v>
      </c>
      <c r="C11028" s="325" t="s">
        <v>14847</v>
      </c>
      <c r="D11028" s="326" t="s">
        <v>1407</v>
      </c>
    </row>
    <row r="11029" spans="1:4" ht="15" x14ac:dyDescent="0.2">
      <c r="A11029" s="85">
        <v>1547</v>
      </c>
      <c r="B11029" s="324" t="s">
        <v>25121</v>
      </c>
      <c r="C11029" s="325" t="s">
        <v>14847</v>
      </c>
      <c r="D11029" s="326" t="s">
        <v>1059</v>
      </c>
    </row>
    <row r="11030" spans="1:4" ht="15" x14ac:dyDescent="0.2">
      <c r="A11030" s="85">
        <v>38196</v>
      </c>
      <c r="B11030" s="324" t="s">
        <v>25122</v>
      </c>
      <c r="C11030" s="325" t="s">
        <v>14847</v>
      </c>
      <c r="D11030" s="326" t="s">
        <v>980</v>
      </c>
    </row>
    <row r="11031" spans="1:4" ht="15" x14ac:dyDescent="0.2">
      <c r="A11031" s="85">
        <v>1543</v>
      </c>
      <c r="B11031" s="324" t="s">
        <v>25123</v>
      </c>
      <c r="C11031" s="325" t="s">
        <v>14847</v>
      </c>
      <c r="D11031" s="326" t="s">
        <v>14126</v>
      </c>
    </row>
    <row r="11032" spans="1:4" ht="15" x14ac:dyDescent="0.2">
      <c r="A11032" s="85">
        <v>1585</v>
      </c>
      <c r="B11032" s="324" t="s">
        <v>25124</v>
      </c>
      <c r="C11032" s="325" t="s">
        <v>14847</v>
      </c>
      <c r="D11032" s="326" t="s">
        <v>383</v>
      </c>
    </row>
    <row r="11033" spans="1:4" ht="15" x14ac:dyDescent="0.2">
      <c r="A11033" s="85">
        <v>1593</v>
      </c>
      <c r="B11033" s="324" t="s">
        <v>25125</v>
      </c>
      <c r="C11033" s="325" t="s">
        <v>14847</v>
      </c>
      <c r="D11033" s="326" t="s">
        <v>4950</v>
      </c>
    </row>
    <row r="11034" spans="1:4" ht="15" x14ac:dyDescent="0.2">
      <c r="A11034" s="85">
        <v>11838</v>
      </c>
      <c r="B11034" s="324" t="s">
        <v>25126</v>
      </c>
      <c r="C11034" s="325" t="s">
        <v>14847</v>
      </c>
      <c r="D11034" s="326" t="s">
        <v>14127</v>
      </c>
    </row>
    <row r="11035" spans="1:4" ht="15" x14ac:dyDescent="0.2">
      <c r="A11035" s="85">
        <v>1594</v>
      </c>
      <c r="B11035" s="324" t="s">
        <v>25127</v>
      </c>
      <c r="C11035" s="325" t="s">
        <v>14847</v>
      </c>
      <c r="D11035" s="326" t="s">
        <v>2862</v>
      </c>
    </row>
    <row r="11036" spans="1:4" ht="15" x14ac:dyDescent="0.2">
      <c r="A11036" s="85">
        <v>1586</v>
      </c>
      <c r="B11036" s="324" t="s">
        <v>25128</v>
      </c>
      <c r="C11036" s="325" t="s">
        <v>14847</v>
      </c>
      <c r="D11036" s="326" t="s">
        <v>1309</v>
      </c>
    </row>
    <row r="11037" spans="1:4" ht="15" x14ac:dyDescent="0.2">
      <c r="A11037" s="85">
        <v>11839</v>
      </c>
      <c r="B11037" s="324" t="s">
        <v>25129</v>
      </c>
      <c r="C11037" s="325" t="s">
        <v>14847</v>
      </c>
      <c r="D11037" s="326" t="s">
        <v>5945</v>
      </c>
    </row>
    <row r="11038" spans="1:4" ht="15" x14ac:dyDescent="0.2">
      <c r="A11038" s="85">
        <v>1587</v>
      </c>
      <c r="B11038" s="324" t="s">
        <v>25130</v>
      </c>
      <c r="C11038" s="325" t="s">
        <v>14847</v>
      </c>
      <c r="D11038" s="326" t="s">
        <v>1019</v>
      </c>
    </row>
    <row r="11039" spans="1:4" ht="15" x14ac:dyDescent="0.2">
      <c r="A11039" s="85">
        <v>1545</v>
      </c>
      <c r="B11039" s="324" t="s">
        <v>25131</v>
      </c>
      <c r="C11039" s="325" t="s">
        <v>14847</v>
      </c>
      <c r="D11039" s="326" t="s">
        <v>2428</v>
      </c>
    </row>
    <row r="11040" spans="1:4" ht="15" x14ac:dyDescent="0.2">
      <c r="A11040" s="85">
        <v>1588</v>
      </c>
      <c r="B11040" s="324" t="s">
        <v>25132</v>
      </c>
      <c r="C11040" s="325" t="s">
        <v>14847</v>
      </c>
      <c r="D11040" s="326" t="s">
        <v>2419</v>
      </c>
    </row>
    <row r="11041" spans="1:4" ht="15" x14ac:dyDescent="0.2">
      <c r="A11041" s="85">
        <v>1535</v>
      </c>
      <c r="B11041" s="324" t="s">
        <v>25133</v>
      </c>
      <c r="C11041" s="325" t="s">
        <v>14847</v>
      </c>
      <c r="D11041" s="326" t="s">
        <v>769</v>
      </c>
    </row>
    <row r="11042" spans="1:4" ht="15" x14ac:dyDescent="0.2">
      <c r="A11042" s="85">
        <v>1589</v>
      </c>
      <c r="B11042" s="324" t="s">
        <v>25134</v>
      </c>
      <c r="C11042" s="325" t="s">
        <v>14847</v>
      </c>
      <c r="D11042" s="326" t="s">
        <v>495</v>
      </c>
    </row>
    <row r="11043" spans="1:4" ht="15" x14ac:dyDescent="0.2">
      <c r="A11043" s="85">
        <v>1546</v>
      </c>
      <c r="B11043" s="324" t="s">
        <v>25135</v>
      </c>
      <c r="C11043" s="325" t="s">
        <v>14847</v>
      </c>
      <c r="D11043" s="326" t="s">
        <v>14128</v>
      </c>
    </row>
    <row r="11044" spans="1:4" ht="15" x14ac:dyDescent="0.2">
      <c r="A11044" s="85">
        <v>1590</v>
      </c>
      <c r="B11044" s="324" t="s">
        <v>25136</v>
      </c>
      <c r="C11044" s="325" t="s">
        <v>14847</v>
      </c>
      <c r="D11044" s="326" t="s">
        <v>1050</v>
      </c>
    </row>
    <row r="11045" spans="1:4" ht="15" x14ac:dyDescent="0.2">
      <c r="A11045" s="85">
        <v>1542</v>
      </c>
      <c r="B11045" s="324" t="s">
        <v>25137</v>
      </c>
      <c r="C11045" s="325" t="s">
        <v>14847</v>
      </c>
      <c r="D11045" s="326" t="s">
        <v>490</v>
      </c>
    </row>
    <row r="11046" spans="1:4" ht="30" x14ac:dyDescent="0.2">
      <c r="A11046" s="85">
        <v>38415</v>
      </c>
      <c r="B11046" s="324" t="s">
        <v>25138</v>
      </c>
      <c r="C11046" s="325" t="s">
        <v>14847</v>
      </c>
      <c r="D11046" s="326" t="s">
        <v>25139</v>
      </c>
    </row>
    <row r="11047" spans="1:4" ht="30" x14ac:dyDescent="0.2">
      <c r="A11047" s="85">
        <v>38414</v>
      </c>
      <c r="B11047" s="324" t="s">
        <v>25140</v>
      </c>
      <c r="C11047" s="325" t="s">
        <v>14847</v>
      </c>
      <c r="D11047" s="326" t="s">
        <v>25141</v>
      </c>
    </row>
    <row r="11048" spans="1:4" ht="15" x14ac:dyDescent="0.2">
      <c r="A11048" s="85">
        <v>38128</v>
      </c>
      <c r="B11048" s="324" t="s">
        <v>25142</v>
      </c>
      <c r="C11048" s="325" t="s">
        <v>1492</v>
      </c>
      <c r="D11048" s="326" t="s">
        <v>234</v>
      </c>
    </row>
    <row r="11049" spans="1:4" ht="15" x14ac:dyDescent="0.2">
      <c r="A11049" s="85">
        <v>7253</v>
      </c>
      <c r="B11049" s="324" t="s">
        <v>25143</v>
      </c>
      <c r="C11049" s="325" t="s">
        <v>1504</v>
      </c>
      <c r="D11049" s="326" t="s">
        <v>1387</v>
      </c>
    </row>
    <row r="11050" spans="1:4" ht="15" x14ac:dyDescent="0.2">
      <c r="A11050" s="85">
        <v>4806</v>
      </c>
      <c r="B11050" s="324" t="s">
        <v>25144</v>
      </c>
      <c r="C11050" s="325" t="s">
        <v>1491</v>
      </c>
      <c r="D11050" s="326" t="s">
        <v>628</v>
      </c>
    </row>
    <row r="11051" spans="1:4" ht="15" x14ac:dyDescent="0.2">
      <c r="A11051" s="85">
        <v>34401</v>
      </c>
      <c r="B11051" s="324" t="s">
        <v>25145</v>
      </c>
      <c r="C11051" s="325" t="s">
        <v>14847</v>
      </c>
      <c r="D11051" s="326" t="s">
        <v>1188</v>
      </c>
    </row>
    <row r="11052" spans="1:4" ht="15" x14ac:dyDescent="0.2">
      <c r="A11052" s="85">
        <v>7258</v>
      </c>
      <c r="B11052" s="324" t="s">
        <v>25146</v>
      </c>
      <c r="C11052" s="325" t="s">
        <v>14847</v>
      </c>
      <c r="D11052" s="326" t="s">
        <v>198</v>
      </c>
    </row>
    <row r="11053" spans="1:4" ht="15" x14ac:dyDescent="0.2">
      <c r="A11053" s="85">
        <v>7260</v>
      </c>
      <c r="B11053" s="324" t="s">
        <v>25147</v>
      </c>
      <c r="C11053" s="325" t="s">
        <v>14847</v>
      </c>
      <c r="D11053" s="326" t="s">
        <v>301</v>
      </c>
    </row>
    <row r="11054" spans="1:4" ht="15" x14ac:dyDescent="0.2">
      <c r="A11054" s="85">
        <v>7256</v>
      </c>
      <c r="B11054" s="324" t="s">
        <v>25148</v>
      </c>
      <c r="C11054" s="325" t="s">
        <v>14847</v>
      </c>
      <c r="D11054" s="326" t="s">
        <v>327</v>
      </c>
    </row>
    <row r="11055" spans="1:4" ht="15" x14ac:dyDescent="0.2">
      <c r="A11055" s="85">
        <v>34400</v>
      </c>
      <c r="B11055" s="324" t="s">
        <v>25149</v>
      </c>
      <c r="C11055" s="325" t="s">
        <v>14847</v>
      </c>
      <c r="D11055" s="326" t="s">
        <v>424</v>
      </c>
    </row>
    <row r="11056" spans="1:4" ht="15" x14ac:dyDescent="0.2">
      <c r="A11056" s="85">
        <v>10617</v>
      </c>
      <c r="B11056" s="324" t="s">
        <v>25150</v>
      </c>
      <c r="C11056" s="325" t="s">
        <v>14847</v>
      </c>
      <c r="D11056" s="326" t="s">
        <v>13732</v>
      </c>
    </row>
    <row r="11057" spans="1:4" ht="15" x14ac:dyDescent="0.2">
      <c r="A11057" s="85">
        <v>7274</v>
      </c>
      <c r="B11057" s="324" t="s">
        <v>25151</v>
      </c>
      <c r="C11057" s="325" t="s">
        <v>14847</v>
      </c>
      <c r="D11057" s="326" t="s">
        <v>14767</v>
      </c>
    </row>
    <row r="11058" spans="1:4" ht="15" x14ac:dyDescent="0.2">
      <c r="A11058" s="85">
        <v>7284</v>
      </c>
      <c r="B11058" s="324" t="s">
        <v>25152</v>
      </c>
      <c r="C11058" s="325" t="s">
        <v>14847</v>
      </c>
      <c r="D11058" s="326" t="s">
        <v>25153</v>
      </c>
    </row>
    <row r="11059" spans="1:4" ht="15" x14ac:dyDescent="0.2">
      <c r="A11059" s="85">
        <v>11663</v>
      </c>
      <c r="B11059" s="324" t="s">
        <v>25154</v>
      </c>
      <c r="C11059" s="325" t="s">
        <v>14847</v>
      </c>
      <c r="D11059" s="326" t="s">
        <v>25155</v>
      </c>
    </row>
    <row r="11060" spans="1:4" ht="30" x14ac:dyDescent="0.2">
      <c r="A11060" s="85">
        <v>38121</v>
      </c>
      <c r="B11060" s="324" t="s">
        <v>25156</v>
      </c>
      <c r="C11060" s="325" t="s">
        <v>1493</v>
      </c>
      <c r="D11060" s="326" t="s">
        <v>1070</v>
      </c>
    </row>
    <row r="11061" spans="1:4" ht="15" x14ac:dyDescent="0.2">
      <c r="A11061" s="85">
        <v>7343</v>
      </c>
      <c r="B11061" s="324" t="s">
        <v>25157</v>
      </c>
      <c r="C11061" s="325" t="s">
        <v>1493</v>
      </c>
      <c r="D11061" s="326" t="s">
        <v>13591</v>
      </c>
    </row>
    <row r="11062" spans="1:4" ht="15" x14ac:dyDescent="0.2">
      <c r="A11062" s="85">
        <v>7287</v>
      </c>
      <c r="B11062" s="324" t="s">
        <v>25158</v>
      </c>
      <c r="C11062" s="325" t="s">
        <v>1502</v>
      </c>
      <c r="D11062" s="326" t="s">
        <v>25159</v>
      </c>
    </row>
    <row r="11063" spans="1:4" ht="15" x14ac:dyDescent="0.2">
      <c r="A11063" s="85">
        <v>7350</v>
      </c>
      <c r="B11063" s="324" t="s">
        <v>25160</v>
      </c>
      <c r="C11063" s="325" t="s">
        <v>1493</v>
      </c>
      <c r="D11063" s="326" t="s">
        <v>1409</v>
      </c>
    </row>
    <row r="11064" spans="1:4" ht="15" x14ac:dyDescent="0.2">
      <c r="A11064" s="85">
        <v>7348</v>
      </c>
      <c r="B11064" s="324" t="s">
        <v>25161</v>
      </c>
      <c r="C11064" s="325" t="s">
        <v>1493</v>
      </c>
      <c r="D11064" s="326" t="s">
        <v>969</v>
      </c>
    </row>
    <row r="11065" spans="1:4" ht="15" x14ac:dyDescent="0.2">
      <c r="A11065" s="85">
        <v>7347</v>
      </c>
      <c r="B11065" s="324" t="s">
        <v>25161</v>
      </c>
      <c r="C11065" s="325" t="s">
        <v>1502</v>
      </c>
      <c r="D11065" s="326" t="s">
        <v>14014</v>
      </c>
    </row>
    <row r="11066" spans="1:4" ht="15" x14ac:dyDescent="0.2">
      <c r="A11066" s="85">
        <v>7355</v>
      </c>
      <c r="B11066" s="324" t="s">
        <v>25162</v>
      </c>
      <c r="C11066" s="325" t="s">
        <v>1502</v>
      </c>
      <c r="D11066" s="326" t="s">
        <v>23789</v>
      </c>
    </row>
    <row r="11067" spans="1:4" ht="15" x14ac:dyDescent="0.2">
      <c r="A11067" s="85">
        <v>7356</v>
      </c>
      <c r="B11067" s="324" t="s">
        <v>25163</v>
      </c>
      <c r="C11067" s="325" t="s">
        <v>1493</v>
      </c>
      <c r="D11067" s="326" t="s">
        <v>14462</v>
      </c>
    </row>
    <row r="11068" spans="1:4" ht="30" x14ac:dyDescent="0.2">
      <c r="A11068" s="85">
        <v>7313</v>
      </c>
      <c r="B11068" s="324" t="s">
        <v>25164</v>
      </c>
      <c r="C11068" s="325" t="s">
        <v>1493</v>
      </c>
      <c r="D11068" s="326" t="s">
        <v>13625</v>
      </c>
    </row>
    <row r="11069" spans="1:4" ht="15" x14ac:dyDescent="0.2">
      <c r="A11069" s="85">
        <v>7319</v>
      </c>
      <c r="B11069" s="324" t="s">
        <v>25165</v>
      </c>
      <c r="C11069" s="325" t="s">
        <v>1493</v>
      </c>
      <c r="D11069" s="326" t="s">
        <v>596</v>
      </c>
    </row>
    <row r="11070" spans="1:4" ht="15" x14ac:dyDescent="0.2">
      <c r="A11070" s="85">
        <v>38119</v>
      </c>
      <c r="B11070" s="324" t="s">
        <v>25166</v>
      </c>
      <c r="C11070" s="325" t="s">
        <v>1493</v>
      </c>
      <c r="D11070" s="326" t="s">
        <v>14104</v>
      </c>
    </row>
    <row r="11071" spans="1:4" ht="15" x14ac:dyDescent="0.2">
      <c r="A11071" s="85">
        <v>7314</v>
      </c>
      <c r="B11071" s="324" t="s">
        <v>25167</v>
      </c>
      <c r="C11071" s="325" t="s">
        <v>1493</v>
      </c>
      <c r="D11071" s="326" t="s">
        <v>14129</v>
      </c>
    </row>
    <row r="11072" spans="1:4" ht="15" x14ac:dyDescent="0.2">
      <c r="A11072" s="85">
        <v>38131</v>
      </c>
      <c r="B11072" s="324" t="s">
        <v>25168</v>
      </c>
      <c r="C11072" s="325" t="s">
        <v>1493</v>
      </c>
      <c r="D11072" s="326" t="s">
        <v>14130</v>
      </c>
    </row>
    <row r="11073" spans="1:4" ht="15" x14ac:dyDescent="0.2">
      <c r="A11073" s="85">
        <v>7304</v>
      </c>
      <c r="B11073" s="324" t="s">
        <v>25169</v>
      </c>
      <c r="C11073" s="325" t="s">
        <v>1493</v>
      </c>
      <c r="D11073" s="326" t="s">
        <v>16533</v>
      </c>
    </row>
    <row r="11074" spans="1:4" ht="15" x14ac:dyDescent="0.2">
      <c r="A11074" s="85">
        <v>7293</v>
      </c>
      <c r="B11074" s="324" t="s">
        <v>25170</v>
      </c>
      <c r="C11074" s="325" t="s">
        <v>1493</v>
      </c>
      <c r="D11074" s="326" t="s">
        <v>13830</v>
      </c>
    </row>
    <row r="11075" spans="1:4" ht="15" x14ac:dyDescent="0.2">
      <c r="A11075" s="85">
        <v>7311</v>
      </c>
      <c r="B11075" s="324" t="s">
        <v>25171</v>
      </c>
      <c r="C11075" s="325" t="s">
        <v>1493</v>
      </c>
      <c r="D11075" s="326" t="s">
        <v>520</v>
      </c>
    </row>
    <row r="11076" spans="1:4" ht="15" x14ac:dyDescent="0.2">
      <c r="A11076" s="85">
        <v>7292</v>
      </c>
      <c r="B11076" s="324" t="s">
        <v>25172</v>
      </c>
      <c r="C11076" s="325" t="s">
        <v>1493</v>
      </c>
      <c r="D11076" s="326" t="s">
        <v>20626</v>
      </c>
    </row>
    <row r="11077" spans="1:4" ht="15" x14ac:dyDescent="0.2">
      <c r="A11077" s="85">
        <v>7288</v>
      </c>
      <c r="B11077" s="324" t="s">
        <v>25173</v>
      </c>
      <c r="C11077" s="325" t="s">
        <v>1493</v>
      </c>
      <c r="D11077" s="326" t="s">
        <v>17975</v>
      </c>
    </row>
    <row r="11078" spans="1:4" ht="15" x14ac:dyDescent="0.2">
      <c r="A11078" s="85">
        <v>35693</v>
      </c>
      <c r="B11078" s="324" t="s">
        <v>25174</v>
      </c>
      <c r="C11078" s="325" t="s">
        <v>1493</v>
      </c>
      <c r="D11078" s="326" t="s">
        <v>449</v>
      </c>
    </row>
    <row r="11079" spans="1:4" ht="15" x14ac:dyDescent="0.2">
      <c r="A11079" s="85">
        <v>35692</v>
      </c>
      <c r="B11079" s="324" t="s">
        <v>25175</v>
      </c>
      <c r="C11079" s="325" t="s">
        <v>1493</v>
      </c>
      <c r="D11079" s="326" t="s">
        <v>13871</v>
      </c>
    </row>
    <row r="11080" spans="1:4" ht="15" x14ac:dyDescent="0.2">
      <c r="A11080" s="85">
        <v>7344</v>
      </c>
      <c r="B11080" s="324" t="s">
        <v>25176</v>
      </c>
      <c r="C11080" s="325" t="s">
        <v>1502</v>
      </c>
      <c r="D11080" s="326" t="s">
        <v>6927</v>
      </c>
    </row>
    <row r="11081" spans="1:4" ht="15" x14ac:dyDescent="0.2">
      <c r="A11081" s="85">
        <v>7345</v>
      </c>
      <c r="B11081" s="324" t="s">
        <v>25177</v>
      </c>
      <c r="C11081" s="325" t="s">
        <v>1493</v>
      </c>
      <c r="D11081" s="326" t="s">
        <v>14292</v>
      </c>
    </row>
    <row r="11082" spans="1:4" ht="15" x14ac:dyDescent="0.2">
      <c r="A11082" s="85">
        <v>35691</v>
      </c>
      <c r="B11082" s="324" t="s">
        <v>25178</v>
      </c>
      <c r="C11082" s="325" t="s">
        <v>1493</v>
      </c>
      <c r="D11082" s="326" t="s">
        <v>25179</v>
      </c>
    </row>
    <row r="11083" spans="1:4" ht="15" x14ac:dyDescent="0.2">
      <c r="A11083" s="85">
        <v>7342</v>
      </c>
      <c r="B11083" s="324" t="s">
        <v>25180</v>
      </c>
      <c r="C11083" s="325" t="s">
        <v>1492</v>
      </c>
      <c r="D11083" s="326" t="s">
        <v>889</v>
      </c>
    </row>
    <row r="11084" spans="1:4" ht="15" x14ac:dyDescent="0.2">
      <c r="A11084" s="85">
        <v>7306</v>
      </c>
      <c r="B11084" s="324" t="s">
        <v>25181</v>
      </c>
      <c r="C11084" s="325" t="s">
        <v>1493</v>
      </c>
      <c r="D11084" s="326" t="s">
        <v>19243</v>
      </c>
    </row>
    <row r="11085" spans="1:4" ht="15" x14ac:dyDescent="0.2">
      <c r="A11085" s="85">
        <v>154</v>
      </c>
      <c r="B11085" s="324" t="s">
        <v>25182</v>
      </c>
      <c r="C11085" s="325" t="s">
        <v>1493</v>
      </c>
      <c r="D11085" s="326" t="s">
        <v>14132</v>
      </c>
    </row>
    <row r="11086" spans="1:4" ht="15" x14ac:dyDescent="0.2">
      <c r="A11086" s="85">
        <v>7338</v>
      </c>
      <c r="B11086" s="324" t="s">
        <v>25183</v>
      </c>
      <c r="C11086" s="325" t="s">
        <v>1492</v>
      </c>
      <c r="D11086" s="326" t="s">
        <v>7658</v>
      </c>
    </row>
    <row r="11087" spans="1:4" ht="30" x14ac:dyDescent="0.2">
      <c r="A11087" s="85">
        <v>39574</v>
      </c>
      <c r="B11087" s="324" t="s">
        <v>25184</v>
      </c>
      <c r="C11087" s="325" t="s">
        <v>14847</v>
      </c>
      <c r="D11087" s="326" t="s">
        <v>428</v>
      </c>
    </row>
    <row r="11088" spans="1:4" ht="15" x14ac:dyDescent="0.2">
      <c r="A11088" s="85">
        <v>11060</v>
      </c>
      <c r="B11088" s="324" t="s">
        <v>25185</v>
      </c>
      <c r="C11088" s="325" t="s">
        <v>14847</v>
      </c>
      <c r="D11088" s="326" t="s">
        <v>16485</v>
      </c>
    </row>
    <row r="11089" spans="1:4" ht="15" x14ac:dyDescent="0.2">
      <c r="A11089" s="85">
        <v>37401</v>
      </c>
      <c r="B11089" s="324" t="s">
        <v>25186</v>
      </c>
      <c r="C11089" s="325" t="s">
        <v>14847</v>
      </c>
      <c r="D11089" s="326" t="s">
        <v>646</v>
      </c>
    </row>
    <row r="11090" spans="1:4" ht="15" x14ac:dyDescent="0.2">
      <c r="A11090" s="85">
        <v>7525</v>
      </c>
      <c r="B11090" s="324" t="s">
        <v>25187</v>
      </c>
      <c r="C11090" s="325" t="s">
        <v>14847</v>
      </c>
      <c r="D11090" s="326" t="s">
        <v>995</v>
      </c>
    </row>
    <row r="11091" spans="1:4" ht="15" x14ac:dyDescent="0.2">
      <c r="A11091" s="85">
        <v>7524</v>
      </c>
      <c r="B11091" s="324" t="s">
        <v>25188</v>
      </c>
      <c r="C11091" s="325" t="s">
        <v>14847</v>
      </c>
      <c r="D11091" s="326" t="s">
        <v>14719</v>
      </c>
    </row>
    <row r="11092" spans="1:4" ht="15" x14ac:dyDescent="0.2">
      <c r="A11092" s="85">
        <v>38105</v>
      </c>
      <c r="B11092" s="324" t="s">
        <v>25189</v>
      </c>
      <c r="C11092" s="325" t="s">
        <v>14847</v>
      </c>
      <c r="D11092" s="326" t="s">
        <v>633</v>
      </c>
    </row>
    <row r="11093" spans="1:4" ht="30" x14ac:dyDescent="0.2">
      <c r="A11093" s="85">
        <v>38084</v>
      </c>
      <c r="B11093" s="324" t="s">
        <v>25190</v>
      </c>
      <c r="C11093" s="325" t="s">
        <v>14847</v>
      </c>
      <c r="D11093" s="326" t="s">
        <v>7532</v>
      </c>
    </row>
    <row r="11094" spans="1:4" ht="15" x14ac:dyDescent="0.2">
      <c r="A11094" s="85">
        <v>38103</v>
      </c>
      <c r="B11094" s="324" t="s">
        <v>25191</v>
      </c>
      <c r="C11094" s="325" t="s">
        <v>14847</v>
      </c>
      <c r="D11094" s="326" t="s">
        <v>18102</v>
      </c>
    </row>
    <row r="11095" spans="1:4" ht="15" x14ac:dyDescent="0.2">
      <c r="A11095" s="85">
        <v>38082</v>
      </c>
      <c r="B11095" s="324" t="s">
        <v>25192</v>
      </c>
      <c r="C11095" s="325" t="s">
        <v>14847</v>
      </c>
      <c r="D11095" s="326" t="s">
        <v>16468</v>
      </c>
    </row>
    <row r="11096" spans="1:4" ht="15" x14ac:dyDescent="0.2">
      <c r="A11096" s="85">
        <v>38104</v>
      </c>
      <c r="B11096" s="324" t="s">
        <v>25193</v>
      </c>
      <c r="C11096" s="325" t="s">
        <v>14847</v>
      </c>
      <c r="D11096" s="326" t="s">
        <v>25194</v>
      </c>
    </row>
    <row r="11097" spans="1:4" ht="15" x14ac:dyDescent="0.2">
      <c r="A11097" s="85">
        <v>38083</v>
      </c>
      <c r="B11097" s="324" t="s">
        <v>25195</v>
      </c>
      <c r="C11097" s="325" t="s">
        <v>14847</v>
      </c>
      <c r="D11097" s="326" t="s">
        <v>765</v>
      </c>
    </row>
    <row r="11098" spans="1:4" ht="15" x14ac:dyDescent="0.2">
      <c r="A11098" s="85">
        <v>38101</v>
      </c>
      <c r="B11098" s="324" t="s">
        <v>25196</v>
      </c>
      <c r="C11098" s="325" t="s">
        <v>14847</v>
      </c>
      <c r="D11098" s="326" t="s">
        <v>662</v>
      </c>
    </row>
    <row r="11099" spans="1:4" ht="15" x14ac:dyDescent="0.2">
      <c r="A11099" s="85">
        <v>7528</v>
      </c>
      <c r="B11099" s="324" t="s">
        <v>25197</v>
      </c>
      <c r="C11099" s="325" t="s">
        <v>14847</v>
      </c>
      <c r="D11099" s="326" t="s">
        <v>1348</v>
      </c>
    </row>
    <row r="11100" spans="1:4" ht="15" x14ac:dyDescent="0.2">
      <c r="A11100" s="85">
        <v>12147</v>
      </c>
      <c r="B11100" s="324" t="s">
        <v>25198</v>
      </c>
      <c r="C11100" s="325" t="s">
        <v>14847</v>
      </c>
      <c r="D11100" s="326" t="s">
        <v>1249</v>
      </c>
    </row>
    <row r="11101" spans="1:4" ht="15" x14ac:dyDescent="0.2">
      <c r="A11101" s="85">
        <v>38075</v>
      </c>
      <c r="B11101" s="324" t="s">
        <v>25199</v>
      </c>
      <c r="C11101" s="325" t="s">
        <v>14847</v>
      </c>
      <c r="D11101" s="326" t="s">
        <v>704</v>
      </c>
    </row>
    <row r="11102" spans="1:4" ht="15" x14ac:dyDescent="0.2">
      <c r="A11102" s="85">
        <v>38102</v>
      </c>
      <c r="B11102" s="324" t="s">
        <v>25200</v>
      </c>
      <c r="C11102" s="325" t="s">
        <v>14847</v>
      </c>
      <c r="D11102" s="326" t="s">
        <v>772</v>
      </c>
    </row>
    <row r="11103" spans="1:4" ht="30" x14ac:dyDescent="0.2">
      <c r="A11103" s="85">
        <v>38076</v>
      </c>
      <c r="B11103" s="324" t="s">
        <v>25201</v>
      </c>
      <c r="C11103" s="325" t="s">
        <v>14847</v>
      </c>
      <c r="D11103" s="326" t="s">
        <v>435</v>
      </c>
    </row>
    <row r="11104" spans="1:4" ht="15" x14ac:dyDescent="0.2">
      <c r="A11104" s="85">
        <v>7592</v>
      </c>
      <c r="B11104" s="324" t="s">
        <v>25202</v>
      </c>
      <c r="C11104" s="325" t="s">
        <v>1490</v>
      </c>
      <c r="D11104" s="326" t="s">
        <v>25203</v>
      </c>
    </row>
    <row r="11105" spans="1:4" ht="15" x14ac:dyDescent="0.2">
      <c r="A11105" s="85">
        <v>40820</v>
      </c>
      <c r="B11105" s="324" t="s">
        <v>25204</v>
      </c>
      <c r="C11105" s="325" t="s">
        <v>1494</v>
      </c>
      <c r="D11105" s="326" t="s">
        <v>25205</v>
      </c>
    </row>
    <row r="11106" spans="1:4" ht="15" x14ac:dyDescent="0.2">
      <c r="A11106" s="85">
        <v>11762</v>
      </c>
      <c r="B11106" s="324" t="s">
        <v>25206</v>
      </c>
      <c r="C11106" s="325" t="s">
        <v>14847</v>
      </c>
      <c r="D11106" s="326" t="s">
        <v>1401</v>
      </c>
    </row>
    <row r="11107" spans="1:4" ht="15" x14ac:dyDescent="0.2">
      <c r="A11107" s="85">
        <v>13418</v>
      </c>
      <c r="B11107" s="324" t="s">
        <v>25207</v>
      </c>
      <c r="C11107" s="325" t="s">
        <v>14847</v>
      </c>
      <c r="D11107" s="326" t="s">
        <v>1402</v>
      </c>
    </row>
    <row r="11108" spans="1:4" ht="15" x14ac:dyDescent="0.2">
      <c r="A11108" s="85">
        <v>13984</v>
      </c>
      <c r="B11108" s="324" t="s">
        <v>25208</v>
      </c>
      <c r="C11108" s="325" t="s">
        <v>14847</v>
      </c>
      <c r="D11108" s="326" t="s">
        <v>1403</v>
      </c>
    </row>
    <row r="11109" spans="1:4" ht="15" x14ac:dyDescent="0.2">
      <c r="A11109" s="85">
        <v>11772</v>
      </c>
      <c r="B11109" s="324" t="s">
        <v>25209</v>
      </c>
      <c r="C11109" s="325" t="s">
        <v>14847</v>
      </c>
      <c r="D11109" s="326" t="s">
        <v>25210</v>
      </c>
    </row>
    <row r="11110" spans="1:4" ht="15" x14ac:dyDescent="0.2">
      <c r="A11110" s="85">
        <v>36795</v>
      </c>
      <c r="B11110" s="324" t="s">
        <v>25211</v>
      </c>
      <c r="C11110" s="325" t="s">
        <v>14847</v>
      </c>
      <c r="D11110" s="326" t="s">
        <v>25212</v>
      </c>
    </row>
    <row r="11111" spans="1:4" ht="15" x14ac:dyDescent="0.2">
      <c r="A11111" s="85">
        <v>36796</v>
      </c>
      <c r="B11111" s="324" t="s">
        <v>25213</v>
      </c>
      <c r="C11111" s="325" t="s">
        <v>14847</v>
      </c>
      <c r="D11111" s="326" t="s">
        <v>25214</v>
      </c>
    </row>
    <row r="11112" spans="1:4" ht="15" x14ac:dyDescent="0.2">
      <c r="A11112" s="85">
        <v>36791</v>
      </c>
      <c r="B11112" s="324" t="s">
        <v>25215</v>
      </c>
      <c r="C11112" s="325" t="s">
        <v>14847</v>
      </c>
      <c r="D11112" s="326" t="s">
        <v>25216</v>
      </c>
    </row>
    <row r="11113" spans="1:4" ht="15" x14ac:dyDescent="0.2">
      <c r="A11113" s="85">
        <v>13415</v>
      </c>
      <c r="B11113" s="324" t="s">
        <v>25217</v>
      </c>
      <c r="C11113" s="325" t="s">
        <v>14847</v>
      </c>
      <c r="D11113" s="326" t="s">
        <v>18020</v>
      </c>
    </row>
    <row r="11114" spans="1:4" ht="15" x14ac:dyDescent="0.2">
      <c r="A11114" s="85">
        <v>36792</v>
      </c>
      <c r="B11114" s="324" t="s">
        <v>25218</v>
      </c>
      <c r="C11114" s="325" t="s">
        <v>14847</v>
      </c>
      <c r="D11114" s="326" t="s">
        <v>25219</v>
      </c>
    </row>
    <row r="11115" spans="1:4" ht="15" x14ac:dyDescent="0.2">
      <c r="A11115" s="85">
        <v>11773</v>
      </c>
      <c r="B11115" s="324" t="s">
        <v>25220</v>
      </c>
      <c r="C11115" s="325" t="s">
        <v>14847</v>
      </c>
      <c r="D11115" s="326" t="s">
        <v>18236</v>
      </c>
    </row>
    <row r="11116" spans="1:4" ht="15" x14ac:dyDescent="0.2">
      <c r="A11116" s="85">
        <v>11775</v>
      </c>
      <c r="B11116" s="324" t="s">
        <v>25221</v>
      </c>
      <c r="C11116" s="325" t="s">
        <v>14847</v>
      </c>
      <c r="D11116" s="326" t="s">
        <v>1404</v>
      </c>
    </row>
    <row r="11117" spans="1:4" ht="15" x14ac:dyDescent="0.2">
      <c r="A11117" s="85">
        <v>13983</v>
      </c>
      <c r="B11117" s="324" t="s">
        <v>25222</v>
      </c>
      <c r="C11117" s="325" t="s">
        <v>14847</v>
      </c>
      <c r="D11117" s="326" t="s">
        <v>25223</v>
      </c>
    </row>
    <row r="11118" spans="1:4" ht="15" x14ac:dyDescent="0.2">
      <c r="A11118" s="85">
        <v>13416</v>
      </c>
      <c r="B11118" s="324" t="s">
        <v>25224</v>
      </c>
      <c r="C11118" s="325" t="s">
        <v>14847</v>
      </c>
      <c r="D11118" s="326" t="s">
        <v>1405</v>
      </c>
    </row>
    <row r="11119" spans="1:4" ht="15" x14ac:dyDescent="0.2">
      <c r="A11119" s="85">
        <v>13417</v>
      </c>
      <c r="B11119" s="324" t="s">
        <v>25225</v>
      </c>
      <c r="C11119" s="325" t="s">
        <v>14847</v>
      </c>
      <c r="D11119" s="326" t="s">
        <v>25226</v>
      </c>
    </row>
    <row r="11120" spans="1:4" ht="15" x14ac:dyDescent="0.2">
      <c r="A11120" s="85">
        <v>7604</v>
      </c>
      <c r="B11120" s="324" t="s">
        <v>25227</v>
      </c>
      <c r="C11120" s="325" t="s">
        <v>14847</v>
      </c>
      <c r="D11120" s="326" t="s">
        <v>1406</v>
      </c>
    </row>
    <row r="11121" spans="1:4" ht="30" x14ac:dyDescent="0.2">
      <c r="A11121" s="85">
        <v>11763</v>
      </c>
      <c r="B11121" s="324" t="s">
        <v>25228</v>
      </c>
      <c r="C11121" s="325" t="s">
        <v>14847</v>
      </c>
      <c r="D11121" s="326" t="s">
        <v>14569</v>
      </c>
    </row>
    <row r="11122" spans="1:4" ht="30" x14ac:dyDescent="0.2">
      <c r="A11122" s="85">
        <v>11764</v>
      </c>
      <c r="B11122" s="324" t="s">
        <v>25229</v>
      </c>
      <c r="C11122" s="325" t="s">
        <v>14847</v>
      </c>
      <c r="D11122" s="326" t="s">
        <v>14780</v>
      </c>
    </row>
    <row r="11123" spans="1:4" ht="30" x14ac:dyDescent="0.2">
      <c r="A11123" s="85">
        <v>11829</v>
      </c>
      <c r="B11123" s="324" t="s">
        <v>25230</v>
      </c>
      <c r="C11123" s="325" t="s">
        <v>14847</v>
      </c>
      <c r="D11123" s="326" t="s">
        <v>989</v>
      </c>
    </row>
    <row r="11124" spans="1:4" ht="30" x14ac:dyDescent="0.2">
      <c r="A11124" s="85">
        <v>11825</v>
      </c>
      <c r="B11124" s="324" t="s">
        <v>25231</v>
      </c>
      <c r="C11124" s="325" t="s">
        <v>14847</v>
      </c>
      <c r="D11124" s="326" t="s">
        <v>14482</v>
      </c>
    </row>
    <row r="11125" spans="1:4" ht="30" x14ac:dyDescent="0.2">
      <c r="A11125" s="85">
        <v>11767</v>
      </c>
      <c r="B11125" s="324" t="s">
        <v>25232</v>
      </c>
      <c r="C11125" s="325" t="s">
        <v>14847</v>
      </c>
      <c r="D11125" s="326" t="s">
        <v>25233</v>
      </c>
    </row>
    <row r="11126" spans="1:4" ht="30" x14ac:dyDescent="0.2">
      <c r="A11126" s="85">
        <v>11830</v>
      </c>
      <c r="B11126" s="324" t="s">
        <v>25234</v>
      </c>
      <c r="C11126" s="325" t="s">
        <v>14847</v>
      </c>
      <c r="D11126" s="326" t="s">
        <v>1365</v>
      </c>
    </row>
    <row r="11127" spans="1:4" ht="30" x14ac:dyDescent="0.2">
      <c r="A11127" s="85">
        <v>11766</v>
      </c>
      <c r="B11127" s="324" t="s">
        <v>25235</v>
      </c>
      <c r="C11127" s="325" t="s">
        <v>14847</v>
      </c>
      <c r="D11127" s="326" t="s">
        <v>13403</v>
      </c>
    </row>
    <row r="11128" spans="1:4" ht="30" x14ac:dyDescent="0.2">
      <c r="A11128" s="85">
        <v>11765</v>
      </c>
      <c r="B11128" s="324" t="s">
        <v>25236</v>
      </c>
      <c r="C11128" s="325" t="s">
        <v>14847</v>
      </c>
      <c r="D11128" s="326" t="s">
        <v>2087</v>
      </c>
    </row>
    <row r="11129" spans="1:4" ht="30" x14ac:dyDescent="0.2">
      <c r="A11129" s="85">
        <v>11824</v>
      </c>
      <c r="B11129" s="324" t="s">
        <v>25237</v>
      </c>
      <c r="C11129" s="325" t="s">
        <v>14847</v>
      </c>
      <c r="D11129" s="326" t="s">
        <v>25238</v>
      </c>
    </row>
    <row r="11130" spans="1:4" ht="15" x14ac:dyDescent="0.2">
      <c r="A11130" s="85">
        <v>11777</v>
      </c>
      <c r="B11130" s="324" t="s">
        <v>25239</v>
      </c>
      <c r="C11130" s="325" t="s">
        <v>14847</v>
      </c>
      <c r="D11130" s="326" t="s">
        <v>25214</v>
      </c>
    </row>
    <row r="11131" spans="1:4" ht="15" x14ac:dyDescent="0.2">
      <c r="A11131" s="85">
        <v>7602</v>
      </c>
      <c r="B11131" s="324" t="s">
        <v>25240</v>
      </c>
      <c r="C11131" s="325" t="s">
        <v>14847</v>
      </c>
      <c r="D11131" s="326" t="s">
        <v>470</v>
      </c>
    </row>
    <row r="11132" spans="1:4" ht="15" x14ac:dyDescent="0.2">
      <c r="A11132" s="85">
        <v>7603</v>
      </c>
      <c r="B11132" s="324" t="s">
        <v>25241</v>
      </c>
      <c r="C11132" s="325" t="s">
        <v>14847</v>
      </c>
      <c r="D11132" s="326" t="s">
        <v>1407</v>
      </c>
    </row>
    <row r="11133" spans="1:4" ht="30" x14ac:dyDescent="0.2">
      <c r="A11133" s="85">
        <v>11826</v>
      </c>
      <c r="B11133" s="324" t="s">
        <v>25242</v>
      </c>
      <c r="C11133" s="325" t="s">
        <v>14847</v>
      </c>
      <c r="D11133" s="326" t="s">
        <v>1419</v>
      </c>
    </row>
    <row r="11134" spans="1:4" ht="30" x14ac:dyDescent="0.2">
      <c r="A11134" s="85">
        <v>7606</v>
      </c>
      <c r="B11134" s="324" t="s">
        <v>25243</v>
      </c>
      <c r="C11134" s="325" t="s">
        <v>14847</v>
      </c>
      <c r="D11134" s="326" t="s">
        <v>3455</v>
      </c>
    </row>
    <row r="11135" spans="1:4" ht="30" x14ac:dyDescent="0.2">
      <c r="A11135" s="85">
        <v>40329</v>
      </c>
      <c r="B11135" s="324" t="s">
        <v>25244</v>
      </c>
      <c r="C11135" s="325" t="s">
        <v>14847</v>
      </c>
      <c r="D11135" s="326" t="s">
        <v>465</v>
      </c>
    </row>
    <row r="11136" spans="1:4" ht="30" x14ac:dyDescent="0.2">
      <c r="A11136" s="85">
        <v>11823</v>
      </c>
      <c r="B11136" s="324" t="s">
        <v>25245</v>
      </c>
      <c r="C11136" s="325" t="s">
        <v>14847</v>
      </c>
      <c r="D11136" s="326" t="s">
        <v>14554</v>
      </c>
    </row>
    <row r="11137" spans="1:4" ht="15" x14ac:dyDescent="0.2">
      <c r="A11137" s="85">
        <v>11822</v>
      </c>
      <c r="B11137" s="324" t="s">
        <v>25246</v>
      </c>
      <c r="C11137" s="325" t="s">
        <v>14847</v>
      </c>
      <c r="D11137" s="326" t="s">
        <v>14136</v>
      </c>
    </row>
    <row r="11138" spans="1:4" ht="15" x14ac:dyDescent="0.2">
      <c r="A11138" s="85">
        <v>11831</v>
      </c>
      <c r="B11138" s="324" t="s">
        <v>25247</v>
      </c>
      <c r="C11138" s="325" t="s">
        <v>14847</v>
      </c>
      <c r="D11138" s="326" t="s">
        <v>13650</v>
      </c>
    </row>
    <row r="11139" spans="1:4" ht="30" x14ac:dyDescent="0.2">
      <c r="A11139" s="85">
        <v>7613</v>
      </c>
      <c r="B11139" s="324" t="s">
        <v>25248</v>
      </c>
      <c r="C11139" s="325" t="s">
        <v>14847</v>
      </c>
      <c r="D11139" s="326" t="s">
        <v>25249</v>
      </c>
    </row>
    <row r="11140" spans="1:4" ht="30" x14ac:dyDescent="0.2">
      <c r="A11140" s="85">
        <v>7619</v>
      </c>
      <c r="B11140" s="324" t="s">
        <v>25250</v>
      </c>
      <c r="C11140" s="325" t="s">
        <v>14847</v>
      </c>
      <c r="D11140" s="326" t="s">
        <v>25251</v>
      </c>
    </row>
    <row r="11141" spans="1:4" ht="30" x14ac:dyDescent="0.2">
      <c r="A11141" s="85">
        <v>12076</v>
      </c>
      <c r="B11141" s="324" t="s">
        <v>25252</v>
      </c>
      <c r="C11141" s="325" t="s">
        <v>14847</v>
      </c>
      <c r="D11141" s="326" t="s">
        <v>25253</v>
      </c>
    </row>
    <row r="11142" spans="1:4" ht="30" x14ac:dyDescent="0.2">
      <c r="A11142" s="85">
        <v>7614</v>
      </c>
      <c r="B11142" s="324" t="s">
        <v>25254</v>
      </c>
      <c r="C11142" s="325" t="s">
        <v>14847</v>
      </c>
      <c r="D11142" s="326" t="s">
        <v>25255</v>
      </c>
    </row>
    <row r="11143" spans="1:4" ht="30" x14ac:dyDescent="0.2">
      <c r="A11143" s="85">
        <v>7618</v>
      </c>
      <c r="B11143" s="324" t="s">
        <v>25256</v>
      </c>
      <c r="C11143" s="325" t="s">
        <v>14847</v>
      </c>
      <c r="D11143" s="326" t="s">
        <v>25257</v>
      </c>
    </row>
    <row r="11144" spans="1:4" ht="30" x14ac:dyDescent="0.2">
      <c r="A11144" s="85">
        <v>7620</v>
      </c>
      <c r="B11144" s="324" t="s">
        <v>25258</v>
      </c>
      <c r="C11144" s="325" t="s">
        <v>14847</v>
      </c>
      <c r="D11144" s="326" t="s">
        <v>25259</v>
      </c>
    </row>
    <row r="11145" spans="1:4" ht="30" x14ac:dyDescent="0.2">
      <c r="A11145" s="85">
        <v>7610</v>
      </c>
      <c r="B11145" s="324" t="s">
        <v>25260</v>
      </c>
      <c r="C11145" s="325" t="s">
        <v>14847</v>
      </c>
      <c r="D11145" s="326" t="s">
        <v>25261</v>
      </c>
    </row>
    <row r="11146" spans="1:4" ht="30" x14ac:dyDescent="0.2">
      <c r="A11146" s="85">
        <v>7615</v>
      </c>
      <c r="B11146" s="324" t="s">
        <v>25262</v>
      </c>
      <c r="C11146" s="325" t="s">
        <v>14847</v>
      </c>
      <c r="D11146" s="326" t="s">
        <v>25263</v>
      </c>
    </row>
    <row r="11147" spans="1:4" ht="30" x14ac:dyDescent="0.2">
      <c r="A11147" s="85">
        <v>7617</v>
      </c>
      <c r="B11147" s="324" t="s">
        <v>25264</v>
      </c>
      <c r="C11147" s="325" t="s">
        <v>14847</v>
      </c>
      <c r="D11147" s="326" t="s">
        <v>25265</v>
      </c>
    </row>
    <row r="11148" spans="1:4" ht="30" x14ac:dyDescent="0.2">
      <c r="A11148" s="85">
        <v>7616</v>
      </c>
      <c r="B11148" s="324" t="s">
        <v>25266</v>
      </c>
      <c r="C11148" s="325" t="s">
        <v>14847</v>
      </c>
      <c r="D11148" s="326" t="s">
        <v>25267</v>
      </c>
    </row>
    <row r="11149" spans="1:4" ht="30" x14ac:dyDescent="0.2">
      <c r="A11149" s="85">
        <v>7611</v>
      </c>
      <c r="B11149" s="324" t="s">
        <v>25268</v>
      </c>
      <c r="C11149" s="325" t="s">
        <v>14847</v>
      </c>
      <c r="D11149" s="326" t="s">
        <v>25269</v>
      </c>
    </row>
    <row r="11150" spans="1:4" ht="30" x14ac:dyDescent="0.2">
      <c r="A11150" s="85">
        <v>7612</v>
      </c>
      <c r="B11150" s="324" t="s">
        <v>25270</v>
      </c>
      <c r="C11150" s="325" t="s">
        <v>14847</v>
      </c>
      <c r="D11150" s="326" t="s">
        <v>25271</v>
      </c>
    </row>
    <row r="11151" spans="1:4" ht="15" x14ac:dyDescent="0.2">
      <c r="A11151" s="85">
        <v>37371</v>
      </c>
      <c r="B11151" s="324" t="s">
        <v>25272</v>
      </c>
      <c r="C11151" s="325" t="s">
        <v>1490</v>
      </c>
      <c r="D11151" s="326" t="s">
        <v>318</v>
      </c>
    </row>
    <row r="11152" spans="1:4" ht="15" x14ac:dyDescent="0.2">
      <c r="A11152" s="85">
        <v>40861</v>
      </c>
      <c r="B11152" s="324" t="s">
        <v>25273</v>
      </c>
      <c r="C11152" s="325" t="s">
        <v>1494</v>
      </c>
      <c r="D11152" s="326" t="s">
        <v>14140</v>
      </c>
    </row>
    <row r="11153" spans="1:4" ht="30" x14ac:dyDescent="0.2">
      <c r="A11153" s="85">
        <v>36510</v>
      </c>
      <c r="B11153" s="324" t="s">
        <v>25274</v>
      </c>
      <c r="C11153" s="325" t="s">
        <v>14847</v>
      </c>
      <c r="D11153" s="326" t="s">
        <v>1411</v>
      </c>
    </row>
    <row r="11154" spans="1:4" ht="30" x14ac:dyDescent="0.2">
      <c r="A11154" s="85">
        <v>25020</v>
      </c>
      <c r="B11154" s="324" t="s">
        <v>25275</v>
      </c>
      <c r="C11154" s="325" t="s">
        <v>14847</v>
      </c>
      <c r="D11154" s="326" t="s">
        <v>1412</v>
      </c>
    </row>
    <row r="11155" spans="1:4" ht="30" x14ac:dyDescent="0.2">
      <c r="A11155" s="85">
        <v>7622</v>
      </c>
      <c r="B11155" s="324" t="s">
        <v>25276</v>
      </c>
      <c r="C11155" s="325" t="s">
        <v>14847</v>
      </c>
      <c r="D11155" s="326" t="s">
        <v>1413</v>
      </c>
    </row>
    <row r="11156" spans="1:4" ht="30" x14ac:dyDescent="0.2">
      <c r="A11156" s="85">
        <v>7624</v>
      </c>
      <c r="B11156" s="324" t="s">
        <v>25277</v>
      </c>
      <c r="C11156" s="325" t="s">
        <v>14847</v>
      </c>
      <c r="D11156" s="326" t="s">
        <v>1414</v>
      </c>
    </row>
    <row r="11157" spans="1:4" ht="30" x14ac:dyDescent="0.2">
      <c r="A11157" s="85">
        <v>7625</v>
      </c>
      <c r="B11157" s="324" t="s">
        <v>25278</v>
      </c>
      <c r="C11157" s="325" t="s">
        <v>14847</v>
      </c>
      <c r="D11157" s="326" t="s">
        <v>1415</v>
      </c>
    </row>
    <row r="11158" spans="1:4" ht="30" x14ac:dyDescent="0.2">
      <c r="A11158" s="85">
        <v>7623</v>
      </c>
      <c r="B11158" s="324" t="s">
        <v>25279</v>
      </c>
      <c r="C11158" s="325" t="s">
        <v>14847</v>
      </c>
      <c r="D11158" s="326" t="s">
        <v>1412</v>
      </c>
    </row>
    <row r="11159" spans="1:4" ht="30" x14ac:dyDescent="0.2">
      <c r="A11159" s="85">
        <v>36508</v>
      </c>
      <c r="B11159" s="324" t="s">
        <v>25280</v>
      </c>
      <c r="C11159" s="325" t="s">
        <v>14847</v>
      </c>
      <c r="D11159" s="326" t="s">
        <v>1416</v>
      </c>
    </row>
    <row r="11160" spans="1:4" ht="30" x14ac:dyDescent="0.2">
      <c r="A11160" s="85">
        <v>36509</v>
      </c>
      <c r="B11160" s="324" t="s">
        <v>25281</v>
      </c>
      <c r="C11160" s="325" t="s">
        <v>14847</v>
      </c>
      <c r="D11160" s="326" t="s">
        <v>1417</v>
      </c>
    </row>
    <row r="11161" spans="1:4" ht="15" x14ac:dyDescent="0.2">
      <c r="A11161" s="85">
        <v>13238</v>
      </c>
      <c r="B11161" s="324" t="s">
        <v>25282</v>
      </c>
      <c r="C11161" s="325" t="s">
        <v>14847</v>
      </c>
      <c r="D11161" s="326" t="s">
        <v>25283</v>
      </c>
    </row>
    <row r="11162" spans="1:4" ht="15" x14ac:dyDescent="0.2">
      <c r="A11162" s="85">
        <v>36511</v>
      </c>
      <c r="B11162" s="324" t="s">
        <v>25284</v>
      </c>
      <c r="C11162" s="325" t="s">
        <v>14847</v>
      </c>
      <c r="D11162" s="326" t="s">
        <v>25285</v>
      </c>
    </row>
    <row r="11163" spans="1:4" ht="15" x14ac:dyDescent="0.2">
      <c r="A11163" s="85">
        <v>36515</v>
      </c>
      <c r="B11163" s="324" t="s">
        <v>25286</v>
      </c>
      <c r="C11163" s="325" t="s">
        <v>14847</v>
      </c>
      <c r="D11163" s="326" t="s">
        <v>25287</v>
      </c>
    </row>
    <row r="11164" spans="1:4" ht="15" x14ac:dyDescent="0.2">
      <c r="A11164" s="85">
        <v>10598</v>
      </c>
      <c r="B11164" s="324" t="s">
        <v>25288</v>
      </c>
      <c r="C11164" s="325" t="s">
        <v>14847</v>
      </c>
      <c r="D11164" s="326" t="s">
        <v>25289</v>
      </c>
    </row>
    <row r="11165" spans="1:4" ht="15" x14ac:dyDescent="0.2">
      <c r="A11165" s="85">
        <v>7640</v>
      </c>
      <c r="B11165" s="324" t="s">
        <v>25290</v>
      </c>
      <c r="C11165" s="325" t="s">
        <v>14847</v>
      </c>
      <c r="D11165" s="326" t="s">
        <v>25291</v>
      </c>
    </row>
    <row r="11166" spans="1:4" ht="15" x14ac:dyDescent="0.2">
      <c r="A11166" s="85">
        <v>36513</v>
      </c>
      <c r="B11166" s="324" t="s">
        <v>25292</v>
      </c>
      <c r="C11166" s="325" t="s">
        <v>14847</v>
      </c>
      <c r="D11166" s="326" t="s">
        <v>25293</v>
      </c>
    </row>
    <row r="11167" spans="1:4" ht="15" x14ac:dyDescent="0.2">
      <c r="A11167" s="85">
        <v>36514</v>
      </c>
      <c r="B11167" s="324" t="s">
        <v>25294</v>
      </c>
      <c r="C11167" s="325" t="s">
        <v>14847</v>
      </c>
      <c r="D11167" s="326" t="s">
        <v>25295</v>
      </c>
    </row>
    <row r="11168" spans="1:4" ht="30" x14ac:dyDescent="0.2">
      <c r="A11168" s="85">
        <v>36149</v>
      </c>
      <c r="B11168" s="324" t="s">
        <v>25296</v>
      </c>
      <c r="C11168" s="325" t="s">
        <v>14847</v>
      </c>
      <c r="D11168" s="326" t="s">
        <v>1418</v>
      </c>
    </row>
    <row r="11169" spans="1:4" ht="30" x14ac:dyDescent="0.2">
      <c r="A11169" s="85">
        <v>43066</v>
      </c>
      <c r="B11169" s="324" t="s">
        <v>25297</v>
      </c>
      <c r="C11169" s="325" t="s">
        <v>1491</v>
      </c>
      <c r="D11169" s="326" t="s">
        <v>851</v>
      </c>
    </row>
    <row r="11170" spans="1:4" ht="15" x14ac:dyDescent="0.2">
      <c r="A11170" s="85">
        <v>11581</v>
      </c>
      <c r="B11170" s="324" t="s">
        <v>25298</v>
      </c>
      <c r="C11170" s="325" t="s">
        <v>1491</v>
      </c>
      <c r="D11170" s="326" t="s">
        <v>1865</v>
      </c>
    </row>
    <row r="11171" spans="1:4" ht="15" x14ac:dyDescent="0.2">
      <c r="A11171" s="85">
        <v>11580</v>
      </c>
      <c r="B11171" s="324" t="s">
        <v>25299</v>
      </c>
      <c r="C11171" s="325" t="s">
        <v>1491</v>
      </c>
      <c r="D11171" s="326" t="s">
        <v>21511</v>
      </c>
    </row>
    <row r="11172" spans="1:4" ht="15" x14ac:dyDescent="0.2">
      <c r="A11172" s="85">
        <v>38177</v>
      </c>
      <c r="B11172" s="324" t="s">
        <v>25300</v>
      </c>
      <c r="C11172" s="325" t="s">
        <v>14847</v>
      </c>
      <c r="D11172" s="326" t="s">
        <v>1176</v>
      </c>
    </row>
    <row r="11173" spans="1:4" ht="15" x14ac:dyDescent="0.2">
      <c r="A11173" s="85">
        <v>10743</v>
      </c>
      <c r="B11173" s="324" t="s">
        <v>25301</v>
      </c>
      <c r="C11173" s="325" t="s">
        <v>14847</v>
      </c>
      <c r="D11173" s="326" t="s">
        <v>25302</v>
      </c>
    </row>
    <row r="11174" spans="1:4" ht="30" x14ac:dyDescent="0.2">
      <c r="A11174" s="85">
        <v>39848</v>
      </c>
      <c r="B11174" s="324" t="s">
        <v>25303</v>
      </c>
      <c r="C11174" s="325" t="s">
        <v>1491</v>
      </c>
      <c r="D11174" s="326" t="s">
        <v>19546</v>
      </c>
    </row>
    <row r="11175" spans="1:4" ht="15" x14ac:dyDescent="0.2">
      <c r="A11175" s="85">
        <v>20999</v>
      </c>
      <c r="B11175" s="324" t="s">
        <v>25304</v>
      </c>
      <c r="C11175" s="325" t="s">
        <v>1491</v>
      </c>
      <c r="D11175" s="326" t="s">
        <v>479</v>
      </c>
    </row>
    <row r="11176" spans="1:4" ht="15" x14ac:dyDescent="0.2">
      <c r="A11176" s="85">
        <v>21001</v>
      </c>
      <c r="B11176" s="324" t="s">
        <v>25305</v>
      </c>
      <c r="C11176" s="325" t="s">
        <v>1491</v>
      </c>
      <c r="D11176" s="326" t="s">
        <v>1334</v>
      </c>
    </row>
    <row r="11177" spans="1:4" ht="15" x14ac:dyDescent="0.2">
      <c r="A11177" s="85">
        <v>21003</v>
      </c>
      <c r="B11177" s="324" t="s">
        <v>25306</v>
      </c>
      <c r="C11177" s="325" t="s">
        <v>1491</v>
      </c>
      <c r="D11177" s="326" t="s">
        <v>509</v>
      </c>
    </row>
    <row r="11178" spans="1:4" ht="15" x14ac:dyDescent="0.2">
      <c r="A11178" s="85">
        <v>21006</v>
      </c>
      <c r="B11178" s="324" t="s">
        <v>25307</v>
      </c>
      <c r="C11178" s="325" t="s">
        <v>1491</v>
      </c>
      <c r="D11178" s="326" t="s">
        <v>399</v>
      </c>
    </row>
    <row r="11179" spans="1:4" ht="15" x14ac:dyDescent="0.2">
      <c r="A11179" s="85">
        <v>21019</v>
      </c>
      <c r="B11179" s="324" t="s">
        <v>25308</v>
      </c>
      <c r="C11179" s="325" t="s">
        <v>1491</v>
      </c>
      <c r="D11179" s="326" t="s">
        <v>630</v>
      </c>
    </row>
    <row r="11180" spans="1:4" ht="15" x14ac:dyDescent="0.2">
      <c r="A11180" s="85">
        <v>21021</v>
      </c>
      <c r="B11180" s="324" t="s">
        <v>25309</v>
      </c>
      <c r="C11180" s="325" t="s">
        <v>1491</v>
      </c>
      <c r="D11180" s="326" t="s">
        <v>17612</v>
      </c>
    </row>
    <row r="11181" spans="1:4" ht="15" x14ac:dyDescent="0.2">
      <c r="A11181" s="85">
        <v>21024</v>
      </c>
      <c r="B11181" s="324" t="s">
        <v>25310</v>
      </c>
      <c r="C11181" s="325" t="s">
        <v>1491</v>
      </c>
      <c r="D11181" s="326" t="s">
        <v>25311</v>
      </c>
    </row>
    <row r="11182" spans="1:4" ht="15" x14ac:dyDescent="0.2">
      <c r="A11182" s="85">
        <v>40624</v>
      </c>
      <c r="B11182" s="324" t="s">
        <v>25312</v>
      </c>
      <c r="C11182" s="325" t="s">
        <v>1491</v>
      </c>
      <c r="D11182" s="326" t="s">
        <v>25313</v>
      </c>
    </row>
    <row r="11183" spans="1:4" ht="15" x14ac:dyDescent="0.2">
      <c r="A11183" s="85">
        <v>13127</v>
      </c>
      <c r="B11183" s="324" t="s">
        <v>25314</v>
      </c>
      <c r="C11183" s="325" t="s">
        <v>1491</v>
      </c>
      <c r="D11183" s="326" t="s">
        <v>18886</v>
      </c>
    </row>
    <row r="11184" spans="1:4" ht="15" x14ac:dyDescent="0.2">
      <c r="A11184" s="85">
        <v>13137</v>
      </c>
      <c r="B11184" s="324" t="s">
        <v>25315</v>
      </c>
      <c r="C11184" s="325" t="s">
        <v>1491</v>
      </c>
      <c r="D11184" s="326" t="s">
        <v>17614</v>
      </c>
    </row>
    <row r="11185" spans="1:4" ht="15" x14ac:dyDescent="0.2">
      <c r="A11185" s="85">
        <v>20989</v>
      </c>
      <c r="B11185" s="324" t="s">
        <v>25316</v>
      </c>
      <c r="C11185" s="325" t="s">
        <v>1491</v>
      </c>
      <c r="D11185" s="326" t="s">
        <v>25317</v>
      </c>
    </row>
    <row r="11186" spans="1:4" ht="15" x14ac:dyDescent="0.2">
      <c r="A11186" s="85">
        <v>21147</v>
      </c>
      <c r="B11186" s="324" t="s">
        <v>25318</v>
      </c>
      <c r="C11186" s="325" t="s">
        <v>1491</v>
      </c>
      <c r="D11186" s="326" t="s">
        <v>25319</v>
      </c>
    </row>
    <row r="11187" spans="1:4" ht="15" x14ac:dyDescent="0.2">
      <c r="A11187" s="85">
        <v>21148</v>
      </c>
      <c r="B11187" s="324" t="s">
        <v>25320</v>
      </c>
      <c r="C11187" s="325" t="s">
        <v>1491</v>
      </c>
      <c r="D11187" s="326" t="s">
        <v>17746</v>
      </c>
    </row>
    <row r="11188" spans="1:4" ht="15" x14ac:dyDescent="0.2">
      <c r="A11188" s="85">
        <v>20984</v>
      </c>
      <c r="B11188" s="324" t="s">
        <v>25321</v>
      </c>
      <c r="C11188" s="325" t="s">
        <v>1491</v>
      </c>
      <c r="D11188" s="326" t="s">
        <v>25322</v>
      </c>
    </row>
    <row r="11189" spans="1:4" ht="15" x14ac:dyDescent="0.2">
      <c r="A11189" s="85">
        <v>13042</v>
      </c>
      <c r="B11189" s="324" t="s">
        <v>25323</v>
      </c>
      <c r="C11189" s="325" t="s">
        <v>1491</v>
      </c>
      <c r="D11189" s="326" t="s">
        <v>25324</v>
      </c>
    </row>
    <row r="11190" spans="1:4" ht="15" x14ac:dyDescent="0.2">
      <c r="A11190" s="85">
        <v>21150</v>
      </c>
      <c r="B11190" s="324" t="s">
        <v>25325</v>
      </c>
      <c r="C11190" s="325" t="s">
        <v>1491</v>
      </c>
      <c r="D11190" s="326" t="s">
        <v>5635</v>
      </c>
    </row>
    <row r="11191" spans="1:4" ht="15" x14ac:dyDescent="0.2">
      <c r="A11191" s="85">
        <v>13141</v>
      </c>
      <c r="B11191" s="324" t="s">
        <v>25326</v>
      </c>
      <c r="C11191" s="325" t="s">
        <v>1491</v>
      </c>
      <c r="D11191" s="326" t="s">
        <v>14315</v>
      </c>
    </row>
    <row r="11192" spans="1:4" ht="15" x14ac:dyDescent="0.2">
      <c r="A11192" s="85">
        <v>21151</v>
      </c>
      <c r="B11192" s="324" t="s">
        <v>25327</v>
      </c>
      <c r="C11192" s="325" t="s">
        <v>1491</v>
      </c>
      <c r="D11192" s="326" t="s">
        <v>25328</v>
      </c>
    </row>
    <row r="11193" spans="1:4" ht="15" x14ac:dyDescent="0.2">
      <c r="A11193" s="85">
        <v>13142</v>
      </c>
      <c r="B11193" s="324" t="s">
        <v>25329</v>
      </c>
      <c r="C11193" s="325" t="s">
        <v>1491</v>
      </c>
      <c r="D11193" s="326" t="s">
        <v>14820</v>
      </c>
    </row>
    <row r="11194" spans="1:4" ht="15" x14ac:dyDescent="0.2">
      <c r="A11194" s="85">
        <v>20994</v>
      </c>
      <c r="B11194" s="324" t="s">
        <v>25330</v>
      </c>
      <c r="C11194" s="325" t="s">
        <v>1491</v>
      </c>
      <c r="D11194" s="326" t="s">
        <v>25331</v>
      </c>
    </row>
    <row r="11195" spans="1:4" ht="15" x14ac:dyDescent="0.2">
      <c r="A11195" s="85">
        <v>7672</v>
      </c>
      <c r="B11195" s="324" t="s">
        <v>25332</v>
      </c>
      <c r="C11195" s="325" t="s">
        <v>1491</v>
      </c>
      <c r="D11195" s="326" t="s">
        <v>25333</v>
      </c>
    </row>
    <row r="11196" spans="1:4" ht="15" x14ac:dyDescent="0.2">
      <c r="A11196" s="85">
        <v>20995</v>
      </c>
      <c r="B11196" s="324" t="s">
        <v>25334</v>
      </c>
      <c r="C11196" s="325" t="s">
        <v>1491</v>
      </c>
      <c r="D11196" s="326" t="s">
        <v>25335</v>
      </c>
    </row>
    <row r="11197" spans="1:4" ht="15" x14ac:dyDescent="0.2">
      <c r="A11197" s="85">
        <v>7690</v>
      </c>
      <c r="B11197" s="324" t="s">
        <v>25336</v>
      </c>
      <c r="C11197" s="325" t="s">
        <v>1491</v>
      </c>
      <c r="D11197" s="326" t="s">
        <v>25337</v>
      </c>
    </row>
    <row r="11198" spans="1:4" ht="15" x14ac:dyDescent="0.2">
      <c r="A11198" s="85">
        <v>20980</v>
      </c>
      <c r="B11198" s="324" t="s">
        <v>25338</v>
      </c>
      <c r="C11198" s="325" t="s">
        <v>1491</v>
      </c>
      <c r="D11198" s="326" t="s">
        <v>14804</v>
      </c>
    </row>
    <row r="11199" spans="1:4" ht="15" x14ac:dyDescent="0.2">
      <c r="A11199" s="85">
        <v>7661</v>
      </c>
      <c r="B11199" s="324" t="s">
        <v>25339</v>
      </c>
      <c r="C11199" s="325" t="s">
        <v>1491</v>
      </c>
      <c r="D11199" s="326" t="s">
        <v>25340</v>
      </c>
    </row>
    <row r="11200" spans="1:4" ht="30" x14ac:dyDescent="0.2">
      <c r="A11200" s="85">
        <v>21016</v>
      </c>
      <c r="B11200" s="324" t="s">
        <v>25341</v>
      </c>
      <c r="C11200" s="325" t="s">
        <v>1491</v>
      </c>
      <c r="D11200" s="326" t="s">
        <v>25342</v>
      </c>
    </row>
    <row r="11201" spans="1:4" ht="30" x14ac:dyDescent="0.2">
      <c r="A11201" s="85">
        <v>21008</v>
      </c>
      <c r="B11201" s="324" t="s">
        <v>25343</v>
      </c>
      <c r="C11201" s="325" t="s">
        <v>1491</v>
      </c>
      <c r="D11201" s="326" t="s">
        <v>14487</v>
      </c>
    </row>
    <row r="11202" spans="1:4" ht="30" x14ac:dyDescent="0.2">
      <c r="A11202" s="85">
        <v>21009</v>
      </c>
      <c r="B11202" s="324" t="s">
        <v>25344</v>
      </c>
      <c r="C11202" s="325" t="s">
        <v>1491</v>
      </c>
      <c r="D11202" s="326" t="s">
        <v>965</v>
      </c>
    </row>
    <row r="11203" spans="1:4" ht="30" x14ac:dyDescent="0.2">
      <c r="A11203" s="85">
        <v>21010</v>
      </c>
      <c r="B11203" s="324" t="s">
        <v>25345</v>
      </c>
      <c r="C11203" s="325" t="s">
        <v>1491</v>
      </c>
      <c r="D11203" s="326" t="s">
        <v>699</v>
      </c>
    </row>
    <row r="11204" spans="1:4" ht="30" x14ac:dyDescent="0.2">
      <c r="A11204" s="85">
        <v>21011</v>
      </c>
      <c r="B11204" s="324" t="s">
        <v>25346</v>
      </c>
      <c r="C11204" s="325" t="s">
        <v>1491</v>
      </c>
      <c r="D11204" s="326" t="s">
        <v>14603</v>
      </c>
    </row>
    <row r="11205" spans="1:4" ht="30" x14ac:dyDescent="0.2">
      <c r="A11205" s="85">
        <v>21012</v>
      </c>
      <c r="B11205" s="324" t="s">
        <v>25347</v>
      </c>
      <c r="C11205" s="325" t="s">
        <v>1491</v>
      </c>
      <c r="D11205" s="326" t="s">
        <v>1341</v>
      </c>
    </row>
    <row r="11206" spans="1:4" ht="30" x14ac:dyDescent="0.2">
      <c r="A11206" s="85">
        <v>21013</v>
      </c>
      <c r="B11206" s="324" t="s">
        <v>25348</v>
      </c>
      <c r="C11206" s="325" t="s">
        <v>1491</v>
      </c>
      <c r="D11206" s="326" t="s">
        <v>25349</v>
      </c>
    </row>
    <row r="11207" spans="1:4" ht="30" x14ac:dyDescent="0.2">
      <c r="A11207" s="85">
        <v>21014</v>
      </c>
      <c r="B11207" s="324" t="s">
        <v>25350</v>
      </c>
      <c r="C11207" s="325" t="s">
        <v>1491</v>
      </c>
      <c r="D11207" s="326" t="s">
        <v>20648</v>
      </c>
    </row>
    <row r="11208" spans="1:4" ht="30" x14ac:dyDescent="0.2">
      <c r="A11208" s="85">
        <v>21015</v>
      </c>
      <c r="B11208" s="324" t="s">
        <v>25351</v>
      </c>
      <c r="C11208" s="325" t="s">
        <v>1491</v>
      </c>
      <c r="D11208" s="326" t="s">
        <v>25352</v>
      </c>
    </row>
    <row r="11209" spans="1:4" ht="30" x14ac:dyDescent="0.2">
      <c r="A11209" s="85">
        <v>7697</v>
      </c>
      <c r="B11209" s="324" t="s">
        <v>25353</v>
      </c>
      <c r="C11209" s="325" t="s">
        <v>1491</v>
      </c>
      <c r="D11209" s="326" t="s">
        <v>4105</v>
      </c>
    </row>
    <row r="11210" spans="1:4" ht="30" x14ac:dyDescent="0.2">
      <c r="A11210" s="85">
        <v>7698</v>
      </c>
      <c r="B11210" s="324" t="s">
        <v>25354</v>
      </c>
      <c r="C11210" s="325" t="s">
        <v>1491</v>
      </c>
      <c r="D11210" s="326" t="s">
        <v>13567</v>
      </c>
    </row>
    <row r="11211" spans="1:4" ht="30" x14ac:dyDescent="0.2">
      <c r="A11211" s="85">
        <v>7691</v>
      </c>
      <c r="B11211" s="324" t="s">
        <v>25355</v>
      </c>
      <c r="C11211" s="325" t="s">
        <v>1491</v>
      </c>
      <c r="D11211" s="326" t="s">
        <v>897</v>
      </c>
    </row>
    <row r="11212" spans="1:4" ht="15" x14ac:dyDescent="0.2">
      <c r="A11212" s="85">
        <v>40626</v>
      </c>
      <c r="B11212" s="324" t="s">
        <v>25356</v>
      </c>
      <c r="C11212" s="325" t="s">
        <v>1491</v>
      </c>
      <c r="D11212" s="326" t="s">
        <v>7270</v>
      </c>
    </row>
    <row r="11213" spans="1:4" ht="30" x14ac:dyDescent="0.2">
      <c r="A11213" s="85">
        <v>7701</v>
      </c>
      <c r="B11213" s="324" t="s">
        <v>25357</v>
      </c>
      <c r="C11213" s="325" t="s">
        <v>1491</v>
      </c>
      <c r="D11213" s="326" t="s">
        <v>25358</v>
      </c>
    </row>
    <row r="11214" spans="1:4" ht="30" x14ac:dyDescent="0.2">
      <c r="A11214" s="85">
        <v>7696</v>
      </c>
      <c r="B11214" s="324" t="s">
        <v>25359</v>
      </c>
      <c r="C11214" s="325" t="s">
        <v>1491</v>
      </c>
      <c r="D11214" s="326" t="s">
        <v>25360</v>
      </c>
    </row>
    <row r="11215" spans="1:4" ht="30" x14ac:dyDescent="0.2">
      <c r="A11215" s="85">
        <v>7700</v>
      </c>
      <c r="B11215" s="324" t="s">
        <v>25361</v>
      </c>
      <c r="C11215" s="325" t="s">
        <v>1491</v>
      </c>
      <c r="D11215" s="326" t="s">
        <v>527</v>
      </c>
    </row>
    <row r="11216" spans="1:4" ht="30" x14ac:dyDescent="0.2">
      <c r="A11216" s="85">
        <v>7694</v>
      </c>
      <c r="B11216" s="324" t="s">
        <v>25362</v>
      </c>
      <c r="C11216" s="325" t="s">
        <v>1491</v>
      </c>
      <c r="D11216" s="326" t="s">
        <v>731</v>
      </c>
    </row>
    <row r="11217" spans="1:4" ht="30" x14ac:dyDescent="0.2">
      <c r="A11217" s="85">
        <v>7693</v>
      </c>
      <c r="B11217" s="324" t="s">
        <v>25363</v>
      </c>
      <c r="C11217" s="325" t="s">
        <v>1491</v>
      </c>
      <c r="D11217" s="326" t="s">
        <v>25364</v>
      </c>
    </row>
    <row r="11218" spans="1:4" ht="30" x14ac:dyDescent="0.2">
      <c r="A11218" s="85">
        <v>7692</v>
      </c>
      <c r="B11218" s="324" t="s">
        <v>25365</v>
      </c>
      <c r="C11218" s="325" t="s">
        <v>1491</v>
      </c>
      <c r="D11218" s="326" t="s">
        <v>25366</v>
      </c>
    </row>
    <row r="11219" spans="1:4" ht="30" x14ac:dyDescent="0.2">
      <c r="A11219" s="85">
        <v>7695</v>
      </c>
      <c r="B11219" s="324" t="s">
        <v>25367</v>
      </c>
      <c r="C11219" s="325" t="s">
        <v>1491</v>
      </c>
      <c r="D11219" s="326" t="s">
        <v>25368</v>
      </c>
    </row>
    <row r="11220" spans="1:4" ht="15" x14ac:dyDescent="0.2">
      <c r="A11220" s="85">
        <v>13356</v>
      </c>
      <c r="B11220" s="324" t="s">
        <v>25369</v>
      </c>
      <c r="C11220" s="325" t="s">
        <v>1491</v>
      </c>
      <c r="D11220" s="326" t="s">
        <v>18261</v>
      </c>
    </row>
    <row r="11221" spans="1:4" ht="15" x14ac:dyDescent="0.2">
      <c r="A11221" s="85">
        <v>36365</v>
      </c>
      <c r="B11221" s="324" t="s">
        <v>25370</v>
      </c>
      <c r="C11221" s="325" t="s">
        <v>1491</v>
      </c>
      <c r="D11221" s="326" t="s">
        <v>13768</v>
      </c>
    </row>
    <row r="11222" spans="1:4" ht="15" x14ac:dyDescent="0.2">
      <c r="A11222" s="85">
        <v>41930</v>
      </c>
      <c r="B11222" s="324" t="s">
        <v>25371</v>
      </c>
      <c r="C11222" s="325" t="s">
        <v>1491</v>
      </c>
      <c r="D11222" s="326" t="s">
        <v>14671</v>
      </c>
    </row>
    <row r="11223" spans="1:4" ht="15" x14ac:dyDescent="0.2">
      <c r="A11223" s="85">
        <v>41931</v>
      </c>
      <c r="B11223" s="324" t="s">
        <v>25372</v>
      </c>
      <c r="C11223" s="325" t="s">
        <v>1491</v>
      </c>
      <c r="D11223" s="326" t="s">
        <v>14766</v>
      </c>
    </row>
    <row r="11224" spans="1:4" ht="15" x14ac:dyDescent="0.2">
      <c r="A11224" s="85">
        <v>41932</v>
      </c>
      <c r="B11224" s="324" t="s">
        <v>25373</v>
      </c>
      <c r="C11224" s="325" t="s">
        <v>1491</v>
      </c>
      <c r="D11224" s="326" t="s">
        <v>25374</v>
      </c>
    </row>
    <row r="11225" spans="1:4" ht="15" x14ac:dyDescent="0.2">
      <c r="A11225" s="85">
        <v>41933</v>
      </c>
      <c r="B11225" s="324" t="s">
        <v>25375</v>
      </c>
      <c r="C11225" s="325" t="s">
        <v>1491</v>
      </c>
      <c r="D11225" s="326" t="s">
        <v>25376</v>
      </c>
    </row>
    <row r="11226" spans="1:4" ht="15" x14ac:dyDescent="0.2">
      <c r="A11226" s="85">
        <v>41934</v>
      </c>
      <c r="B11226" s="324" t="s">
        <v>25377</v>
      </c>
      <c r="C11226" s="325" t="s">
        <v>1491</v>
      </c>
      <c r="D11226" s="326" t="s">
        <v>25378</v>
      </c>
    </row>
    <row r="11227" spans="1:4" ht="15" x14ac:dyDescent="0.2">
      <c r="A11227" s="85">
        <v>41936</v>
      </c>
      <c r="B11227" s="324" t="s">
        <v>25379</v>
      </c>
      <c r="C11227" s="325" t="s">
        <v>1491</v>
      </c>
      <c r="D11227" s="326" t="s">
        <v>25380</v>
      </c>
    </row>
    <row r="11228" spans="1:4" ht="15" x14ac:dyDescent="0.2">
      <c r="A11228" s="85">
        <v>7720</v>
      </c>
      <c r="B11228" s="324" t="s">
        <v>25381</v>
      </c>
      <c r="C11228" s="325" t="s">
        <v>1491</v>
      </c>
      <c r="D11228" s="326" t="s">
        <v>14145</v>
      </c>
    </row>
    <row r="11229" spans="1:4" ht="15" x14ac:dyDescent="0.2">
      <c r="A11229" s="85">
        <v>40335</v>
      </c>
      <c r="B11229" s="324" t="s">
        <v>25382</v>
      </c>
      <c r="C11229" s="325" t="s">
        <v>1491</v>
      </c>
      <c r="D11229" s="326" t="s">
        <v>14146</v>
      </c>
    </row>
    <row r="11230" spans="1:4" ht="15" x14ac:dyDescent="0.2">
      <c r="A11230" s="85">
        <v>7740</v>
      </c>
      <c r="B11230" s="324" t="s">
        <v>25383</v>
      </c>
      <c r="C11230" s="325" t="s">
        <v>1491</v>
      </c>
      <c r="D11230" s="326" t="s">
        <v>14147</v>
      </c>
    </row>
    <row r="11231" spans="1:4" ht="15" x14ac:dyDescent="0.2">
      <c r="A11231" s="85">
        <v>7741</v>
      </c>
      <c r="B11231" s="324" t="s">
        <v>25384</v>
      </c>
      <c r="C11231" s="325" t="s">
        <v>1491</v>
      </c>
      <c r="D11231" s="326" t="s">
        <v>14148</v>
      </c>
    </row>
    <row r="11232" spans="1:4" ht="15" x14ac:dyDescent="0.2">
      <c r="A11232" s="85">
        <v>7774</v>
      </c>
      <c r="B11232" s="324" t="s">
        <v>25385</v>
      </c>
      <c r="C11232" s="325" t="s">
        <v>1491</v>
      </c>
      <c r="D11232" s="326" t="s">
        <v>14149</v>
      </c>
    </row>
    <row r="11233" spans="1:4" ht="15" x14ac:dyDescent="0.2">
      <c r="A11233" s="85">
        <v>7744</v>
      </c>
      <c r="B11233" s="324" t="s">
        <v>25386</v>
      </c>
      <c r="C11233" s="325" t="s">
        <v>1491</v>
      </c>
      <c r="D11233" s="326" t="s">
        <v>14150</v>
      </c>
    </row>
    <row r="11234" spans="1:4" ht="15" x14ac:dyDescent="0.2">
      <c r="A11234" s="85">
        <v>7773</v>
      </c>
      <c r="B11234" s="324" t="s">
        <v>25387</v>
      </c>
      <c r="C11234" s="325" t="s">
        <v>1491</v>
      </c>
      <c r="D11234" s="326" t="s">
        <v>14151</v>
      </c>
    </row>
    <row r="11235" spans="1:4" ht="15" x14ac:dyDescent="0.2">
      <c r="A11235" s="85">
        <v>7754</v>
      </c>
      <c r="B11235" s="324" t="s">
        <v>25388</v>
      </c>
      <c r="C11235" s="325" t="s">
        <v>1491</v>
      </c>
      <c r="D11235" s="326" t="s">
        <v>14152</v>
      </c>
    </row>
    <row r="11236" spans="1:4" ht="15" x14ac:dyDescent="0.2">
      <c r="A11236" s="85">
        <v>7735</v>
      </c>
      <c r="B11236" s="324" t="s">
        <v>25389</v>
      </c>
      <c r="C11236" s="325" t="s">
        <v>1491</v>
      </c>
      <c r="D11236" s="326" t="s">
        <v>14153</v>
      </c>
    </row>
    <row r="11237" spans="1:4" ht="15" x14ac:dyDescent="0.2">
      <c r="A11237" s="85">
        <v>7755</v>
      </c>
      <c r="B11237" s="324" t="s">
        <v>25390</v>
      </c>
      <c r="C11237" s="325" t="s">
        <v>1491</v>
      </c>
      <c r="D11237" s="326" t="s">
        <v>14154</v>
      </c>
    </row>
    <row r="11238" spans="1:4" ht="15" x14ac:dyDescent="0.2">
      <c r="A11238" s="85">
        <v>7776</v>
      </c>
      <c r="B11238" s="324" t="s">
        <v>25391</v>
      </c>
      <c r="C11238" s="325" t="s">
        <v>1491</v>
      </c>
      <c r="D11238" s="326" t="s">
        <v>14155</v>
      </c>
    </row>
    <row r="11239" spans="1:4" ht="15" x14ac:dyDescent="0.2">
      <c r="A11239" s="85">
        <v>7743</v>
      </c>
      <c r="B11239" s="324" t="s">
        <v>25392</v>
      </c>
      <c r="C11239" s="325" t="s">
        <v>1491</v>
      </c>
      <c r="D11239" s="326" t="s">
        <v>14156</v>
      </c>
    </row>
    <row r="11240" spans="1:4" ht="15" x14ac:dyDescent="0.2">
      <c r="A11240" s="85">
        <v>7733</v>
      </c>
      <c r="B11240" s="324" t="s">
        <v>25393</v>
      </c>
      <c r="C11240" s="325" t="s">
        <v>1491</v>
      </c>
      <c r="D11240" s="326" t="s">
        <v>14157</v>
      </c>
    </row>
    <row r="11241" spans="1:4" ht="15" x14ac:dyDescent="0.2">
      <c r="A11241" s="85">
        <v>7775</v>
      </c>
      <c r="B11241" s="324" t="s">
        <v>25394</v>
      </c>
      <c r="C11241" s="325" t="s">
        <v>1491</v>
      </c>
      <c r="D11241" s="326" t="s">
        <v>1149</v>
      </c>
    </row>
    <row r="11242" spans="1:4" ht="15" x14ac:dyDescent="0.2">
      <c r="A11242" s="85">
        <v>7734</v>
      </c>
      <c r="B11242" s="324" t="s">
        <v>25395</v>
      </c>
      <c r="C11242" s="325" t="s">
        <v>1491</v>
      </c>
      <c r="D11242" s="326" t="s">
        <v>14158</v>
      </c>
    </row>
    <row r="11243" spans="1:4" ht="15" x14ac:dyDescent="0.2">
      <c r="A11243" s="85">
        <v>7753</v>
      </c>
      <c r="B11243" s="324" t="s">
        <v>25396</v>
      </c>
      <c r="C11243" s="325" t="s">
        <v>1491</v>
      </c>
      <c r="D11243" s="326" t="s">
        <v>14159</v>
      </c>
    </row>
    <row r="11244" spans="1:4" ht="15" x14ac:dyDescent="0.2">
      <c r="A11244" s="85">
        <v>13256</v>
      </c>
      <c r="B11244" s="324" t="s">
        <v>25397</v>
      </c>
      <c r="C11244" s="325" t="s">
        <v>1491</v>
      </c>
      <c r="D11244" s="326" t="s">
        <v>14160</v>
      </c>
    </row>
    <row r="11245" spans="1:4" ht="15" x14ac:dyDescent="0.2">
      <c r="A11245" s="85">
        <v>7757</v>
      </c>
      <c r="B11245" s="324" t="s">
        <v>25398</v>
      </c>
      <c r="C11245" s="325" t="s">
        <v>1491</v>
      </c>
      <c r="D11245" s="326" t="s">
        <v>14161</v>
      </c>
    </row>
    <row r="11246" spans="1:4" ht="15" x14ac:dyDescent="0.2">
      <c r="A11246" s="85">
        <v>7758</v>
      </c>
      <c r="B11246" s="324" t="s">
        <v>25399</v>
      </c>
      <c r="C11246" s="325" t="s">
        <v>1491</v>
      </c>
      <c r="D11246" s="326" t="s">
        <v>14162</v>
      </c>
    </row>
    <row r="11247" spans="1:4" ht="15" x14ac:dyDescent="0.2">
      <c r="A11247" s="85">
        <v>7759</v>
      </c>
      <c r="B11247" s="324" t="s">
        <v>25400</v>
      </c>
      <c r="C11247" s="325" t="s">
        <v>1491</v>
      </c>
      <c r="D11247" s="326" t="s">
        <v>14163</v>
      </c>
    </row>
    <row r="11248" spans="1:4" ht="15" x14ac:dyDescent="0.2">
      <c r="A11248" s="85">
        <v>40334</v>
      </c>
      <c r="B11248" s="324" t="s">
        <v>25401</v>
      </c>
      <c r="C11248" s="325" t="s">
        <v>1491</v>
      </c>
      <c r="D11248" s="326" t="s">
        <v>1003</v>
      </c>
    </row>
    <row r="11249" spans="1:4" ht="15" x14ac:dyDescent="0.2">
      <c r="A11249" s="85">
        <v>7745</v>
      </c>
      <c r="B11249" s="324" t="s">
        <v>25402</v>
      </c>
      <c r="C11249" s="325" t="s">
        <v>1491</v>
      </c>
      <c r="D11249" s="326" t="s">
        <v>14164</v>
      </c>
    </row>
    <row r="11250" spans="1:4" ht="15" x14ac:dyDescent="0.2">
      <c r="A11250" s="85">
        <v>7714</v>
      </c>
      <c r="B11250" s="324" t="s">
        <v>25403</v>
      </c>
      <c r="C11250" s="325" t="s">
        <v>1491</v>
      </c>
      <c r="D11250" s="326" t="s">
        <v>1360</v>
      </c>
    </row>
    <row r="11251" spans="1:4" ht="15" x14ac:dyDescent="0.2">
      <c r="A11251" s="85">
        <v>7725</v>
      </c>
      <c r="B11251" s="324" t="s">
        <v>25404</v>
      </c>
      <c r="C11251" s="325" t="s">
        <v>1491</v>
      </c>
      <c r="D11251" s="326" t="s">
        <v>14070</v>
      </c>
    </row>
    <row r="11252" spans="1:4" ht="15" x14ac:dyDescent="0.2">
      <c r="A11252" s="85">
        <v>7742</v>
      </c>
      <c r="B11252" s="324" t="s">
        <v>25405</v>
      </c>
      <c r="C11252" s="325" t="s">
        <v>1491</v>
      </c>
      <c r="D11252" s="326" t="s">
        <v>14165</v>
      </c>
    </row>
    <row r="11253" spans="1:4" ht="15" x14ac:dyDescent="0.2">
      <c r="A11253" s="85">
        <v>7750</v>
      </c>
      <c r="B11253" s="324" t="s">
        <v>25406</v>
      </c>
      <c r="C11253" s="325" t="s">
        <v>1491</v>
      </c>
      <c r="D11253" s="326" t="s">
        <v>14166</v>
      </c>
    </row>
    <row r="11254" spans="1:4" ht="15" x14ac:dyDescent="0.2">
      <c r="A11254" s="85">
        <v>7756</v>
      </c>
      <c r="B11254" s="324" t="s">
        <v>25407</v>
      </c>
      <c r="C11254" s="325" t="s">
        <v>1491</v>
      </c>
      <c r="D11254" s="326" t="s">
        <v>14167</v>
      </c>
    </row>
    <row r="11255" spans="1:4" ht="15" x14ac:dyDescent="0.2">
      <c r="A11255" s="85">
        <v>7765</v>
      </c>
      <c r="B11255" s="324" t="s">
        <v>25408</v>
      </c>
      <c r="C11255" s="325" t="s">
        <v>1491</v>
      </c>
      <c r="D11255" s="326" t="s">
        <v>14168</v>
      </c>
    </row>
    <row r="11256" spans="1:4" ht="15" x14ac:dyDescent="0.2">
      <c r="A11256" s="85">
        <v>12569</v>
      </c>
      <c r="B11256" s="324" t="s">
        <v>25409</v>
      </c>
      <c r="C11256" s="325" t="s">
        <v>1491</v>
      </c>
      <c r="D11256" s="326" t="s">
        <v>14169</v>
      </c>
    </row>
    <row r="11257" spans="1:4" ht="15" x14ac:dyDescent="0.2">
      <c r="A11257" s="85">
        <v>7766</v>
      </c>
      <c r="B11257" s="324" t="s">
        <v>25410</v>
      </c>
      <c r="C11257" s="325" t="s">
        <v>1491</v>
      </c>
      <c r="D11257" s="326" t="s">
        <v>14170</v>
      </c>
    </row>
    <row r="11258" spans="1:4" ht="15" x14ac:dyDescent="0.2">
      <c r="A11258" s="85">
        <v>7767</v>
      </c>
      <c r="B11258" s="324" t="s">
        <v>25411</v>
      </c>
      <c r="C11258" s="325" t="s">
        <v>1491</v>
      </c>
      <c r="D11258" s="326" t="s">
        <v>14171</v>
      </c>
    </row>
    <row r="11259" spans="1:4" ht="15" x14ac:dyDescent="0.2">
      <c r="A11259" s="85">
        <v>7727</v>
      </c>
      <c r="B11259" s="324" t="s">
        <v>25412</v>
      </c>
      <c r="C11259" s="325" t="s">
        <v>1491</v>
      </c>
      <c r="D11259" s="326" t="s">
        <v>14172</v>
      </c>
    </row>
    <row r="11260" spans="1:4" ht="15" x14ac:dyDescent="0.2">
      <c r="A11260" s="85">
        <v>7760</v>
      </c>
      <c r="B11260" s="324" t="s">
        <v>25413</v>
      </c>
      <c r="C11260" s="325" t="s">
        <v>1491</v>
      </c>
      <c r="D11260" s="326" t="s">
        <v>14173</v>
      </c>
    </row>
    <row r="11261" spans="1:4" ht="15" x14ac:dyDescent="0.2">
      <c r="A11261" s="85">
        <v>7761</v>
      </c>
      <c r="B11261" s="324" t="s">
        <v>25414</v>
      </c>
      <c r="C11261" s="325" t="s">
        <v>1491</v>
      </c>
      <c r="D11261" s="326" t="s">
        <v>14174</v>
      </c>
    </row>
    <row r="11262" spans="1:4" ht="15" x14ac:dyDescent="0.2">
      <c r="A11262" s="85">
        <v>7752</v>
      </c>
      <c r="B11262" s="324" t="s">
        <v>25415</v>
      </c>
      <c r="C11262" s="325" t="s">
        <v>1491</v>
      </c>
      <c r="D11262" s="326" t="s">
        <v>14175</v>
      </c>
    </row>
    <row r="11263" spans="1:4" ht="15" x14ac:dyDescent="0.2">
      <c r="A11263" s="85">
        <v>7762</v>
      </c>
      <c r="B11263" s="324" t="s">
        <v>25416</v>
      </c>
      <c r="C11263" s="325" t="s">
        <v>1491</v>
      </c>
      <c r="D11263" s="326" t="s">
        <v>14176</v>
      </c>
    </row>
    <row r="11264" spans="1:4" ht="15" x14ac:dyDescent="0.2">
      <c r="A11264" s="85">
        <v>7722</v>
      </c>
      <c r="B11264" s="324" t="s">
        <v>25417</v>
      </c>
      <c r="C11264" s="325" t="s">
        <v>1491</v>
      </c>
      <c r="D11264" s="326" t="s">
        <v>7152</v>
      </c>
    </row>
    <row r="11265" spans="1:4" ht="15" x14ac:dyDescent="0.2">
      <c r="A11265" s="85">
        <v>7763</v>
      </c>
      <c r="B11265" s="324" t="s">
        <v>25418</v>
      </c>
      <c r="C11265" s="325" t="s">
        <v>1491</v>
      </c>
      <c r="D11265" s="326" t="s">
        <v>14177</v>
      </c>
    </row>
    <row r="11266" spans="1:4" ht="15" x14ac:dyDescent="0.2">
      <c r="A11266" s="85">
        <v>7764</v>
      </c>
      <c r="B11266" s="324" t="s">
        <v>25419</v>
      </c>
      <c r="C11266" s="325" t="s">
        <v>1491</v>
      </c>
      <c r="D11266" s="326" t="s">
        <v>6460</v>
      </c>
    </row>
    <row r="11267" spans="1:4" ht="15" x14ac:dyDescent="0.2">
      <c r="A11267" s="85">
        <v>12572</v>
      </c>
      <c r="B11267" s="324" t="s">
        <v>25420</v>
      </c>
      <c r="C11267" s="325" t="s">
        <v>1491</v>
      </c>
      <c r="D11267" s="326" t="s">
        <v>14178</v>
      </c>
    </row>
    <row r="11268" spans="1:4" ht="15" x14ac:dyDescent="0.2">
      <c r="A11268" s="85">
        <v>12573</v>
      </c>
      <c r="B11268" s="324" t="s">
        <v>25421</v>
      </c>
      <c r="C11268" s="325" t="s">
        <v>1491</v>
      </c>
      <c r="D11268" s="326" t="s">
        <v>14179</v>
      </c>
    </row>
    <row r="11269" spans="1:4" ht="15" x14ac:dyDescent="0.2">
      <c r="A11269" s="85">
        <v>12574</v>
      </c>
      <c r="B11269" s="324" t="s">
        <v>25422</v>
      </c>
      <c r="C11269" s="325" t="s">
        <v>1491</v>
      </c>
      <c r="D11269" s="326" t="s">
        <v>14180</v>
      </c>
    </row>
    <row r="11270" spans="1:4" ht="15" x14ac:dyDescent="0.2">
      <c r="A11270" s="85">
        <v>12575</v>
      </c>
      <c r="B11270" s="324" t="s">
        <v>25423</v>
      </c>
      <c r="C11270" s="325" t="s">
        <v>1491</v>
      </c>
      <c r="D11270" s="326" t="s">
        <v>14181</v>
      </c>
    </row>
    <row r="11271" spans="1:4" ht="15" x14ac:dyDescent="0.2">
      <c r="A11271" s="85">
        <v>12576</v>
      </c>
      <c r="B11271" s="324" t="s">
        <v>25424</v>
      </c>
      <c r="C11271" s="325" t="s">
        <v>1491</v>
      </c>
      <c r="D11271" s="326" t="s">
        <v>14182</v>
      </c>
    </row>
    <row r="11272" spans="1:4" ht="15" x14ac:dyDescent="0.2">
      <c r="A11272" s="85">
        <v>12577</v>
      </c>
      <c r="B11272" s="324" t="s">
        <v>25425</v>
      </c>
      <c r="C11272" s="325" t="s">
        <v>1491</v>
      </c>
      <c r="D11272" s="326" t="s">
        <v>14183</v>
      </c>
    </row>
    <row r="11273" spans="1:4" ht="15" x14ac:dyDescent="0.2">
      <c r="A11273" s="85">
        <v>12578</v>
      </c>
      <c r="B11273" s="324" t="s">
        <v>25426</v>
      </c>
      <c r="C11273" s="325" t="s">
        <v>1491</v>
      </c>
      <c r="D11273" s="326" t="s">
        <v>14184</v>
      </c>
    </row>
    <row r="11274" spans="1:4" ht="15" x14ac:dyDescent="0.2">
      <c r="A11274" s="85">
        <v>12579</v>
      </c>
      <c r="B11274" s="324" t="s">
        <v>25427</v>
      </c>
      <c r="C11274" s="325" t="s">
        <v>1491</v>
      </c>
      <c r="D11274" s="326" t="s">
        <v>14185</v>
      </c>
    </row>
    <row r="11275" spans="1:4" ht="15" x14ac:dyDescent="0.2">
      <c r="A11275" s="85">
        <v>12580</v>
      </c>
      <c r="B11275" s="324" t="s">
        <v>25428</v>
      </c>
      <c r="C11275" s="325" t="s">
        <v>1491</v>
      </c>
      <c r="D11275" s="326" t="s">
        <v>14186</v>
      </c>
    </row>
    <row r="11276" spans="1:4" ht="15" x14ac:dyDescent="0.2">
      <c r="A11276" s="85">
        <v>12581</v>
      </c>
      <c r="B11276" s="324" t="s">
        <v>25429</v>
      </c>
      <c r="C11276" s="325" t="s">
        <v>1491</v>
      </c>
      <c r="D11276" s="326" t="s">
        <v>14187</v>
      </c>
    </row>
    <row r="11277" spans="1:4" ht="15" x14ac:dyDescent="0.2">
      <c r="A11277" s="85">
        <v>41785</v>
      </c>
      <c r="B11277" s="324" t="s">
        <v>25430</v>
      </c>
      <c r="C11277" s="325" t="s">
        <v>1491</v>
      </c>
      <c r="D11277" s="326" t="s">
        <v>25431</v>
      </c>
    </row>
    <row r="11278" spans="1:4" ht="15" x14ac:dyDescent="0.2">
      <c r="A11278" s="85">
        <v>41781</v>
      </c>
      <c r="B11278" s="324" t="s">
        <v>25432</v>
      </c>
      <c r="C11278" s="325" t="s">
        <v>1491</v>
      </c>
      <c r="D11278" s="326" t="s">
        <v>25433</v>
      </c>
    </row>
    <row r="11279" spans="1:4" ht="15" x14ac:dyDescent="0.2">
      <c r="A11279" s="85">
        <v>41783</v>
      </c>
      <c r="B11279" s="324" t="s">
        <v>25434</v>
      </c>
      <c r="C11279" s="325" t="s">
        <v>1491</v>
      </c>
      <c r="D11279" s="326" t="s">
        <v>25435</v>
      </c>
    </row>
    <row r="11280" spans="1:4" ht="15" x14ac:dyDescent="0.2">
      <c r="A11280" s="85">
        <v>41786</v>
      </c>
      <c r="B11280" s="324" t="s">
        <v>25436</v>
      </c>
      <c r="C11280" s="325" t="s">
        <v>1491</v>
      </c>
      <c r="D11280" s="326" t="s">
        <v>25437</v>
      </c>
    </row>
    <row r="11281" spans="1:4" ht="15" x14ac:dyDescent="0.2">
      <c r="A11281" s="85">
        <v>41779</v>
      </c>
      <c r="B11281" s="324" t="s">
        <v>25438</v>
      </c>
      <c r="C11281" s="325" t="s">
        <v>1491</v>
      </c>
      <c r="D11281" s="326" t="s">
        <v>25439</v>
      </c>
    </row>
    <row r="11282" spans="1:4" ht="15" x14ac:dyDescent="0.2">
      <c r="A11282" s="85">
        <v>41780</v>
      </c>
      <c r="B11282" s="324" t="s">
        <v>25440</v>
      </c>
      <c r="C11282" s="325" t="s">
        <v>1491</v>
      </c>
      <c r="D11282" s="326" t="s">
        <v>25441</v>
      </c>
    </row>
    <row r="11283" spans="1:4" ht="15" x14ac:dyDescent="0.2">
      <c r="A11283" s="85">
        <v>41782</v>
      </c>
      <c r="B11283" s="324" t="s">
        <v>25442</v>
      </c>
      <c r="C11283" s="325" t="s">
        <v>1491</v>
      </c>
      <c r="D11283" s="326" t="s">
        <v>25443</v>
      </c>
    </row>
    <row r="11284" spans="1:4" ht="15" x14ac:dyDescent="0.2">
      <c r="A11284" s="85">
        <v>38130</v>
      </c>
      <c r="B11284" s="324" t="s">
        <v>25444</v>
      </c>
      <c r="C11284" s="325" t="s">
        <v>1491</v>
      </c>
      <c r="D11284" s="326" t="s">
        <v>1610</v>
      </c>
    </row>
    <row r="11285" spans="1:4" ht="15" x14ac:dyDescent="0.2">
      <c r="A11285" s="85">
        <v>21123</v>
      </c>
      <c r="B11285" s="324" t="s">
        <v>25445</v>
      </c>
      <c r="C11285" s="325" t="s">
        <v>1491</v>
      </c>
      <c r="D11285" s="326" t="s">
        <v>2818</v>
      </c>
    </row>
    <row r="11286" spans="1:4" ht="15" x14ac:dyDescent="0.2">
      <c r="A11286" s="85">
        <v>21124</v>
      </c>
      <c r="B11286" s="324" t="s">
        <v>25446</v>
      </c>
      <c r="C11286" s="325" t="s">
        <v>1491</v>
      </c>
      <c r="D11286" s="326" t="s">
        <v>1250</v>
      </c>
    </row>
    <row r="11287" spans="1:4" ht="15" x14ac:dyDescent="0.2">
      <c r="A11287" s="85">
        <v>21125</v>
      </c>
      <c r="B11287" s="324" t="s">
        <v>25447</v>
      </c>
      <c r="C11287" s="325" t="s">
        <v>1491</v>
      </c>
      <c r="D11287" s="326" t="s">
        <v>5333</v>
      </c>
    </row>
    <row r="11288" spans="1:4" ht="15" x14ac:dyDescent="0.2">
      <c r="A11288" s="85">
        <v>38028</v>
      </c>
      <c r="B11288" s="324" t="s">
        <v>25448</v>
      </c>
      <c r="C11288" s="325" t="s">
        <v>1491</v>
      </c>
      <c r="D11288" s="326" t="s">
        <v>13490</v>
      </c>
    </row>
    <row r="11289" spans="1:4" ht="15" x14ac:dyDescent="0.2">
      <c r="A11289" s="85">
        <v>38029</v>
      </c>
      <c r="B11289" s="324" t="s">
        <v>25449</v>
      </c>
      <c r="C11289" s="325" t="s">
        <v>1491</v>
      </c>
      <c r="D11289" s="326" t="s">
        <v>25450</v>
      </c>
    </row>
    <row r="11290" spans="1:4" ht="15" x14ac:dyDescent="0.2">
      <c r="A11290" s="85">
        <v>38030</v>
      </c>
      <c r="B11290" s="324" t="s">
        <v>25451</v>
      </c>
      <c r="C11290" s="325" t="s">
        <v>1491</v>
      </c>
      <c r="D11290" s="326" t="s">
        <v>7341</v>
      </c>
    </row>
    <row r="11291" spans="1:4" ht="15" x14ac:dyDescent="0.2">
      <c r="A11291" s="85">
        <v>38031</v>
      </c>
      <c r="B11291" s="324" t="s">
        <v>25452</v>
      </c>
      <c r="C11291" s="325" t="s">
        <v>1491</v>
      </c>
      <c r="D11291" s="326" t="s">
        <v>25453</v>
      </c>
    </row>
    <row r="11292" spans="1:4" ht="45" x14ac:dyDescent="0.2">
      <c r="A11292" s="85">
        <v>39735</v>
      </c>
      <c r="B11292" s="324" t="s">
        <v>25454</v>
      </c>
      <c r="C11292" s="325" t="s">
        <v>1491</v>
      </c>
      <c r="D11292" s="326" t="s">
        <v>25455</v>
      </c>
    </row>
    <row r="11293" spans="1:4" ht="45" x14ac:dyDescent="0.2">
      <c r="A11293" s="85">
        <v>39734</v>
      </c>
      <c r="B11293" s="324" t="s">
        <v>25456</v>
      </c>
      <c r="C11293" s="325" t="s">
        <v>1491</v>
      </c>
      <c r="D11293" s="326" t="s">
        <v>25457</v>
      </c>
    </row>
    <row r="11294" spans="1:4" ht="45" x14ac:dyDescent="0.2">
      <c r="A11294" s="85">
        <v>39736</v>
      </c>
      <c r="B11294" s="324" t="s">
        <v>25458</v>
      </c>
      <c r="C11294" s="325" t="s">
        <v>1491</v>
      </c>
      <c r="D11294" s="326" t="s">
        <v>14474</v>
      </c>
    </row>
    <row r="11295" spans="1:4" ht="45" x14ac:dyDescent="0.2">
      <c r="A11295" s="85">
        <v>39737</v>
      </c>
      <c r="B11295" s="324" t="s">
        <v>25459</v>
      </c>
      <c r="C11295" s="325" t="s">
        <v>1491</v>
      </c>
      <c r="D11295" s="326" t="s">
        <v>274</v>
      </c>
    </row>
    <row r="11296" spans="1:4" ht="45" x14ac:dyDescent="0.2">
      <c r="A11296" s="85">
        <v>39738</v>
      </c>
      <c r="B11296" s="324" t="s">
        <v>25460</v>
      </c>
      <c r="C11296" s="325" t="s">
        <v>1491</v>
      </c>
      <c r="D11296" s="326" t="s">
        <v>2214</v>
      </c>
    </row>
    <row r="11297" spans="1:4" ht="45" x14ac:dyDescent="0.2">
      <c r="A11297" s="85">
        <v>39739</v>
      </c>
      <c r="B11297" s="324" t="s">
        <v>25461</v>
      </c>
      <c r="C11297" s="325" t="s">
        <v>1491</v>
      </c>
      <c r="D11297" s="326" t="s">
        <v>25462</v>
      </c>
    </row>
    <row r="11298" spans="1:4" ht="45" x14ac:dyDescent="0.2">
      <c r="A11298" s="85">
        <v>39733</v>
      </c>
      <c r="B11298" s="324" t="s">
        <v>25463</v>
      </c>
      <c r="C11298" s="325" t="s">
        <v>1491</v>
      </c>
      <c r="D11298" s="326" t="s">
        <v>25464</v>
      </c>
    </row>
    <row r="11299" spans="1:4" ht="45" x14ac:dyDescent="0.2">
      <c r="A11299" s="85">
        <v>39854</v>
      </c>
      <c r="B11299" s="324" t="s">
        <v>25465</v>
      </c>
      <c r="C11299" s="325" t="s">
        <v>1491</v>
      </c>
      <c r="D11299" s="326" t="s">
        <v>25466</v>
      </c>
    </row>
    <row r="11300" spans="1:4" ht="45" x14ac:dyDescent="0.2">
      <c r="A11300" s="85">
        <v>39740</v>
      </c>
      <c r="B11300" s="324" t="s">
        <v>25467</v>
      </c>
      <c r="C11300" s="325" t="s">
        <v>1491</v>
      </c>
      <c r="D11300" s="326" t="s">
        <v>25468</v>
      </c>
    </row>
    <row r="11301" spans="1:4" ht="45" x14ac:dyDescent="0.2">
      <c r="A11301" s="85">
        <v>39741</v>
      </c>
      <c r="B11301" s="324" t="s">
        <v>25469</v>
      </c>
      <c r="C11301" s="325" t="s">
        <v>1491</v>
      </c>
      <c r="D11301" s="326" t="s">
        <v>14513</v>
      </c>
    </row>
    <row r="11302" spans="1:4" ht="45" x14ac:dyDescent="0.2">
      <c r="A11302" s="85">
        <v>39853</v>
      </c>
      <c r="B11302" s="324" t="s">
        <v>25470</v>
      </c>
      <c r="C11302" s="325" t="s">
        <v>1491</v>
      </c>
      <c r="D11302" s="326" t="s">
        <v>14338</v>
      </c>
    </row>
    <row r="11303" spans="1:4" ht="45" x14ac:dyDescent="0.2">
      <c r="A11303" s="85">
        <v>39742</v>
      </c>
      <c r="B11303" s="324" t="s">
        <v>25471</v>
      </c>
      <c r="C11303" s="325" t="s">
        <v>1491</v>
      </c>
      <c r="D11303" s="326" t="s">
        <v>21778</v>
      </c>
    </row>
    <row r="11304" spans="1:4" ht="30" x14ac:dyDescent="0.2">
      <c r="A11304" s="85">
        <v>39749</v>
      </c>
      <c r="B11304" s="324" t="s">
        <v>25472</v>
      </c>
      <c r="C11304" s="325" t="s">
        <v>1491</v>
      </c>
      <c r="D11304" s="326" t="s">
        <v>25473</v>
      </c>
    </row>
    <row r="11305" spans="1:4" ht="30" x14ac:dyDescent="0.2">
      <c r="A11305" s="85">
        <v>39751</v>
      </c>
      <c r="B11305" s="324" t="s">
        <v>25474</v>
      </c>
      <c r="C11305" s="325" t="s">
        <v>1491</v>
      </c>
      <c r="D11305" s="326" t="s">
        <v>14013</v>
      </c>
    </row>
    <row r="11306" spans="1:4" ht="30" x14ac:dyDescent="0.2">
      <c r="A11306" s="85">
        <v>39750</v>
      </c>
      <c r="B11306" s="324" t="s">
        <v>25475</v>
      </c>
      <c r="C11306" s="325" t="s">
        <v>1491</v>
      </c>
      <c r="D11306" s="326" t="s">
        <v>25476</v>
      </c>
    </row>
    <row r="11307" spans="1:4" ht="30" x14ac:dyDescent="0.2">
      <c r="A11307" s="85">
        <v>39747</v>
      </c>
      <c r="B11307" s="324" t="s">
        <v>25477</v>
      </c>
      <c r="C11307" s="325" t="s">
        <v>1491</v>
      </c>
      <c r="D11307" s="326" t="s">
        <v>867</v>
      </c>
    </row>
    <row r="11308" spans="1:4" ht="30" x14ac:dyDescent="0.2">
      <c r="A11308" s="85">
        <v>39753</v>
      </c>
      <c r="B11308" s="324" t="s">
        <v>25478</v>
      </c>
      <c r="C11308" s="325" t="s">
        <v>1491</v>
      </c>
      <c r="D11308" s="326" t="s">
        <v>25479</v>
      </c>
    </row>
    <row r="11309" spans="1:4" ht="30" x14ac:dyDescent="0.2">
      <c r="A11309" s="85">
        <v>39754</v>
      </c>
      <c r="B11309" s="324" t="s">
        <v>25480</v>
      </c>
      <c r="C11309" s="325" t="s">
        <v>1491</v>
      </c>
      <c r="D11309" s="326" t="s">
        <v>25481</v>
      </c>
    </row>
    <row r="11310" spans="1:4" ht="30" x14ac:dyDescent="0.2">
      <c r="A11310" s="85">
        <v>39748</v>
      </c>
      <c r="B11310" s="324" t="s">
        <v>25482</v>
      </c>
      <c r="C11310" s="325" t="s">
        <v>1491</v>
      </c>
      <c r="D11310" s="326" t="s">
        <v>17957</v>
      </c>
    </row>
    <row r="11311" spans="1:4" ht="30" x14ac:dyDescent="0.2">
      <c r="A11311" s="85">
        <v>39755</v>
      </c>
      <c r="B11311" s="324" t="s">
        <v>25483</v>
      </c>
      <c r="C11311" s="325" t="s">
        <v>1491</v>
      </c>
      <c r="D11311" s="326" t="s">
        <v>13726</v>
      </c>
    </row>
    <row r="11312" spans="1:4" ht="15" x14ac:dyDescent="0.2">
      <c r="A11312" s="85">
        <v>12742</v>
      </c>
      <c r="B11312" s="324" t="s">
        <v>25484</v>
      </c>
      <c r="C11312" s="325" t="s">
        <v>1491</v>
      </c>
      <c r="D11312" s="326" t="s">
        <v>25485</v>
      </c>
    </row>
    <row r="11313" spans="1:4" ht="15" x14ac:dyDescent="0.2">
      <c r="A11313" s="85">
        <v>12713</v>
      </c>
      <c r="B11313" s="324" t="s">
        <v>25486</v>
      </c>
      <c r="C11313" s="325" t="s">
        <v>1491</v>
      </c>
      <c r="D11313" s="326" t="s">
        <v>1120</v>
      </c>
    </row>
    <row r="11314" spans="1:4" ht="15" x14ac:dyDescent="0.2">
      <c r="A11314" s="85">
        <v>12743</v>
      </c>
      <c r="B11314" s="324" t="s">
        <v>25487</v>
      </c>
      <c r="C11314" s="325" t="s">
        <v>1491</v>
      </c>
      <c r="D11314" s="326" t="s">
        <v>641</v>
      </c>
    </row>
    <row r="11315" spans="1:4" ht="15" x14ac:dyDescent="0.2">
      <c r="A11315" s="85">
        <v>12744</v>
      </c>
      <c r="B11315" s="324" t="s">
        <v>25488</v>
      </c>
      <c r="C11315" s="325" t="s">
        <v>1491</v>
      </c>
      <c r="D11315" s="326" t="s">
        <v>14319</v>
      </c>
    </row>
    <row r="11316" spans="1:4" ht="15" x14ac:dyDescent="0.2">
      <c r="A11316" s="85">
        <v>12745</v>
      </c>
      <c r="B11316" s="324" t="s">
        <v>25489</v>
      </c>
      <c r="C11316" s="325" t="s">
        <v>1491</v>
      </c>
      <c r="D11316" s="326" t="s">
        <v>25490</v>
      </c>
    </row>
    <row r="11317" spans="1:4" ht="15" x14ac:dyDescent="0.2">
      <c r="A11317" s="85">
        <v>12746</v>
      </c>
      <c r="B11317" s="324" t="s">
        <v>25491</v>
      </c>
      <c r="C11317" s="325" t="s">
        <v>1491</v>
      </c>
      <c r="D11317" s="326" t="s">
        <v>13889</v>
      </c>
    </row>
    <row r="11318" spans="1:4" ht="15" x14ac:dyDescent="0.2">
      <c r="A11318" s="85">
        <v>12747</v>
      </c>
      <c r="B11318" s="324" t="s">
        <v>25492</v>
      </c>
      <c r="C11318" s="325" t="s">
        <v>1491</v>
      </c>
      <c r="D11318" s="326" t="s">
        <v>25493</v>
      </c>
    </row>
    <row r="11319" spans="1:4" ht="15" x14ac:dyDescent="0.2">
      <c r="A11319" s="85">
        <v>12748</v>
      </c>
      <c r="B11319" s="324" t="s">
        <v>25494</v>
      </c>
      <c r="C11319" s="325" t="s">
        <v>1491</v>
      </c>
      <c r="D11319" s="326" t="s">
        <v>25495</v>
      </c>
    </row>
    <row r="11320" spans="1:4" ht="15" x14ac:dyDescent="0.2">
      <c r="A11320" s="85">
        <v>12749</v>
      </c>
      <c r="B11320" s="324" t="s">
        <v>25496</v>
      </c>
      <c r="C11320" s="325" t="s">
        <v>1491</v>
      </c>
      <c r="D11320" s="326" t="s">
        <v>25497</v>
      </c>
    </row>
    <row r="11321" spans="1:4" ht="15" x14ac:dyDescent="0.2">
      <c r="A11321" s="85">
        <v>39726</v>
      </c>
      <c r="B11321" s="324" t="s">
        <v>25498</v>
      </c>
      <c r="C11321" s="325" t="s">
        <v>1491</v>
      </c>
      <c r="D11321" s="326" t="s">
        <v>18798</v>
      </c>
    </row>
    <row r="11322" spans="1:4" ht="30" x14ac:dyDescent="0.2">
      <c r="A11322" s="85">
        <v>39728</v>
      </c>
      <c r="B11322" s="324" t="s">
        <v>25499</v>
      </c>
      <c r="C11322" s="325" t="s">
        <v>1491</v>
      </c>
      <c r="D11322" s="326" t="s">
        <v>14484</v>
      </c>
    </row>
    <row r="11323" spans="1:4" ht="30" x14ac:dyDescent="0.2">
      <c r="A11323" s="85">
        <v>39727</v>
      </c>
      <c r="B11323" s="324" t="s">
        <v>25500</v>
      </c>
      <c r="C11323" s="325" t="s">
        <v>1491</v>
      </c>
      <c r="D11323" s="326" t="s">
        <v>25501</v>
      </c>
    </row>
    <row r="11324" spans="1:4" ht="15" x14ac:dyDescent="0.2">
      <c r="A11324" s="85">
        <v>39724</v>
      </c>
      <c r="B11324" s="324" t="s">
        <v>25502</v>
      </c>
      <c r="C11324" s="325" t="s">
        <v>1491</v>
      </c>
      <c r="D11324" s="326" t="s">
        <v>4914</v>
      </c>
    </row>
    <row r="11325" spans="1:4" ht="15" x14ac:dyDescent="0.2">
      <c r="A11325" s="85">
        <v>39729</v>
      </c>
      <c r="B11325" s="324" t="s">
        <v>25503</v>
      </c>
      <c r="C11325" s="325" t="s">
        <v>1491</v>
      </c>
      <c r="D11325" s="326" t="s">
        <v>25504</v>
      </c>
    </row>
    <row r="11326" spans="1:4" ht="30" x14ac:dyDescent="0.2">
      <c r="A11326" s="85">
        <v>39730</v>
      </c>
      <c r="B11326" s="324" t="s">
        <v>25505</v>
      </c>
      <c r="C11326" s="325" t="s">
        <v>1491</v>
      </c>
      <c r="D11326" s="326" t="s">
        <v>25506</v>
      </c>
    </row>
    <row r="11327" spans="1:4" ht="15" x14ac:dyDescent="0.2">
      <c r="A11327" s="85">
        <v>39731</v>
      </c>
      <c r="B11327" s="324" t="s">
        <v>25507</v>
      </c>
      <c r="C11327" s="325" t="s">
        <v>1491</v>
      </c>
      <c r="D11327" s="326" t="s">
        <v>25508</v>
      </c>
    </row>
    <row r="11328" spans="1:4" ht="15" x14ac:dyDescent="0.2">
      <c r="A11328" s="85">
        <v>39725</v>
      </c>
      <c r="B11328" s="324" t="s">
        <v>25509</v>
      </c>
      <c r="C11328" s="325" t="s">
        <v>1491</v>
      </c>
      <c r="D11328" s="326" t="s">
        <v>752</v>
      </c>
    </row>
    <row r="11329" spans="1:4" ht="15" x14ac:dyDescent="0.2">
      <c r="A11329" s="85">
        <v>39732</v>
      </c>
      <c r="B11329" s="324" t="s">
        <v>25510</v>
      </c>
      <c r="C11329" s="325" t="s">
        <v>1491</v>
      </c>
      <c r="D11329" s="326" t="s">
        <v>25511</v>
      </c>
    </row>
    <row r="11330" spans="1:4" ht="30" x14ac:dyDescent="0.2">
      <c r="A11330" s="85">
        <v>39660</v>
      </c>
      <c r="B11330" s="324" t="s">
        <v>25512</v>
      </c>
      <c r="C11330" s="325" t="s">
        <v>1491</v>
      </c>
      <c r="D11330" s="326" t="s">
        <v>14328</v>
      </c>
    </row>
    <row r="11331" spans="1:4" ht="30" x14ac:dyDescent="0.2">
      <c r="A11331" s="85">
        <v>39662</v>
      </c>
      <c r="B11331" s="324" t="s">
        <v>25513</v>
      </c>
      <c r="C11331" s="325" t="s">
        <v>1491</v>
      </c>
      <c r="D11331" s="326" t="s">
        <v>871</v>
      </c>
    </row>
    <row r="11332" spans="1:4" ht="30" x14ac:dyDescent="0.2">
      <c r="A11332" s="85">
        <v>39661</v>
      </c>
      <c r="B11332" s="324" t="s">
        <v>25514</v>
      </c>
      <c r="C11332" s="325" t="s">
        <v>1491</v>
      </c>
      <c r="D11332" s="326" t="s">
        <v>20848</v>
      </c>
    </row>
    <row r="11333" spans="1:4" ht="30" x14ac:dyDescent="0.2">
      <c r="A11333" s="85">
        <v>39666</v>
      </c>
      <c r="B11333" s="324" t="s">
        <v>25515</v>
      </c>
      <c r="C11333" s="325" t="s">
        <v>1491</v>
      </c>
      <c r="D11333" s="326" t="s">
        <v>14010</v>
      </c>
    </row>
    <row r="11334" spans="1:4" ht="30" x14ac:dyDescent="0.2">
      <c r="A11334" s="85">
        <v>39664</v>
      </c>
      <c r="B11334" s="324" t="s">
        <v>25516</v>
      </c>
      <c r="C11334" s="325" t="s">
        <v>1491</v>
      </c>
      <c r="D11334" s="326" t="s">
        <v>25517</v>
      </c>
    </row>
    <row r="11335" spans="1:4" ht="30" x14ac:dyDescent="0.2">
      <c r="A11335" s="85">
        <v>39663</v>
      </c>
      <c r="B11335" s="324" t="s">
        <v>25518</v>
      </c>
      <c r="C11335" s="325" t="s">
        <v>1491</v>
      </c>
      <c r="D11335" s="326" t="s">
        <v>25519</v>
      </c>
    </row>
    <row r="11336" spans="1:4" ht="30" x14ac:dyDescent="0.2">
      <c r="A11336" s="85">
        <v>39665</v>
      </c>
      <c r="B11336" s="324" t="s">
        <v>25520</v>
      </c>
      <c r="C11336" s="325" t="s">
        <v>1491</v>
      </c>
      <c r="D11336" s="326" t="s">
        <v>1037</v>
      </c>
    </row>
    <row r="11337" spans="1:4" ht="30" x14ac:dyDescent="0.2">
      <c r="A11337" s="85">
        <v>39752</v>
      </c>
      <c r="B11337" s="324" t="s">
        <v>25521</v>
      </c>
      <c r="C11337" s="325" t="s">
        <v>1491</v>
      </c>
      <c r="D11337" s="326" t="s">
        <v>17816</v>
      </c>
    </row>
    <row r="11338" spans="1:4" ht="15" x14ac:dyDescent="0.2">
      <c r="A11338" s="85">
        <v>12583</v>
      </c>
      <c r="B11338" s="324" t="s">
        <v>25522</v>
      </c>
      <c r="C11338" s="325" t="s">
        <v>1491</v>
      </c>
      <c r="D11338" s="326" t="s">
        <v>16823</v>
      </c>
    </row>
    <row r="11339" spans="1:4" ht="15" x14ac:dyDescent="0.2">
      <c r="A11339" s="85">
        <v>12584</v>
      </c>
      <c r="B11339" s="324" t="s">
        <v>25523</v>
      </c>
      <c r="C11339" s="325" t="s">
        <v>1491</v>
      </c>
      <c r="D11339" s="326" t="s">
        <v>25524</v>
      </c>
    </row>
    <row r="11340" spans="1:4" ht="15" x14ac:dyDescent="0.2">
      <c r="A11340" s="85">
        <v>13159</v>
      </c>
      <c r="B11340" s="324" t="s">
        <v>25525</v>
      </c>
      <c r="C11340" s="325" t="s">
        <v>1491</v>
      </c>
      <c r="D11340" s="326" t="s">
        <v>25526</v>
      </c>
    </row>
    <row r="11341" spans="1:4" ht="15" x14ac:dyDescent="0.2">
      <c r="A11341" s="85">
        <v>13168</v>
      </c>
      <c r="B11341" s="324" t="s">
        <v>25527</v>
      </c>
      <c r="C11341" s="325" t="s">
        <v>1491</v>
      </c>
      <c r="D11341" s="326" t="s">
        <v>25528</v>
      </c>
    </row>
    <row r="11342" spans="1:4" ht="15" x14ac:dyDescent="0.2">
      <c r="A11342" s="85">
        <v>13173</v>
      </c>
      <c r="B11342" s="324" t="s">
        <v>25529</v>
      </c>
      <c r="C11342" s="325" t="s">
        <v>1491</v>
      </c>
      <c r="D11342" s="326" t="s">
        <v>13919</v>
      </c>
    </row>
    <row r="11343" spans="1:4" ht="15" x14ac:dyDescent="0.2">
      <c r="A11343" s="85">
        <v>37449</v>
      </c>
      <c r="B11343" s="324" t="s">
        <v>25530</v>
      </c>
      <c r="C11343" s="325" t="s">
        <v>1491</v>
      </c>
      <c r="D11343" s="326" t="s">
        <v>20766</v>
      </c>
    </row>
    <row r="11344" spans="1:4" ht="15" x14ac:dyDescent="0.2">
      <c r="A11344" s="85">
        <v>37450</v>
      </c>
      <c r="B11344" s="324" t="s">
        <v>25531</v>
      </c>
      <c r="C11344" s="325" t="s">
        <v>1491</v>
      </c>
      <c r="D11344" s="326" t="s">
        <v>7556</v>
      </c>
    </row>
    <row r="11345" spans="1:4" ht="15" x14ac:dyDescent="0.2">
      <c r="A11345" s="85">
        <v>37451</v>
      </c>
      <c r="B11345" s="324" t="s">
        <v>25532</v>
      </c>
      <c r="C11345" s="325" t="s">
        <v>1491</v>
      </c>
      <c r="D11345" s="326" t="s">
        <v>14353</v>
      </c>
    </row>
    <row r="11346" spans="1:4" ht="15" x14ac:dyDescent="0.2">
      <c r="A11346" s="85">
        <v>37452</v>
      </c>
      <c r="B11346" s="324" t="s">
        <v>25533</v>
      </c>
      <c r="C11346" s="325" t="s">
        <v>1491</v>
      </c>
      <c r="D11346" s="326" t="s">
        <v>14765</v>
      </c>
    </row>
    <row r="11347" spans="1:4" ht="15" x14ac:dyDescent="0.2">
      <c r="A11347" s="85">
        <v>37453</v>
      </c>
      <c r="B11347" s="324" t="s">
        <v>25534</v>
      </c>
      <c r="C11347" s="325" t="s">
        <v>1491</v>
      </c>
      <c r="D11347" s="326" t="s">
        <v>25535</v>
      </c>
    </row>
    <row r="11348" spans="1:4" ht="15" x14ac:dyDescent="0.2">
      <c r="A11348" s="85">
        <v>7778</v>
      </c>
      <c r="B11348" s="324" t="s">
        <v>25536</v>
      </c>
      <c r="C11348" s="325" t="s">
        <v>1491</v>
      </c>
      <c r="D11348" s="326" t="s">
        <v>14088</v>
      </c>
    </row>
    <row r="11349" spans="1:4" ht="15" x14ac:dyDescent="0.2">
      <c r="A11349" s="85">
        <v>7796</v>
      </c>
      <c r="B11349" s="324" t="s">
        <v>25537</v>
      </c>
      <c r="C11349" s="325" t="s">
        <v>1491</v>
      </c>
      <c r="D11349" s="326" t="s">
        <v>4987</v>
      </c>
    </row>
    <row r="11350" spans="1:4" ht="15" x14ac:dyDescent="0.2">
      <c r="A11350" s="85">
        <v>7781</v>
      </c>
      <c r="B11350" s="324" t="s">
        <v>25538</v>
      </c>
      <c r="C11350" s="325" t="s">
        <v>1491</v>
      </c>
      <c r="D11350" s="326" t="s">
        <v>21569</v>
      </c>
    </row>
    <row r="11351" spans="1:4" ht="15" x14ac:dyDescent="0.2">
      <c r="A11351" s="85">
        <v>7795</v>
      </c>
      <c r="B11351" s="324" t="s">
        <v>25539</v>
      </c>
      <c r="C11351" s="325" t="s">
        <v>1491</v>
      </c>
      <c r="D11351" s="326" t="s">
        <v>25540</v>
      </c>
    </row>
    <row r="11352" spans="1:4" ht="15" x14ac:dyDescent="0.2">
      <c r="A11352" s="85">
        <v>7791</v>
      </c>
      <c r="B11352" s="324" t="s">
        <v>25541</v>
      </c>
      <c r="C11352" s="325" t="s">
        <v>1491</v>
      </c>
      <c r="D11352" s="326" t="s">
        <v>25542</v>
      </c>
    </row>
    <row r="11353" spans="1:4" ht="15" x14ac:dyDescent="0.2">
      <c r="A11353" s="85">
        <v>7783</v>
      </c>
      <c r="B11353" s="324" t="s">
        <v>25543</v>
      </c>
      <c r="C11353" s="325" t="s">
        <v>1491</v>
      </c>
      <c r="D11353" s="326" t="s">
        <v>16522</v>
      </c>
    </row>
    <row r="11354" spans="1:4" ht="15" x14ac:dyDescent="0.2">
      <c r="A11354" s="85">
        <v>7790</v>
      </c>
      <c r="B11354" s="324" t="s">
        <v>25544</v>
      </c>
      <c r="C11354" s="325" t="s">
        <v>1491</v>
      </c>
      <c r="D11354" s="326" t="s">
        <v>17952</v>
      </c>
    </row>
    <row r="11355" spans="1:4" ht="15" x14ac:dyDescent="0.2">
      <c r="A11355" s="85">
        <v>7785</v>
      </c>
      <c r="B11355" s="324" t="s">
        <v>25545</v>
      </c>
      <c r="C11355" s="325" t="s">
        <v>1491</v>
      </c>
      <c r="D11355" s="326" t="s">
        <v>18226</v>
      </c>
    </row>
    <row r="11356" spans="1:4" ht="15" x14ac:dyDescent="0.2">
      <c r="A11356" s="85">
        <v>7792</v>
      </c>
      <c r="B11356" s="324" t="s">
        <v>25546</v>
      </c>
      <c r="C11356" s="325" t="s">
        <v>1491</v>
      </c>
      <c r="D11356" s="326" t="s">
        <v>14321</v>
      </c>
    </row>
    <row r="11357" spans="1:4" ht="15" x14ac:dyDescent="0.2">
      <c r="A11357" s="85">
        <v>7793</v>
      </c>
      <c r="B11357" s="324" t="s">
        <v>25547</v>
      </c>
      <c r="C11357" s="325" t="s">
        <v>1491</v>
      </c>
      <c r="D11357" s="326" t="s">
        <v>25548</v>
      </c>
    </row>
    <row r="11358" spans="1:4" ht="15" x14ac:dyDescent="0.2">
      <c r="A11358" s="85">
        <v>12613</v>
      </c>
      <c r="B11358" s="324" t="s">
        <v>25549</v>
      </c>
      <c r="C11358" s="325" t="s">
        <v>14847</v>
      </c>
      <c r="D11358" s="326" t="s">
        <v>13827</v>
      </c>
    </row>
    <row r="11359" spans="1:4" ht="15" x14ac:dyDescent="0.2">
      <c r="A11359" s="85">
        <v>1031</v>
      </c>
      <c r="B11359" s="324" t="s">
        <v>25550</v>
      </c>
      <c r="C11359" s="325" t="s">
        <v>14847</v>
      </c>
      <c r="D11359" s="326" t="s">
        <v>2511</v>
      </c>
    </row>
    <row r="11360" spans="1:4" ht="30" x14ac:dyDescent="0.2">
      <c r="A11360" s="85">
        <v>39707</v>
      </c>
      <c r="B11360" s="324" t="s">
        <v>25551</v>
      </c>
      <c r="C11360" s="325" t="s">
        <v>1491</v>
      </c>
      <c r="D11360" s="326" t="s">
        <v>500</v>
      </c>
    </row>
    <row r="11361" spans="1:4" ht="30" x14ac:dyDescent="0.2">
      <c r="A11361" s="85">
        <v>39708</v>
      </c>
      <c r="B11361" s="324" t="s">
        <v>25552</v>
      </c>
      <c r="C11361" s="325" t="s">
        <v>1491</v>
      </c>
      <c r="D11361" s="326" t="s">
        <v>945</v>
      </c>
    </row>
    <row r="11362" spans="1:4" ht="30" x14ac:dyDescent="0.2">
      <c r="A11362" s="85">
        <v>39710</v>
      </c>
      <c r="B11362" s="324" t="s">
        <v>25553</v>
      </c>
      <c r="C11362" s="325" t="s">
        <v>1491</v>
      </c>
      <c r="D11362" s="326" t="s">
        <v>941</v>
      </c>
    </row>
    <row r="11363" spans="1:4" ht="30" x14ac:dyDescent="0.2">
      <c r="A11363" s="85">
        <v>39709</v>
      </c>
      <c r="B11363" s="324" t="s">
        <v>25554</v>
      </c>
      <c r="C11363" s="325" t="s">
        <v>1491</v>
      </c>
      <c r="D11363" s="326" t="s">
        <v>203</v>
      </c>
    </row>
    <row r="11364" spans="1:4" ht="30" x14ac:dyDescent="0.2">
      <c r="A11364" s="85">
        <v>39711</v>
      </c>
      <c r="B11364" s="324" t="s">
        <v>25555</v>
      </c>
      <c r="C11364" s="325" t="s">
        <v>1491</v>
      </c>
      <c r="D11364" s="326" t="s">
        <v>681</v>
      </c>
    </row>
    <row r="11365" spans="1:4" ht="30" x14ac:dyDescent="0.2">
      <c r="A11365" s="85">
        <v>39712</v>
      </c>
      <c r="B11365" s="324" t="s">
        <v>25556</v>
      </c>
      <c r="C11365" s="325" t="s">
        <v>1491</v>
      </c>
      <c r="D11365" s="326" t="s">
        <v>2255</v>
      </c>
    </row>
    <row r="11366" spans="1:4" ht="30" x14ac:dyDescent="0.2">
      <c r="A11366" s="85">
        <v>39713</v>
      </c>
      <c r="B11366" s="324" t="s">
        <v>25557</v>
      </c>
      <c r="C11366" s="325" t="s">
        <v>1491</v>
      </c>
      <c r="D11366" s="326" t="s">
        <v>585</v>
      </c>
    </row>
    <row r="11367" spans="1:4" ht="30" x14ac:dyDescent="0.2">
      <c r="A11367" s="85">
        <v>39714</v>
      </c>
      <c r="B11367" s="324" t="s">
        <v>25558</v>
      </c>
      <c r="C11367" s="325" t="s">
        <v>1491</v>
      </c>
      <c r="D11367" s="326" t="s">
        <v>325</v>
      </c>
    </row>
    <row r="11368" spans="1:4" ht="30" x14ac:dyDescent="0.2">
      <c r="A11368" s="85">
        <v>39715</v>
      </c>
      <c r="B11368" s="324" t="s">
        <v>25559</v>
      </c>
      <c r="C11368" s="325" t="s">
        <v>1491</v>
      </c>
      <c r="D11368" s="326" t="s">
        <v>175</v>
      </c>
    </row>
    <row r="11369" spans="1:4" ht="30" x14ac:dyDescent="0.2">
      <c r="A11369" s="85">
        <v>39716</v>
      </c>
      <c r="B11369" s="324" t="s">
        <v>25560</v>
      </c>
      <c r="C11369" s="325" t="s">
        <v>1491</v>
      </c>
      <c r="D11369" s="326" t="s">
        <v>575</v>
      </c>
    </row>
    <row r="11370" spans="1:4" ht="30" x14ac:dyDescent="0.2">
      <c r="A11370" s="85">
        <v>39718</v>
      </c>
      <c r="B11370" s="324" t="s">
        <v>25561</v>
      </c>
      <c r="C11370" s="325" t="s">
        <v>1491</v>
      </c>
      <c r="D11370" s="326" t="s">
        <v>563</v>
      </c>
    </row>
    <row r="11371" spans="1:4" ht="30" x14ac:dyDescent="0.2">
      <c r="A11371" s="85">
        <v>9813</v>
      </c>
      <c r="B11371" s="324" t="s">
        <v>25562</v>
      </c>
      <c r="C11371" s="325" t="s">
        <v>1491</v>
      </c>
      <c r="D11371" s="326" t="s">
        <v>950</v>
      </c>
    </row>
    <row r="11372" spans="1:4" ht="30" x14ac:dyDescent="0.2">
      <c r="A11372" s="85">
        <v>9815</v>
      </c>
      <c r="B11372" s="324" t="s">
        <v>25563</v>
      </c>
      <c r="C11372" s="325" t="s">
        <v>1491</v>
      </c>
      <c r="D11372" s="326" t="s">
        <v>7054</v>
      </c>
    </row>
    <row r="11373" spans="1:4" ht="30" x14ac:dyDescent="0.2">
      <c r="A11373" s="85">
        <v>25876</v>
      </c>
      <c r="B11373" s="324" t="s">
        <v>25564</v>
      </c>
      <c r="C11373" s="325" t="s">
        <v>1491</v>
      </c>
      <c r="D11373" s="326" t="s">
        <v>25565</v>
      </c>
    </row>
    <row r="11374" spans="1:4" ht="30" x14ac:dyDescent="0.2">
      <c r="A11374" s="85">
        <v>25888</v>
      </c>
      <c r="B11374" s="324" t="s">
        <v>25566</v>
      </c>
      <c r="C11374" s="325" t="s">
        <v>1491</v>
      </c>
      <c r="D11374" s="326" t="s">
        <v>13748</v>
      </c>
    </row>
    <row r="11375" spans="1:4" ht="30" x14ac:dyDescent="0.2">
      <c r="A11375" s="85">
        <v>25874</v>
      </c>
      <c r="B11375" s="324" t="s">
        <v>25567</v>
      </c>
      <c r="C11375" s="325" t="s">
        <v>1491</v>
      </c>
      <c r="D11375" s="326" t="s">
        <v>25568</v>
      </c>
    </row>
    <row r="11376" spans="1:4" ht="30" x14ac:dyDescent="0.2">
      <c r="A11376" s="85">
        <v>25877</v>
      </c>
      <c r="B11376" s="324" t="s">
        <v>25569</v>
      </c>
      <c r="C11376" s="325" t="s">
        <v>1491</v>
      </c>
      <c r="D11376" s="326" t="s">
        <v>25570</v>
      </c>
    </row>
    <row r="11377" spans="1:4" ht="30" x14ac:dyDescent="0.2">
      <c r="A11377" s="85">
        <v>25878</v>
      </c>
      <c r="B11377" s="324" t="s">
        <v>25571</v>
      </c>
      <c r="C11377" s="325" t="s">
        <v>1491</v>
      </c>
      <c r="D11377" s="326" t="s">
        <v>25572</v>
      </c>
    </row>
    <row r="11378" spans="1:4" ht="30" x14ac:dyDescent="0.2">
      <c r="A11378" s="85">
        <v>25879</v>
      </c>
      <c r="B11378" s="324" t="s">
        <v>25573</v>
      </c>
      <c r="C11378" s="325" t="s">
        <v>1491</v>
      </c>
      <c r="D11378" s="326" t="s">
        <v>25574</v>
      </c>
    </row>
    <row r="11379" spans="1:4" ht="30" x14ac:dyDescent="0.2">
      <c r="A11379" s="85">
        <v>25887</v>
      </c>
      <c r="B11379" s="324" t="s">
        <v>25575</v>
      </c>
      <c r="C11379" s="325" t="s">
        <v>1491</v>
      </c>
      <c r="D11379" s="326" t="s">
        <v>25576</v>
      </c>
    </row>
    <row r="11380" spans="1:4" ht="30" x14ac:dyDescent="0.2">
      <c r="A11380" s="85">
        <v>25880</v>
      </c>
      <c r="B11380" s="324" t="s">
        <v>25577</v>
      </c>
      <c r="C11380" s="325" t="s">
        <v>1491</v>
      </c>
      <c r="D11380" s="326" t="s">
        <v>25578</v>
      </c>
    </row>
    <row r="11381" spans="1:4" ht="30" x14ac:dyDescent="0.2">
      <c r="A11381" s="85">
        <v>25881</v>
      </c>
      <c r="B11381" s="324" t="s">
        <v>25579</v>
      </c>
      <c r="C11381" s="325" t="s">
        <v>1491</v>
      </c>
      <c r="D11381" s="326" t="s">
        <v>25580</v>
      </c>
    </row>
    <row r="11382" spans="1:4" ht="30" x14ac:dyDescent="0.2">
      <c r="A11382" s="85">
        <v>25882</v>
      </c>
      <c r="B11382" s="324" t="s">
        <v>25581</v>
      </c>
      <c r="C11382" s="325" t="s">
        <v>1491</v>
      </c>
      <c r="D11382" s="326" t="s">
        <v>25582</v>
      </c>
    </row>
    <row r="11383" spans="1:4" ht="30" x14ac:dyDescent="0.2">
      <c r="A11383" s="85">
        <v>25883</v>
      </c>
      <c r="B11383" s="324" t="s">
        <v>25583</v>
      </c>
      <c r="C11383" s="325" t="s">
        <v>1491</v>
      </c>
      <c r="D11383" s="326" t="s">
        <v>7170</v>
      </c>
    </row>
    <row r="11384" spans="1:4" ht="30" x14ac:dyDescent="0.2">
      <c r="A11384" s="85">
        <v>25884</v>
      </c>
      <c r="B11384" s="324" t="s">
        <v>25584</v>
      </c>
      <c r="C11384" s="325" t="s">
        <v>1491</v>
      </c>
      <c r="D11384" s="326" t="s">
        <v>25585</v>
      </c>
    </row>
    <row r="11385" spans="1:4" ht="30" x14ac:dyDescent="0.2">
      <c r="A11385" s="85">
        <v>25885</v>
      </c>
      <c r="B11385" s="324" t="s">
        <v>25586</v>
      </c>
      <c r="C11385" s="325" t="s">
        <v>1491</v>
      </c>
      <c r="D11385" s="326" t="s">
        <v>25587</v>
      </c>
    </row>
    <row r="11386" spans="1:4" ht="30" x14ac:dyDescent="0.2">
      <c r="A11386" s="85">
        <v>25889</v>
      </c>
      <c r="B11386" s="324" t="s">
        <v>25588</v>
      </c>
      <c r="C11386" s="325" t="s">
        <v>1491</v>
      </c>
      <c r="D11386" s="326" t="s">
        <v>25589</v>
      </c>
    </row>
    <row r="11387" spans="1:4" ht="30" x14ac:dyDescent="0.2">
      <c r="A11387" s="85">
        <v>25886</v>
      </c>
      <c r="B11387" s="324" t="s">
        <v>25590</v>
      </c>
      <c r="C11387" s="325" t="s">
        <v>1491</v>
      </c>
      <c r="D11387" s="326" t="s">
        <v>25591</v>
      </c>
    </row>
    <row r="11388" spans="1:4" ht="30" x14ac:dyDescent="0.2">
      <c r="A11388" s="85">
        <v>25875</v>
      </c>
      <c r="B11388" s="324" t="s">
        <v>25592</v>
      </c>
      <c r="C11388" s="325" t="s">
        <v>1491</v>
      </c>
      <c r="D11388" s="326" t="s">
        <v>25593</v>
      </c>
    </row>
    <row r="11389" spans="1:4" ht="15" x14ac:dyDescent="0.2">
      <c r="A11389" s="85">
        <v>9876</v>
      </c>
      <c r="B11389" s="324" t="s">
        <v>25594</v>
      </c>
      <c r="C11389" s="325" t="s">
        <v>1491</v>
      </c>
      <c r="D11389" s="326" t="s">
        <v>636</v>
      </c>
    </row>
    <row r="11390" spans="1:4" ht="15" x14ac:dyDescent="0.2">
      <c r="A11390" s="85">
        <v>9877</v>
      </c>
      <c r="B11390" s="324" t="s">
        <v>25595</v>
      </c>
      <c r="C11390" s="325" t="s">
        <v>1491</v>
      </c>
      <c r="D11390" s="326" t="s">
        <v>18868</v>
      </c>
    </row>
    <row r="11391" spans="1:4" ht="15" x14ac:dyDescent="0.2">
      <c r="A11391" s="85">
        <v>9878</v>
      </c>
      <c r="B11391" s="324" t="s">
        <v>25596</v>
      </c>
      <c r="C11391" s="325" t="s">
        <v>1491</v>
      </c>
      <c r="D11391" s="326" t="s">
        <v>25597</v>
      </c>
    </row>
    <row r="11392" spans="1:4" ht="15" x14ac:dyDescent="0.2">
      <c r="A11392" s="85">
        <v>9879</v>
      </c>
      <c r="B11392" s="324" t="s">
        <v>25598</v>
      </c>
      <c r="C11392" s="325" t="s">
        <v>1491</v>
      </c>
      <c r="D11392" s="326" t="s">
        <v>25599</v>
      </c>
    </row>
    <row r="11393" spans="1:4" ht="30" x14ac:dyDescent="0.2">
      <c r="A11393" s="85">
        <v>42001</v>
      </c>
      <c r="B11393" s="324" t="s">
        <v>25600</v>
      </c>
      <c r="C11393" s="325" t="s">
        <v>1491</v>
      </c>
      <c r="D11393" s="326" t="s">
        <v>25601</v>
      </c>
    </row>
    <row r="11394" spans="1:4" ht="30" x14ac:dyDescent="0.2">
      <c r="A11394" s="85">
        <v>41998</v>
      </c>
      <c r="B11394" s="324" t="s">
        <v>25602</v>
      </c>
      <c r="C11394" s="325" t="s">
        <v>1491</v>
      </c>
      <c r="D11394" s="326" t="s">
        <v>25603</v>
      </c>
    </row>
    <row r="11395" spans="1:4" ht="30" x14ac:dyDescent="0.2">
      <c r="A11395" s="85">
        <v>41999</v>
      </c>
      <c r="B11395" s="324" t="s">
        <v>25604</v>
      </c>
      <c r="C11395" s="325" t="s">
        <v>1491</v>
      </c>
      <c r="D11395" s="326" t="s">
        <v>25605</v>
      </c>
    </row>
    <row r="11396" spans="1:4" ht="30" x14ac:dyDescent="0.2">
      <c r="A11396" s="85">
        <v>42000</v>
      </c>
      <c r="B11396" s="324" t="s">
        <v>25606</v>
      </c>
      <c r="C11396" s="325" t="s">
        <v>1491</v>
      </c>
      <c r="D11396" s="326" t="s">
        <v>25607</v>
      </c>
    </row>
    <row r="11397" spans="1:4" ht="30" x14ac:dyDescent="0.2">
      <c r="A11397" s="85">
        <v>38053</v>
      </c>
      <c r="B11397" s="324" t="s">
        <v>25608</v>
      </c>
      <c r="C11397" s="325" t="s">
        <v>1491</v>
      </c>
      <c r="D11397" s="326" t="s">
        <v>1383</v>
      </c>
    </row>
    <row r="11398" spans="1:4" ht="30" x14ac:dyDescent="0.2">
      <c r="A11398" s="85">
        <v>38054</v>
      </c>
      <c r="B11398" s="324" t="s">
        <v>25609</v>
      </c>
      <c r="C11398" s="325" t="s">
        <v>1491</v>
      </c>
      <c r="D11398" s="326" t="s">
        <v>1443</v>
      </c>
    </row>
    <row r="11399" spans="1:4" ht="30" x14ac:dyDescent="0.2">
      <c r="A11399" s="85">
        <v>38052</v>
      </c>
      <c r="B11399" s="324" t="s">
        <v>25610</v>
      </c>
      <c r="C11399" s="325" t="s">
        <v>1491</v>
      </c>
      <c r="D11399" s="326" t="s">
        <v>1058</v>
      </c>
    </row>
    <row r="11400" spans="1:4" ht="30" x14ac:dyDescent="0.2">
      <c r="A11400" s="85">
        <v>38051</v>
      </c>
      <c r="B11400" s="324" t="s">
        <v>25611</v>
      </c>
      <c r="C11400" s="325" t="s">
        <v>1491</v>
      </c>
      <c r="D11400" s="326" t="s">
        <v>1444</v>
      </c>
    </row>
    <row r="11401" spans="1:4" ht="15" x14ac:dyDescent="0.2">
      <c r="A11401" s="85">
        <v>38787</v>
      </c>
      <c r="B11401" s="324" t="s">
        <v>25612</v>
      </c>
      <c r="C11401" s="325" t="s">
        <v>1491</v>
      </c>
      <c r="D11401" s="326" t="s">
        <v>950</v>
      </c>
    </row>
    <row r="11402" spans="1:4" ht="15" x14ac:dyDescent="0.2">
      <c r="A11402" s="85">
        <v>38825</v>
      </c>
      <c r="B11402" s="324" t="s">
        <v>25613</v>
      </c>
      <c r="C11402" s="325" t="s">
        <v>1491</v>
      </c>
      <c r="D11402" s="326" t="s">
        <v>258</v>
      </c>
    </row>
    <row r="11403" spans="1:4" ht="15" x14ac:dyDescent="0.2">
      <c r="A11403" s="85">
        <v>38826</v>
      </c>
      <c r="B11403" s="324" t="s">
        <v>25614</v>
      </c>
      <c r="C11403" s="325" t="s">
        <v>1491</v>
      </c>
      <c r="D11403" s="326" t="s">
        <v>279</v>
      </c>
    </row>
    <row r="11404" spans="1:4" ht="15" x14ac:dyDescent="0.2">
      <c r="A11404" s="85">
        <v>38827</v>
      </c>
      <c r="B11404" s="324" t="s">
        <v>25615</v>
      </c>
      <c r="C11404" s="325" t="s">
        <v>1491</v>
      </c>
      <c r="D11404" s="326" t="s">
        <v>834</v>
      </c>
    </row>
    <row r="11405" spans="1:4" ht="15" x14ac:dyDescent="0.2">
      <c r="A11405" s="85">
        <v>38830</v>
      </c>
      <c r="B11405" s="324" t="s">
        <v>25616</v>
      </c>
      <c r="C11405" s="325" t="s">
        <v>1491</v>
      </c>
      <c r="D11405" s="326" t="s">
        <v>18315</v>
      </c>
    </row>
    <row r="11406" spans="1:4" ht="15" x14ac:dyDescent="0.2">
      <c r="A11406" s="85">
        <v>38828</v>
      </c>
      <c r="B11406" s="324" t="s">
        <v>25617</v>
      </c>
      <c r="C11406" s="325" t="s">
        <v>1491</v>
      </c>
      <c r="D11406" s="326" t="s">
        <v>5302</v>
      </c>
    </row>
    <row r="11407" spans="1:4" ht="15" x14ac:dyDescent="0.2">
      <c r="A11407" s="85">
        <v>38829</v>
      </c>
      <c r="B11407" s="324" t="s">
        <v>25618</v>
      </c>
      <c r="C11407" s="325" t="s">
        <v>1491</v>
      </c>
      <c r="D11407" s="326" t="s">
        <v>2594</v>
      </c>
    </row>
    <row r="11408" spans="1:4" ht="15" x14ac:dyDescent="0.2">
      <c r="A11408" s="85">
        <v>38831</v>
      </c>
      <c r="B11408" s="324" t="s">
        <v>25619</v>
      </c>
      <c r="C11408" s="325" t="s">
        <v>1491</v>
      </c>
      <c r="D11408" s="326" t="s">
        <v>25620</v>
      </c>
    </row>
    <row r="11409" spans="1:4" ht="15" x14ac:dyDescent="0.2">
      <c r="A11409" s="85">
        <v>36274</v>
      </c>
      <c r="B11409" s="324" t="s">
        <v>25621</v>
      </c>
      <c r="C11409" s="325" t="s">
        <v>1491</v>
      </c>
      <c r="D11409" s="326" t="s">
        <v>3878</v>
      </c>
    </row>
    <row r="11410" spans="1:4" ht="15" x14ac:dyDescent="0.2">
      <c r="A11410" s="85">
        <v>36278</v>
      </c>
      <c r="B11410" s="324" t="s">
        <v>25622</v>
      </c>
      <c r="C11410" s="325" t="s">
        <v>1491</v>
      </c>
      <c r="D11410" s="326" t="s">
        <v>572</v>
      </c>
    </row>
    <row r="11411" spans="1:4" ht="15" x14ac:dyDescent="0.2">
      <c r="A11411" s="85">
        <v>38977</v>
      </c>
      <c r="B11411" s="324" t="s">
        <v>25623</v>
      </c>
      <c r="C11411" s="325" t="s">
        <v>1491</v>
      </c>
      <c r="D11411" s="326" t="s">
        <v>25624</v>
      </c>
    </row>
    <row r="11412" spans="1:4" ht="15" x14ac:dyDescent="0.2">
      <c r="A11412" s="85">
        <v>38971</v>
      </c>
      <c r="B11412" s="324" t="s">
        <v>25625</v>
      </c>
      <c r="C11412" s="325" t="s">
        <v>1491</v>
      </c>
      <c r="D11412" s="326" t="s">
        <v>1294</v>
      </c>
    </row>
    <row r="11413" spans="1:4" ht="15" x14ac:dyDescent="0.2">
      <c r="A11413" s="85">
        <v>38972</v>
      </c>
      <c r="B11413" s="324" t="s">
        <v>25626</v>
      </c>
      <c r="C11413" s="325" t="s">
        <v>1491</v>
      </c>
      <c r="D11413" s="326" t="s">
        <v>1406</v>
      </c>
    </row>
    <row r="11414" spans="1:4" ht="15" x14ac:dyDescent="0.2">
      <c r="A11414" s="85">
        <v>38973</v>
      </c>
      <c r="B11414" s="324" t="s">
        <v>25627</v>
      </c>
      <c r="C11414" s="325" t="s">
        <v>1491</v>
      </c>
      <c r="D11414" s="326" t="s">
        <v>14082</v>
      </c>
    </row>
    <row r="11415" spans="1:4" ht="15" x14ac:dyDescent="0.2">
      <c r="A11415" s="85">
        <v>38974</v>
      </c>
      <c r="B11415" s="324" t="s">
        <v>25628</v>
      </c>
      <c r="C11415" s="325" t="s">
        <v>1491</v>
      </c>
      <c r="D11415" s="326" t="s">
        <v>5719</v>
      </c>
    </row>
    <row r="11416" spans="1:4" ht="15" x14ac:dyDescent="0.2">
      <c r="A11416" s="85">
        <v>38975</v>
      </c>
      <c r="B11416" s="324" t="s">
        <v>25629</v>
      </c>
      <c r="C11416" s="325" t="s">
        <v>1491</v>
      </c>
      <c r="D11416" s="326" t="s">
        <v>396</v>
      </c>
    </row>
    <row r="11417" spans="1:4" ht="15" x14ac:dyDescent="0.2">
      <c r="A11417" s="85">
        <v>38976</v>
      </c>
      <c r="B11417" s="324" t="s">
        <v>25630</v>
      </c>
      <c r="C11417" s="325" t="s">
        <v>1491</v>
      </c>
      <c r="D11417" s="326" t="s">
        <v>25631</v>
      </c>
    </row>
    <row r="11418" spans="1:4" ht="15" x14ac:dyDescent="0.2">
      <c r="A11418" s="85">
        <v>38986</v>
      </c>
      <c r="B11418" s="324" t="s">
        <v>25632</v>
      </c>
      <c r="C11418" s="325" t="s">
        <v>1491</v>
      </c>
      <c r="D11418" s="326" t="s">
        <v>25633</v>
      </c>
    </row>
    <row r="11419" spans="1:4" ht="15" x14ac:dyDescent="0.2">
      <c r="A11419" s="85">
        <v>38978</v>
      </c>
      <c r="B11419" s="324" t="s">
        <v>25634</v>
      </c>
      <c r="C11419" s="325" t="s">
        <v>1491</v>
      </c>
      <c r="D11419" s="326" t="s">
        <v>3878</v>
      </c>
    </row>
    <row r="11420" spans="1:4" ht="15" x14ac:dyDescent="0.2">
      <c r="A11420" s="85">
        <v>38979</v>
      </c>
      <c r="B11420" s="324" t="s">
        <v>25635</v>
      </c>
      <c r="C11420" s="325" t="s">
        <v>1491</v>
      </c>
      <c r="D11420" s="326" t="s">
        <v>572</v>
      </c>
    </row>
    <row r="11421" spans="1:4" ht="15" x14ac:dyDescent="0.2">
      <c r="A11421" s="85">
        <v>38980</v>
      </c>
      <c r="B11421" s="324" t="s">
        <v>25636</v>
      </c>
      <c r="C11421" s="325" t="s">
        <v>1491</v>
      </c>
      <c r="D11421" s="326" t="s">
        <v>741</v>
      </c>
    </row>
    <row r="11422" spans="1:4" ht="15" x14ac:dyDescent="0.2">
      <c r="A11422" s="85">
        <v>38981</v>
      </c>
      <c r="B11422" s="324" t="s">
        <v>25637</v>
      </c>
      <c r="C11422" s="325" t="s">
        <v>1491</v>
      </c>
      <c r="D11422" s="326" t="s">
        <v>5819</v>
      </c>
    </row>
    <row r="11423" spans="1:4" ht="15" x14ac:dyDescent="0.2">
      <c r="A11423" s="85">
        <v>38982</v>
      </c>
      <c r="B11423" s="324" t="s">
        <v>25638</v>
      </c>
      <c r="C11423" s="325" t="s">
        <v>1491</v>
      </c>
      <c r="D11423" s="326" t="s">
        <v>25639</v>
      </c>
    </row>
    <row r="11424" spans="1:4" ht="15" x14ac:dyDescent="0.2">
      <c r="A11424" s="85">
        <v>38983</v>
      </c>
      <c r="B11424" s="324" t="s">
        <v>25640</v>
      </c>
      <c r="C11424" s="325" t="s">
        <v>1491</v>
      </c>
      <c r="D11424" s="326" t="s">
        <v>25641</v>
      </c>
    </row>
    <row r="11425" spans="1:4" ht="15" x14ac:dyDescent="0.2">
      <c r="A11425" s="85">
        <v>38984</v>
      </c>
      <c r="B11425" s="324" t="s">
        <v>25642</v>
      </c>
      <c r="C11425" s="325" t="s">
        <v>1491</v>
      </c>
      <c r="D11425" s="326" t="s">
        <v>14505</v>
      </c>
    </row>
    <row r="11426" spans="1:4" ht="15" x14ac:dyDescent="0.2">
      <c r="A11426" s="85">
        <v>38985</v>
      </c>
      <c r="B11426" s="324" t="s">
        <v>25643</v>
      </c>
      <c r="C11426" s="325" t="s">
        <v>1491</v>
      </c>
      <c r="D11426" s="326" t="s">
        <v>25644</v>
      </c>
    </row>
    <row r="11427" spans="1:4" ht="15" x14ac:dyDescent="0.2">
      <c r="A11427" s="85">
        <v>9836</v>
      </c>
      <c r="B11427" s="324" t="s">
        <v>25645</v>
      </c>
      <c r="C11427" s="325" t="s">
        <v>1491</v>
      </c>
      <c r="D11427" s="326" t="s">
        <v>6019</v>
      </c>
    </row>
    <row r="11428" spans="1:4" ht="15" x14ac:dyDescent="0.2">
      <c r="A11428" s="85">
        <v>20065</v>
      </c>
      <c r="B11428" s="324" t="s">
        <v>25646</v>
      </c>
      <c r="C11428" s="325" t="s">
        <v>1491</v>
      </c>
      <c r="D11428" s="326" t="s">
        <v>14844</v>
      </c>
    </row>
    <row r="11429" spans="1:4" ht="15" x14ac:dyDescent="0.2">
      <c r="A11429" s="85">
        <v>9835</v>
      </c>
      <c r="B11429" s="324" t="s">
        <v>25647</v>
      </c>
      <c r="C11429" s="325" t="s">
        <v>1491</v>
      </c>
      <c r="D11429" s="326" t="s">
        <v>957</v>
      </c>
    </row>
    <row r="11430" spans="1:4" ht="15" x14ac:dyDescent="0.2">
      <c r="A11430" s="85">
        <v>38032</v>
      </c>
      <c r="B11430" s="324" t="s">
        <v>25648</v>
      </c>
      <c r="C11430" s="325" t="s">
        <v>1491</v>
      </c>
      <c r="D11430" s="326" t="s">
        <v>13878</v>
      </c>
    </row>
    <row r="11431" spans="1:4" ht="15" x14ac:dyDescent="0.2">
      <c r="A11431" s="85">
        <v>38033</v>
      </c>
      <c r="B11431" s="324" t="s">
        <v>25649</v>
      </c>
      <c r="C11431" s="325" t="s">
        <v>1491</v>
      </c>
      <c r="D11431" s="326" t="s">
        <v>25650</v>
      </c>
    </row>
    <row r="11432" spans="1:4" ht="15" x14ac:dyDescent="0.2">
      <c r="A11432" s="85">
        <v>38034</v>
      </c>
      <c r="B11432" s="324" t="s">
        <v>25651</v>
      </c>
      <c r="C11432" s="325" t="s">
        <v>1491</v>
      </c>
      <c r="D11432" s="326" t="s">
        <v>14689</v>
      </c>
    </row>
    <row r="11433" spans="1:4" ht="15" x14ac:dyDescent="0.2">
      <c r="A11433" s="85">
        <v>38035</v>
      </c>
      <c r="B11433" s="324" t="s">
        <v>25652</v>
      </c>
      <c r="C11433" s="325" t="s">
        <v>1491</v>
      </c>
      <c r="D11433" s="326" t="s">
        <v>25653</v>
      </c>
    </row>
    <row r="11434" spans="1:4" ht="15" x14ac:dyDescent="0.2">
      <c r="A11434" s="85">
        <v>38036</v>
      </c>
      <c r="B11434" s="324" t="s">
        <v>25654</v>
      </c>
      <c r="C11434" s="325" t="s">
        <v>1491</v>
      </c>
      <c r="D11434" s="326" t="s">
        <v>25655</v>
      </c>
    </row>
    <row r="11435" spans="1:4" ht="15" x14ac:dyDescent="0.2">
      <c r="A11435" s="85">
        <v>38037</v>
      </c>
      <c r="B11435" s="324" t="s">
        <v>25656</v>
      </c>
      <c r="C11435" s="325" t="s">
        <v>1491</v>
      </c>
      <c r="D11435" s="326" t="s">
        <v>25657</v>
      </c>
    </row>
    <row r="11436" spans="1:4" ht="15" x14ac:dyDescent="0.2">
      <c r="A11436" s="85">
        <v>9850</v>
      </c>
      <c r="B11436" s="324" t="s">
        <v>25658</v>
      </c>
      <c r="C11436" s="325" t="s">
        <v>1491</v>
      </c>
      <c r="D11436" s="326" t="s">
        <v>8146</v>
      </c>
    </row>
    <row r="11437" spans="1:4" ht="15" x14ac:dyDescent="0.2">
      <c r="A11437" s="85">
        <v>9853</v>
      </c>
      <c r="B11437" s="324" t="s">
        <v>25659</v>
      </c>
      <c r="C11437" s="325" t="s">
        <v>1491</v>
      </c>
      <c r="D11437" s="326" t="s">
        <v>14204</v>
      </c>
    </row>
    <row r="11438" spans="1:4" ht="15" x14ac:dyDescent="0.2">
      <c r="A11438" s="85">
        <v>9854</v>
      </c>
      <c r="B11438" s="324" t="s">
        <v>25660</v>
      </c>
      <c r="C11438" s="325" t="s">
        <v>1491</v>
      </c>
      <c r="D11438" s="326" t="s">
        <v>13657</v>
      </c>
    </row>
    <row r="11439" spans="1:4" ht="15" x14ac:dyDescent="0.2">
      <c r="A11439" s="85">
        <v>9851</v>
      </c>
      <c r="B11439" s="324" t="s">
        <v>25661</v>
      </c>
      <c r="C11439" s="325" t="s">
        <v>1491</v>
      </c>
      <c r="D11439" s="326" t="s">
        <v>14205</v>
      </c>
    </row>
    <row r="11440" spans="1:4" ht="15" x14ac:dyDescent="0.2">
      <c r="A11440" s="85">
        <v>9855</v>
      </c>
      <c r="B11440" s="324" t="s">
        <v>25662</v>
      </c>
      <c r="C11440" s="325" t="s">
        <v>1491</v>
      </c>
      <c r="D11440" s="326" t="s">
        <v>14206</v>
      </c>
    </row>
    <row r="11441" spans="1:4" ht="15" x14ac:dyDescent="0.2">
      <c r="A11441" s="85">
        <v>9825</v>
      </c>
      <c r="B11441" s="324" t="s">
        <v>25663</v>
      </c>
      <c r="C11441" s="325" t="s">
        <v>1491</v>
      </c>
      <c r="D11441" s="326" t="s">
        <v>14556</v>
      </c>
    </row>
    <row r="11442" spans="1:4" ht="15" x14ac:dyDescent="0.2">
      <c r="A11442" s="85">
        <v>9828</v>
      </c>
      <c r="B11442" s="324" t="s">
        <v>25664</v>
      </c>
      <c r="C11442" s="325" t="s">
        <v>1491</v>
      </c>
      <c r="D11442" s="326" t="s">
        <v>25665</v>
      </c>
    </row>
    <row r="11443" spans="1:4" ht="15" x14ac:dyDescent="0.2">
      <c r="A11443" s="85">
        <v>9829</v>
      </c>
      <c r="B11443" s="324" t="s">
        <v>25666</v>
      </c>
      <c r="C11443" s="325" t="s">
        <v>1491</v>
      </c>
      <c r="D11443" s="326" t="s">
        <v>25667</v>
      </c>
    </row>
    <row r="11444" spans="1:4" ht="15" x14ac:dyDescent="0.2">
      <c r="A11444" s="85">
        <v>9826</v>
      </c>
      <c r="B11444" s="324" t="s">
        <v>25668</v>
      </c>
      <c r="C11444" s="325" t="s">
        <v>1491</v>
      </c>
      <c r="D11444" s="326" t="s">
        <v>25669</v>
      </c>
    </row>
    <row r="11445" spans="1:4" ht="15" x14ac:dyDescent="0.2">
      <c r="A11445" s="85">
        <v>9827</v>
      </c>
      <c r="B11445" s="324" t="s">
        <v>25670</v>
      </c>
      <c r="C11445" s="325" t="s">
        <v>1491</v>
      </c>
      <c r="D11445" s="326" t="s">
        <v>25671</v>
      </c>
    </row>
    <row r="11446" spans="1:4" ht="15" x14ac:dyDescent="0.2">
      <c r="A11446" s="85">
        <v>36374</v>
      </c>
      <c r="B11446" s="324" t="s">
        <v>25672</v>
      </c>
      <c r="C11446" s="325" t="s">
        <v>1491</v>
      </c>
      <c r="D11446" s="326" t="s">
        <v>14341</v>
      </c>
    </row>
    <row r="11447" spans="1:4" ht="15" x14ac:dyDescent="0.2">
      <c r="A11447" s="85">
        <v>36084</v>
      </c>
      <c r="B11447" s="324" t="s">
        <v>25673</v>
      </c>
      <c r="C11447" s="325" t="s">
        <v>1491</v>
      </c>
      <c r="D11447" s="326" t="s">
        <v>13974</v>
      </c>
    </row>
    <row r="11448" spans="1:4" ht="15" x14ac:dyDescent="0.2">
      <c r="A11448" s="85">
        <v>36373</v>
      </c>
      <c r="B11448" s="324" t="s">
        <v>25674</v>
      </c>
      <c r="C11448" s="325" t="s">
        <v>1491</v>
      </c>
      <c r="D11448" s="326" t="s">
        <v>1178</v>
      </c>
    </row>
    <row r="11449" spans="1:4" ht="15" x14ac:dyDescent="0.2">
      <c r="A11449" s="85">
        <v>36377</v>
      </c>
      <c r="B11449" s="324" t="s">
        <v>25675</v>
      </c>
      <c r="C11449" s="325" t="s">
        <v>1491</v>
      </c>
      <c r="D11449" s="326" t="s">
        <v>521</v>
      </c>
    </row>
    <row r="11450" spans="1:4" ht="15" x14ac:dyDescent="0.2">
      <c r="A11450" s="85">
        <v>36375</v>
      </c>
      <c r="B11450" s="324" t="s">
        <v>25676</v>
      </c>
      <c r="C11450" s="325" t="s">
        <v>1491</v>
      </c>
      <c r="D11450" s="326" t="s">
        <v>14133</v>
      </c>
    </row>
    <row r="11451" spans="1:4" ht="15" x14ac:dyDescent="0.2">
      <c r="A11451" s="85">
        <v>36376</v>
      </c>
      <c r="B11451" s="324" t="s">
        <v>25677</v>
      </c>
      <c r="C11451" s="325" t="s">
        <v>1491</v>
      </c>
      <c r="D11451" s="326" t="s">
        <v>13867</v>
      </c>
    </row>
    <row r="11452" spans="1:4" ht="15" x14ac:dyDescent="0.2">
      <c r="A11452" s="85">
        <v>36380</v>
      </c>
      <c r="B11452" s="324" t="s">
        <v>25678</v>
      </c>
      <c r="C11452" s="325" t="s">
        <v>1491</v>
      </c>
      <c r="D11452" s="326" t="s">
        <v>13677</v>
      </c>
    </row>
    <row r="11453" spans="1:4" ht="15" x14ac:dyDescent="0.2">
      <c r="A11453" s="85">
        <v>36378</v>
      </c>
      <c r="B11453" s="324" t="s">
        <v>25679</v>
      </c>
      <c r="C11453" s="325" t="s">
        <v>1491</v>
      </c>
      <c r="D11453" s="326" t="s">
        <v>1545</v>
      </c>
    </row>
    <row r="11454" spans="1:4" ht="15" x14ac:dyDescent="0.2">
      <c r="A11454" s="85">
        <v>36379</v>
      </c>
      <c r="B11454" s="324" t="s">
        <v>25680</v>
      </c>
      <c r="C11454" s="325" t="s">
        <v>1491</v>
      </c>
      <c r="D11454" s="326" t="s">
        <v>25681</v>
      </c>
    </row>
    <row r="11455" spans="1:4" ht="15" x14ac:dyDescent="0.2">
      <c r="A11455" s="85">
        <v>9859</v>
      </c>
      <c r="B11455" s="324" t="s">
        <v>25682</v>
      </c>
      <c r="C11455" s="325" t="s">
        <v>1491</v>
      </c>
      <c r="D11455" s="326" t="s">
        <v>299</v>
      </c>
    </row>
    <row r="11456" spans="1:4" ht="15" x14ac:dyDescent="0.2">
      <c r="A11456" s="85">
        <v>9838</v>
      </c>
      <c r="B11456" s="324" t="s">
        <v>25683</v>
      </c>
      <c r="C11456" s="325" t="s">
        <v>1491</v>
      </c>
      <c r="D11456" s="326" t="s">
        <v>796</v>
      </c>
    </row>
    <row r="11457" spans="1:4" ht="15" x14ac:dyDescent="0.2">
      <c r="A11457" s="85">
        <v>9837</v>
      </c>
      <c r="B11457" s="324" t="s">
        <v>25684</v>
      </c>
      <c r="C11457" s="325" t="s">
        <v>1491</v>
      </c>
      <c r="D11457" s="326" t="s">
        <v>236</v>
      </c>
    </row>
    <row r="11458" spans="1:4" ht="15" x14ac:dyDescent="0.2">
      <c r="A11458" s="85">
        <v>9833</v>
      </c>
      <c r="B11458" s="324" t="s">
        <v>25685</v>
      </c>
      <c r="C11458" s="325" t="s">
        <v>1491</v>
      </c>
      <c r="D11458" s="326" t="s">
        <v>1453</v>
      </c>
    </row>
    <row r="11459" spans="1:4" ht="15" x14ac:dyDescent="0.2">
      <c r="A11459" s="85">
        <v>9830</v>
      </c>
      <c r="B11459" s="324" t="s">
        <v>25686</v>
      </c>
      <c r="C11459" s="325" t="s">
        <v>1491</v>
      </c>
      <c r="D11459" s="326" t="s">
        <v>1058</v>
      </c>
    </row>
    <row r="11460" spans="1:4" ht="15" x14ac:dyDescent="0.2">
      <c r="A11460" s="85">
        <v>9834</v>
      </c>
      <c r="B11460" s="324" t="s">
        <v>25687</v>
      </c>
      <c r="C11460" s="325" t="s">
        <v>1491</v>
      </c>
      <c r="D11460" s="326" t="s">
        <v>801</v>
      </c>
    </row>
    <row r="11461" spans="1:4" ht="15" x14ac:dyDescent="0.2">
      <c r="A11461" s="85">
        <v>9863</v>
      </c>
      <c r="B11461" s="324" t="s">
        <v>25688</v>
      </c>
      <c r="C11461" s="325" t="s">
        <v>1491</v>
      </c>
      <c r="D11461" s="326" t="s">
        <v>6961</v>
      </c>
    </row>
    <row r="11462" spans="1:4" ht="15" x14ac:dyDescent="0.2">
      <c r="A11462" s="85">
        <v>9860</v>
      </c>
      <c r="B11462" s="324" t="s">
        <v>25689</v>
      </c>
      <c r="C11462" s="325" t="s">
        <v>1491</v>
      </c>
      <c r="D11462" s="326" t="s">
        <v>18371</v>
      </c>
    </row>
    <row r="11463" spans="1:4" ht="15" x14ac:dyDescent="0.2">
      <c r="A11463" s="85">
        <v>9862</v>
      </c>
      <c r="B11463" s="324" t="s">
        <v>25690</v>
      </c>
      <c r="C11463" s="325" t="s">
        <v>1491</v>
      </c>
      <c r="D11463" s="326" t="s">
        <v>6006</v>
      </c>
    </row>
    <row r="11464" spans="1:4" ht="15" x14ac:dyDescent="0.2">
      <c r="A11464" s="85">
        <v>9861</v>
      </c>
      <c r="B11464" s="324" t="s">
        <v>25691</v>
      </c>
      <c r="C11464" s="325" t="s">
        <v>1491</v>
      </c>
      <c r="D11464" s="326" t="s">
        <v>5795</v>
      </c>
    </row>
    <row r="11465" spans="1:4" ht="15" x14ac:dyDescent="0.2">
      <c r="A11465" s="85">
        <v>9856</v>
      </c>
      <c r="B11465" s="324" t="s">
        <v>25692</v>
      </c>
      <c r="C11465" s="325" t="s">
        <v>1491</v>
      </c>
      <c r="D11465" s="326" t="s">
        <v>13401</v>
      </c>
    </row>
    <row r="11466" spans="1:4" ht="15" x14ac:dyDescent="0.2">
      <c r="A11466" s="85">
        <v>9866</v>
      </c>
      <c r="B11466" s="324" t="s">
        <v>25693</v>
      </c>
      <c r="C11466" s="325" t="s">
        <v>1491</v>
      </c>
      <c r="D11466" s="326" t="s">
        <v>14586</v>
      </c>
    </row>
    <row r="11467" spans="1:4" ht="15" x14ac:dyDescent="0.2">
      <c r="A11467" s="85">
        <v>9857</v>
      </c>
      <c r="B11467" s="324" t="s">
        <v>25694</v>
      </c>
      <c r="C11467" s="325" t="s">
        <v>1491</v>
      </c>
      <c r="D11467" s="326" t="s">
        <v>25695</v>
      </c>
    </row>
    <row r="11468" spans="1:4" ht="15" x14ac:dyDescent="0.2">
      <c r="A11468" s="85">
        <v>9864</v>
      </c>
      <c r="B11468" s="324" t="s">
        <v>25696</v>
      </c>
      <c r="C11468" s="325" t="s">
        <v>1491</v>
      </c>
      <c r="D11468" s="326" t="s">
        <v>25697</v>
      </c>
    </row>
    <row r="11469" spans="1:4" ht="15" x14ac:dyDescent="0.2">
      <c r="A11469" s="85">
        <v>9865</v>
      </c>
      <c r="B11469" s="324" t="s">
        <v>25698</v>
      </c>
      <c r="C11469" s="325" t="s">
        <v>1491</v>
      </c>
      <c r="D11469" s="326" t="s">
        <v>25699</v>
      </c>
    </row>
    <row r="11470" spans="1:4" ht="15" x14ac:dyDescent="0.2">
      <c r="A11470" s="85">
        <v>9858</v>
      </c>
      <c r="B11470" s="324" t="s">
        <v>25700</v>
      </c>
      <c r="C11470" s="325" t="s">
        <v>1491</v>
      </c>
      <c r="D11470" s="326" t="s">
        <v>18344</v>
      </c>
    </row>
    <row r="11471" spans="1:4" ht="15" x14ac:dyDescent="0.2">
      <c r="A11471" s="85">
        <v>9841</v>
      </c>
      <c r="B11471" s="324" t="s">
        <v>25701</v>
      </c>
      <c r="C11471" s="325" t="s">
        <v>1491</v>
      </c>
      <c r="D11471" s="326" t="s">
        <v>25702</v>
      </c>
    </row>
    <row r="11472" spans="1:4" ht="15" x14ac:dyDescent="0.2">
      <c r="A11472" s="85">
        <v>9840</v>
      </c>
      <c r="B11472" s="324" t="s">
        <v>25703</v>
      </c>
      <c r="C11472" s="325" t="s">
        <v>1491</v>
      </c>
      <c r="D11472" s="326" t="s">
        <v>3649</v>
      </c>
    </row>
    <row r="11473" spans="1:4" ht="15" x14ac:dyDescent="0.2">
      <c r="A11473" s="85">
        <v>20067</v>
      </c>
      <c r="B11473" s="324" t="s">
        <v>25704</v>
      </c>
      <c r="C11473" s="325" t="s">
        <v>1491</v>
      </c>
      <c r="D11473" s="326" t="s">
        <v>427</v>
      </c>
    </row>
    <row r="11474" spans="1:4" ht="15" x14ac:dyDescent="0.2">
      <c r="A11474" s="85">
        <v>20068</v>
      </c>
      <c r="B11474" s="324" t="s">
        <v>25705</v>
      </c>
      <c r="C11474" s="325" t="s">
        <v>1491</v>
      </c>
      <c r="D11474" s="326" t="s">
        <v>13772</v>
      </c>
    </row>
    <row r="11475" spans="1:4" ht="15" x14ac:dyDescent="0.2">
      <c r="A11475" s="85">
        <v>9839</v>
      </c>
      <c r="B11475" s="324" t="s">
        <v>25706</v>
      </c>
      <c r="C11475" s="325" t="s">
        <v>1491</v>
      </c>
      <c r="D11475" s="326" t="s">
        <v>13461</v>
      </c>
    </row>
    <row r="11476" spans="1:4" ht="15" x14ac:dyDescent="0.2">
      <c r="A11476" s="85">
        <v>9870</v>
      </c>
      <c r="B11476" s="324" t="s">
        <v>25707</v>
      </c>
      <c r="C11476" s="325" t="s">
        <v>1491</v>
      </c>
      <c r="D11476" s="326" t="s">
        <v>13738</v>
      </c>
    </row>
    <row r="11477" spans="1:4" ht="15" x14ac:dyDescent="0.2">
      <c r="A11477" s="85">
        <v>9867</v>
      </c>
      <c r="B11477" s="324" t="s">
        <v>25708</v>
      </c>
      <c r="C11477" s="325" t="s">
        <v>1491</v>
      </c>
      <c r="D11477" s="326" t="s">
        <v>729</v>
      </c>
    </row>
    <row r="11478" spans="1:4" ht="15" x14ac:dyDescent="0.2">
      <c r="A11478" s="85">
        <v>9868</v>
      </c>
      <c r="B11478" s="324" t="s">
        <v>25709</v>
      </c>
      <c r="C11478" s="325" t="s">
        <v>1491</v>
      </c>
      <c r="D11478" s="326" t="s">
        <v>383</v>
      </c>
    </row>
    <row r="11479" spans="1:4" ht="15" x14ac:dyDescent="0.2">
      <c r="A11479" s="85">
        <v>9869</v>
      </c>
      <c r="B11479" s="324" t="s">
        <v>25710</v>
      </c>
      <c r="C11479" s="325" t="s">
        <v>1491</v>
      </c>
      <c r="D11479" s="326" t="s">
        <v>4058</v>
      </c>
    </row>
    <row r="11480" spans="1:4" ht="15" x14ac:dyDescent="0.2">
      <c r="A11480" s="85">
        <v>9874</v>
      </c>
      <c r="B11480" s="324" t="s">
        <v>25711</v>
      </c>
      <c r="C11480" s="325" t="s">
        <v>1491</v>
      </c>
      <c r="D11480" s="326" t="s">
        <v>445</v>
      </c>
    </row>
    <row r="11481" spans="1:4" ht="15" x14ac:dyDescent="0.2">
      <c r="A11481" s="85">
        <v>9875</v>
      </c>
      <c r="B11481" s="324" t="s">
        <v>25712</v>
      </c>
      <c r="C11481" s="325" t="s">
        <v>1491</v>
      </c>
      <c r="D11481" s="326" t="s">
        <v>1123</v>
      </c>
    </row>
    <row r="11482" spans="1:4" ht="15" x14ac:dyDescent="0.2">
      <c r="A11482" s="85">
        <v>9873</v>
      </c>
      <c r="B11482" s="324" t="s">
        <v>25713</v>
      </c>
      <c r="C11482" s="325" t="s">
        <v>1491</v>
      </c>
      <c r="D11482" s="326" t="s">
        <v>16792</v>
      </c>
    </row>
    <row r="11483" spans="1:4" ht="15" x14ac:dyDescent="0.2">
      <c r="A11483" s="85">
        <v>9871</v>
      </c>
      <c r="B11483" s="324" t="s">
        <v>25714</v>
      </c>
      <c r="C11483" s="325" t="s">
        <v>1491</v>
      </c>
      <c r="D11483" s="326" t="s">
        <v>14557</v>
      </c>
    </row>
    <row r="11484" spans="1:4" ht="15" x14ac:dyDescent="0.2">
      <c r="A11484" s="85">
        <v>9872</v>
      </c>
      <c r="B11484" s="324" t="s">
        <v>25715</v>
      </c>
      <c r="C11484" s="325" t="s">
        <v>1491</v>
      </c>
      <c r="D11484" s="326" t="s">
        <v>24937</v>
      </c>
    </row>
    <row r="11485" spans="1:4" ht="15" x14ac:dyDescent="0.2">
      <c r="A11485" s="85">
        <v>7667</v>
      </c>
      <c r="B11485" s="324" t="s">
        <v>25716</v>
      </c>
      <c r="C11485" s="325" t="s">
        <v>1491</v>
      </c>
      <c r="D11485" s="326" t="s">
        <v>25717</v>
      </c>
    </row>
    <row r="11486" spans="1:4" ht="15" x14ac:dyDescent="0.2">
      <c r="A11486" s="85">
        <v>7660</v>
      </c>
      <c r="B11486" s="324" t="s">
        <v>25718</v>
      </c>
      <c r="C11486" s="325" t="s">
        <v>1491</v>
      </c>
      <c r="D11486" s="326" t="s">
        <v>25719</v>
      </c>
    </row>
    <row r="11487" spans="1:4" ht="15" x14ac:dyDescent="0.2">
      <c r="A11487" s="85">
        <v>7676</v>
      </c>
      <c r="B11487" s="324" t="s">
        <v>25720</v>
      </c>
      <c r="C11487" s="325" t="s">
        <v>1491</v>
      </c>
      <c r="D11487" s="326" t="s">
        <v>25721</v>
      </c>
    </row>
    <row r="11488" spans="1:4" ht="15" x14ac:dyDescent="0.2">
      <c r="A11488" s="85">
        <v>12426</v>
      </c>
      <c r="B11488" s="324" t="s">
        <v>25722</v>
      </c>
      <c r="C11488" s="325" t="s">
        <v>14847</v>
      </c>
      <c r="D11488" s="326" t="s">
        <v>14196</v>
      </c>
    </row>
    <row r="11489" spans="1:4" ht="15" x14ac:dyDescent="0.2">
      <c r="A11489" s="85">
        <v>12425</v>
      </c>
      <c r="B11489" s="324" t="s">
        <v>25723</v>
      </c>
      <c r="C11489" s="325" t="s">
        <v>14847</v>
      </c>
      <c r="D11489" s="326" t="s">
        <v>25724</v>
      </c>
    </row>
    <row r="11490" spans="1:4" ht="15" x14ac:dyDescent="0.2">
      <c r="A11490" s="85">
        <v>12427</v>
      </c>
      <c r="B11490" s="324" t="s">
        <v>25725</v>
      </c>
      <c r="C11490" s="325" t="s">
        <v>14847</v>
      </c>
      <c r="D11490" s="326" t="s">
        <v>25726</v>
      </c>
    </row>
    <row r="11491" spans="1:4" ht="15" x14ac:dyDescent="0.2">
      <c r="A11491" s="85">
        <v>12428</v>
      </c>
      <c r="B11491" s="324" t="s">
        <v>25727</v>
      </c>
      <c r="C11491" s="325" t="s">
        <v>14847</v>
      </c>
      <c r="D11491" s="326" t="s">
        <v>25728</v>
      </c>
    </row>
    <row r="11492" spans="1:4" ht="15" x14ac:dyDescent="0.2">
      <c r="A11492" s="85">
        <v>12430</v>
      </c>
      <c r="B11492" s="324" t="s">
        <v>25729</v>
      </c>
      <c r="C11492" s="325" t="s">
        <v>14847</v>
      </c>
      <c r="D11492" s="326" t="s">
        <v>25730</v>
      </c>
    </row>
    <row r="11493" spans="1:4" ht="15" x14ac:dyDescent="0.2">
      <c r="A11493" s="85">
        <v>12429</v>
      </c>
      <c r="B11493" s="324" t="s">
        <v>25731</v>
      </c>
      <c r="C11493" s="325" t="s">
        <v>14847</v>
      </c>
      <c r="D11493" s="326" t="s">
        <v>25732</v>
      </c>
    </row>
    <row r="11494" spans="1:4" ht="15" x14ac:dyDescent="0.2">
      <c r="A11494" s="85">
        <v>12431</v>
      </c>
      <c r="B11494" s="324" t="s">
        <v>25733</v>
      </c>
      <c r="C11494" s="325" t="s">
        <v>14847</v>
      </c>
      <c r="D11494" s="326" t="s">
        <v>25734</v>
      </c>
    </row>
    <row r="11495" spans="1:4" ht="15" x14ac:dyDescent="0.2">
      <c r="A11495" s="85">
        <v>12432</v>
      </c>
      <c r="B11495" s="324" t="s">
        <v>25735</v>
      </c>
      <c r="C11495" s="325" t="s">
        <v>14847</v>
      </c>
      <c r="D11495" s="326" t="s">
        <v>25736</v>
      </c>
    </row>
    <row r="11496" spans="1:4" ht="15" x14ac:dyDescent="0.2">
      <c r="A11496" s="85">
        <v>12434</v>
      </c>
      <c r="B11496" s="324" t="s">
        <v>25737</v>
      </c>
      <c r="C11496" s="325" t="s">
        <v>14847</v>
      </c>
      <c r="D11496" s="326" t="s">
        <v>6030</v>
      </c>
    </row>
    <row r="11497" spans="1:4" ht="15" x14ac:dyDescent="0.2">
      <c r="A11497" s="85">
        <v>12433</v>
      </c>
      <c r="B11497" s="324" t="s">
        <v>25738</v>
      </c>
      <c r="C11497" s="325" t="s">
        <v>14847</v>
      </c>
      <c r="D11497" s="326" t="s">
        <v>25739</v>
      </c>
    </row>
    <row r="11498" spans="1:4" ht="15" x14ac:dyDescent="0.2">
      <c r="A11498" s="85">
        <v>12435</v>
      </c>
      <c r="B11498" s="324" t="s">
        <v>25740</v>
      </c>
      <c r="C11498" s="325" t="s">
        <v>14847</v>
      </c>
      <c r="D11498" s="326" t="s">
        <v>25741</v>
      </c>
    </row>
    <row r="11499" spans="1:4" ht="15" x14ac:dyDescent="0.2">
      <c r="A11499" s="85">
        <v>12437</v>
      </c>
      <c r="B11499" s="324" t="s">
        <v>25742</v>
      </c>
      <c r="C11499" s="325" t="s">
        <v>14847</v>
      </c>
      <c r="D11499" s="326" t="s">
        <v>17167</v>
      </c>
    </row>
    <row r="11500" spans="1:4" ht="15" x14ac:dyDescent="0.2">
      <c r="A11500" s="85">
        <v>12439</v>
      </c>
      <c r="B11500" s="324" t="s">
        <v>25743</v>
      </c>
      <c r="C11500" s="325" t="s">
        <v>14847</v>
      </c>
      <c r="D11500" s="326" t="s">
        <v>25744</v>
      </c>
    </row>
    <row r="11501" spans="1:4" ht="15" x14ac:dyDescent="0.2">
      <c r="A11501" s="85">
        <v>12438</v>
      </c>
      <c r="B11501" s="324" t="s">
        <v>25745</v>
      </c>
      <c r="C11501" s="325" t="s">
        <v>14847</v>
      </c>
      <c r="D11501" s="326" t="s">
        <v>25746</v>
      </c>
    </row>
    <row r="11502" spans="1:4" ht="15" x14ac:dyDescent="0.2">
      <c r="A11502" s="85">
        <v>12436</v>
      </c>
      <c r="B11502" s="324" t="s">
        <v>25747</v>
      </c>
      <c r="C11502" s="325" t="s">
        <v>14847</v>
      </c>
      <c r="D11502" s="326" t="s">
        <v>25748</v>
      </c>
    </row>
    <row r="11503" spans="1:4" ht="15" x14ac:dyDescent="0.2">
      <c r="A11503" s="85">
        <v>36357</v>
      </c>
      <c r="B11503" s="324" t="s">
        <v>25749</v>
      </c>
      <c r="C11503" s="325" t="s">
        <v>14847</v>
      </c>
      <c r="D11503" s="326" t="s">
        <v>14786</v>
      </c>
    </row>
    <row r="11504" spans="1:4" ht="15" x14ac:dyDescent="0.2">
      <c r="A11504" s="85">
        <v>12424</v>
      </c>
      <c r="B11504" s="324" t="s">
        <v>25750</v>
      </c>
      <c r="C11504" s="325" t="s">
        <v>14847</v>
      </c>
      <c r="D11504" s="326" t="s">
        <v>14011</v>
      </c>
    </row>
    <row r="11505" spans="1:4" ht="15" x14ac:dyDescent="0.2">
      <c r="A11505" s="85">
        <v>12440</v>
      </c>
      <c r="B11505" s="324" t="s">
        <v>25751</v>
      </c>
      <c r="C11505" s="325" t="s">
        <v>14847</v>
      </c>
      <c r="D11505" s="326" t="s">
        <v>25752</v>
      </c>
    </row>
    <row r="11506" spans="1:4" ht="15" x14ac:dyDescent="0.2">
      <c r="A11506" s="85">
        <v>9884</v>
      </c>
      <c r="B11506" s="324" t="s">
        <v>25753</v>
      </c>
      <c r="C11506" s="325" t="s">
        <v>14847</v>
      </c>
      <c r="D11506" s="326" t="s">
        <v>25754</v>
      </c>
    </row>
    <row r="11507" spans="1:4" ht="15" x14ac:dyDescent="0.2">
      <c r="A11507" s="85">
        <v>9888</v>
      </c>
      <c r="B11507" s="324" t="s">
        <v>25755</v>
      </c>
      <c r="C11507" s="325" t="s">
        <v>14847</v>
      </c>
      <c r="D11507" s="326" t="s">
        <v>25756</v>
      </c>
    </row>
    <row r="11508" spans="1:4" ht="15" x14ac:dyDescent="0.2">
      <c r="A11508" s="85">
        <v>9883</v>
      </c>
      <c r="B11508" s="324" t="s">
        <v>25757</v>
      </c>
      <c r="C11508" s="325" t="s">
        <v>14847</v>
      </c>
      <c r="D11508" s="326" t="s">
        <v>348</v>
      </c>
    </row>
    <row r="11509" spans="1:4" ht="15" x14ac:dyDescent="0.2">
      <c r="A11509" s="85">
        <v>9886</v>
      </c>
      <c r="B11509" s="324" t="s">
        <v>25758</v>
      </c>
      <c r="C11509" s="325" t="s">
        <v>14847</v>
      </c>
      <c r="D11509" s="326" t="s">
        <v>18055</v>
      </c>
    </row>
    <row r="11510" spans="1:4" ht="15" x14ac:dyDescent="0.2">
      <c r="A11510" s="85">
        <v>9889</v>
      </c>
      <c r="B11510" s="324" t="s">
        <v>25759</v>
      </c>
      <c r="C11510" s="325" t="s">
        <v>14847</v>
      </c>
      <c r="D11510" s="326" t="s">
        <v>25760</v>
      </c>
    </row>
    <row r="11511" spans="1:4" ht="15" x14ac:dyDescent="0.2">
      <c r="A11511" s="85">
        <v>9887</v>
      </c>
      <c r="B11511" s="324" t="s">
        <v>25761</v>
      </c>
      <c r="C11511" s="325" t="s">
        <v>14847</v>
      </c>
      <c r="D11511" s="326" t="s">
        <v>25762</v>
      </c>
    </row>
    <row r="11512" spans="1:4" ht="15" x14ac:dyDescent="0.2">
      <c r="A11512" s="85">
        <v>9885</v>
      </c>
      <c r="B11512" s="324" t="s">
        <v>25763</v>
      </c>
      <c r="C11512" s="325" t="s">
        <v>14847</v>
      </c>
      <c r="D11512" s="326" t="s">
        <v>14659</v>
      </c>
    </row>
    <row r="11513" spans="1:4" ht="15" x14ac:dyDescent="0.2">
      <c r="A11513" s="85">
        <v>9890</v>
      </c>
      <c r="B11513" s="324" t="s">
        <v>25764</v>
      </c>
      <c r="C11513" s="325" t="s">
        <v>14847</v>
      </c>
      <c r="D11513" s="326" t="s">
        <v>25765</v>
      </c>
    </row>
    <row r="11514" spans="1:4" ht="15" x14ac:dyDescent="0.2">
      <c r="A11514" s="85">
        <v>9891</v>
      </c>
      <c r="B11514" s="324" t="s">
        <v>25766</v>
      </c>
      <c r="C11514" s="325" t="s">
        <v>14847</v>
      </c>
      <c r="D11514" s="326" t="s">
        <v>25767</v>
      </c>
    </row>
    <row r="11515" spans="1:4" ht="15" x14ac:dyDescent="0.2">
      <c r="A11515" s="85">
        <v>39292</v>
      </c>
      <c r="B11515" s="324" t="s">
        <v>25768</v>
      </c>
      <c r="C11515" s="325" t="s">
        <v>14847</v>
      </c>
      <c r="D11515" s="326" t="s">
        <v>619</v>
      </c>
    </row>
    <row r="11516" spans="1:4" ht="15" x14ac:dyDescent="0.2">
      <c r="A11516" s="85">
        <v>39293</v>
      </c>
      <c r="B11516" s="324" t="s">
        <v>25769</v>
      </c>
      <c r="C11516" s="325" t="s">
        <v>14847</v>
      </c>
      <c r="D11516" s="326" t="s">
        <v>314</v>
      </c>
    </row>
    <row r="11517" spans="1:4" ht="15" x14ac:dyDescent="0.2">
      <c r="A11517" s="85">
        <v>39294</v>
      </c>
      <c r="B11517" s="324" t="s">
        <v>25770</v>
      </c>
      <c r="C11517" s="325" t="s">
        <v>14847</v>
      </c>
      <c r="D11517" s="326" t="s">
        <v>314</v>
      </c>
    </row>
    <row r="11518" spans="1:4" ht="15" x14ac:dyDescent="0.2">
      <c r="A11518" s="85">
        <v>39295</v>
      </c>
      <c r="B11518" s="324" t="s">
        <v>25771</v>
      </c>
      <c r="C11518" s="325" t="s">
        <v>14847</v>
      </c>
      <c r="D11518" s="326" t="s">
        <v>1484</v>
      </c>
    </row>
    <row r="11519" spans="1:4" ht="15" x14ac:dyDescent="0.2">
      <c r="A11519" s="85">
        <v>36313</v>
      </c>
      <c r="B11519" s="324" t="s">
        <v>25772</v>
      </c>
      <c r="C11519" s="325" t="s">
        <v>14847</v>
      </c>
      <c r="D11519" s="326" t="s">
        <v>1288</v>
      </c>
    </row>
    <row r="11520" spans="1:4" ht="15" x14ac:dyDescent="0.2">
      <c r="A11520" s="85">
        <v>36316</v>
      </c>
      <c r="B11520" s="324" t="s">
        <v>25773</v>
      </c>
      <c r="C11520" s="325" t="s">
        <v>14847</v>
      </c>
      <c r="D11520" s="326" t="s">
        <v>25774</v>
      </c>
    </row>
    <row r="11521" spans="1:4" ht="15" x14ac:dyDescent="0.2">
      <c r="A11521" s="85">
        <v>64</v>
      </c>
      <c r="B11521" s="324" t="s">
        <v>25775</v>
      </c>
      <c r="C11521" s="325" t="s">
        <v>14847</v>
      </c>
      <c r="D11521" s="326" t="s">
        <v>2085</v>
      </c>
    </row>
    <row r="11522" spans="1:4" ht="15" x14ac:dyDescent="0.2">
      <c r="A11522" s="85">
        <v>37423</v>
      </c>
      <c r="B11522" s="324" t="s">
        <v>25776</v>
      </c>
      <c r="C11522" s="325" t="s">
        <v>14847</v>
      </c>
      <c r="D11522" s="326" t="s">
        <v>578</v>
      </c>
    </row>
    <row r="11523" spans="1:4" ht="15" x14ac:dyDescent="0.2">
      <c r="A11523" s="85">
        <v>39296</v>
      </c>
      <c r="B11523" s="324" t="s">
        <v>25777</v>
      </c>
      <c r="C11523" s="325" t="s">
        <v>14847</v>
      </c>
      <c r="D11523" s="326" t="s">
        <v>1627</v>
      </c>
    </row>
    <row r="11524" spans="1:4" ht="15" x14ac:dyDescent="0.2">
      <c r="A11524" s="85">
        <v>39297</v>
      </c>
      <c r="B11524" s="324" t="s">
        <v>25778</v>
      </c>
      <c r="C11524" s="325" t="s">
        <v>14847</v>
      </c>
      <c r="D11524" s="326" t="s">
        <v>794</v>
      </c>
    </row>
    <row r="11525" spans="1:4" ht="15" x14ac:dyDescent="0.2">
      <c r="A11525" s="85">
        <v>39298</v>
      </c>
      <c r="B11525" s="324" t="s">
        <v>25779</v>
      </c>
      <c r="C11525" s="325" t="s">
        <v>14847</v>
      </c>
      <c r="D11525" s="326" t="s">
        <v>1915</v>
      </c>
    </row>
    <row r="11526" spans="1:4" ht="15" x14ac:dyDescent="0.2">
      <c r="A11526" s="85">
        <v>39299</v>
      </c>
      <c r="B11526" s="324" t="s">
        <v>25780</v>
      </c>
      <c r="C11526" s="325" t="s">
        <v>14847</v>
      </c>
      <c r="D11526" s="326" t="s">
        <v>3292</v>
      </c>
    </row>
    <row r="11527" spans="1:4" ht="15" x14ac:dyDescent="0.2">
      <c r="A11527" s="85">
        <v>9892</v>
      </c>
      <c r="B11527" s="324" t="s">
        <v>25781</v>
      </c>
      <c r="C11527" s="325" t="s">
        <v>14847</v>
      </c>
      <c r="D11527" s="326" t="s">
        <v>13904</v>
      </c>
    </row>
    <row r="11528" spans="1:4" ht="15" x14ac:dyDescent="0.2">
      <c r="A11528" s="85">
        <v>9893</v>
      </c>
      <c r="B11528" s="324" t="s">
        <v>25782</v>
      </c>
      <c r="C11528" s="325" t="s">
        <v>14847</v>
      </c>
      <c r="D11528" s="326" t="s">
        <v>14105</v>
      </c>
    </row>
    <row r="11529" spans="1:4" ht="15" x14ac:dyDescent="0.2">
      <c r="A11529" s="85">
        <v>9901</v>
      </c>
      <c r="B11529" s="324" t="s">
        <v>25783</v>
      </c>
      <c r="C11529" s="325" t="s">
        <v>14847</v>
      </c>
      <c r="D11529" s="326" t="s">
        <v>244</v>
      </c>
    </row>
    <row r="11530" spans="1:4" ht="15" x14ac:dyDescent="0.2">
      <c r="A11530" s="85">
        <v>9896</v>
      </c>
      <c r="B11530" s="324" t="s">
        <v>25784</v>
      </c>
      <c r="C11530" s="325" t="s">
        <v>14847</v>
      </c>
      <c r="D11530" s="326" t="s">
        <v>13610</v>
      </c>
    </row>
    <row r="11531" spans="1:4" ht="15" x14ac:dyDescent="0.2">
      <c r="A11531" s="85">
        <v>9900</v>
      </c>
      <c r="B11531" s="324" t="s">
        <v>25785</v>
      </c>
      <c r="C11531" s="325" t="s">
        <v>14847</v>
      </c>
      <c r="D11531" s="326" t="s">
        <v>1449</v>
      </c>
    </row>
    <row r="11532" spans="1:4" ht="15" x14ac:dyDescent="0.2">
      <c r="A11532" s="85">
        <v>9898</v>
      </c>
      <c r="B11532" s="324" t="s">
        <v>25786</v>
      </c>
      <c r="C11532" s="325" t="s">
        <v>14847</v>
      </c>
      <c r="D11532" s="326" t="s">
        <v>14663</v>
      </c>
    </row>
    <row r="11533" spans="1:4" ht="15" x14ac:dyDescent="0.2">
      <c r="A11533" s="85">
        <v>9899</v>
      </c>
      <c r="B11533" s="324" t="s">
        <v>25787</v>
      </c>
      <c r="C11533" s="325" t="s">
        <v>14847</v>
      </c>
      <c r="D11533" s="326" t="s">
        <v>649</v>
      </c>
    </row>
    <row r="11534" spans="1:4" ht="15" x14ac:dyDescent="0.2">
      <c r="A11534" s="85">
        <v>9902</v>
      </c>
      <c r="B11534" s="324" t="s">
        <v>25788</v>
      </c>
      <c r="C11534" s="325" t="s">
        <v>14847</v>
      </c>
      <c r="D11534" s="326" t="s">
        <v>25789</v>
      </c>
    </row>
    <row r="11535" spans="1:4" ht="15" x14ac:dyDescent="0.2">
      <c r="A11535" s="85">
        <v>9908</v>
      </c>
      <c r="B11535" s="324" t="s">
        <v>25790</v>
      </c>
      <c r="C11535" s="325" t="s">
        <v>14847</v>
      </c>
      <c r="D11535" s="326" t="s">
        <v>25791</v>
      </c>
    </row>
    <row r="11536" spans="1:4" ht="15" x14ac:dyDescent="0.2">
      <c r="A11536" s="85">
        <v>9905</v>
      </c>
      <c r="B11536" s="324" t="s">
        <v>25792</v>
      </c>
      <c r="C11536" s="325" t="s">
        <v>14847</v>
      </c>
      <c r="D11536" s="326" t="s">
        <v>468</v>
      </c>
    </row>
    <row r="11537" spans="1:4" ht="15" x14ac:dyDescent="0.2">
      <c r="A11537" s="85">
        <v>9906</v>
      </c>
      <c r="B11537" s="324" t="s">
        <v>25793</v>
      </c>
      <c r="C11537" s="325" t="s">
        <v>14847</v>
      </c>
      <c r="D11537" s="326" t="s">
        <v>343</v>
      </c>
    </row>
    <row r="11538" spans="1:4" ht="15" x14ac:dyDescent="0.2">
      <c r="A11538" s="85">
        <v>9895</v>
      </c>
      <c r="B11538" s="324" t="s">
        <v>25794</v>
      </c>
      <c r="C11538" s="325" t="s">
        <v>14847</v>
      </c>
      <c r="D11538" s="326" t="s">
        <v>13872</v>
      </c>
    </row>
    <row r="11539" spans="1:4" ht="15" x14ac:dyDescent="0.2">
      <c r="A11539" s="85">
        <v>9894</v>
      </c>
      <c r="B11539" s="324" t="s">
        <v>25795</v>
      </c>
      <c r="C11539" s="325" t="s">
        <v>14847</v>
      </c>
      <c r="D11539" s="326" t="s">
        <v>13811</v>
      </c>
    </row>
    <row r="11540" spans="1:4" ht="15" x14ac:dyDescent="0.2">
      <c r="A11540" s="85">
        <v>9897</v>
      </c>
      <c r="B11540" s="324" t="s">
        <v>25796</v>
      </c>
      <c r="C11540" s="325" t="s">
        <v>14847</v>
      </c>
      <c r="D11540" s="326" t="s">
        <v>6155</v>
      </c>
    </row>
    <row r="11541" spans="1:4" ht="15" x14ac:dyDescent="0.2">
      <c r="A11541" s="85">
        <v>9910</v>
      </c>
      <c r="B11541" s="324" t="s">
        <v>25797</v>
      </c>
      <c r="C11541" s="325" t="s">
        <v>14847</v>
      </c>
      <c r="D11541" s="326" t="s">
        <v>25798</v>
      </c>
    </row>
    <row r="11542" spans="1:4" ht="15" x14ac:dyDescent="0.2">
      <c r="A11542" s="85">
        <v>9909</v>
      </c>
      <c r="B11542" s="324" t="s">
        <v>25799</v>
      </c>
      <c r="C11542" s="325" t="s">
        <v>14847</v>
      </c>
      <c r="D11542" s="326" t="s">
        <v>25800</v>
      </c>
    </row>
    <row r="11543" spans="1:4" ht="15" x14ac:dyDescent="0.2">
      <c r="A11543" s="85">
        <v>9907</v>
      </c>
      <c r="B11543" s="324" t="s">
        <v>25801</v>
      </c>
      <c r="C11543" s="325" t="s">
        <v>14847</v>
      </c>
      <c r="D11543" s="326" t="s">
        <v>25802</v>
      </c>
    </row>
    <row r="11544" spans="1:4" ht="30" x14ac:dyDescent="0.2">
      <c r="A11544" s="85">
        <v>20973</v>
      </c>
      <c r="B11544" s="324" t="s">
        <v>25803</v>
      </c>
      <c r="C11544" s="325" t="s">
        <v>14847</v>
      </c>
      <c r="D11544" s="326" t="s">
        <v>14216</v>
      </c>
    </row>
    <row r="11545" spans="1:4" ht="30" x14ac:dyDescent="0.2">
      <c r="A11545" s="85">
        <v>20974</v>
      </c>
      <c r="B11545" s="324" t="s">
        <v>25804</v>
      </c>
      <c r="C11545" s="325" t="s">
        <v>14847</v>
      </c>
      <c r="D11545" s="326" t="s">
        <v>1215</v>
      </c>
    </row>
    <row r="11546" spans="1:4" ht="15" x14ac:dyDescent="0.2">
      <c r="A11546" s="85">
        <v>37989</v>
      </c>
      <c r="B11546" s="324" t="s">
        <v>25805</v>
      </c>
      <c r="C11546" s="325" t="s">
        <v>14847</v>
      </c>
      <c r="D11546" s="326" t="s">
        <v>341</v>
      </c>
    </row>
    <row r="11547" spans="1:4" ht="15" x14ac:dyDescent="0.2">
      <c r="A11547" s="85">
        <v>37990</v>
      </c>
      <c r="B11547" s="324" t="s">
        <v>25806</v>
      </c>
      <c r="C11547" s="325" t="s">
        <v>14847</v>
      </c>
      <c r="D11547" s="326" t="s">
        <v>1012</v>
      </c>
    </row>
    <row r="11548" spans="1:4" ht="15" x14ac:dyDescent="0.2">
      <c r="A11548" s="85">
        <v>37991</v>
      </c>
      <c r="B11548" s="324" t="s">
        <v>25807</v>
      </c>
      <c r="C11548" s="325" t="s">
        <v>14847</v>
      </c>
      <c r="D11548" s="326" t="s">
        <v>3608</v>
      </c>
    </row>
    <row r="11549" spans="1:4" ht="15" x14ac:dyDescent="0.2">
      <c r="A11549" s="85">
        <v>37992</v>
      </c>
      <c r="B11549" s="324" t="s">
        <v>25808</v>
      </c>
      <c r="C11549" s="325" t="s">
        <v>14847</v>
      </c>
      <c r="D11549" s="326" t="s">
        <v>13923</v>
      </c>
    </row>
    <row r="11550" spans="1:4" ht="15" x14ac:dyDescent="0.2">
      <c r="A11550" s="85">
        <v>37993</v>
      </c>
      <c r="B11550" s="324" t="s">
        <v>25809</v>
      </c>
      <c r="C11550" s="325" t="s">
        <v>14847</v>
      </c>
      <c r="D11550" s="326" t="s">
        <v>19289</v>
      </c>
    </row>
    <row r="11551" spans="1:4" ht="15" x14ac:dyDescent="0.2">
      <c r="A11551" s="85">
        <v>37994</v>
      </c>
      <c r="B11551" s="324" t="s">
        <v>25810</v>
      </c>
      <c r="C11551" s="325" t="s">
        <v>14847</v>
      </c>
      <c r="D11551" s="326" t="s">
        <v>947</v>
      </c>
    </row>
    <row r="11552" spans="1:4" ht="15" x14ac:dyDescent="0.2">
      <c r="A11552" s="85">
        <v>37995</v>
      </c>
      <c r="B11552" s="324" t="s">
        <v>25811</v>
      </c>
      <c r="C11552" s="325" t="s">
        <v>14847</v>
      </c>
      <c r="D11552" s="326" t="s">
        <v>2677</v>
      </c>
    </row>
    <row r="11553" spans="1:4" ht="15" x14ac:dyDescent="0.2">
      <c r="A11553" s="85">
        <v>37996</v>
      </c>
      <c r="B11553" s="324" t="s">
        <v>25812</v>
      </c>
      <c r="C11553" s="325" t="s">
        <v>14847</v>
      </c>
      <c r="D11553" s="326" t="s">
        <v>13853</v>
      </c>
    </row>
    <row r="11554" spans="1:4" ht="15" x14ac:dyDescent="0.2">
      <c r="A11554" s="85">
        <v>13883</v>
      </c>
      <c r="B11554" s="324" t="s">
        <v>25813</v>
      </c>
      <c r="C11554" s="325" t="s">
        <v>14847</v>
      </c>
      <c r="D11554" s="326" t="s">
        <v>14218</v>
      </c>
    </row>
    <row r="11555" spans="1:4" ht="15" x14ac:dyDescent="0.2">
      <c r="A11555" s="85">
        <v>38604</v>
      </c>
      <c r="B11555" s="324" t="s">
        <v>25814</v>
      </c>
      <c r="C11555" s="325" t="s">
        <v>14847</v>
      </c>
      <c r="D11555" s="326" t="s">
        <v>14219</v>
      </c>
    </row>
    <row r="11556" spans="1:4" ht="30" x14ac:dyDescent="0.2">
      <c r="A11556" s="85">
        <v>10601</v>
      </c>
      <c r="B11556" s="324" t="s">
        <v>25815</v>
      </c>
      <c r="C11556" s="325" t="s">
        <v>14847</v>
      </c>
      <c r="D11556" s="326" t="s">
        <v>14220</v>
      </c>
    </row>
    <row r="11557" spans="1:4" ht="15" x14ac:dyDescent="0.2">
      <c r="A11557" s="85">
        <v>26034</v>
      </c>
      <c r="B11557" s="324" t="s">
        <v>25816</v>
      </c>
      <c r="C11557" s="325" t="s">
        <v>14847</v>
      </c>
      <c r="D11557" s="326" t="s">
        <v>14221</v>
      </c>
    </row>
    <row r="11558" spans="1:4" ht="15" x14ac:dyDescent="0.2">
      <c r="A11558" s="85">
        <v>13894</v>
      </c>
      <c r="B11558" s="324" t="s">
        <v>25817</v>
      </c>
      <c r="C11558" s="325" t="s">
        <v>14847</v>
      </c>
      <c r="D11558" s="326" t="s">
        <v>1471</v>
      </c>
    </row>
    <row r="11559" spans="1:4" ht="15" x14ac:dyDescent="0.2">
      <c r="A11559" s="85">
        <v>13895</v>
      </c>
      <c r="B11559" s="324" t="s">
        <v>25818</v>
      </c>
      <c r="C11559" s="325" t="s">
        <v>14847</v>
      </c>
      <c r="D11559" s="326" t="s">
        <v>1472</v>
      </c>
    </row>
    <row r="11560" spans="1:4" ht="15" x14ac:dyDescent="0.2">
      <c r="A11560" s="85">
        <v>13892</v>
      </c>
      <c r="B11560" s="324" t="s">
        <v>25819</v>
      </c>
      <c r="C11560" s="325" t="s">
        <v>14847</v>
      </c>
      <c r="D11560" s="326" t="s">
        <v>1473</v>
      </c>
    </row>
    <row r="11561" spans="1:4" ht="15" x14ac:dyDescent="0.2">
      <c r="A11561" s="85">
        <v>9914</v>
      </c>
      <c r="B11561" s="324" t="s">
        <v>25820</v>
      </c>
      <c r="C11561" s="325" t="s">
        <v>14847</v>
      </c>
      <c r="D11561" s="326" t="s">
        <v>1474</v>
      </c>
    </row>
    <row r="11562" spans="1:4" ht="30" x14ac:dyDescent="0.2">
      <c r="A11562" s="85">
        <v>36485</v>
      </c>
      <c r="B11562" s="324" t="s">
        <v>25821</v>
      </c>
      <c r="C11562" s="325" t="s">
        <v>14847</v>
      </c>
      <c r="D11562" s="326" t="s">
        <v>25822</v>
      </c>
    </row>
    <row r="11563" spans="1:4" ht="15" x14ac:dyDescent="0.2">
      <c r="A11563" s="85">
        <v>9912</v>
      </c>
      <c r="B11563" s="324" t="s">
        <v>25823</v>
      </c>
      <c r="C11563" s="325" t="s">
        <v>14847</v>
      </c>
      <c r="D11563" s="326" t="s">
        <v>14222</v>
      </c>
    </row>
    <row r="11564" spans="1:4" ht="30" x14ac:dyDescent="0.2">
      <c r="A11564" s="85">
        <v>9921</v>
      </c>
      <c r="B11564" s="324" t="s">
        <v>25824</v>
      </c>
      <c r="C11564" s="325" t="s">
        <v>14847</v>
      </c>
      <c r="D11564" s="326" t="s">
        <v>14223</v>
      </c>
    </row>
    <row r="11565" spans="1:4" ht="30" x14ac:dyDescent="0.2">
      <c r="A11565" s="85">
        <v>21112</v>
      </c>
      <c r="B11565" s="324" t="s">
        <v>25825</v>
      </c>
      <c r="C11565" s="325" t="s">
        <v>14847</v>
      </c>
      <c r="D11565" s="326" t="s">
        <v>25826</v>
      </c>
    </row>
    <row r="11566" spans="1:4" ht="15" x14ac:dyDescent="0.2">
      <c r="A11566" s="85">
        <v>10228</v>
      </c>
      <c r="B11566" s="324" t="s">
        <v>25827</v>
      </c>
      <c r="C11566" s="325" t="s">
        <v>14847</v>
      </c>
      <c r="D11566" s="326" t="s">
        <v>25828</v>
      </c>
    </row>
    <row r="11567" spans="1:4" ht="15" x14ac:dyDescent="0.2">
      <c r="A11567" s="85">
        <v>11781</v>
      </c>
      <c r="B11567" s="324" t="s">
        <v>25829</v>
      </c>
      <c r="C11567" s="325" t="s">
        <v>14847</v>
      </c>
      <c r="D11567" s="326" t="s">
        <v>14305</v>
      </c>
    </row>
    <row r="11568" spans="1:4" ht="15" x14ac:dyDescent="0.2">
      <c r="A11568" s="85">
        <v>11746</v>
      </c>
      <c r="B11568" s="324" t="s">
        <v>25830</v>
      </c>
      <c r="C11568" s="325" t="s">
        <v>14847</v>
      </c>
      <c r="D11568" s="326" t="s">
        <v>13669</v>
      </c>
    </row>
    <row r="11569" spans="1:4" ht="15" x14ac:dyDescent="0.2">
      <c r="A11569" s="85">
        <v>11751</v>
      </c>
      <c r="B11569" s="324" t="s">
        <v>25831</v>
      </c>
      <c r="C11569" s="325" t="s">
        <v>14847</v>
      </c>
      <c r="D11569" s="326" t="s">
        <v>25832</v>
      </c>
    </row>
    <row r="11570" spans="1:4" ht="15" x14ac:dyDescent="0.2">
      <c r="A11570" s="85">
        <v>11750</v>
      </c>
      <c r="B11570" s="324" t="s">
        <v>25833</v>
      </c>
      <c r="C11570" s="325" t="s">
        <v>14847</v>
      </c>
      <c r="D11570" s="326" t="s">
        <v>25834</v>
      </c>
    </row>
    <row r="11571" spans="1:4" ht="15" x14ac:dyDescent="0.2">
      <c r="A11571" s="85">
        <v>11748</v>
      </c>
      <c r="B11571" s="324" t="s">
        <v>25835</v>
      </c>
      <c r="C11571" s="325" t="s">
        <v>14847</v>
      </c>
      <c r="D11571" s="326" t="s">
        <v>18447</v>
      </c>
    </row>
    <row r="11572" spans="1:4" ht="15" x14ac:dyDescent="0.2">
      <c r="A11572" s="85">
        <v>11747</v>
      </c>
      <c r="B11572" s="324" t="s">
        <v>25836</v>
      </c>
      <c r="C11572" s="325" t="s">
        <v>14847</v>
      </c>
      <c r="D11572" s="326" t="s">
        <v>25837</v>
      </c>
    </row>
    <row r="11573" spans="1:4" ht="15" x14ac:dyDescent="0.2">
      <c r="A11573" s="85">
        <v>11749</v>
      </c>
      <c r="B11573" s="324" t="s">
        <v>25838</v>
      </c>
      <c r="C11573" s="325" t="s">
        <v>14847</v>
      </c>
      <c r="D11573" s="326" t="s">
        <v>16670</v>
      </c>
    </row>
    <row r="11574" spans="1:4" ht="30" x14ac:dyDescent="0.2">
      <c r="A11574" s="85">
        <v>10236</v>
      </c>
      <c r="B11574" s="324" t="s">
        <v>25839</v>
      </c>
      <c r="C11574" s="325" t="s">
        <v>14847</v>
      </c>
      <c r="D11574" s="326" t="s">
        <v>14746</v>
      </c>
    </row>
    <row r="11575" spans="1:4" ht="30" x14ac:dyDescent="0.2">
      <c r="A11575" s="85">
        <v>10233</v>
      </c>
      <c r="B11575" s="324" t="s">
        <v>25840</v>
      </c>
      <c r="C11575" s="325" t="s">
        <v>14847</v>
      </c>
      <c r="D11575" s="326" t="s">
        <v>25841</v>
      </c>
    </row>
    <row r="11576" spans="1:4" ht="30" x14ac:dyDescent="0.2">
      <c r="A11576" s="85">
        <v>10234</v>
      </c>
      <c r="B11576" s="324" t="s">
        <v>25842</v>
      </c>
      <c r="C11576" s="325" t="s">
        <v>14847</v>
      </c>
      <c r="D11576" s="326" t="s">
        <v>4830</v>
      </c>
    </row>
    <row r="11577" spans="1:4" ht="30" x14ac:dyDescent="0.2">
      <c r="A11577" s="85">
        <v>10231</v>
      </c>
      <c r="B11577" s="324" t="s">
        <v>25843</v>
      </c>
      <c r="C11577" s="325" t="s">
        <v>14847</v>
      </c>
      <c r="D11577" s="326" t="s">
        <v>25844</v>
      </c>
    </row>
    <row r="11578" spans="1:4" ht="30" x14ac:dyDescent="0.2">
      <c r="A11578" s="85">
        <v>10232</v>
      </c>
      <c r="B11578" s="324" t="s">
        <v>25845</v>
      </c>
      <c r="C11578" s="325" t="s">
        <v>14847</v>
      </c>
      <c r="D11578" s="326" t="s">
        <v>25846</v>
      </c>
    </row>
    <row r="11579" spans="1:4" ht="30" x14ac:dyDescent="0.2">
      <c r="A11579" s="85">
        <v>10229</v>
      </c>
      <c r="B11579" s="324" t="s">
        <v>25847</v>
      </c>
      <c r="C11579" s="325" t="s">
        <v>14847</v>
      </c>
      <c r="D11579" s="326" t="s">
        <v>17778</v>
      </c>
    </row>
    <row r="11580" spans="1:4" ht="30" x14ac:dyDescent="0.2">
      <c r="A11580" s="85">
        <v>10235</v>
      </c>
      <c r="B11580" s="324" t="s">
        <v>25848</v>
      </c>
      <c r="C11580" s="325" t="s">
        <v>14847</v>
      </c>
      <c r="D11580" s="326" t="s">
        <v>25849</v>
      </c>
    </row>
    <row r="11581" spans="1:4" ht="30" x14ac:dyDescent="0.2">
      <c r="A11581" s="85">
        <v>10230</v>
      </c>
      <c r="B11581" s="324" t="s">
        <v>25850</v>
      </c>
      <c r="C11581" s="325" t="s">
        <v>14847</v>
      </c>
      <c r="D11581" s="326" t="s">
        <v>25851</v>
      </c>
    </row>
    <row r="11582" spans="1:4" ht="30" x14ac:dyDescent="0.2">
      <c r="A11582" s="85">
        <v>10409</v>
      </c>
      <c r="B11582" s="324" t="s">
        <v>25852</v>
      </c>
      <c r="C11582" s="325" t="s">
        <v>14847</v>
      </c>
      <c r="D11582" s="326" t="s">
        <v>18378</v>
      </c>
    </row>
    <row r="11583" spans="1:4" ht="30" x14ac:dyDescent="0.2">
      <c r="A11583" s="85">
        <v>10411</v>
      </c>
      <c r="B11583" s="324" t="s">
        <v>25853</v>
      </c>
      <c r="C11583" s="325" t="s">
        <v>14847</v>
      </c>
      <c r="D11583" s="326" t="s">
        <v>25854</v>
      </c>
    </row>
    <row r="11584" spans="1:4" ht="30" x14ac:dyDescent="0.2">
      <c r="A11584" s="85">
        <v>10404</v>
      </c>
      <c r="B11584" s="324" t="s">
        <v>25855</v>
      </c>
      <c r="C11584" s="325" t="s">
        <v>14847</v>
      </c>
      <c r="D11584" s="326" t="s">
        <v>25856</v>
      </c>
    </row>
    <row r="11585" spans="1:4" ht="30" x14ac:dyDescent="0.2">
      <c r="A11585" s="85">
        <v>10410</v>
      </c>
      <c r="B11585" s="324" t="s">
        <v>25857</v>
      </c>
      <c r="C11585" s="325" t="s">
        <v>14847</v>
      </c>
      <c r="D11585" s="326" t="s">
        <v>14740</v>
      </c>
    </row>
    <row r="11586" spans="1:4" ht="30" x14ac:dyDescent="0.2">
      <c r="A11586" s="85">
        <v>10405</v>
      </c>
      <c r="B11586" s="324" t="s">
        <v>25858</v>
      </c>
      <c r="C11586" s="325" t="s">
        <v>14847</v>
      </c>
      <c r="D11586" s="326" t="s">
        <v>25859</v>
      </c>
    </row>
    <row r="11587" spans="1:4" ht="30" x14ac:dyDescent="0.2">
      <c r="A11587" s="85">
        <v>10408</v>
      </c>
      <c r="B11587" s="324" t="s">
        <v>25860</v>
      </c>
      <c r="C11587" s="325" t="s">
        <v>14847</v>
      </c>
      <c r="D11587" s="326" t="s">
        <v>25861</v>
      </c>
    </row>
    <row r="11588" spans="1:4" ht="30" x14ac:dyDescent="0.2">
      <c r="A11588" s="85">
        <v>10412</v>
      </c>
      <c r="B11588" s="324" t="s">
        <v>25862</v>
      </c>
      <c r="C11588" s="325" t="s">
        <v>14847</v>
      </c>
      <c r="D11588" s="326" t="s">
        <v>25863</v>
      </c>
    </row>
    <row r="11589" spans="1:4" ht="30" x14ac:dyDescent="0.2">
      <c r="A11589" s="85">
        <v>10406</v>
      </c>
      <c r="B11589" s="324" t="s">
        <v>25864</v>
      </c>
      <c r="C11589" s="325" t="s">
        <v>14847</v>
      </c>
      <c r="D11589" s="326" t="s">
        <v>25865</v>
      </c>
    </row>
    <row r="11590" spans="1:4" ht="30" x14ac:dyDescent="0.2">
      <c r="A11590" s="85">
        <v>10407</v>
      </c>
      <c r="B11590" s="324" t="s">
        <v>25866</v>
      </c>
      <c r="C11590" s="325" t="s">
        <v>14847</v>
      </c>
      <c r="D11590" s="326" t="s">
        <v>25867</v>
      </c>
    </row>
    <row r="11591" spans="1:4" ht="15" x14ac:dyDescent="0.2">
      <c r="A11591" s="85">
        <v>10416</v>
      </c>
      <c r="B11591" s="324" t="s">
        <v>25868</v>
      </c>
      <c r="C11591" s="325" t="s">
        <v>14847</v>
      </c>
      <c r="D11591" s="326" t="s">
        <v>25869</v>
      </c>
    </row>
    <row r="11592" spans="1:4" ht="15" x14ac:dyDescent="0.2">
      <c r="A11592" s="85">
        <v>10419</v>
      </c>
      <c r="B11592" s="324" t="s">
        <v>25870</v>
      </c>
      <c r="C11592" s="325" t="s">
        <v>14847</v>
      </c>
      <c r="D11592" s="326" t="s">
        <v>21273</v>
      </c>
    </row>
    <row r="11593" spans="1:4" ht="15" x14ac:dyDescent="0.2">
      <c r="A11593" s="85">
        <v>21092</v>
      </c>
      <c r="B11593" s="324" t="s">
        <v>25871</v>
      </c>
      <c r="C11593" s="325" t="s">
        <v>14847</v>
      </c>
      <c r="D11593" s="326" t="s">
        <v>25872</v>
      </c>
    </row>
    <row r="11594" spans="1:4" ht="15" x14ac:dyDescent="0.2">
      <c r="A11594" s="85">
        <v>10418</v>
      </c>
      <c r="B11594" s="324" t="s">
        <v>25873</v>
      </c>
      <c r="C11594" s="325" t="s">
        <v>14847</v>
      </c>
      <c r="D11594" s="326" t="s">
        <v>14353</v>
      </c>
    </row>
    <row r="11595" spans="1:4" ht="15" x14ac:dyDescent="0.2">
      <c r="A11595" s="85">
        <v>12657</v>
      </c>
      <c r="B11595" s="324" t="s">
        <v>25874</v>
      </c>
      <c r="C11595" s="325" t="s">
        <v>14847</v>
      </c>
      <c r="D11595" s="326" t="s">
        <v>25875</v>
      </c>
    </row>
    <row r="11596" spans="1:4" ht="15" x14ac:dyDescent="0.2">
      <c r="A11596" s="85">
        <v>10417</v>
      </c>
      <c r="B11596" s="324" t="s">
        <v>25876</v>
      </c>
      <c r="C11596" s="325" t="s">
        <v>14847</v>
      </c>
      <c r="D11596" s="326" t="s">
        <v>25877</v>
      </c>
    </row>
    <row r="11597" spans="1:4" ht="15" x14ac:dyDescent="0.2">
      <c r="A11597" s="85">
        <v>10413</v>
      </c>
      <c r="B11597" s="324" t="s">
        <v>25878</v>
      </c>
      <c r="C11597" s="325" t="s">
        <v>14847</v>
      </c>
      <c r="D11597" s="326" t="s">
        <v>25879</v>
      </c>
    </row>
    <row r="11598" spans="1:4" ht="15" x14ac:dyDescent="0.2">
      <c r="A11598" s="85">
        <v>10414</v>
      </c>
      <c r="B11598" s="324" t="s">
        <v>25880</v>
      </c>
      <c r="C11598" s="325" t="s">
        <v>14847</v>
      </c>
      <c r="D11598" s="326" t="s">
        <v>25881</v>
      </c>
    </row>
    <row r="11599" spans="1:4" ht="15" x14ac:dyDescent="0.2">
      <c r="A11599" s="85">
        <v>10415</v>
      </c>
      <c r="B11599" s="324" t="s">
        <v>25882</v>
      </c>
      <c r="C11599" s="325" t="s">
        <v>14847</v>
      </c>
      <c r="D11599" s="326" t="s">
        <v>25883</v>
      </c>
    </row>
    <row r="11600" spans="1:4" ht="15" x14ac:dyDescent="0.2">
      <c r="A11600" s="85">
        <v>38643</v>
      </c>
      <c r="B11600" s="324" t="s">
        <v>25884</v>
      </c>
      <c r="C11600" s="325" t="s">
        <v>14847</v>
      </c>
      <c r="D11600" s="326" t="s">
        <v>1008</v>
      </c>
    </row>
    <row r="11601" spans="1:4" ht="15" x14ac:dyDescent="0.2">
      <c r="A11601" s="85">
        <v>6157</v>
      </c>
      <c r="B11601" s="324" t="s">
        <v>25885</v>
      </c>
      <c r="C11601" s="325" t="s">
        <v>14847</v>
      </c>
      <c r="D11601" s="326" t="s">
        <v>17136</v>
      </c>
    </row>
    <row r="11602" spans="1:4" ht="15" x14ac:dyDescent="0.2">
      <c r="A11602" s="85">
        <v>37588</v>
      </c>
      <c r="B11602" s="324" t="s">
        <v>25886</v>
      </c>
      <c r="C11602" s="325" t="s">
        <v>14847</v>
      </c>
      <c r="D11602" s="326" t="s">
        <v>910</v>
      </c>
    </row>
    <row r="11603" spans="1:4" ht="15" x14ac:dyDescent="0.2">
      <c r="A11603" s="85">
        <v>6152</v>
      </c>
      <c r="B11603" s="324" t="s">
        <v>25887</v>
      </c>
      <c r="C11603" s="325" t="s">
        <v>14847</v>
      </c>
      <c r="D11603" s="326" t="s">
        <v>747</v>
      </c>
    </row>
    <row r="11604" spans="1:4" ht="15" x14ac:dyDescent="0.2">
      <c r="A11604" s="85">
        <v>6158</v>
      </c>
      <c r="B11604" s="324" t="s">
        <v>25888</v>
      </c>
      <c r="C11604" s="325" t="s">
        <v>14847</v>
      </c>
      <c r="D11604" s="326" t="s">
        <v>511</v>
      </c>
    </row>
    <row r="11605" spans="1:4" ht="15" x14ac:dyDescent="0.2">
      <c r="A11605" s="85">
        <v>6153</v>
      </c>
      <c r="B11605" s="324" t="s">
        <v>25889</v>
      </c>
      <c r="C11605" s="325" t="s">
        <v>14847</v>
      </c>
      <c r="D11605" s="326" t="s">
        <v>482</v>
      </c>
    </row>
    <row r="11606" spans="1:4" ht="15" x14ac:dyDescent="0.2">
      <c r="A11606" s="85">
        <v>6156</v>
      </c>
      <c r="B11606" s="324" t="s">
        <v>25890</v>
      </c>
      <c r="C11606" s="325" t="s">
        <v>14847</v>
      </c>
      <c r="D11606" s="326" t="s">
        <v>2779</v>
      </c>
    </row>
    <row r="11607" spans="1:4" ht="15" x14ac:dyDescent="0.2">
      <c r="A11607" s="85">
        <v>6154</v>
      </c>
      <c r="B11607" s="324" t="s">
        <v>25891</v>
      </c>
      <c r="C11607" s="325" t="s">
        <v>14847</v>
      </c>
      <c r="D11607" s="326" t="s">
        <v>979</v>
      </c>
    </row>
    <row r="11608" spans="1:4" ht="15" x14ac:dyDescent="0.2">
      <c r="A11608" s="85">
        <v>6155</v>
      </c>
      <c r="B11608" s="324" t="s">
        <v>25892</v>
      </c>
      <c r="C11608" s="325" t="s">
        <v>14847</v>
      </c>
      <c r="D11608" s="326" t="s">
        <v>716</v>
      </c>
    </row>
    <row r="11609" spans="1:4" ht="15" x14ac:dyDescent="0.2">
      <c r="A11609" s="85">
        <v>3115</v>
      </c>
      <c r="B11609" s="324" t="s">
        <v>25893</v>
      </c>
      <c r="C11609" s="325" t="s">
        <v>14847</v>
      </c>
      <c r="D11609" s="326" t="s">
        <v>946</v>
      </c>
    </row>
    <row r="11610" spans="1:4" ht="15" x14ac:dyDescent="0.2">
      <c r="A11610" s="85">
        <v>3116</v>
      </c>
      <c r="B11610" s="324" t="s">
        <v>25894</v>
      </c>
      <c r="C11610" s="325" t="s">
        <v>14847</v>
      </c>
      <c r="D11610" s="326" t="s">
        <v>1174</v>
      </c>
    </row>
    <row r="11611" spans="1:4" ht="15" x14ac:dyDescent="0.2">
      <c r="A11611" s="85">
        <v>38166</v>
      </c>
      <c r="B11611" s="324" t="s">
        <v>25895</v>
      </c>
      <c r="C11611" s="325" t="s">
        <v>14847</v>
      </c>
      <c r="D11611" s="326" t="s">
        <v>14540</v>
      </c>
    </row>
    <row r="11612" spans="1:4" ht="15" x14ac:dyDescent="0.2">
      <c r="A11612" s="85">
        <v>38108</v>
      </c>
      <c r="B11612" s="324" t="s">
        <v>25896</v>
      </c>
      <c r="C11612" s="325" t="s">
        <v>14847</v>
      </c>
      <c r="D11612" s="326" t="s">
        <v>1088</v>
      </c>
    </row>
    <row r="11613" spans="1:4" ht="30" x14ac:dyDescent="0.2">
      <c r="A11613" s="85">
        <v>38087</v>
      </c>
      <c r="B11613" s="324" t="s">
        <v>25897</v>
      </c>
      <c r="C11613" s="325" t="s">
        <v>14847</v>
      </c>
      <c r="D11613" s="326" t="s">
        <v>13485</v>
      </c>
    </row>
    <row r="11614" spans="1:4" ht="15" x14ac:dyDescent="0.2">
      <c r="A11614" s="85">
        <v>38109</v>
      </c>
      <c r="B11614" s="324" t="s">
        <v>25898</v>
      </c>
      <c r="C11614" s="325" t="s">
        <v>14847</v>
      </c>
      <c r="D11614" s="326" t="s">
        <v>25899</v>
      </c>
    </row>
    <row r="11615" spans="1:4" ht="30" x14ac:dyDescent="0.2">
      <c r="A11615" s="85">
        <v>38088</v>
      </c>
      <c r="B11615" s="324" t="s">
        <v>25900</v>
      </c>
      <c r="C11615" s="325" t="s">
        <v>14847</v>
      </c>
      <c r="D11615" s="326" t="s">
        <v>25901</v>
      </c>
    </row>
    <row r="11616" spans="1:4" ht="15" x14ac:dyDescent="0.2">
      <c r="A11616" s="85">
        <v>38110</v>
      </c>
      <c r="B11616" s="324" t="s">
        <v>25902</v>
      </c>
      <c r="C11616" s="325" t="s">
        <v>14847</v>
      </c>
      <c r="D11616" s="326" t="s">
        <v>14576</v>
      </c>
    </row>
    <row r="11617" spans="1:4" ht="30" x14ac:dyDescent="0.2">
      <c r="A11617" s="85">
        <v>38089</v>
      </c>
      <c r="B11617" s="324" t="s">
        <v>25903</v>
      </c>
      <c r="C11617" s="325" t="s">
        <v>14847</v>
      </c>
      <c r="D11617" s="326" t="s">
        <v>25904</v>
      </c>
    </row>
    <row r="11618" spans="1:4" ht="15" x14ac:dyDescent="0.2">
      <c r="A11618" s="85">
        <v>38111</v>
      </c>
      <c r="B11618" s="324" t="s">
        <v>25905</v>
      </c>
      <c r="C11618" s="325" t="s">
        <v>14847</v>
      </c>
      <c r="D11618" s="326" t="s">
        <v>13622</v>
      </c>
    </row>
    <row r="11619" spans="1:4" ht="30" x14ac:dyDescent="0.2">
      <c r="A11619" s="85">
        <v>38090</v>
      </c>
      <c r="B11619" s="324" t="s">
        <v>25906</v>
      </c>
      <c r="C11619" s="325" t="s">
        <v>14847</v>
      </c>
      <c r="D11619" s="326" t="s">
        <v>17491</v>
      </c>
    </row>
    <row r="11620" spans="1:4" ht="15" x14ac:dyDescent="0.2">
      <c r="A11620" s="85">
        <v>11786</v>
      </c>
      <c r="B11620" s="324" t="s">
        <v>25907</v>
      </c>
      <c r="C11620" s="325" t="s">
        <v>14847</v>
      </c>
      <c r="D11620" s="326" t="s">
        <v>25908</v>
      </c>
    </row>
    <row r="11621" spans="1:4" ht="15" x14ac:dyDescent="0.2">
      <c r="A11621" s="85">
        <v>13726</v>
      </c>
      <c r="B11621" s="324" t="s">
        <v>25909</v>
      </c>
      <c r="C11621" s="325" t="s">
        <v>14847</v>
      </c>
      <c r="D11621" s="326" t="s">
        <v>25910</v>
      </c>
    </row>
    <row r="11622" spans="1:4" ht="15" x14ac:dyDescent="0.2">
      <c r="A11622" s="85">
        <v>38400</v>
      </c>
      <c r="B11622" s="324" t="s">
        <v>25911</v>
      </c>
      <c r="C11622" s="325" t="s">
        <v>14847</v>
      </c>
      <c r="D11622" s="326" t="s">
        <v>890</v>
      </c>
    </row>
    <row r="11623" spans="1:4" ht="30" x14ac:dyDescent="0.2">
      <c r="A11623" s="85">
        <v>12627</v>
      </c>
      <c r="B11623" s="324" t="s">
        <v>25912</v>
      </c>
      <c r="C11623" s="325" t="s">
        <v>14847</v>
      </c>
      <c r="D11623" s="326" t="s">
        <v>1478</v>
      </c>
    </row>
    <row r="11624" spans="1:4" ht="15" x14ac:dyDescent="0.2">
      <c r="A11624" s="85">
        <v>6138</v>
      </c>
      <c r="B11624" s="324" t="s">
        <v>25913</v>
      </c>
      <c r="C11624" s="325" t="s">
        <v>14847</v>
      </c>
      <c r="D11624" s="326" t="s">
        <v>13392</v>
      </c>
    </row>
    <row r="11625" spans="1:4" ht="15" x14ac:dyDescent="0.2">
      <c r="A11625" s="85">
        <v>39996</v>
      </c>
      <c r="B11625" s="324" t="s">
        <v>25914</v>
      </c>
      <c r="C11625" s="325" t="s">
        <v>1491</v>
      </c>
      <c r="D11625" s="326" t="s">
        <v>4699</v>
      </c>
    </row>
    <row r="11626" spans="1:4" ht="15" x14ac:dyDescent="0.2">
      <c r="A11626" s="85">
        <v>10478</v>
      </c>
      <c r="B11626" s="324" t="s">
        <v>25915</v>
      </c>
      <c r="C11626" s="325" t="s">
        <v>1493</v>
      </c>
      <c r="D11626" s="326" t="s">
        <v>1087</v>
      </c>
    </row>
    <row r="11627" spans="1:4" ht="15" x14ac:dyDescent="0.2">
      <c r="A11627" s="85">
        <v>40514</v>
      </c>
      <c r="B11627" s="324" t="s">
        <v>25916</v>
      </c>
      <c r="C11627" s="325" t="s">
        <v>1493</v>
      </c>
      <c r="D11627" s="326" t="s">
        <v>4052</v>
      </c>
    </row>
    <row r="11628" spans="1:4" ht="15" x14ac:dyDescent="0.2">
      <c r="A11628" s="85">
        <v>10475</v>
      </c>
      <c r="B11628" s="324" t="s">
        <v>25917</v>
      </c>
      <c r="C11628" s="325" t="s">
        <v>1493</v>
      </c>
      <c r="D11628" s="326" t="s">
        <v>25918</v>
      </c>
    </row>
    <row r="11629" spans="1:4" ht="15" x14ac:dyDescent="0.2">
      <c r="A11629" s="85">
        <v>10481</v>
      </c>
      <c r="B11629" s="324" t="s">
        <v>25919</v>
      </c>
      <c r="C11629" s="325" t="s">
        <v>1493</v>
      </c>
      <c r="D11629" s="326" t="s">
        <v>25920</v>
      </c>
    </row>
    <row r="11630" spans="1:4" ht="15" x14ac:dyDescent="0.2">
      <c r="A11630" s="85">
        <v>4031</v>
      </c>
      <c r="B11630" s="324" t="s">
        <v>25921</v>
      </c>
      <c r="C11630" s="325" t="s">
        <v>1506</v>
      </c>
      <c r="D11630" s="326" t="s">
        <v>25922</v>
      </c>
    </row>
    <row r="11631" spans="1:4" ht="15" x14ac:dyDescent="0.2">
      <c r="A11631" s="85">
        <v>4030</v>
      </c>
      <c r="B11631" s="324" t="s">
        <v>25923</v>
      </c>
      <c r="C11631" s="325" t="s">
        <v>1506</v>
      </c>
      <c r="D11631" s="326" t="s">
        <v>851</v>
      </c>
    </row>
    <row r="11632" spans="1:4" ht="15" x14ac:dyDescent="0.2">
      <c r="A11632" s="85">
        <v>39399</v>
      </c>
      <c r="B11632" s="324" t="s">
        <v>25924</v>
      </c>
      <c r="C11632" s="325" t="s">
        <v>14847</v>
      </c>
      <c r="D11632" s="326" t="s">
        <v>14231</v>
      </c>
    </row>
    <row r="11633" spans="1:4" ht="15" x14ac:dyDescent="0.2">
      <c r="A11633" s="85">
        <v>39400</v>
      </c>
      <c r="B11633" s="324" t="s">
        <v>25925</v>
      </c>
      <c r="C11633" s="325" t="s">
        <v>14847</v>
      </c>
      <c r="D11633" s="326" t="s">
        <v>14232</v>
      </c>
    </row>
    <row r="11634" spans="1:4" ht="15" x14ac:dyDescent="0.2">
      <c r="A11634" s="85">
        <v>39401</v>
      </c>
      <c r="B11634" s="324" t="s">
        <v>25926</v>
      </c>
      <c r="C11634" s="325" t="s">
        <v>14847</v>
      </c>
      <c r="D11634" s="326" t="s">
        <v>14233</v>
      </c>
    </row>
    <row r="11635" spans="1:4" ht="30" x14ac:dyDescent="0.2">
      <c r="A11635" s="85">
        <v>11652</v>
      </c>
      <c r="B11635" s="324" t="s">
        <v>25927</v>
      </c>
      <c r="C11635" s="325" t="s">
        <v>14847</v>
      </c>
      <c r="D11635" s="326" t="s">
        <v>14234</v>
      </c>
    </row>
    <row r="11636" spans="1:4" ht="30" x14ac:dyDescent="0.2">
      <c r="A11636" s="85">
        <v>13896</v>
      </c>
      <c r="B11636" s="324" t="s">
        <v>25928</v>
      </c>
      <c r="C11636" s="325" t="s">
        <v>14847</v>
      </c>
      <c r="D11636" s="326" t="s">
        <v>14235</v>
      </c>
    </row>
    <row r="11637" spans="1:4" ht="30" x14ac:dyDescent="0.2">
      <c r="A11637" s="85">
        <v>13475</v>
      </c>
      <c r="B11637" s="324" t="s">
        <v>25929</v>
      </c>
      <c r="C11637" s="325" t="s">
        <v>14847</v>
      </c>
      <c r="D11637" s="326" t="s">
        <v>14236</v>
      </c>
    </row>
    <row r="11638" spans="1:4" ht="30" x14ac:dyDescent="0.2">
      <c r="A11638" s="85">
        <v>25971</v>
      </c>
      <c r="B11638" s="324" t="s">
        <v>25930</v>
      </c>
      <c r="C11638" s="325" t="s">
        <v>14847</v>
      </c>
      <c r="D11638" s="326" t="s">
        <v>25931</v>
      </c>
    </row>
    <row r="11639" spans="1:4" ht="30" x14ac:dyDescent="0.2">
      <c r="A11639" s="85">
        <v>25970</v>
      </c>
      <c r="B11639" s="324" t="s">
        <v>25932</v>
      </c>
      <c r="C11639" s="325" t="s">
        <v>14847</v>
      </c>
      <c r="D11639" s="326" t="s">
        <v>25933</v>
      </c>
    </row>
    <row r="11640" spans="1:4" ht="15" x14ac:dyDescent="0.2">
      <c r="A11640" s="85">
        <v>13476</v>
      </c>
      <c r="B11640" s="324" t="s">
        <v>25934</v>
      </c>
      <c r="C11640" s="325" t="s">
        <v>14847</v>
      </c>
      <c r="D11640" s="326" t="s">
        <v>25935</v>
      </c>
    </row>
    <row r="11641" spans="1:4" ht="30" x14ac:dyDescent="0.2">
      <c r="A11641" s="85">
        <v>10488</v>
      </c>
      <c r="B11641" s="324" t="s">
        <v>25936</v>
      </c>
      <c r="C11641" s="325" t="s">
        <v>14847</v>
      </c>
      <c r="D11641" s="326" t="s">
        <v>25937</v>
      </c>
    </row>
    <row r="11642" spans="1:4" ht="30" x14ac:dyDescent="0.2">
      <c r="A11642" s="85">
        <v>13606</v>
      </c>
      <c r="B11642" s="324" t="s">
        <v>25938</v>
      </c>
      <c r="C11642" s="325" t="s">
        <v>14847</v>
      </c>
      <c r="D11642" s="326" t="s">
        <v>25939</v>
      </c>
    </row>
    <row r="11643" spans="1:4" ht="15" x14ac:dyDescent="0.2">
      <c r="A11643" s="85">
        <v>10489</v>
      </c>
      <c r="B11643" s="324" t="s">
        <v>25940</v>
      </c>
      <c r="C11643" s="325" t="s">
        <v>1490</v>
      </c>
      <c r="D11643" s="326" t="s">
        <v>6003</v>
      </c>
    </row>
    <row r="11644" spans="1:4" ht="15" x14ac:dyDescent="0.2">
      <c r="A11644" s="85">
        <v>41073</v>
      </c>
      <c r="B11644" s="324" t="s">
        <v>25941</v>
      </c>
      <c r="C11644" s="325" t="s">
        <v>1494</v>
      </c>
      <c r="D11644" s="326" t="s">
        <v>14237</v>
      </c>
    </row>
    <row r="11645" spans="1:4" ht="30" x14ac:dyDescent="0.2">
      <c r="A11645" s="85">
        <v>34391</v>
      </c>
      <c r="B11645" s="324" t="s">
        <v>25942</v>
      </c>
      <c r="C11645" s="325" t="s">
        <v>1506</v>
      </c>
      <c r="D11645" s="326" t="s">
        <v>14238</v>
      </c>
    </row>
    <row r="11646" spans="1:4" ht="30" x14ac:dyDescent="0.2">
      <c r="A11646" s="85">
        <v>10496</v>
      </c>
      <c r="B11646" s="324" t="s">
        <v>25943</v>
      </c>
      <c r="C11646" s="325" t="s">
        <v>1506</v>
      </c>
      <c r="D11646" s="326" t="s">
        <v>14239</v>
      </c>
    </row>
    <row r="11647" spans="1:4" ht="30" x14ac:dyDescent="0.2">
      <c r="A11647" s="85">
        <v>10497</v>
      </c>
      <c r="B11647" s="324" t="s">
        <v>25944</v>
      </c>
      <c r="C11647" s="325" t="s">
        <v>1506</v>
      </c>
      <c r="D11647" s="326" t="s">
        <v>14240</v>
      </c>
    </row>
    <row r="11648" spans="1:4" ht="30" x14ac:dyDescent="0.2">
      <c r="A11648" s="85">
        <v>10504</v>
      </c>
      <c r="B11648" s="324" t="s">
        <v>25945</v>
      </c>
      <c r="C11648" s="325" t="s">
        <v>1506</v>
      </c>
      <c r="D11648" s="326" t="s">
        <v>14241</v>
      </c>
    </row>
    <row r="11649" spans="1:4" ht="15" x14ac:dyDescent="0.2">
      <c r="A11649" s="85">
        <v>34390</v>
      </c>
      <c r="B11649" s="324" t="s">
        <v>25946</v>
      </c>
      <c r="C11649" s="325" t="s">
        <v>1506</v>
      </c>
      <c r="D11649" s="326" t="s">
        <v>14242</v>
      </c>
    </row>
    <row r="11650" spans="1:4" ht="15" x14ac:dyDescent="0.2">
      <c r="A11650" s="85">
        <v>34389</v>
      </c>
      <c r="B11650" s="324" t="s">
        <v>25947</v>
      </c>
      <c r="C11650" s="325" t="s">
        <v>1506</v>
      </c>
      <c r="D11650" s="326" t="s">
        <v>14243</v>
      </c>
    </row>
    <row r="11651" spans="1:4" ht="15" x14ac:dyDescent="0.2">
      <c r="A11651" s="85">
        <v>34388</v>
      </c>
      <c r="B11651" s="324" t="s">
        <v>25948</v>
      </c>
      <c r="C11651" s="325" t="s">
        <v>1506</v>
      </c>
      <c r="D11651" s="326" t="s">
        <v>14244</v>
      </c>
    </row>
    <row r="11652" spans="1:4" ht="15" x14ac:dyDescent="0.2">
      <c r="A11652" s="85">
        <v>34387</v>
      </c>
      <c r="B11652" s="324" t="s">
        <v>25949</v>
      </c>
      <c r="C11652" s="325" t="s">
        <v>1506</v>
      </c>
      <c r="D11652" s="326" t="s">
        <v>14245</v>
      </c>
    </row>
    <row r="11653" spans="1:4" ht="15" x14ac:dyDescent="0.2">
      <c r="A11653" s="85">
        <v>11188</v>
      </c>
      <c r="B11653" s="324" t="s">
        <v>25950</v>
      </c>
      <c r="C11653" s="325" t="s">
        <v>1506</v>
      </c>
      <c r="D11653" s="326" t="s">
        <v>14246</v>
      </c>
    </row>
    <row r="11654" spans="1:4" ht="15" x14ac:dyDescent="0.2">
      <c r="A11654" s="85">
        <v>11189</v>
      </c>
      <c r="B11654" s="324" t="s">
        <v>25951</v>
      </c>
      <c r="C11654" s="325" t="s">
        <v>1506</v>
      </c>
      <c r="D11654" s="326" t="s">
        <v>14247</v>
      </c>
    </row>
    <row r="11655" spans="1:4" ht="15" x14ac:dyDescent="0.2">
      <c r="A11655" s="85">
        <v>21107</v>
      </c>
      <c r="B11655" s="324" t="s">
        <v>25952</v>
      </c>
      <c r="C11655" s="325" t="s">
        <v>1506</v>
      </c>
      <c r="D11655" s="326" t="s">
        <v>14248</v>
      </c>
    </row>
    <row r="11656" spans="1:4" ht="15" x14ac:dyDescent="0.2">
      <c r="A11656" s="85">
        <v>34386</v>
      </c>
      <c r="B11656" s="324" t="s">
        <v>25953</v>
      </c>
      <c r="C11656" s="325" t="s">
        <v>1506</v>
      </c>
      <c r="D11656" s="326" t="s">
        <v>14249</v>
      </c>
    </row>
    <row r="11657" spans="1:4" ht="15" x14ac:dyDescent="0.2">
      <c r="A11657" s="85">
        <v>10490</v>
      </c>
      <c r="B11657" s="324" t="s">
        <v>25954</v>
      </c>
      <c r="C11657" s="325" t="s">
        <v>1506</v>
      </c>
      <c r="D11657" s="326" t="s">
        <v>14250</v>
      </c>
    </row>
    <row r="11658" spans="1:4" ht="15" x14ac:dyDescent="0.2">
      <c r="A11658" s="85">
        <v>10492</v>
      </c>
      <c r="B11658" s="324" t="s">
        <v>25955</v>
      </c>
      <c r="C11658" s="325" t="s">
        <v>1506</v>
      </c>
      <c r="D11658" s="326" t="s">
        <v>1868</v>
      </c>
    </row>
    <row r="11659" spans="1:4" ht="15" x14ac:dyDescent="0.2">
      <c r="A11659" s="85">
        <v>10493</v>
      </c>
      <c r="B11659" s="324" t="s">
        <v>25956</v>
      </c>
      <c r="C11659" s="325" t="s">
        <v>1506</v>
      </c>
      <c r="D11659" s="326" t="s">
        <v>14243</v>
      </c>
    </row>
    <row r="11660" spans="1:4" ht="15" x14ac:dyDescent="0.2">
      <c r="A11660" s="85">
        <v>10491</v>
      </c>
      <c r="B11660" s="324" t="s">
        <v>25957</v>
      </c>
      <c r="C11660" s="325" t="s">
        <v>1506</v>
      </c>
      <c r="D11660" s="326" t="s">
        <v>14251</v>
      </c>
    </row>
    <row r="11661" spans="1:4" ht="15" x14ac:dyDescent="0.2">
      <c r="A11661" s="85">
        <v>34385</v>
      </c>
      <c r="B11661" s="324" t="s">
        <v>25958</v>
      </c>
      <c r="C11661" s="325" t="s">
        <v>1506</v>
      </c>
      <c r="D11661" s="326" t="s">
        <v>14252</v>
      </c>
    </row>
    <row r="11662" spans="1:4" ht="15" x14ac:dyDescent="0.2">
      <c r="A11662" s="85">
        <v>10499</v>
      </c>
      <c r="B11662" s="324" t="s">
        <v>25959</v>
      </c>
      <c r="C11662" s="325" t="s">
        <v>1506</v>
      </c>
      <c r="D11662" s="326" t="s">
        <v>14253</v>
      </c>
    </row>
    <row r="11663" spans="1:4" ht="15" x14ac:dyDescent="0.2">
      <c r="A11663" s="85">
        <v>34384</v>
      </c>
      <c r="B11663" s="324" t="s">
        <v>25960</v>
      </c>
      <c r="C11663" s="325" t="s">
        <v>1506</v>
      </c>
      <c r="D11663" s="326" t="s">
        <v>14249</v>
      </c>
    </row>
    <row r="11664" spans="1:4" ht="15" x14ac:dyDescent="0.2">
      <c r="A11664" s="85">
        <v>11185</v>
      </c>
      <c r="B11664" s="324" t="s">
        <v>25961</v>
      </c>
      <c r="C11664" s="325" t="s">
        <v>1506</v>
      </c>
      <c r="D11664" s="326" t="s">
        <v>14254</v>
      </c>
    </row>
    <row r="11665" spans="1:4" ht="15" x14ac:dyDescent="0.2">
      <c r="A11665" s="85">
        <v>10507</v>
      </c>
      <c r="B11665" s="324" t="s">
        <v>25962</v>
      </c>
      <c r="C11665" s="325" t="s">
        <v>1506</v>
      </c>
      <c r="D11665" s="326" t="s">
        <v>14255</v>
      </c>
    </row>
    <row r="11666" spans="1:4" ht="15" x14ac:dyDescent="0.2">
      <c r="A11666" s="85">
        <v>10505</v>
      </c>
      <c r="B11666" s="324" t="s">
        <v>25963</v>
      </c>
      <c r="C11666" s="325" t="s">
        <v>1506</v>
      </c>
      <c r="D11666" s="326" t="s">
        <v>5850</v>
      </c>
    </row>
    <row r="11667" spans="1:4" ht="15" x14ac:dyDescent="0.2">
      <c r="A11667" s="85">
        <v>10506</v>
      </c>
      <c r="B11667" s="324" t="s">
        <v>25964</v>
      </c>
      <c r="C11667" s="325" t="s">
        <v>1506</v>
      </c>
      <c r="D11667" s="326" t="s">
        <v>14256</v>
      </c>
    </row>
    <row r="11668" spans="1:4" ht="15" x14ac:dyDescent="0.2">
      <c r="A11668" s="85">
        <v>5031</v>
      </c>
      <c r="B11668" s="324" t="s">
        <v>25965</v>
      </c>
      <c r="C11668" s="325" t="s">
        <v>1506</v>
      </c>
      <c r="D11668" s="326" t="s">
        <v>14257</v>
      </c>
    </row>
    <row r="11669" spans="1:4" ht="15" x14ac:dyDescent="0.2">
      <c r="A11669" s="85">
        <v>10502</v>
      </c>
      <c r="B11669" s="324" t="s">
        <v>25966</v>
      </c>
      <c r="C11669" s="325" t="s">
        <v>1506</v>
      </c>
      <c r="D11669" s="326" t="s">
        <v>14258</v>
      </c>
    </row>
    <row r="11670" spans="1:4" ht="15" x14ac:dyDescent="0.2">
      <c r="A11670" s="85">
        <v>10501</v>
      </c>
      <c r="B11670" s="324" t="s">
        <v>25967</v>
      </c>
      <c r="C11670" s="325" t="s">
        <v>1506</v>
      </c>
      <c r="D11670" s="326" t="s">
        <v>14259</v>
      </c>
    </row>
    <row r="11671" spans="1:4" ht="15" x14ac:dyDescent="0.2">
      <c r="A11671" s="85">
        <v>10503</v>
      </c>
      <c r="B11671" s="324" t="s">
        <v>25968</v>
      </c>
      <c r="C11671" s="325" t="s">
        <v>1506</v>
      </c>
      <c r="D11671" s="326" t="s">
        <v>14260</v>
      </c>
    </row>
    <row r="11672" spans="1:4" ht="15" x14ac:dyDescent="0.2">
      <c r="A11672" s="85">
        <v>40270</v>
      </c>
      <c r="B11672" s="324" t="s">
        <v>25969</v>
      </c>
      <c r="C11672" s="325" t="s">
        <v>1491</v>
      </c>
      <c r="D11672" s="326" t="s">
        <v>14261</v>
      </c>
    </row>
    <row r="11673" spans="1:4" ht="15" x14ac:dyDescent="0.2">
      <c r="A11673" s="85">
        <v>20213</v>
      </c>
      <c r="B11673" s="324" t="s">
        <v>25970</v>
      </c>
      <c r="C11673" s="325" t="s">
        <v>1491</v>
      </c>
      <c r="D11673" s="326" t="s">
        <v>1366</v>
      </c>
    </row>
    <row r="11674" spans="1:4" ht="15" x14ac:dyDescent="0.2">
      <c r="A11674" s="85">
        <v>20211</v>
      </c>
      <c r="B11674" s="324" t="s">
        <v>25971</v>
      </c>
      <c r="C11674" s="325" t="s">
        <v>1491</v>
      </c>
      <c r="D11674" s="326" t="s">
        <v>14262</v>
      </c>
    </row>
    <row r="11675" spans="1:4" ht="15" x14ac:dyDescent="0.2">
      <c r="A11675" s="85">
        <v>4472</v>
      </c>
      <c r="B11675" s="324" t="s">
        <v>25972</v>
      </c>
      <c r="C11675" s="325" t="s">
        <v>1491</v>
      </c>
      <c r="D11675" s="326" t="s">
        <v>13930</v>
      </c>
    </row>
    <row r="11676" spans="1:4" ht="15" x14ac:dyDescent="0.2">
      <c r="A11676" s="85">
        <v>35272</v>
      </c>
      <c r="B11676" s="324" t="s">
        <v>25973</v>
      </c>
      <c r="C11676" s="325" t="s">
        <v>1491</v>
      </c>
      <c r="D11676" s="326" t="s">
        <v>14263</v>
      </c>
    </row>
    <row r="11677" spans="1:4" ht="15" x14ac:dyDescent="0.2">
      <c r="A11677" s="85">
        <v>4448</v>
      </c>
      <c r="B11677" s="324" t="s">
        <v>25974</v>
      </c>
      <c r="C11677" s="325" t="s">
        <v>1491</v>
      </c>
      <c r="D11677" s="326" t="s">
        <v>19555</v>
      </c>
    </row>
    <row r="11678" spans="1:4" ht="15" x14ac:dyDescent="0.2">
      <c r="A11678" s="85">
        <v>4425</v>
      </c>
      <c r="B11678" s="324" t="s">
        <v>25975</v>
      </c>
      <c r="C11678" s="325" t="s">
        <v>1491</v>
      </c>
      <c r="D11678" s="326" t="s">
        <v>540</v>
      </c>
    </row>
    <row r="11679" spans="1:4" ht="15" x14ac:dyDescent="0.2">
      <c r="A11679" s="85">
        <v>4481</v>
      </c>
      <c r="B11679" s="324" t="s">
        <v>25976</v>
      </c>
      <c r="C11679" s="325" t="s">
        <v>1491</v>
      </c>
      <c r="D11679" s="326" t="s">
        <v>14264</v>
      </c>
    </row>
    <row r="11680" spans="1:4" ht="15" x14ac:dyDescent="0.2">
      <c r="A11680" s="85">
        <v>34345</v>
      </c>
      <c r="B11680" s="324" t="s">
        <v>25977</v>
      </c>
      <c r="C11680" s="325" t="s">
        <v>1490</v>
      </c>
      <c r="D11680" s="326" t="s">
        <v>13502</v>
      </c>
    </row>
    <row r="11681" spans="1:4" ht="15" x14ac:dyDescent="0.2">
      <c r="A11681" s="85">
        <v>41096</v>
      </c>
      <c r="B11681" s="324" t="s">
        <v>25978</v>
      </c>
      <c r="C11681" s="325" t="s">
        <v>1494</v>
      </c>
      <c r="D11681" s="326" t="s">
        <v>14265</v>
      </c>
    </row>
    <row r="11682" spans="1:4" ht="15" x14ac:dyDescent="0.2">
      <c r="A11682" s="85">
        <v>41776</v>
      </c>
      <c r="B11682" s="324" t="s">
        <v>25979</v>
      </c>
      <c r="C11682" s="325" t="s">
        <v>1490</v>
      </c>
      <c r="D11682" s="326" t="s">
        <v>242</v>
      </c>
    </row>
    <row r="11683" spans="1:4" ht="15" x14ac:dyDescent="0.2">
      <c r="A11683" s="85">
        <v>4487</v>
      </c>
      <c r="B11683" s="324" t="s">
        <v>25980</v>
      </c>
      <c r="C11683" s="325" t="s">
        <v>1491</v>
      </c>
      <c r="D11683" s="326" t="s">
        <v>1484</v>
      </c>
    </row>
    <row r="11684" spans="1:4" ht="15" x14ac:dyDescent="0.2">
      <c r="A11684" s="85">
        <v>11157</v>
      </c>
      <c r="B11684" s="324" t="s">
        <v>25981</v>
      </c>
      <c r="C11684" s="325" t="s">
        <v>1502</v>
      </c>
      <c r="D11684" s="326" t="s">
        <v>25982</v>
      </c>
    </row>
    <row r="11685" spans="1:4" ht="15" x14ac:dyDescent="0.25">
      <c r="A11685" s="315" t="s">
        <v>161</v>
      </c>
      <c r="B11685"/>
      <c r="C11685" s="158"/>
      <c r="D11685"/>
    </row>
    <row r="11686" spans="1:4" ht="15" x14ac:dyDescent="0.25">
      <c r="A11686" s="315" t="s">
        <v>25983</v>
      </c>
      <c r="B11686"/>
      <c r="C11686" s="158"/>
      <c r="D11686"/>
    </row>
  </sheetData>
  <mergeCells count="7">
    <mergeCell ref="A6395:D6395"/>
    <mergeCell ref="A1:D1"/>
    <mergeCell ref="A2:D2"/>
    <mergeCell ref="A3:D3"/>
    <mergeCell ref="A6392:D6392"/>
    <mergeCell ref="A6393:D6393"/>
    <mergeCell ref="A6394:D6394"/>
  </mergeCells>
  <pageMargins left="0.78740157499999996" right="0.78740157499999996" top="0.984251969" bottom="0.984251969" header="0.5" footer="0.5"/>
  <pageSetup orientation="portrait" horizontalDpi="300" verticalDpi="300" r:id="rId1"/>
  <headerFooter alignWithMargins="0"/>
  <tableParts count="2">
    <tablePart r:id="rId2"/>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D8FC5-82A4-4C74-9681-E07A5EF2910C}">
  <dimension ref="A1:E6416"/>
  <sheetViews>
    <sheetView topLeftCell="A6264" workbookViewId="0">
      <selection activeCell="B6283" sqref="B6283"/>
    </sheetView>
  </sheetViews>
  <sheetFormatPr defaultRowHeight="12.75" x14ac:dyDescent="0.2"/>
  <cols>
    <col min="1" max="1" width="9.7109375" style="316" customWidth="1"/>
    <col min="2" max="2" width="48.7109375" style="316" customWidth="1"/>
    <col min="3" max="3" width="8.140625" style="316" customWidth="1"/>
    <col min="4" max="4" width="21.140625" style="316" customWidth="1"/>
    <col min="5" max="256" width="9.140625" style="316"/>
    <col min="257" max="257" width="9.7109375" style="316" customWidth="1"/>
    <col min="258" max="258" width="48.7109375" style="316" customWidth="1"/>
    <col min="259" max="259" width="8.140625" style="316" customWidth="1"/>
    <col min="260" max="260" width="21.140625" style="316" customWidth="1"/>
    <col min="261" max="512" width="9.140625" style="316"/>
    <col min="513" max="513" width="9.7109375" style="316" customWidth="1"/>
    <col min="514" max="514" width="48.7109375" style="316" customWidth="1"/>
    <col min="515" max="515" width="8.140625" style="316" customWidth="1"/>
    <col min="516" max="516" width="21.140625" style="316" customWidth="1"/>
    <col min="517" max="768" width="9.140625" style="316"/>
    <col min="769" max="769" width="9.7109375" style="316" customWidth="1"/>
    <col min="770" max="770" width="48.7109375" style="316" customWidth="1"/>
    <col min="771" max="771" width="8.140625" style="316" customWidth="1"/>
    <col min="772" max="772" width="21.140625" style="316" customWidth="1"/>
    <col min="773" max="1024" width="9.140625" style="316"/>
    <col min="1025" max="1025" width="9.7109375" style="316" customWidth="1"/>
    <col min="1026" max="1026" width="48.7109375" style="316" customWidth="1"/>
    <col min="1027" max="1027" width="8.140625" style="316" customWidth="1"/>
    <col min="1028" max="1028" width="21.140625" style="316" customWidth="1"/>
    <col min="1029" max="1280" width="9.140625" style="316"/>
    <col min="1281" max="1281" width="9.7109375" style="316" customWidth="1"/>
    <col min="1282" max="1282" width="48.7109375" style="316" customWidth="1"/>
    <col min="1283" max="1283" width="8.140625" style="316" customWidth="1"/>
    <col min="1284" max="1284" width="21.140625" style="316" customWidth="1"/>
    <col min="1285" max="1536" width="9.140625" style="316"/>
    <col min="1537" max="1537" width="9.7109375" style="316" customWidth="1"/>
    <col min="1538" max="1538" width="48.7109375" style="316" customWidth="1"/>
    <col min="1539" max="1539" width="8.140625" style="316" customWidth="1"/>
    <col min="1540" max="1540" width="21.140625" style="316" customWidth="1"/>
    <col min="1541" max="1792" width="9.140625" style="316"/>
    <col min="1793" max="1793" width="9.7109375" style="316" customWidth="1"/>
    <col min="1794" max="1794" width="48.7109375" style="316" customWidth="1"/>
    <col min="1795" max="1795" width="8.140625" style="316" customWidth="1"/>
    <col min="1796" max="1796" width="21.140625" style="316" customWidth="1"/>
    <col min="1797" max="2048" width="9.140625" style="316"/>
    <col min="2049" max="2049" width="9.7109375" style="316" customWidth="1"/>
    <col min="2050" max="2050" width="48.7109375" style="316" customWidth="1"/>
    <col min="2051" max="2051" width="8.140625" style="316" customWidth="1"/>
    <col min="2052" max="2052" width="21.140625" style="316" customWidth="1"/>
    <col min="2053" max="2304" width="9.140625" style="316"/>
    <col min="2305" max="2305" width="9.7109375" style="316" customWidth="1"/>
    <col min="2306" max="2306" width="48.7109375" style="316" customWidth="1"/>
    <col min="2307" max="2307" width="8.140625" style="316" customWidth="1"/>
    <col min="2308" max="2308" width="21.140625" style="316" customWidth="1"/>
    <col min="2309" max="2560" width="9.140625" style="316"/>
    <col min="2561" max="2561" width="9.7109375" style="316" customWidth="1"/>
    <col min="2562" max="2562" width="48.7109375" style="316" customWidth="1"/>
    <col min="2563" max="2563" width="8.140625" style="316" customWidth="1"/>
    <col min="2564" max="2564" width="21.140625" style="316" customWidth="1"/>
    <col min="2565" max="2816" width="9.140625" style="316"/>
    <col min="2817" max="2817" width="9.7109375" style="316" customWidth="1"/>
    <col min="2818" max="2818" width="48.7109375" style="316" customWidth="1"/>
    <col min="2819" max="2819" width="8.140625" style="316" customWidth="1"/>
    <col min="2820" max="2820" width="21.140625" style="316" customWidth="1"/>
    <col min="2821" max="3072" width="9.140625" style="316"/>
    <col min="3073" max="3073" width="9.7109375" style="316" customWidth="1"/>
    <col min="3074" max="3074" width="48.7109375" style="316" customWidth="1"/>
    <col min="3075" max="3075" width="8.140625" style="316" customWidth="1"/>
    <col min="3076" max="3076" width="21.140625" style="316" customWidth="1"/>
    <col min="3077" max="3328" width="9.140625" style="316"/>
    <col min="3329" max="3329" width="9.7109375" style="316" customWidth="1"/>
    <col min="3330" max="3330" width="48.7109375" style="316" customWidth="1"/>
    <col min="3331" max="3331" width="8.140625" style="316" customWidth="1"/>
    <col min="3332" max="3332" width="21.140625" style="316" customWidth="1"/>
    <col min="3333" max="3584" width="9.140625" style="316"/>
    <col min="3585" max="3585" width="9.7109375" style="316" customWidth="1"/>
    <col min="3586" max="3586" width="48.7109375" style="316" customWidth="1"/>
    <col min="3587" max="3587" width="8.140625" style="316" customWidth="1"/>
    <col min="3588" max="3588" width="21.140625" style="316" customWidth="1"/>
    <col min="3589" max="3840" width="9.140625" style="316"/>
    <col min="3841" max="3841" width="9.7109375" style="316" customWidth="1"/>
    <col min="3842" max="3842" width="48.7109375" style="316" customWidth="1"/>
    <col min="3843" max="3843" width="8.140625" style="316" customWidth="1"/>
    <col min="3844" max="3844" width="21.140625" style="316" customWidth="1"/>
    <col min="3845" max="4096" width="9.140625" style="316"/>
    <col min="4097" max="4097" width="9.7109375" style="316" customWidth="1"/>
    <col min="4098" max="4098" width="48.7109375" style="316" customWidth="1"/>
    <col min="4099" max="4099" width="8.140625" style="316" customWidth="1"/>
    <col min="4100" max="4100" width="21.140625" style="316" customWidth="1"/>
    <col min="4101" max="4352" width="9.140625" style="316"/>
    <col min="4353" max="4353" width="9.7109375" style="316" customWidth="1"/>
    <col min="4354" max="4354" width="48.7109375" style="316" customWidth="1"/>
    <col min="4355" max="4355" width="8.140625" style="316" customWidth="1"/>
    <col min="4356" max="4356" width="21.140625" style="316" customWidth="1"/>
    <col min="4357" max="4608" width="9.140625" style="316"/>
    <col min="4609" max="4609" width="9.7109375" style="316" customWidth="1"/>
    <col min="4610" max="4610" width="48.7109375" style="316" customWidth="1"/>
    <col min="4611" max="4611" width="8.140625" style="316" customWidth="1"/>
    <col min="4612" max="4612" width="21.140625" style="316" customWidth="1"/>
    <col min="4613" max="4864" width="9.140625" style="316"/>
    <col min="4865" max="4865" width="9.7109375" style="316" customWidth="1"/>
    <col min="4866" max="4866" width="48.7109375" style="316" customWidth="1"/>
    <col min="4867" max="4867" width="8.140625" style="316" customWidth="1"/>
    <col min="4868" max="4868" width="21.140625" style="316" customWidth="1"/>
    <col min="4869" max="5120" width="9.140625" style="316"/>
    <col min="5121" max="5121" width="9.7109375" style="316" customWidth="1"/>
    <col min="5122" max="5122" width="48.7109375" style="316" customWidth="1"/>
    <col min="5123" max="5123" width="8.140625" style="316" customWidth="1"/>
    <col min="5124" max="5124" width="21.140625" style="316" customWidth="1"/>
    <col min="5125" max="5376" width="9.140625" style="316"/>
    <col min="5377" max="5377" width="9.7109375" style="316" customWidth="1"/>
    <col min="5378" max="5378" width="48.7109375" style="316" customWidth="1"/>
    <col min="5379" max="5379" width="8.140625" style="316" customWidth="1"/>
    <col min="5380" max="5380" width="21.140625" style="316" customWidth="1"/>
    <col min="5381" max="5632" width="9.140625" style="316"/>
    <col min="5633" max="5633" width="9.7109375" style="316" customWidth="1"/>
    <col min="5634" max="5634" width="48.7109375" style="316" customWidth="1"/>
    <col min="5635" max="5635" width="8.140625" style="316" customWidth="1"/>
    <col min="5636" max="5636" width="21.140625" style="316" customWidth="1"/>
    <col min="5637" max="5888" width="9.140625" style="316"/>
    <col min="5889" max="5889" width="9.7109375" style="316" customWidth="1"/>
    <col min="5890" max="5890" width="48.7109375" style="316" customWidth="1"/>
    <col min="5891" max="5891" width="8.140625" style="316" customWidth="1"/>
    <col min="5892" max="5892" width="21.140625" style="316" customWidth="1"/>
    <col min="5893" max="6144" width="9.140625" style="316"/>
    <col min="6145" max="6145" width="9.7109375" style="316" customWidth="1"/>
    <col min="6146" max="6146" width="48.7109375" style="316" customWidth="1"/>
    <col min="6147" max="6147" width="8.140625" style="316" customWidth="1"/>
    <col min="6148" max="6148" width="21.140625" style="316" customWidth="1"/>
    <col min="6149" max="6400" width="9.140625" style="316"/>
    <col min="6401" max="6401" width="9.7109375" style="316" customWidth="1"/>
    <col min="6402" max="6402" width="48.7109375" style="316" customWidth="1"/>
    <col min="6403" max="6403" width="8.140625" style="316" customWidth="1"/>
    <col min="6404" max="6404" width="21.140625" style="316" customWidth="1"/>
    <col min="6405" max="6656" width="9.140625" style="316"/>
    <col min="6657" max="6657" width="9.7109375" style="316" customWidth="1"/>
    <col min="6658" max="6658" width="48.7109375" style="316" customWidth="1"/>
    <col min="6659" max="6659" width="8.140625" style="316" customWidth="1"/>
    <col min="6660" max="6660" width="21.140625" style="316" customWidth="1"/>
    <col min="6661" max="6912" width="9.140625" style="316"/>
    <col min="6913" max="6913" width="9.7109375" style="316" customWidth="1"/>
    <col min="6914" max="6914" width="48.7109375" style="316" customWidth="1"/>
    <col min="6915" max="6915" width="8.140625" style="316" customWidth="1"/>
    <col min="6916" max="6916" width="21.140625" style="316" customWidth="1"/>
    <col min="6917" max="7168" width="9.140625" style="316"/>
    <col min="7169" max="7169" width="9.7109375" style="316" customWidth="1"/>
    <col min="7170" max="7170" width="48.7109375" style="316" customWidth="1"/>
    <col min="7171" max="7171" width="8.140625" style="316" customWidth="1"/>
    <col min="7172" max="7172" width="21.140625" style="316" customWidth="1"/>
    <col min="7173" max="7424" width="9.140625" style="316"/>
    <col min="7425" max="7425" width="9.7109375" style="316" customWidth="1"/>
    <col min="7426" max="7426" width="48.7109375" style="316" customWidth="1"/>
    <col min="7427" max="7427" width="8.140625" style="316" customWidth="1"/>
    <col min="7428" max="7428" width="21.140625" style="316" customWidth="1"/>
    <col min="7429" max="7680" width="9.140625" style="316"/>
    <col min="7681" max="7681" width="9.7109375" style="316" customWidth="1"/>
    <col min="7682" max="7682" width="48.7109375" style="316" customWidth="1"/>
    <col min="7683" max="7683" width="8.140625" style="316" customWidth="1"/>
    <col min="7684" max="7684" width="21.140625" style="316" customWidth="1"/>
    <col min="7685" max="7936" width="9.140625" style="316"/>
    <col min="7937" max="7937" width="9.7109375" style="316" customWidth="1"/>
    <col min="7938" max="7938" width="48.7109375" style="316" customWidth="1"/>
    <col min="7939" max="7939" width="8.140625" style="316" customWidth="1"/>
    <col min="7940" max="7940" width="21.140625" style="316" customWidth="1"/>
    <col min="7941" max="8192" width="9.140625" style="316"/>
    <col min="8193" max="8193" width="9.7109375" style="316" customWidth="1"/>
    <col min="8194" max="8194" width="48.7109375" style="316" customWidth="1"/>
    <col min="8195" max="8195" width="8.140625" style="316" customWidth="1"/>
    <col min="8196" max="8196" width="21.140625" style="316" customWidth="1"/>
    <col min="8197" max="8448" width="9.140625" style="316"/>
    <col min="8449" max="8449" width="9.7109375" style="316" customWidth="1"/>
    <col min="8450" max="8450" width="48.7109375" style="316" customWidth="1"/>
    <col min="8451" max="8451" width="8.140625" style="316" customWidth="1"/>
    <col min="8452" max="8452" width="21.140625" style="316" customWidth="1"/>
    <col min="8453" max="8704" width="9.140625" style="316"/>
    <col min="8705" max="8705" width="9.7109375" style="316" customWidth="1"/>
    <col min="8706" max="8706" width="48.7109375" style="316" customWidth="1"/>
    <col min="8707" max="8707" width="8.140625" style="316" customWidth="1"/>
    <col min="8708" max="8708" width="21.140625" style="316" customWidth="1"/>
    <col min="8709" max="8960" width="9.140625" style="316"/>
    <col min="8961" max="8961" width="9.7109375" style="316" customWidth="1"/>
    <col min="8962" max="8962" width="48.7109375" style="316" customWidth="1"/>
    <col min="8963" max="8963" width="8.140625" style="316" customWidth="1"/>
    <col min="8964" max="8964" width="21.140625" style="316" customWidth="1"/>
    <col min="8965" max="9216" width="9.140625" style="316"/>
    <col min="9217" max="9217" width="9.7109375" style="316" customWidth="1"/>
    <col min="9218" max="9218" width="48.7109375" style="316" customWidth="1"/>
    <col min="9219" max="9219" width="8.140625" style="316" customWidth="1"/>
    <col min="9220" max="9220" width="21.140625" style="316" customWidth="1"/>
    <col min="9221" max="9472" width="9.140625" style="316"/>
    <col min="9473" max="9473" width="9.7109375" style="316" customWidth="1"/>
    <col min="9474" max="9474" width="48.7109375" style="316" customWidth="1"/>
    <col min="9475" max="9475" width="8.140625" style="316" customWidth="1"/>
    <col min="9476" max="9476" width="21.140625" style="316" customWidth="1"/>
    <col min="9477" max="9728" width="9.140625" style="316"/>
    <col min="9729" max="9729" width="9.7109375" style="316" customWidth="1"/>
    <col min="9730" max="9730" width="48.7109375" style="316" customWidth="1"/>
    <col min="9731" max="9731" width="8.140625" style="316" customWidth="1"/>
    <col min="9732" max="9732" width="21.140625" style="316" customWidth="1"/>
    <col min="9733" max="9984" width="9.140625" style="316"/>
    <col min="9985" max="9985" width="9.7109375" style="316" customWidth="1"/>
    <col min="9986" max="9986" width="48.7109375" style="316" customWidth="1"/>
    <col min="9987" max="9987" width="8.140625" style="316" customWidth="1"/>
    <col min="9988" max="9988" width="21.140625" style="316" customWidth="1"/>
    <col min="9989" max="10240" width="9.140625" style="316"/>
    <col min="10241" max="10241" width="9.7109375" style="316" customWidth="1"/>
    <col min="10242" max="10242" width="48.7109375" style="316" customWidth="1"/>
    <col min="10243" max="10243" width="8.140625" style="316" customWidth="1"/>
    <col min="10244" max="10244" width="21.140625" style="316" customWidth="1"/>
    <col min="10245" max="10496" width="9.140625" style="316"/>
    <col min="10497" max="10497" width="9.7109375" style="316" customWidth="1"/>
    <col min="10498" max="10498" width="48.7109375" style="316" customWidth="1"/>
    <col min="10499" max="10499" width="8.140625" style="316" customWidth="1"/>
    <col min="10500" max="10500" width="21.140625" style="316" customWidth="1"/>
    <col min="10501" max="10752" width="9.140625" style="316"/>
    <col min="10753" max="10753" width="9.7109375" style="316" customWidth="1"/>
    <col min="10754" max="10754" width="48.7109375" style="316" customWidth="1"/>
    <col min="10755" max="10755" width="8.140625" style="316" customWidth="1"/>
    <col min="10756" max="10756" width="21.140625" style="316" customWidth="1"/>
    <col min="10757" max="11008" width="9.140625" style="316"/>
    <col min="11009" max="11009" width="9.7109375" style="316" customWidth="1"/>
    <col min="11010" max="11010" width="48.7109375" style="316" customWidth="1"/>
    <col min="11011" max="11011" width="8.140625" style="316" customWidth="1"/>
    <col min="11012" max="11012" width="21.140625" style="316" customWidth="1"/>
    <col min="11013" max="11264" width="9.140625" style="316"/>
    <col min="11265" max="11265" width="9.7109375" style="316" customWidth="1"/>
    <col min="11266" max="11266" width="48.7109375" style="316" customWidth="1"/>
    <col min="11267" max="11267" width="8.140625" style="316" customWidth="1"/>
    <col min="11268" max="11268" width="21.140625" style="316" customWidth="1"/>
    <col min="11269" max="11520" width="9.140625" style="316"/>
    <col min="11521" max="11521" width="9.7109375" style="316" customWidth="1"/>
    <col min="11522" max="11522" width="48.7109375" style="316" customWidth="1"/>
    <col min="11523" max="11523" width="8.140625" style="316" customWidth="1"/>
    <col min="11524" max="11524" width="21.140625" style="316" customWidth="1"/>
    <col min="11525" max="11776" width="9.140625" style="316"/>
    <col min="11777" max="11777" width="9.7109375" style="316" customWidth="1"/>
    <col min="11778" max="11778" width="48.7109375" style="316" customWidth="1"/>
    <col min="11779" max="11779" width="8.140625" style="316" customWidth="1"/>
    <col min="11780" max="11780" width="21.140625" style="316" customWidth="1"/>
    <col min="11781" max="12032" width="9.140625" style="316"/>
    <col min="12033" max="12033" width="9.7109375" style="316" customWidth="1"/>
    <col min="12034" max="12034" width="48.7109375" style="316" customWidth="1"/>
    <col min="12035" max="12035" width="8.140625" style="316" customWidth="1"/>
    <col min="12036" max="12036" width="21.140625" style="316" customWidth="1"/>
    <col min="12037" max="12288" width="9.140625" style="316"/>
    <col min="12289" max="12289" width="9.7109375" style="316" customWidth="1"/>
    <col min="12290" max="12290" width="48.7109375" style="316" customWidth="1"/>
    <col min="12291" max="12291" width="8.140625" style="316" customWidth="1"/>
    <col min="12292" max="12292" width="21.140625" style="316" customWidth="1"/>
    <col min="12293" max="12544" width="9.140625" style="316"/>
    <col min="12545" max="12545" width="9.7109375" style="316" customWidth="1"/>
    <col min="12546" max="12546" width="48.7109375" style="316" customWidth="1"/>
    <col min="12547" max="12547" width="8.140625" style="316" customWidth="1"/>
    <col min="12548" max="12548" width="21.140625" style="316" customWidth="1"/>
    <col min="12549" max="12800" width="9.140625" style="316"/>
    <col min="12801" max="12801" width="9.7109375" style="316" customWidth="1"/>
    <col min="12802" max="12802" width="48.7109375" style="316" customWidth="1"/>
    <col min="12803" max="12803" width="8.140625" style="316" customWidth="1"/>
    <col min="12804" max="12804" width="21.140625" style="316" customWidth="1"/>
    <col min="12805" max="13056" width="9.140625" style="316"/>
    <col min="13057" max="13057" width="9.7109375" style="316" customWidth="1"/>
    <col min="13058" max="13058" width="48.7109375" style="316" customWidth="1"/>
    <col min="13059" max="13059" width="8.140625" style="316" customWidth="1"/>
    <col min="13060" max="13060" width="21.140625" style="316" customWidth="1"/>
    <col min="13061" max="13312" width="9.140625" style="316"/>
    <col min="13313" max="13313" width="9.7109375" style="316" customWidth="1"/>
    <col min="13314" max="13314" width="48.7109375" style="316" customWidth="1"/>
    <col min="13315" max="13315" width="8.140625" style="316" customWidth="1"/>
    <col min="13316" max="13316" width="21.140625" style="316" customWidth="1"/>
    <col min="13317" max="13568" width="9.140625" style="316"/>
    <col min="13569" max="13569" width="9.7109375" style="316" customWidth="1"/>
    <col min="13570" max="13570" width="48.7109375" style="316" customWidth="1"/>
    <col min="13571" max="13571" width="8.140625" style="316" customWidth="1"/>
    <col min="13572" max="13572" width="21.140625" style="316" customWidth="1"/>
    <col min="13573" max="13824" width="9.140625" style="316"/>
    <col min="13825" max="13825" width="9.7109375" style="316" customWidth="1"/>
    <col min="13826" max="13826" width="48.7109375" style="316" customWidth="1"/>
    <col min="13827" max="13827" width="8.140625" style="316" customWidth="1"/>
    <col min="13828" max="13828" width="21.140625" style="316" customWidth="1"/>
    <col min="13829" max="14080" width="9.140625" style="316"/>
    <col min="14081" max="14081" width="9.7109375" style="316" customWidth="1"/>
    <col min="14082" max="14082" width="48.7109375" style="316" customWidth="1"/>
    <col min="14083" max="14083" width="8.140625" style="316" customWidth="1"/>
    <col min="14084" max="14084" width="21.140625" style="316" customWidth="1"/>
    <col min="14085" max="14336" width="9.140625" style="316"/>
    <col min="14337" max="14337" width="9.7109375" style="316" customWidth="1"/>
    <col min="14338" max="14338" width="48.7109375" style="316" customWidth="1"/>
    <col min="14339" max="14339" width="8.140625" style="316" customWidth="1"/>
    <col min="14340" max="14340" width="21.140625" style="316" customWidth="1"/>
    <col min="14341" max="14592" width="9.140625" style="316"/>
    <col min="14593" max="14593" width="9.7109375" style="316" customWidth="1"/>
    <col min="14594" max="14594" width="48.7109375" style="316" customWidth="1"/>
    <col min="14595" max="14595" width="8.140625" style="316" customWidth="1"/>
    <col min="14596" max="14596" width="21.140625" style="316" customWidth="1"/>
    <col min="14597" max="14848" width="9.140625" style="316"/>
    <col min="14849" max="14849" width="9.7109375" style="316" customWidth="1"/>
    <col min="14850" max="14850" width="48.7109375" style="316" customWidth="1"/>
    <col min="14851" max="14851" width="8.140625" style="316" customWidth="1"/>
    <col min="14852" max="14852" width="21.140625" style="316" customWidth="1"/>
    <col min="14853" max="15104" width="9.140625" style="316"/>
    <col min="15105" max="15105" width="9.7109375" style="316" customWidth="1"/>
    <col min="15106" max="15106" width="48.7109375" style="316" customWidth="1"/>
    <col min="15107" max="15107" width="8.140625" style="316" customWidth="1"/>
    <col min="15108" max="15108" width="21.140625" style="316" customWidth="1"/>
    <col min="15109" max="15360" width="9.140625" style="316"/>
    <col min="15361" max="15361" width="9.7109375" style="316" customWidth="1"/>
    <col min="15362" max="15362" width="48.7109375" style="316" customWidth="1"/>
    <col min="15363" max="15363" width="8.140625" style="316" customWidth="1"/>
    <col min="15364" max="15364" width="21.140625" style="316" customWidth="1"/>
    <col min="15365" max="15616" width="9.140625" style="316"/>
    <col min="15617" max="15617" width="9.7109375" style="316" customWidth="1"/>
    <col min="15618" max="15618" width="48.7109375" style="316" customWidth="1"/>
    <col min="15619" max="15619" width="8.140625" style="316" customWidth="1"/>
    <col min="15620" max="15620" width="21.140625" style="316" customWidth="1"/>
    <col min="15621" max="15872" width="9.140625" style="316"/>
    <col min="15873" max="15873" width="9.7109375" style="316" customWidth="1"/>
    <col min="15874" max="15874" width="48.7109375" style="316" customWidth="1"/>
    <col min="15875" max="15875" width="8.140625" style="316" customWidth="1"/>
    <col min="15876" max="15876" width="21.140625" style="316" customWidth="1"/>
    <col min="15877" max="16128" width="9.140625" style="316"/>
    <col min="16129" max="16129" width="9.7109375" style="316" customWidth="1"/>
    <col min="16130" max="16130" width="48.7109375" style="316" customWidth="1"/>
    <col min="16131" max="16131" width="8.140625" style="316" customWidth="1"/>
    <col min="16132" max="16132" width="21.140625" style="316" customWidth="1"/>
    <col min="16133" max="16384" width="9.140625" style="316"/>
  </cols>
  <sheetData>
    <row r="1" spans="1:5" x14ac:dyDescent="0.2">
      <c r="A1" s="1339"/>
      <c r="B1" s="1339"/>
      <c r="C1" s="1339"/>
      <c r="D1" s="1339"/>
      <c r="E1" s="1339"/>
    </row>
    <row r="2" spans="1:5" x14ac:dyDescent="0.2">
      <c r="A2" s="1339"/>
      <c r="B2" s="1339"/>
      <c r="C2" s="1339"/>
      <c r="D2" s="1339"/>
      <c r="E2" s="1339"/>
    </row>
    <row r="3" spans="1:5" x14ac:dyDescent="0.2">
      <c r="A3" s="1339"/>
      <c r="B3" s="1339"/>
      <c r="C3" s="1339"/>
      <c r="D3" s="1339"/>
      <c r="E3" s="1339"/>
    </row>
    <row r="5" spans="1:5" ht="13.5" x14ac:dyDescent="0.25">
      <c r="A5" s="588" t="s">
        <v>26103</v>
      </c>
      <c r="B5" s="588" t="s">
        <v>1507</v>
      </c>
      <c r="C5" s="588" t="s">
        <v>25</v>
      </c>
      <c r="D5" s="588" t="s">
        <v>16418</v>
      </c>
    </row>
    <row r="7" spans="1:5" ht="13.5" x14ac:dyDescent="0.25">
      <c r="A7" s="588" t="s">
        <v>1508</v>
      </c>
      <c r="B7" s="588" t="s">
        <v>26104</v>
      </c>
      <c r="C7" s="588" t="s">
        <v>26105</v>
      </c>
      <c r="D7" s="589" t="s">
        <v>1339</v>
      </c>
    </row>
    <row r="8" spans="1:5" ht="13.5" x14ac:dyDescent="0.25">
      <c r="A8" s="588" t="s">
        <v>1509</v>
      </c>
      <c r="B8" s="588" t="s">
        <v>26106</v>
      </c>
      <c r="C8" s="588" t="s">
        <v>26105</v>
      </c>
      <c r="D8" s="589" t="s">
        <v>191</v>
      </c>
    </row>
    <row r="9" spans="1:5" ht="13.5" x14ac:dyDescent="0.25">
      <c r="A9" s="588" t="s">
        <v>1510</v>
      </c>
      <c r="B9" s="588" t="s">
        <v>26107</v>
      </c>
      <c r="C9" s="588" t="s">
        <v>26105</v>
      </c>
      <c r="D9" s="589" t="s">
        <v>703</v>
      </c>
    </row>
    <row r="10" spans="1:5" ht="13.5" x14ac:dyDescent="0.25">
      <c r="A10" s="588" t="s">
        <v>1512</v>
      </c>
      <c r="B10" s="588" t="s">
        <v>26108</v>
      </c>
      <c r="C10" s="588" t="s">
        <v>26105</v>
      </c>
      <c r="D10" s="589" t="s">
        <v>13929</v>
      </c>
    </row>
    <row r="11" spans="1:5" ht="13.5" x14ac:dyDescent="0.25">
      <c r="A11" s="588" t="s">
        <v>1513</v>
      </c>
      <c r="B11" s="588" t="s">
        <v>26109</v>
      </c>
      <c r="C11" s="588" t="s">
        <v>26105</v>
      </c>
      <c r="D11" s="589" t="s">
        <v>22623</v>
      </c>
    </row>
    <row r="12" spans="1:5" ht="13.5" x14ac:dyDescent="0.25">
      <c r="A12" s="588" t="s">
        <v>1514</v>
      </c>
      <c r="B12" s="588" t="s">
        <v>26110</v>
      </c>
      <c r="C12" s="588" t="s">
        <v>26105</v>
      </c>
      <c r="D12" s="589" t="s">
        <v>4239</v>
      </c>
    </row>
    <row r="13" spans="1:5" ht="13.5" x14ac:dyDescent="0.25">
      <c r="A13" s="588" t="s">
        <v>1515</v>
      </c>
      <c r="B13" s="588" t="s">
        <v>26111</v>
      </c>
      <c r="C13" s="588" t="s">
        <v>26105</v>
      </c>
      <c r="D13" s="589" t="s">
        <v>14838</v>
      </c>
    </row>
    <row r="14" spans="1:5" ht="13.5" x14ac:dyDescent="0.25">
      <c r="A14" s="588" t="s">
        <v>1516</v>
      </c>
      <c r="B14" s="588" t="s">
        <v>26112</v>
      </c>
      <c r="C14" s="588" t="s">
        <v>26105</v>
      </c>
      <c r="D14" s="589" t="s">
        <v>26113</v>
      </c>
    </row>
    <row r="15" spans="1:5" ht="13.5" x14ac:dyDescent="0.25">
      <c r="A15" s="588" t="s">
        <v>1518</v>
      </c>
      <c r="B15" s="588" t="s">
        <v>26114</v>
      </c>
      <c r="C15" s="588" t="s">
        <v>26105</v>
      </c>
      <c r="D15" s="589" t="s">
        <v>545</v>
      </c>
    </row>
    <row r="16" spans="1:5" ht="13.5" x14ac:dyDescent="0.25">
      <c r="A16" s="588" t="s">
        <v>1519</v>
      </c>
      <c r="B16" s="588" t="s">
        <v>26115</v>
      </c>
      <c r="C16" s="588" t="s">
        <v>26105</v>
      </c>
      <c r="D16" s="589" t="s">
        <v>26116</v>
      </c>
    </row>
    <row r="17" spans="1:4" ht="13.5" x14ac:dyDescent="0.25">
      <c r="A17" s="588" t="s">
        <v>1520</v>
      </c>
      <c r="B17" s="588" t="s">
        <v>26117</v>
      </c>
      <c r="C17" s="588" t="s">
        <v>26105</v>
      </c>
      <c r="D17" s="589" t="s">
        <v>26118</v>
      </c>
    </row>
    <row r="18" spans="1:4" ht="13.5" x14ac:dyDescent="0.25">
      <c r="A18" s="588" t="s">
        <v>1521</v>
      </c>
      <c r="B18" s="588" t="s">
        <v>26119</v>
      </c>
      <c r="C18" s="588" t="s">
        <v>26105</v>
      </c>
      <c r="D18" s="589" t="s">
        <v>26120</v>
      </c>
    </row>
    <row r="19" spans="1:4" ht="13.5" x14ac:dyDescent="0.25">
      <c r="A19" s="588" t="s">
        <v>1523</v>
      </c>
      <c r="B19" s="588" t="s">
        <v>26121</v>
      </c>
      <c r="C19" s="588" t="s">
        <v>26105</v>
      </c>
      <c r="D19" s="589" t="s">
        <v>25879</v>
      </c>
    </row>
    <row r="20" spans="1:4" ht="13.5" x14ac:dyDescent="0.25">
      <c r="A20" s="588" t="s">
        <v>1525</v>
      </c>
      <c r="B20" s="588" t="s">
        <v>26122</v>
      </c>
      <c r="C20" s="588" t="s">
        <v>26105</v>
      </c>
      <c r="D20" s="589" t="s">
        <v>26123</v>
      </c>
    </row>
    <row r="21" spans="1:4" ht="13.5" x14ac:dyDescent="0.25">
      <c r="A21" s="588" t="s">
        <v>1527</v>
      </c>
      <c r="B21" s="588" t="s">
        <v>26124</v>
      </c>
      <c r="C21" s="588" t="s">
        <v>26105</v>
      </c>
      <c r="D21" s="589" t="s">
        <v>26125</v>
      </c>
    </row>
    <row r="22" spans="1:4" ht="13.5" x14ac:dyDescent="0.25">
      <c r="A22" s="588" t="s">
        <v>1529</v>
      </c>
      <c r="B22" s="588" t="s">
        <v>26126</v>
      </c>
      <c r="C22" s="588" t="s">
        <v>26105</v>
      </c>
      <c r="D22" s="589" t="s">
        <v>20750</v>
      </c>
    </row>
    <row r="23" spans="1:4" ht="13.5" x14ac:dyDescent="0.25">
      <c r="A23" s="588" t="s">
        <v>1530</v>
      </c>
      <c r="B23" s="588" t="s">
        <v>26127</v>
      </c>
      <c r="C23" s="588" t="s">
        <v>26105</v>
      </c>
      <c r="D23" s="589" t="s">
        <v>26128</v>
      </c>
    </row>
    <row r="24" spans="1:4" ht="13.5" x14ac:dyDescent="0.25">
      <c r="A24" s="588" t="s">
        <v>1532</v>
      </c>
      <c r="B24" s="588" t="s">
        <v>26129</v>
      </c>
      <c r="C24" s="588" t="s">
        <v>26105</v>
      </c>
      <c r="D24" s="589" t="s">
        <v>26130</v>
      </c>
    </row>
    <row r="25" spans="1:4" ht="13.5" x14ac:dyDescent="0.25">
      <c r="A25" s="588" t="s">
        <v>1533</v>
      </c>
      <c r="B25" s="588" t="s">
        <v>26131</v>
      </c>
      <c r="C25" s="588" t="s">
        <v>26105</v>
      </c>
      <c r="D25" s="589" t="s">
        <v>829</v>
      </c>
    </row>
    <row r="26" spans="1:4" ht="13.5" x14ac:dyDescent="0.25">
      <c r="A26" s="588" t="s">
        <v>1535</v>
      </c>
      <c r="B26" s="588" t="s">
        <v>26132</v>
      </c>
      <c r="C26" s="588" t="s">
        <v>26105</v>
      </c>
      <c r="D26" s="589" t="s">
        <v>3869</v>
      </c>
    </row>
    <row r="27" spans="1:4" ht="13.5" x14ac:dyDescent="0.25">
      <c r="A27" s="588" t="s">
        <v>1536</v>
      </c>
      <c r="B27" s="588" t="s">
        <v>26133</v>
      </c>
      <c r="C27" s="588" t="s">
        <v>26105</v>
      </c>
      <c r="D27" s="589" t="s">
        <v>16892</v>
      </c>
    </row>
    <row r="28" spans="1:4" ht="13.5" x14ac:dyDescent="0.25">
      <c r="A28" s="588" t="s">
        <v>1538</v>
      </c>
      <c r="B28" s="588" t="s">
        <v>26134</v>
      </c>
      <c r="C28" s="588" t="s">
        <v>26105</v>
      </c>
      <c r="D28" s="589" t="s">
        <v>18641</v>
      </c>
    </row>
    <row r="29" spans="1:4" ht="13.5" x14ac:dyDescent="0.25">
      <c r="A29" s="588" t="s">
        <v>1540</v>
      </c>
      <c r="B29" s="588" t="s">
        <v>26135</v>
      </c>
      <c r="C29" s="588" t="s">
        <v>26105</v>
      </c>
      <c r="D29" s="589" t="s">
        <v>7226</v>
      </c>
    </row>
    <row r="30" spans="1:4" ht="13.5" x14ac:dyDescent="0.25">
      <c r="A30" s="588" t="s">
        <v>1541</v>
      </c>
      <c r="B30" s="588" t="s">
        <v>26136</v>
      </c>
      <c r="C30" s="588" t="s">
        <v>26105</v>
      </c>
      <c r="D30" s="589" t="s">
        <v>451</v>
      </c>
    </row>
    <row r="31" spans="1:4" ht="13.5" x14ac:dyDescent="0.25">
      <c r="A31" s="588" t="s">
        <v>1542</v>
      </c>
      <c r="B31" s="588" t="s">
        <v>26137</v>
      </c>
      <c r="C31" s="588" t="s">
        <v>26105</v>
      </c>
      <c r="D31" s="589" t="s">
        <v>5374</v>
      </c>
    </row>
    <row r="32" spans="1:4" ht="13.5" x14ac:dyDescent="0.25">
      <c r="A32" s="588" t="s">
        <v>1543</v>
      </c>
      <c r="B32" s="588" t="s">
        <v>26138</v>
      </c>
      <c r="C32" s="588" t="s">
        <v>26105</v>
      </c>
      <c r="D32" s="589" t="s">
        <v>14771</v>
      </c>
    </row>
    <row r="33" spans="1:4" ht="13.5" x14ac:dyDescent="0.25">
      <c r="A33" s="588" t="s">
        <v>1544</v>
      </c>
      <c r="B33" s="588" t="s">
        <v>26139</v>
      </c>
      <c r="C33" s="588" t="s">
        <v>26105</v>
      </c>
      <c r="D33" s="589" t="s">
        <v>26140</v>
      </c>
    </row>
    <row r="34" spans="1:4" ht="13.5" x14ac:dyDescent="0.25">
      <c r="A34" s="588" t="s">
        <v>1546</v>
      </c>
      <c r="B34" s="588" t="s">
        <v>26141</v>
      </c>
      <c r="C34" s="588" t="s">
        <v>26105</v>
      </c>
      <c r="D34" s="589" t="s">
        <v>26142</v>
      </c>
    </row>
    <row r="35" spans="1:4" ht="13.5" x14ac:dyDescent="0.25">
      <c r="A35" s="588" t="s">
        <v>1548</v>
      </c>
      <c r="B35" s="588" t="s">
        <v>26143</v>
      </c>
      <c r="C35" s="588" t="s">
        <v>26105</v>
      </c>
      <c r="D35" s="589" t="s">
        <v>26144</v>
      </c>
    </row>
    <row r="36" spans="1:4" ht="13.5" x14ac:dyDescent="0.25">
      <c r="A36" s="588" t="s">
        <v>1550</v>
      </c>
      <c r="B36" s="588" t="s">
        <v>26145</v>
      </c>
      <c r="C36" s="588" t="s">
        <v>26105</v>
      </c>
      <c r="D36" s="589" t="s">
        <v>26146</v>
      </c>
    </row>
    <row r="37" spans="1:4" ht="13.5" x14ac:dyDescent="0.25">
      <c r="A37" s="588" t="s">
        <v>1551</v>
      </c>
      <c r="B37" s="588" t="s">
        <v>26147</v>
      </c>
      <c r="C37" s="588" t="s">
        <v>26105</v>
      </c>
      <c r="D37" s="589" t="s">
        <v>26148</v>
      </c>
    </row>
    <row r="38" spans="1:4" ht="13.5" x14ac:dyDescent="0.25">
      <c r="A38" s="588" t="s">
        <v>1553</v>
      </c>
      <c r="B38" s="588" t="s">
        <v>26149</v>
      </c>
      <c r="C38" s="588" t="s">
        <v>26105</v>
      </c>
      <c r="D38" s="589" t="s">
        <v>7561</v>
      </c>
    </row>
    <row r="39" spans="1:4" ht="13.5" x14ac:dyDescent="0.25">
      <c r="A39" s="588" t="s">
        <v>1555</v>
      </c>
      <c r="B39" s="588" t="s">
        <v>26150</v>
      </c>
      <c r="C39" s="588" t="s">
        <v>26105</v>
      </c>
      <c r="D39" s="589" t="s">
        <v>26151</v>
      </c>
    </row>
    <row r="40" spans="1:4" ht="13.5" x14ac:dyDescent="0.25">
      <c r="A40" s="588" t="s">
        <v>1556</v>
      </c>
      <c r="B40" s="588" t="s">
        <v>26152</v>
      </c>
      <c r="C40" s="588" t="s">
        <v>26105</v>
      </c>
      <c r="D40" s="589" t="s">
        <v>17934</v>
      </c>
    </row>
    <row r="41" spans="1:4" ht="13.5" x14ac:dyDescent="0.25">
      <c r="A41" s="588" t="s">
        <v>1557</v>
      </c>
      <c r="B41" s="588" t="s">
        <v>26153</v>
      </c>
      <c r="C41" s="588" t="s">
        <v>26105</v>
      </c>
      <c r="D41" s="589" t="s">
        <v>26154</v>
      </c>
    </row>
    <row r="42" spans="1:4" ht="13.5" x14ac:dyDescent="0.25">
      <c r="A42" s="588" t="s">
        <v>1558</v>
      </c>
      <c r="B42" s="588" t="s">
        <v>26155</v>
      </c>
      <c r="C42" s="588" t="s">
        <v>26105</v>
      </c>
      <c r="D42" s="589" t="s">
        <v>26156</v>
      </c>
    </row>
    <row r="43" spans="1:4" ht="13.5" x14ac:dyDescent="0.25">
      <c r="A43" s="588" t="s">
        <v>1559</v>
      </c>
      <c r="B43" s="588" t="s">
        <v>26157</v>
      </c>
      <c r="C43" s="588" t="s">
        <v>26105</v>
      </c>
      <c r="D43" s="589" t="s">
        <v>1154</v>
      </c>
    </row>
    <row r="44" spans="1:4" ht="13.5" x14ac:dyDescent="0.25">
      <c r="A44" s="588" t="s">
        <v>1561</v>
      </c>
      <c r="B44" s="588" t="s">
        <v>26158</v>
      </c>
      <c r="C44" s="588" t="s">
        <v>26105</v>
      </c>
      <c r="D44" s="589" t="s">
        <v>26159</v>
      </c>
    </row>
    <row r="45" spans="1:4" ht="13.5" x14ac:dyDescent="0.25">
      <c r="A45" s="588" t="s">
        <v>1562</v>
      </c>
      <c r="B45" s="588" t="s">
        <v>26160</v>
      </c>
      <c r="C45" s="588" t="s">
        <v>26105</v>
      </c>
      <c r="D45" s="589" t="s">
        <v>26161</v>
      </c>
    </row>
    <row r="46" spans="1:4" ht="13.5" x14ac:dyDescent="0.25">
      <c r="A46" s="588" t="s">
        <v>1563</v>
      </c>
      <c r="B46" s="588" t="s">
        <v>26162</v>
      </c>
      <c r="C46" s="588" t="s">
        <v>26105</v>
      </c>
      <c r="D46" s="589" t="s">
        <v>26163</v>
      </c>
    </row>
    <row r="47" spans="1:4" ht="13.5" x14ac:dyDescent="0.25">
      <c r="A47" s="588" t="s">
        <v>1564</v>
      </c>
      <c r="B47" s="588" t="s">
        <v>26164</v>
      </c>
      <c r="C47" s="588" t="s">
        <v>26105</v>
      </c>
      <c r="D47" s="589" t="s">
        <v>16535</v>
      </c>
    </row>
    <row r="48" spans="1:4" ht="13.5" x14ac:dyDescent="0.25">
      <c r="A48" s="588" t="s">
        <v>1565</v>
      </c>
      <c r="B48" s="588" t="s">
        <v>26165</v>
      </c>
      <c r="C48" s="588" t="s">
        <v>26105</v>
      </c>
      <c r="D48" s="589" t="s">
        <v>26166</v>
      </c>
    </row>
    <row r="49" spans="1:4" ht="13.5" x14ac:dyDescent="0.25">
      <c r="A49" s="588" t="s">
        <v>1566</v>
      </c>
      <c r="B49" s="588" t="s">
        <v>26167</v>
      </c>
      <c r="C49" s="588" t="s">
        <v>26105</v>
      </c>
      <c r="D49" s="589" t="s">
        <v>19250</v>
      </c>
    </row>
    <row r="50" spans="1:4" ht="13.5" x14ac:dyDescent="0.25">
      <c r="A50" s="588" t="s">
        <v>1567</v>
      </c>
      <c r="B50" s="588" t="s">
        <v>26168</v>
      </c>
      <c r="C50" s="588" t="s">
        <v>26105</v>
      </c>
      <c r="D50" s="589" t="s">
        <v>26169</v>
      </c>
    </row>
    <row r="51" spans="1:4" ht="13.5" x14ac:dyDescent="0.25">
      <c r="A51" s="588" t="s">
        <v>1569</v>
      </c>
      <c r="B51" s="588" t="s">
        <v>26170</v>
      </c>
      <c r="C51" s="588" t="s">
        <v>26105</v>
      </c>
      <c r="D51" s="589" t="s">
        <v>7258</v>
      </c>
    </row>
    <row r="52" spans="1:4" ht="13.5" x14ac:dyDescent="0.25">
      <c r="A52" s="588" t="s">
        <v>1570</v>
      </c>
      <c r="B52" s="588" t="s">
        <v>26171</v>
      </c>
      <c r="C52" s="588" t="s">
        <v>26105</v>
      </c>
      <c r="D52" s="589" t="s">
        <v>7666</v>
      </c>
    </row>
    <row r="53" spans="1:4" ht="13.5" x14ac:dyDescent="0.25">
      <c r="A53" s="588" t="s">
        <v>1571</v>
      </c>
      <c r="B53" s="588" t="s">
        <v>26172</v>
      </c>
      <c r="C53" s="588" t="s">
        <v>26105</v>
      </c>
      <c r="D53" s="589" t="s">
        <v>14785</v>
      </c>
    </row>
    <row r="54" spans="1:4" ht="13.5" x14ac:dyDescent="0.25">
      <c r="A54" s="588" t="s">
        <v>1572</v>
      </c>
      <c r="B54" s="588" t="s">
        <v>26173</v>
      </c>
      <c r="C54" s="588" t="s">
        <v>26105</v>
      </c>
      <c r="D54" s="589" t="s">
        <v>26174</v>
      </c>
    </row>
    <row r="55" spans="1:4" ht="13.5" x14ac:dyDescent="0.25">
      <c r="A55" s="588" t="s">
        <v>1573</v>
      </c>
      <c r="B55" s="588" t="s">
        <v>26175</v>
      </c>
      <c r="C55" s="588" t="s">
        <v>26105</v>
      </c>
      <c r="D55" s="589" t="s">
        <v>26176</v>
      </c>
    </row>
    <row r="56" spans="1:4" ht="13.5" x14ac:dyDescent="0.25">
      <c r="A56" s="588" t="s">
        <v>1574</v>
      </c>
      <c r="B56" s="588" t="s">
        <v>26177</v>
      </c>
      <c r="C56" s="588" t="s">
        <v>26105</v>
      </c>
      <c r="D56" s="589" t="s">
        <v>26178</v>
      </c>
    </row>
    <row r="57" spans="1:4" ht="13.5" x14ac:dyDescent="0.25">
      <c r="A57" s="588" t="s">
        <v>1576</v>
      </c>
      <c r="B57" s="588" t="s">
        <v>26179</v>
      </c>
      <c r="C57" s="588" t="s">
        <v>26105</v>
      </c>
      <c r="D57" s="589" t="s">
        <v>26180</v>
      </c>
    </row>
    <row r="58" spans="1:4" ht="13.5" x14ac:dyDescent="0.25">
      <c r="A58" s="588" t="s">
        <v>1577</v>
      </c>
      <c r="B58" s="588" t="s">
        <v>26181</v>
      </c>
      <c r="C58" s="588" t="s">
        <v>26105</v>
      </c>
      <c r="D58" s="589" t="s">
        <v>26182</v>
      </c>
    </row>
    <row r="59" spans="1:4" ht="13.5" x14ac:dyDescent="0.25">
      <c r="A59" s="588" t="s">
        <v>1578</v>
      </c>
      <c r="B59" s="588" t="s">
        <v>26183</v>
      </c>
      <c r="C59" s="588" t="s">
        <v>26105</v>
      </c>
      <c r="D59" s="589" t="s">
        <v>26184</v>
      </c>
    </row>
    <row r="60" spans="1:4" ht="13.5" x14ac:dyDescent="0.25">
      <c r="A60" s="588" t="s">
        <v>1579</v>
      </c>
      <c r="B60" s="588" t="s">
        <v>26185</v>
      </c>
      <c r="C60" s="588" t="s">
        <v>26105</v>
      </c>
      <c r="D60" s="589" t="s">
        <v>26186</v>
      </c>
    </row>
    <row r="61" spans="1:4" ht="13.5" x14ac:dyDescent="0.25">
      <c r="A61" s="588" t="s">
        <v>1580</v>
      </c>
      <c r="B61" s="588" t="s">
        <v>26187</v>
      </c>
      <c r="C61" s="588" t="s">
        <v>26105</v>
      </c>
      <c r="D61" s="589" t="s">
        <v>26188</v>
      </c>
    </row>
    <row r="62" spans="1:4" ht="13.5" x14ac:dyDescent="0.25">
      <c r="A62" s="588" t="s">
        <v>1582</v>
      </c>
      <c r="B62" s="588" t="s">
        <v>26189</v>
      </c>
      <c r="C62" s="588" t="s">
        <v>26105</v>
      </c>
      <c r="D62" s="589" t="s">
        <v>26190</v>
      </c>
    </row>
    <row r="63" spans="1:4" ht="13.5" x14ac:dyDescent="0.25">
      <c r="A63" s="588" t="s">
        <v>1583</v>
      </c>
      <c r="B63" s="588" t="s">
        <v>26191</v>
      </c>
      <c r="C63" s="588" t="s">
        <v>26105</v>
      </c>
      <c r="D63" s="589" t="s">
        <v>26192</v>
      </c>
    </row>
    <row r="64" spans="1:4" ht="13.5" x14ac:dyDescent="0.25">
      <c r="A64" s="588" t="s">
        <v>1584</v>
      </c>
      <c r="B64" s="588" t="s">
        <v>26193</v>
      </c>
      <c r="C64" s="588" t="s">
        <v>26105</v>
      </c>
      <c r="D64" s="589" t="s">
        <v>26194</v>
      </c>
    </row>
    <row r="65" spans="1:4" ht="13.5" x14ac:dyDescent="0.25">
      <c r="A65" s="588" t="s">
        <v>1585</v>
      </c>
      <c r="B65" s="588" t="s">
        <v>26195</v>
      </c>
      <c r="C65" s="588" t="s">
        <v>26105</v>
      </c>
      <c r="D65" s="589" t="s">
        <v>26196</v>
      </c>
    </row>
    <row r="66" spans="1:4" ht="13.5" x14ac:dyDescent="0.25">
      <c r="A66" s="588" t="s">
        <v>1586</v>
      </c>
      <c r="B66" s="588" t="s">
        <v>26197</v>
      </c>
      <c r="C66" s="588" t="s">
        <v>26105</v>
      </c>
      <c r="D66" s="589" t="s">
        <v>6947</v>
      </c>
    </row>
    <row r="67" spans="1:4" ht="13.5" x14ac:dyDescent="0.25">
      <c r="A67" s="588" t="s">
        <v>1587</v>
      </c>
      <c r="B67" s="588" t="s">
        <v>26198</v>
      </c>
      <c r="C67" s="588" t="s">
        <v>26105</v>
      </c>
      <c r="D67" s="589" t="s">
        <v>26199</v>
      </c>
    </row>
    <row r="68" spans="1:4" ht="13.5" x14ac:dyDescent="0.25">
      <c r="A68" s="588" t="s">
        <v>1588</v>
      </c>
      <c r="B68" s="588" t="s">
        <v>26200</v>
      </c>
      <c r="C68" s="588" t="s">
        <v>26105</v>
      </c>
      <c r="D68" s="589" t="s">
        <v>26201</v>
      </c>
    </row>
    <row r="69" spans="1:4" ht="13.5" x14ac:dyDescent="0.25">
      <c r="A69" s="588" t="s">
        <v>1590</v>
      </c>
      <c r="B69" s="588" t="s">
        <v>26202</v>
      </c>
      <c r="C69" s="588" t="s">
        <v>26105</v>
      </c>
      <c r="D69" s="589" t="s">
        <v>26203</v>
      </c>
    </row>
    <row r="70" spans="1:4" ht="13.5" x14ac:dyDescent="0.25">
      <c r="A70" s="588" t="s">
        <v>1591</v>
      </c>
      <c r="B70" s="588" t="s">
        <v>26204</v>
      </c>
      <c r="C70" s="588" t="s">
        <v>26105</v>
      </c>
      <c r="D70" s="589" t="s">
        <v>26205</v>
      </c>
    </row>
    <row r="71" spans="1:4" ht="13.5" x14ac:dyDescent="0.25">
      <c r="A71" s="588" t="s">
        <v>1592</v>
      </c>
      <c r="B71" s="588" t="s">
        <v>26206</v>
      </c>
      <c r="C71" s="588" t="s">
        <v>26105</v>
      </c>
      <c r="D71" s="589" t="s">
        <v>26207</v>
      </c>
    </row>
    <row r="72" spans="1:4" ht="13.5" x14ac:dyDescent="0.25">
      <c r="A72" s="588" t="s">
        <v>1593</v>
      </c>
      <c r="B72" s="588" t="s">
        <v>26208</v>
      </c>
      <c r="C72" s="588" t="s">
        <v>26105</v>
      </c>
      <c r="D72" s="589" t="s">
        <v>26209</v>
      </c>
    </row>
    <row r="73" spans="1:4" ht="13.5" x14ac:dyDescent="0.25">
      <c r="A73" s="588" t="s">
        <v>1594</v>
      </c>
      <c r="B73" s="588" t="s">
        <v>26210</v>
      </c>
      <c r="C73" s="588" t="s">
        <v>26105</v>
      </c>
      <c r="D73" s="589" t="s">
        <v>26211</v>
      </c>
    </row>
    <row r="74" spans="1:4" ht="13.5" x14ac:dyDescent="0.25">
      <c r="A74" s="588" t="s">
        <v>1595</v>
      </c>
      <c r="B74" s="588" t="s">
        <v>26212</v>
      </c>
      <c r="C74" s="588" t="s">
        <v>26105</v>
      </c>
      <c r="D74" s="589" t="s">
        <v>14577</v>
      </c>
    </row>
    <row r="75" spans="1:4" ht="13.5" x14ac:dyDescent="0.25">
      <c r="A75" s="588" t="s">
        <v>1597</v>
      </c>
      <c r="B75" s="588" t="s">
        <v>26213</v>
      </c>
      <c r="C75" s="588" t="s">
        <v>26105</v>
      </c>
      <c r="D75" s="589" t="s">
        <v>19195</v>
      </c>
    </row>
    <row r="76" spans="1:4" ht="13.5" x14ac:dyDescent="0.25">
      <c r="A76" s="588" t="s">
        <v>1598</v>
      </c>
      <c r="B76" s="588" t="s">
        <v>26214</v>
      </c>
      <c r="C76" s="588" t="s">
        <v>26105</v>
      </c>
      <c r="D76" s="589" t="s">
        <v>26215</v>
      </c>
    </row>
    <row r="77" spans="1:4" ht="13.5" x14ac:dyDescent="0.25">
      <c r="A77" s="588" t="s">
        <v>1599</v>
      </c>
      <c r="B77" s="588" t="s">
        <v>26216</v>
      </c>
      <c r="C77" s="588" t="s">
        <v>26105</v>
      </c>
      <c r="D77" s="589" t="s">
        <v>26217</v>
      </c>
    </row>
    <row r="78" spans="1:4" ht="13.5" x14ac:dyDescent="0.25">
      <c r="A78" s="588" t="s">
        <v>1600</v>
      </c>
      <c r="B78" s="588" t="s">
        <v>26218</v>
      </c>
      <c r="C78" s="588" t="s">
        <v>26105</v>
      </c>
      <c r="D78" s="589" t="s">
        <v>26219</v>
      </c>
    </row>
    <row r="79" spans="1:4" ht="13.5" x14ac:dyDescent="0.25">
      <c r="A79" s="588" t="s">
        <v>1601</v>
      </c>
      <c r="B79" s="588" t="s">
        <v>26220</v>
      </c>
      <c r="C79" s="588" t="s">
        <v>26105</v>
      </c>
      <c r="D79" s="589" t="s">
        <v>26221</v>
      </c>
    </row>
    <row r="80" spans="1:4" ht="13.5" x14ac:dyDescent="0.25">
      <c r="A80" s="588" t="s">
        <v>1602</v>
      </c>
      <c r="B80" s="588" t="s">
        <v>26222</v>
      </c>
      <c r="C80" s="588" t="s">
        <v>26105</v>
      </c>
      <c r="D80" s="589" t="s">
        <v>26223</v>
      </c>
    </row>
    <row r="81" spans="1:4" ht="13.5" x14ac:dyDescent="0.25">
      <c r="A81" s="588" t="s">
        <v>1603</v>
      </c>
      <c r="B81" s="588" t="s">
        <v>26224</v>
      </c>
      <c r="C81" s="588" t="s">
        <v>26105</v>
      </c>
      <c r="D81" s="589" t="s">
        <v>26225</v>
      </c>
    </row>
    <row r="82" spans="1:4" ht="13.5" x14ac:dyDescent="0.25">
      <c r="A82" s="588" t="s">
        <v>1604</v>
      </c>
      <c r="B82" s="588" t="s">
        <v>26226</v>
      </c>
      <c r="C82" s="588" t="s">
        <v>26105</v>
      </c>
      <c r="D82" s="589" t="s">
        <v>26227</v>
      </c>
    </row>
    <row r="83" spans="1:4" ht="13.5" x14ac:dyDescent="0.25">
      <c r="A83" s="588" t="s">
        <v>1605</v>
      </c>
      <c r="B83" s="588" t="s">
        <v>26228</v>
      </c>
      <c r="C83" s="588" t="s">
        <v>26105</v>
      </c>
      <c r="D83" s="589" t="s">
        <v>26229</v>
      </c>
    </row>
    <row r="84" spans="1:4" ht="13.5" x14ac:dyDescent="0.25">
      <c r="A84" s="588" t="s">
        <v>1606</v>
      </c>
      <c r="B84" s="588" t="s">
        <v>26230</v>
      </c>
      <c r="C84" s="588" t="s">
        <v>26105</v>
      </c>
      <c r="D84" s="589" t="s">
        <v>26231</v>
      </c>
    </row>
    <row r="85" spans="1:4" ht="13.5" x14ac:dyDescent="0.25">
      <c r="A85" s="588" t="s">
        <v>1607</v>
      </c>
      <c r="B85" s="588" t="s">
        <v>26232</v>
      </c>
      <c r="C85" s="588" t="s">
        <v>26105</v>
      </c>
      <c r="D85" s="589" t="s">
        <v>26233</v>
      </c>
    </row>
    <row r="86" spans="1:4" ht="13.5" x14ac:dyDescent="0.25">
      <c r="A86" s="588" t="s">
        <v>1608</v>
      </c>
      <c r="B86" s="588" t="s">
        <v>26234</v>
      </c>
      <c r="C86" s="588" t="s">
        <v>26105</v>
      </c>
      <c r="D86" s="589" t="s">
        <v>26235</v>
      </c>
    </row>
    <row r="87" spans="1:4" ht="13.5" x14ac:dyDescent="0.25">
      <c r="A87" s="588" t="s">
        <v>1609</v>
      </c>
      <c r="B87" s="588" t="s">
        <v>26236</v>
      </c>
      <c r="C87" s="588" t="s">
        <v>26237</v>
      </c>
      <c r="D87" s="589" t="s">
        <v>26238</v>
      </c>
    </row>
    <row r="88" spans="1:4" ht="13.5" x14ac:dyDescent="0.25">
      <c r="A88" s="588" t="s">
        <v>1611</v>
      </c>
      <c r="B88" s="588" t="s">
        <v>26239</v>
      </c>
      <c r="C88" s="588" t="s">
        <v>26237</v>
      </c>
      <c r="D88" s="589" t="s">
        <v>26240</v>
      </c>
    </row>
    <row r="89" spans="1:4" ht="13.5" x14ac:dyDescent="0.25">
      <c r="A89" s="588" t="s">
        <v>1612</v>
      </c>
      <c r="B89" s="588" t="s">
        <v>26241</v>
      </c>
      <c r="C89" s="588" t="s">
        <v>26237</v>
      </c>
      <c r="D89" s="589" t="s">
        <v>26242</v>
      </c>
    </row>
    <row r="90" spans="1:4" ht="13.5" x14ac:dyDescent="0.25">
      <c r="A90" s="588" t="s">
        <v>1613</v>
      </c>
      <c r="B90" s="588" t="s">
        <v>26243</v>
      </c>
      <c r="C90" s="588" t="s">
        <v>26237</v>
      </c>
      <c r="D90" s="589" t="s">
        <v>17311</v>
      </c>
    </row>
    <row r="91" spans="1:4" ht="13.5" x14ac:dyDescent="0.25">
      <c r="A91" s="588" t="s">
        <v>1614</v>
      </c>
      <c r="B91" s="588" t="s">
        <v>26244</v>
      </c>
      <c r="C91" s="588" t="s">
        <v>26237</v>
      </c>
      <c r="D91" s="589" t="s">
        <v>26245</v>
      </c>
    </row>
    <row r="92" spans="1:4" ht="13.5" x14ac:dyDescent="0.25">
      <c r="A92" s="588" t="s">
        <v>1616</v>
      </c>
      <c r="B92" s="588" t="s">
        <v>26246</v>
      </c>
      <c r="C92" s="588" t="s">
        <v>26237</v>
      </c>
      <c r="D92" s="589" t="s">
        <v>26247</v>
      </c>
    </row>
    <row r="93" spans="1:4" ht="13.5" x14ac:dyDescent="0.25">
      <c r="A93" s="588" t="s">
        <v>1617</v>
      </c>
      <c r="B93" s="588" t="s">
        <v>26248</v>
      </c>
      <c r="C93" s="588" t="s">
        <v>26237</v>
      </c>
      <c r="D93" s="589" t="s">
        <v>26249</v>
      </c>
    </row>
    <row r="94" spans="1:4" ht="13.5" x14ac:dyDescent="0.25">
      <c r="A94" s="588" t="s">
        <v>1618</v>
      </c>
      <c r="B94" s="588" t="s">
        <v>26250</v>
      </c>
      <c r="C94" s="588" t="s">
        <v>26237</v>
      </c>
      <c r="D94" s="589" t="s">
        <v>26251</v>
      </c>
    </row>
    <row r="95" spans="1:4" ht="13.5" x14ac:dyDescent="0.25">
      <c r="A95" s="588" t="s">
        <v>1619</v>
      </c>
      <c r="B95" s="588" t="s">
        <v>26252</v>
      </c>
      <c r="C95" s="588" t="s">
        <v>26237</v>
      </c>
      <c r="D95" s="589" t="s">
        <v>18091</v>
      </c>
    </row>
    <row r="96" spans="1:4" ht="13.5" x14ac:dyDescent="0.25">
      <c r="A96" s="588" t="s">
        <v>1620</v>
      </c>
      <c r="B96" s="588" t="s">
        <v>26253</v>
      </c>
      <c r="C96" s="588" t="s">
        <v>26105</v>
      </c>
      <c r="D96" s="589" t="s">
        <v>203</v>
      </c>
    </row>
    <row r="97" spans="1:4" ht="13.5" x14ac:dyDescent="0.25">
      <c r="A97" s="588" t="s">
        <v>1622</v>
      </c>
      <c r="B97" s="588" t="s">
        <v>26254</v>
      </c>
      <c r="C97" s="588" t="s">
        <v>26105</v>
      </c>
      <c r="D97" s="589" t="s">
        <v>1203</v>
      </c>
    </row>
    <row r="98" spans="1:4" ht="13.5" x14ac:dyDescent="0.25">
      <c r="A98" s="588" t="s">
        <v>1623</v>
      </c>
      <c r="B98" s="588" t="s">
        <v>26255</v>
      </c>
      <c r="C98" s="588" t="s">
        <v>26105</v>
      </c>
      <c r="D98" s="589" t="s">
        <v>13637</v>
      </c>
    </row>
    <row r="99" spans="1:4" ht="13.5" x14ac:dyDescent="0.25">
      <c r="A99" s="588" t="s">
        <v>1624</v>
      </c>
      <c r="B99" s="588" t="s">
        <v>26256</v>
      </c>
      <c r="C99" s="588" t="s">
        <v>26105</v>
      </c>
      <c r="D99" s="589" t="s">
        <v>18103</v>
      </c>
    </row>
    <row r="100" spans="1:4" ht="13.5" x14ac:dyDescent="0.25">
      <c r="A100" s="588" t="s">
        <v>1625</v>
      </c>
      <c r="B100" s="588" t="s">
        <v>26257</v>
      </c>
      <c r="C100" s="588" t="s">
        <v>26105</v>
      </c>
      <c r="D100" s="589" t="s">
        <v>24213</v>
      </c>
    </row>
    <row r="101" spans="1:4" ht="13.5" x14ac:dyDescent="0.25">
      <c r="A101" s="588" t="s">
        <v>1626</v>
      </c>
      <c r="B101" s="588" t="s">
        <v>26258</v>
      </c>
      <c r="C101" s="588" t="s">
        <v>26105</v>
      </c>
      <c r="D101" s="589" t="s">
        <v>13739</v>
      </c>
    </row>
    <row r="102" spans="1:4" ht="13.5" x14ac:dyDescent="0.25">
      <c r="A102" s="588" t="s">
        <v>1628</v>
      </c>
      <c r="B102" s="588" t="s">
        <v>26259</v>
      </c>
      <c r="C102" s="588" t="s">
        <v>26105</v>
      </c>
      <c r="D102" s="589" t="s">
        <v>2169</v>
      </c>
    </row>
    <row r="103" spans="1:4" ht="13.5" x14ac:dyDescent="0.25">
      <c r="A103" s="588" t="s">
        <v>1629</v>
      </c>
      <c r="B103" s="588" t="s">
        <v>26260</v>
      </c>
      <c r="C103" s="588" t="s">
        <v>26105</v>
      </c>
      <c r="D103" s="589" t="s">
        <v>217</v>
      </c>
    </row>
    <row r="104" spans="1:4" ht="13.5" x14ac:dyDescent="0.25">
      <c r="A104" s="588" t="s">
        <v>1630</v>
      </c>
      <c r="B104" s="588" t="s">
        <v>26261</v>
      </c>
      <c r="C104" s="588" t="s">
        <v>26105</v>
      </c>
      <c r="D104" s="589" t="s">
        <v>14488</v>
      </c>
    </row>
    <row r="105" spans="1:4" ht="13.5" x14ac:dyDescent="0.25">
      <c r="A105" s="588" t="s">
        <v>1631</v>
      </c>
      <c r="B105" s="588" t="s">
        <v>26262</v>
      </c>
      <c r="C105" s="588" t="s">
        <v>26105</v>
      </c>
      <c r="D105" s="589" t="s">
        <v>706</v>
      </c>
    </row>
    <row r="106" spans="1:4" ht="13.5" x14ac:dyDescent="0.25">
      <c r="A106" s="588" t="s">
        <v>1632</v>
      </c>
      <c r="B106" s="588" t="s">
        <v>26263</v>
      </c>
      <c r="C106" s="588" t="s">
        <v>26105</v>
      </c>
      <c r="D106" s="589" t="s">
        <v>3869</v>
      </c>
    </row>
    <row r="107" spans="1:4" ht="13.5" x14ac:dyDescent="0.25">
      <c r="A107" s="588" t="s">
        <v>1633</v>
      </c>
      <c r="B107" s="588" t="s">
        <v>26264</v>
      </c>
      <c r="C107" s="588" t="s">
        <v>26105</v>
      </c>
      <c r="D107" s="589" t="s">
        <v>4969</v>
      </c>
    </row>
    <row r="108" spans="1:4" ht="13.5" x14ac:dyDescent="0.25">
      <c r="A108" s="588" t="s">
        <v>1634</v>
      </c>
      <c r="B108" s="588" t="s">
        <v>26265</v>
      </c>
      <c r="C108" s="588" t="s">
        <v>26105</v>
      </c>
      <c r="D108" s="589" t="s">
        <v>2708</v>
      </c>
    </row>
    <row r="109" spans="1:4" ht="13.5" x14ac:dyDescent="0.25">
      <c r="A109" s="588" t="s">
        <v>1635</v>
      </c>
      <c r="B109" s="588" t="s">
        <v>26266</v>
      </c>
      <c r="C109" s="588" t="s">
        <v>26105</v>
      </c>
      <c r="D109" s="589" t="s">
        <v>233</v>
      </c>
    </row>
    <row r="110" spans="1:4" ht="13.5" x14ac:dyDescent="0.25">
      <c r="A110" s="588" t="s">
        <v>1636</v>
      </c>
      <c r="B110" s="588" t="s">
        <v>26267</v>
      </c>
      <c r="C110" s="588" t="s">
        <v>26105</v>
      </c>
      <c r="D110" s="589" t="s">
        <v>26268</v>
      </c>
    </row>
    <row r="111" spans="1:4" ht="13.5" x14ac:dyDescent="0.25">
      <c r="A111" s="588" t="s">
        <v>1637</v>
      </c>
      <c r="B111" s="588" t="s">
        <v>26269</v>
      </c>
      <c r="C111" s="588" t="s">
        <v>26105</v>
      </c>
      <c r="D111" s="589" t="s">
        <v>952</v>
      </c>
    </row>
    <row r="112" spans="1:4" ht="13.5" x14ac:dyDescent="0.25">
      <c r="A112" s="588" t="s">
        <v>1639</v>
      </c>
      <c r="B112" s="588" t="s">
        <v>26270</v>
      </c>
      <c r="C112" s="588" t="s">
        <v>26105</v>
      </c>
      <c r="D112" s="589" t="s">
        <v>3884</v>
      </c>
    </row>
    <row r="113" spans="1:4" ht="13.5" x14ac:dyDescent="0.25">
      <c r="A113" s="588" t="s">
        <v>1640</v>
      </c>
      <c r="B113" s="588" t="s">
        <v>26271</v>
      </c>
      <c r="C113" s="588" t="s">
        <v>26105</v>
      </c>
      <c r="D113" s="589" t="s">
        <v>2745</v>
      </c>
    </row>
    <row r="114" spans="1:4" ht="13.5" x14ac:dyDescent="0.25">
      <c r="A114" s="588" t="s">
        <v>1641</v>
      </c>
      <c r="B114" s="588" t="s">
        <v>26272</v>
      </c>
      <c r="C114" s="588" t="s">
        <v>26105</v>
      </c>
      <c r="D114" s="589" t="s">
        <v>561</v>
      </c>
    </row>
    <row r="115" spans="1:4" ht="13.5" x14ac:dyDescent="0.25">
      <c r="A115" s="588" t="s">
        <v>1643</v>
      </c>
      <c r="B115" s="588" t="s">
        <v>26273</v>
      </c>
      <c r="C115" s="588" t="s">
        <v>26105</v>
      </c>
      <c r="D115" s="589" t="s">
        <v>1028</v>
      </c>
    </row>
    <row r="116" spans="1:4" ht="13.5" x14ac:dyDescent="0.25">
      <c r="A116" s="588" t="s">
        <v>1645</v>
      </c>
      <c r="B116" s="588" t="s">
        <v>26274</v>
      </c>
      <c r="C116" s="588" t="s">
        <v>26105</v>
      </c>
      <c r="D116" s="589" t="s">
        <v>479</v>
      </c>
    </row>
    <row r="117" spans="1:4" ht="13.5" x14ac:dyDescent="0.25">
      <c r="A117" s="588" t="s">
        <v>1646</v>
      </c>
      <c r="B117" s="588" t="s">
        <v>26275</v>
      </c>
      <c r="C117" s="588" t="s">
        <v>26105</v>
      </c>
      <c r="D117" s="589" t="s">
        <v>523</v>
      </c>
    </row>
    <row r="118" spans="1:4" ht="13.5" x14ac:dyDescent="0.25">
      <c r="A118" s="588" t="s">
        <v>1647</v>
      </c>
      <c r="B118" s="588" t="s">
        <v>26276</v>
      </c>
      <c r="C118" s="588" t="s">
        <v>26105</v>
      </c>
      <c r="D118" s="589" t="s">
        <v>2761</v>
      </c>
    </row>
    <row r="119" spans="1:4" ht="13.5" x14ac:dyDescent="0.25">
      <c r="A119" s="588" t="s">
        <v>1648</v>
      </c>
      <c r="B119" s="588" t="s">
        <v>26277</v>
      </c>
      <c r="C119" s="588" t="s">
        <v>26105</v>
      </c>
      <c r="D119" s="589" t="s">
        <v>1050</v>
      </c>
    </row>
    <row r="120" spans="1:4" ht="13.5" x14ac:dyDescent="0.25">
      <c r="A120" s="588" t="s">
        <v>1649</v>
      </c>
      <c r="B120" s="588" t="s">
        <v>26278</v>
      </c>
      <c r="C120" s="588" t="s">
        <v>26105</v>
      </c>
      <c r="D120" s="589" t="s">
        <v>5568</v>
      </c>
    </row>
    <row r="121" spans="1:4" ht="13.5" x14ac:dyDescent="0.25">
      <c r="A121" s="588" t="s">
        <v>1650</v>
      </c>
      <c r="B121" s="588" t="s">
        <v>26279</v>
      </c>
      <c r="C121" s="588" t="s">
        <v>26105</v>
      </c>
      <c r="D121" s="589" t="s">
        <v>13794</v>
      </c>
    </row>
    <row r="122" spans="1:4" ht="13.5" x14ac:dyDescent="0.25">
      <c r="A122" s="588" t="s">
        <v>1652</v>
      </c>
      <c r="B122" s="588" t="s">
        <v>26280</v>
      </c>
      <c r="C122" s="588" t="s">
        <v>26105</v>
      </c>
      <c r="D122" s="589" t="s">
        <v>14109</v>
      </c>
    </row>
    <row r="123" spans="1:4" ht="13.5" x14ac:dyDescent="0.25">
      <c r="A123" s="588" t="s">
        <v>1653</v>
      </c>
      <c r="B123" s="588" t="s">
        <v>26281</v>
      </c>
      <c r="C123" s="588" t="s">
        <v>26105</v>
      </c>
      <c r="D123" s="589" t="s">
        <v>26282</v>
      </c>
    </row>
    <row r="124" spans="1:4" ht="13.5" x14ac:dyDescent="0.25">
      <c r="A124" s="588" t="s">
        <v>1654</v>
      </c>
      <c r="B124" s="588" t="s">
        <v>26283</v>
      </c>
      <c r="C124" s="588" t="s">
        <v>26105</v>
      </c>
      <c r="D124" s="589" t="s">
        <v>210</v>
      </c>
    </row>
    <row r="125" spans="1:4" ht="13.5" x14ac:dyDescent="0.25">
      <c r="A125" s="588" t="s">
        <v>1655</v>
      </c>
      <c r="B125" s="588" t="s">
        <v>26284</v>
      </c>
      <c r="C125" s="588" t="s">
        <v>26105</v>
      </c>
      <c r="D125" s="589" t="s">
        <v>5271</v>
      </c>
    </row>
    <row r="126" spans="1:4" ht="13.5" x14ac:dyDescent="0.25">
      <c r="A126" s="588" t="s">
        <v>1657</v>
      </c>
      <c r="B126" s="588" t="s">
        <v>26285</v>
      </c>
      <c r="C126" s="588" t="s">
        <v>26105</v>
      </c>
      <c r="D126" s="589" t="s">
        <v>26286</v>
      </c>
    </row>
    <row r="127" spans="1:4" ht="13.5" x14ac:dyDescent="0.25">
      <c r="A127" s="588" t="s">
        <v>1659</v>
      </c>
      <c r="B127" s="588" t="s">
        <v>26287</v>
      </c>
      <c r="C127" s="588" t="s">
        <v>26105</v>
      </c>
      <c r="D127" s="589" t="s">
        <v>180</v>
      </c>
    </row>
    <row r="128" spans="1:4" ht="13.5" x14ac:dyDescent="0.25">
      <c r="A128" s="588" t="s">
        <v>1660</v>
      </c>
      <c r="B128" s="588" t="s">
        <v>26288</v>
      </c>
      <c r="C128" s="588" t="s">
        <v>26105</v>
      </c>
      <c r="D128" s="589" t="s">
        <v>26289</v>
      </c>
    </row>
    <row r="129" spans="1:4" ht="13.5" x14ac:dyDescent="0.25">
      <c r="A129" s="588" t="s">
        <v>1661</v>
      </c>
      <c r="B129" s="588" t="s">
        <v>26290</v>
      </c>
      <c r="C129" s="588" t="s">
        <v>26105</v>
      </c>
      <c r="D129" s="589" t="s">
        <v>845</v>
      </c>
    </row>
    <row r="130" spans="1:4" ht="13.5" x14ac:dyDescent="0.25">
      <c r="A130" s="588" t="s">
        <v>1663</v>
      </c>
      <c r="B130" s="588" t="s">
        <v>26291</v>
      </c>
      <c r="C130" s="588" t="s">
        <v>26105</v>
      </c>
      <c r="D130" s="589" t="s">
        <v>26292</v>
      </c>
    </row>
    <row r="131" spans="1:4" ht="13.5" x14ac:dyDescent="0.25">
      <c r="A131" s="588" t="s">
        <v>1664</v>
      </c>
      <c r="B131" s="588" t="s">
        <v>26293</v>
      </c>
      <c r="C131" s="588" t="s">
        <v>26105</v>
      </c>
      <c r="D131" s="589" t="s">
        <v>1517</v>
      </c>
    </row>
    <row r="132" spans="1:4" ht="13.5" x14ac:dyDescent="0.25">
      <c r="A132" s="588" t="s">
        <v>1666</v>
      </c>
      <c r="B132" s="588" t="s">
        <v>26294</v>
      </c>
      <c r="C132" s="588" t="s">
        <v>26105</v>
      </c>
      <c r="D132" s="589" t="s">
        <v>26295</v>
      </c>
    </row>
    <row r="133" spans="1:4" ht="13.5" x14ac:dyDescent="0.25">
      <c r="A133" s="588" t="s">
        <v>1668</v>
      </c>
      <c r="B133" s="588" t="s">
        <v>26296</v>
      </c>
      <c r="C133" s="588" t="s">
        <v>26105</v>
      </c>
      <c r="D133" s="589" t="s">
        <v>26297</v>
      </c>
    </row>
    <row r="134" spans="1:4" ht="13.5" x14ac:dyDescent="0.25">
      <c r="A134" s="588" t="s">
        <v>1669</v>
      </c>
      <c r="B134" s="588" t="s">
        <v>26298</v>
      </c>
      <c r="C134" s="588" t="s">
        <v>26105</v>
      </c>
      <c r="D134" s="589" t="s">
        <v>1372</v>
      </c>
    </row>
    <row r="135" spans="1:4" ht="13.5" x14ac:dyDescent="0.25">
      <c r="A135" s="588" t="s">
        <v>1670</v>
      </c>
      <c r="B135" s="588" t="s">
        <v>26299</v>
      </c>
      <c r="C135" s="588" t="s">
        <v>26105</v>
      </c>
      <c r="D135" s="589" t="s">
        <v>26300</v>
      </c>
    </row>
    <row r="136" spans="1:4" ht="13.5" x14ac:dyDescent="0.25">
      <c r="A136" s="588" t="s">
        <v>1671</v>
      </c>
      <c r="B136" s="588" t="s">
        <v>26301</v>
      </c>
      <c r="C136" s="588" t="s">
        <v>26105</v>
      </c>
      <c r="D136" s="589" t="s">
        <v>14619</v>
      </c>
    </row>
    <row r="137" spans="1:4" ht="13.5" x14ac:dyDescent="0.25">
      <c r="A137" s="588" t="s">
        <v>1672</v>
      </c>
      <c r="B137" s="588" t="s">
        <v>26302</v>
      </c>
      <c r="C137" s="588" t="s">
        <v>26105</v>
      </c>
      <c r="D137" s="589" t="s">
        <v>16638</v>
      </c>
    </row>
    <row r="138" spans="1:4" ht="13.5" x14ac:dyDescent="0.25">
      <c r="A138" s="588" t="s">
        <v>1673</v>
      </c>
      <c r="B138" s="588" t="s">
        <v>26303</v>
      </c>
      <c r="C138" s="588" t="s">
        <v>26105</v>
      </c>
      <c r="D138" s="589" t="s">
        <v>26304</v>
      </c>
    </row>
    <row r="139" spans="1:4" ht="13.5" x14ac:dyDescent="0.25">
      <c r="A139" s="588" t="s">
        <v>1674</v>
      </c>
      <c r="B139" s="588" t="s">
        <v>26305</v>
      </c>
      <c r="C139" s="588" t="s">
        <v>26105</v>
      </c>
      <c r="D139" s="589" t="s">
        <v>981</v>
      </c>
    </row>
    <row r="140" spans="1:4" ht="13.5" x14ac:dyDescent="0.25">
      <c r="A140" s="588" t="s">
        <v>1675</v>
      </c>
      <c r="B140" s="588" t="s">
        <v>26306</v>
      </c>
      <c r="C140" s="588" t="s">
        <v>26105</v>
      </c>
      <c r="D140" s="589" t="s">
        <v>26307</v>
      </c>
    </row>
    <row r="141" spans="1:4" ht="13.5" x14ac:dyDescent="0.25">
      <c r="A141" s="588" t="s">
        <v>1676</v>
      </c>
      <c r="B141" s="588" t="s">
        <v>26308</v>
      </c>
      <c r="C141" s="588" t="s">
        <v>26105</v>
      </c>
      <c r="D141" s="589" t="s">
        <v>283</v>
      </c>
    </row>
    <row r="142" spans="1:4" ht="13.5" x14ac:dyDescent="0.25">
      <c r="A142" s="588" t="s">
        <v>1677</v>
      </c>
      <c r="B142" s="588" t="s">
        <v>26309</v>
      </c>
      <c r="C142" s="588" t="s">
        <v>26105</v>
      </c>
      <c r="D142" s="589" t="s">
        <v>26310</v>
      </c>
    </row>
    <row r="143" spans="1:4" ht="13.5" x14ac:dyDescent="0.25">
      <c r="A143" s="588" t="s">
        <v>1678</v>
      </c>
      <c r="B143" s="588" t="s">
        <v>26311</v>
      </c>
      <c r="C143" s="588" t="s">
        <v>26105</v>
      </c>
      <c r="D143" s="589" t="s">
        <v>14760</v>
      </c>
    </row>
    <row r="144" spans="1:4" ht="13.5" x14ac:dyDescent="0.25">
      <c r="A144" s="588" t="s">
        <v>1680</v>
      </c>
      <c r="B144" s="588" t="s">
        <v>26312</v>
      </c>
      <c r="C144" s="588" t="s">
        <v>26105</v>
      </c>
      <c r="D144" s="589" t="s">
        <v>26313</v>
      </c>
    </row>
    <row r="145" spans="1:4" ht="13.5" x14ac:dyDescent="0.25">
      <c r="A145" s="588" t="s">
        <v>1681</v>
      </c>
      <c r="B145" s="588" t="s">
        <v>26314</v>
      </c>
      <c r="C145" s="588" t="s">
        <v>26105</v>
      </c>
      <c r="D145" s="589" t="s">
        <v>26315</v>
      </c>
    </row>
    <row r="146" spans="1:4" ht="13.5" x14ac:dyDescent="0.25">
      <c r="A146" s="588" t="s">
        <v>1682</v>
      </c>
      <c r="B146" s="588" t="s">
        <v>26316</v>
      </c>
      <c r="C146" s="588" t="s">
        <v>26105</v>
      </c>
      <c r="D146" s="589" t="s">
        <v>1155</v>
      </c>
    </row>
    <row r="147" spans="1:4" ht="13.5" x14ac:dyDescent="0.25">
      <c r="A147" s="588" t="s">
        <v>1683</v>
      </c>
      <c r="B147" s="588" t="s">
        <v>26317</v>
      </c>
      <c r="C147" s="588" t="s">
        <v>26105</v>
      </c>
      <c r="D147" s="589" t="s">
        <v>26318</v>
      </c>
    </row>
    <row r="148" spans="1:4" ht="13.5" x14ac:dyDescent="0.25">
      <c r="A148" s="588" t="s">
        <v>1684</v>
      </c>
      <c r="B148" s="588" t="s">
        <v>26319</v>
      </c>
      <c r="C148" s="588" t="s">
        <v>26105</v>
      </c>
      <c r="D148" s="589" t="s">
        <v>26320</v>
      </c>
    </row>
    <row r="149" spans="1:4" ht="13.5" x14ac:dyDescent="0.25">
      <c r="A149" s="588" t="s">
        <v>1685</v>
      </c>
      <c r="B149" s="588" t="s">
        <v>26321</v>
      </c>
      <c r="C149" s="588" t="s">
        <v>26105</v>
      </c>
      <c r="D149" s="589" t="s">
        <v>26322</v>
      </c>
    </row>
    <row r="150" spans="1:4" ht="13.5" x14ac:dyDescent="0.25">
      <c r="A150" s="588" t="s">
        <v>1686</v>
      </c>
      <c r="B150" s="588" t="s">
        <v>26323</v>
      </c>
      <c r="C150" s="588" t="s">
        <v>26105</v>
      </c>
      <c r="D150" s="589" t="s">
        <v>284</v>
      </c>
    </row>
    <row r="151" spans="1:4" ht="13.5" x14ac:dyDescent="0.25">
      <c r="A151" s="588" t="s">
        <v>1687</v>
      </c>
      <c r="B151" s="588" t="s">
        <v>26324</v>
      </c>
      <c r="C151" s="588" t="s">
        <v>26105</v>
      </c>
      <c r="D151" s="589" t="s">
        <v>945</v>
      </c>
    </row>
    <row r="152" spans="1:4" ht="13.5" x14ac:dyDescent="0.25">
      <c r="A152" s="588" t="s">
        <v>1689</v>
      </c>
      <c r="B152" s="588" t="s">
        <v>26325</v>
      </c>
      <c r="C152" s="588" t="s">
        <v>26105</v>
      </c>
      <c r="D152" s="589" t="s">
        <v>1019</v>
      </c>
    </row>
    <row r="153" spans="1:4" ht="13.5" x14ac:dyDescent="0.25">
      <c r="A153" s="588" t="s">
        <v>1690</v>
      </c>
      <c r="B153" s="588" t="s">
        <v>26326</v>
      </c>
      <c r="C153" s="588" t="s">
        <v>26105</v>
      </c>
      <c r="D153" s="589" t="s">
        <v>847</v>
      </c>
    </row>
    <row r="154" spans="1:4" ht="13.5" x14ac:dyDescent="0.25">
      <c r="A154" s="588" t="s">
        <v>1691</v>
      </c>
      <c r="B154" s="588" t="s">
        <v>26327</v>
      </c>
      <c r="C154" s="588" t="s">
        <v>26105</v>
      </c>
      <c r="D154" s="589" t="s">
        <v>502</v>
      </c>
    </row>
    <row r="155" spans="1:4" ht="13.5" x14ac:dyDescent="0.25">
      <c r="A155" s="588" t="s">
        <v>1692</v>
      </c>
      <c r="B155" s="588" t="s">
        <v>26328</v>
      </c>
      <c r="C155" s="588" t="s">
        <v>26105</v>
      </c>
      <c r="D155" s="589" t="s">
        <v>845</v>
      </c>
    </row>
    <row r="156" spans="1:4" ht="13.5" x14ac:dyDescent="0.25">
      <c r="A156" s="588" t="s">
        <v>1693</v>
      </c>
      <c r="B156" s="588" t="s">
        <v>26329</v>
      </c>
      <c r="C156" s="588" t="s">
        <v>26105</v>
      </c>
      <c r="D156" s="589" t="s">
        <v>26330</v>
      </c>
    </row>
    <row r="157" spans="1:4" ht="13.5" x14ac:dyDescent="0.25">
      <c r="A157" s="588" t="s">
        <v>1694</v>
      </c>
      <c r="B157" s="588" t="s">
        <v>26331</v>
      </c>
      <c r="C157" s="588" t="s">
        <v>26105</v>
      </c>
      <c r="D157" s="589" t="s">
        <v>1176</v>
      </c>
    </row>
    <row r="158" spans="1:4" ht="13.5" x14ac:dyDescent="0.25">
      <c r="A158" s="588" t="s">
        <v>1695</v>
      </c>
      <c r="B158" s="588" t="s">
        <v>26332</v>
      </c>
      <c r="C158" s="588" t="s">
        <v>26105</v>
      </c>
      <c r="D158" s="589" t="s">
        <v>26333</v>
      </c>
    </row>
    <row r="159" spans="1:4" ht="13.5" x14ac:dyDescent="0.25">
      <c r="A159" s="588" t="s">
        <v>1696</v>
      </c>
      <c r="B159" s="588" t="s">
        <v>26334</v>
      </c>
      <c r="C159" s="588" t="s">
        <v>26105</v>
      </c>
      <c r="D159" s="589" t="s">
        <v>18872</v>
      </c>
    </row>
    <row r="160" spans="1:4" ht="13.5" x14ac:dyDescent="0.25">
      <c r="A160" s="588" t="s">
        <v>1697</v>
      </c>
      <c r="B160" s="588" t="s">
        <v>26335</v>
      </c>
      <c r="C160" s="588" t="s">
        <v>26105</v>
      </c>
      <c r="D160" s="589" t="s">
        <v>26336</v>
      </c>
    </row>
    <row r="161" spans="1:4" ht="13.5" x14ac:dyDescent="0.25">
      <c r="A161" s="588" t="s">
        <v>1698</v>
      </c>
      <c r="B161" s="588" t="s">
        <v>26337</v>
      </c>
      <c r="C161" s="588" t="s">
        <v>26105</v>
      </c>
      <c r="D161" s="589" t="s">
        <v>508</v>
      </c>
    </row>
    <row r="162" spans="1:4" ht="13.5" x14ac:dyDescent="0.25">
      <c r="A162" s="588" t="s">
        <v>1699</v>
      </c>
      <c r="B162" s="588" t="s">
        <v>26338</v>
      </c>
      <c r="C162" s="588" t="s">
        <v>26105</v>
      </c>
      <c r="D162" s="589" t="s">
        <v>26339</v>
      </c>
    </row>
    <row r="163" spans="1:4" ht="13.5" x14ac:dyDescent="0.25">
      <c r="A163" s="588" t="s">
        <v>1700</v>
      </c>
      <c r="B163" s="588" t="s">
        <v>26340</v>
      </c>
      <c r="C163" s="588" t="s">
        <v>26105</v>
      </c>
      <c r="D163" s="589" t="s">
        <v>17684</v>
      </c>
    </row>
    <row r="164" spans="1:4" ht="13.5" x14ac:dyDescent="0.25">
      <c r="A164" s="588" t="s">
        <v>1701</v>
      </c>
      <c r="B164" s="588" t="s">
        <v>26341</v>
      </c>
      <c r="C164" s="588" t="s">
        <v>26105</v>
      </c>
      <c r="D164" s="589" t="s">
        <v>26342</v>
      </c>
    </row>
    <row r="165" spans="1:4" ht="13.5" x14ac:dyDescent="0.25">
      <c r="A165" s="588" t="s">
        <v>1702</v>
      </c>
      <c r="B165" s="588" t="s">
        <v>26343</v>
      </c>
      <c r="C165" s="588" t="s">
        <v>26105</v>
      </c>
      <c r="D165" s="589" t="s">
        <v>350</v>
      </c>
    </row>
    <row r="166" spans="1:4" ht="13.5" x14ac:dyDescent="0.25">
      <c r="A166" s="588" t="s">
        <v>1703</v>
      </c>
      <c r="B166" s="588" t="s">
        <v>26344</v>
      </c>
      <c r="C166" s="588" t="s">
        <v>26105</v>
      </c>
      <c r="D166" s="589" t="s">
        <v>26345</v>
      </c>
    </row>
    <row r="167" spans="1:4" ht="13.5" x14ac:dyDescent="0.25">
      <c r="A167" s="588" t="s">
        <v>1704</v>
      </c>
      <c r="B167" s="588" t="s">
        <v>26346</v>
      </c>
      <c r="C167" s="588" t="s">
        <v>26105</v>
      </c>
      <c r="D167" s="589" t="s">
        <v>14838</v>
      </c>
    </row>
    <row r="168" spans="1:4" ht="13.5" x14ac:dyDescent="0.25">
      <c r="A168" s="588" t="s">
        <v>1705</v>
      </c>
      <c r="B168" s="588" t="s">
        <v>26347</v>
      </c>
      <c r="C168" s="588" t="s">
        <v>26105</v>
      </c>
      <c r="D168" s="589" t="s">
        <v>26348</v>
      </c>
    </row>
    <row r="169" spans="1:4" ht="13.5" x14ac:dyDescent="0.25">
      <c r="A169" s="588" t="s">
        <v>1706</v>
      </c>
      <c r="B169" s="588" t="s">
        <v>26349</v>
      </c>
      <c r="C169" s="588" t="s">
        <v>26105</v>
      </c>
      <c r="D169" s="589" t="s">
        <v>18229</v>
      </c>
    </row>
    <row r="170" spans="1:4" ht="13.5" x14ac:dyDescent="0.25">
      <c r="A170" s="588" t="s">
        <v>1707</v>
      </c>
      <c r="B170" s="588" t="s">
        <v>26350</v>
      </c>
      <c r="C170" s="588" t="s">
        <v>26105</v>
      </c>
      <c r="D170" s="589" t="s">
        <v>26351</v>
      </c>
    </row>
    <row r="171" spans="1:4" ht="13.5" x14ac:dyDescent="0.25">
      <c r="A171" s="588" t="s">
        <v>1708</v>
      </c>
      <c r="B171" s="588" t="s">
        <v>26352</v>
      </c>
      <c r="C171" s="588" t="s">
        <v>26105</v>
      </c>
      <c r="D171" s="589" t="s">
        <v>255</v>
      </c>
    </row>
    <row r="172" spans="1:4" ht="13.5" x14ac:dyDescent="0.25">
      <c r="A172" s="588" t="s">
        <v>1709</v>
      </c>
      <c r="B172" s="588" t="s">
        <v>26353</v>
      </c>
      <c r="C172" s="588" t="s">
        <v>26105</v>
      </c>
      <c r="D172" s="589" t="s">
        <v>26354</v>
      </c>
    </row>
    <row r="173" spans="1:4" ht="13.5" x14ac:dyDescent="0.25">
      <c r="A173" s="588" t="s">
        <v>1710</v>
      </c>
      <c r="B173" s="588" t="s">
        <v>26355</v>
      </c>
      <c r="C173" s="588" t="s">
        <v>26105</v>
      </c>
      <c r="D173" s="589" t="s">
        <v>13522</v>
      </c>
    </row>
    <row r="174" spans="1:4" ht="13.5" x14ac:dyDescent="0.25">
      <c r="A174" s="588" t="s">
        <v>1712</v>
      </c>
      <c r="B174" s="588" t="s">
        <v>26356</v>
      </c>
      <c r="C174" s="588" t="s">
        <v>26105</v>
      </c>
      <c r="D174" s="589" t="s">
        <v>26357</v>
      </c>
    </row>
    <row r="175" spans="1:4" ht="13.5" x14ac:dyDescent="0.25">
      <c r="A175" s="588" t="s">
        <v>1713</v>
      </c>
      <c r="B175" s="588" t="s">
        <v>26358</v>
      </c>
      <c r="C175" s="588" t="s">
        <v>26105</v>
      </c>
      <c r="D175" s="589" t="s">
        <v>6039</v>
      </c>
    </row>
    <row r="176" spans="1:4" ht="13.5" x14ac:dyDescent="0.25">
      <c r="A176" s="588" t="s">
        <v>1714</v>
      </c>
      <c r="B176" s="588" t="s">
        <v>26359</v>
      </c>
      <c r="C176" s="588" t="s">
        <v>26105</v>
      </c>
      <c r="D176" s="589" t="s">
        <v>26360</v>
      </c>
    </row>
    <row r="177" spans="1:4" ht="13.5" x14ac:dyDescent="0.25">
      <c r="A177" s="588" t="s">
        <v>1715</v>
      </c>
      <c r="B177" s="588" t="s">
        <v>26361</v>
      </c>
      <c r="C177" s="588" t="s">
        <v>26105</v>
      </c>
      <c r="D177" s="589" t="s">
        <v>26362</v>
      </c>
    </row>
    <row r="178" spans="1:4" ht="13.5" x14ac:dyDescent="0.25">
      <c r="A178" s="588" t="s">
        <v>1716</v>
      </c>
      <c r="B178" s="588" t="s">
        <v>26363</v>
      </c>
      <c r="C178" s="588" t="s">
        <v>26105</v>
      </c>
      <c r="D178" s="589" t="s">
        <v>26364</v>
      </c>
    </row>
    <row r="179" spans="1:4" ht="13.5" x14ac:dyDescent="0.25">
      <c r="A179" s="588" t="s">
        <v>1717</v>
      </c>
      <c r="B179" s="588" t="s">
        <v>26365</v>
      </c>
      <c r="C179" s="588" t="s">
        <v>26105</v>
      </c>
      <c r="D179" s="589" t="s">
        <v>17975</v>
      </c>
    </row>
    <row r="180" spans="1:4" ht="13.5" x14ac:dyDescent="0.25">
      <c r="A180" s="588" t="s">
        <v>1718</v>
      </c>
      <c r="B180" s="588" t="s">
        <v>26366</v>
      </c>
      <c r="C180" s="588" t="s">
        <v>26105</v>
      </c>
      <c r="D180" s="589" t="s">
        <v>26367</v>
      </c>
    </row>
    <row r="181" spans="1:4" ht="13.5" x14ac:dyDescent="0.25">
      <c r="A181" s="588" t="s">
        <v>1719</v>
      </c>
      <c r="B181" s="588" t="s">
        <v>26368</v>
      </c>
      <c r="C181" s="588" t="s">
        <v>26105</v>
      </c>
      <c r="D181" s="589" t="s">
        <v>7995</v>
      </c>
    </row>
    <row r="182" spans="1:4" ht="13.5" x14ac:dyDescent="0.25">
      <c r="A182" s="588" t="s">
        <v>1721</v>
      </c>
      <c r="B182" s="588" t="s">
        <v>26369</v>
      </c>
      <c r="C182" s="588" t="s">
        <v>26105</v>
      </c>
      <c r="D182" s="589" t="s">
        <v>26370</v>
      </c>
    </row>
    <row r="183" spans="1:4" ht="13.5" x14ac:dyDescent="0.25">
      <c r="A183" s="588" t="s">
        <v>1722</v>
      </c>
      <c r="B183" s="588" t="s">
        <v>26371</v>
      </c>
      <c r="C183" s="588" t="s">
        <v>26105</v>
      </c>
      <c r="D183" s="589" t="s">
        <v>605</v>
      </c>
    </row>
    <row r="184" spans="1:4" ht="13.5" x14ac:dyDescent="0.25">
      <c r="A184" s="588" t="s">
        <v>1723</v>
      </c>
      <c r="B184" s="588" t="s">
        <v>26372</v>
      </c>
      <c r="C184" s="588" t="s">
        <v>26105</v>
      </c>
      <c r="D184" s="589" t="s">
        <v>26373</v>
      </c>
    </row>
    <row r="185" spans="1:4" ht="13.5" x14ac:dyDescent="0.25">
      <c r="A185" s="588" t="s">
        <v>1724</v>
      </c>
      <c r="B185" s="588" t="s">
        <v>26374</v>
      </c>
      <c r="C185" s="588" t="s">
        <v>26105</v>
      </c>
      <c r="D185" s="589" t="s">
        <v>26375</v>
      </c>
    </row>
    <row r="186" spans="1:4" ht="13.5" x14ac:dyDescent="0.25">
      <c r="A186" s="588" t="s">
        <v>1725</v>
      </c>
      <c r="B186" s="588" t="s">
        <v>26376</v>
      </c>
      <c r="C186" s="588" t="s">
        <v>26105</v>
      </c>
      <c r="D186" s="589" t="s">
        <v>26377</v>
      </c>
    </row>
    <row r="187" spans="1:4" ht="13.5" x14ac:dyDescent="0.25">
      <c r="A187" s="588" t="s">
        <v>1726</v>
      </c>
      <c r="B187" s="588" t="s">
        <v>26378</v>
      </c>
      <c r="C187" s="588" t="s">
        <v>26105</v>
      </c>
      <c r="D187" s="589" t="s">
        <v>26379</v>
      </c>
    </row>
    <row r="188" spans="1:4" ht="13.5" x14ac:dyDescent="0.25">
      <c r="A188" s="588" t="s">
        <v>1727</v>
      </c>
      <c r="B188" s="588" t="s">
        <v>26380</v>
      </c>
      <c r="C188" s="588" t="s">
        <v>26105</v>
      </c>
      <c r="D188" s="589" t="s">
        <v>26381</v>
      </c>
    </row>
    <row r="189" spans="1:4" ht="13.5" x14ac:dyDescent="0.25">
      <c r="A189" s="588" t="s">
        <v>1728</v>
      </c>
      <c r="B189" s="588" t="s">
        <v>26382</v>
      </c>
      <c r="C189" s="588" t="s">
        <v>26105</v>
      </c>
      <c r="D189" s="589" t="s">
        <v>26383</v>
      </c>
    </row>
    <row r="190" spans="1:4" ht="13.5" x14ac:dyDescent="0.25">
      <c r="A190" s="588" t="s">
        <v>1729</v>
      </c>
      <c r="B190" s="588" t="s">
        <v>26384</v>
      </c>
      <c r="C190" s="588" t="s">
        <v>26105</v>
      </c>
      <c r="D190" s="589" t="s">
        <v>26385</v>
      </c>
    </row>
    <row r="191" spans="1:4" ht="13.5" x14ac:dyDescent="0.25">
      <c r="A191" s="588" t="s">
        <v>1730</v>
      </c>
      <c r="B191" s="588" t="s">
        <v>26386</v>
      </c>
      <c r="C191" s="588" t="s">
        <v>26105</v>
      </c>
      <c r="D191" s="589" t="s">
        <v>14344</v>
      </c>
    </row>
    <row r="192" spans="1:4" ht="13.5" x14ac:dyDescent="0.25">
      <c r="A192" s="588" t="s">
        <v>1731</v>
      </c>
      <c r="B192" s="588" t="s">
        <v>26387</v>
      </c>
      <c r="C192" s="588" t="s">
        <v>26105</v>
      </c>
      <c r="D192" s="589" t="s">
        <v>26388</v>
      </c>
    </row>
    <row r="193" spans="1:4" ht="13.5" x14ac:dyDescent="0.25">
      <c r="A193" s="588" t="s">
        <v>1732</v>
      </c>
      <c r="B193" s="588" t="s">
        <v>26389</v>
      </c>
      <c r="C193" s="588" t="s">
        <v>26105</v>
      </c>
      <c r="D193" s="589" t="s">
        <v>26390</v>
      </c>
    </row>
    <row r="194" spans="1:4" ht="13.5" x14ac:dyDescent="0.25">
      <c r="A194" s="588" t="s">
        <v>1733</v>
      </c>
      <c r="B194" s="588" t="s">
        <v>26391</v>
      </c>
      <c r="C194" s="588" t="s">
        <v>26105</v>
      </c>
      <c r="D194" s="589" t="s">
        <v>26392</v>
      </c>
    </row>
    <row r="195" spans="1:4" ht="13.5" x14ac:dyDescent="0.25">
      <c r="A195" s="588" t="s">
        <v>1734</v>
      </c>
      <c r="B195" s="588" t="s">
        <v>26393</v>
      </c>
      <c r="C195" s="588" t="s">
        <v>26105</v>
      </c>
      <c r="D195" s="589" t="s">
        <v>26394</v>
      </c>
    </row>
    <row r="196" spans="1:4" ht="13.5" x14ac:dyDescent="0.25">
      <c r="A196" s="588" t="s">
        <v>1735</v>
      </c>
      <c r="B196" s="588" t="s">
        <v>26395</v>
      </c>
      <c r="C196" s="588" t="s">
        <v>26105</v>
      </c>
      <c r="D196" s="589" t="s">
        <v>26396</v>
      </c>
    </row>
    <row r="197" spans="1:4" ht="13.5" x14ac:dyDescent="0.25">
      <c r="A197" s="588" t="s">
        <v>1736</v>
      </c>
      <c r="B197" s="588" t="s">
        <v>26397</v>
      </c>
      <c r="C197" s="588" t="s">
        <v>26105</v>
      </c>
      <c r="D197" s="589" t="s">
        <v>26398</v>
      </c>
    </row>
    <row r="198" spans="1:4" ht="13.5" x14ac:dyDescent="0.25">
      <c r="A198" s="588" t="s">
        <v>1737</v>
      </c>
      <c r="B198" s="588" t="s">
        <v>26399</v>
      </c>
      <c r="C198" s="588" t="s">
        <v>26105</v>
      </c>
      <c r="D198" s="589" t="s">
        <v>22956</v>
      </c>
    </row>
    <row r="199" spans="1:4" ht="13.5" x14ac:dyDescent="0.25">
      <c r="A199" s="588" t="s">
        <v>1738</v>
      </c>
      <c r="B199" s="588" t="s">
        <v>26400</v>
      </c>
      <c r="C199" s="588" t="s">
        <v>26105</v>
      </c>
      <c r="D199" s="589" t="s">
        <v>26401</v>
      </c>
    </row>
    <row r="200" spans="1:4" ht="13.5" x14ac:dyDescent="0.25">
      <c r="A200" s="588" t="s">
        <v>1739</v>
      </c>
      <c r="B200" s="588" t="s">
        <v>26402</v>
      </c>
      <c r="C200" s="588" t="s">
        <v>26105</v>
      </c>
      <c r="D200" s="589" t="s">
        <v>26403</v>
      </c>
    </row>
    <row r="201" spans="1:4" ht="13.5" x14ac:dyDescent="0.25">
      <c r="A201" s="588" t="s">
        <v>1740</v>
      </c>
      <c r="B201" s="588" t="s">
        <v>26404</v>
      </c>
      <c r="C201" s="588" t="s">
        <v>26105</v>
      </c>
      <c r="D201" s="589" t="s">
        <v>26405</v>
      </c>
    </row>
    <row r="202" spans="1:4" ht="13.5" x14ac:dyDescent="0.25">
      <c r="A202" s="588" t="s">
        <v>1741</v>
      </c>
      <c r="B202" s="588" t="s">
        <v>26406</v>
      </c>
      <c r="C202" s="588" t="s">
        <v>26105</v>
      </c>
      <c r="D202" s="589" t="s">
        <v>26407</v>
      </c>
    </row>
    <row r="203" spans="1:4" ht="13.5" x14ac:dyDescent="0.25">
      <c r="A203" s="588" t="s">
        <v>1742</v>
      </c>
      <c r="B203" s="588" t="s">
        <v>26408</v>
      </c>
      <c r="C203" s="588" t="s">
        <v>26105</v>
      </c>
      <c r="D203" s="589" t="s">
        <v>26409</v>
      </c>
    </row>
    <row r="204" spans="1:4" ht="13.5" x14ac:dyDescent="0.25">
      <c r="A204" s="588" t="s">
        <v>1743</v>
      </c>
      <c r="B204" s="588" t="s">
        <v>26410</v>
      </c>
      <c r="C204" s="588" t="s">
        <v>26105</v>
      </c>
      <c r="D204" s="589" t="s">
        <v>26411</v>
      </c>
    </row>
    <row r="205" spans="1:4" ht="13.5" x14ac:dyDescent="0.25">
      <c r="A205" s="588" t="s">
        <v>1745</v>
      </c>
      <c r="B205" s="588" t="s">
        <v>26412</v>
      </c>
      <c r="C205" s="588" t="s">
        <v>26105</v>
      </c>
      <c r="D205" s="589" t="s">
        <v>26413</v>
      </c>
    </row>
    <row r="206" spans="1:4" ht="13.5" x14ac:dyDescent="0.25">
      <c r="A206" s="588" t="s">
        <v>1746</v>
      </c>
      <c r="B206" s="588" t="s">
        <v>26414</v>
      </c>
      <c r="C206" s="588" t="s">
        <v>26105</v>
      </c>
      <c r="D206" s="589" t="s">
        <v>26415</v>
      </c>
    </row>
    <row r="207" spans="1:4" ht="13.5" x14ac:dyDescent="0.25">
      <c r="A207" s="588" t="s">
        <v>1747</v>
      </c>
      <c r="B207" s="588" t="s">
        <v>26416</v>
      </c>
      <c r="C207" s="588" t="s">
        <v>26105</v>
      </c>
      <c r="D207" s="589" t="s">
        <v>26417</v>
      </c>
    </row>
    <row r="208" spans="1:4" ht="13.5" x14ac:dyDescent="0.25">
      <c r="A208" s="588" t="s">
        <v>1748</v>
      </c>
      <c r="B208" s="588" t="s">
        <v>26418</v>
      </c>
      <c r="C208" s="588" t="s">
        <v>26105</v>
      </c>
      <c r="D208" s="589" t="s">
        <v>26419</v>
      </c>
    </row>
    <row r="209" spans="1:4" ht="13.5" x14ac:dyDescent="0.25">
      <c r="A209" s="588" t="s">
        <v>1749</v>
      </c>
      <c r="B209" s="588" t="s">
        <v>26420</v>
      </c>
      <c r="C209" s="588" t="s">
        <v>26105</v>
      </c>
      <c r="D209" s="589" t="s">
        <v>26421</v>
      </c>
    </row>
    <row r="210" spans="1:4" ht="13.5" x14ac:dyDescent="0.25">
      <c r="A210" s="588" t="s">
        <v>1750</v>
      </c>
      <c r="B210" s="588" t="s">
        <v>26422</v>
      </c>
      <c r="C210" s="588" t="s">
        <v>26105</v>
      </c>
      <c r="D210" s="589" t="s">
        <v>26423</v>
      </c>
    </row>
    <row r="211" spans="1:4" ht="13.5" x14ac:dyDescent="0.25">
      <c r="A211" s="588" t="s">
        <v>1751</v>
      </c>
      <c r="B211" s="588" t="s">
        <v>26424</v>
      </c>
      <c r="C211" s="588" t="s">
        <v>26105</v>
      </c>
      <c r="D211" s="589" t="s">
        <v>26425</v>
      </c>
    </row>
    <row r="212" spans="1:4" ht="13.5" x14ac:dyDescent="0.25">
      <c r="A212" s="588" t="s">
        <v>1753</v>
      </c>
      <c r="B212" s="588" t="s">
        <v>26426</v>
      </c>
      <c r="C212" s="588" t="s">
        <v>26105</v>
      </c>
      <c r="D212" s="589" t="s">
        <v>26427</v>
      </c>
    </row>
    <row r="213" spans="1:4" ht="13.5" x14ac:dyDescent="0.25">
      <c r="A213" s="588" t="s">
        <v>1754</v>
      </c>
      <c r="B213" s="588" t="s">
        <v>26428</v>
      </c>
      <c r="C213" s="588" t="s">
        <v>26105</v>
      </c>
      <c r="D213" s="589" t="s">
        <v>16757</v>
      </c>
    </row>
    <row r="214" spans="1:4" ht="13.5" x14ac:dyDescent="0.25">
      <c r="A214" s="588" t="s">
        <v>1755</v>
      </c>
      <c r="B214" s="588" t="s">
        <v>26429</v>
      </c>
      <c r="C214" s="588" t="s">
        <v>26105</v>
      </c>
      <c r="D214" s="589" t="s">
        <v>26430</v>
      </c>
    </row>
    <row r="215" spans="1:4" ht="13.5" x14ac:dyDescent="0.25">
      <c r="A215" s="588" t="s">
        <v>1756</v>
      </c>
      <c r="B215" s="588" t="s">
        <v>26431</v>
      </c>
      <c r="C215" s="588" t="s">
        <v>26105</v>
      </c>
      <c r="D215" s="589" t="s">
        <v>26432</v>
      </c>
    </row>
    <row r="216" spans="1:4" ht="13.5" x14ac:dyDescent="0.25">
      <c r="A216" s="588" t="s">
        <v>1757</v>
      </c>
      <c r="B216" s="588" t="s">
        <v>26433</v>
      </c>
      <c r="C216" s="588" t="s">
        <v>26105</v>
      </c>
      <c r="D216" s="589" t="s">
        <v>26434</v>
      </c>
    </row>
    <row r="217" spans="1:4" ht="13.5" x14ac:dyDescent="0.25">
      <c r="A217" s="588" t="s">
        <v>1758</v>
      </c>
      <c r="B217" s="588" t="s">
        <v>26435</v>
      </c>
      <c r="C217" s="588" t="s">
        <v>26105</v>
      </c>
      <c r="D217" s="589" t="s">
        <v>26436</v>
      </c>
    </row>
    <row r="218" spans="1:4" ht="13.5" x14ac:dyDescent="0.25">
      <c r="A218" s="588" t="s">
        <v>1759</v>
      </c>
      <c r="B218" s="588" t="s">
        <v>26437</v>
      </c>
      <c r="C218" s="588" t="s">
        <v>26105</v>
      </c>
      <c r="D218" s="589" t="s">
        <v>26438</v>
      </c>
    </row>
    <row r="219" spans="1:4" ht="13.5" x14ac:dyDescent="0.25">
      <c r="A219" s="588" t="s">
        <v>1760</v>
      </c>
      <c r="B219" s="588" t="s">
        <v>26439</v>
      </c>
      <c r="C219" s="588" t="s">
        <v>26105</v>
      </c>
      <c r="D219" s="589" t="s">
        <v>26440</v>
      </c>
    </row>
    <row r="220" spans="1:4" ht="13.5" x14ac:dyDescent="0.25">
      <c r="A220" s="588" t="s">
        <v>1761</v>
      </c>
      <c r="B220" s="588" t="s">
        <v>26441</v>
      </c>
      <c r="C220" s="588" t="s">
        <v>26105</v>
      </c>
      <c r="D220" s="589" t="s">
        <v>26442</v>
      </c>
    </row>
    <row r="221" spans="1:4" ht="13.5" x14ac:dyDescent="0.25">
      <c r="A221" s="588" t="s">
        <v>1762</v>
      </c>
      <c r="B221" s="588" t="s">
        <v>26443</v>
      </c>
      <c r="C221" s="588" t="s">
        <v>26105</v>
      </c>
      <c r="D221" s="589" t="s">
        <v>26444</v>
      </c>
    </row>
    <row r="222" spans="1:4" ht="13.5" x14ac:dyDescent="0.25">
      <c r="A222" s="588" t="s">
        <v>1763</v>
      </c>
      <c r="B222" s="588" t="s">
        <v>26445</v>
      </c>
      <c r="C222" s="588" t="s">
        <v>26105</v>
      </c>
      <c r="D222" s="589" t="s">
        <v>26446</v>
      </c>
    </row>
    <row r="223" spans="1:4" ht="13.5" x14ac:dyDescent="0.25">
      <c r="A223" s="588" t="s">
        <v>1764</v>
      </c>
      <c r="B223" s="588" t="s">
        <v>26447</v>
      </c>
      <c r="C223" s="588" t="s">
        <v>26105</v>
      </c>
      <c r="D223" s="589" t="s">
        <v>26448</v>
      </c>
    </row>
    <row r="224" spans="1:4" ht="13.5" x14ac:dyDescent="0.25">
      <c r="A224" s="588" t="s">
        <v>1765</v>
      </c>
      <c r="B224" s="588" t="s">
        <v>26449</v>
      </c>
      <c r="C224" s="588" t="s">
        <v>26105</v>
      </c>
      <c r="D224" s="589" t="s">
        <v>26450</v>
      </c>
    </row>
    <row r="225" spans="1:4" ht="13.5" x14ac:dyDescent="0.25">
      <c r="A225" s="588" t="s">
        <v>1766</v>
      </c>
      <c r="B225" s="588" t="s">
        <v>26451</v>
      </c>
      <c r="C225" s="588" t="s">
        <v>26105</v>
      </c>
      <c r="D225" s="589" t="s">
        <v>1338</v>
      </c>
    </row>
    <row r="226" spans="1:4" ht="13.5" x14ac:dyDescent="0.25">
      <c r="A226" s="588" t="s">
        <v>1767</v>
      </c>
      <c r="B226" s="588" t="s">
        <v>26452</v>
      </c>
      <c r="C226" s="588" t="s">
        <v>26105</v>
      </c>
      <c r="D226" s="589" t="s">
        <v>26453</v>
      </c>
    </row>
    <row r="227" spans="1:4" ht="13.5" x14ac:dyDescent="0.25">
      <c r="A227" s="588" t="s">
        <v>1768</v>
      </c>
      <c r="B227" s="588" t="s">
        <v>26454</v>
      </c>
      <c r="C227" s="588" t="s">
        <v>26105</v>
      </c>
      <c r="D227" s="589" t="s">
        <v>26455</v>
      </c>
    </row>
    <row r="228" spans="1:4" ht="13.5" x14ac:dyDescent="0.25">
      <c r="A228" s="588" t="s">
        <v>1769</v>
      </c>
      <c r="B228" s="588" t="s">
        <v>26456</v>
      </c>
      <c r="C228" s="588" t="s">
        <v>26105</v>
      </c>
      <c r="D228" s="589" t="s">
        <v>21083</v>
      </c>
    </row>
    <row r="229" spans="1:4" ht="13.5" x14ac:dyDescent="0.25">
      <c r="A229" s="588" t="s">
        <v>1770</v>
      </c>
      <c r="B229" s="588" t="s">
        <v>26457</v>
      </c>
      <c r="C229" s="588" t="s">
        <v>26105</v>
      </c>
      <c r="D229" s="589" t="s">
        <v>26458</v>
      </c>
    </row>
    <row r="230" spans="1:4" ht="13.5" x14ac:dyDescent="0.25">
      <c r="A230" s="588" t="s">
        <v>1771</v>
      </c>
      <c r="B230" s="588" t="s">
        <v>26459</v>
      </c>
      <c r="C230" s="588" t="s">
        <v>26237</v>
      </c>
      <c r="D230" s="589" t="s">
        <v>26460</v>
      </c>
    </row>
    <row r="231" spans="1:4" ht="13.5" x14ac:dyDescent="0.25">
      <c r="A231" s="588" t="s">
        <v>1772</v>
      </c>
      <c r="B231" s="588" t="s">
        <v>26461</v>
      </c>
      <c r="C231" s="588" t="s">
        <v>26237</v>
      </c>
      <c r="D231" s="589" t="s">
        <v>13971</v>
      </c>
    </row>
    <row r="232" spans="1:4" ht="13.5" x14ac:dyDescent="0.25">
      <c r="A232" s="588" t="s">
        <v>1773</v>
      </c>
      <c r="B232" s="588" t="s">
        <v>26462</v>
      </c>
      <c r="C232" s="588" t="s">
        <v>26105</v>
      </c>
      <c r="D232" s="589" t="s">
        <v>26463</v>
      </c>
    </row>
    <row r="233" spans="1:4" ht="13.5" x14ac:dyDescent="0.25">
      <c r="A233" s="588" t="s">
        <v>1774</v>
      </c>
      <c r="B233" s="588" t="s">
        <v>26464</v>
      </c>
      <c r="C233" s="588" t="s">
        <v>26105</v>
      </c>
      <c r="D233" s="589" t="s">
        <v>26465</v>
      </c>
    </row>
    <row r="234" spans="1:4" ht="13.5" x14ac:dyDescent="0.25">
      <c r="A234" s="588" t="s">
        <v>1775</v>
      </c>
      <c r="B234" s="588" t="s">
        <v>26466</v>
      </c>
      <c r="C234" s="588" t="s">
        <v>26105</v>
      </c>
      <c r="D234" s="589" t="s">
        <v>26467</v>
      </c>
    </row>
    <row r="235" spans="1:4" ht="13.5" x14ac:dyDescent="0.25">
      <c r="A235" s="588" t="s">
        <v>1776</v>
      </c>
      <c r="B235" s="588" t="s">
        <v>26468</v>
      </c>
      <c r="C235" s="588" t="s">
        <v>26237</v>
      </c>
      <c r="D235" s="589" t="s">
        <v>26469</v>
      </c>
    </row>
    <row r="236" spans="1:4" ht="13.5" x14ac:dyDescent="0.25">
      <c r="A236" s="588" t="s">
        <v>1777</v>
      </c>
      <c r="B236" s="588" t="s">
        <v>26470</v>
      </c>
      <c r="C236" s="588" t="s">
        <v>26471</v>
      </c>
      <c r="D236" s="589" t="s">
        <v>888</v>
      </c>
    </row>
    <row r="237" spans="1:4" ht="13.5" x14ac:dyDescent="0.25">
      <c r="A237" s="588" t="s">
        <v>1778</v>
      </c>
      <c r="B237" s="588" t="s">
        <v>26472</v>
      </c>
      <c r="C237" s="588" t="s">
        <v>26471</v>
      </c>
      <c r="D237" s="589" t="s">
        <v>880</v>
      </c>
    </row>
    <row r="238" spans="1:4" ht="13.5" x14ac:dyDescent="0.25">
      <c r="A238" s="588" t="s">
        <v>1780</v>
      </c>
      <c r="B238" s="588" t="s">
        <v>26473</v>
      </c>
      <c r="C238" s="588" t="s">
        <v>26471</v>
      </c>
      <c r="D238" s="589" t="s">
        <v>585</v>
      </c>
    </row>
    <row r="239" spans="1:4" ht="13.5" x14ac:dyDescent="0.25">
      <c r="A239" s="588" t="s">
        <v>1781</v>
      </c>
      <c r="B239" s="588" t="s">
        <v>26474</v>
      </c>
      <c r="C239" s="588" t="s">
        <v>26105</v>
      </c>
      <c r="D239" s="589" t="s">
        <v>16467</v>
      </c>
    </row>
    <row r="240" spans="1:4" ht="13.5" x14ac:dyDescent="0.25">
      <c r="A240" s="588" t="s">
        <v>1782</v>
      </c>
      <c r="B240" s="588" t="s">
        <v>26475</v>
      </c>
      <c r="C240" s="588" t="s">
        <v>26105</v>
      </c>
      <c r="D240" s="589" t="s">
        <v>13627</v>
      </c>
    </row>
    <row r="241" spans="1:4" ht="13.5" x14ac:dyDescent="0.25">
      <c r="A241" s="588" t="s">
        <v>1783</v>
      </c>
      <c r="B241" s="588" t="s">
        <v>26476</v>
      </c>
      <c r="C241" s="588" t="s">
        <v>26105</v>
      </c>
      <c r="D241" s="589" t="s">
        <v>1453</v>
      </c>
    </row>
    <row r="242" spans="1:4" ht="13.5" x14ac:dyDescent="0.25">
      <c r="A242" s="588" t="s">
        <v>1784</v>
      </c>
      <c r="B242" s="588" t="s">
        <v>26477</v>
      </c>
      <c r="C242" s="588" t="s">
        <v>26105</v>
      </c>
      <c r="D242" s="589" t="s">
        <v>5351</v>
      </c>
    </row>
    <row r="243" spans="1:4" ht="13.5" x14ac:dyDescent="0.25">
      <c r="A243" s="588" t="s">
        <v>1786</v>
      </c>
      <c r="B243" s="588" t="s">
        <v>26478</v>
      </c>
      <c r="C243" s="588" t="s">
        <v>26105</v>
      </c>
      <c r="D243" s="589" t="s">
        <v>26479</v>
      </c>
    </row>
    <row r="244" spans="1:4" ht="13.5" x14ac:dyDescent="0.25">
      <c r="A244" s="588" t="s">
        <v>1788</v>
      </c>
      <c r="B244" s="588" t="s">
        <v>26480</v>
      </c>
      <c r="C244" s="588" t="s">
        <v>26105</v>
      </c>
      <c r="D244" s="589" t="s">
        <v>1284</v>
      </c>
    </row>
    <row r="245" spans="1:4" ht="13.5" x14ac:dyDescent="0.25">
      <c r="A245" s="588" t="s">
        <v>1790</v>
      </c>
      <c r="B245" s="588" t="s">
        <v>26481</v>
      </c>
      <c r="C245" s="588" t="s">
        <v>26105</v>
      </c>
      <c r="D245" s="589" t="s">
        <v>8206</v>
      </c>
    </row>
    <row r="246" spans="1:4" ht="13.5" x14ac:dyDescent="0.25">
      <c r="A246" s="588" t="s">
        <v>1791</v>
      </c>
      <c r="B246" s="588" t="s">
        <v>26482</v>
      </c>
      <c r="C246" s="588" t="s">
        <v>26105</v>
      </c>
      <c r="D246" s="589" t="s">
        <v>828</v>
      </c>
    </row>
    <row r="247" spans="1:4" ht="13.5" x14ac:dyDescent="0.25">
      <c r="A247" s="588" t="s">
        <v>1792</v>
      </c>
      <c r="B247" s="588" t="s">
        <v>26483</v>
      </c>
      <c r="C247" s="588" t="s">
        <v>26105</v>
      </c>
      <c r="D247" s="589" t="s">
        <v>17905</v>
      </c>
    </row>
    <row r="248" spans="1:4" ht="13.5" x14ac:dyDescent="0.25">
      <c r="A248" s="588" t="s">
        <v>1793</v>
      </c>
      <c r="B248" s="588" t="s">
        <v>26484</v>
      </c>
      <c r="C248" s="588" t="s">
        <v>26105</v>
      </c>
      <c r="D248" s="589" t="s">
        <v>220</v>
      </c>
    </row>
    <row r="249" spans="1:4" ht="13.5" x14ac:dyDescent="0.25">
      <c r="A249" s="588" t="s">
        <v>1794</v>
      </c>
      <c r="B249" s="588" t="s">
        <v>26485</v>
      </c>
      <c r="C249" s="588" t="s">
        <v>26105</v>
      </c>
      <c r="D249" s="589" t="s">
        <v>564</v>
      </c>
    </row>
    <row r="250" spans="1:4" ht="13.5" x14ac:dyDescent="0.25">
      <c r="A250" s="588" t="s">
        <v>1795</v>
      </c>
      <c r="B250" s="588" t="s">
        <v>26486</v>
      </c>
      <c r="C250" s="588" t="s">
        <v>26105</v>
      </c>
      <c r="D250" s="589" t="s">
        <v>432</v>
      </c>
    </row>
    <row r="251" spans="1:4" ht="13.5" x14ac:dyDescent="0.25">
      <c r="A251" s="588" t="s">
        <v>1796</v>
      </c>
      <c r="B251" s="588" t="s">
        <v>26487</v>
      </c>
      <c r="C251" s="588" t="s">
        <v>26105</v>
      </c>
      <c r="D251" s="589" t="s">
        <v>592</v>
      </c>
    </row>
    <row r="252" spans="1:4" ht="13.5" x14ac:dyDescent="0.25">
      <c r="A252" s="588" t="s">
        <v>1797</v>
      </c>
      <c r="B252" s="588" t="s">
        <v>26488</v>
      </c>
      <c r="C252" s="588" t="s">
        <v>26105</v>
      </c>
      <c r="D252" s="589" t="s">
        <v>1086</v>
      </c>
    </row>
    <row r="253" spans="1:4" ht="13.5" x14ac:dyDescent="0.25">
      <c r="A253" s="588" t="s">
        <v>1798</v>
      </c>
      <c r="B253" s="588" t="s">
        <v>26489</v>
      </c>
      <c r="C253" s="588" t="s">
        <v>26237</v>
      </c>
      <c r="D253" s="589" t="s">
        <v>26490</v>
      </c>
    </row>
    <row r="254" spans="1:4" ht="13.5" x14ac:dyDescent="0.25">
      <c r="A254" s="588" t="s">
        <v>1799</v>
      </c>
      <c r="B254" s="588" t="s">
        <v>26491</v>
      </c>
      <c r="C254" s="588" t="s">
        <v>26237</v>
      </c>
      <c r="D254" s="589" t="s">
        <v>26492</v>
      </c>
    </row>
    <row r="255" spans="1:4" ht="13.5" x14ac:dyDescent="0.25">
      <c r="A255" s="588" t="s">
        <v>1800</v>
      </c>
      <c r="B255" s="588" t="s">
        <v>26493</v>
      </c>
      <c r="C255" s="588" t="s">
        <v>26237</v>
      </c>
      <c r="D255" s="589" t="s">
        <v>26494</v>
      </c>
    </row>
    <row r="256" spans="1:4" ht="13.5" x14ac:dyDescent="0.25">
      <c r="A256" s="588" t="s">
        <v>1802</v>
      </c>
      <c r="B256" s="588" t="s">
        <v>26495</v>
      </c>
      <c r="C256" s="588" t="s">
        <v>26496</v>
      </c>
      <c r="D256" s="589" t="s">
        <v>26497</v>
      </c>
    </row>
    <row r="257" spans="1:4" ht="13.5" x14ac:dyDescent="0.25">
      <c r="A257" s="588" t="s">
        <v>1803</v>
      </c>
      <c r="B257" s="588" t="s">
        <v>26498</v>
      </c>
      <c r="C257" s="588" t="s">
        <v>26496</v>
      </c>
      <c r="D257" s="589" t="s">
        <v>26499</v>
      </c>
    </row>
    <row r="258" spans="1:4" ht="13.5" x14ac:dyDescent="0.25">
      <c r="A258" s="588" t="s">
        <v>1804</v>
      </c>
      <c r="B258" s="588" t="s">
        <v>26500</v>
      </c>
      <c r="C258" s="588" t="s">
        <v>26496</v>
      </c>
      <c r="D258" s="589" t="s">
        <v>26501</v>
      </c>
    </row>
    <row r="259" spans="1:4" ht="13.5" x14ac:dyDescent="0.25">
      <c r="A259" s="588" t="s">
        <v>1805</v>
      </c>
      <c r="B259" s="588" t="s">
        <v>26502</v>
      </c>
      <c r="C259" s="588" t="s">
        <v>26496</v>
      </c>
      <c r="D259" s="589" t="s">
        <v>26503</v>
      </c>
    </row>
    <row r="260" spans="1:4" ht="13.5" x14ac:dyDescent="0.25">
      <c r="A260" s="588" t="s">
        <v>1806</v>
      </c>
      <c r="B260" s="588" t="s">
        <v>26504</v>
      </c>
      <c r="C260" s="588" t="s">
        <v>26496</v>
      </c>
      <c r="D260" s="589" t="s">
        <v>17248</v>
      </c>
    </row>
    <row r="261" spans="1:4" ht="13.5" x14ac:dyDescent="0.25">
      <c r="A261" s="588" t="s">
        <v>1807</v>
      </c>
      <c r="B261" s="588" t="s">
        <v>26505</v>
      </c>
      <c r="C261" s="588" t="s">
        <v>26496</v>
      </c>
      <c r="D261" s="589" t="s">
        <v>26506</v>
      </c>
    </row>
    <row r="262" spans="1:4" ht="13.5" x14ac:dyDescent="0.25">
      <c r="A262" s="588" t="s">
        <v>1808</v>
      </c>
      <c r="B262" s="588" t="s">
        <v>26507</v>
      </c>
      <c r="C262" s="588" t="s">
        <v>26496</v>
      </c>
      <c r="D262" s="589" t="s">
        <v>26508</v>
      </c>
    </row>
    <row r="263" spans="1:4" ht="13.5" x14ac:dyDescent="0.25">
      <c r="A263" s="588" t="s">
        <v>1809</v>
      </c>
      <c r="B263" s="588" t="s">
        <v>26509</v>
      </c>
      <c r="C263" s="588" t="s">
        <v>26496</v>
      </c>
      <c r="D263" s="589" t="s">
        <v>26510</v>
      </c>
    </row>
    <row r="264" spans="1:4" ht="13.5" x14ac:dyDescent="0.25">
      <c r="A264" s="588" t="s">
        <v>1810</v>
      </c>
      <c r="B264" s="588" t="s">
        <v>26511</v>
      </c>
      <c r="C264" s="588" t="s">
        <v>26496</v>
      </c>
      <c r="D264" s="589" t="s">
        <v>26512</v>
      </c>
    </row>
    <row r="265" spans="1:4" ht="13.5" x14ac:dyDescent="0.25">
      <c r="A265" s="588" t="s">
        <v>1811</v>
      </c>
      <c r="B265" s="588" t="s">
        <v>26513</v>
      </c>
      <c r="C265" s="588" t="s">
        <v>26237</v>
      </c>
      <c r="D265" s="589" t="s">
        <v>26514</v>
      </c>
    </row>
    <row r="266" spans="1:4" ht="13.5" x14ac:dyDescent="0.25">
      <c r="A266" s="588" t="s">
        <v>1812</v>
      </c>
      <c r="B266" s="588" t="s">
        <v>26515</v>
      </c>
      <c r="C266" s="588" t="s">
        <v>26237</v>
      </c>
      <c r="D266" s="589" t="s">
        <v>26516</v>
      </c>
    </row>
    <row r="267" spans="1:4" ht="13.5" x14ac:dyDescent="0.25">
      <c r="A267" s="588" t="s">
        <v>1813</v>
      </c>
      <c r="B267" s="588" t="s">
        <v>26517</v>
      </c>
      <c r="C267" s="588" t="s">
        <v>26496</v>
      </c>
      <c r="D267" s="589" t="s">
        <v>26518</v>
      </c>
    </row>
    <row r="268" spans="1:4" ht="13.5" x14ac:dyDescent="0.25">
      <c r="A268" s="588" t="s">
        <v>1814</v>
      </c>
      <c r="B268" s="588" t="s">
        <v>26519</v>
      </c>
      <c r="C268" s="588" t="s">
        <v>26496</v>
      </c>
      <c r="D268" s="589" t="s">
        <v>26520</v>
      </c>
    </row>
    <row r="269" spans="1:4" ht="13.5" x14ac:dyDescent="0.25">
      <c r="A269" s="588" t="s">
        <v>1815</v>
      </c>
      <c r="B269" s="588" t="s">
        <v>26521</v>
      </c>
      <c r="C269" s="588" t="s">
        <v>26496</v>
      </c>
      <c r="D269" s="589" t="s">
        <v>26522</v>
      </c>
    </row>
    <row r="270" spans="1:4" ht="13.5" x14ac:dyDescent="0.25">
      <c r="A270" s="588" t="s">
        <v>1816</v>
      </c>
      <c r="B270" s="588" t="s">
        <v>26523</v>
      </c>
      <c r="C270" s="588" t="s">
        <v>26496</v>
      </c>
      <c r="D270" s="589" t="s">
        <v>26524</v>
      </c>
    </row>
    <row r="271" spans="1:4" ht="13.5" x14ac:dyDescent="0.25">
      <c r="A271" s="588" t="s">
        <v>1817</v>
      </c>
      <c r="B271" s="588" t="s">
        <v>26525</v>
      </c>
      <c r="C271" s="588" t="s">
        <v>26496</v>
      </c>
      <c r="D271" s="589" t="s">
        <v>14297</v>
      </c>
    </row>
    <row r="272" spans="1:4" ht="13.5" x14ac:dyDescent="0.25">
      <c r="A272" s="588" t="s">
        <v>1818</v>
      </c>
      <c r="B272" s="588" t="s">
        <v>26526</v>
      </c>
      <c r="C272" s="588" t="s">
        <v>26496</v>
      </c>
      <c r="D272" s="589" t="s">
        <v>26527</v>
      </c>
    </row>
    <row r="273" spans="1:4" ht="13.5" x14ac:dyDescent="0.25">
      <c r="A273" s="588" t="s">
        <v>1819</v>
      </c>
      <c r="B273" s="588" t="s">
        <v>26528</v>
      </c>
      <c r="C273" s="588" t="s">
        <v>26496</v>
      </c>
      <c r="D273" s="589" t="s">
        <v>26529</v>
      </c>
    </row>
    <row r="274" spans="1:4" ht="13.5" x14ac:dyDescent="0.25">
      <c r="A274" s="588" t="s">
        <v>1820</v>
      </c>
      <c r="B274" s="588" t="s">
        <v>26530</v>
      </c>
      <c r="C274" s="588" t="s">
        <v>26496</v>
      </c>
      <c r="D274" s="589" t="s">
        <v>26531</v>
      </c>
    </row>
    <row r="275" spans="1:4" ht="13.5" x14ac:dyDescent="0.25">
      <c r="A275" s="588" t="s">
        <v>1821</v>
      </c>
      <c r="B275" s="588" t="s">
        <v>26532</v>
      </c>
      <c r="C275" s="588" t="s">
        <v>26496</v>
      </c>
      <c r="D275" s="589" t="s">
        <v>26533</v>
      </c>
    </row>
    <row r="276" spans="1:4" ht="13.5" x14ac:dyDescent="0.25">
      <c r="A276" s="588" t="s">
        <v>1822</v>
      </c>
      <c r="B276" s="588" t="s">
        <v>26534</v>
      </c>
      <c r="C276" s="588" t="s">
        <v>26496</v>
      </c>
      <c r="D276" s="589" t="s">
        <v>26535</v>
      </c>
    </row>
    <row r="277" spans="1:4" ht="13.5" x14ac:dyDescent="0.25">
      <c r="A277" s="588" t="s">
        <v>1823</v>
      </c>
      <c r="B277" s="588" t="s">
        <v>26536</v>
      </c>
      <c r="C277" s="588" t="s">
        <v>26496</v>
      </c>
      <c r="D277" s="589" t="s">
        <v>26537</v>
      </c>
    </row>
    <row r="278" spans="1:4" ht="13.5" x14ac:dyDescent="0.25">
      <c r="A278" s="588" t="s">
        <v>1825</v>
      </c>
      <c r="B278" s="588" t="s">
        <v>26538</v>
      </c>
      <c r="C278" s="588" t="s">
        <v>26496</v>
      </c>
      <c r="D278" s="589" t="s">
        <v>26539</v>
      </c>
    </row>
    <row r="279" spans="1:4" ht="13.5" x14ac:dyDescent="0.25">
      <c r="A279" s="588" t="s">
        <v>1826</v>
      </c>
      <c r="B279" s="588" t="s">
        <v>26540</v>
      </c>
      <c r="C279" s="588" t="s">
        <v>26496</v>
      </c>
      <c r="D279" s="589" t="s">
        <v>26541</v>
      </c>
    </row>
    <row r="280" spans="1:4" ht="13.5" x14ac:dyDescent="0.25">
      <c r="A280" s="588" t="s">
        <v>1827</v>
      </c>
      <c r="B280" s="588" t="s">
        <v>26542</v>
      </c>
      <c r="C280" s="588" t="s">
        <v>26496</v>
      </c>
      <c r="D280" s="589" t="s">
        <v>26543</v>
      </c>
    </row>
    <row r="281" spans="1:4" ht="13.5" x14ac:dyDescent="0.25">
      <c r="A281" s="588" t="s">
        <v>1828</v>
      </c>
      <c r="B281" s="588" t="s">
        <v>26544</v>
      </c>
      <c r="C281" s="588" t="s">
        <v>26496</v>
      </c>
      <c r="D281" s="589" t="s">
        <v>26545</v>
      </c>
    </row>
    <row r="282" spans="1:4" ht="13.5" x14ac:dyDescent="0.25">
      <c r="A282" s="588" t="s">
        <v>1829</v>
      </c>
      <c r="B282" s="588" t="s">
        <v>26546</v>
      </c>
      <c r="C282" s="588" t="s">
        <v>26496</v>
      </c>
      <c r="D282" s="589" t="s">
        <v>26547</v>
      </c>
    </row>
    <row r="283" spans="1:4" ht="13.5" x14ac:dyDescent="0.25">
      <c r="A283" s="588" t="s">
        <v>1830</v>
      </c>
      <c r="B283" s="588" t="s">
        <v>26548</v>
      </c>
      <c r="C283" s="588" t="s">
        <v>26496</v>
      </c>
      <c r="D283" s="589" t="s">
        <v>26549</v>
      </c>
    </row>
    <row r="284" spans="1:4" ht="13.5" x14ac:dyDescent="0.25">
      <c r="A284" s="588" t="s">
        <v>1831</v>
      </c>
      <c r="B284" s="588" t="s">
        <v>26550</v>
      </c>
      <c r="C284" s="588" t="s">
        <v>26496</v>
      </c>
      <c r="D284" s="589" t="s">
        <v>26551</v>
      </c>
    </row>
    <row r="285" spans="1:4" ht="13.5" x14ac:dyDescent="0.25">
      <c r="A285" s="588" t="s">
        <v>1832</v>
      </c>
      <c r="B285" s="588" t="s">
        <v>26552</v>
      </c>
      <c r="C285" s="588" t="s">
        <v>26496</v>
      </c>
      <c r="D285" s="589" t="s">
        <v>26553</v>
      </c>
    </row>
    <row r="286" spans="1:4" ht="13.5" x14ac:dyDescent="0.25">
      <c r="A286" s="588" t="s">
        <v>1833</v>
      </c>
      <c r="B286" s="588" t="s">
        <v>26554</v>
      </c>
      <c r="C286" s="588" t="s">
        <v>26496</v>
      </c>
      <c r="D286" s="589" t="s">
        <v>26555</v>
      </c>
    </row>
    <row r="287" spans="1:4" ht="13.5" x14ac:dyDescent="0.25">
      <c r="A287" s="588" t="s">
        <v>1834</v>
      </c>
      <c r="B287" s="588" t="s">
        <v>26556</v>
      </c>
      <c r="C287" s="588" t="s">
        <v>26496</v>
      </c>
      <c r="D287" s="589" t="s">
        <v>26557</v>
      </c>
    </row>
    <row r="288" spans="1:4" ht="13.5" x14ac:dyDescent="0.25">
      <c r="A288" s="588" t="s">
        <v>1835</v>
      </c>
      <c r="B288" s="588" t="s">
        <v>26558</v>
      </c>
      <c r="C288" s="588" t="s">
        <v>26496</v>
      </c>
      <c r="D288" s="589" t="s">
        <v>26559</v>
      </c>
    </row>
    <row r="289" spans="1:4" ht="13.5" x14ac:dyDescent="0.25">
      <c r="A289" s="588" t="s">
        <v>1836</v>
      </c>
      <c r="B289" s="588" t="s">
        <v>26560</v>
      </c>
      <c r="C289" s="588" t="s">
        <v>26496</v>
      </c>
      <c r="D289" s="589" t="s">
        <v>22972</v>
      </c>
    </row>
    <row r="290" spans="1:4" ht="13.5" x14ac:dyDescent="0.25">
      <c r="A290" s="588" t="s">
        <v>1837</v>
      </c>
      <c r="B290" s="588" t="s">
        <v>26561</v>
      </c>
      <c r="C290" s="588" t="s">
        <v>26237</v>
      </c>
      <c r="D290" s="589" t="s">
        <v>26562</v>
      </c>
    </row>
    <row r="291" spans="1:4" ht="13.5" x14ac:dyDescent="0.25">
      <c r="A291" s="588" t="s">
        <v>1838</v>
      </c>
      <c r="B291" s="588" t="s">
        <v>26563</v>
      </c>
      <c r="C291" s="588" t="s">
        <v>26237</v>
      </c>
      <c r="D291" s="589" t="s">
        <v>26564</v>
      </c>
    </row>
    <row r="292" spans="1:4" ht="13.5" x14ac:dyDescent="0.25">
      <c r="A292" s="588" t="s">
        <v>1839</v>
      </c>
      <c r="B292" s="588" t="s">
        <v>26565</v>
      </c>
      <c r="C292" s="588" t="s">
        <v>26496</v>
      </c>
      <c r="D292" s="589" t="s">
        <v>26566</v>
      </c>
    </row>
    <row r="293" spans="1:4" ht="13.5" x14ac:dyDescent="0.25">
      <c r="A293" s="588" t="s">
        <v>1840</v>
      </c>
      <c r="B293" s="588" t="s">
        <v>26567</v>
      </c>
      <c r="C293" s="588" t="s">
        <v>26568</v>
      </c>
      <c r="D293" s="589" t="s">
        <v>26569</v>
      </c>
    </row>
    <row r="294" spans="1:4" ht="13.5" x14ac:dyDescent="0.25">
      <c r="A294" s="588" t="s">
        <v>1841</v>
      </c>
      <c r="B294" s="588" t="s">
        <v>26570</v>
      </c>
      <c r="C294" s="588" t="s">
        <v>26568</v>
      </c>
      <c r="D294" s="589" t="s">
        <v>26571</v>
      </c>
    </row>
    <row r="295" spans="1:4" ht="13.5" x14ac:dyDescent="0.25">
      <c r="A295" s="588" t="s">
        <v>1843</v>
      </c>
      <c r="B295" s="588" t="s">
        <v>26572</v>
      </c>
      <c r="C295" s="588" t="s">
        <v>26568</v>
      </c>
      <c r="D295" s="589" t="s">
        <v>26573</v>
      </c>
    </row>
    <row r="296" spans="1:4" ht="13.5" x14ac:dyDescent="0.25">
      <c r="A296" s="588" t="s">
        <v>1844</v>
      </c>
      <c r="B296" s="588" t="s">
        <v>26574</v>
      </c>
      <c r="C296" s="588" t="s">
        <v>26568</v>
      </c>
      <c r="D296" s="589" t="s">
        <v>17430</v>
      </c>
    </row>
    <row r="297" spans="1:4" ht="13.5" x14ac:dyDescent="0.25">
      <c r="A297" s="588" t="s">
        <v>1845</v>
      </c>
      <c r="B297" s="588" t="s">
        <v>26575</v>
      </c>
      <c r="C297" s="588" t="s">
        <v>26568</v>
      </c>
      <c r="D297" s="589" t="s">
        <v>13732</v>
      </c>
    </row>
    <row r="298" spans="1:4" ht="13.5" x14ac:dyDescent="0.25">
      <c r="A298" s="588" t="s">
        <v>1846</v>
      </c>
      <c r="B298" s="588" t="s">
        <v>26576</v>
      </c>
      <c r="C298" s="588" t="s">
        <v>26568</v>
      </c>
      <c r="D298" s="589" t="s">
        <v>26577</v>
      </c>
    </row>
    <row r="299" spans="1:4" ht="13.5" x14ac:dyDescent="0.25">
      <c r="A299" s="588" t="s">
        <v>1847</v>
      </c>
      <c r="B299" s="588" t="s">
        <v>26578</v>
      </c>
      <c r="C299" s="588" t="s">
        <v>26568</v>
      </c>
      <c r="D299" s="589" t="s">
        <v>26579</v>
      </c>
    </row>
    <row r="300" spans="1:4" ht="13.5" x14ac:dyDescent="0.25">
      <c r="A300" s="588" t="s">
        <v>1848</v>
      </c>
      <c r="B300" s="588" t="s">
        <v>26580</v>
      </c>
      <c r="C300" s="588" t="s">
        <v>26568</v>
      </c>
      <c r="D300" s="589" t="s">
        <v>26581</v>
      </c>
    </row>
    <row r="301" spans="1:4" ht="13.5" x14ac:dyDescent="0.25">
      <c r="A301" s="588" t="s">
        <v>144</v>
      </c>
      <c r="B301" s="588" t="s">
        <v>26582</v>
      </c>
      <c r="C301" s="588" t="s">
        <v>26568</v>
      </c>
      <c r="D301" s="589" t="s">
        <v>14717</v>
      </c>
    </row>
    <row r="302" spans="1:4" ht="13.5" x14ac:dyDescent="0.25">
      <c r="A302" s="588" t="s">
        <v>1849</v>
      </c>
      <c r="B302" s="588" t="s">
        <v>26583</v>
      </c>
      <c r="C302" s="588" t="s">
        <v>26568</v>
      </c>
      <c r="D302" s="589" t="s">
        <v>26584</v>
      </c>
    </row>
    <row r="303" spans="1:4" ht="13.5" x14ac:dyDescent="0.25">
      <c r="A303" s="588" t="s">
        <v>1850</v>
      </c>
      <c r="B303" s="588" t="s">
        <v>26585</v>
      </c>
      <c r="C303" s="588" t="s">
        <v>26568</v>
      </c>
      <c r="D303" s="589" t="s">
        <v>13733</v>
      </c>
    </row>
    <row r="304" spans="1:4" ht="13.5" x14ac:dyDescent="0.25">
      <c r="A304" s="588" t="s">
        <v>1851</v>
      </c>
      <c r="B304" s="588" t="s">
        <v>26586</v>
      </c>
      <c r="C304" s="588" t="s">
        <v>26568</v>
      </c>
      <c r="D304" s="589" t="s">
        <v>26587</v>
      </c>
    </row>
    <row r="305" spans="1:4" ht="13.5" x14ac:dyDescent="0.25">
      <c r="A305" s="588" t="s">
        <v>1852</v>
      </c>
      <c r="B305" s="588" t="s">
        <v>26588</v>
      </c>
      <c r="C305" s="588" t="s">
        <v>26568</v>
      </c>
      <c r="D305" s="589" t="s">
        <v>26589</v>
      </c>
    </row>
    <row r="306" spans="1:4" ht="13.5" x14ac:dyDescent="0.25">
      <c r="A306" s="588" t="s">
        <v>1853</v>
      </c>
      <c r="B306" s="588" t="s">
        <v>26590</v>
      </c>
      <c r="C306" s="588" t="s">
        <v>26568</v>
      </c>
      <c r="D306" s="589" t="s">
        <v>26591</v>
      </c>
    </row>
    <row r="307" spans="1:4" ht="13.5" x14ac:dyDescent="0.25">
      <c r="A307" s="588" t="s">
        <v>1854</v>
      </c>
      <c r="B307" s="588" t="s">
        <v>26592</v>
      </c>
      <c r="C307" s="588" t="s">
        <v>26568</v>
      </c>
      <c r="D307" s="589" t="s">
        <v>26593</v>
      </c>
    </row>
    <row r="308" spans="1:4" ht="13.5" x14ac:dyDescent="0.25">
      <c r="A308" s="588" t="s">
        <v>1855</v>
      </c>
      <c r="B308" s="588" t="s">
        <v>26594</v>
      </c>
      <c r="C308" s="588" t="s">
        <v>26568</v>
      </c>
      <c r="D308" s="589" t="s">
        <v>1469</v>
      </c>
    </row>
    <row r="309" spans="1:4" ht="13.5" x14ac:dyDescent="0.25">
      <c r="A309" s="588" t="s">
        <v>1856</v>
      </c>
      <c r="B309" s="588" t="s">
        <v>26595</v>
      </c>
      <c r="C309" s="588" t="s">
        <v>26568</v>
      </c>
      <c r="D309" s="589" t="s">
        <v>26596</v>
      </c>
    </row>
    <row r="310" spans="1:4" ht="13.5" x14ac:dyDescent="0.25">
      <c r="A310" s="588" t="s">
        <v>1858</v>
      </c>
      <c r="B310" s="588" t="s">
        <v>26597</v>
      </c>
      <c r="C310" s="588" t="s">
        <v>26568</v>
      </c>
      <c r="D310" s="589" t="s">
        <v>22986</v>
      </c>
    </row>
    <row r="311" spans="1:4" ht="13.5" x14ac:dyDescent="0.25">
      <c r="A311" s="588" t="s">
        <v>1859</v>
      </c>
      <c r="B311" s="588" t="s">
        <v>26598</v>
      </c>
      <c r="C311" s="588" t="s">
        <v>26568</v>
      </c>
      <c r="D311" s="589" t="s">
        <v>26599</v>
      </c>
    </row>
    <row r="312" spans="1:4" ht="13.5" x14ac:dyDescent="0.25">
      <c r="A312" s="588" t="s">
        <v>1860</v>
      </c>
      <c r="B312" s="588" t="s">
        <v>26600</v>
      </c>
      <c r="C312" s="588" t="s">
        <v>26568</v>
      </c>
      <c r="D312" s="589" t="s">
        <v>26601</v>
      </c>
    </row>
    <row r="313" spans="1:4" ht="13.5" x14ac:dyDescent="0.25">
      <c r="A313" s="588" t="s">
        <v>1861</v>
      </c>
      <c r="B313" s="588" t="s">
        <v>26602</v>
      </c>
      <c r="C313" s="588" t="s">
        <v>26568</v>
      </c>
      <c r="D313" s="589" t="s">
        <v>26603</v>
      </c>
    </row>
    <row r="314" spans="1:4" ht="13.5" x14ac:dyDescent="0.25">
      <c r="A314" s="588" t="s">
        <v>1862</v>
      </c>
      <c r="B314" s="588" t="s">
        <v>26604</v>
      </c>
      <c r="C314" s="588" t="s">
        <v>26568</v>
      </c>
      <c r="D314" s="589" t="s">
        <v>26605</v>
      </c>
    </row>
    <row r="315" spans="1:4" ht="13.5" x14ac:dyDescent="0.25">
      <c r="A315" s="588" t="s">
        <v>1863</v>
      </c>
      <c r="B315" s="588" t="s">
        <v>26606</v>
      </c>
      <c r="C315" s="588" t="s">
        <v>26568</v>
      </c>
      <c r="D315" s="589" t="s">
        <v>26607</v>
      </c>
    </row>
    <row r="316" spans="1:4" ht="13.5" x14ac:dyDescent="0.25">
      <c r="A316" s="588" t="s">
        <v>1864</v>
      </c>
      <c r="B316" s="588" t="s">
        <v>26608</v>
      </c>
      <c r="C316" s="588" t="s">
        <v>26568</v>
      </c>
      <c r="D316" s="589" t="s">
        <v>26609</v>
      </c>
    </row>
    <row r="317" spans="1:4" ht="13.5" x14ac:dyDescent="0.25">
      <c r="A317" s="588" t="s">
        <v>1866</v>
      </c>
      <c r="B317" s="588" t="s">
        <v>26610</v>
      </c>
      <c r="C317" s="588" t="s">
        <v>26568</v>
      </c>
      <c r="D317" s="589" t="s">
        <v>1093</v>
      </c>
    </row>
    <row r="318" spans="1:4" ht="13.5" x14ac:dyDescent="0.25">
      <c r="A318" s="588" t="s">
        <v>1867</v>
      </c>
      <c r="B318" s="588" t="s">
        <v>26611</v>
      </c>
      <c r="C318" s="588" t="s">
        <v>26568</v>
      </c>
      <c r="D318" s="589" t="s">
        <v>26612</v>
      </c>
    </row>
    <row r="319" spans="1:4" ht="13.5" x14ac:dyDescent="0.25">
      <c r="A319" s="588" t="s">
        <v>1869</v>
      </c>
      <c r="B319" s="588" t="s">
        <v>26613</v>
      </c>
      <c r="C319" s="588" t="s">
        <v>26568</v>
      </c>
      <c r="D319" s="589" t="s">
        <v>26614</v>
      </c>
    </row>
    <row r="320" spans="1:4" ht="13.5" x14ac:dyDescent="0.25">
      <c r="A320" s="588" t="s">
        <v>1870</v>
      </c>
      <c r="B320" s="588" t="s">
        <v>26615</v>
      </c>
      <c r="C320" s="588" t="s">
        <v>26568</v>
      </c>
      <c r="D320" s="589" t="s">
        <v>26616</v>
      </c>
    </row>
    <row r="321" spans="1:4" ht="13.5" x14ac:dyDescent="0.25">
      <c r="A321" s="588" t="s">
        <v>1871</v>
      </c>
      <c r="B321" s="588" t="s">
        <v>26617</v>
      </c>
      <c r="C321" s="588" t="s">
        <v>26568</v>
      </c>
      <c r="D321" s="589" t="s">
        <v>26618</v>
      </c>
    </row>
    <row r="322" spans="1:4" ht="13.5" x14ac:dyDescent="0.25">
      <c r="A322" s="588" t="s">
        <v>1872</v>
      </c>
      <c r="B322" s="588" t="s">
        <v>26619</v>
      </c>
      <c r="C322" s="588" t="s">
        <v>26568</v>
      </c>
      <c r="D322" s="589" t="s">
        <v>4349</v>
      </c>
    </row>
    <row r="323" spans="1:4" ht="13.5" x14ac:dyDescent="0.25">
      <c r="A323" s="588" t="s">
        <v>1873</v>
      </c>
      <c r="B323" s="588" t="s">
        <v>26620</v>
      </c>
      <c r="C323" s="588" t="s">
        <v>26568</v>
      </c>
      <c r="D323" s="589" t="s">
        <v>26621</v>
      </c>
    </row>
    <row r="324" spans="1:4" ht="13.5" x14ac:dyDescent="0.25">
      <c r="A324" s="588" t="s">
        <v>1874</v>
      </c>
      <c r="B324" s="588" t="s">
        <v>26622</v>
      </c>
      <c r="C324" s="588" t="s">
        <v>26568</v>
      </c>
      <c r="D324" s="589" t="s">
        <v>26623</v>
      </c>
    </row>
    <row r="325" spans="1:4" ht="13.5" x14ac:dyDescent="0.25">
      <c r="A325" s="588" t="s">
        <v>1875</v>
      </c>
      <c r="B325" s="588" t="s">
        <v>26624</v>
      </c>
      <c r="C325" s="588" t="s">
        <v>26568</v>
      </c>
      <c r="D325" s="589" t="s">
        <v>26625</v>
      </c>
    </row>
    <row r="326" spans="1:4" ht="13.5" x14ac:dyDescent="0.25">
      <c r="A326" s="588" t="s">
        <v>1876</v>
      </c>
      <c r="B326" s="588" t="s">
        <v>26626</v>
      </c>
      <c r="C326" s="588" t="s">
        <v>26568</v>
      </c>
      <c r="D326" s="589" t="s">
        <v>1119</v>
      </c>
    </row>
    <row r="327" spans="1:4" ht="13.5" x14ac:dyDescent="0.25">
      <c r="A327" s="588" t="s">
        <v>1877</v>
      </c>
      <c r="B327" s="588" t="s">
        <v>26627</v>
      </c>
      <c r="C327" s="588" t="s">
        <v>26568</v>
      </c>
      <c r="D327" s="589" t="s">
        <v>26628</v>
      </c>
    </row>
    <row r="328" spans="1:4" ht="13.5" x14ac:dyDescent="0.25">
      <c r="A328" s="588" t="s">
        <v>1878</v>
      </c>
      <c r="B328" s="588" t="s">
        <v>26629</v>
      </c>
      <c r="C328" s="588" t="s">
        <v>26568</v>
      </c>
      <c r="D328" s="589" t="s">
        <v>26630</v>
      </c>
    </row>
    <row r="329" spans="1:4" ht="13.5" x14ac:dyDescent="0.25">
      <c r="A329" s="588" t="s">
        <v>1879</v>
      </c>
      <c r="B329" s="588" t="s">
        <v>26631</v>
      </c>
      <c r="C329" s="588" t="s">
        <v>26568</v>
      </c>
      <c r="D329" s="589" t="s">
        <v>26632</v>
      </c>
    </row>
    <row r="330" spans="1:4" ht="13.5" x14ac:dyDescent="0.25">
      <c r="A330" s="588" t="s">
        <v>1880</v>
      </c>
      <c r="B330" s="588" t="s">
        <v>26633</v>
      </c>
      <c r="C330" s="588" t="s">
        <v>26568</v>
      </c>
      <c r="D330" s="589" t="s">
        <v>26634</v>
      </c>
    </row>
    <row r="331" spans="1:4" ht="13.5" x14ac:dyDescent="0.25">
      <c r="A331" s="588" t="s">
        <v>1881</v>
      </c>
      <c r="B331" s="588" t="s">
        <v>26635</v>
      </c>
      <c r="C331" s="588" t="s">
        <v>26568</v>
      </c>
      <c r="D331" s="589" t="s">
        <v>18685</v>
      </c>
    </row>
    <row r="332" spans="1:4" ht="13.5" x14ac:dyDescent="0.25">
      <c r="A332" s="588" t="s">
        <v>1882</v>
      </c>
      <c r="B332" s="588" t="s">
        <v>26636</v>
      </c>
      <c r="C332" s="588" t="s">
        <v>26568</v>
      </c>
      <c r="D332" s="589" t="s">
        <v>6702</v>
      </c>
    </row>
    <row r="333" spans="1:4" ht="13.5" x14ac:dyDescent="0.25">
      <c r="A333" s="588" t="s">
        <v>1883</v>
      </c>
      <c r="B333" s="588" t="s">
        <v>26637</v>
      </c>
      <c r="C333" s="588" t="s">
        <v>26568</v>
      </c>
      <c r="D333" s="589" t="s">
        <v>26638</v>
      </c>
    </row>
    <row r="334" spans="1:4" ht="13.5" x14ac:dyDescent="0.25">
      <c r="A334" s="588" t="s">
        <v>1884</v>
      </c>
      <c r="B334" s="588" t="s">
        <v>26639</v>
      </c>
      <c r="C334" s="588" t="s">
        <v>26568</v>
      </c>
      <c r="D334" s="589" t="s">
        <v>26640</v>
      </c>
    </row>
    <row r="335" spans="1:4" ht="13.5" x14ac:dyDescent="0.25">
      <c r="A335" s="588" t="s">
        <v>1885</v>
      </c>
      <c r="B335" s="588" t="s">
        <v>26641</v>
      </c>
      <c r="C335" s="588" t="s">
        <v>26568</v>
      </c>
      <c r="D335" s="589" t="s">
        <v>2330</v>
      </c>
    </row>
    <row r="336" spans="1:4" ht="13.5" x14ac:dyDescent="0.25">
      <c r="A336" s="588" t="s">
        <v>1886</v>
      </c>
      <c r="B336" s="588" t="s">
        <v>26642</v>
      </c>
      <c r="C336" s="588" t="s">
        <v>26568</v>
      </c>
      <c r="D336" s="589" t="s">
        <v>680</v>
      </c>
    </row>
    <row r="337" spans="1:4" ht="13.5" x14ac:dyDescent="0.25">
      <c r="A337" s="588" t="s">
        <v>1887</v>
      </c>
      <c r="B337" s="588" t="s">
        <v>26643</v>
      </c>
      <c r="C337" s="588" t="s">
        <v>26568</v>
      </c>
      <c r="D337" s="589" t="s">
        <v>4161</v>
      </c>
    </row>
    <row r="338" spans="1:4" ht="13.5" x14ac:dyDescent="0.25">
      <c r="A338" s="588" t="s">
        <v>1888</v>
      </c>
      <c r="B338" s="588" t="s">
        <v>26644</v>
      </c>
      <c r="C338" s="588" t="s">
        <v>26568</v>
      </c>
      <c r="D338" s="589" t="s">
        <v>26645</v>
      </c>
    </row>
    <row r="339" spans="1:4" ht="13.5" x14ac:dyDescent="0.25">
      <c r="A339" s="588" t="s">
        <v>1889</v>
      </c>
      <c r="B339" s="588" t="s">
        <v>26646</v>
      </c>
      <c r="C339" s="588" t="s">
        <v>26568</v>
      </c>
      <c r="D339" s="589" t="s">
        <v>802</v>
      </c>
    </row>
    <row r="340" spans="1:4" ht="13.5" x14ac:dyDescent="0.25">
      <c r="A340" s="588" t="s">
        <v>1890</v>
      </c>
      <c r="B340" s="588" t="s">
        <v>26647</v>
      </c>
      <c r="C340" s="588" t="s">
        <v>26568</v>
      </c>
      <c r="D340" s="589" t="s">
        <v>916</v>
      </c>
    </row>
    <row r="341" spans="1:4" ht="13.5" x14ac:dyDescent="0.25">
      <c r="A341" s="588" t="s">
        <v>1891</v>
      </c>
      <c r="B341" s="588" t="s">
        <v>26648</v>
      </c>
      <c r="C341" s="588" t="s">
        <v>26568</v>
      </c>
      <c r="D341" s="589" t="s">
        <v>569</v>
      </c>
    </row>
    <row r="342" spans="1:4" ht="13.5" x14ac:dyDescent="0.25">
      <c r="A342" s="588" t="s">
        <v>1892</v>
      </c>
      <c r="B342" s="588" t="s">
        <v>26649</v>
      </c>
      <c r="C342" s="588" t="s">
        <v>26568</v>
      </c>
      <c r="D342" s="589" t="s">
        <v>26650</v>
      </c>
    </row>
    <row r="343" spans="1:4" ht="13.5" x14ac:dyDescent="0.25">
      <c r="A343" s="588" t="s">
        <v>1893</v>
      </c>
      <c r="B343" s="588" t="s">
        <v>26651</v>
      </c>
      <c r="C343" s="588" t="s">
        <v>26568</v>
      </c>
      <c r="D343" s="589" t="s">
        <v>26652</v>
      </c>
    </row>
    <row r="344" spans="1:4" ht="13.5" x14ac:dyDescent="0.25">
      <c r="A344" s="588" t="s">
        <v>1894</v>
      </c>
      <c r="B344" s="588" t="s">
        <v>26653</v>
      </c>
      <c r="C344" s="588" t="s">
        <v>26568</v>
      </c>
      <c r="D344" s="589" t="s">
        <v>21300</v>
      </c>
    </row>
    <row r="345" spans="1:4" ht="13.5" x14ac:dyDescent="0.25">
      <c r="A345" s="588" t="s">
        <v>1895</v>
      </c>
      <c r="B345" s="588" t="s">
        <v>26654</v>
      </c>
      <c r="C345" s="588" t="s">
        <v>26568</v>
      </c>
      <c r="D345" s="589" t="s">
        <v>26655</v>
      </c>
    </row>
    <row r="346" spans="1:4" ht="13.5" x14ac:dyDescent="0.25">
      <c r="A346" s="588" t="s">
        <v>1896</v>
      </c>
      <c r="B346" s="588" t="s">
        <v>26656</v>
      </c>
      <c r="C346" s="588" t="s">
        <v>26568</v>
      </c>
      <c r="D346" s="589" t="s">
        <v>26657</v>
      </c>
    </row>
    <row r="347" spans="1:4" ht="13.5" x14ac:dyDescent="0.25">
      <c r="A347" s="588" t="s">
        <v>1897</v>
      </c>
      <c r="B347" s="588" t="s">
        <v>26658</v>
      </c>
      <c r="C347" s="588" t="s">
        <v>26568</v>
      </c>
      <c r="D347" s="589" t="s">
        <v>26659</v>
      </c>
    </row>
    <row r="348" spans="1:4" ht="13.5" x14ac:dyDescent="0.25">
      <c r="A348" s="588" t="s">
        <v>1899</v>
      </c>
      <c r="B348" s="588" t="s">
        <v>26660</v>
      </c>
      <c r="C348" s="588" t="s">
        <v>26568</v>
      </c>
      <c r="D348" s="589" t="s">
        <v>1199</v>
      </c>
    </row>
    <row r="349" spans="1:4" ht="13.5" x14ac:dyDescent="0.25">
      <c r="A349" s="588" t="s">
        <v>1900</v>
      </c>
      <c r="B349" s="588" t="s">
        <v>26661</v>
      </c>
      <c r="C349" s="588" t="s">
        <v>26568</v>
      </c>
      <c r="D349" s="589" t="s">
        <v>26662</v>
      </c>
    </row>
    <row r="350" spans="1:4" ht="13.5" x14ac:dyDescent="0.25">
      <c r="A350" s="588" t="s">
        <v>1901</v>
      </c>
      <c r="B350" s="588" t="s">
        <v>26663</v>
      </c>
      <c r="C350" s="588" t="s">
        <v>26568</v>
      </c>
      <c r="D350" s="589" t="s">
        <v>26664</v>
      </c>
    </row>
    <row r="351" spans="1:4" ht="13.5" x14ac:dyDescent="0.25">
      <c r="A351" s="588" t="s">
        <v>1902</v>
      </c>
      <c r="B351" s="588" t="s">
        <v>26665</v>
      </c>
      <c r="C351" s="588" t="s">
        <v>26568</v>
      </c>
      <c r="D351" s="589" t="s">
        <v>26666</v>
      </c>
    </row>
    <row r="352" spans="1:4" ht="13.5" x14ac:dyDescent="0.25">
      <c r="A352" s="588" t="s">
        <v>1903</v>
      </c>
      <c r="B352" s="588" t="s">
        <v>26667</v>
      </c>
      <c r="C352" s="588" t="s">
        <v>26568</v>
      </c>
      <c r="D352" s="589" t="s">
        <v>26668</v>
      </c>
    </row>
    <row r="353" spans="1:4" ht="13.5" x14ac:dyDescent="0.25">
      <c r="A353" s="588" t="s">
        <v>1904</v>
      </c>
      <c r="B353" s="588" t="s">
        <v>26669</v>
      </c>
      <c r="C353" s="588" t="s">
        <v>26568</v>
      </c>
      <c r="D353" s="589" t="s">
        <v>17795</v>
      </c>
    </row>
    <row r="354" spans="1:4" ht="13.5" x14ac:dyDescent="0.25">
      <c r="A354" s="588" t="s">
        <v>1905</v>
      </c>
      <c r="B354" s="588" t="s">
        <v>26670</v>
      </c>
      <c r="C354" s="588" t="s">
        <v>26568</v>
      </c>
      <c r="D354" s="589" t="s">
        <v>26671</v>
      </c>
    </row>
    <row r="355" spans="1:4" ht="13.5" x14ac:dyDescent="0.25">
      <c r="A355" s="588" t="s">
        <v>1906</v>
      </c>
      <c r="B355" s="588" t="s">
        <v>26672</v>
      </c>
      <c r="C355" s="588" t="s">
        <v>26568</v>
      </c>
      <c r="D355" s="589" t="s">
        <v>26673</v>
      </c>
    </row>
    <row r="356" spans="1:4" ht="13.5" x14ac:dyDescent="0.25">
      <c r="A356" s="588" t="s">
        <v>1907</v>
      </c>
      <c r="B356" s="588" t="s">
        <v>26674</v>
      </c>
      <c r="C356" s="588" t="s">
        <v>26568</v>
      </c>
      <c r="D356" s="589" t="s">
        <v>26675</v>
      </c>
    </row>
    <row r="357" spans="1:4" ht="13.5" x14ac:dyDescent="0.25">
      <c r="A357" s="588" t="s">
        <v>1908</v>
      </c>
      <c r="B357" s="588" t="s">
        <v>26676</v>
      </c>
      <c r="C357" s="588" t="s">
        <v>26568</v>
      </c>
      <c r="D357" s="589" t="s">
        <v>17096</v>
      </c>
    </row>
    <row r="358" spans="1:4" ht="13.5" x14ac:dyDescent="0.25">
      <c r="A358" s="588" t="s">
        <v>1909</v>
      </c>
      <c r="B358" s="588" t="s">
        <v>26677</v>
      </c>
      <c r="C358" s="588" t="s">
        <v>26568</v>
      </c>
      <c r="D358" s="589" t="s">
        <v>373</v>
      </c>
    </row>
    <row r="359" spans="1:4" ht="13.5" x14ac:dyDescent="0.25">
      <c r="A359" s="588" t="s">
        <v>1910</v>
      </c>
      <c r="B359" s="588" t="s">
        <v>26678</v>
      </c>
      <c r="C359" s="588" t="s">
        <v>26568</v>
      </c>
      <c r="D359" s="589" t="s">
        <v>4161</v>
      </c>
    </row>
    <row r="360" spans="1:4" ht="13.5" x14ac:dyDescent="0.25">
      <c r="A360" s="588" t="s">
        <v>1911</v>
      </c>
      <c r="B360" s="588" t="s">
        <v>26679</v>
      </c>
      <c r="C360" s="588" t="s">
        <v>26568</v>
      </c>
      <c r="D360" s="589" t="s">
        <v>26680</v>
      </c>
    </row>
    <row r="361" spans="1:4" ht="13.5" x14ac:dyDescent="0.25">
      <c r="A361" s="588" t="s">
        <v>1912</v>
      </c>
      <c r="B361" s="588" t="s">
        <v>26681</v>
      </c>
      <c r="C361" s="588" t="s">
        <v>26568</v>
      </c>
      <c r="D361" s="589" t="s">
        <v>498</v>
      </c>
    </row>
    <row r="362" spans="1:4" ht="13.5" x14ac:dyDescent="0.25">
      <c r="A362" s="588" t="s">
        <v>1914</v>
      </c>
      <c r="B362" s="588" t="s">
        <v>26682</v>
      </c>
      <c r="C362" s="588" t="s">
        <v>26568</v>
      </c>
      <c r="D362" s="589" t="s">
        <v>17704</v>
      </c>
    </row>
    <row r="363" spans="1:4" ht="13.5" x14ac:dyDescent="0.25">
      <c r="A363" s="588" t="s">
        <v>1916</v>
      </c>
      <c r="B363" s="588" t="s">
        <v>26683</v>
      </c>
      <c r="C363" s="588" t="s">
        <v>26568</v>
      </c>
      <c r="D363" s="589" t="s">
        <v>510</v>
      </c>
    </row>
    <row r="364" spans="1:4" ht="13.5" x14ac:dyDescent="0.25">
      <c r="A364" s="588" t="s">
        <v>1917</v>
      </c>
      <c r="B364" s="588" t="s">
        <v>26684</v>
      </c>
      <c r="C364" s="588" t="s">
        <v>26568</v>
      </c>
      <c r="D364" s="589" t="s">
        <v>14513</v>
      </c>
    </row>
    <row r="365" spans="1:4" ht="13.5" x14ac:dyDescent="0.25">
      <c r="A365" s="588" t="s">
        <v>1918</v>
      </c>
      <c r="B365" s="588" t="s">
        <v>26685</v>
      </c>
      <c r="C365" s="588" t="s">
        <v>26568</v>
      </c>
      <c r="D365" s="589" t="s">
        <v>3240</v>
      </c>
    </row>
    <row r="366" spans="1:4" ht="13.5" x14ac:dyDescent="0.25">
      <c r="A366" s="588" t="s">
        <v>1920</v>
      </c>
      <c r="B366" s="588" t="s">
        <v>26686</v>
      </c>
      <c r="C366" s="588" t="s">
        <v>26568</v>
      </c>
      <c r="D366" s="589" t="s">
        <v>4291</v>
      </c>
    </row>
    <row r="367" spans="1:4" ht="13.5" x14ac:dyDescent="0.25">
      <c r="A367" s="588" t="s">
        <v>1921</v>
      </c>
      <c r="B367" s="588" t="s">
        <v>26687</v>
      </c>
      <c r="C367" s="588" t="s">
        <v>26568</v>
      </c>
      <c r="D367" s="589" t="s">
        <v>26688</v>
      </c>
    </row>
    <row r="368" spans="1:4" ht="13.5" x14ac:dyDescent="0.25">
      <c r="A368" s="588" t="s">
        <v>1922</v>
      </c>
      <c r="B368" s="588" t="s">
        <v>26689</v>
      </c>
      <c r="C368" s="588" t="s">
        <v>26568</v>
      </c>
      <c r="D368" s="589" t="s">
        <v>26690</v>
      </c>
    </row>
    <row r="369" spans="1:4" ht="13.5" x14ac:dyDescent="0.25">
      <c r="A369" s="588" t="s">
        <v>1923</v>
      </c>
      <c r="B369" s="588" t="s">
        <v>26691</v>
      </c>
      <c r="C369" s="588" t="s">
        <v>26568</v>
      </c>
      <c r="D369" s="589" t="s">
        <v>26692</v>
      </c>
    </row>
    <row r="370" spans="1:4" ht="13.5" x14ac:dyDescent="0.25">
      <c r="A370" s="588" t="s">
        <v>1924</v>
      </c>
      <c r="B370" s="588" t="s">
        <v>26693</v>
      </c>
      <c r="C370" s="588" t="s">
        <v>26568</v>
      </c>
      <c r="D370" s="589" t="s">
        <v>26694</v>
      </c>
    </row>
    <row r="371" spans="1:4" ht="13.5" x14ac:dyDescent="0.25">
      <c r="A371" s="588" t="s">
        <v>1925</v>
      </c>
      <c r="B371" s="588" t="s">
        <v>26695</v>
      </c>
      <c r="C371" s="588" t="s">
        <v>26568</v>
      </c>
      <c r="D371" s="589" t="s">
        <v>20568</v>
      </c>
    </row>
    <row r="372" spans="1:4" ht="13.5" x14ac:dyDescent="0.25">
      <c r="A372" s="588" t="s">
        <v>1926</v>
      </c>
      <c r="B372" s="588" t="s">
        <v>26696</v>
      </c>
      <c r="C372" s="588" t="s">
        <v>26568</v>
      </c>
      <c r="D372" s="589" t="s">
        <v>13871</v>
      </c>
    </row>
    <row r="373" spans="1:4" ht="13.5" x14ac:dyDescent="0.25">
      <c r="A373" s="588" t="s">
        <v>1927</v>
      </c>
      <c r="B373" s="588" t="s">
        <v>26697</v>
      </c>
      <c r="C373" s="588" t="s">
        <v>26568</v>
      </c>
      <c r="D373" s="589" t="s">
        <v>26698</v>
      </c>
    </row>
    <row r="374" spans="1:4" ht="13.5" x14ac:dyDescent="0.25">
      <c r="A374" s="588" t="s">
        <v>1928</v>
      </c>
      <c r="B374" s="588" t="s">
        <v>26699</v>
      </c>
      <c r="C374" s="588" t="s">
        <v>26568</v>
      </c>
      <c r="D374" s="589" t="s">
        <v>26700</v>
      </c>
    </row>
    <row r="375" spans="1:4" ht="13.5" x14ac:dyDescent="0.25">
      <c r="A375" s="588" t="s">
        <v>1929</v>
      </c>
      <c r="B375" s="588" t="s">
        <v>26701</v>
      </c>
      <c r="C375" s="588" t="s">
        <v>26568</v>
      </c>
      <c r="D375" s="589" t="s">
        <v>26702</v>
      </c>
    </row>
    <row r="376" spans="1:4" ht="13.5" x14ac:dyDescent="0.25">
      <c r="A376" s="588" t="s">
        <v>1930</v>
      </c>
      <c r="B376" s="588" t="s">
        <v>26703</v>
      </c>
      <c r="C376" s="588" t="s">
        <v>26568</v>
      </c>
      <c r="D376" s="589" t="s">
        <v>26704</v>
      </c>
    </row>
    <row r="377" spans="1:4" ht="13.5" x14ac:dyDescent="0.25">
      <c r="A377" s="588" t="s">
        <v>1931</v>
      </c>
      <c r="B377" s="588" t="s">
        <v>26705</v>
      </c>
      <c r="C377" s="588" t="s">
        <v>26568</v>
      </c>
      <c r="D377" s="589" t="s">
        <v>781</v>
      </c>
    </row>
    <row r="378" spans="1:4" ht="13.5" x14ac:dyDescent="0.25">
      <c r="A378" s="588" t="s">
        <v>1933</v>
      </c>
      <c r="B378" s="588" t="s">
        <v>26706</v>
      </c>
      <c r="C378" s="588" t="s">
        <v>26568</v>
      </c>
      <c r="D378" s="589" t="s">
        <v>902</v>
      </c>
    </row>
    <row r="379" spans="1:4" ht="13.5" x14ac:dyDescent="0.25">
      <c r="A379" s="588" t="s">
        <v>1934</v>
      </c>
      <c r="B379" s="588" t="s">
        <v>26707</v>
      </c>
      <c r="C379" s="588" t="s">
        <v>26568</v>
      </c>
      <c r="D379" s="589" t="s">
        <v>18714</v>
      </c>
    </row>
    <row r="380" spans="1:4" ht="13.5" x14ac:dyDescent="0.25">
      <c r="A380" s="588" t="s">
        <v>1935</v>
      </c>
      <c r="B380" s="588" t="s">
        <v>26708</v>
      </c>
      <c r="C380" s="588" t="s">
        <v>26568</v>
      </c>
      <c r="D380" s="589" t="s">
        <v>26709</v>
      </c>
    </row>
    <row r="381" spans="1:4" ht="13.5" x14ac:dyDescent="0.25">
      <c r="A381" s="588" t="s">
        <v>1936</v>
      </c>
      <c r="B381" s="588" t="s">
        <v>26710</v>
      </c>
      <c r="C381" s="588" t="s">
        <v>26568</v>
      </c>
      <c r="D381" s="589" t="s">
        <v>26711</v>
      </c>
    </row>
    <row r="382" spans="1:4" ht="13.5" x14ac:dyDescent="0.25">
      <c r="A382" s="588" t="s">
        <v>1937</v>
      </c>
      <c r="B382" s="588" t="s">
        <v>26712</v>
      </c>
      <c r="C382" s="588" t="s">
        <v>26568</v>
      </c>
      <c r="D382" s="589" t="s">
        <v>16586</v>
      </c>
    </row>
    <row r="383" spans="1:4" ht="13.5" x14ac:dyDescent="0.25">
      <c r="A383" s="588" t="s">
        <v>1938</v>
      </c>
      <c r="B383" s="588" t="s">
        <v>26713</v>
      </c>
      <c r="C383" s="588" t="s">
        <v>26568</v>
      </c>
      <c r="D383" s="589" t="s">
        <v>26714</v>
      </c>
    </row>
    <row r="384" spans="1:4" ht="13.5" x14ac:dyDescent="0.25">
      <c r="A384" s="588" t="s">
        <v>1939</v>
      </c>
      <c r="B384" s="588" t="s">
        <v>26715</v>
      </c>
      <c r="C384" s="588" t="s">
        <v>26568</v>
      </c>
      <c r="D384" s="589" t="s">
        <v>433</v>
      </c>
    </row>
    <row r="385" spans="1:4" ht="13.5" x14ac:dyDescent="0.25">
      <c r="A385" s="588" t="s">
        <v>1940</v>
      </c>
      <c r="B385" s="588" t="s">
        <v>26716</v>
      </c>
      <c r="C385" s="588" t="s">
        <v>26568</v>
      </c>
      <c r="D385" s="589" t="s">
        <v>26717</v>
      </c>
    </row>
    <row r="386" spans="1:4" ht="13.5" x14ac:dyDescent="0.25">
      <c r="A386" s="588" t="s">
        <v>1941</v>
      </c>
      <c r="B386" s="588" t="s">
        <v>26718</v>
      </c>
      <c r="C386" s="588" t="s">
        <v>26568</v>
      </c>
      <c r="D386" s="589" t="s">
        <v>401</v>
      </c>
    </row>
    <row r="387" spans="1:4" ht="13.5" x14ac:dyDescent="0.25">
      <c r="A387" s="588" t="s">
        <v>1942</v>
      </c>
      <c r="B387" s="588" t="s">
        <v>26719</v>
      </c>
      <c r="C387" s="588" t="s">
        <v>26568</v>
      </c>
      <c r="D387" s="589" t="s">
        <v>171</v>
      </c>
    </row>
    <row r="388" spans="1:4" ht="13.5" x14ac:dyDescent="0.25">
      <c r="A388" s="588" t="s">
        <v>26720</v>
      </c>
      <c r="B388" s="588" t="s">
        <v>26721</v>
      </c>
      <c r="C388" s="588" t="s">
        <v>26568</v>
      </c>
      <c r="D388" s="589" t="s">
        <v>26722</v>
      </c>
    </row>
    <row r="389" spans="1:4" ht="13.5" x14ac:dyDescent="0.25">
      <c r="A389" s="588" t="s">
        <v>1944</v>
      </c>
      <c r="B389" s="588" t="s">
        <v>26723</v>
      </c>
      <c r="C389" s="588" t="s">
        <v>26568</v>
      </c>
      <c r="D389" s="589" t="s">
        <v>26724</v>
      </c>
    </row>
    <row r="390" spans="1:4" ht="13.5" x14ac:dyDescent="0.25">
      <c r="A390" s="588" t="s">
        <v>1945</v>
      </c>
      <c r="B390" s="588" t="s">
        <v>26725</v>
      </c>
      <c r="C390" s="588" t="s">
        <v>26568</v>
      </c>
      <c r="D390" s="589" t="s">
        <v>26726</v>
      </c>
    </row>
    <row r="391" spans="1:4" ht="13.5" x14ac:dyDescent="0.25">
      <c r="A391" s="588" t="s">
        <v>1946</v>
      </c>
      <c r="B391" s="588" t="s">
        <v>26727</v>
      </c>
      <c r="C391" s="588" t="s">
        <v>26568</v>
      </c>
      <c r="D391" s="589" t="s">
        <v>13902</v>
      </c>
    </row>
    <row r="392" spans="1:4" ht="13.5" x14ac:dyDescent="0.25">
      <c r="A392" s="588" t="s">
        <v>1947</v>
      </c>
      <c r="B392" s="588" t="s">
        <v>26728</v>
      </c>
      <c r="C392" s="588" t="s">
        <v>26568</v>
      </c>
      <c r="D392" s="589" t="s">
        <v>16824</v>
      </c>
    </row>
    <row r="393" spans="1:4" ht="13.5" x14ac:dyDescent="0.25">
      <c r="A393" s="588" t="s">
        <v>1948</v>
      </c>
      <c r="B393" s="588" t="s">
        <v>26729</v>
      </c>
      <c r="C393" s="588" t="s">
        <v>26568</v>
      </c>
      <c r="D393" s="589" t="s">
        <v>26730</v>
      </c>
    </row>
    <row r="394" spans="1:4" ht="13.5" x14ac:dyDescent="0.25">
      <c r="A394" s="588" t="s">
        <v>1950</v>
      </c>
      <c r="B394" s="588" t="s">
        <v>26731</v>
      </c>
      <c r="C394" s="588" t="s">
        <v>26568</v>
      </c>
      <c r="D394" s="589" t="s">
        <v>26732</v>
      </c>
    </row>
    <row r="395" spans="1:4" ht="13.5" x14ac:dyDescent="0.25">
      <c r="A395" s="588" t="s">
        <v>1951</v>
      </c>
      <c r="B395" s="588" t="s">
        <v>26733</v>
      </c>
      <c r="C395" s="588" t="s">
        <v>26568</v>
      </c>
      <c r="D395" s="589" t="s">
        <v>458</v>
      </c>
    </row>
    <row r="396" spans="1:4" ht="13.5" x14ac:dyDescent="0.25">
      <c r="A396" s="588" t="s">
        <v>1952</v>
      </c>
      <c r="B396" s="588" t="s">
        <v>26734</v>
      </c>
      <c r="C396" s="588" t="s">
        <v>26568</v>
      </c>
      <c r="D396" s="589" t="s">
        <v>26735</v>
      </c>
    </row>
    <row r="397" spans="1:4" ht="13.5" x14ac:dyDescent="0.25">
      <c r="A397" s="588" t="s">
        <v>1953</v>
      </c>
      <c r="B397" s="588" t="s">
        <v>26736</v>
      </c>
      <c r="C397" s="588" t="s">
        <v>26568</v>
      </c>
      <c r="D397" s="589" t="s">
        <v>19454</v>
      </c>
    </row>
    <row r="398" spans="1:4" ht="13.5" x14ac:dyDescent="0.25">
      <c r="A398" s="588" t="s">
        <v>1954</v>
      </c>
      <c r="B398" s="588" t="s">
        <v>26737</v>
      </c>
      <c r="C398" s="588" t="s">
        <v>26568</v>
      </c>
      <c r="D398" s="589" t="s">
        <v>26738</v>
      </c>
    </row>
    <row r="399" spans="1:4" ht="13.5" x14ac:dyDescent="0.25">
      <c r="A399" s="588" t="s">
        <v>1955</v>
      </c>
      <c r="B399" s="588" t="s">
        <v>26739</v>
      </c>
      <c r="C399" s="588" t="s">
        <v>26568</v>
      </c>
      <c r="D399" s="589" t="s">
        <v>26740</v>
      </c>
    </row>
    <row r="400" spans="1:4" ht="13.5" x14ac:dyDescent="0.25">
      <c r="A400" s="588" t="s">
        <v>1956</v>
      </c>
      <c r="B400" s="588" t="s">
        <v>26741</v>
      </c>
      <c r="C400" s="588" t="s">
        <v>26568</v>
      </c>
      <c r="D400" s="589" t="s">
        <v>26742</v>
      </c>
    </row>
    <row r="401" spans="1:4" ht="13.5" x14ac:dyDescent="0.25">
      <c r="A401" s="588" t="s">
        <v>1957</v>
      </c>
      <c r="B401" s="588" t="s">
        <v>26743</v>
      </c>
      <c r="C401" s="588" t="s">
        <v>26568</v>
      </c>
      <c r="D401" s="589" t="s">
        <v>1204</v>
      </c>
    </row>
    <row r="402" spans="1:4" ht="13.5" x14ac:dyDescent="0.25">
      <c r="A402" s="588" t="s">
        <v>1959</v>
      </c>
      <c r="B402" s="588" t="s">
        <v>26744</v>
      </c>
      <c r="C402" s="588" t="s">
        <v>26568</v>
      </c>
      <c r="D402" s="589" t="s">
        <v>26745</v>
      </c>
    </row>
    <row r="403" spans="1:4" ht="13.5" x14ac:dyDescent="0.25">
      <c r="A403" s="588" t="s">
        <v>1960</v>
      </c>
      <c r="B403" s="588" t="s">
        <v>26746</v>
      </c>
      <c r="C403" s="588" t="s">
        <v>26568</v>
      </c>
      <c r="D403" s="589" t="s">
        <v>26747</v>
      </c>
    </row>
    <row r="404" spans="1:4" ht="13.5" x14ac:dyDescent="0.25">
      <c r="A404" s="588" t="s">
        <v>1961</v>
      </c>
      <c r="B404" s="588" t="s">
        <v>26748</v>
      </c>
      <c r="C404" s="588" t="s">
        <v>26568</v>
      </c>
      <c r="D404" s="589" t="s">
        <v>26749</v>
      </c>
    </row>
    <row r="405" spans="1:4" ht="13.5" x14ac:dyDescent="0.25">
      <c r="A405" s="588" t="s">
        <v>1962</v>
      </c>
      <c r="B405" s="588" t="s">
        <v>26750</v>
      </c>
      <c r="C405" s="588" t="s">
        <v>26568</v>
      </c>
      <c r="D405" s="589" t="s">
        <v>26751</v>
      </c>
    </row>
    <row r="406" spans="1:4" ht="13.5" x14ac:dyDescent="0.25">
      <c r="A406" s="588" t="s">
        <v>1963</v>
      </c>
      <c r="B406" s="588" t="s">
        <v>26752</v>
      </c>
      <c r="C406" s="588" t="s">
        <v>26568</v>
      </c>
      <c r="D406" s="589" t="s">
        <v>26753</v>
      </c>
    </row>
    <row r="407" spans="1:4" ht="13.5" x14ac:dyDescent="0.25">
      <c r="A407" s="588" t="s">
        <v>1964</v>
      </c>
      <c r="B407" s="588" t="s">
        <v>26754</v>
      </c>
      <c r="C407" s="588" t="s">
        <v>26568</v>
      </c>
      <c r="D407" s="589" t="s">
        <v>26755</v>
      </c>
    </row>
    <row r="408" spans="1:4" ht="13.5" x14ac:dyDescent="0.25">
      <c r="A408" s="588" t="s">
        <v>1965</v>
      </c>
      <c r="B408" s="588" t="s">
        <v>26756</v>
      </c>
      <c r="C408" s="588" t="s">
        <v>26568</v>
      </c>
      <c r="D408" s="589" t="s">
        <v>26757</v>
      </c>
    </row>
    <row r="409" spans="1:4" ht="13.5" x14ac:dyDescent="0.25">
      <c r="A409" s="588" t="s">
        <v>1966</v>
      </c>
      <c r="B409" s="588" t="s">
        <v>26758</v>
      </c>
      <c r="C409" s="588" t="s">
        <v>26568</v>
      </c>
      <c r="D409" s="589" t="s">
        <v>407</v>
      </c>
    </row>
    <row r="410" spans="1:4" ht="13.5" x14ac:dyDescent="0.25">
      <c r="A410" s="588" t="s">
        <v>1967</v>
      </c>
      <c r="B410" s="588" t="s">
        <v>26759</v>
      </c>
      <c r="C410" s="588" t="s">
        <v>26568</v>
      </c>
      <c r="D410" s="589" t="s">
        <v>26760</v>
      </c>
    </row>
    <row r="411" spans="1:4" ht="13.5" x14ac:dyDescent="0.25">
      <c r="A411" s="588" t="s">
        <v>1968</v>
      </c>
      <c r="B411" s="588" t="s">
        <v>26761</v>
      </c>
      <c r="C411" s="588" t="s">
        <v>26568</v>
      </c>
      <c r="D411" s="589" t="s">
        <v>520</v>
      </c>
    </row>
    <row r="412" spans="1:4" ht="13.5" x14ac:dyDescent="0.25">
      <c r="A412" s="588" t="s">
        <v>1970</v>
      </c>
      <c r="B412" s="588" t="s">
        <v>26762</v>
      </c>
      <c r="C412" s="588" t="s">
        <v>26568</v>
      </c>
      <c r="D412" s="589" t="s">
        <v>5323</v>
      </c>
    </row>
    <row r="413" spans="1:4" ht="13.5" x14ac:dyDescent="0.25">
      <c r="A413" s="588" t="s">
        <v>1972</v>
      </c>
      <c r="B413" s="588" t="s">
        <v>26763</v>
      </c>
      <c r="C413" s="588" t="s">
        <v>26568</v>
      </c>
      <c r="D413" s="589" t="s">
        <v>4712</v>
      </c>
    </row>
    <row r="414" spans="1:4" ht="13.5" x14ac:dyDescent="0.25">
      <c r="A414" s="588" t="s">
        <v>1974</v>
      </c>
      <c r="B414" s="588" t="s">
        <v>26764</v>
      </c>
      <c r="C414" s="588" t="s">
        <v>26568</v>
      </c>
      <c r="D414" s="589" t="s">
        <v>214</v>
      </c>
    </row>
    <row r="415" spans="1:4" ht="13.5" x14ac:dyDescent="0.25">
      <c r="A415" s="588" t="s">
        <v>1976</v>
      </c>
      <c r="B415" s="588" t="s">
        <v>26765</v>
      </c>
      <c r="C415" s="588" t="s">
        <v>26568</v>
      </c>
      <c r="D415" s="589" t="s">
        <v>26766</v>
      </c>
    </row>
    <row r="416" spans="1:4" ht="13.5" x14ac:dyDescent="0.25">
      <c r="A416" s="588" t="s">
        <v>1977</v>
      </c>
      <c r="B416" s="588" t="s">
        <v>26767</v>
      </c>
      <c r="C416" s="588" t="s">
        <v>26568</v>
      </c>
      <c r="D416" s="589" t="s">
        <v>790</v>
      </c>
    </row>
    <row r="417" spans="1:4" ht="13.5" x14ac:dyDescent="0.25">
      <c r="A417" s="588" t="s">
        <v>1978</v>
      </c>
      <c r="B417" s="588" t="s">
        <v>26768</v>
      </c>
      <c r="C417" s="588" t="s">
        <v>26568</v>
      </c>
      <c r="D417" s="589" t="s">
        <v>13923</v>
      </c>
    </row>
    <row r="418" spans="1:4" ht="13.5" x14ac:dyDescent="0.25">
      <c r="A418" s="588" t="s">
        <v>1979</v>
      </c>
      <c r="B418" s="588" t="s">
        <v>26769</v>
      </c>
      <c r="C418" s="588" t="s">
        <v>26568</v>
      </c>
      <c r="D418" s="589" t="s">
        <v>26770</v>
      </c>
    </row>
    <row r="419" spans="1:4" ht="13.5" x14ac:dyDescent="0.25">
      <c r="A419" s="588" t="s">
        <v>1980</v>
      </c>
      <c r="B419" s="588" t="s">
        <v>26771</v>
      </c>
      <c r="C419" s="588" t="s">
        <v>26568</v>
      </c>
      <c r="D419" s="589" t="s">
        <v>3255</v>
      </c>
    </row>
    <row r="420" spans="1:4" ht="13.5" x14ac:dyDescent="0.25">
      <c r="A420" s="588" t="s">
        <v>1981</v>
      </c>
      <c r="B420" s="588" t="s">
        <v>26772</v>
      </c>
      <c r="C420" s="588" t="s">
        <v>26568</v>
      </c>
      <c r="D420" s="589" t="s">
        <v>26773</v>
      </c>
    </row>
    <row r="421" spans="1:4" ht="13.5" x14ac:dyDescent="0.25">
      <c r="A421" s="588" t="s">
        <v>1982</v>
      </c>
      <c r="B421" s="588" t="s">
        <v>26774</v>
      </c>
      <c r="C421" s="588" t="s">
        <v>26568</v>
      </c>
      <c r="D421" s="589" t="s">
        <v>26775</v>
      </c>
    </row>
    <row r="422" spans="1:4" ht="13.5" x14ac:dyDescent="0.25">
      <c r="A422" s="588" t="s">
        <v>1983</v>
      </c>
      <c r="B422" s="588" t="s">
        <v>26776</v>
      </c>
      <c r="C422" s="588" t="s">
        <v>26568</v>
      </c>
      <c r="D422" s="589" t="s">
        <v>26777</v>
      </c>
    </row>
    <row r="423" spans="1:4" ht="13.5" x14ac:dyDescent="0.25">
      <c r="A423" s="588" t="s">
        <v>1984</v>
      </c>
      <c r="B423" s="588" t="s">
        <v>26778</v>
      </c>
      <c r="C423" s="588" t="s">
        <v>26568</v>
      </c>
      <c r="D423" s="589" t="s">
        <v>26779</v>
      </c>
    </row>
    <row r="424" spans="1:4" ht="13.5" x14ac:dyDescent="0.25">
      <c r="A424" s="588" t="s">
        <v>1985</v>
      </c>
      <c r="B424" s="588" t="s">
        <v>26780</v>
      </c>
      <c r="C424" s="588" t="s">
        <v>26568</v>
      </c>
      <c r="D424" s="589" t="s">
        <v>26781</v>
      </c>
    </row>
    <row r="425" spans="1:4" ht="13.5" x14ac:dyDescent="0.25">
      <c r="A425" s="588" t="s">
        <v>1986</v>
      </c>
      <c r="B425" s="588" t="s">
        <v>26782</v>
      </c>
      <c r="C425" s="588" t="s">
        <v>26568</v>
      </c>
      <c r="D425" s="589" t="s">
        <v>26783</v>
      </c>
    </row>
    <row r="426" spans="1:4" ht="13.5" x14ac:dyDescent="0.25">
      <c r="A426" s="588" t="s">
        <v>1987</v>
      </c>
      <c r="B426" s="588" t="s">
        <v>26784</v>
      </c>
      <c r="C426" s="588" t="s">
        <v>26568</v>
      </c>
      <c r="D426" s="589" t="s">
        <v>14474</v>
      </c>
    </row>
    <row r="427" spans="1:4" ht="13.5" x14ac:dyDescent="0.25">
      <c r="A427" s="588" t="s">
        <v>1988</v>
      </c>
      <c r="B427" s="588" t="s">
        <v>26785</v>
      </c>
      <c r="C427" s="588" t="s">
        <v>26568</v>
      </c>
      <c r="D427" s="589" t="s">
        <v>26786</v>
      </c>
    </row>
    <row r="428" spans="1:4" ht="13.5" x14ac:dyDescent="0.25">
      <c r="A428" s="588" t="s">
        <v>1989</v>
      </c>
      <c r="B428" s="588" t="s">
        <v>26787</v>
      </c>
      <c r="C428" s="588" t="s">
        <v>26568</v>
      </c>
      <c r="D428" s="589" t="s">
        <v>26788</v>
      </c>
    </row>
    <row r="429" spans="1:4" ht="13.5" x14ac:dyDescent="0.25">
      <c r="A429" s="588" t="s">
        <v>1990</v>
      </c>
      <c r="B429" s="588" t="s">
        <v>26789</v>
      </c>
      <c r="C429" s="588" t="s">
        <v>26568</v>
      </c>
      <c r="D429" s="589" t="s">
        <v>26790</v>
      </c>
    </row>
    <row r="430" spans="1:4" ht="13.5" x14ac:dyDescent="0.25">
      <c r="A430" s="588" t="s">
        <v>1991</v>
      </c>
      <c r="B430" s="588" t="s">
        <v>26791</v>
      </c>
      <c r="C430" s="588" t="s">
        <v>26568</v>
      </c>
      <c r="D430" s="589" t="s">
        <v>26792</v>
      </c>
    </row>
    <row r="431" spans="1:4" ht="13.5" x14ac:dyDescent="0.25">
      <c r="A431" s="588" t="s">
        <v>1992</v>
      </c>
      <c r="B431" s="588" t="s">
        <v>26793</v>
      </c>
      <c r="C431" s="588" t="s">
        <v>26568</v>
      </c>
      <c r="D431" s="589" t="s">
        <v>26794</v>
      </c>
    </row>
    <row r="432" spans="1:4" ht="13.5" x14ac:dyDescent="0.25">
      <c r="A432" s="588" t="s">
        <v>1993</v>
      </c>
      <c r="B432" s="588" t="s">
        <v>26795</v>
      </c>
      <c r="C432" s="588" t="s">
        <v>26568</v>
      </c>
      <c r="D432" s="589" t="s">
        <v>176</v>
      </c>
    </row>
    <row r="433" spans="1:4" ht="13.5" x14ac:dyDescent="0.25">
      <c r="A433" s="588" t="s">
        <v>1994</v>
      </c>
      <c r="B433" s="588" t="s">
        <v>26796</v>
      </c>
      <c r="C433" s="588" t="s">
        <v>26568</v>
      </c>
      <c r="D433" s="589" t="s">
        <v>26797</v>
      </c>
    </row>
    <row r="434" spans="1:4" ht="13.5" x14ac:dyDescent="0.25">
      <c r="A434" s="588" t="s">
        <v>1995</v>
      </c>
      <c r="B434" s="588" t="s">
        <v>26798</v>
      </c>
      <c r="C434" s="588" t="s">
        <v>26568</v>
      </c>
      <c r="D434" s="589" t="s">
        <v>1531</v>
      </c>
    </row>
    <row r="435" spans="1:4" ht="13.5" x14ac:dyDescent="0.25">
      <c r="A435" s="588" t="s">
        <v>26799</v>
      </c>
      <c r="B435" s="588" t="s">
        <v>26800</v>
      </c>
      <c r="C435" s="588" t="s">
        <v>26568</v>
      </c>
      <c r="D435" s="589" t="s">
        <v>710</v>
      </c>
    </row>
    <row r="436" spans="1:4" ht="13.5" x14ac:dyDescent="0.25">
      <c r="A436" s="588" t="s">
        <v>1996</v>
      </c>
      <c r="B436" s="588" t="s">
        <v>26801</v>
      </c>
      <c r="C436" s="588" t="s">
        <v>26802</v>
      </c>
      <c r="D436" s="589" t="s">
        <v>26803</v>
      </c>
    </row>
    <row r="437" spans="1:4" ht="13.5" x14ac:dyDescent="0.25">
      <c r="A437" s="588" t="s">
        <v>1997</v>
      </c>
      <c r="B437" s="588" t="s">
        <v>26804</v>
      </c>
      <c r="C437" s="588" t="s">
        <v>26802</v>
      </c>
      <c r="D437" s="589" t="s">
        <v>475</v>
      </c>
    </row>
    <row r="438" spans="1:4" ht="13.5" x14ac:dyDescent="0.25">
      <c r="A438" s="588" t="s">
        <v>1999</v>
      </c>
      <c r="B438" s="588" t="s">
        <v>26805</v>
      </c>
      <c r="C438" s="588" t="s">
        <v>26802</v>
      </c>
      <c r="D438" s="589" t="s">
        <v>18216</v>
      </c>
    </row>
    <row r="439" spans="1:4" ht="13.5" x14ac:dyDescent="0.25">
      <c r="A439" s="588" t="s">
        <v>2000</v>
      </c>
      <c r="B439" s="588" t="s">
        <v>26806</v>
      </c>
      <c r="C439" s="588" t="s">
        <v>26802</v>
      </c>
      <c r="D439" s="589" t="s">
        <v>1088</v>
      </c>
    </row>
    <row r="440" spans="1:4" ht="13.5" x14ac:dyDescent="0.25">
      <c r="A440" s="588" t="s">
        <v>2002</v>
      </c>
      <c r="B440" s="588" t="s">
        <v>26807</v>
      </c>
      <c r="C440" s="588" t="s">
        <v>26802</v>
      </c>
      <c r="D440" s="589" t="s">
        <v>739</v>
      </c>
    </row>
    <row r="441" spans="1:4" ht="13.5" x14ac:dyDescent="0.25">
      <c r="A441" s="588" t="s">
        <v>2003</v>
      </c>
      <c r="B441" s="588" t="s">
        <v>26808</v>
      </c>
      <c r="C441" s="588" t="s">
        <v>26802</v>
      </c>
      <c r="D441" s="589" t="s">
        <v>844</v>
      </c>
    </row>
    <row r="442" spans="1:4" ht="13.5" x14ac:dyDescent="0.25">
      <c r="A442" s="588" t="s">
        <v>2004</v>
      </c>
      <c r="B442" s="588" t="s">
        <v>26809</v>
      </c>
      <c r="C442" s="588" t="s">
        <v>26802</v>
      </c>
      <c r="D442" s="589" t="s">
        <v>26810</v>
      </c>
    </row>
    <row r="443" spans="1:4" ht="13.5" x14ac:dyDescent="0.25">
      <c r="A443" s="588" t="s">
        <v>2005</v>
      </c>
      <c r="B443" s="588" t="s">
        <v>26811</v>
      </c>
      <c r="C443" s="588" t="s">
        <v>26802</v>
      </c>
      <c r="D443" s="589" t="s">
        <v>26812</v>
      </c>
    </row>
    <row r="444" spans="1:4" ht="13.5" x14ac:dyDescent="0.25">
      <c r="A444" s="588" t="s">
        <v>2006</v>
      </c>
      <c r="B444" s="588" t="s">
        <v>26813</v>
      </c>
      <c r="C444" s="588" t="s">
        <v>26802</v>
      </c>
      <c r="D444" s="589" t="s">
        <v>18098</v>
      </c>
    </row>
    <row r="445" spans="1:4" ht="13.5" x14ac:dyDescent="0.25">
      <c r="A445" s="588" t="s">
        <v>2007</v>
      </c>
      <c r="B445" s="588" t="s">
        <v>26814</v>
      </c>
      <c r="C445" s="588" t="s">
        <v>26802</v>
      </c>
      <c r="D445" s="589" t="s">
        <v>1389</v>
      </c>
    </row>
    <row r="446" spans="1:4" ht="13.5" x14ac:dyDescent="0.25">
      <c r="A446" s="588" t="s">
        <v>2009</v>
      </c>
      <c r="B446" s="588" t="s">
        <v>26815</v>
      </c>
      <c r="C446" s="588" t="s">
        <v>26802</v>
      </c>
      <c r="D446" s="589" t="s">
        <v>13888</v>
      </c>
    </row>
    <row r="447" spans="1:4" ht="13.5" x14ac:dyDescent="0.25">
      <c r="A447" s="588" t="s">
        <v>2010</v>
      </c>
      <c r="B447" s="588" t="s">
        <v>26816</v>
      </c>
      <c r="C447" s="588" t="s">
        <v>26802</v>
      </c>
      <c r="D447" s="589" t="s">
        <v>26817</v>
      </c>
    </row>
    <row r="448" spans="1:4" ht="13.5" x14ac:dyDescent="0.25">
      <c r="A448" s="588" t="s">
        <v>2011</v>
      </c>
      <c r="B448" s="588" t="s">
        <v>26818</v>
      </c>
      <c r="C448" s="588" t="s">
        <v>26802</v>
      </c>
      <c r="D448" s="589" t="s">
        <v>26819</v>
      </c>
    </row>
    <row r="449" spans="1:4" ht="13.5" x14ac:dyDescent="0.25">
      <c r="A449" s="588" t="s">
        <v>2012</v>
      </c>
      <c r="B449" s="588" t="s">
        <v>26820</v>
      </c>
      <c r="C449" s="588" t="s">
        <v>26802</v>
      </c>
      <c r="D449" s="589" t="s">
        <v>26821</v>
      </c>
    </row>
    <row r="450" spans="1:4" ht="13.5" x14ac:dyDescent="0.25">
      <c r="A450" s="588" t="s">
        <v>2013</v>
      </c>
      <c r="B450" s="588" t="s">
        <v>26822</v>
      </c>
      <c r="C450" s="588" t="s">
        <v>26802</v>
      </c>
      <c r="D450" s="589" t="s">
        <v>1476</v>
      </c>
    </row>
    <row r="451" spans="1:4" ht="13.5" x14ac:dyDescent="0.25">
      <c r="A451" s="588" t="s">
        <v>2014</v>
      </c>
      <c r="B451" s="588" t="s">
        <v>26823</v>
      </c>
      <c r="C451" s="588" t="s">
        <v>26802</v>
      </c>
      <c r="D451" s="589" t="s">
        <v>26824</v>
      </c>
    </row>
    <row r="452" spans="1:4" ht="13.5" x14ac:dyDescent="0.25">
      <c r="A452" s="588" t="s">
        <v>2015</v>
      </c>
      <c r="B452" s="588" t="s">
        <v>26825</v>
      </c>
      <c r="C452" s="588" t="s">
        <v>26802</v>
      </c>
      <c r="D452" s="589" t="s">
        <v>14142</v>
      </c>
    </row>
    <row r="453" spans="1:4" ht="13.5" x14ac:dyDescent="0.25">
      <c r="A453" s="588" t="s">
        <v>2016</v>
      </c>
      <c r="B453" s="588" t="s">
        <v>26826</v>
      </c>
      <c r="C453" s="588" t="s">
        <v>26802</v>
      </c>
      <c r="D453" s="589" t="s">
        <v>26827</v>
      </c>
    </row>
    <row r="454" spans="1:4" ht="13.5" x14ac:dyDescent="0.25">
      <c r="A454" s="588" t="s">
        <v>2017</v>
      </c>
      <c r="B454" s="588" t="s">
        <v>26828</v>
      </c>
      <c r="C454" s="588" t="s">
        <v>26802</v>
      </c>
      <c r="D454" s="589" t="s">
        <v>24883</v>
      </c>
    </row>
    <row r="455" spans="1:4" ht="13.5" x14ac:dyDescent="0.25">
      <c r="A455" s="588" t="s">
        <v>2018</v>
      </c>
      <c r="B455" s="588" t="s">
        <v>26829</v>
      </c>
      <c r="C455" s="588" t="s">
        <v>26802</v>
      </c>
      <c r="D455" s="589" t="s">
        <v>26830</v>
      </c>
    </row>
    <row r="456" spans="1:4" ht="13.5" x14ac:dyDescent="0.25">
      <c r="A456" s="588" t="s">
        <v>2019</v>
      </c>
      <c r="B456" s="588" t="s">
        <v>26831</v>
      </c>
      <c r="C456" s="588" t="s">
        <v>26802</v>
      </c>
      <c r="D456" s="589" t="s">
        <v>16855</v>
      </c>
    </row>
    <row r="457" spans="1:4" ht="13.5" x14ac:dyDescent="0.25">
      <c r="A457" s="588" t="s">
        <v>2020</v>
      </c>
      <c r="B457" s="588" t="s">
        <v>26832</v>
      </c>
      <c r="C457" s="588" t="s">
        <v>26802</v>
      </c>
      <c r="D457" s="589" t="s">
        <v>14313</v>
      </c>
    </row>
    <row r="458" spans="1:4" ht="13.5" x14ac:dyDescent="0.25">
      <c r="A458" s="588" t="s">
        <v>2021</v>
      </c>
      <c r="B458" s="588" t="s">
        <v>26833</v>
      </c>
      <c r="C458" s="588" t="s">
        <v>26802</v>
      </c>
      <c r="D458" s="589" t="s">
        <v>26834</v>
      </c>
    </row>
    <row r="459" spans="1:4" ht="13.5" x14ac:dyDescent="0.25">
      <c r="A459" s="588" t="s">
        <v>2022</v>
      </c>
      <c r="B459" s="588" t="s">
        <v>26835</v>
      </c>
      <c r="C459" s="588" t="s">
        <v>26802</v>
      </c>
      <c r="D459" s="589" t="s">
        <v>503</v>
      </c>
    </row>
    <row r="460" spans="1:4" ht="13.5" x14ac:dyDescent="0.25">
      <c r="A460" s="588" t="s">
        <v>2023</v>
      </c>
      <c r="B460" s="588" t="s">
        <v>26836</v>
      </c>
      <c r="C460" s="588" t="s">
        <v>26802</v>
      </c>
      <c r="D460" s="589" t="s">
        <v>26837</v>
      </c>
    </row>
    <row r="461" spans="1:4" ht="13.5" x14ac:dyDescent="0.25">
      <c r="A461" s="588" t="s">
        <v>2025</v>
      </c>
      <c r="B461" s="588" t="s">
        <v>26838</v>
      </c>
      <c r="C461" s="588" t="s">
        <v>26802</v>
      </c>
      <c r="D461" s="589" t="s">
        <v>26839</v>
      </c>
    </row>
    <row r="462" spans="1:4" ht="13.5" x14ac:dyDescent="0.25">
      <c r="A462" s="588" t="s">
        <v>2026</v>
      </c>
      <c r="B462" s="588" t="s">
        <v>26840</v>
      </c>
      <c r="C462" s="588" t="s">
        <v>26802</v>
      </c>
      <c r="D462" s="589" t="s">
        <v>26841</v>
      </c>
    </row>
    <row r="463" spans="1:4" ht="13.5" x14ac:dyDescent="0.25">
      <c r="A463" s="588" t="s">
        <v>2027</v>
      </c>
      <c r="B463" s="588" t="s">
        <v>26842</v>
      </c>
      <c r="C463" s="588" t="s">
        <v>26802</v>
      </c>
      <c r="D463" s="589" t="s">
        <v>26843</v>
      </c>
    </row>
    <row r="464" spans="1:4" ht="13.5" x14ac:dyDescent="0.25">
      <c r="A464" s="588" t="s">
        <v>2028</v>
      </c>
      <c r="B464" s="588" t="s">
        <v>26844</v>
      </c>
      <c r="C464" s="588" t="s">
        <v>26802</v>
      </c>
      <c r="D464" s="589" t="s">
        <v>600</v>
      </c>
    </row>
    <row r="465" spans="1:4" ht="13.5" x14ac:dyDescent="0.25">
      <c r="A465" s="588" t="s">
        <v>2029</v>
      </c>
      <c r="B465" s="588" t="s">
        <v>26845</v>
      </c>
      <c r="C465" s="588" t="s">
        <v>26802</v>
      </c>
      <c r="D465" s="589" t="s">
        <v>18044</v>
      </c>
    </row>
    <row r="466" spans="1:4" ht="13.5" x14ac:dyDescent="0.25">
      <c r="A466" s="588" t="s">
        <v>2030</v>
      </c>
      <c r="B466" s="588" t="s">
        <v>26846</v>
      </c>
      <c r="C466" s="588" t="s">
        <v>26802</v>
      </c>
      <c r="D466" s="589" t="s">
        <v>22858</v>
      </c>
    </row>
    <row r="467" spans="1:4" ht="13.5" x14ac:dyDescent="0.25">
      <c r="A467" s="588" t="s">
        <v>2031</v>
      </c>
      <c r="B467" s="588" t="s">
        <v>26847</v>
      </c>
      <c r="C467" s="588" t="s">
        <v>26802</v>
      </c>
      <c r="D467" s="589" t="s">
        <v>26848</v>
      </c>
    </row>
    <row r="468" spans="1:4" ht="13.5" x14ac:dyDescent="0.25">
      <c r="A468" s="588" t="s">
        <v>2032</v>
      </c>
      <c r="B468" s="588" t="s">
        <v>26849</v>
      </c>
      <c r="C468" s="588" t="s">
        <v>26802</v>
      </c>
      <c r="D468" s="589" t="s">
        <v>26850</v>
      </c>
    </row>
    <row r="469" spans="1:4" ht="13.5" x14ac:dyDescent="0.25">
      <c r="A469" s="588" t="s">
        <v>2033</v>
      </c>
      <c r="B469" s="588" t="s">
        <v>26851</v>
      </c>
      <c r="C469" s="588" t="s">
        <v>26802</v>
      </c>
      <c r="D469" s="589" t="s">
        <v>18103</v>
      </c>
    </row>
    <row r="470" spans="1:4" ht="13.5" x14ac:dyDescent="0.25">
      <c r="A470" s="588" t="s">
        <v>2034</v>
      </c>
      <c r="B470" s="588" t="s">
        <v>26852</v>
      </c>
      <c r="C470" s="588" t="s">
        <v>26802</v>
      </c>
      <c r="D470" s="589" t="s">
        <v>2035</v>
      </c>
    </row>
    <row r="471" spans="1:4" ht="13.5" x14ac:dyDescent="0.25">
      <c r="A471" s="588" t="s">
        <v>2036</v>
      </c>
      <c r="B471" s="588" t="s">
        <v>26853</v>
      </c>
      <c r="C471" s="588" t="s">
        <v>26802</v>
      </c>
      <c r="D471" s="589" t="s">
        <v>18635</v>
      </c>
    </row>
    <row r="472" spans="1:4" ht="13.5" x14ac:dyDescent="0.25">
      <c r="A472" s="588" t="s">
        <v>2037</v>
      </c>
      <c r="B472" s="588" t="s">
        <v>26854</v>
      </c>
      <c r="C472" s="588" t="s">
        <v>26802</v>
      </c>
      <c r="D472" s="589" t="s">
        <v>26855</v>
      </c>
    </row>
    <row r="473" spans="1:4" ht="13.5" x14ac:dyDescent="0.25">
      <c r="A473" s="588" t="s">
        <v>2038</v>
      </c>
      <c r="B473" s="588" t="s">
        <v>26856</v>
      </c>
      <c r="C473" s="588" t="s">
        <v>26802</v>
      </c>
      <c r="D473" s="589" t="s">
        <v>219</v>
      </c>
    </row>
    <row r="474" spans="1:4" ht="13.5" x14ac:dyDescent="0.25">
      <c r="A474" s="588" t="s">
        <v>2039</v>
      </c>
      <c r="B474" s="588" t="s">
        <v>26857</v>
      </c>
      <c r="C474" s="588" t="s">
        <v>26802</v>
      </c>
      <c r="D474" s="589" t="s">
        <v>26858</v>
      </c>
    </row>
    <row r="475" spans="1:4" ht="13.5" x14ac:dyDescent="0.25">
      <c r="A475" s="588" t="s">
        <v>2041</v>
      </c>
      <c r="B475" s="588" t="s">
        <v>26859</v>
      </c>
      <c r="C475" s="588" t="s">
        <v>26802</v>
      </c>
      <c r="D475" s="589" t="s">
        <v>26860</v>
      </c>
    </row>
    <row r="476" spans="1:4" ht="13.5" x14ac:dyDescent="0.25">
      <c r="A476" s="588" t="s">
        <v>2042</v>
      </c>
      <c r="B476" s="588" t="s">
        <v>26861</v>
      </c>
      <c r="C476" s="588" t="s">
        <v>26802</v>
      </c>
      <c r="D476" s="589" t="s">
        <v>198</v>
      </c>
    </row>
    <row r="477" spans="1:4" ht="13.5" x14ac:dyDescent="0.25">
      <c r="A477" s="588" t="s">
        <v>2043</v>
      </c>
      <c r="B477" s="588" t="s">
        <v>26862</v>
      </c>
      <c r="C477" s="588" t="s">
        <v>26802</v>
      </c>
      <c r="D477" s="589" t="s">
        <v>304</v>
      </c>
    </row>
    <row r="478" spans="1:4" ht="13.5" x14ac:dyDescent="0.25">
      <c r="A478" s="588" t="s">
        <v>2044</v>
      </c>
      <c r="B478" s="588" t="s">
        <v>26863</v>
      </c>
      <c r="C478" s="588" t="s">
        <v>26802</v>
      </c>
      <c r="D478" s="589" t="s">
        <v>26864</v>
      </c>
    </row>
    <row r="479" spans="1:4" ht="13.5" x14ac:dyDescent="0.25">
      <c r="A479" s="588" t="s">
        <v>2045</v>
      </c>
      <c r="B479" s="588" t="s">
        <v>26865</v>
      </c>
      <c r="C479" s="588" t="s">
        <v>26802</v>
      </c>
      <c r="D479" s="589" t="s">
        <v>1381</v>
      </c>
    </row>
    <row r="480" spans="1:4" ht="13.5" x14ac:dyDescent="0.25">
      <c r="A480" s="588" t="s">
        <v>2046</v>
      </c>
      <c r="B480" s="588" t="s">
        <v>26866</v>
      </c>
      <c r="C480" s="588" t="s">
        <v>26802</v>
      </c>
      <c r="D480" s="589" t="s">
        <v>830</v>
      </c>
    </row>
    <row r="481" spans="1:4" ht="13.5" x14ac:dyDescent="0.25">
      <c r="A481" s="588" t="s">
        <v>2048</v>
      </c>
      <c r="B481" s="588" t="s">
        <v>26867</v>
      </c>
      <c r="C481" s="588" t="s">
        <v>26802</v>
      </c>
      <c r="D481" s="589" t="s">
        <v>4177</v>
      </c>
    </row>
    <row r="482" spans="1:4" ht="13.5" x14ac:dyDescent="0.25">
      <c r="A482" s="588" t="s">
        <v>2049</v>
      </c>
      <c r="B482" s="588" t="s">
        <v>26868</v>
      </c>
      <c r="C482" s="588" t="s">
        <v>26802</v>
      </c>
      <c r="D482" s="589" t="s">
        <v>2035</v>
      </c>
    </row>
    <row r="483" spans="1:4" ht="13.5" x14ac:dyDescent="0.25">
      <c r="A483" s="588" t="s">
        <v>2050</v>
      </c>
      <c r="B483" s="588" t="s">
        <v>26869</v>
      </c>
      <c r="C483" s="588" t="s">
        <v>26802</v>
      </c>
      <c r="D483" s="589" t="s">
        <v>26870</v>
      </c>
    </row>
    <row r="484" spans="1:4" ht="13.5" x14ac:dyDescent="0.25">
      <c r="A484" s="588" t="s">
        <v>2051</v>
      </c>
      <c r="B484" s="588" t="s">
        <v>26871</v>
      </c>
      <c r="C484" s="588" t="s">
        <v>26802</v>
      </c>
      <c r="D484" s="589" t="s">
        <v>18875</v>
      </c>
    </row>
    <row r="485" spans="1:4" ht="13.5" x14ac:dyDescent="0.25">
      <c r="A485" s="588" t="s">
        <v>2052</v>
      </c>
      <c r="B485" s="588" t="s">
        <v>26872</v>
      </c>
      <c r="C485" s="588" t="s">
        <v>26802</v>
      </c>
      <c r="D485" s="589" t="s">
        <v>2035</v>
      </c>
    </row>
    <row r="486" spans="1:4" ht="13.5" x14ac:dyDescent="0.25">
      <c r="A486" s="588" t="s">
        <v>2053</v>
      </c>
      <c r="B486" s="588" t="s">
        <v>26873</v>
      </c>
      <c r="C486" s="588" t="s">
        <v>26802</v>
      </c>
      <c r="D486" s="589" t="s">
        <v>233</v>
      </c>
    </row>
    <row r="487" spans="1:4" ht="13.5" x14ac:dyDescent="0.25">
      <c r="A487" s="588" t="s">
        <v>2054</v>
      </c>
      <c r="B487" s="588" t="s">
        <v>26874</v>
      </c>
      <c r="C487" s="588" t="s">
        <v>26802</v>
      </c>
      <c r="D487" s="589" t="s">
        <v>26875</v>
      </c>
    </row>
    <row r="488" spans="1:4" ht="13.5" x14ac:dyDescent="0.25">
      <c r="A488" s="588" t="s">
        <v>2055</v>
      </c>
      <c r="B488" s="588" t="s">
        <v>26876</v>
      </c>
      <c r="C488" s="588" t="s">
        <v>26802</v>
      </c>
      <c r="D488" s="589" t="s">
        <v>26877</v>
      </c>
    </row>
    <row r="489" spans="1:4" ht="13.5" x14ac:dyDescent="0.25">
      <c r="A489" s="588" t="s">
        <v>2056</v>
      </c>
      <c r="B489" s="588" t="s">
        <v>26878</v>
      </c>
      <c r="C489" s="588" t="s">
        <v>26802</v>
      </c>
      <c r="D489" s="589" t="s">
        <v>26879</v>
      </c>
    </row>
    <row r="490" spans="1:4" ht="13.5" x14ac:dyDescent="0.25">
      <c r="A490" s="588" t="s">
        <v>2057</v>
      </c>
      <c r="B490" s="588" t="s">
        <v>26880</v>
      </c>
      <c r="C490" s="588" t="s">
        <v>26802</v>
      </c>
      <c r="D490" s="589" t="s">
        <v>301</v>
      </c>
    </row>
    <row r="491" spans="1:4" ht="13.5" x14ac:dyDescent="0.25">
      <c r="A491" s="588" t="s">
        <v>2058</v>
      </c>
      <c r="B491" s="588" t="s">
        <v>26881</v>
      </c>
      <c r="C491" s="588" t="s">
        <v>26802</v>
      </c>
      <c r="D491" s="589" t="s">
        <v>26882</v>
      </c>
    </row>
    <row r="492" spans="1:4" ht="13.5" x14ac:dyDescent="0.25">
      <c r="A492" s="588" t="s">
        <v>2059</v>
      </c>
      <c r="B492" s="588" t="s">
        <v>26883</v>
      </c>
      <c r="C492" s="588" t="s">
        <v>26802</v>
      </c>
      <c r="D492" s="589" t="s">
        <v>26884</v>
      </c>
    </row>
    <row r="493" spans="1:4" ht="13.5" x14ac:dyDescent="0.25">
      <c r="A493" s="588" t="s">
        <v>2060</v>
      </c>
      <c r="B493" s="588" t="s">
        <v>26885</v>
      </c>
      <c r="C493" s="588" t="s">
        <v>26802</v>
      </c>
      <c r="D493" s="589" t="s">
        <v>26886</v>
      </c>
    </row>
    <row r="494" spans="1:4" ht="13.5" x14ac:dyDescent="0.25">
      <c r="A494" s="588" t="s">
        <v>2061</v>
      </c>
      <c r="B494" s="588" t="s">
        <v>26887</v>
      </c>
      <c r="C494" s="588" t="s">
        <v>26802</v>
      </c>
      <c r="D494" s="589" t="s">
        <v>26888</v>
      </c>
    </row>
    <row r="495" spans="1:4" ht="13.5" x14ac:dyDescent="0.25">
      <c r="A495" s="588" t="s">
        <v>2062</v>
      </c>
      <c r="B495" s="588" t="s">
        <v>26889</v>
      </c>
      <c r="C495" s="588" t="s">
        <v>26802</v>
      </c>
      <c r="D495" s="589" t="s">
        <v>18889</v>
      </c>
    </row>
    <row r="496" spans="1:4" ht="13.5" x14ac:dyDescent="0.25">
      <c r="A496" s="588" t="s">
        <v>2063</v>
      </c>
      <c r="B496" s="588" t="s">
        <v>26890</v>
      </c>
      <c r="C496" s="588" t="s">
        <v>26802</v>
      </c>
      <c r="D496" s="589" t="s">
        <v>1441</v>
      </c>
    </row>
    <row r="497" spans="1:4" ht="13.5" x14ac:dyDescent="0.25">
      <c r="A497" s="588" t="s">
        <v>2065</v>
      </c>
      <c r="B497" s="588" t="s">
        <v>26891</v>
      </c>
      <c r="C497" s="588" t="s">
        <v>26802</v>
      </c>
      <c r="D497" s="589" t="s">
        <v>26892</v>
      </c>
    </row>
    <row r="498" spans="1:4" ht="13.5" x14ac:dyDescent="0.25">
      <c r="A498" s="588" t="s">
        <v>2066</v>
      </c>
      <c r="B498" s="588" t="s">
        <v>26893</v>
      </c>
      <c r="C498" s="588" t="s">
        <v>26802</v>
      </c>
      <c r="D498" s="589" t="s">
        <v>13943</v>
      </c>
    </row>
    <row r="499" spans="1:4" ht="13.5" x14ac:dyDescent="0.25">
      <c r="A499" s="588" t="s">
        <v>2067</v>
      </c>
      <c r="B499" s="588" t="s">
        <v>26894</v>
      </c>
      <c r="C499" s="588" t="s">
        <v>26802</v>
      </c>
      <c r="D499" s="589" t="s">
        <v>2035</v>
      </c>
    </row>
    <row r="500" spans="1:4" ht="13.5" x14ac:dyDescent="0.25">
      <c r="A500" s="588" t="s">
        <v>2068</v>
      </c>
      <c r="B500" s="588" t="s">
        <v>26895</v>
      </c>
      <c r="C500" s="588" t="s">
        <v>26802</v>
      </c>
      <c r="D500" s="589" t="s">
        <v>1662</v>
      </c>
    </row>
    <row r="501" spans="1:4" ht="13.5" x14ac:dyDescent="0.25">
      <c r="A501" s="588" t="s">
        <v>2069</v>
      </c>
      <c r="B501" s="588" t="s">
        <v>26896</v>
      </c>
      <c r="C501" s="588" t="s">
        <v>26802</v>
      </c>
      <c r="D501" s="589" t="s">
        <v>26897</v>
      </c>
    </row>
    <row r="502" spans="1:4" ht="13.5" x14ac:dyDescent="0.25">
      <c r="A502" s="588" t="s">
        <v>2070</v>
      </c>
      <c r="B502" s="588" t="s">
        <v>26898</v>
      </c>
      <c r="C502" s="588" t="s">
        <v>26802</v>
      </c>
      <c r="D502" s="589" t="s">
        <v>672</v>
      </c>
    </row>
    <row r="503" spans="1:4" ht="13.5" x14ac:dyDescent="0.25">
      <c r="A503" s="588" t="s">
        <v>2071</v>
      </c>
      <c r="B503" s="588" t="s">
        <v>26899</v>
      </c>
      <c r="C503" s="588" t="s">
        <v>26802</v>
      </c>
      <c r="D503" s="589" t="s">
        <v>859</v>
      </c>
    </row>
    <row r="504" spans="1:4" ht="13.5" x14ac:dyDescent="0.25">
      <c r="A504" s="588" t="s">
        <v>2072</v>
      </c>
      <c r="B504" s="588" t="s">
        <v>26900</v>
      </c>
      <c r="C504" s="588" t="s">
        <v>26802</v>
      </c>
      <c r="D504" s="589" t="s">
        <v>456</v>
      </c>
    </row>
    <row r="505" spans="1:4" ht="13.5" x14ac:dyDescent="0.25">
      <c r="A505" s="588" t="s">
        <v>2073</v>
      </c>
      <c r="B505" s="588" t="s">
        <v>26901</v>
      </c>
      <c r="C505" s="588" t="s">
        <v>26802</v>
      </c>
      <c r="D505" s="589" t="s">
        <v>190</v>
      </c>
    </row>
    <row r="506" spans="1:4" ht="13.5" x14ac:dyDescent="0.25">
      <c r="A506" s="588" t="s">
        <v>2074</v>
      </c>
      <c r="B506" s="588" t="s">
        <v>26902</v>
      </c>
      <c r="C506" s="588" t="s">
        <v>26802</v>
      </c>
      <c r="D506" s="589" t="s">
        <v>1081</v>
      </c>
    </row>
    <row r="507" spans="1:4" ht="13.5" x14ac:dyDescent="0.25">
      <c r="A507" s="588" t="s">
        <v>2075</v>
      </c>
      <c r="B507" s="588" t="s">
        <v>26903</v>
      </c>
      <c r="C507" s="588" t="s">
        <v>26802</v>
      </c>
      <c r="D507" s="589" t="s">
        <v>1119</v>
      </c>
    </row>
    <row r="508" spans="1:4" ht="13.5" x14ac:dyDescent="0.25">
      <c r="A508" s="588" t="s">
        <v>2076</v>
      </c>
      <c r="B508" s="588" t="s">
        <v>26904</v>
      </c>
      <c r="C508" s="588" t="s">
        <v>26802</v>
      </c>
      <c r="D508" s="589" t="s">
        <v>22758</v>
      </c>
    </row>
    <row r="509" spans="1:4" ht="13.5" x14ac:dyDescent="0.25">
      <c r="A509" s="588" t="s">
        <v>2077</v>
      </c>
      <c r="B509" s="588" t="s">
        <v>26905</v>
      </c>
      <c r="C509" s="588" t="s">
        <v>26802</v>
      </c>
      <c r="D509" s="589" t="s">
        <v>26906</v>
      </c>
    </row>
    <row r="510" spans="1:4" ht="13.5" x14ac:dyDescent="0.25">
      <c r="A510" s="588" t="s">
        <v>2078</v>
      </c>
      <c r="B510" s="588" t="s">
        <v>26907</v>
      </c>
      <c r="C510" s="588" t="s">
        <v>26802</v>
      </c>
      <c r="D510" s="589" t="s">
        <v>26908</v>
      </c>
    </row>
    <row r="511" spans="1:4" ht="13.5" x14ac:dyDescent="0.25">
      <c r="A511" s="588" t="s">
        <v>2079</v>
      </c>
      <c r="B511" s="588" t="s">
        <v>26909</v>
      </c>
      <c r="C511" s="588" t="s">
        <v>26802</v>
      </c>
      <c r="D511" s="589" t="s">
        <v>26910</v>
      </c>
    </row>
    <row r="512" spans="1:4" ht="13.5" x14ac:dyDescent="0.25">
      <c r="A512" s="588" t="s">
        <v>2080</v>
      </c>
      <c r="B512" s="588" t="s">
        <v>26911</v>
      </c>
      <c r="C512" s="588" t="s">
        <v>26802</v>
      </c>
      <c r="D512" s="589" t="s">
        <v>20566</v>
      </c>
    </row>
    <row r="513" spans="1:4" ht="13.5" x14ac:dyDescent="0.25">
      <c r="A513" s="588" t="s">
        <v>2081</v>
      </c>
      <c r="B513" s="588" t="s">
        <v>26912</v>
      </c>
      <c r="C513" s="588" t="s">
        <v>26802</v>
      </c>
      <c r="D513" s="589" t="s">
        <v>1105</v>
      </c>
    </row>
    <row r="514" spans="1:4" ht="13.5" x14ac:dyDescent="0.25">
      <c r="A514" s="588" t="s">
        <v>2082</v>
      </c>
      <c r="B514" s="588" t="s">
        <v>26913</v>
      </c>
      <c r="C514" s="588" t="s">
        <v>26802</v>
      </c>
      <c r="D514" s="589" t="s">
        <v>811</v>
      </c>
    </row>
    <row r="515" spans="1:4" ht="13.5" x14ac:dyDescent="0.25">
      <c r="A515" s="588" t="s">
        <v>2084</v>
      </c>
      <c r="B515" s="588" t="s">
        <v>26914</v>
      </c>
      <c r="C515" s="588" t="s">
        <v>26802</v>
      </c>
      <c r="D515" s="589" t="s">
        <v>26130</v>
      </c>
    </row>
    <row r="516" spans="1:4" ht="13.5" x14ac:dyDescent="0.25">
      <c r="A516" s="588" t="s">
        <v>2086</v>
      </c>
      <c r="B516" s="588" t="s">
        <v>26915</v>
      </c>
      <c r="C516" s="588" t="s">
        <v>26802</v>
      </c>
      <c r="D516" s="589" t="s">
        <v>5640</v>
      </c>
    </row>
    <row r="517" spans="1:4" ht="13.5" x14ac:dyDescent="0.25">
      <c r="A517" s="588" t="s">
        <v>2088</v>
      </c>
      <c r="B517" s="588" t="s">
        <v>26916</v>
      </c>
      <c r="C517" s="588" t="s">
        <v>26802</v>
      </c>
      <c r="D517" s="589" t="s">
        <v>956</v>
      </c>
    </row>
    <row r="518" spans="1:4" ht="13.5" x14ac:dyDescent="0.25">
      <c r="A518" s="588" t="s">
        <v>2089</v>
      </c>
      <c r="B518" s="588" t="s">
        <v>26917</v>
      </c>
      <c r="C518" s="588" t="s">
        <v>26802</v>
      </c>
      <c r="D518" s="589" t="s">
        <v>1144</v>
      </c>
    </row>
    <row r="519" spans="1:4" ht="13.5" x14ac:dyDescent="0.25">
      <c r="A519" s="588" t="s">
        <v>2090</v>
      </c>
      <c r="B519" s="588" t="s">
        <v>26918</v>
      </c>
      <c r="C519" s="588" t="s">
        <v>26802</v>
      </c>
      <c r="D519" s="589" t="s">
        <v>26919</v>
      </c>
    </row>
    <row r="520" spans="1:4" ht="13.5" x14ac:dyDescent="0.25">
      <c r="A520" s="588" t="s">
        <v>2091</v>
      </c>
      <c r="B520" s="588" t="s">
        <v>26920</v>
      </c>
      <c r="C520" s="588" t="s">
        <v>26802</v>
      </c>
      <c r="D520" s="589" t="s">
        <v>13949</v>
      </c>
    </row>
    <row r="521" spans="1:4" ht="13.5" x14ac:dyDescent="0.25">
      <c r="A521" s="588" t="s">
        <v>2092</v>
      </c>
      <c r="B521" s="588" t="s">
        <v>26921</v>
      </c>
      <c r="C521" s="588" t="s">
        <v>26802</v>
      </c>
      <c r="D521" s="589" t="s">
        <v>787</v>
      </c>
    </row>
    <row r="522" spans="1:4" ht="13.5" x14ac:dyDescent="0.25">
      <c r="A522" s="588" t="s">
        <v>2093</v>
      </c>
      <c r="B522" s="588" t="s">
        <v>26922</v>
      </c>
      <c r="C522" s="588" t="s">
        <v>26802</v>
      </c>
      <c r="D522" s="589" t="s">
        <v>14059</v>
      </c>
    </row>
    <row r="523" spans="1:4" ht="13.5" x14ac:dyDescent="0.25">
      <c r="A523" s="588" t="s">
        <v>2094</v>
      </c>
      <c r="B523" s="588" t="s">
        <v>26923</v>
      </c>
      <c r="C523" s="588" t="s">
        <v>26802</v>
      </c>
      <c r="D523" s="589" t="s">
        <v>26924</v>
      </c>
    </row>
    <row r="524" spans="1:4" ht="13.5" x14ac:dyDescent="0.25">
      <c r="A524" s="588" t="s">
        <v>2095</v>
      </c>
      <c r="B524" s="588" t="s">
        <v>26925</v>
      </c>
      <c r="C524" s="588" t="s">
        <v>26802</v>
      </c>
      <c r="D524" s="589" t="s">
        <v>17971</v>
      </c>
    </row>
    <row r="525" spans="1:4" ht="13.5" x14ac:dyDescent="0.25">
      <c r="A525" s="588" t="s">
        <v>2096</v>
      </c>
      <c r="B525" s="588" t="s">
        <v>26926</v>
      </c>
      <c r="C525" s="588" t="s">
        <v>26802</v>
      </c>
      <c r="D525" s="589" t="s">
        <v>26927</v>
      </c>
    </row>
    <row r="526" spans="1:4" ht="13.5" x14ac:dyDescent="0.25">
      <c r="A526" s="588" t="s">
        <v>2097</v>
      </c>
      <c r="B526" s="588" t="s">
        <v>26928</v>
      </c>
      <c r="C526" s="588" t="s">
        <v>26802</v>
      </c>
      <c r="D526" s="589" t="s">
        <v>3884</v>
      </c>
    </row>
    <row r="527" spans="1:4" ht="13.5" x14ac:dyDescent="0.25">
      <c r="A527" s="588" t="s">
        <v>2098</v>
      </c>
      <c r="B527" s="588" t="s">
        <v>26929</v>
      </c>
      <c r="C527" s="588" t="s">
        <v>26802</v>
      </c>
      <c r="D527" s="589" t="s">
        <v>26930</v>
      </c>
    </row>
    <row r="528" spans="1:4" ht="13.5" x14ac:dyDescent="0.25">
      <c r="A528" s="588" t="s">
        <v>2099</v>
      </c>
      <c r="B528" s="588" t="s">
        <v>26931</v>
      </c>
      <c r="C528" s="588" t="s">
        <v>26802</v>
      </c>
      <c r="D528" s="589" t="s">
        <v>178</v>
      </c>
    </row>
    <row r="529" spans="1:4" ht="13.5" x14ac:dyDescent="0.25">
      <c r="A529" s="588" t="s">
        <v>2100</v>
      </c>
      <c r="B529" s="588" t="s">
        <v>26932</v>
      </c>
      <c r="C529" s="588" t="s">
        <v>26802</v>
      </c>
      <c r="D529" s="589" t="s">
        <v>886</v>
      </c>
    </row>
    <row r="530" spans="1:4" ht="13.5" x14ac:dyDescent="0.25">
      <c r="A530" s="588" t="s">
        <v>2101</v>
      </c>
      <c r="B530" s="588" t="s">
        <v>26933</v>
      </c>
      <c r="C530" s="588" t="s">
        <v>26802</v>
      </c>
      <c r="D530" s="589" t="s">
        <v>13534</v>
      </c>
    </row>
    <row r="531" spans="1:4" ht="13.5" x14ac:dyDescent="0.25">
      <c r="A531" s="588" t="s">
        <v>2102</v>
      </c>
      <c r="B531" s="588" t="s">
        <v>26934</v>
      </c>
      <c r="C531" s="588" t="s">
        <v>26802</v>
      </c>
      <c r="D531" s="589" t="s">
        <v>26935</v>
      </c>
    </row>
    <row r="532" spans="1:4" ht="13.5" x14ac:dyDescent="0.25">
      <c r="A532" s="588" t="s">
        <v>2103</v>
      </c>
      <c r="B532" s="588" t="s">
        <v>26936</v>
      </c>
      <c r="C532" s="588" t="s">
        <v>26802</v>
      </c>
      <c r="D532" s="589" t="s">
        <v>26937</v>
      </c>
    </row>
    <row r="533" spans="1:4" ht="13.5" x14ac:dyDescent="0.25">
      <c r="A533" s="588" t="s">
        <v>2104</v>
      </c>
      <c r="B533" s="588" t="s">
        <v>26938</v>
      </c>
      <c r="C533" s="588" t="s">
        <v>26802</v>
      </c>
      <c r="D533" s="589" t="s">
        <v>2035</v>
      </c>
    </row>
    <row r="534" spans="1:4" ht="13.5" x14ac:dyDescent="0.25">
      <c r="A534" s="588" t="s">
        <v>2105</v>
      </c>
      <c r="B534" s="588" t="s">
        <v>26939</v>
      </c>
      <c r="C534" s="588" t="s">
        <v>26802</v>
      </c>
      <c r="D534" s="589" t="s">
        <v>597</v>
      </c>
    </row>
    <row r="535" spans="1:4" ht="13.5" x14ac:dyDescent="0.25">
      <c r="A535" s="588" t="s">
        <v>2106</v>
      </c>
      <c r="B535" s="588" t="s">
        <v>26940</v>
      </c>
      <c r="C535" s="588" t="s">
        <v>26802</v>
      </c>
      <c r="D535" s="589" t="s">
        <v>6003</v>
      </c>
    </row>
    <row r="536" spans="1:4" ht="13.5" x14ac:dyDescent="0.25">
      <c r="A536" s="588" t="s">
        <v>2107</v>
      </c>
      <c r="B536" s="588" t="s">
        <v>26941</v>
      </c>
      <c r="C536" s="588" t="s">
        <v>26802</v>
      </c>
      <c r="D536" s="589" t="s">
        <v>26942</v>
      </c>
    </row>
    <row r="537" spans="1:4" ht="13.5" x14ac:dyDescent="0.25">
      <c r="A537" s="588" t="s">
        <v>2108</v>
      </c>
      <c r="B537" s="588" t="s">
        <v>26943</v>
      </c>
      <c r="C537" s="588" t="s">
        <v>26802</v>
      </c>
      <c r="D537" s="589" t="s">
        <v>194</v>
      </c>
    </row>
    <row r="538" spans="1:4" ht="13.5" x14ac:dyDescent="0.25">
      <c r="A538" s="588" t="s">
        <v>2110</v>
      </c>
      <c r="B538" s="588" t="s">
        <v>26944</v>
      </c>
      <c r="C538" s="588" t="s">
        <v>26802</v>
      </c>
      <c r="D538" s="589" t="s">
        <v>26945</v>
      </c>
    </row>
    <row r="539" spans="1:4" ht="13.5" x14ac:dyDescent="0.25">
      <c r="A539" s="588" t="s">
        <v>2111</v>
      </c>
      <c r="B539" s="588" t="s">
        <v>26946</v>
      </c>
      <c r="C539" s="588" t="s">
        <v>26802</v>
      </c>
      <c r="D539" s="589" t="s">
        <v>26947</v>
      </c>
    </row>
    <row r="540" spans="1:4" ht="13.5" x14ac:dyDescent="0.25">
      <c r="A540" s="588" t="s">
        <v>2112</v>
      </c>
      <c r="B540" s="588" t="s">
        <v>26948</v>
      </c>
      <c r="C540" s="588" t="s">
        <v>26802</v>
      </c>
      <c r="D540" s="589" t="s">
        <v>13510</v>
      </c>
    </row>
    <row r="541" spans="1:4" ht="13.5" x14ac:dyDescent="0.25">
      <c r="A541" s="588" t="s">
        <v>2113</v>
      </c>
      <c r="B541" s="588" t="s">
        <v>26949</v>
      </c>
      <c r="C541" s="588" t="s">
        <v>26802</v>
      </c>
      <c r="D541" s="589" t="s">
        <v>26950</v>
      </c>
    </row>
    <row r="542" spans="1:4" ht="13.5" x14ac:dyDescent="0.25">
      <c r="A542" s="588" t="s">
        <v>2114</v>
      </c>
      <c r="B542" s="588" t="s">
        <v>26951</v>
      </c>
      <c r="C542" s="588" t="s">
        <v>26802</v>
      </c>
      <c r="D542" s="589" t="s">
        <v>26924</v>
      </c>
    </row>
    <row r="543" spans="1:4" ht="13.5" x14ac:dyDescent="0.25">
      <c r="A543" s="588" t="s">
        <v>2115</v>
      </c>
      <c r="B543" s="588" t="s">
        <v>26952</v>
      </c>
      <c r="C543" s="588" t="s">
        <v>26802</v>
      </c>
      <c r="D543" s="589" t="s">
        <v>26953</v>
      </c>
    </row>
    <row r="544" spans="1:4" ht="13.5" x14ac:dyDescent="0.25">
      <c r="A544" s="588" t="s">
        <v>2116</v>
      </c>
      <c r="B544" s="588" t="s">
        <v>26954</v>
      </c>
      <c r="C544" s="588" t="s">
        <v>26802</v>
      </c>
      <c r="D544" s="589" t="s">
        <v>409</v>
      </c>
    </row>
    <row r="545" spans="1:4" ht="13.5" x14ac:dyDescent="0.25">
      <c r="A545" s="588" t="s">
        <v>2117</v>
      </c>
      <c r="B545" s="588" t="s">
        <v>26955</v>
      </c>
      <c r="C545" s="588" t="s">
        <v>26802</v>
      </c>
      <c r="D545" s="589" t="s">
        <v>1390</v>
      </c>
    </row>
    <row r="546" spans="1:4" ht="13.5" x14ac:dyDescent="0.25">
      <c r="A546" s="588" t="s">
        <v>2118</v>
      </c>
      <c r="B546" s="588" t="s">
        <v>26956</v>
      </c>
      <c r="C546" s="588" t="s">
        <v>26802</v>
      </c>
      <c r="D546" s="589" t="s">
        <v>4151</v>
      </c>
    </row>
    <row r="547" spans="1:4" ht="13.5" x14ac:dyDescent="0.25">
      <c r="A547" s="588" t="s">
        <v>2119</v>
      </c>
      <c r="B547" s="588" t="s">
        <v>26957</v>
      </c>
      <c r="C547" s="588" t="s">
        <v>26802</v>
      </c>
      <c r="D547" s="589" t="s">
        <v>26958</v>
      </c>
    </row>
    <row r="548" spans="1:4" ht="13.5" x14ac:dyDescent="0.25">
      <c r="A548" s="588" t="s">
        <v>2120</v>
      </c>
      <c r="B548" s="588" t="s">
        <v>26959</v>
      </c>
      <c r="C548" s="588" t="s">
        <v>26802</v>
      </c>
      <c r="D548" s="589" t="s">
        <v>26960</v>
      </c>
    </row>
    <row r="549" spans="1:4" ht="13.5" x14ac:dyDescent="0.25">
      <c r="A549" s="588" t="s">
        <v>2121</v>
      </c>
      <c r="B549" s="588" t="s">
        <v>26961</v>
      </c>
      <c r="C549" s="588" t="s">
        <v>26802</v>
      </c>
      <c r="D549" s="589" t="s">
        <v>26962</v>
      </c>
    </row>
    <row r="550" spans="1:4" ht="13.5" x14ac:dyDescent="0.25">
      <c r="A550" s="588" t="s">
        <v>2122</v>
      </c>
      <c r="B550" s="588" t="s">
        <v>26963</v>
      </c>
      <c r="C550" s="588" t="s">
        <v>26802</v>
      </c>
      <c r="D550" s="589" t="s">
        <v>26964</v>
      </c>
    </row>
    <row r="551" spans="1:4" ht="13.5" x14ac:dyDescent="0.25">
      <c r="A551" s="588" t="s">
        <v>2124</v>
      </c>
      <c r="B551" s="588" t="s">
        <v>26965</v>
      </c>
      <c r="C551" s="588" t="s">
        <v>26802</v>
      </c>
      <c r="D551" s="589" t="s">
        <v>169</v>
      </c>
    </row>
    <row r="552" spans="1:4" ht="13.5" x14ac:dyDescent="0.25">
      <c r="A552" s="588" t="s">
        <v>2125</v>
      </c>
      <c r="B552" s="588" t="s">
        <v>26966</v>
      </c>
      <c r="C552" s="588" t="s">
        <v>26802</v>
      </c>
      <c r="D552" s="589" t="s">
        <v>26967</v>
      </c>
    </row>
    <row r="553" spans="1:4" ht="13.5" x14ac:dyDescent="0.25">
      <c r="A553" s="588" t="s">
        <v>2126</v>
      </c>
      <c r="B553" s="588" t="s">
        <v>26968</v>
      </c>
      <c r="C553" s="588" t="s">
        <v>26802</v>
      </c>
      <c r="D553" s="589" t="s">
        <v>14134</v>
      </c>
    </row>
    <row r="554" spans="1:4" ht="13.5" x14ac:dyDescent="0.25">
      <c r="A554" s="588" t="s">
        <v>2127</v>
      </c>
      <c r="B554" s="588" t="s">
        <v>26969</v>
      </c>
      <c r="C554" s="588" t="s">
        <v>26802</v>
      </c>
      <c r="D554" s="589" t="s">
        <v>3604</v>
      </c>
    </row>
    <row r="555" spans="1:4" ht="13.5" x14ac:dyDescent="0.25">
      <c r="A555" s="588" t="s">
        <v>2128</v>
      </c>
      <c r="B555" s="588" t="s">
        <v>26970</v>
      </c>
      <c r="C555" s="588" t="s">
        <v>26802</v>
      </c>
      <c r="D555" s="589" t="s">
        <v>168</v>
      </c>
    </row>
    <row r="556" spans="1:4" ht="13.5" x14ac:dyDescent="0.25">
      <c r="A556" s="588" t="s">
        <v>2129</v>
      </c>
      <c r="B556" s="588" t="s">
        <v>26971</v>
      </c>
      <c r="C556" s="588" t="s">
        <v>26802</v>
      </c>
      <c r="D556" s="589" t="s">
        <v>1189</v>
      </c>
    </row>
    <row r="557" spans="1:4" ht="13.5" x14ac:dyDescent="0.25">
      <c r="A557" s="588" t="s">
        <v>2130</v>
      </c>
      <c r="B557" s="588" t="s">
        <v>26972</v>
      </c>
      <c r="C557" s="588" t="s">
        <v>26802</v>
      </c>
      <c r="D557" s="589" t="s">
        <v>1189</v>
      </c>
    </row>
    <row r="558" spans="1:4" ht="13.5" x14ac:dyDescent="0.25">
      <c r="A558" s="588" t="s">
        <v>2131</v>
      </c>
      <c r="B558" s="588" t="s">
        <v>26973</v>
      </c>
      <c r="C558" s="588" t="s">
        <v>26802</v>
      </c>
      <c r="D558" s="589" t="s">
        <v>903</v>
      </c>
    </row>
    <row r="559" spans="1:4" ht="13.5" x14ac:dyDescent="0.25">
      <c r="A559" s="588" t="s">
        <v>2132</v>
      </c>
      <c r="B559" s="588" t="s">
        <v>26974</v>
      </c>
      <c r="C559" s="588" t="s">
        <v>26802</v>
      </c>
      <c r="D559" s="589" t="s">
        <v>22096</v>
      </c>
    </row>
    <row r="560" spans="1:4" ht="13.5" x14ac:dyDescent="0.25">
      <c r="A560" s="588" t="s">
        <v>2133</v>
      </c>
      <c r="B560" s="588" t="s">
        <v>26975</v>
      </c>
      <c r="C560" s="588" t="s">
        <v>26802</v>
      </c>
      <c r="D560" s="589" t="s">
        <v>26247</v>
      </c>
    </row>
    <row r="561" spans="1:4" ht="13.5" x14ac:dyDescent="0.25">
      <c r="A561" s="588" t="s">
        <v>2134</v>
      </c>
      <c r="B561" s="588" t="s">
        <v>26976</v>
      </c>
      <c r="C561" s="588" t="s">
        <v>26802</v>
      </c>
      <c r="D561" s="589" t="s">
        <v>19055</v>
      </c>
    </row>
    <row r="562" spans="1:4" ht="13.5" x14ac:dyDescent="0.25">
      <c r="A562" s="588" t="s">
        <v>2136</v>
      </c>
      <c r="B562" s="588" t="s">
        <v>26977</v>
      </c>
      <c r="C562" s="588" t="s">
        <v>26802</v>
      </c>
      <c r="D562" s="589" t="s">
        <v>26978</v>
      </c>
    </row>
    <row r="563" spans="1:4" ht="13.5" x14ac:dyDescent="0.25">
      <c r="A563" s="588" t="s">
        <v>2137</v>
      </c>
      <c r="B563" s="588" t="s">
        <v>26979</v>
      </c>
      <c r="C563" s="588" t="s">
        <v>26802</v>
      </c>
      <c r="D563" s="589" t="s">
        <v>18917</v>
      </c>
    </row>
    <row r="564" spans="1:4" ht="13.5" x14ac:dyDescent="0.25">
      <c r="A564" s="588" t="s">
        <v>2138</v>
      </c>
      <c r="B564" s="588" t="s">
        <v>26980</v>
      </c>
      <c r="C564" s="588" t="s">
        <v>26802</v>
      </c>
      <c r="D564" s="589" t="s">
        <v>3216</v>
      </c>
    </row>
    <row r="565" spans="1:4" ht="13.5" x14ac:dyDescent="0.25">
      <c r="A565" s="588" t="s">
        <v>2139</v>
      </c>
      <c r="B565" s="588" t="s">
        <v>26981</v>
      </c>
      <c r="C565" s="588" t="s">
        <v>26802</v>
      </c>
      <c r="D565" s="589" t="s">
        <v>1049</v>
      </c>
    </row>
    <row r="566" spans="1:4" ht="13.5" x14ac:dyDescent="0.25">
      <c r="A566" s="588" t="s">
        <v>2140</v>
      </c>
      <c r="B566" s="588" t="s">
        <v>26982</v>
      </c>
      <c r="C566" s="588" t="s">
        <v>26802</v>
      </c>
      <c r="D566" s="589" t="s">
        <v>26983</v>
      </c>
    </row>
    <row r="567" spans="1:4" ht="13.5" x14ac:dyDescent="0.25">
      <c r="A567" s="588" t="s">
        <v>2141</v>
      </c>
      <c r="B567" s="588" t="s">
        <v>26984</v>
      </c>
      <c r="C567" s="588" t="s">
        <v>26802</v>
      </c>
      <c r="D567" s="589" t="s">
        <v>6449</v>
      </c>
    </row>
    <row r="568" spans="1:4" ht="13.5" x14ac:dyDescent="0.25">
      <c r="A568" s="588" t="s">
        <v>2142</v>
      </c>
      <c r="B568" s="588" t="s">
        <v>26985</v>
      </c>
      <c r="C568" s="588" t="s">
        <v>26802</v>
      </c>
      <c r="D568" s="589" t="s">
        <v>26986</v>
      </c>
    </row>
    <row r="569" spans="1:4" ht="13.5" x14ac:dyDescent="0.25">
      <c r="A569" s="588" t="s">
        <v>2143</v>
      </c>
      <c r="B569" s="588" t="s">
        <v>26987</v>
      </c>
      <c r="C569" s="588" t="s">
        <v>26802</v>
      </c>
      <c r="D569" s="589" t="s">
        <v>26988</v>
      </c>
    </row>
    <row r="570" spans="1:4" ht="13.5" x14ac:dyDescent="0.25">
      <c r="A570" s="588" t="s">
        <v>2144</v>
      </c>
      <c r="B570" s="588" t="s">
        <v>26989</v>
      </c>
      <c r="C570" s="588" t="s">
        <v>26802</v>
      </c>
      <c r="D570" s="589" t="s">
        <v>26990</v>
      </c>
    </row>
    <row r="571" spans="1:4" ht="13.5" x14ac:dyDescent="0.25">
      <c r="A571" s="588" t="s">
        <v>2145</v>
      </c>
      <c r="B571" s="588" t="s">
        <v>26991</v>
      </c>
      <c r="C571" s="588" t="s">
        <v>26802</v>
      </c>
      <c r="D571" s="589" t="s">
        <v>18845</v>
      </c>
    </row>
    <row r="572" spans="1:4" ht="13.5" x14ac:dyDescent="0.25">
      <c r="A572" s="588" t="s">
        <v>2146</v>
      </c>
      <c r="B572" s="588" t="s">
        <v>26992</v>
      </c>
      <c r="C572" s="588" t="s">
        <v>26802</v>
      </c>
      <c r="D572" s="589" t="s">
        <v>26993</v>
      </c>
    </row>
    <row r="573" spans="1:4" ht="13.5" x14ac:dyDescent="0.25">
      <c r="A573" s="588" t="s">
        <v>2147</v>
      </c>
      <c r="B573" s="588" t="s">
        <v>26994</v>
      </c>
      <c r="C573" s="588" t="s">
        <v>26802</v>
      </c>
      <c r="D573" s="589" t="s">
        <v>26995</v>
      </c>
    </row>
    <row r="574" spans="1:4" ht="13.5" x14ac:dyDescent="0.25">
      <c r="A574" s="588" t="s">
        <v>2148</v>
      </c>
      <c r="B574" s="588" t="s">
        <v>26996</v>
      </c>
      <c r="C574" s="588" t="s">
        <v>26802</v>
      </c>
      <c r="D574" s="589" t="s">
        <v>26997</v>
      </c>
    </row>
    <row r="575" spans="1:4" ht="13.5" x14ac:dyDescent="0.25">
      <c r="A575" s="588" t="s">
        <v>2149</v>
      </c>
      <c r="B575" s="588" t="s">
        <v>26998</v>
      </c>
      <c r="C575" s="588" t="s">
        <v>26802</v>
      </c>
      <c r="D575" s="589" t="s">
        <v>171</v>
      </c>
    </row>
    <row r="576" spans="1:4" ht="13.5" x14ac:dyDescent="0.25">
      <c r="A576" s="588" t="s">
        <v>2150</v>
      </c>
      <c r="B576" s="588" t="s">
        <v>26999</v>
      </c>
      <c r="C576" s="588" t="s">
        <v>26802</v>
      </c>
      <c r="D576" s="589" t="s">
        <v>27000</v>
      </c>
    </row>
    <row r="577" spans="1:4" ht="13.5" x14ac:dyDescent="0.25">
      <c r="A577" s="588" t="s">
        <v>2152</v>
      </c>
      <c r="B577" s="588" t="s">
        <v>27001</v>
      </c>
      <c r="C577" s="588" t="s">
        <v>26802</v>
      </c>
      <c r="D577" s="589" t="s">
        <v>541</v>
      </c>
    </row>
    <row r="578" spans="1:4" ht="13.5" x14ac:dyDescent="0.25">
      <c r="A578" s="588" t="s">
        <v>27002</v>
      </c>
      <c r="B578" s="588" t="s">
        <v>27003</v>
      </c>
      <c r="C578" s="588" t="s">
        <v>26802</v>
      </c>
      <c r="D578" s="589" t="s">
        <v>171</v>
      </c>
    </row>
    <row r="579" spans="1:4" ht="13.5" x14ac:dyDescent="0.25">
      <c r="A579" s="588" t="s">
        <v>2153</v>
      </c>
      <c r="B579" s="588" t="s">
        <v>27004</v>
      </c>
      <c r="C579" s="588" t="s">
        <v>27005</v>
      </c>
      <c r="D579" s="589" t="s">
        <v>8193</v>
      </c>
    </row>
    <row r="580" spans="1:4" ht="13.5" x14ac:dyDescent="0.25">
      <c r="A580" s="588" t="s">
        <v>2155</v>
      </c>
      <c r="B580" s="588" t="s">
        <v>27006</v>
      </c>
      <c r="C580" s="588" t="s">
        <v>27005</v>
      </c>
      <c r="D580" s="589" t="s">
        <v>13901</v>
      </c>
    </row>
    <row r="581" spans="1:4" ht="13.5" x14ac:dyDescent="0.25">
      <c r="A581" s="588" t="s">
        <v>2156</v>
      </c>
      <c r="B581" s="588" t="s">
        <v>27007</v>
      </c>
      <c r="C581" s="588" t="s">
        <v>27005</v>
      </c>
      <c r="D581" s="589" t="s">
        <v>1290</v>
      </c>
    </row>
    <row r="582" spans="1:4" ht="13.5" x14ac:dyDescent="0.25">
      <c r="A582" s="588" t="s">
        <v>2157</v>
      </c>
      <c r="B582" s="588" t="s">
        <v>27008</v>
      </c>
      <c r="C582" s="588" t="s">
        <v>27005</v>
      </c>
      <c r="D582" s="589" t="s">
        <v>631</v>
      </c>
    </row>
    <row r="583" spans="1:4" ht="13.5" x14ac:dyDescent="0.25">
      <c r="A583" s="588" t="s">
        <v>2158</v>
      </c>
      <c r="B583" s="588" t="s">
        <v>27009</v>
      </c>
      <c r="C583" s="588" t="s">
        <v>27005</v>
      </c>
      <c r="D583" s="589" t="s">
        <v>27010</v>
      </c>
    </row>
    <row r="584" spans="1:4" ht="13.5" x14ac:dyDescent="0.25">
      <c r="A584" s="588" t="s">
        <v>2159</v>
      </c>
      <c r="B584" s="588" t="s">
        <v>27011</v>
      </c>
      <c r="C584" s="588" t="s">
        <v>27005</v>
      </c>
      <c r="D584" s="589" t="s">
        <v>334</v>
      </c>
    </row>
    <row r="585" spans="1:4" ht="13.5" x14ac:dyDescent="0.25">
      <c r="A585" s="588" t="s">
        <v>2160</v>
      </c>
      <c r="B585" s="588" t="s">
        <v>27012</v>
      </c>
      <c r="C585" s="588" t="s">
        <v>27005</v>
      </c>
      <c r="D585" s="589" t="s">
        <v>1470</v>
      </c>
    </row>
    <row r="586" spans="1:4" ht="13.5" x14ac:dyDescent="0.25">
      <c r="A586" s="588" t="s">
        <v>2161</v>
      </c>
      <c r="B586" s="588" t="s">
        <v>27013</v>
      </c>
      <c r="C586" s="588" t="s">
        <v>27005</v>
      </c>
      <c r="D586" s="589" t="s">
        <v>27014</v>
      </c>
    </row>
    <row r="587" spans="1:4" ht="13.5" x14ac:dyDescent="0.25">
      <c r="A587" s="588" t="s">
        <v>2162</v>
      </c>
      <c r="B587" s="588" t="s">
        <v>27015</v>
      </c>
      <c r="C587" s="588" t="s">
        <v>27005</v>
      </c>
      <c r="D587" s="589" t="s">
        <v>25591</v>
      </c>
    </row>
    <row r="588" spans="1:4" ht="13.5" x14ac:dyDescent="0.25">
      <c r="A588" s="588" t="s">
        <v>2163</v>
      </c>
      <c r="B588" s="588" t="s">
        <v>27016</v>
      </c>
      <c r="C588" s="588" t="s">
        <v>27005</v>
      </c>
      <c r="D588" s="589" t="s">
        <v>742</v>
      </c>
    </row>
    <row r="589" spans="1:4" ht="13.5" x14ac:dyDescent="0.25">
      <c r="A589" s="588" t="s">
        <v>2164</v>
      </c>
      <c r="B589" s="588" t="s">
        <v>27017</v>
      </c>
      <c r="C589" s="588" t="s">
        <v>27005</v>
      </c>
      <c r="D589" s="589" t="s">
        <v>410</v>
      </c>
    </row>
    <row r="590" spans="1:4" ht="13.5" x14ac:dyDescent="0.25">
      <c r="A590" s="588" t="s">
        <v>2165</v>
      </c>
      <c r="B590" s="588" t="s">
        <v>27018</v>
      </c>
      <c r="C590" s="588" t="s">
        <v>27005</v>
      </c>
      <c r="D590" s="589" t="s">
        <v>8139</v>
      </c>
    </row>
    <row r="591" spans="1:4" ht="13.5" x14ac:dyDescent="0.25">
      <c r="A591" s="588" t="s">
        <v>2166</v>
      </c>
      <c r="B591" s="588" t="s">
        <v>27019</v>
      </c>
      <c r="C591" s="588" t="s">
        <v>27005</v>
      </c>
      <c r="D591" s="589" t="s">
        <v>14322</v>
      </c>
    </row>
    <row r="592" spans="1:4" ht="13.5" x14ac:dyDescent="0.25">
      <c r="A592" s="588" t="s">
        <v>2167</v>
      </c>
      <c r="B592" s="588" t="s">
        <v>27020</v>
      </c>
      <c r="C592" s="588" t="s">
        <v>27005</v>
      </c>
      <c r="D592" s="589" t="s">
        <v>13666</v>
      </c>
    </row>
    <row r="593" spans="1:4" ht="13.5" x14ac:dyDescent="0.25">
      <c r="A593" s="588" t="s">
        <v>2168</v>
      </c>
      <c r="B593" s="588" t="s">
        <v>27021</v>
      </c>
      <c r="C593" s="588" t="s">
        <v>27005</v>
      </c>
      <c r="D593" s="589" t="s">
        <v>13864</v>
      </c>
    </row>
    <row r="594" spans="1:4" ht="13.5" x14ac:dyDescent="0.25">
      <c r="A594" s="588" t="s">
        <v>2170</v>
      </c>
      <c r="B594" s="588" t="s">
        <v>27022</v>
      </c>
      <c r="C594" s="588" t="s">
        <v>27005</v>
      </c>
      <c r="D594" s="589" t="s">
        <v>27023</v>
      </c>
    </row>
    <row r="595" spans="1:4" ht="13.5" x14ac:dyDescent="0.25">
      <c r="A595" s="588" t="s">
        <v>2171</v>
      </c>
      <c r="B595" s="588" t="s">
        <v>27024</v>
      </c>
      <c r="C595" s="588" t="s">
        <v>27005</v>
      </c>
      <c r="D595" s="589" t="s">
        <v>27025</v>
      </c>
    </row>
    <row r="596" spans="1:4" ht="13.5" x14ac:dyDescent="0.25">
      <c r="A596" s="588" t="s">
        <v>2172</v>
      </c>
      <c r="B596" s="588" t="s">
        <v>27026</v>
      </c>
      <c r="C596" s="588" t="s">
        <v>27005</v>
      </c>
      <c r="D596" s="589" t="s">
        <v>27027</v>
      </c>
    </row>
    <row r="597" spans="1:4" ht="13.5" x14ac:dyDescent="0.25">
      <c r="A597" s="588" t="s">
        <v>2173</v>
      </c>
      <c r="B597" s="588" t="s">
        <v>27028</v>
      </c>
      <c r="C597" s="588" t="s">
        <v>27005</v>
      </c>
      <c r="D597" s="589" t="s">
        <v>743</v>
      </c>
    </row>
    <row r="598" spans="1:4" ht="13.5" x14ac:dyDescent="0.25">
      <c r="A598" s="588" t="s">
        <v>2175</v>
      </c>
      <c r="B598" s="588" t="s">
        <v>27029</v>
      </c>
      <c r="C598" s="588" t="s">
        <v>27005</v>
      </c>
      <c r="D598" s="589" t="s">
        <v>27030</v>
      </c>
    </row>
    <row r="599" spans="1:4" ht="13.5" x14ac:dyDescent="0.25">
      <c r="A599" s="588" t="s">
        <v>2177</v>
      </c>
      <c r="B599" s="588" t="s">
        <v>27031</v>
      </c>
      <c r="C599" s="588" t="s">
        <v>27005</v>
      </c>
      <c r="D599" s="589" t="s">
        <v>27032</v>
      </c>
    </row>
    <row r="600" spans="1:4" ht="13.5" x14ac:dyDescent="0.25">
      <c r="A600" s="588" t="s">
        <v>2178</v>
      </c>
      <c r="B600" s="588" t="s">
        <v>27033</v>
      </c>
      <c r="C600" s="588" t="s">
        <v>27005</v>
      </c>
      <c r="D600" s="589" t="s">
        <v>27034</v>
      </c>
    </row>
    <row r="601" spans="1:4" ht="13.5" x14ac:dyDescent="0.25">
      <c r="A601" s="588" t="s">
        <v>2179</v>
      </c>
      <c r="B601" s="588" t="s">
        <v>27035</v>
      </c>
      <c r="C601" s="588" t="s">
        <v>27005</v>
      </c>
      <c r="D601" s="589" t="s">
        <v>27036</v>
      </c>
    </row>
    <row r="602" spans="1:4" ht="13.5" x14ac:dyDescent="0.25">
      <c r="A602" s="588" t="s">
        <v>2180</v>
      </c>
      <c r="B602" s="588" t="s">
        <v>27037</v>
      </c>
      <c r="C602" s="588" t="s">
        <v>27005</v>
      </c>
      <c r="D602" s="589" t="s">
        <v>27038</v>
      </c>
    </row>
    <row r="603" spans="1:4" ht="13.5" x14ac:dyDescent="0.25">
      <c r="A603" s="588" t="s">
        <v>2181</v>
      </c>
      <c r="B603" s="588" t="s">
        <v>27039</v>
      </c>
      <c r="C603" s="588" t="s">
        <v>27005</v>
      </c>
      <c r="D603" s="589" t="s">
        <v>2745</v>
      </c>
    </row>
    <row r="604" spans="1:4" ht="13.5" x14ac:dyDescent="0.25">
      <c r="A604" s="588" t="s">
        <v>2182</v>
      </c>
      <c r="B604" s="588" t="s">
        <v>27040</v>
      </c>
      <c r="C604" s="588" t="s">
        <v>27005</v>
      </c>
      <c r="D604" s="589" t="s">
        <v>14328</v>
      </c>
    </row>
    <row r="605" spans="1:4" ht="13.5" x14ac:dyDescent="0.25">
      <c r="A605" s="588" t="s">
        <v>2183</v>
      </c>
      <c r="B605" s="588" t="s">
        <v>27041</v>
      </c>
      <c r="C605" s="588" t="s">
        <v>27005</v>
      </c>
      <c r="D605" s="589" t="s">
        <v>14229</v>
      </c>
    </row>
    <row r="606" spans="1:4" ht="13.5" x14ac:dyDescent="0.25">
      <c r="A606" s="588" t="s">
        <v>2184</v>
      </c>
      <c r="B606" s="588" t="s">
        <v>27042</v>
      </c>
      <c r="C606" s="588" t="s">
        <v>27005</v>
      </c>
      <c r="D606" s="589" t="s">
        <v>14082</v>
      </c>
    </row>
    <row r="607" spans="1:4" ht="13.5" x14ac:dyDescent="0.25">
      <c r="A607" s="588" t="s">
        <v>2185</v>
      </c>
      <c r="B607" s="588" t="s">
        <v>27043</v>
      </c>
      <c r="C607" s="588" t="s">
        <v>27005</v>
      </c>
      <c r="D607" s="589" t="s">
        <v>25681</v>
      </c>
    </row>
    <row r="608" spans="1:4" ht="13.5" x14ac:dyDescent="0.25">
      <c r="A608" s="588" t="s">
        <v>2187</v>
      </c>
      <c r="B608" s="588" t="s">
        <v>27044</v>
      </c>
      <c r="C608" s="588" t="s">
        <v>27005</v>
      </c>
      <c r="D608" s="589" t="s">
        <v>18877</v>
      </c>
    </row>
    <row r="609" spans="1:4" ht="13.5" x14ac:dyDescent="0.25">
      <c r="A609" s="588" t="s">
        <v>2188</v>
      </c>
      <c r="B609" s="588" t="s">
        <v>27045</v>
      </c>
      <c r="C609" s="588" t="s">
        <v>27005</v>
      </c>
      <c r="D609" s="589" t="s">
        <v>27046</v>
      </c>
    </row>
    <row r="610" spans="1:4" ht="13.5" x14ac:dyDescent="0.25">
      <c r="A610" s="588" t="s">
        <v>2190</v>
      </c>
      <c r="B610" s="588" t="s">
        <v>27047</v>
      </c>
      <c r="C610" s="588" t="s">
        <v>27005</v>
      </c>
      <c r="D610" s="589" t="s">
        <v>14510</v>
      </c>
    </row>
    <row r="611" spans="1:4" ht="13.5" x14ac:dyDescent="0.25">
      <c r="A611" s="588" t="s">
        <v>2191</v>
      </c>
      <c r="B611" s="588" t="s">
        <v>27048</v>
      </c>
      <c r="C611" s="588" t="s">
        <v>27005</v>
      </c>
      <c r="D611" s="589" t="s">
        <v>17528</v>
      </c>
    </row>
    <row r="612" spans="1:4" ht="13.5" x14ac:dyDescent="0.25">
      <c r="A612" s="588" t="s">
        <v>2192</v>
      </c>
      <c r="B612" s="588" t="s">
        <v>27049</v>
      </c>
      <c r="C612" s="588" t="s">
        <v>27005</v>
      </c>
      <c r="D612" s="589" t="s">
        <v>27050</v>
      </c>
    </row>
    <row r="613" spans="1:4" ht="13.5" x14ac:dyDescent="0.25">
      <c r="A613" s="588" t="s">
        <v>2193</v>
      </c>
      <c r="B613" s="588" t="s">
        <v>27051</v>
      </c>
      <c r="C613" s="588" t="s">
        <v>27005</v>
      </c>
      <c r="D613" s="589" t="s">
        <v>1265</v>
      </c>
    </row>
    <row r="614" spans="1:4" ht="13.5" x14ac:dyDescent="0.25">
      <c r="A614" s="588" t="s">
        <v>2194</v>
      </c>
      <c r="B614" s="588" t="s">
        <v>27052</v>
      </c>
      <c r="C614" s="588" t="s">
        <v>27005</v>
      </c>
      <c r="D614" s="589" t="s">
        <v>14586</v>
      </c>
    </row>
    <row r="615" spans="1:4" ht="13.5" x14ac:dyDescent="0.25">
      <c r="A615" s="588" t="s">
        <v>2195</v>
      </c>
      <c r="B615" s="588" t="s">
        <v>27053</v>
      </c>
      <c r="C615" s="588" t="s">
        <v>27005</v>
      </c>
      <c r="D615" s="589" t="s">
        <v>7398</v>
      </c>
    </row>
    <row r="616" spans="1:4" ht="13.5" x14ac:dyDescent="0.25">
      <c r="A616" s="588" t="s">
        <v>2196</v>
      </c>
      <c r="B616" s="588" t="s">
        <v>27054</v>
      </c>
      <c r="C616" s="588" t="s">
        <v>27005</v>
      </c>
      <c r="D616" s="589" t="s">
        <v>2496</v>
      </c>
    </row>
    <row r="617" spans="1:4" ht="13.5" x14ac:dyDescent="0.25">
      <c r="A617" s="588" t="s">
        <v>2197</v>
      </c>
      <c r="B617" s="588" t="s">
        <v>27055</v>
      </c>
      <c r="C617" s="588" t="s">
        <v>27005</v>
      </c>
      <c r="D617" s="589" t="s">
        <v>200</v>
      </c>
    </row>
    <row r="618" spans="1:4" ht="13.5" x14ac:dyDescent="0.25">
      <c r="A618" s="588" t="s">
        <v>2198</v>
      </c>
      <c r="B618" s="588" t="s">
        <v>27056</v>
      </c>
      <c r="C618" s="588" t="s">
        <v>27005</v>
      </c>
      <c r="D618" s="589" t="s">
        <v>13617</v>
      </c>
    </row>
    <row r="619" spans="1:4" ht="13.5" x14ac:dyDescent="0.25">
      <c r="A619" s="588" t="s">
        <v>2199</v>
      </c>
      <c r="B619" s="588" t="s">
        <v>27057</v>
      </c>
      <c r="C619" s="588" t="s">
        <v>27005</v>
      </c>
      <c r="D619" s="589" t="s">
        <v>27058</v>
      </c>
    </row>
    <row r="620" spans="1:4" ht="13.5" x14ac:dyDescent="0.25">
      <c r="A620" s="588" t="s">
        <v>2200</v>
      </c>
      <c r="B620" s="588" t="s">
        <v>27059</v>
      </c>
      <c r="C620" s="588" t="s">
        <v>27005</v>
      </c>
      <c r="D620" s="589" t="s">
        <v>2330</v>
      </c>
    </row>
    <row r="621" spans="1:4" ht="13.5" x14ac:dyDescent="0.25">
      <c r="A621" s="588" t="s">
        <v>2201</v>
      </c>
      <c r="B621" s="588" t="s">
        <v>27060</v>
      </c>
      <c r="C621" s="588" t="s">
        <v>27005</v>
      </c>
      <c r="D621" s="589" t="s">
        <v>199</v>
      </c>
    </row>
    <row r="622" spans="1:4" ht="13.5" x14ac:dyDescent="0.25">
      <c r="A622" s="588" t="s">
        <v>2203</v>
      </c>
      <c r="B622" s="588" t="s">
        <v>27061</v>
      </c>
      <c r="C622" s="588" t="s">
        <v>27005</v>
      </c>
      <c r="D622" s="589" t="s">
        <v>26766</v>
      </c>
    </row>
    <row r="623" spans="1:4" ht="13.5" x14ac:dyDescent="0.25">
      <c r="A623" s="588" t="s">
        <v>2204</v>
      </c>
      <c r="B623" s="588" t="s">
        <v>27062</v>
      </c>
      <c r="C623" s="588" t="s">
        <v>27005</v>
      </c>
      <c r="D623" s="589" t="s">
        <v>899</v>
      </c>
    </row>
    <row r="624" spans="1:4" ht="13.5" x14ac:dyDescent="0.25">
      <c r="A624" s="588" t="s">
        <v>2205</v>
      </c>
      <c r="B624" s="588" t="s">
        <v>27063</v>
      </c>
      <c r="C624" s="588" t="s">
        <v>27005</v>
      </c>
      <c r="D624" s="589" t="s">
        <v>219</v>
      </c>
    </row>
    <row r="625" spans="1:4" ht="13.5" x14ac:dyDescent="0.25">
      <c r="A625" s="588" t="s">
        <v>2206</v>
      </c>
      <c r="B625" s="588" t="s">
        <v>27064</v>
      </c>
      <c r="C625" s="588" t="s">
        <v>27005</v>
      </c>
      <c r="D625" s="589" t="s">
        <v>27065</v>
      </c>
    </row>
    <row r="626" spans="1:4" ht="13.5" x14ac:dyDescent="0.25">
      <c r="A626" s="588" t="s">
        <v>2207</v>
      </c>
      <c r="B626" s="588" t="s">
        <v>27066</v>
      </c>
      <c r="C626" s="588" t="s">
        <v>27005</v>
      </c>
      <c r="D626" s="589" t="s">
        <v>27067</v>
      </c>
    </row>
    <row r="627" spans="1:4" ht="13.5" x14ac:dyDescent="0.25">
      <c r="A627" s="588" t="s">
        <v>2208</v>
      </c>
      <c r="B627" s="588" t="s">
        <v>27068</v>
      </c>
      <c r="C627" s="588" t="s">
        <v>27005</v>
      </c>
      <c r="D627" s="589" t="s">
        <v>596</v>
      </c>
    </row>
    <row r="628" spans="1:4" ht="13.5" x14ac:dyDescent="0.25">
      <c r="A628" s="588" t="s">
        <v>2209</v>
      </c>
      <c r="B628" s="588" t="s">
        <v>27069</v>
      </c>
      <c r="C628" s="588" t="s">
        <v>27005</v>
      </c>
      <c r="D628" s="589" t="s">
        <v>20670</v>
      </c>
    </row>
    <row r="629" spans="1:4" ht="13.5" x14ac:dyDescent="0.25">
      <c r="A629" s="588" t="s">
        <v>2210</v>
      </c>
      <c r="B629" s="588" t="s">
        <v>27070</v>
      </c>
      <c r="C629" s="588" t="s">
        <v>27005</v>
      </c>
      <c r="D629" s="589" t="s">
        <v>2202</v>
      </c>
    </row>
    <row r="630" spans="1:4" ht="13.5" x14ac:dyDescent="0.25">
      <c r="A630" s="588" t="s">
        <v>2211</v>
      </c>
      <c r="B630" s="588" t="s">
        <v>27071</v>
      </c>
      <c r="C630" s="588" t="s">
        <v>27005</v>
      </c>
      <c r="D630" s="589" t="s">
        <v>169</v>
      </c>
    </row>
    <row r="631" spans="1:4" ht="13.5" x14ac:dyDescent="0.25">
      <c r="A631" s="588" t="s">
        <v>2212</v>
      </c>
      <c r="B631" s="588" t="s">
        <v>27072</v>
      </c>
      <c r="C631" s="588" t="s">
        <v>27005</v>
      </c>
      <c r="D631" s="589" t="s">
        <v>884</v>
      </c>
    </row>
    <row r="632" spans="1:4" ht="13.5" x14ac:dyDescent="0.25">
      <c r="A632" s="588" t="s">
        <v>2213</v>
      </c>
      <c r="B632" s="588" t="s">
        <v>27073</v>
      </c>
      <c r="C632" s="588" t="s">
        <v>27005</v>
      </c>
      <c r="D632" s="589" t="s">
        <v>27074</v>
      </c>
    </row>
    <row r="633" spans="1:4" ht="13.5" x14ac:dyDescent="0.25">
      <c r="A633" s="588" t="s">
        <v>2215</v>
      </c>
      <c r="B633" s="588" t="s">
        <v>27075</v>
      </c>
      <c r="C633" s="588" t="s">
        <v>27005</v>
      </c>
      <c r="D633" s="589" t="s">
        <v>18983</v>
      </c>
    </row>
    <row r="634" spans="1:4" ht="13.5" x14ac:dyDescent="0.25">
      <c r="A634" s="588" t="s">
        <v>2216</v>
      </c>
      <c r="B634" s="588" t="s">
        <v>27076</v>
      </c>
      <c r="C634" s="588" t="s">
        <v>27005</v>
      </c>
      <c r="D634" s="589" t="s">
        <v>586</v>
      </c>
    </row>
    <row r="635" spans="1:4" ht="13.5" x14ac:dyDescent="0.25">
      <c r="A635" s="588" t="s">
        <v>2217</v>
      </c>
      <c r="B635" s="588" t="s">
        <v>27077</v>
      </c>
      <c r="C635" s="588" t="s">
        <v>27005</v>
      </c>
      <c r="D635" s="589" t="s">
        <v>27078</v>
      </c>
    </row>
    <row r="636" spans="1:4" ht="13.5" x14ac:dyDescent="0.25">
      <c r="A636" s="588" t="s">
        <v>2218</v>
      </c>
      <c r="B636" s="588" t="s">
        <v>27079</v>
      </c>
      <c r="C636" s="588" t="s">
        <v>27005</v>
      </c>
      <c r="D636" s="589" t="s">
        <v>17742</v>
      </c>
    </row>
    <row r="637" spans="1:4" ht="13.5" x14ac:dyDescent="0.25">
      <c r="A637" s="588" t="s">
        <v>2219</v>
      </c>
      <c r="B637" s="588" t="s">
        <v>27080</v>
      </c>
      <c r="C637" s="588" t="s">
        <v>27005</v>
      </c>
      <c r="D637" s="589" t="s">
        <v>1251</v>
      </c>
    </row>
    <row r="638" spans="1:4" ht="13.5" x14ac:dyDescent="0.25">
      <c r="A638" s="588" t="s">
        <v>2220</v>
      </c>
      <c r="B638" s="588" t="s">
        <v>27081</v>
      </c>
      <c r="C638" s="588" t="s">
        <v>27005</v>
      </c>
      <c r="D638" s="589" t="s">
        <v>1164</v>
      </c>
    </row>
    <row r="639" spans="1:4" ht="13.5" x14ac:dyDescent="0.25">
      <c r="A639" s="588" t="s">
        <v>2221</v>
      </c>
      <c r="B639" s="588" t="s">
        <v>27082</v>
      </c>
      <c r="C639" s="588" t="s">
        <v>27005</v>
      </c>
      <c r="D639" s="589" t="s">
        <v>27083</v>
      </c>
    </row>
    <row r="640" spans="1:4" ht="13.5" x14ac:dyDescent="0.25">
      <c r="A640" s="588" t="s">
        <v>2222</v>
      </c>
      <c r="B640" s="588" t="s">
        <v>27084</v>
      </c>
      <c r="C640" s="588" t="s">
        <v>27005</v>
      </c>
      <c r="D640" s="589" t="s">
        <v>27085</v>
      </c>
    </row>
    <row r="641" spans="1:4" ht="13.5" x14ac:dyDescent="0.25">
      <c r="A641" s="588" t="s">
        <v>2223</v>
      </c>
      <c r="B641" s="588" t="s">
        <v>27086</v>
      </c>
      <c r="C641" s="588" t="s">
        <v>27005</v>
      </c>
      <c r="D641" s="589" t="s">
        <v>18641</v>
      </c>
    </row>
    <row r="642" spans="1:4" ht="13.5" x14ac:dyDescent="0.25">
      <c r="A642" s="588" t="s">
        <v>2224</v>
      </c>
      <c r="B642" s="588" t="s">
        <v>27087</v>
      </c>
      <c r="C642" s="588" t="s">
        <v>27005</v>
      </c>
      <c r="D642" s="589" t="s">
        <v>769</v>
      </c>
    </row>
    <row r="643" spans="1:4" ht="13.5" x14ac:dyDescent="0.25">
      <c r="A643" s="588" t="s">
        <v>2225</v>
      </c>
      <c r="B643" s="588" t="s">
        <v>27088</v>
      </c>
      <c r="C643" s="588" t="s">
        <v>27005</v>
      </c>
      <c r="D643" s="589" t="s">
        <v>18266</v>
      </c>
    </row>
    <row r="644" spans="1:4" ht="13.5" x14ac:dyDescent="0.25">
      <c r="A644" s="588" t="s">
        <v>2226</v>
      </c>
      <c r="B644" s="588" t="s">
        <v>27089</v>
      </c>
      <c r="C644" s="588" t="s">
        <v>27005</v>
      </c>
      <c r="D644" s="589" t="s">
        <v>27090</v>
      </c>
    </row>
    <row r="645" spans="1:4" ht="13.5" x14ac:dyDescent="0.25">
      <c r="A645" s="588" t="s">
        <v>2227</v>
      </c>
      <c r="B645" s="588" t="s">
        <v>27091</v>
      </c>
      <c r="C645" s="588" t="s">
        <v>27005</v>
      </c>
      <c r="D645" s="589" t="s">
        <v>27092</v>
      </c>
    </row>
    <row r="646" spans="1:4" ht="13.5" x14ac:dyDescent="0.25">
      <c r="A646" s="588" t="s">
        <v>2228</v>
      </c>
      <c r="B646" s="588" t="s">
        <v>27093</v>
      </c>
      <c r="C646" s="588" t="s">
        <v>27005</v>
      </c>
      <c r="D646" s="589" t="s">
        <v>19447</v>
      </c>
    </row>
    <row r="647" spans="1:4" ht="13.5" x14ac:dyDescent="0.25">
      <c r="A647" s="588" t="s">
        <v>2229</v>
      </c>
      <c r="B647" s="588" t="s">
        <v>27094</v>
      </c>
      <c r="C647" s="588" t="s">
        <v>27005</v>
      </c>
      <c r="D647" s="589" t="s">
        <v>27095</v>
      </c>
    </row>
    <row r="648" spans="1:4" ht="13.5" x14ac:dyDescent="0.25">
      <c r="A648" s="588" t="s">
        <v>2231</v>
      </c>
      <c r="B648" s="588" t="s">
        <v>27096</v>
      </c>
      <c r="C648" s="588" t="s">
        <v>27005</v>
      </c>
      <c r="D648" s="589" t="s">
        <v>1121</v>
      </c>
    </row>
    <row r="649" spans="1:4" ht="13.5" x14ac:dyDescent="0.25">
      <c r="A649" s="588" t="s">
        <v>2232</v>
      </c>
      <c r="B649" s="588" t="s">
        <v>27097</v>
      </c>
      <c r="C649" s="588" t="s">
        <v>27005</v>
      </c>
      <c r="D649" s="589" t="s">
        <v>27050</v>
      </c>
    </row>
    <row r="650" spans="1:4" ht="13.5" x14ac:dyDescent="0.25">
      <c r="A650" s="588" t="s">
        <v>2233</v>
      </c>
      <c r="B650" s="588" t="s">
        <v>27098</v>
      </c>
      <c r="C650" s="588" t="s">
        <v>27005</v>
      </c>
      <c r="D650" s="589" t="s">
        <v>203</v>
      </c>
    </row>
    <row r="651" spans="1:4" ht="13.5" x14ac:dyDescent="0.25">
      <c r="A651" s="588" t="s">
        <v>2234</v>
      </c>
      <c r="B651" s="588" t="s">
        <v>27099</v>
      </c>
      <c r="C651" s="588" t="s">
        <v>27005</v>
      </c>
      <c r="D651" s="589" t="s">
        <v>21443</v>
      </c>
    </row>
    <row r="652" spans="1:4" ht="13.5" x14ac:dyDescent="0.25">
      <c r="A652" s="588" t="s">
        <v>2236</v>
      </c>
      <c r="B652" s="588" t="s">
        <v>27100</v>
      </c>
      <c r="C652" s="588" t="s">
        <v>27005</v>
      </c>
      <c r="D652" s="589" t="s">
        <v>27101</v>
      </c>
    </row>
    <row r="653" spans="1:4" ht="13.5" x14ac:dyDescent="0.25">
      <c r="A653" s="588" t="s">
        <v>2238</v>
      </c>
      <c r="B653" s="588" t="s">
        <v>27102</v>
      </c>
      <c r="C653" s="588" t="s">
        <v>27005</v>
      </c>
      <c r="D653" s="589" t="s">
        <v>27103</v>
      </c>
    </row>
    <row r="654" spans="1:4" ht="13.5" x14ac:dyDescent="0.25">
      <c r="A654" s="588" t="s">
        <v>2240</v>
      </c>
      <c r="B654" s="588" t="s">
        <v>27104</v>
      </c>
      <c r="C654" s="588" t="s">
        <v>27005</v>
      </c>
      <c r="D654" s="589" t="s">
        <v>27105</v>
      </c>
    </row>
    <row r="655" spans="1:4" ht="13.5" x14ac:dyDescent="0.25">
      <c r="A655" s="588" t="s">
        <v>2241</v>
      </c>
      <c r="B655" s="588" t="s">
        <v>27106</v>
      </c>
      <c r="C655" s="588" t="s">
        <v>27005</v>
      </c>
      <c r="D655" s="589" t="s">
        <v>952</v>
      </c>
    </row>
    <row r="656" spans="1:4" ht="13.5" x14ac:dyDescent="0.25">
      <c r="A656" s="588" t="s">
        <v>2243</v>
      </c>
      <c r="B656" s="588" t="s">
        <v>27107</v>
      </c>
      <c r="C656" s="588" t="s">
        <v>27005</v>
      </c>
      <c r="D656" s="589" t="s">
        <v>27085</v>
      </c>
    </row>
    <row r="657" spans="1:4" ht="13.5" x14ac:dyDescent="0.25">
      <c r="A657" s="588" t="s">
        <v>2244</v>
      </c>
      <c r="B657" s="588" t="s">
        <v>27108</v>
      </c>
      <c r="C657" s="588" t="s">
        <v>27005</v>
      </c>
      <c r="D657" s="589" t="s">
        <v>27050</v>
      </c>
    </row>
    <row r="658" spans="1:4" ht="13.5" x14ac:dyDescent="0.25">
      <c r="A658" s="588" t="s">
        <v>2245</v>
      </c>
      <c r="B658" s="588" t="s">
        <v>27109</v>
      </c>
      <c r="C658" s="588" t="s">
        <v>27005</v>
      </c>
      <c r="D658" s="589" t="s">
        <v>27095</v>
      </c>
    </row>
    <row r="659" spans="1:4" ht="13.5" x14ac:dyDescent="0.25">
      <c r="A659" s="588" t="s">
        <v>2246</v>
      </c>
      <c r="B659" s="588" t="s">
        <v>27110</v>
      </c>
      <c r="C659" s="588" t="s">
        <v>27005</v>
      </c>
      <c r="D659" s="589" t="s">
        <v>176</v>
      </c>
    </row>
    <row r="660" spans="1:4" ht="13.5" x14ac:dyDescent="0.25">
      <c r="A660" s="588" t="s">
        <v>2247</v>
      </c>
      <c r="B660" s="588" t="s">
        <v>27111</v>
      </c>
      <c r="C660" s="588" t="s">
        <v>27005</v>
      </c>
      <c r="D660" s="589" t="s">
        <v>562</v>
      </c>
    </row>
    <row r="661" spans="1:4" ht="13.5" x14ac:dyDescent="0.25">
      <c r="A661" s="588" t="s">
        <v>2248</v>
      </c>
      <c r="B661" s="588" t="s">
        <v>27112</v>
      </c>
      <c r="C661" s="588" t="s">
        <v>27005</v>
      </c>
      <c r="D661" s="589" t="s">
        <v>17742</v>
      </c>
    </row>
    <row r="662" spans="1:4" ht="13.5" x14ac:dyDescent="0.25">
      <c r="A662" s="588" t="s">
        <v>2249</v>
      </c>
      <c r="B662" s="588" t="s">
        <v>27113</v>
      </c>
      <c r="C662" s="588" t="s">
        <v>27005</v>
      </c>
      <c r="D662" s="589" t="s">
        <v>27114</v>
      </c>
    </row>
    <row r="663" spans="1:4" ht="13.5" x14ac:dyDescent="0.25">
      <c r="A663" s="588" t="s">
        <v>2250</v>
      </c>
      <c r="B663" s="588" t="s">
        <v>27115</v>
      </c>
      <c r="C663" s="588" t="s">
        <v>27005</v>
      </c>
      <c r="D663" s="589" t="s">
        <v>27116</v>
      </c>
    </row>
    <row r="664" spans="1:4" ht="13.5" x14ac:dyDescent="0.25">
      <c r="A664" s="588" t="s">
        <v>2251</v>
      </c>
      <c r="B664" s="588" t="s">
        <v>27117</v>
      </c>
      <c r="C664" s="588" t="s">
        <v>27005</v>
      </c>
      <c r="D664" s="589" t="s">
        <v>18895</v>
      </c>
    </row>
    <row r="665" spans="1:4" ht="13.5" x14ac:dyDescent="0.25">
      <c r="A665" s="588" t="s">
        <v>2252</v>
      </c>
      <c r="B665" s="588" t="s">
        <v>27118</v>
      </c>
      <c r="C665" s="588" t="s">
        <v>27005</v>
      </c>
      <c r="D665" s="589" t="s">
        <v>549</v>
      </c>
    </row>
    <row r="666" spans="1:4" ht="13.5" x14ac:dyDescent="0.25">
      <c r="A666" s="588" t="s">
        <v>2253</v>
      </c>
      <c r="B666" s="588" t="s">
        <v>27119</v>
      </c>
      <c r="C666" s="588" t="s">
        <v>27005</v>
      </c>
      <c r="D666" s="589" t="s">
        <v>27120</v>
      </c>
    </row>
    <row r="667" spans="1:4" ht="13.5" x14ac:dyDescent="0.25">
      <c r="A667" s="588" t="s">
        <v>2254</v>
      </c>
      <c r="B667" s="588" t="s">
        <v>27121</v>
      </c>
      <c r="C667" s="588" t="s">
        <v>27005</v>
      </c>
      <c r="D667" s="589" t="s">
        <v>563</v>
      </c>
    </row>
    <row r="668" spans="1:4" ht="13.5" x14ac:dyDescent="0.25">
      <c r="A668" s="588" t="s">
        <v>2256</v>
      </c>
      <c r="B668" s="588" t="s">
        <v>27122</v>
      </c>
      <c r="C668" s="588" t="s">
        <v>27005</v>
      </c>
      <c r="D668" s="589" t="s">
        <v>22629</v>
      </c>
    </row>
    <row r="669" spans="1:4" ht="13.5" x14ac:dyDescent="0.25">
      <c r="A669" s="588" t="s">
        <v>2257</v>
      </c>
      <c r="B669" s="588" t="s">
        <v>27123</v>
      </c>
      <c r="C669" s="588" t="s">
        <v>27005</v>
      </c>
      <c r="D669" s="589" t="s">
        <v>27010</v>
      </c>
    </row>
    <row r="670" spans="1:4" ht="13.5" x14ac:dyDescent="0.25">
      <c r="A670" s="588" t="s">
        <v>2258</v>
      </c>
      <c r="B670" s="588" t="s">
        <v>27124</v>
      </c>
      <c r="C670" s="588" t="s">
        <v>27005</v>
      </c>
      <c r="D670" s="589" t="s">
        <v>1310</v>
      </c>
    </row>
    <row r="671" spans="1:4" ht="13.5" x14ac:dyDescent="0.25">
      <c r="A671" s="588" t="s">
        <v>2259</v>
      </c>
      <c r="B671" s="588" t="s">
        <v>27125</v>
      </c>
      <c r="C671" s="588" t="s">
        <v>27005</v>
      </c>
      <c r="D671" s="589" t="s">
        <v>676</v>
      </c>
    </row>
    <row r="672" spans="1:4" ht="13.5" x14ac:dyDescent="0.25">
      <c r="A672" s="588" t="s">
        <v>2260</v>
      </c>
      <c r="B672" s="588" t="s">
        <v>27126</v>
      </c>
      <c r="C672" s="588" t="s">
        <v>27005</v>
      </c>
      <c r="D672" s="589" t="s">
        <v>1040</v>
      </c>
    </row>
    <row r="673" spans="1:4" ht="13.5" x14ac:dyDescent="0.25">
      <c r="A673" s="588" t="s">
        <v>2262</v>
      </c>
      <c r="B673" s="588" t="s">
        <v>27127</v>
      </c>
      <c r="C673" s="588" t="s">
        <v>27005</v>
      </c>
      <c r="D673" s="589" t="s">
        <v>21366</v>
      </c>
    </row>
    <row r="674" spans="1:4" ht="13.5" x14ac:dyDescent="0.25">
      <c r="A674" s="588" t="s">
        <v>2263</v>
      </c>
      <c r="B674" s="588" t="s">
        <v>27128</v>
      </c>
      <c r="C674" s="588" t="s">
        <v>27005</v>
      </c>
      <c r="D674" s="589" t="s">
        <v>1253</v>
      </c>
    </row>
    <row r="675" spans="1:4" ht="13.5" x14ac:dyDescent="0.25">
      <c r="A675" s="588" t="s">
        <v>2265</v>
      </c>
      <c r="B675" s="588" t="s">
        <v>27129</v>
      </c>
      <c r="C675" s="588" t="s">
        <v>27005</v>
      </c>
      <c r="D675" s="589" t="s">
        <v>19447</v>
      </c>
    </row>
    <row r="676" spans="1:4" ht="13.5" x14ac:dyDescent="0.25">
      <c r="A676" s="588" t="s">
        <v>2266</v>
      </c>
      <c r="B676" s="588" t="s">
        <v>27130</v>
      </c>
      <c r="C676" s="588" t="s">
        <v>27005</v>
      </c>
      <c r="D676" s="589" t="s">
        <v>4266</v>
      </c>
    </row>
    <row r="677" spans="1:4" ht="13.5" x14ac:dyDescent="0.25">
      <c r="A677" s="588" t="s">
        <v>2267</v>
      </c>
      <c r="B677" s="588" t="s">
        <v>27131</v>
      </c>
      <c r="C677" s="588" t="s">
        <v>27005</v>
      </c>
      <c r="D677" s="589" t="s">
        <v>27085</v>
      </c>
    </row>
    <row r="678" spans="1:4" ht="13.5" x14ac:dyDescent="0.25">
      <c r="A678" s="588" t="s">
        <v>2268</v>
      </c>
      <c r="B678" s="588" t="s">
        <v>27132</v>
      </c>
      <c r="C678" s="588" t="s">
        <v>27005</v>
      </c>
      <c r="D678" s="589" t="s">
        <v>929</v>
      </c>
    </row>
    <row r="679" spans="1:4" ht="13.5" x14ac:dyDescent="0.25">
      <c r="A679" s="588" t="s">
        <v>2270</v>
      </c>
      <c r="B679" s="588" t="s">
        <v>27133</v>
      </c>
      <c r="C679" s="588" t="s">
        <v>27005</v>
      </c>
      <c r="D679" s="589" t="s">
        <v>1436</v>
      </c>
    </row>
    <row r="680" spans="1:4" ht="13.5" x14ac:dyDescent="0.25">
      <c r="A680" s="588" t="s">
        <v>2271</v>
      </c>
      <c r="B680" s="588" t="s">
        <v>27134</v>
      </c>
      <c r="C680" s="588" t="s">
        <v>27005</v>
      </c>
      <c r="D680" s="589" t="s">
        <v>465</v>
      </c>
    </row>
    <row r="681" spans="1:4" ht="13.5" x14ac:dyDescent="0.25">
      <c r="A681" s="588" t="s">
        <v>2273</v>
      </c>
      <c r="B681" s="588" t="s">
        <v>27135</v>
      </c>
      <c r="C681" s="588" t="s">
        <v>27005</v>
      </c>
      <c r="D681" s="589" t="s">
        <v>27136</v>
      </c>
    </row>
    <row r="682" spans="1:4" ht="13.5" x14ac:dyDescent="0.25">
      <c r="A682" s="588" t="s">
        <v>2274</v>
      </c>
      <c r="B682" s="588" t="s">
        <v>27137</v>
      </c>
      <c r="C682" s="588" t="s">
        <v>27005</v>
      </c>
      <c r="D682" s="589" t="s">
        <v>548</v>
      </c>
    </row>
    <row r="683" spans="1:4" ht="13.5" x14ac:dyDescent="0.25">
      <c r="A683" s="588" t="s">
        <v>2275</v>
      </c>
      <c r="B683" s="588" t="s">
        <v>27138</v>
      </c>
      <c r="C683" s="588" t="s">
        <v>27005</v>
      </c>
      <c r="D683" s="589" t="s">
        <v>367</v>
      </c>
    </row>
    <row r="684" spans="1:4" ht="13.5" x14ac:dyDescent="0.25">
      <c r="A684" s="588" t="s">
        <v>2276</v>
      </c>
      <c r="B684" s="588" t="s">
        <v>27139</v>
      </c>
      <c r="C684" s="588" t="s">
        <v>27005</v>
      </c>
      <c r="D684" s="589" t="s">
        <v>2439</v>
      </c>
    </row>
    <row r="685" spans="1:4" ht="13.5" x14ac:dyDescent="0.25">
      <c r="A685" s="588" t="s">
        <v>2277</v>
      </c>
      <c r="B685" s="588" t="s">
        <v>27140</v>
      </c>
      <c r="C685" s="588" t="s">
        <v>27005</v>
      </c>
      <c r="D685" s="589" t="s">
        <v>1180</v>
      </c>
    </row>
    <row r="686" spans="1:4" ht="13.5" x14ac:dyDescent="0.25">
      <c r="A686" s="588" t="s">
        <v>2278</v>
      </c>
      <c r="B686" s="588" t="s">
        <v>27141</v>
      </c>
      <c r="C686" s="588" t="s">
        <v>27005</v>
      </c>
      <c r="D686" s="589" t="s">
        <v>1287</v>
      </c>
    </row>
    <row r="687" spans="1:4" ht="13.5" x14ac:dyDescent="0.25">
      <c r="A687" s="588" t="s">
        <v>2279</v>
      </c>
      <c r="B687" s="588" t="s">
        <v>27142</v>
      </c>
      <c r="C687" s="588" t="s">
        <v>27005</v>
      </c>
      <c r="D687" s="589" t="s">
        <v>1621</v>
      </c>
    </row>
    <row r="688" spans="1:4" ht="13.5" x14ac:dyDescent="0.25">
      <c r="A688" s="588" t="s">
        <v>2280</v>
      </c>
      <c r="B688" s="588" t="s">
        <v>27143</v>
      </c>
      <c r="C688" s="588" t="s">
        <v>27005</v>
      </c>
      <c r="D688" s="589" t="s">
        <v>836</v>
      </c>
    </row>
    <row r="689" spans="1:4" ht="13.5" x14ac:dyDescent="0.25">
      <c r="A689" s="588" t="s">
        <v>2281</v>
      </c>
      <c r="B689" s="588" t="s">
        <v>27144</v>
      </c>
      <c r="C689" s="588" t="s">
        <v>27005</v>
      </c>
      <c r="D689" s="589" t="s">
        <v>170</v>
      </c>
    </row>
    <row r="690" spans="1:4" ht="13.5" x14ac:dyDescent="0.25">
      <c r="A690" s="588" t="s">
        <v>2283</v>
      </c>
      <c r="B690" s="588" t="s">
        <v>27145</v>
      </c>
      <c r="C690" s="588" t="s">
        <v>27005</v>
      </c>
      <c r="D690" s="589" t="s">
        <v>368</v>
      </c>
    </row>
    <row r="691" spans="1:4" ht="13.5" x14ac:dyDescent="0.25">
      <c r="A691" s="588" t="s">
        <v>2284</v>
      </c>
      <c r="B691" s="588" t="s">
        <v>27146</v>
      </c>
      <c r="C691" s="588" t="s">
        <v>27005</v>
      </c>
      <c r="D691" s="589" t="s">
        <v>1093</v>
      </c>
    </row>
    <row r="692" spans="1:4" ht="13.5" x14ac:dyDescent="0.25">
      <c r="A692" s="588" t="s">
        <v>2285</v>
      </c>
      <c r="B692" s="588" t="s">
        <v>27147</v>
      </c>
      <c r="C692" s="588" t="s">
        <v>27005</v>
      </c>
      <c r="D692" s="589" t="s">
        <v>237</v>
      </c>
    </row>
    <row r="693" spans="1:4" ht="13.5" x14ac:dyDescent="0.25">
      <c r="A693" s="588" t="s">
        <v>2286</v>
      </c>
      <c r="B693" s="588" t="s">
        <v>27148</v>
      </c>
      <c r="C693" s="588" t="s">
        <v>27005</v>
      </c>
      <c r="D693" s="589" t="s">
        <v>705</v>
      </c>
    </row>
    <row r="694" spans="1:4" ht="13.5" x14ac:dyDescent="0.25">
      <c r="A694" s="588" t="s">
        <v>2287</v>
      </c>
      <c r="B694" s="588" t="s">
        <v>27149</v>
      </c>
      <c r="C694" s="588" t="s">
        <v>27005</v>
      </c>
      <c r="D694" s="589" t="s">
        <v>311</v>
      </c>
    </row>
    <row r="695" spans="1:4" ht="13.5" x14ac:dyDescent="0.25">
      <c r="A695" s="588" t="s">
        <v>2288</v>
      </c>
      <c r="B695" s="588" t="s">
        <v>27150</v>
      </c>
      <c r="C695" s="588" t="s">
        <v>27005</v>
      </c>
      <c r="D695" s="589" t="s">
        <v>227</v>
      </c>
    </row>
    <row r="696" spans="1:4" ht="13.5" x14ac:dyDescent="0.25">
      <c r="A696" s="588" t="s">
        <v>2289</v>
      </c>
      <c r="B696" s="588" t="s">
        <v>27151</v>
      </c>
      <c r="C696" s="588" t="s">
        <v>27005</v>
      </c>
      <c r="D696" s="589" t="s">
        <v>364</v>
      </c>
    </row>
    <row r="697" spans="1:4" ht="13.5" x14ac:dyDescent="0.25">
      <c r="A697" s="588" t="s">
        <v>2290</v>
      </c>
      <c r="B697" s="588" t="s">
        <v>27152</v>
      </c>
      <c r="C697" s="588" t="s">
        <v>27005</v>
      </c>
      <c r="D697" s="589" t="s">
        <v>2282</v>
      </c>
    </row>
    <row r="698" spans="1:4" ht="13.5" x14ac:dyDescent="0.25">
      <c r="A698" s="588" t="s">
        <v>2291</v>
      </c>
      <c r="B698" s="588" t="s">
        <v>27153</v>
      </c>
      <c r="C698" s="588" t="s">
        <v>27005</v>
      </c>
      <c r="D698" s="589" t="s">
        <v>237</v>
      </c>
    </row>
    <row r="699" spans="1:4" ht="13.5" x14ac:dyDescent="0.25">
      <c r="A699" s="588" t="s">
        <v>2292</v>
      </c>
      <c r="B699" s="588" t="s">
        <v>27154</v>
      </c>
      <c r="C699" s="588" t="s">
        <v>27005</v>
      </c>
      <c r="D699" s="589" t="s">
        <v>746</v>
      </c>
    </row>
    <row r="700" spans="1:4" ht="13.5" x14ac:dyDescent="0.25">
      <c r="A700" s="588" t="s">
        <v>2293</v>
      </c>
      <c r="B700" s="588" t="s">
        <v>27155</v>
      </c>
      <c r="C700" s="588" t="s">
        <v>27005</v>
      </c>
      <c r="D700" s="589" t="s">
        <v>1309</v>
      </c>
    </row>
    <row r="701" spans="1:4" ht="13.5" x14ac:dyDescent="0.25">
      <c r="A701" s="588" t="s">
        <v>2294</v>
      </c>
      <c r="B701" s="588" t="s">
        <v>27156</v>
      </c>
      <c r="C701" s="588" t="s">
        <v>27005</v>
      </c>
      <c r="D701" s="589" t="s">
        <v>186</v>
      </c>
    </row>
    <row r="702" spans="1:4" ht="13.5" x14ac:dyDescent="0.25">
      <c r="A702" s="588" t="s">
        <v>2295</v>
      </c>
      <c r="B702" s="588" t="s">
        <v>27157</v>
      </c>
      <c r="C702" s="588" t="s">
        <v>27005</v>
      </c>
      <c r="D702" s="589" t="s">
        <v>27158</v>
      </c>
    </row>
    <row r="703" spans="1:4" ht="13.5" x14ac:dyDescent="0.25">
      <c r="A703" s="588" t="s">
        <v>2296</v>
      </c>
      <c r="B703" s="588" t="s">
        <v>27159</v>
      </c>
      <c r="C703" s="588" t="s">
        <v>27005</v>
      </c>
      <c r="D703" s="589" t="s">
        <v>357</v>
      </c>
    </row>
    <row r="704" spans="1:4" ht="13.5" x14ac:dyDescent="0.25">
      <c r="A704" s="588" t="s">
        <v>2297</v>
      </c>
      <c r="B704" s="588" t="s">
        <v>27160</v>
      </c>
      <c r="C704" s="588" t="s">
        <v>27005</v>
      </c>
      <c r="D704" s="589" t="s">
        <v>27074</v>
      </c>
    </row>
    <row r="705" spans="1:4" ht="13.5" x14ac:dyDescent="0.25">
      <c r="A705" s="588" t="s">
        <v>2298</v>
      </c>
      <c r="B705" s="588" t="s">
        <v>27161</v>
      </c>
      <c r="C705" s="588" t="s">
        <v>27005</v>
      </c>
      <c r="D705" s="589" t="s">
        <v>562</v>
      </c>
    </row>
    <row r="706" spans="1:4" ht="13.5" x14ac:dyDescent="0.25">
      <c r="A706" s="588" t="s">
        <v>2299</v>
      </c>
      <c r="B706" s="588" t="s">
        <v>27162</v>
      </c>
      <c r="C706" s="588" t="s">
        <v>27005</v>
      </c>
      <c r="D706" s="589" t="s">
        <v>1975</v>
      </c>
    </row>
    <row r="707" spans="1:4" ht="13.5" x14ac:dyDescent="0.25">
      <c r="A707" s="588" t="s">
        <v>2300</v>
      </c>
      <c r="B707" s="588" t="s">
        <v>27163</v>
      </c>
      <c r="C707" s="588" t="s">
        <v>27005</v>
      </c>
      <c r="D707" s="589" t="s">
        <v>357</v>
      </c>
    </row>
    <row r="708" spans="1:4" ht="13.5" x14ac:dyDescent="0.25">
      <c r="A708" s="588" t="s">
        <v>2301</v>
      </c>
      <c r="B708" s="588" t="s">
        <v>27164</v>
      </c>
      <c r="C708" s="588" t="s">
        <v>27005</v>
      </c>
      <c r="D708" s="589" t="s">
        <v>203</v>
      </c>
    </row>
    <row r="709" spans="1:4" ht="13.5" x14ac:dyDescent="0.25">
      <c r="A709" s="588" t="s">
        <v>2302</v>
      </c>
      <c r="B709" s="588" t="s">
        <v>27165</v>
      </c>
      <c r="C709" s="588" t="s">
        <v>27005</v>
      </c>
      <c r="D709" s="589" t="s">
        <v>1052</v>
      </c>
    </row>
    <row r="710" spans="1:4" ht="13.5" x14ac:dyDescent="0.25">
      <c r="A710" s="588" t="s">
        <v>2303</v>
      </c>
      <c r="B710" s="588" t="s">
        <v>27166</v>
      </c>
      <c r="C710" s="588" t="s">
        <v>27005</v>
      </c>
      <c r="D710" s="589" t="s">
        <v>2202</v>
      </c>
    </row>
    <row r="711" spans="1:4" ht="13.5" x14ac:dyDescent="0.25">
      <c r="A711" s="588" t="s">
        <v>2304</v>
      </c>
      <c r="B711" s="588" t="s">
        <v>27167</v>
      </c>
      <c r="C711" s="588" t="s">
        <v>27005</v>
      </c>
      <c r="D711" s="589" t="s">
        <v>169</v>
      </c>
    </row>
    <row r="712" spans="1:4" ht="13.5" x14ac:dyDescent="0.25">
      <c r="A712" s="588" t="s">
        <v>2305</v>
      </c>
      <c r="B712" s="588" t="s">
        <v>27168</v>
      </c>
      <c r="C712" s="588" t="s">
        <v>27005</v>
      </c>
      <c r="D712" s="589" t="s">
        <v>844</v>
      </c>
    </row>
    <row r="713" spans="1:4" ht="13.5" x14ac:dyDescent="0.25">
      <c r="A713" s="588" t="s">
        <v>2306</v>
      </c>
      <c r="B713" s="588" t="s">
        <v>27169</v>
      </c>
      <c r="C713" s="588" t="s">
        <v>27005</v>
      </c>
      <c r="D713" s="589" t="s">
        <v>981</v>
      </c>
    </row>
    <row r="714" spans="1:4" ht="13.5" x14ac:dyDescent="0.25">
      <c r="A714" s="588" t="s">
        <v>2307</v>
      </c>
      <c r="B714" s="588" t="s">
        <v>27170</v>
      </c>
      <c r="C714" s="588" t="s">
        <v>27005</v>
      </c>
      <c r="D714" s="589" t="s">
        <v>16734</v>
      </c>
    </row>
    <row r="715" spans="1:4" ht="13.5" x14ac:dyDescent="0.25">
      <c r="A715" s="588" t="s">
        <v>2308</v>
      </c>
      <c r="B715" s="588" t="s">
        <v>27171</v>
      </c>
      <c r="C715" s="588" t="s">
        <v>27005</v>
      </c>
      <c r="D715" s="589" t="s">
        <v>1090</v>
      </c>
    </row>
    <row r="716" spans="1:4" ht="13.5" x14ac:dyDescent="0.25">
      <c r="A716" s="588" t="s">
        <v>2309</v>
      </c>
      <c r="B716" s="588" t="s">
        <v>27172</v>
      </c>
      <c r="C716" s="588" t="s">
        <v>27005</v>
      </c>
      <c r="D716" s="589" t="s">
        <v>16735</v>
      </c>
    </row>
    <row r="717" spans="1:4" ht="13.5" x14ac:dyDescent="0.25">
      <c r="A717" s="588" t="s">
        <v>2310</v>
      </c>
      <c r="B717" s="588" t="s">
        <v>27173</v>
      </c>
      <c r="C717" s="588" t="s">
        <v>27005</v>
      </c>
      <c r="D717" s="589" t="s">
        <v>27174</v>
      </c>
    </row>
    <row r="718" spans="1:4" ht="13.5" x14ac:dyDescent="0.25">
      <c r="A718" s="588" t="s">
        <v>2311</v>
      </c>
      <c r="B718" s="588" t="s">
        <v>27175</v>
      </c>
      <c r="C718" s="588" t="s">
        <v>27005</v>
      </c>
      <c r="D718" s="589" t="s">
        <v>5795</v>
      </c>
    </row>
    <row r="719" spans="1:4" ht="13.5" x14ac:dyDescent="0.25">
      <c r="A719" s="588" t="s">
        <v>2313</v>
      </c>
      <c r="B719" s="588" t="s">
        <v>27176</v>
      </c>
      <c r="C719" s="588" t="s">
        <v>27005</v>
      </c>
      <c r="D719" s="589" t="s">
        <v>808</v>
      </c>
    </row>
    <row r="720" spans="1:4" ht="13.5" x14ac:dyDescent="0.25">
      <c r="A720" s="588" t="s">
        <v>2315</v>
      </c>
      <c r="B720" s="588" t="s">
        <v>27177</v>
      </c>
      <c r="C720" s="588" t="s">
        <v>27005</v>
      </c>
      <c r="D720" s="589" t="s">
        <v>27178</v>
      </c>
    </row>
    <row r="721" spans="1:4" ht="13.5" x14ac:dyDescent="0.25">
      <c r="A721" s="588" t="s">
        <v>2317</v>
      </c>
      <c r="B721" s="588" t="s">
        <v>27179</v>
      </c>
      <c r="C721" s="588" t="s">
        <v>27005</v>
      </c>
      <c r="D721" s="589" t="s">
        <v>17742</v>
      </c>
    </row>
    <row r="722" spans="1:4" ht="13.5" x14ac:dyDescent="0.25">
      <c r="A722" s="588" t="s">
        <v>2318</v>
      </c>
      <c r="B722" s="588" t="s">
        <v>27180</v>
      </c>
      <c r="C722" s="588" t="s">
        <v>27005</v>
      </c>
      <c r="D722" s="589" t="s">
        <v>512</v>
      </c>
    </row>
    <row r="723" spans="1:4" ht="13.5" x14ac:dyDescent="0.25">
      <c r="A723" s="588" t="s">
        <v>2319</v>
      </c>
      <c r="B723" s="588" t="s">
        <v>27181</v>
      </c>
      <c r="C723" s="588" t="s">
        <v>27005</v>
      </c>
      <c r="D723" s="589" t="s">
        <v>3848</v>
      </c>
    </row>
    <row r="724" spans="1:4" ht="13.5" x14ac:dyDescent="0.25">
      <c r="A724" s="588" t="s">
        <v>2320</v>
      </c>
      <c r="B724" s="588" t="s">
        <v>27182</v>
      </c>
      <c r="C724" s="588" t="s">
        <v>27005</v>
      </c>
      <c r="D724" s="589" t="s">
        <v>1224</v>
      </c>
    </row>
    <row r="725" spans="1:4" ht="13.5" x14ac:dyDescent="0.25">
      <c r="A725" s="588" t="s">
        <v>2321</v>
      </c>
      <c r="B725" s="588" t="s">
        <v>27183</v>
      </c>
      <c r="C725" s="588" t="s">
        <v>27005</v>
      </c>
      <c r="D725" s="589" t="s">
        <v>406</v>
      </c>
    </row>
    <row r="726" spans="1:4" ht="13.5" x14ac:dyDescent="0.25">
      <c r="A726" s="588" t="s">
        <v>2322</v>
      </c>
      <c r="B726" s="588" t="s">
        <v>27184</v>
      </c>
      <c r="C726" s="588" t="s">
        <v>27005</v>
      </c>
      <c r="D726" s="589" t="s">
        <v>516</v>
      </c>
    </row>
    <row r="727" spans="1:4" ht="13.5" x14ac:dyDescent="0.25">
      <c r="A727" s="588" t="s">
        <v>2324</v>
      </c>
      <c r="B727" s="588" t="s">
        <v>27185</v>
      </c>
      <c r="C727" s="588" t="s">
        <v>27005</v>
      </c>
      <c r="D727" s="589" t="s">
        <v>1380</v>
      </c>
    </row>
    <row r="728" spans="1:4" ht="13.5" x14ac:dyDescent="0.25">
      <c r="A728" s="588" t="s">
        <v>2325</v>
      </c>
      <c r="B728" s="588" t="s">
        <v>27186</v>
      </c>
      <c r="C728" s="588" t="s">
        <v>27005</v>
      </c>
      <c r="D728" s="589" t="s">
        <v>7182</v>
      </c>
    </row>
    <row r="729" spans="1:4" ht="13.5" x14ac:dyDescent="0.25">
      <c r="A729" s="588" t="s">
        <v>2326</v>
      </c>
      <c r="B729" s="588" t="s">
        <v>27187</v>
      </c>
      <c r="C729" s="588" t="s">
        <v>27005</v>
      </c>
      <c r="D729" s="589" t="s">
        <v>1089</v>
      </c>
    </row>
    <row r="730" spans="1:4" ht="13.5" x14ac:dyDescent="0.25">
      <c r="A730" s="588" t="s">
        <v>2327</v>
      </c>
      <c r="B730" s="588" t="s">
        <v>27188</v>
      </c>
      <c r="C730" s="588" t="s">
        <v>27005</v>
      </c>
      <c r="D730" s="589" t="s">
        <v>317</v>
      </c>
    </row>
    <row r="731" spans="1:4" ht="13.5" x14ac:dyDescent="0.25">
      <c r="A731" s="588" t="s">
        <v>2329</v>
      </c>
      <c r="B731" s="588" t="s">
        <v>27189</v>
      </c>
      <c r="C731" s="588" t="s">
        <v>27005</v>
      </c>
      <c r="D731" s="589" t="s">
        <v>13671</v>
      </c>
    </row>
    <row r="732" spans="1:4" ht="13.5" x14ac:dyDescent="0.25">
      <c r="A732" s="588" t="s">
        <v>2331</v>
      </c>
      <c r="B732" s="588" t="s">
        <v>27190</v>
      </c>
      <c r="C732" s="588" t="s">
        <v>27005</v>
      </c>
      <c r="D732" s="589" t="s">
        <v>16738</v>
      </c>
    </row>
    <row r="733" spans="1:4" ht="13.5" x14ac:dyDescent="0.25">
      <c r="A733" s="588" t="s">
        <v>2333</v>
      </c>
      <c r="B733" s="588" t="s">
        <v>27191</v>
      </c>
      <c r="C733" s="588" t="s">
        <v>27005</v>
      </c>
      <c r="D733" s="589" t="s">
        <v>263</v>
      </c>
    </row>
    <row r="734" spans="1:4" ht="13.5" x14ac:dyDescent="0.25">
      <c r="A734" s="588" t="s">
        <v>2335</v>
      </c>
      <c r="B734" s="588" t="s">
        <v>27192</v>
      </c>
      <c r="C734" s="588" t="s">
        <v>27005</v>
      </c>
      <c r="D734" s="589" t="s">
        <v>16739</v>
      </c>
    </row>
    <row r="735" spans="1:4" ht="13.5" x14ac:dyDescent="0.25">
      <c r="A735" s="588" t="s">
        <v>2337</v>
      </c>
      <c r="B735" s="588" t="s">
        <v>27193</v>
      </c>
      <c r="C735" s="588" t="s">
        <v>27005</v>
      </c>
      <c r="D735" s="589" t="s">
        <v>27194</v>
      </c>
    </row>
    <row r="736" spans="1:4" ht="13.5" x14ac:dyDescent="0.25">
      <c r="A736" s="588" t="s">
        <v>2338</v>
      </c>
      <c r="B736" s="588" t="s">
        <v>27195</v>
      </c>
      <c r="C736" s="588" t="s">
        <v>27005</v>
      </c>
      <c r="D736" s="589" t="s">
        <v>17988</v>
      </c>
    </row>
    <row r="737" spans="1:4" ht="13.5" x14ac:dyDescent="0.25">
      <c r="A737" s="588" t="s">
        <v>2340</v>
      </c>
      <c r="B737" s="588" t="s">
        <v>27196</v>
      </c>
      <c r="C737" s="588" t="s">
        <v>27005</v>
      </c>
      <c r="D737" s="589" t="s">
        <v>1431</v>
      </c>
    </row>
    <row r="738" spans="1:4" ht="13.5" x14ac:dyDescent="0.25">
      <c r="A738" s="588" t="s">
        <v>2342</v>
      </c>
      <c r="B738" s="588" t="s">
        <v>27197</v>
      </c>
      <c r="C738" s="588" t="s">
        <v>27005</v>
      </c>
      <c r="D738" s="589" t="s">
        <v>4230</v>
      </c>
    </row>
    <row r="739" spans="1:4" ht="13.5" x14ac:dyDescent="0.25">
      <c r="A739" s="588" t="s">
        <v>2343</v>
      </c>
      <c r="B739" s="588" t="s">
        <v>27198</v>
      </c>
      <c r="C739" s="588" t="s">
        <v>27005</v>
      </c>
      <c r="D739" s="589" t="s">
        <v>13732</v>
      </c>
    </row>
    <row r="740" spans="1:4" ht="13.5" x14ac:dyDescent="0.25">
      <c r="A740" s="588" t="s">
        <v>2345</v>
      </c>
      <c r="B740" s="588" t="s">
        <v>27199</v>
      </c>
      <c r="C740" s="588" t="s">
        <v>27005</v>
      </c>
      <c r="D740" s="589" t="s">
        <v>18684</v>
      </c>
    </row>
    <row r="741" spans="1:4" ht="13.5" x14ac:dyDescent="0.25">
      <c r="A741" s="588" t="s">
        <v>2347</v>
      </c>
      <c r="B741" s="588" t="s">
        <v>27200</v>
      </c>
      <c r="C741" s="588" t="s">
        <v>27005</v>
      </c>
      <c r="D741" s="589" t="s">
        <v>27201</v>
      </c>
    </row>
    <row r="742" spans="1:4" ht="13.5" x14ac:dyDescent="0.25">
      <c r="A742" s="588" t="s">
        <v>2348</v>
      </c>
      <c r="B742" s="588" t="s">
        <v>27202</v>
      </c>
      <c r="C742" s="588" t="s">
        <v>27005</v>
      </c>
      <c r="D742" s="589" t="s">
        <v>27203</v>
      </c>
    </row>
    <row r="743" spans="1:4" ht="13.5" x14ac:dyDescent="0.25">
      <c r="A743" s="588" t="s">
        <v>2349</v>
      </c>
      <c r="B743" s="588" t="s">
        <v>27204</v>
      </c>
      <c r="C743" s="588" t="s">
        <v>27005</v>
      </c>
      <c r="D743" s="589" t="s">
        <v>193</v>
      </c>
    </row>
    <row r="744" spans="1:4" ht="13.5" x14ac:dyDescent="0.25">
      <c r="A744" s="588" t="s">
        <v>2351</v>
      </c>
      <c r="B744" s="588" t="s">
        <v>27205</v>
      </c>
      <c r="C744" s="588" t="s">
        <v>27005</v>
      </c>
      <c r="D744" s="589" t="s">
        <v>1419</v>
      </c>
    </row>
    <row r="745" spans="1:4" ht="13.5" x14ac:dyDescent="0.25">
      <c r="A745" s="588" t="s">
        <v>2352</v>
      </c>
      <c r="B745" s="588" t="s">
        <v>27206</v>
      </c>
      <c r="C745" s="588" t="s">
        <v>27005</v>
      </c>
      <c r="D745" s="589" t="s">
        <v>1539</v>
      </c>
    </row>
    <row r="746" spans="1:4" ht="13.5" x14ac:dyDescent="0.25">
      <c r="A746" s="588" t="s">
        <v>2353</v>
      </c>
      <c r="B746" s="588" t="s">
        <v>27207</v>
      </c>
      <c r="C746" s="588" t="s">
        <v>27005</v>
      </c>
      <c r="D746" s="589" t="s">
        <v>2202</v>
      </c>
    </row>
    <row r="747" spans="1:4" ht="13.5" x14ac:dyDescent="0.25">
      <c r="A747" s="588" t="s">
        <v>2354</v>
      </c>
      <c r="B747" s="588" t="s">
        <v>27208</v>
      </c>
      <c r="C747" s="588" t="s">
        <v>27005</v>
      </c>
      <c r="D747" s="589" t="s">
        <v>169</v>
      </c>
    </row>
    <row r="748" spans="1:4" ht="13.5" x14ac:dyDescent="0.25">
      <c r="A748" s="588" t="s">
        <v>2355</v>
      </c>
      <c r="B748" s="588" t="s">
        <v>27209</v>
      </c>
      <c r="C748" s="588" t="s">
        <v>27005</v>
      </c>
      <c r="D748" s="589" t="s">
        <v>4271</v>
      </c>
    </row>
    <row r="749" spans="1:4" ht="13.5" x14ac:dyDescent="0.25">
      <c r="A749" s="588" t="s">
        <v>2356</v>
      </c>
      <c r="B749" s="588" t="s">
        <v>27210</v>
      </c>
      <c r="C749" s="588" t="s">
        <v>27005</v>
      </c>
      <c r="D749" s="589" t="s">
        <v>301</v>
      </c>
    </row>
    <row r="750" spans="1:4" ht="13.5" x14ac:dyDescent="0.25">
      <c r="A750" s="588" t="s">
        <v>2357</v>
      </c>
      <c r="B750" s="588" t="s">
        <v>27211</v>
      </c>
      <c r="C750" s="588" t="s">
        <v>27005</v>
      </c>
      <c r="D750" s="589" t="s">
        <v>901</v>
      </c>
    </row>
    <row r="751" spans="1:4" ht="13.5" x14ac:dyDescent="0.25">
      <c r="A751" s="588" t="s">
        <v>2358</v>
      </c>
      <c r="B751" s="588" t="s">
        <v>27212</v>
      </c>
      <c r="C751" s="588" t="s">
        <v>27005</v>
      </c>
      <c r="D751" s="589" t="s">
        <v>27213</v>
      </c>
    </row>
    <row r="752" spans="1:4" ht="13.5" x14ac:dyDescent="0.25">
      <c r="A752" s="588" t="s">
        <v>2359</v>
      </c>
      <c r="B752" s="588" t="s">
        <v>27214</v>
      </c>
      <c r="C752" s="588" t="s">
        <v>27005</v>
      </c>
      <c r="D752" s="589" t="s">
        <v>17419</v>
      </c>
    </row>
    <row r="753" spans="1:4" ht="13.5" x14ac:dyDescent="0.25">
      <c r="A753" s="588" t="s">
        <v>2361</v>
      </c>
      <c r="B753" s="588" t="s">
        <v>27215</v>
      </c>
      <c r="C753" s="588" t="s">
        <v>27005</v>
      </c>
      <c r="D753" s="589" t="s">
        <v>759</v>
      </c>
    </row>
    <row r="754" spans="1:4" ht="13.5" x14ac:dyDescent="0.25">
      <c r="A754" s="588" t="s">
        <v>2362</v>
      </c>
      <c r="B754" s="588" t="s">
        <v>27216</v>
      </c>
      <c r="C754" s="588" t="s">
        <v>27005</v>
      </c>
      <c r="D754" s="589" t="s">
        <v>16471</v>
      </c>
    </row>
    <row r="755" spans="1:4" ht="13.5" x14ac:dyDescent="0.25">
      <c r="A755" s="588" t="s">
        <v>2363</v>
      </c>
      <c r="B755" s="588" t="s">
        <v>27217</v>
      </c>
      <c r="C755" s="588" t="s">
        <v>27005</v>
      </c>
      <c r="D755" s="589" t="s">
        <v>915</v>
      </c>
    </row>
    <row r="756" spans="1:4" ht="13.5" x14ac:dyDescent="0.25">
      <c r="A756" s="588" t="s">
        <v>2364</v>
      </c>
      <c r="B756" s="588" t="s">
        <v>27218</v>
      </c>
      <c r="C756" s="588" t="s">
        <v>27005</v>
      </c>
      <c r="D756" s="589" t="s">
        <v>14659</v>
      </c>
    </row>
    <row r="757" spans="1:4" ht="13.5" x14ac:dyDescent="0.25">
      <c r="A757" s="588" t="s">
        <v>2365</v>
      </c>
      <c r="B757" s="588" t="s">
        <v>27219</v>
      </c>
      <c r="C757" s="588" t="s">
        <v>27005</v>
      </c>
      <c r="D757" s="589" t="s">
        <v>4112</v>
      </c>
    </row>
    <row r="758" spans="1:4" ht="13.5" x14ac:dyDescent="0.25">
      <c r="A758" s="588" t="s">
        <v>2367</v>
      </c>
      <c r="B758" s="588" t="s">
        <v>27220</v>
      </c>
      <c r="C758" s="588" t="s">
        <v>27005</v>
      </c>
      <c r="D758" s="589" t="s">
        <v>27221</v>
      </c>
    </row>
    <row r="759" spans="1:4" ht="13.5" x14ac:dyDescent="0.25">
      <c r="A759" s="588" t="s">
        <v>2369</v>
      </c>
      <c r="B759" s="588" t="s">
        <v>27222</v>
      </c>
      <c r="C759" s="588" t="s">
        <v>27005</v>
      </c>
      <c r="D759" s="589" t="s">
        <v>1314</v>
      </c>
    </row>
    <row r="760" spans="1:4" ht="13.5" x14ac:dyDescent="0.25">
      <c r="A760" s="588" t="s">
        <v>2370</v>
      </c>
      <c r="B760" s="588" t="s">
        <v>27223</v>
      </c>
      <c r="C760" s="588" t="s">
        <v>27005</v>
      </c>
      <c r="D760" s="589" t="s">
        <v>758</v>
      </c>
    </row>
    <row r="761" spans="1:4" ht="13.5" x14ac:dyDescent="0.25">
      <c r="A761" s="588" t="s">
        <v>2372</v>
      </c>
      <c r="B761" s="588" t="s">
        <v>27224</v>
      </c>
      <c r="C761" s="588" t="s">
        <v>27005</v>
      </c>
      <c r="D761" s="589" t="s">
        <v>2264</v>
      </c>
    </row>
    <row r="762" spans="1:4" ht="13.5" x14ac:dyDescent="0.25">
      <c r="A762" s="588" t="s">
        <v>2373</v>
      </c>
      <c r="B762" s="588" t="s">
        <v>27225</v>
      </c>
      <c r="C762" s="588" t="s">
        <v>27005</v>
      </c>
      <c r="D762" s="589" t="s">
        <v>1246</v>
      </c>
    </row>
    <row r="763" spans="1:4" ht="13.5" x14ac:dyDescent="0.25">
      <c r="A763" s="588" t="s">
        <v>2374</v>
      </c>
      <c r="B763" s="588" t="s">
        <v>27226</v>
      </c>
      <c r="C763" s="588" t="s">
        <v>27005</v>
      </c>
      <c r="D763" s="589" t="s">
        <v>1185</v>
      </c>
    </row>
    <row r="764" spans="1:4" ht="13.5" x14ac:dyDescent="0.25">
      <c r="A764" s="588" t="s">
        <v>2375</v>
      </c>
      <c r="B764" s="588" t="s">
        <v>27227</v>
      </c>
      <c r="C764" s="588" t="s">
        <v>27005</v>
      </c>
      <c r="D764" s="589" t="s">
        <v>27228</v>
      </c>
    </row>
    <row r="765" spans="1:4" ht="13.5" x14ac:dyDescent="0.25">
      <c r="A765" s="588" t="s">
        <v>2376</v>
      </c>
      <c r="B765" s="588" t="s">
        <v>27229</v>
      </c>
      <c r="C765" s="588" t="s">
        <v>27005</v>
      </c>
      <c r="D765" s="589" t="s">
        <v>27230</v>
      </c>
    </row>
    <row r="766" spans="1:4" ht="13.5" x14ac:dyDescent="0.25">
      <c r="A766" s="588" t="s">
        <v>2377</v>
      </c>
      <c r="B766" s="588" t="s">
        <v>27231</v>
      </c>
      <c r="C766" s="588" t="s">
        <v>27005</v>
      </c>
      <c r="D766" s="589" t="s">
        <v>539</v>
      </c>
    </row>
    <row r="767" spans="1:4" ht="13.5" x14ac:dyDescent="0.25">
      <c r="A767" s="588" t="s">
        <v>2378</v>
      </c>
      <c r="B767" s="588" t="s">
        <v>27232</v>
      </c>
      <c r="C767" s="588" t="s">
        <v>27005</v>
      </c>
      <c r="D767" s="589" t="s">
        <v>410</v>
      </c>
    </row>
    <row r="768" spans="1:4" ht="13.5" x14ac:dyDescent="0.25">
      <c r="A768" s="588" t="s">
        <v>2380</v>
      </c>
      <c r="B768" s="588" t="s">
        <v>27233</v>
      </c>
      <c r="C768" s="588" t="s">
        <v>27005</v>
      </c>
      <c r="D768" s="589" t="s">
        <v>26864</v>
      </c>
    </row>
    <row r="769" spans="1:4" ht="13.5" x14ac:dyDescent="0.25">
      <c r="A769" s="588" t="s">
        <v>2381</v>
      </c>
      <c r="B769" s="588" t="s">
        <v>27234</v>
      </c>
      <c r="C769" s="588" t="s">
        <v>27005</v>
      </c>
      <c r="D769" s="589" t="s">
        <v>951</v>
      </c>
    </row>
    <row r="770" spans="1:4" ht="13.5" x14ac:dyDescent="0.25">
      <c r="A770" s="588" t="s">
        <v>2382</v>
      </c>
      <c r="B770" s="588" t="s">
        <v>27235</v>
      </c>
      <c r="C770" s="588" t="s">
        <v>27005</v>
      </c>
      <c r="D770" s="589" t="s">
        <v>14328</v>
      </c>
    </row>
    <row r="771" spans="1:4" ht="13.5" x14ac:dyDescent="0.25">
      <c r="A771" s="588" t="s">
        <v>2383</v>
      </c>
      <c r="B771" s="588" t="s">
        <v>27236</v>
      </c>
      <c r="C771" s="588" t="s">
        <v>27005</v>
      </c>
      <c r="D771" s="589" t="s">
        <v>4969</v>
      </c>
    </row>
    <row r="772" spans="1:4" ht="13.5" x14ac:dyDescent="0.25">
      <c r="A772" s="588" t="s">
        <v>2384</v>
      </c>
      <c r="B772" s="588" t="s">
        <v>27237</v>
      </c>
      <c r="C772" s="588" t="s">
        <v>27005</v>
      </c>
      <c r="D772" s="589" t="s">
        <v>27238</v>
      </c>
    </row>
    <row r="773" spans="1:4" ht="13.5" x14ac:dyDescent="0.25">
      <c r="A773" s="588" t="s">
        <v>2385</v>
      </c>
      <c r="B773" s="588" t="s">
        <v>27239</v>
      </c>
      <c r="C773" s="588" t="s">
        <v>27005</v>
      </c>
      <c r="D773" s="589" t="s">
        <v>467</v>
      </c>
    </row>
    <row r="774" spans="1:4" ht="13.5" x14ac:dyDescent="0.25">
      <c r="A774" s="588" t="s">
        <v>2386</v>
      </c>
      <c r="B774" s="588" t="s">
        <v>27240</v>
      </c>
      <c r="C774" s="588" t="s">
        <v>27005</v>
      </c>
      <c r="D774" s="589" t="s">
        <v>27241</v>
      </c>
    </row>
    <row r="775" spans="1:4" ht="13.5" x14ac:dyDescent="0.25">
      <c r="A775" s="588" t="s">
        <v>2387</v>
      </c>
      <c r="B775" s="588" t="s">
        <v>27242</v>
      </c>
      <c r="C775" s="588" t="s">
        <v>27005</v>
      </c>
      <c r="D775" s="589" t="s">
        <v>27243</v>
      </c>
    </row>
    <row r="776" spans="1:4" ht="13.5" x14ac:dyDescent="0.25">
      <c r="A776" s="588" t="s">
        <v>2388</v>
      </c>
      <c r="B776" s="588" t="s">
        <v>27244</v>
      </c>
      <c r="C776" s="588" t="s">
        <v>27005</v>
      </c>
      <c r="D776" s="589" t="s">
        <v>27245</v>
      </c>
    </row>
    <row r="777" spans="1:4" ht="13.5" x14ac:dyDescent="0.25">
      <c r="A777" s="588" t="s">
        <v>2389</v>
      </c>
      <c r="B777" s="588" t="s">
        <v>27246</v>
      </c>
      <c r="C777" s="588" t="s">
        <v>27005</v>
      </c>
      <c r="D777" s="589" t="s">
        <v>18546</v>
      </c>
    </row>
    <row r="778" spans="1:4" ht="13.5" x14ac:dyDescent="0.25">
      <c r="A778" s="588" t="s">
        <v>2390</v>
      </c>
      <c r="B778" s="588" t="s">
        <v>27247</v>
      </c>
      <c r="C778" s="588" t="s">
        <v>27005</v>
      </c>
      <c r="D778" s="589" t="s">
        <v>27248</v>
      </c>
    </row>
    <row r="779" spans="1:4" ht="13.5" x14ac:dyDescent="0.25">
      <c r="A779" s="588" t="s">
        <v>2391</v>
      </c>
      <c r="B779" s="588" t="s">
        <v>27249</v>
      </c>
      <c r="C779" s="588" t="s">
        <v>27005</v>
      </c>
      <c r="D779" s="589" t="s">
        <v>27250</v>
      </c>
    </row>
    <row r="780" spans="1:4" ht="13.5" x14ac:dyDescent="0.25">
      <c r="A780" s="588" t="s">
        <v>2392</v>
      </c>
      <c r="B780" s="588" t="s">
        <v>27251</v>
      </c>
      <c r="C780" s="588" t="s">
        <v>27005</v>
      </c>
      <c r="D780" s="589" t="s">
        <v>23068</v>
      </c>
    </row>
    <row r="781" spans="1:4" ht="13.5" x14ac:dyDescent="0.25">
      <c r="A781" s="588" t="s">
        <v>2393</v>
      </c>
      <c r="B781" s="588" t="s">
        <v>27252</v>
      </c>
      <c r="C781" s="588" t="s">
        <v>27005</v>
      </c>
      <c r="D781" s="589" t="s">
        <v>14083</v>
      </c>
    </row>
    <row r="782" spans="1:4" ht="13.5" x14ac:dyDescent="0.25">
      <c r="A782" s="588" t="s">
        <v>2394</v>
      </c>
      <c r="B782" s="588" t="s">
        <v>27253</v>
      </c>
      <c r="C782" s="588" t="s">
        <v>27005</v>
      </c>
      <c r="D782" s="589" t="s">
        <v>27254</v>
      </c>
    </row>
    <row r="783" spans="1:4" ht="13.5" x14ac:dyDescent="0.25">
      <c r="A783" s="588" t="s">
        <v>2395</v>
      </c>
      <c r="B783" s="588" t="s">
        <v>27255</v>
      </c>
      <c r="C783" s="588" t="s">
        <v>27005</v>
      </c>
      <c r="D783" s="589" t="s">
        <v>27256</v>
      </c>
    </row>
    <row r="784" spans="1:4" ht="13.5" x14ac:dyDescent="0.25">
      <c r="A784" s="588" t="s">
        <v>2396</v>
      </c>
      <c r="B784" s="588" t="s">
        <v>27257</v>
      </c>
      <c r="C784" s="588" t="s">
        <v>27005</v>
      </c>
      <c r="D784" s="589" t="s">
        <v>27258</v>
      </c>
    </row>
    <row r="785" spans="1:4" ht="13.5" x14ac:dyDescent="0.25">
      <c r="A785" s="588" t="s">
        <v>2397</v>
      </c>
      <c r="B785" s="588" t="s">
        <v>27259</v>
      </c>
      <c r="C785" s="588" t="s">
        <v>27005</v>
      </c>
      <c r="D785" s="589" t="s">
        <v>27260</v>
      </c>
    </row>
    <row r="786" spans="1:4" ht="13.5" x14ac:dyDescent="0.25">
      <c r="A786" s="588" t="s">
        <v>2398</v>
      </c>
      <c r="B786" s="588" t="s">
        <v>27261</v>
      </c>
      <c r="C786" s="588" t="s">
        <v>27005</v>
      </c>
      <c r="D786" s="589" t="s">
        <v>27262</v>
      </c>
    </row>
    <row r="787" spans="1:4" ht="13.5" x14ac:dyDescent="0.25">
      <c r="A787" s="588" t="s">
        <v>2399</v>
      </c>
      <c r="B787" s="588" t="s">
        <v>27263</v>
      </c>
      <c r="C787" s="588" t="s">
        <v>27005</v>
      </c>
      <c r="D787" s="589" t="s">
        <v>27264</v>
      </c>
    </row>
    <row r="788" spans="1:4" ht="13.5" x14ac:dyDescent="0.25">
      <c r="A788" s="588" t="s">
        <v>2400</v>
      </c>
      <c r="B788" s="588" t="s">
        <v>27265</v>
      </c>
      <c r="C788" s="588" t="s">
        <v>27005</v>
      </c>
      <c r="D788" s="589" t="s">
        <v>27266</v>
      </c>
    </row>
    <row r="789" spans="1:4" ht="13.5" x14ac:dyDescent="0.25">
      <c r="A789" s="588" t="s">
        <v>2401</v>
      </c>
      <c r="B789" s="588" t="s">
        <v>27267</v>
      </c>
      <c r="C789" s="588" t="s">
        <v>27005</v>
      </c>
      <c r="D789" s="589" t="s">
        <v>27105</v>
      </c>
    </row>
    <row r="790" spans="1:4" ht="13.5" x14ac:dyDescent="0.25">
      <c r="A790" s="588" t="s">
        <v>2402</v>
      </c>
      <c r="B790" s="588" t="s">
        <v>27268</v>
      </c>
      <c r="C790" s="588" t="s">
        <v>27005</v>
      </c>
      <c r="D790" s="589" t="s">
        <v>1362</v>
      </c>
    </row>
    <row r="791" spans="1:4" ht="13.5" x14ac:dyDescent="0.25">
      <c r="A791" s="588" t="s">
        <v>2403</v>
      </c>
      <c r="B791" s="588" t="s">
        <v>27269</v>
      </c>
      <c r="C791" s="588" t="s">
        <v>27005</v>
      </c>
      <c r="D791" s="589" t="s">
        <v>16623</v>
      </c>
    </row>
    <row r="792" spans="1:4" ht="13.5" x14ac:dyDescent="0.25">
      <c r="A792" s="588" t="s">
        <v>2404</v>
      </c>
      <c r="B792" s="588" t="s">
        <v>27270</v>
      </c>
      <c r="C792" s="588" t="s">
        <v>27005</v>
      </c>
      <c r="D792" s="589" t="s">
        <v>27271</v>
      </c>
    </row>
    <row r="793" spans="1:4" ht="13.5" x14ac:dyDescent="0.25">
      <c r="A793" s="588" t="s">
        <v>2405</v>
      </c>
      <c r="B793" s="588" t="s">
        <v>27272</v>
      </c>
      <c r="C793" s="588" t="s">
        <v>27005</v>
      </c>
      <c r="D793" s="589" t="s">
        <v>1186</v>
      </c>
    </row>
    <row r="794" spans="1:4" ht="13.5" x14ac:dyDescent="0.25">
      <c r="A794" s="588" t="s">
        <v>2406</v>
      </c>
      <c r="B794" s="588" t="s">
        <v>27273</v>
      </c>
      <c r="C794" s="588" t="s">
        <v>27005</v>
      </c>
      <c r="D794" s="589" t="s">
        <v>27274</v>
      </c>
    </row>
    <row r="795" spans="1:4" ht="13.5" x14ac:dyDescent="0.25">
      <c r="A795" s="588" t="s">
        <v>2407</v>
      </c>
      <c r="B795" s="588" t="s">
        <v>27275</v>
      </c>
      <c r="C795" s="588" t="s">
        <v>27005</v>
      </c>
      <c r="D795" s="589" t="s">
        <v>956</v>
      </c>
    </row>
    <row r="796" spans="1:4" ht="13.5" x14ac:dyDescent="0.25">
      <c r="A796" s="588" t="s">
        <v>2408</v>
      </c>
      <c r="B796" s="588" t="s">
        <v>27276</v>
      </c>
      <c r="C796" s="588" t="s">
        <v>27005</v>
      </c>
      <c r="D796" s="589" t="s">
        <v>714</v>
      </c>
    </row>
    <row r="797" spans="1:4" ht="13.5" x14ac:dyDescent="0.25">
      <c r="A797" s="588" t="s">
        <v>2410</v>
      </c>
      <c r="B797" s="588" t="s">
        <v>27277</v>
      </c>
      <c r="C797" s="588" t="s">
        <v>27005</v>
      </c>
      <c r="D797" s="589" t="s">
        <v>900</v>
      </c>
    </row>
    <row r="798" spans="1:4" ht="13.5" x14ac:dyDescent="0.25">
      <c r="A798" s="588" t="s">
        <v>2411</v>
      </c>
      <c r="B798" s="588" t="s">
        <v>27278</v>
      </c>
      <c r="C798" s="588" t="s">
        <v>27005</v>
      </c>
      <c r="D798" s="589" t="s">
        <v>323</v>
      </c>
    </row>
    <row r="799" spans="1:4" ht="13.5" x14ac:dyDescent="0.25">
      <c r="A799" s="588" t="s">
        <v>2413</v>
      </c>
      <c r="B799" s="588" t="s">
        <v>27279</v>
      </c>
      <c r="C799" s="588" t="s">
        <v>27005</v>
      </c>
      <c r="D799" s="589" t="s">
        <v>27280</v>
      </c>
    </row>
    <row r="800" spans="1:4" ht="13.5" x14ac:dyDescent="0.25">
      <c r="A800" s="588" t="s">
        <v>2414</v>
      </c>
      <c r="B800" s="588" t="s">
        <v>27281</v>
      </c>
      <c r="C800" s="588" t="s">
        <v>27005</v>
      </c>
      <c r="D800" s="589" t="s">
        <v>27282</v>
      </c>
    </row>
    <row r="801" spans="1:4" ht="13.5" x14ac:dyDescent="0.25">
      <c r="A801" s="588" t="s">
        <v>2415</v>
      </c>
      <c r="B801" s="588" t="s">
        <v>27283</v>
      </c>
      <c r="C801" s="588" t="s">
        <v>27005</v>
      </c>
      <c r="D801" s="589" t="s">
        <v>301</v>
      </c>
    </row>
    <row r="802" spans="1:4" ht="13.5" x14ac:dyDescent="0.25">
      <c r="A802" s="588" t="s">
        <v>2416</v>
      </c>
      <c r="B802" s="588" t="s">
        <v>27284</v>
      </c>
      <c r="C802" s="588" t="s">
        <v>27005</v>
      </c>
      <c r="D802" s="589" t="s">
        <v>884</v>
      </c>
    </row>
    <row r="803" spans="1:4" ht="13.5" x14ac:dyDescent="0.25">
      <c r="A803" s="588" t="s">
        <v>2417</v>
      </c>
      <c r="B803" s="588" t="s">
        <v>27285</v>
      </c>
      <c r="C803" s="588" t="s">
        <v>27005</v>
      </c>
      <c r="D803" s="589" t="s">
        <v>846</v>
      </c>
    </row>
    <row r="804" spans="1:4" ht="13.5" x14ac:dyDescent="0.25">
      <c r="A804" s="588" t="s">
        <v>2418</v>
      </c>
      <c r="B804" s="588" t="s">
        <v>27286</v>
      </c>
      <c r="C804" s="588" t="s">
        <v>27005</v>
      </c>
      <c r="D804" s="589" t="s">
        <v>19366</v>
      </c>
    </row>
    <row r="805" spans="1:4" ht="13.5" x14ac:dyDescent="0.25">
      <c r="A805" s="588" t="s">
        <v>2420</v>
      </c>
      <c r="B805" s="588" t="s">
        <v>27287</v>
      </c>
      <c r="C805" s="588" t="s">
        <v>27005</v>
      </c>
      <c r="D805" s="589" t="s">
        <v>13426</v>
      </c>
    </row>
    <row r="806" spans="1:4" ht="13.5" x14ac:dyDescent="0.25">
      <c r="A806" s="588" t="s">
        <v>2422</v>
      </c>
      <c r="B806" s="588" t="s">
        <v>27288</v>
      </c>
      <c r="C806" s="588" t="s">
        <v>27005</v>
      </c>
      <c r="D806" s="589" t="s">
        <v>1932</v>
      </c>
    </row>
    <row r="807" spans="1:4" ht="13.5" x14ac:dyDescent="0.25">
      <c r="A807" s="588" t="s">
        <v>2423</v>
      </c>
      <c r="B807" s="588" t="s">
        <v>27289</v>
      </c>
      <c r="C807" s="588" t="s">
        <v>27005</v>
      </c>
      <c r="D807" s="589" t="s">
        <v>27290</v>
      </c>
    </row>
    <row r="808" spans="1:4" ht="13.5" x14ac:dyDescent="0.25">
      <c r="A808" s="588" t="s">
        <v>2425</v>
      </c>
      <c r="B808" s="588" t="s">
        <v>27291</v>
      </c>
      <c r="C808" s="588" t="s">
        <v>27005</v>
      </c>
      <c r="D808" s="589" t="s">
        <v>3869</v>
      </c>
    </row>
    <row r="809" spans="1:4" ht="13.5" x14ac:dyDescent="0.25">
      <c r="A809" s="588" t="s">
        <v>2426</v>
      </c>
      <c r="B809" s="588" t="s">
        <v>27292</v>
      </c>
      <c r="C809" s="588" t="s">
        <v>27005</v>
      </c>
      <c r="D809" s="589" t="s">
        <v>918</v>
      </c>
    </row>
    <row r="810" spans="1:4" ht="13.5" x14ac:dyDescent="0.25">
      <c r="A810" s="588" t="s">
        <v>2427</v>
      </c>
      <c r="B810" s="588" t="s">
        <v>27293</v>
      </c>
      <c r="C810" s="588" t="s">
        <v>27005</v>
      </c>
      <c r="D810" s="589" t="s">
        <v>27294</v>
      </c>
    </row>
    <row r="811" spans="1:4" ht="13.5" x14ac:dyDescent="0.25">
      <c r="A811" s="588" t="s">
        <v>2429</v>
      </c>
      <c r="B811" s="588" t="s">
        <v>27295</v>
      </c>
      <c r="C811" s="588" t="s">
        <v>27005</v>
      </c>
      <c r="D811" s="589" t="s">
        <v>27296</v>
      </c>
    </row>
    <row r="812" spans="1:4" ht="13.5" x14ac:dyDescent="0.25">
      <c r="A812" s="588" t="s">
        <v>2430</v>
      </c>
      <c r="B812" s="588" t="s">
        <v>27297</v>
      </c>
      <c r="C812" s="588" t="s">
        <v>27005</v>
      </c>
      <c r="D812" s="589" t="s">
        <v>4325</v>
      </c>
    </row>
    <row r="813" spans="1:4" ht="13.5" x14ac:dyDescent="0.25">
      <c r="A813" s="588" t="s">
        <v>2432</v>
      </c>
      <c r="B813" s="588" t="s">
        <v>27298</v>
      </c>
      <c r="C813" s="588" t="s">
        <v>27005</v>
      </c>
      <c r="D813" s="589" t="s">
        <v>5248</v>
      </c>
    </row>
    <row r="814" spans="1:4" ht="13.5" x14ac:dyDescent="0.25">
      <c r="A814" s="588" t="s">
        <v>2434</v>
      </c>
      <c r="B814" s="588" t="s">
        <v>27299</v>
      </c>
      <c r="C814" s="588" t="s">
        <v>27005</v>
      </c>
      <c r="D814" s="589" t="s">
        <v>827</v>
      </c>
    </row>
    <row r="815" spans="1:4" ht="13.5" x14ac:dyDescent="0.25">
      <c r="A815" s="588" t="s">
        <v>2436</v>
      </c>
      <c r="B815" s="588" t="s">
        <v>27300</v>
      </c>
      <c r="C815" s="588" t="s">
        <v>27005</v>
      </c>
      <c r="D815" s="589" t="s">
        <v>27301</v>
      </c>
    </row>
    <row r="816" spans="1:4" ht="13.5" x14ac:dyDescent="0.25">
      <c r="A816" s="588" t="s">
        <v>2437</v>
      </c>
      <c r="B816" s="588" t="s">
        <v>27302</v>
      </c>
      <c r="C816" s="588" t="s">
        <v>27005</v>
      </c>
      <c r="D816" s="589" t="s">
        <v>27303</v>
      </c>
    </row>
    <row r="817" spans="1:4" ht="13.5" x14ac:dyDescent="0.25">
      <c r="A817" s="588" t="s">
        <v>2438</v>
      </c>
      <c r="B817" s="588" t="s">
        <v>27304</v>
      </c>
      <c r="C817" s="588" t="s">
        <v>27005</v>
      </c>
      <c r="D817" s="589" t="s">
        <v>2202</v>
      </c>
    </row>
    <row r="818" spans="1:4" ht="13.5" x14ac:dyDescent="0.25">
      <c r="A818" s="588" t="s">
        <v>2440</v>
      </c>
      <c r="B818" s="588" t="s">
        <v>27305</v>
      </c>
      <c r="C818" s="588" t="s">
        <v>27005</v>
      </c>
      <c r="D818" s="589" t="s">
        <v>169</v>
      </c>
    </row>
    <row r="819" spans="1:4" ht="13.5" x14ac:dyDescent="0.25">
      <c r="A819" s="588" t="s">
        <v>2441</v>
      </c>
      <c r="B819" s="588" t="s">
        <v>27306</v>
      </c>
      <c r="C819" s="588" t="s">
        <v>27005</v>
      </c>
      <c r="D819" s="589" t="s">
        <v>1224</v>
      </c>
    </row>
    <row r="820" spans="1:4" ht="13.5" x14ac:dyDescent="0.25">
      <c r="A820" s="588" t="s">
        <v>2442</v>
      </c>
      <c r="B820" s="588" t="s">
        <v>27307</v>
      </c>
      <c r="C820" s="588" t="s">
        <v>27005</v>
      </c>
      <c r="D820" s="589" t="s">
        <v>981</v>
      </c>
    </row>
    <row r="821" spans="1:4" ht="13.5" x14ac:dyDescent="0.25">
      <c r="A821" s="588" t="s">
        <v>2443</v>
      </c>
      <c r="B821" s="588" t="s">
        <v>27308</v>
      </c>
      <c r="C821" s="588" t="s">
        <v>27005</v>
      </c>
      <c r="D821" s="589" t="s">
        <v>286</v>
      </c>
    </row>
    <row r="822" spans="1:4" ht="13.5" x14ac:dyDescent="0.25">
      <c r="A822" s="588" t="s">
        <v>2444</v>
      </c>
      <c r="B822" s="588" t="s">
        <v>27309</v>
      </c>
      <c r="C822" s="588" t="s">
        <v>27005</v>
      </c>
      <c r="D822" s="589" t="s">
        <v>409</v>
      </c>
    </row>
    <row r="823" spans="1:4" ht="13.5" x14ac:dyDescent="0.25">
      <c r="A823" s="588" t="s">
        <v>2445</v>
      </c>
      <c r="B823" s="588" t="s">
        <v>27310</v>
      </c>
      <c r="C823" s="588" t="s">
        <v>27005</v>
      </c>
      <c r="D823" s="589" t="s">
        <v>13653</v>
      </c>
    </row>
    <row r="824" spans="1:4" ht="13.5" x14ac:dyDescent="0.25">
      <c r="A824" s="588" t="s">
        <v>2446</v>
      </c>
      <c r="B824" s="588" t="s">
        <v>27311</v>
      </c>
      <c r="C824" s="588" t="s">
        <v>27005</v>
      </c>
      <c r="D824" s="589" t="s">
        <v>1093</v>
      </c>
    </row>
    <row r="825" spans="1:4" ht="13.5" x14ac:dyDescent="0.25">
      <c r="A825" s="588" t="s">
        <v>2447</v>
      </c>
      <c r="B825" s="588" t="s">
        <v>27312</v>
      </c>
      <c r="C825" s="588" t="s">
        <v>27005</v>
      </c>
      <c r="D825" s="589" t="s">
        <v>16762</v>
      </c>
    </row>
    <row r="826" spans="1:4" ht="13.5" x14ac:dyDescent="0.25">
      <c r="A826" s="588" t="s">
        <v>2449</v>
      </c>
      <c r="B826" s="588" t="s">
        <v>27313</v>
      </c>
      <c r="C826" s="588" t="s">
        <v>27005</v>
      </c>
      <c r="D826" s="589" t="s">
        <v>358</v>
      </c>
    </row>
    <row r="827" spans="1:4" ht="13.5" x14ac:dyDescent="0.25">
      <c r="A827" s="588" t="s">
        <v>2451</v>
      </c>
      <c r="B827" s="588" t="s">
        <v>27314</v>
      </c>
      <c r="C827" s="588" t="s">
        <v>27005</v>
      </c>
      <c r="D827" s="589" t="s">
        <v>840</v>
      </c>
    </row>
    <row r="828" spans="1:4" ht="13.5" x14ac:dyDescent="0.25">
      <c r="A828" s="588" t="s">
        <v>2452</v>
      </c>
      <c r="B828" s="588" t="s">
        <v>27315</v>
      </c>
      <c r="C828" s="588" t="s">
        <v>27005</v>
      </c>
      <c r="D828" s="589" t="s">
        <v>3841</v>
      </c>
    </row>
    <row r="829" spans="1:4" ht="13.5" x14ac:dyDescent="0.25">
      <c r="A829" s="588" t="s">
        <v>2453</v>
      </c>
      <c r="B829" s="588" t="s">
        <v>27316</v>
      </c>
      <c r="C829" s="588" t="s">
        <v>27005</v>
      </c>
      <c r="D829" s="589" t="s">
        <v>187</v>
      </c>
    </row>
    <row r="830" spans="1:4" ht="13.5" x14ac:dyDescent="0.25">
      <c r="A830" s="588" t="s">
        <v>2454</v>
      </c>
      <c r="B830" s="588" t="s">
        <v>27317</v>
      </c>
      <c r="C830" s="588" t="s">
        <v>27005</v>
      </c>
      <c r="D830" s="589" t="s">
        <v>310</v>
      </c>
    </row>
    <row r="831" spans="1:4" ht="13.5" x14ac:dyDescent="0.25">
      <c r="A831" s="588" t="s">
        <v>2455</v>
      </c>
      <c r="B831" s="588" t="s">
        <v>27318</v>
      </c>
      <c r="C831" s="588" t="s">
        <v>27005</v>
      </c>
      <c r="D831" s="589" t="s">
        <v>371</v>
      </c>
    </row>
    <row r="832" spans="1:4" ht="13.5" x14ac:dyDescent="0.25">
      <c r="A832" s="588" t="s">
        <v>2456</v>
      </c>
      <c r="B832" s="588" t="s">
        <v>27319</v>
      </c>
      <c r="C832" s="588" t="s">
        <v>27005</v>
      </c>
      <c r="D832" s="589" t="s">
        <v>212</v>
      </c>
    </row>
    <row r="833" spans="1:4" ht="13.5" x14ac:dyDescent="0.25">
      <c r="A833" s="588" t="s">
        <v>2457</v>
      </c>
      <c r="B833" s="588" t="s">
        <v>27320</v>
      </c>
      <c r="C833" s="588" t="s">
        <v>27005</v>
      </c>
      <c r="D833" s="589" t="s">
        <v>552</v>
      </c>
    </row>
    <row r="834" spans="1:4" ht="13.5" x14ac:dyDescent="0.25">
      <c r="A834" s="588" t="s">
        <v>2458</v>
      </c>
      <c r="B834" s="588" t="s">
        <v>27321</v>
      </c>
      <c r="C834" s="588" t="s">
        <v>27005</v>
      </c>
      <c r="D834" s="589" t="s">
        <v>180</v>
      </c>
    </row>
    <row r="835" spans="1:4" ht="13.5" x14ac:dyDescent="0.25">
      <c r="A835" s="588" t="s">
        <v>2459</v>
      </c>
      <c r="B835" s="588" t="s">
        <v>27322</v>
      </c>
      <c r="C835" s="588" t="s">
        <v>27005</v>
      </c>
      <c r="D835" s="589" t="s">
        <v>1105</v>
      </c>
    </row>
    <row r="836" spans="1:4" ht="13.5" x14ac:dyDescent="0.25">
      <c r="A836" s="588" t="s">
        <v>2460</v>
      </c>
      <c r="B836" s="588" t="s">
        <v>27323</v>
      </c>
      <c r="C836" s="588" t="s">
        <v>27005</v>
      </c>
      <c r="D836" s="589" t="s">
        <v>266</v>
      </c>
    </row>
    <row r="837" spans="1:4" ht="13.5" x14ac:dyDescent="0.25">
      <c r="A837" s="588" t="s">
        <v>2462</v>
      </c>
      <c r="B837" s="588" t="s">
        <v>27324</v>
      </c>
      <c r="C837" s="588" t="s">
        <v>27005</v>
      </c>
      <c r="D837" s="589" t="s">
        <v>327</v>
      </c>
    </row>
    <row r="838" spans="1:4" ht="13.5" x14ac:dyDescent="0.25">
      <c r="A838" s="588" t="s">
        <v>2463</v>
      </c>
      <c r="B838" s="588" t="s">
        <v>27325</v>
      </c>
      <c r="C838" s="588" t="s">
        <v>27005</v>
      </c>
      <c r="D838" s="589" t="s">
        <v>408</v>
      </c>
    </row>
    <row r="839" spans="1:4" ht="13.5" x14ac:dyDescent="0.25">
      <c r="A839" s="588" t="s">
        <v>2464</v>
      </c>
      <c r="B839" s="588" t="s">
        <v>27326</v>
      </c>
      <c r="C839" s="588" t="s">
        <v>27005</v>
      </c>
      <c r="D839" s="589" t="s">
        <v>237</v>
      </c>
    </row>
    <row r="840" spans="1:4" ht="13.5" x14ac:dyDescent="0.25">
      <c r="A840" s="588" t="s">
        <v>2465</v>
      </c>
      <c r="B840" s="588" t="s">
        <v>27327</v>
      </c>
      <c r="C840" s="588" t="s">
        <v>27005</v>
      </c>
      <c r="D840" s="589" t="s">
        <v>701</v>
      </c>
    </row>
    <row r="841" spans="1:4" ht="13.5" x14ac:dyDescent="0.25">
      <c r="A841" s="588" t="s">
        <v>2466</v>
      </c>
      <c r="B841" s="588" t="s">
        <v>27328</v>
      </c>
      <c r="C841" s="588" t="s">
        <v>27005</v>
      </c>
      <c r="D841" s="589" t="s">
        <v>940</v>
      </c>
    </row>
    <row r="842" spans="1:4" ht="13.5" x14ac:dyDescent="0.25">
      <c r="A842" s="588" t="s">
        <v>2467</v>
      </c>
      <c r="B842" s="588" t="s">
        <v>27329</v>
      </c>
      <c r="C842" s="588" t="s">
        <v>27005</v>
      </c>
      <c r="D842" s="589" t="s">
        <v>318</v>
      </c>
    </row>
    <row r="843" spans="1:4" ht="13.5" x14ac:dyDescent="0.25">
      <c r="A843" s="588" t="s">
        <v>2468</v>
      </c>
      <c r="B843" s="588" t="s">
        <v>27330</v>
      </c>
      <c r="C843" s="588" t="s">
        <v>27005</v>
      </c>
      <c r="D843" s="589" t="s">
        <v>566</v>
      </c>
    </row>
    <row r="844" spans="1:4" ht="13.5" x14ac:dyDescent="0.25">
      <c r="A844" s="588" t="s">
        <v>2469</v>
      </c>
      <c r="B844" s="588" t="s">
        <v>27331</v>
      </c>
      <c r="C844" s="588" t="s">
        <v>27005</v>
      </c>
      <c r="D844" s="589" t="s">
        <v>831</v>
      </c>
    </row>
    <row r="845" spans="1:4" ht="13.5" x14ac:dyDescent="0.25">
      <c r="A845" s="588" t="s">
        <v>2470</v>
      </c>
      <c r="B845" s="588" t="s">
        <v>27332</v>
      </c>
      <c r="C845" s="588" t="s">
        <v>27005</v>
      </c>
      <c r="D845" s="589" t="s">
        <v>1139</v>
      </c>
    </row>
    <row r="846" spans="1:4" ht="13.5" x14ac:dyDescent="0.25">
      <c r="A846" s="588" t="s">
        <v>2471</v>
      </c>
      <c r="B846" s="588" t="s">
        <v>27333</v>
      </c>
      <c r="C846" s="588" t="s">
        <v>27005</v>
      </c>
      <c r="D846" s="589" t="s">
        <v>192</v>
      </c>
    </row>
    <row r="847" spans="1:4" ht="13.5" x14ac:dyDescent="0.25">
      <c r="A847" s="588" t="s">
        <v>2472</v>
      </c>
      <c r="B847" s="588" t="s">
        <v>27334</v>
      </c>
      <c r="C847" s="588" t="s">
        <v>27005</v>
      </c>
      <c r="D847" s="589" t="s">
        <v>26645</v>
      </c>
    </row>
    <row r="848" spans="1:4" ht="13.5" x14ac:dyDescent="0.25">
      <c r="A848" s="588" t="s">
        <v>2473</v>
      </c>
      <c r="B848" s="588" t="s">
        <v>27335</v>
      </c>
      <c r="C848" s="588" t="s">
        <v>27005</v>
      </c>
      <c r="D848" s="589" t="s">
        <v>831</v>
      </c>
    </row>
    <row r="849" spans="1:4" ht="13.5" x14ac:dyDescent="0.25">
      <c r="A849" s="588" t="s">
        <v>2474</v>
      </c>
      <c r="B849" s="588" t="s">
        <v>27336</v>
      </c>
      <c r="C849" s="588" t="s">
        <v>27005</v>
      </c>
      <c r="D849" s="589" t="s">
        <v>757</v>
      </c>
    </row>
    <row r="850" spans="1:4" ht="13.5" x14ac:dyDescent="0.25">
      <c r="A850" s="588" t="s">
        <v>2476</v>
      </c>
      <c r="B850" s="588" t="s">
        <v>27337</v>
      </c>
      <c r="C850" s="588" t="s">
        <v>27005</v>
      </c>
      <c r="D850" s="589" t="s">
        <v>709</v>
      </c>
    </row>
    <row r="851" spans="1:4" ht="13.5" x14ac:dyDescent="0.25">
      <c r="A851" s="588" t="s">
        <v>2477</v>
      </c>
      <c r="B851" s="588" t="s">
        <v>27338</v>
      </c>
      <c r="C851" s="588" t="s">
        <v>27005</v>
      </c>
      <c r="D851" s="589" t="s">
        <v>4275</v>
      </c>
    </row>
    <row r="852" spans="1:4" ht="13.5" x14ac:dyDescent="0.25">
      <c r="A852" s="588" t="s">
        <v>2478</v>
      </c>
      <c r="B852" s="588" t="s">
        <v>27339</v>
      </c>
      <c r="C852" s="588" t="s">
        <v>27005</v>
      </c>
      <c r="D852" s="589" t="s">
        <v>1369</v>
      </c>
    </row>
    <row r="853" spans="1:4" ht="13.5" x14ac:dyDescent="0.25">
      <c r="A853" s="588" t="s">
        <v>2479</v>
      </c>
      <c r="B853" s="588" t="s">
        <v>27340</v>
      </c>
      <c r="C853" s="588" t="s">
        <v>27005</v>
      </c>
      <c r="D853" s="589" t="s">
        <v>16763</v>
      </c>
    </row>
    <row r="854" spans="1:4" ht="13.5" x14ac:dyDescent="0.25">
      <c r="A854" s="588" t="s">
        <v>2480</v>
      </c>
      <c r="B854" s="588" t="s">
        <v>27341</v>
      </c>
      <c r="C854" s="588" t="s">
        <v>27005</v>
      </c>
      <c r="D854" s="589" t="s">
        <v>1132</v>
      </c>
    </row>
    <row r="855" spans="1:4" ht="13.5" x14ac:dyDescent="0.25">
      <c r="A855" s="588" t="s">
        <v>2481</v>
      </c>
      <c r="B855" s="588" t="s">
        <v>27342</v>
      </c>
      <c r="C855" s="588" t="s">
        <v>27005</v>
      </c>
      <c r="D855" s="589" t="s">
        <v>16764</v>
      </c>
    </row>
    <row r="856" spans="1:4" ht="13.5" x14ac:dyDescent="0.25">
      <c r="A856" s="588" t="s">
        <v>2482</v>
      </c>
      <c r="B856" s="588" t="s">
        <v>27343</v>
      </c>
      <c r="C856" s="588" t="s">
        <v>27005</v>
      </c>
      <c r="D856" s="589" t="s">
        <v>27344</v>
      </c>
    </row>
    <row r="857" spans="1:4" ht="13.5" x14ac:dyDescent="0.25">
      <c r="A857" s="588" t="s">
        <v>2483</v>
      </c>
      <c r="B857" s="588" t="s">
        <v>27345</v>
      </c>
      <c r="C857" s="588" t="s">
        <v>27005</v>
      </c>
      <c r="D857" s="589" t="s">
        <v>18074</v>
      </c>
    </row>
    <row r="858" spans="1:4" ht="13.5" x14ac:dyDescent="0.25">
      <c r="A858" s="588" t="s">
        <v>2484</v>
      </c>
      <c r="B858" s="588" t="s">
        <v>27346</v>
      </c>
      <c r="C858" s="588" t="s">
        <v>27005</v>
      </c>
      <c r="D858" s="589" t="s">
        <v>1312</v>
      </c>
    </row>
    <row r="859" spans="1:4" ht="13.5" x14ac:dyDescent="0.25">
      <c r="A859" s="588" t="s">
        <v>2485</v>
      </c>
      <c r="B859" s="588" t="s">
        <v>27347</v>
      </c>
      <c r="C859" s="588" t="s">
        <v>27005</v>
      </c>
      <c r="D859" s="589" t="s">
        <v>27348</v>
      </c>
    </row>
    <row r="860" spans="1:4" ht="13.5" x14ac:dyDescent="0.25">
      <c r="A860" s="588" t="s">
        <v>2486</v>
      </c>
      <c r="B860" s="588" t="s">
        <v>27349</v>
      </c>
      <c r="C860" s="588" t="s">
        <v>27005</v>
      </c>
      <c r="D860" s="589" t="s">
        <v>27350</v>
      </c>
    </row>
    <row r="861" spans="1:4" ht="13.5" x14ac:dyDescent="0.25">
      <c r="A861" s="588" t="s">
        <v>2487</v>
      </c>
      <c r="B861" s="588" t="s">
        <v>27351</v>
      </c>
      <c r="C861" s="588" t="s">
        <v>27005</v>
      </c>
      <c r="D861" s="589" t="s">
        <v>5392</v>
      </c>
    </row>
    <row r="862" spans="1:4" ht="13.5" x14ac:dyDescent="0.25">
      <c r="A862" s="588" t="s">
        <v>2488</v>
      </c>
      <c r="B862" s="588" t="s">
        <v>27352</v>
      </c>
      <c r="C862" s="588" t="s">
        <v>27005</v>
      </c>
      <c r="D862" s="589" t="s">
        <v>5281</v>
      </c>
    </row>
    <row r="863" spans="1:4" ht="13.5" x14ac:dyDescent="0.25">
      <c r="A863" s="588" t="s">
        <v>2489</v>
      </c>
      <c r="B863" s="588" t="s">
        <v>27353</v>
      </c>
      <c r="C863" s="588" t="s">
        <v>27005</v>
      </c>
      <c r="D863" s="589" t="s">
        <v>22842</v>
      </c>
    </row>
    <row r="864" spans="1:4" ht="13.5" x14ac:dyDescent="0.25">
      <c r="A864" s="588" t="s">
        <v>2490</v>
      </c>
      <c r="B864" s="588" t="s">
        <v>27354</v>
      </c>
      <c r="C864" s="588" t="s">
        <v>27005</v>
      </c>
      <c r="D864" s="589" t="s">
        <v>25591</v>
      </c>
    </row>
    <row r="865" spans="1:4" ht="13.5" x14ac:dyDescent="0.25">
      <c r="A865" s="588" t="s">
        <v>2491</v>
      </c>
      <c r="B865" s="588" t="s">
        <v>27355</v>
      </c>
      <c r="C865" s="588" t="s">
        <v>27005</v>
      </c>
      <c r="D865" s="589" t="s">
        <v>27356</v>
      </c>
    </row>
    <row r="866" spans="1:4" ht="13.5" x14ac:dyDescent="0.25">
      <c r="A866" s="588" t="s">
        <v>2492</v>
      </c>
      <c r="B866" s="588" t="s">
        <v>27357</v>
      </c>
      <c r="C866" s="588" t="s">
        <v>27005</v>
      </c>
      <c r="D866" s="589" t="s">
        <v>1688</v>
      </c>
    </row>
    <row r="867" spans="1:4" ht="13.5" x14ac:dyDescent="0.25">
      <c r="A867" s="588" t="s">
        <v>2493</v>
      </c>
      <c r="B867" s="588" t="s">
        <v>27358</v>
      </c>
      <c r="C867" s="588" t="s">
        <v>27005</v>
      </c>
      <c r="D867" s="589" t="s">
        <v>636</v>
      </c>
    </row>
    <row r="868" spans="1:4" ht="13.5" x14ac:dyDescent="0.25">
      <c r="A868" s="588" t="s">
        <v>2494</v>
      </c>
      <c r="B868" s="588" t="s">
        <v>27359</v>
      </c>
      <c r="C868" s="588" t="s">
        <v>27005</v>
      </c>
      <c r="D868" s="589" t="s">
        <v>13510</v>
      </c>
    </row>
    <row r="869" spans="1:4" ht="13.5" x14ac:dyDescent="0.25">
      <c r="A869" s="588" t="s">
        <v>2495</v>
      </c>
      <c r="B869" s="588" t="s">
        <v>27360</v>
      </c>
      <c r="C869" s="588" t="s">
        <v>27005</v>
      </c>
      <c r="D869" s="589" t="s">
        <v>832</v>
      </c>
    </row>
    <row r="870" spans="1:4" ht="13.5" x14ac:dyDescent="0.25">
      <c r="A870" s="588" t="s">
        <v>2497</v>
      </c>
      <c r="B870" s="588" t="s">
        <v>27361</v>
      </c>
      <c r="C870" s="588" t="s">
        <v>27005</v>
      </c>
      <c r="D870" s="589" t="s">
        <v>2577</v>
      </c>
    </row>
    <row r="871" spans="1:4" ht="13.5" x14ac:dyDescent="0.25">
      <c r="A871" s="588" t="s">
        <v>2498</v>
      </c>
      <c r="B871" s="588" t="s">
        <v>27362</v>
      </c>
      <c r="C871" s="588" t="s">
        <v>27005</v>
      </c>
      <c r="D871" s="589" t="s">
        <v>1270</v>
      </c>
    </row>
    <row r="872" spans="1:4" ht="13.5" x14ac:dyDescent="0.25">
      <c r="A872" s="588" t="s">
        <v>2499</v>
      </c>
      <c r="B872" s="588" t="s">
        <v>27363</v>
      </c>
      <c r="C872" s="588" t="s">
        <v>27005</v>
      </c>
      <c r="D872" s="589" t="s">
        <v>180</v>
      </c>
    </row>
    <row r="873" spans="1:4" ht="13.5" x14ac:dyDescent="0.25">
      <c r="A873" s="588" t="s">
        <v>2500</v>
      </c>
      <c r="B873" s="588" t="s">
        <v>27364</v>
      </c>
      <c r="C873" s="588" t="s">
        <v>27005</v>
      </c>
      <c r="D873" s="589" t="s">
        <v>5143</v>
      </c>
    </row>
    <row r="874" spans="1:4" ht="13.5" x14ac:dyDescent="0.25">
      <c r="A874" s="588" t="s">
        <v>2501</v>
      </c>
      <c r="B874" s="588" t="s">
        <v>27365</v>
      </c>
      <c r="C874" s="588" t="s">
        <v>27005</v>
      </c>
      <c r="D874" s="589" t="s">
        <v>1369</v>
      </c>
    </row>
    <row r="875" spans="1:4" ht="13.5" x14ac:dyDescent="0.25">
      <c r="A875" s="588" t="s">
        <v>2502</v>
      </c>
      <c r="B875" s="588" t="s">
        <v>27366</v>
      </c>
      <c r="C875" s="588" t="s">
        <v>27005</v>
      </c>
      <c r="D875" s="589" t="s">
        <v>560</v>
      </c>
    </row>
    <row r="876" spans="1:4" ht="13.5" x14ac:dyDescent="0.25">
      <c r="A876" s="588" t="s">
        <v>2504</v>
      </c>
      <c r="B876" s="588" t="s">
        <v>27367</v>
      </c>
      <c r="C876" s="588" t="s">
        <v>27005</v>
      </c>
      <c r="D876" s="589" t="s">
        <v>197</v>
      </c>
    </row>
    <row r="877" spans="1:4" ht="13.5" x14ac:dyDescent="0.25">
      <c r="A877" s="588" t="s">
        <v>2505</v>
      </c>
      <c r="B877" s="588" t="s">
        <v>27368</v>
      </c>
      <c r="C877" s="588" t="s">
        <v>27005</v>
      </c>
      <c r="D877" s="589" t="s">
        <v>27369</v>
      </c>
    </row>
    <row r="878" spans="1:4" ht="13.5" x14ac:dyDescent="0.25">
      <c r="A878" s="588" t="s">
        <v>2506</v>
      </c>
      <c r="B878" s="588" t="s">
        <v>27370</v>
      </c>
      <c r="C878" s="588" t="s">
        <v>27005</v>
      </c>
      <c r="D878" s="589" t="s">
        <v>27371</v>
      </c>
    </row>
    <row r="879" spans="1:4" ht="13.5" x14ac:dyDescent="0.25">
      <c r="A879" s="588" t="s">
        <v>2507</v>
      </c>
      <c r="B879" s="588" t="s">
        <v>27372</v>
      </c>
      <c r="C879" s="588" t="s">
        <v>27005</v>
      </c>
      <c r="D879" s="589" t="s">
        <v>693</v>
      </c>
    </row>
    <row r="880" spans="1:4" ht="13.5" x14ac:dyDescent="0.25">
      <c r="A880" s="588" t="s">
        <v>2509</v>
      </c>
      <c r="B880" s="588" t="s">
        <v>27373</v>
      </c>
      <c r="C880" s="588" t="s">
        <v>27005</v>
      </c>
      <c r="D880" s="589" t="s">
        <v>2784</v>
      </c>
    </row>
    <row r="881" spans="1:4" ht="13.5" x14ac:dyDescent="0.25">
      <c r="A881" s="588" t="s">
        <v>2510</v>
      </c>
      <c r="B881" s="588" t="s">
        <v>27374</v>
      </c>
      <c r="C881" s="588" t="s">
        <v>27005</v>
      </c>
      <c r="D881" s="589" t="s">
        <v>687</v>
      </c>
    </row>
    <row r="882" spans="1:4" ht="13.5" x14ac:dyDescent="0.25">
      <c r="A882" s="588" t="s">
        <v>2512</v>
      </c>
      <c r="B882" s="588" t="s">
        <v>27375</v>
      </c>
      <c r="C882" s="588" t="s">
        <v>27005</v>
      </c>
      <c r="D882" s="589" t="s">
        <v>27376</v>
      </c>
    </row>
    <row r="883" spans="1:4" ht="13.5" x14ac:dyDescent="0.25">
      <c r="A883" s="588" t="s">
        <v>2513</v>
      </c>
      <c r="B883" s="588" t="s">
        <v>27377</v>
      </c>
      <c r="C883" s="588" t="s">
        <v>27005</v>
      </c>
      <c r="D883" s="589" t="s">
        <v>208</v>
      </c>
    </row>
    <row r="884" spans="1:4" ht="13.5" x14ac:dyDescent="0.25">
      <c r="A884" s="588" t="s">
        <v>2515</v>
      </c>
      <c r="B884" s="588" t="s">
        <v>27378</v>
      </c>
      <c r="C884" s="588" t="s">
        <v>27005</v>
      </c>
      <c r="D884" s="589" t="s">
        <v>2255</v>
      </c>
    </row>
    <row r="885" spans="1:4" ht="13.5" x14ac:dyDescent="0.25">
      <c r="A885" s="588" t="s">
        <v>2517</v>
      </c>
      <c r="B885" s="588" t="s">
        <v>27379</v>
      </c>
      <c r="C885" s="588" t="s">
        <v>27005</v>
      </c>
      <c r="D885" s="589" t="s">
        <v>211</v>
      </c>
    </row>
    <row r="886" spans="1:4" ht="13.5" x14ac:dyDescent="0.25">
      <c r="A886" s="588" t="s">
        <v>2518</v>
      </c>
      <c r="B886" s="588" t="s">
        <v>27380</v>
      </c>
      <c r="C886" s="588" t="s">
        <v>27005</v>
      </c>
      <c r="D886" s="589" t="s">
        <v>14582</v>
      </c>
    </row>
    <row r="887" spans="1:4" ht="13.5" x14ac:dyDescent="0.25">
      <c r="A887" s="588" t="s">
        <v>2519</v>
      </c>
      <c r="B887" s="588" t="s">
        <v>27381</v>
      </c>
      <c r="C887" s="588" t="s">
        <v>27005</v>
      </c>
      <c r="D887" s="589" t="s">
        <v>560</v>
      </c>
    </row>
    <row r="888" spans="1:4" ht="13.5" x14ac:dyDescent="0.25">
      <c r="A888" s="588" t="s">
        <v>2520</v>
      </c>
      <c r="B888" s="588" t="s">
        <v>27382</v>
      </c>
      <c r="C888" s="588" t="s">
        <v>27005</v>
      </c>
      <c r="D888" s="589" t="s">
        <v>1009</v>
      </c>
    </row>
    <row r="889" spans="1:4" ht="13.5" x14ac:dyDescent="0.25">
      <c r="A889" s="588" t="s">
        <v>2522</v>
      </c>
      <c r="B889" s="588" t="s">
        <v>27383</v>
      </c>
      <c r="C889" s="588" t="s">
        <v>27005</v>
      </c>
      <c r="D889" s="589" t="s">
        <v>215</v>
      </c>
    </row>
    <row r="890" spans="1:4" ht="13.5" x14ac:dyDescent="0.25">
      <c r="A890" s="588" t="s">
        <v>2523</v>
      </c>
      <c r="B890" s="588" t="s">
        <v>27384</v>
      </c>
      <c r="C890" s="588" t="s">
        <v>27005</v>
      </c>
      <c r="D890" s="589" t="s">
        <v>709</v>
      </c>
    </row>
    <row r="891" spans="1:4" ht="13.5" x14ac:dyDescent="0.25">
      <c r="A891" s="588" t="s">
        <v>2524</v>
      </c>
      <c r="B891" s="588" t="s">
        <v>27385</v>
      </c>
      <c r="C891" s="588" t="s">
        <v>27005</v>
      </c>
      <c r="D891" s="589" t="s">
        <v>753</v>
      </c>
    </row>
    <row r="892" spans="1:4" ht="13.5" x14ac:dyDescent="0.25">
      <c r="A892" s="588" t="s">
        <v>2525</v>
      </c>
      <c r="B892" s="588" t="s">
        <v>27386</v>
      </c>
      <c r="C892" s="588" t="s">
        <v>27005</v>
      </c>
      <c r="D892" s="589" t="s">
        <v>27387</v>
      </c>
    </row>
    <row r="893" spans="1:4" ht="13.5" x14ac:dyDescent="0.25">
      <c r="A893" s="588" t="s">
        <v>2526</v>
      </c>
      <c r="B893" s="588" t="s">
        <v>27388</v>
      </c>
      <c r="C893" s="588" t="s">
        <v>27005</v>
      </c>
      <c r="D893" s="589" t="s">
        <v>486</v>
      </c>
    </row>
    <row r="894" spans="1:4" ht="13.5" x14ac:dyDescent="0.25">
      <c r="A894" s="588" t="s">
        <v>2527</v>
      </c>
      <c r="B894" s="588" t="s">
        <v>27389</v>
      </c>
      <c r="C894" s="588" t="s">
        <v>27005</v>
      </c>
      <c r="D894" s="589" t="s">
        <v>408</v>
      </c>
    </row>
    <row r="895" spans="1:4" ht="13.5" x14ac:dyDescent="0.25">
      <c r="A895" s="588" t="s">
        <v>2528</v>
      </c>
      <c r="B895" s="588" t="s">
        <v>27390</v>
      </c>
      <c r="C895" s="588" t="s">
        <v>27005</v>
      </c>
      <c r="D895" s="589" t="s">
        <v>956</v>
      </c>
    </row>
    <row r="896" spans="1:4" ht="13.5" x14ac:dyDescent="0.25">
      <c r="A896" s="588" t="s">
        <v>2529</v>
      </c>
      <c r="B896" s="588" t="s">
        <v>27391</v>
      </c>
      <c r="C896" s="588" t="s">
        <v>27005</v>
      </c>
      <c r="D896" s="589" t="s">
        <v>8139</v>
      </c>
    </row>
    <row r="897" spans="1:4" ht="13.5" x14ac:dyDescent="0.25">
      <c r="A897" s="588" t="s">
        <v>2530</v>
      </c>
      <c r="B897" s="588" t="s">
        <v>27392</v>
      </c>
      <c r="C897" s="588" t="s">
        <v>27005</v>
      </c>
      <c r="D897" s="589" t="s">
        <v>2577</v>
      </c>
    </row>
    <row r="898" spans="1:4" ht="13.5" x14ac:dyDescent="0.25">
      <c r="A898" s="588" t="s">
        <v>2531</v>
      </c>
      <c r="B898" s="588" t="s">
        <v>27393</v>
      </c>
      <c r="C898" s="588" t="s">
        <v>27005</v>
      </c>
      <c r="D898" s="589" t="s">
        <v>705</v>
      </c>
    </row>
    <row r="899" spans="1:4" ht="13.5" x14ac:dyDescent="0.25">
      <c r="A899" s="588" t="s">
        <v>2532</v>
      </c>
      <c r="B899" s="588" t="s">
        <v>27394</v>
      </c>
      <c r="C899" s="588" t="s">
        <v>27005</v>
      </c>
      <c r="D899" s="589" t="s">
        <v>585</v>
      </c>
    </row>
    <row r="900" spans="1:4" ht="13.5" x14ac:dyDescent="0.25">
      <c r="A900" s="588" t="s">
        <v>2533</v>
      </c>
      <c r="B900" s="588" t="s">
        <v>27395</v>
      </c>
      <c r="C900" s="588" t="s">
        <v>27005</v>
      </c>
      <c r="D900" s="589" t="s">
        <v>1465</v>
      </c>
    </row>
    <row r="901" spans="1:4" ht="13.5" x14ac:dyDescent="0.25">
      <c r="A901" s="588" t="s">
        <v>2535</v>
      </c>
      <c r="B901" s="588" t="s">
        <v>27396</v>
      </c>
      <c r="C901" s="588" t="s">
        <v>27005</v>
      </c>
      <c r="D901" s="589" t="s">
        <v>592</v>
      </c>
    </row>
    <row r="902" spans="1:4" ht="13.5" x14ac:dyDescent="0.25">
      <c r="A902" s="588" t="s">
        <v>2537</v>
      </c>
      <c r="B902" s="588" t="s">
        <v>27397</v>
      </c>
      <c r="C902" s="588" t="s">
        <v>27005</v>
      </c>
      <c r="D902" s="589" t="s">
        <v>761</v>
      </c>
    </row>
    <row r="903" spans="1:4" ht="13.5" x14ac:dyDescent="0.25">
      <c r="A903" s="588" t="s">
        <v>2538</v>
      </c>
      <c r="B903" s="588" t="s">
        <v>27398</v>
      </c>
      <c r="C903" s="588" t="s">
        <v>27005</v>
      </c>
      <c r="D903" s="589" t="s">
        <v>456</v>
      </c>
    </row>
    <row r="904" spans="1:4" ht="13.5" x14ac:dyDescent="0.25">
      <c r="A904" s="588" t="s">
        <v>2539</v>
      </c>
      <c r="B904" s="588" t="s">
        <v>27399</v>
      </c>
      <c r="C904" s="588" t="s">
        <v>27005</v>
      </c>
      <c r="D904" s="589" t="s">
        <v>18085</v>
      </c>
    </row>
    <row r="905" spans="1:4" ht="13.5" x14ac:dyDescent="0.25">
      <c r="A905" s="588" t="s">
        <v>2540</v>
      </c>
      <c r="B905" s="588" t="s">
        <v>27400</v>
      </c>
      <c r="C905" s="588" t="s">
        <v>27005</v>
      </c>
      <c r="D905" s="589" t="s">
        <v>16623</v>
      </c>
    </row>
    <row r="906" spans="1:4" ht="13.5" x14ac:dyDescent="0.25">
      <c r="A906" s="588" t="s">
        <v>2542</v>
      </c>
      <c r="B906" s="588" t="s">
        <v>27401</v>
      </c>
      <c r="C906" s="588" t="s">
        <v>27005</v>
      </c>
      <c r="D906" s="589" t="s">
        <v>311</v>
      </c>
    </row>
    <row r="907" spans="1:4" ht="13.5" x14ac:dyDescent="0.25">
      <c r="A907" s="588" t="s">
        <v>2543</v>
      </c>
      <c r="B907" s="588" t="s">
        <v>27402</v>
      </c>
      <c r="C907" s="588" t="s">
        <v>27005</v>
      </c>
      <c r="D907" s="589" t="s">
        <v>1092</v>
      </c>
    </row>
    <row r="908" spans="1:4" ht="13.5" x14ac:dyDescent="0.25">
      <c r="A908" s="588" t="s">
        <v>2545</v>
      </c>
      <c r="B908" s="588" t="s">
        <v>27403</v>
      </c>
      <c r="C908" s="588" t="s">
        <v>27005</v>
      </c>
      <c r="D908" s="589" t="s">
        <v>27404</v>
      </c>
    </row>
    <row r="909" spans="1:4" ht="13.5" x14ac:dyDescent="0.25">
      <c r="A909" s="588" t="s">
        <v>2546</v>
      </c>
      <c r="B909" s="588" t="s">
        <v>27405</v>
      </c>
      <c r="C909" s="588" t="s">
        <v>27005</v>
      </c>
      <c r="D909" s="589" t="s">
        <v>709</v>
      </c>
    </row>
    <row r="910" spans="1:4" ht="13.5" x14ac:dyDescent="0.25">
      <c r="A910" s="588" t="s">
        <v>2547</v>
      </c>
      <c r="B910" s="588" t="s">
        <v>27406</v>
      </c>
      <c r="C910" s="588" t="s">
        <v>27005</v>
      </c>
      <c r="D910" s="589" t="s">
        <v>1340</v>
      </c>
    </row>
    <row r="911" spans="1:4" ht="13.5" x14ac:dyDescent="0.25">
      <c r="A911" s="588" t="s">
        <v>2548</v>
      </c>
      <c r="B911" s="588" t="s">
        <v>27407</v>
      </c>
      <c r="C911" s="588" t="s">
        <v>27005</v>
      </c>
      <c r="D911" s="589" t="s">
        <v>681</v>
      </c>
    </row>
    <row r="912" spans="1:4" ht="13.5" x14ac:dyDescent="0.25">
      <c r="A912" s="588" t="s">
        <v>2549</v>
      </c>
      <c r="B912" s="588" t="s">
        <v>27408</v>
      </c>
      <c r="C912" s="588" t="s">
        <v>27005</v>
      </c>
      <c r="D912" s="589" t="s">
        <v>192</v>
      </c>
    </row>
    <row r="913" spans="1:4" ht="13.5" x14ac:dyDescent="0.25">
      <c r="A913" s="588" t="s">
        <v>2550</v>
      </c>
      <c r="B913" s="588" t="s">
        <v>27409</v>
      </c>
      <c r="C913" s="588" t="s">
        <v>27005</v>
      </c>
      <c r="D913" s="589" t="s">
        <v>13390</v>
      </c>
    </row>
    <row r="914" spans="1:4" ht="13.5" x14ac:dyDescent="0.25">
      <c r="A914" s="588" t="s">
        <v>2551</v>
      </c>
      <c r="B914" s="588" t="s">
        <v>27410</v>
      </c>
      <c r="C914" s="588" t="s">
        <v>27005</v>
      </c>
      <c r="D914" s="589" t="s">
        <v>851</v>
      </c>
    </row>
    <row r="915" spans="1:4" ht="13.5" x14ac:dyDescent="0.25">
      <c r="A915" s="588" t="s">
        <v>2553</v>
      </c>
      <c r="B915" s="588" t="s">
        <v>27411</v>
      </c>
      <c r="C915" s="588" t="s">
        <v>27005</v>
      </c>
      <c r="D915" s="589" t="s">
        <v>575</v>
      </c>
    </row>
    <row r="916" spans="1:4" ht="13.5" x14ac:dyDescent="0.25">
      <c r="A916" s="588" t="s">
        <v>2554</v>
      </c>
      <c r="B916" s="588" t="s">
        <v>27412</v>
      </c>
      <c r="C916" s="588" t="s">
        <v>27005</v>
      </c>
      <c r="D916" s="589" t="s">
        <v>14022</v>
      </c>
    </row>
    <row r="917" spans="1:4" ht="13.5" x14ac:dyDescent="0.25">
      <c r="A917" s="588" t="s">
        <v>2555</v>
      </c>
      <c r="B917" s="588" t="s">
        <v>27413</v>
      </c>
      <c r="C917" s="588" t="s">
        <v>27005</v>
      </c>
      <c r="D917" s="589" t="s">
        <v>27095</v>
      </c>
    </row>
    <row r="918" spans="1:4" ht="13.5" x14ac:dyDescent="0.25">
      <c r="A918" s="588" t="s">
        <v>2556</v>
      </c>
      <c r="B918" s="588" t="s">
        <v>27414</v>
      </c>
      <c r="C918" s="588" t="s">
        <v>27005</v>
      </c>
      <c r="D918" s="589" t="s">
        <v>1436</v>
      </c>
    </row>
    <row r="919" spans="1:4" ht="13.5" x14ac:dyDescent="0.25">
      <c r="A919" s="588" t="s">
        <v>2557</v>
      </c>
      <c r="B919" s="588" t="s">
        <v>27415</v>
      </c>
      <c r="C919" s="588" t="s">
        <v>27005</v>
      </c>
      <c r="D919" s="589" t="s">
        <v>873</v>
      </c>
    </row>
    <row r="920" spans="1:4" ht="13.5" x14ac:dyDescent="0.25">
      <c r="A920" s="588" t="s">
        <v>2558</v>
      </c>
      <c r="B920" s="588" t="s">
        <v>27416</v>
      </c>
      <c r="C920" s="588" t="s">
        <v>27005</v>
      </c>
      <c r="D920" s="589" t="s">
        <v>186</v>
      </c>
    </row>
    <row r="921" spans="1:4" ht="13.5" x14ac:dyDescent="0.25">
      <c r="A921" s="588" t="s">
        <v>2559</v>
      </c>
      <c r="B921" s="588" t="s">
        <v>27417</v>
      </c>
      <c r="C921" s="588" t="s">
        <v>27005</v>
      </c>
      <c r="D921" s="589" t="s">
        <v>5415</v>
      </c>
    </row>
    <row r="922" spans="1:4" ht="13.5" x14ac:dyDescent="0.25">
      <c r="A922" s="588" t="s">
        <v>2560</v>
      </c>
      <c r="B922" s="588" t="s">
        <v>27418</v>
      </c>
      <c r="C922" s="588" t="s">
        <v>27005</v>
      </c>
      <c r="D922" s="589" t="s">
        <v>1256</v>
      </c>
    </row>
    <row r="923" spans="1:4" ht="13.5" x14ac:dyDescent="0.25">
      <c r="A923" s="588" t="s">
        <v>2562</v>
      </c>
      <c r="B923" s="588" t="s">
        <v>27419</v>
      </c>
      <c r="C923" s="588" t="s">
        <v>27005</v>
      </c>
      <c r="D923" s="589" t="s">
        <v>2255</v>
      </c>
    </row>
    <row r="924" spans="1:4" ht="13.5" x14ac:dyDescent="0.25">
      <c r="A924" s="588" t="s">
        <v>2563</v>
      </c>
      <c r="B924" s="588" t="s">
        <v>27420</v>
      </c>
      <c r="C924" s="588" t="s">
        <v>27005</v>
      </c>
      <c r="D924" s="589" t="s">
        <v>2516</v>
      </c>
    </row>
    <row r="925" spans="1:4" ht="13.5" x14ac:dyDescent="0.25">
      <c r="A925" s="588" t="s">
        <v>2564</v>
      </c>
      <c r="B925" s="588" t="s">
        <v>27421</v>
      </c>
      <c r="C925" s="588" t="s">
        <v>27005</v>
      </c>
      <c r="D925" s="589" t="s">
        <v>311</v>
      </c>
    </row>
    <row r="926" spans="1:4" ht="13.5" x14ac:dyDescent="0.25">
      <c r="A926" s="588" t="s">
        <v>2565</v>
      </c>
      <c r="B926" s="588" t="s">
        <v>27422</v>
      </c>
      <c r="C926" s="588" t="s">
        <v>27005</v>
      </c>
      <c r="D926" s="589" t="s">
        <v>27050</v>
      </c>
    </row>
    <row r="927" spans="1:4" ht="13.5" x14ac:dyDescent="0.25">
      <c r="A927" s="588" t="s">
        <v>2566</v>
      </c>
      <c r="B927" s="588" t="s">
        <v>27423</v>
      </c>
      <c r="C927" s="588" t="s">
        <v>27005</v>
      </c>
      <c r="D927" s="589" t="s">
        <v>25519</v>
      </c>
    </row>
    <row r="928" spans="1:4" ht="13.5" x14ac:dyDescent="0.25">
      <c r="A928" s="588" t="s">
        <v>2567</v>
      </c>
      <c r="B928" s="588" t="s">
        <v>27424</v>
      </c>
      <c r="C928" s="588" t="s">
        <v>27005</v>
      </c>
      <c r="D928" s="589" t="s">
        <v>901</v>
      </c>
    </row>
    <row r="929" spans="1:4" ht="13.5" x14ac:dyDescent="0.25">
      <c r="A929" s="588" t="s">
        <v>2568</v>
      </c>
      <c r="B929" s="588" t="s">
        <v>27425</v>
      </c>
      <c r="C929" s="588" t="s">
        <v>27005</v>
      </c>
      <c r="D929" s="589" t="s">
        <v>13460</v>
      </c>
    </row>
    <row r="930" spans="1:4" ht="13.5" x14ac:dyDescent="0.25">
      <c r="A930" s="588" t="s">
        <v>2569</v>
      </c>
      <c r="B930" s="588" t="s">
        <v>27426</v>
      </c>
      <c r="C930" s="588" t="s">
        <v>27005</v>
      </c>
      <c r="D930" s="589" t="s">
        <v>27427</v>
      </c>
    </row>
    <row r="931" spans="1:4" ht="13.5" x14ac:dyDescent="0.25">
      <c r="A931" s="588" t="s">
        <v>2570</v>
      </c>
      <c r="B931" s="588" t="s">
        <v>27428</v>
      </c>
      <c r="C931" s="588" t="s">
        <v>27005</v>
      </c>
      <c r="D931" s="589" t="s">
        <v>172</v>
      </c>
    </row>
    <row r="932" spans="1:4" ht="13.5" x14ac:dyDescent="0.25">
      <c r="A932" s="588" t="s">
        <v>2571</v>
      </c>
      <c r="B932" s="588" t="s">
        <v>27429</v>
      </c>
      <c r="C932" s="588" t="s">
        <v>27005</v>
      </c>
      <c r="D932" s="589" t="s">
        <v>844</v>
      </c>
    </row>
    <row r="933" spans="1:4" ht="13.5" x14ac:dyDescent="0.25">
      <c r="A933" s="588" t="s">
        <v>2572</v>
      </c>
      <c r="B933" s="588" t="s">
        <v>27430</v>
      </c>
      <c r="C933" s="588" t="s">
        <v>27005</v>
      </c>
      <c r="D933" s="589" t="s">
        <v>515</v>
      </c>
    </row>
    <row r="934" spans="1:4" ht="13.5" x14ac:dyDescent="0.25">
      <c r="A934" s="588" t="s">
        <v>2573</v>
      </c>
      <c r="B934" s="588" t="s">
        <v>27431</v>
      </c>
      <c r="C934" s="588" t="s">
        <v>27005</v>
      </c>
      <c r="D934" s="589" t="s">
        <v>566</v>
      </c>
    </row>
    <row r="935" spans="1:4" ht="13.5" x14ac:dyDescent="0.25">
      <c r="A935" s="588" t="s">
        <v>2574</v>
      </c>
      <c r="B935" s="588" t="s">
        <v>27432</v>
      </c>
      <c r="C935" s="588" t="s">
        <v>27005</v>
      </c>
      <c r="D935" s="589" t="s">
        <v>27433</v>
      </c>
    </row>
    <row r="936" spans="1:4" ht="13.5" x14ac:dyDescent="0.25">
      <c r="A936" s="588" t="s">
        <v>2575</v>
      </c>
      <c r="B936" s="588" t="s">
        <v>27434</v>
      </c>
      <c r="C936" s="588" t="s">
        <v>27005</v>
      </c>
      <c r="D936" s="589" t="s">
        <v>582</v>
      </c>
    </row>
    <row r="937" spans="1:4" ht="13.5" x14ac:dyDescent="0.25">
      <c r="A937" s="588" t="s">
        <v>2576</v>
      </c>
      <c r="B937" s="588" t="s">
        <v>27435</v>
      </c>
      <c r="C937" s="588" t="s">
        <v>27005</v>
      </c>
      <c r="D937" s="589" t="s">
        <v>172</v>
      </c>
    </row>
    <row r="938" spans="1:4" ht="13.5" x14ac:dyDescent="0.25">
      <c r="A938" s="588" t="s">
        <v>2578</v>
      </c>
      <c r="B938" s="588" t="s">
        <v>27436</v>
      </c>
      <c r="C938" s="588" t="s">
        <v>27005</v>
      </c>
      <c r="D938" s="589" t="s">
        <v>1481</v>
      </c>
    </row>
    <row r="939" spans="1:4" ht="13.5" x14ac:dyDescent="0.25">
      <c r="A939" s="588" t="s">
        <v>2580</v>
      </c>
      <c r="B939" s="588" t="s">
        <v>27437</v>
      </c>
      <c r="C939" s="588" t="s">
        <v>27005</v>
      </c>
      <c r="D939" s="589" t="s">
        <v>27438</v>
      </c>
    </row>
    <row r="940" spans="1:4" ht="13.5" x14ac:dyDescent="0.25">
      <c r="A940" s="588" t="s">
        <v>2581</v>
      </c>
      <c r="B940" s="588" t="s">
        <v>27439</v>
      </c>
      <c r="C940" s="588" t="s">
        <v>27005</v>
      </c>
      <c r="D940" s="589" t="s">
        <v>27440</v>
      </c>
    </row>
    <row r="941" spans="1:4" ht="13.5" x14ac:dyDescent="0.25">
      <c r="A941" s="588" t="s">
        <v>2582</v>
      </c>
      <c r="B941" s="588" t="s">
        <v>27441</v>
      </c>
      <c r="C941" s="588" t="s">
        <v>27005</v>
      </c>
      <c r="D941" s="589" t="s">
        <v>19177</v>
      </c>
    </row>
    <row r="942" spans="1:4" ht="13.5" x14ac:dyDescent="0.25">
      <c r="A942" s="588" t="s">
        <v>2583</v>
      </c>
      <c r="B942" s="588" t="s">
        <v>27442</v>
      </c>
      <c r="C942" s="588" t="s">
        <v>27005</v>
      </c>
      <c r="D942" s="589" t="s">
        <v>1147</v>
      </c>
    </row>
    <row r="943" spans="1:4" ht="13.5" x14ac:dyDescent="0.25">
      <c r="A943" s="588" t="s">
        <v>2584</v>
      </c>
      <c r="B943" s="588" t="s">
        <v>27443</v>
      </c>
      <c r="C943" s="588" t="s">
        <v>27005</v>
      </c>
      <c r="D943" s="589" t="s">
        <v>27444</v>
      </c>
    </row>
    <row r="944" spans="1:4" ht="13.5" x14ac:dyDescent="0.25">
      <c r="A944" s="588" t="s">
        <v>2585</v>
      </c>
      <c r="B944" s="588" t="s">
        <v>27445</v>
      </c>
      <c r="C944" s="588" t="s">
        <v>27005</v>
      </c>
      <c r="D944" s="589" t="s">
        <v>27446</v>
      </c>
    </row>
    <row r="945" spans="1:4" ht="13.5" x14ac:dyDescent="0.25">
      <c r="A945" s="588" t="s">
        <v>2586</v>
      </c>
      <c r="B945" s="588" t="s">
        <v>27447</v>
      </c>
      <c r="C945" s="588" t="s">
        <v>27005</v>
      </c>
      <c r="D945" s="589" t="s">
        <v>886</v>
      </c>
    </row>
    <row r="946" spans="1:4" ht="13.5" x14ac:dyDescent="0.25">
      <c r="A946" s="588" t="s">
        <v>2587</v>
      </c>
      <c r="B946" s="588" t="s">
        <v>27448</v>
      </c>
      <c r="C946" s="588" t="s">
        <v>27005</v>
      </c>
      <c r="D946" s="589" t="s">
        <v>1179</v>
      </c>
    </row>
    <row r="947" spans="1:4" ht="13.5" x14ac:dyDescent="0.25">
      <c r="A947" s="588" t="s">
        <v>2588</v>
      </c>
      <c r="B947" s="588" t="s">
        <v>27449</v>
      </c>
      <c r="C947" s="588" t="s">
        <v>27005</v>
      </c>
      <c r="D947" s="589" t="s">
        <v>1180</v>
      </c>
    </row>
    <row r="948" spans="1:4" ht="13.5" x14ac:dyDescent="0.25">
      <c r="A948" s="588" t="s">
        <v>2589</v>
      </c>
      <c r="B948" s="588" t="s">
        <v>27450</v>
      </c>
      <c r="C948" s="588" t="s">
        <v>27005</v>
      </c>
      <c r="D948" s="589" t="s">
        <v>1206</v>
      </c>
    </row>
    <row r="949" spans="1:4" ht="13.5" x14ac:dyDescent="0.25">
      <c r="A949" s="588" t="s">
        <v>2590</v>
      </c>
      <c r="B949" s="588" t="s">
        <v>27451</v>
      </c>
      <c r="C949" s="588" t="s">
        <v>27005</v>
      </c>
      <c r="D949" s="589" t="s">
        <v>326</v>
      </c>
    </row>
    <row r="950" spans="1:4" ht="13.5" x14ac:dyDescent="0.25">
      <c r="A950" s="588" t="s">
        <v>2591</v>
      </c>
      <c r="B950" s="588" t="s">
        <v>27452</v>
      </c>
      <c r="C950" s="588" t="s">
        <v>27005</v>
      </c>
      <c r="D950" s="589" t="s">
        <v>197</v>
      </c>
    </row>
    <row r="951" spans="1:4" ht="13.5" x14ac:dyDescent="0.25">
      <c r="A951" s="588" t="s">
        <v>2592</v>
      </c>
      <c r="B951" s="588" t="s">
        <v>27453</v>
      </c>
      <c r="C951" s="588" t="s">
        <v>27005</v>
      </c>
      <c r="D951" s="589" t="s">
        <v>582</v>
      </c>
    </row>
    <row r="952" spans="1:4" ht="13.5" x14ac:dyDescent="0.25">
      <c r="A952" s="588" t="s">
        <v>2593</v>
      </c>
      <c r="B952" s="588" t="s">
        <v>27454</v>
      </c>
      <c r="C952" s="588" t="s">
        <v>27005</v>
      </c>
      <c r="D952" s="589" t="s">
        <v>14608</v>
      </c>
    </row>
    <row r="953" spans="1:4" ht="13.5" x14ac:dyDescent="0.25">
      <c r="A953" s="588" t="s">
        <v>2595</v>
      </c>
      <c r="B953" s="588" t="s">
        <v>27455</v>
      </c>
      <c r="C953" s="588" t="s">
        <v>27005</v>
      </c>
      <c r="D953" s="589" t="s">
        <v>736</v>
      </c>
    </row>
    <row r="954" spans="1:4" ht="13.5" x14ac:dyDescent="0.25">
      <c r="A954" s="588" t="s">
        <v>2596</v>
      </c>
      <c r="B954" s="588" t="s">
        <v>27456</v>
      </c>
      <c r="C954" s="588" t="s">
        <v>27005</v>
      </c>
      <c r="D954" s="589" t="s">
        <v>2064</v>
      </c>
    </row>
    <row r="955" spans="1:4" ht="13.5" x14ac:dyDescent="0.25">
      <c r="A955" s="588" t="s">
        <v>2597</v>
      </c>
      <c r="B955" s="588" t="s">
        <v>27457</v>
      </c>
      <c r="C955" s="588" t="s">
        <v>27005</v>
      </c>
      <c r="D955" s="589" t="s">
        <v>18114</v>
      </c>
    </row>
    <row r="956" spans="1:4" ht="13.5" x14ac:dyDescent="0.25">
      <c r="A956" s="588" t="s">
        <v>2598</v>
      </c>
      <c r="B956" s="588" t="s">
        <v>27458</v>
      </c>
      <c r="C956" s="588" t="s">
        <v>27005</v>
      </c>
      <c r="D956" s="589" t="s">
        <v>27095</v>
      </c>
    </row>
    <row r="957" spans="1:4" ht="13.5" x14ac:dyDescent="0.25">
      <c r="A957" s="588" t="s">
        <v>2599</v>
      </c>
      <c r="B957" s="588" t="s">
        <v>27459</v>
      </c>
      <c r="C957" s="588" t="s">
        <v>27005</v>
      </c>
      <c r="D957" s="589" t="s">
        <v>192</v>
      </c>
    </row>
    <row r="958" spans="1:4" ht="13.5" x14ac:dyDescent="0.25">
      <c r="A958" s="588" t="s">
        <v>2600</v>
      </c>
      <c r="B958" s="588" t="s">
        <v>27460</v>
      </c>
      <c r="C958" s="588" t="s">
        <v>27005</v>
      </c>
      <c r="D958" s="589" t="s">
        <v>408</v>
      </c>
    </row>
    <row r="959" spans="1:4" ht="13.5" x14ac:dyDescent="0.25">
      <c r="A959" s="588" t="s">
        <v>2601</v>
      </c>
      <c r="B959" s="588" t="s">
        <v>27461</v>
      </c>
      <c r="C959" s="588" t="s">
        <v>27005</v>
      </c>
      <c r="D959" s="589" t="s">
        <v>2350</v>
      </c>
    </row>
    <row r="960" spans="1:4" ht="13.5" x14ac:dyDescent="0.25">
      <c r="A960" s="588" t="s">
        <v>2602</v>
      </c>
      <c r="B960" s="588" t="s">
        <v>27462</v>
      </c>
      <c r="C960" s="588" t="s">
        <v>27005</v>
      </c>
      <c r="D960" s="589" t="s">
        <v>981</v>
      </c>
    </row>
    <row r="961" spans="1:4" ht="13.5" x14ac:dyDescent="0.25">
      <c r="A961" s="588" t="s">
        <v>2603</v>
      </c>
      <c r="B961" s="588" t="s">
        <v>27463</v>
      </c>
      <c r="C961" s="588" t="s">
        <v>27005</v>
      </c>
      <c r="D961" s="589" t="s">
        <v>407</v>
      </c>
    </row>
    <row r="962" spans="1:4" ht="13.5" x14ac:dyDescent="0.25">
      <c r="A962" s="588" t="s">
        <v>2604</v>
      </c>
      <c r="B962" s="588" t="s">
        <v>27464</v>
      </c>
      <c r="C962" s="588" t="s">
        <v>27005</v>
      </c>
      <c r="D962" s="589" t="s">
        <v>1179</v>
      </c>
    </row>
    <row r="963" spans="1:4" ht="13.5" x14ac:dyDescent="0.25">
      <c r="A963" s="588" t="s">
        <v>2605</v>
      </c>
      <c r="B963" s="588" t="s">
        <v>27465</v>
      </c>
      <c r="C963" s="588" t="s">
        <v>27005</v>
      </c>
      <c r="D963" s="589" t="s">
        <v>886</v>
      </c>
    </row>
    <row r="964" spans="1:4" ht="13.5" x14ac:dyDescent="0.25">
      <c r="A964" s="588" t="s">
        <v>148</v>
      </c>
      <c r="B964" s="588" t="s">
        <v>27466</v>
      </c>
      <c r="C964" s="588" t="s">
        <v>27005</v>
      </c>
      <c r="D964" s="589" t="s">
        <v>27467</v>
      </c>
    </row>
    <row r="965" spans="1:4" ht="13.5" x14ac:dyDescent="0.25">
      <c r="A965" s="588" t="s">
        <v>149</v>
      </c>
      <c r="B965" s="588" t="s">
        <v>27468</v>
      </c>
      <c r="C965" s="588" t="s">
        <v>27005</v>
      </c>
      <c r="D965" s="589" t="s">
        <v>940</v>
      </c>
    </row>
    <row r="966" spans="1:4" ht="13.5" x14ac:dyDescent="0.25">
      <c r="A966" s="588" t="s">
        <v>150</v>
      </c>
      <c r="B966" s="588" t="s">
        <v>27469</v>
      </c>
      <c r="C966" s="588" t="s">
        <v>27005</v>
      </c>
      <c r="D966" s="589" t="s">
        <v>364</v>
      </c>
    </row>
    <row r="967" spans="1:4" ht="13.5" x14ac:dyDescent="0.25">
      <c r="A967" s="588" t="s">
        <v>151</v>
      </c>
      <c r="B967" s="588" t="s">
        <v>27470</v>
      </c>
      <c r="C967" s="588" t="s">
        <v>27005</v>
      </c>
      <c r="D967" s="589" t="s">
        <v>6750</v>
      </c>
    </row>
    <row r="968" spans="1:4" ht="13.5" x14ac:dyDescent="0.25">
      <c r="A968" s="588" t="s">
        <v>152</v>
      </c>
      <c r="B968" s="588" t="s">
        <v>27471</v>
      </c>
      <c r="C968" s="588" t="s">
        <v>27005</v>
      </c>
      <c r="D968" s="589" t="s">
        <v>27472</v>
      </c>
    </row>
    <row r="969" spans="1:4" ht="13.5" x14ac:dyDescent="0.25">
      <c r="A969" s="588" t="s">
        <v>2607</v>
      </c>
      <c r="B969" s="588" t="s">
        <v>27473</v>
      </c>
      <c r="C969" s="588" t="s">
        <v>27005</v>
      </c>
      <c r="D969" s="589" t="s">
        <v>4271</v>
      </c>
    </row>
    <row r="970" spans="1:4" ht="13.5" x14ac:dyDescent="0.25">
      <c r="A970" s="588" t="s">
        <v>2608</v>
      </c>
      <c r="B970" s="588" t="s">
        <v>27474</v>
      </c>
      <c r="C970" s="588" t="s">
        <v>27005</v>
      </c>
      <c r="D970" s="589" t="s">
        <v>366</v>
      </c>
    </row>
    <row r="971" spans="1:4" ht="13.5" x14ac:dyDescent="0.25">
      <c r="A971" s="588" t="s">
        <v>2609</v>
      </c>
      <c r="B971" s="588" t="s">
        <v>27475</v>
      </c>
      <c r="C971" s="588" t="s">
        <v>27005</v>
      </c>
      <c r="D971" s="589" t="s">
        <v>171</v>
      </c>
    </row>
    <row r="972" spans="1:4" ht="13.5" x14ac:dyDescent="0.25">
      <c r="A972" s="588" t="s">
        <v>2610</v>
      </c>
      <c r="B972" s="588" t="s">
        <v>27476</v>
      </c>
      <c r="C972" s="588" t="s">
        <v>27005</v>
      </c>
      <c r="D972" s="589" t="s">
        <v>241</v>
      </c>
    </row>
    <row r="973" spans="1:4" ht="13.5" x14ac:dyDescent="0.25">
      <c r="A973" s="588" t="s">
        <v>2611</v>
      </c>
      <c r="B973" s="588" t="s">
        <v>27477</v>
      </c>
      <c r="C973" s="588" t="s">
        <v>27005</v>
      </c>
      <c r="D973" s="589" t="s">
        <v>27478</v>
      </c>
    </row>
    <row r="974" spans="1:4" ht="13.5" x14ac:dyDescent="0.25">
      <c r="A974" s="588" t="s">
        <v>2612</v>
      </c>
      <c r="B974" s="588" t="s">
        <v>27479</v>
      </c>
      <c r="C974" s="588" t="s">
        <v>27005</v>
      </c>
      <c r="D974" s="589" t="s">
        <v>813</v>
      </c>
    </row>
    <row r="975" spans="1:4" ht="13.5" x14ac:dyDescent="0.25">
      <c r="A975" s="588" t="s">
        <v>2613</v>
      </c>
      <c r="B975" s="588" t="s">
        <v>27480</v>
      </c>
      <c r="C975" s="588" t="s">
        <v>27005</v>
      </c>
      <c r="D975" s="589" t="s">
        <v>1085</v>
      </c>
    </row>
    <row r="976" spans="1:4" ht="13.5" x14ac:dyDescent="0.25">
      <c r="A976" s="588" t="s">
        <v>2614</v>
      </c>
      <c r="B976" s="588" t="s">
        <v>27481</v>
      </c>
      <c r="C976" s="588" t="s">
        <v>27005</v>
      </c>
      <c r="D976" s="589" t="s">
        <v>174</v>
      </c>
    </row>
    <row r="977" spans="1:4" ht="13.5" x14ac:dyDescent="0.25">
      <c r="A977" s="588" t="s">
        <v>2615</v>
      </c>
      <c r="B977" s="588" t="s">
        <v>27482</v>
      </c>
      <c r="C977" s="588" t="s">
        <v>27005</v>
      </c>
      <c r="D977" s="589" t="s">
        <v>27483</v>
      </c>
    </row>
    <row r="978" spans="1:4" ht="13.5" x14ac:dyDescent="0.25">
      <c r="A978" s="588" t="s">
        <v>2616</v>
      </c>
      <c r="B978" s="588" t="s">
        <v>27484</v>
      </c>
      <c r="C978" s="588" t="s">
        <v>27005</v>
      </c>
      <c r="D978" s="589" t="s">
        <v>27303</v>
      </c>
    </row>
    <row r="979" spans="1:4" ht="13.5" x14ac:dyDescent="0.25">
      <c r="A979" s="588" t="s">
        <v>2617</v>
      </c>
      <c r="B979" s="588" t="s">
        <v>27485</v>
      </c>
      <c r="C979" s="588" t="s">
        <v>27005</v>
      </c>
      <c r="D979" s="589" t="s">
        <v>2202</v>
      </c>
    </row>
    <row r="980" spans="1:4" ht="13.5" x14ac:dyDescent="0.25">
      <c r="A980" s="588" t="s">
        <v>2618</v>
      </c>
      <c r="B980" s="588" t="s">
        <v>27486</v>
      </c>
      <c r="C980" s="588" t="s">
        <v>27005</v>
      </c>
      <c r="D980" s="589" t="s">
        <v>169</v>
      </c>
    </row>
    <row r="981" spans="1:4" ht="13.5" x14ac:dyDescent="0.25">
      <c r="A981" s="588" t="s">
        <v>2619</v>
      </c>
      <c r="B981" s="588" t="s">
        <v>27487</v>
      </c>
      <c r="C981" s="588" t="s">
        <v>27005</v>
      </c>
      <c r="D981" s="589" t="s">
        <v>2035</v>
      </c>
    </row>
    <row r="982" spans="1:4" ht="13.5" x14ac:dyDescent="0.25">
      <c r="A982" s="588" t="s">
        <v>2620</v>
      </c>
      <c r="B982" s="588" t="s">
        <v>27488</v>
      </c>
      <c r="C982" s="588" t="s">
        <v>27005</v>
      </c>
      <c r="D982" s="589" t="s">
        <v>27489</v>
      </c>
    </row>
    <row r="983" spans="1:4" ht="13.5" x14ac:dyDescent="0.25">
      <c r="A983" s="588" t="s">
        <v>2621</v>
      </c>
      <c r="B983" s="588" t="s">
        <v>27490</v>
      </c>
      <c r="C983" s="588" t="s">
        <v>27005</v>
      </c>
      <c r="D983" s="589" t="s">
        <v>13347</v>
      </c>
    </row>
    <row r="984" spans="1:4" ht="13.5" x14ac:dyDescent="0.25">
      <c r="A984" s="588" t="s">
        <v>2622</v>
      </c>
      <c r="B984" s="588" t="s">
        <v>27491</v>
      </c>
      <c r="C984" s="588" t="s">
        <v>27005</v>
      </c>
      <c r="D984" s="589" t="s">
        <v>502</v>
      </c>
    </row>
    <row r="985" spans="1:4" ht="13.5" x14ac:dyDescent="0.25">
      <c r="A985" s="588" t="s">
        <v>2623</v>
      </c>
      <c r="B985" s="588" t="s">
        <v>27492</v>
      </c>
      <c r="C985" s="588" t="s">
        <v>27005</v>
      </c>
      <c r="D985" s="589" t="s">
        <v>217</v>
      </c>
    </row>
    <row r="986" spans="1:4" ht="13.5" x14ac:dyDescent="0.25">
      <c r="A986" s="588" t="s">
        <v>2624</v>
      </c>
      <c r="B986" s="588" t="s">
        <v>27493</v>
      </c>
      <c r="C986" s="588" t="s">
        <v>27005</v>
      </c>
      <c r="D986" s="589" t="s">
        <v>2508</v>
      </c>
    </row>
    <row r="987" spans="1:4" ht="13.5" x14ac:dyDescent="0.25">
      <c r="A987" s="588" t="s">
        <v>2625</v>
      </c>
      <c r="B987" s="588" t="s">
        <v>27494</v>
      </c>
      <c r="C987" s="588" t="s">
        <v>27005</v>
      </c>
      <c r="D987" s="589" t="s">
        <v>515</v>
      </c>
    </row>
    <row r="988" spans="1:4" ht="13.5" x14ac:dyDescent="0.25">
      <c r="A988" s="588" t="s">
        <v>2626</v>
      </c>
      <c r="B988" s="588" t="s">
        <v>27495</v>
      </c>
      <c r="C988" s="588" t="s">
        <v>27005</v>
      </c>
      <c r="D988" s="589" t="s">
        <v>2202</v>
      </c>
    </row>
    <row r="989" spans="1:4" ht="13.5" x14ac:dyDescent="0.25">
      <c r="A989" s="588" t="s">
        <v>2627</v>
      </c>
      <c r="B989" s="588" t="s">
        <v>27496</v>
      </c>
      <c r="C989" s="588" t="s">
        <v>27005</v>
      </c>
      <c r="D989" s="589" t="s">
        <v>285</v>
      </c>
    </row>
    <row r="990" spans="1:4" ht="13.5" x14ac:dyDescent="0.25">
      <c r="A990" s="588" t="s">
        <v>2628</v>
      </c>
      <c r="B990" s="588" t="s">
        <v>27497</v>
      </c>
      <c r="C990" s="588" t="s">
        <v>27005</v>
      </c>
      <c r="D990" s="589" t="s">
        <v>16777</v>
      </c>
    </row>
    <row r="991" spans="1:4" ht="13.5" x14ac:dyDescent="0.25">
      <c r="A991" s="588" t="s">
        <v>2629</v>
      </c>
      <c r="B991" s="588" t="s">
        <v>27498</v>
      </c>
      <c r="C991" s="588" t="s">
        <v>27005</v>
      </c>
      <c r="D991" s="589" t="s">
        <v>14018</v>
      </c>
    </row>
    <row r="992" spans="1:4" ht="13.5" x14ac:dyDescent="0.25">
      <c r="A992" s="588" t="s">
        <v>2630</v>
      </c>
      <c r="B992" s="588" t="s">
        <v>27499</v>
      </c>
      <c r="C992" s="588" t="s">
        <v>27005</v>
      </c>
      <c r="D992" s="589" t="s">
        <v>16778</v>
      </c>
    </row>
    <row r="993" spans="1:4" ht="13.5" x14ac:dyDescent="0.25">
      <c r="A993" s="588" t="s">
        <v>2631</v>
      </c>
      <c r="B993" s="588" t="s">
        <v>27500</v>
      </c>
      <c r="C993" s="588" t="s">
        <v>27005</v>
      </c>
      <c r="D993" s="589" t="s">
        <v>27501</v>
      </c>
    </row>
    <row r="994" spans="1:4" ht="13.5" x14ac:dyDescent="0.25">
      <c r="A994" s="588" t="s">
        <v>2632</v>
      </c>
      <c r="B994" s="588" t="s">
        <v>27502</v>
      </c>
      <c r="C994" s="588" t="s">
        <v>27005</v>
      </c>
      <c r="D994" s="589" t="s">
        <v>1287</v>
      </c>
    </row>
    <row r="995" spans="1:4" ht="13.5" x14ac:dyDescent="0.25">
      <c r="A995" s="588" t="s">
        <v>2633</v>
      </c>
      <c r="B995" s="588" t="s">
        <v>27503</v>
      </c>
      <c r="C995" s="588" t="s">
        <v>27005</v>
      </c>
      <c r="D995" s="589" t="s">
        <v>1180</v>
      </c>
    </row>
    <row r="996" spans="1:4" ht="13.5" x14ac:dyDescent="0.25">
      <c r="A996" s="588" t="s">
        <v>2634</v>
      </c>
      <c r="B996" s="588" t="s">
        <v>27504</v>
      </c>
      <c r="C996" s="588" t="s">
        <v>27005</v>
      </c>
      <c r="D996" s="589" t="s">
        <v>405</v>
      </c>
    </row>
    <row r="997" spans="1:4" ht="13.5" x14ac:dyDescent="0.25">
      <c r="A997" s="588" t="s">
        <v>2635</v>
      </c>
      <c r="B997" s="588" t="s">
        <v>27505</v>
      </c>
      <c r="C997" s="588" t="s">
        <v>27005</v>
      </c>
      <c r="D997" s="589" t="s">
        <v>5122</v>
      </c>
    </row>
    <row r="998" spans="1:4" ht="13.5" x14ac:dyDescent="0.25">
      <c r="A998" s="588" t="s">
        <v>2636</v>
      </c>
      <c r="B998" s="588" t="s">
        <v>27506</v>
      </c>
      <c r="C998" s="588" t="s">
        <v>27005</v>
      </c>
      <c r="D998" s="589" t="s">
        <v>388</v>
      </c>
    </row>
    <row r="999" spans="1:4" ht="13.5" x14ac:dyDescent="0.25">
      <c r="A999" s="588" t="s">
        <v>2637</v>
      </c>
      <c r="B999" s="588" t="s">
        <v>27507</v>
      </c>
      <c r="C999" s="588" t="s">
        <v>27005</v>
      </c>
      <c r="D999" s="589" t="s">
        <v>196</v>
      </c>
    </row>
    <row r="1000" spans="1:4" ht="13.5" x14ac:dyDescent="0.25">
      <c r="A1000" s="588" t="s">
        <v>2638</v>
      </c>
      <c r="B1000" s="588" t="s">
        <v>27508</v>
      </c>
      <c r="C1000" s="588" t="s">
        <v>27005</v>
      </c>
      <c r="D1000" s="589" t="s">
        <v>296</v>
      </c>
    </row>
    <row r="1001" spans="1:4" ht="13.5" x14ac:dyDescent="0.25">
      <c r="A1001" s="588" t="s">
        <v>2639</v>
      </c>
      <c r="B1001" s="588" t="s">
        <v>27509</v>
      </c>
      <c r="C1001" s="588" t="s">
        <v>27005</v>
      </c>
      <c r="D1001" s="589" t="s">
        <v>591</v>
      </c>
    </row>
    <row r="1002" spans="1:4" ht="13.5" x14ac:dyDescent="0.25">
      <c r="A1002" s="588" t="s">
        <v>2640</v>
      </c>
      <c r="B1002" s="588" t="s">
        <v>27510</v>
      </c>
      <c r="C1002" s="588" t="s">
        <v>27005</v>
      </c>
      <c r="D1002" s="589" t="s">
        <v>19250</v>
      </c>
    </row>
    <row r="1003" spans="1:4" ht="13.5" x14ac:dyDescent="0.25">
      <c r="A1003" s="588" t="s">
        <v>2641</v>
      </c>
      <c r="B1003" s="588" t="s">
        <v>27511</v>
      </c>
      <c r="C1003" s="588" t="s">
        <v>27005</v>
      </c>
      <c r="D1003" s="589" t="s">
        <v>13739</v>
      </c>
    </row>
    <row r="1004" spans="1:4" ht="13.5" x14ac:dyDescent="0.25">
      <c r="A1004" s="588" t="s">
        <v>2642</v>
      </c>
      <c r="B1004" s="588" t="s">
        <v>27512</v>
      </c>
      <c r="C1004" s="588" t="s">
        <v>27005</v>
      </c>
      <c r="D1004" s="589" t="s">
        <v>13837</v>
      </c>
    </row>
    <row r="1005" spans="1:4" ht="13.5" x14ac:dyDescent="0.25">
      <c r="A1005" s="588" t="s">
        <v>2644</v>
      </c>
      <c r="B1005" s="588" t="s">
        <v>27513</v>
      </c>
      <c r="C1005" s="588" t="s">
        <v>27005</v>
      </c>
      <c r="D1005" s="589" t="s">
        <v>663</v>
      </c>
    </row>
    <row r="1006" spans="1:4" ht="13.5" x14ac:dyDescent="0.25">
      <c r="A1006" s="588" t="s">
        <v>2645</v>
      </c>
      <c r="B1006" s="588" t="s">
        <v>27514</v>
      </c>
      <c r="C1006" s="588" t="s">
        <v>27005</v>
      </c>
      <c r="D1006" s="589" t="s">
        <v>2109</v>
      </c>
    </row>
    <row r="1007" spans="1:4" ht="13.5" x14ac:dyDescent="0.25">
      <c r="A1007" s="588" t="s">
        <v>2646</v>
      </c>
      <c r="B1007" s="588" t="s">
        <v>27515</v>
      </c>
      <c r="C1007" s="588" t="s">
        <v>27005</v>
      </c>
      <c r="D1007" s="589" t="s">
        <v>407</v>
      </c>
    </row>
    <row r="1008" spans="1:4" ht="13.5" x14ac:dyDescent="0.25">
      <c r="A1008" s="588" t="s">
        <v>2647</v>
      </c>
      <c r="B1008" s="588" t="s">
        <v>27516</v>
      </c>
      <c r="C1008" s="588" t="s">
        <v>27005</v>
      </c>
      <c r="D1008" s="589" t="s">
        <v>409</v>
      </c>
    </row>
    <row r="1009" spans="1:4" ht="13.5" x14ac:dyDescent="0.25">
      <c r="A1009" s="588" t="s">
        <v>2648</v>
      </c>
      <c r="B1009" s="588" t="s">
        <v>27517</v>
      </c>
      <c r="C1009" s="588" t="s">
        <v>27005</v>
      </c>
      <c r="D1009" s="589" t="s">
        <v>333</v>
      </c>
    </row>
    <row r="1010" spans="1:4" ht="13.5" x14ac:dyDescent="0.25">
      <c r="A1010" s="588" t="s">
        <v>2649</v>
      </c>
      <c r="B1010" s="588" t="s">
        <v>27518</v>
      </c>
      <c r="C1010" s="588" t="s">
        <v>27005</v>
      </c>
      <c r="D1010" s="589" t="s">
        <v>27519</v>
      </c>
    </row>
    <row r="1011" spans="1:4" ht="13.5" x14ac:dyDescent="0.25">
      <c r="A1011" s="588" t="s">
        <v>2650</v>
      </c>
      <c r="B1011" s="588" t="s">
        <v>27520</v>
      </c>
      <c r="C1011" s="588" t="s">
        <v>27005</v>
      </c>
      <c r="D1011" s="589" t="s">
        <v>798</v>
      </c>
    </row>
    <row r="1012" spans="1:4" ht="13.5" x14ac:dyDescent="0.25">
      <c r="A1012" s="588" t="s">
        <v>2651</v>
      </c>
      <c r="B1012" s="588" t="s">
        <v>27521</v>
      </c>
      <c r="C1012" s="588" t="s">
        <v>27005</v>
      </c>
      <c r="D1012" s="589" t="s">
        <v>27522</v>
      </c>
    </row>
    <row r="1013" spans="1:4" ht="13.5" x14ac:dyDescent="0.25">
      <c r="A1013" s="588" t="s">
        <v>2652</v>
      </c>
      <c r="B1013" s="588" t="s">
        <v>27523</v>
      </c>
      <c r="C1013" s="588" t="s">
        <v>27005</v>
      </c>
      <c r="D1013" s="589" t="s">
        <v>27524</v>
      </c>
    </row>
    <row r="1014" spans="1:4" ht="13.5" x14ac:dyDescent="0.25">
      <c r="A1014" s="588" t="s">
        <v>2653</v>
      </c>
      <c r="B1014" s="588" t="s">
        <v>27525</v>
      </c>
      <c r="C1014" s="588" t="s">
        <v>27005</v>
      </c>
      <c r="D1014" s="589" t="s">
        <v>23992</v>
      </c>
    </row>
    <row r="1015" spans="1:4" ht="13.5" x14ac:dyDescent="0.25">
      <c r="A1015" s="588" t="s">
        <v>2654</v>
      </c>
      <c r="B1015" s="588" t="s">
        <v>27526</v>
      </c>
      <c r="C1015" s="588" t="s">
        <v>27005</v>
      </c>
      <c r="D1015" s="589" t="s">
        <v>27433</v>
      </c>
    </row>
    <row r="1016" spans="1:4" ht="13.5" x14ac:dyDescent="0.25">
      <c r="A1016" s="588" t="s">
        <v>2655</v>
      </c>
      <c r="B1016" s="588" t="s">
        <v>27527</v>
      </c>
      <c r="C1016" s="588" t="s">
        <v>27005</v>
      </c>
      <c r="D1016" s="589" t="s">
        <v>582</v>
      </c>
    </row>
    <row r="1017" spans="1:4" ht="13.5" x14ac:dyDescent="0.25">
      <c r="A1017" s="588" t="s">
        <v>2656</v>
      </c>
      <c r="B1017" s="588" t="s">
        <v>27528</v>
      </c>
      <c r="C1017" s="588" t="s">
        <v>27005</v>
      </c>
      <c r="D1017" s="589" t="s">
        <v>172</v>
      </c>
    </row>
    <row r="1018" spans="1:4" ht="13.5" x14ac:dyDescent="0.25">
      <c r="A1018" s="588" t="s">
        <v>2657</v>
      </c>
      <c r="B1018" s="588" t="s">
        <v>27529</v>
      </c>
      <c r="C1018" s="588" t="s">
        <v>27005</v>
      </c>
      <c r="D1018" s="589" t="s">
        <v>1481</v>
      </c>
    </row>
    <row r="1019" spans="1:4" ht="13.5" x14ac:dyDescent="0.25">
      <c r="A1019" s="588" t="s">
        <v>2658</v>
      </c>
      <c r="B1019" s="588" t="s">
        <v>27530</v>
      </c>
      <c r="C1019" s="588" t="s">
        <v>27005</v>
      </c>
      <c r="D1019" s="589" t="s">
        <v>27050</v>
      </c>
    </row>
    <row r="1020" spans="1:4" ht="13.5" x14ac:dyDescent="0.25">
      <c r="A1020" s="588" t="s">
        <v>2659</v>
      </c>
      <c r="B1020" s="588" t="s">
        <v>27531</v>
      </c>
      <c r="C1020" s="588" t="s">
        <v>27005</v>
      </c>
      <c r="D1020" s="589" t="s">
        <v>2419</v>
      </c>
    </row>
    <row r="1021" spans="1:4" ht="13.5" x14ac:dyDescent="0.25">
      <c r="A1021" s="588" t="s">
        <v>2661</v>
      </c>
      <c r="B1021" s="588" t="s">
        <v>27532</v>
      </c>
      <c r="C1021" s="588" t="s">
        <v>27005</v>
      </c>
      <c r="D1021" s="589" t="s">
        <v>515</v>
      </c>
    </row>
    <row r="1022" spans="1:4" ht="13.5" x14ac:dyDescent="0.25">
      <c r="A1022" s="588" t="s">
        <v>2662</v>
      </c>
      <c r="B1022" s="588" t="s">
        <v>27533</v>
      </c>
      <c r="C1022" s="588" t="s">
        <v>27005</v>
      </c>
      <c r="D1022" s="589" t="s">
        <v>219</v>
      </c>
    </row>
    <row r="1023" spans="1:4" ht="13.5" x14ac:dyDescent="0.25">
      <c r="A1023" s="588" t="s">
        <v>2664</v>
      </c>
      <c r="B1023" s="588" t="s">
        <v>27534</v>
      </c>
      <c r="C1023" s="588" t="s">
        <v>27005</v>
      </c>
      <c r="D1023" s="589" t="s">
        <v>27120</v>
      </c>
    </row>
    <row r="1024" spans="1:4" ht="13.5" x14ac:dyDescent="0.25">
      <c r="A1024" s="588" t="s">
        <v>2665</v>
      </c>
      <c r="B1024" s="588" t="s">
        <v>27535</v>
      </c>
      <c r="C1024" s="588" t="s">
        <v>27005</v>
      </c>
      <c r="D1024" s="589" t="s">
        <v>2202</v>
      </c>
    </row>
    <row r="1025" spans="1:4" ht="13.5" x14ac:dyDescent="0.25">
      <c r="A1025" s="588" t="s">
        <v>2666</v>
      </c>
      <c r="B1025" s="588" t="s">
        <v>27536</v>
      </c>
      <c r="C1025" s="588" t="s">
        <v>27005</v>
      </c>
      <c r="D1025" s="589" t="s">
        <v>407</v>
      </c>
    </row>
    <row r="1026" spans="1:4" ht="13.5" x14ac:dyDescent="0.25">
      <c r="A1026" s="588" t="s">
        <v>2667</v>
      </c>
      <c r="B1026" s="588" t="s">
        <v>27537</v>
      </c>
      <c r="C1026" s="588" t="s">
        <v>27005</v>
      </c>
      <c r="D1026" s="589" t="s">
        <v>410</v>
      </c>
    </row>
    <row r="1027" spans="1:4" ht="13.5" x14ac:dyDescent="0.25">
      <c r="A1027" s="588" t="s">
        <v>2668</v>
      </c>
      <c r="B1027" s="588" t="s">
        <v>27538</v>
      </c>
      <c r="C1027" s="588" t="s">
        <v>27005</v>
      </c>
      <c r="D1027" s="589" t="s">
        <v>5890</v>
      </c>
    </row>
    <row r="1028" spans="1:4" ht="13.5" x14ac:dyDescent="0.25">
      <c r="A1028" s="588" t="s">
        <v>2669</v>
      </c>
      <c r="B1028" s="588" t="s">
        <v>27539</v>
      </c>
      <c r="C1028" s="588" t="s">
        <v>27005</v>
      </c>
      <c r="D1028" s="589" t="s">
        <v>2503</v>
      </c>
    </row>
    <row r="1029" spans="1:4" ht="13.5" x14ac:dyDescent="0.25">
      <c r="A1029" s="588" t="s">
        <v>2670</v>
      </c>
      <c r="B1029" s="588" t="s">
        <v>27540</v>
      </c>
      <c r="C1029" s="588" t="s">
        <v>27005</v>
      </c>
      <c r="D1029" s="589" t="s">
        <v>457</v>
      </c>
    </row>
    <row r="1030" spans="1:4" ht="13.5" x14ac:dyDescent="0.25">
      <c r="A1030" s="588" t="s">
        <v>2671</v>
      </c>
      <c r="B1030" s="588" t="s">
        <v>27541</v>
      </c>
      <c r="C1030" s="588" t="s">
        <v>27005</v>
      </c>
      <c r="D1030" s="589" t="s">
        <v>377</v>
      </c>
    </row>
    <row r="1031" spans="1:4" ht="13.5" x14ac:dyDescent="0.25">
      <c r="A1031" s="588" t="s">
        <v>2672</v>
      </c>
      <c r="B1031" s="588" t="s">
        <v>27542</v>
      </c>
      <c r="C1031" s="588" t="s">
        <v>27005</v>
      </c>
      <c r="D1031" s="589" t="s">
        <v>4246</v>
      </c>
    </row>
    <row r="1032" spans="1:4" ht="13.5" x14ac:dyDescent="0.25">
      <c r="A1032" s="588" t="s">
        <v>2673</v>
      </c>
      <c r="B1032" s="588" t="s">
        <v>27543</v>
      </c>
      <c r="C1032" s="588" t="s">
        <v>27005</v>
      </c>
      <c r="D1032" s="589" t="s">
        <v>1445</v>
      </c>
    </row>
    <row r="1033" spans="1:4" ht="13.5" x14ac:dyDescent="0.25">
      <c r="A1033" s="588" t="s">
        <v>2674</v>
      </c>
      <c r="B1033" s="588" t="s">
        <v>27544</v>
      </c>
      <c r="C1033" s="588" t="s">
        <v>27005</v>
      </c>
      <c r="D1033" s="589" t="s">
        <v>395</v>
      </c>
    </row>
    <row r="1034" spans="1:4" ht="13.5" x14ac:dyDescent="0.25">
      <c r="A1034" s="588" t="s">
        <v>2675</v>
      </c>
      <c r="B1034" s="588" t="s">
        <v>27545</v>
      </c>
      <c r="C1034" s="588" t="s">
        <v>27005</v>
      </c>
      <c r="D1034" s="589" t="s">
        <v>189</v>
      </c>
    </row>
    <row r="1035" spans="1:4" ht="13.5" x14ac:dyDescent="0.25">
      <c r="A1035" s="588" t="s">
        <v>2676</v>
      </c>
      <c r="B1035" s="588" t="s">
        <v>27546</v>
      </c>
      <c r="C1035" s="588" t="s">
        <v>27005</v>
      </c>
      <c r="D1035" s="589" t="s">
        <v>27547</v>
      </c>
    </row>
    <row r="1036" spans="1:4" ht="13.5" x14ac:dyDescent="0.25">
      <c r="A1036" s="588" t="s">
        <v>2678</v>
      </c>
      <c r="B1036" s="588" t="s">
        <v>27548</v>
      </c>
      <c r="C1036" s="588" t="s">
        <v>27005</v>
      </c>
      <c r="D1036" s="589" t="s">
        <v>27549</v>
      </c>
    </row>
    <row r="1037" spans="1:4" ht="13.5" x14ac:dyDescent="0.25">
      <c r="A1037" s="588" t="s">
        <v>2679</v>
      </c>
      <c r="B1037" s="588" t="s">
        <v>27550</v>
      </c>
      <c r="C1037" s="588" t="s">
        <v>27005</v>
      </c>
      <c r="D1037" s="589" t="s">
        <v>27551</v>
      </c>
    </row>
    <row r="1038" spans="1:4" ht="13.5" x14ac:dyDescent="0.25">
      <c r="A1038" s="588" t="s">
        <v>2681</v>
      </c>
      <c r="B1038" s="588" t="s">
        <v>27552</v>
      </c>
      <c r="C1038" s="588" t="s">
        <v>27005</v>
      </c>
      <c r="D1038" s="589" t="s">
        <v>27553</v>
      </c>
    </row>
    <row r="1039" spans="1:4" ht="13.5" x14ac:dyDescent="0.25">
      <c r="A1039" s="588" t="s">
        <v>2682</v>
      </c>
      <c r="B1039" s="588" t="s">
        <v>27554</v>
      </c>
      <c r="C1039" s="588" t="s">
        <v>27005</v>
      </c>
      <c r="D1039" s="589" t="s">
        <v>27555</v>
      </c>
    </row>
    <row r="1040" spans="1:4" ht="13.5" x14ac:dyDescent="0.25">
      <c r="A1040" s="588" t="s">
        <v>2683</v>
      </c>
      <c r="B1040" s="588" t="s">
        <v>27556</v>
      </c>
      <c r="C1040" s="588" t="s">
        <v>27005</v>
      </c>
      <c r="D1040" s="589" t="s">
        <v>233</v>
      </c>
    </row>
    <row r="1041" spans="1:4" ht="13.5" x14ac:dyDescent="0.25">
      <c r="A1041" s="588" t="s">
        <v>2684</v>
      </c>
      <c r="B1041" s="588" t="s">
        <v>27557</v>
      </c>
      <c r="C1041" s="588" t="s">
        <v>27005</v>
      </c>
      <c r="D1041" s="589" t="s">
        <v>576</v>
      </c>
    </row>
    <row r="1042" spans="1:4" ht="13.5" x14ac:dyDescent="0.25">
      <c r="A1042" s="588" t="s">
        <v>2685</v>
      </c>
      <c r="B1042" s="588" t="s">
        <v>27558</v>
      </c>
      <c r="C1042" s="588" t="s">
        <v>27005</v>
      </c>
      <c r="D1042" s="589" t="s">
        <v>18087</v>
      </c>
    </row>
    <row r="1043" spans="1:4" ht="13.5" x14ac:dyDescent="0.25">
      <c r="A1043" s="588" t="s">
        <v>2687</v>
      </c>
      <c r="B1043" s="588" t="s">
        <v>27559</v>
      </c>
      <c r="C1043" s="588" t="s">
        <v>27005</v>
      </c>
      <c r="D1043" s="589" t="s">
        <v>4427</v>
      </c>
    </row>
    <row r="1044" spans="1:4" ht="13.5" x14ac:dyDescent="0.25">
      <c r="A1044" s="588" t="s">
        <v>2689</v>
      </c>
      <c r="B1044" s="588" t="s">
        <v>27560</v>
      </c>
      <c r="C1044" s="588" t="s">
        <v>27005</v>
      </c>
      <c r="D1044" s="589" t="s">
        <v>6745</v>
      </c>
    </row>
    <row r="1045" spans="1:4" ht="13.5" x14ac:dyDescent="0.25">
      <c r="A1045" s="588" t="s">
        <v>2690</v>
      </c>
      <c r="B1045" s="588" t="s">
        <v>27561</v>
      </c>
      <c r="C1045" s="588" t="s">
        <v>27005</v>
      </c>
      <c r="D1045" s="589" t="s">
        <v>2202</v>
      </c>
    </row>
    <row r="1046" spans="1:4" ht="13.5" x14ac:dyDescent="0.25">
      <c r="A1046" s="588" t="s">
        <v>2691</v>
      </c>
      <c r="B1046" s="588" t="s">
        <v>27562</v>
      </c>
      <c r="C1046" s="588" t="s">
        <v>27005</v>
      </c>
      <c r="D1046" s="589" t="s">
        <v>1167</v>
      </c>
    </row>
    <row r="1047" spans="1:4" ht="13.5" x14ac:dyDescent="0.25">
      <c r="A1047" s="588" t="s">
        <v>2692</v>
      </c>
      <c r="B1047" s="588" t="s">
        <v>27563</v>
      </c>
      <c r="C1047" s="588" t="s">
        <v>27005</v>
      </c>
      <c r="D1047" s="589" t="s">
        <v>2693</v>
      </c>
    </row>
    <row r="1048" spans="1:4" ht="13.5" x14ac:dyDescent="0.25">
      <c r="A1048" s="588" t="s">
        <v>2694</v>
      </c>
      <c r="B1048" s="588" t="s">
        <v>27564</v>
      </c>
      <c r="C1048" s="588" t="s">
        <v>27005</v>
      </c>
      <c r="D1048" s="589" t="s">
        <v>14295</v>
      </c>
    </row>
    <row r="1049" spans="1:4" ht="13.5" x14ac:dyDescent="0.25">
      <c r="A1049" s="588" t="s">
        <v>2696</v>
      </c>
      <c r="B1049" s="588" t="s">
        <v>27565</v>
      </c>
      <c r="C1049" s="588" t="s">
        <v>27005</v>
      </c>
      <c r="D1049" s="589" t="s">
        <v>481</v>
      </c>
    </row>
    <row r="1050" spans="1:4" ht="13.5" x14ac:dyDescent="0.25">
      <c r="A1050" s="588" t="s">
        <v>2697</v>
      </c>
      <c r="B1050" s="588" t="s">
        <v>27566</v>
      </c>
      <c r="C1050" s="588" t="s">
        <v>27005</v>
      </c>
      <c r="D1050" s="589" t="s">
        <v>27567</v>
      </c>
    </row>
    <row r="1051" spans="1:4" ht="13.5" x14ac:dyDescent="0.25">
      <c r="A1051" s="588" t="s">
        <v>2698</v>
      </c>
      <c r="B1051" s="588" t="s">
        <v>27568</v>
      </c>
      <c r="C1051" s="588" t="s">
        <v>27005</v>
      </c>
      <c r="D1051" s="589" t="s">
        <v>16785</v>
      </c>
    </row>
    <row r="1052" spans="1:4" ht="13.5" x14ac:dyDescent="0.25">
      <c r="A1052" s="588" t="s">
        <v>2700</v>
      </c>
      <c r="B1052" s="588" t="s">
        <v>27569</v>
      </c>
      <c r="C1052" s="588" t="s">
        <v>27005</v>
      </c>
      <c r="D1052" s="589" t="s">
        <v>418</v>
      </c>
    </row>
    <row r="1053" spans="1:4" ht="13.5" x14ac:dyDescent="0.25">
      <c r="A1053" s="588" t="s">
        <v>2702</v>
      </c>
      <c r="B1053" s="588" t="s">
        <v>27570</v>
      </c>
      <c r="C1053" s="588" t="s">
        <v>27005</v>
      </c>
      <c r="D1053" s="589" t="s">
        <v>6027</v>
      </c>
    </row>
    <row r="1054" spans="1:4" ht="13.5" x14ac:dyDescent="0.25">
      <c r="A1054" s="588" t="s">
        <v>2703</v>
      </c>
      <c r="B1054" s="588" t="s">
        <v>27571</v>
      </c>
      <c r="C1054" s="588" t="s">
        <v>27005</v>
      </c>
      <c r="D1054" s="589" t="s">
        <v>24645</v>
      </c>
    </row>
    <row r="1055" spans="1:4" ht="13.5" x14ac:dyDescent="0.25">
      <c r="A1055" s="588" t="s">
        <v>2704</v>
      </c>
      <c r="B1055" s="588" t="s">
        <v>27572</v>
      </c>
      <c r="C1055" s="588" t="s">
        <v>27005</v>
      </c>
      <c r="D1055" s="589" t="s">
        <v>13402</v>
      </c>
    </row>
    <row r="1056" spans="1:4" ht="13.5" x14ac:dyDescent="0.25">
      <c r="A1056" s="588" t="s">
        <v>2705</v>
      </c>
      <c r="B1056" s="588" t="s">
        <v>27573</v>
      </c>
      <c r="C1056" s="588" t="s">
        <v>27005</v>
      </c>
      <c r="D1056" s="589" t="s">
        <v>14592</v>
      </c>
    </row>
    <row r="1057" spans="1:4" ht="13.5" x14ac:dyDescent="0.25">
      <c r="A1057" s="588" t="s">
        <v>2706</v>
      </c>
      <c r="B1057" s="588" t="s">
        <v>27574</v>
      </c>
      <c r="C1057" s="588" t="s">
        <v>27005</v>
      </c>
      <c r="D1057" s="589" t="s">
        <v>3658</v>
      </c>
    </row>
    <row r="1058" spans="1:4" ht="13.5" x14ac:dyDescent="0.25">
      <c r="A1058" s="588" t="s">
        <v>2707</v>
      </c>
      <c r="B1058" s="588" t="s">
        <v>27575</v>
      </c>
      <c r="C1058" s="588" t="s">
        <v>27005</v>
      </c>
      <c r="D1058" s="589" t="s">
        <v>719</v>
      </c>
    </row>
    <row r="1059" spans="1:4" ht="13.5" x14ac:dyDescent="0.25">
      <c r="A1059" s="588" t="s">
        <v>2709</v>
      </c>
      <c r="B1059" s="588" t="s">
        <v>27576</v>
      </c>
      <c r="C1059" s="588" t="s">
        <v>27005</v>
      </c>
      <c r="D1059" s="589" t="s">
        <v>406</v>
      </c>
    </row>
    <row r="1060" spans="1:4" ht="13.5" x14ac:dyDescent="0.25">
      <c r="A1060" s="588" t="s">
        <v>2710</v>
      </c>
      <c r="B1060" s="588" t="s">
        <v>27577</v>
      </c>
      <c r="C1060" s="588" t="s">
        <v>27005</v>
      </c>
      <c r="D1060" s="589" t="s">
        <v>1179</v>
      </c>
    </row>
    <row r="1061" spans="1:4" ht="13.5" x14ac:dyDescent="0.25">
      <c r="A1061" s="588" t="s">
        <v>2711</v>
      </c>
      <c r="B1061" s="588" t="s">
        <v>27578</v>
      </c>
      <c r="C1061" s="588" t="s">
        <v>27005</v>
      </c>
      <c r="D1061" s="589" t="s">
        <v>1181</v>
      </c>
    </row>
    <row r="1062" spans="1:4" ht="13.5" x14ac:dyDescent="0.25">
      <c r="A1062" s="588" t="s">
        <v>2712</v>
      </c>
      <c r="B1062" s="588" t="s">
        <v>27579</v>
      </c>
      <c r="C1062" s="588" t="s">
        <v>27005</v>
      </c>
      <c r="D1062" s="589" t="s">
        <v>27580</v>
      </c>
    </row>
    <row r="1063" spans="1:4" ht="13.5" x14ac:dyDescent="0.25">
      <c r="A1063" s="588" t="s">
        <v>2713</v>
      </c>
      <c r="B1063" s="588" t="s">
        <v>27581</v>
      </c>
      <c r="C1063" s="588" t="s">
        <v>27005</v>
      </c>
      <c r="D1063" s="589" t="s">
        <v>6762</v>
      </c>
    </row>
    <row r="1064" spans="1:4" ht="13.5" x14ac:dyDescent="0.25">
      <c r="A1064" s="588" t="s">
        <v>2715</v>
      </c>
      <c r="B1064" s="588" t="s">
        <v>27582</v>
      </c>
      <c r="C1064" s="588" t="s">
        <v>27005</v>
      </c>
      <c r="D1064" s="589" t="s">
        <v>17776</v>
      </c>
    </row>
    <row r="1065" spans="1:4" ht="13.5" x14ac:dyDescent="0.25">
      <c r="A1065" s="588" t="s">
        <v>2716</v>
      </c>
      <c r="B1065" s="588" t="s">
        <v>27583</v>
      </c>
      <c r="C1065" s="588" t="s">
        <v>27005</v>
      </c>
      <c r="D1065" s="589" t="s">
        <v>663</v>
      </c>
    </row>
    <row r="1066" spans="1:4" ht="13.5" x14ac:dyDescent="0.25">
      <c r="A1066" s="588" t="s">
        <v>2717</v>
      </c>
      <c r="B1066" s="588" t="s">
        <v>27584</v>
      </c>
      <c r="C1066" s="588" t="s">
        <v>27005</v>
      </c>
      <c r="D1066" s="589" t="s">
        <v>2035</v>
      </c>
    </row>
    <row r="1067" spans="1:4" ht="13.5" x14ac:dyDescent="0.25">
      <c r="A1067" s="588" t="s">
        <v>2718</v>
      </c>
      <c r="B1067" s="588" t="s">
        <v>27585</v>
      </c>
      <c r="C1067" s="588" t="s">
        <v>27005</v>
      </c>
      <c r="D1067" s="589" t="s">
        <v>169</v>
      </c>
    </row>
    <row r="1068" spans="1:4" ht="13.5" x14ac:dyDescent="0.25">
      <c r="A1068" s="588" t="s">
        <v>2719</v>
      </c>
      <c r="B1068" s="588" t="s">
        <v>27586</v>
      </c>
      <c r="C1068" s="588" t="s">
        <v>27005</v>
      </c>
      <c r="D1068" s="589" t="s">
        <v>2379</v>
      </c>
    </row>
    <row r="1069" spans="1:4" ht="13.5" x14ac:dyDescent="0.25">
      <c r="A1069" s="588" t="s">
        <v>2720</v>
      </c>
      <c r="B1069" s="588" t="s">
        <v>27587</v>
      </c>
      <c r="C1069" s="588" t="s">
        <v>27005</v>
      </c>
      <c r="D1069" s="589" t="s">
        <v>318</v>
      </c>
    </row>
    <row r="1070" spans="1:4" ht="13.5" x14ac:dyDescent="0.25">
      <c r="A1070" s="588" t="s">
        <v>2721</v>
      </c>
      <c r="B1070" s="588" t="s">
        <v>27588</v>
      </c>
      <c r="C1070" s="588" t="s">
        <v>27005</v>
      </c>
      <c r="D1070" s="589" t="s">
        <v>311</v>
      </c>
    </row>
    <row r="1071" spans="1:4" ht="13.5" x14ac:dyDescent="0.25">
      <c r="A1071" s="588" t="s">
        <v>2722</v>
      </c>
      <c r="B1071" s="588" t="s">
        <v>27589</v>
      </c>
      <c r="C1071" s="588" t="s">
        <v>27005</v>
      </c>
      <c r="D1071" s="589" t="s">
        <v>410</v>
      </c>
    </row>
    <row r="1072" spans="1:4" ht="13.5" x14ac:dyDescent="0.25">
      <c r="A1072" s="588" t="s">
        <v>2723</v>
      </c>
      <c r="B1072" s="588" t="s">
        <v>27590</v>
      </c>
      <c r="C1072" s="588" t="s">
        <v>27005</v>
      </c>
      <c r="D1072" s="589" t="s">
        <v>575</v>
      </c>
    </row>
    <row r="1073" spans="1:4" ht="13.5" x14ac:dyDescent="0.25">
      <c r="A1073" s="588" t="s">
        <v>2724</v>
      </c>
      <c r="B1073" s="588" t="s">
        <v>27591</v>
      </c>
      <c r="C1073" s="588" t="s">
        <v>27005</v>
      </c>
      <c r="D1073" s="589" t="s">
        <v>192</v>
      </c>
    </row>
    <row r="1074" spans="1:4" ht="13.5" x14ac:dyDescent="0.25">
      <c r="A1074" s="588" t="s">
        <v>2725</v>
      </c>
      <c r="B1074" s="588" t="s">
        <v>27592</v>
      </c>
      <c r="C1074" s="588" t="s">
        <v>27005</v>
      </c>
      <c r="D1074" s="589" t="s">
        <v>2379</v>
      </c>
    </row>
    <row r="1075" spans="1:4" ht="13.5" x14ac:dyDescent="0.25">
      <c r="A1075" s="588" t="s">
        <v>2726</v>
      </c>
      <c r="B1075" s="588" t="s">
        <v>27593</v>
      </c>
      <c r="C1075" s="588" t="s">
        <v>27005</v>
      </c>
      <c r="D1075" s="589" t="s">
        <v>539</v>
      </c>
    </row>
    <row r="1076" spans="1:4" ht="13.5" x14ac:dyDescent="0.25">
      <c r="A1076" s="588" t="s">
        <v>2727</v>
      </c>
      <c r="B1076" s="588" t="s">
        <v>27594</v>
      </c>
      <c r="C1076" s="588" t="s">
        <v>27005</v>
      </c>
      <c r="D1076" s="589" t="s">
        <v>17895</v>
      </c>
    </row>
    <row r="1077" spans="1:4" ht="13.5" x14ac:dyDescent="0.25">
      <c r="A1077" s="588" t="s">
        <v>2728</v>
      </c>
      <c r="B1077" s="588" t="s">
        <v>27595</v>
      </c>
      <c r="C1077" s="588" t="s">
        <v>27005</v>
      </c>
      <c r="D1077" s="589" t="s">
        <v>912</v>
      </c>
    </row>
    <row r="1078" spans="1:4" ht="13.5" x14ac:dyDescent="0.25">
      <c r="A1078" s="588" t="s">
        <v>2729</v>
      </c>
      <c r="B1078" s="588" t="s">
        <v>27596</v>
      </c>
      <c r="C1078" s="588" t="s">
        <v>27005</v>
      </c>
      <c r="D1078" s="589" t="s">
        <v>541</v>
      </c>
    </row>
    <row r="1079" spans="1:4" ht="13.5" x14ac:dyDescent="0.25">
      <c r="A1079" s="588" t="s">
        <v>2730</v>
      </c>
      <c r="B1079" s="588" t="s">
        <v>27597</v>
      </c>
      <c r="C1079" s="588" t="s">
        <v>27005</v>
      </c>
      <c r="D1079" s="589" t="s">
        <v>328</v>
      </c>
    </row>
    <row r="1080" spans="1:4" ht="13.5" x14ac:dyDescent="0.25">
      <c r="A1080" s="588" t="s">
        <v>2731</v>
      </c>
      <c r="B1080" s="588" t="s">
        <v>27598</v>
      </c>
      <c r="C1080" s="588" t="s">
        <v>27005</v>
      </c>
      <c r="D1080" s="589" t="s">
        <v>5122</v>
      </c>
    </row>
    <row r="1081" spans="1:4" ht="13.5" x14ac:dyDescent="0.25">
      <c r="A1081" s="588" t="s">
        <v>2732</v>
      </c>
      <c r="B1081" s="588" t="s">
        <v>27599</v>
      </c>
      <c r="C1081" s="588" t="s">
        <v>27005</v>
      </c>
      <c r="D1081" s="589" t="s">
        <v>328</v>
      </c>
    </row>
    <row r="1082" spans="1:4" ht="13.5" x14ac:dyDescent="0.25">
      <c r="A1082" s="588" t="s">
        <v>2733</v>
      </c>
      <c r="B1082" s="588" t="s">
        <v>27600</v>
      </c>
      <c r="C1082" s="588" t="s">
        <v>27005</v>
      </c>
      <c r="D1082" s="589" t="s">
        <v>1187</v>
      </c>
    </row>
    <row r="1083" spans="1:4" ht="13.5" x14ac:dyDescent="0.25">
      <c r="A1083" s="588" t="s">
        <v>2734</v>
      </c>
      <c r="B1083" s="588" t="s">
        <v>27601</v>
      </c>
      <c r="C1083" s="588" t="s">
        <v>27005</v>
      </c>
      <c r="D1083" s="589" t="s">
        <v>198</v>
      </c>
    </row>
    <row r="1084" spans="1:4" ht="13.5" x14ac:dyDescent="0.25">
      <c r="A1084" s="588" t="s">
        <v>2735</v>
      </c>
      <c r="B1084" s="588" t="s">
        <v>27602</v>
      </c>
      <c r="C1084" s="588" t="s">
        <v>27005</v>
      </c>
      <c r="D1084" s="589" t="s">
        <v>482</v>
      </c>
    </row>
    <row r="1085" spans="1:4" ht="13.5" x14ac:dyDescent="0.25">
      <c r="A1085" s="588" t="s">
        <v>2736</v>
      </c>
      <c r="B1085" s="588" t="s">
        <v>27603</v>
      </c>
      <c r="C1085" s="588" t="s">
        <v>27005</v>
      </c>
      <c r="D1085" s="589" t="s">
        <v>2350</v>
      </c>
    </row>
    <row r="1086" spans="1:4" ht="13.5" x14ac:dyDescent="0.25">
      <c r="A1086" s="588" t="s">
        <v>2737</v>
      </c>
      <c r="B1086" s="588" t="s">
        <v>27604</v>
      </c>
      <c r="C1086" s="588" t="s">
        <v>27005</v>
      </c>
      <c r="D1086" s="589" t="s">
        <v>1187</v>
      </c>
    </row>
    <row r="1087" spans="1:4" ht="13.5" x14ac:dyDescent="0.25">
      <c r="A1087" s="588" t="s">
        <v>2738</v>
      </c>
      <c r="B1087" s="588" t="s">
        <v>27605</v>
      </c>
      <c r="C1087" s="588" t="s">
        <v>27005</v>
      </c>
      <c r="D1087" s="589" t="s">
        <v>365</v>
      </c>
    </row>
    <row r="1088" spans="1:4" ht="13.5" x14ac:dyDescent="0.25">
      <c r="A1088" s="588" t="s">
        <v>2739</v>
      </c>
      <c r="B1088" s="588" t="s">
        <v>27606</v>
      </c>
      <c r="C1088" s="588" t="s">
        <v>27005</v>
      </c>
      <c r="D1088" s="589" t="s">
        <v>5122</v>
      </c>
    </row>
    <row r="1089" spans="1:4" ht="13.5" x14ac:dyDescent="0.25">
      <c r="A1089" s="588" t="s">
        <v>2740</v>
      </c>
      <c r="B1089" s="588" t="s">
        <v>27607</v>
      </c>
      <c r="C1089" s="588" t="s">
        <v>27005</v>
      </c>
      <c r="D1089" s="589" t="s">
        <v>304</v>
      </c>
    </row>
    <row r="1090" spans="1:4" ht="13.5" x14ac:dyDescent="0.25">
      <c r="A1090" s="588" t="s">
        <v>2741</v>
      </c>
      <c r="B1090" s="588" t="s">
        <v>27608</v>
      </c>
      <c r="C1090" s="588" t="s">
        <v>27005</v>
      </c>
      <c r="D1090" s="589" t="s">
        <v>705</v>
      </c>
    </row>
    <row r="1091" spans="1:4" ht="13.5" x14ac:dyDescent="0.25">
      <c r="A1091" s="588" t="s">
        <v>2742</v>
      </c>
      <c r="B1091" s="588" t="s">
        <v>27609</v>
      </c>
      <c r="C1091" s="588" t="s">
        <v>27005</v>
      </c>
      <c r="D1091" s="589" t="s">
        <v>179</v>
      </c>
    </row>
    <row r="1092" spans="1:4" ht="13.5" x14ac:dyDescent="0.25">
      <c r="A1092" s="588" t="s">
        <v>2743</v>
      </c>
      <c r="B1092" s="588" t="s">
        <v>27610</v>
      </c>
      <c r="C1092" s="588" t="s">
        <v>27005</v>
      </c>
      <c r="D1092" s="589" t="s">
        <v>1335</v>
      </c>
    </row>
    <row r="1093" spans="1:4" ht="13.5" x14ac:dyDescent="0.25">
      <c r="A1093" s="588" t="s">
        <v>2744</v>
      </c>
      <c r="B1093" s="588" t="s">
        <v>27611</v>
      </c>
      <c r="C1093" s="588" t="s">
        <v>27005</v>
      </c>
      <c r="D1093" s="589" t="s">
        <v>341</v>
      </c>
    </row>
    <row r="1094" spans="1:4" ht="13.5" x14ac:dyDescent="0.25">
      <c r="A1094" s="588" t="s">
        <v>2746</v>
      </c>
      <c r="B1094" s="588" t="s">
        <v>27612</v>
      </c>
      <c r="C1094" s="588" t="s">
        <v>27005</v>
      </c>
      <c r="D1094" s="589" t="s">
        <v>14510</v>
      </c>
    </row>
    <row r="1095" spans="1:4" ht="13.5" x14ac:dyDescent="0.25">
      <c r="A1095" s="588" t="s">
        <v>2747</v>
      </c>
      <c r="B1095" s="588" t="s">
        <v>27613</v>
      </c>
      <c r="C1095" s="588" t="s">
        <v>27005</v>
      </c>
      <c r="D1095" s="589" t="s">
        <v>17742</v>
      </c>
    </row>
    <row r="1096" spans="1:4" ht="13.5" x14ac:dyDescent="0.25">
      <c r="A1096" s="588" t="s">
        <v>2748</v>
      </c>
      <c r="B1096" s="588" t="s">
        <v>27614</v>
      </c>
      <c r="C1096" s="588" t="s">
        <v>27005</v>
      </c>
      <c r="D1096" s="589" t="s">
        <v>1139</v>
      </c>
    </row>
    <row r="1097" spans="1:4" ht="13.5" x14ac:dyDescent="0.25">
      <c r="A1097" s="588" t="s">
        <v>2749</v>
      </c>
      <c r="B1097" s="588" t="s">
        <v>27615</v>
      </c>
      <c r="C1097" s="588" t="s">
        <v>27005</v>
      </c>
      <c r="D1097" s="589" t="s">
        <v>192</v>
      </c>
    </row>
    <row r="1098" spans="1:4" ht="13.5" x14ac:dyDescent="0.25">
      <c r="A1098" s="588" t="s">
        <v>2750</v>
      </c>
      <c r="B1098" s="588" t="s">
        <v>27616</v>
      </c>
      <c r="C1098" s="588" t="s">
        <v>27005</v>
      </c>
      <c r="D1098" s="589" t="s">
        <v>1309</v>
      </c>
    </row>
    <row r="1099" spans="1:4" ht="13.5" x14ac:dyDescent="0.25">
      <c r="A1099" s="588" t="s">
        <v>2751</v>
      </c>
      <c r="B1099" s="588" t="s">
        <v>27617</v>
      </c>
      <c r="C1099" s="588" t="s">
        <v>27005</v>
      </c>
      <c r="D1099" s="589" t="s">
        <v>1093</v>
      </c>
    </row>
    <row r="1100" spans="1:4" ht="13.5" x14ac:dyDescent="0.25">
      <c r="A1100" s="588" t="s">
        <v>2752</v>
      </c>
      <c r="B1100" s="588" t="s">
        <v>27618</v>
      </c>
      <c r="C1100" s="588" t="s">
        <v>27005</v>
      </c>
      <c r="D1100" s="589" t="s">
        <v>5488</v>
      </c>
    </row>
    <row r="1101" spans="1:4" ht="13.5" x14ac:dyDescent="0.25">
      <c r="A1101" s="588" t="s">
        <v>2753</v>
      </c>
      <c r="B1101" s="588" t="s">
        <v>27619</v>
      </c>
      <c r="C1101" s="588" t="s">
        <v>27005</v>
      </c>
      <c r="D1101" s="589" t="s">
        <v>1077</v>
      </c>
    </row>
    <row r="1102" spans="1:4" ht="13.5" x14ac:dyDescent="0.25">
      <c r="A1102" s="588" t="s">
        <v>2755</v>
      </c>
      <c r="B1102" s="588" t="s">
        <v>27620</v>
      </c>
      <c r="C1102" s="588" t="s">
        <v>27005</v>
      </c>
      <c r="D1102" s="589" t="s">
        <v>1552</v>
      </c>
    </row>
    <row r="1103" spans="1:4" ht="13.5" x14ac:dyDescent="0.25">
      <c r="A1103" s="588" t="s">
        <v>2757</v>
      </c>
      <c r="B1103" s="588" t="s">
        <v>27621</v>
      </c>
      <c r="C1103" s="588" t="s">
        <v>27005</v>
      </c>
      <c r="D1103" s="589" t="s">
        <v>14346</v>
      </c>
    </row>
    <row r="1104" spans="1:4" ht="13.5" x14ac:dyDescent="0.25">
      <c r="A1104" s="588" t="s">
        <v>2758</v>
      </c>
      <c r="B1104" s="588" t="s">
        <v>27622</v>
      </c>
      <c r="C1104" s="588" t="s">
        <v>27005</v>
      </c>
      <c r="D1104" s="589" t="s">
        <v>14229</v>
      </c>
    </row>
    <row r="1105" spans="1:4" ht="13.5" x14ac:dyDescent="0.25">
      <c r="A1105" s="588" t="s">
        <v>2760</v>
      </c>
      <c r="B1105" s="588" t="s">
        <v>27623</v>
      </c>
      <c r="C1105" s="588" t="s">
        <v>27005</v>
      </c>
      <c r="D1105" s="589" t="s">
        <v>496</v>
      </c>
    </row>
    <row r="1106" spans="1:4" ht="13.5" x14ac:dyDescent="0.25">
      <c r="A1106" s="588" t="s">
        <v>2762</v>
      </c>
      <c r="B1106" s="588" t="s">
        <v>27624</v>
      </c>
      <c r="C1106" s="588" t="s">
        <v>27005</v>
      </c>
      <c r="D1106" s="589" t="s">
        <v>14719</v>
      </c>
    </row>
    <row r="1107" spans="1:4" ht="13.5" x14ac:dyDescent="0.25">
      <c r="A1107" s="588" t="s">
        <v>2763</v>
      </c>
      <c r="B1107" s="588" t="s">
        <v>27625</v>
      </c>
      <c r="C1107" s="588" t="s">
        <v>27005</v>
      </c>
      <c r="D1107" s="589" t="s">
        <v>27194</v>
      </c>
    </row>
    <row r="1108" spans="1:4" ht="13.5" x14ac:dyDescent="0.25">
      <c r="A1108" s="588" t="s">
        <v>2764</v>
      </c>
      <c r="B1108" s="588" t="s">
        <v>27626</v>
      </c>
      <c r="C1108" s="588" t="s">
        <v>27005</v>
      </c>
      <c r="D1108" s="589" t="s">
        <v>744</v>
      </c>
    </row>
    <row r="1109" spans="1:4" ht="13.5" x14ac:dyDescent="0.25">
      <c r="A1109" s="588" t="s">
        <v>2765</v>
      </c>
      <c r="B1109" s="588" t="s">
        <v>27627</v>
      </c>
      <c r="C1109" s="588" t="s">
        <v>27005</v>
      </c>
      <c r="D1109" s="589" t="s">
        <v>1176</v>
      </c>
    </row>
    <row r="1110" spans="1:4" ht="13.5" x14ac:dyDescent="0.25">
      <c r="A1110" s="588" t="s">
        <v>2766</v>
      </c>
      <c r="B1110" s="588" t="s">
        <v>27628</v>
      </c>
      <c r="C1110" s="588" t="s">
        <v>27005</v>
      </c>
      <c r="D1110" s="589" t="s">
        <v>16788</v>
      </c>
    </row>
    <row r="1111" spans="1:4" ht="13.5" x14ac:dyDescent="0.25">
      <c r="A1111" s="588" t="s">
        <v>2767</v>
      </c>
      <c r="B1111" s="588" t="s">
        <v>27629</v>
      </c>
      <c r="C1111" s="588" t="s">
        <v>27005</v>
      </c>
      <c r="D1111" s="589" t="s">
        <v>27194</v>
      </c>
    </row>
    <row r="1112" spans="1:4" ht="13.5" x14ac:dyDescent="0.25">
      <c r="A1112" s="588" t="s">
        <v>2768</v>
      </c>
      <c r="B1112" s="588" t="s">
        <v>27630</v>
      </c>
      <c r="C1112" s="588" t="s">
        <v>27005</v>
      </c>
      <c r="D1112" s="589" t="s">
        <v>182</v>
      </c>
    </row>
    <row r="1113" spans="1:4" ht="13.5" x14ac:dyDescent="0.25">
      <c r="A1113" s="588" t="s">
        <v>2769</v>
      </c>
      <c r="B1113" s="588" t="s">
        <v>27631</v>
      </c>
      <c r="C1113" s="588" t="s">
        <v>27005</v>
      </c>
      <c r="D1113" s="589" t="s">
        <v>13739</v>
      </c>
    </row>
    <row r="1114" spans="1:4" ht="13.5" x14ac:dyDescent="0.25">
      <c r="A1114" s="588" t="s">
        <v>2770</v>
      </c>
      <c r="B1114" s="588" t="s">
        <v>27632</v>
      </c>
      <c r="C1114" s="588" t="s">
        <v>27005</v>
      </c>
      <c r="D1114" s="589" t="s">
        <v>27633</v>
      </c>
    </row>
    <row r="1115" spans="1:4" ht="13.5" x14ac:dyDescent="0.25">
      <c r="A1115" s="588" t="s">
        <v>2771</v>
      </c>
      <c r="B1115" s="588" t="s">
        <v>27634</v>
      </c>
      <c r="C1115" s="588" t="s">
        <v>27005</v>
      </c>
      <c r="D1115" s="589" t="s">
        <v>27635</v>
      </c>
    </row>
    <row r="1116" spans="1:4" ht="13.5" x14ac:dyDescent="0.25">
      <c r="A1116" s="588" t="s">
        <v>2772</v>
      </c>
      <c r="B1116" s="588" t="s">
        <v>27636</v>
      </c>
      <c r="C1116" s="588" t="s">
        <v>27005</v>
      </c>
      <c r="D1116" s="589" t="s">
        <v>634</v>
      </c>
    </row>
    <row r="1117" spans="1:4" ht="13.5" x14ac:dyDescent="0.25">
      <c r="A1117" s="588" t="s">
        <v>2773</v>
      </c>
      <c r="B1117" s="588" t="s">
        <v>27637</v>
      </c>
      <c r="C1117" s="588" t="s">
        <v>27005</v>
      </c>
      <c r="D1117" s="589" t="s">
        <v>949</v>
      </c>
    </row>
    <row r="1118" spans="1:4" ht="13.5" x14ac:dyDescent="0.25">
      <c r="A1118" s="588" t="s">
        <v>2774</v>
      </c>
      <c r="B1118" s="588" t="s">
        <v>27638</v>
      </c>
      <c r="C1118" s="588" t="s">
        <v>27005</v>
      </c>
      <c r="D1118" s="589" t="s">
        <v>5089</v>
      </c>
    </row>
    <row r="1119" spans="1:4" ht="13.5" x14ac:dyDescent="0.25">
      <c r="A1119" s="588" t="s">
        <v>2776</v>
      </c>
      <c r="B1119" s="588" t="s">
        <v>27639</v>
      </c>
      <c r="C1119" s="588" t="s">
        <v>27005</v>
      </c>
      <c r="D1119" s="589" t="s">
        <v>27090</v>
      </c>
    </row>
    <row r="1120" spans="1:4" ht="13.5" x14ac:dyDescent="0.25">
      <c r="A1120" s="588" t="s">
        <v>2777</v>
      </c>
      <c r="B1120" s="588" t="s">
        <v>27640</v>
      </c>
      <c r="C1120" s="588" t="s">
        <v>27005</v>
      </c>
      <c r="D1120" s="589" t="s">
        <v>16785</v>
      </c>
    </row>
    <row r="1121" spans="1:4" ht="13.5" x14ac:dyDescent="0.25">
      <c r="A1121" s="588" t="s">
        <v>2778</v>
      </c>
      <c r="B1121" s="588" t="s">
        <v>27641</v>
      </c>
      <c r="C1121" s="588" t="s">
        <v>27005</v>
      </c>
      <c r="D1121" s="589" t="s">
        <v>1203</v>
      </c>
    </row>
    <row r="1122" spans="1:4" ht="13.5" x14ac:dyDescent="0.25">
      <c r="A1122" s="588" t="s">
        <v>2780</v>
      </c>
      <c r="B1122" s="588" t="s">
        <v>27642</v>
      </c>
      <c r="C1122" s="588" t="s">
        <v>27005</v>
      </c>
      <c r="D1122" s="589" t="s">
        <v>6027</v>
      </c>
    </row>
    <row r="1123" spans="1:4" ht="13.5" x14ac:dyDescent="0.25">
      <c r="A1123" s="588" t="s">
        <v>2781</v>
      </c>
      <c r="B1123" s="588" t="s">
        <v>27643</v>
      </c>
      <c r="C1123" s="588" t="s">
        <v>27005</v>
      </c>
      <c r="D1123" s="589" t="s">
        <v>27090</v>
      </c>
    </row>
    <row r="1124" spans="1:4" ht="13.5" x14ac:dyDescent="0.25">
      <c r="A1124" s="588" t="s">
        <v>2782</v>
      </c>
      <c r="B1124" s="588" t="s">
        <v>27644</v>
      </c>
      <c r="C1124" s="588" t="s">
        <v>27005</v>
      </c>
      <c r="D1124" s="589" t="s">
        <v>3822</v>
      </c>
    </row>
    <row r="1125" spans="1:4" ht="13.5" x14ac:dyDescent="0.25">
      <c r="A1125" s="588" t="s">
        <v>2783</v>
      </c>
      <c r="B1125" s="588" t="s">
        <v>27645</v>
      </c>
      <c r="C1125" s="588" t="s">
        <v>27005</v>
      </c>
      <c r="D1125" s="589" t="s">
        <v>428</v>
      </c>
    </row>
    <row r="1126" spans="1:4" ht="13.5" x14ac:dyDescent="0.25">
      <c r="A1126" s="588" t="s">
        <v>2785</v>
      </c>
      <c r="B1126" s="588" t="s">
        <v>27646</v>
      </c>
      <c r="C1126" s="588" t="s">
        <v>27005</v>
      </c>
      <c r="D1126" s="589" t="s">
        <v>5928</v>
      </c>
    </row>
    <row r="1127" spans="1:4" ht="13.5" x14ac:dyDescent="0.25">
      <c r="A1127" s="588" t="s">
        <v>2786</v>
      </c>
      <c r="B1127" s="588" t="s">
        <v>27647</v>
      </c>
      <c r="C1127" s="588" t="s">
        <v>27005</v>
      </c>
      <c r="D1127" s="589" t="s">
        <v>27030</v>
      </c>
    </row>
    <row r="1128" spans="1:4" ht="13.5" x14ac:dyDescent="0.25">
      <c r="A1128" s="588" t="s">
        <v>2787</v>
      </c>
      <c r="B1128" s="588" t="s">
        <v>27648</v>
      </c>
      <c r="C1128" s="588" t="s">
        <v>27005</v>
      </c>
      <c r="D1128" s="589" t="s">
        <v>1174</v>
      </c>
    </row>
    <row r="1129" spans="1:4" ht="13.5" x14ac:dyDescent="0.25">
      <c r="A1129" s="588" t="s">
        <v>2788</v>
      </c>
      <c r="B1129" s="588" t="s">
        <v>27649</v>
      </c>
      <c r="C1129" s="588" t="s">
        <v>27005</v>
      </c>
      <c r="D1129" s="589" t="s">
        <v>14124</v>
      </c>
    </row>
    <row r="1130" spans="1:4" ht="13.5" x14ac:dyDescent="0.25">
      <c r="A1130" s="588" t="s">
        <v>2789</v>
      </c>
      <c r="B1130" s="588" t="s">
        <v>27650</v>
      </c>
      <c r="C1130" s="588" t="s">
        <v>27005</v>
      </c>
      <c r="D1130" s="589" t="s">
        <v>2064</v>
      </c>
    </row>
    <row r="1131" spans="1:4" ht="13.5" x14ac:dyDescent="0.25">
      <c r="A1131" s="588" t="s">
        <v>2790</v>
      </c>
      <c r="B1131" s="588" t="s">
        <v>27651</v>
      </c>
      <c r="C1131" s="588" t="s">
        <v>27005</v>
      </c>
      <c r="D1131" s="589" t="s">
        <v>27652</v>
      </c>
    </row>
    <row r="1132" spans="1:4" ht="13.5" x14ac:dyDescent="0.25">
      <c r="A1132" s="588" t="s">
        <v>2791</v>
      </c>
      <c r="B1132" s="588" t="s">
        <v>27653</v>
      </c>
      <c r="C1132" s="588" t="s">
        <v>27005</v>
      </c>
      <c r="D1132" s="589" t="s">
        <v>27095</v>
      </c>
    </row>
    <row r="1133" spans="1:4" ht="13.5" x14ac:dyDescent="0.25">
      <c r="A1133" s="588" t="s">
        <v>2792</v>
      </c>
      <c r="B1133" s="588" t="s">
        <v>27654</v>
      </c>
      <c r="C1133" s="588" t="s">
        <v>27005</v>
      </c>
      <c r="D1133" s="589" t="s">
        <v>427</v>
      </c>
    </row>
    <row r="1134" spans="1:4" ht="13.5" x14ac:dyDescent="0.25">
      <c r="A1134" s="588" t="s">
        <v>2794</v>
      </c>
      <c r="B1134" s="588" t="s">
        <v>27655</v>
      </c>
      <c r="C1134" s="588" t="s">
        <v>27005</v>
      </c>
      <c r="D1134" s="589" t="s">
        <v>27656</v>
      </c>
    </row>
    <row r="1135" spans="1:4" ht="13.5" x14ac:dyDescent="0.25">
      <c r="A1135" s="588" t="s">
        <v>2795</v>
      </c>
      <c r="B1135" s="588" t="s">
        <v>27657</v>
      </c>
      <c r="C1135" s="588" t="s">
        <v>27005</v>
      </c>
      <c r="D1135" s="589" t="s">
        <v>940</v>
      </c>
    </row>
    <row r="1136" spans="1:4" ht="13.5" x14ac:dyDescent="0.25">
      <c r="A1136" s="588" t="s">
        <v>2796</v>
      </c>
      <c r="B1136" s="588" t="s">
        <v>27658</v>
      </c>
      <c r="C1136" s="588" t="s">
        <v>27005</v>
      </c>
      <c r="D1136" s="589" t="s">
        <v>262</v>
      </c>
    </row>
    <row r="1137" spans="1:4" ht="13.5" x14ac:dyDescent="0.25">
      <c r="A1137" s="588" t="s">
        <v>2797</v>
      </c>
      <c r="B1137" s="588" t="s">
        <v>27659</v>
      </c>
      <c r="C1137" s="588" t="s">
        <v>27005</v>
      </c>
      <c r="D1137" s="589" t="s">
        <v>27030</v>
      </c>
    </row>
    <row r="1138" spans="1:4" ht="13.5" x14ac:dyDescent="0.25">
      <c r="A1138" s="588" t="s">
        <v>2798</v>
      </c>
      <c r="B1138" s="588" t="s">
        <v>27660</v>
      </c>
      <c r="C1138" s="588" t="s">
        <v>27005</v>
      </c>
      <c r="D1138" s="589" t="s">
        <v>241</v>
      </c>
    </row>
    <row r="1139" spans="1:4" ht="13.5" x14ac:dyDescent="0.25">
      <c r="A1139" s="588" t="s">
        <v>2799</v>
      </c>
      <c r="B1139" s="588" t="s">
        <v>27661</v>
      </c>
      <c r="C1139" s="588" t="s">
        <v>27005</v>
      </c>
      <c r="D1139" s="589" t="s">
        <v>623</v>
      </c>
    </row>
    <row r="1140" spans="1:4" ht="13.5" x14ac:dyDescent="0.25">
      <c r="A1140" s="588" t="s">
        <v>2800</v>
      </c>
      <c r="B1140" s="588" t="s">
        <v>27662</v>
      </c>
      <c r="C1140" s="588" t="s">
        <v>27005</v>
      </c>
      <c r="D1140" s="589" t="s">
        <v>13510</v>
      </c>
    </row>
    <row r="1141" spans="1:4" ht="13.5" x14ac:dyDescent="0.25">
      <c r="A1141" s="588" t="s">
        <v>2801</v>
      </c>
      <c r="B1141" s="588" t="s">
        <v>27663</v>
      </c>
      <c r="C1141" s="588" t="s">
        <v>27005</v>
      </c>
      <c r="D1141" s="589" t="s">
        <v>27664</v>
      </c>
    </row>
    <row r="1142" spans="1:4" ht="13.5" x14ac:dyDescent="0.25">
      <c r="A1142" s="588" t="s">
        <v>2802</v>
      </c>
      <c r="B1142" s="588" t="s">
        <v>27665</v>
      </c>
      <c r="C1142" s="588" t="s">
        <v>27005</v>
      </c>
      <c r="D1142" s="589" t="s">
        <v>1089</v>
      </c>
    </row>
    <row r="1143" spans="1:4" ht="13.5" x14ac:dyDescent="0.25">
      <c r="A1143" s="588" t="s">
        <v>2803</v>
      </c>
      <c r="B1143" s="588" t="s">
        <v>27666</v>
      </c>
      <c r="C1143" s="588" t="s">
        <v>27005</v>
      </c>
      <c r="D1143" s="589" t="s">
        <v>14654</v>
      </c>
    </row>
    <row r="1144" spans="1:4" ht="13.5" x14ac:dyDescent="0.25">
      <c r="A1144" s="588" t="s">
        <v>2805</v>
      </c>
      <c r="B1144" s="588" t="s">
        <v>27667</v>
      </c>
      <c r="C1144" s="588" t="s">
        <v>27005</v>
      </c>
      <c r="D1144" s="589" t="s">
        <v>27668</v>
      </c>
    </row>
    <row r="1145" spans="1:4" ht="13.5" x14ac:dyDescent="0.25">
      <c r="A1145" s="588" t="s">
        <v>2806</v>
      </c>
      <c r="B1145" s="588" t="s">
        <v>27669</v>
      </c>
      <c r="C1145" s="588" t="s">
        <v>27005</v>
      </c>
      <c r="D1145" s="589" t="s">
        <v>16793</v>
      </c>
    </row>
    <row r="1146" spans="1:4" ht="13.5" x14ac:dyDescent="0.25">
      <c r="A1146" s="588" t="s">
        <v>2808</v>
      </c>
      <c r="B1146" s="588" t="s">
        <v>27670</v>
      </c>
      <c r="C1146" s="588" t="s">
        <v>27005</v>
      </c>
      <c r="D1146" s="589" t="s">
        <v>5816</v>
      </c>
    </row>
    <row r="1147" spans="1:4" ht="13.5" x14ac:dyDescent="0.25">
      <c r="A1147" s="588" t="s">
        <v>2809</v>
      </c>
      <c r="B1147" s="588" t="s">
        <v>27671</v>
      </c>
      <c r="C1147" s="588" t="s">
        <v>27005</v>
      </c>
      <c r="D1147" s="589" t="s">
        <v>4114</v>
      </c>
    </row>
    <row r="1148" spans="1:4" ht="13.5" x14ac:dyDescent="0.25">
      <c r="A1148" s="588" t="s">
        <v>2810</v>
      </c>
      <c r="B1148" s="588" t="s">
        <v>27672</v>
      </c>
      <c r="C1148" s="588" t="s">
        <v>27005</v>
      </c>
      <c r="D1148" s="589" t="s">
        <v>27174</v>
      </c>
    </row>
    <row r="1149" spans="1:4" ht="13.5" x14ac:dyDescent="0.25">
      <c r="A1149" s="588" t="s">
        <v>2811</v>
      </c>
      <c r="B1149" s="588" t="s">
        <v>27673</v>
      </c>
      <c r="C1149" s="588" t="s">
        <v>27005</v>
      </c>
      <c r="D1149" s="589" t="s">
        <v>170</v>
      </c>
    </row>
    <row r="1150" spans="1:4" ht="13.5" x14ac:dyDescent="0.25">
      <c r="A1150" s="588" t="s">
        <v>2812</v>
      </c>
      <c r="B1150" s="588" t="s">
        <v>27674</v>
      </c>
      <c r="C1150" s="588" t="s">
        <v>27005</v>
      </c>
      <c r="D1150" s="589" t="s">
        <v>406</v>
      </c>
    </row>
    <row r="1151" spans="1:4" ht="13.5" x14ac:dyDescent="0.25">
      <c r="A1151" s="588" t="s">
        <v>2813</v>
      </c>
      <c r="B1151" s="588" t="s">
        <v>27675</v>
      </c>
      <c r="C1151" s="588" t="s">
        <v>27005</v>
      </c>
      <c r="D1151" s="589" t="s">
        <v>171</v>
      </c>
    </row>
    <row r="1152" spans="1:4" ht="13.5" x14ac:dyDescent="0.25">
      <c r="A1152" s="588" t="s">
        <v>2814</v>
      </c>
      <c r="B1152" s="588" t="s">
        <v>27676</v>
      </c>
      <c r="C1152" s="588" t="s">
        <v>27005</v>
      </c>
      <c r="D1152" s="589" t="s">
        <v>549</v>
      </c>
    </row>
    <row r="1153" spans="1:4" ht="13.5" x14ac:dyDescent="0.25">
      <c r="A1153" s="588" t="s">
        <v>2815</v>
      </c>
      <c r="B1153" s="588" t="s">
        <v>27677</v>
      </c>
      <c r="C1153" s="588" t="s">
        <v>27005</v>
      </c>
      <c r="D1153" s="589" t="s">
        <v>27174</v>
      </c>
    </row>
    <row r="1154" spans="1:4" ht="13.5" x14ac:dyDescent="0.25">
      <c r="A1154" s="588" t="s">
        <v>2816</v>
      </c>
      <c r="B1154" s="588" t="s">
        <v>27678</v>
      </c>
      <c r="C1154" s="588" t="s">
        <v>27005</v>
      </c>
      <c r="D1154" s="589" t="s">
        <v>18966</v>
      </c>
    </row>
    <row r="1155" spans="1:4" ht="13.5" x14ac:dyDescent="0.25">
      <c r="A1155" s="588" t="s">
        <v>2817</v>
      </c>
      <c r="B1155" s="588" t="s">
        <v>27679</v>
      </c>
      <c r="C1155" s="588" t="s">
        <v>27005</v>
      </c>
      <c r="D1155" s="589" t="s">
        <v>344</v>
      </c>
    </row>
    <row r="1156" spans="1:4" ht="13.5" x14ac:dyDescent="0.25">
      <c r="A1156" s="588" t="s">
        <v>2819</v>
      </c>
      <c r="B1156" s="588" t="s">
        <v>27680</v>
      </c>
      <c r="C1156" s="588" t="s">
        <v>27005</v>
      </c>
      <c r="D1156" s="589" t="s">
        <v>1013</v>
      </c>
    </row>
    <row r="1157" spans="1:4" ht="13.5" x14ac:dyDescent="0.25">
      <c r="A1157" s="588" t="s">
        <v>2820</v>
      </c>
      <c r="B1157" s="588" t="s">
        <v>27681</v>
      </c>
      <c r="C1157" s="588" t="s">
        <v>27005</v>
      </c>
      <c r="D1157" s="589" t="s">
        <v>886</v>
      </c>
    </row>
    <row r="1158" spans="1:4" ht="13.5" x14ac:dyDescent="0.25">
      <c r="A1158" s="588" t="s">
        <v>2821</v>
      </c>
      <c r="B1158" s="588" t="s">
        <v>27682</v>
      </c>
      <c r="C1158" s="588" t="s">
        <v>27005</v>
      </c>
      <c r="D1158" s="589" t="s">
        <v>1179</v>
      </c>
    </row>
    <row r="1159" spans="1:4" ht="13.5" x14ac:dyDescent="0.25">
      <c r="A1159" s="588" t="s">
        <v>2822</v>
      </c>
      <c r="B1159" s="588" t="s">
        <v>27683</v>
      </c>
      <c r="C1159" s="588" t="s">
        <v>27005</v>
      </c>
      <c r="D1159" s="589" t="s">
        <v>1187</v>
      </c>
    </row>
    <row r="1160" spans="1:4" ht="13.5" x14ac:dyDescent="0.25">
      <c r="A1160" s="588" t="s">
        <v>2823</v>
      </c>
      <c r="B1160" s="588" t="s">
        <v>27684</v>
      </c>
      <c r="C1160" s="588" t="s">
        <v>27005</v>
      </c>
      <c r="D1160" s="589" t="s">
        <v>2085</v>
      </c>
    </row>
    <row r="1161" spans="1:4" ht="13.5" x14ac:dyDescent="0.25">
      <c r="A1161" s="588" t="s">
        <v>27685</v>
      </c>
      <c r="B1161" s="588" t="s">
        <v>27686</v>
      </c>
      <c r="C1161" s="588" t="s">
        <v>27005</v>
      </c>
      <c r="D1161" s="589" t="s">
        <v>408</v>
      </c>
    </row>
    <row r="1162" spans="1:4" ht="13.5" x14ac:dyDescent="0.25">
      <c r="A1162" s="588" t="s">
        <v>27687</v>
      </c>
      <c r="B1162" s="588" t="s">
        <v>27688</v>
      </c>
      <c r="C1162" s="588" t="s">
        <v>27005</v>
      </c>
      <c r="D1162" s="589" t="s">
        <v>1181</v>
      </c>
    </row>
    <row r="1163" spans="1:4" ht="13.5" x14ac:dyDescent="0.25">
      <c r="A1163" s="588" t="s">
        <v>27689</v>
      </c>
      <c r="B1163" s="588" t="s">
        <v>27690</v>
      </c>
      <c r="C1163" s="588" t="s">
        <v>27005</v>
      </c>
      <c r="D1163" s="589" t="s">
        <v>410</v>
      </c>
    </row>
    <row r="1164" spans="1:4" ht="13.5" x14ac:dyDescent="0.25">
      <c r="A1164" s="588" t="s">
        <v>27691</v>
      </c>
      <c r="B1164" s="588" t="s">
        <v>27692</v>
      </c>
      <c r="C1164" s="588" t="s">
        <v>27005</v>
      </c>
      <c r="D1164" s="589" t="s">
        <v>1066</v>
      </c>
    </row>
    <row r="1165" spans="1:4" ht="13.5" x14ac:dyDescent="0.25">
      <c r="A1165" s="588" t="s">
        <v>2824</v>
      </c>
      <c r="B1165" s="588" t="s">
        <v>27693</v>
      </c>
      <c r="C1165" s="588" t="s">
        <v>26496</v>
      </c>
      <c r="D1165" s="589" t="s">
        <v>677</v>
      </c>
    </row>
    <row r="1166" spans="1:4" ht="13.5" x14ac:dyDescent="0.25">
      <c r="A1166" s="588" t="s">
        <v>2827</v>
      </c>
      <c r="B1166" s="588" t="s">
        <v>27694</v>
      </c>
      <c r="C1166" s="588" t="s">
        <v>26237</v>
      </c>
      <c r="D1166" s="589" t="s">
        <v>27695</v>
      </c>
    </row>
    <row r="1167" spans="1:4" ht="13.5" x14ac:dyDescent="0.25">
      <c r="A1167" s="588" t="s">
        <v>2828</v>
      </c>
      <c r="B1167" s="588" t="s">
        <v>27696</v>
      </c>
      <c r="C1167" s="588" t="s">
        <v>26237</v>
      </c>
      <c r="D1167" s="589" t="s">
        <v>27697</v>
      </c>
    </row>
    <row r="1168" spans="1:4" ht="13.5" x14ac:dyDescent="0.25">
      <c r="A1168" s="588" t="s">
        <v>2829</v>
      </c>
      <c r="B1168" s="588" t="s">
        <v>27698</v>
      </c>
      <c r="C1168" s="588" t="s">
        <v>26237</v>
      </c>
      <c r="D1168" s="589" t="s">
        <v>27699</v>
      </c>
    </row>
    <row r="1169" spans="1:4" ht="13.5" x14ac:dyDescent="0.25">
      <c r="A1169" s="588" t="s">
        <v>2830</v>
      </c>
      <c r="B1169" s="588" t="s">
        <v>27700</v>
      </c>
      <c r="C1169" s="588" t="s">
        <v>26237</v>
      </c>
      <c r="D1169" s="589" t="s">
        <v>27701</v>
      </c>
    </row>
    <row r="1170" spans="1:4" ht="13.5" x14ac:dyDescent="0.25">
      <c r="A1170" s="588" t="s">
        <v>2831</v>
      </c>
      <c r="B1170" s="588" t="s">
        <v>27702</v>
      </c>
      <c r="C1170" s="588" t="s">
        <v>26496</v>
      </c>
      <c r="D1170" s="589" t="s">
        <v>27703</v>
      </c>
    </row>
    <row r="1171" spans="1:4" ht="13.5" x14ac:dyDescent="0.25">
      <c r="A1171" s="588" t="s">
        <v>2833</v>
      </c>
      <c r="B1171" s="588" t="s">
        <v>27704</v>
      </c>
      <c r="C1171" s="588" t="s">
        <v>26496</v>
      </c>
      <c r="D1171" s="589" t="s">
        <v>27705</v>
      </c>
    </row>
    <row r="1172" spans="1:4" ht="13.5" x14ac:dyDescent="0.25">
      <c r="A1172" s="588" t="s">
        <v>2834</v>
      </c>
      <c r="B1172" s="588" t="s">
        <v>27706</v>
      </c>
      <c r="C1172" s="588" t="s">
        <v>26496</v>
      </c>
      <c r="D1172" s="589" t="s">
        <v>14528</v>
      </c>
    </row>
    <row r="1173" spans="1:4" ht="13.5" x14ac:dyDescent="0.25">
      <c r="A1173" s="588" t="s">
        <v>2835</v>
      </c>
      <c r="B1173" s="588" t="s">
        <v>27707</v>
      </c>
      <c r="C1173" s="588" t="s">
        <v>26496</v>
      </c>
      <c r="D1173" s="589" t="s">
        <v>27708</v>
      </c>
    </row>
    <row r="1174" spans="1:4" ht="13.5" x14ac:dyDescent="0.25">
      <c r="A1174" s="588" t="s">
        <v>2837</v>
      </c>
      <c r="B1174" s="588" t="s">
        <v>27709</v>
      </c>
      <c r="C1174" s="588" t="s">
        <v>26496</v>
      </c>
      <c r="D1174" s="589" t="s">
        <v>6306</v>
      </c>
    </row>
    <row r="1175" spans="1:4" ht="13.5" x14ac:dyDescent="0.25">
      <c r="A1175" s="588" t="s">
        <v>2838</v>
      </c>
      <c r="B1175" s="588" t="s">
        <v>27710</v>
      </c>
      <c r="C1175" s="588" t="s">
        <v>26496</v>
      </c>
      <c r="D1175" s="589" t="s">
        <v>722</v>
      </c>
    </row>
    <row r="1176" spans="1:4" ht="13.5" x14ac:dyDescent="0.25">
      <c r="A1176" s="588" t="s">
        <v>2839</v>
      </c>
      <c r="B1176" s="588" t="s">
        <v>27711</v>
      </c>
      <c r="C1176" s="588" t="s">
        <v>26237</v>
      </c>
      <c r="D1176" s="589" t="s">
        <v>27712</v>
      </c>
    </row>
    <row r="1177" spans="1:4" ht="13.5" x14ac:dyDescent="0.25">
      <c r="A1177" s="588" t="s">
        <v>2840</v>
      </c>
      <c r="B1177" s="588" t="s">
        <v>27713</v>
      </c>
      <c r="C1177" s="588" t="s">
        <v>26237</v>
      </c>
      <c r="D1177" s="589" t="s">
        <v>27714</v>
      </c>
    </row>
    <row r="1178" spans="1:4" ht="13.5" x14ac:dyDescent="0.25">
      <c r="A1178" s="588" t="s">
        <v>2841</v>
      </c>
      <c r="B1178" s="588" t="s">
        <v>27715</v>
      </c>
      <c r="C1178" s="588" t="s">
        <v>26237</v>
      </c>
      <c r="D1178" s="589" t="s">
        <v>27716</v>
      </c>
    </row>
    <row r="1179" spans="1:4" ht="13.5" x14ac:dyDescent="0.25">
      <c r="A1179" s="588" t="s">
        <v>2842</v>
      </c>
      <c r="B1179" s="588" t="s">
        <v>27717</v>
      </c>
      <c r="C1179" s="588" t="s">
        <v>26237</v>
      </c>
      <c r="D1179" s="589" t="s">
        <v>27718</v>
      </c>
    </row>
    <row r="1180" spans="1:4" ht="13.5" x14ac:dyDescent="0.25">
      <c r="A1180" s="588" t="s">
        <v>2843</v>
      </c>
      <c r="B1180" s="588" t="s">
        <v>27719</v>
      </c>
      <c r="C1180" s="588" t="s">
        <v>26237</v>
      </c>
      <c r="D1180" s="589" t="s">
        <v>27720</v>
      </c>
    </row>
    <row r="1181" spans="1:4" ht="13.5" x14ac:dyDescent="0.25">
      <c r="A1181" s="588" t="s">
        <v>2844</v>
      </c>
      <c r="B1181" s="588" t="s">
        <v>27721</v>
      </c>
      <c r="C1181" s="588" t="s">
        <v>26237</v>
      </c>
      <c r="D1181" s="589" t="s">
        <v>27722</v>
      </c>
    </row>
    <row r="1182" spans="1:4" ht="13.5" x14ac:dyDescent="0.25">
      <c r="A1182" s="588" t="s">
        <v>2845</v>
      </c>
      <c r="B1182" s="588" t="s">
        <v>27723</v>
      </c>
      <c r="C1182" s="588" t="s">
        <v>26237</v>
      </c>
      <c r="D1182" s="589" t="s">
        <v>27724</v>
      </c>
    </row>
    <row r="1183" spans="1:4" ht="13.5" x14ac:dyDescent="0.25">
      <c r="A1183" s="588" t="s">
        <v>2846</v>
      </c>
      <c r="B1183" s="588" t="s">
        <v>27725</v>
      </c>
      <c r="C1183" s="588" t="s">
        <v>26237</v>
      </c>
      <c r="D1183" s="589" t="s">
        <v>27726</v>
      </c>
    </row>
    <row r="1184" spans="1:4" ht="13.5" x14ac:dyDescent="0.25">
      <c r="A1184" s="588" t="s">
        <v>2847</v>
      </c>
      <c r="B1184" s="588" t="s">
        <v>27727</v>
      </c>
      <c r="C1184" s="588" t="s">
        <v>26237</v>
      </c>
      <c r="D1184" s="589" t="s">
        <v>27728</v>
      </c>
    </row>
    <row r="1185" spans="1:4" ht="13.5" x14ac:dyDescent="0.25">
      <c r="A1185" s="588" t="s">
        <v>2848</v>
      </c>
      <c r="B1185" s="588" t="s">
        <v>27729</v>
      </c>
      <c r="C1185" s="588" t="s">
        <v>26237</v>
      </c>
      <c r="D1185" s="589" t="s">
        <v>27730</v>
      </c>
    </row>
    <row r="1186" spans="1:4" ht="13.5" x14ac:dyDescent="0.25">
      <c r="A1186" s="588" t="s">
        <v>2849</v>
      </c>
      <c r="B1186" s="588" t="s">
        <v>27731</v>
      </c>
      <c r="C1186" s="588" t="s">
        <v>26237</v>
      </c>
      <c r="D1186" s="589" t="s">
        <v>27732</v>
      </c>
    </row>
    <row r="1187" spans="1:4" ht="13.5" x14ac:dyDescent="0.25">
      <c r="A1187" s="588" t="s">
        <v>2850</v>
      </c>
      <c r="B1187" s="588" t="s">
        <v>27733</v>
      </c>
      <c r="C1187" s="588" t="s">
        <v>26237</v>
      </c>
      <c r="D1187" s="589" t="s">
        <v>27734</v>
      </c>
    </row>
    <row r="1188" spans="1:4" ht="13.5" x14ac:dyDescent="0.25">
      <c r="A1188" s="588" t="s">
        <v>2851</v>
      </c>
      <c r="B1188" s="588" t="s">
        <v>27735</v>
      </c>
      <c r="C1188" s="588" t="s">
        <v>26237</v>
      </c>
      <c r="D1188" s="589" t="s">
        <v>27736</v>
      </c>
    </row>
    <row r="1189" spans="1:4" ht="13.5" x14ac:dyDescent="0.25">
      <c r="A1189" s="588" t="s">
        <v>2852</v>
      </c>
      <c r="B1189" s="588" t="s">
        <v>27737</v>
      </c>
      <c r="C1189" s="588" t="s">
        <v>26237</v>
      </c>
      <c r="D1189" s="589" t="s">
        <v>27738</v>
      </c>
    </row>
    <row r="1190" spans="1:4" ht="13.5" x14ac:dyDescent="0.25">
      <c r="A1190" s="588" t="s">
        <v>2853</v>
      </c>
      <c r="B1190" s="588" t="s">
        <v>27739</v>
      </c>
      <c r="C1190" s="588" t="s">
        <v>26237</v>
      </c>
      <c r="D1190" s="589" t="s">
        <v>27740</v>
      </c>
    </row>
    <row r="1191" spans="1:4" ht="13.5" x14ac:dyDescent="0.25">
      <c r="A1191" s="588" t="s">
        <v>2854</v>
      </c>
      <c r="B1191" s="588" t="s">
        <v>27741</v>
      </c>
      <c r="C1191" s="588" t="s">
        <v>26237</v>
      </c>
      <c r="D1191" s="589" t="s">
        <v>27742</v>
      </c>
    </row>
    <row r="1192" spans="1:4" ht="13.5" x14ac:dyDescent="0.25">
      <c r="A1192" s="588" t="s">
        <v>2855</v>
      </c>
      <c r="B1192" s="588" t="s">
        <v>27743</v>
      </c>
      <c r="C1192" s="588" t="s">
        <v>26237</v>
      </c>
      <c r="D1192" s="589" t="s">
        <v>27744</v>
      </c>
    </row>
    <row r="1193" spans="1:4" ht="13.5" x14ac:dyDescent="0.25">
      <c r="A1193" s="588" t="s">
        <v>2856</v>
      </c>
      <c r="B1193" s="588" t="s">
        <v>27745</v>
      </c>
      <c r="C1193" s="588" t="s">
        <v>26237</v>
      </c>
      <c r="D1193" s="589" t="s">
        <v>27746</v>
      </c>
    </row>
    <row r="1194" spans="1:4" ht="13.5" x14ac:dyDescent="0.25">
      <c r="A1194" s="588" t="s">
        <v>2857</v>
      </c>
      <c r="B1194" s="588" t="s">
        <v>27747</v>
      </c>
      <c r="C1194" s="588" t="s">
        <v>26237</v>
      </c>
      <c r="D1194" s="589" t="s">
        <v>27748</v>
      </c>
    </row>
    <row r="1195" spans="1:4" ht="13.5" x14ac:dyDescent="0.25">
      <c r="A1195" s="588" t="s">
        <v>2858</v>
      </c>
      <c r="B1195" s="588" t="s">
        <v>27749</v>
      </c>
      <c r="C1195" s="588" t="s">
        <v>26237</v>
      </c>
      <c r="D1195" s="589" t="s">
        <v>27750</v>
      </c>
    </row>
    <row r="1196" spans="1:4" ht="13.5" x14ac:dyDescent="0.25">
      <c r="A1196" s="588" t="s">
        <v>2859</v>
      </c>
      <c r="B1196" s="588" t="s">
        <v>27751</v>
      </c>
      <c r="C1196" s="588" t="s">
        <v>26496</v>
      </c>
      <c r="D1196" s="589" t="s">
        <v>27752</v>
      </c>
    </row>
    <row r="1197" spans="1:4" ht="13.5" x14ac:dyDescent="0.25">
      <c r="A1197" s="588" t="s">
        <v>2861</v>
      </c>
      <c r="B1197" s="588" t="s">
        <v>27753</v>
      </c>
      <c r="C1197" s="588" t="s">
        <v>26496</v>
      </c>
      <c r="D1197" s="589" t="s">
        <v>17528</v>
      </c>
    </row>
    <row r="1198" spans="1:4" ht="13.5" x14ac:dyDescent="0.25">
      <c r="A1198" s="588" t="s">
        <v>2863</v>
      </c>
      <c r="B1198" s="588" t="s">
        <v>27754</v>
      </c>
      <c r="C1198" s="588" t="s">
        <v>26496</v>
      </c>
      <c r="D1198" s="589" t="s">
        <v>27755</v>
      </c>
    </row>
    <row r="1199" spans="1:4" ht="13.5" x14ac:dyDescent="0.25">
      <c r="A1199" s="588" t="s">
        <v>27756</v>
      </c>
      <c r="B1199" s="588" t="s">
        <v>27757</v>
      </c>
      <c r="C1199" s="588" t="s">
        <v>26496</v>
      </c>
      <c r="D1199" s="589" t="s">
        <v>27752</v>
      </c>
    </row>
    <row r="1200" spans="1:4" ht="13.5" x14ac:dyDescent="0.25">
      <c r="A1200" s="588" t="s">
        <v>27758</v>
      </c>
      <c r="B1200" s="588" t="s">
        <v>27759</v>
      </c>
      <c r="C1200" s="588" t="s">
        <v>26496</v>
      </c>
      <c r="D1200" s="589" t="s">
        <v>27760</v>
      </c>
    </row>
    <row r="1201" spans="1:4" ht="13.5" x14ac:dyDescent="0.25">
      <c r="A1201" s="588" t="s">
        <v>27761</v>
      </c>
      <c r="B1201" s="588" t="s">
        <v>27762</v>
      </c>
      <c r="C1201" s="588" t="s">
        <v>26496</v>
      </c>
      <c r="D1201" s="589" t="s">
        <v>27763</v>
      </c>
    </row>
    <row r="1202" spans="1:4" ht="13.5" x14ac:dyDescent="0.25">
      <c r="A1202" s="588" t="s">
        <v>27764</v>
      </c>
      <c r="B1202" s="588" t="s">
        <v>27765</v>
      </c>
      <c r="C1202" s="588" t="s">
        <v>26496</v>
      </c>
      <c r="D1202" s="589" t="s">
        <v>767</v>
      </c>
    </row>
    <row r="1203" spans="1:4" ht="13.5" x14ac:dyDescent="0.25">
      <c r="A1203" s="588" t="s">
        <v>27766</v>
      </c>
      <c r="B1203" s="588" t="s">
        <v>27767</v>
      </c>
      <c r="C1203" s="588" t="s">
        <v>26496</v>
      </c>
      <c r="D1203" s="589" t="s">
        <v>814</v>
      </c>
    </row>
    <row r="1204" spans="1:4" ht="13.5" x14ac:dyDescent="0.25">
      <c r="A1204" s="588" t="s">
        <v>27768</v>
      </c>
      <c r="B1204" s="588" t="s">
        <v>27769</v>
      </c>
      <c r="C1204" s="588" t="s">
        <v>26496</v>
      </c>
      <c r="D1204" s="589" t="s">
        <v>27755</v>
      </c>
    </row>
    <row r="1205" spans="1:4" ht="13.5" x14ac:dyDescent="0.25">
      <c r="A1205" s="588" t="s">
        <v>27770</v>
      </c>
      <c r="B1205" s="588" t="s">
        <v>27771</v>
      </c>
      <c r="C1205" s="588" t="s">
        <v>26496</v>
      </c>
      <c r="D1205" s="589" t="s">
        <v>22951</v>
      </c>
    </row>
    <row r="1206" spans="1:4" ht="13.5" x14ac:dyDescent="0.25">
      <c r="A1206" s="588" t="s">
        <v>27772</v>
      </c>
      <c r="B1206" s="588" t="s">
        <v>27773</v>
      </c>
      <c r="C1206" s="588" t="s">
        <v>26496</v>
      </c>
      <c r="D1206" s="589" t="s">
        <v>27774</v>
      </c>
    </row>
    <row r="1207" spans="1:4" ht="13.5" x14ac:dyDescent="0.25">
      <c r="A1207" s="588" t="s">
        <v>27775</v>
      </c>
      <c r="B1207" s="588" t="s">
        <v>27776</v>
      </c>
      <c r="C1207" s="588" t="s">
        <v>26496</v>
      </c>
      <c r="D1207" s="589" t="s">
        <v>27777</v>
      </c>
    </row>
    <row r="1208" spans="1:4" ht="13.5" x14ac:dyDescent="0.25">
      <c r="A1208" s="588" t="s">
        <v>27778</v>
      </c>
      <c r="B1208" s="588" t="s">
        <v>27779</v>
      </c>
      <c r="C1208" s="588" t="s">
        <v>26496</v>
      </c>
      <c r="D1208" s="589" t="s">
        <v>19968</v>
      </c>
    </row>
    <row r="1209" spans="1:4" ht="13.5" x14ac:dyDescent="0.25">
      <c r="A1209" s="588" t="s">
        <v>27780</v>
      </c>
      <c r="B1209" s="588" t="s">
        <v>27781</v>
      </c>
      <c r="C1209" s="588" t="s">
        <v>26496</v>
      </c>
      <c r="D1209" s="589" t="s">
        <v>27782</v>
      </c>
    </row>
    <row r="1210" spans="1:4" ht="13.5" x14ac:dyDescent="0.25">
      <c r="A1210" s="588" t="s">
        <v>27783</v>
      </c>
      <c r="B1210" s="588" t="s">
        <v>27784</v>
      </c>
      <c r="C1210" s="588" t="s">
        <v>26496</v>
      </c>
      <c r="D1210" s="589" t="s">
        <v>27785</v>
      </c>
    </row>
    <row r="1211" spans="1:4" ht="13.5" x14ac:dyDescent="0.25">
      <c r="A1211" s="588" t="s">
        <v>27786</v>
      </c>
      <c r="B1211" s="588" t="s">
        <v>27787</v>
      </c>
      <c r="C1211" s="588" t="s">
        <v>26496</v>
      </c>
      <c r="D1211" s="589" t="s">
        <v>13635</v>
      </c>
    </row>
    <row r="1212" spans="1:4" ht="13.5" x14ac:dyDescent="0.25">
      <c r="A1212" s="588" t="s">
        <v>27788</v>
      </c>
      <c r="B1212" s="588" t="s">
        <v>27789</v>
      </c>
      <c r="C1212" s="588" t="s">
        <v>26496</v>
      </c>
      <c r="D1212" s="589" t="s">
        <v>13827</v>
      </c>
    </row>
    <row r="1213" spans="1:4" ht="13.5" x14ac:dyDescent="0.25">
      <c r="A1213" s="588" t="s">
        <v>27790</v>
      </c>
      <c r="B1213" s="588" t="s">
        <v>27791</v>
      </c>
      <c r="C1213" s="588" t="s">
        <v>26496</v>
      </c>
      <c r="D1213" s="589" t="s">
        <v>1352</v>
      </c>
    </row>
    <row r="1214" spans="1:4" ht="13.5" x14ac:dyDescent="0.25">
      <c r="A1214" s="588" t="s">
        <v>27792</v>
      </c>
      <c r="B1214" s="588" t="s">
        <v>27793</v>
      </c>
      <c r="C1214" s="588" t="s">
        <v>26496</v>
      </c>
      <c r="D1214" s="589" t="s">
        <v>7252</v>
      </c>
    </row>
    <row r="1215" spans="1:4" ht="13.5" x14ac:dyDescent="0.25">
      <c r="A1215" s="588" t="s">
        <v>2865</v>
      </c>
      <c r="B1215" s="588" t="s">
        <v>27794</v>
      </c>
      <c r="C1215" s="588" t="s">
        <v>26496</v>
      </c>
      <c r="D1215" s="589" t="s">
        <v>13510</v>
      </c>
    </row>
    <row r="1216" spans="1:4" ht="13.5" x14ac:dyDescent="0.25">
      <c r="A1216" s="588" t="s">
        <v>2866</v>
      </c>
      <c r="B1216" s="588" t="s">
        <v>27795</v>
      </c>
      <c r="C1216" s="588" t="s">
        <v>26496</v>
      </c>
      <c r="D1216" s="589" t="s">
        <v>13885</v>
      </c>
    </row>
    <row r="1217" spans="1:4" ht="13.5" x14ac:dyDescent="0.25">
      <c r="A1217" s="588" t="s">
        <v>2868</v>
      </c>
      <c r="B1217" s="588" t="s">
        <v>27796</v>
      </c>
      <c r="C1217" s="588" t="s">
        <v>26496</v>
      </c>
      <c r="D1217" s="589" t="s">
        <v>608</v>
      </c>
    </row>
    <row r="1218" spans="1:4" ht="13.5" x14ac:dyDescent="0.25">
      <c r="A1218" s="588" t="s">
        <v>2869</v>
      </c>
      <c r="B1218" s="588" t="s">
        <v>27797</v>
      </c>
      <c r="C1218" s="588" t="s">
        <v>26496</v>
      </c>
      <c r="D1218" s="589" t="s">
        <v>27798</v>
      </c>
    </row>
    <row r="1219" spans="1:4" ht="13.5" x14ac:dyDescent="0.25">
      <c r="A1219" s="588" t="s">
        <v>2870</v>
      </c>
      <c r="B1219" s="588" t="s">
        <v>27799</v>
      </c>
      <c r="C1219" s="588" t="s">
        <v>26496</v>
      </c>
      <c r="D1219" s="589" t="s">
        <v>27800</v>
      </c>
    </row>
    <row r="1220" spans="1:4" ht="13.5" x14ac:dyDescent="0.25">
      <c r="A1220" s="588" t="s">
        <v>2871</v>
      </c>
      <c r="B1220" s="588" t="s">
        <v>27801</v>
      </c>
      <c r="C1220" s="588" t="s">
        <v>26496</v>
      </c>
      <c r="D1220" s="589" t="s">
        <v>18233</v>
      </c>
    </row>
    <row r="1221" spans="1:4" ht="13.5" x14ac:dyDescent="0.25">
      <c r="A1221" s="588" t="s">
        <v>2872</v>
      </c>
      <c r="B1221" s="588" t="s">
        <v>27802</v>
      </c>
      <c r="C1221" s="588" t="s">
        <v>26105</v>
      </c>
      <c r="D1221" s="589" t="s">
        <v>17736</v>
      </c>
    </row>
    <row r="1222" spans="1:4" ht="13.5" x14ac:dyDescent="0.25">
      <c r="A1222" s="588" t="s">
        <v>2874</v>
      </c>
      <c r="B1222" s="588" t="s">
        <v>27803</v>
      </c>
      <c r="C1222" s="588" t="s">
        <v>26496</v>
      </c>
      <c r="D1222" s="589" t="s">
        <v>14338</v>
      </c>
    </row>
    <row r="1223" spans="1:4" ht="13.5" x14ac:dyDescent="0.25">
      <c r="A1223" s="588" t="s">
        <v>2875</v>
      </c>
      <c r="B1223" s="588" t="s">
        <v>27804</v>
      </c>
      <c r="C1223" s="588" t="s">
        <v>26496</v>
      </c>
      <c r="D1223" s="589" t="s">
        <v>276</v>
      </c>
    </row>
    <row r="1224" spans="1:4" ht="13.5" x14ac:dyDescent="0.25">
      <c r="A1224" s="588" t="s">
        <v>2877</v>
      </c>
      <c r="B1224" s="588" t="s">
        <v>27805</v>
      </c>
      <c r="C1224" s="588" t="s">
        <v>26237</v>
      </c>
      <c r="D1224" s="589" t="s">
        <v>202</v>
      </c>
    </row>
    <row r="1225" spans="1:4" ht="13.5" x14ac:dyDescent="0.25">
      <c r="A1225" s="588" t="s">
        <v>2878</v>
      </c>
      <c r="B1225" s="588" t="s">
        <v>27806</v>
      </c>
      <c r="C1225" s="588" t="s">
        <v>26496</v>
      </c>
      <c r="D1225" s="589" t="s">
        <v>608</v>
      </c>
    </row>
    <row r="1226" spans="1:4" ht="13.5" x14ac:dyDescent="0.25">
      <c r="A1226" s="588" t="s">
        <v>2880</v>
      </c>
      <c r="B1226" s="588" t="s">
        <v>27807</v>
      </c>
      <c r="C1226" s="588" t="s">
        <v>26496</v>
      </c>
      <c r="D1226" s="589" t="s">
        <v>27798</v>
      </c>
    </row>
    <row r="1227" spans="1:4" ht="13.5" x14ac:dyDescent="0.25">
      <c r="A1227" s="588" t="s">
        <v>2881</v>
      </c>
      <c r="B1227" s="588" t="s">
        <v>27808</v>
      </c>
      <c r="C1227" s="588" t="s">
        <v>26496</v>
      </c>
      <c r="D1227" s="589" t="s">
        <v>608</v>
      </c>
    </row>
    <row r="1228" spans="1:4" ht="13.5" x14ac:dyDescent="0.25">
      <c r="A1228" s="588" t="s">
        <v>2882</v>
      </c>
      <c r="B1228" s="588" t="s">
        <v>27809</v>
      </c>
      <c r="C1228" s="588" t="s">
        <v>26496</v>
      </c>
      <c r="D1228" s="589" t="s">
        <v>27798</v>
      </c>
    </row>
    <row r="1229" spans="1:4" ht="13.5" x14ac:dyDescent="0.25">
      <c r="A1229" s="588" t="s">
        <v>2883</v>
      </c>
      <c r="B1229" s="588" t="s">
        <v>27810</v>
      </c>
      <c r="C1229" s="588" t="s">
        <v>26496</v>
      </c>
      <c r="D1229" s="589" t="s">
        <v>27800</v>
      </c>
    </row>
    <row r="1230" spans="1:4" ht="13.5" x14ac:dyDescent="0.25">
      <c r="A1230" s="588" t="s">
        <v>2884</v>
      </c>
      <c r="B1230" s="588" t="s">
        <v>27811</v>
      </c>
      <c r="C1230" s="588" t="s">
        <v>26496</v>
      </c>
      <c r="D1230" s="589" t="s">
        <v>18233</v>
      </c>
    </row>
    <row r="1231" spans="1:4" ht="13.5" x14ac:dyDescent="0.25">
      <c r="A1231" s="588" t="s">
        <v>2886</v>
      </c>
      <c r="B1231" s="588" t="s">
        <v>27812</v>
      </c>
      <c r="C1231" s="588" t="s">
        <v>26496</v>
      </c>
      <c r="D1231" s="589" t="s">
        <v>27800</v>
      </c>
    </row>
    <row r="1232" spans="1:4" ht="13.5" x14ac:dyDescent="0.25">
      <c r="A1232" s="588" t="s">
        <v>2887</v>
      </c>
      <c r="B1232" s="588" t="s">
        <v>27813</v>
      </c>
      <c r="C1232" s="588" t="s">
        <v>26496</v>
      </c>
      <c r="D1232" s="589" t="s">
        <v>18233</v>
      </c>
    </row>
    <row r="1233" spans="1:4" ht="13.5" x14ac:dyDescent="0.25">
      <c r="A1233" s="588" t="s">
        <v>2888</v>
      </c>
      <c r="B1233" s="588" t="s">
        <v>27814</v>
      </c>
      <c r="C1233" s="588" t="s">
        <v>26496</v>
      </c>
      <c r="D1233" s="589" t="s">
        <v>27815</v>
      </c>
    </row>
    <row r="1234" spans="1:4" ht="13.5" x14ac:dyDescent="0.25">
      <c r="A1234" s="588" t="s">
        <v>2890</v>
      </c>
      <c r="B1234" s="588" t="s">
        <v>27816</v>
      </c>
      <c r="C1234" s="588" t="s">
        <v>26496</v>
      </c>
      <c r="D1234" s="589" t="s">
        <v>841</v>
      </c>
    </row>
    <row r="1235" spans="1:4" ht="13.5" x14ac:dyDescent="0.25">
      <c r="A1235" s="588" t="s">
        <v>2891</v>
      </c>
      <c r="B1235" s="588" t="s">
        <v>27817</v>
      </c>
      <c r="C1235" s="588" t="s">
        <v>26496</v>
      </c>
      <c r="D1235" s="589" t="s">
        <v>27818</v>
      </c>
    </row>
    <row r="1236" spans="1:4" ht="13.5" x14ac:dyDescent="0.25">
      <c r="A1236" s="588" t="s">
        <v>2892</v>
      </c>
      <c r="B1236" s="588" t="s">
        <v>27819</v>
      </c>
      <c r="C1236" s="588" t="s">
        <v>26496</v>
      </c>
      <c r="D1236" s="589" t="s">
        <v>27820</v>
      </c>
    </row>
    <row r="1237" spans="1:4" ht="13.5" x14ac:dyDescent="0.25">
      <c r="A1237" s="588" t="s">
        <v>2893</v>
      </c>
      <c r="B1237" s="588" t="s">
        <v>27821</v>
      </c>
      <c r="C1237" s="588" t="s">
        <v>26496</v>
      </c>
      <c r="D1237" s="589" t="s">
        <v>27822</v>
      </c>
    </row>
    <row r="1238" spans="1:4" ht="13.5" x14ac:dyDescent="0.25">
      <c r="A1238" s="588" t="s">
        <v>2894</v>
      </c>
      <c r="B1238" s="588" t="s">
        <v>27823</v>
      </c>
      <c r="C1238" s="588" t="s">
        <v>26496</v>
      </c>
      <c r="D1238" s="589" t="s">
        <v>27824</v>
      </c>
    </row>
    <row r="1239" spans="1:4" ht="13.5" x14ac:dyDescent="0.25">
      <c r="A1239" s="588" t="s">
        <v>2895</v>
      </c>
      <c r="B1239" s="588" t="s">
        <v>27825</v>
      </c>
      <c r="C1239" s="588" t="s">
        <v>26496</v>
      </c>
      <c r="D1239" s="589" t="s">
        <v>27826</v>
      </c>
    </row>
    <row r="1240" spans="1:4" ht="13.5" x14ac:dyDescent="0.25">
      <c r="A1240" s="588" t="s">
        <v>2896</v>
      </c>
      <c r="B1240" s="588" t="s">
        <v>27827</v>
      </c>
      <c r="C1240" s="588" t="s">
        <v>26496</v>
      </c>
      <c r="D1240" s="589" t="s">
        <v>27828</v>
      </c>
    </row>
    <row r="1241" spans="1:4" ht="13.5" x14ac:dyDescent="0.25">
      <c r="A1241" s="588" t="s">
        <v>2897</v>
      </c>
      <c r="B1241" s="588" t="s">
        <v>27829</v>
      </c>
      <c r="C1241" s="588" t="s">
        <v>26496</v>
      </c>
      <c r="D1241" s="589" t="s">
        <v>27830</v>
      </c>
    </row>
    <row r="1242" spans="1:4" ht="13.5" x14ac:dyDescent="0.25">
      <c r="A1242" s="588" t="s">
        <v>2898</v>
      </c>
      <c r="B1242" s="588" t="s">
        <v>27831</v>
      </c>
      <c r="C1242" s="588" t="s">
        <v>26496</v>
      </c>
      <c r="D1242" s="589" t="s">
        <v>27832</v>
      </c>
    </row>
    <row r="1243" spans="1:4" ht="13.5" x14ac:dyDescent="0.25">
      <c r="A1243" s="588" t="s">
        <v>2899</v>
      </c>
      <c r="B1243" s="588" t="s">
        <v>27833</v>
      </c>
      <c r="C1243" s="588" t="s">
        <v>26496</v>
      </c>
      <c r="D1243" s="589" t="s">
        <v>27834</v>
      </c>
    </row>
    <row r="1244" spans="1:4" ht="13.5" x14ac:dyDescent="0.25">
      <c r="A1244" s="588" t="s">
        <v>2900</v>
      </c>
      <c r="B1244" s="588" t="s">
        <v>27835</v>
      </c>
      <c r="C1244" s="588" t="s">
        <v>26496</v>
      </c>
      <c r="D1244" s="589" t="s">
        <v>27836</v>
      </c>
    </row>
    <row r="1245" spans="1:4" ht="13.5" x14ac:dyDescent="0.25">
      <c r="A1245" s="588" t="s">
        <v>2901</v>
      </c>
      <c r="B1245" s="588" t="s">
        <v>27837</v>
      </c>
      <c r="C1245" s="588" t="s">
        <v>26496</v>
      </c>
      <c r="D1245" s="589" t="s">
        <v>27838</v>
      </c>
    </row>
    <row r="1246" spans="1:4" ht="13.5" x14ac:dyDescent="0.25">
      <c r="A1246" s="588" t="s">
        <v>2903</v>
      </c>
      <c r="B1246" s="588" t="s">
        <v>27839</v>
      </c>
      <c r="C1246" s="588" t="s">
        <v>26496</v>
      </c>
      <c r="D1246" s="589" t="s">
        <v>18903</v>
      </c>
    </row>
    <row r="1247" spans="1:4" ht="13.5" x14ac:dyDescent="0.25">
      <c r="A1247" s="588" t="s">
        <v>2904</v>
      </c>
      <c r="B1247" s="588" t="s">
        <v>27840</v>
      </c>
      <c r="C1247" s="588" t="s">
        <v>26496</v>
      </c>
      <c r="D1247" s="589" t="s">
        <v>27841</v>
      </c>
    </row>
    <row r="1248" spans="1:4" ht="13.5" x14ac:dyDescent="0.25">
      <c r="A1248" s="588" t="s">
        <v>2905</v>
      </c>
      <c r="B1248" s="588" t="s">
        <v>27842</v>
      </c>
      <c r="C1248" s="588" t="s">
        <v>26105</v>
      </c>
      <c r="D1248" s="589" t="s">
        <v>1276</v>
      </c>
    </row>
    <row r="1249" spans="1:4" ht="13.5" x14ac:dyDescent="0.25">
      <c r="A1249" s="588" t="s">
        <v>2906</v>
      </c>
      <c r="B1249" s="588" t="s">
        <v>27843</v>
      </c>
      <c r="C1249" s="588" t="s">
        <v>26105</v>
      </c>
      <c r="D1249" s="589" t="s">
        <v>14010</v>
      </c>
    </row>
    <row r="1250" spans="1:4" ht="13.5" x14ac:dyDescent="0.25">
      <c r="A1250" s="588" t="s">
        <v>2908</v>
      </c>
      <c r="B1250" s="588" t="s">
        <v>27844</v>
      </c>
      <c r="C1250" s="588" t="s">
        <v>26105</v>
      </c>
      <c r="D1250" s="589" t="s">
        <v>20968</v>
      </c>
    </row>
    <row r="1251" spans="1:4" ht="13.5" x14ac:dyDescent="0.25">
      <c r="A1251" s="588" t="s">
        <v>2909</v>
      </c>
      <c r="B1251" s="588" t="s">
        <v>27845</v>
      </c>
      <c r="C1251" s="588" t="s">
        <v>26105</v>
      </c>
      <c r="D1251" s="589" t="s">
        <v>18100</v>
      </c>
    </row>
    <row r="1252" spans="1:4" ht="13.5" x14ac:dyDescent="0.25">
      <c r="A1252" s="588" t="s">
        <v>2912</v>
      </c>
      <c r="B1252" s="588" t="s">
        <v>27846</v>
      </c>
      <c r="C1252" s="588" t="s">
        <v>26105</v>
      </c>
      <c r="D1252" s="589" t="s">
        <v>27847</v>
      </c>
    </row>
    <row r="1253" spans="1:4" ht="13.5" x14ac:dyDescent="0.25">
      <c r="A1253" s="588" t="s">
        <v>2914</v>
      </c>
      <c r="B1253" s="588" t="s">
        <v>27848</v>
      </c>
      <c r="C1253" s="588" t="s">
        <v>26105</v>
      </c>
      <c r="D1253" s="589" t="s">
        <v>27849</v>
      </c>
    </row>
    <row r="1254" spans="1:4" ht="13.5" x14ac:dyDescent="0.25">
      <c r="A1254" s="588" t="s">
        <v>27850</v>
      </c>
      <c r="B1254" s="588" t="s">
        <v>27851</v>
      </c>
      <c r="C1254" s="588" t="s">
        <v>26105</v>
      </c>
      <c r="D1254" s="589" t="s">
        <v>19049</v>
      </c>
    </row>
    <row r="1255" spans="1:4" ht="13.5" x14ac:dyDescent="0.25">
      <c r="A1255" s="588" t="s">
        <v>27852</v>
      </c>
      <c r="B1255" s="588" t="s">
        <v>27853</v>
      </c>
      <c r="C1255" s="588" t="s">
        <v>26105</v>
      </c>
      <c r="D1255" s="589" t="s">
        <v>27854</v>
      </c>
    </row>
    <row r="1256" spans="1:4" ht="13.5" x14ac:dyDescent="0.25">
      <c r="A1256" s="588" t="s">
        <v>27855</v>
      </c>
      <c r="B1256" s="588" t="s">
        <v>27856</v>
      </c>
      <c r="C1256" s="588" t="s">
        <v>26496</v>
      </c>
      <c r="D1256" s="589" t="s">
        <v>1362</v>
      </c>
    </row>
    <row r="1257" spans="1:4" ht="13.5" x14ac:dyDescent="0.25">
      <c r="A1257" s="588" t="s">
        <v>27857</v>
      </c>
      <c r="B1257" s="588" t="s">
        <v>27858</v>
      </c>
      <c r="C1257" s="588" t="s">
        <v>26496</v>
      </c>
      <c r="D1257" s="589" t="s">
        <v>23765</v>
      </c>
    </row>
    <row r="1258" spans="1:4" ht="13.5" x14ac:dyDescent="0.25">
      <c r="A1258" s="588" t="s">
        <v>27859</v>
      </c>
      <c r="B1258" s="588" t="s">
        <v>27860</v>
      </c>
      <c r="C1258" s="588" t="s">
        <v>26496</v>
      </c>
      <c r="D1258" s="589" t="s">
        <v>27861</v>
      </c>
    </row>
    <row r="1259" spans="1:4" ht="13.5" x14ac:dyDescent="0.25">
      <c r="A1259" s="588" t="s">
        <v>27862</v>
      </c>
      <c r="B1259" s="588" t="s">
        <v>27863</v>
      </c>
      <c r="C1259" s="588" t="s">
        <v>26496</v>
      </c>
      <c r="D1259" s="589" t="s">
        <v>7530</v>
      </c>
    </row>
    <row r="1260" spans="1:4" ht="13.5" x14ac:dyDescent="0.25">
      <c r="A1260" s="588" t="s">
        <v>2916</v>
      </c>
      <c r="B1260" s="588" t="s">
        <v>27864</v>
      </c>
      <c r="C1260" s="588" t="s">
        <v>26105</v>
      </c>
      <c r="D1260" s="589" t="s">
        <v>13888</v>
      </c>
    </row>
    <row r="1261" spans="1:4" ht="13.5" x14ac:dyDescent="0.25">
      <c r="A1261" s="588" t="s">
        <v>2917</v>
      </c>
      <c r="B1261" s="588" t="s">
        <v>27865</v>
      </c>
      <c r="C1261" s="588" t="s">
        <v>26105</v>
      </c>
      <c r="D1261" s="589" t="s">
        <v>13471</v>
      </c>
    </row>
    <row r="1262" spans="1:4" ht="13.5" x14ac:dyDescent="0.25">
      <c r="A1262" s="588" t="s">
        <v>2918</v>
      </c>
      <c r="B1262" s="588" t="s">
        <v>27866</v>
      </c>
      <c r="C1262" s="588" t="s">
        <v>26105</v>
      </c>
      <c r="D1262" s="589" t="s">
        <v>27867</v>
      </c>
    </row>
    <row r="1263" spans="1:4" ht="13.5" x14ac:dyDescent="0.25">
      <c r="A1263" s="588" t="s">
        <v>2919</v>
      </c>
      <c r="B1263" s="588" t="s">
        <v>27868</v>
      </c>
      <c r="C1263" s="588" t="s">
        <v>26105</v>
      </c>
      <c r="D1263" s="589" t="s">
        <v>27869</v>
      </c>
    </row>
    <row r="1264" spans="1:4" ht="13.5" x14ac:dyDescent="0.25">
      <c r="A1264" s="588" t="s">
        <v>2921</v>
      </c>
      <c r="B1264" s="588" t="s">
        <v>27870</v>
      </c>
      <c r="C1264" s="588" t="s">
        <v>26496</v>
      </c>
      <c r="D1264" s="589" t="s">
        <v>27871</v>
      </c>
    </row>
    <row r="1265" spans="1:4" ht="13.5" x14ac:dyDescent="0.25">
      <c r="A1265" s="588" t="s">
        <v>2922</v>
      </c>
      <c r="B1265" s="588" t="s">
        <v>27872</v>
      </c>
      <c r="C1265" s="588" t="s">
        <v>26471</v>
      </c>
      <c r="D1265" s="589" t="s">
        <v>18291</v>
      </c>
    </row>
    <row r="1266" spans="1:4" ht="13.5" x14ac:dyDescent="0.25">
      <c r="A1266" s="588" t="s">
        <v>2924</v>
      </c>
      <c r="B1266" s="588" t="s">
        <v>27873</v>
      </c>
      <c r="C1266" s="588" t="s">
        <v>26471</v>
      </c>
      <c r="D1266" s="589" t="s">
        <v>27874</v>
      </c>
    </row>
    <row r="1267" spans="1:4" ht="13.5" x14ac:dyDescent="0.25">
      <c r="A1267" s="588" t="s">
        <v>2925</v>
      </c>
      <c r="B1267" s="588" t="s">
        <v>27875</v>
      </c>
      <c r="C1267" s="588" t="s">
        <v>26237</v>
      </c>
      <c r="D1267" s="589" t="s">
        <v>27876</v>
      </c>
    </row>
    <row r="1268" spans="1:4" ht="13.5" x14ac:dyDescent="0.25">
      <c r="A1268" s="588" t="s">
        <v>2926</v>
      </c>
      <c r="B1268" s="588" t="s">
        <v>27877</v>
      </c>
      <c r="C1268" s="588" t="s">
        <v>26237</v>
      </c>
      <c r="D1268" s="589" t="s">
        <v>14692</v>
      </c>
    </row>
    <row r="1269" spans="1:4" ht="13.5" x14ac:dyDescent="0.25">
      <c r="A1269" s="588" t="s">
        <v>2927</v>
      </c>
      <c r="B1269" s="588" t="s">
        <v>27878</v>
      </c>
      <c r="C1269" s="588" t="s">
        <v>26237</v>
      </c>
      <c r="D1269" s="589" t="s">
        <v>27879</v>
      </c>
    </row>
    <row r="1270" spans="1:4" ht="13.5" x14ac:dyDescent="0.25">
      <c r="A1270" s="588" t="s">
        <v>2928</v>
      </c>
      <c r="B1270" s="588" t="s">
        <v>27880</v>
      </c>
      <c r="C1270" s="588" t="s">
        <v>26237</v>
      </c>
      <c r="D1270" s="589" t="s">
        <v>27881</v>
      </c>
    </row>
    <row r="1271" spans="1:4" ht="13.5" x14ac:dyDescent="0.25">
      <c r="A1271" s="588" t="s">
        <v>2929</v>
      </c>
      <c r="B1271" s="588" t="s">
        <v>27882</v>
      </c>
      <c r="C1271" s="588" t="s">
        <v>26496</v>
      </c>
      <c r="D1271" s="589" t="s">
        <v>27883</v>
      </c>
    </row>
    <row r="1272" spans="1:4" ht="13.5" x14ac:dyDescent="0.25">
      <c r="A1272" s="588" t="s">
        <v>2930</v>
      </c>
      <c r="B1272" s="588" t="s">
        <v>27884</v>
      </c>
      <c r="C1272" s="588" t="s">
        <v>26496</v>
      </c>
      <c r="D1272" s="589" t="s">
        <v>1032</v>
      </c>
    </row>
    <row r="1273" spans="1:4" ht="13.5" x14ac:dyDescent="0.25">
      <c r="A1273" s="588" t="s">
        <v>2932</v>
      </c>
      <c r="B1273" s="588" t="s">
        <v>27885</v>
      </c>
      <c r="C1273" s="588" t="s">
        <v>26496</v>
      </c>
      <c r="D1273" s="589" t="s">
        <v>14771</v>
      </c>
    </row>
    <row r="1274" spans="1:4" ht="13.5" x14ac:dyDescent="0.25">
      <c r="A1274" s="588" t="s">
        <v>2933</v>
      </c>
      <c r="B1274" s="588" t="s">
        <v>27886</v>
      </c>
      <c r="C1274" s="588" t="s">
        <v>26496</v>
      </c>
      <c r="D1274" s="589" t="s">
        <v>27887</v>
      </c>
    </row>
    <row r="1275" spans="1:4" ht="13.5" x14ac:dyDescent="0.25">
      <c r="A1275" s="588" t="s">
        <v>2934</v>
      </c>
      <c r="B1275" s="588" t="s">
        <v>27888</v>
      </c>
      <c r="C1275" s="588" t="s">
        <v>26496</v>
      </c>
      <c r="D1275" s="589" t="s">
        <v>27889</v>
      </c>
    </row>
    <row r="1276" spans="1:4" ht="13.5" x14ac:dyDescent="0.25">
      <c r="A1276" s="588" t="s">
        <v>2935</v>
      </c>
      <c r="B1276" s="588" t="s">
        <v>27890</v>
      </c>
      <c r="C1276" s="588" t="s">
        <v>26496</v>
      </c>
      <c r="D1276" s="589" t="s">
        <v>674</v>
      </c>
    </row>
    <row r="1277" spans="1:4" ht="13.5" x14ac:dyDescent="0.25">
      <c r="A1277" s="588" t="s">
        <v>2936</v>
      </c>
      <c r="B1277" s="588" t="s">
        <v>27891</v>
      </c>
      <c r="C1277" s="588" t="s">
        <v>26496</v>
      </c>
      <c r="D1277" s="589" t="s">
        <v>27892</v>
      </c>
    </row>
    <row r="1278" spans="1:4" ht="13.5" x14ac:dyDescent="0.25">
      <c r="A1278" s="588" t="s">
        <v>2937</v>
      </c>
      <c r="B1278" s="588" t="s">
        <v>27893</v>
      </c>
      <c r="C1278" s="588" t="s">
        <v>26496</v>
      </c>
      <c r="D1278" s="589" t="s">
        <v>27894</v>
      </c>
    </row>
    <row r="1279" spans="1:4" ht="13.5" x14ac:dyDescent="0.25">
      <c r="A1279" s="588" t="s">
        <v>2939</v>
      </c>
      <c r="B1279" s="588" t="s">
        <v>27895</v>
      </c>
      <c r="C1279" s="588" t="s">
        <v>26496</v>
      </c>
      <c r="D1279" s="589" t="s">
        <v>27896</v>
      </c>
    </row>
    <row r="1280" spans="1:4" ht="13.5" x14ac:dyDescent="0.25">
      <c r="A1280" s="588" t="s">
        <v>2940</v>
      </c>
      <c r="B1280" s="588" t="s">
        <v>27897</v>
      </c>
      <c r="C1280" s="588" t="s">
        <v>26496</v>
      </c>
      <c r="D1280" s="589" t="s">
        <v>27898</v>
      </c>
    </row>
    <row r="1281" spans="1:4" ht="13.5" x14ac:dyDescent="0.25">
      <c r="A1281" s="588" t="s">
        <v>2941</v>
      </c>
      <c r="B1281" s="588" t="s">
        <v>27899</v>
      </c>
      <c r="C1281" s="588" t="s">
        <v>26496</v>
      </c>
      <c r="D1281" s="589" t="s">
        <v>27900</v>
      </c>
    </row>
    <row r="1282" spans="1:4" ht="13.5" x14ac:dyDescent="0.25">
      <c r="A1282" s="588" t="s">
        <v>2942</v>
      </c>
      <c r="B1282" s="588" t="s">
        <v>27901</v>
      </c>
      <c r="C1282" s="588" t="s">
        <v>26496</v>
      </c>
      <c r="D1282" s="589" t="s">
        <v>1177</v>
      </c>
    </row>
    <row r="1283" spans="1:4" ht="13.5" x14ac:dyDescent="0.25">
      <c r="A1283" s="588" t="s">
        <v>2943</v>
      </c>
      <c r="B1283" s="588" t="s">
        <v>27902</v>
      </c>
      <c r="C1283" s="588" t="s">
        <v>26496</v>
      </c>
      <c r="D1283" s="589" t="s">
        <v>2176</v>
      </c>
    </row>
    <row r="1284" spans="1:4" ht="13.5" x14ac:dyDescent="0.25">
      <c r="A1284" s="588" t="s">
        <v>2944</v>
      </c>
      <c r="B1284" s="588" t="s">
        <v>27903</v>
      </c>
      <c r="C1284" s="588" t="s">
        <v>26496</v>
      </c>
      <c r="D1284" s="589" t="s">
        <v>27904</v>
      </c>
    </row>
    <row r="1285" spans="1:4" ht="13.5" x14ac:dyDescent="0.25">
      <c r="A1285" s="588" t="s">
        <v>2945</v>
      </c>
      <c r="B1285" s="588" t="s">
        <v>27905</v>
      </c>
      <c r="C1285" s="588" t="s">
        <v>26237</v>
      </c>
      <c r="D1285" s="589" t="s">
        <v>27906</v>
      </c>
    </row>
    <row r="1286" spans="1:4" ht="13.5" x14ac:dyDescent="0.25">
      <c r="A1286" s="588" t="s">
        <v>2946</v>
      </c>
      <c r="B1286" s="588" t="s">
        <v>27907</v>
      </c>
      <c r="C1286" s="588" t="s">
        <v>26237</v>
      </c>
      <c r="D1286" s="589" t="s">
        <v>27908</v>
      </c>
    </row>
    <row r="1287" spans="1:4" ht="13.5" x14ac:dyDescent="0.25">
      <c r="A1287" s="588" t="s">
        <v>2947</v>
      </c>
      <c r="B1287" s="588" t="s">
        <v>27909</v>
      </c>
      <c r="C1287" s="588" t="s">
        <v>26237</v>
      </c>
      <c r="D1287" s="589" t="s">
        <v>27910</v>
      </c>
    </row>
    <row r="1288" spans="1:4" ht="13.5" x14ac:dyDescent="0.25">
      <c r="A1288" s="588" t="s">
        <v>2948</v>
      </c>
      <c r="B1288" s="588" t="s">
        <v>27911</v>
      </c>
      <c r="C1288" s="588" t="s">
        <v>26237</v>
      </c>
      <c r="D1288" s="589" t="s">
        <v>27912</v>
      </c>
    </row>
    <row r="1289" spans="1:4" ht="13.5" x14ac:dyDescent="0.25">
      <c r="A1289" s="588" t="s">
        <v>2949</v>
      </c>
      <c r="B1289" s="588" t="s">
        <v>27913</v>
      </c>
      <c r="C1289" s="588" t="s">
        <v>26237</v>
      </c>
      <c r="D1289" s="589" t="s">
        <v>27914</v>
      </c>
    </row>
    <row r="1290" spans="1:4" ht="13.5" x14ac:dyDescent="0.25">
      <c r="A1290" s="588" t="s">
        <v>2950</v>
      </c>
      <c r="B1290" s="588" t="s">
        <v>27915</v>
      </c>
      <c r="C1290" s="588" t="s">
        <v>26237</v>
      </c>
      <c r="D1290" s="589" t="s">
        <v>27916</v>
      </c>
    </row>
    <row r="1291" spans="1:4" ht="13.5" x14ac:dyDescent="0.25">
      <c r="A1291" s="588" t="s">
        <v>2951</v>
      </c>
      <c r="B1291" s="588" t="s">
        <v>27917</v>
      </c>
      <c r="C1291" s="588" t="s">
        <v>26471</v>
      </c>
      <c r="D1291" s="589" t="s">
        <v>18040</v>
      </c>
    </row>
    <row r="1292" spans="1:4" ht="13.5" x14ac:dyDescent="0.25">
      <c r="A1292" s="588" t="s">
        <v>2952</v>
      </c>
      <c r="B1292" s="588" t="s">
        <v>27918</v>
      </c>
      <c r="C1292" s="588" t="s">
        <v>26237</v>
      </c>
      <c r="D1292" s="589" t="s">
        <v>27919</v>
      </c>
    </row>
    <row r="1293" spans="1:4" ht="13.5" x14ac:dyDescent="0.25">
      <c r="A1293" s="588" t="s">
        <v>2953</v>
      </c>
      <c r="B1293" s="588" t="s">
        <v>27920</v>
      </c>
      <c r="C1293" s="588" t="s">
        <v>26237</v>
      </c>
      <c r="D1293" s="589" t="s">
        <v>27921</v>
      </c>
    </row>
    <row r="1294" spans="1:4" ht="13.5" x14ac:dyDescent="0.25">
      <c r="A1294" s="588" t="s">
        <v>2954</v>
      </c>
      <c r="B1294" s="588" t="s">
        <v>27922</v>
      </c>
      <c r="C1294" s="588" t="s">
        <v>26237</v>
      </c>
      <c r="D1294" s="589" t="s">
        <v>27923</v>
      </c>
    </row>
    <row r="1295" spans="1:4" ht="13.5" x14ac:dyDescent="0.25">
      <c r="A1295" s="588" t="s">
        <v>2955</v>
      </c>
      <c r="B1295" s="588" t="s">
        <v>27924</v>
      </c>
      <c r="C1295" s="588" t="s">
        <v>26237</v>
      </c>
      <c r="D1295" s="589" t="s">
        <v>27925</v>
      </c>
    </row>
    <row r="1296" spans="1:4" ht="13.5" x14ac:dyDescent="0.25">
      <c r="A1296" s="588" t="s">
        <v>2956</v>
      </c>
      <c r="B1296" s="588" t="s">
        <v>27926</v>
      </c>
      <c r="C1296" s="588" t="s">
        <v>26237</v>
      </c>
      <c r="D1296" s="589" t="s">
        <v>27906</v>
      </c>
    </row>
    <row r="1297" spans="1:4" ht="13.5" x14ac:dyDescent="0.25">
      <c r="A1297" s="588" t="s">
        <v>2957</v>
      </c>
      <c r="B1297" s="588" t="s">
        <v>27927</v>
      </c>
      <c r="C1297" s="588" t="s">
        <v>26237</v>
      </c>
      <c r="D1297" s="589" t="s">
        <v>27928</v>
      </c>
    </row>
    <row r="1298" spans="1:4" ht="13.5" x14ac:dyDescent="0.25">
      <c r="A1298" s="588" t="s">
        <v>2958</v>
      </c>
      <c r="B1298" s="588" t="s">
        <v>27929</v>
      </c>
      <c r="C1298" s="588" t="s">
        <v>26237</v>
      </c>
      <c r="D1298" s="589" t="s">
        <v>27930</v>
      </c>
    </row>
    <row r="1299" spans="1:4" ht="13.5" x14ac:dyDescent="0.25">
      <c r="A1299" s="588" t="s">
        <v>2959</v>
      </c>
      <c r="B1299" s="588" t="s">
        <v>27931</v>
      </c>
      <c r="C1299" s="588" t="s">
        <v>26237</v>
      </c>
      <c r="D1299" s="589" t="s">
        <v>27932</v>
      </c>
    </row>
    <row r="1300" spans="1:4" ht="13.5" x14ac:dyDescent="0.25">
      <c r="A1300" s="588" t="s">
        <v>2960</v>
      </c>
      <c r="B1300" s="588" t="s">
        <v>27933</v>
      </c>
      <c r="C1300" s="588" t="s">
        <v>26237</v>
      </c>
      <c r="D1300" s="589" t="s">
        <v>27934</v>
      </c>
    </row>
    <row r="1301" spans="1:4" ht="13.5" x14ac:dyDescent="0.25">
      <c r="A1301" s="588" t="s">
        <v>2961</v>
      </c>
      <c r="B1301" s="588" t="s">
        <v>27935</v>
      </c>
      <c r="C1301" s="588" t="s">
        <v>26237</v>
      </c>
      <c r="D1301" s="589" t="s">
        <v>27936</v>
      </c>
    </row>
    <row r="1302" spans="1:4" ht="13.5" x14ac:dyDescent="0.25">
      <c r="A1302" s="588" t="s">
        <v>2962</v>
      </c>
      <c r="B1302" s="588" t="s">
        <v>27937</v>
      </c>
      <c r="C1302" s="588" t="s">
        <v>26237</v>
      </c>
      <c r="D1302" s="589" t="s">
        <v>27938</v>
      </c>
    </row>
    <row r="1303" spans="1:4" ht="13.5" x14ac:dyDescent="0.25">
      <c r="A1303" s="588" t="s">
        <v>2963</v>
      </c>
      <c r="B1303" s="588" t="s">
        <v>27939</v>
      </c>
      <c r="C1303" s="588" t="s">
        <v>26237</v>
      </c>
      <c r="D1303" s="589" t="s">
        <v>27940</v>
      </c>
    </row>
    <row r="1304" spans="1:4" ht="13.5" x14ac:dyDescent="0.25">
      <c r="A1304" s="588" t="s">
        <v>2964</v>
      </c>
      <c r="B1304" s="588" t="s">
        <v>27941</v>
      </c>
      <c r="C1304" s="588" t="s">
        <v>26237</v>
      </c>
      <c r="D1304" s="589" t="s">
        <v>27942</v>
      </c>
    </row>
    <row r="1305" spans="1:4" ht="13.5" x14ac:dyDescent="0.25">
      <c r="A1305" s="588" t="s">
        <v>2965</v>
      </c>
      <c r="B1305" s="588" t="s">
        <v>27943</v>
      </c>
      <c r="C1305" s="588" t="s">
        <v>26237</v>
      </c>
      <c r="D1305" s="589" t="s">
        <v>27944</v>
      </c>
    </row>
    <row r="1306" spans="1:4" ht="13.5" x14ac:dyDescent="0.25">
      <c r="A1306" s="588" t="s">
        <v>27945</v>
      </c>
      <c r="B1306" s="588" t="s">
        <v>27946</v>
      </c>
      <c r="C1306" s="588" t="s">
        <v>26237</v>
      </c>
      <c r="D1306" s="589" t="s">
        <v>27947</v>
      </c>
    </row>
    <row r="1307" spans="1:4" ht="13.5" x14ac:dyDescent="0.25">
      <c r="A1307" s="588" t="s">
        <v>27948</v>
      </c>
      <c r="B1307" s="588" t="s">
        <v>27949</v>
      </c>
      <c r="C1307" s="588" t="s">
        <v>26237</v>
      </c>
      <c r="D1307" s="589" t="s">
        <v>27950</v>
      </c>
    </row>
    <row r="1308" spans="1:4" ht="13.5" x14ac:dyDescent="0.25">
      <c r="A1308" s="588" t="s">
        <v>27951</v>
      </c>
      <c r="B1308" s="588" t="s">
        <v>27952</v>
      </c>
      <c r="C1308" s="588" t="s">
        <v>26237</v>
      </c>
      <c r="D1308" s="589" t="s">
        <v>27953</v>
      </c>
    </row>
    <row r="1309" spans="1:4" ht="13.5" x14ac:dyDescent="0.25">
      <c r="A1309" s="588" t="s">
        <v>27954</v>
      </c>
      <c r="B1309" s="588" t="s">
        <v>27955</v>
      </c>
      <c r="C1309" s="588" t="s">
        <v>26237</v>
      </c>
      <c r="D1309" s="589" t="s">
        <v>27956</v>
      </c>
    </row>
    <row r="1310" spans="1:4" ht="13.5" x14ac:dyDescent="0.25">
      <c r="A1310" s="588" t="s">
        <v>27957</v>
      </c>
      <c r="B1310" s="588" t="s">
        <v>27958</v>
      </c>
      <c r="C1310" s="588" t="s">
        <v>26237</v>
      </c>
      <c r="D1310" s="589" t="s">
        <v>27959</v>
      </c>
    </row>
    <row r="1311" spans="1:4" ht="13.5" x14ac:dyDescent="0.25">
      <c r="A1311" s="588" t="s">
        <v>27960</v>
      </c>
      <c r="B1311" s="588" t="s">
        <v>27961</v>
      </c>
      <c r="C1311" s="588" t="s">
        <v>26237</v>
      </c>
      <c r="D1311" s="589" t="s">
        <v>27962</v>
      </c>
    </row>
    <row r="1312" spans="1:4" ht="13.5" x14ac:dyDescent="0.25">
      <c r="A1312" s="588" t="s">
        <v>27963</v>
      </c>
      <c r="B1312" s="588" t="s">
        <v>27964</v>
      </c>
      <c r="C1312" s="588" t="s">
        <v>26237</v>
      </c>
      <c r="D1312" s="589" t="s">
        <v>27965</v>
      </c>
    </row>
    <row r="1313" spans="1:4" ht="13.5" x14ac:dyDescent="0.25">
      <c r="A1313" s="588" t="s">
        <v>27966</v>
      </c>
      <c r="B1313" s="588" t="s">
        <v>27967</v>
      </c>
      <c r="C1313" s="588" t="s">
        <v>26237</v>
      </c>
      <c r="D1313" s="589" t="s">
        <v>27968</v>
      </c>
    </row>
    <row r="1314" spans="1:4" ht="13.5" x14ac:dyDescent="0.25">
      <c r="A1314" s="588" t="s">
        <v>27969</v>
      </c>
      <c r="B1314" s="588" t="s">
        <v>27970</v>
      </c>
      <c r="C1314" s="588" t="s">
        <v>26237</v>
      </c>
      <c r="D1314" s="589" t="s">
        <v>27971</v>
      </c>
    </row>
    <row r="1315" spans="1:4" ht="13.5" x14ac:dyDescent="0.25">
      <c r="A1315" s="588" t="s">
        <v>27972</v>
      </c>
      <c r="B1315" s="588" t="s">
        <v>27973</v>
      </c>
      <c r="C1315" s="588" t="s">
        <v>26237</v>
      </c>
      <c r="D1315" s="589" t="s">
        <v>27974</v>
      </c>
    </row>
    <row r="1316" spans="1:4" ht="13.5" x14ac:dyDescent="0.25">
      <c r="A1316" s="588" t="s">
        <v>27975</v>
      </c>
      <c r="B1316" s="588" t="s">
        <v>27976</v>
      </c>
      <c r="C1316" s="588" t="s">
        <v>26237</v>
      </c>
      <c r="D1316" s="589" t="s">
        <v>27977</v>
      </c>
    </row>
    <row r="1317" spans="1:4" ht="13.5" x14ac:dyDescent="0.25">
      <c r="A1317" s="588" t="s">
        <v>27978</v>
      </c>
      <c r="B1317" s="588" t="s">
        <v>27979</v>
      </c>
      <c r="C1317" s="588" t="s">
        <v>26237</v>
      </c>
      <c r="D1317" s="589" t="s">
        <v>27980</v>
      </c>
    </row>
    <row r="1318" spans="1:4" ht="13.5" x14ac:dyDescent="0.25">
      <c r="A1318" s="588" t="s">
        <v>27981</v>
      </c>
      <c r="B1318" s="588" t="s">
        <v>27982</v>
      </c>
      <c r="C1318" s="588" t="s">
        <v>26237</v>
      </c>
      <c r="D1318" s="589" t="s">
        <v>27983</v>
      </c>
    </row>
    <row r="1319" spans="1:4" ht="13.5" x14ac:dyDescent="0.25">
      <c r="A1319" s="588" t="s">
        <v>27984</v>
      </c>
      <c r="B1319" s="588" t="s">
        <v>27985</v>
      </c>
      <c r="C1319" s="588" t="s">
        <v>26237</v>
      </c>
      <c r="D1319" s="589" t="s">
        <v>27986</v>
      </c>
    </row>
    <row r="1320" spans="1:4" ht="13.5" x14ac:dyDescent="0.25">
      <c r="A1320" s="588" t="s">
        <v>27987</v>
      </c>
      <c r="B1320" s="588" t="s">
        <v>27988</v>
      </c>
      <c r="C1320" s="588" t="s">
        <v>26237</v>
      </c>
      <c r="D1320" s="589" t="s">
        <v>27989</v>
      </c>
    </row>
    <row r="1321" spans="1:4" ht="13.5" x14ac:dyDescent="0.25">
      <c r="A1321" s="588" t="s">
        <v>27990</v>
      </c>
      <c r="B1321" s="588" t="s">
        <v>27991</v>
      </c>
      <c r="C1321" s="588" t="s">
        <v>26237</v>
      </c>
      <c r="D1321" s="589" t="s">
        <v>27992</v>
      </c>
    </row>
    <row r="1322" spans="1:4" ht="13.5" x14ac:dyDescent="0.25">
      <c r="A1322" s="588" t="s">
        <v>27993</v>
      </c>
      <c r="B1322" s="588" t="s">
        <v>27994</v>
      </c>
      <c r="C1322" s="588" t="s">
        <v>26237</v>
      </c>
      <c r="D1322" s="589" t="s">
        <v>27995</v>
      </c>
    </row>
    <row r="1323" spans="1:4" ht="13.5" x14ac:dyDescent="0.25">
      <c r="A1323" s="588" t="s">
        <v>27996</v>
      </c>
      <c r="B1323" s="588" t="s">
        <v>27997</v>
      </c>
      <c r="C1323" s="588" t="s">
        <v>26237</v>
      </c>
      <c r="D1323" s="589" t="s">
        <v>27998</v>
      </c>
    </row>
    <row r="1324" spans="1:4" ht="13.5" x14ac:dyDescent="0.25">
      <c r="A1324" s="588" t="s">
        <v>27999</v>
      </c>
      <c r="B1324" s="588" t="s">
        <v>28000</v>
      </c>
      <c r="C1324" s="588" t="s">
        <v>26237</v>
      </c>
      <c r="D1324" s="589" t="s">
        <v>28001</v>
      </c>
    </row>
    <row r="1325" spans="1:4" ht="13.5" x14ac:dyDescent="0.25">
      <c r="A1325" s="588" t="s">
        <v>28002</v>
      </c>
      <c r="B1325" s="588" t="s">
        <v>28003</v>
      </c>
      <c r="C1325" s="588" t="s">
        <v>26237</v>
      </c>
      <c r="D1325" s="589" t="s">
        <v>28004</v>
      </c>
    </row>
    <row r="1326" spans="1:4" ht="13.5" x14ac:dyDescent="0.25">
      <c r="A1326" s="588" t="s">
        <v>28005</v>
      </c>
      <c r="B1326" s="588" t="s">
        <v>28006</v>
      </c>
      <c r="C1326" s="588" t="s">
        <v>26471</v>
      </c>
      <c r="D1326" s="589" t="s">
        <v>3912</v>
      </c>
    </row>
    <row r="1327" spans="1:4" ht="13.5" x14ac:dyDescent="0.25">
      <c r="A1327" s="588" t="s">
        <v>28007</v>
      </c>
      <c r="B1327" s="588" t="s">
        <v>28008</v>
      </c>
      <c r="C1327" s="588" t="s">
        <v>26471</v>
      </c>
      <c r="D1327" s="589" t="s">
        <v>944</v>
      </c>
    </row>
    <row r="1328" spans="1:4" ht="13.5" x14ac:dyDescent="0.25">
      <c r="A1328" s="588" t="s">
        <v>28009</v>
      </c>
      <c r="B1328" s="588" t="s">
        <v>28010</v>
      </c>
      <c r="C1328" s="588" t="s">
        <v>26496</v>
      </c>
      <c r="D1328" s="589" t="s">
        <v>17528</v>
      </c>
    </row>
    <row r="1329" spans="1:4" ht="13.5" x14ac:dyDescent="0.25">
      <c r="A1329" s="588" t="s">
        <v>2966</v>
      </c>
      <c r="B1329" s="588" t="s">
        <v>28011</v>
      </c>
      <c r="C1329" s="588" t="s">
        <v>26496</v>
      </c>
      <c r="D1329" s="589" t="s">
        <v>28012</v>
      </c>
    </row>
    <row r="1330" spans="1:4" ht="13.5" x14ac:dyDescent="0.25">
      <c r="A1330" s="588" t="s">
        <v>2968</v>
      </c>
      <c r="B1330" s="588" t="s">
        <v>28013</v>
      </c>
      <c r="C1330" s="588" t="s">
        <v>26105</v>
      </c>
      <c r="D1330" s="589" t="s">
        <v>28014</v>
      </c>
    </row>
    <row r="1331" spans="1:4" ht="13.5" x14ac:dyDescent="0.25">
      <c r="A1331" s="588" t="s">
        <v>2969</v>
      </c>
      <c r="B1331" s="588" t="s">
        <v>28015</v>
      </c>
      <c r="C1331" s="588" t="s">
        <v>26105</v>
      </c>
      <c r="D1331" s="589" t="s">
        <v>28016</v>
      </c>
    </row>
    <row r="1332" spans="1:4" ht="13.5" x14ac:dyDescent="0.25">
      <c r="A1332" s="588" t="s">
        <v>2970</v>
      </c>
      <c r="B1332" s="588" t="s">
        <v>28017</v>
      </c>
      <c r="C1332" s="588" t="s">
        <v>26105</v>
      </c>
      <c r="D1332" s="589" t="s">
        <v>4652</v>
      </c>
    </row>
    <row r="1333" spans="1:4" ht="13.5" x14ac:dyDescent="0.25">
      <c r="A1333" s="588" t="s">
        <v>2971</v>
      </c>
      <c r="B1333" s="588" t="s">
        <v>28018</v>
      </c>
      <c r="C1333" s="588" t="s">
        <v>26105</v>
      </c>
      <c r="D1333" s="589" t="s">
        <v>6253</v>
      </c>
    </row>
    <row r="1334" spans="1:4" ht="13.5" x14ac:dyDescent="0.25">
      <c r="A1334" s="588" t="s">
        <v>2972</v>
      </c>
      <c r="B1334" s="588" t="s">
        <v>28019</v>
      </c>
      <c r="C1334" s="588" t="s">
        <v>26496</v>
      </c>
      <c r="D1334" s="589" t="s">
        <v>13400</v>
      </c>
    </row>
    <row r="1335" spans="1:4" ht="13.5" x14ac:dyDescent="0.25">
      <c r="A1335" s="588" t="s">
        <v>2973</v>
      </c>
      <c r="B1335" s="588" t="s">
        <v>28020</v>
      </c>
      <c r="C1335" s="588" t="s">
        <v>26496</v>
      </c>
      <c r="D1335" s="589" t="s">
        <v>5415</v>
      </c>
    </row>
    <row r="1336" spans="1:4" ht="13.5" x14ac:dyDescent="0.25">
      <c r="A1336" s="588" t="s">
        <v>2975</v>
      </c>
      <c r="B1336" s="588" t="s">
        <v>28021</v>
      </c>
      <c r="C1336" s="588" t="s">
        <v>28022</v>
      </c>
      <c r="D1336" s="589" t="s">
        <v>17653</v>
      </c>
    </row>
    <row r="1337" spans="1:4" ht="13.5" x14ac:dyDescent="0.25">
      <c r="A1337" s="588" t="s">
        <v>2976</v>
      </c>
      <c r="B1337" s="588" t="s">
        <v>28023</v>
      </c>
      <c r="C1337" s="588" t="s">
        <v>28022</v>
      </c>
      <c r="D1337" s="589" t="s">
        <v>28024</v>
      </c>
    </row>
    <row r="1338" spans="1:4" ht="13.5" x14ac:dyDescent="0.25">
      <c r="A1338" s="588" t="s">
        <v>2977</v>
      </c>
      <c r="B1338" s="588" t="s">
        <v>28025</v>
      </c>
      <c r="C1338" s="588" t="s">
        <v>28022</v>
      </c>
      <c r="D1338" s="589" t="s">
        <v>28026</v>
      </c>
    </row>
    <row r="1339" spans="1:4" ht="13.5" x14ac:dyDescent="0.25">
      <c r="A1339" s="588" t="s">
        <v>2980</v>
      </c>
      <c r="B1339" s="588" t="s">
        <v>28027</v>
      </c>
      <c r="C1339" s="588" t="s">
        <v>26105</v>
      </c>
      <c r="D1339" s="589" t="s">
        <v>28028</v>
      </c>
    </row>
    <row r="1340" spans="1:4" ht="13.5" x14ac:dyDescent="0.25">
      <c r="A1340" s="588" t="s">
        <v>2981</v>
      </c>
      <c r="B1340" s="588" t="s">
        <v>28029</v>
      </c>
      <c r="C1340" s="588" t="s">
        <v>26105</v>
      </c>
      <c r="D1340" s="589" t="s">
        <v>14627</v>
      </c>
    </row>
    <row r="1341" spans="1:4" ht="13.5" x14ac:dyDescent="0.25">
      <c r="A1341" s="588" t="s">
        <v>2982</v>
      </c>
      <c r="B1341" s="588" t="s">
        <v>28030</v>
      </c>
      <c r="C1341" s="588" t="s">
        <v>26105</v>
      </c>
      <c r="D1341" s="589" t="s">
        <v>28031</v>
      </c>
    </row>
    <row r="1342" spans="1:4" ht="13.5" x14ac:dyDescent="0.25">
      <c r="A1342" s="588" t="s">
        <v>2983</v>
      </c>
      <c r="B1342" s="588" t="s">
        <v>28032</v>
      </c>
      <c r="C1342" s="588" t="s">
        <v>26105</v>
      </c>
      <c r="D1342" s="589" t="s">
        <v>28033</v>
      </c>
    </row>
    <row r="1343" spans="1:4" ht="13.5" x14ac:dyDescent="0.25">
      <c r="A1343" s="588" t="s">
        <v>2984</v>
      </c>
      <c r="B1343" s="588" t="s">
        <v>28034</v>
      </c>
      <c r="C1343" s="588" t="s">
        <v>26105</v>
      </c>
      <c r="D1343" s="589" t="s">
        <v>18643</v>
      </c>
    </row>
    <row r="1344" spans="1:4" ht="13.5" x14ac:dyDescent="0.25">
      <c r="A1344" s="588" t="s">
        <v>2987</v>
      </c>
      <c r="B1344" s="588" t="s">
        <v>28035</v>
      </c>
      <c r="C1344" s="588" t="s">
        <v>26105</v>
      </c>
      <c r="D1344" s="589" t="s">
        <v>28036</v>
      </c>
    </row>
    <row r="1345" spans="1:4" ht="13.5" x14ac:dyDescent="0.25">
      <c r="A1345" s="588" t="s">
        <v>2988</v>
      </c>
      <c r="B1345" s="588" t="s">
        <v>28037</v>
      </c>
      <c r="C1345" s="588" t="s">
        <v>26105</v>
      </c>
      <c r="D1345" s="589" t="s">
        <v>28038</v>
      </c>
    </row>
    <row r="1346" spans="1:4" ht="13.5" x14ac:dyDescent="0.25">
      <c r="A1346" s="588" t="s">
        <v>2989</v>
      </c>
      <c r="B1346" s="588" t="s">
        <v>28039</v>
      </c>
      <c r="C1346" s="588" t="s">
        <v>28022</v>
      </c>
      <c r="D1346" s="589" t="s">
        <v>28040</v>
      </c>
    </row>
    <row r="1347" spans="1:4" ht="13.5" x14ac:dyDescent="0.25">
      <c r="A1347" s="588" t="s">
        <v>2990</v>
      </c>
      <c r="B1347" s="588" t="s">
        <v>28041</v>
      </c>
      <c r="C1347" s="588" t="s">
        <v>26105</v>
      </c>
      <c r="D1347" s="589" t="s">
        <v>28042</v>
      </c>
    </row>
    <row r="1348" spans="1:4" ht="13.5" x14ac:dyDescent="0.25">
      <c r="A1348" s="588" t="s">
        <v>2991</v>
      </c>
      <c r="B1348" s="588" t="s">
        <v>28043</v>
      </c>
      <c r="C1348" s="588" t="s">
        <v>26496</v>
      </c>
      <c r="D1348" s="589" t="s">
        <v>1057</v>
      </c>
    </row>
    <row r="1349" spans="1:4" ht="13.5" x14ac:dyDescent="0.25">
      <c r="A1349" s="588" t="s">
        <v>2994</v>
      </c>
      <c r="B1349" s="588" t="s">
        <v>28044</v>
      </c>
      <c r="C1349" s="588" t="s">
        <v>26496</v>
      </c>
      <c r="D1349" s="589" t="s">
        <v>1369</v>
      </c>
    </row>
    <row r="1350" spans="1:4" ht="13.5" x14ac:dyDescent="0.25">
      <c r="A1350" s="588" t="s">
        <v>2995</v>
      </c>
      <c r="B1350" s="588" t="s">
        <v>28045</v>
      </c>
      <c r="C1350" s="588" t="s">
        <v>26105</v>
      </c>
      <c r="D1350" s="589" t="s">
        <v>4879</v>
      </c>
    </row>
    <row r="1351" spans="1:4" ht="13.5" x14ac:dyDescent="0.25">
      <c r="A1351" s="588" t="s">
        <v>2997</v>
      </c>
      <c r="B1351" s="588" t="s">
        <v>28046</v>
      </c>
      <c r="C1351" s="588" t="s">
        <v>26105</v>
      </c>
      <c r="D1351" s="589" t="s">
        <v>14007</v>
      </c>
    </row>
    <row r="1352" spans="1:4" ht="13.5" x14ac:dyDescent="0.25">
      <c r="A1352" s="588" t="s">
        <v>3002</v>
      </c>
      <c r="B1352" s="588" t="s">
        <v>28047</v>
      </c>
      <c r="C1352" s="588" t="s">
        <v>26105</v>
      </c>
      <c r="D1352" s="589" t="s">
        <v>5528</v>
      </c>
    </row>
    <row r="1353" spans="1:4" ht="13.5" x14ac:dyDescent="0.25">
      <c r="A1353" s="588" t="s">
        <v>3003</v>
      </c>
      <c r="B1353" s="588" t="s">
        <v>28048</v>
      </c>
      <c r="C1353" s="588" t="s">
        <v>26105</v>
      </c>
      <c r="D1353" s="589" t="s">
        <v>28049</v>
      </c>
    </row>
    <row r="1354" spans="1:4" ht="13.5" x14ac:dyDescent="0.25">
      <c r="A1354" s="588" t="s">
        <v>3004</v>
      </c>
      <c r="B1354" s="588" t="s">
        <v>28050</v>
      </c>
      <c r="C1354" s="588" t="s">
        <v>26105</v>
      </c>
      <c r="D1354" s="589" t="s">
        <v>28051</v>
      </c>
    </row>
    <row r="1355" spans="1:4" ht="13.5" x14ac:dyDescent="0.25">
      <c r="A1355" s="588" t="s">
        <v>3005</v>
      </c>
      <c r="B1355" s="588" t="s">
        <v>28052</v>
      </c>
      <c r="C1355" s="588" t="s">
        <v>28022</v>
      </c>
      <c r="D1355" s="589" t="s">
        <v>28053</v>
      </c>
    </row>
    <row r="1356" spans="1:4" ht="13.5" x14ac:dyDescent="0.25">
      <c r="A1356" s="588" t="s">
        <v>3007</v>
      </c>
      <c r="B1356" s="588" t="s">
        <v>28054</v>
      </c>
      <c r="C1356" s="588" t="s">
        <v>26496</v>
      </c>
      <c r="D1356" s="589" t="s">
        <v>1545</v>
      </c>
    </row>
    <row r="1357" spans="1:4" ht="13.5" x14ac:dyDescent="0.25">
      <c r="A1357" s="588" t="s">
        <v>3008</v>
      </c>
      <c r="B1357" s="588" t="s">
        <v>28055</v>
      </c>
      <c r="C1357" s="588" t="s">
        <v>26496</v>
      </c>
      <c r="D1357" s="589" t="s">
        <v>3846</v>
      </c>
    </row>
    <row r="1358" spans="1:4" ht="13.5" x14ac:dyDescent="0.25">
      <c r="A1358" s="588" t="s">
        <v>3009</v>
      </c>
      <c r="B1358" s="588" t="s">
        <v>28056</v>
      </c>
      <c r="C1358" s="588" t="s">
        <v>28022</v>
      </c>
      <c r="D1358" s="589" t="s">
        <v>28057</v>
      </c>
    </row>
    <row r="1359" spans="1:4" ht="13.5" x14ac:dyDescent="0.25">
      <c r="A1359" s="588" t="s">
        <v>3010</v>
      </c>
      <c r="B1359" s="588" t="s">
        <v>28058</v>
      </c>
      <c r="C1359" s="588" t="s">
        <v>28022</v>
      </c>
      <c r="D1359" s="589" t="s">
        <v>28059</v>
      </c>
    </row>
    <row r="1360" spans="1:4" ht="13.5" x14ac:dyDescent="0.25">
      <c r="A1360" s="588" t="s">
        <v>3011</v>
      </c>
      <c r="B1360" s="588" t="s">
        <v>28060</v>
      </c>
      <c r="C1360" s="588" t="s">
        <v>28022</v>
      </c>
      <c r="D1360" s="589" t="s">
        <v>28061</v>
      </c>
    </row>
    <row r="1361" spans="1:4" ht="13.5" x14ac:dyDescent="0.25">
      <c r="A1361" s="588" t="s">
        <v>3012</v>
      </c>
      <c r="B1361" s="588" t="s">
        <v>28062</v>
      </c>
      <c r="C1361" s="588" t="s">
        <v>28022</v>
      </c>
      <c r="D1361" s="589" t="s">
        <v>28063</v>
      </c>
    </row>
    <row r="1362" spans="1:4" ht="13.5" x14ac:dyDescent="0.25">
      <c r="A1362" s="588" t="s">
        <v>3013</v>
      </c>
      <c r="B1362" s="588" t="s">
        <v>28064</v>
      </c>
      <c r="C1362" s="588" t="s">
        <v>26496</v>
      </c>
      <c r="D1362" s="589" t="s">
        <v>28065</v>
      </c>
    </row>
    <row r="1363" spans="1:4" ht="13.5" x14ac:dyDescent="0.25">
      <c r="A1363" s="588" t="s">
        <v>3014</v>
      </c>
      <c r="B1363" s="588" t="s">
        <v>28066</v>
      </c>
      <c r="C1363" s="588" t="s">
        <v>26496</v>
      </c>
      <c r="D1363" s="589" t="s">
        <v>28067</v>
      </c>
    </row>
    <row r="1364" spans="1:4" ht="13.5" x14ac:dyDescent="0.25">
      <c r="A1364" s="588" t="s">
        <v>3015</v>
      </c>
      <c r="B1364" s="588" t="s">
        <v>28068</v>
      </c>
      <c r="C1364" s="588" t="s">
        <v>28022</v>
      </c>
      <c r="D1364" s="589" t="s">
        <v>28069</v>
      </c>
    </row>
    <row r="1365" spans="1:4" ht="13.5" x14ac:dyDescent="0.25">
      <c r="A1365" s="588" t="s">
        <v>3016</v>
      </c>
      <c r="B1365" s="588" t="s">
        <v>28070</v>
      </c>
      <c r="C1365" s="588" t="s">
        <v>28022</v>
      </c>
      <c r="D1365" s="589" t="s">
        <v>28071</v>
      </c>
    </row>
    <row r="1366" spans="1:4" ht="13.5" x14ac:dyDescent="0.25">
      <c r="A1366" s="588" t="s">
        <v>3017</v>
      </c>
      <c r="B1366" s="588" t="s">
        <v>28072</v>
      </c>
      <c r="C1366" s="588" t="s">
        <v>28022</v>
      </c>
      <c r="D1366" s="589" t="s">
        <v>28073</v>
      </c>
    </row>
    <row r="1367" spans="1:4" ht="13.5" x14ac:dyDescent="0.25">
      <c r="A1367" s="588" t="s">
        <v>3018</v>
      </c>
      <c r="B1367" s="588" t="s">
        <v>28074</v>
      </c>
      <c r="C1367" s="588" t="s">
        <v>28022</v>
      </c>
      <c r="D1367" s="589" t="s">
        <v>28075</v>
      </c>
    </row>
    <row r="1368" spans="1:4" ht="13.5" x14ac:dyDescent="0.25">
      <c r="A1368" s="588" t="s">
        <v>3019</v>
      </c>
      <c r="B1368" s="588" t="s">
        <v>28076</v>
      </c>
      <c r="C1368" s="588" t="s">
        <v>28022</v>
      </c>
      <c r="D1368" s="589" t="s">
        <v>28077</v>
      </c>
    </row>
    <row r="1369" spans="1:4" ht="13.5" x14ac:dyDescent="0.25">
      <c r="A1369" s="588" t="s">
        <v>3020</v>
      </c>
      <c r="B1369" s="588" t="s">
        <v>28078</v>
      </c>
      <c r="C1369" s="588" t="s">
        <v>28022</v>
      </c>
      <c r="D1369" s="589" t="s">
        <v>28079</v>
      </c>
    </row>
    <row r="1370" spans="1:4" ht="13.5" x14ac:dyDescent="0.25">
      <c r="A1370" s="588" t="s">
        <v>3021</v>
      </c>
      <c r="B1370" s="588" t="s">
        <v>28080</v>
      </c>
      <c r="C1370" s="588" t="s">
        <v>28022</v>
      </c>
      <c r="D1370" s="589" t="s">
        <v>28081</v>
      </c>
    </row>
    <row r="1371" spans="1:4" ht="13.5" x14ac:dyDescent="0.25">
      <c r="A1371" s="588" t="s">
        <v>3022</v>
      </c>
      <c r="B1371" s="588" t="s">
        <v>28082</v>
      </c>
      <c r="C1371" s="588" t="s">
        <v>28022</v>
      </c>
      <c r="D1371" s="589" t="s">
        <v>28083</v>
      </c>
    </row>
    <row r="1372" spans="1:4" ht="13.5" x14ac:dyDescent="0.25">
      <c r="A1372" s="588" t="s">
        <v>3023</v>
      </c>
      <c r="B1372" s="588" t="s">
        <v>28084</v>
      </c>
      <c r="C1372" s="588" t="s">
        <v>28022</v>
      </c>
      <c r="D1372" s="589" t="s">
        <v>28085</v>
      </c>
    </row>
    <row r="1373" spans="1:4" ht="13.5" x14ac:dyDescent="0.25">
      <c r="A1373" s="588" t="s">
        <v>3024</v>
      </c>
      <c r="B1373" s="588" t="s">
        <v>28086</v>
      </c>
      <c r="C1373" s="588" t="s">
        <v>28022</v>
      </c>
      <c r="D1373" s="589" t="s">
        <v>28087</v>
      </c>
    </row>
    <row r="1374" spans="1:4" ht="13.5" x14ac:dyDescent="0.25">
      <c r="A1374" s="588" t="s">
        <v>3025</v>
      </c>
      <c r="B1374" s="588" t="s">
        <v>28088</v>
      </c>
      <c r="C1374" s="588" t="s">
        <v>28022</v>
      </c>
      <c r="D1374" s="589" t="s">
        <v>28089</v>
      </c>
    </row>
    <row r="1375" spans="1:4" ht="13.5" x14ac:dyDescent="0.25">
      <c r="A1375" s="588" t="s">
        <v>3026</v>
      </c>
      <c r="B1375" s="588" t="s">
        <v>28090</v>
      </c>
      <c r="C1375" s="588" t="s">
        <v>28022</v>
      </c>
      <c r="D1375" s="589" t="s">
        <v>28091</v>
      </c>
    </row>
    <row r="1376" spans="1:4" ht="13.5" x14ac:dyDescent="0.25">
      <c r="A1376" s="588" t="s">
        <v>3027</v>
      </c>
      <c r="B1376" s="588" t="s">
        <v>28092</v>
      </c>
      <c r="C1376" s="588" t="s">
        <v>26496</v>
      </c>
      <c r="D1376" s="589" t="s">
        <v>28093</v>
      </c>
    </row>
    <row r="1377" spans="1:4" ht="13.5" x14ac:dyDescent="0.25">
      <c r="A1377" s="588" t="s">
        <v>3028</v>
      </c>
      <c r="B1377" s="588" t="s">
        <v>28094</v>
      </c>
      <c r="C1377" s="588" t="s">
        <v>26496</v>
      </c>
      <c r="D1377" s="589" t="s">
        <v>28095</v>
      </c>
    </row>
    <row r="1378" spans="1:4" ht="13.5" x14ac:dyDescent="0.25">
      <c r="A1378" s="588" t="s">
        <v>3029</v>
      </c>
      <c r="B1378" s="588" t="s">
        <v>28096</v>
      </c>
      <c r="C1378" s="588" t="s">
        <v>26496</v>
      </c>
      <c r="D1378" s="589" t="s">
        <v>28097</v>
      </c>
    </row>
    <row r="1379" spans="1:4" ht="13.5" x14ac:dyDescent="0.25">
      <c r="A1379" s="588" t="s">
        <v>3030</v>
      </c>
      <c r="B1379" s="588" t="s">
        <v>28098</v>
      </c>
      <c r="C1379" s="588" t="s">
        <v>28022</v>
      </c>
      <c r="D1379" s="589" t="s">
        <v>28099</v>
      </c>
    </row>
    <row r="1380" spans="1:4" ht="13.5" x14ac:dyDescent="0.25">
      <c r="A1380" s="588" t="s">
        <v>3036</v>
      </c>
      <c r="B1380" s="588" t="s">
        <v>28100</v>
      </c>
      <c r="C1380" s="588" t="s">
        <v>26496</v>
      </c>
      <c r="D1380" s="589" t="s">
        <v>28101</v>
      </c>
    </row>
    <row r="1381" spans="1:4" ht="13.5" x14ac:dyDescent="0.25">
      <c r="A1381" s="588" t="s">
        <v>3037</v>
      </c>
      <c r="B1381" s="588" t="s">
        <v>28102</v>
      </c>
      <c r="C1381" s="588" t="s">
        <v>26496</v>
      </c>
      <c r="D1381" s="589" t="s">
        <v>28103</v>
      </c>
    </row>
    <row r="1382" spans="1:4" ht="13.5" x14ac:dyDescent="0.25">
      <c r="A1382" s="588" t="s">
        <v>3038</v>
      </c>
      <c r="B1382" s="588" t="s">
        <v>28104</v>
      </c>
      <c r="C1382" s="588" t="s">
        <v>26496</v>
      </c>
      <c r="D1382" s="589" t="s">
        <v>28105</v>
      </c>
    </row>
    <row r="1383" spans="1:4" ht="13.5" x14ac:dyDescent="0.25">
      <c r="A1383" s="588" t="s">
        <v>3039</v>
      </c>
      <c r="B1383" s="588" t="s">
        <v>28106</v>
      </c>
      <c r="C1383" s="588" t="s">
        <v>26496</v>
      </c>
      <c r="D1383" s="589" t="s">
        <v>13853</v>
      </c>
    </row>
    <row r="1384" spans="1:4" ht="13.5" x14ac:dyDescent="0.25">
      <c r="A1384" s="588" t="s">
        <v>3040</v>
      </c>
      <c r="B1384" s="588" t="s">
        <v>28107</v>
      </c>
      <c r="C1384" s="588" t="s">
        <v>26496</v>
      </c>
      <c r="D1384" s="589" t="s">
        <v>28108</v>
      </c>
    </row>
    <row r="1385" spans="1:4" ht="13.5" x14ac:dyDescent="0.25">
      <c r="A1385" s="588" t="s">
        <v>3041</v>
      </c>
      <c r="B1385" s="588" t="s">
        <v>28109</v>
      </c>
      <c r="C1385" s="588" t="s">
        <v>26496</v>
      </c>
      <c r="D1385" s="589" t="s">
        <v>28110</v>
      </c>
    </row>
    <row r="1386" spans="1:4" ht="13.5" x14ac:dyDescent="0.25">
      <c r="A1386" s="588" t="s">
        <v>3042</v>
      </c>
      <c r="B1386" s="588" t="s">
        <v>28111</v>
      </c>
      <c r="C1386" s="588" t="s">
        <v>26496</v>
      </c>
      <c r="D1386" s="589" t="s">
        <v>26388</v>
      </c>
    </row>
    <row r="1387" spans="1:4" ht="13.5" x14ac:dyDescent="0.25">
      <c r="A1387" s="588" t="s">
        <v>3043</v>
      </c>
      <c r="B1387" s="588" t="s">
        <v>28112</v>
      </c>
      <c r="C1387" s="588" t="s">
        <v>26496</v>
      </c>
      <c r="D1387" s="589" t="s">
        <v>28113</v>
      </c>
    </row>
    <row r="1388" spans="1:4" ht="13.5" x14ac:dyDescent="0.25">
      <c r="A1388" s="588" t="s">
        <v>3044</v>
      </c>
      <c r="B1388" s="588" t="s">
        <v>28114</v>
      </c>
      <c r="C1388" s="588" t="s">
        <v>26496</v>
      </c>
      <c r="D1388" s="589" t="s">
        <v>28115</v>
      </c>
    </row>
    <row r="1389" spans="1:4" ht="13.5" x14ac:dyDescent="0.25">
      <c r="A1389" s="588" t="s">
        <v>3045</v>
      </c>
      <c r="B1389" s="588" t="s">
        <v>28116</v>
      </c>
      <c r="C1389" s="588" t="s">
        <v>26496</v>
      </c>
      <c r="D1389" s="589" t="s">
        <v>28117</v>
      </c>
    </row>
    <row r="1390" spans="1:4" ht="13.5" x14ac:dyDescent="0.25">
      <c r="A1390" s="588" t="s">
        <v>3046</v>
      </c>
      <c r="B1390" s="588" t="s">
        <v>28118</v>
      </c>
      <c r="C1390" s="588" t="s">
        <v>26496</v>
      </c>
      <c r="D1390" s="589" t="s">
        <v>28119</v>
      </c>
    </row>
    <row r="1391" spans="1:4" ht="13.5" x14ac:dyDescent="0.25">
      <c r="A1391" s="588" t="s">
        <v>3047</v>
      </c>
      <c r="B1391" s="588" t="s">
        <v>28120</v>
      </c>
      <c r="C1391" s="588" t="s">
        <v>26496</v>
      </c>
      <c r="D1391" s="589" t="s">
        <v>28121</v>
      </c>
    </row>
    <row r="1392" spans="1:4" ht="13.5" x14ac:dyDescent="0.25">
      <c r="A1392" s="588" t="s">
        <v>3048</v>
      </c>
      <c r="B1392" s="588" t="s">
        <v>28122</v>
      </c>
      <c r="C1392" s="588" t="s">
        <v>26496</v>
      </c>
      <c r="D1392" s="589" t="s">
        <v>22240</v>
      </c>
    </row>
    <row r="1393" spans="1:4" ht="13.5" x14ac:dyDescent="0.25">
      <c r="A1393" s="588" t="s">
        <v>3049</v>
      </c>
      <c r="B1393" s="588" t="s">
        <v>28123</v>
      </c>
      <c r="C1393" s="588" t="s">
        <v>26496</v>
      </c>
      <c r="D1393" s="589" t="s">
        <v>28124</v>
      </c>
    </row>
    <row r="1394" spans="1:4" ht="13.5" x14ac:dyDescent="0.25">
      <c r="A1394" s="588" t="s">
        <v>3050</v>
      </c>
      <c r="B1394" s="588" t="s">
        <v>28125</v>
      </c>
      <c r="C1394" s="588" t="s">
        <v>26496</v>
      </c>
      <c r="D1394" s="589" t="s">
        <v>707</v>
      </c>
    </row>
    <row r="1395" spans="1:4" ht="13.5" x14ac:dyDescent="0.25">
      <c r="A1395" s="588" t="s">
        <v>3051</v>
      </c>
      <c r="B1395" s="588" t="s">
        <v>28126</v>
      </c>
      <c r="C1395" s="588" t="s">
        <v>26496</v>
      </c>
      <c r="D1395" s="589" t="s">
        <v>28127</v>
      </c>
    </row>
    <row r="1396" spans="1:4" ht="13.5" x14ac:dyDescent="0.25">
      <c r="A1396" s="588" t="s">
        <v>3052</v>
      </c>
      <c r="B1396" s="588" t="s">
        <v>28128</v>
      </c>
      <c r="C1396" s="588" t="s">
        <v>26496</v>
      </c>
      <c r="D1396" s="589" t="s">
        <v>17647</v>
      </c>
    </row>
    <row r="1397" spans="1:4" ht="13.5" x14ac:dyDescent="0.25">
      <c r="A1397" s="588" t="s">
        <v>3054</v>
      </c>
      <c r="B1397" s="588" t="s">
        <v>28129</v>
      </c>
      <c r="C1397" s="588" t="s">
        <v>26496</v>
      </c>
      <c r="D1397" s="589" t="s">
        <v>28130</v>
      </c>
    </row>
    <row r="1398" spans="1:4" ht="13.5" x14ac:dyDescent="0.25">
      <c r="A1398" s="588" t="s">
        <v>3055</v>
      </c>
      <c r="B1398" s="588" t="s">
        <v>28131</v>
      </c>
      <c r="C1398" s="588" t="s">
        <v>26496</v>
      </c>
      <c r="D1398" s="589" t="s">
        <v>28132</v>
      </c>
    </row>
    <row r="1399" spans="1:4" ht="13.5" x14ac:dyDescent="0.25">
      <c r="A1399" s="588" t="s">
        <v>3056</v>
      </c>
      <c r="B1399" s="588" t="s">
        <v>28133</v>
      </c>
      <c r="C1399" s="588" t="s">
        <v>26496</v>
      </c>
      <c r="D1399" s="589" t="s">
        <v>28134</v>
      </c>
    </row>
    <row r="1400" spans="1:4" ht="13.5" x14ac:dyDescent="0.25">
      <c r="A1400" s="588" t="s">
        <v>3057</v>
      </c>
      <c r="B1400" s="588" t="s">
        <v>28135</v>
      </c>
      <c r="C1400" s="588" t="s">
        <v>26496</v>
      </c>
      <c r="D1400" s="589" t="s">
        <v>28136</v>
      </c>
    </row>
    <row r="1401" spans="1:4" ht="13.5" x14ac:dyDescent="0.25">
      <c r="A1401" s="588" t="s">
        <v>3058</v>
      </c>
      <c r="B1401" s="588" t="s">
        <v>28137</v>
      </c>
      <c r="C1401" s="588" t="s">
        <v>26496</v>
      </c>
      <c r="D1401" s="589" t="s">
        <v>28138</v>
      </c>
    </row>
    <row r="1402" spans="1:4" ht="13.5" x14ac:dyDescent="0.25">
      <c r="A1402" s="588" t="s">
        <v>3059</v>
      </c>
      <c r="B1402" s="588" t="s">
        <v>28139</v>
      </c>
      <c r="C1402" s="588" t="s">
        <v>26496</v>
      </c>
      <c r="D1402" s="589" t="s">
        <v>28140</v>
      </c>
    </row>
    <row r="1403" spans="1:4" ht="13.5" x14ac:dyDescent="0.25">
      <c r="A1403" s="588" t="s">
        <v>3060</v>
      </c>
      <c r="B1403" s="588" t="s">
        <v>28141</v>
      </c>
      <c r="C1403" s="588" t="s">
        <v>26496</v>
      </c>
      <c r="D1403" s="589" t="s">
        <v>19211</v>
      </c>
    </row>
    <row r="1404" spans="1:4" ht="13.5" x14ac:dyDescent="0.25">
      <c r="A1404" s="588" t="s">
        <v>3061</v>
      </c>
      <c r="B1404" s="588" t="s">
        <v>28142</v>
      </c>
      <c r="C1404" s="588" t="s">
        <v>26496</v>
      </c>
      <c r="D1404" s="589" t="s">
        <v>28143</v>
      </c>
    </row>
    <row r="1405" spans="1:4" ht="13.5" x14ac:dyDescent="0.25">
      <c r="A1405" s="588" t="s">
        <v>3062</v>
      </c>
      <c r="B1405" s="588" t="s">
        <v>28144</v>
      </c>
      <c r="C1405" s="588" t="s">
        <v>26496</v>
      </c>
      <c r="D1405" s="589" t="s">
        <v>28145</v>
      </c>
    </row>
    <row r="1406" spans="1:4" ht="13.5" x14ac:dyDescent="0.25">
      <c r="A1406" s="588" t="s">
        <v>3063</v>
      </c>
      <c r="B1406" s="588" t="s">
        <v>28146</v>
      </c>
      <c r="C1406" s="588" t="s">
        <v>26496</v>
      </c>
      <c r="D1406" s="589" t="s">
        <v>28147</v>
      </c>
    </row>
    <row r="1407" spans="1:4" ht="13.5" x14ac:dyDescent="0.25">
      <c r="A1407" s="588" t="s">
        <v>3064</v>
      </c>
      <c r="B1407" s="588" t="s">
        <v>28148</v>
      </c>
      <c r="C1407" s="588" t="s">
        <v>26496</v>
      </c>
      <c r="D1407" s="589" t="s">
        <v>28149</v>
      </c>
    </row>
    <row r="1408" spans="1:4" ht="13.5" x14ac:dyDescent="0.25">
      <c r="A1408" s="588" t="s">
        <v>3065</v>
      </c>
      <c r="B1408" s="588" t="s">
        <v>28150</v>
      </c>
      <c r="C1408" s="588" t="s">
        <v>26496</v>
      </c>
      <c r="D1408" s="589" t="s">
        <v>28151</v>
      </c>
    </row>
    <row r="1409" spans="1:4" ht="13.5" x14ac:dyDescent="0.25">
      <c r="A1409" s="588" t="s">
        <v>3066</v>
      </c>
      <c r="B1409" s="588" t="s">
        <v>28152</v>
      </c>
      <c r="C1409" s="588" t="s">
        <v>26496</v>
      </c>
      <c r="D1409" s="589" t="s">
        <v>28153</v>
      </c>
    </row>
    <row r="1410" spans="1:4" ht="13.5" x14ac:dyDescent="0.25">
      <c r="A1410" s="588" t="s">
        <v>3067</v>
      </c>
      <c r="B1410" s="588" t="s">
        <v>28154</v>
      </c>
      <c r="C1410" s="588" t="s">
        <v>26496</v>
      </c>
      <c r="D1410" s="589" t="s">
        <v>28155</v>
      </c>
    </row>
    <row r="1411" spans="1:4" ht="13.5" x14ac:dyDescent="0.25">
      <c r="A1411" s="588" t="s">
        <v>3068</v>
      </c>
      <c r="B1411" s="588" t="s">
        <v>28156</v>
      </c>
      <c r="C1411" s="588" t="s">
        <v>26496</v>
      </c>
      <c r="D1411" s="589" t="s">
        <v>28157</v>
      </c>
    </row>
    <row r="1412" spans="1:4" ht="13.5" x14ac:dyDescent="0.25">
      <c r="A1412" s="588" t="s">
        <v>3069</v>
      </c>
      <c r="B1412" s="588" t="s">
        <v>28158</v>
      </c>
      <c r="C1412" s="588" t="s">
        <v>26105</v>
      </c>
      <c r="D1412" s="589" t="s">
        <v>28159</v>
      </c>
    </row>
    <row r="1413" spans="1:4" ht="13.5" x14ac:dyDescent="0.25">
      <c r="A1413" s="588" t="s">
        <v>3070</v>
      </c>
      <c r="B1413" s="588" t="s">
        <v>28160</v>
      </c>
      <c r="C1413" s="588" t="s">
        <v>26105</v>
      </c>
      <c r="D1413" s="589" t="s">
        <v>28161</v>
      </c>
    </row>
    <row r="1414" spans="1:4" ht="13.5" x14ac:dyDescent="0.25">
      <c r="A1414" s="588" t="s">
        <v>3071</v>
      </c>
      <c r="B1414" s="588" t="s">
        <v>28162</v>
      </c>
      <c r="C1414" s="588" t="s">
        <v>26105</v>
      </c>
      <c r="D1414" s="589" t="s">
        <v>28163</v>
      </c>
    </row>
    <row r="1415" spans="1:4" ht="13.5" x14ac:dyDescent="0.25">
      <c r="A1415" s="588" t="s">
        <v>3072</v>
      </c>
      <c r="B1415" s="588" t="s">
        <v>28164</v>
      </c>
      <c r="C1415" s="588" t="s">
        <v>26105</v>
      </c>
      <c r="D1415" s="589" t="s">
        <v>28165</v>
      </c>
    </row>
    <row r="1416" spans="1:4" ht="13.5" x14ac:dyDescent="0.25">
      <c r="A1416" s="588" t="s">
        <v>3073</v>
      </c>
      <c r="B1416" s="588" t="s">
        <v>28166</v>
      </c>
      <c r="C1416" s="588" t="s">
        <v>26105</v>
      </c>
      <c r="D1416" s="589" t="s">
        <v>28167</v>
      </c>
    </row>
    <row r="1417" spans="1:4" ht="13.5" x14ac:dyDescent="0.25">
      <c r="A1417" s="588" t="s">
        <v>3074</v>
      </c>
      <c r="B1417" s="588" t="s">
        <v>28168</v>
      </c>
      <c r="C1417" s="588" t="s">
        <v>26105</v>
      </c>
      <c r="D1417" s="589" t="s">
        <v>28169</v>
      </c>
    </row>
    <row r="1418" spans="1:4" ht="13.5" x14ac:dyDescent="0.25">
      <c r="A1418" s="588" t="s">
        <v>3075</v>
      </c>
      <c r="B1418" s="588" t="s">
        <v>28170</v>
      </c>
      <c r="C1418" s="588" t="s">
        <v>26105</v>
      </c>
      <c r="D1418" s="589" t="s">
        <v>28171</v>
      </c>
    </row>
    <row r="1419" spans="1:4" ht="13.5" x14ac:dyDescent="0.25">
      <c r="A1419" s="588" t="s">
        <v>3076</v>
      </c>
      <c r="B1419" s="588" t="s">
        <v>28172</v>
      </c>
      <c r="C1419" s="588" t="s">
        <v>26105</v>
      </c>
      <c r="D1419" s="589" t="s">
        <v>17860</v>
      </c>
    </row>
    <row r="1420" spans="1:4" ht="13.5" x14ac:dyDescent="0.25">
      <c r="A1420" s="588" t="s">
        <v>3077</v>
      </c>
      <c r="B1420" s="588" t="s">
        <v>28173</v>
      </c>
      <c r="C1420" s="588" t="s">
        <v>26105</v>
      </c>
      <c r="D1420" s="589" t="s">
        <v>28174</v>
      </c>
    </row>
    <row r="1421" spans="1:4" ht="13.5" x14ac:dyDescent="0.25">
      <c r="A1421" s="588" t="s">
        <v>3078</v>
      </c>
      <c r="B1421" s="588" t="s">
        <v>28175</v>
      </c>
      <c r="C1421" s="588" t="s">
        <v>26105</v>
      </c>
      <c r="D1421" s="589" t="s">
        <v>28176</v>
      </c>
    </row>
    <row r="1422" spans="1:4" ht="13.5" x14ac:dyDescent="0.25">
      <c r="A1422" s="588" t="s">
        <v>3079</v>
      </c>
      <c r="B1422" s="588" t="s">
        <v>28177</v>
      </c>
      <c r="C1422" s="588" t="s">
        <v>26105</v>
      </c>
      <c r="D1422" s="589" t="s">
        <v>28178</v>
      </c>
    </row>
    <row r="1423" spans="1:4" ht="13.5" x14ac:dyDescent="0.25">
      <c r="A1423" s="588" t="s">
        <v>3080</v>
      </c>
      <c r="B1423" s="588" t="s">
        <v>28179</v>
      </c>
      <c r="C1423" s="588" t="s">
        <v>26105</v>
      </c>
      <c r="D1423" s="589" t="s">
        <v>28180</v>
      </c>
    </row>
    <row r="1424" spans="1:4" ht="13.5" x14ac:dyDescent="0.25">
      <c r="A1424" s="588" t="s">
        <v>3081</v>
      </c>
      <c r="B1424" s="588" t="s">
        <v>28181</v>
      </c>
      <c r="C1424" s="588" t="s">
        <v>26105</v>
      </c>
      <c r="D1424" s="589" t="s">
        <v>28182</v>
      </c>
    </row>
    <row r="1425" spans="1:4" ht="13.5" x14ac:dyDescent="0.25">
      <c r="A1425" s="588" t="s">
        <v>3082</v>
      </c>
      <c r="B1425" s="588" t="s">
        <v>28183</v>
      </c>
      <c r="C1425" s="588" t="s">
        <v>26105</v>
      </c>
      <c r="D1425" s="589" t="s">
        <v>28184</v>
      </c>
    </row>
    <row r="1426" spans="1:4" ht="13.5" x14ac:dyDescent="0.25">
      <c r="A1426" s="588" t="s">
        <v>3083</v>
      </c>
      <c r="B1426" s="588" t="s">
        <v>28185</v>
      </c>
      <c r="C1426" s="588" t="s">
        <v>26105</v>
      </c>
      <c r="D1426" s="589" t="s">
        <v>28186</v>
      </c>
    </row>
    <row r="1427" spans="1:4" ht="13.5" x14ac:dyDescent="0.25">
      <c r="A1427" s="588" t="s">
        <v>3084</v>
      </c>
      <c r="B1427" s="588" t="s">
        <v>28187</v>
      </c>
      <c r="C1427" s="588" t="s">
        <v>26105</v>
      </c>
      <c r="D1427" s="589" t="s">
        <v>28188</v>
      </c>
    </row>
    <row r="1428" spans="1:4" ht="13.5" x14ac:dyDescent="0.25">
      <c r="A1428" s="588" t="s">
        <v>3085</v>
      </c>
      <c r="B1428" s="588" t="s">
        <v>28189</v>
      </c>
      <c r="C1428" s="588" t="s">
        <v>26105</v>
      </c>
      <c r="D1428" s="589" t="s">
        <v>27633</v>
      </c>
    </row>
    <row r="1429" spans="1:4" ht="13.5" x14ac:dyDescent="0.25">
      <c r="A1429" s="588" t="s">
        <v>3086</v>
      </c>
      <c r="B1429" s="588" t="s">
        <v>28190</v>
      </c>
      <c r="C1429" s="588" t="s">
        <v>26105</v>
      </c>
      <c r="D1429" s="589" t="s">
        <v>17886</v>
      </c>
    </row>
    <row r="1430" spans="1:4" ht="13.5" x14ac:dyDescent="0.25">
      <c r="A1430" s="588" t="s">
        <v>3087</v>
      </c>
      <c r="B1430" s="588" t="s">
        <v>28191</v>
      </c>
      <c r="C1430" s="588" t="s">
        <v>26105</v>
      </c>
      <c r="D1430" s="589" t="s">
        <v>28192</v>
      </c>
    </row>
    <row r="1431" spans="1:4" ht="13.5" x14ac:dyDescent="0.25">
      <c r="A1431" s="588" t="s">
        <v>3088</v>
      </c>
      <c r="B1431" s="588" t="s">
        <v>28193</v>
      </c>
      <c r="C1431" s="588" t="s">
        <v>26105</v>
      </c>
      <c r="D1431" s="589" t="s">
        <v>28194</v>
      </c>
    </row>
    <row r="1432" spans="1:4" ht="13.5" x14ac:dyDescent="0.25">
      <c r="A1432" s="588" t="s">
        <v>3089</v>
      </c>
      <c r="B1432" s="588" t="s">
        <v>28195</v>
      </c>
      <c r="C1432" s="588" t="s">
        <v>26237</v>
      </c>
      <c r="D1432" s="589" t="s">
        <v>28196</v>
      </c>
    </row>
    <row r="1433" spans="1:4" ht="13.5" x14ac:dyDescent="0.25">
      <c r="A1433" s="588" t="s">
        <v>28197</v>
      </c>
      <c r="B1433" s="588" t="s">
        <v>28198</v>
      </c>
      <c r="C1433" s="588" t="s">
        <v>26496</v>
      </c>
      <c r="D1433" s="589" t="s">
        <v>28199</v>
      </c>
    </row>
    <row r="1434" spans="1:4" ht="13.5" x14ac:dyDescent="0.25">
      <c r="A1434" s="588" t="s">
        <v>28200</v>
      </c>
      <c r="B1434" s="588" t="s">
        <v>28201</v>
      </c>
      <c r="C1434" s="588" t="s">
        <v>26496</v>
      </c>
      <c r="D1434" s="589" t="s">
        <v>28202</v>
      </c>
    </row>
    <row r="1435" spans="1:4" ht="13.5" x14ac:dyDescent="0.25">
      <c r="A1435" s="588" t="s">
        <v>28203</v>
      </c>
      <c r="B1435" s="588" t="s">
        <v>28204</v>
      </c>
      <c r="C1435" s="588" t="s">
        <v>26496</v>
      </c>
      <c r="D1435" s="589" t="s">
        <v>28205</v>
      </c>
    </row>
    <row r="1436" spans="1:4" ht="13.5" x14ac:dyDescent="0.25">
      <c r="A1436" s="588" t="s">
        <v>28206</v>
      </c>
      <c r="B1436" s="588" t="s">
        <v>28207</v>
      </c>
      <c r="C1436" s="588" t="s">
        <v>26496</v>
      </c>
      <c r="D1436" s="589" t="s">
        <v>28208</v>
      </c>
    </row>
    <row r="1437" spans="1:4" ht="13.5" x14ac:dyDescent="0.25">
      <c r="A1437" s="588" t="s">
        <v>28209</v>
      </c>
      <c r="B1437" s="588" t="s">
        <v>28210</v>
      </c>
      <c r="C1437" s="588" t="s">
        <v>26496</v>
      </c>
      <c r="D1437" s="589" t="s">
        <v>28211</v>
      </c>
    </row>
    <row r="1438" spans="1:4" ht="13.5" x14ac:dyDescent="0.25">
      <c r="A1438" s="588" t="s">
        <v>28212</v>
      </c>
      <c r="B1438" s="588" t="s">
        <v>28213</v>
      </c>
      <c r="C1438" s="588" t="s">
        <v>26471</v>
      </c>
      <c r="D1438" s="589" t="s">
        <v>28214</v>
      </c>
    </row>
    <row r="1439" spans="1:4" ht="13.5" x14ac:dyDescent="0.25">
      <c r="A1439" s="588" t="s">
        <v>28215</v>
      </c>
      <c r="B1439" s="588" t="s">
        <v>28216</v>
      </c>
      <c r="C1439" s="588" t="s">
        <v>26471</v>
      </c>
      <c r="D1439" s="589" t="s">
        <v>13513</v>
      </c>
    </row>
    <row r="1440" spans="1:4" ht="13.5" x14ac:dyDescent="0.25">
      <c r="A1440" s="588" t="s">
        <v>28217</v>
      </c>
      <c r="B1440" s="588" t="s">
        <v>28218</v>
      </c>
      <c r="C1440" s="588" t="s">
        <v>26471</v>
      </c>
      <c r="D1440" s="589" t="s">
        <v>1314</v>
      </c>
    </row>
    <row r="1441" spans="1:4" ht="13.5" x14ac:dyDescent="0.25">
      <c r="A1441" s="588" t="s">
        <v>28219</v>
      </c>
      <c r="B1441" s="588" t="s">
        <v>28220</v>
      </c>
      <c r="C1441" s="588" t="s">
        <v>26471</v>
      </c>
      <c r="D1441" s="589" t="s">
        <v>593</v>
      </c>
    </row>
    <row r="1442" spans="1:4" ht="13.5" x14ac:dyDescent="0.25">
      <c r="A1442" s="588" t="s">
        <v>28221</v>
      </c>
      <c r="B1442" s="588" t="s">
        <v>28222</v>
      </c>
      <c r="C1442" s="588" t="s">
        <v>26471</v>
      </c>
      <c r="D1442" s="589" t="s">
        <v>5227</v>
      </c>
    </row>
    <row r="1443" spans="1:4" ht="13.5" x14ac:dyDescent="0.25">
      <c r="A1443" s="588" t="s">
        <v>28223</v>
      </c>
      <c r="B1443" s="588" t="s">
        <v>28224</v>
      </c>
      <c r="C1443" s="588" t="s">
        <v>26471</v>
      </c>
      <c r="D1443" s="589" t="s">
        <v>212</v>
      </c>
    </row>
    <row r="1444" spans="1:4" ht="13.5" x14ac:dyDescent="0.25">
      <c r="A1444" s="588" t="s">
        <v>28225</v>
      </c>
      <c r="B1444" s="588" t="s">
        <v>28226</v>
      </c>
      <c r="C1444" s="588" t="s">
        <v>26471</v>
      </c>
      <c r="D1444" s="589" t="s">
        <v>13862</v>
      </c>
    </row>
    <row r="1445" spans="1:4" ht="13.5" x14ac:dyDescent="0.25">
      <c r="A1445" s="588" t="s">
        <v>28227</v>
      </c>
      <c r="B1445" s="588" t="s">
        <v>28228</v>
      </c>
      <c r="C1445" s="588" t="s">
        <v>28022</v>
      </c>
      <c r="D1445" s="589" t="s">
        <v>28229</v>
      </c>
    </row>
    <row r="1446" spans="1:4" ht="13.5" x14ac:dyDescent="0.25">
      <c r="A1446" s="588" t="s">
        <v>3092</v>
      </c>
      <c r="B1446" s="588" t="s">
        <v>28230</v>
      </c>
      <c r="C1446" s="588" t="s">
        <v>26237</v>
      </c>
      <c r="D1446" s="589" t="s">
        <v>28231</v>
      </c>
    </row>
    <row r="1447" spans="1:4" ht="13.5" x14ac:dyDescent="0.25">
      <c r="A1447" s="588" t="s">
        <v>3093</v>
      </c>
      <c r="B1447" s="588" t="s">
        <v>28232</v>
      </c>
      <c r="C1447" s="588" t="s">
        <v>26237</v>
      </c>
      <c r="D1447" s="589" t="s">
        <v>28233</v>
      </c>
    </row>
    <row r="1448" spans="1:4" ht="13.5" x14ac:dyDescent="0.25">
      <c r="A1448" s="588" t="s">
        <v>3094</v>
      </c>
      <c r="B1448" s="588" t="s">
        <v>28234</v>
      </c>
      <c r="C1448" s="588" t="s">
        <v>26237</v>
      </c>
      <c r="D1448" s="589" t="s">
        <v>28235</v>
      </c>
    </row>
    <row r="1449" spans="1:4" ht="13.5" x14ac:dyDescent="0.25">
      <c r="A1449" s="588" t="s">
        <v>3095</v>
      </c>
      <c r="B1449" s="588" t="s">
        <v>28236</v>
      </c>
      <c r="C1449" s="588" t="s">
        <v>26237</v>
      </c>
      <c r="D1449" s="589" t="s">
        <v>28237</v>
      </c>
    </row>
    <row r="1450" spans="1:4" ht="13.5" x14ac:dyDescent="0.25">
      <c r="A1450" s="588" t="s">
        <v>3096</v>
      </c>
      <c r="B1450" s="588" t="s">
        <v>28238</v>
      </c>
      <c r="C1450" s="588" t="s">
        <v>26237</v>
      </c>
      <c r="D1450" s="589" t="s">
        <v>28239</v>
      </c>
    </row>
    <row r="1451" spans="1:4" ht="13.5" x14ac:dyDescent="0.25">
      <c r="A1451" s="588" t="s">
        <v>3097</v>
      </c>
      <c r="B1451" s="588" t="s">
        <v>28240</v>
      </c>
      <c r="C1451" s="588" t="s">
        <v>26237</v>
      </c>
      <c r="D1451" s="589" t="s">
        <v>28241</v>
      </c>
    </row>
    <row r="1452" spans="1:4" ht="13.5" x14ac:dyDescent="0.25">
      <c r="A1452" s="588" t="s">
        <v>3098</v>
      </c>
      <c r="B1452" s="588" t="s">
        <v>28242</v>
      </c>
      <c r="C1452" s="588" t="s">
        <v>26237</v>
      </c>
      <c r="D1452" s="589" t="s">
        <v>28243</v>
      </c>
    </row>
    <row r="1453" spans="1:4" ht="13.5" x14ac:dyDescent="0.25">
      <c r="A1453" s="588" t="s">
        <v>3099</v>
      </c>
      <c r="B1453" s="588" t="s">
        <v>28244</v>
      </c>
      <c r="C1453" s="588" t="s">
        <v>26237</v>
      </c>
      <c r="D1453" s="589" t="s">
        <v>28245</v>
      </c>
    </row>
    <row r="1454" spans="1:4" ht="13.5" x14ac:dyDescent="0.25">
      <c r="A1454" s="588" t="s">
        <v>3100</v>
      </c>
      <c r="B1454" s="588" t="s">
        <v>28246</v>
      </c>
      <c r="C1454" s="588" t="s">
        <v>26237</v>
      </c>
      <c r="D1454" s="589" t="s">
        <v>28247</v>
      </c>
    </row>
    <row r="1455" spans="1:4" ht="13.5" x14ac:dyDescent="0.25">
      <c r="A1455" s="588" t="s">
        <v>3101</v>
      </c>
      <c r="B1455" s="588" t="s">
        <v>28248</v>
      </c>
      <c r="C1455" s="588" t="s">
        <v>26237</v>
      </c>
      <c r="D1455" s="589" t="s">
        <v>28249</v>
      </c>
    </row>
    <row r="1456" spans="1:4" ht="13.5" x14ac:dyDescent="0.25">
      <c r="A1456" s="588" t="s">
        <v>3102</v>
      </c>
      <c r="B1456" s="588" t="s">
        <v>28250</v>
      </c>
      <c r="C1456" s="588" t="s">
        <v>26237</v>
      </c>
      <c r="D1456" s="589" t="s">
        <v>28251</v>
      </c>
    </row>
    <row r="1457" spans="1:4" ht="13.5" x14ac:dyDescent="0.25">
      <c r="A1457" s="588" t="s">
        <v>3103</v>
      </c>
      <c r="B1457" s="588" t="s">
        <v>28252</v>
      </c>
      <c r="C1457" s="588" t="s">
        <v>26237</v>
      </c>
      <c r="D1457" s="589" t="s">
        <v>28253</v>
      </c>
    </row>
    <row r="1458" spans="1:4" ht="13.5" x14ac:dyDescent="0.25">
      <c r="A1458" s="588" t="s">
        <v>3104</v>
      </c>
      <c r="B1458" s="588" t="s">
        <v>28254</v>
      </c>
      <c r="C1458" s="588" t="s">
        <v>26237</v>
      </c>
      <c r="D1458" s="589" t="s">
        <v>28255</v>
      </c>
    </row>
    <row r="1459" spans="1:4" ht="13.5" x14ac:dyDescent="0.25">
      <c r="A1459" s="588" t="s">
        <v>3105</v>
      </c>
      <c r="B1459" s="588" t="s">
        <v>28256</v>
      </c>
      <c r="C1459" s="588" t="s">
        <v>26237</v>
      </c>
      <c r="D1459" s="589" t="s">
        <v>28257</v>
      </c>
    </row>
    <row r="1460" spans="1:4" ht="13.5" x14ac:dyDescent="0.25">
      <c r="A1460" s="588" t="s">
        <v>3106</v>
      </c>
      <c r="B1460" s="588" t="s">
        <v>28258</v>
      </c>
      <c r="C1460" s="588" t="s">
        <v>26237</v>
      </c>
      <c r="D1460" s="589" t="s">
        <v>28259</v>
      </c>
    </row>
    <row r="1461" spans="1:4" ht="13.5" x14ac:dyDescent="0.25">
      <c r="A1461" s="588" t="s">
        <v>3107</v>
      </c>
      <c r="B1461" s="588" t="s">
        <v>28260</v>
      </c>
      <c r="C1461" s="588" t="s">
        <v>26237</v>
      </c>
      <c r="D1461" s="589" t="s">
        <v>28261</v>
      </c>
    </row>
    <row r="1462" spans="1:4" ht="13.5" x14ac:dyDescent="0.25">
      <c r="A1462" s="588" t="s">
        <v>3108</v>
      </c>
      <c r="B1462" s="588" t="s">
        <v>28262</v>
      </c>
      <c r="C1462" s="588" t="s">
        <v>26237</v>
      </c>
      <c r="D1462" s="589" t="s">
        <v>28263</v>
      </c>
    </row>
    <row r="1463" spans="1:4" ht="13.5" x14ac:dyDescent="0.25">
      <c r="A1463" s="588" t="s">
        <v>3109</v>
      </c>
      <c r="B1463" s="588" t="s">
        <v>28264</v>
      </c>
      <c r="C1463" s="588" t="s">
        <v>26237</v>
      </c>
      <c r="D1463" s="589" t="s">
        <v>28265</v>
      </c>
    </row>
    <row r="1464" spans="1:4" ht="13.5" x14ac:dyDescent="0.25">
      <c r="A1464" s="588" t="s">
        <v>3110</v>
      </c>
      <c r="B1464" s="588" t="s">
        <v>28266</v>
      </c>
      <c r="C1464" s="588" t="s">
        <v>26237</v>
      </c>
      <c r="D1464" s="589" t="s">
        <v>28267</v>
      </c>
    </row>
    <row r="1465" spans="1:4" ht="13.5" x14ac:dyDescent="0.25">
      <c r="A1465" s="588" t="s">
        <v>3111</v>
      </c>
      <c r="B1465" s="588" t="s">
        <v>28268</v>
      </c>
      <c r="C1465" s="588" t="s">
        <v>26237</v>
      </c>
      <c r="D1465" s="589" t="s">
        <v>28269</v>
      </c>
    </row>
    <row r="1466" spans="1:4" ht="13.5" x14ac:dyDescent="0.25">
      <c r="A1466" s="588" t="s">
        <v>3112</v>
      </c>
      <c r="B1466" s="588" t="s">
        <v>28270</v>
      </c>
      <c r="C1466" s="588" t="s">
        <v>26237</v>
      </c>
      <c r="D1466" s="589" t="s">
        <v>28271</v>
      </c>
    </row>
    <row r="1467" spans="1:4" ht="13.5" x14ac:dyDescent="0.25">
      <c r="A1467" s="588" t="s">
        <v>3113</v>
      </c>
      <c r="B1467" s="588" t="s">
        <v>28272</v>
      </c>
      <c r="C1467" s="588" t="s">
        <v>26237</v>
      </c>
      <c r="D1467" s="589" t="s">
        <v>28273</v>
      </c>
    </row>
    <row r="1468" spans="1:4" ht="13.5" x14ac:dyDescent="0.25">
      <c r="A1468" s="588" t="s">
        <v>3114</v>
      </c>
      <c r="B1468" s="588" t="s">
        <v>28274</v>
      </c>
      <c r="C1468" s="588" t="s">
        <v>26105</v>
      </c>
      <c r="D1468" s="589" t="s">
        <v>28275</v>
      </c>
    </row>
    <row r="1469" spans="1:4" ht="13.5" x14ac:dyDescent="0.25">
      <c r="A1469" s="588" t="s">
        <v>3115</v>
      </c>
      <c r="B1469" s="588" t="s">
        <v>28276</v>
      </c>
      <c r="C1469" s="588" t="s">
        <v>26105</v>
      </c>
      <c r="D1469" s="589" t="s">
        <v>28277</v>
      </c>
    </row>
    <row r="1470" spans="1:4" ht="13.5" x14ac:dyDescent="0.25">
      <c r="A1470" s="588" t="s">
        <v>3116</v>
      </c>
      <c r="B1470" s="588" t="s">
        <v>28278</v>
      </c>
      <c r="C1470" s="588" t="s">
        <v>26105</v>
      </c>
      <c r="D1470" s="589" t="s">
        <v>28279</v>
      </c>
    </row>
    <row r="1471" spans="1:4" ht="13.5" x14ac:dyDescent="0.25">
      <c r="A1471" s="588" t="s">
        <v>3117</v>
      </c>
      <c r="B1471" s="588" t="s">
        <v>28280</v>
      </c>
      <c r="C1471" s="588" t="s">
        <v>26105</v>
      </c>
      <c r="D1471" s="589" t="s">
        <v>28281</v>
      </c>
    </row>
    <row r="1472" spans="1:4" ht="13.5" x14ac:dyDescent="0.25">
      <c r="A1472" s="588" t="s">
        <v>3118</v>
      </c>
      <c r="B1472" s="588" t="s">
        <v>28282</v>
      </c>
      <c r="C1472" s="588" t="s">
        <v>26237</v>
      </c>
      <c r="D1472" s="589" t="s">
        <v>28283</v>
      </c>
    </row>
    <row r="1473" spans="1:4" ht="13.5" x14ac:dyDescent="0.25">
      <c r="A1473" s="588" t="s">
        <v>3119</v>
      </c>
      <c r="B1473" s="588" t="s">
        <v>28284</v>
      </c>
      <c r="C1473" s="588" t="s">
        <v>26105</v>
      </c>
      <c r="D1473" s="589" t="s">
        <v>28285</v>
      </c>
    </row>
    <row r="1474" spans="1:4" ht="13.5" x14ac:dyDescent="0.25">
      <c r="A1474" s="588" t="s">
        <v>3120</v>
      </c>
      <c r="B1474" s="588" t="s">
        <v>28286</v>
      </c>
      <c r="C1474" s="588" t="s">
        <v>26105</v>
      </c>
      <c r="D1474" s="589" t="s">
        <v>28287</v>
      </c>
    </row>
    <row r="1475" spans="1:4" ht="13.5" x14ac:dyDescent="0.25">
      <c r="A1475" s="588" t="s">
        <v>3121</v>
      </c>
      <c r="B1475" s="588" t="s">
        <v>28288</v>
      </c>
      <c r="C1475" s="588" t="s">
        <v>26237</v>
      </c>
      <c r="D1475" s="589" t="s">
        <v>28289</v>
      </c>
    </row>
    <row r="1476" spans="1:4" ht="13.5" x14ac:dyDescent="0.25">
      <c r="A1476" s="588" t="s">
        <v>3122</v>
      </c>
      <c r="B1476" s="588" t="s">
        <v>28290</v>
      </c>
      <c r="C1476" s="588" t="s">
        <v>26105</v>
      </c>
      <c r="D1476" s="589" t="s">
        <v>28291</v>
      </c>
    </row>
    <row r="1477" spans="1:4" ht="13.5" x14ac:dyDescent="0.25">
      <c r="A1477" s="588" t="s">
        <v>3123</v>
      </c>
      <c r="B1477" s="588" t="s">
        <v>28292</v>
      </c>
      <c r="C1477" s="588" t="s">
        <v>26237</v>
      </c>
      <c r="D1477" s="589" t="s">
        <v>28293</v>
      </c>
    </row>
    <row r="1478" spans="1:4" ht="13.5" x14ac:dyDescent="0.25">
      <c r="A1478" s="588" t="s">
        <v>3124</v>
      </c>
      <c r="B1478" s="588" t="s">
        <v>28294</v>
      </c>
      <c r="C1478" s="588" t="s">
        <v>26105</v>
      </c>
      <c r="D1478" s="589" t="s">
        <v>28295</v>
      </c>
    </row>
    <row r="1479" spans="1:4" ht="13.5" x14ac:dyDescent="0.25">
      <c r="A1479" s="588" t="s">
        <v>3125</v>
      </c>
      <c r="B1479" s="588" t="s">
        <v>28296</v>
      </c>
      <c r="C1479" s="588" t="s">
        <v>26237</v>
      </c>
      <c r="D1479" s="589" t="s">
        <v>28297</v>
      </c>
    </row>
    <row r="1480" spans="1:4" ht="13.5" x14ac:dyDescent="0.25">
      <c r="A1480" s="588" t="s">
        <v>3126</v>
      </c>
      <c r="B1480" s="588" t="s">
        <v>28298</v>
      </c>
      <c r="C1480" s="588" t="s">
        <v>26105</v>
      </c>
      <c r="D1480" s="589" t="s">
        <v>28299</v>
      </c>
    </row>
    <row r="1481" spans="1:4" ht="13.5" x14ac:dyDescent="0.25">
      <c r="A1481" s="588" t="s">
        <v>3127</v>
      </c>
      <c r="B1481" s="588" t="s">
        <v>28300</v>
      </c>
      <c r="C1481" s="588" t="s">
        <v>26105</v>
      </c>
      <c r="D1481" s="589" t="s">
        <v>28301</v>
      </c>
    </row>
    <row r="1482" spans="1:4" ht="13.5" x14ac:dyDescent="0.25">
      <c r="A1482" s="588" t="s">
        <v>3128</v>
      </c>
      <c r="B1482" s="588" t="s">
        <v>28302</v>
      </c>
      <c r="C1482" s="588" t="s">
        <v>26105</v>
      </c>
      <c r="D1482" s="589" t="s">
        <v>28303</v>
      </c>
    </row>
    <row r="1483" spans="1:4" ht="13.5" x14ac:dyDescent="0.25">
      <c r="A1483" s="588" t="s">
        <v>3129</v>
      </c>
      <c r="B1483" s="588" t="s">
        <v>28304</v>
      </c>
      <c r="C1483" s="588" t="s">
        <v>26237</v>
      </c>
      <c r="D1483" s="589" t="s">
        <v>28305</v>
      </c>
    </row>
    <row r="1484" spans="1:4" ht="13.5" x14ac:dyDescent="0.25">
      <c r="A1484" s="588" t="s">
        <v>3130</v>
      </c>
      <c r="B1484" s="588" t="s">
        <v>28306</v>
      </c>
      <c r="C1484" s="588" t="s">
        <v>26105</v>
      </c>
      <c r="D1484" s="589" t="s">
        <v>28307</v>
      </c>
    </row>
    <row r="1485" spans="1:4" ht="13.5" x14ac:dyDescent="0.25">
      <c r="A1485" s="588" t="s">
        <v>3131</v>
      </c>
      <c r="B1485" s="588" t="s">
        <v>28308</v>
      </c>
      <c r="C1485" s="588" t="s">
        <v>26105</v>
      </c>
      <c r="D1485" s="589" t="s">
        <v>28309</v>
      </c>
    </row>
    <row r="1486" spans="1:4" ht="13.5" x14ac:dyDescent="0.25">
      <c r="A1486" s="588" t="s">
        <v>3132</v>
      </c>
      <c r="B1486" s="588" t="s">
        <v>28310</v>
      </c>
      <c r="C1486" s="588" t="s">
        <v>26237</v>
      </c>
      <c r="D1486" s="589" t="s">
        <v>28311</v>
      </c>
    </row>
    <row r="1487" spans="1:4" ht="13.5" x14ac:dyDescent="0.25">
      <c r="A1487" s="588" t="s">
        <v>3133</v>
      </c>
      <c r="B1487" s="588" t="s">
        <v>28312</v>
      </c>
      <c r="C1487" s="588" t="s">
        <v>26105</v>
      </c>
      <c r="D1487" s="589" t="s">
        <v>28313</v>
      </c>
    </row>
    <row r="1488" spans="1:4" ht="13.5" x14ac:dyDescent="0.25">
      <c r="A1488" s="588" t="s">
        <v>3134</v>
      </c>
      <c r="B1488" s="588" t="s">
        <v>28314</v>
      </c>
      <c r="C1488" s="588" t="s">
        <v>26237</v>
      </c>
      <c r="D1488" s="589" t="s">
        <v>28315</v>
      </c>
    </row>
    <row r="1489" spans="1:4" ht="13.5" x14ac:dyDescent="0.25">
      <c r="A1489" s="588" t="s">
        <v>3135</v>
      </c>
      <c r="B1489" s="588" t="s">
        <v>28316</v>
      </c>
      <c r="C1489" s="588" t="s">
        <v>26105</v>
      </c>
      <c r="D1489" s="589" t="s">
        <v>28301</v>
      </c>
    </row>
    <row r="1490" spans="1:4" ht="13.5" x14ac:dyDescent="0.25">
      <c r="A1490" s="588" t="s">
        <v>3136</v>
      </c>
      <c r="B1490" s="588" t="s">
        <v>28317</v>
      </c>
      <c r="C1490" s="588" t="s">
        <v>26237</v>
      </c>
      <c r="D1490" s="589" t="s">
        <v>28318</v>
      </c>
    </row>
    <row r="1491" spans="1:4" ht="13.5" x14ac:dyDescent="0.25">
      <c r="A1491" s="588" t="s">
        <v>3137</v>
      </c>
      <c r="B1491" s="588" t="s">
        <v>28319</v>
      </c>
      <c r="C1491" s="588" t="s">
        <v>26105</v>
      </c>
      <c r="D1491" s="589" t="s">
        <v>28303</v>
      </c>
    </row>
    <row r="1492" spans="1:4" ht="13.5" x14ac:dyDescent="0.25">
      <c r="A1492" s="588" t="s">
        <v>3138</v>
      </c>
      <c r="B1492" s="588" t="s">
        <v>28320</v>
      </c>
      <c r="C1492" s="588" t="s">
        <v>26237</v>
      </c>
      <c r="D1492" s="589" t="s">
        <v>28321</v>
      </c>
    </row>
    <row r="1493" spans="1:4" ht="13.5" x14ac:dyDescent="0.25">
      <c r="A1493" s="588" t="s">
        <v>3139</v>
      </c>
      <c r="B1493" s="588" t="s">
        <v>28322</v>
      </c>
      <c r="C1493" s="588" t="s">
        <v>26105</v>
      </c>
      <c r="D1493" s="589" t="s">
        <v>28307</v>
      </c>
    </row>
    <row r="1494" spans="1:4" ht="13.5" x14ac:dyDescent="0.25">
      <c r="A1494" s="588" t="s">
        <v>3140</v>
      </c>
      <c r="B1494" s="588" t="s">
        <v>28323</v>
      </c>
      <c r="C1494" s="588" t="s">
        <v>26237</v>
      </c>
      <c r="D1494" s="589" t="s">
        <v>28324</v>
      </c>
    </row>
    <row r="1495" spans="1:4" ht="13.5" x14ac:dyDescent="0.25">
      <c r="A1495" s="588" t="s">
        <v>3141</v>
      </c>
      <c r="B1495" s="588" t="s">
        <v>28325</v>
      </c>
      <c r="C1495" s="588" t="s">
        <v>26105</v>
      </c>
      <c r="D1495" s="589" t="s">
        <v>28309</v>
      </c>
    </row>
    <row r="1496" spans="1:4" ht="13.5" x14ac:dyDescent="0.25">
      <c r="A1496" s="588" t="s">
        <v>3142</v>
      </c>
      <c r="B1496" s="588" t="s">
        <v>28326</v>
      </c>
      <c r="C1496" s="588" t="s">
        <v>26237</v>
      </c>
      <c r="D1496" s="589" t="s">
        <v>28327</v>
      </c>
    </row>
    <row r="1497" spans="1:4" ht="13.5" x14ac:dyDescent="0.25">
      <c r="A1497" s="588" t="s">
        <v>3143</v>
      </c>
      <c r="B1497" s="588" t="s">
        <v>28328</v>
      </c>
      <c r="C1497" s="588" t="s">
        <v>26105</v>
      </c>
      <c r="D1497" s="589" t="s">
        <v>28313</v>
      </c>
    </row>
    <row r="1498" spans="1:4" ht="13.5" x14ac:dyDescent="0.25">
      <c r="A1498" s="588" t="s">
        <v>3144</v>
      </c>
      <c r="B1498" s="588" t="s">
        <v>28329</v>
      </c>
      <c r="C1498" s="588" t="s">
        <v>26237</v>
      </c>
      <c r="D1498" s="589" t="s">
        <v>28330</v>
      </c>
    </row>
    <row r="1499" spans="1:4" ht="13.5" x14ac:dyDescent="0.25">
      <c r="A1499" s="588" t="s">
        <v>3145</v>
      </c>
      <c r="B1499" s="588" t="s">
        <v>28331</v>
      </c>
      <c r="C1499" s="588" t="s">
        <v>26105</v>
      </c>
      <c r="D1499" s="589" t="s">
        <v>28332</v>
      </c>
    </row>
    <row r="1500" spans="1:4" ht="13.5" x14ac:dyDescent="0.25">
      <c r="A1500" s="588" t="s">
        <v>3146</v>
      </c>
      <c r="B1500" s="588" t="s">
        <v>28333</v>
      </c>
      <c r="C1500" s="588" t="s">
        <v>26237</v>
      </c>
      <c r="D1500" s="589" t="s">
        <v>28334</v>
      </c>
    </row>
    <row r="1501" spans="1:4" ht="13.5" x14ac:dyDescent="0.25">
      <c r="A1501" s="588" t="s">
        <v>3147</v>
      </c>
      <c r="B1501" s="588" t="s">
        <v>28335</v>
      </c>
      <c r="C1501" s="588" t="s">
        <v>26105</v>
      </c>
      <c r="D1501" s="589" t="s">
        <v>28336</v>
      </c>
    </row>
    <row r="1502" spans="1:4" ht="13.5" x14ac:dyDescent="0.25">
      <c r="A1502" s="588" t="s">
        <v>3148</v>
      </c>
      <c r="B1502" s="588" t="s">
        <v>28337</v>
      </c>
      <c r="C1502" s="588" t="s">
        <v>26237</v>
      </c>
      <c r="D1502" s="589" t="s">
        <v>28338</v>
      </c>
    </row>
    <row r="1503" spans="1:4" ht="13.5" x14ac:dyDescent="0.25">
      <c r="A1503" s="588" t="s">
        <v>3149</v>
      </c>
      <c r="B1503" s="588" t="s">
        <v>28339</v>
      </c>
      <c r="C1503" s="588" t="s">
        <v>26105</v>
      </c>
      <c r="D1503" s="589" t="s">
        <v>28340</v>
      </c>
    </row>
    <row r="1504" spans="1:4" ht="13.5" x14ac:dyDescent="0.25">
      <c r="A1504" s="588" t="s">
        <v>3150</v>
      </c>
      <c r="B1504" s="588" t="s">
        <v>28341</v>
      </c>
      <c r="C1504" s="588" t="s">
        <v>26237</v>
      </c>
      <c r="D1504" s="589" t="s">
        <v>28342</v>
      </c>
    </row>
    <row r="1505" spans="1:4" ht="13.5" x14ac:dyDescent="0.25">
      <c r="A1505" s="588" t="s">
        <v>3151</v>
      </c>
      <c r="B1505" s="588" t="s">
        <v>28343</v>
      </c>
      <c r="C1505" s="588" t="s">
        <v>26105</v>
      </c>
      <c r="D1505" s="589" t="s">
        <v>28344</v>
      </c>
    </row>
    <row r="1506" spans="1:4" ht="13.5" x14ac:dyDescent="0.25">
      <c r="A1506" s="588" t="s">
        <v>3152</v>
      </c>
      <c r="B1506" s="588" t="s">
        <v>28345</v>
      </c>
      <c r="C1506" s="588" t="s">
        <v>26237</v>
      </c>
      <c r="D1506" s="589" t="s">
        <v>28346</v>
      </c>
    </row>
    <row r="1507" spans="1:4" ht="13.5" x14ac:dyDescent="0.25">
      <c r="A1507" s="588" t="s">
        <v>3153</v>
      </c>
      <c r="B1507" s="588" t="s">
        <v>28347</v>
      </c>
      <c r="C1507" s="588" t="s">
        <v>26105</v>
      </c>
      <c r="D1507" s="589" t="s">
        <v>28332</v>
      </c>
    </row>
    <row r="1508" spans="1:4" ht="13.5" x14ac:dyDescent="0.25">
      <c r="A1508" s="588" t="s">
        <v>3154</v>
      </c>
      <c r="B1508" s="588" t="s">
        <v>28348</v>
      </c>
      <c r="C1508" s="588" t="s">
        <v>26237</v>
      </c>
      <c r="D1508" s="589" t="s">
        <v>28349</v>
      </c>
    </row>
    <row r="1509" spans="1:4" ht="13.5" x14ac:dyDescent="0.25">
      <c r="A1509" s="588" t="s">
        <v>3155</v>
      </c>
      <c r="B1509" s="588" t="s">
        <v>28350</v>
      </c>
      <c r="C1509" s="588" t="s">
        <v>26105</v>
      </c>
      <c r="D1509" s="589" t="s">
        <v>28351</v>
      </c>
    </row>
    <row r="1510" spans="1:4" ht="13.5" x14ac:dyDescent="0.25">
      <c r="A1510" s="588" t="s">
        <v>3156</v>
      </c>
      <c r="B1510" s="588" t="s">
        <v>28352</v>
      </c>
      <c r="C1510" s="588" t="s">
        <v>26237</v>
      </c>
      <c r="D1510" s="589" t="s">
        <v>28353</v>
      </c>
    </row>
    <row r="1511" spans="1:4" ht="13.5" x14ac:dyDescent="0.25">
      <c r="A1511" s="588" t="s">
        <v>3157</v>
      </c>
      <c r="B1511" s="588" t="s">
        <v>28354</v>
      </c>
      <c r="C1511" s="588" t="s">
        <v>26105</v>
      </c>
      <c r="D1511" s="589" t="s">
        <v>28355</v>
      </c>
    </row>
    <row r="1512" spans="1:4" ht="13.5" x14ac:dyDescent="0.25">
      <c r="A1512" s="588" t="s">
        <v>3158</v>
      </c>
      <c r="B1512" s="588" t="s">
        <v>28356</v>
      </c>
      <c r="C1512" s="588" t="s">
        <v>26237</v>
      </c>
      <c r="D1512" s="589" t="s">
        <v>28357</v>
      </c>
    </row>
    <row r="1513" spans="1:4" ht="13.5" x14ac:dyDescent="0.25">
      <c r="A1513" s="588" t="s">
        <v>3159</v>
      </c>
      <c r="B1513" s="588" t="s">
        <v>28358</v>
      </c>
      <c r="C1513" s="588" t="s">
        <v>26105</v>
      </c>
      <c r="D1513" s="589" t="s">
        <v>28359</v>
      </c>
    </row>
    <row r="1514" spans="1:4" ht="13.5" x14ac:dyDescent="0.25">
      <c r="A1514" s="588" t="s">
        <v>3160</v>
      </c>
      <c r="B1514" s="588" t="s">
        <v>28360</v>
      </c>
      <c r="C1514" s="588" t="s">
        <v>26237</v>
      </c>
      <c r="D1514" s="589" t="s">
        <v>28361</v>
      </c>
    </row>
    <row r="1515" spans="1:4" ht="13.5" x14ac:dyDescent="0.25">
      <c r="A1515" s="588" t="s">
        <v>3161</v>
      </c>
      <c r="B1515" s="588" t="s">
        <v>28362</v>
      </c>
      <c r="C1515" s="588" t="s">
        <v>26105</v>
      </c>
      <c r="D1515" s="589" t="s">
        <v>28351</v>
      </c>
    </row>
    <row r="1516" spans="1:4" ht="13.5" x14ac:dyDescent="0.25">
      <c r="A1516" s="588" t="s">
        <v>3162</v>
      </c>
      <c r="B1516" s="588" t="s">
        <v>28363</v>
      </c>
      <c r="C1516" s="588" t="s">
        <v>26237</v>
      </c>
      <c r="D1516" s="589" t="s">
        <v>28364</v>
      </c>
    </row>
    <row r="1517" spans="1:4" ht="13.5" x14ac:dyDescent="0.25">
      <c r="A1517" s="588" t="s">
        <v>3163</v>
      </c>
      <c r="B1517" s="588" t="s">
        <v>28365</v>
      </c>
      <c r="C1517" s="588" t="s">
        <v>26105</v>
      </c>
      <c r="D1517" s="589" t="s">
        <v>28366</v>
      </c>
    </row>
    <row r="1518" spans="1:4" ht="13.5" x14ac:dyDescent="0.25">
      <c r="A1518" s="588" t="s">
        <v>3164</v>
      </c>
      <c r="B1518" s="588" t="s">
        <v>28367</v>
      </c>
      <c r="C1518" s="588" t="s">
        <v>26237</v>
      </c>
      <c r="D1518" s="589" t="s">
        <v>28368</v>
      </c>
    </row>
    <row r="1519" spans="1:4" ht="13.5" x14ac:dyDescent="0.25">
      <c r="A1519" s="588" t="s">
        <v>3165</v>
      </c>
      <c r="B1519" s="588" t="s">
        <v>28369</v>
      </c>
      <c r="C1519" s="588" t="s">
        <v>26105</v>
      </c>
      <c r="D1519" s="589" t="s">
        <v>28370</v>
      </c>
    </row>
    <row r="1520" spans="1:4" ht="13.5" x14ac:dyDescent="0.25">
      <c r="A1520" s="588" t="s">
        <v>3166</v>
      </c>
      <c r="B1520" s="588" t="s">
        <v>28371</v>
      </c>
      <c r="C1520" s="588" t="s">
        <v>26237</v>
      </c>
      <c r="D1520" s="589" t="s">
        <v>28372</v>
      </c>
    </row>
    <row r="1521" spans="1:4" ht="13.5" x14ac:dyDescent="0.25">
      <c r="A1521" s="588" t="s">
        <v>3167</v>
      </c>
      <c r="B1521" s="588" t="s">
        <v>28373</v>
      </c>
      <c r="C1521" s="588" t="s">
        <v>26105</v>
      </c>
      <c r="D1521" s="589" t="s">
        <v>28366</v>
      </c>
    </row>
    <row r="1522" spans="1:4" ht="13.5" x14ac:dyDescent="0.25">
      <c r="A1522" s="588" t="s">
        <v>3168</v>
      </c>
      <c r="B1522" s="588" t="s">
        <v>28374</v>
      </c>
      <c r="C1522" s="588" t="s">
        <v>26237</v>
      </c>
      <c r="D1522" s="589" t="s">
        <v>28375</v>
      </c>
    </row>
    <row r="1523" spans="1:4" ht="13.5" x14ac:dyDescent="0.25">
      <c r="A1523" s="588" t="s">
        <v>3169</v>
      </c>
      <c r="B1523" s="588" t="s">
        <v>28376</v>
      </c>
      <c r="C1523" s="588" t="s">
        <v>26105</v>
      </c>
      <c r="D1523" s="589" t="s">
        <v>28377</v>
      </c>
    </row>
    <row r="1524" spans="1:4" ht="13.5" x14ac:dyDescent="0.25">
      <c r="A1524" s="588" t="s">
        <v>3170</v>
      </c>
      <c r="B1524" s="588" t="s">
        <v>28378</v>
      </c>
      <c r="C1524" s="588" t="s">
        <v>26237</v>
      </c>
      <c r="D1524" s="589" t="s">
        <v>28379</v>
      </c>
    </row>
    <row r="1525" spans="1:4" ht="13.5" x14ac:dyDescent="0.25">
      <c r="A1525" s="588" t="s">
        <v>3171</v>
      </c>
      <c r="B1525" s="588" t="s">
        <v>28380</v>
      </c>
      <c r="C1525" s="588" t="s">
        <v>26105</v>
      </c>
      <c r="D1525" s="589" t="s">
        <v>28377</v>
      </c>
    </row>
    <row r="1526" spans="1:4" ht="13.5" x14ac:dyDescent="0.25">
      <c r="A1526" s="588" t="s">
        <v>3172</v>
      </c>
      <c r="B1526" s="588" t="s">
        <v>28381</v>
      </c>
      <c r="C1526" s="588" t="s">
        <v>26237</v>
      </c>
      <c r="D1526" s="589" t="s">
        <v>28382</v>
      </c>
    </row>
    <row r="1527" spans="1:4" ht="13.5" x14ac:dyDescent="0.25">
      <c r="A1527" s="588" t="s">
        <v>3173</v>
      </c>
      <c r="B1527" s="588" t="s">
        <v>28383</v>
      </c>
      <c r="C1527" s="588" t="s">
        <v>26105</v>
      </c>
      <c r="D1527" s="589" t="s">
        <v>28384</v>
      </c>
    </row>
    <row r="1528" spans="1:4" ht="13.5" x14ac:dyDescent="0.25">
      <c r="A1528" s="588" t="s">
        <v>3174</v>
      </c>
      <c r="B1528" s="588" t="s">
        <v>28385</v>
      </c>
      <c r="C1528" s="588" t="s">
        <v>26237</v>
      </c>
      <c r="D1528" s="589" t="s">
        <v>28386</v>
      </c>
    </row>
    <row r="1529" spans="1:4" ht="13.5" x14ac:dyDescent="0.25">
      <c r="A1529" s="588" t="s">
        <v>3175</v>
      </c>
      <c r="B1529" s="588" t="s">
        <v>28387</v>
      </c>
      <c r="C1529" s="588" t="s">
        <v>26105</v>
      </c>
      <c r="D1529" s="589" t="s">
        <v>28388</v>
      </c>
    </row>
    <row r="1530" spans="1:4" ht="13.5" x14ac:dyDescent="0.25">
      <c r="A1530" s="588" t="s">
        <v>3176</v>
      </c>
      <c r="B1530" s="588" t="s">
        <v>28389</v>
      </c>
      <c r="C1530" s="588" t="s">
        <v>26105</v>
      </c>
      <c r="D1530" s="589" t="s">
        <v>28390</v>
      </c>
    </row>
    <row r="1531" spans="1:4" ht="13.5" x14ac:dyDescent="0.25">
      <c r="A1531" s="588" t="s">
        <v>3177</v>
      </c>
      <c r="B1531" s="588" t="s">
        <v>28391</v>
      </c>
      <c r="C1531" s="588" t="s">
        <v>26105</v>
      </c>
      <c r="D1531" s="589" t="s">
        <v>28392</v>
      </c>
    </row>
    <row r="1532" spans="1:4" ht="13.5" x14ac:dyDescent="0.25">
      <c r="A1532" s="588" t="s">
        <v>3178</v>
      </c>
      <c r="B1532" s="588" t="s">
        <v>28393</v>
      </c>
      <c r="C1532" s="588" t="s">
        <v>26237</v>
      </c>
      <c r="D1532" s="589" t="s">
        <v>28394</v>
      </c>
    </row>
    <row r="1533" spans="1:4" ht="13.5" x14ac:dyDescent="0.25">
      <c r="A1533" s="588" t="s">
        <v>3179</v>
      </c>
      <c r="B1533" s="588" t="s">
        <v>28395</v>
      </c>
      <c r="C1533" s="588" t="s">
        <v>26237</v>
      </c>
      <c r="D1533" s="589" t="s">
        <v>28396</v>
      </c>
    </row>
    <row r="1534" spans="1:4" ht="13.5" x14ac:dyDescent="0.25">
      <c r="A1534" s="588" t="s">
        <v>3180</v>
      </c>
      <c r="B1534" s="588" t="s">
        <v>28397</v>
      </c>
      <c r="C1534" s="588" t="s">
        <v>26237</v>
      </c>
      <c r="D1534" s="589" t="s">
        <v>28398</v>
      </c>
    </row>
    <row r="1535" spans="1:4" ht="13.5" x14ac:dyDescent="0.25">
      <c r="A1535" s="588" t="s">
        <v>3181</v>
      </c>
      <c r="B1535" s="588" t="s">
        <v>28399</v>
      </c>
      <c r="C1535" s="588" t="s">
        <v>26237</v>
      </c>
      <c r="D1535" s="589" t="s">
        <v>28400</v>
      </c>
    </row>
    <row r="1536" spans="1:4" ht="13.5" x14ac:dyDescent="0.25">
      <c r="A1536" s="588" t="s">
        <v>3182</v>
      </c>
      <c r="B1536" s="588" t="s">
        <v>28401</v>
      </c>
      <c r="C1536" s="588" t="s">
        <v>26105</v>
      </c>
      <c r="D1536" s="589" t="s">
        <v>28402</v>
      </c>
    </row>
    <row r="1537" spans="1:4" ht="13.5" x14ac:dyDescent="0.25">
      <c r="A1537" s="588" t="s">
        <v>3183</v>
      </c>
      <c r="B1537" s="588" t="s">
        <v>28403</v>
      </c>
      <c r="C1537" s="588" t="s">
        <v>26237</v>
      </c>
      <c r="D1537" s="589" t="s">
        <v>28404</v>
      </c>
    </row>
    <row r="1538" spans="1:4" ht="13.5" x14ac:dyDescent="0.25">
      <c r="A1538" s="588" t="s">
        <v>3184</v>
      </c>
      <c r="B1538" s="588" t="s">
        <v>28405</v>
      </c>
      <c r="C1538" s="588" t="s">
        <v>26237</v>
      </c>
      <c r="D1538" s="589" t="s">
        <v>28404</v>
      </c>
    </row>
    <row r="1539" spans="1:4" ht="13.5" x14ac:dyDescent="0.25">
      <c r="A1539" s="588" t="s">
        <v>3185</v>
      </c>
      <c r="B1539" s="588" t="s">
        <v>28406</v>
      </c>
      <c r="C1539" s="588" t="s">
        <v>26237</v>
      </c>
      <c r="D1539" s="589" t="s">
        <v>28407</v>
      </c>
    </row>
    <row r="1540" spans="1:4" ht="13.5" x14ac:dyDescent="0.25">
      <c r="A1540" s="588" t="s">
        <v>3186</v>
      </c>
      <c r="B1540" s="588" t="s">
        <v>28408</v>
      </c>
      <c r="C1540" s="588" t="s">
        <v>26237</v>
      </c>
      <c r="D1540" s="589" t="s">
        <v>28409</v>
      </c>
    </row>
    <row r="1541" spans="1:4" ht="13.5" x14ac:dyDescent="0.25">
      <c r="A1541" s="588" t="s">
        <v>3187</v>
      </c>
      <c r="B1541" s="588" t="s">
        <v>28410</v>
      </c>
      <c r="C1541" s="588" t="s">
        <v>26237</v>
      </c>
      <c r="D1541" s="589" t="s">
        <v>28411</v>
      </c>
    </row>
    <row r="1542" spans="1:4" ht="13.5" x14ac:dyDescent="0.25">
      <c r="A1542" s="588" t="s">
        <v>3188</v>
      </c>
      <c r="B1542" s="588" t="s">
        <v>28412</v>
      </c>
      <c r="C1542" s="588" t="s">
        <v>26237</v>
      </c>
      <c r="D1542" s="589" t="s">
        <v>28413</v>
      </c>
    </row>
    <row r="1543" spans="1:4" ht="13.5" x14ac:dyDescent="0.25">
      <c r="A1543" s="588" t="s">
        <v>3189</v>
      </c>
      <c r="B1543" s="588" t="s">
        <v>28414</v>
      </c>
      <c r="C1543" s="588" t="s">
        <v>26237</v>
      </c>
      <c r="D1543" s="589" t="s">
        <v>28415</v>
      </c>
    </row>
    <row r="1544" spans="1:4" ht="13.5" x14ac:dyDescent="0.25">
      <c r="A1544" s="588" t="s">
        <v>3190</v>
      </c>
      <c r="B1544" s="588" t="s">
        <v>28416</v>
      </c>
      <c r="C1544" s="588" t="s">
        <v>26237</v>
      </c>
      <c r="D1544" s="589" t="s">
        <v>28417</v>
      </c>
    </row>
    <row r="1545" spans="1:4" ht="13.5" x14ac:dyDescent="0.25">
      <c r="A1545" s="588" t="s">
        <v>3191</v>
      </c>
      <c r="B1545" s="588" t="s">
        <v>28418</v>
      </c>
      <c r="C1545" s="588" t="s">
        <v>26237</v>
      </c>
      <c r="D1545" s="589" t="s">
        <v>28419</v>
      </c>
    </row>
    <row r="1546" spans="1:4" ht="13.5" x14ac:dyDescent="0.25">
      <c r="A1546" s="588" t="s">
        <v>3192</v>
      </c>
      <c r="B1546" s="588" t="s">
        <v>28420</v>
      </c>
      <c r="C1546" s="588" t="s">
        <v>26237</v>
      </c>
      <c r="D1546" s="589" t="s">
        <v>28421</v>
      </c>
    </row>
    <row r="1547" spans="1:4" ht="13.5" x14ac:dyDescent="0.25">
      <c r="A1547" s="588" t="s">
        <v>3193</v>
      </c>
      <c r="B1547" s="588" t="s">
        <v>28422</v>
      </c>
      <c r="C1547" s="588" t="s">
        <v>26237</v>
      </c>
      <c r="D1547" s="589" t="s">
        <v>28423</v>
      </c>
    </row>
    <row r="1548" spans="1:4" ht="13.5" x14ac:dyDescent="0.25">
      <c r="A1548" s="588" t="s">
        <v>3194</v>
      </c>
      <c r="B1548" s="588" t="s">
        <v>28424</v>
      </c>
      <c r="C1548" s="588" t="s">
        <v>26237</v>
      </c>
      <c r="D1548" s="589" t="s">
        <v>28283</v>
      </c>
    </row>
    <row r="1549" spans="1:4" ht="13.5" x14ac:dyDescent="0.25">
      <c r="A1549" s="588" t="s">
        <v>3195</v>
      </c>
      <c r="B1549" s="588" t="s">
        <v>28425</v>
      </c>
      <c r="C1549" s="588" t="s">
        <v>26237</v>
      </c>
      <c r="D1549" s="589" t="s">
        <v>28426</v>
      </c>
    </row>
    <row r="1550" spans="1:4" ht="13.5" x14ac:dyDescent="0.25">
      <c r="A1550" s="588" t="s">
        <v>3196</v>
      </c>
      <c r="B1550" s="588" t="s">
        <v>28427</v>
      </c>
      <c r="C1550" s="588" t="s">
        <v>26237</v>
      </c>
      <c r="D1550" s="589" t="s">
        <v>28428</v>
      </c>
    </row>
    <row r="1551" spans="1:4" ht="13.5" x14ac:dyDescent="0.25">
      <c r="A1551" s="588" t="s">
        <v>3197</v>
      </c>
      <c r="B1551" s="588" t="s">
        <v>28429</v>
      </c>
      <c r="C1551" s="588" t="s">
        <v>26237</v>
      </c>
      <c r="D1551" s="589" t="s">
        <v>28430</v>
      </c>
    </row>
    <row r="1552" spans="1:4" ht="13.5" x14ac:dyDescent="0.25">
      <c r="A1552" s="588" t="s">
        <v>3198</v>
      </c>
      <c r="B1552" s="588" t="s">
        <v>28431</v>
      </c>
      <c r="C1552" s="588" t="s">
        <v>26237</v>
      </c>
      <c r="D1552" s="589" t="s">
        <v>28432</v>
      </c>
    </row>
    <row r="1553" spans="1:4" ht="13.5" x14ac:dyDescent="0.25">
      <c r="A1553" s="588" t="s">
        <v>3199</v>
      </c>
      <c r="B1553" s="588" t="s">
        <v>28433</v>
      </c>
      <c r="C1553" s="588" t="s">
        <v>26237</v>
      </c>
      <c r="D1553" s="589" t="s">
        <v>28434</v>
      </c>
    </row>
    <row r="1554" spans="1:4" ht="13.5" x14ac:dyDescent="0.25">
      <c r="A1554" s="588" t="s">
        <v>3200</v>
      </c>
      <c r="B1554" s="588" t="s">
        <v>28435</v>
      </c>
      <c r="C1554" s="588" t="s">
        <v>26237</v>
      </c>
      <c r="D1554" s="589" t="s">
        <v>28436</v>
      </c>
    </row>
    <row r="1555" spans="1:4" ht="13.5" x14ac:dyDescent="0.25">
      <c r="A1555" s="588" t="s">
        <v>3201</v>
      </c>
      <c r="B1555" s="588" t="s">
        <v>28437</v>
      </c>
      <c r="C1555" s="588" t="s">
        <v>26237</v>
      </c>
      <c r="D1555" s="589" t="s">
        <v>28438</v>
      </c>
    </row>
    <row r="1556" spans="1:4" ht="13.5" x14ac:dyDescent="0.25">
      <c r="A1556" s="588" t="s">
        <v>3202</v>
      </c>
      <c r="B1556" s="588" t="s">
        <v>28439</v>
      </c>
      <c r="C1556" s="588" t="s">
        <v>26237</v>
      </c>
      <c r="D1556" s="589" t="s">
        <v>28440</v>
      </c>
    </row>
    <row r="1557" spans="1:4" ht="13.5" x14ac:dyDescent="0.25">
      <c r="A1557" s="588" t="s">
        <v>3203</v>
      </c>
      <c r="B1557" s="588" t="s">
        <v>28441</v>
      </c>
      <c r="C1557" s="588" t="s">
        <v>26237</v>
      </c>
      <c r="D1557" s="589" t="s">
        <v>28442</v>
      </c>
    </row>
    <row r="1558" spans="1:4" ht="13.5" x14ac:dyDescent="0.25">
      <c r="A1558" s="588" t="s">
        <v>14371</v>
      </c>
      <c r="B1558" s="588" t="s">
        <v>28443</v>
      </c>
      <c r="C1558" s="588" t="s">
        <v>26105</v>
      </c>
      <c r="D1558" s="589" t="s">
        <v>28444</v>
      </c>
    </row>
    <row r="1559" spans="1:4" ht="13.5" x14ac:dyDescent="0.25">
      <c r="A1559" s="588" t="s">
        <v>14372</v>
      </c>
      <c r="B1559" s="588" t="s">
        <v>28445</v>
      </c>
      <c r="C1559" s="588" t="s">
        <v>26105</v>
      </c>
      <c r="D1559" s="589" t="s">
        <v>28446</v>
      </c>
    </row>
    <row r="1560" spans="1:4" ht="13.5" x14ac:dyDescent="0.25">
      <c r="A1560" s="588" t="s">
        <v>14373</v>
      </c>
      <c r="B1560" s="588" t="s">
        <v>28447</v>
      </c>
      <c r="C1560" s="588" t="s">
        <v>26237</v>
      </c>
      <c r="D1560" s="589" t="s">
        <v>28448</v>
      </c>
    </row>
    <row r="1561" spans="1:4" ht="13.5" x14ac:dyDescent="0.25">
      <c r="A1561" s="588" t="s">
        <v>14374</v>
      </c>
      <c r="B1561" s="588" t="s">
        <v>28449</v>
      </c>
      <c r="C1561" s="588" t="s">
        <v>26105</v>
      </c>
      <c r="D1561" s="589" t="s">
        <v>28450</v>
      </c>
    </row>
    <row r="1562" spans="1:4" ht="13.5" x14ac:dyDescent="0.25">
      <c r="A1562" s="588" t="s">
        <v>14375</v>
      </c>
      <c r="B1562" s="588" t="s">
        <v>28451</v>
      </c>
      <c r="C1562" s="588" t="s">
        <v>26237</v>
      </c>
      <c r="D1562" s="589" t="s">
        <v>28452</v>
      </c>
    </row>
    <row r="1563" spans="1:4" ht="13.5" x14ac:dyDescent="0.25">
      <c r="A1563" s="588" t="s">
        <v>14376</v>
      </c>
      <c r="B1563" s="588" t="s">
        <v>28453</v>
      </c>
      <c r="C1563" s="588" t="s">
        <v>26105</v>
      </c>
      <c r="D1563" s="589" t="s">
        <v>28454</v>
      </c>
    </row>
    <row r="1564" spans="1:4" ht="13.5" x14ac:dyDescent="0.25">
      <c r="A1564" s="588" t="s">
        <v>14377</v>
      </c>
      <c r="B1564" s="588" t="s">
        <v>28455</v>
      </c>
      <c r="C1564" s="588" t="s">
        <v>26105</v>
      </c>
      <c r="D1564" s="589" t="s">
        <v>28456</v>
      </c>
    </row>
    <row r="1565" spans="1:4" ht="13.5" x14ac:dyDescent="0.25">
      <c r="A1565" s="588" t="s">
        <v>14378</v>
      </c>
      <c r="B1565" s="588" t="s">
        <v>28457</v>
      </c>
      <c r="C1565" s="588" t="s">
        <v>26237</v>
      </c>
      <c r="D1565" s="589" t="s">
        <v>28458</v>
      </c>
    </row>
    <row r="1566" spans="1:4" ht="13.5" x14ac:dyDescent="0.25">
      <c r="A1566" s="588" t="s">
        <v>14379</v>
      </c>
      <c r="B1566" s="588" t="s">
        <v>28459</v>
      </c>
      <c r="C1566" s="588" t="s">
        <v>26105</v>
      </c>
      <c r="D1566" s="589" t="s">
        <v>28460</v>
      </c>
    </row>
    <row r="1567" spans="1:4" ht="13.5" x14ac:dyDescent="0.25">
      <c r="A1567" s="588" t="s">
        <v>14380</v>
      </c>
      <c r="B1567" s="588" t="s">
        <v>28461</v>
      </c>
      <c r="C1567" s="588" t="s">
        <v>26237</v>
      </c>
      <c r="D1567" s="589" t="s">
        <v>28462</v>
      </c>
    </row>
    <row r="1568" spans="1:4" ht="13.5" x14ac:dyDescent="0.25">
      <c r="A1568" s="588" t="s">
        <v>14381</v>
      </c>
      <c r="B1568" s="588" t="s">
        <v>28463</v>
      </c>
      <c r="C1568" s="588" t="s">
        <v>26105</v>
      </c>
      <c r="D1568" s="589" t="s">
        <v>28464</v>
      </c>
    </row>
    <row r="1569" spans="1:4" ht="13.5" x14ac:dyDescent="0.25">
      <c r="A1569" s="588" t="s">
        <v>14382</v>
      </c>
      <c r="B1569" s="588" t="s">
        <v>28465</v>
      </c>
      <c r="C1569" s="588" t="s">
        <v>26237</v>
      </c>
      <c r="D1569" s="589" t="s">
        <v>28466</v>
      </c>
    </row>
    <row r="1570" spans="1:4" ht="13.5" x14ac:dyDescent="0.25">
      <c r="A1570" s="588" t="s">
        <v>14383</v>
      </c>
      <c r="B1570" s="588" t="s">
        <v>28467</v>
      </c>
      <c r="C1570" s="588" t="s">
        <v>26237</v>
      </c>
      <c r="D1570" s="589" t="s">
        <v>28468</v>
      </c>
    </row>
    <row r="1571" spans="1:4" ht="13.5" x14ac:dyDescent="0.25">
      <c r="A1571" s="588" t="s">
        <v>14384</v>
      </c>
      <c r="B1571" s="588" t="s">
        <v>28469</v>
      </c>
      <c r="C1571" s="588" t="s">
        <v>26105</v>
      </c>
      <c r="D1571" s="589" t="s">
        <v>28470</v>
      </c>
    </row>
    <row r="1572" spans="1:4" ht="13.5" x14ac:dyDescent="0.25">
      <c r="A1572" s="588" t="s">
        <v>14385</v>
      </c>
      <c r="B1572" s="588" t="s">
        <v>28471</v>
      </c>
      <c r="C1572" s="588" t="s">
        <v>26105</v>
      </c>
      <c r="D1572" s="589" t="s">
        <v>19088</v>
      </c>
    </row>
    <row r="1573" spans="1:4" ht="13.5" x14ac:dyDescent="0.25">
      <c r="A1573" s="588" t="s">
        <v>14386</v>
      </c>
      <c r="B1573" s="588" t="s">
        <v>28472</v>
      </c>
      <c r="C1573" s="588" t="s">
        <v>26237</v>
      </c>
      <c r="D1573" s="589" t="s">
        <v>28473</v>
      </c>
    </row>
    <row r="1574" spans="1:4" ht="13.5" x14ac:dyDescent="0.25">
      <c r="A1574" s="588" t="s">
        <v>14387</v>
      </c>
      <c r="B1574" s="588" t="s">
        <v>28474</v>
      </c>
      <c r="C1574" s="588" t="s">
        <v>26105</v>
      </c>
      <c r="D1574" s="589" t="s">
        <v>28446</v>
      </c>
    </row>
    <row r="1575" spans="1:4" ht="13.5" x14ac:dyDescent="0.25">
      <c r="A1575" s="588" t="s">
        <v>14388</v>
      </c>
      <c r="B1575" s="588" t="s">
        <v>28475</v>
      </c>
      <c r="C1575" s="588" t="s">
        <v>26237</v>
      </c>
      <c r="D1575" s="589" t="s">
        <v>28476</v>
      </c>
    </row>
    <row r="1576" spans="1:4" ht="13.5" x14ac:dyDescent="0.25">
      <c r="A1576" s="588" t="s">
        <v>14389</v>
      </c>
      <c r="B1576" s="588" t="s">
        <v>28477</v>
      </c>
      <c r="C1576" s="588" t="s">
        <v>26105</v>
      </c>
      <c r="D1576" s="589" t="s">
        <v>28456</v>
      </c>
    </row>
    <row r="1577" spans="1:4" ht="13.5" x14ac:dyDescent="0.25">
      <c r="A1577" s="588" t="s">
        <v>14390</v>
      </c>
      <c r="B1577" s="588" t="s">
        <v>28478</v>
      </c>
      <c r="C1577" s="588" t="s">
        <v>26237</v>
      </c>
      <c r="D1577" s="589" t="s">
        <v>28479</v>
      </c>
    </row>
    <row r="1578" spans="1:4" ht="13.5" x14ac:dyDescent="0.25">
      <c r="A1578" s="588" t="s">
        <v>14391</v>
      </c>
      <c r="B1578" s="588" t="s">
        <v>28480</v>
      </c>
      <c r="C1578" s="588" t="s">
        <v>26237</v>
      </c>
      <c r="D1578" s="589" t="s">
        <v>28481</v>
      </c>
    </row>
    <row r="1579" spans="1:4" ht="13.5" x14ac:dyDescent="0.25">
      <c r="A1579" s="588" t="s">
        <v>14392</v>
      </c>
      <c r="B1579" s="588" t="s">
        <v>28482</v>
      </c>
      <c r="C1579" s="588" t="s">
        <v>26237</v>
      </c>
      <c r="D1579" s="589" t="s">
        <v>28483</v>
      </c>
    </row>
    <row r="1580" spans="1:4" ht="13.5" x14ac:dyDescent="0.25">
      <c r="A1580" s="588" t="s">
        <v>14393</v>
      </c>
      <c r="B1580" s="588" t="s">
        <v>28484</v>
      </c>
      <c r="C1580" s="588" t="s">
        <v>26237</v>
      </c>
      <c r="D1580" s="589" t="s">
        <v>28485</v>
      </c>
    </row>
    <row r="1581" spans="1:4" ht="13.5" x14ac:dyDescent="0.25">
      <c r="A1581" s="588" t="s">
        <v>14394</v>
      </c>
      <c r="B1581" s="588" t="s">
        <v>28486</v>
      </c>
      <c r="C1581" s="588" t="s">
        <v>26105</v>
      </c>
      <c r="D1581" s="589" t="s">
        <v>28487</v>
      </c>
    </row>
    <row r="1582" spans="1:4" ht="13.5" x14ac:dyDescent="0.25">
      <c r="A1582" s="588" t="s">
        <v>14395</v>
      </c>
      <c r="B1582" s="588" t="s">
        <v>28488</v>
      </c>
      <c r="C1582" s="588" t="s">
        <v>26105</v>
      </c>
      <c r="D1582" s="589" t="s">
        <v>19088</v>
      </c>
    </row>
    <row r="1583" spans="1:4" ht="13.5" x14ac:dyDescent="0.25">
      <c r="A1583" s="588" t="s">
        <v>14396</v>
      </c>
      <c r="B1583" s="588" t="s">
        <v>28489</v>
      </c>
      <c r="C1583" s="588" t="s">
        <v>26105</v>
      </c>
      <c r="D1583" s="589" t="s">
        <v>28490</v>
      </c>
    </row>
    <row r="1584" spans="1:4" ht="13.5" x14ac:dyDescent="0.25">
      <c r="A1584" s="588" t="s">
        <v>14397</v>
      </c>
      <c r="B1584" s="588" t="s">
        <v>28491</v>
      </c>
      <c r="C1584" s="588" t="s">
        <v>26237</v>
      </c>
      <c r="D1584" s="589" t="s">
        <v>28492</v>
      </c>
    </row>
    <row r="1585" spans="1:4" ht="13.5" x14ac:dyDescent="0.25">
      <c r="A1585" s="588" t="s">
        <v>14398</v>
      </c>
      <c r="B1585" s="588" t="s">
        <v>28493</v>
      </c>
      <c r="C1585" s="588" t="s">
        <v>26237</v>
      </c>
      <c r="D1585" s="589" t="s">
        <v>28494</v>
      </c>
    </row>
    <row r="1586" spans="1:4" ht="13.5" x14ac:dyDescent="0.25">
      <c r="A1586" s="588" t="s">
        <v>14399</v>
      </c>
      <c r="B1586" s="588" t="s">
        <v>28495</v>
      </c>
      <c r="C1586" s="588" t="s">
        <v>26105</v>
      </c>
      <c r="D1586" s="589" t="s">
        <v>28487</v>
      </c>
    </row>
    <row r="1587" spans="1:4" ht="13.5" x14ac:dyDescent="0.25">
      <c r="A1587" s="588" t="s">
        <v>14400</v>
      </c>
      <c r="B1587" s="588" t="s">
        <v>28496</v>
      </c>
      <c r="C1587" s="588" t="s">
        <v>26105</v>
      </c>
      <c r="D1587" s="589" t="s">
        <v>28497</v>
      </c>
    </row>
    <row r="1588" spans="1:4" ht="13.5" x14ac:dyDescent="0.25">
      <c r="A1588" s="588" t="s">
        <v>14401</v>
      </c>
      <c r="B1588" s="588" t="s">
        <v>28498</v>
      </c>
      <c r="C1588" s="588" t="s">
        <v>26105</v>
      </c>
      <c r="D1588" s="589" t="s">
        <v>28499</v>
      </c>
    </row>
    <row r="1589" spans="1:4" ht="13.5" x14ac:dyDescent="0.25">
      <c r="A1589" s="588" t="s">
        <v>14402</v>
      </c>
      <c r="B1589" s="588" t="s">
        <v>28500</v>
      </c>
      <c r="C1589" s="588" t="s">
        <v>26237</v>
      </c>
      <c r="D1589" s="589" t="s">
        <v>28501</v>
      </c>
    </row>
    <row r="1590" spans="1:4" ht="13.5" x14ac:dyDescent="0.25">
      <c r="A1590" s="588" t="s">
        <v>14403</v>
      </c>
      <c r="B1590" s="588" t="s">
        <v>28502</v>
      </c>
      <c r="C1590" s="588" t="s">
        <v>26237</v>
      </c>
      <c r="D1590" s="589" t="s">
        <v>28503</v>
      </c>
    </row>
    <row r="1591" spans="1:4" ht="13.5" x14ac:dyDescent="0.25">
      <c r="A1591" s="588" t="s">
        <v>14404</v>
      </c>
      <c r="B1591" s="588" t="s">
        <v>28504</v>
      </c>
      <c r="C1591" s="588" t="s">
        <v>26237</v>
      </c>
      <c r="D1591" s="589" t="s">
        <v>28505</v>
      </c>
    </row>
    <row r="1592" spans="1:4" ht="13.5" x14ac:dyDescent="0.25">
      <c r="A1592" s="588" t="s">
        <v>14405</v>
      </c>
      <c r="B1592" s="588" t="s">
        <v>28506</v>
      </c>
      <c r="C1592" s="588" t="s">
        <v>26105</v>
      </c>
      <c r="D1592" s="589" t="s">
        <v>28507</v>
      </c>
    </row>
    <row r="1593" spans="1:4" ht="13.5" x14ac:dyDescent="0.25">
      <c r="A1593" s="588" t="s">
        <v>14406</v>
      </c>
      <c r="B1593" s="588" t="s">
        <v>28508</v>
      </c>
      <c r="C1593" s="588" t="s">
        <v>26105</v>
      </c>
      <c r="D1593" s="589" t="s">
        <v>28509</v>
      </c>
    </row>
    <row r="1594" spans="1:4" ht="13.5" x14ac:dyDescent="0.25">
      <c r="A1594" s="588" t="s">
        <v>14407</v>
      </c>
      <c r="B1594" s="588" t="s">
        <v>28510</v>
      </c>
      <c r="C1594" s="588" t="s">
        <v>26237</v>
      </c>
      <c r="D1594" s="589" t="s">
        <v>28511</v>
      </c>
    </row>
    <row r="1595" spans="1:4" ht="13.5" x14ac:dyDescent="0.25">
      <c r="A1595" s="588" t="s">
        <v>14408</v>
      </c>
      <c r="B1595" s="588" t="s">
        <v>28512</v>
      </c>
      <c r="C1595" s="588" t="s">
        <v>26105</v>
      </c>
      <c r="D1595" s="589" t="s">
        <v>28509</v>
      </c>
    </row>
    <row r="1596" spans="1:4" ht="13.5" x14ac:dyDescent="0.25">
      <c r="A1596" s="588" t="s">
        <v>14409</v>
      </c>
      <c r="B1596" s="588" t="s">
        <v>28513</v>
      </c>
      <c r="C1596" s="588" t="s">
        <v>26237</v>
      </c>
      <c r="D1596" s="589" t="s">
        <v>28514</v>
      </c>
    </row>
    <row r="1597" spans="1:4" ht="13.5" x14ac:dyDescent="0.25">
      <c r="A1597" s="588" t="s">
        <v>14410</v>
      </c>
      <c r="B1597" s="588" t="s">
        <v>28515</v>
      </c>
      <c r="C1597" s="588" t="s">
        <v>26105</v>
      </c>
      <c r="D1597" s="589" t="s">
        <v>28516</v>
      </c>
    </row>
    <row r="1598" spans="1:4" ht="13.5" x14ac:dyDescent="0.25">
      <c r="A1598" s="588" t="s">
        <v>14411</v>
      </c>
      <c r="B1598" s="588" t="s">
        <v>28517</v>
      </c>
      <c r="C1598" s="588" t="s">
        <v>26237</v>
      </c>
      <c r="D1598" s="589" t="s">
        <v>28518</v>
      </c>
    </row>
    <row r="1599" spans="1:4" ht="13.5" x14ac:dyDescent="0.25">
      <c r="A1599" s="588" t="s">
        <v>14412</v>
      </c>
      <c r="B1599" s="588" t="s">
        <v>28519</v>
      </c>
      <c r="C1599" s="588" t="s">
        <v>26105</v>
      </c>
      <c r="D1599" s="589" t="s">
        <v>28520</v>
      </c>
    </row>
    <row r="1600" spans="1:4" ht="13.5" x14ac:dyDescent="0.25">
      <c r="A1600" s="588" t="s">
        <v>14413</v>
      </c>
      <c r="B1600" s="588" t="s">
        <v>28521</v>
      </c>
      <c r="C1600" s="588" t="s">
        <v>26105</v>
      </c>
      <c r="D1600" s="589" t="s">
        <v>28522</v>
      </c>
    </row>
    <row r="1601" spans="1:4" ht="13.5" x14ac:dyDescent="0.25">
      <c r="A1601" s="588" t="s">
        <v>14414</v>
      </c>
      <c r="B1601" s="588" t="s">
        <v>28523</v>
      </c>
      <c r="C1601" s="588" t="s">
        <v>26237</v>
      </c>
      <c r="D1601" s="589" t="s">
        <v>28524</v>
      </c>
    </row>
    <row r="1602" spans="1:4" ht="13.5" x14ac:dyDescent="0.25">
      <c r="A1602" s="588" t="s">
        <v>14415</v>
      </c>
      <c r="B1602" s="588" t="s">
        <v>28525</v>
      </c>
      <c r="C1602" s="588" t="s">
        <v>26105</v>
      </c>
      <c r="D1602" s="589" t="s">
        <v>28526</v>
      </c>
    </row>
    <row r="1603" spans="1:4" ht="13.5" x14ac:dyDescent="0.25">
      <c r="A1603" s="588" t="s">
        <v>14416</v>
      </c>
      <c r="B1603" s="588" t="s">
        <v>28527</v>
      </c>
      <c r="C1603" s="588" t="s">
        <v>26237</v>
      </c>
      <c r="D1603" s="589" t="s">
        <v>28528</v>
      </c>
    </row>
    <row r="1604" spans="1:4" ht="13.5" x14ac:dyDescent="0.25">
      <c r="A1604" s="588" t="s">
        <v>14417</v>
      </c>
      <c r="B1604" s="588" t="s">
        <v>28529</v>
      </c>
      <c r="C1604" s="588" t="s">
        <v>26237</v>
      </c>
      <c r="D1604" s="589" t="s">
        <v>28530</v>
      </c>
    </row>
    <row r="1605" spans="1:4" ht="13.5" x14ac:dyDescent="0.25">
      <c r="A1605" s="588" t="s">
        <v>14418</v>
      </c>
      <c r="B1605" s="588" t="s">
        <v>28531</v>
      </c>
      <c r="C1605" s="588" t="s">
        <v>26105</v>
      </c>
      <c r="D1605" s="589" t="s">
        <v>28532</v>
      </c>
    </row>
    <row r="1606" spans="1:4" ht="13.5" x14ac:dyDescent="0.25">
      <c r="A1606" s="588" t="s">
        <v>14419</v>
      </c>
      <c r="B1606" s="588" t="s">
        <v>28533</v>
      </c>
      <c r="C1606" s="588" t="s">
        <v>26237</v>
      </c>
      <c r="D1606" s="589" t="s">
        <v>28534</v>
      </c>
    </row>
    <row r="1607" spans="1:4" ht="13.5" x14ac:dyDescent="0.25">
      <c r="A1607" s="588" t="s">
        <v>14420</v>
      </c>
      <c r="B1607" s="588" t="s">
        <v>28535</v>
      </c>
      <c r="C1607" s="588" t="s">
        <v>26105</v>
      </c>
      <c r="D1607" s="589" t="s">
        <v>28536</v>
      </c>
    </row>
    <row r="1608" spans="1:4" ht="13.5" x14ac:dyDescent="0.25">
      <c r="A1608" s="588" t="s">
        <v>14421</v>
      </c>
      <c r="B1608" s="588" t="s">
        <v>28537</v>
      </c>
      <c r="C1608" s="588" t="s">
        <v>26237</v>
      </c>
      <c r="D1608" s="589" t="s">
        <v>28538</v>
      </c>
    </row>
    <row r="1609" spans="1:4" ht="13.5" x14ac:dyDescent="0.25">
      <c r="A1609" s="588" t="s">
        <v>14422</v>
      </c>
      <c r="B1609" s="588" t="s">
        <v>28539</v>
      </c>
      <c r="C1609" s="588" t="s">
        <v>26105</v>
      </c>
      <c r="D1609" s="589" t="s">
        <v>28532</v>
      </c>
    </row>
    <row r="1610" spans="1:4" ht="13.5" x14ac:dyDescent="0.25">
      <c r="A1610" s="588" t="s">
        <v>14423</v>
      </c>
      <c r="B1610" s="588" t="s">
        <v>28540</v>
      </c>
      <c r="C1610" s="588" t="s">
        <v>26105</v>
      </c>
      <c r="D1610" s="589" t="s">
        <v>28541</v>
      </c>
    </row>
    <row r="1611" spans="1:4" ht="13.5" x14ac:dyDescent="0.25">
      <c r="A1611" s="588" t="s">
        <v>14424</v>
      </c>
      <c r="B1611" s="588" t="s">
        <v>28542</v>
      </c>
      <c r="C1611" s="588" t="s">
        <v>26237</v>
      </c>
      <c r="D1611" s="589" t="s">
        <v>28543</v>
      </c>
    </row>
    <row r="1612" spans="1:4" ht="13.5" x14ac:dyDescent="0.25">
      <c r="A1612" s="588" t="s">
        <v>14425</v>
      </c>
      <c r="B1612" s="588" t="s">
        <v>28544</v>
      </c>
      <c r="C1612" s="588" t="s">
        <v>26105</v>
      </c>
      <c r="D1612" s="589" t="s">
        <v>28545</v>
      </c>
    </row>
    <row r="1613" spans="1:4" ht="13.5" x14ac:dyDescent="0.25">
      <c r="A1613" s="588" t="s">
        <v>14426</v>
      </c>
      <c r="B1613" s="588" t="s">
        <v>28546</v>
      </c>
      <c r="C1613" s="588" t="s">
        <v>26237</v>
      </c>
      <c r="D1613" s="589" t="s">
        <v>28547</v>
      </c>
    </row>
    <row r="1614" spans="1:4" ht="13.5" x14ac:dyDescent="0.25">
      <c r="A1614" s="588" t="s">
        <v>14427</v>
      </c>
      <c r="B1614" s="588" t="s">
        <v>28548</v>
      </c>
      <c r="C1614" s="588" t="s">
        <v>26105</v>
      </c>
      <c r="D1614" s="589" t="s">
        <v>28545</v>
      </c>
    </row>
    <row r="1615" spans="1:4" ht="13.5" x14ac:dyDescent="0.25">
      <c r="A1615" s="588" t="s">
        <v>14428</v>
      </c>
      <c r="B1615" s="588" t="s">
        <v>28549</v>
      </c>
      <c r="C1615" s="588" t="s">
        <v>26237</v>
      </c>
      <c r="D1615" s="589" t="s">
        <v>28550</v>
      </c>
    </row>
    <row r="1616" spans="1:4" ht="13.5" x14ac:dyDescent="0.25">
      <c r="A1616" s="588" t="s">
        <v>14429</v>
      </c>
      <c r="B1616" s="588" t="s">
        <v>28551</v>
      </c>
      <c r="C1616" s="588" t="s">
        <v>26237</v>
      </c>
      <c r="D1616" s="589" t="s">
        <v>28552</v>
      </c>
    </row>
    <row r="1617" spans="1:4" ht="13.5" x14ac:dyDescent="0.25">
      <c r="A1617" s="588" t="s">
        <v>14430</v>
      </c>
      <c r="B1617" s="588" t="s">
        <v>28553</v>
      </c>
      <c r="C1617" s="588" t="s">
        <v>26105</v>
      </c>
      <c r="D1617" s="589" t="s">
        <v>28554</v>
      </c>
    </row>
    <row r="1618" spans="1:4" ht="13.5" x14ac:dyDescent="0.25">
      <c r="A1618" s="588" t="s">
        <v>14431</v>
      </c>
      <c r="B1618" s="588" t="s">
        <v>28555</v>
      </c>
      <c r="C1618" s="588" t="s">
        <v>26237</v>
      </c>
      <c r="D1618" s="589" t="s">
        <v>28556</v>
      </c>
    </row>
    <row r="1619" spans="1:4" ht="13.5" x14ac:dyDescent="0.25">
      <c r="A1619" s="588" t="s">
        <v>14432</v>
      </c>
      <c r="B1619" s="588" t="s">
        <v>28557</v>
      </c>
      <c r="C1619" s="588" t="s">
        <v>26105</v>
      </c>
      <c r="D1619" s="589" t="s">
        <v>28558</v>
      </c>
    </row>
    <row r="1620" spans="1:4" ht="13.5" x14ac:dyDescent="0.25">
      <c r="A1620" s="588" t="s">
        <v>14433</v>
      </c>
      <c r="B1620" s="588" t="s">
        <v>28559</v>
      </c>
      <c r="C1620" s="588" t="s">
        <v>26105</v>
      </c>
      <c r="D1620" s="589" t="s">
        <v>28560</v>
      </c>
    </row>
    <row r="1621" spans="1:4" ht="13.5" x14ac:dyDescent="0.25">
      <c r="A1621" s="588" t="s">
        <v>14434</v>
      </c>
      <c r="B1621" s="588" t="s">
        <v>28561</v>
      </c>
      <c r="C1621" s="588" t="s">
        <v>26105</v>
      </c>
      <c r="D1621" s="589" t="s">
        <v>28562</v>
      </c>
    </row>
    <row r="1622" spans="1:4" ht="13.5" x14ac:dyDescent="0.25">
      <c r="A1622" s="588" t="s">
        <v>14435</v>
      </c>
      <c r="B1622" s="588" t="s">
        <v>28563</v>
      </c>
      <c r="C1622" s="588" t="s">
        <v>26237</v>
      </c>
      <c r="D1622" s="589" t="s">
        <v>28564</v>
      </c>
    </row>
    <row r="1623" spans="1:4" ht="13.5" x14ac:dyDescent="0.25">
      <c r="A1623" s="588" t="s">
        <v>14436</v>
      </c>
      <c r="B1623" s="588" t="s">
        <v>28565</v>
      </c>
      <c r="C1623" s="588" t="s">
        <v>26105</v>
      </c>
      <c r="D1623" s="589" t="s">
        <v>28566</v>
      </c>
    </row>
    <row r="1624" spans="1:4" ht="13.5" x14ac:dyDescent="0.25">
      <c r="A1624" s="588" t="s">
        <v>14437</v>
      </c>
      <c r="B1624" s="588" t="s">
        <v>28567</v>
      </c>
      <c r="C1624" s="588" t="s">
        <v>26237</v>
      </c>
      <c r="D1624" s="589" t="s">
        <v>28568</v>
      </c>
    </row>
    <row r="1625" spans="1:4" ht="13.5" x14ac:dyDescent="0.25">
      <c r="A1625" s="588" t="s">
        <v>14438</v>
      </c>
      <c r="B1625" s="588" t="s">
        <v>28569</v>
      </c>
      <c r="C1625" s="588" t="s">
        <v>26105</v>
      </c>
      <c r="D1625" s="589" t="s">
        <v>28522</v>
      </c>
    </row>
    <row r="1626" spans="1:4" ht="13.5" x14ac:dyDescent="0.25">
      <c r="A1626" s="588" t="s">
        <v>14439</v>
      </c>
      <c r="B1626" s="588" t="s">
        <v>28570</v>
      </c>
      <c r="C1626" s="588" t="s">
        <v>26237</v>
      </c>
      <c r="D1626" s="589" t="s">
        <v>28571</v>
      </c>
    </row>
    <row r="1627" spans="1:4" ht="13.5" x14ac:dyDescent="0.25">
      <c r="A1627" s="588" t="s">
        <v>14440</v>
      </c>
      <c r="B1627" s="588" t="s">
        <v>28572</v>
      </c>
      <c r="C1627" s="588" t="s">
        <v>26105</v>
      </c>
      <c r="D1627" s="589" t="s">
        <v>28526</v>
      </c>
    </row>
    <row r="1628" spans="1:4" ht="13.5" x14ac:dyDescent="0.25">
      <c r="A1628" s="588" t="s">
        <v>14441</v>
      </c>
      <c r="B1628" s="588" t="s">
        <v>28573</v>
      </c>
      <c r="C1628" s="588" t="s">
        <v>26237</v>
      </c>
      <c r="D1628" s="589" t="s">
        <v>28574</v>
      </c>
    </row>
    <row r="1629" spans="1:4" ht="13.5" x14ac:dyDescent="0.25">
      <c r="A1629" s="588" t="s">
        <v>14442</v>
      </c>
      <c r="B1629" s="588" t="s">
        <v>28575</v>
      </c>
      <c r="C1629" s="588" t="s">
        <v>26105</v>
      </c>
      <c r="D1629" s="589" t="s">
        <v>28576</v>
      </c>
    </row>
    <row r="1630" spans="1:4" ht="13.5" x14ac:dyDescent="0.25">
      <c r="A1630" s="588" t="s">
        <v>3204</v>
      </c>
      <c r="B1630" s="588" t="s">
        <v>28577</v>
      </c>
      <c r="C1630" s="588" t="s">
        <v>26105</v>
      </c>
      <c r="D1630" s="589" t="s">
        <v>4129</v>
      </c>
    </row>
    <row r="1631" spans="1:4" ht="13.5" x14ac:dyDescent="0.25">
      <c r="A1631" s="588" t="s">
        <v>3205</v>
      </c>
      <c r="B1631" s="588" t="s">
        <v>28578</v>
      </c>
      <c r="C1631" s="588" t="s">
        <v>26105</v>
      </c>
      <c r="D1631" s="589" t="s">
        <v>244</v>
      </c>
    </row>
    <row r="1632" spans="1:4" ht="13.5" x14ac:dyDescent="0.25">
      <c r="A1632" s="588" t="s">
        <v>3206</v>
      </c>
      <c r="B1632" s="588" t="s">
        <v>28579</v>
      </c>
      <c r="C1632" s="588" t="s">
        <v>26105</v>
      </c>
      <c r="D1632" s="589" t="s">
        <v>2135</v>
      </c>
    </row>
    <row r="1633" spans="1:4" ht="13.5" x14ac:dyDescent="0.25">
      <c r="A1633" s="588" t="s">
        <v>3207</v>
      </c>
      <c r="B1633" s="588" t="s">
        <v>28580</v>
      </c>
      <c r="C1633" s="588" t="s">
        <v>26105</v>
      </c>
      <c r="D1633" s="589" t="s">
        <v>18104</v>
      </c>
    </row>
    <row r="1634" spans="1:4" ht="13.5" x14ac:dyDescent="0.25">
      <c r="A1634" s="588" t="s">
        <v>3208</v>
      </c>
      <c r="B1634" s="588" t="s">
        <v>28581</v>
      </c>
      <c r="C1634" s="588" t="s">
        <v>26105</v>
      </c>
      <c r="D1634" s="589" t="s">
        <v>28582</v>
      </c>
    </row>
    <row r="1635" spans="1:4" ht="13.5" x14ac:dyDescent="0.25">
      <c r="A1635" s="588" t="s">
        <v>3210</v>
      </c>
      <c r="B1635" s="588" t="s">
        <v>28583</v>
      </c>
      <c r="C1635" s="588" t="s">
        <v>26105</v>
      </c>
      <c r="D1635" s="589" t="s">
        <v>28584</v>
      </c>
    </row>
    <row r="1636" spans="1:4" ht="13.5" x14ac:dyDescent="0.25">
      <c r="A1636" s="588" t="s">
        <v>3211</v>
      </c>
      <c r="B1636" s="588" t="s">
        <v>28585</v>
      </c>
      <c r="C1636" s="588" t="s">
        <v>26105</v>
      </c>
      <c r="D1636" s="589" t="s">
        <v>28586</v>
      </c>
    </row>
    <row r="1637" spans="1:4" ht="13.5" x14ac:dyDescent="0.25">
      <c r="A1637" s="588" t="s">
        <v>3212</v>
      </c>
      <c r="B1637" s="588" t="s">
        <v>28587</v>
      </c>
      <c r="C1637" s="588" t="s">
        <v>26105</v>
      </c>
      <c r="D1637" s="589" t="s">
        <v>28588</v>
      </c>
    </row>
    <row r="1638" spans="1:4" ht="13.5" x14ac:dyDescent="0.25">
      <c r="A1638" s="588" t="s">
        <v>3214</v>
      </c>
      <c r="B1638" s="588" t="s">
        <v>28589</v>
      </c>
      <c r="C1638" s="588" t="s">
        <v>26105</v>
      </c>
      <c r="D1638" s="589" t="s">
        <v>28590</v>
      </c>
    </row>
    <row r="1639" spans="1:4" ht="13.5" x14ac:dyDescent="0.25">
      <c r="A1639" s="588" t="s">
        <v>3215</v>
      </c>
      <c r="B1639" s="588" t="s">
        <v>28591</v>
      </c>
      <c r="C1639" s="588" t="s">
        <v>26105</v>
      </c>
      <c r="D1639" s="589" t="s">
        <v>17406</v>
      </c>
    </row>
    <row r="1640" spans="1:4" ht="13.5" x14ac:dyDescent="0.25">
      <c r="A1640" s="588" t="s">
        <v>3217</v>
      </c>
      <c r="B1640" s="588" t="s">
        <v>28592</v>
      </c>
      <c r="C1640" s="588" t="s">
        <v>26105</v>
      </c>
      <c r="D1640" s="589" t="s">
        <v>18321</v>
      </c>
    </row>
    <row r="1641" spans="1:4" ht="13.5" x14ac:dyDescent="0.25">
      <c r="A1641" s="588" t="s">
        <v>3218</v>
      </c>
      <c r="B1641" s="588" t="s">
        <v>28593</v>
      </c>
      <c r="C1641" s="588" t="s">
        <v>26105</v>
      </c>
      <c r="D1641" s="589" t="s">
        <v>995</v>
      </c>
    </row>
    <row r="1642" spans="1:4" ht="13.5" x14ac:dyDescent="0.25">
      <c r="A1642" s="588" t="s">
        <v>3219</v>
      </c>
      <c r="B1642" s="588" t="s">
        <v>28594</v>
      </c>
      <c r="C1642" s="588" t="s">
        <v>26105</v>
      </c>
      <c r="D1642" s="589" t="s">
        <v>27800</v>
      </c>
    </row>
    <row r="1643" spans="1:4" ht="13.5" x14ac:dyDescent="0.25">
      <c r="A1643" s="588" t="s">
        <v>3220</v>
      </c>
      <c r="B1643" s="588" t="s">
        <v>28595</v>
      </c>
      <c r="C1643" s="588" t="s">
        <v>26105</v>
      </c>
      <c r="D1643" s="589" t="s">
        <v>22991</v>
      </c>
    </row>
    <row r="1644" spans="1:4" ht="13.5" x14ac:dyDescent="0.25">
      <c r="A1644" s="588" t="s">
        <v>3221</v>
      </c>
      <c r="B1644" s="588" t="s">
        <v>28596</v>
      </c>
      <c r="C1644" s="588" t="s">
        <v>26105</v>
      </c>
      <c r="D1644" s="589" t="s">
        <v>28597</v>
      </c>
    </row>
    <row r="1645" spans="1:4" ht="13.5" x14ac:dyDescent="0.25">
      <c r="A1645" s="588" t="s">
        <v>3222</v>
      </c>
      <c r="B1645" s="588" t="s">
        <v>28598</v>
      </c>
      <c r="C1645" s="588" t="s">
        <v>26105</v>
      </c>
      <c r="D1645" s="589" t="s">
        <v>20747</v>
      </c>
    </row>
    <row r="1646" spans="1:4" ht="13.5" x14ac:dyDescent="0.25">
      <c r="A1646" s="588" t="s">
        <v>3223</v>
      </c>
      <c r="B1646" s="588" t="s">
        <v>28599</v>
      </c>
      <c r="C1646" s="588" t="s">
        <v>26105</v>
      </c>
      <c r="D1646" s="589" t="s">
        <v>28600</v>
      </c>
    </row>
    <row r="1647" spans="1:4" ht="13.5" x14ac:dyDescent="0.25">
      <c r="A1647" s="588" t="s">
        <v>3224</v>
      </c>
      <c r="B1647" s="588" t="s">
        <v>28601</v>
      </c>
      <c r="C1647" s="588" t="s">
        <v>26105</v>
      </c>
      <c r="D1647" s="589" t="s">
        <v>14074</v>
      </c>
    </row>
    <row r="1648" spans="1:4" ht="13.5" x14ac:dyDescent="0.25">
      <c r="A1648" s="588" t="s">
        <v>3225</v>
      </c>
      <c r="B1648" s="588" t="s">
        <v>28602</v>
      </c>
      <c r="C1648" s="588" t="s">
        <v>26105</v>
      </c>
      <c r="D1648" s="589" t="s">
        <v>28603</v>
      </c>
    </row>
    <row r="1649" spans="1:4" ht="13.5" x14ac:dyDescent="0.25">
      <c r="A1649" s="588" t="s">
        <v>3226</v>
      </c>
      <c r="B1649" s="588" t="s">
        <v>28604</v>
      </c>
      <c r="C1649" s="588" t="s">
        <v>26105</v>
      </c>
      <c r="D1649" s="589" t="s">
        <v>28605</v>
      </c>
    </row>
    <row r="1650" spans="1:4" ht="13.5" x14ac:dyDescent="0.25">
      <c r="A1650" s="588" t="s">
        <v>3227</v>
      </c>
      <c r="B1650" s="588" t="s">
        <v>28606</v>
      </c>
      <c r="C1650" s="588" t="s">
        <v>26105</v>
      </c>
      <c r="D1650" s="589" t="s">
        <v>13915</v>
      </c>
    </row>
    <row r="1651" spans="1:4" ht="13.5" x14ac:dyDescent="0.25">
      <c r="A1651" s="588" t="s">
        <v>3228</v>
      </c>
      <c r="B1651" s="588" t="s">
        <v>28607</v>
      </c>
      <c r="C1651" s="588" t="s">
        <v>26105</v>
      </c>
      <c r="D1651" s="589" t="s">
        <v>2176</v>
      </c>
    </row>
    <row r="1652" spans="1:4" ht="13.5" x14ac:dyDescent="0.25">
      <c r="A1652" s="588" t="s">
        <v>3229</v>
      </c>
      <c r="B1652" s="588" t="s">
        <v>28608</v>
      </c>
      <c r="C1652" s="588" t="s">
        <v>26105</v>
      </c>
      <c r="D1652" s="589" t="s">
        <v>28609</v>
      </c>
    </row>
    <row r="1653" spans="1:4" ht="13.5" x14ac:dyDescent="0.25">
      <c r="A1653" s="588" t="s">
        <v>3230</v>
      </c>
      <c r="B1653" s="588" t="s">
        <v>28610</v>
      </c>
      <c r="C1653" s="588" t="s">
        <v>26105</v>
      </c>
      <c r="D1653" s="589" t="s">
        <v>28611</v>
      </c>
    </row>
    <row r="1654" spans="1:4" ht="13.5" x14ac:dyDescent="0.25">
      <c r="A1654" s="588" t="s">
        <v>3231</v>
      </c>
      <c r="B1654" s="588" t="s">
        <v>28612</v>
      </c>
      <c r="C1654" s="588" t="s">
        <v>26105</v>
      </c>
      <c r="D1654" s="589" t="s">
        <v>14313</v>
      </c>
    </row>
    <row r="1655" spans="1:4" ht="13.5" x14ac:dyDescent="0.25">
      <c r="A1655" s="588" t="s">
        <v>3232</v>
      </c>
      <c r="B1655" s="588" t="s">
        <v>28613</v>
      </c>
      <c r="C1655" s="588" t="s">
        <v>26105</v>
      </c>
      <c r="D1655" s="589" t="s">
        <v>28614</v>
      </c>
    </row>
    <row r="1656" spans="1:4" ht="13.5" x14ac:dyDescent="0.25">
      <c r="A1656" s="588" t="s">
        <v>3233</v>
      </c>
      <c r="B1656" s="588" t="s">
        <v>28615</v>
      </c>
      <c r="C1656" s="588" t="s">
        <v>26105</v>
      </c>
      <c r="D1656" s="589" t="s">
        <v>28616</v>
      </c>
    </row>
    <row r="1657" spans="1:4" ht="13.5" x14ac:dyDescent="0.25">
      <c r="A1657" s="588" t="s">
        <v>3234</v>
      </c>
      <c r="B1657" s="588" t="s">
        <v>28617</v>
      </c>
      <c r="C1657" s="588" t="s">
        <v>26105</v>
      </c>
      <c r="D1657" s="589" t="s">
        <v>2714</v>
      </c>
    </row>
    <row r="1658" spans="1:4" ht="13.5" x14ac:dyDescent="0.25">
      <c r="A1658" s="588" t="s">
        <v>3235</v>
      </c>
      <c r="B1658" s="588" t="s">
        <v>28618</v>
      </c>
      <c r="C1658" s="588" t="s">
        <v>26496</v>
      </c>
      <c r="D1658" s="589" t="s">
        <v>28619</v>
      </c>
    </row>
    <row r="1659" spans="1:4" ht="13.5" x14ac:dyDescent="0.25">
      <c r="A1659" s="588" t="s">
        <v>3236</v>
      </c>
      <c r="B1659" s="588" t="s">
        <v>28620</v>
      </c>
      <c r="C1659" s="588" t="s">
        <v>26496</v>
      </c>
      <c r="D1659" s="589" t="s">
        <v>17617</v>
      </c>
    </row>
    <row r="1660" spans="1:4" ht="13.5" x14ac:dyDescent="0.25">
      <c r="A1660" s="588" t="s">
        <v>3237</v>
      </c>
      <c r="B1660" s="588" t="s">
        <v>28621</v>
      </c>
      <c r="C1660" s="588" t="s">
        <v>26496</v>
      </c>
      <c r="D1660" s="589" t="s">
        <v>17990</v>
      </c>
    </row>
    <row r="1661" spans="1:4" ht="13.5" x14ac:dyDescent="0.25">
      <c r="A1661" s="588" t="s">
        <v>3238</v>
      </c>
      <c r="B1661" s="588" t="s">
        <v>28622</v>
      </c>
      <c r="C1661" s="588" t="s">
        <v>26496</v>
      </c>
      <c r="D1661" s="589" t="s">
        <v>28623</v>
      </c>
    </row>
    <row r="1662" spans="1:4" ht="13.5" x14ac:dyDescent="0.25">
      <c r="A1662" s="588" t="s">
        <v>3239</v>
      </c>
      <c r="B1662" s="588" t="s">
        <v>28624</v>
      </c>
      <c r="C1662" s="588" t="s">
        <v>26496</v>
      </c>
      <c r="D1662" s="589" t="s">
        <v>1169</v>
      </c>
    </row>
    <row r="1663" spans="1:4" ht="13.5" x14ac:dyDescent="0.25">
      <c r="A1663" s="588" t="s">
        <v>3241</v>
      </c>
      <c r="B1663" s="588" t="s">
        <v>28625</v>
      </c>
      <c r="C1663" s="588" t="s">
        <v>26496</v>
      </c>
      <c r="D1663" s="589" t="s">
        <v>28626</v>
      </c>
    </row>
    <row r="1664" spans="1:4" ht="13.5" x14ac:dyDescent="0.25">
      <c r="A1664" s="588" t="s">
        <v>3242</v>
      </c>
      <c r="B1664" s="588" t="s">
        <v>28627</v>
      </c>
      <c r="C1664" s="588" t="s">
        <v>26496</v>
      </c>
      <c r="D1664" s="589" t="s">
        <v>603</v>
      </c>
    </row>
    <row r="1665" spans="1:4" ht="13.5" x14ac:dyDescent="0.25">
      <c r="A1665" s="588" t="s">
        <v>3244</v>
      </c>
      <c r="B1665" s="588" t="s">
        <v>28628</v>
      </c>
      <c r="C1665" s="588" t="s">
        <v>26496</v>
      </c>
      <c r="D1665" s="589" t="s">
        <v>25920</v>
      </c>
    </row>
    <row r="1666" spans="1:4" ht="13.5" x14ac:dyDescent="0.25">
      <c r="A1666" s="588" t="s">
        <v>3245</v>
      </c>
      <c r="B1666" s="588" t="s">
        <v>28629</v>
      </c>
      <c r="C1666" s="588" t="s">
        <v>26496</v>
      </c>
      <c r="D1666" s="589" t="s">
        <v>28630</v>
      </c>
    </row>
    <row r="1667" spans="1:4" ht="13.5" x14ac:dyDescent="0.25">
      <c r="A1667" s="588" t="s">
        <v>3246</v>
      </c>
      <c r="B1667" s="588" t="s">
        <v>28631</v>
      </c>
      <c r="C1667" s="588" t="s">
        <v>26496</v>
      </c>
      <c r="D1667" s="589" t="s">
        <v>28632</v>
      </c>
    </row>
    <row r="1668" spans="1:4" ht="13.5" x14ac:dyDescent="0.25">
      <c r="A1668" s="588" t="s">
        <v>3247</v>
      </c>
      <c r="B1668" s="588" t="s">
        <v>28633</v>
      </c>
      <c r="C1668" s="588" t="s">
        <v>26496</v>
      </c>
      <c r="D1668" s="589" t="s">
        <v>1539</v>
      </c>
    </row>
    <row r="1669" spans="1:4" ht="13.5" x14ac:dyDescent="0.25">
      <c r="A1669" s="588" t="s">
        <v>3249</v>
      </c>
      <c r="B1669" s="588" t="s">
        <v>28634</v>
      </c>
      <c r="C1669" s="588" t="s">
        <v>26496</v>
      </c>
      <c r="D1669" s="589" t="s">
        <v>1043</v>
      </c>
    </row>
    <row r="1670" spans="1:4" ht="13.5" x14ac:dyDescent="0.25">
      <c r="A1670" s="588" t="s">
        <v>3250</v>
      </c>
      <c r="B1670" s="588" t="s">
        <v>28635</v>
      </c>
      <c r="C1670" s="588" t="s">
        <v>26496</v>
      </c>
      <c r="D1670" s="589" t="s">
        <v>1071</v>
      </c>
    </row>
    <row r="1671" spans="1:4" ht="13.5" x14ac:dyDescent="0.25">
      <c r="A1671" s="588" t="s">
        <v>3251</v>
      </c>
      <c r="B1671" s="588" t="s">
        <v>28636</v>
      </c>
      <c r="C1671" s="588" t="s">
        <v>26496</v>
      </c>
      <c r="D1671" s="589" t="s">
        <v>16463</v>
      </c>
    </row>
    <row r="1672" spans="1:4" ht="13.5" x14ac:dyDescent="0.25">
      <c r="A1672" s="588" t="s">
        <v>3253</v>
      </c>
      <c r="B1672" s="588" t="s">
        <v>28637</v>
      </c>
      <c r="C1672" s="588" t="s">
        <v>26496</v>
      </c>
      <c r="D1672" s="589" t="s">
        <v>18089</v>
      </c>
    </row>
    <row r="1673" spans="1:4" ht="13.5" x14ac:dyDescent="0.25">
      <c r="A1673" s="588" t="s">
        <v>3254</v>
      </c>
      <c r="B1673" s="588" t="s">
        <v>28638</v>
      </c>
      <c r="C1673" s="588" t="s">
        <v>26496</v>
      </c>
      <c r="D1673" s="589" t="s">
        <v>28639</v>
      </c>
    </row>
    <row r="1674" spans="1:4" ht="13.5" x14ac:dyDescent="0.25">
      <c r="A1674" s="588" t="s">
        <v>3256</v>
      </c>
      <c r="B1674" s="588" t="s">
        <v>28640</v>
      </c>
      <c r="C1674" s="588" t="s">
        <v>26496</v>
      </c>
      <c r="D1674" s="589" t="s">
        <v>351</v>
      </c>
    </row>
    <row r="1675" spans="1:4" ht="13.5" x14ac:dyDescent="0.25">
      <c r="A1675" s="588" t="s">
        <v>3257</v>
      </c>
      <c r="B1675" s="588" t="s">
        <v>28641</v>
      </c>
      <c r="C1675" s="588" t="s">
        <v>26496</v>
      </c>
      <c r="D1675" s="589" t="s">
        <v>583</v>
      </c>
    </row>
    <row r="1676" spans="1:4" ht="13.5" x14ac:dyDescent="0.25">
      <c r="A1676" s="588" t="s">
        <v>3258</v>
      </c>
      <c r="B1676" s="588" t="s">
        <v>28642</v>
      </c>
      <c r="C1676" s="588" t="s">
        <v>26496</v>
      </c>
      <c r="D1676" s="589" t="s">
        <v>28643</v>
      </c>
    </row>
    <row r="1677" spans="1:4" ht="13.5" x14ac:dyDescent="0.25">
      <c r="A1677" s="588" t="s">
        <v>3259</v>
      </c>
      <c r="B1677" s="588" t="s">
        <v>28644</v>
      </c>
      <c r="C1677" s="588" t="s">
        <v>26496</v>
      </c>
      <c r="D1677" s="589" t="s">
        <v>28645</v>
      </c>
    </row>
    <row r="1678" spans="1:4" ht="13.5" x14ac:dyDescent="0.25">
      <c r="A1678" s="588" t="s">
        <v>3260</v>
      </c>
      <c r="B1678" s="588" t="s">
        <v>28646</v>
      </c>
      <c r="C1678" s="588" t="s">
        <v>26496</v>
      </c>
      <c r="D1678" s="589" t="s">
        <v>28647</v>
      </c>
    </row>
    <row r="1679" spans="1:4" ht="13.5" x14ac:dyDescent="0.25">
      <c r="A1679" s="588" t="s">
        <v>3262</v>
      </c>
      <c r="B1679" s="588" t="s">
        <v>28648</v>
      </c>
      <c r="C1679" s="588" t="s">
        <v>26496</v>
      </c>
      <c r="D1679" s="589" t="s">
        <v>28649</v>
      </c>
    </row>
    <row r="1680" spans="1:4" ht="13.5" x14ac:dyDescent="0.25">
      <c r="A1680" s="588" t="s">
        <v>3263</v>
      </c>
      <c r="B1680" s="588" t="s">
        <v>28650</v>
      </c>
      <c r="C1680" s="588" t="s">
        <v>26496</v>
      </c>
      <c r="D1680" s="589" t="s">
        <v>28651</v>
      </c>
    </row>
    <row r="1681" spans="1:4" ht="13.5" x14ac:dyDescent="0.25">
      <c r="A1681" s="588" t="s">
        <v>3264</v>
      </c>
      <c r="B1681" s="588" t="s">
        <v>28652</v>
      </c>
      <c r="C1681" s="588" t="s">
        <v>26496</v>
      </c>
      <c r="D1681" s="589" t="s">
        <v>28653</v>
      </c>
    </row>
    <row r="1682" spans="1:4" ht="13.5" x14ac:dyDescent="0.25">
      <c r="A1682" s="588" t="s">
        <v>3265</v>
      </c>
      <c r="B1682" s="588" t="s">
        <v>28654</v>
      </c>
      <c r="C1682" s="588" t="s">
        <v>26496</v>
      </c>
      <c r="D1682" s="589" t="s">
        <v>28655</v>
      </c>
    </row>
    <row r="1683" spans="1:4" ht="13.5" x14ac:dyDescent="0.25">
      <c r="A1683" s="588" t="s">
        <v>3266</v>
      </c>
      <c r="B1683" s="588" t="s">
        <v>28656</v>
      </c>
      <c r="C1683" s="588" t="s">
        <v>28022</v>
      </c>
      <c r="D1683" s="589" t="s">
        <v>2269</v>
      </c>
    </row>
    <row r="1684" spans="1:4" ht="13.5" x14ac:dyDescent="0.25">
      <c r="A1684" s="588" t="s">
        <v>3267</v>
      </c>
      <c r="B1684" s="588" t="s">
        <v>28657</v>
      </c>
      <c r="C1684" s="588" t="s">
        <v>28022</v>
      </c>
      <c r="D1684" s="589" t="s">
        <v>28658</v>
      </c>
    </row>
    <row r="1685" spans="1:4" ht="13.5" x14ac:dyDescent="0.25">
      <c r="A1685" s="588" t="s">
        <v>3268</v>
      </c>
      <c r="B1685" s="588" t="s">
        <v>28659</v>
      </c>
      <c r="C1685" s="588" t="s">
        <v>28022</v>
      </c>
      <c r="D1685" s="589" t="s">
        <v>3540</v>
      </c>
    </row>
    <row r="1686" spans="1:4" ht="13.5" x14ac:dyDescent="0.25">
      <c r="A1686" s="588" t="s">
        <v>3269</v>
      </c>
      <c r="B1686" s="588" t="s">
        <v>28660</v>
      </c>
      <c r="C1686" s="588" t="s">
        <v>26237</v>
      </c>
      <c r="D1686" s="589" t="s">
        <v>28661</v>
      </c>
    </row>
    <row r="1687" spans="1:4" ht="13.5" x14ac:dyDescent="0.25">
      <c r="A1687" s="588" t="s">
        <v>3270</v>
      </c>
      <c r="B1687" s="588" t="s">
        <v>28662</v>
      </c>
      <c r="C1687" s="588" t="s">
        <v>26237</v>
      </c>
      <c r="D1687" s="589" t="s">
        <v>28663</v>
      </c>
    </row>
    <row r="1688" spans="1:4" ht="13.5" x14ac:dyDescent="0.25">
      <c r="A1688" s="588" t="s">
        <v>3273</v>
      </c>
      <c r="B1688" s="588" t="s">
        <v>28664</v>
      </c>
      <c r="C1688" s="588" t="s">
        <v>26496</v>
      </c>
      <c r="D1688" s="589" t="s">
        <v>28665</v>
      </c>
    </row>
    <row r="1689" spans="1:4" ht="13.5" x14ac:dyDescent="0.25">
      <c r="A1689" s="588" t="s">
        <v>28666</v>
      </c>
      <c r="B1689" s="588" t="s">
        <v>28667</v>
      </c>
      <c r="C1689" s="588" t="s">
        <v>26237</v>
      </c>
      <c r="D1689" s="589" t="s">
        <v>28668</v>
      </c>
    </row>
    <row r="1690" spans="1:4" ht="13.5" x14ac:dyDescent="0.25">
      <c r="A1690" s="588" t="s">
        <v>28669</v>
      </c>
      <c r="B1690" s="588" t="s">
        <v>28670</v>
      </c>
      <c r="C1690" s="588" t="s">
        <v>26237</v>
      </c>
      <c r="D1690" s="589" t="s">
        <v>28671</v>
      </c>
    </row>
    <row r="1691" spans="1:4" ht="13.5" x14ac:dyDescent="0.25">
      <c r="A1691" s="588" t="s">
        <v>28672</v>
      </c>
      <c r="B1691" s="588" t="s">
        <v>28673</v>
      </c>
      <c r="C1691" s="588" t="s">
        <v>26237</v>
      </c>
      <c r="D1691" s="589" t="s">
        <v>28674</v>
      </c>
    </row>
    <row r="1692" spans="1:4" ht="13.5" x14ac:dyDescent="0.25">
      <c r="A1692" s="588" t="s">
        <v>28675</v>
      </c>
      <c r="B1692" s="588" t="s">
        <v>28676</v>
      </c>
      <c r="C1692" s="588" t="s">
        <v>26237</v>
      </c>
      <c r="D1692" s="589" t="s">
        <v>28677</v>
      </c>
    </row>
    <row r="1693" spans="1:4" ht="13.5" x14ac:dyDescent="0.25">
      <c r="A1693" s="588" t="s">
        <v>28678</v>
      </c>
      <c r="B1693" s="588" t="s">
        <v>28679</v>
      </c>
      <c r="C1693" s="588" t="s">
        <v>26237</v>
      </c>
      <c r="D1693" s="589" t="s">
        <v>28680</v>
      </c>
    </row>
    <row r="1694" spans="1:4" ht="13.5" x14ac:dyDescent="0.25">
      <c r="A1694" s="588" t="s">
        <v>28681</v>
      </c>
      <c r="B1694" s="588" t="s">
        <v>28682</v>
      </c>
      <c r="C1694" s="588" t="s">
        <v>26237</v>
      </c>
      <c r="D1694" s="589" t="s">
        <v>28683</v>
      </c>
    </row>
    <row r="1695" spans="1:4" ht="13.5" x14ac:dyDescent="0.25">
      <c r="A1695" s="588" t="s">
        <v>3274</v>
      </c>
      <c r="B1695" s="588" t="s">
        <v>28684</v>
      </c>
      <c r="C1695" s="588" t="s">
        <v>26237</v>
      </c>
      <c r="D1695" s="589" t="s">
        <v>28685</v>
      </c>
    </row>
    <row r="1696" spans="1:4" ht="13.5" x14ac:dyDescent="0.25">
      <c r="A1696" s="588" t="s">
        <v>3275</v>
      </c>
      <c r="B1696" s="588" t="s">
        <v>28686</v>
      </c>
      <c r="C1696" s="588" t="s">
        <v>26237</v>
      </c>
      <c r="D1696" s="589" t="s">
        <v>28687</v>
      </c>
    </row>
    <row r="1697" spans="1:4" ht="13.5" x14ac:dyDescent="0.25">
      <c r="A1697" s="588" t="s">
        <v>3276</v>
      </c>
      <c r="B1697" s="588" t="s">
        <v>28688</v>
      </c>
      <c r="C1697" s="588" t="s">
        <v>26237</v>
      </c>
      <c r="D1697" s="589" t="s">
        <v>26777</v>
      </c>
    </row>
    <row r="1698" spans="1:4" ht="13.5" x14ac:dyDescent="0.25">
      <c r="A1698" s="588" t="s">
        <v>3277</v>
      </c>
      <c r="B1698" s="588" t="s">
        <v>28689</v>
      </c>
      <c r="C1698" s="588" t="s">
        <v>26237</v>
      </c>
      <c r="D1698" s="589" t="s">
        <v>28690</v>
      </c>
    </row>
    <row r="1699" spans="1:4" ht="13.5" x14ac:dyDescent="0.25">
      <c r="A1699" s="588" t="s">
        <v>3278</v>
      </c>
      <c r="B1699" s="588" t="s">
        <v>28691</v>
      </c>
      <c r="C1699" s="588" t="s">
        <v>26237</v>
      </c>
      <c r="D1699" s="589" t="s">
        <v>28692</v>
      </c>
    </row>
    <row r="1700" spans="1:4" ht="13.5" x14ac:dyDescent="0.25">
      <c r="A1700" s="588" t="s">
        <v>3279</v>
      </c>
      <c r="B1700" s="588" t="s">
        <v>28693</v>
      </c>
      <c r="C1700" s="588" t="s">
        <v>26237</v>
      </c>
      <c r="D1700" s="589" t="s">
        <v>14001</v>
      </c>
    </row>
    <row r="1701" spans="1:4" ht="13.5" x14ac:dyDescent="0.25">
      <c r="A1701" s="588" t="s">
        <v>3280</v>
      </c>
      <c r="B1701" s="588" t="s">
        <v>28694</v>
      </c>
      <c r="C1701" s="588" t="s">
        <v>26237</v>
      </c>
      <c r="D1701" s="589" t="s">
        <v>28695</v>
      </c>
    </row>
    <row r="1702" spans="1:4" ht="13.5" x14ac:dyDescent="0.25">
      <c r="A1702" s="588" t="s">
        <v>3281</v>
      </c>
      <c r="B1702" s="588" t="s">
        <v>28696</v>
      </c>
      <c r="C1702" s="588" t="s">
        <v>26237</v>
      </c>
      <c r="D1702" s="589" t="s">
        <v>28697</v>
      </c>
    </row>
    <row r="1703" spans="1:4" ht="13.5" x14ac:dyDescent="0.25">
      <c r="A1703" s="588" t="s">
        <v>3282</v>
      </c>
      <c r="B1703" s="588" t="s">
        <v>28698</v>
      </c>
      <c r="C1703" s="588" t="s">
        <v>26237</v>
      </c>
      <c r="D1703" s="589" t="s">
        <v>28699</v>
      </c>
    </row>
    <row r="1704" spans="1:4" ht="13.5" x14ac:dyDescent="0.25">
      <c r="A1704" s="588" t="s">
        <v>3283</v>
      </c>
      <c r="B1704" s="588" t="s">
        <v>28700</v>
      </c>
      <c r="C1704" s="588" t="s">
        <v>26237</v>
      </c>
      <c r="D1704" s="589" t="s">
        <v>14598</v>
      </c>
    </row>
    <row r="1705" spans="1:4" ht="13.5" x14ac:dyDescent="0.25">
      <c r="A1705" s="588" t="s">
        <v>3285</v>
      </c>
      <c r="B1705" s="588" t="s">
        <v>28701</v>
      </c>
      <c r="C1705" s="588" t="s">
        <v>26237</v>
      </c>
      <c r="D1705" s="589" t="s">
        <v>28702</v>
      </c>
    </row>
    <row r="1706" spans="1:4" ht="13.5" x14ac:dyDescent="0.25">
      <c r="A1706" s="588" t="s">
        <v>3286</v>
      </c>
      <c r="B1706" s="588" t="s">
        <v>28703</v>
      </c>
      <c r="C1706" s="588" t="s">
        <v>26237</v>
      </c>
      <c r="D1706" s="589" t="s">
        <v>28704</v>
      </c>
    </row>
    <row r="1707" spans="1:4" ht="13.5" x14ac:dyDescent="0.25">
      <c r="A1707" s="588" t="s">
        <v>3287</v>
      </c>
      <c r="B1707" s="588" t="s">
        <v>28705</v>
      </c>
      <c r="C1707" s="588" t="s">
        <v>26237</v>
      </c>
      <c r="D1707" s="589" t="s">
        <v>28706</v>
      </c>
    </row>
    <row r="1708" spans="1:4" ht="13.5" x14ac:dyDescent="0.25">
      <c r="A1708" s="588" t="s">
        <v>3288</v>
      </c>
      <c r="B1708" s="588" t="s">
        <v>28707</v>
      </c>
      <c r="C1708" s="588" t="s">
        <v>26237</v>
      </c>
      <c r="D1708" s="589" t="s">
        <v>28708</v>
      </c>
    </row>
    <row r="1709" spans="1:4" ht="13.5" x14ac:dyDescent="0.25">
      <c r="A1709" s="588" t="s">
        <v>3289</v>
      </c>
      <c r="B1709" s="588" t="s">
        <v>28709</v>
      </c>
      <c r="C1709" s="588" t="s">
        <v>26237</v>
      </c>
      <c r="D1709" s="589" t="s">
        <v>28710</v>
      </c>
    </row>
    <row r="1710" spans="1:4" ht="13.5" x14ac:dyDescent="0.25">
      <c r="A1710" s="588" t="s">
        <v>3290</v>
      </c>
      <c r="B1710" s="588" t="s">
        <v>28711</v>
      </c>
      <c r="C1710" s="588" t="s">
        <v>26237</v>
      </c>
      <c r="D1710" s="589" t="s">
        <v>28712</v>
      </c>
    </row>
    <row r="1711" spans="1:4" ht="13.5" x14ac:dyDescent="0.25">
      <c r="A1711" s="588" t="s">
        <v>3291</v>
      </c>
      <c r="B1711" s="588" t="s">
        <v>28713</v>
      </c>
      <c r="C1711" s="588" t="s">
        <v>26237</v>
      </c>
      <c r="D1711" s="589" t="s">
        <v>13798</v>
      </c>
    </row>
    <row r="1712" spans="1:4" ht="13.5" x14ac:dyDescent="0.25">
      <c r="A1712" s="588" t="s">
        <v>3293</v>
      </c>
      <c r="B1712" s="588" t="s">
        <v>28714</v>
      </c>
      <c r="C1712" s="588" t="s">
        <v>26237</v>
      </c>
      <c r="D1712" s="589" t="s">
        <v>1138</v>
      </c>
    </row>
    <row r="1713" spans="1:4" ht="13.5" x14ac:dyDescent="0.25">
      <c r="A1713" s="588" t="s">
        <v>3294</v>
      </c>
      <c r="B1713" s="588" t="s">
        <v>28715</v>
      </c>
      <c r="C1713" s="588" t="s">
        <v>26237</v>
      </c>
      <c r="D1713" s="589" t="s">
        <v>19248</v>
      </c>
    </row>
    <row r="1714" spans="1:4" ht="13.5" x14ac:dyDescent="0.25">
      <c r="A1714" s="588" t="s">
        <v>3295</v>
      </c>
      <c r="B1714" s="588" t="s">
        <v>28716</v>
      </c>
      <c r="C1714" s="588" t="s">
        <v>26237</v>
      </c>
      <c r="D1714" s="589" t="s">
        <v>26146</v>
      </c>
    </row>
    <row r="1715" spans="1:4" ht="13.5" x14ac:dyDescent="0.25">
      <c r="A1715" s="588" t="s">
        <v>3297</v>
      </c>
      <c r="B1715" s="588" t="s">
        <v>28717</v>
      </c>
      <c r="C1715" s="588" t="s">
        <v>26237</v>
      </c>
      <c r="D1715" s="589" t="s">
        <v>28718</v>
      </c>
    </row>
    <row r="1716" spans="1:4" ht="13.5" x14ac:dyDescent="0.25">
      <c r="A1716" s="588" t="s">
        <v>3298</v>
      </c>
      <c r="B1716" s="588" t="s">
        <v>28719</v>
      </c>
      <c r="C1716" s="588" t="s">
        <v>26237</v>
      </c>
      <c r="D1716" s="589" t="s">
        <v>28720</v>
      </c>
    </row>
    <row r="1717" spans="1:4" ht="13.5" x14ac:dyDescent="0.25">
      <c r="A1717" s="588" t="s">
        <v>3299</v>
      </c>
      <c r="B1717" s="588" t="s">
        <v>28721</v>
      </c>
      <c r="C1717" s="588" t="s">
        <v>26237</v>
      </c>
      <c r="D1717" s="589" t="s">
        <v>28722</v>
      </c>
    </row>
    <row r="1718" spans="1:4" ht="13.5" x14ac:dyDescent="0.25">
      <c r="A1718" s="588" t="s">
        <v>3300</v>
      </c>
      <c r="B1718" s="588" t="s">
        <v>28723</v>
      </c>
      <c r="C1718" s="588" t="s">
        <v>26237</v>
      </c>
      <c r="D1718" s="589" t="s">
        <v>28724</v>
      </c>
    </row>
    <row r="1719" spans="1:4" ht="13.5" x14ac:dyDescent="0.25">
      <c r="A1719" s="588" t="s">
        <v>3301</v>
      </c>
      <c r="B1719" s="588" t="s">
        <v>28725</v>
      </c>
      <c r="C1719" s="588" t="s">
        <v>26237</v>
      </c>
      <c r="D1719" s="589" t="s">
        <v>28726</v>
      </c>
    </row>
    <row r="1720" spans="1:4" ht="13.5" x14ac:dyDescent="0.25">
      <c r="A1720" s="588" t="s">
        <v>3302</v>
      </c>
      <c r="B1720" s="588" t="s">
        <v>28727</v>
      </c>
      <c r="C1720" s="588" t="s">
        <v>26237</v>
      </c>
      <c r="D1720" s="589" t="s">
        <v>28728</v>
      </c>
    </row>
    <row r="1721" spans="1:4" ht="13.5" x14ac:dyDescent="0.25">
      <c r="A1721" s="588" t="s">
        <v>3303</v>
      </c>
      <c r="B1721" s="588" t="s">
        <v>28729</v>
      </c>
      <c r="C1721" s="588" t="s">
        <v>26237</v>
      </c>
      <c r="D1721" s="589" t="s">
        <v>28730</v>
      </c>
    </row>
    <row r="1722" spans="1:4" ht="13.5" x14ac:dyDescent="0.25">
      <c r="A1722" s="588" t="s">
        <v>3304</v>
      </c>
      <c r="B1722" s="588" t="s">
        <v>28731</v>
      </c>
      <c r="C1722" s="588" t="s">
        <v>26237</v>
      </c>
      <c r="D1722" s="589" t="s">
        <v>28732</v>
      </c>
    </row>
    <row r="1723" spans="1:4" ht="13.5" x14ac:dyDescent="0.25">
      <c r="A1723" s="588" t="s">
        <v>3305</v>
      </c>
      <c r="B1723" s="588" t="s">
        <v>28733</v>
      </c>
      <c r="C1723" s="588" t="s">
        <v>26237</v>
      </c>
      <c r="D1723" s="589" t="s">
        <v>28734</v>
      </c>
    </row>
    <row r="1724" spans="1:4" ht="13.5" x14ac:dyDescent="0.25">
      <c r="A1724" s="588" t="s">
        <v>3306</v>
      </c>
      <c r="B1724" s="588" t="s">
        <v>28735</v>
      </c>
      <c r="C1724" s="588" t="s">
        <v>26237</v>
      </c>
      <c r="D1724" s="589" t="s">
        <v>28736</v>
      </c>
    </row>
    <row r="1725" spans="1:4" ht="13.5" x14ac:dyDescent="0.25">
      <c r="A1725" s="588" t="s">
        <v>3307</v>
      </c>
      <c r="B1725" s="588" t="s">
        <v>28737</v>
      </c>
      <c r="C1725" s="588" t="s">
        <v>26237</v>
      </c>
      <c r="D1725" s="589" t="s">
        <v>17286</v>
      </c>
    </row>
    <row r="1726" spans="1:4" ht="13.5" x14ac:dyDescent="0.25">
      <c r="A1726" s="588" t="s">
        <v>3308</v>
      </c>
      <c r="B1726" s="588" t="s">
        <v>28738</v>
      </c>
      <c r="C1726" s="588" t="s">
        <v>26237</v>
      </c>
      <c r="D1726" s="589" t="s">
        <v>28739</v>
      </c>
    </row>
    <row r="1727" spans="1:4" ht="13.5" x14ac:dyDescent="0.25">
      <c r="A1727" s="588" t="s">
        <v>3309</v>
      </c>
      <c r="B1727" s="588" t="s">
        <v>28740</v>
      </c>
      <c r="C1727" s="588" t="s">
        <v>26237</v>
      </c>
      <c r="D1727" s="589" t="s">
        <v>28741</v>
      </c>
    </row>
    <row r="1728" spans="1:4" ht="13.5" x14ac:dyDescent="0.25">
      <c r="A1728" s="588" t="s">
        <v>3310</v>
      </c>
      <c r="B1728" s="588" t="s">
        <v>28742</v>
      </c>
      <c r="C1728" s="588" t="s">
        <v>26237</v>
      </c>
      <c r="D1728" s="589" t="s">
        <v>28743</v>
      </c>
    </row>
    <row r="1729" spans="1:4" ht="13.5" x14ac:dyDescent="0.25">
      <c r="A1729" s="588" t="s">
        <v>3311</v>
      </c>
      <c r="B1729" s="588" t="s">
        <v>28744</v>
      </c>
      <c r="C1729" s="588" t="s">
        <v>26237</v>
      </c>
      <c r="D1729" s="589" t="s">
        <v>28745</v>
      </c>
    </row>
    <row r="1730" spans="1:4" ht="13.5" x14ac:dyDescent="0.25">
      <c r="A1730" s="588" t="s">
        <v>3312</v>
      </c>
      <c r="B1730" s="588" t="s">
        <v>28746</v>
      </c>
      <c r="C1730" s="588" t="s">
        <v>26237</v>
      </c>
      <c r="D1730" s="589" t="s">
        <v>28747</v>
      </c>
    </row>
    <row r="1731" spans="1:4" ht="13.5" x14ac:dyDescent="0.25">
      <c r="A1731" s="588" t="s">
        <v>3313</v>
      </c>
      <c r="B1731" s="588" t="s">
        <v>28748</v>
      </c>
      <c r="C1731" s="588" t="s">
        <v>26237</v>
      </c>
      <c r="D1731" s="589" t="s">
        <v>28749</v>
      </c>
    </row>
    <row r="1732" spans="1:4" ht="13.5" x14ac:dyDescent="0.25">
      <c r="A1732" s="588" t="s">
        <v>3314</v>
      </c>
      <c r="B1732" s="588" t="s">
        <v>28750</v>
      </c>
      <c r="C1732" s="588" t="s">
        <v>26237</v>
      </c>
      <c r="D1732" s="589" t="s">
        <v>28751</v>
      </c>
    </row>
    <row r="1733" spans="1:4" ht="13.5" x14ac:dyDescent="0.25">
      <c r="A1733" s="588" t="s">
        <v>3315</v>
      </c>
      <c r="B1733" s="588" t="s">
        <v>28752</v>
      </c>
      <c r="C1733" s="588" t="s">
        <v>26237</v>
      </c>
      <c r="D1733" s="589" t="s">
        <v>28753</v>
      </c>
    </row>
    <row r="1734" spans="1:4" ht="13.5" x14ac:dyDescent="0.25">
      <c r="A1734" s="588" t="s">
        <v>3316</v>
      </c>
      <c r="B1734" s="588" t="s">
        <v>28754</v>
      </c>
      <c r="C1734" s="588" t="s">
        <v>26237</v>
      </c>
      <c r="D1734" s="589" t="s">
        <v>13349</v>
      </c>
    </row>
    <row r="1735" spans="1:4" ht="13.5" x14ac:dyDescent="0.25">
      <c r="A1735" s="588" t="s">
        <v>3317</v>
      </c>
      <c r="B1735" s="588" t="s">
        <v>28755</v>
      </c>
      <c r="C1735" s="588" t="s">
        <v>26237</v>
      </c>
      <c r="D1735" s="589" t="s">
        <v>14023</v>
      </c>
    </row>
    <row r="1736" spans="1:4" ht="13.5" x14ac:dyDescent="0.25">
      <c r="A1736" s="588" t="s">
        <v>3318</v>
      </c>
      <c r="B1736" s="588" t="s">
        <v>28756</v>
      </c>
      <c r="C1736" s="588" t="s">
        <v>26237</v>
      </c>
      <c r="D1736" s="589" t="s">
        <v>28757</v>
      </c>
    </row>
    <row r="1737" spans="1:4" ht="13.5" x14ac:dyDescent="0.25">
      <c r="A1737" s="588" t="s">
        <v>3319</v>
      </c>
      <c r="B1737" s="588" t="s">
        <v>28758</v>
      </c>
      <c r="C1737" s="588" t="s">
        <v>26237</v>
      </c>
      <c r="D1737" s="589" t="s">
        <v>28759</v>
      </c>
    </row>
    <row r="1738" spans="1:4" ht="13.5" x14ac:dyDescent="0.25">
      <c r="A1738" s="588" t="s">
        <v>3320</v>
      </c>
      <c r="B1738" s="588" t="s">
        <v>28760</v>
      </c>
      <c r="C1738" s="588" t="s">
        <v>26237</v>
      </c>
      <c r="D1738" s="589" t="s">
        <v>28761</v>
      </c>
    </row>
    <row r="1739" spans="1:4" ht="13.5" x14ac:dyDescent="0.25">
      <c r="A1739" s="588" t="s">
        <v>3321</v>
      </c>
      <c r="B1739" s="588" t="s">
        <v>28762</v>
      </c>
      <c r="C1739" s="588" t="s">
        <v>26237</v>
      </c>
      <c r="D1739" s="589" t="s">
        <v>28763</v>
      </c>
    </row>
    <row r="1740" spans="1:4" ht="13.5" x14ac:dyDescent="0.25">
      <c r="A1740" s="588" t="s">
        <v>3322</v>
      </c>
      <c r="B1740" s="588" t="s">
        <v>28764</v>
      </c>
      <c r="C1740" s="588" t="s">
        <v>26237</v>
      </c>
      <c r="D1740" s="589" t="s">
        <v>28765</v>
      </c>
    </row>
    <row r="1741" spans="1:4" ht="13.5" x14ac:dyDescent="0.25">
      <c r="A1741" s="588" t="s">
        <v>3323</v>
      </c>
      <c r="B1741" s="588" t="s">
        <v>28766</v>
      </c>
      <c r="C1741" s="588" t="s">
        <v>26237</v>
      </c>
      <c r="D1741" s="589" t="s">
        <v>28767</v>
      </c>
    </row>
    <row r="1742" spans="1:4" ht="13.5" x14ac:dyDescent="0.25">
      <c r="A1742" s="588" t="s">
        <v>3324</v>
      </c>
      <c r="B1742" s="588" t="s">
        <v>28768</v>
      </c>
      <c r="C1742" s="588" t="s">
        <v>26237</v>
      </c>
      <c r="D1742" s="589" t="s">
        <v>28769</v>
      </c>
    </row>
    <row r="1743" spans="1:4" ht="13.5" x14ac:dyDescent="0.25">
      <c r="A1743" s="588" t="s">
        <v>3325</v>
      </c>
      <c r="B1743" s="588" t="s">
        <v>28770</v>
      </c>
      <c r="C1743" s="588" t="s">
        <v>26237</v>
      </c>
      <c r="D1743" s="589" t="s">
        <v>28771</v>
      </c>
    </row>
    <row r="1744" spans="1:4" ht="13.5" x14ac:dyDescent="0.25">
      <c r="A1744" s="588" t="s">
        <v>3326</v>
      </c>
      <c r="B1744" s="588" t="s">
        <v>28772</v>
      </c>
      <c r="C1744" s="588" t="s">
        <v>26237</v>
      </c>
      <c r="D1744" s="589" t="s">
        <v>28773</v>
      </c>
    </row>
    <row r="1745" spans="1:4" ht="13.5" x14ac:dyDescent="0.25">
      <c r="A1745" s="588" t="s">
        <v>3327</v>
      </c>
      <c r="B1745" s="588" t="s">
        <v>28774</v>
      </c>
      <c r="C1745" s="588" t="s">
        <v>26237</v>
      </c>
      <c r="D1745" s="589" t="s">
        <v>28775</v>
      </c>
    </row>
    <row r="1746" spans="1:4" ht="13.5" x14ac:dyDescent="0.25">
      <c r="A1746" s="588" t="s">
        <v>3328</v>
      </c>
      <c r="B1746" s="588" t="s">
        <v>28776</v>
      </c>
      <c r="C1746" s="588" t="s">
        <v>26237</v>
      </c>
      <c r="D1746" s="589" t="s">
        <v>28777</v>
      </c>
    </row>
    <row r="1747" spans="1:4" ht="13.5" x14ac:dyDescent="0.25">
      <c r="A1747" s="588" t="s">
        <v>3329</v>
      </c>
      <c r="B1747" s="588" t="s">
        <v>28778</v>
      </c>
      <c r="C1747" s="588" t="s">
        <v>26237</v>
      </c>
      <c r="D1747" s="589" t="s">
        <v>26282</v>
      </c>
    </row>
    <row r="1748" spans="1:4" ht="13.5" x14ac:dyDescent="0.25">
      <c r="A1748" s="588" t="s">
        <v>3330</v>
      </c>
      <c r="B1748" s="588" t="s">
        <v>28779</v>
      </c>
      <c r="C1748" s="588" t="s">
        <v>26237</v>
      </c>
      <c r="D1748" s="589" t="s">
        <v>28647</v>
      </c>
    </row>
    <row r="1749" spans="1:4" ht="13.5" x14ac:dyDescent="0.25">
      <c r="A1749" s="588" t="s">
        <v>3332</v>
      </c>
      <c r="B1749" s="588" t="s">
        <v>28780</v>
      </c>
      <c r="C1749" s="588" t="s">
        <v>26237</v>
      </c>
      <c r="D1749" s="589" t="s">
        <v>18878</v>
      </c>
    </row>
    <row r="1750" spans="1:4" ht="13.5" x14ac:dyDescent="0.25">
      <c r="A1750" s="588" t="s">
        <v>3333</v>
      </c>
      <c r="B1750" s="588" t="s">
        <v>28781</v>
      </c>
      <c r="C1750" s="588" t="s">
        <v>26237</v>
      </c>
      <c r="D1750" s="589" t="s">
        <v>18896</v>
      </c>
    </row>
    <row r="1751" spans="1:4" ht="13.5" x14ac:dyDescent="0.25">
      <c r="A1751" s="588" t="s">
        <v>3334</v>
      </c>
      <c r="B1751" s="588" t="s">
        <v>28782</v>
      </c>
      <c r="C1751" s="588" t="s">
        <v>26237</v>
      </c>
      <c r="D1751" s="589" t="s">
        <v>28783</v>
      </c>
    </row>
    <row r="1752" spans="1:4" ht="13.5" x14ac:dyDescent="0.25">
      <c r="A1752" s="588" t="s">
        <v>3336</v>
      </c>
      <c r="B1752" s="588" t="s">
        <v>28784</v>
      </c>
      <c r="C1752" s="588" t="s">
        <v>26237</v>
      </c>
      <c r="D1752" s="589" t="s">
        <v>28785</v>
      </c>
    </row>
    <row r="1753" spans="1:4" ht="13.5" x14ac:dyDescent="0.25">
      <c r="A1753" s="588" t="s">
        <v>3337</v>
      </c>
      <c r="B1753" s="588" t="s">
        <v>28786</v>
      </c>
      <c r="C1753" s="588" t="s">
        <v>26237</v>
      </c>
      <c r="D1753" s="589" t="s">
        <v>28787</v>
      </c>
    </row>
    <row r="1754" spans="1:4" ht="13.5" x14ac:dyDescent="0.25">
      <c r="A1754" s="588" t="s">
        <v>3338</v>
      </c>
      <c r="B1754" s="588" t="s">
        <v>28788</v>
      </c>
      <c r="C1754" s="588" t="s">
        <v>26237</v>
      </c>
      <c r="D1754" s="589" t="s">
        <v>28789</v>
      </c>
    </row>
    <row r="1755" spans="1:4" ht="13.5" x14ac:dyDescent="0.25">
      <c r="A1755" s="588" t="s">
        <v>3339</v>
      </c>
      <c r="B1755" s="588" t="s">
        <v>28790</v>
      </c>
      <c r="C1755" s="588" t="s">
        <v>26237</v>
      </c>
      <c r="D1755" s="589" t="s">
        <v>28791</v>
      </c>
    </row>
    <row r="1756" spans="1:4" ht="13.5" x14ac:dyDescent="0.25">
      <c r="A1756" s="588" t="s">
        <v>3340</v>
      </c>
      <c r="B1756" s="588" t="s">
        <v>28792</v>
      </c>
      <c r="C1756" s="588" t="s">
        <v>26237</v>
      </c>
      <c r="D1756" s="589" t="s">
        <v>28793</v>
      </c>
    </row>
    <row r="1757" spans="1:4" ht="13.5" x14ac:dyDescent="0.25">
      <c r="A1757" s="588" t="s">
        <v>3341</v>
      </c>
      <c r="B1757" s="588" t="s">
        <v>28794</v>
      </c>
      <c r="C1757" s="588" t="s">
        <v>26237</v>
      </c>
      <c r="D1757" s="589" t="s">
        <v>28795</v>
      </c>
    </row>
    <row r="1758" spans="1:4" ht="13.5" x14ac:dyDescent="0.25">
      <c r="A1758" s="588" t="s">
        <v>3342</v>
      </c>
      <c r="B1758" s="588" t="s">
        <v>28796</v>
      </c>
      <c r="C1758" s="588" t="s">
        <v>26237</v>
      </c>
      <c r="D1758" s="589" t="s">
        <v>28797</v>
      </c>
    </row>
    <row r="1759" spans="1:4" ht="13.5" x14ac:dyDescent="0.25">
      <c r="A1759" s="588" t="s">
        <v>3343</v>
      </c>
      <c r="B1759" s="588" t="s">
        <v>28798</v>
      </c>
      <c r="C1759" s="588" t="s">
        <v>26237</v>
      </c>
      <c r="D1759" s="589" t="s">
        <v>28799</v>
      </c>
    </row>
    <row r="1760" spans="1:4" ht="13.5" x14ac:dyDescent="0.25">
      <c r="A1760" s="588" t="s">
        <v>3344</v>
      </c>
      <c r="B1760" s="588" t="s">
        <v>28800</v>
      </c>
      <c r="C1760" s="588" t="s">
        <v>26237</v>
      </c>
      <c r="D1760" s="589" t="s">
        <v>28801</v>
      </c>
    </row>
    <row r="1761" spans="1:4" ht="13.5" x14ac:dyDescent="0.25">
      <c r="A1761" s="588" t="s">
        <v>3345</v>
      </c>
      <c r="B1761" s="588" t="s">
        <v>28802</v>
      </c>
      <c r="C1761" s="588" t="s">
        <v>26237</v>
      </c>
      <c r="D1761" s="589" t="s">
        <v>28803</v>
      </c>
    </row>
    <row r="1762" spans="1:4" ht="13.5" x14ac:dyDescent="0.25">
      <c r="A1762" s="588" t="s">
        <v>3346</v>
      </c>
      <c r="B1762" s="588" t="s">
        <v>28804</v>
      </c>
      <c r="C1762" s="588" t="s">
        <v>26237</v>
      </c>
      <c r="D1762" s="589" t="s">
        <v>28805</v>
      </c>
    </row>
    <row r="1763" spans="1:4" ht="13.5" x14ac:dyDescent="0.25">
      <c r="A1763" s="588" t="s">
        <v>3347</v>
      </c>
      <c r="B1763" s="588" t="s">
        <v>28806</v>
      </c>
      <c r="C1763" s="588" t="s">
        <v>26237</v>
      </c>
      <c r="D1763" s="589" t="s">
        <v>28807</v>
      </c>
    </row>
    <row r="1764" spans="1:4" ht="13.5" x14ac:dyDescent="0.25">
      <c r="A1764" s="588" t="s">
        <v>3348</v>
      </c>
      <c r="B1764" s="588" t="s">
        <v>28808</v>
      </c>
      <c r="C1764" s="588" t="s">
        <v>26237</v>
      </c>
      <c r="D1764" s="589" t="s">
        <v>28809</v>
      </c>
    </row>
    <row r="1765" spans="1:4" ht="13.5" x14ac:dyDescent="0.25">
      <c r="A1765" s="588" t="s">
        <v>3349</v>
      </c>
      <c r="B1765" s="588" t="s">
        <v>28810</v>
      </c>
      <c r="C1765" s="588" t="s">
        <v>26237</v>
      </c>
      <c r="D1765" s="589" t="s">
        <v>28811</v>
      </c>
    </row>
    <row r="1766" spans="1:4" ht="13.5" x14ac:dyDescent="0.25">
      <c r="A1766" s="588" t="s">
        <v>3350</v>
      </c>
      <c r="B1766" s="588" t="s">
        <v>28812</v>
      </c>
      <c r="C1766" s="588" t="s">
        <v>26237</v>
      </c>
      <c r="D1766" s="589" t="s">
        <v>28813</v>
      </c>
    </row>
    <row r="1767" spans="1:4" ht="13.5" x14ac:dyDescent="0.25">
      <c r="A1767" s="588" t="s">
        <v>3351</v>
      </c>
      <c r="B1767" s="588" t="s">
        <v>28814</v>
      </c>
      <c r="C1767" s="588" t="s">
        <v>26237</v>
      </c>
      <c r="D1767" s="589" t="s">
        <v>28815</v>
      </c>
    </row>
    <row r="1768" spans="1:4" ht="13.5" x14ac:dyDescent="0.25">
      <c r="A1768" s="588" t="s">
        <v>3352</v>
      </c>
      <c r="B1768" s="588" t="s">
        <v>28816</v>
      </c>
      <c r="C1768" s="588" t="s">
        <v>26237</v>
      </c>
      <c r="D1768" s="589" t="s">
        <v>28817</v>
      </c>
    </row>
    <row r="1769" spans="1:4" ht="13.5" x14ac:dyDescent="0.25">
      <c r="A1769" s="588" t="s">
        <v>3353</v>
      </c>
      <c r="B1769" s="588" t="s">
        <v>28818</v>
      </c>
      <c r="C1769" s="588" t="s">
        <v>26237</v>
      </c>
      <c r="D1769" s="589" t="s">
        <v>28819</v>
      </c>
    </row>
    <row r="1770" spans="1:4" ht="13.5" x14ac:dyDescent="0.25">
      <c r="A1770" s="588" t="s">
        <v>3354</v>
      </c>
      <c r="B1770" s="588" t="s">
        <v>28820</v>
      </c>
      <c r="C1770" s="588" t="s">
        <v>26237</v>
      </c>
      <c r="D1770" s="589" t="s">
        <v>28821</v>
      </c>
    </row>
    <row r="1771" spans="1:4" ht="13.5" x14ac:dyDescent="0.25">
      <c r="A1771" s="588" t="s">
        <v>3355</v>
      </c>
      <c r="B1771" s="588" t="s">
        <v>28822</v>
      </c>
      <c r="C1771" s="588" t="s">
        <v>26237</v>
      </c>
      <c r="D1771" s="589" t="s">
        <v>28823</v>
      </c>
    </row>
    <row r="1772" spans="1:4" ht="13.5" x14ac:dyDescent="0.25">
      <c r="A1772" s="588" t="s">
        <v>3356</v>
      </c>
      <c r="B1772" s="588" t="s">
        <v>28824</v>
      </c>
      <c r="C1772" s="588" t="s">
        <v>26237</v>
      </c>
      <c r="D1772" s="589" t="s">
        <v>28825</v>
      </c>
    </row>
    <row r="1773" spans="1:4" ht="13.5" x14ac:dyDescent="0.25">
      <c r="A1773" s="588" t="s">
        <v>3357</v>
      </c>
      <c r="B1773" s="588" t="s">
        <v>28826</v>
      </c>
      <c r="C1773" s="588" t="s">
        <v>26237</v>
      </c>
      <c r="D1773" s="589" t="s">
        <v>28827</v>
      </c>
    </row>
    <row r="1774" spans="1:4" ht="13.5" x14ac:dyDescent="0.25">
      <c r="A1774" s="588" t="s">
        <v>3358</v>
      </c>
      <c r="B1774" s="588" t="s">
        <v>28828</v>
      </c>
      <c r="C1774" s="588" t="s">
        <v>26237</v>
      </c>
      <c r="D1774" s="589" t="s">
        <v>28829</v>
      </c>
    </row>
    <row r="1775" spans="1:4" ht="13.5" x14ac:dyDescent="0.25">
      <c r="A1775" s="588" t="s">
        <v>3359</v>
      </c>
      <c r="B1775" s="588" t="s">
        <v>28830</v>
      </c>
      <c r="C1775" s="588" t="s">
        <v>26237</v>
      </c>
      <c r="D1775" s="589" t="s">
        <v>28831</v>
      </c>
    </row>
    <row r="1776" spans="1:4" ht="13.5" x14ac:dyDescent="0.25">
      <c r="A1776" s="588" t="s">
        <v>3360</v>
      </c>
      <c r="B1776" s="588" t="s">
        <v>28832</v>
      </c>
      <c r="C1776" s="588" t="s">
        <v>26237</v>
      </c>
      <c r="D1776" s="589" t="s">
        <v>28833</v>
      </c>
    </row>
    <row r="1777" spans="1:4" ht="13.5" x14ac:dyDescent="0.25">
      <c r="A1777" s="588" t="s">
        <v>3361</v>
      </c>
      <c r="B1777" s="588" t="s">
        <v>28834</v>
      </c>
      <c r="C1777" s="588" t="s">
        <v>26496</v>
      </c>
      <c r="D1777" s="589" t="s">
        <v>28835</v>
      </c>
    </row>
    <row r="1778" spans="1:4" ht="13.5" x14ac:dyDescent="0.25">
      <c r="A1778" s="588" t="s">
        <v>3362</v>
      </c>
      <c r="B1778" s="588" t="s">
        <v>28836</v>
      </c>
      <c r="C1778" s="588" t="s">
        <v>26496</v>
      </c>
      <c r="D1778" s="589" t="s">
        <v>28837</v>
      </c>
    </row>
    <row r="1779" spans="1:4" ht="13.5" x14ac:dyDescent="0.25">
      <c r="A1779" s="588" t="s">
        <v>3363</v>
      </c>
      <c r="B1779" s="588" t="s">
        <v>28838</v>
      </c>
      <c r="C1779" s="588" t="s">
        <v>26496</v>
      </c>
      <c r="D1779" s="589" t="s">
        <v>28839</v>
      </c>
    </row>
    <row r="1780" spans="1:4" ht="13.5" x14ac:dyDescent="0.25">
      <c r="A1780" s="588" t="s">
        <v>3364</v>
      </c>
      <c r="B1780" s="588" t="s">
        <v>28840</v>
      </c>
      <c r="C1780" s="588" t="s">
        <v>26496</v>
      </c>
      <c r="D1780" s="589" t="s">
        <v>28839</v>
      </c>
    </row>
    <row r="1781" spans="1:4" ht="13.5" x14ac:dyDescent="0.25">
      <c r="A1781" s="588" t="s">
        <v>3365</v>
      </c>
      <c r="B1781" s="588" t="s">
        <v>28841</v>
      </c>
      <c r="C1781" s="588" t="s">
        <v>26496</v>
      </c>
      <c r="D1781" s="589" t="s">
        <v>28842</v>
      </c>
    </row>
    <row r="1782" spans="1:4" ht="13.5" x14ac:dyDescent="0.25">
      <c r="A1782" s="588" t="s">
        <v>3367</v>
      </c>
      <c r="B1782" s="588" t="s">
        <v>28843</v>
      </c>
      <c r="C1782" s="588" t="s">
        <v>26496</v>
      </c>
      <c r="D1782" s="589" t="s">
        <v>28844</v>
      </c>
    </row>
    <row r="1783" spans="1:4" ht="13.5" x14ac:dyDescent="0.25">
      <c r="A1783" s="588" t="s">
        <v>3369</v>
      </c>
      <c r="B1783" s="588" t="s">
        <v>28845</v>
      </c>
      <c r="C1783" s="588" t="s">
        <v>26496</v>
      </c>
      <c r="D1783" s="589" t="s">
        <v>28846</v>
      </c>
    </row>
    <row r="1784" spans="1:4" ht="13.5" x14ac:dyDescent="0.25">
      <c r="A1784" s="588" t="s">
        <v>3370</v>
      </c>
      <c r="B1784" s="588" t="s">
        <v>28847</v>
      </c>
      <c r="C1784" s="588" t="s">
        <v>26237</v>
      </c>
      <c r="D1784" s="589" t="s">
        <v>26388</v>
      </c>
    </row>
    <row r="1785" spans="1:4" ht="13.5" x14ac:dyDescent="0.25">
      <c r="A1785" s="588" t="s">
        <v>3371</v>
      </c>
      <c r="B1785" s="588" t="s">
        <v>28848</v>
      </c>
      <c r="C1785" s="588" t="s">
        <v>26237</v>
      </c>
      <c r="D1785" s="589" t="s">
        <v>17857</v>
      </c>
    </row>
    <row r="1786" spans="1:4" ht="13.5" x14ac:dyDescent="0.25">
      <c r="A1786" s="588" t="s">
        <v>3372</v>
      </c>
      <c r="B1786" s="588" t="s">
        <v>28849</v>
      </c>
      <c r="C1786" s="588" t="s">
        <v>26496</v>
      </c>
      <c r="D1786" s="589" t="s">
        <v>28850</v>
      </c>
    </row>
    <row r="1787" spans="1:4" ht="13.5" x14ac:dyDescent="0.25">
      <c r="A1787" s="588" t="s">
        <v>3373</v>
      </c>
      <c r="B1787" s="588" t="s">
        <v>28851</v>
      </c>
      <c r="C1787" s="588" t="s">
        <v>26496</v>
      </c>
      <c r="D1787" s="589" t="s">
        <v>28852</v>
      </c>
    </row>
    <row r="1788" spans="1:4" ht="13.5" x14ac:dyDescent="0.25">
      <c r="A1788" s="588" t="s">
        <v>3374</v>
      </c>
      <c r="B1788" s="588" t="s">
        <v>28853</v>
      </c>
      <c r="C1788" s="588" t="s">
        <v>26496</v>
      </c>
      <c r="D1788" s="589" t="s">
        <v>28854</v>
      </c>
    </row>
    <row r="1789" spans="1:4" ht="13.5" x14ac:dyDescent="0.25">
      <c r="A1789" s="588" t="s">
        <v>3375</v>
      </c>
      <c r="B1789" s="588" t="s">
        <v>28855</v>
      </c>
      <c r="C1789" s="588" t="s">
        <v>26105</v>
      </c>
      <c r="D1789" s="589" t="s">
        <v>28856</v>
      </c>
    </row>
    <row r="1790" spans="1:4" ht="13.5" x14ac:dyDescent="0.25">
      <c r="A1790" s="588" t="s">
        <v>3377</v>
      </c>
      <c r="B1790" s="588" t="s">
        <v>28857</v>
      </c>
      <c r="C1790" s="588" t="s">
        <v>26496</v>
      </c>
      <c r="D1790" s="589" t="s">
        <v>28858</v>
      </c>
    </row>
    <row r="1791" spans="1:4" ht="13.5" x14ac:dyDescent="0.25">
      <c r="A1791" s="588" t="s">
        <v>3378</v>
      </c>
      <c r="B1791" s="588" t="s">
        <v>28859</v>
      </c>
      <c r="C1791" s="588" t="s">
        <v>26496</v>
      </c>
      <c r="D1791" s="589" t="s">
        <v>28860</v>
      </c>
    </row>
    <row r="1792" spans="1:4" ht="13.5" x14ac:dyDescent="0.25">
      <c r="A1792" s="588" t="s">
        <v>3379</v>
      </c>
      <c r="B1792" s="588" t="s">
        <v>28861</v>
      </c>
      <c r="C1792" s="588" t="s">
        <v>26496</v>
      </c>
      <c r="D1792" s="589" t="s">
        <v>28862</v>
      </c>
    </row>
    <row r="1793" spans="1:4" ht="13.5" x14ac:dyDescent="0.25">
      <c r="A1793" s="588" t="s">
        <v>3380</v>
      </c>
      <c r="B1793" s="588" t="s">
        <v>28863</v>
      </c>
      <c r="C1793" s="588" t="s">
        <v>26496</v>
      </c>
      <c r="D1793" s="589" t="s">
        <v>28864</v>
      </c>
    </row>
    <row r="1794" spans="1:4" ht="13.5" x14ac:dyDescent="0.25">
      <c r="A1794" s="588" t="s">
        <v>3381</v>
      </c>
      <c r="B1794" s="588" t="s">
        <v>28865</v>
      </c>
      <c r="C1794" s="588" t="s">
        <v>26496</v>
      </c>
      <c r="D1794" s="589" t="s">
        <v>28866</v>
      </c>
    </row>
    <row r="1795" spans="1:4" ht="13.5" x14ac:dyDescent="0.25">
      <c r="A1795" s="588" t="s">
        <v>3382</v>
      </c>
      <c r="B1795" s="588" t="s">
        <v>28867</v>
      </c>
      <c r="C1795" s="588" t="s">
        <v>26496</v>
      </c>
      <c r="D1795" s="589" t="s">
        <v>28868</v>
      </c>
    </row>
    <row r="1796" spans="1:4" ht="13.5" x14ac:dyDescent="0.25">
      <c r="A1796" s="588" t="s">
        <v>3383</v>
      </c>
      <c r="B1796" s="588" t="s">
        <v>28869</v>
      </c>
      <c r="C1796" s="588" t="s">
        <v>26496</v>
      </c>
      <c r="D1796" s="589" t="s">
        <v>28870</v>
      </c>
    </row>
    <row r="1797" spans="1:4" ht="13.5" x14ac:dyDescent="0.25">
      <c r="A1797" s="588" t="s">
        <v>3384</v>
      </c>
      <c r="B1797" s="588" t="s">
        <v>28871</v>
      </c>
      <c r="C1797" s="588" t="s">
        <v>26496</v>
      </c>
      <c r="D1797" s="589" t="s">
        <v>28872</v>
      </c>
    </row>
    <row r="1798" spans="1:4" ht="13.5" x14ac:dyDescent="0.25">
      <c r="A1798" s="588" t="s">
        <v>28873</v>
      </c>
      <c r="B1798" s="588" t="s">
        <v>28874</v>
      </c>
      <c r="C1798" s="588" t="s">
        <v>26105</v>
      </c>
      <c r="D1798" s="589" t="s">
        <v>28875</v>
      </c>
    </row>
    <row r="1799" spans="1:4" ht="13.5" x14ac:dyDescent="0.25">
      <c r="A1799" s="588" t="s">
        <v>28876</v>
      </c>
      <c r="B1799" s="588" t="s">
        <v>28877</v>
      </c>
      <c r="C1799" s="588" t="s">
        <v>26105</v>
      </c>
      <c r="D1799" s="589" t="s">
        <v>28878</v>
      </c>
    </row>
    <row r="1800" spans="1:4" ht="13.5" x14ac:dyDescent="0.25">
      <c r="A1800" s="588" t="s">
        <v>28879</v>
      </c>
      <c r="B1800" s="588" t="s">
        <v>28880</v>
      </c>
      <c r="C1800" s="588" t="s">
        <v>26105</v>
      </c>
      <c r="D1800" s="589" t="s">
        <v>28881</v>
      </c>
    </row>
    <row r="1801" spans="1:4" ht="13.5" x14ac:dyDescent="0.25">
      <c r="A1801" s="588" t="s">
        <v>28882</v>
      </c>
      <c r="B1801" s="588" t="s">
        <v>28883</v>
      </c>
      <c r="C1801" s="588" t="s">
        <v>26105</v>
      </c>
      <c r="D1801" s="589" t="s">
        <v>19003</v>
      </c>
    </row>
    <row r="1802" spans="1:4" ht="13.5" x14ac:dyDescent="0.25">
      <c r="A1802" s="588" t="s">
        <v>28884</v>
      </c>
      <c r="B1802" s="588" t="s">
        <v>28885</v>
      </c>
      <c r="C1802" s="588" t="s">
        <v>26105</v>
      </c>
      <c r="D1802" s="589" t="s">
        <v>28886</v>
      </c>
    </row>
    <row r="1803" spans="1:4" ht="13.5" x14ac:dyDescent="0.25">
      <c r="A1803" s="588" t="s">
        <v>28887</v>
      </c>
      <c r="B1803" s="588" t="s">
        <v>28888</v>
      </c>
      <c r="C1803" s="588" t="s">
        <v>26496</v>
      </c>
      <c r="D1803" s="589" t="s">
        <v>28889</v>
      </c>
    </row>
    <row r="1804" spans="1:4" ht="13.5" x14ac:dyDescent="0.25">
      <c r="A1804" s="588" t="s">
        <v>28890</v>
      </c>
      <c r="B1804" s="588" t="s">
        <v>28891</v>
      </c>
      <c r="C1804" s="588" t="s">
        <v>26496</v>
      </c>
      <c r="D1804" s="589" t="s">
        <v>28892</v>
      </c>
    </row>
    <row r="1805" spans="1:4" ht="13.5" x14ac:dyDescent="0.25">
      <c r="A1805" s="588" t="s">
        <v>3388</v>
      </c>
      <c r="B1805" s="588" t="s">
        <v>28893</v>
      </c>
      <c r="C1805" s="588" t="s">
        <v>26105</v>
      </c>
      <c r="D1805" s="589" t="s">
        <v>28894</v>
      </c>
    </row>
    <row r="1806" spans="1:4" ht="13.5" x14ac:dyDescent="0.25">
      <c r="A1806" s="588" t="s">
        <v>3391</v>
      </c>
      <c r="B1806" s="588" t="s">
        <v>28895</v>
      </c>
      <c r="C1806" s="588" t="s">
        <v>26105</v>
      </c>
      <c r="D1806" s="589" t="s">
        <v>28896</v>
      </c>
    </row>
    <row r="1807" spans="1:4" ht="13.5" x14ac:dyDescent="0.25">
      <c r="A1807" s="588" t="s">
        <v>3393</v>
      </c>
      <c r="B1807" s="588" t="s">
        <v>28897</v>
      </c>
      <c r="C1807" s="588" t="s">
        <v>26496</v>
      </c>
      <c r="D1807" s="589" t="s">
        <v>28898</v>
      </c>
    </row>
    <row r="1808" spans="1:4" ht="13.5" x14ac:dyDescent="0.25">
      <c r="A1808" s="588" t="s">
        <v>3394</v>
      </c>
      <c r="B1808" s="588" t="s">
        <v>28899</v>
      </c>
      <c r="C1808" s="588" t="s">
        <v>26237</v>
      </c>
      <c r="D1808" s="589" t="s">
        <v>28900</v>
      </c>
    </row>
    <row r="1809" spans="1:4" ht="13.5" x14ac:dyDescent="0.25">
      <c r="A1809" s="588" t="s">
        <v>3395</v>
      </c>
      <c r="B1809" s="588" t="s">
        <v>28901</v>
      </c>
      <c r="C1809" s="588" t="s">
        <v>26496</v>
      </c>
      <c r="D1809" s="589" t="s">
        <v>28902</v>
      </c>
    </row>
    <row r="1810" spans="1:4" ht="13.5" x14ac:dyDescent="0.25">
      <c r="A1810" s="588" t="s">
        <v>3396</v>
      </c>
      <c r="B1810" s="588" t="s">
        <v>28903</v>
      </c>
      <c r="C1810" s="588" t="s">
        <v>26496</v>
      </c>
      <c r="D1810" s="589" t="s">
        <v>28904</v>
      </c>
    </row>
    <row r="1811" spans="1:4" ht="13.5" x14ac:dyDescent="0.25">
      <c r="A1811" s="588" t="s">
        <v>3397</v>
      </c>
      <c r="B1811" s="588" t="s">
        <v>28905</v>
      </c>
      <c r="C1811" s="588" t="s">
        <v>26237</v>
      </c>
      <c r="D1811" s="589" t="s">
        <v>28906</v>
      </c>
    </row>
    <row r="1812" spans="1:4" ht="13.5" x14ac:dyDescent="0.25">
      <c r="A1812" s="588" t="s">
        <v>3398</v>
      </c>
      <c r="B1812" s="588" t="s">
        <v>28907</v>
      </c>
      <c r="C1812" s="588" t="s">
        <v>26237</v>
      </c>
      <c r="D1812" s="589" t="s">
        <v>28908</v>
      </c>
    </row>
    <row r="1813" spans="1:4" ht="13.5" x14ac:dyDescent="0.25">
      <c r="A1813" s="588" t="s">
        <v>3399</v>
      </c>
      <c r="B1813" s="588" t="s">
        <v>28909</v>
      </c>
      <c r="C1813" s="588" t="s">
        <v>26237</v>
      </c>
      <c r="D1813" s="589" t="s">
        <v>28910</v>
      </c>
    </row>
    <row r="1814" spans="1:4" ht="13.5" x14ac:dyDescent="0.25">
      <c r="A1814" s="588" t="s">
        <v>3404</v>
      </c>
      <c r="B1814" s="588" t="s">
        <v>28911</v>
      </c>
      <c r="C1814" s="588" t="s">
        <v>26237</v>
      </c>
      <c r="D1814" s="589" t="s">
        <v>28912</v>
      </c>
    </row>
    <row r="1815" spans="1:4" ht="13.5" x14ac:dyDescent="0.25">
      <c r="A1815" s="588" t="s">
        <v>3405</v>
      </c>
      <c r="B1815" s="588" t="s">
        <v>28913</v>
      </c>
      <c r="C1815" s="588" t="s">
        <v>26237</v>
      </c>
      <c r="D1815" s="589" t="s">
        <v>28914</v>
      </c>
    </row>
    <row r="1816" spans="1:4" ht="13.5" x14ac:dyDescent="0.25">
      <c r="A1816" s="588" t="s">
        <v>3406</v>
      </c>
      <c r="B1816" s="588" t="s">
        <v>28915</v>
      </c>
      <c r="C1816" s="588" t="s">
        <v>26237</v>
      </c>
      <c r="D1816" s="589" t="s">
        <v>28916</v>
      </c>
    </row>
    <row r="1817" spans="1:4" ht="13.5" x14ac:dyDescent="0.25">
      <c r="A1817" s="588" t="s">
        <v>3407</v>
      </c>
      <c r="B1817" s="588" t="s">
        <v>28917</v>
      </c>
      <c r="C1817" s="588" t="s">
        <v>26237</v>
      </c>
      <c r="D1817" s="589" t="s">
        <v>8186</v>
      </c>
    </row>
    <row r="1818" spans="1:4" ht="13.5" x14ac:dyDescent="0.25">
      <c r="A1818" s="588" t="s">
        <v>3408</v>
      </c>
      <c r="B1818" s="588" t="s">
        <v>28918</v>
      </c>
      <c r="C1818" s="588" t="s">
        <v>26237</v>
      </c>
      <c r="D1818" s="589" t="s">
        <v>18713</v>
      </c>
    </row>
    <row r="1819" spans="1:4" ht="13.5" x14ac:dyDescent="0.25">
      <c r="A1819" s="588" t="s">
        <v>3409</v>
      </c>
      <c r="B1819" s="588" t="s">
        <v>28919</v>
      </c>
      <c r="C1819" s="588" t="s">
        <v>26237</v>
      </c>
      <c r="D1819" s="589" t="s">
        <v>28920</v>
      </c>
    </row>
    <row r="1820" spans="1:4" ht="13.5" x14ac:dyDescent="0.25">
      <c r="A1820" s="588" t="s">
        <v>3410</v>
      </c>
      <c r="B1820" s="588" t="s">
        <v>28921</v>
      </c>
      <c r="C1820" s="588" t="s">
        <v>26237</v>
      </c>
      <c r="D1820" s="589" t="s">
        <v>28922</v>
      </c>
    </row>
    <row r="1821" spans="1:4" ht="13.5" x14ac:dyDescent="0.25">
      <c r="A1821" s="588" t="s">
        <v>3411</v>
      </c>
      <c r="B1821" s="588" t="s">
        <v>28923</v>
      </c>
      <c r="C1821" s="588" t="s">
        <v>26237</v>
      </c>
      <c r="D1821" s="589" t="s">
        <v>28924</v>
      </c>
    </row>
    <row r="1822" spans="1:4" ht="13.5" x14ac:dyDescent="0.25">
      <c r="A1822" s="588" t="s">
        <v>3412</v>
      </c>
      <c r="B1822" s="588" t="s">
        <v>28925</v>
      </c>
      <c r="C1822" s="588" t="s">
        <v>26237</v>
      </c>
      <c r="D1822" s="589" t="s">
        <v>28926</v>
      </c>
    </row>
    <row r="1823" spans="1:4" ht="13.5" x14ac:dyDescent="0.25">
      <c r="A1823" s="588" t="s">
        <v>3413</v>
      </c>
      <c r="B1823" s="588" t="s">
        <v>28927</v>
      </c>
      <c r="C1823" s="588" t="s">
        <v>26237</v>
      </c>
      <c r="D1823" s="589" t="s">
        <v>28928</v>
      </c>
    </row>
    <row r="1824" spans="1:4" ht="13.5" x14ac:dyDescent="0.25">
      <c r="A1824" s="588" t="s">
        <v>3414</v>
      </c>
      <c r="B1824" s="588" t="s">
        <v>28929</v>
      </c>
      <c r="C1824" s="588" t="s">
        <v>26496</v>
      </c>
      <c r="D1824" s="589" t="s">
        <v>28930</v>
      </c>
    </row>
    <row r="1825" spans="1:4" ht="13.5" x14ac:dyDescent="0.25">
      <c r="A1825" s="588" t="s">
        <v>3415</v>
      </c>
      <c r="B1825" s="588" t="s">
        <v>28931</v>
      </c>
      <c r="C1825" s="588" t="s">
        <v>26496</v>
      </c>
      <c r="D1825" s="589" t="s">
        <v>28932</v>
      </c>
    </row>
    <row r="1826" spans="1:4" ht="13.5" x14ac:dyDescent="0.25">
      <c r="A1826" s="588" t="s">
        <v>3416</v>
      </c>
      <c r="B1826" s="588" t="s">
        <v>28933</v>
      </c>
      <c r="C1826" s="588" t="s">
        <v>26496</v>
      </c>
      <c r="D1826" s="589" t="s">
        <v>28934</v>
      </c>
    </row>
    <row r="1827" spans="1:4" ht="13.5" x14ac:dyDescent="0.25">
      <c r="A1827" s="588" t="s">
        <v>3417</v>
      </c>
      <c r="B1827" s="588" t="s">
        <v>28935</v>
      </c>
      <c r="C1827" s="588" t="s">
        <v>26496</v>
      </c>
      <c r="D1827" s="589" t="s">
        <v>28936</v>
      </c>
    </row>
    <row r="1828" spans="1:4" ht="13.5" x14ac:dyDescent="0.25">
      <c r="A1828" s="588" t="s">
        <v>3418</v>
      </c>
      <c r="B1828" s="588" t="s">
        <v>28937</v>
      </c>
      <c r="C1828" s="588" t="s">
        <v>26496</v>
      </c>
      <c r="D1828" s="589" t="s">
        <v>28938</v>
      </c>
    </row>
    <row r="1829" spans="1:4" ht="13.5" x14ac:dyDescent="0.25">
      <c r="A1829" s="588" t="s">
        <v>3419</v>
      </c>
      <c r="B1829" s="588" t="s">
        <v>28939</v>
      </c>
      <c r="C1829" s="588" t="s">
        <v>26496</v>
      </c>
      <c r="D1829" s="589" t="s">
        <v>28940</v>
      </c>
    </row>
    <row r="1830" spans="1:4" ht="13.5" x14ac:dyDescent="0.25">
      <c r="A1830" s="588" t="s">
        <v>3420</v>
      </c>
      <c r="B1830" s="588" t="s">
        <v>28941</v>
      </c>
      <c r="C1830" s="588" t="s">
        <v>26496</v>
      </c>
      <c r="D1830" s="589" t="s">
        <v>28942</v>
      </c>
    </row>
    <row r="1831" spans="1:4" ht="13.5" x14ac:dyDescent="0.25">
      <c r="A1831" s="588" t="s">
        <v>3421</v>
      </c>
      <c r="B1831" s="588" t="s">
        <v>28943</v>
      </c>
      <c r="C1831" s="588" t="s">
        <v>26237</v>
      </c>
      <c r="D1831" s="589" t="s">
        <v>28944</v>
      </c>
    </row>
    <row r="1832" spans="1:4" ht="13.5" x14ac:dyDescent="0.25">
      <c r="A1832" s="588" t="s">
        <v>3422</v>
      </c>
      <c r="B1832" s="588" t="s">
        <v>28945</v>
      </c>
      <c r="C1832" s="588" t="s">
        <v>26496</v>
      </c>
      <c r="D1832" s="589" t="s">
        <v>28946</v>
      </c>
    </row>
    <row r="1833" spans="1:4" ht="13.5" x14ac:dyDescent="0.25">
      <c r="A1833" s="588" t="s">
        <v>3423</v>
      </c>
      <c r="B1833" s="588" t="s">
        <v>28947</v>
      </c>
      <c r="C1833" s="588" t="s">
        <v>26496</v>
      </c>
      <c r="D1833" s="589" t="s">
        <v>28948</v>
      </c>
    </row>
    <row r="1834" spans="1:4" ht="13.5" x14ac:dyDescent="0.25">
      <c r="A1834" s="588" t="s">
        <v>3424</v>
      </c>
      <c r="B1834" s="588" t="s">
        <v>28949</v>
      </c>
      <c r="C1834" s="588" t="s">
        <v>26496</v>
      </c>
      <c r="D1834" s="589" t="s">
        <v>28950</v>
      </c>
    </row>
    <row r="1835" spans="1:4" ht="13.5" x14ac:dyDescent="0.25">
      <c r="A1835" s="588" t="s">
        <v>3425</v>
      </c>
      <c r="B1835" s="588" t="s">
        <v>28951</v>
      </c>
      <c r="C1835" s="588" t="s">
        <v>26496</v>
      </c>
      <c r="D1835" s="589" t="s">
        <v>28952</v>
      </c>
    </row>
    <row r="1836" spans="1:4" ht="13.5" x14ac:dyDescent="0.25">
      <c r="A1836" s="588" t="s">
        <v>3426</v>
      </c>
      <c r="B1836" s="588" t="s">
        <v>28953</v>
      </c>
      <c r="C1836" s="588" t="s">
        <v>26496</v>
      </c>
      <c r="D1836" s="589" t="s">
        <v>28954</v>
      </c>
    </row>
    <row r="1837" spans="1:4" ht="13.5" x14ac:dyDescent="0.25">
      <c r="A1837" s="588" t="s">
        <v>3427</v>
      </c>
      <c r="B1837" s="588" t="s">
        <v>28955</v>
      </c>
      <c r="C1837" s="588" t="s">
        <v>26496</v>
      </c>
      <c r="D1837" s="589" t="s">
        <v>28956</v>
      </c>
    </row>
    <row r="1838" spans="1:4" ht="13.5" x14ac:dyDescent="0.25">
      <c r="A1838" s="588" t="s">
        <v>3428</v>
      </c>
      <c r="B1838" s="588" t="s">
        <v>28957</v>
      </c>
      <c r="C1838" s="588" t="s">
        <v>26496</v>
      </c>
      <c r="D1838" s="589" t="s">
        <v>28958</v>
      </c>
    </row>
    <row r="1839" spans="1:4" ht="13.5" x14ac:dyDescent="0.25">
      <c r="A1839" s="588" t="s">
        <v>3429</v>
      </c>
      <c r="B1839" s="588" t="s">
        <v>28959</v>
      </c>
      <c r="C1839" s="588" t="s">
        <v>26496</v>
      </c>
      <c r="D1839" s="589" t="s">
        <v>28960</v>
      </c>
    </row>
    <row r="1840" spans="1:4" ht="13.5" x14ac:dyDescent="0.25">
      <c r="A1840" s="588" t="s">
        <v>3430</v>
      </c>
      <c r="B1840" s="588" t="s">
        <v>28961</v>
      </c>
      <c r="C1840" s="588" t="s">
        <v>26496</v>
      </c>
      <c r="D1840" s="589" t="s">
        <v>28962</v>
      </c>
    </row>
    <row r="1841" spans="1:4" ht="13.5" x14ac:dyDescent="0.25">
      <c r="A1841" s="588" t="s">
        <v>3431</v>
      </c>
      <c r="B1841" s="588" t="s">
        <v>28963</v>
      </c>
      <c r="C1841" s="588" t="s">
        <v>26496</v>
      </c>
      <c r="D1841" s="589" t="s">
        <v>28964</v>
      </c>
    </row>
    <row r="1842" spans="1:4" ht="13.5" x14ac:dyDescent="0.25">
      <c r="A1842" s="588" t="s">
        <v>3432</v>
      </c>
      <c r="B1842" s="588" t="s">
        <v>28965</v>
      </c>
      <c r="C1842" s="588" t="s">
        <v>26496</v>
      </c>
      <c r="D1842" s="589" t="s">
        <v>28966</v>
      </c>
    </row>
    <row r="1843" spans="1:4" ht="13.5" x14ac:dyDescent="0.25">
      <c r="A1843" s="588" t="s">
        <v>3433</v>
      </c>
      <c r="B1843" s="588" t="s">
        <v>28967</v>
      </c>
      <c r="C1843" s="588" t="s">
        <v>26237</v>
      </c>
      <c r="D1843" s="589" t="s">
        <v>28968</v>
      </c>
    </row>
    <row r="1844" spans="1:4" ht="13.5" x14ac:dyDescent="0.25">
      <c r="A1844" s="588" t="s">
        <v>3434</v>
      </c>
      <c r="B1844" s="588" t="s">
        <v>28969</v>
      </c>
      <c r="C1844" s="588" t="s">
        <v>26237</v>
      </c>
      <c r="D1844" s="589" t="s">
        <v>28970</v>
      </c>
    </row>
    <row r="1845" spans="1:4" ht="13.5" x14ac:dyDescent="0.25">
      <c r="A1845" s="588" t="s">
        <v>3435</v>
      </c>
      <c r="B1845" s="588" t="s">
        <v>28971</v>
      </c>
      <c r="C1845" s="588" t="s">
        <v>26496</v>
      </c>
      <c r="D1845" s="589" t="s">
        <v>28972</v>
      </c>
    </row>
    <row r="1846" spans="1:4" ht="13.5" x14ac:dyDescent="0.25">
      <c r="A1846" s="588" t="s">
        <v>3437</v>
      </c>
      <c r="B1846" s="588" t="s">
        <v>28973</v>
      </c>
      <c r="C1846" s="588" t="s">
        <v>26496</v>
      </c>
      <c r="D1846" s="589" t="s">
        <v>28974</v>
      </c>
    </row>
    <row r="1847" spans="1:4" ht="13.5" x14ac:dyDescent="0.25">
      <c r="A1847" s="588" t="s">
        <v>3438</v>
      </c>
      <c r="B1847" s="588" t="s">
        <v>28975</v>
      </c>
      <c r="C1847" s="588" t="s">
        <v>26496</v>
      </c>
      <c r="D1847" s="589" t="s">
        <v>28976</v>
      </c>
    </row>
    <row r="1848" spans="1:4" ht="13.5" x14ac:dyDescent="0.25">
      <c r="A1848" s="588" t="s">
        <v>3439</v>
      </c>
      <c r="B1848" s="588" t="s">
        <v>28977</v>
      </c>
      <c r="C1848" s="588" t="s">
        <v>26496</v>
      </c>
      <c r="D1848" s="589" t="s">
        <v>28978</v>
      </c>
    </row>
    <row r="1849" spans="1:4" ht="13.5" x14ac:dyDescent="0.25">
      <c r="A1849" s="588" t="s">
        <v>3440</v>
      </c>
      <c r="B1849" s="588" t="s">
        <v>28979</v>
      </c>
      <c r="C1849" s="588" t="s">
        <v>26496</v>
      </c>
      <c r="D1849" s="589" t="s">
        <v>28980</v>
      </c>
    </row>
    <row r="1850" spans="1:4" ht="13.5" x14ac:dyDescent="0.25">
      <c r="A1850" s="588" t="s">
        <v>3441</v>
      </c>
      <c r="B1850" s="588" t="s">
        <v>28981</v>
      </c>
      <c r="C1850" s="588" t="s">
        <v>26496</v>
      </c>
      <c r="D1850" s="589" t="s">
        <v>28982</v>
      </c>
    </row>
    <row r="1851" spans="1:4" ht="13.5" x14ac:dyDescent="0.25">
      <c r="A1851" s="588" t="s">
        <v>3442</v>
      </c>
      <c r="B1851" s="588" t="s">
        <v>28983</v>
      </c>
      <c r="C1851" s="588" t="s">
        <v>26496</v>
      </c>
      <c r="D1851" s="589" t="s">
        <v>28984</v>
      </c>
    </row>
    <row r="1852" spans="1:4" ht="13.5" x14ac:dyDescent="0.25">
      <c r="A1852" s="588" t="s">
        <v>3443</v>
      </c>
      <c r="B1852" s="588" t="s">
        <v>28985</v>
      </c>
      <c r="C1852" s="588" t="s">
        <v>26496</v>
      </c>
      <c r="D1852" s="589" t="s">
        <v>28986</v>
      </c>
    </row>
    <row r="1853" spans="1:4" ht="13.5" x14ac:dyDescent="0.25">
      <c r="A1853" s="588" t="s">
        <v>3444</v>
      </c>
      <c r="B1853" s="588" t="s">
        <v>28987</v>
      </c>
      <c r="C1853" s="588" t="s">
        <v>26496</v>
      </c>
      <c r="D1853" s="589" t="s">
        <v>28988</v>
      </c>
    </row>
    <row r="1854" spans="1:4" ht="13.5" x14ac:dyDescent="0.25">
      <c r="A1854" s="588" t="s">
        <v>3445</v>
      </c>
      <c r="B1854" s="588" t="s">
        <v>28989</v>
      </c>
      <c r="C1854" s="588" t="s">
        <v>26496</v>
      </c>
      <c r="D1854" s="589" t="s">
        <v>28990</v>
      </c>
    </row>
    <row r="1855" spans="1:4" ht="13.5" x14ac:dyDescent="0.25">
      <c r="A1855" s="588" t="s">
        <v>3446</v>
      </c>
      <c r="B1855" s="588" t="s">
        <v>28991</v>
      </c>
      <c r="C1855" s="588" t="s">
        <v>26496</v>
      </c>
      <c r="D1855" s="589" t="s">
        <v>28992</v>
      </c>
    </row>
    <row r="1856" spans="1:4" ht="13.5" x14ac:dyDescent="0.25">
      <c r="A1856" s="588" t="s">
        <v>3447</v>
      </c>
      <c r="B1856" s="588" t="s">
        <v>28993</v>
      </c>
      <c r="C1856" s="588" t="s">
        <v>26496</v>
      </c>
      <c r="D1856" s="589" t="s">
        <v>28994</v>
      </c>
    </row>
    <row r="1857" spans="1:4" ht="13.5" x14ac:dyDescent="0.25">
      <c r="A1857" s="588" t="s">
        <v>3448</v>
      </c>
      <c r="B1857" s="588" t="s">
        <v>28995</v>
      </c>
      <c r="C1857" s="588" t="s">
        <v>26496</v>
      </c>
      <c r="D1857" s="589" t="s">
        <v>28996</v>
      </c>
    </row>
    <row r="1858" spans="1:4" ht="13.5" x14ac:dyDescent="0.25">
      <c r="A1858" s="588" t="s">
        <v>3449</v>
      </c>
      <c r="B1858" s="588" t="s">
        <v>28997</v>
      </c>
      <c r="C1858" s="588" t="s">
        <v>26496</v>
      </c>
      <c r="D1858" s="589" t="s">
        <v>28998</v>
      </c>
    </row>
    <row r="1859" spans="1:4" ht="13.5" x14ac:dyDescent="0.25">
      <c r="A1859" s="588" t="s">
        <v>3450</v>
      </c>
      <c r="B1859" s="588" t="s">
        <v>28999</v>
      </c>
      <c r="C1859" s="588" t="s">
        <v>26496</v>
      </c>
      <c r="D1859" s="589" t="s">
        <v>29000</v>
      </c>
    </row>
    <row r="1860" spans="1:4" ht="13.5" x14ac:dyDescent="0.25">
      <c r="A1860" s="588" t="s">
        <v>3451</v>
      </c>
      <c r="B1860" s="588" t="s">
        <v>29001</v>
      </c>
      <c r="C1860" s="588" t="s">
        <v>26496</v>
      </c>
      <c r="D1860" s="589" t="s">
        <v>29002</v>
      </c>
    </row>
    <row r="1861" spans="1:4" ht="13.5" x14ac:dyDescent="0.25">
      <c r="A1861" s="588" t="s">
        <v>3452</v>
      </c>
      <c r="B1861" s="588" t="s">
        <v>29003</v>
      </c>
      <c r="C1861" s="588" t="s">
        <v>26105</v>
      </c>
      <c r="D1861" s="589" t="s">
        <v>29004</v>
      </c>
    </row>
    <row r="1862" spans="1:4" ht="13.5" x14ac:dyDescent="0.25">
      <c r="A1862" s="588" t="s">
        <v>3453</v>
      </c>
      <c r="B1862" s="588" t="s">
        <v>29005</v>
      </c>
      <c r="C1862" s="588" t="s">
        <v>26105</v>
      </c>
      <c r="D1862" s="589" t="s">
        <v>29006</v>
      </c>
    </row>
    <row r="1863" spans="1:4" ht="13.5" x14ac:dyDescent="0.25">
      <c r="A1863" s="588" t="s">
        <v>3454</v>
      </c>
      <c r="B1863" s="588" t="s">
        <v>29007</v>
      </c>
      <c r="C1863" s="588" t="s">
        <v>26105</v>
      </c>
      <c r="D1863" s="589" t="s">
        <v>579</v>
      </c>
    </row>
    <row r="1864" spans="1:4" ht="13.5" x14ac:dyDescent="0.25">
      <c r="A1864" s="588" t="s">
        <v>3456</v>
      </c>
      <c r="B1864" s="588" t="s">
        <v>29008</v>
      </c>
      <c r="C1864" s="588" t="s">
        <v>26105</v>
      </c>
      <c r="D1864" s="589" t="s">
        <v>29009</v>
      </c>
    </row>
    <row r="1865" spans="1:4" ht="13.5" x14ac:dyDescent="0.25">
      <c r="A1865" s="588" t="s">
        <v>3457</v>
      </c>
      <c r="B1865" s="588" t="s">
        <v>29010</v>
      </c>
      <c r="C1865" s="588" t="s">
        <v>28022</v>
      </c>
      <c r="D1865" s="589" t="s">
        <v>29011</v>
      </c>
    </row>
    <row r="1866" spans="1:4" ht="13.5" x14ac:dyDescent="0.25">
      <c r="A1866" s="588" t="s">
        <v>3458</v>
      </c>
      <c r="B1866" s="588" t="s">
        <v>29012</v>
      </c>
      <c r="C1866" s="588" t="s">
        <v>28022</v>
      </c>
      <c r="D1866" s="589" t="s">
        <v>29013</v>
      </c>
    </row>
    <row r="1867" spans="1:4" ht="13.5" x14ac:dyDescent="0.25">
      <c r="A1867" s="588" t="s">
        <v>3459</v>
      </c>
      <c r="B1867" s="588" t="s">
        <v>29014</v>
      </c>
      <c r="C1867" s="588" t="s">
        <v>28022</v>
      </c>
      <c r="D1867" s="589" t="s">
        <v>29015</v>
      </c>
    </row>
    <row r="1868" spans="1:4" ht="13.5" x14ac:dyDescent="0.25">
      <c r="A1868" s="588" t="s">
        <v>3460</v>
      </c>
      <c r="B1868" s="588" t="s">
        <v>29016</v>
      </c>
      <c r="C1868" s="588" t="s">
        <v>28022</v>
      </c>
      <c r="D1868" s="589" t="s">
        <v>29017</v>
      </c>
    </row>
    <row r="1869" spans="1:4" ht="13.5" x14ac:dyDescent="0.25">
      <c r="A1869" s="588" t="s">
        <v>3461</v>
      </c>
      <c r="B1869" s="588" t="s">
        <v>29018</v>
      </c>
      <c r="C1869" s="588" t="s">
        <v>28022</v>
      </c>
      <c r="D1869" s="589" t="s">
        <v>29019</v>
      </c>
    </row>
    <row r="1870" spans="1:4" ht="13.5" x14ac:dyDescent="0.25">
      <c r="A1870" s="588" t="s">
        <v>3462</v>
      </c>
      <c r="B1870" s="588" t="s">
        <v>29020</v>
      </c>
      <c r="C1870" s="588" t="s">
        <v>28022</v>
      </c>
      <c r="D1870" s="589" t="s">
        <v>29021</v>
      </c>
    </row>
    <row r="1871" spans="1:4" ht="13.5" x14ac:dyDescent="0.25">
      <c r="A1871" s="588" t="s">
        <v>3463</v>
      </c>
      <c r="B1871" s="588" t="s">
        <v>29022</v>
      </c>
      <c r="C1871" s="588" t="s">
        <v>28022</v>
      </c>
      <c r="D1871" s="589" t="s">
        <v>29023</v>
      </c>
    </row>
    <row r="1872" spans="1:4" ht="13.5" x14ac:dyDescent="0.25">
      <c r="A1872" s="588" t="s">
        <v>3464</v>
      </c>
      <c r="B1872" s="588" t="s">
        <v>29024</v>
      </c>
      <c r="C1872" s="588" t="s">
        <v>28022</v>
      </c>
      <c r="D1872" s="589" t="s">
        <v>29025</v>
      </c>
    </row>
    <row r="1873" spans="1:4" ht="13.5" x14ac:dyDescent="0.25">
      <c r="A1873" s="588" t="s">
        <v>3465</v>
      </c>
      <c r="B1873" s="588" t="s">
        <v>29026</v>
      </c>
      <c r="C1873" s="588" t="s">
        <v>28022</v>
      </c>
      <c r="D1873" s="589" t="s">
        <v>29027</v>
      </c>
    </row>
    <row r="1874" spans="1:4" ht="13.5" x14ac:dyDescent="0.25">
      <c r="A1874" s="588" t="s">
        <v>3466</v>
      </c>
      <c r="B1874" s="588" t="s">
        <v>29028</v>
      </c>
      <c r="C1874" s="588" t="s">
        <v>28022</v>
      </c>
      <c r="D1874" s="589" t="s">
        <v>29029</v>
      </c>
    </row>
    <row r="1875" spans="1:4" ht="13.5" x14ac:dyDescent="0.25">
      <c r="A1875" s="588" t="s">
        <v>3467</v>
      </c>
      <c r="B1875" s="588" t="s">
        <v>29030</v>
      </c>
      <c r="C1875" s="588" t="s">
        <v>28022</v>
      </c>
      <c r="D1875" s="589" t="s">
        <v>29031</v>
      </c>
    </row>
    <row r="1876" spans="1:4" ht="13.5" x14ac:dyDescent="0.25">
      <c r="A1876" s="588" t="s">
        <v>3468</v>
      </c>
      <c r="B1876" s="588" t="s">
        <v>29032</v>
      </c>
      <c r="C1876" s="588" t="s">
        <v>28022</v>
      </c>
      <c r="D1876" s="589" t="s">
        <v>29033</v>
      </c>
    </row>
    <row r="1877" spans="1:4" ht="13.5" x14ac:dyDescent="0.25">
      <c r="A1877" s="588" t="s">
        <v>3469</v>
      </c>
      <c r="B1877" s="588" t="s">
        <v>29034</v>
      </c>
      <c r="C1877" s="588" t="s">
        <v>28022</v>
      </c>
      <c r="D1877" s="589" t="s">
        <v>29035</v>
      </c>
    </row>
    <row r="1878" spans="1:4" ht="13.5" x14ac:dyDescent="0.25">
      <c r="A1878" s="588" t="s">
        <v>3470</v>
      </c>
      <c r="B1878" s="588" t="s">
        <v>29036</v>
      </c>
      <c r="C1878" s="588" t="s">
        <v>28022</v>
      </c>
      <c r="D1878" s="589" t="s">
        <v>29037</v>
      </c>
    </row>
    <row r="1879" spans="1:4" ht="13.5" x14ac:dyDescent="0.25">
      <c r="A1879" s="588" t="s">
        <v>3471</v>
      </c>
      <c r="B1879" s="588" t="s">
        <v>29038</v>
      </c>
      <c r="C1879" s="588" t="s">
        <v>28022</v>
      </c>
      <c r="D1879" s="589" t="s">
        <v>29039</v>
      </c>
    </row>
    <row r="1880" spans="1:4" ht="13.5" x14ac:dyDescent="0.25">
      <c r="A1880" s="588" t="s">
        <v>3472</v>
      </c>
      <c r="B1880" s="588" t="s">
        <v>29040</v>
      </c>
      <c r="C1880" s="588" t="s">
        <v>28022</v>
      </c>
      <c r="D1880" s="589" t="s">
        <v>29041</v>
      </c>
    </row>
    <row r="1881" spans="1:4" ht="13.5" x14ac:dyDescent="0.25">
      <c r="A1881" s="588" t="s">
        <v>3473</v>
      </c>
      <c r="B1881" s="588" t="s">
        <v>29042</v>
      </c>
      <c r="C1881" s="588" t="s">
        <v>28022</v>
      </c>
      <c r="D1881" s="589" t="s">
        <v>29043</v>
      </c>
    </row>
    <row r="1882" spans="1:4" ht="13.5" x14ac:dyDescent="0.25">
      <c r="A1882" s="588" t="s">
        <v>3474</v>
      </c>
      <c r="B1882" s="588" t="s">
        <v>29044</v>
      </c>
      <c r="C1882" s="588" t="s">
        <v>28022</v>
      </c>
      <c r="D1882" s="589" t="s">
        <v>29045</v>
      </c>
    </row>
    <row r="1883" spans="1:4" ht="13.5" x14ac:dyDescent="0.25">
      <c r="A1883" s="588" t="s">
        <v>3475</v>
      </c>
      <c r="B1883" s="588" t="s">
        <v>29046</v>
      </c>
      <c r="C1883" s="588" t="s">
        <v>28022</v>
      </c>
      <c r="D1883" s="589" t="s">
        <v>29047</v>
      </c>
    </row>
    <row r="1884" spans="1:4" ht="13.5" x14ac:dyDescent="0.25">
      <c r="A1884" s="588" t="s">
        <v>3476</v>
      </c>
      <c r="B1884" s="588" t="s">
        <v>29048</v>
      </c>
      <c r="C1884" s="588" t="s">
        <v>28022</v>
      </c>
      <c r="D1884" s="589" t="s">
        <v>29049</v>
      </c>
    </row>
    <row r="1885" spans="1:4" ht="13.5" x14ac:dyDescent="0.25">
      <c r="A1885" s="588" t="s">
        <v>3477</v>
      </c>
      <c r="B1885" s="588" t="s">
        <v>29050</v>
      </c>
      <c r="C1885" s="588" t="s">
        <v>28022</v>
      </c>
      <c r="D1885" s="589" t="s">
        <v>29051</v>
      </c>
    </row>
    <row r="1886" spans="1:4" ht="13.5" x14ac:dyDescent="0.25">
      <c r="A1886" s="588" t="s">
        <v>3478</v>
      </c>
      <c r="B1886" s="588" t="s">
        <v>29052</v>
      </c>
      <c r="C1886" s="588" t="s">
        <v>28022</v>
      </c>
      <c r="D1886" s="589" t="s">
        <v>29053</v>
      </c>
    </row>
    <row r="1887" spans="1:4" ht="13.5" x14ac:dyDescent="0.25">
      <c r="A1887" s="588" t="s">
        <v>3479</v>
      </c>
      <c r="B1887" s="588" t="s">
        <v>29054</v>
      </c>
      <c r="C1887" s="588" t="s">
        <v>28022</v>
      </c>
      <c r="D1887" s="589" t="s">
        <v>29055</v>
      </c>
    </row>
    <row r="1888" spans="1:4" ht="13.5" x14ac:dyDescent="0.25">
      <c r="A1888" s="588" t="s">
        <v>3480</v>
      </c>
      <c r="B1888" s="588" t="s">
        <v>29056</v>
      </c>
      <c r="C1888" s="588" t="s">
        <v>28022</v>
      </c>
      <c r="D1888" s="589" t="s">
        <v>21532</v>
      </c>
    </row>
    <row r="1889" spans="1:4" ht="13.5" x14ac:dyDescent="0.25">
      <c r="A1889" s="588" t="s">
        <v>3481</v>
      </c>
      <c r="B1889" s="588" t="s">
        <v>29057</v>
      </c>
      <c r="C1889" s="588" t="s">
        <v>28022</v>
      </c>
      <c r="D1889" s="589" t="s">
        <v>29058</v>
      </c>
    </row>
    <row r="1890" spans="1:4" ht="13.5" x14ac:dyDescent="0.25">
      <c r="A1890" s="588" t="s">
        <v>3482</v>
      </c>
      <c r="B1890" s="588" t="s">
        <v>29059</v>
      </c>
      <c r="C1890" s="588" t="s">
        <v>28022</v>
      </c>
      <c r="D1890" s="589" t="s">
        <v>29060</v>
      </c>
    </row>
    <row r="1891" spans="1:4" ht="13.5" x14ac:dyDescent="0.25">
      <c r="A1891" s="588" t="s">
        <v>3483</v>
      </c>
      <c r="B1891" s="588" t="s">
        <v>29061</v>
      </c>
      <c r="C1891" s="588" t="s">
        <v>28022</v>
      </c>
      <c r="D1891" s="589" t="s">
        <v>29062</v>
      </c>
    </row>
    <row r="1892" spans="1:4" ht="13.5" x14ac:dyDescent="0.25">
      <c r="A1892" s="588" t="s">
        <v>3484</v>
      </c>
      <c r="B1892" s="588" t="s">
        <v>29063</v>
      </c>
      <c r="C1892" s="588" t="s">
        <v>28022</v>
      </c>
      <c r="D1892" s="589" t="s">
        <v>29064</v>
      </c>
    </row>
    <row r="1893" spans="1:4" ht="13.5" x14ac:dyDescent="0.25">
      <c r="A1893" s="588" t="s">
        <v>3485</v>
      </c>
      <c r="B1893" s="588" t="s">
        <v>29065</v>
      </c>
      <c r="C1893" s="588" t="s">
        <v>28022</v>
      </c>
      <c r="D1893" s="589" t="s">
        <v>29066</v>
      </c>
    </row>
    <row r="1894" spans="1:4" ht="13.5" x14ac:dyDescent="0.25">
      <c r="A1894" s="588" t="s">
        <v>3486</v>
      </c>
      <c r="B1894" s="588" t="s">
        <v>29067</v>
      </c>
      <c r="C1894" s="588" t="s">
        <v>28022</v>
      </c>
      <c r="D1894" s="589" t="s">
        <v>29068</v>
      </c>
    </row>
    <row r="1895" spans="1:4" ht="13.5" x14ac:dyDescent="0.25">
      <c r="A1895" s="588" t="s">
        <v>3487</v>
      </c>
      <c r="B1895" s="588" t="s">
        <v>29069</v>
      </c>
      <c r="C1895" s="588" t="s">
        <v>28022</v>
      </c>
      <c r="D1895" s="589" t="s">
        <v>29070</v>
      </c>
    </row>
    <row r="1896" spans="1:4" ht="13.5" x14ac:dyDescent="0.25">
      <c r="A1896" s="588" t="s">
        <v>3488</v>
      </c>
      <c r="B1896" s="588" t="s">
        <v>29071</v>
      </c>
      <c r="C1896" s="588" t="s">
        <v>28022</v>
      </c>
      <c r="D1896" s="589" t="s">
        <v>29072</v>
      </c>
    </row>
    <row r="1897" spans="1:4" ht="13.5" x14ac:dyDescent="0.25">
      <c r="A1897" s="588" t="s">
        <v>3489</v>
      </c>
      <c r="B1897" s="588" t="s">
        <v>29073</v>
      </c>
      <c r="C1897" s="588" t="s">
        <v>28022</v>
      </c>
      <c r="D1897" s="589" t="s">
        <v>29074</v>
      </c>
    </row>
    <row r="1898" spans="1:4" ht="13.5" x14ac:dyDescent="0.25">
      <c r="A1898" s="588" t="s">
        <v>3490</v>
      </c>
      <c r="B1898" s="588" t="s">
        <v>29075</v>
      </c>
      <c r="C1898" s="588" t="s">
        <v>28022</v>
      </c>
      <c r="D1898" s="589" t="s">
        <v>29076</v>
      </c>
    </row>
    <row r="1899" spans="1:4" ht="13.5" x14ac:dyDescent="0.25">
      <c r="A1899" s="588" t="s">
        <v>3491</v>
      </c>
      <c r="B1899" s="588" t="s">
        <v>29077</v>
      </c>
      <c r="C1899" s="588" t="s">
        <v>28022</v>
      </c>
      <c r="D1899" s="589" t="s">
        <v>13775</v>
      </c>
    </row>
    <row r="1900" spans="1:4" ht="13.5" x14ac:dyDescent="0.25">
      <c r="A1900" s="588" t="s">
        <v>3492</v>
      </c>
      <c r="B1900" s="588" t="s">
        <v>29078</v>
      </c>
      <c r="C1900" s="588" t="s">
        <v>28022</v>
      </c>
      <c r="D1900" s="589" t="s">
        <v>29079</v>
      </c>
    </row>
    <row r="1901" spans="1:4" ht="13.5" x14ac:dyDescent="0.25">
      <c r="A1901" s="588" t="s">
        <v>3493</v>
      </c>
      <c r="B1901" s="588" t="s">
        <v>29080</v>
      </c>
      <c r="C1901" s="588" t="s">
        <v>28022</v>
      </c>
      <c r="D1901" s="589" t="s">
        <v>29081</v>
      </c>
    </row>
    <row r="1902" spans="1:4" ht="13.5" x14ac:dyDescent="0.25">
      <c r="A1902" s="588" t="s">
        <v>3494</v>
      </c>
      <c r="B1902" s="588" t="s">
        <v>29082</v>
      </c>
      <c r="C1902" s="588" t="s">
        <v>28022</v>
      </c>
      <c r="D1902" s="589" t="s">
        <v>29083</v>
      </c>
    </row>
    <row r="1903" spans="1:4" ht="13.5" x14ac:dyDescent="0.25">
      <c r="A1903" s="588" t="s">
        <v>3495</v>
      </c>
      <c r="B1903" s="588" t="s">
        <v>29084</v>
      </c>
      <c r="C1903" s="588" t="s">
        <v>28022</v>
      </c>
      <c r="D1903" s="589" t="s">
        <v>29085</v>
      </c>
    </row>
    <row r="1904" spans="1:4" ht="13.5" x14ac:dyDescent="0.25">
      <c r="A1904" s="588" t="s">
        <v>3496</v>
      </c>
      <c r="B1904" s="588" t="s">
        <v>29086</v>
      </c>
      <c r="C1904" s="588" t="s">
        <v>28022</v>
      </c>
      <c r="D1904" s="589" t="s">
        <v>29087</v>
      </c>
    </row>
    <row r="1905" spans="1:4" ht="13.5" x14ac:dyDescent="0.25">
      <c r="A1905" s="588" t="s">
        <v>3497</v>
      </c>
      <c r="B1905" s="588" t="s">
        <v>29088</v>
      </c>
      <c r="C1905" s="588" t="s">
        <v>28022</v>
      </c>
      <c r="D1905" s="589" t="s">
        <v>29089</v>
      </c>
    </row>
    <row r="1906" spans="1:4" ht="13.5" x14ac:dyDescent="0.25">
      <c r="A1906" s="588" t="s">
        <v>3498</v>
      </c>
      <c r="B1906" s="588" t="s">
        <v>29090</v>
      </c>
      <c r="C1906" s="588" t="s">
        <v>28022</v>
      </c>
      <c r="D1906" s="589" t="s">
        <v>29091</v>
      </c>
    </row>
    <row r="1907" spans="1:4" ht="13.5" x14ac:dyDescent="0.25">
      <c r="A1907" s="588" t="s">
        <v>3499</v>
      </c>
      <c r="B1907" s="588" t="s">
        <v>29092</v>
      </c>
      <c r="C1907" s="588" t="s">
        <v>28022</v>
      </c>
      <c r="D1907" s="589" t="s">
        <v>29093</v>
      </c>
    </row>
    <row r="1908" spans="1:4" ht="13.5" x14ac:dyDescent="0.25">
      <c r="A1908" s="588" t="s">
        <v>3500</v>
      </c>
      <c r="B1908" s="588" t="s">
        <v>29094</v>
      </c>
      <c r="C1908" s="588" t="s">
        <v>28022</v>
      </c>
      <c r="D1908" s="589" t="s">
        <v>29095</v>
      </c>
    </row>
    <row r="1909" spans="1:4" ht="13.5" x14ac:dyDescent="0.25">
      <c r="A1909" s="588" t="s">
        <v>3501</v>
      </c>
      <c r="B1909" s="588" t="s">
        <v>29096</v>
      </c>
      <c r="C1909" s="588" t="s">
        <v>28022</v>
      </c>
      <c r="D1909" s="589" t="s">
        <v>29097</v>
      </c>
    </row>
    <row r="1910" spans="1:4" ht="13.5" x14ac:dyDescent="0.25">
      <c r="A1910" s="588" t="s">
        <v>3502</v>
      </c>
      <c r="B1910" s="588" t="s">
        <v>29098</v>
      </c>
      <c r="C1910" s="588" t="s">
        <v>28022</v>
      </c>
      <c r="D1910" s="589" t="s">
        <v>29099</v>
      </c>
    </row>
    <row r="1911" spans="1:4" ht="13.5" x14ac:dyDescent="0.25">
      <c r="A1911" s="588" t="s">
        <v>3503</v>
      </c>
      <c r="B1911" s="588" t="s">
        <v>29100</v>
      </c>
      <c r="C1911" s="588" t="s">
        <v>28022</v>
      </c>
      <c r="D1911" s="589" t="s">
        <v>29101</v>
      </c>
    </row>
    <row r="1912" spans="1:4" ht="13.5" x14ac:dyDescent="0.25">
      <c r="A1912" s="588" t="s">
        <v>3504</v>
      </c>
      <c r="B1912" s="588" t="s">
        <v>29102</v>
      </c>
      <c r="C1912" s="588" t="s">
        <v>28022</v>
      </c>
      <c r="D1912" s="589" t="s">
        <v>29103</v>
      </c>
    </row>
    <row r="1913" spans="1:4" ht="13.5" x14ac:dyDescent="0.25">
      <c r="A1913" s="588" t="s">
        <v>3505</v>
      </c>
      <c r="B1913" s="588" t="s">
        <v>29104</v>
      </c>
      <c r="C1913" s="588" t="s">
        <v>28022</v>
      </c>
      <c r="D1913" s="589" t="s">
        <v>29105</v>
      </c>
    </row>
    <row r="1914" spans="1:4" ht="13.5" x14ac:dyDescent="0.25">
      <c r="A1914" s="588" t="s">
        <v>3506</v>
      </c>
      <c r="B1914" s="588" t="s">
        <v>29106</v>
      </c>
      <c r="C1914" s="588" t="s">
        <v>28022</v>
      </c>
      <c r="D1914" s="589" t="s">
        <v>29107</v>
      </c>
    </row>
    <row r="1915" spans="1:4" ht="13.5" x14ac:dyDescent="0.25">
      <c r="A1915" s="588" t="s">
        <v>3507</v>
      </c>
      <c r="B1915" s="588" t="s">
        <v>29108</v>
      </c>
      <c r="C1915" s="588" t="s">
        <v>26105</v>
      </c>
      <c r="D1915" s="589" t="s">
        <v>29109</v>
      </c>
    </row>
    <row r="1916" spans="1:4" ht="13.5" x14ac:dyDescent="0.25">
      <c r="A1916" s="588" t="s">
        <v>3508</v>
      </c>
      <c r="B1916" s="588" t="s">
        <v>29110</v>
      </c>
      <c r="C1916" s="588" t="s">
        <v>26105</v>
      </c>
      <c r="D1916" s="589" t="s">
        <v>29111</v>
      </c>
    </row>
    <row r="1917" spans="1:4" ht="13.5" x14ac:dyDescent="0.25">
      <c r="A1917" s="588" t="s">
        <v>3509</v>
      </c>
      <c r="B1917" s="588" t="s">
        <v>29112</v>
      </c>
      <c r="C1917" s="588" t="s">
        <v>26105</v>
      </c>
      <c r="D1917" s="589" t="s">
        <v>29113</v>
      </c>
    </row>
    <row r="1918" spans="1:4" ht="13.5" x14ac:dyDescent="0.25">
      <c r="A1918" s="588" t="s">
        <v>3510</v>
      </c>
      <c r="B1918" s="588" t="s">
        <v>29114</v>
      </c>
      <c r="C1918" s="588" t="s">
        <v>26105</v>
      </c>
      <c r="D1918" s="589" t="s">
        <v>29115</v>
      </c>
    </row>
    <row r="1919" spans="1:4" ht="13.5" x14ac:dyDescent="0.25">
      <c r="A1919" s="588" t="s">
        <v>3511</v>
      </c>
      <c r="B1919" s="588" t="s">
        <v>29116</v>
      </c>
      <c r="C1919" s="588" t="s">
        <v>26105</v>
      </c>
      <c r="D1919" s="589" t="s">
        <v>29117</v>
      </c>
    </row>
    <row r="1920" spans="1:4" ht="13.5" x14ac:dyDescent="0.25">
      <c r="A1920" s="588" t="s">
        <v>3512</v>
      </c>
      <c r="B1920" s="588" t="s">
        <v>29118</v>
      </c>
      <c r="C1920" s="588" t="s">
        <v>26105</v>
      </c>
      <c r="D1920" s="589" t="s">
        <v>29119</v>
      </c>
    </row>
    <row r="1921" spans="1:4" ht="13.5" x14ac:dyDescent="0.25">
      <c r="A1921" s="588" t="s">
        <v>3513</v>
      </c>
      <c r="B1921" s="588" t="s">
        <v>29120</v>
      </c>
      <c r="C1921" s="588" t="s">
        <v>26105</v>
      </c>
      <c r="D1921" s="589" t="s">
        <v>29121</v>
      </c>
    </row>
    <row r="1922" spans="1:4" ht="13.5" x14ac:dyDescent="0.25">
      <c r="A1922" s="588" t="s">
        <v>3514</v>
      </c>
      <c r="B1922" s="588" t="s">
        <v>29122</v>
      </c>
      <c r="C1922" s="588" t="s">
        <v>26105</v>
      </c>
      <c r="D1922" s="589" t="s">
        <v>26188</v>
      </c>
    </row>
    <row r="1923" spans="1:4" ht="13.5" x14ac:dyDescent="0.25">
      <c r="A1923" s="588" t="s">
        <v>3515</v>
      </c>
      <c r="B1923" s="588" t="s">
        <v>29123</v>
      </c>
      <c r="C1923" s="588" t="s">
        <v>26105</v>
      </c>
      <c r="D1923" s="589" t="s">
        <v>19219</v>
      </c>
    </row>
    <row r="1924" spans="1:4" ht="13.5" x14ac:dyDescent="0.25">
      <c r="A1924" s="588" t="s">
        <v>3516</v>
      </c>
      <c r="B1924" s="588" t="s">
        <v>29124</v>
      </c>
      <c r="C1924" s="588" t="s">
        <v>26105</v>
      </c>
      <c r="D1924" s="589" t="s">
        <v>29125</v>
      </c>
    </row>
    <row r="1925" spans="1:4" ht="13.5" x14ac:dyDescent="0.25">
      <c r="A1925" s="588" t="s">
        <v>3517</v>
      </c>
      <c r="B1925" s="588" t="s">
        <v>29126</v>
      </c>
      <c r="C1925" s="588" t="s">
        <v>26105</v>
      </c>
      <c r="D1925" s="589" t="s">
        <v>29127</v>
      </c>
    </row>
    <row r="1926" spans="1:4" ht="13.5" x14ac:dyDescent="0.25">
      <c r="A1926" s="588" t="s">
        <v>3518</v>
      </c>
      <c r="B1926" s="588" t="s">
        <v>29128</v>
      </c>
      <c r="C1926" s="588" t="s">
        <v>26105</v>
      </c>
      <c r="D1926" s="589" t="s">
        <v>29129</v>
      </c>
    </row>
    <row r="1927" spans="1:4" ht="13.5" x14ac:dyDescent="0.25">
      <c r="A1927" s="588" t="s">
        <v>3519</v>
      </c>
      <c r="B1927" s="588" t="s">
        <v>29130</v>
      </c>
      <c r="C1927" s="588" t="s">
        <v>26105</v>
      </c>
      <c r="D1927" s="589" t="s">
        <v>29131</v>
      </c>
    </row>
    <row r="1928" spans="1:4" ht="13.5" x14ac:dyDescent="0.25">
      <c r="A1928" s="588" t="s">
        <v>3520</v>
      </c>
      <c r="B1928" s="588" t="s">
        <v>29132</v>
      </c>
      <c r="C1928" s="588" t="s">
        <v>26105</v>
      </c>
      <c r="D1928" s="589" t="s">
        <v>29133</v>
      </c>
    </row>
    <row r="1929" spans="1:4" ht="13.5" x14ac:dyDescent="0.25">
      <c r="A1929" s="588" t="s">
        <v>3521</v>
      </c>
      <c r="B1929" s="588" t="s">
        <v>29134</v>
      </c>
      <c r="C1929" s="588" t="s">
        <v>26105</v>
      </c>
      <c r="D1929" s="589" t="s">
        <v>29135</v>
      </c>
    </row>
    <row r="1930" spans="1:4" ht="13.5" x14ac:dyDescent="0.25">
      <c r="A1930" s="588" t="s">
        <v>3522</v>
      </c>
      <c r="B1930" s="588" t="s">
        <v>29136</v>
      </c>
      <c r="C1930" s="588" t="s">
        <v>26105</v>
      </c>
      <c r="D1930" s="589" t="s">
        <v>29137</v>
      </c>
    </row>
    <row r="1931" spans="1:4" ht="13.5" x14ac:dyDescent="0.25">
      <c r="A1931" s="588" t="s">
        <v>3523</v>
      </c>
      <c r="B1931" s="588" t="s">
        <v>29138</v>
      </c>
      <c r="C1931" s="588" t="s">
        <v>26105</v>
      </c>
      <c r="D1931" s="589" t="s">
        <v>29139</v>
      </c>
    </row>
    <row r="1932" spans="1:4" ht="13.5" x14ac:dyDescent="0.25">
      <c r="A1932" s="588" t="s">
        <v>3524</v>
      </c>
      <c r="B1932" s="588" t="s">
        <v>29140</v>
      </c>
      <c r="C1932" s="588" t="s">
        <v>26105</v>
      </c>
      <c r="D1932" s="589" t="s">
        <v>29141</v>
      </c>
    </row>
    <row r="1933" spans="1:4" ht="13.5" x14ac:dyDescent="0.25">
      <c r="A1933" s="588" t="s">
        <v>3525</v>
      </c>
      <c r="B1933" s="588" t="s">
        <v>29142</v>
      </c>
      <c r="C1933" s="588" t="s">
        <v>26105</v>
      </c>
      <c r="D1933" s="589" t="s">
        <v>29143</v>
      </c>
    </row>
    <row r="1934" spans="1:4" ht="13.5" x14ac:dyDescent="0.25">
      <c r="A1934" s="588" t="s">
        <v>3526</v>
      </c>
      <c r="B1934" s="588" t="s">
        <v>29144</v>
      </c>
      <c r="C1934" s="588" t="s">
        <v>26105</v>
      </c>
      <c r="D1934" s="589" t="s">
        <v>21375</v>
      </c>
    </row>
    <row r="1935" spans="1:4" ht="13.5" x14ac:dyDescent="0.25">
      <c r="A1935" s="588" t="s">
        <v>3527</v>
      </c>
      <c r="B1935" s="588" t="s">
        <v>29145</v>
      </c>
      <c r="C1935" s="588" t="s">
        <v>26105</v>
      </c>
      <c r="D1935" s="589" t="s">
        <v>29146</v>
      </c>
    </row>
    <row r="1936" spans="1:4" ht="13.5" x14ac:dyDescent="0.25">
      <c r="A1936" s="588" t="s">
        <v>3529</v>
      </c>
      <c r="B1936" s="588" t="s">
        <v>29147</v>
      </c>
      <c r="C1936" s="588" t="s">
        <v>26105</v>
      </c>
      <c r="D1936" s="589" t="s">
        <v>17521</v>
      </c>
    </row>
    <row r="1937" spans="1:4" ht="13.5" x14ac:dyDescent="0.25">
      <c r="A1937" s="588" t="s">
        <v>3530</v>
      </c>
      <c r="B1937" s="588" t="s">
        <v>29148</v>
      </c>
      <c r="C1937" s="588" t="s">
        <v>26105</v>
      </c>
      <c r="D1937" s="589" t="s">
        <v>29149</v>
      </c>
    </row>
    <row r="1938" spans="1:4" ht="13.5" x14ac:dyDescent="0.25">
      <c r="A1938" s="588" t="s">
        <v>3531</v>
      </c>
      <c r="B1938" s="588" t="s">
        <v>29150</v>
      </c>
      <c r="C1938" s="588" t="s">
        <v>26105</v>
      </c>
      <c r="D1938" s="589" t="s">
        <v>29151</v>
      </c>
    </row>
    <row r="1939" spans="1:4" ht="13.5" x14ac:dyDescent="0.25">
      <c r="A1939" s="588" t="s">
        <v>3532</v>
      </c>
      <c r="B1939" s="588" t="s">
        <v>29152</v>
      </c>
      <c r="C1939" s="588" t="s">
        <v>26105</v>
      </c>
      <c r="D1939" s="589" t="s">
        <v>29153</v>
      </c>
    </row>
    <row r="1940" spans="1:4" ht="13.5" x14ac:dyDescent="0.25">
      <c r="A1940" s="588" t="s">
        <v>3533</v>
      </c>
      <c r="B1940" s="588" t="s">
        <v>29154</v>
      </c>
      <c r="C1940" s="588" t="s">
        <v>26105</v>
      </c>
      <c r="D1940" s="589" t="s">
        <v>29155</v>
      </c>
    </row>
    <row r="1941" spans="1:4" ht="13.5" x14ac:dyDescent="0.25">
      <c r="A1941" s="588" t="s">
        <v>3534</v>
      </c>
      <c r="B1941" s="588" t="s">
        <v>29156</v>
      </c>
      <c r="C1941" s="588" t="s">
        <v>26105</v>
      </c>
      <c r="D1941" s="589" t="s">
        <v>29157</v>
      </c>
    </row>
    <row r="1942" spans="1:4" ht="13.5" x14ac:dyDescent="0.25">
      <c r="A1942" s="588" t="s">
        <v>3535</v>
      </c>
      <c r="B1942" s="588" t="s">
        <v>29158</v>
      </c>
      <c r="C1942" s="588" t="s">
        <v>26105</v>
      </c>
      <c r="D1942" s="589" t="s">
        <v>14824</v>
      </c>
    </row>
    <row r="1943" spans="1:4" ht="13.5" x14ac:dyDescent="0.25">
      <c r="A1943" s="588" t="s">
        <v>3536</v>
      </c>
      <c r="B1943" s="588" t="s">
        <v>29159</v>
      </c>
      <c r="C1943" s="588" t="s">
        <v>26105</v>
      </c>
      <c r="D1943" s="589" t="s">
        <v>29160</v>
      </c>
    </row>
    <row r="1944" spans="1:4" ht="13.5" x14ac:dyDescent="0.25">
      <c r="A1944" s="588" t="s">
        <v>3537</v>
      </c>
      <c r="B1944" s="588" t="s">
        <v>29161</v>
      </c>
      <c r="C1944" s="588" t="s">
        <v>26105</v>
      </c>
      <c r="D1944" s="589" t="s">
        <v>29162</v>
      </c>
    </row>
    <row r="1945" spans="1:4" ht="13.5" x14ac:dyDescent="0.25">
      <c r="A1945" s="588" t="s">
        <v>3538</v>
      </c>
      <c r="B1945" s="588" t="s">
        <v>29163</v>
      </c>
      <c r="C1945" s="588" t="s">
        <v>26237</v>
      </c>
      <c r="D1945" s="589" t="s">
        <v>29164</v>
      </c>
    </row>
    <row r="1946" spans="1:4" ht="13.5" x14ac:dyDescent="0.25">
      <c r="A1946" s="588" t="s">
        <v>3539</v>
      </c>
      <c r="B1946" s="588" t="s">
        <v>29165</v>
      </c>
      <c r="C1946" s="588" t="s">
        <v>26237</v>
      </c>
      <c r="D1946" s="589" t="s">
        <v>29166</v>
      </c>
    </row>
    <row r="1947" spans="1:4" ht="13.5" x14ac:dyDescent="0.25">
      <c r="A1947" s="588" t="s">
        <v>3541</v>
      </c>
      <c r="B1947" s="588" t="s">
        <v>29167</v>
      </c>
      <c r="C1947" s="588" t="s">
        <v>26237</v>
      </c>
      <c r="D1947" s="589" t="s">
        <v>29168</v>
      </c>
    </row>
    <row r="1948" spans="1:4" ht="13.5" x14ac:dyDescent="0.25">
      <c r="A1948" s="588" t="s">
        <v>3542</v>
      </c>
      <c r="B1948" s="588" t="s">
        <v>29169</v>
      </c>
      <c r="C1948" s="588" t="s">
        <v>26237</v>
      </c>
      <c r="D1948" s="589" t="s">
        <v>29170</v>
      </c>
    </row>
    <row r="1949" spans="1:4" ht="13.5" x14ac:dyDescent="0.25">
      <c r="A1949" s="588" t="s">
        <v>3544</v>
      </c>
      <c r="B1949" s="588" t="s">
        <v>29171</v>
      </c>
      <c r="C1949" s="588" t="s">
        <v>26237</v>
      </c>
      <c r="D1949" s="589" t="s">
        <v>18834</v>
      </c>
    </row>
    <row r="1950" spans="1:4" ht="13.5" x14ac:dyDescent="0.25">
      <c r="A1950" s="588" t="s">
        <v>3545</v>
      </c>
      <c r="B1950" s="588" t="s">
        <v>29172</v>
      </c>
      <c r="C1950" s="588" t="s">
        <v>26237</v>
      </c>
      <c r="D1950" s="589" t="s">
        <v>1277</v>
      </c>
    </row>
    <row r="1951" spans="1:4" ht="13.5" x14ac:dyDescent="0.25">
      <c r="A1951" s="588" t="s">
        <v>3546</v>
      </c>
      <c r="B1951" s="588" t="s">
        <v>29173</v>
      </c>
      <c r="C1951" s="588" t="s">
        <v>26237</v>
      </c>
      <c r="D1951" s="589" t="s">
        <v>462</v>
      </c>
    </row>
    <row r="1952" spans="1:4" ht="13.5" x14ac:dyDescent="0.25">
      <c r="A1952" s="588" t="s">
        <v>3547</v>
      </c>
      <c r="B1952" s="588" t="s">
        <v>29174</v>
      </c>
      <c r="C1952" s="588" t="s">
        <v>26237</v>
      </c>
      <c r="D1952" s="589" t="s">
        <v>13645</v>
      </c>
    </row>
    <row r="1953" spans="1:4" ht="13.5" x14ac:dyDescent="0.25">
      <c r="A1953" s="588" t="s">
        <v>3548</v>
      </c>
      <c r="B1953" s="588" t="s">
        <v>29175</v>
      </c>
      <c r="C1953" s="588" t="s">
        <v>26105</v>
      </c>
      <c r="D1953" s="589" t="s">
        <v>29176</v>
      </c>
    </row>
    <row r="1954" spans="1:4" ht="13.5" x14ac:dyDescent="0.25">
      <c r="A1954" s="588" t="s">
        <v>3549</v>
      </c>
      <c r="B1954" s="588" t="s">
        <v>29177</v>
      </c>
      <c r="C1954" s="588" t="s">
        <v>26105</v>
      </c>
      <c r="D1954" s="589" t="s">
        <v>29178</v>
      </c>
    </row>
    <row r="1955" spans="1:4" ht="13.5" x14ac:dyDescent="0.25">
      <c r="A1955" s="588" t="s">
        <v>3550</v>
      </c>
      <c r="B1955" s="588" t="s">
        <v>29179</v>
      </c>
      <c r="C1955" s="588" t="s">
        <v>26105</v>
      </c>
      <c r="D1955" s="589" t="s">
        <v>29180</v>
      </c>
    </row>
    <row r="1956" spans="1:4" ht="13.5" x14ac:dyDescent="0.25">
      <c r="A1956" s="588" t="s">
        <v>3551</v>
      </c>
      <c r="B1956" s="588" t="s">
        <v>29181</v>
      </c>
      <c r="C1956" s="588" t="s">
        <v>26105</v>
      </c>
      <c r="D1956" s="589" t="s">
        <v>29182</v>
      </c>
    </row>
    <row r="1957" spans="1:4" ht="13.5" x14ac:dyDescent="0.25">
      <c r="A1957" s="588" t="s">
        <v>3552</v>
      </c>
      <c r="B1957" s="588" t="s">
        <v>29183</v>
      </c>
      <c r="C1957" s="588" t="s">
        <v>26105</v>
      </c>
      <c r="D1957" s="589" t="s">
        <v>29184</v>
      </c>
    </row>
    <row r="1958" spans="1:4" ht="13.5" x14ac:dyDescent="0.25">
      <c r="A1958" s="588" t="s">
        <v>3553</v>
      </c>
      <c r="B1958" s="588" t="s">
        <v>29185</v>
      </c>
      <c r="C1958" s="588" t="s">
        <v>26105</v>
      </c>
      <c r="D1958" s="589" t="s">
        <v>29186</v>
      </c>
    </row>
    <row r="1959" spans="1:4" ht="13.5" x14ac:dyDescent="0.25">
      <c r="A1959" s="588" t="s">
        <v>3554</v>
      </c>
      <c r="B1959" s="588" t="s">
        <v>29187</v>
      </c>
      <c r="C1959" s="588" t="s">
        <v>26105</v>
      </c>
      <c r="D1959" s="589" t="s">
        <v>29188</v>
      </c>
    </row>
    <row r="1960" spans="1:4" ht="13.5" x14ac:dyDescent="0.25">
      <c r="A1960" s="588" t="s">
        <v>3555</v>
      </c>
      <c r="B1960" s="588" t="s">
        <v>29189</v>
      </c>
      <c r="C1960" s="588" t="s">
        <v>26105</v>
      </c>
      <c r="D1960" s="589" t="s">
        <v>29190</v>
      </c>
    </row>
    <row r="1961" spans="1:4" ht="13.5" x14ac:dyDescent="0.25">
      <c r="A1961" s="588" t="s">
        <v>3556</v>
      </c>
      <c r="B1961" s="588" t="s">
        <v>29191</v>
      </c>
      <c r="C1961" s="588" t="s">
        <v>26105</v>
      </c>
      <c r="D1961" s="589" t="s">
        <v>29192</v>
      </c>
    </row>
    <row r="1962" spans="1:4" ht="13.5" x14ac:dyDescent="0.25">
      <c r="A1962" s="588" t="s">
        <v>3557</v>
      </c>
      <c r="B1962" s="588" t="s">
        <v>29193</v>
      </c>
      <c r="C1962" s="588" t="s">
        <v>26105</v>
      </c>
      <c r="D1962" s="589" t="s">
        <v>29194</v>
      </c>
    </row>
    <row r="1963" spans="1:4" ht="13.5" x14ac:dyDescent="0.25">
      <c r="A1963" s="588" t="s">
        <v>3558</v>
      </c>
      <c r="B1963" s="588" t="s">
        <v>29195</v>
      </c>
      <c r="C1963" s="588" t="s">
        <v>26105</v>
      </c>
      <c r="D1963" s="589" t="s">
        <v>29196</v>
      </c>
    </row>
    <row r="1964" spans="1:4" ht="13.5" x14ac:dyDescent="0.25">
      <c r="A1964" s="588" t="s">
        <v>3559</v>
      </c>
      <c r="B1964" s="588" t="s">
        <v>29197</v>
      </c>
      <c r="C1964" s="588" t="s">
        <v>26105</v>
      </c>
      <c r="D1964" s="589" t="s">
        <v>29198</v>
      </c>
    </row>
    <row r="1965" spans="1:4" ht="13.5" x14ac:dyDescent="0.25">
      <c r="A1965" s="588" t="s">
        <v>3560</v>
      </c>
      <c r="B1965" s="588" t="s">
        <v>29199</v>
      </c>
      <c r="C1965" s="588" t="s">
        <v>26105</v>
      </c>
      <c r="D1965" s="589" t="s">
        <v>29200</v>
      </c>
    </row>
    <row r="1966" spans="1:4" ht="13.5" x14ac:dyDescent="0.25">
      <c r="A1966" s="588" t="s">
        <v>3561</v>
      </c>
      <c r="B1966" s="588" t="s">
        <v>29201</v>
      </c>
      <c r="C1966" s="588" t="s">
        <v>26105</v>
      </c>
      <c r="D1966" s="589" t="s">
        <v>29202</v>
      </c>
    </row>
    <row r="1967" spans="1:4" ht="13.5" x14ac:dyDescent="0.25">
      <c r="A1967" s="588" t="s">
        <v>3562</v>
      </c>
      <c r="B1967" s="588" t="s">
        <v>29203</v>
      </c>
      <c r="C1967" s="588" t="s">
        <v>26105</v>
      </c>
      <c r="D1967" s="589" t="s">
        <v>29204</v>
      </c>
    </row>
    <row r="1968" spans="1:4" ht="13.5" x14ac:dyDescent="0.25">
      <c r="A1968" s="588" t="s">
        <v>3563</v>
      </c>
      <c r="B1968" s="588" t="s">
        <v>29205</v>
      </c>
      <c r="C1968" s="588" t="s">
        <v>26105</v>
      </c>
      <c r="D1968" s="589" t="s">
        <v>29206</v>
      </c>
    </row>
    <row r="1969" spans="1:4" ht="13.5" x14ac:dyDescent="0.25">
      <c r="A1969" s="588" t="s">
        <v>3564</v>
      </c>
      <c r="B1969" s="588" t="s">
        <v>29207</v>
      </c>
      <c r="C1969" s="588" t="s">
        <v>26105</v>
      </c>
      <c r="D1969" s="589" t="s">
        <v>29208</v>
      </c>
    </row>
    <row r="1970" spans="1:4" ht="13.5" x14ac:dyDescent="0.25">
      <c r="A1970" s="588" t="s">
        <v>3565</v>
      </c>
      <c r="B1970" s="588" t="s">
        <v>29209</v>
      </c>
      <c r="C1970" s="588" t="s">
        <v>26105</v>
      </c>
      <c r="D1970" s="589" t="s">
        <v>29210</v>
      </c>
    </row>
    <row r="1971" spans="1:4" ht="13.5" x14ac:dyDescent="0.25">
      <c r="A1971" s="588" t="s">
        <v>3566</v>
      </c>
      <c r="B1971" s="588" t="s">
        <v>29211</v>
      </c>
      <c r="C1971" s="588" t="s">
        <v>26105</v>
      </c>
      <c r="D1971" s="589" t="s">
        <v>29212</v>
      </c>
    </row>
    <row r="1972" spans="1:4" ht="13.5" x14ac:dyDescent="0.25">
      <c r="A1972" s="588" t="s">
        <v>3567</v>
      </c>
      <c r="B1972" s="588" t="s">
        <v>29213</v>
      </c>
      <c r="C1972" s="588" t="s">
        <v>26105</v>
      </c>
      <c r="D1972" s="589" t="s">
        <v>29214</v>
      </c>
    </row>
    <row r="1973" spans="1:4" ht="13.5" x14ac:dyDescent="0.25">
      <c r="A1973" s="588" t="s">
        <v>3568</v>
      </c>
      <c r="B1973" s="588" t="s">
        <v>29215</v>
      </c>
      <c r="C1973" s="588" t="s">
        <v>26105</v>
      </c>
      <c r="D1973" s="589" t="s">
        <v>29216</v>
      </c>
    </row>
    <row r="1974" spans="1:4" ht="13.5" x14ac:dyDescent="0.25">
      <c r="A1974" s="588" t="s">
        <v>3569</v>
      </c>
      <c r="B1974" s="588" t="s">
        <v>29217</v>
      </c>
      <c r="C1974" s="588" t="s">
        <v>26105</v>
      </c>
      <c r="D1974" s="589" t="s">
        <v>29218</v>
      </c>
    </row>
    <row r="1975" spans="1:4" ht="13.5" x14ac:dyDescent="0.25">
      <c r="A1975" s="588" t="s">
        <v>3570</v>
      </c>
      <c r="B1975" s="588" t="s">
        <v>29219</v>
      </c>
      <c r="C1975" s="588" t="s">
        <v>26105</v>
      </c>
      <c r="D1975" s="589" t="s">
        <v>29220</v>
      </c>
    </row>
    <row r="1976" spans="1:4" ht="13.5" x14ac:dyDescent="0.25">
      <c r="A1976" s="588" t="s">
        <v>3571</v>
      </c>
      <c r="B1976" s="588" t="s">
        <v>29221</v>
      </c>
      <c r="C1976" s="588" t="s">
        <v>26105</v>
      </c>
      <c r="D1976" s="589" t="s">
        <v>29222</v>
      </c>
    </row>
    <row r="1977" spans="1:4" ht="13.5" x14ac:dyDescent="0.25">
      <c r="A1977" s="588" t="s">
        <v>3572</v>
      </c>
      <c r="B1977" s="588" t="s">
        <v>29223</v>
      </c>
      <c r="C1977" s="588" t="s">
        <v>26105</v>
      </c>
      <c r="D1977" s="589" t="s">
        <v>29224</v>
      </c>
    </row>
    <row r="1978" spans="1:4" ht="13.5" x14ac:dyDescent="0.25">
      <c r="A1978" s="588" t="s">
        <v>3574</v>
      </c>
      <c r="B1978" s="588" t="s">
        <v>29225</v>
      </c>
      <c r="C1978" s="588" t="s">
        <v>26105</v>
      </c>
      <c r="D1978" s="589" t="s">
        <v>29226</v>
      </c>
    </row>
    <row r="1979" spans="1:4" ht="13.5" x14ac:dyDescent="0.25">
      <c r="A1979" s="588" t="s">
        <v>3575</v>
      </c>
      <c r="B1979" s="588" t="s">
        <v>29227</v>
      </c>
      <c r="C1979" s="588" t="s">
        <v>26105</v>
      </c>
      <c r="D1979" s="589" t="s">
        <v>14745</v>
      </c>
    </row>
    <row r="1980" spans="1:4" ht="13.5" x14ac:dyDescent="0.25">
      <c r="A1980" s="588" t="s">
        <v>29228</v>
      </c>
      <c r="B1980" s="588" t="s">
        <v>29229</v>
      </c>
      <c r="C1980" s="588" t="s">
        <v>26471</v>
      </c>
      <c r="D1980" s="589" t="s">
        <v>460</v>
      </c>
    </row>
    <row r="1981" spans="1:4" ht="13.5" x14ac:dyDescent="0.25">
      <c r="A1981" s="588" t="s">
        <v>29230</v>
      </c>
      <c r="B1981" s="588" t="s">
        <v>29231</v>
      </c>
      <c r="C1981" s="588" t="s">
        <v>26471</v>
      </c>
      <c r="D1981" s="589" t="s">
        <v>13813</v>
      </c>
    </row>
    <row r="1982" spans="1:4" ht="13.5" x14ac:dyDescent="0.25">
      <c r="A1982" s="588" t="s">
        <v>29232</v>
      </c>
      <c r="B1982" s="588" t="s">
        <v>29233</v>
      </c>
      <c r="C1982" s="588" t="s">
        <v>26471</v>
      </c>
      <c r="D1982" s="589" t="s">
        <v>235</v>
      </c>
    </row>
    <row r="1983" spans="1:4" ht="13.5" x14ac:dyDescent="0.25">
      <c r="A1983" s="588" t="s">
        <v>3576</v>
      </c>
      <c r="B1983" s="588" t="s">
        <v>29234</v>
      </c>
      <c r="C1983" s="588" t="s">
        <v>28022</v>
      </c>
      <c r="D1983" s="589" t="s">
        <v>29235</v>
      </c>
    </row>
    <row r="1984" spans="1:4" ht="13.5" x14ac:dyDescent="0.25">
      <c r="A1984" s="588" t="s">
        <v>3577</v>
      </c>
      <c r="B1984" s="588" t="s">
        <v>29236</v>
      </c>
      <c r="C1984" s="588" t="s">
        <v>26496</v>
      </c>
      <c r="D1984" s="589" t="s">
        <v>16419</v>
      </c>
    </row>
    <row r="1985" spans="1:4" ht="13.5" x14ac:dyDescent="0.25">
      <c r="A1985" s="588" t="s">
        <v>3578</v>
      </c>
      <c r="B1985" s="588" t="s">
        <v>29237</v>
      </c>
      <c r="C1985" s="588" t="s">
        <v>26496</v>
      </c>
      <c r="D1985" s="589" t="s">
        <v>726</v>
      </c>
    </row>
    <row r="1986" spans="1:4" ht="13.5" x14ac:dyDescent="0.25">
      <c r="A1986" s="588" t="s">
        <v>3579</v>
      </c>
      <c r="B1986" s="588" t="s">
        <v>29238</v>
      </c>
      <c r="C1986" s="588" t="s">
        <v>28022</v>
      </c>
      <c r="D1986" s="589" t="s">
        <v>29239</v>
      </c>
    </row>
    <row r="1987" spans="1:4" ht="13.5" x14ac:dyDescent="0.25">
      <c r="A1987" s="588" t="s">
        <v>3580</v>
      </c>
      <c r="B1987" s="588" t="s">
        <v>29240</v>
      </c>
      <c r="C1987" s="588" t="s">
        <v>26496</v>
      </c>
      <c r="D1987" s="589" t="s">
        <v>29241</v>
      </c>
    </row>
    <row r="1988" spans="1:4" ht="13.5" x14ac:dyDescent="0.25">
      <c r="A1988" s="588" t="s">
        <v>3581</v>
      </c>
      <c r="B1988" s="588" t="s">
        <v>29242</v>
      </c>
      <c r="C1988" s="588" t="s">
        <v>26496</v>
      </c>
      <c r="D1988" s="589" t="s">
        <v>18055</v>
      </c>
    </row>
    <row r="1989" spans="1:4" ht="13.5" x14ac:dyDescent="0.25">
      <c r="A1989" s="588" t="s">
        <v>3583</v>
      </c>
      <c r="B1989" s="588" t="s">
        <v>29243</v>
      </c>
      <c r="C1989" s="588" t="s">
        <v>28022</v>
      </c>
      <c r="D1989" s="589" t="s">
        <v>29244</v>
      </c>
    </row>
    <row r="1990" spans="1:4" ht="13.5" x14ac:dyDescent="0.25">
      <c r="A1990" s="588" t="s">
        <v>3584</v>
      </c>
      <c r="B1990" s="588" t="s">
        <v>29245</v>
      </c>
      <c r="C1990" s="588" t="s">
        <v>28022</v>
      </c>
      <c r="D1990" s="589" t="s">
        <v>29246</v>
      </c>
    </row>
    <row r="1991" spans="1:4" ht="13.5" x14ac:dyDescent="0.25">
      <c r="A1991" s="588" t="s">
        <v>3585</v>
      </c>
      <c r="B1991" s="588" t="s">
        <v>29247</v>
      </c>
      <c r="C1991" s="588" t="s">
        <v>28022</v>
      </c>
      <c r="D1991" s="589" t="s">
        <v>29248</v>
      </c>
    </row>
    <row r="1992" spans="1:4" ht="13.5" x14ac:dyDescent="0.25">
      <c r="A1992" s="588" t="s">
        <v>3586</v>
      </c>
      <c r="B1992" s="588" t="s">
        <v>29249</v>
      </c>
      <c r="C1992" s="588" t="s">
        <v>28022</v>
      </c>
      <c r="D1992" s="589" t="s">
        <v>29250</v>
      </c>
    </row>
    <row r="1993" spans="1:4" ht="13.5" x14ac:dyDescent="0.25">
      <c r="A1993" s="588" t="s">
        <v>3587</v>
      </c>
      <c r="B1993" s="588" t="s">
        <v>29251</v>
      </c>
      <c r="C1993" s="588" t="s">
        <v>28022</v>
      </c>
      <c r="D1993" s="589" t="s">
        <v>29252</v>
      </c>
    </row>
    <row r="1994" spans="1:4" ht="13.5" x14ac:dyDescent="0.25">
      <c r="A1994" s="588" t="s">
        <v>3588</v>
      </c>
      <c r="B1994" s="588" t="s">
        <v>29253</v>
      </c>
      <c r="C1994" s="588" t="s">
        <v>28022</v>
      </c>
      <c r="D1994" s="589" t="s">
        <v>29254</v>
      </c>
    </row>
    <row r="1995" spans="1:4" ht="13.5" x14ac:dyDescent="0.25">
      <c r="A1995" s="588" t="s">
        <v>3589</v>
      </c>
      <c r="B1995" s="588" t="s">
        <v>29255</v>
      </c>
      <c r="C1995" s="588" t="s">
        <v>26496</v>
      </c>
      <c r="D1995" s="589" t="s">
        <v>493</v>
      </c>
    </row>
    <row r="1996" spans="1:4" ht="13.5" x14ac:dyDescent="0.25">
      <c r="A1996" s="588" t="s">
        <v>3590</v>
      </c>
      <c r="B1996" s="588" t="s">
        <v>29256</v>
      </c>
      <c r="C1996" s="588" t="s">
        <v>26496</v>
      </c>
      <c r="D1996" s="589" t="s">
        <v>836</v>
      </c>
    </row>
    <row r="1997" spans="1:4" ht="13.5" x14ac:dyDescent="0.25">
      <c r="A1997" s="588" t="s">
        <v>3591</v>
      </c>
      <c r="B1997" s="588" t="s">
        <v>29257</v>
      </c>
      <c r="C1997" s="588" t="s">
        <v>26496</v>
      </c>
      <c r="D1997" s="589" t="s">
        <v>29258</v>
      </c>
    </row>
    <row r="1998" spans="1:4" ht="13.5" x14ac:dyDescent="0.25">
      <c r="A1998" s="588" t="s">
        <v>3592</v>
      </c>
      <c r="B1998" s="588" t="s">
        <v>29259</v>
      </c>
      <c r="C1998" s="588" t="s">
        <v>28022</v>
      </c>
      <c r="D1998" s="589" t="s">
        <v>29260</v>
      </c>
    </row>
    <row r="1999" spans="1:4" ht="13.5" x14ac:dyDescent="0.25">
      <c r="A1999" s="588" t="s">
        <v>3593</v>
      </c>
      <c r="B1999" s="588" t="s">
        <v>29261</v>
      </c>
      <c r="C1999" s="588" t="s">
        <v>28022</v>
      </c>
      <c r="D1999" s="589" t="s">
        <v>29262</v>
      </c>
    </row>
    <row r="2000" spans="1:4" ht="13.5" x14ac:dyDescent="0.25">
      <c r="A2000" s="588" t="s">
        <v>3594</v>
      </c>
      <c r="B2000" s="588" t="s">
        <v>29263</v>
      </c>
      <c r="C2000" s="588" t="s">
        <v>28022</v>
      </c>
      <c r="D2000" s="589" t="s">
        <v>29264</v>
      </c>
    </row>
    <row r="2001" spans="1:4" ht="13.5" x14ac:dyDescent="0.25">
      <c r="A2001" s="588" t="s">
        <v>29265</v>
      </c>
      <c r="B2001" s="588" t="s">
        <v>29266</v>
      </c>
      <c r="C2001" s="588" t="s">
        <v>28022</v>
      </c>
      <c r="D2001" s="589" t="s">
        <v>29252</v>
      </c>
    </row>
    <row r="2002" spans="1:4" ht="13.5" x14ac:dyDescent="0.25">
      <c r="A2002" s="588" t="s">
        <v>29267</v>
      </c>
      <c r="B2002" s="588" t="s">
        <v>29268</v>
      </c>
      <c r="C2002" s="588" t="s">
        <v>28022</v>
      </c>
      <c r="D2002" s="589" t="s">
        <v>13700</v>
      </c>
    </row>
    <row r="2003" spans="1:4" ht="13.5" x14ac:dyDescent="0.25">
      <c r="A2003" s="588" t="s">
        <v>29269</v>
      </c>
      <c r="B2003" s="588" t="s">
        <v>29270</v>
      </c>
      <c r="C2003" s="588" t="s">
        <v>28022</v>
      </c>
      <c r="D2003" s="589" t="s">
        <v>29252</v>
      </c>
    </row>
    <row r="2004" spans="1:4" ht="13.5" x14ac:dyDescent="0.25">
      <c r="A2004" s="588" t="s">
        <v>3595</v>
      </c>
      <c r="B2004" s="588" t="s">
        <v>29271</v>
      </c>
      <c r="C2004" s="588" t="s">
        <v>26496</v>
      </c>
      <c r="D2004" s="589" t="s">
        <v>5089</v>
      </c>
    </row>
    <row r="2005" spans="1:4" ht="13.5" x14ac:dyDescent="0.25">
      <c r="A2005" s="588" t="s">
        <v>3596</v>
      </c>
      <c r="B2005" s="588" t="s">
        <v>29272</v>
      </c>
      <c r="C2005" s="588" t="s">
        <v>26496</v>
      </c>
      <c r="D2005" s="589" t="s">
        <v>29273</v>
      </c>
    </row>
    <row r="2006" spans="1:4" ht="13.5" x14ac:dyDescent="0.25">
      <c r="A2006" s="588" t="s">
        <v>3597</v>
      </c>
      <c r="B2006" s="588" t="s">
        <v>29274</v>
      </c>
      <c r="C2006" s="588" t="s">
        <v>26496</v>
      </c>
      <c r="D2006" s="589" t="s">
        <v>17681</v>
      </c>
    </row>
    <row r="2007" spans="1:4" ht="13.5" x14ac:dyDescent="0.25">
      <c r="A2007" s="588" t="s">
        <v>3599</v>
      </c>
      <c r="B2007" s="588" t="s">
        <v>29275</v>
      </c>
      <c r="C2007" s="588" t="s">
        <v>26496</v>
      </c>
      <c r="D2007" s="589" t="s">
        <v>938</v>
      </c>
    </row>
    <row r="2008" spans="1:4" ht="13.5" x14ac:dyDescent="0.25">
      <c r="A2008" s="588" t="s">
        <v>3600</v>
      </c>
      <c r="B2008" s="588" t="s">
        <v>29276</v>
      </c>
      <c r="C2008" s="588" t="s">
        <v>26496</v>
      </c>
      <c r="D2008" s="589" t="s">
        <v>13461</v>
      </c>
    </row>
    <row r="2009" spans="1:4" ht="13.5" x14ac:dyDescent="0.25">
      <c r="A2009" s="588" t="s">
        <v>3601</v>
      </c>
      <c r="B2009" s="588" t="s">
        <v>29277</v>
      </c>
      <c r="C2009" s="588" t="s">
        <v>26496</v>
      </c>
      <c r="D2009" s="589" t="s">
        <v>29278</v>
      </c>
    </row>
    <row r="2010" spans="1:4" ht="13.5" x14ac:dyDescent="0.25">
      <c r="A2010" s="588" t="s">
        <v>3602</v>
      </c>
      <c r="B2010" s="588" t="s">
        <v>29279</v>
      </c>
      <c r="C2010" s="588" t="s">
        <v>26496</v>
      </c>
      <c r="D2010" s="589" t="s">
        <v>5374</v>
      </c>
    </row>
    <row r="2011" spans="1:4" ht="13.5" x14ac:dyDescent="0.25">
      <c r="A2011" s="588" t="s">
        <v>3603</v>
      </c>
      <c r="B2011" s="588" t="s">
        <v>29280</v>
      </c>
      <c r="C2011" s="588" t="s">
        <v>26496</v>
      </c>
      <c r="D2011" s="589" t="s">
        <v>2360</v>
      </c>
    </row>
    <row r="2012" spans="1:4" ht="13.5" x14ac:dyDescent="0.25">
      <c r="A2012" s="588" t="s">
        <v>3605</v>
      </c>
      <c r="B2012" s="588" t="s">
        <v>29281</v>
      </c>
      <c r="C2012" s="588" t="s">
        <v>26496</v>
      </c>
      <c r="D2012" s="589" t="s">
        <v>1001</v>
      </c>
    </row>
    <row r="2013" spans="1:4" ht="13.5" x14ac:dyDescent="0.25">
      <c r="A2013" s="588" t="s">
        <v>3607</v>
      </c>
      <c r="B2013" s="588" t="s">
        <v>29282</v>
      </c>
      <c r="C2013" s="588" t="s">
        <v>26496</v>
      </c>
      <c r="D2013" s="589" t="s">
        <v>1082</v>
      </c>
    </row>
    <row r="2014" spans="1:4" ht="13.5" x14ac:dyDescent="0.25">
      <c r="A2014" s="588" t="s">
        <v>3609</v>
      </c>
      <c r="B2014" s="588" t="s">
        <v>29283</v>
      </c>
      <c r="C2014" s="588" t="s">
        <v>26496</v>
      </c>
      <c r="D2014" s="589" t="s">
        <v>29284</v>
      </c>
    </row>
    <row r="2015" spans="1:4" ht="13.5" x14ac:dyDescent="0.25">
      <c r="A2015" s="588" t="s">
        <v>3610</v>
      </c>
      <c r="B2015" s="588" t="s">
        <v>29285</v>
      </c>
      <c r="C2015" s="588" t="s">
        <v>26496</v>
      </c>
      <c r="D2015" s="589" t="s">
        <v>29286</v>
      </c>
    </row>
    <row r="2016" spans="1:4" ht="13.5" x14ac:dyDescent="0.25">
      <c r="A2016" s="588" t="s">
        <v>3611</v>
      </c>
      <c r="B2016" s="588" t="s">
        <v>29287</v>
      </c>
      <c r="C2016" s="588" t="s">
        <v>26496</v>
      </c>
      <c r="D2016" s="589" t="s">
        <v>1215</v>
      </c>
    </row>
    <row r="2017" spans="1:4" ht="13.5" x14ac:dyDescent="0.25">
      <c r="A2017" s="588" t="s">
        <v>3612</v>
      </c>
      <c r="B2017" s="588" t="s">
        <v>29288</v>
      </c>
      <c r="C2017" s="588" t="s">
        <v>26496</v>
      </c>
      <c r="D2017" s="589" t="s">
        <v>29289</v>
      </c>
    </row>
    <row r="2018" spans="1:4" ht="13.5" x14ac:dyDescent="0.25">
      <c r="A2018" s="588" t="s">
        <v>3613</v>
      </c>
      <c r="B2018" s="588" t="s">
        <v>29290</v>
      </c>
      <c r="C2018" s="588" t="s">
        <v>26496</v>
      </c>
      <c r="D2018" s="589" t="s">
        <v>18126</v>
      </c>
    </row>
    <row r="2019" spans="1:4" ht="13.5" x14ac:dyDescent="0.25">
      <c r="A2019" s="588" t="s">
        <v>3614</v>
      </c>
      <c r="B2019" s="588" t="s">
        <v>29291</v>
      </c>
      <c r="C2019" s="588" t="s">
        <v>26496</v>
      </c>
      <c r="D2019" s="589" t="s">
        <v>14337</v>
      </c>
    </row>
    <row r="2020" spans="1:4" ht="13.5" x14ac:dyDescent="0.25">
      <c r="A2020" s="588" t="s">
        <v>3615</v>
      </c>
      <c r="B2020" s="588" t="s">
        <v>29292</v>
      </c>
      <c r="C2020" s="588" t="s">
        <v>26496</v>
      </c>
      <c r="D2020" s="589" t="s">
        <v>29293</v>
      </c>
    </row>
    <row r="2021" spans="1:4" ht="13.5" x14ac:dyDescent="0.25">
      <c r="A2021" s="588" t="s">
        <v>3617</v>
      </c>
      <c r="B2021" s="588" t="s">
        <v>29294</v>
      </c>
      <c r="C2021" s="588" t="s">
        <v>26496</v>
      </c>
      <c r="D2021" s="589" t="s">
        <v>5479</v>
      </c>
    </row>
    <row r="2022" spans="1:4" ht="13.5" x14ac:dyDescent="0.25">
      <c r="A2022" s="588" t="s">
        <v>3618</v>
      </c>
      <c r="B2022" s="588" t="s">
        <v>29295</v>
      </c>
      <c r="C2022" s="588" t="s">
        <v>26496</v>
      </c>
      <c r="D2022" s="589" t="s">
        <v>29296</v>
      </c>
    </row>
    <row r="2023" spans="1:4" ht="13.5" x14ac:dyDescent="0.25">
      <c r="A2023" s="588" t="s">
        <v>3619</v>
      </c>
      <c r="B2023" s="588" t="s">
        <v>29297</v>
      </c>
      <c r="C2023" s="588" t="s">
        <v>26496</v>
      </c>
      <c r="D2023" s="589" t="s">
        <v>29298</v>
      </c>
    </row>
    <row r="2024" spans="1:4" ht="13.5" x14ac:dyDescent="0.25">
      <c r="A2024" s="588" t="s">
        <v>3620</v>
      </c>
      <c r="B2024" s="588" t="s">
        <v>29299</v>
      </c>
      <c r="C2024" s="588" t="s">
        <v>26105</v>
      </c>
      <c r="D2024" s="589" t="s">
        <v>29300</v>
      </c>
    </row>
    <row r="2025" spans="1:4" ht="13.5" x14ac:dyDescent="0.25">
      <c r="A2025" s="588" t="s">
        <v>3621</v>
      </c>
      <c r="B2025" s="588" t="s">
        <v>29301</v>
      </c>
      <c r="C2025" s="588" t="s">
        <v>26105</v>
      </c>
      <c r="D2025" s="589" t="s">
        <v>1104</v>
      </c>
    </row>
    <row r="2026" spans="1:4" ht="13.5" x14ac:dyDescent="0.25">
      <c r="A2026" s="588" t="s">
        <v>3622</v>
      </c>
      <c r="B2026" s="588" t="s">
        <v>29302</v>
      </c>
      <c r="C2026" s="588" t="s">
        <v>26496</v>
      </c>
      <c r="D2026" s="589" t="s">
        <v>29303</v>
      </c>
    </row>
    <row r="2027" spans="1:4" ht="13.5" x14ac:dyDescent="0.25">
      <c r="A2027" s="588" t="s">
        <v>3623</v>
      </c>
      <c r="B2027" s="588" t="s">
        <v>29304</v>
      </c>
      <c r="C2027" s="588" t="s">
        <v>26496</v>
      </c>
      <c r="D2027" s="589" t="s">
        <v>29305</v>
      </c>
    </row>
    <row r="2028" spans="1:4" ht="13.5" x14ac:dyDescent="0.25">
      <c r="A2028" s="588" t="s">
        <v>3624</v>
      </c>
      <c r="B2028" s="588" t="s">
        <v>29306</v>
      </c>
      <c r="C2028" s="588" t="s">
        <v>26496</v>
      </c>
      <c r="D2028" s="589" t="s">
        <v>29157</v>
      </c>
    </row>
    <row r="2029" spans="1:4" ht="13.5" x14ac:dyDescent="0.25">
      <c r="A2029" s="588" t="s">
        <v>3625</v>
      </c>
      <c r="B2029" s="588" t="s">
        <v>29307</v>
      </c>
      <c r="C2029" s="588" t="s">
        <v>26496</v>
      </c>
      <c r="D2029" s="589" t="s">
        <v>29308</v>
      </c>
    </row>
    <row r="2030" spans="1:4" ht="13.5" x14ac:dyDescent="0.25">
      <c r="A2030" s="588" t="s">
        <v>3626</v>
      </c>
      <c r="B2030" s="588" t="s">
        <v>29309</v>
      </c>
      <c r="C2030" s="588" t="s">
        <v>26496</v>
      </c>
      <c r="D2030" s="589" t="s">
        <v>29310</v>
      </c>
    </row>
    <row r="2031" spans="1:4" ht="13.5" x14ac:dyDescent="0.25">
      <c r="A2031" s="588" t="s">
        <v>3627</v>
      </c>
      <c r="B2031" s="588" t="s">
        <v>29311</v>
      </c>
      <c r="C2031" s="588" t="s">
        <v>26496</v>
      </c>
      <c r="D2031" s="589" t="s">
        <v>29312</v>
      </c>
    </row>
    <row r="2032" spans="1:4" ht="13.5" x14ac:dyDescent="0.25">
      <c r="A2032" s="588" t="s">
        <v>3628</v>
      </c>
      <c r="B2032" s="588" t="s">
        <v>29313</v>
      </c>
      <c r="C2032" s="588" t="s">
        <v>26496</v>
      </c>
      <c r="D2032" s="589" t="s">
        <v>29314</v>
      </c>
    </row>
    <row r="2033" spans="1:4" ht="13.5" x14ac:dyDescent="0.25">
      <c r="A2033" s="588" t="s">
        <v>3629</v>
      </c>
      <c r="B2033" s="588" t="s">
        <v>29315</v>
      </c>
      <c r="C2033" s="588" t="s">
        <v>26496</v>
      </c>
      <c r="D2033" s="589" t="s">
        <v>14745</v>
      </c>
    </row>
    <row r="2034" spans="1:4" ht="13.5" x14ac:dyDescent="0.25">
      <c r="A2034" s="588" t="s">
        <v>3630</v>
      </c>
      <c r="B2034" s="588" t="s">
        <v>29316</v>
      </c>
      <c r="C2034" s="588" t="s">
        <v>26496</v>
      </c>
      <c r="D2034" s="589" t="s">
        <v>14154</v>
      </c>
    </row>
    <row r="2035" spans="1:4" ht="13.5" x14ac:dyDescent="0.25">
      <c r="A2035" s="588" t="s">
        <v>3631</v>
      </c>
      <c r="B2035" s="588" t="s">
        <v>29317</v>
      </c>
      <c r="C2035" s="588" t="s">
        <v>26496</v>
      </c>
      <c r="D2035" s="589" t="s">
        <v>29318</v>
      </c>
    </row>
    <row r="2036" spans="1:4" ht="13.5" x14ac:dyDescent="0.25">
      <c r="A2036" s="588" t="s">
        <v>3632</v>
      </c>
      <c r="B2036" s="588" t="s">
        <v>29319</v>
      </c>
      <c r="C2036" s="588" t="s">
        <v>26496</v>
      </c>
      <c r="D2036" s="589" t="s">
        <v>29320</v>
      </c>
    </row>
    <row r="2037" spans="1:4" ht="13.5" x14ac:dyDescent="0.25">
      <c r="A2037" s="588" t="s">
        <v>3633</v>
      </c>
      <c r="B2037" s="588" t="s">
        <v>29321</v>
      </c>
      <c r="C2037" s="588" t="s">
        <v>26496</v>
      </c>
      <c r="D2037" s="589" t="s">
        <v>29322</v>
      </c>
    </row>
    <row r="2038" spans="1:4" ht="13.5" x14ac:dyDescent="0.25">
      <c r="A2038" s="588" t="s">
        <v>3635</v>
      </c>
      <c r="B2038" s="588" t="s">
        <v>29323</v>
      </c>
      <c r="C2038" s="588" t="s">
        <v>26496</v>
      </c>
      <c r="D2038" s="589" t="s">
        <v>29324</v>
      </c>
    </row>
    <row r="2039" spans="1:4" ht="13.5" x14ac:dyDescent="0.25">
      <c r="A2039" s="588" t="s">
        <v>3636</v>
      </c>
      <c r="B2039" s="588" t="s">
        <v>29325</v>
      </c>
      <c r="C2039" s="588" t="s">
        <v>26496</v>
      </c>
      <c r="D2039" s="589" t="s">
        <v>29326</v>
      </c>
    </row>
    <row r="2040" spans="1:4" ht="13.5" x14ac:dyDescent="0.25">
      <c r="A2040" s="588" t="s">
        <v>3637</v>
      </c>
      <c r="B2040" s="588" t="s">
        <v>29327</v>
      </c>
      <c r="C2040" s="588" t="s">
        <v>26496</v>
      </c>
      <c r="D2040" s="589" t="s">
        <v>19189</v>
      </c>
    </row>
    <row r="2041" spans="1:4" ht="13.5" x14ac:dyDescent="0.25">
      <c r="A2041" s="588" t="s">
        <v>3638</v>
      </c>
      <c r="B2041" s="588" t="s">
        <v>29328</v>
      </c>
      <c r="C2041" s="588" t="s">
        <v>26496</v>
      </c>
      <c r="D2041" s="589" t="s">
        <v>29329</v>
      </c>
    </row>
    <row r="2042" spans="1:4" ht="13.5" x14ac:dyDescent="0.25">
      <c r="A2042" s="588" t="s">
        <v>3639</v>
      </c>
      <c r="B2042" s="588" t="s">
        <v>29330</v>
      </c>
      <c r="C2042" s="588" t="s">
        <v>26496</v>
      </c>
      <c r="D2042" s="589" t="s">
        <v>19199</v>
      </c>
    </row>
    <row r="2043" spans="1:4" ht="13.5" x14ac:dyDescent="0.25">
      <c r="A2043" s="588" t="s">
        <v>3640</v>
      </c>
      <c r="B2043" s="588" t="s">
        <v>29331</v>
      </c>
      <c r="C2043" s="588" t="s">
        <v>26496</v>
      </c>
      <c r="D2043" s="589" t="s">
        <v>29332</v>
      </c>
    </row>
    <row r="2044" spans="1:4" ht="13.5" x14ac:dyDescent="0.25">
      <c r="A2044" s="588" t="s">
        <v>3641</v>
      </c>
      <c r="B2044" s="588" t="s">
        <v>29333</v>
      </c>
      <c r="C2044" s="588" t="s">
        <v>26496</v>
      </c>
      <c r="D2044" s="589" t="s">
        <v>20747</v>
      </c>
    </row>
    <row r="2045" spans="1:4" ht="13.5" x14ac:dyDescent="0.25">
      <c r="A2045" s="588" t="s">
        <v>3642</v>
      </c>
      <c r="B2045" s="588" t="s">
        <v>29334</v>
      </c>
      <c r="C2045" s="588" t="s">
        <v>26496</v>
      </c>
      <c r="D2045" s="589" t="s">
        <v>29335</v>
      </c>
    </row>
    <row r="2046" spans="1:4" ht="13.5" x14ac:dyDescent="0.25">
      <c r="A2046" s="588" t="s">
        <v>3644</v>
      </c>
      <c r="B2046" s="588" t="s">
        <v>29336</v>
      </c>
      <c r="C2046" s="588" t="s">
        <v>26496</v>
      </c>
      <c r="D2046" s="589" t="s">
        <v>29337</v>
      </c>
    </row>
    <row r="2047" spans="1:4" ht="13.5" x14ac:dyDescent="0.25">
      <c r="A2047" s="588" t="s">
        <v>3645</v>
      </c>
      <c r="B2047" s="588" t="s">
        <v>29338</v>
      </c>
      <c r="C2047" s="588" t="s">
        <v>26496</v>
      </c>
      <c r="D2047" s="589" t="s">
        <v>29339</v>
      </c>
    </row>
    <row r="2048" spans="1:4" ht="13.5" x14ac:dyDescent="0.25">
      <c r="A2048" s="588" t="s">
        <v>3646</v>
      </c>
      <c r="B2048" s="588" t="s">
        <v>29340</v>
      </c>
      <c r="C2048" s="588" t="s">
        <v>26496</v>
      </c>
      <c r="D2048" s="589" t="s">
        <v>29341</v>
      </c>
    </row>
    <row r="2049" spans="1:4" ht="13.5" x14ac:dyDescent="0.25">
      <c r="A2049" s="588" t="s">
        <v>3647</v>
      </c>
      <c r="B2049" s="588" t="s">
        <v>29342</v>
      </c>
      <c r="C2049" s="588" t="s">
        <v>26496</v>
      </c>
      <c r="D2049" s="589" t="s">
        <v>29343</v>
      </c>
    </row>
    <row r="2050" spans="1:4" ht="13.5" x14ac:dyDescent="0.25">
      <c r="A2050" s="588" t="s">
        <v>3648</v>
      </c>
      <c r="B2050" s="588" t="s">
        <v>29344</v>
      </c>
      <c r="C2050" s="588" t="s">
        <v>26496</v>
      </c>
      <c r="D2050" s="589" t="s">
        <v>19227</v>
      </c>
    </row>
    <row r="2051" spans="1:4" ht="13.5" x14ac:dyDescent="0.25">
      <c r="A2051" s="588" t="s">
        <v>3650</v>
      </c>
      <c r="B2051" s="588" t="s">
        <v>29345</v>
      </c>
      <c r="C2051" s="588" t="s">
        <v>26496</v>
      </c>
      <c r="D2051" s="589" t="s">
        <v>29346</v>
      </c>
    </row>
    <row r="2052" spans="1:4" ht="13.5" x14ac:dyDescent="0.25">
      <c r="A2052" s="588" t="s">
        <v>3651</v>
      </c>
      <c r="B2052" s="588" t="s">
        <v>29347</v>
      </c>
      <c r="C2052" s="588" t="s">
        <v>26496</v>
      </c>
      <c r="D2052" s="589" t="s">
        <v>29348</v>
      </c>
    </row>
    <row r="2053" spans="1:4" ht="13.5" x14ac:dyDescent="0.25">
      <c r="A2053" s="588" t="s">
        <v>3652</v>
      </c>
      <c r="B2053" s="588" t="s">
        <v>29349</v>
      </c>
      <c r="C2053" s="588" t="s">
        <v>26496</v>
      </c>
      <c r="D2053" s="589" t="s">
        <v>14093</v>
      </c>
    </row>
    <row r="2054" spans="1:4" ht="13.5" x14ac:dyDescent="0.25">
      <c r="A2054" s="588" t="s">
        <v>3654</v>
      </c>
      <c r="B2054" s="588" t="s">
        <v>29350</v>
      </c>
      <c r="C2054" s="588" t="s">
        <v>26496</v>
      </c>
      <c r="D2054" s="589" t="s">
        <v>29351</v>
      </c>
    </row>
    <row r="2055" spans="1:4" ht="13.5" x14ac:dyDescent="0.25">
      <c r="A2055" s="588" t="s">
        <v>3655</v>
      </c>
      <c r="B2055" s="588" t="s">
        <v>29352</v>
      </c>
      <c r="C2055" s="588" t="s">
        <v>26496</v>
      </c>
      <c r="D2055" s="589" t="s">
        <v>29353</v>
      </c>
    </row>
    <row r="2056" spans="1:4" ht="13.5" x14ac:dyDescent="0.25">
      <c r="A2056" s="588" t="s">
        <v>3657</v>
      </c>
      <c r="B2056" s="588" t="s">
        <v>29354</v>
      </c>
      <c r="C2056" s="588" t="s">
        <v>26496</v>
      </c>
      <c r="D2056" s="589" t="s">
        <v>1088</v>
      </c>
    </row>
    <row r="2057" spans="1:4" ht="13.5" x14ac:dyDescent="0.25">
      <c r="A2057" s="588" t="s">
        <v>3659</v>
      </c>
      <c r="B2057" s="588" t="s">
        <v>29355</v>
      </c>
      <c r="C2057" s="588" t="s">
        <v>26496</v>
      </c>
      <c r="D2057" s="589" t="s">
        <v>29356</v>
      </c>
    </row>
    <row r="2058" spans="1:4" ht="13.5" x14ac:dyDescent="0.25">
      <c r="A2058" s="588" t="s">
        <v>3660</v>
      </c>
      <c r="B2058" s="588" t="s">
        <v>29357</v>
      </c>
      <c r="C2058" s="588" t="s">
        <v>26496</v>
      </c>
      <c r="D2058" s="589" t="s">
        <v>29358</v>
      </c>
    </row>
    <row r="2059" spans="1:4" ht="13.5" x14ac:dyDescent="0.25">
      <c r="A2059" s="588" t="s">
        <v>3661</v>
      </c>
      <c r="B2059" s="588" t="s">
        <v>29359</v>
      </c>
      <c r="C2059" s="588" t="s">
        <v>26496</v>
      </c>
      <c r="D2059" s="589" t="s">
        <v>993</v>
      </c>
    </row>
    <row r="2060" spans="1:4" ht="13.5" x14ac:dyDescent="0.25">
      <c r="A2060" s="588" t="s">
        <v>3662</v>
      </c>
      <c r="B2060" s="588" t="s">
        <v>29360</v>
      </c>
      <c r="C2060" s="588" t="s">
        <v>26496</v>
      </c>
      <c r="D2060" s="589" t="s">
        <v>29361</v>
      </c>
    </row>
    <row r="2061" spans="1:4" ht="13.5" x14ac:dyDescent="0.25">
      <c r="A2061" s="588" t="s">
        <v>3664</v>
      </c>
      <c r="B2061" s="588" t="s">
        <v>29362</v>
      </c>
      <c r="C2061" s="588" t="s">
        <v>26496</v>
      </c>
      <c r="D2061" s="589" t="s">
        <v>29363</v>
      </c>
    </row>
    <row r="2062" spans="1:4" ht="13.5" x14ac:dyDescent="0.25">
      <c r="A2062" s="588" t="s">
        <v>3665</v>
      </c>
      <c r="B2062" s="588" t="s">
        <v>29364</v>
      </c>
      <c r="C2062" s="588" t="s">
        <v>26496</v>
      </c>
      <c r="D2062" s="589" t="s">
        <v>13905</v>
      </c>
    </row>
    <row r="2063" spans="1:4" ht="13.5" x14ac:dyDescent="0.25">
      <c r="A2063" s="588" t="s">
        <v>3666</v>
      </c>
      <c r="B2063" s="588" t="s">
        <v>29365</v>
      </c>
      <c r="C2063" s="588" t="s">
        <v>26496</v>
      </c>
      <c r="D2063" s="589" t="s">
        <v>29366</v>
      </c>
    </row>
    <row r="2064" spans="1:4" ht="13.5" x14ac:dyDescent="0.25">
      <c r="A2064" s="588" t="s">
        <v>3667</v>
      </c>
      <c r="B2064" s="588" t="s">
        <v>29367</v>
      </c>
      <c r="C2064" s="588" t="s">
        <v>26496</v>
      </c>
      <c r="D2064" s="589" t="s">
        <v>29368</v>
      </c>
    </row>
    <row r="2065" spans="1:4" ht="13.5" x14ac:dyDescent="0.25">
      <c r="A2065" s="588" t="s">
        <v>3668</v>
      </c>
      <c r="B2065" s="588" t="s">
        <v>29369</v>
      </c>
      <c r="C2065" s="588" t="s">
        <v>26496</v>
      </c>
      <c r="D2065" s="589" t="s">
        <v>29370</v>
      </c>
    </row>
    <row r="2066" spans="1:4" ht="13.5" x14ac:dyDescent="0.25">
      <c r="A2066" s="588" t="s">
        <v>3669</v>
      </c>
      <c r="B2066" s="588" t="s">
        <v>29371</v>
      </c>
      <c r="C2066" s="588" t="s">
        <v>26496</v>
      </c>
      <c r="D2066" s="589" t="s">
        <v>18812</v>
      </c>
    </row>
    <row r="2067" spans="1:4" ht="13.5" x14ac:dyDescent="0.25">
      <c r="A2067" s="588" t="s">
        <v>3670</v>
      </c>
      <c r="B2067" s="588" t="s">
        <v>29372</v>
      </c>
      <c r="C2067" s="588" t="s">
        <v>26496</v>
      </c>
      <c r="D2067" s="589" t="s">
        <v>29373</v>
      </c>
    </row>
    <row r="2068" spans="1:4" ht="13.5" x14ac:dyDescent="0.25">
      <c r="A2068" s="588" t="s">
        <v>3671</v>
      </c>
      <c r="B2068" s="588" t="s">
        <v>29374</v>
      </c>
      <c r="C2068" s="588" t="s">
        <v>26496</v>
      </c>
      <c r="D2068" s="589" t="s">
        <v>29375</v>
      </c>
    </row>
    <row r="2069" spans="1:4" ht="13.5" x14ac:dyDescent="0.25">
      <c r="A2069" s="588" t="s">
        <v>3672</v>
      </c>
      <c r="B2069" s="588" t="s">
        <v>29376</v>
      </c>
      <c r="C2069" s="588" t="s">
        <v>26496</v>
      </c>
      <c r="D2069" s="589" t="s">
        <v>28147</v>
      </c>
    </row>
    <row r="2070" spans="1:4" ht="13.5" x14ac:dyDescent="0.25">
      <c r="A2070" s="588" t="s">
        <v>3673</v>
      </c>
      <c r="B2070" s="588" t="s">
        <v>29377</v>
      </c>
      <c r="C2070" s="588" t="s">
        <v>26496</v>
      </c>
      <c r="D2070" s="589" t="s">
        <v>29378</v>
      </c>
    </row>
    <row r="2071" spans="1:4" ht="13.5" x14ac:dyDescent="0.25">
      <c r="A2071" s="588" t="s">
        <v>3674</v>
      </c>
      <c r="B2071" s="588" t="s">
        <v>29379</v>
      </c>
      <c r="C2071" s="588" t="s">
        <v>26496</v>
      </c>
      <c r="D2071" s="589" t="s">
        <v>29380</v>
      </c>
    </row>
    <row r="2072" spans="1:4" ht="13.5" x14ac:dyDescent="0.25">
      <c r="A2072" s="588" t="s">
        <v>3675</v>
      </c>
      <c r="B2072" s="588" t="s">
        <v>29381</v>
      </c>
      <c r="C2072" s="588" t="s">
        <v>26496</v>
      </c>
      <c r="D2072" s="589" t="s">
        <v>19214</v>
      </c>
    </row>
    <row r="2073" spans="1:4" ht="13.5" x14ac:dyDescent="0.25">
      <c r="A2073" s="588" t="s">
        <v>3676</v>
      </c>
      <c r="B2073" s="588" t="s">
        <v>29382</v>
      </c>
      <c r="C2073" s="588" t="s">
        <v>26496</v>
      </c>
      <c r="D2073" s="589" t="s">
        <v>13939</v>
      </c>
    </row>
    <row r="2074" spans="1:4" ht="13.5" x14ac:dyDescent="0.25">
      <c r="A2074" s="588" t="s">
        <v>3677</v>
      </c>
      <c r="B2074" s="588" t="s">
        <v>29383</v>
      </c>
      <c r="C2074" s="588" t="s">
        <v>26496</v>
      </c>
      <c r="D2074" s="589" t="s">
        <v>29384</v>
      </c>
    </row>
    <row r="2075" spans="1:4" ht="13.5" x14ac:dyDescent="0.25">
      <c r="A2075" s="588" t="s">
        <v>3678</v>
      </c>
      <c r="B2075" s="588" t="s">
        <v>29385</v>
      </c>
      <c r="C2075" s="588" t="s">
        <v>26496</v>
      </c>
      <c r="D2075" s="589" t="s">
        <v>29386</v>
      </c>
    </row>
    <row r="2076" spans="1:4" ht="13.5" x14ac:dyDescent="0.25">
      <c r="A2076" s="588" t="s">
        <v>3679</v>
      </c>
      <c r="B2076" s="588" t="s">
        <v>29387</v>
      </c>
      <c r="C2076" s="588" t="s">
        <v>26496</v>
      </c>
      <c r="D2076" s="589" t="s">
        <v>29388</v>
      </c>
    </row>
    <row r="2077" spans="1:4" ht="13.5" x14ac:dyDescent="0.25">
      <c r="A2077" s="588" t="s">
        <v>3680</v>
      </c>
      <c r="B2077" s="588" t="s">
        <v>29389</v>
      </c>
      <c r="C2077" s="588" t="s">
        <v>26496</v>
      </c>
      <c r="D2077" s="589" t="s">
        <v>29390</v>
      </c>
    </row>
    <row r="2078" spans="1:4" ht="13.5" x14ac:dyDescent="0.25">
      <c r="A2078" s="588" t="s">
        <v>3681</v>
      </c>
      <c r="B2078" s="588" t="s">
        <v>29391</v>
      </c>
      <c r="C2078" s="588" t="s">
        <v>26496</v>
      </c>
      <c r="D2078" s="589" t="s">
        <v>16744</v>
      </c>
    </row>
    <row r="2079" spans="1:4" ht="13.5" x14ac:dyDescent="0.25">
      <c r="A2079" s="588" t="s">
        <v>3682</v>
      </c>
      <c r="B2079" s="588" t="s">
        <v>29392</v>
      </c>
      <c r="C2079" s="588" t="s">
        <v>26496</v>
      </c>
      <c r="D2079" s="589" t="s">
        <v>29393</v>
      </c>
    </row>
    <row r="2080" spans="1:4" ht="13.5" x14ac:dyDescent="0.25">
      <c r="A2080" s="588" t="s">
        <v>3683</v>
      </c>
      <c r="B2080" s="588" t="s">
        <v>29394</v>
      </c>
      <c r="C2080" s="588" t="s">
        <v>26496</v>
      </c>
      <c r="D2080" s="589" t="s">
        <v>29395</v>
      </c>
    </row>
    <row r="2081" spans="1:4" ht="13.5" x14ac:dyDescent="0.25">
      <c r="A2081" s="588" t="s">
        <v>3684</v>
      </c>
      <c r="B2081" s="588" t="s">
        <v>29396</v>
      </c>
      <c r="C2081" s="588" t="s">
        <v>26496</v>
      </c>
      <c r="D2081" s="589" t="s">
        <v>29397</v>
      </c>
    </row>
    <row r="2082" spans="1:4" ht="13.5" x14ac:dyDescent="0.25">
      <c r="A2082" s="588" t="s">
        <v>3685</v>
      </c>
      <c r="B2082" s="588" t="s">
        <v>29398</v>
      </c>
      <c r="C2082" s="588" t="s">
        <v>26496</v>
      </c>
      <c r="D2082" s="589" t="s">
        <v>4418</v>
      </c>
    </row>
    <row r="2083" spans="1:4" ht="13.5" x14ac:dyDescent="0.25">
      <c r="A2083" s="588" t="s">
        <v>3686</v>
      </c>
      <c r="B2083" s="588" t="s">
        <v>29399</v>
      </c>
      <c r="C2083" s="588" t="s">
        <v>26496</v>
      </c>
      <c r="D2083" s="589" t="s">
        <v>19262</v>
      </c>
    </row>
    <row r="2084" spans="1:4" ht="13.5" x14ac:dyDescent="0.25">
      <c r="A2084" s="588" t="s">
        <v>3687</v>
      </c>
      <c r="B2084" s="588" t="s">
        <v>29400</v>
      </c>
      <c r="C2084" s="588" t="s">
        <v>26496</v>
      </c>
      <c r="D2084" s="589" t="s">
        <v>29401</v>
      </c>
    </row>
    <row r="2085" spans="1:4" ht="13.5" x14ac:dyDescent="0.25">
      <c r="A2085" s="588" t="s">
        <v>3688</v>
      </c>
      <c r="B2085" s="588" t="s">
        <v>29402</v>
      </c>
      <c r="C2085" s="588" t="s">
        <v>26496</v>
      </c>
      <c r="D2085" s="589" t="s">
        <v>18168</v>
      </c>
    </row>
    <row r="2086" spans="1:4" ht="13.5" x14ac:dyDescent="0.25">
      <c r="A2086" s="588" t="s">
        <v>3689</v>
      </c>
      <c r="B2086" s="588" t="s">
        <v>29403</v>
      </c>
      <c r="C2086" s="588" t="s">
        <v>26496</v>
      </c>
      <c r="D2086" s="589" t="s">
        <v>29404</v>
      </c>
    </row>
    <row r="2087" spans="1:4" ht="13.5" x14ac:dyDescent="0.25">
      <c r="A2087" s="588" t="s">
        <v>3690</v>
      </c>
      <c r="B2087" s="588" t="s">
        <v>29405</v>
      </c>
      <c r="C2087" s="588" t="s">
        <v>26496</v>
      </c>
      <c r="D2087" s="589" t="s">
        <v>29406</v>
      </c>
    </row>
    <row r="2088" spans="1:4" ht="13.5" x14ac:dyDescent="0.25">
      <c r="A2088" s="588" t="s">
        <v>3691</v>
      </c>
      <c r="B2088" s="588" t="s">
        <v>29407</v>
      </c>
      <c r="C2088" s="588" t="s">
        <v>26496</v>
      </c>
      <c r="D2088" s="589" t="s">
        <v>29408</v>
      </c>
    </row>
    <row r="2089" spans="1:4" ht="13.5" x14ac:dyDescent="0.25">
      <c r="A2089" s="588" t="s">
        <v>3692</v>
      </c>
      <c r="B2089" s="588" t="s">
        <v>29409</v>
      </c>
      <c r="C2089" s="588" t="s">
        <v>26496</v>
      </c>
      <c r="D2089" s="589" t="s">
        <v>14174</v>
      </c>
    </row>
    <row r="2090" spans="1:4" ht="13.5" x14ac:dyDescent="0.25">
      <c r="A2090" s="588" t="s">
        <v>3693</v>
      </c>
      <c r="B2090" s="588" t="s">
        <v>29410</v>
      </c>
      <c r="C2090" s="588" t="s">
        <v>26496</v>
      </c>
      <c r="D2090" s="589" t="s">
        <v>29411</v>
      </c>
    </row>
    <row r="2091" spans="1:4" ht="13.5" x14ac:dyDescent="0.25">
      <c r="A2091" s="588" t="s">
        <v>3694</v>
      </c>
      <c r="B2091" s="588" t="s">
        <v>29412</v>
      </c>
      <c r="C2091" s="588" t="s">
        <v>26496</v>
      </c>
      <c r="D2091" s="589" t="s">
        <v>29413</v>
      </c>
    </row>
    <row r="2092" spans="1:4" ht="13.5" x14ac:dyDescent="0.25">
      <c r="A2092" s="588" t="s">
        <v>3695</v>
      </c>
      <c r="B2092" s="588" t="s">
        <v>29414</v>
      </c>
      <c r="C2092" s="588" t="s">
        <v>26496</v>
      </c>
      <c r="D2092" s="589" t="s">
        <v>29415</v>
      </c>
    </row>
    <row r="2093" spans="1:4" ht="13.5" x14ac:dyDescent="0.25">
      <c r="A2093" s="588" t="s">
        <v>3696</v>
      </c>
      <c r="B2093" s="588" t="s">
        <v>29416</v>
      </c>
      <c r="C2093" s="588" t="s">
        <v>26496</v>
      </c>
      <c r="D2093" s="589" t="s">
        <v>16749</v>
      </c>
    </row>
    <row r="2094" spans="1:4" ht="13.5" x14ac:dyDescent="0.25">
      <c r="A2094" s="588" t="s">
        <v>3697</v>
      </c>
      <c r="B2094" s="588" t="s">
        <v>29417</v>
      </c>
      <c r="C2094" s="588" t="s">
        <v>26496</v>
      </c>
      <c r="D2094" s="589" t="s">
        <v>29418</v>
      </c>
    </row>
    <row r="2095" spans="1:4" ht="13.5" x14ac:dyDescent="0.25">
      <c r="A2095" s="588" t="s">
        <v>3698</v>
      </c>
      <c r="B2095" s="588" t="s">
        <v>29419</v>
      </c>
      <c r="C2095" s="588" t="s">
        <v>26496</v>
      </c>
      <c r="D2095" s="589" t="s">
        <v>29420</v>
      </c>
    </row>
    <row r="2096" spans="1:4" ht="13.5" x14ac:dyDescent="0.25">
      <c r="A2096" s="588" t="s">
        <v>3699</v>
      </c>
      <c r="B2096" s="588" t="s">
        <v>29421</v>
      </c>
      <c r="C2096" s="588" t="s">
        <v>26496</v>
      </c>
      <c r="D2096" s="589" t="s">
        <v>29422</v>
      </c>
    </row>
    <row r="2097" spans="1:4" ht="13.5" x14ac:dyDescent="0.25">
      <c r="A2097" s="588" t="s">
        <v>3700</v>
      </c>
      <c r="B2097" s="588" t="s">
        <v>29423</v>
      </c>
      <c r="C2097" s="588" t="s">
        <v>26496</v>
      </c>
      <c r="D2097" s="589" t="s">
        <v>29424</v>
      </c>
    </row>
    <row r="2098" spans="1:4" ht="13.5" x14ac:dyDescent="0.25">
      <c r="A2098" s="588" t="s">
        <v>3701</v>
      </c>
      <c r="B2098" s="588" t="s">
        <v>29425</v>
      </c>
      <c r="C2098" s="588" t="s">
        <v>26496</v>
      </c>
      <c r="D2098" s="589" t="s">
        <v>18988</v>
      </c>
    </row>
    <row r="2099" spans="1:4" ht="13.5" x14ac:dyDescent="0.25">
      <c r="A2099" s="588" t="s">
        <v>3702</v>
      </c>
      <c r="B2099" s="588" t="s">
        <v>29426</v>
      </c>
      <c r="C2099" s="588" t="s">
        <v>26496</v>
      </c>
      <c r="D2099" s="589" t="s">
        <v>29427</v>
      </c>
    </row>
    <row r="2100" spans="1:4" ht="13.5" x14ac:dyDescent="0.25">
      <c r="A2100" s="588" t="s">
        <v>3703</v>
      </c>
      <c r="B2100" s="588" t="s">
        <v>29428</v>
      </c>
      <c r="C2100" s="588" t="s">
        <v>26496</v>
      </c>
      <c r="D2100" s="589" t="s">
        <v>29429</v>
      </c>
    </row>
    <row r="2101" spans="1:4" ht="13.5" x14ac:dyDescent="0.25">
      <c r="A2101" s="588" t="s">
        <v>3704</v>
      </c>
      <c r="B2101" s="588" t="s">
        <v>29430</v>
      </c>
      <c r="C2101" s="588" t="s">
        <v>26496</v>
      </c>
      <c r="D2101" s="589" t="s">
        <v>29431</v>
      </c>
    </row>
    <row r="2102" spans="1:4" ht="13.5" x14ac:dyDescent="0.25">
      <c r="A2102" s="588" t="s">
        <v>3705</v>
      </c>
      <c r="B2102" s="588" t="s">
        <v>29432</v>
      </c>
      <c r="C2102" s="588" t="s">
        <v>26496</v>
      </c>
      <c r="D2102" s="589" t="s">
        <v>19006</v>
      </c>
    </row>
    <row r="2103" spans="1:4" ht="13.5" x14ac:dyDescent="0.25">
      <c r="A2103" s="588" t="s">
        <v>3706</v>
      </c>
      <c r="B2103" s="588" t="s">
        <v>29433</v>
      </c>
      <c r="C2103" s="588" t="s">
        <v>26496</v>
      </c>
      <c r="D2103" s="589" t="s">
        <v>29434</v>
      </c>
    </row>
    <row r="2104" spans="1:4" ht="13.5" x14ac:dyDescent="0.25">
      <c r="A2104" s="588" t="s">
        <v>3707</v>
      </c>
      <c r="B2104" s="588" t="s">
        <v>29435</v>
      </c>
      <c r="C2104" s="588" t="s">
        <v>26496</v>
      </c>
      <c r="D2104" s="589" t="s">
        <v>29436</v>
      </c>
    </row>
    <row r="2105" spans="1:4" ht="13.5" x14ac:dyDescent="0.25">
      <c r="A2105" s="588" t="s">
        <v>3708</v>
      </c>
      <c r="B2105" s="588" t="s">
        <v>29437</v>
      </c>
      <c r="C2105" s="588" t="s">
        <v>26496</v>
      </c>
      <c r="D2105" s="589" t="s">
        <v>14343</v>
      </c>
    </row>
    <row r="2106" spans="1:4" ht="13.5" x14ac:dyDescent="0.25">
      <c r="A2106" s="588" t="s">
        <v>3709</v>
      </c>
      <c r="B2106" s="588" t="s">
        <v>29438</v>
      </c>
      <c r="C2106" s="588" t="s">
        <v>26496</v>
      </c>
      <c r="D2106" s="589" t="s">
        <v>29439</v>
      </c>
    </row>
    <row r="2107" spans="1:4" ht="13.5" x14ac:dyDescent="0.25">
      <c r="A2107" s="588" t="s">
        <v>3710</v>
      </c>
      <c r="B2107" s="588" t="s">
        <v>29440</v>
      </c>
      <c r="C2107" s="588" t="s">
        <v>26496</v>
      </c>
      <c r="D2107" s="589" t="s">
        <v>16695</v>
      </c>
    </row>
    <row r="2108" spans="1:4" ht="13.5" x14ac:dyDescent="0.25">
      <c r="A2108" s="588" t="s">
        <v>3711</v>
      </c>
      <c r="B2108" s="588" t="s">
        <v>29441</v>
      </c>
      <c r="C2108" s="588" t="s">
        <v>26496</v>
      </c>
      <c r="D2108" s="589" t="s">
        <v>29442</v>
      </c>
    </row>
    <row r="2109" spans="1:4" ht="13.5" x14ac:dyDescent="0.25">
      <c r="A2109" s="588" t="s">
        <v>3712</v>
      </c>
      <c r="B2109" s="588" t="s">
        <v>29443</v>
      </c>
      <c r="C2109" s="588" t="s">
        <v>26496</v>
      </c>
      <c r="D2109" s="589" t="s">
        <v>18731</v>
      </c>
    </row>
    <row r="2110" spans="1:4" ht="13.5" x14ac:dyDescent="0.25">
      <c r="A2110" s="588" t="s">
        <v>3713</v>
      </c>
      <c r="B2110" s="588" t="s">
        <v>29444</v>
      </c>
      <c r="C2110" s="588" t="s">
        <v>26496</v>
      </c>
      <c r="D2110" s="589" t="s">
        <v>29445</v>
      </c>
    </row>
    <row r="2111" spans="1:4" ht="13.5" x14ac:dyDescent="0.25">
      <c r="A2111" s="588" t="s">
        <v>3714</v>
      </c>
      <c r="B2111" s="588" t="s">
        <v>29446</v>
      </c>
      <c r="C2111" s="588" t="s">
        <v>26496</v>
      </c>
      <c r="D2111" s="589" t="s">
        <v>29447</v>
      </c>
    </row>
    <row r="2112" spans="1:4" ht="13.5" x14ac:dyDescent="0.25">
      <c r="A2112" s="588" t="s">
        <v>3715</v>
      </c>
      <c r="B2112" s="588" t="s">
        <v>29448</v>
      </c>
      <c r="C2112" s="588" t="s">
        <v>26496</v>
      </c>
      <c r="D2112" s="589" t="s">
        <v>29449</v>
      </c>
    </row>
    <row r="2113" spans="1:4" ht="13.5" x14ac:dyDescent="0.25">
      <c r="A2113" s="588" t="s">
        <v>3716</v>
      </c>
      <c r="B2113" s="588" t="s">
        <v>29450</v>
      </c>
      <c r="C2113" s="588" t="s">
        <v>26496</v>
      </c>
      <c r="D2113" s="589" t="s">
        <v>14606</v>
      </c>
    </row>
    <row r="2114" spans="1:4" ht="13.5" x14ac:dyDescent="0.25">
      <c r="A2114" s="588" t="s">
        <v>3717</v>
      </c>
      <c r="B2114" s="588" t="s">
        <v>29451</v>
      </c>
      <c r="C2114" s="588" t="s">
        <v>26496</v>
      </c>
      <c r="D2114" s="589" t="s">
        <v>14765</v>
      </c>
    </row>
    <row r="2115" spans="1:4" ht="13.5" x14ac:dyDescent="0.25">
      <c r="A2115" s="588" t="s">
        <v>3718</v>
      </c>
      <c r="B2115" s="588" t="s">
        <v>29452</v>
      </c>
      <c r="C2115" s="588" t="s">
        <v>26496</v>
      </c>
      <c r="D2115" s="589" t="s">
        <v>29453</v>
      </c>
    </row>
    <row r="2116" spans="1:4" ht="13.5" x14ac:dyDescent="0.25">
      <c r="A2116" s="588" t="s">
        <v>3719</v>
      </c>
      <c r="B2116" s="588" t="s">
        <v>29454</v>
      </c>
      <c r="C2116" s="588" t="s">
        <v>26496</v>
      </c>
      <c r="D2116" s="589" t="s">
        <v>13859</v>
      </c>
    </row>
    <row r="2117" spans="1:4" ht="13.5" x14ac:dyDescent="0.25">
      <c r="A2117" s="588" t="s">
        <v>3721</v>
      </c>
      <c r="B2117" s="588" t="s">
        <v>29455</v>
      </c>
      <c r="C2117" s="588" t="s">
        <v>26496</v>
      </c>
      <c r="D2117" s="589" t="s">
        <v>14571</v>
      </c>
    </row>
    <row r="2118" spans="1:4" ht="13.5" x14ac:dyDescent="0.25">
      <c r="A2118" s="588" t="s">
        <v>3722</v>
      </c>
      <c r="B2118" s="588" t="s">
        <v>29456</v>
      </c>
      <c r="C2118" s="588" t="s">
        <v>26496</v>
      </c>
      <c r="D2118" s="589" t="s">
        <v>21999</v>
      </c>
    </row>
    <row r="2119" spans="1:4" ht="13.5" x14ac:dyDescent="0.25">
      <c r="A2119" s="588" t="s">
        <v>3723</v>
      </c>
      <c r="B2119" s="588" t="s">
        <v>29457</v>
      </c>
      <c r="C2119" s="588" t="s">
        <v>26496</v>
      </c>
      <c r="D2119" s="589" t="s">
        <v>400</v>
      </c>
    </row>
    <row r="2120" spans="1:4" ht="13.5" x14ac:dyDescent="0.25">
      <c r="A2120" s="588" t="s">
        <v>3724</v>
      </c>
      <c r="B2120" s="588" t="s">
        <v>29458</v>
      </c>
      <c r="C2120" s="588" t="s">
        <v>26496</v>
      </c>
      <c r="D2120" s="589" t="s">
        <v>29459</v>
      </c>
    </row>
    <row r="2121" spans="1:4" ht="13.5" x14ac:dyDescent="0.25">
      <c r="A2121" s="588" t="s">
        <v>3725</v>
      </c>
      <c r="B2121" s="588" t="s">
        <v>29460</v>
      </c>
      <c r="C2121" s="588" t="s">
        <v>26496</v>
      </c>
      <c r="D2121" s="589" t="s">
        <v>25739</v>
      </c>
    </row>
    <row r="2122" spans="1:4" ht="13.5" x14ac:dyDescent="0.25">
      <c r="A2122" s="588" t="s">
        <v>3726</v>
      </c>
      <c r="B2122" s="588" t="s">
        <v>29461</v>
      </c>
      <c r="C2122" s="588" t="s">
        <v>26496</v>
      </c>
      <c r="D2122" s="589" t="s">
        <v>7221</v>
      </c>
    </row>
    <row r="2123" spans="1:4" ht="13.5" x14ac:dyDescent="0.25">
      <c r="A2123" s="588" t="s">
        <v>3727</v>
      </c>
      <c r="B2123" s="588" t="s">
        <v>29462</v>
      </c>
      <c r="C2123" s="588" t="s">
        <v>26496</v>
      </c>
      <c r="D2123" s="589" t="s">
        <v>16506</v>
      </c>
    </row>
    <row r="2124" spans="1:4" ht="13.5" x14ac:dyDescent="0.25">
      <c r="A2124" s="588" t="s">
        <v>3728</v>
      </c>
      <c r="B2124" s="588" t="s">
        <v>29463</v>
      </c>
      <c r="C2124" s="588" t="s">
        <v>26496</v>
      </c>
      <c r="D2124" s="589" t="s">
        <v>29464</v>
      </c>
    </row>
    <row r="2125" spans="1:4" ht="13.5" x14ac:dyDescent="0.25">
      <c r="A2125" s="588" t="s">
        <v>3729</v>
      </c>
      <c r="B2125" s="588" t="s">
        <v>29465</v>
      </c>
      <c r="C2125" s="588" t="s">
        <v>26496</v>
      </c>
      <c r="D2125" s="589" t="s">
        <v>22668</v>
      </c>
    </row>
    <row r="2126" spans="1:4" ht="13.5" x14ac:dyDescent="0.25">
      <c r="A2126" s="588" t="s">
        <v>3730</v>
      </c>
      <c r="B2126" s="588" t="s">
        <v>29466</v>
      </c>
      <c r="C2126" s="588" t="s">
        <v>26496</v>
      </c>
      <c r="D2126" s="589" t="s">
        <v>29467</v>
      </c>
    </row>
    <row r="2127" spans="1:4" ht="13.5" x14ac:dyDescent="0.25">
      <c r="A2127" s="588" t="s">
        <v>3731</v>
      </c>
      <c r="B2127" s="588" t="s">
        <v>29468</v>
      </c>
      <c r="C2127" s="588" t="s">
        <v>26496</v>
      </c>
      <c r="D2127" s="589" t="s">
        <v>16463</v>
      </c>
    </row>
    <row r="2128" spans="1:4" ht="13.5" x14ac:dyDescent="0.25">
      <c r="A2128" s="588" t="s">
        <v>3732</v>
      </c>
      <c r="B2128" s="588" t="s">
        <v>29469</v>
      </c>
      <c r="C2128" s="588" t="s">
        <v>26496</v>
      </c>
      <c r="D2128" s="589" t="s">
        <v>29470</v>
      </c>
    </row>
    <row r="2129" spans="1:4" ht="13.5" x14ac:dyDescent="0.25">
      <c r="A2129" s="588" t="s">
        <v>3733</v>
      </c>
      <c r="B2129" s="588" t="s">
        <v>29471</v>
      </c>
      <c r="C2129" s="588" t="s">
        <v>26496</v>
      </c>
      <c r="D2129" s="589" t="s">
        <v>29472</v>
      </c>
    </row>
    <row r="2130" spans="1:4" ht="13.5" x14ac:dyDescent="0.25">
      <c r="A2130" s="588" t="s">
        <v>3734</v>
      </c>
      <c r="B2130" s="588" t="s">
        <v>29473</v>
      </c>
      <c r="C2130" s="588" t="s">
        <v>26496</v>
      </c>
      <c r="D2130" s="589" t="s">
        <v>13552</v>
      </c>
    </row>
    <row r="2131" spans="1:4" ht="13.5" x14ac:dyDescent="0.25">
      <c r="A2131" s="588" t="s">
        <v>3735</v>
      </c>
      <c r="B2131" s="588" t="s">
        <v>29474</v>
      </c>
      <c r="C2131" s="588" t="s">
        <v>26496</v>
      </c>
      <c r="D2131" s="589" t="s">
        <v>14446</v>
      </c>
    </row>
    <row r="2132" spans="1:4" ht="13.5" x14ac:dyDescent="0.25">
      <c r="A2132" s="588" t="s">
        <v>3736</v>
      </c>
      <c r="B2132" s="588" t="s">
        <v>29475</v>
      </c>
      <c r="C2132" s="588" t="s">
        <v>26496</v>
      </c>
      <c r="D2132" s="589" t="s">
        <v>29476</v>
      </c>
    </row>
    <row r="2133" spans="1:4" ht="13.5" x14ac:dyDescent="0.25">
      <c r="A2133" s="588" t="s">
        <v>3737</v>
      </c>
      <c r="B2133" s="588" t="s">
        <v>29477</v>
      </c>
      <c r="C2133" s="588" t="s">
        <v>26496</v>
      </c>
      <c r="D2133" s="589" t="s">
        <v>13858</v>
      </c>
    </row>
    <row r="2134" spans="1:4" ht="13.5" x14ac:dyDescent="0.25">
      <c r="A2134" s="588" t="s">
        <v>3738</v>
      </c>
      <c r="B2134" s="588" t="s">
        <v>29478</v>
      </c>
      <c r="C2134" s="588" t="s">
        <v>26496</v>
      </c>
      <c r="D2134" s="589" t="s">
        <v>13905</v>
      </c>
    </row>
    <row r="2135" spans="1:4" ht="13.5" x14ac:dyDescent="0.25">
      <c r="A2135" s="588" t="s">
        <v>3739</v>
      </c>
      <c r="B2135" s="588" t="s">
        <v>29479</v>
      </c>
      <c r="C2135" s="588" t="s">
        <v>26496</v>
      </c>
      <c r="D2135" s="589" t="s">
        <v>29480</v>
      </c>
    </row>
    <row r="2136" spans="1:4" ht="13.5" x14ac:dyDescent="0.25">
      <c r="A2136" s="588" t="s">
        <v>3740</v>
      </c>
      <c r="B2136" s="588" t="s">
        <v>29481</v>
      </c>
      <c r="C2136" s="588" t="s">
        <v>26496</v>
      </c>
      <c r="D2136" s="589" t="s">
        <v>20236</v>
      </c>
    </row>
    <row r="2137" spans="1:4" ht="13.5" x14ac:dyDescent="0.25">
      <c r="A2137" s="588" t="s">
        <v>3741</v>
      </c>
      <c r="B2137" s="588" t="s">
        <v>29482</v>
      </c>
      <c r="C2137" s="588" t="s">
        <v>26496</v>
      </c>
      <c r="D2137" s="589" t="s">
        <v>17446</v>
      </c>
    </row>
    <row r="2138" spans="1:4" ht="13.5" x14ac:dyDescent="0.25">
      <c r="A2138" s="588" t="s">
        <v>3742</v>
      </c>
      <c r="B2138" s="588" t="s">
        <v>29483</v>
      </c>
      <c r="C2138" s="588" t="s">
        <v>26496</v>
      </c>
      <c r="D2138" s="589" t="s">
        <v>18845</v>
      </c>
    </row>
    <row r="2139" spans="1:4" ht="13.5" x14ac:dyDescent="0.25">
      <c r="A2139" s="588" t="s">
        <v>3743</v>
      </c>
      <c r="B2139" s="588" t="s">
        <v>29484</v>
      </c>
      <c r="C2139" s="588" t="s">
        <v>26496</v>
      </c>
      <c r="D2139" s="589" t="s">
        <v>17796</v>
      </c>
    </row>
    <row r="2140" spans="1:4" ht="13.5" x14ac:dyDescent="0.25">
      <c r="A2140" s="588" t="s">
        <v>3744</v>
      </c>
      <c r="B2140" s="588" t="s">
        <v>29485</v>
      </c>
      <c r="C2140" s="588" t="s">
        <v>26496</v>
      </c>
      <c r="D2140" s="589" t="s">
        <v>29486</v>
      </c>
    </row>
    <row r="2141" spans="1:4" ht="13.5" x14ac:dyDescent="0.25">
      <c r="A2141" s="588" t="s">
        <v>3745</v>
      </c>
      <c r="B2141" s="588" t="s">
        <v>29487</v>
      </c>
      <c r="C2141" s="588" t="s">
        <v>26496</v>
      </c>
      <c r="D2141" s="589" t="s">
        <v>29488</v>
      </c>
    </row>
    <row r="2142" spans="1:4" ht="13.5" x14ac:dyDescent="0.25">
      <c r="A2142" s="588" t="s">
        <v>3746</v>
      </c>
      <c r="B2142" s="588" t="s">
        <v>29489</v>
      </c>
      <c r="C2142" s="588" t="s">
        <v>26496</v>
      </c>
      <c r="D2142" s="589" t="s">
        <v>29490</v>
      </c>
    </row>
    <row r="2143" spans="1:4" ht="13.5" x14ac:dyDescent="0.25">
      <c r="A2143" s="588" t="s">
        <v>3747</v>
      </c>
      <c r="B2143" s="588" t="s">
        <v>29491</v>
      </c>
      <c r="C2143" s="588" t="s">
        <v>26496</v>
      </c>
      <c r="D2143" s="589" t="s">
        <v>2339</v>
      </c>
    </row>
    <row r="2144" spans="1:4" ht="13.5" x14ac:dyDescent="0.25">
      <c r="A2144" s="588" t="s">
        <v>3748</v>
      </c>
      <c r="B2144" s="588" t="s">
        <v>29492</v>
      </c>
      <c r="C2144" s="588" t="s">
        <v>26496</v>
      </c>
      <c r="D2144" s="589" t="s">
        <v>16742</v>
      </c>
    </row>
    <row r="2145" spans="1:4" ht="13.5" x14ac:dyDescent="0.25">
      <c r="A2145" s="588" t="s">
        <v>3750</v>
      </c>
      <c r="B2145" s="588" t="s">
        <v>29493</v>
      </c>
      <c r="C2145" s="588" t="s">
        <v>26496</v>
      </c>
      <c r="D2145" s="589" t="s">
        <v>29490</v>
      </c>
    </row>
    <row r="2146" spans="1:4" ht="13.5" x14ac:dyDescent="0.25">
      <c r="A2146" s="588" t="s">
        <v>3752</v>
      </c>
      <c r="B2146" s="588" t="s">
        <v>29494</v>
      </c>
      <c r="C2146" s="588" t="s">
        <v>26496</v>
      </c>
      <c r="D2146" s="589" t="s">
        <v>29495</v>
      </c>
    </row>
    <row r="2147" spans="1:4" ht="13.5" x14ac:dyDescent="0.25">
      <c r="A2147" s="588" t="s">
        <v>3753</v>
      </c>
      <c r="B2147" s="588" t="s">
        <v>29496</v>
      </c>
      <c r="C2147" s="588" t="s">
        <v>26496</v>
      </c>
      <c r="D2147" s="589" t="s">
        <v>18877</v>
      </c>
    </row>
    <row r="2148" spans="1:4" ht="13.5" x14ac:dyDescent="0.25">
      <c r="A2148" s="588" t="s">
        <v>3754</v>
      </c>
      <c r="B2148" s="588" t="s">
        <v>29497</v>
      </c>
      <c r="C2148" s="588" t="s">
        <v>26496</v>
      </c>
      <c r="D2148" s="589" t="s">
        <v>21399</v>
      </c>
    </row>
    <row r="2149" spans="1:4" ht="13.5" x14ac:dyDescent="0.25">
      <c r="A2149" s="588" t="s">
        <v>3756</v>
      </c>
      <c r="B2149" s="588" t="s">
        <v>29498</v>
      </c>
      <c r="C2149" s="588" t="s">
        <v>26496</v>
      </c>
      <c r="D2149" s="589" t="s">
        <v>29499</v>
      </c>
    </row>
    <row r="2150" spans="1:4" ht="13.5" x14ac:dyDescent="0.25">
      <c r="A2150" s="588" t="s">
        <v>3757</v>
      </c>
      <c r="B2150" s="588" t="s">
        <v>29500</v>
      </c>
      <c r="C2150" s="588" t="s">
        <v>26496</v>
      </c>
      <c r="D2150" s="589" t="s">
        <v>14609</v>
      </c>
    </row>
    <row r="2151" spans="1:4" ht="13.5" x14ac:dyDescent="0.25">
      <c r="A2151" s="588" t="s">
        <v>3758</v>
      </c>
      <c r="B2151" s="588" t="s">
        <v>29501</v>
      </c>
      <c r="C2151" s="588" t="s">
        <v>26496</v>
      </c>
      <c r="D2151" s="589" t="s">
        <v>1517</v>
      </c>
    </row>
    <row r="2152" spans="1:4" ht="13.5" x14ac:dyDescent="0.25">
      <c r="A2152" s="588" t="s">
        <v>3760</v>
      </c>
      <c r="B2152" s="588" t="s">
        <v>29502</v>
      </c>
      <c r="C2152" s="588" t="s">
        <v>26496</v>
      </c>
      <c r="D2152" s="589" t="s">
        <v>814</v>
      </c>
    </row>
    <row r="2153" spans="1:4" ht="13.5" x14ac:dyDescent="0.25">
      <c r="A2153" s="588" t="s">
        <v>3761</v>
      </c>
      <c r="B2153" s="588" t="s">
        <v>29503</v>
      </c>
      <c r="C2153" s="588" t="s">
        <v>26496</v>
      </c>
      <c r="D2153" s="589" t="s">
        <v>29504</v>
      </c>
    </row>
    <row r="2154" spans="1:4" ht="13.5" x14ac:dyDescent="0.25">
      <c r="A2154" s="588" t="s">
        <v>3762</v>
      </c>
      <c r="B2154" s="588" t="s">
        <v>29505</v>
      </c>
      <c r="C2154" s="588" t="s">
        <v>26496</v>
      </c>
      <c r="D2154" s="589" t="s">
        <v>29506</v>
      </c>
    </row>
    <row r="2155" spans="1:4" ht="13.5" x14ac:dyDescent="0.25">
      <c r="A2155" s="588" t="s">
        <v>3763</v>
      </c>
      <c r="B2155" s="588" t="s">
        <v>29507</v>
      </c>
      <c r="C2155" s="588" t="s">
        <v>26496</v>
      </c>
      <c r="D2155" s="589" t="s">
        <v>5177</v>
      </c>
    </row>
    <row r="2156" spans="1:4" ht="13.5" x14ac:dyDescent="0.25">
      <c r="A2156" s="588" t="s">
        <v>3765</v>
      </c>
      <c r="B2156" s="588" t="s">
        <v>29508</v>
      </c>
      <c r="C2156" s="588" t="s">
        <v>26496</v>
      </c>
      <c r="D2156" s="589" t="s">
        <v>29509</v>
      </c>
    </row>
    <row r="2157" spans="1:4" ht="13.5" x14ac:dyDescent="0.25">
      <c r="A2157" s="588" t="s">
        <v>3766</v>
      </c>
      <c r="B2157" s="588" t="s">
        <v>29510</v>
      </c>
      <c r="C2157" s="588" t="s">
        <v>26496</v>
      </c>
      <c r="D2157" s="589" t="s">
        <v>29511</v>
      </c>
    </row>
    <row r="2158" spans="1:4" ht="13.5" x14ac:dyDescent="0.25">
      <c r="A2158" s="588" t="s">
        <v>3767</v>
      </c>
      <c r="B2158" s="588" t="s">
        <v>29512</v>
      </c>
      <c r="C2158" s="588" t="s">
        <v>26496</v>
      </c>
      <c r="D2158" s="589" t="s">
        <v>29513</v>
      </c>
    </row>
    <row r="2159" spans="1:4" ht="13.5" x14ac:dyDescent="0.25">
      <c r="A2159" s="588" t="s">
        <v>3768</v>
      </c>
      <c r="B2159" s="588" t="s">
        <v>29514</v>
      </c>
      <c r="C2159" s="588" t="s">
        <v>26496</v>
      </c>
      <c r="D2159" s="589" t="s">
        <v>29515</v>
      </c>
    </row>
    <row r="2160" spans="1:4" ht="13.5" x14ac:dyDescent="0.25">
      <c r="A2160" s="588" t="s">
        <v>3769</v>
      </c>
      <c r="B2160" s="588" t="s">
        <v>29516</v>
      </c>
      <c r="C2160" s="588" t="s">
        <v>26496</v>
      </c>
      <c r="D2160" s="589" t="s">
        <v>19120</v>
      </c>
    </row>
    <row r="2161" spans="1:4" ht="13.5" x14ac:dyDescent="0.25">
      <c r="A2161" s="588" t="s">
        <v>3770</v>
      </c>
      <c r="B2161" s="588" t="s">
        <v>29517</v>
      </c>
      <c r="C2161" s="588" t="s">
        <v>26496</v>
      </c>
      <c r="D2161" s="589" t="s">
        <v>29518</v>
      </c>
    </row>
    <row r="2162" spans="1:4" ht="13.5" x14ac:dyDescent="0.25">
      <c r="A2162" s="588" t="s">
        <v>3771</v>
      </c>
      <c r="B2162" s="588" t="s">
        <v>29519</v>
      </c>
      <c r="C2162" s="588" t="s">
        <v>26496</v>
      </c>
      <c r="D2162" s="589" t="s">
        <v>29520</v>
      </c>
    </row>
    <row r="2163" spans="1:4" ht="13.5" x14ac:dyDescent="0.25">
      <c r="A2163" s="588" t="s">
        <v>3772</v>
      </c>
      <c r="B2163" s="588" t="s">
        <v>29521</v>
      </c>
      <c r="C2163" s="588" t="s">
        <v>26496</v>
      </c>
      <c r="D2163" s="589" t="s">
        <v>29522</v>
      </c>
    </row>
    <row r="2164" spans="1:4" ht="13.5" x14ac:dyDescent="0.25">
      <c r="A2164" s="588" t="s">
        <v>3773</v>
      </c>
      <c r="B2164" s="588" t="s">
        <v>29523</v>
      </c>
      <c r="C2164" s="588" t="s">
        <v>26496</v>
      </c>
      <c r="D2164" s="589" t="s">
        <v>29524</v>
      </c>
    </row>
    <row r="2165" spans="1:4" ht="13.5" x14ac:dyDescent="0.25">
      <c r="A2165" s="588" t="s">
        <v>3774</v>
      </c>
      <c r="B2165" s="588" t="s">
        <v>29525</v>
      </c>
      <c r="C2165" s="588" t="s">
        <v>26496</v>
      </c>
      <c r="D2165" s="589" t="s">
        <v>29526</v>
      </c>
    </row>
    <row r="2166" spans="1:4" ht="13.5" x14ac:dyDescent="0.25">
      <c r="A2166" s="588" t="s">
        <v>3776</v>
      </c>
      <c r="B2166" s="588" t="s">
        <v>29527</v>
      </c>
      <c r="C2166" s="588" t="s">
        <v>26496</v>
      </c>
      <c r="D2166" s="589" t="s">
        <v>29528</v>
      </c>
    </row>
    <row r="2167" spans="1:4" ht="13.5" x14ac:dyDescent="0.25">
      <c r="A2167" s="588" t="s">
        <v>3777</v>
      </c>
      <c r="B2167" s="588" t="s">
        <v>29529</v>
      </c>
      <c r="C2167" s="588" t="s">
        <v>26496</v>
      </c>
      <c r="D2167" s="589" t="s">
        <v>29530</v>
      </c>
    </row>
    <row r="2168" spans="1:4" ht="13.5" x14ac:dyDescent="0.25">
      <c r="A2168" s="588" t="s">
        <v>3778</v>
      </c>
      <c r="B2168" s="588" t="s">
        <v>29531</v>
      </c>
      <c r="C2168" s="588" t="s">
        <v>26496</v>
      </c>
      <c r="D2168" s="589" t="s">
        <v>29532</v>
      </c>
    </row>
    <row r="2169" spans="1:4" ht="13.5" x14ac:dyDescent="0.25">
      <c r="A2169" s="588" t="s">
        <v>3779</v>
      </c>
      <c r="B2169" s="588" t="s">
        <v>29533</v>
      </c>
      <c r="C2169" s="588" t="s">
        <v>26496</v>
      </c>
      <c r="D2169" s="589" t="s">
        <v>29534</v>
      </c>
    </row>
    <row r="2170" spans="1:4" ht="13.5" x14ac:dyDescent="0.25">
      <c r="A2170" s="588" t="s">
        <v>3780</v>
      </c>
      <c r="B2170" s="588" t="s">
        <v>29535</v>
      </c>
      <c r="C2170" s="588" t="s">
        <v>26496</v>
      </c>
      <c r="D2170" s="589" t="s">
        <v>29536</v>
      </c>
    </row>
    <row r="2171" spans="1:4" ht="13.5" x14ac:dyDescent="0.25">
      <c r="A2171" s="588" t="s">
        <v>3781</v>
      </c>
      <c r="B2171" s="588" t="s">
        <v>29537</v>
      </c>
      <c r="C2171" s="588" t="s">
        <v>26496</v>
      </c>
      <c r="D2171" s="589" t="s">
        <v>29538</v>
      </c>
    </row>
    <row r="2172" spans="1:4" ht="13.5" x14ac:dyDescent="0.25">
      <c r="A2172" s="588" t="s">
        <v>3782</v>
      </c>
      <c r="B2172" s="588" t="s">
        <v>29539</v>
      </c>
      <c r="C2172" s="588" t="s">
        <v>26496</v>
      </c>
      <c r="D2172" s="589" t="s">
        <v>29540</v>
      </c>
    </row>
    <row r="2173" spans="1:4" ht="13.5" x14ac:dyDescent="0.25">
      <c r="A2173" s="588" t="s">
        <v>3783</v>
      </c>
      <c r="B2173" s="588" t="s">
        <v>29541</v>
      </c>
      <c r="C2173" s="588" t="s">
        <v>26496</v>
      </c>
      <c r="D2173" s="589" t="s">
        <v>29542</v>
      </c>
    </row>
    <row r="2174" spans="1:4" ht="13.5" x14ac:dyDescent="0.25">
      <c r="A2174" s="588" t="s">
        <v>3784</v>
      </c>
      <c r="B2174" s="588" t="s">
        <v>29543</v>
      </c>
      <c r="C2174" s="588" t="s">
        <v>26496</v>
      </c>
      <c r="D2174" s="589" t="s">
        <v>29544</v>
      </c>
    </row>
    <row r="2175" spans="1:4" ht="13.5" x14ac:dyDescent="0.25">
      <c r="A2175" s="588" t="s">
        <v>3785</v>
      </c>
      <c r="B2175" s="588" t="s">
        <v>29545</v>
      </c>
      <c r="C2175" s="588" t="s">
        <v>26496</v>
      </c>
      <c r="D2175" s="589" t="s">
        <v>29546</v>
      </c>
    </row>
    <row r="2176" spans="1:4" ht="13.5" x14ac:dyDescent="0.25">
      <c r="A2176" s="588" t="s">
        <v>3787</v>
      </c>
      <c r="B2176" s="588" t="s">
        <v>29547</v>
      </c>
      <c r="C2176" s="588" t="s">
        <v>26496</v>
      </c>
      <c r="D2176" s="589" t="s">
        <v>29548</v>
      </c>
    </row>
    <row r="2177" spans="1:4" ht="13.5" x14ac:dyDescent="0.25">
      <c r="A2177" s="588" t="s">
        <v>3788</v>
      </c>
      <c r="B2177" s="588" t="s">
        <v>29549</v>
      </c>
      <c r="C2177" s="588" t="s">
        <v>26496</v>
      </c>
      <c r="D2177" s="589" t="s">
        <v>18847</v>
      </c>
    </row>
    <row r="2178" spans="1:4" ht="13.5" x14ac:dyDescent="0.25">
      <c r="A2178" s="588" t="s">
        <v>3790</v>
      </c>
      <c r="B2178" s="588" t="s">
        <v>29550</v>
      </c>
      <c r="C2178" s="588" t="s">
        <v>26496</v>
      </c>
      <c r="D2178" s="589" t="s">
        <v>29551</v>
      </c>
    </row>
    <row r="2179" spans="1:4" ht="13.5" x14ac:dyDescent="0.25">
      <c r="A2179" s="588" t="s">
        <v>3791</v>
      </c>
      <c r="B2179" s="588" t="s">
        <v>29552</v>
      </c>
      <c r="C2179" s="588" t="s">
        <v>26496</v>
      </c>
      <c r="D2179" s="589" t="s">
        <v>29553</v>
      </c>
    </row>
    <row r="2180" spans="1:4" ht="13.5" x14ac:dyDescent="0.25">
      <c r="A2180" s="588" t="s">
        <v>3792</v>
      </c>
      <c r="B2180" s="588" t="s">
        <v>29554</v>
      </c>
      <c r="C2180" s="588" t="s">
        <v>26496</v>
      </c>
      <c r="D2180" s="589" t="s">
        <v>5496</v>
      </c>
    </row>
    <row r="2181" spans="1:4" ht="13.5" x14ac:dyDescent="0.25">
      <c r="A2181" s="588" t="s">
        <v>3793</v>
      </c>
      <c r="B2181" s="588" t="s">
        <v>29555</v>
      </c>
      <c r="C2181" s="588" t="s">
        <v>26496</v>
      </c>
      <c r="D2181" s="589" t="s">
        <v>28718</v>
      </c>
    </row>
    <row r="2182" spans="1:4" ht="13.5" x14ac:dyDescent="0.25">
      <c r="A2182" s="588" t="s">
        <v>3794</v>
      </c>
      <c r="B2182" s="588" t="s">
        <v>29556</v>
      </c>
      <c r="C2182" s="588" t="s">
        <v>26496</v>
      </c>
      <c r="D2182" s="589" t="s">
        <v>29557</v>
      </c>
    </row>
    <row r="2183" spans="1:4" ht="13.5" x14ac:dyDescent="0.25">
      <c r="A2183" s="588" t="s">
        <v>3795</v>
      </c>
      <c r="B2183" s="588" t="s">
        <v>29558</v>
      </c>
      <c r="C2183" s="588" t="s">
        <v>26496</v>
      </c>
      <c r="D2183" s="589" t="s">
        <v>29559</v>
      </c>
    </row>
    <row r="2184" spans="1:4" ht="13.5" x14ac:dyDescent="0.25">
      <c r="A2184" s="588" t="s">
        <v>3796</v>
      </c>
      <c r="B2184" s="588" t="s">
        <v>29560</v>
      </c>
      <c r="C2184" s="588" t="s">
        <v>26471</v>
      </c>
      <c r="D2184" s="589" t="s">
        <v>29561</v>
      </c>
    </row>
    <row r="2185" spans="1:4" ht="13.5" x14ac:dyDescent="0.25">
      <c r="A2185" s="588" t="s">
        <v>3797</v>
      </c>
      <c r="B2185" s="588" t="s">
        <v>29562</v>
      </c>
      <c r="C2185" s="588" t="s">
        <v>26496</v>
      </c>
      <c r="D2185" s="589" t="s">
        <v>29563</v>
      </c>
    </row>
    <row r="2186" spans="1:4" ht="13.5" x14ac:dyDescent="0.25">
      <c r="A2186" s="588" t="s">
        <v>3798</v>
      </c>
      <c r="B2186" s="588" t="s">
        <v>29564</v>
      </c>
      <c r="C2186" s="588" t="s">
        <v>26237</v>
      </c>
      <c r="D2186" s="589" t="s">
        <v>16604</v>
      </c>
    </row>
    <row r="2187" spans="1:4" ht="13.5" x14ac:dyDescent="0.25">
      <c r="A2187" s="588" t="s">
        <v>3800</v>
      </c>
      <c r="B2187" s="588" t="s">
        <v>29565</v>
      </c>
      <c r="C2187" s="588" t="s">
        <v>26237</v>
      </c>
      <c r="D2187" s="589" t="s">
        <v>29566</v>
      </c>
    </row>
    <row r="2188" spans="1:4" ht="13.5" x14ac:dyDescent="0.25">
      <c r="A2188" s="588" t="s">
        <v>3801</v>
      </c>
      <c r="B2188" s="588" t="s">
        <v>29567</v>
      </c>
      <c r="C2188" s="588" t="s">
        <v>26496</v>
      </c>
      <c r="D2188" s="589" t="s">
        <v>29568</v>
      </c>
    </row>
    <row r="2189" spans="1:4" ht="13.5" x14ac:dyDescent="0.25">
      <c r="A2189" s="588" t="s">
        <v>3802</v>
      </c>
      <c r="B2189" s="588" t="s">
        <v>29569</v>
      </c>
      <c r="C2189" s="588" t="s">
        <v>26471</v>
      </c>
      <c r="D2189" s="589" t="s">
        <v>572</v>
      </c>
    </row>
    <row r="2190" spans="1:4" ht="13.5" x14ac:dyDescent="0.25">
      <c r="A2190" s="588" t="s">
        <v>3804</v>
      </c>
      <c r="B2190" s="588" t="s">
        <v>29570</v>
      </c>
      <c r="C2190" s="588" t="s">
        <v>26471</v>
      </c>
      <c r="D2190" s="589" t="s">
        <v>219</v>
      </c>
    </row>
    <row r="2191" spans="1:4" ht="13.5" x14ac:dyDescent="0.25">
      <c r="A2191" s="588" t="s">
        <v>3805</v>
      </c>
      <c r="B2191" s="588" t="s">
        <v>29571</v>
      </c>
      <c r="C2191" s="588" t="s">
        <v>26471</v>
      </c>
      <c r="D2191" s="589" t="s">
        <v>1447</v>
      </c>
    </row>
    <row r="2192" spans="1:4" ht="13.5" x14ac:dyDescent="0.25">
      <c r="A2192" s="588" t="s">
        <v>3806</v>
      </c>
      <c r="B2192" s="588" t="s">
        <v>29572</v>
      </c>
      <c r="C2192" s="588" t="s">
        <v>26471</v>
      </c>
      <c r="D2192" s="589" t="s">
        <v>5798</v>
      </c>
    </row>
    <row r="2193" spans="1:4" ht="13.5" x14ac:dyDescent="0.25">
      <c r="A2193" s="588" t="s">
        <v>3807</v>
      </c>
      <c r="B2193" s="588" t="s">
        <v>29573</v>
      </c>
      <c r="C2193" s="588" t="s">
        <v>26471</v>
      </c>
      <c r="D2193" s="589" t="s">
        <v>697</v>
      </c>
    </row>
    <row r="2194" spans="1:4" ht="13.5" x14ac:dyDescent="0.25">
      <c r="A2194" s="588" t="s">
        <v>3808</v>
      </c>
      <c r="B2194" s="588" t="s">
        <v>29574</v>
      </c>
      <c r="C2194" s="588" t="s">
        <v>26471</v>
      </c>
      <c r="D2194" s="589" t="s">
        <v>13626</v>
      </c>
    </row>
    <row r="2195" spans="1:4" ht="13.5" x14ac:dyDescent="0.25">
      <c r="A2195" s="588" t="s">
        <v>3809</v>
      </c>
      <c r="B2195" s="588" t="s">
        <v>29575</v>
      </c>
      <c r="C2195" s="588" t="s">
        <v>26471</v>
      </c>
      <c r="D2195" s="589" t="s">
        <v>1079</v>
      </c>
    </row>
    <row r="2196" spans="1:4" ht="13.5" x14ac:dyDescent="0.25">
      <c r="A2196" s="588" t="s">
        <v>3811</v>
      </c>
      <c r="B2196" s="588" t="s">
        <v>29576</v>
      </c>
      <c r="C2196" s="588" t="s">
        <v>26471</v>
      </c>
      <c r="D2196" s="589" t="s">
        <v>1369</v>
      </c>
    </row>
    <row r="2197" spans="1:4" ht="13.5" x14ac:dyDescent="0.25">
      <c r="A2197" s="588" t="s">
        <v>3812</v>
      </c>
      <c r="B2197" s="588" t="s">
        <v>29577</v>
      </c>
      <c r="C2197" s="588" t="s">
        <v>26471</v>
      </c>
      <c r="D2197" s="589" t="s">
        <v>4752</v>
      </c>
    </row>
    <row r="2198" spans="1:4" ht="13.5" x14ac:dyDescent="0.25">
      <c r="A2198" s="588" t="s">
        <v>3813</v>
      </c>
      <c r="B2198" s="588" t="s">
        <v>29578</v>
      </c>
      <c r="C2198" s="588" t="s">
        <v>26471</v>
      </c>
      <c r="D2198" s="589" t="s">
        <v>2433</v>
      </c>
    </row>
    <row r="2199" spans="1:4" ht="13.5" x14ac:dyDescent="0.25">
      <c r="A2199" s="588" t="s">
        <v>3814</v>
      </c>
      <c r="B2199" s="588" t="s">
        <v>29579</v>
      </c>
      <c r="C2199" s="588" t="s">
        <v>26471</v>
      </c>
      <c r="D2199" s="589" t="s">
        <v>230</v>
      </c>
    </row>
    <row r="2200" spans="1:4" ht="13.5" x14ac:dyDescent="0.25">
      <c r="A2200" s="588" t="s">
        <v>3815</v>
      </c>
      <c r="B2200" s="588" t="s">
        <v>29580</v>
      </c>
      <c r="C2200" s="588" t="s">
        <v>26471</v>
      </c>
      <c r="D2200" s="589" t="s">
        <v>1355</v>
      </c>
    </row>
    <row r="2201" spans="1:4" ht="13.5" x14ac:dyDescent="0.25">
      <c r="A2201" s="588" t="s">
        <v>3816</v>
      </c>
      <c r="B2201" s="588" t="s">
        <v>29581</v>
      </c>
      <c r="C2201" s="588" t="s">
        <v>26471</v>
      </c>
      <c r="D2201" s="589" t="s">
        <v>656</v>
      </c>
    </row>
    <row r="2202" spans="1:4" ht="13.5" x14ac:dyDescent="0.25">
      <c r="A2202" s="588" t="s">
        <v>3817</v>
      </c>
      <c r="B2202" s="588" t="s">
        <v>29582</v>
      </c>
      <c r="C2202" s="588" t="s">
        <v>26471</v>
      </c>
      <c r="D2202" s="589" t="s">
        <v>8394</v>
      </c>
    </row>
    <row r="2203" spans="1:4" ht="13.5" x14ac:dyDescent="0.25">
      <c r="A2203" s="588" t="s">
        <v>3818</v>
      </c>
      <c r="B2203" s="588" t="s">
        <v>29583</v>
      </c>
      <c r="C2203" s="588" t="s">
        <v>26471</v>
      </c>
      <c r="D2203" s="589" t="s">
        <v>4781</v>
      </c>
    </row>
    <row r="2204" spans="1:4" ht="13.5" x14ac:dyDescent="0.25">
      <c r="A2204" s="588" t="s">
        <v>3819</v>
      </c>
      <c r="B2204" s="588" t="s">
        <v>29584</v>
      </c>
      <c r="C2204" s="588" t="s">
        <v>26471</v>
      </c>
      <c r="D2204" s="589" t="s">
        <v>725</v>
      </c>
    </row>
    <row r="2205" spans="1:4" ht="13.5" x14ac:dyDescent="0.25">
      <c r="A2205" s="588" t="s">
        <v>3820</v>
      </c>
      <c r="B2205" s="588" t="s">
        <v>29585</v>
      </c>
      <c r="C2205" s="588" t="s">
        <v>26471</v>
      </c>
      <c r="D2205" s="589" t="s">
        <v>1433</v>
      </c>
    </row>
    <row r="2206" spans="1:4" ht="13.5" x14ac:dyDescent="0.25">
      <c r="A2206" s="588" t="s">
        <v>3821</v>
      </c>
      <c r="B2206" s="588" t="s">
        <v>29586</v>
      </c>
      <c r="C2206" s="588" t="s">
        <v>26471</v>
      </c>
      <c r="D2206" s="589" t="s">
        <v>3824</v>
      </c>
    </row>
    <row r="2207" spans="1:4" ht="13.5" x14ac:dyDescent="0.25">
      <c r="A2207" s="588" t="s">
        <v>3823</v>
      </c>
      <c r="B2207" s="588" t="s">
        <v>29587</v>
      </c>
      <c r="C2207" s="588" t="s">
        <v>26471</v>
      </c>
      <c r="D2207" s="589" t="s">
        <v>5411</v>
      </c>
    </row>
    <row r="2208" spans="1:4" ht="13.5" x14ac:dyDescent="0.25">
      <c r="A2208" s="588" t="s">
        <v>3825</v>
      </c>
      <c r="B2208" s="588" t="s">
        <v>29588</v>
      </c>
      <c r="C2208" s="588" t="s">
        <v>26471</v>
      </c>
      <c r="D2208" s="589" t="s">
        <v>652</v>
      </c>
    </row>
    <row r="2209" spans="1:4" ht="13.5" x14ac:dyDescent="0.25">
      <c r="A2209" s="588" t="s">
        <v>3826</v>
      </c>
      <c r="B2209" s="588" t="s">
        <v>29589</v>
      </c>
      <c r="C2209" s="588" t="s">
        <v>26471</v>
      </c>
      <c r="D2209" s="589" t="s">
        <v>561</v>
      </c>
    </row>
    <row r="2210" spans="1:4" ht="13.5" x14ac:dyDescent="0.25">
      <c r="A2210" s="588" t="s">
        <v>3827</v>
      </c>
      <c r="B2210" s="588" t="s">
        <v>29590</v>
      </c>
      <c r="C2210" s="588" t="s">
        <v>26471</v>
      </c>
      <c r="D2210" s="589" t="s">
        <v>882</v>
      </c>
    </row>
    <row r="2211" spans="1:4" ht="13.5" x14ac:dyDescent="0.25">
      <c r="A2211" s="588" t="s">
        <v>3829</v>
      </c>
      <c r="B2211" s="588" t="s">
        <v>29591</v>
      </c>
      <c r="C2211" s="588" t="s">
        <v>26471</v>
      </c>
      <c r="D2211" s="589" t="s">
        <v>13739</v>
      </c>
    </row>
    <row r="2212" spans="1:4" ht="13.5" x14ac:dyDescent="0.25">
      <c r="A2212" s="588" t="s">
        <v>3830</v>
      </c>
      <c r="B2212" s="588" t="s">
        <v>29592</v>
      </c>
      <c r="C2212" s="588" t="s">
        <v>26471</v>
      </c>
      <c r="D2212" s="589" t="s">
        <v>1534</v>
      </c>
    </row>
    <row r="2213" spans="1:4" ht="13.5" x14ac:dyDescent="0.25">
      <c r="A2213" s="588" t="s">
        <v>3831</v>
      </c>
      <c r="B2213" s="588" t="s">
        <v>29593</v>
      </c>
      <c r="C2213" s="588" t="s">
        <v>26471</v>
      </c>
      <c r="D2213" s="589" t="s">
        <v>973</v>
      </c>
    </row>
    <row r="2214" spans="1:4" ht="13.5" x14ac:dyDescent="0.25">
      <c r="A2214" s="588" t="s">
        <v>3832</v>
      </c>
      <c r="B2214" s="588" t="s">
        <v>29594</v>
      </c>
      <c r="C2214" s="588" t="s">
        <v>26471</v>
      </c>
      <c r="D2214" s="589" t="s">
        <v>1204</v>
      </c>
    </row>
    <row r="2215" spans="1:4" ht="13.5" x14ac:dyDescent="0.25">
      <c r="A2215" s="588" t="s">
        <v>3833</v>
      </c>
      <c r="B2215" s="588" t="s">
        <v>29595</v>
      </c>
      <c r="C2215" s="588" t="s">
        <v>26471</v>
      </c>
      <c r="D2215" s="589" t="s">
        <v>14125</v>
      </c>
    </row>
    <row r="2216" spans="1:4" ht="13.5" x14ac:dyDescent="0.25">
      <c r="A2216" s="588" t="s">
        <v>3834</v>
      </c>
      <c r="B2216" s="588" t="s">
        <v>29596</v>
      </c>
      <c r="C2216" s="588" t="s">
        <v>26471</v>
      </c>
      <c r="D2216" s="589" t="s">
        <v>17526</v>
      </c>
    </row>
    <row r="2217" spans="1:4" ht="13.5" x14ac:dyDescent="0.25">
      <c r="A2217" s="588" t="s">
        <v>3835</v>
      </c>
      <c r="B2217" s="588" t="s">
        <v>29597</v>
      </c>
      <c r="C2217" s="588" t="s">
        <v>26471</v>
      </c>
      <c r="D2217" s="589" t="s">
        <v>661</v>
      </c>
    </row>
    <row r="2218" spans="1:4" ht="13.5" x14ac:dyDescent="0.25">
      <c r="A2218" s="588" t="s">
        <v>3836</v>
      </c>
      <c r="B2218" s="588" t="s">
        <v>29598</v>
      </c>
      <c r="C2218" s="588" t="s">
        <v>26471</v>
      </c>
      <c r="D2218" s="589" t="s">
        <v>29599</v>
      </c>
    </row>
    <row r="2219" spans="1:4" ht="13.5" x14ac:dyDescent="0.25">
      <c r="A2219" s="588" t="s">
        <v>3837</v>
      </c>
      <c r="B2219" s="588" t="s">
        <v>29600</v>
      </c>
      <c r="C2219" s="588" t="s">
        <v>26471</v>
      </c>
      <c r="D2219" s="589" t="s">
        <v>264</v>
      </c>
    </row>
    <row r="2220" spans="1:4" ht="13.5" x14ac:dyDescent="0.25">
      <c r="A2220" s="588" t="s">
        <v>3838</v>
      </c>
      <c r="B2220" s="588" t="s">
        <v>29601</v>
      </c>
      <c r="C2220" s="588" t="s">
        <v>26471</v>
      </c>
      <c r="D2220" s="589" t="s">
        <v>468</v>
      </c>
    </row>
    <row r="2221" spans="1:4" ht="13.5" x14ac:dyDescent="0.25">
      <c r="A2221" s="588" t="s">
        <v>3839</v>
      </c>
      <c r="B2221" s="588" t="s">
        <v>29602</v>
      </c>
      <c r="C2221" s="588" t="s">
        <v>26471</v>
      </c>
      <c r="D2221" s="589" t="s">
        <v>1198</v>
      </c>
    </row>
    <row r="2222" spans="1:4" ht="13.5" x14ac:dyDescent="0.25">
      <c r="A2222" s="588" t="s">
        <v>3840</v>
      </c>
      <c r="B2222" s="588" t="s">
        <v>29603</v>
      </c>
      <c r="C2222" s="588" t="s">
        <v>26471</v>
      </c>
      <c r="D2222" s="589" t="s">
        <v>490</v>
      </c>
    </row>
    <row r="2223" spans="1:4" ht="13.5" x14ac:dyDescent="0.25">
      <c r="A2223" s="588" t="s">
        <v>3842</v>
      </c>
      <c r="B2223" s="588" t="s">
        <v>29604</v>
      </c>
      <c r="C2223" s="588" t="s">
        <v>26471</v>
      </c>
      <c r="D2223" s="589" t="s">
        <v>5069</v>
      </c>
    </row>
    <row r="2224" spans="1:4" ht="13.5" x14ac:dyDescent="0.25">
      <c r="A2224" s="588" t="s">
        <v>3843</v>
      </c>
      <c r="B2224" s="588" t="s">
        <v>29605</v>
      </c>
      <c r="C2224" s="588" t="s">
        <v>26471</v>
      </c>
      <c r="D2224" s="589" t="s">
        <v>18060</v>
      </c>
    </row>
    <row r="2225" spans="1:4" ht="13.5" x14ac:dyDescent="0.25">
      <c r="A2225" s="588" t="s">
        <v>3844</v>
      </c>
      <c r="B2225" s="588" t="s">
        <v>29606</v>
      </c>
      <c r="C2225" s="588" t="s">
        <v>26471</v>
      </c>
      <c r="D2225" s="589" t="s">
        <v>279</v>
      </c>
    </row>
    <row r="2226" spans="1:4" ht="13.5" x14ac:dyDescent="0.25">
      <c r="A2226" s="588" t="s">
        <v>3845</v>
      </c>
      <c r="B2226" s="588" t="s">
        <v>29607</v>
      </c>
      <c r="C2226" s="588" t="s">
        <v>26471</v>
      </c>
      <c r="D2226" s="589" t="s">
        <v>725</v>
      </c>
    </row>
    <row r="2227" spans="1:4" ht="13.5" x14ac:dyDescent="0.25">
      <c r="A2227" s="588" t="s">
        <v>3847</v>
      </c>
      <c r="B2227" s="588" t="s">
        <v>29608</v>
      </c>
      <c r="C2227" s="588" t="s">
        <v>26471</v>
      </c>
      <c r="D2227" s="589" t="s">
        <v>2714</v>
      </c>
    </row>
    <row r="2228" spans="1:4" ht="13.5" x14ac:dyDescent="0.25">
      <c r="A2228" s="588" t="s">
        <v>3849</v>
      </c>
      <c r="B2228" s="588" t="s">
        <v>29609</v>
      </c>
      <c r="C2228" s="588" t="s">
        <v>26471</v>
      </c>
      <c r="D2228" s="589" t="s">
        <v>5040</v>
      </c>
    </row>
    <row r="2229" spans="1:4" ht="13.5" x14ac:dyDescent="0.25">
      <c r="A2229" s="588" t="s">
        <v>3850</v>
      </c>
      <c r="B2229" s="588" t="s">
        <v>29610</v>
      </c>
      <c r="C2229" s="588" t="s">
        <v>26471</v>
      </c>
      <c r="D2229" s="589" t="s">
        <v>684</v>
      </c>
    </row>
    <row r="2230" spans="1:4" ht="13.5" x14ac:dyDescent="0.25">
      <c r="A2230" s="588" t="s">
        <v>3852</v>
      </c>
      <c r="B2230" s="588" t="s">
        <v>29611</v>
      </c>
      <c r="C2230" s="588" t="s">
        <v>26471</v>
      </c>
      <c r="D2230" s="589" t="s">
        <v>16552</v>
      </c>
    </row>
    <row r="2231" spans="1:4" ht="13.5" x14ac:dyDescent="0.25">
      <c r="A2231" s="588" t="s">
        <v>3853</v>
      </c>
      <c r="B2231" s="588" t="s">
        <v>29612</v>
      </c>
      <c r="C2231" s="588" t="s">
        <v>26471</v>
      </c>
      <c r="D2231" s="589" t="s">
        <v>18106</v>
      </c>
    </row>
    <row r="2232" spans="1:4" ht="13.5" x14ac:dyDescent="0.25">
      <c r="A2232" s="588" t="s">
        <v>3854</v>
      </c>
      <c r="B2232" s="588" t="s">
        <v>29613</v>
      </c>
      <c r="C2232" s="588" t="s">
        <v>26471</v>
      </c>
      <c r="D2232" s="589" t="s">
        <v>18048</v>
      </c>
    </row>
    <row r="2233" spans="1:4" ht="13.5" x14ac:dyDescent="0.25">
      <c r="A2233" s="588" t="s">
        <v>3855</v>
      </c>
      <c r="B2233" s="588" t="s">
        <v>29614</v>
      </c>
      <c r="C2233" s="588" t="s">
        <v>26471</v>
      </c>
      <c r="D2233" s="589" t="s">
        <v>29615</v>
      </c>
    </row>
    <row r="2234" spans="1:4" ht="13.5" x14ac:dyDescent="0.25">
      <c r="A2234" s="588" t="s">
        <v>3856</v>
      </c>
      <c r="B2234" s="588" t="s">
        <v>29616</v>
      </c>
      <c r="C2234" s="588" t="s">
        <v>26471</v>
      </c>
      <c r="D2234" s="589" t="s">
        <v>13455</v>
      </c>
    </row>
    <row r="2235" spans="1:4" ht="13.5" x14ac:dyDescent="0.25">
      <c r="A2235" s="588" t="s">
        <v>3857</v>
      </c>
      <c r="B2235" s="588" t="s">
        <v>29617</v>
      </c>
      <c r="C2235" s="588" t="s">
        <v>26471</v>
      </c>
      <c r="D2235" s="589" t="s">
        <v>21100</v>
      </c>
    </row>
    <row r="2236" spans="1:4" ht="13.5" x14ac:dyDescent="0.25">
      <c r="A2236" s="588" t="s">
        <v>3858</v>
      </c>
      <c r="B2236" s="588" t="s">
        <v>29618</v>
      </c>
      <c r="C2236" s="588" t="s">
        <v>26471</v>
      </c>
      <c r="D2236" s="589" t="s">
        <v>506</v>
      </c>
    </row>
    <row r="2237" spans="1:4" ht="13.5" x14ac:dyDescent="0.25">
      <c r="A2237" s="588" t="s">
        <v>3859</v>
      </c>
      <c r="B2237" s="588" t="s">
        <v>29619</v>
      </c>
      <c r="C2237" s="588" t="s">
        <v>26471</v>
      </c>
      <c r="D2237" s="589" t="s">
        <v>290</v>
      </c>
    </row>
    <row r="2238" spans="1:4" ht="13.5" x14ac:dyDescent="0.25">
      <c r="A2238" s="588" t="s">
        <v>3860</v>
      </c>
      <c r="B2238" s="588" t="s">
        <v>29620</v>
      </c>
      <c r="C2238" s="588" t="s">
        <v>26471</v>
      </c>
      <c r="D2238" s="589" t="s">
        <v>2433</v>
      </c>
    </row>
    <row r="2239" spans="1:4" ht="13.5" x14ac:dyDescent="0.25">
      <c r="A2239" s="588" t="s">
        <v>3861</v>
      </c>
      <c r="B2239" s="588" t="s">
        <v>29621</v>
      </c>
      <c r="C2239" s="588" t="s">
        <v>26471</v>
      </c>
      <c r="D2239" s="589" t="s">
        <v>29622</v>
      </c>
    </row>
    <row r="2240" spans="1:4" ht="13.5" x14ac:dyDescent="0.25">
      <c r="A2240" s="588" t="s">
        <v>3862</v>
      </c>
      <c r="B2240" s="588" t="s">
        <v>29623</v>
      </c>
      <c r="C2240" s="588" t="s">
        <v>26471</v>
      </c>
      <c r="D2240" s="589" t="s">
        <v>1069</v>
      </c>
    </row>
    <row r="2241" spans="1:4" ht="13.5" x14ac:dyDescent="0.25">
      <c r="A2241" s="588" t="s">
        <v>3863</v>
      </c>
      <c r="B2241" s="588" t="s">
        <v>29624</v>
      </c>
      <c r="C2241" s="588" t="s">
        <v>26471</v>
      </c>
      <c r="D2241" s="589" t="s">
        <v>1256</v>
      </c>
    </row>
    <row r="2242" spans="1:4" ht="13.5" x14ac:dyDescent="0.25">
      <c r="A2242" s="588" t="s">
        <v>3864</v>
      </c>
      <c r="B2242" s="588" t="s">
        <v>29625</v>
      </c>
      <c r="C2242" s="588" t="s">
        <v>26471</v>
      </c>
      <c r="D2242" s="589" t="s">
        <v>1163</v>
      </c>
    </row>
    <row r="2243" spans="1:4" ht="13.5" x14ac:dyDescent="0.25">
      <c r="A2243" s="588" t="s">
        <v>3866</v>
      </c>
      <c r="B2243" s="588" t="s">
        <v>29626</v>
      </c>
      <c r="C2243" s="588" t="s">
        <v>26471</v>
      </c>
      <c r="D2243" s="589" t="s">
        <v>963</v>
      </c>
    </row>
    <row r="2244" spans="1:4" ht="13.5" x14ac:dyDescent="0.25">
      <c r="A2244" s="588" t="s">
        <v>3867</v>
      </c>
      <c r="B2244" s="588" t="s">
        <v>29627</v>
      </c>
      <c r="C2244" s="588" t="s">
        <v>26471</v>
      </c>
      <c r="D2244" s="589" t="s">
        <v>29628</v>
      </c>
    </row>
    <row r="2245" spans="1:4" ht="13.5" x14ac:dyDescent="0.25">
      <c r="A2245" s="588" t="s">
        <v>3868</v>
      </c>
      <c r="B2245" s="588" t="s">
        <v>29629</v>
      </c>
      <c r="C2245" s="588" t="s">
        <v>26471</v>
      </c>
      <c r="D2245" s="589" t="s">
        <v>906</v>
      </c>
    </row>
    <row r="2246" spans="1:4" ht="13.5" x14ac:dyDescent="0.25">
      <c r="A2246" s="588" t="s">
        <v>3870</v>
      </c>
      <c r="B2246" s="588" t="s">
        <v>29630</v>
      </c>
      <c r="C2246" s="588" t="s">
        <v>26471</v>
      </c>
      <c r="D2246" s="589" t="s">
        <v>14488</v>
      </c>
    </row>
    <row r="2247" spans="1:4" ht="13.5" x14ac:dyDescent="0.25">
      <c r="A2247" s="588" t="s">
        <v>3872</v>
      </c>
      <c r="B2247" s="588" t="s">
        <v>29631</v>
      </c>
      <c r="C2247" s="588" t="s">
        <v>26471</v>
      </c>
      <c r="D2247" s="589" t="s">
        <v>1337</v>
      </c>
    </row>
    <row r="2248" spans="1:4" ht="13.5" x14ac:dyDescent="0.25">
      <c r="A2248" s="588" t="s">
        <v>3873</v>
      </c>
      <c r="B2248" s="588" t="s">
        <v>29632</v>
      </c>
      <c r="C2248" s="588" t="s">
        <v>26471</v>
      </c>
      <c r="D2248" s="589" t="s">
        <v>954</v>
      </c>
    </row>
    <row r="2249" spans="1:4" ht="13.5" x14ac:dyDescent="0.25">
      <c r="A2249" s="588" t="s">
        <v>3874</v>
      </c>
      <c r="B2249" s="588" t="s">
        <v>29633</v>
      </c>
      <c r="C2249" s="588" t="s">
        <v>26471</v>
      </c>
      <c r="D2249" s="589" t="s">
        <v>4112</v>
      </c>
    </row>
    <row r="2250" spans="1:4" ht="13.5" x14ac:dyDescent="0.25">
      <c r="A2250" s="588" t="s">
        <v>3875</v>
      </c>
      <c r="B2250" s="588" t="s">
        <v>29634</v>
      </c>
      <c r="C2250" s="588" t="s">
        <v>26471</v>
      </c>
      <c r="D2250" s="589" t="s">
        <v>14554</v>
      </c>
    </row>
    <row r="2251" spans="1:4" ht="13.5" x14ac:dyDescent="0.25">
      <c r="A2251" s="588" t="s">
        <v>3876</v>
      </c>
      <c r="B2251" s="588" t="s">
        <v>29635</v>
      </c>
      <c r="C2251" s="588" t="s">
        <v>26471</v>
      </c>
      <c r="D2251" s="589" t="s">
        <v>24213</v>
      </c>
    </row>
    <row r="2252" spans="1:4" ht="13.5" x14ac:dyDescent="0.25">
      <c r="A2252" s="588" t="s">
        <v>3877</v>
      </c>
      <c r="B2252" s="588" t="s">
        <v>29636</v>
      </c>
      <c r="C2252" s="588" t="s">
        <v>26471</v>
      </c>
      <c r="D2252" s="589" t="s">
        <v>214</v>
      </c>
    </row>
    <row r="2253" spans="1:4" ht="13.5" x14ac:dyDescent="0.25">
      <c r="A2253" s="588" t="s">
        <v>3879</v>
      </c>
      <c r="B2253" s="588" t="s">
        <v>29637</v>
      </c>
      <c r="C2253" s="588" t="s">
        <v>26471</v>
      </c>
      <c r="D2253" s="589" t="s">
        <v>696</v>
      </c>
    </row>
    <row r="2254" spans="1:4" ht="13.5" x14ac:dyDescent="0.25">
      <c r="A2254" s="588" t="s">
        <v>3880</v>
      </c>
      <c r="B2254" s="588" t="s">
        <v>29638</v>
      </c>
      <c r="C2254" s="588" t="s">
        <v>26471</v>
      </c>
      <c r="D2254" s="589" t="s">
        <v>3871</v>
      </c>
    </row>
    <row r="2255" spans="1:4" ht="13.5" x14ac:dyDescent="0.25">
      <c r="A2255" s="588" t="s">
        <v>3882</v>
      </c>
      <c r="B2255" s="588" t="s">
        <v>29639</v>
      </c>
      <c r="C2255" s="588" t="s">
        <v>26471</v>
      </c>
      <c r="D2255" s="589" t="s">
        <v>1058</v>
      </c>
    </row>
    <row r="2256" spans="1:4" ht="13.5" x14ac:dyDescent="0.25">
      <c r="A2256" s="588" t="s">
        <v>3883</v>
      </c>
      <c r="B2256" s="588" t="s">
        <v>29640</v>
      </c>
      <c r="C2256" s="588" t="s">
        <v>26471</v>
      </c>
      <c r="D2256" s="589" t="s">
        <v>18045</v>
      </c>
    </row>
    <row r="2257" spans="1:4" ht="13.5" x14ac:dyDescent="0.25">
      <c r="A2257" s="588" t="s">
        <v>3885</v>
      </c>
      <c r="B2257" s="588" t="s">
        <v>29641</v>
      </c>
      <c r="C2257" s="588" t="s">
        <v>26471</v>
      </c>
      <c r="D2257" s="589" t="s">
        <v>2745</v>
      </c>
    </row>
    <row r="2258" spans="1:4" ht="13.5" x14ac:dyDescent="0.25">
      <c r="A2258" s="588" t="s">
        <v>3886</v>
      </c>
      <c r="B2258" s="588" t="s">
        <v>29642</v>
      </c>
      <c r="C2258" s="588" t="s">
        <v>26471</v>
      </c>
      <c r="D2258" s="589" t="s">
        <v>3881</v>
      </c>
    </row>
    <row r="2259" spans="1:4" ht="13.5" x14ac:dyDescent="0.25">
      <c r="A2259" s="588" t="s">
        <v>3887</v>
      </c>
      <c r="B2259" s="588" t="s">
        <v>29643</v>
      </c>
      <c r="C2259" s="588" t="s">
        <v>26471</v>
      </c>
      <c r="D2259" s="589" t="s">
        <v>1285</v>
      </c>
    </row>
    <row r="2260" spans="1:4" ht="13.5" x14ac:dyDescent="0.25">
      <c r="A2260" s="588" t="s">
        <v>3888</v>
      </c>
      <c r="B2260" s="588" t="s">
        <v>29644</v>
      </c>
      <c r="C2260" s="588" t="s">
        <v>26471</v>
      </c>
      <c r="D2260" s="589" t="s">
        <v>29645</v>
      </c>
    </row>
    <row r="2261" spans="1:4" ht="13.5" x14ac:dyDescent="0.25">
      <c r="A2261" s="588" t="s">
        <v>3889</v>
      </c>
      <c r="B2261" s="588" t="s">
        <v>29646</v>
      </c>
      <c r="C2261" s="588" t="s">
        <v>26471</v>
      </c>
      <c r="D2261" s="589" t="s">
        <v>22684</v>
      </c>
    </row>
    <row r="2262" spans="1:4" ht="13.5" x14ac:dyDescent="0.25">
      <c r="A2262" s="588" t="s">
        <v>3891</v>
      </c>
      <c r="B2262" s="588" t="s">
        <v>29647</v>
      </c>
      <c r="C2262" s="588" t="s">
        <v>26471</v>
      </c>
      <c r="D2262" s="589" t="s">
        <v>1018</v>
      </c>
    </row>
    <row r="2263" spans="1:4" ht="13.5" x14ac:dyDescent="0.25">
      <c r="A2263" s="588" t="s">
        <v>3893</v>
      </c>
      <c r="B2263" s="588" t="s">
        <v>29648</v>
      </c>
      <c r="C2263" s="588" t="s">
        <v>26471</v>
      </c>
      <c r="D2263" s="589" t="s">
        <v>589</v>
      </c>
    </row>
    <row r="2264" spans="1:4" ht="13.5" x14ac:dyDescent="0.25">
      <c r="A2264" s="588" t="s">
        <v>3894</v>
      </c>
      <c r="B2264" s="588" t="s">
        <v>29649</v>
      </c>
      <c r="C2264" s="588" t="s">
        <v>26471</v>
      </c>
      <c r="D2264" s="589" t="s">
        <v>587</v>
      </c>
    </row>
    <row r="2265" spans="1:4" ht="13.5" x14ac:dyDescent="0.25">
      <c r="A2265" s="588" t="s">
        <v>3896</v>
      </c>
      <c r="B2265" s="588" t="s">
        <v>29650</v>
      </c>
      <c r="C2265" s="588" t="s">
        <v>26471</v>
      </c>
      <c r="D2265" s="589" t="s">
        <v>1046</v>
      </c>
    </row>
    <row r="2266" spans="1:4" ht="13.5" x14ac:dyDescent="0.25">
      <c r="A2266" s="588" t="s">
        <v>3897</v>
      </c>
      <c r="B2266" s="588" t="s">
        <v>29651</v>
      </c>
      <c r="C2266" s="588" t="s">
        <v>26471</v>
      </c>
      <c r="D2266" s="589" t="s">
        <v>597</v>
      </c>
    </row>
    <row r="2267" spans="1:4" ht="13.5" x14ac:dyDescent="0.25">
      <c r="A2267" s="588" t="s">
        <v>3898</v>
      </c>
      <c r="B2267" s="588" t="s">
        <v>29652</v>
      </c>
      <c r="C2267" s="588" t="s">
        <v>26471</v>
      </c>
      <c r="D2267" s="589" t="s">
        <v>890</v>
      </c>
    </row>
    <row r="2268" spans="1:4" ht="13.5" x14ac:dyDescent="0.25">
      <c r="A2268" s="588" t="s">
        <v>3899</v>
      </c>
      <c r="B2268" s="588" t="s">
        <v>29653</v>
      </c>
      <c r="C2268" s="588" t="s">
        <v>26471</v>
      </c>
      <c r="D2268" s="589" t="s">
        <v>14109</v>
      </c>
    </row>
    <row r="2269" spans="1:4" ht="13.5" x14ac:dyDescent="0.25">
      <c r="A2269" s="588" t="s">
        <v>3900</v>
      </c>
      <c r="B2269" s="588" t="s">
        <v>29654</v>
      </c>
      <c r="C2269" s="588" t="s">
        <v>26471</v>
      </c>
      <c r="D2269" s="589" t="s">
        <v>13794</v>
      </c>
    </row>
    <row r="2270" spans="1:4" ht="13.5" x14ac:dyDescent="0.25">
      <c r="A2270" s="588" t="s">
        <v>3902</v>
      </c>
      <c r="B2270" s="588" t="s">
        <v>29655</v>
      </c>
      <c r="C2270" s="588" t="s">
        <v>26471</v>
      </c>
      <c r="D2270" s="589" t="s">
        <v>8394</v>
      </c>
    </row>
    <row r="2271" spans="1:4" ht="13.5" x14ac:dyDescent="0.25">
      <c r="A2271" s="588" t="s">
        <v>3903</v>
      </c>
      <c r="B2271" s="588" t="s">
        <v>29656</v>
      </c>
      <c r="C2271" s="588" t="s">
        <v>26471</v>
      </c>
      <c r="D2271" s="589" t="s">
        <v>1300</v>
      </c>
    </row>
    <row r="2272" spans="1:4" ht="13.5" x14ac:dyDescent="0.25">
      <c r="A2272" s="588" t="s">
        <v>3905</v>
      </c>
      <c r="B2272" s="588" t="s">
        <v>29657</v>
      </c>
      <c r="C2272" s="588" t="s">
        <v>26471</v>
      </c>
      <c r="D2272" s="589" t="s">
        <v>829</v>
      </c>
    </row>
    <row r="2273" spans="1:4" ht="13.5" x14ac:dyDescent="0.25">
      <c r="A2273" s="588" t="s">
        <v>3906</v>
      </c>
      <c r="B2273" s="588" t="s">
        <v>29658</v>
      </c>
      <c r="C2273" s="588" t="s">
        <v>26471</v>
      </c>
      <c r="D2273" s="589" t="s">
        <v>14124</v>
      </c>
    </row>
    <row r="2274" spans="1:4" ht="13.5" x14ac:dyDescent="0.25">
      <c r="A2274" s="588" t="s">
        <v>3907</v>
      </c>
      <c r="B2274" s="588" t="s">
        <v>29659</v>
      </c>
      <c r="C2274" s="588" t="s">
        <v>26471</v>
      </c>
      <c r="D2274" s="589" t="s">
        <v>721</v>
      </c>
    </row>
    <row r="2275" spans="1:4" ht="13.5" x14ac:dyDescent="0.25">
      <c r="A2275" s="588" t="s">
        <v>3909</v>
      </c>
      <c r="B2275" s="588" t="s">
        <v>29660</v>
      </c>
      <c r="C2275" s="588" t="s">
        <v>26471</v>
      </c>
      <c r="D2275" s="589" t="s">
        <v>849</v>
      </c>
    </row>
    <row r="2276" spans="1:4" ht="13.5" x14ac:dyDescent="0.25">
      <c r="A2276" s="588" t="s">
        <v>3910</v>
      </c>
      <c r="B2276" s="588" t="s">
        <v>29661</v>
      </c>
      <c r="C2276" s="588" t="s">
        <v>26471</v>
      </c>
      <c r="D2276" s="589" t="s">
        <v>1627</v>
      </c>
    </row>
    <row r="2277" spans="1:4" ht="13.5" x14ac:dyDescent="0.25">
      <c r="A2277" s="588" t="s">
        <v>3911</v>
      </c>
      <c r="B2277" s="588" t="s">
        <v>29662</v>
      </c>
      <c r="C2277" s="588" t="s">
        <v>26471</v>
      </c>
      <c r="D2277" s="589" t="s">
        <v>449</v>
      </c>
    </row>
    <row r="2278" spans="1:4" ht="13.5" x14ac:dyDescent="0.25">
      <c r="A2278" s="588" t="s">
        <v>3913</v>
      </c>
      <c r="B2278" s="588" t="s">
        <v>29663</v>
      </c>
      <c r="C2278" s="588" t="s">
        <v>26471</v>
      </c>
      <c r="D2278" s="589" t="s">
        <v>18870</v>
      </c>
    </row>
    <row r="2279" spans="1:4" ht="13.5" x14ac:dyDescent="0.25">
      <c r="A2279" s="588" t="s">
        <v>3914</v>
      </c>
      <c r="B2279" s="588" t="s">
        <v>29664</v>
      </c>
      <c r="C2279" s="588" t="s">
        <v>26471</v>
      </c>
      <c r="D2279" s="589" t="s">
        <v>796</v>
      </c>
    </row>
    <row r="2280" spans="1:4" ht="13.5" x14ac:dyDescent="0.25">
      <c r="A2280" s="588" t="s">
        <v>3915</v>
      </c>
      <c r="B2280" s="588" t="s">
        <v>29665</v>
      </c>
      <c r="C2280" s="588" t="s">
        <v>26471</v>
      </c>
      <c r="D2280" s="589" t="s">
        <v>700</v>
      </c>
    </row>
    <row r="2281" spans="1:4" ht="13.5" x14ac:dyDescent="0.25">
      <c r="A2281" s="588" t="s">
        <v>3916</v>
      </c>
      <c r="B2281" s="588" t="s">
        <v>29666</v>
      </c>
      <c r="C2281" s="588" t="s">
        <v>26471</v>
      </c>
      <c r="D2281" s="589" t="s">
        <v>1476</v>
      </c>
    </row>
    <row r="2282" spans="1:4" ht="13.5" x14ac:dyDescent="0.25">
      <c r="A2282" s="588" t="s">
        <v>3917</v>
      </c>
      <c r="B2282" s="588" t="s">
        <v>29667</v>
      </c>
      <c r="C2282" s="588" t="s">
        <v>26471</v>
      </c>
      <c r="D2282" s="589" t="s">
        <v>561</v>
      </c>
    </row>
    <row r="2283" spans="1:4" ht="13.5" x14ac:dyDescent="0.25">
      <c r="A2283" s="588" t="s">
        <v>3918</v>
      </c>
      <c r="B2283" s="588" t="s">
        <v>29668</v>
      </c>
      <c r="C2283" s="588" t="s">
        <v>26471</v>
      </c>
      <c r="D2283" s="589" t="s">
        <v>274</v>
      </c>
    </row>
    <row r="2284" spans="1:4" ht="13.5" x14ac:dyDescent="0.25">
      <c r="A2284" s="588" t="s">
        <v>3919</v>
      </c>
      <c r="B2284" s="588" t="s">
        <v>29669</v>
      </c>
      <c r="C2284" s="588" t="s">
        <v>26471</v>
      </c>
      <c r="D2284" s="589" t="s">
        <v>510</v>
      </c>
    </row>
    <row r="2285" spans="1:4" ht="13.5" x14ac:dyDescent="0.25">
      <c r="A2285" s="588" t="s">
        <v>3920</v>
      </c>
      <c r="B2285" s="588" t="s">
        <v>29670</v>
      </c>
      <c r="C2285" s="588" t="s">
        <v>26471</v>
      </c>
      <c r="D2285" s="589" t="s">
        <v>28214</v>
      </c>
    </row>
    <row r="2286" spans="1:4" ht="13.5" x14ac:dyDescent="0.25">
      <c r="A2286" s="588" t="s">
        <v>3921</v>
      </c>
      <c r="B2286" s="588" t="s">
        <v>29671</v>
      </c>
      <c r="C2286" s="588" t="s">
        <v>26471</v>
      </c>
      <c r="D2286" s="589" t="s">
        <v>29672</v>
      </c>
    </row>
    <row r="2287" spans="1:4" ht="13.5" x14ac:dyDescent="0.25">
      <c r="A2287" s="588" t="s">
        <v>3922</v>
      </c>
      <c r="B2287" s="588" t="s">
        <v>29673</v>
      </c>
      <c r="C2287" s="588" t="s">
        <v>26471</v>
      </c>
      <c r="D2287" s="589" t="s">
        <v>5530</v>
      </c>
    </row>
    <row r="2288" spans="1:4" ht="13.5" x14ac:dyDescent="0.25">
      <c r="A2288" s="588" t="s">
        <v>3923</v>
      </c>
      <c r="B2288" s="588" t="s">
        <v>29674</v>
      </c>
      <c r="C2288" s="588" t="s">
        <v>26471</v>
      </c>
      <c r="D2288" s="589" t="s">
        <v>711</v>
      </c>
    </row>
    <row r="2289" spans="1:4" ht="13.5" x14ac:dyDescent="0.25">
      <c r="A2289" s="588" t="s">
        <v>3925</v>
      </c>
      <c r="B2289" s="588" t="s">
        <v>29675</v>
      </c>
      <c r="C2289" s="588" t="s">
        <v>26471</v>
      </c>
      <c r="D2289" s="589" t="s">
        <v>29676</v>
      </c>
    </row>
    <row r="2290" spans="1:4" ht="13.5" x14ac:dyDescent="0.25">
      <c r="A2290" s="588" t="s">
        <v>3926</v>
      </c>
      <c r="B2290" s="588" t="s">
        <v>29677</v>
      </c>
      <c r="C2290" s="588" t="s">
        <v>26471</v>
      </c>
      <c r="D2290" s="589" t="s">
        <v>711</v>
      </c>
    </row>
    <row r="2291" spans="1:4" ht="13.5" x14ac:dyDescent="0.25">
      <c r="A2291" s="588" t="s">
        <v>3927</v>
      </c>
      <c r="B2291" s="588" t="s">
        <v>29678</v>
      </c>
      <c r="C2291" s="588" t="s">
        <v>26471</v>
      </c>
      <c r="D2291" s="589" t="s">
        <v>18079</v>
      </c>
    </row>
    <row r="2292" spans="1:4" ht="13.5" x14ac:dyDescent="0.25">
      <c r="A2292" s="588" t="s">
        <v>3928</v>
      </c>
      <c r="B2292" s="588" t="s">
        <v>29679</v>
      </c>
      <c r="C2292" s="588" t="s">
        <v>26471</v>
      </c>
      <c r="D2292" s="589" t="s">
        <v>353</v>
      </c>
    </row>
    <row r="2293" spans="1:4" ht="13.5" x14ac:dyDescent="0.25">
      <c r="A2293" s="588" t="s">
        <v>3929</v>
      </c>
      <c r="B2293" s="588" t="s">
        <v>29680</v>
      </c>
      <c r="C2293" s="588" t="s">
        <v>26471</v>
      </c>
      <c r="D2293" s="589" t="s">
        <v>27656</v>
      </c>
    </row>
    <row r="2294" spans="1:4" ht="13.5" x14ac:dyDescent="0.25">
      <c r="A2294" s="588" t="s">
        <v>3930</v>
      </c>
      <c r="B2294" s="588" t="s">
        <v>29681</v>
      </c>
      <c r="C2294" s="588" t="s">
        <v>26471</v>
      </c>
      <c r="D2294" s="589" t="s">
        <v>29682</v>
      </c>
    </row>
    <row r="2295" spans="1:4" ht="13.5" x14ac:dyDescent="0.25">
      <c r="A2295" s="588" t="s">
        <v>3932</v>
      </c>
      <c r="B2295" s="588" t="s">
        <v>29683</v>
      </c>
      <c r="C2295" s="588" t="s">
        <v>26471</v>
      </c>
      <c r="D2295" s="589" t="s">
        <v>18681</v>
      </c>
    </row>
    <row r="2296" spans="1:4" ht="13.5" x14ac:dyDescent="0.25">
      <c r="A2296" s="588" t="s">
        <v>3933</v>
      </c>
      <c r="B2296" s="588" t="s">
        <v>29684</v>
      </c>
      <c r="C2296" s="588" t="s">
        <v>26471</v>
      </c>
      <c r="D2296" s="589" t="s">
        <v>743</v>
      </c>
    </row>
    <row r="2297" spans="1:4" ht="13.5" x14ac:dyDescent="0.25">
      <c r="A2297" s="588" t="s">
        <v>3934</v>
      </c>
      <c r="B2297" s="588" t="s">
        <v>29685</v>
      </c>
      <c r="C2297" s="588" t="s">
        <v>26471</v>
      </c>
      <c r="D2297" s="589" t="s">
        <v>557</v>
      </c>
    </row>
    <row r="2298" spans="1:4" ht="13.5" x14ac:dyDescent="0.25">
      <c r="A2298" s="588" t="s">
        <v>3935</v>
      </c>
      <c r="B2298" s="588" t="s">
        <v>29686</v>
      </c>
      <c r="C2298" s="588" t="s">
        <v>26471</v>
      </c>
      <c r="D2298" s="589" t="s">
        <v>29628</v>
      </c>
    </row>
    <row r="2299" spans="1:4" ht="13.5" x14ac:dyDescent="0.25">
      <c r="A2299" s="588" t="s">
        <v>3936</v>
      </c>
      <c r="B2299" s="588" t="s">
        <v>29687</v>
      </c>
      <c r="C2299" s="588" t="s">
        <v>26471</v>
      </c>
      <c r="D2299" s="589" t="s">
        <v>314</v>
      </c>
    </row>
    <row r="2300" spans="1:4" ht="13.5" x14ac:dyDescent="0.25">
      <c r="A2300" s="588" t="s">
        <v>3938</v>
      </c>
      <c r="B2300" s="588" t="s">
        <v>29688</v>
      </c>
      <c r="C2300" s="588" t="s">
        <v>26471</v>
      </c>
      <c r="D2300" s="589" t="s">
        <v>5069</v>
      </c>
    </row>
    <row r="2301" spans="1:4" ht="13.5" x14ac:dyDescent="0.25">
      <c r="A2301" s="588" t="s">
        <v>3939</v>
      </c>
      <c r="B2301" s="588" t="s">
        <v>29689</v>
      </c>
      <c r="C2301" s="588" t="s">
        <v>26471</v>
      </c>
      <c r="D2301" s="589" t="s">
        <v>927</v>
      </c>
    </row>
    <row r="2302" spans="1:4" ht="13.5" x14ac:dyDescent="0.25">
      <c r="A2302" s="588" t="s">
        <v>3940</v>
      </c>
      <c r="B2302" s="588" t="s">
        <v>29690</v>
      </c>
      <c r="C2302" s="588" t="s">
        <v>26471</v>
      </c>
      <c r="D2302" s="589" t="s">
        <v>2174</v>
      </c>
    </row>
    <row r="2303" spans="1:4" ht="13.5" x14ac:dyDescent="0.25">
      <c r="A2303" s="588" t="s">
        <v>3941</v>
      </c>
      <c r="B2303" s="588" t="s">
        <v>29691</v>
      </c>
      <c r="C2303" s="588" t="s">
        <v>26471</v>
      </c>
      <c r="D2303" s="589" t="s">
        <v>796</v>
      </c>
    </row>
    <row r="2304" spans="1:4" ht="13.5" x14ac:dyDescent="0.25">
      <c r="A2304" s="588" t="s">
        <v>3942</v>
      </c>
      <c r="B2304" s="588" t="s">
        <v>29692</v>
      </c>
      <c r="C2304" s="588" t="s">
        <v>26471</v>
      </c>
      <c r="D2304" s="589" t="s">
        <v>1090</v>
      </c>
    </row>
    <row r="2305" spans="1:4" ht="13.5" x14ac:dyDescent="0.25">
      <c r="A2305" s="588" t="s">
        <v>3943</v>
      </c>
      <c r="B2305" s="588" t="s">
        <v>29693</v>
      </c>
      <c r="C2305" s="588" t="s">
        <v>26471</v>
      </c>
      <c r="D2305" s="589" t="s">
        <v>6544</v>
      </c>
    </row>
    <row r="2306" spans="1:4" ht="13.5" x14ac:dyDescent="0.25">
      <c r="A2306" s="588" t="s">
        <v>29694</v>
      </c>
      <c r="B2306" s="588" t="s">
        <v>29695</v>
      </c>
      <c r="C2306" s="588" t="s">
        <v>26471</v>
      </c>
      <c r="D2306" s="589" t="s">
        <v>18060</v>
      </c>
    </row>
    <row r="2307" spans="1:4" ht="13.5" x14ac:dyDescent="0.25">
      <c r="A2307" s="588" t="s">
        <v>29696</v>
      </c>
      <c r="B2307" s="588" t="s">
        <v>29697</v>
      </c>
      <c r="C2307" s="588" t="s">
        <v>26471</v>
      </c>
      <c r="D2307" s="589" t="s">
        <v>697</v>
      </c>
    </row>
    <row r="2308" spans="1:4" ht="13.5" x14ac:dyDescent="0.25">
      <c r="A2308" s="588" t="s">
        <v>29698</v>
      </c>
      <c r="B2308" s="588" t="s">
        <v>29699</v>
      </c>
      <c r="C2308" s="588" t="s">
        <v>26471</v>
      </c>
      <c r="D2308" s="589" t="s">
        <v>430</v>
      </c>
    </row>
    <row r="2309" spans="1:4" ht="13.5" x14ac:dyDescent="0.25">
      <c r="A2309" s="588" t="s">
        <v>3944</v>
      </c>
      <c r="B2309" s="588" t="s">
        <v>29700</v>
      </c>
      <c r="C2309" s="588" t="s">
        <v>26496</v>
      </c>
      <c r="D2309" s="589" t="s">
        <v>14486</v>
      </c>
    </row>
    <row r="2310" spans="1:4" ht="13.5" x14ac:dyDescent="0.25">
      <c r="A2310" s="588" t="s">
        <v>3945</v>
      </c>
      <c r="B2310" s="588" t="s">
        <v>29701</v>
      </c>
      <c r="C2310" s="588" t="s">
        <v>28022</v>
      </c>
      <c r="D2310" s="589" t="s">
        <v>29702</v>
      </c>
    </row>
    <row r="2311" spans="1:4" ht="13.5" x14ac:dyDescent="0.25">
      <c r="A2311" s="588" t="s">
        <v>3946</v>
      </c>
      <c r="B2311" s="588" t="s">
        <v>29703</v>
      </c>
      <c r="C2311" s="588" t="s">
        <v>28022</v>
      </c>
      <c r="D2311" s="589" t="s">
        <v>29704</v>
      </c>
    </row>
    <row r="2312" spans="1:4" ht="13.5" x14ac:dyDescent="0.25">
      <c r="A2312" s="588" t="s">
        <v>3947</v>
      </c>
      <c r="B2312" s="588" t="s">
        <v>29705</v>
      </c>
      <c r="C2312" s="588" t="s">
        <v>28022</v>
      </c>
      <c r="D2312" s="589" t="s">
        <v>29706</v>
      </c>
    </row>
    <row r="2313" spans="1:4" ht="13.5" x14ac:dyDescent="0.25">
      <c r="A2313" s="588" t="s">
        <v>3948</v>
      </c>
      <c r="B2313" s="588" t="s">
        <v>29707</v>
      </c>
      <c r="C2313" s="588" t="s">
        <v>28022</v>
      </c>
      <c r="D2313" s="589" t="s">
        <v>29708</v>
      </c>
    </row>
    <row r="2314" spans="1:4" ht="13.5" x14ac:dyDescent="0.25">
      <c r="A2314" s="588" t="s">
        <v>3949</v>
      </c>
      <c r="B2314" s="588" t="s">
        <v>29709</v>
      </c>
      <c r="C2314" s="588" t="s">
        <v>28022</v>
      </c>
      <c r="D2314" s="589" t="s">
        <v>29710</v>
      </c>
    </row>
    <row r="2315" spans="1:4" ht="13.5" x14ac:dyDescent="0.25">
      <c r="A2315" s="588" t="s">
        <v>3950</v>
      </c>
      <c r="B2315" s="588" t="s">
        <v>29711</v>
      </c>
      <c r="C2315" s="588" t="s">
        <v>28022</v>
      </c>
      <c r="D2315" s="589" t="s">
        <v>29712</v>
      </c>
    </row>
    <row r="2316" spans="1:4" ht="13.5" x14ac:dyDescent="0.25">
      <c r="A2316" s="588" t="s">
        <v>3951</v>
      </c>
      <c r="B2316" s="588" t="s">
        <v>29713</v>
      </c>
      <c r="C2316" s="588" t="s">
        <v>28022</v>
      </c>
      <c r="D2316" s="589" t="s">
        <v>29714</v>
      </c>
    </row>
    <row r="2317" spans="1:4" ht="13.5" x14ac:dyDescent="0.25">
      <c r="A2317" s="588" t="s">
        <v>3952</v>
      </c>
      <c r="B2317" s="588" t="s">
        <v>29715</v>
      </c>
      <c r="C2317" s="588" t="s">
        <v>28022</v>
      </c>
      <c r="D2317" s="589" t="s">
        <v>29716</v>
      </c>
    </row>
    <row r="2318" spans="1:4" ht="13.5" x14ac:dyDescent="0.25">
      <c r="A2318" s="588" t="s">
        <v>3953</v>
      </c>
      <c r="B2318" s="588" t="s">
        <v>29717</v>
      </c>
      <c r="C2318" s="588" t="s">
        <v>28022</v>
      </c>
      <c r="D2318" s="589" t="s">
        <v>29718</v>
      </c>
    </row>
    <row r="2319" spans="1:4" ht="13.5" x14ac:dyDescent="0.25">
      <c r="A2319" s="588" t="s">
        <v>3954</v>
      </c>
      <c r="B2319" s="588" t="s">
        <v>29719</v>
      </c>
      <c r="C2319" s="588" t="s">
        <v>28022</v>
      </c>
      <c r="D2319" s="589" t="s">
        <v>29720</v>
      </c>
    </row>
    <row r="2320" spans="1:4" ht="13.5" x14ac:dyDescent="0.25">
      <c r="A2320" s="588" t="s">
        <v>3955</v>
      </c>
      <c r="B2320" s="588" t="s">
        <v>29721</v>
      </c>
      <c r="C2320" s="588" t="s">
        <v>28022</v>
      </c>
      <c r="D2320" s="589" t="s">
        <v>29722</v>
      </c>
    </row>
    <row r="2321" spans="1:4" ht="13.5" x14ac:dyDescent="0.25">
      <c r="A2321" s="588" t="s">
        <v>3956</v>
      </c>
      <c r="B2321" s="588" t="s">
        <v>29723</v>
      </c>
      <c r="C2321" s="588" t="s">
        <v>28022</v>
      </c>
      <c r="D2321" s="589" t="s">
        <v>29724</v>
      </c>
    </row>
    <row r="2322" spans="1:4" ht="13.5" x14ac:dyDescent="0.25">
      <c r="A2322" s="588" t="s">
        <v>3957</v>
      </c>
      <c r="B2322" s="588" t="s">
        <v>29725</v>
      </c>
      <c r="C2322" s="588" t="s">
        <v>28022</v>
      </c>
      <c r="D2322" s="589" t="s">
        <v>17540</v>
      </c>
    </row>
    <row r="2323" spans="1:4" ht="13.5" x14ac:dyDescent="0.25">
      <c r="A2323" s="588" t="s">
        <v>3958</v>
      </c>
      <c r="B2323" s="588" t="s">
        <v>29726</v>
      </c>
      <c r="C2323" s="588" t="s">
        <v>28022</v>
      </c>
      <c r="D2323" s="589" t="s">
        <v>29727</v>
      </c>
    </row>
    <row r="2324" spans="1:4" ht="13.5" x14ac:dyDescent="0.25">
      <c r="A2324" s="588" t="s">
        <v>3959</v>
      </c>
      <c r="B2324" s="588" t="s">
        <v>29728</v>
      </c>
      <c r="C2324" s="588" t="s">
        <v>28022</v>
      </c>
      <c r="D2324" s="589" t="s">
        <v>29729</v>
      </c>
    </row>
    <row r="2325" spans="1:4" ht="13.5" x14ac:dyDescent="0.25">
      <c r="A2325" s="588" t="s">
        <v>3960</v>
      </c>
      <c r="B2325" s="588" t="s">
        <v>29730</v>
      </c>
      <c r="C2325" s="588" t="s">
        <v>28022</v>
      </c>
      <c r="D2325" s="589" t="s">
        <v>29731</v>
      </c>
    </row>
    <row r="2326" spans="1:4" ht="13.5" x14ac:dyDescent="0.25">
      <c r="A2326" s="588" t="s">
        <v>3961</v>
      </c>
      <c r="B2326" s="588" t="s">
        <v>29732</v>
      </c>
      <c r="C2326" s="588" t="s">
        <v>28022</v>
      </c>
      <c r="D2326" s="589" t="s">
        <v>29733</v>
      </c>
    </row>
    <row r="2327" spans="1:4" ht="13.5" x14ac:dyDescent="0.25">
      <c r="A2327" s="588" t="s">
        <v>3962</v>
      </c>
      <c r="B2327" s="588" t="s">
        <v>29734</v>
      </c>
      <c r="C2327" s="588" t="s">
        <v>28022</v>
      </c>
      <c r="D2327" s="589" t="s">
        <v>29735</v>
      </c>
    </row>
    <row r="2328" spans="1:4" ht="13.5" x14ac:dyDescent="0.25">
      <c r="A2328" s="588" t="s">
        <v>3963</v>
      </c>
      <c r="B2328" s="588" t="s">
        <v>29736</v>
      </c>
      <c r="C2328" s="588" t="s">
        <v>28022</v>
      </c>
      <c r="D2328" s="589" t="s">
        <v>29737</v>
      </c>
    </row>
    <row r="2329" spans="1:4" ht="13.5" x14ac:dyDescent="0.25">
      <c r="A2329" s="588" t="s">
        <v>3964</v>
      </c>
      <c r="B2329" s="588" t="s">
        <v>29738</v>
      </c>
      <c r="C2329" s="588" t="s">
        <v>28022</v>
      </c>
      <c r="D2329" s="589" t="s">
        <v>29739</v>
      </c>
    </row>
    <row r="2330" spans="1:4" ht="13.5" x14ac:dyDescent="0.25">
      <c r="A2330" s="588" t="s">
        <v>3965</v>
      </c>
      <c r="B2330" s="588" t="s">
        <v>29740</v>
      </c>
      <c r="C2330" s="588" t="s">
        <v>28022</v>
      </c>
      <c r="D2330" s="589" t="s">
        <v>29741</v>
      </c>
    </row>
    <row r="2331" spans="1:4" ht="13.5" x14ac:dyDescent="0.25">
      <c r="A2331" s="588" t="s">
        <v>3966</v>
      </c>
      <c r="B2331" s="588" t="s">
        <v>29742</v>
      </c>
      <c r="C2331" s="588" t="s">
        <v>28022</v>
      </c>
      <c r="D2331" s="589" t="s">
        <v>29743</v>
      </c>
    </row>
    <row r="2332" spans="1:4" ht="13.5" x14ac:dyDescent="0.25">
      <c r="A2332" s="588" t="s">
        <v>3967</v>
      </c>
      <c r="B2332" s="588" t="s">
        <v>29744</v>
      </c>
      <c r="C2332" s="588" t="s">
        <v>28022</v>
      </c>
      <c r="D2332" s="589" t="s">
        <v>29745</v>
      </c>
    </row>
    <row r="2333" spans="1:4" ht="13.5" x14ac:dyDescent="0.25">
      <c r="A2333" s="588" t="s">
        <v>3968</v>
      </c>
      <c r="B2333" s="588" t="s">
        <v>29746</v>
      </c>
      <c r="C2333" s="588" t="s">
        <v>28022</v>
      </c>
      <c r="D2333" s="589" t="s">
        <v>29747</v>
      </c>
    </row>
    <row r="2334" spans="1:4" ht="13.5" x14ac:dyDescent="0.25">
      <c r="A2334" s="588" t="s">
        <v>3969</v>
      </c>
      <c r="B2334" s="588" t="s">
        <v>29748</v>
      </c>
      <c r="C2334" s="588" t="s">
        <v>28022</v>
      </c>
      <c r="D2334" s="589" t="s">
        <v>29749</v>
      </c>
    </row>
    <row r="2335" spans="1:4" ht="13.5" x14ac:dyDescent="0.25">
      <c r="A2335" s="588" t="s">
        <v>3970</v>
      </c>
      <c r="B2335" s="588" t="s">
        <v>29750</v>
      </c>
      <c r="C2335" s="588" t="s">
        <v>28022</v>
      </c>
      <c r="D2335" s="589" t="s">
        <v>29751</v>
      </c>
    </row>
    <row r="2336" spans="1:4" ht="13.5" x14ac:dyDescent="0.25">
      <c r="A2336" s="588" t="s">
        <v>3971</v>
      </c>
      <c r="B2336" s="588" t="s">
        <v>29752</v>
      </c>
      <c r="C2336" s="588" t="s">
        <v>28022</v>
      </c>
      <c r="D2336" s="589" t="s">
        <v>29753</v>
      </c>
    </row>
    <row r="2337" spans="1:4" ht="13.5" x14ac:dyDescent="0.25">
      <c r="A2337" s="588" t="s">
        <v>3972</v>
      </c>
      <c r="B2337" s="588" t="s">
        <v>29754</v>
      </c>
      <c r="C2337" s="588" t="s">
        <v>28022</v>
      </c>
      <c r="D2337" s="589" t="s">
        <v>29755</v>
      </c>
    </row>
    <row r="2338" spans="1:4" ht="13.5" x14ac:dyDescent="0.25">
      <c r="A2338" s="588" t="s">
        <v>3973</v>
      </c>
      <c r="B2338" s="588" t="s">
        <v>29756</v>
      </c>
      <c r="C2338" s="588" t="s">
        <v>28022</v>
      </c>
      <c r="D2338" s="589" t="s">
        <v>29757</v>
      </c>
    </row>
    <row r="2339" spans="1:4" ht="13.5" x14ac:dyDescent="0.25">
      <c r="A2339" s="588" t="s">
        <v>3974</v>
      </c>
      <c r="B2339" s="588" t="s">
        <v>29758</v>
      </c>
      <c r="C2339" s="588" t="s">
        <v>28022</v>
      </c>
      <c r="D2339" s="589" t="s">
        <v>29759</v>
      </c>
    </row>
    <row r="2340" spans="1:4" ht="13.5" x14ac:dyDescent="0.25">
      <c r="A2340" s="588" t="s">
        <v>3975</v>
      </c>
      <c r="B2340" s="588" t="s">
        <v>29760</v>
      </c>
      <c r="C2340" s="588" t="s">
        <v>28022</v>
      </c>
      <c r="D2340" s="589" t="s">
        <v>29761</v>
      </c>
    </row>
    <row r="2341" spans="1:4" ht="13.5" x14ac:dyDescent="0.25">
      <c r="A2341" s="588" t="s">
        <v>3976</v>
      </c>
      <c r="B2341" s="588" t="s">
        <v>29762</v>
      </c>
      <c r="C2341" s="588" t="s">
        <v>28022</v>
      </c>
      <c r="D2341" s="589" t="s">
        <v>29763</v>
      </c>
    </row>
    <row r="2342" spans="1:4" ht="13.5" x14ac:dyDescent="0.25">
      <c r="A2342" s="588" t="s">
        <v>3977</v>
      </c>
      <c r="B2342" s="588" t="s">
        <v>29764</v>
      </c>
      <c r="C2342" s="588" t="s">
        <v>28022</v>
      </c>
      <c r="D2342" s="589" t="s">
        <v>29765</v>
      </c>
    </row>
    <row r="2343" spans="1:4" ht="13.5" x14ac:dyDescent="0.25">
      <c r="A2343" s="588" t="s">
        <v>3978</v>
      </c>
      <c r="B2343" s="588" t="s">
        <v>29766</v>
      </c>
      <c r="C2343" s="588" t="s">
        <v>28022</v>
      </c>
      <c r="D2343" s="589" t="s">
        <v>29767</v>
      </c>
    </row>
    <row r="2344" spans="1:4" ht="13.5" x14ac:dyDescent="0.25">
      <c r="A2344" s="588" t="s">
        <v>3979</v>
      </c>
      <c r="B2344" s="588" t="s">
        <v>29768</v>
      </c>
      <c r="C2344" s="588" t="s">
        <v>28022</v>
      </c>
      <c r="D2344" s="589" t="s">
        <v>29769</v>
      </c>
    </row>
    <row r="2345" spans="1:4" ht="13.5" x14ac:dyDescent="0.25">
      <c r="A2345" s="588" t="s">
        <v>3980</v>
      </c>
      <c r="B2345" s="588" t="s">
        <v>29770</v>
      </c>
      <c r="C2345" s="588" t="s">
        <v>28022</v>
      </c>
      <c r="D2345" s="589" t="s">
        <v>29771</v>
      </c>
    </row>
    <row r="2346" spans="1:4" ht="13.5" x14ac:dyDescent="0.25">
      <c r="A2346" s="588" t="s">
        <v>3981</v>
      </c>
      <c r="B2346" s="588" t="s">
        <v>29772</v>
      </c>
      <c r="C2346" s="588" t="s">
        <v>28022</v>
      </c>
      <c r="D2346" s="589" t="s">
        <v>29773</v>
      </c>
    </row>
    <row r="2347" spans="1:4" ht="13.5" x14ac:dyDescent="0.25">
      <c r="A2347" s="588" t="s">
        <v>3982</v>
      </c>
      <c r="B2347" s="588" t="s">
        <v>29774</v>
      </c>
      <c r="C2347" s="588" t="s">
        <v>28022</v>
      </c>
      <c r="D2347" s="589" t="s">
        <v>29204</v>
      </c>
    </row>
    <row r="2348" spans="1:4" ht="13.5" x14ac:dyDescent="0.25">
      <c r="A2348" s="588" t="s">
        <v>3983</v>
      </c>
      <c r="B2348" s="588" t="s">
        <v>29775</v>
      </c>
      <c r="C2348" s="588" t="s">
        <v>28022</v>
      </c>
      <c r="D2348" s="589" t="s">
        <v>29776</v>
      </c>
    </row>
    <row r="2349" spans="1:4" ht="13.5" x14ac:dyDescent="0.25">
      <c r="A2349" s="588" t="s">
        <v>3984</v>
      </c>
      <c r="B2349" s="588" t="s">
        <v>29777</v>
      </c>
      <c r="C2349" s="588" t="s">
        <v>28022</v>
      </c>
      <c r="D2349" s="589" t="s">
        <v>29778</v>
      </c>
    </row>
    <row r="2350" spans="1:4" ht="13.5" x14ac:dyDescent="0.25">
      <c r="A2350" s="588" t="s">
        <v>3985</v>
      </c>
      <c r="B2350" s="588" t="s">
        <v>29779</v>
      </c>
      <c r="C2350" s="588" t="s">
        <v>28022</v>
      </c>
      <c r="D2350" s="589" t="s">
        <v>29780</v>
      </c>
    </row>
    <row r="2351" spans="1:4" ht="13.5" x14ac:dyDescent="0.25">
      <c r="A2351" s="588" t="s">
        <v>3986</v>
      </c>
      <c r="B2351" s="588" t="s">
        <v>29781</v>
      </c>
      <c r="C2351" s="588" t="s">
        <v>28022</v>
      </c>
      <c r="D2351" s="589" t="s">
        <v>29782</v>
      </c>
    </row>
    <row r="2352" spans="1:4" ht="13.5" x14ac:dyDescent="0.25">
      <c r="A2352" s="588" t="s">
        <v>3987</v>
      </c>
      <c r="B2352" s="588" t="s">
        <v>29783</v>
      </c>
      <c r="C2352" s="588" t="s">
        <v>28022</v>
      </c>
      <c r="D2352" s="589" t="s">
        <v>29784</v>
      </c>
    </row>
    <row r="2353" spans="1:4" ht="13.5" x14ac:dyDescent="0.25">
      <c r="A2353" s="588" t="s">
        <v>3988</v>
      </c>
      <c r="B2353" s="588" t="s">
        <v>29785</v>
      </c>
      <c r="C2353" s="588" t="s">
        <v>28022</v>
      </c>
      <c r="D2353" s="589" t="s">
        <v>29786</v>
      </c>
    </row>
    <row r="2354" spans="1:4" ht="13.5" x14ac:dyDescent="0.25">
      <c r="A2354" s="588" t="s">
        <v>3989</v>
      </c>
      <c r="B2354" s="588" t="s">
        <v>29787</v>
      </c>
      <c r="C2354" s="588" t="s">
        <v>28022</v>
      </c>
      <c r="D2354" s="589" t="s">
        <v>29788</v>
      </c>
    </row>
    <row r="2355" spans="1:4" ht="13.5" x14ac:dyDescent="0.25">
      <c r="A2355" s="588" t="s">
        <v>3990</v>
      </c>
      <c r="B2355" s="588" t="s">
        <v>29789</v>
      </c>
      <c r="C2355" s="588" t="s">
        <v>28022</v>
      </c>
      <c r="D2355" s="589" t="s">
        <v>29790</v>
      </c>
    </row>
    <row r="2356" spans="1:4" ht="13.5" x14ac:dyDescent="0.25">
      <c r="A2356" s="588" t="s">
        <v>3991</v>
      </c>
      <c r="B2356" s="588" t="s">
        <v>29791</v>
      </c>
      <c r="C2356" s="588" t="s">
        <v>28022</v>
      </c>
      <c r="D2356" s="589" t="s">
        <v>29792</v>
      </c>
    </row>
    <row r="2357" spans="1:4" ht="13.5" x14ac:dyDescent="0.25">
      <c r="A2357" s="588" t="s">
        <v>3992</v>
      </c>
      <c r="B2357" s="588" t="s">
        <v>29793</v>
      </c>
      <c r="C2357" s="588" t="s">
        <v>28022</v>
      </c>
      <c r="D2357" s="589" t="s">
        <v>29794</v>
      </c>
    </row>
    <row r="2358" spans="1:4" ht="13.5" x14ac:dyDescent="0.25">
      <c r="A2358" s="588" t="s">
        <v>3993</v>
      </c>
      <c r="B2358" s="588" t="s">
        <v>29795</v>
      </c>
      <c r="C2358" s="588" t="s">
        <v>28022</v>
      </c>
      <c r="D2358" s="589" t="s">
        <v>29796</v>
      </c>
    </row>
    <row r="2359" spans="1:4" ht="13.5" x14ac:dyDescent="0.25">
      <c r="A2359" s="588" t="s">
        <v>3994</v>
      </c>
      <c r="B2359" s="588" t="s">
        <v>29797</v>
      </c>
      <c r="C2359" s="588" t="s">
        <v>28022</v>
      </c>
      <c r="D2359" s="589" t="s">
        <v>29798</v>
      </c>
    </row>
    <row r="2360" spans="1:4" ht="13.5" x14ac:dyDescent="0.25">
      <c r="A2360" s="588" t="s">
        <v>3995</v>
      </c>
      <c r="B2360" s="588" t="s">
        <v>29799</v>
      </c>
      <c r="C2360" s="588" t="s">
        <v>28022</v>
      </c>
      <c r="D2360" s="589" t="s">
        <v>13682</v>
      </c>
    </row>
    <row r="2361" spans="1:4" ht="13.5" x14ac:dyDescent="0.25">
      <c r="A2361" s="588" t="s">
        <v>3996</v>
      </c>
      <c r="B2361" s="588" t="s">
        <v>29800</v>
      </c>
      <c r="C2361" s="588" t="s">
        <v>28022</v>
      </c>
      <c r="D2361" s="589" t="s">
        <v>29801</v>
      </c>
    </row>
    <row r="2362" spans="1:4" ht="13.5" x14ac:dyDescent="0.25">
      <c r="A2362" s="588" t="s">
        <v>3997</v>
      </c>
      <c r="B2362" s="588" t="s">
        <v>29802</v>
      </c>
      <c r="C2362" s="588" t="s">
        <v>28022</v>
      </c>
      <c r="D2362" s="589" t="s">
        <v>25485</v>
      </c>
    </row>
    <row r="2363" spans="1:4" ht="13.5" x14ac:dyDescent="0.25">
      <c r="A2363" s="588" t="s">
        <v>3998</v>
      </c>
      <c r="B2363" s="588" t="s">
        <v>29803</v>
      </c>
      <c r="C2363" s="588" t="s">
        <v>28022</v>
      </c>
      <c r="D2363" s="589" t="s">
        <v>29804</v>
      </c>
    </row>
    <row r="2364" spans="1:4" ht="13.5" x14ac:dyDescent="0.25">
      <c r="A2364" s="588" t="s">
        <v>3999</v>
      </c>
      <c r="B2364" s="588" t="s">
        <v>29805</v>
      </c>
      <c r="C2364" s="588" t="s">
        <v>28022</v>
      </c>
      <c r="D2364" s="589" t="s">
        <v>29806</v>
      </c>
    </row>
    <row r="2365" spans="1:4" ht="13.5" x14ac:dyDescent="0.25">
      <c r="A2365" s="588" t="s">
        <v>4000</v>
      </c>
      <c r="B2365" s="588" t="s">
        <v>29807</v>
      </c>
      <c r="C2365" s="588" t="s">
        <v>28022</v>
      </c>
      <c r="D2365" s="589" t="s">
        <v>29808</v>
      </c>
    </row>
    <row r="2366" spans="1:4" ht="13.5" x14ac:dyDescent="0.25">
      <c r="A2366" s="588" t="s">
        <v>4001</v>
      </c>
      <c r="B2366" s="588" t="s">
        <v>29809</v>
      </c>
      <c r="C2366" s="588" t="s">
        <v>28022</v>
      </c>
      <c r="D2366" s="589" t="s">
        <v>29810</v>
      </c>
    </row>
    <row r="2367" spans="1:4" ht="13.5" x14ac:dyDescent="0.25">
      <c r="A2367" s="588" t="s">
        <v>4002</v>
      </c>
      <c r="B2367" s="588" t="s">
        <v>29811</v>
      </c>
      <c r="C2367" s="588" t="s">
        <v>28022</v>
      </c>
      <c r="D2367" s="589" t="s">
        <v>29812</v>
      </c>
    </row>
    <row r="2368" spans="1:4" ht="13.5" x14ac:dyDescent="0.25">
      <c r="A2368" s="588" t="s">
        <v>4003</v>
      </c>
      <c r="B2368" s="588" t="s">
        <v>29813</v>
      </c>
      <c r="C2368" s="588" t="s">
        <v>28022</v>
      </c>
      <c r="D2368" s="589" t="s">
        <v>29814</v>
      </c>
    </row>
    <row r="2369" spans="1:4" ht="13.5" x14ac:dyDescent="0.25">
      <c r="A2369" s="588" t="s">
        <v>4004</v>
      </c>
      <c r="B2369" s="588" t="s">
        <v>29815</v>
      </c>
      <c r="C2369" s="588" t="s">
        <v>28022</v>
      </c>
      <c r="D2369" s="589" t="s">
        <v>29816</v>
      </c>
    </row>
    <row r="2370" spans="1:4" ht="13.5" x14ac:dyDescent="0.25">
      <c r="A2370" s="588" t="s">
        <v>4005</v>
      </c>
      <c r="B2370" s="588" t="s">
        <v>29817</v>
      </c>
      <c r="C2370" s="588" t="s">
        <v>28022</v>
      </c>
      <c r="D2370" s="589" t="s">
        <v>29818</v>
      </c>
    </row>
    <row r="2371" spans="1:4" ht="13.5" x14ac:dyDescent="0.25">
      <c r="A2371" s="588" t="s">
        <v>4006</v>
      </c>
      <c r="B2371" s="588" t="s">
        <v>29819</v>
      </c>
      <c r="C2371" s="588" t="s">
        <v>28022</v>
      </c>
      <c r="D2371" s="589" t="s">
        <v>29820</v>
      </c>
    </row>
    <row r="2372" spans="1:4" ht="13.5" x14ac:dyDescent="0.25">
      <c r="A2372" s="588" t="s">
        <v>4007</v>
      </c>
      <c r="B2372" s="588" t="s">
        <v>29821</v>
      </c>
      <c r="C2372" s="588" t="s">
        <v>28022</v>
      </c>
      <c r="D2372" s="589" t="s">
        <v>29822</v>
      </c>
    </row>
    <row r="2373" spans="1:4" ht="13.5" x14ac:dyDescent="0.25">
      <c r="A2373" s="588" t="s">
        <v>4008</v>
      </c>
      <c r="B2373" s="588" t="s">
        <v>29823</v>
      </c>
      <c r="C2373" s="588" t="s">
        <v>28022</v>
      </c>
      <c r="D2373" s="589" t="s">
        <v>29824</v>
      </c>
    </row>
    <row r="2374" spans="1:4" ht="13.5" x14ac:dyDescent="0.25">
      <c r="A2374" s="588" t="s">
        <v>4009</v>
      </c>
      <c r="B2374" s="588" t="s">
        <v>29825</v>
      </c>
      <c r="C2374" s="588" t="s">
        <v>28022</v>
      </c>
      <c r="D2374" s="589" t="s">
        <v>29826</v>
      </c>
    </row>
    <row r="2375" spans="1:4" ht="13.5" x14ac:dyDescent="0.25">
      <c r="A2375" s="588" t="s">
        <v>14492</v>
      </c>
      <c r="B2375" s="588" t="s">
        <v>29827</v>
      </c>
      <c r="C2375" s="588" t="s">
        <v>28022</v>
      </c>
      <c r="D2375" s="589" t="s">
        <v>29828</v>
      </c>
    </row>
    <row r="2376" spans="1:4" ht="13.5" x14ac:dyDescent="0.25">
      <c r="A2376" s="588" t="s">
        <v>14493</v>
      </c>
      <c r="B2376" s="588" t="s">
        <v>29829</v>
      </c>
      <c r="C2376" s="588" t="s">
        <v>28022</v>
      </c>
      <c r="D2376" s="589" t="s">
        <v>29830</v>
      </c>
    </row>
    <row r="2377" spans="1:4" ht="13.5" x14ac:dyDescent="0.25">
      <c r="A2377" s="588" t="s">
        <v>14494</v>
      </c>
      <c r="B2377" s="588" t="s">
        <v>29831</v>
      </c>
      <c r="C2377" s="588" t="s">
        <v>28022</v>
      </c>
      <c r="D2377" s="589" t="s">
        <v>29832</v>
      </c>
    </row>
    <row r="2378" spans="1:4" ht="13.5" x14ac:dyDescent="0.25">
      <c r="A2378" s="588" t="s">
        <v>14495</v>
      </c>
      <c r="B2378" s="588" t="s">
        <v>29833</v>
      </c>
      <c r="C2378" s="588" t="s">
        <v>28022</v>
      </c>
      <c r="D2378" s="589" t="s">
        <v>29834</v>
      </c>
    </row>
    <row r="2379" spans="1:4" ht="13.5" x14ac:dyDescent="0.25">
      <c r="A2379" s="588" t="s">
        <v>14496</v>
      </c>
      <c r="B2379" s="588" t="s">
        <v>29835</v>
      </c>
      <c r="C2379" s="588" t="s">
        <v>28022</v>
      </c>
      <c r="D2379" s="589" t="s">
        <v>29836</v>
      </c>
    </row>
    <row r="2380" spans="1:4" ht="13.5" x14ac:dyDescent="0.25">
      <c r="A2380" s="588" t="s">
        <v>14497</v>
      </c>
      <c r="B2380" s="588" t="s">
        <v>29837</v>
      </c>
      <c r="C2380" s="588" t="s">
        <v>28022</v>
      </c>
      <c r="D2380" s="589" t="s">
        <v>29838</v>
      </c>
    </row>
    <row r="2381" spans="1:4" ht="13.5" x14ac:dyDescent="0.25">
      <c r="A2381" s="588" t="s">
        <v>14498</v>
      </c>
      <c r="B2381" s="588" t="s">
        <v>29839</v>
      </c>
      <c r="C2381" s="588" t="s">
        <v>28022</v>
      </c>
      <c r="D2381" s="589" t="s">
        <v>29840</v>
      </c>
    </row>
    <row r="2382" spans="1:4" ht="13.5" x14ac:dyDescent="0.25">
      <c r="A2382" s="588" t="s">
        <v>14499</v>
      </c>
      <c r="B2382" s="588" t="s">
        <v>29841</v>
      </c>
      <c r="C2382" s="588" t="s">
        <v>28022</v>
      </c>
      <c r="D2382" s="589" t="s">
        <v>29842</v>
      </c>
    </row>
    <row r="2383" spans="1:4" ht="13.5" x14ac:dyDescent="0.25">
      <c r="A2383" s="588" t="s">
        <v>14500</v>
      </c>
      <c r="B2383" s="588" t="s">
        <v>29843</v>
      </c>
      <c r="C2383" s="588" t="s">
        <v>28022</v>
      </c>
      <c r="D2383" s="589" t="s">
        <v>29844</v>
      </c>
    </row>
    <row r="2384" spans="1:4" ht="13.5" x14ac:dyDescent="0.25">
      <c r="A2384" s="588" t="s">
        <v>14501</v>
      </c>
      <c r="B2384" s="588" t="s">
        <v>29845</v>
      </c>
      <c r="C2384" s="588" t="s">
        <v>28022</v>
      </c>
      <c r="D2384" s="589" t="s">
        <v>29846</v>
      </c>
    </row>
    <row r="2385" spans="1:4" ht="13.5" x14ac:dyDescent="0.25">
      <c r="A2385" s="588" t="s">
        <v>4010</v>
      </c>
      <c r="B2385" s="588" t="s">
        <v>29847</v>
      </c>
      <c r="C2385" s="588" t="s">
        <v>26496</v>
      </c>
      <c r="D2385" s="589" t="s">
        <v>29848</v>
      </c>
    </row>
    <row r="2386" spans="1:4" ht="13.5" x14ac:dyDescent="0.25">
      <c r="A2386" s="588" t="s">
        <v>4012</v>
      </c>
      <c r="B2386" s="588" t="s">
        <v>29849</v>
      </c>
      <c r="C2386" s="588" t="s">
        <v>26496</v>
      </c>
      <c r="D2386" s="589" t="s">
        <v>19193</v>
      </c>
    </row>
    <row r="2387" spans="1:4" ht="13.5" x14ac:dyDescent="0.25">
      <c r="A2387" s="588" t="s">
        <v>4013</v>
      </c>
      <c r="B2387" s="588" t="s">
        <v>29850</v>
      </c>
      <c r="C2387" s="588" t="s">
        <v>26496</v>
      </c>
      <c r="D2387" s="589" t="s">
        <v>29851</v>
      </c>
    </row>
    <row r="2388" spans="1:4" ht="13.5" x14ac:dyDescent="0.25">
      <c r="A2388" s="588" t="s">
        <v>4014</v>
      </c>
      <c r="B2388" s="588" t="s">
        <v>29852</v>
      </c>
      <c r="C2388" s="588" t="s">
        <v>26496</v>
      </c>
      <c r="D2388" s="589" t="s">
        <v>29853</v>
      </c>
    </row>
    <row r="2389" spans="1:4" ht="13.5" x14ac:dyDescent="0.25">
      <c r="A2389" s="588" t="s">
        <v>4015</v>
      </c>
      <c r="B2389" s="588" t="s">
        <v>29854</v>
      </c>
      <c r="C2389" s="588" t="s">
        <v>26496</v>
      </c>
      <c r="D2389" s="589" t="s">
        <v>29855</v>
      </c>
    </row>
    <row r="2390" spans="1:4" ht="13.5" x14ac:dyDescent="0.25">
      <c r="A2390" s="588" t="s">
        <v>4016</v>
      </c>
      <c r="B2390" s="588" t="s">
        <v>29856</v>
      </c>
      <c r="C2390" s="588" t="s">
        <v>26496</v>
      </c>
      <c r="D2390" s="589" t="s">
        <v>29857</v>
      </c>
    </row>
    <row r="2391" spans="1:4" ht="13.5" x14ac:dyDescent="0.25">
      <c r="A2391" s="588" t="s">
        <v>4017</v>
      </c>
      <c r="B2391" s="588" t="s">
        <v>29858</v>
      </c>
      <c r="C2391" s="588" t="s">
        <v>28022</v>
      </c>
      <c r="D2391" s="589" t="s">
        <v>29859</v>
      </c>
    </row>
    <row r="2392" spans="1:4" ht="13.5" x14ac:dyDescent="0.25">
      <c r="A2392" s="588" t="s">
        <v>4019</v>
      </c>
      <c r="B2392" s="588" t="s">
        <v>29860</v>
      </c>
      <c r="C2392" s="588" t="s">
        <v>28022</v>
      </c>
      <c r="D2392" s="589" t="s">
        <v>29386</v>
      </c>
    </row>
    <row r="2393" spans="1:4" ht="13.5" x14ac:dyDescent="0.25">
      <c r="A2393" s="588" t="s">
        <v>4020</v>
      </c>
      <c r="B2393" s="588" t="s">
        <v>29861</v>
      </c>
      <c r="C2393" s="588" t="s">
        <v>26496</v>
      </c>
      <c r="D2393" s="589" t="s">
        <v>29862</v>
      </c>
    </row>
    <row r="2394" spans="1:4" ht="13.5" x14ac:dyDescent="0.25">
      <c r="A2394" s="588" t="s">
        <v>4021</v>
      </c>
      <c r="B2394" s="588" t="s">
        <v>29863</v>
      </c>
      <c r="C2394" s="588" t="s">
        <v>28022</v>
      </c>
      <c r="D2394" s="589" t="s">
        <v>29864</v>
      </c>
    </row>
    <row r="2395" spans="1:4" ht="13.5" x14ac:dyDescent="0.25">
      <c r="A2395" s="588" t="s">
        <v>4022</v>
      </c>
      <c r="B2395" s="588" t="s">
        <v>29865</v>
      </c>
      <c r="C2395" s="588" t="s">
        <v>28022</v>
      </c>
      <c r="D2395" s="589" t="s">
        <v>29866</v>
      </c>
    </row>
    <row r="2396" spans="1:4" ht="13.5" x14ac:dyDescent="0.25">
      <c r="A2396" s="588" t="s">
        <v>4023</v>
      </c>
      <c r="B2396" s="588" t="s">
        <v>29867</v>
      </c>
      <c r="C2396" s="588" t="s">
        <v>26496</v>
      </c>
      <c r="D2396" s="589" t="s">
        <v>29868</v>
      </c>
    </row>
    <row r="2397" spans="1:4" ht="13.5" x14ac:dyDescent="0.25">
      <c r="A2397" s="588" t="s">
        <v>4024</v>
      </c>
      <c r="B2397" s="588" t="s">
        <v>29869</v>
      </c>
      <c r="C2397" s="588" t="s">
        <v>26105</v>
      </c>
      <c r="D2397" s="589" t="s">
        <v>29870</v>
      </c>
    </row>
    <row r="2398" spans="1:4" ht="13.5" x14ac:dyDescent="0.25">
      <c r="A2398" s="588" t="s">
        <v>4025</v>
      </c>
      <c r="B2398" s="588" t="s">
        <v>29871</v>
      </c>
      <c r="C2398" s="588" t="s">
        <v>26471</v>
      </c>
      <c r="D2398" s="589" t="s">
        <v>29872</v>
      </c>
    </row>
    <row r="2399" spans="1:4" ht="13.5" x14ac:dyDescent="0.25">
      <c r="A2399" s="588" t="s">
        <v>4026</v>
      </c>
      <c r="B2399" s="588" t="s">
        <v>29873</v>
      </c>
      <c r="C2399" s="588" t="s">
        <v>26105</v>
      </c>
      <c r="D2399" s="589" t="s">
        <v>29874</v>
      </c>
    </row>
    <row r="2400" spans="1:4" ht="13.5" x14ac:dyDescent="0.25">
      <c r="A2400" s="588" t="s">
        <v>4027</v>
      </c>
      <c r="B2400" s="588" t="s">
        <v>29875</v>
      </c>
      <c r="C2400" s="588" t="s">
        <v>26105</v>
      </c>
      <c r="D2400" s="589" t="s">
        <v>29876</v>
      </c>
    </row>
    <row r="2401" spans="1:4" ht="13.5" x14ac:dyDescent="0.25">
      <c r="A2401" s="588" t="s">
        <v>4028</v>
      </c>
      <c r="B2401" s="588" t="s">
        <v>29877</v>
      </c>
      <c r="C2401" s="588" t="s">
        <v>26105</v>
      </c>
      <c r="D2401" s="589" t="s">
        <v>29878</v>
      </c>
    </row>
    <row r="2402" spans="1:4" ht="13.5" x14ac:dyDescent="0.25">
      <c r="A2402" s="588" t="s">
        <v>4029</v>
      </c>
      <c r="B2402" s="588" t="s">
        <v>29879</v>
      </c>
      <c r="C2402" s="588" t="s">
        <v>26105</v>
      </c>
      <c r="D2402" s="589" t="s">
        <v>17495</v>
      </c>
    </row>
    <row r="2403" spans="1:4" ht="13.5" x14ac:dyDescent="0.25">
      <c r="A2403" s="588" t="s">
        <v>4030</v>
      </c>
      <c r="B2403" s="588" t="s">
        <v>29880</v>
      </c>
      <c r="C2403" s="588" t="s">
        <v>26105</v>
      </c>
      <c r="D2403" s="589" t="s">
        <v>5443</v>
      </c>
    </row>
    <row r="2404" spans="1:4" ht="13.5" x14ac:dyDescent="0.25">
      <c r="A2404" s="588" t="s">
        <v>4031</v>
      </c>
      <c r="B2404" s="588" t="s">
        <v>29881</v>
      </c>
      <c r="C2404" s="588" t="s">
        <v>26105</v>
      </c>
      <c r="D2404" s="589" t="s">
        <v>27092</v>
      </c>
    </row>
    <row r="2405" spans="1:4" ht="13.5" x14ac:dyDescent="0.25">
      <c r="A2405" s="588" t="s">
        <v>4032</v>
      </c>
      <c r="B2405" s="588" t="s">
        <v>29882</v>
      </c>
      <c r="C2405" s="588" t="s">
        <v>26105</v>
      </c>
      <c r="D2405" s="589" t="s">
        <v>935</v>
      </c>
    </row>
    <row r="2406" spans="1:4" ht="13.5" x14ac:dyDescent="0.25">
      <c r="A2406" s="588" t="s">
        <v>4033</v>
      </c>
      <c r="B2406" s="588" t="s">
        <v>29883</v>
      </c>
      <c r="C2406" s="588" t="s">
        <v>26105</v>
      </c>
      <c r="D2406" s="589" t="s">
        <v>29884</v>
      </c>
    </row>
    <row r="2407" spans="1:4" ht="13.5" x14ac:dyDescent="0.25">
      <c r="A2407" s="588" t="s">
        <v>4034</v>
      </c>
      <c r="B2407" s="588" t="s">
        <v>29885</v>
      </c>
      <c r="C2407" s="588" t="s">
        <v>26105</v>
      </c>
      <c r="D2407" s="589" t="s">
        <v>18322</v>
      </c>
    </row>
    <row r="2408" spans="1:4" ht="13.5" x14ac:dyDescent="0.25">
      <c r="A2408" s="588" t="s">
        <v>4035</v>
      </c>
      <c r="B2408" s="588" t="s">
        <v>29886</v>
      </c>
      <c r="C2408" s="588" t="s">
        <v>26105</v>
      </c>
      <c r="D2408" s="589" t="s">
        <v>18121</v>
      </c>
    </row>
    <row r="2409" spans="1:4" ht="13.5" x14ac:dyDescent="0.25">
      <c r="A2409" s="588" t="s">
        <v>4036</v>
      </c>
      <c r="B2409" s="588" t="s">
        <v>29887</v>
      </c>
      <c r="C2409" s="588" t="s">
        <v>26105</v>
      </c>
      <c r="D2409" s="589" t="s">
        <v>29888</v>
      </c>
    </row>
    <row r="2410" spans="1:4" ht="13.5" x14ac:dyDescent="0.25">
      <c r="A2410" s="588" t="s">
        <v>4038</v>
      </c>
      <c r="B2410" s="588" t="s">
        <v>29889</v>
      </c>
      <c r="C2410" s="588" t="s">
        <v>26105</v>
      </c>
      <c r="D2410" s="589" t="s">
        <v>13526</v>
      </c>
    </row>
    <row r="2411" spans="1:4" ht="13.5" x14ac:dyDescent="0.25">
      <c r="A2411" s="588" t="s">
        <v>4039</v>
      </c>
      <c r="B2411" s="588" t="s">
        <v>29890</v>
      </c>
      <c r="C2411" s="588" t="s">
        <v>26105</v>
      </c>
      <c r="D2411" s="589" t="s">
        <v>29891</v>
      </c>
    </row>
    <row r="2412" spans="1:4" ht="13.5" x14ac:dyDescent="0.25">
      <c r="A2412" s="588" t="s">
        <v>4040</v>
      </c>
      <c r="B2412" s="588" t="s">
        <v>29892</v>
      </c>
      <c r="C2412" s="588" t="s">
        <v>26105</v>
      </c>
      <c r="D2412" s="589" t="s">
        <v>18975</v>
      </c>
    </row>
    <row r="2413" spans="1:4" ht="13.5" x14ac:dyDescent="0.25">
      <c r="A2413" s="588" t="s">
        <v>4041</v>
      </c>
      <c r="B2413" s="588" t="s">
        <v>29893</v>
      </c>
      <c r="C2413" s="588" t="s">
        <v>26105</v>
      </c>
      <c r="D2413" s="589" t="s">
        <v>20073</v>
      </c>
    </row>
    <row r="2414" spans="1:4" ht="13.5" x14ac:dyDescent="0.25">
      <c r="A2414" s="588" t="s">
        <v>4042</v>
      </c>
      <c r="B2414" s="588" t="s">
        <v>29894</v>
      </c>
      <c r="C2414" s="588" t="s">
        <v>26105</v>
      </c>
      <c r="D2414" s="589" t="s">
        <v>29895</v>
      </c>
    </row>
    <row r="2415" spans="1:4" ht="13.5" x14ac:dyDescent="0.25">
      <c r="A2415" s="588" t="s">
        <v>4043</v>
      </c>
      <c r="B2415" s="588" t="s">
        <v>29896</v>
      </c>
      <c r="C2415" s="588" t="s">
        <v>26105</v>
      </c>
      <c r="D2415" s="589" t="s">
        <v>29224</v>
      </c>
    </row>
    <row r="2416" spans="1:4" ht="13.5" x14ac:dyDescent="0.25">
      <c r="A2416" s="588" t="s">
        <v>4044</v>
      </c>
      <c r="B2416" s="588" t="s">
        <v>29897</v>
      </c>
      <c r="C2416" s="588" t="s">
        <v>26105</v>
      </c>
      <c r="D2416" s="589" t="s">
        <v>17675</v>
      </c>
    </row>
    <row r="2417" spans="1:4" ht="13.5" x14ac:dyDescent="0.25">
      <c r="A2417" s="588" t="s">
        <v>4045</v>
      </c>
      <c r="B2417" s="588" t="s">
        <v>29898</v>
      </c>
      <c r="C2417" s="588" t="s">
        <v>26105</v>
      </c>
      <c r="D2417" s="589" t="s">
        <v>16434</v>
      </c>
    </row>
    <row r="2418" spans="1:4" ht="13.5" x14ac:dyDescent="0.25">
      <c r="A2418" s="588" t="s">
        <v>4046</v>
      </c>
      <c r="B2418" s="588" t="s">
        <v>29899</v>
      </c>
      <c r="C2418" s="588" t="s">
        <v>26105</v>
      </c>
      <c r="D2418" s="589" t="s">
        <v>517</v>
      </c>
    </row>
    <row r="2419" spans="1:4" ht="13.5" x14ac:dyDescent="0.25">
      <c r="A2419" s="588" t="s">
        <v>4047</v>
      </c>
      <c r="B2419" s="588" t="s">
        <v>29900</v>
      </c>
      <c r="C2419" s="588" t="s">
        <v>26105</v>
      </c>
      <c r="D2419" s="589" t="s">
        <v>1095</v>
      </c>
    </row>
    <row r="2420" spans="1:4" ht="13.5" x14ac:dyDescent="0.25">
      <c r="A2420" s="588" t="s">
        <v>4048</v>
      </c>
      <c r="B2420" s="588" t="s">
        <v>29901</v>
      </c>
      <c r="C2420" s="588" t="s">
        <v>26105</v>
      </c>
      <c r="D2420" s="589" t="s">
        <v>29902</v>
      </c>
    </row>
    <row r="2421" spans="1:4" ht="13.5" x14ac:dyDescent="0.25">
      <c r="A2421" s="588" t="s">
        <v>4049</v>
      </c>
      <c r="B2421" s="588" t="s">
        <v>29903</v>
      </c>
      <c r="C2421" s="588" t="s">
        <v>26105</v>
      </c>
      <c r="D2421" s="589" t="s">
        <v>29904</v>
      </c>
    </row>
    <row r="2422" spans="1:4" ht="13.5" x14ac:dyDescent="0.25">
      <c r="A2422" s="588" t="s">
        <v>4050</v>
      </c>
      <c r="B2422" s="588" t="s">
        <v>29905</v>
      </c>
      <c r="C2422" s="588" t="s">
        <v>26105</v>
      </c>
      <c r="D2422" s="589" t="s">
        <v>5445</v>
      </c>
    </row>
    <row r="2423" spans="1:4" ht="13.5" x14ac:dyDescent="0.25">
      <c r="A2423" s="588" t="s">
        <v>4051</v>
      </c>
      <c r="B2423" s="588" t="s">
        <v>29906</v>
      </c>
      <c r="C2423" s="588" t="s">
        <v>26105</v>
      </c>
      <c r="D2423" s="589" t="s">
        <v>7398</v>
      </c>
    </row>
    <row r="2424" spans="1:4" ht="13.5" x14ac:dyDescent="0.25">
      <c r="A2424" s="588" t="s">
        <v>4053</v>
      </c>
      <c r="B2424" s="588" t="s">
        <v>29907</v>
      </c>
      <c r="C2424" s="588" t="s">
        <v>26105</v>
      </c>
      <c r="D2424" s="589" t="s">
        <v>14012</v>
      </c>
    </row>
    <row r="2425" spans="1:4" ht="13.5" x14ac:dyDescent="0.25">
      <c r="A2425" s="588" t="s">
        <v>4054</v>
      </c>
      <c r="B2425" s="588" t="s">
        <v>29908</v>
      </c>
      <c r="C2425" s="588" t="s">
        <v>26237</v>
      </c>
      <c r="D2425" s="589" t="s">
        <v>14083</v>
      </c>
    </row>
    <row r="2426" spans="1:4" ht="13.5" x14ac:dyDescent="0.25">
      <c r="A2426" s="588" t="s">
        <v>4056</v>
      </c>
      <c r="B2426" s="588" t="s">
        <v>29909</v>
      </c>
      <c r="C2426" s="588" t="s">
        <v>26471</v>
      </c>
      <c r="D2426" s="589" t="s">
        <v>1057</v>
      </c>
    </row>
    <row r="2427" spans="1:4" ht="13.5" x14ac:dyDescent="0.25">
      <c r="A2427" s="588" t="s">
        <v>4057</v>
      </c>
      <c r="B2427" s="588" t="s">
        <v>29910</v>
      </c>
      <c r="C2427" s="588" t="s">
        <v>26471</v>
      </c>
      <c r="D2427" s="589" t="s">
        <v>717</v>
      </c>
    </row>
    <row r="2428" spans="1:4" ht="13.5" x14ac:dyDescent="0.25">
      <c r="A2428" s="588" t="s">
        <v>4059</v>
      </c>
      <c r="B2428" s="588" t="s">
        <v>29911</v>
      </c>
      <c r="C2428" s="588" t="s">
        <v>26471</v>
      </c>
      <c r="D2428" s="589" t="s">
        <v>29912</v>
      </c>
    </row>
    <row r="2429" spans="1:4" ht="13.5" x14ac:dyDescent="0.25">
      <c r="A2429" s="588" t="s">
        <v>4060</v>
      </c>
      <c r="B2429" s="588" t="s">
        <v>29913</v>
      </c>
      <c r="C2429" s="588" t="s">
        <v>29914</v>
      </c>
      <c r="D2429" s="589" t="s">
        <v>29915</v>
      </c>
    </row>
    <row r="2430" spans="1:4" ht="13.5" x14ac:dyDescent="0.25">
      <c r="A2430" s="588" t="s">
        <v>4061</v>
      </c>
      <c r="B2430" s="588" t="s">
        <v>29916</v>
      </c>
      <c r="C2430" s="588" t="s">
        <v>28022</v>
      </c>
      <c r="D2430" s="589" t="s">
        <v>29917</v>
      </c>
    </row>
    <row r="2431" spans="1:4" ht="13.5" x14ac:dyDescent="0.25">
      <c r="A2431" s="588" t="s">
        <v>4062</v>
      </c>
      <c r="B2431" s="588" t="s">
        <v>29918</v>
      </c>
      <c r="C2431" s="588" t="s">
        <v>28022</v>
      </c>
      <c r="D2431" s="589" t="s">
        <v>29919</v>
      </c>
    </row>
    <row r="2432" spans="1:4" ht="13.5" x14ac:dyDescent="0.25">
      <c r="A2432" s="588" t="s">
        <v>4063</v>
      </c>
      <c r="B2432" s="588" t="s">
        <v>29920</v>
      </c>
      <c r="C2432" s="588" t="s">
        <v>28022</v>
      </c>
      <c r="D2432" s="589" t="s">
        <v>29921</v>
      </c>
    </row>
    <row r="2433" spans="1:4" ht="13.5" x14ac:dyDescent="0.25">
      <c r="A2433" s="588" t="s">
        <v>4064</v>
      </c>
      <c r="B2433" s="588" t="s">
        <v>29922</v>
      </c>
      <c r="C2433" s="588" t="s">
        <v>28022</v>
      </c>
      <c r="D2433" s="589" t="s">
        <v>29923</v>
      </c>
    </row>
    <row r="2434" spans="1:4" ht="13.5" x14ac:dyDescent="0.25">
      <c r="A2434" s="588" t="s">
        <v>4065</v>
      </c>
      <c r="B2434" s="588" t="s">
        <v>29924</v>
      </c>
      <c r="C2434" s="588" t="s">
        <v>28022</v>
      </c>
      <c r="D2434" s="589" t="s">
        <v>29925</v>
      </c>
    </row>
    <row r="2435" spans="1:4" ht="13.5" x14ac:dyDescent="0.25">
      <c r="A2435" s="588" t="s">
        <v>4066</v>
      </c>
      <c r="B2435" s="588" t="s">
        <v>29926</v>
      </c>
      <c r="C2435" s="588" t="s">
        <v>28022</v>
      </c>
      <c r="D2435" s="589" t="s">
        <v>29927</v>
      </c>
    </row>
    <row r="2436" spans="1:4" ht="13.5" x14ac:dyDescent="0.25">
      <c r="A2436" s="588" t="s">
        <v>4067</v>
      </c>
      <c r="B2436" s="588" t="s">
        <v>29928</v>
      </c>
      <c r="C2436" s="588" t="s">
        <v>28022</v>
      </c>
      <c r="D2436" s="589" t="s">
        <v>29929</v>
      </c>
    </row>
    <row r="2437" spans="1:4" ht="13.5" x14ac:dyDescent="0.25">
      <c r="A2437" s="588" t="s">
        <v>4068</v>
      </c>
      <c r="B2437" s="588" t="s">
        <v>29930</v>
      </c>
      <c r="C2437" s="588" t="s">
        <v>28022</v>
      </c>
      <c r="D2437" s="589" t="s">
        <v>29931</v>
      </c>
    </row>
    <row r="2438" spans="1:4" ht="13.5" x14ac:dyDescent="0.25">
      <c r="A2438" s="588" t="s">
        <v>4069</v>
      </c>
      <c r="B2438" s="588" t="s">
        <v>29932</v>
      </c>
      <c r="C2438" s="588" t="s">
        <v>28022</v>
      </c>
      <c r="D2438" s="589" t="s">
        <v>29933</v>
      </c>
    </row>
    <row r="2439" spans="1:4" ht="13.5" x14ac:dyDescent="0.25">
      <c r="A2439" s="588" t="s">
        <v>4070</v>
      </c>
      <c r="B2439" s="588" t="s">
        <v>29934</v>
      </c>
      <c r="C2439" s="588" t="s">
        <v>28022</v>
      </c>
      <c r="D2439" s="589" t="s">
        <v>29935</v>
      </c>
    </row>
    <row r="2440" spans="1:4" ht="13.5" x14ac:dyDescent="0.25">
      <c r="A2440" s="588" t="s">
        <v>4071</v>
      </c>
      <c r="B2440" s="588" t="s">
        <v>29936</v>
      </c>
      <c r="C2440" s="588" t="s">
        <v>28022</v>
      </c>
      <c r="D2440" s="589" t="s">
        <v>29937</v>
      </c>
    </row>
    <row r="2441" spans="1:4" ht="13.5" x14ac:dyDescent="0.25">
      <c r="A2441" s="588" t="s">
        <v>4072</v>
      </c>
      <c r="B2441" s="588" t="s">
        <v>29938</v>
      </c>
      <c r="C2441" s="588" t="s">
        <v>28022</v>
      </c>
      <c r="D2441" s="589" t="s">
        <v>29939</v>
      </c>
    </row>
    <row r="2442" spans="1:4" ht="13.5" x14ac:dyDescent="0.25">
      <c r="A2442" s="588" t="s">
        <v>4073</v>
      </c>
      <c r="B2442" s="588" t="s">
        <v>29940</v>
      </c>
      <c r="C2442" s="588" t="s">
        <v>28022</v>
      </c>
      <c r="D2442" s="589" t="s">
        <v>29941</v>
      </c>
    </row>
    <row r="2443" spans="1:4" ht="13.5" x14ac:dyDescent="0.25">
      <c r="A2443" s="588" t="s">
        <v>4074</v>
      </c>
      <c r="B2443" s="588" t="s">
        <v>29942</v>
      </c>
      <c r="C2443" s="588" t="s">
        <v>28022</v>
      </c>
      <c r="D2443" s="589" t="s">
        <v>29943</v>
      </c>
    </row>
    <row r="2444" spans="1:4" ht="13.5" x14ac:dyDescent="0.25">
      <c r="A2444" s="588" t="s">
        <v>4075</v>
      </c>
      <c r="B2444" s="588" t="s">
        <v>29944</v>
      </c>
      <c r="C2444" s="588" t="s">
        <v>28022</v>
      </c>
      <c r="D2444" s="589" t="s">
        <v>29945</v>
      </c>
    </row>
    <row r="2445" spans="1:4" ht="13.5" x14ac:dyDescent="0.25">
      <c r="A2445" s="588" t="s">
        <v>4076</v>
      </c>
      <c r="B2445" s="588" t="s">
        <v>29946</v>
      </c>
      <c r="C2445" s="588" t="s">
        <v>28022</v>
      </c>
      <c r="D2445" s="589" t="s">
        <v>29947</v>
      </c>
    </row>
    <row r="2446" spans="1:4" ht="13.5" x14ac:dyDescent="0.25">
      <c r="A2446" s="588" t="s">
        <v>4077</v>
      </c>
      <c r="B2446" s="588" t="s">
        <v>29948</v>
      </c>
      <c r="C2446" s="588" t="s">
        <v>26496</v>
      </c>
      <c r="D2446" s="589" t="s">
        <v>29949</v>
      </c>
    </row>
    <row r="2447" spans="1:4" ht="13.5" x14ac:dyDescent="0.25">
      <c r="A2447" s="588" t="s">
        <v>4078</v>
      </c>
      <c r="B2447" s="588" t="s">
        <v>29950</v>
      </c>
      <c r="C2447" s="588" t="s">
        <v>26496</v>
      </c>
      <c r="D2447" s="589" t="s">
        <v>29951</v>
      </c>
    </row>
    <row r="2448" spans="1:4" ht="13.5" x14ac:dyDescent="0.25">
      <c r="A2448" s="588" t="s">
        <v>4079</v>
      </c>
      <c r="B2448" s="588" t="s">
        <v>29952</v>
      </c>
      <c r="C2448" s="588" t="s">
        <v>26496</v>
      </c>
      <c r="D2448" s="589" t="s">
        <v>29953</v>
      </c>
    </row>
    <row r="2449" spans="1:4" ht="13.5" x14ac:dyDescent="0.25">
      <c r="A2449" s="588" t="s">
        <v>4080</v>
      </c>
      <c r="B2449" s="588" t="s">
        <v>29954</v>
      </c>
      <c r="C2449" s="588" t="s">
        <v>26496</v>
      </c>
      <c r="D2449" s="589" t="s">
        <v>13498</v>
      </c>
    </row>
    <row r="2450" spans="1:4" ht="13.5" x14ac:dyDescent="0.25">
      <c r="A2450" s="588" t="s">
        <v>4082</v>
      </c>
      <c r="B2450" s="588" t="s">
        <v>29955</v>
      </c>
      <c r="C2450" s="588" t="s">
        <v>26496</v>
      </c>
      <c r="D2450" s="589" t="s">
        <v>29956</v>
      </c>
    </row>
    <row r="2451" spans="1:4" ht="13.5" x14ac:dyDescent="0.25">
      <c r="A2451" s="588" t="s">
        <v>4083</v>
      </c>
      <c r="B2451" s="588" t="s">
        <v>29957</v>
      </c>
      <c r="C2451" s="588" t="s">
        <v>26496</v>
      </c>
      <c r="D2451" s="589" t="s">
        <v>29958</v>
      </c>
    </row>
    <row r="2452" spans="1:4" ht="13.5" x14ac:dyDescent="0.25">
      <c r="A2452" s="588" t="s">
        <v>4084</v>
      </c>
      <c r="B2452" s="588" t="s">
        <v>29959</v>
      </c>
      <c r="C2452" s="588" t="s">
        <v>26496</v>
      </c>
      <c r="D2452" s="589" t="s">
        <v>14503</v>
      </c>
    </row>
    <row r="2453" spans="1:4" ht="13.5" x14ac:dyDescent="0.25">
      <c r="A2453" s="588" t="s">
        <v>4085</v>
      </c>
      <c r="B2453" s="588" t="s">
        <v>29960</v>
      </c>
      <c r="C2453" s="588" t="s">
        <v>26496</v>
      </c>
      <c r="D2453" s="589" t="s">
        <v>19200</v>
      </c>
    </row>
    <row r="2454" spans="1:4" ht="13.5" x14ac:dyDescent="0.25">
      <c r="A2454" s="588" t="s">
        <v>4086</v>
      </c>
      <c r="B2454" s="588" t="s">
        <v>29961</v>
      </c>
      <c r="C2454" s="588" t="s">
        <v>26496</v>
      </c>
      <c r="D2454" s="589" t="s">
        <v>1404</v>
      </c>
    </row>
    <row r="2455" spans="1:4" ht="13.5" x14ac:dyDescent="0.25">
      <c r="A2455" s="588" t="s">
        <v>4087</v>
      </c>
      <c r="B2455" s="588" t="s">
        <v>29962</v>
      </c>
      <c r="C2455" s="588" t="s">
        <v>26496</v>
      </c>
      <c r="D2455" s="589" t="s">
        <v>29963</v>
      </c>
    </row>
    <row r="2456" spans="1:4" ht="13.5" x14ac:dyDescent="0.25">
      <c r="A2456" s="588" t="s">
        <v>4088</v>
      </c>
      <c r="B2456" s="588" t="s">
        <v>29964</v>
      </c>
      <c r="C2456" s="588" t="s">
        <v>26496</v>
      </c>
      <c r="D2456" s="589" t="s">
        <v>29965</v>
      </c>
    </row>
    <row r="2457" spans="1:4" ht="13.5" x14ac:dyDescent="0.25">
      <c r="A2457" s="588" t="s">
        <v>4089</v>
      </c>
      <c r="B2457" s="588" t="s">
        <v>29966</v>
      </c>
      <c r="C2457" s="588" t="s">
        <v>26496</v>
      </c>
      <c r="D2457" s="589" t="s">
        <v>16721</v>
      </c>
    </row>
    <row r="2458" spans="1:4" ht="13.5" x14ac:dyDescent="0.25">
      <c r="A2458" s="588" t="s">
        <v>4090</v>
      </c>
      <c r="B2458" s="588" t="s">
        <v>29967</v>
      </c>
      <c r="C2458" s="588" t="s">
        <v>26105</v>
      </c>
      <c r="D2458" s="589" t="s">
        <v>29968</v>
      </c>
    </row>
    <row r="2459" spans="1:4" ht="13.5" x14ac:dyDescent="0.25">
      <c r="A2459" s="588" t="s">
        <v>4091</v>
      </c>
      <c r="B2459" s="588" t="s">
        <v>29969</v>
      </c>
      <c r="C2459" s="588" t="s">
        <v>26105</v>
      </c>
      <c r="D2459" s="589" t="s">
        <v>29970</v>
      </c>
    </row>
    <row r="2460" spans="1:4" ht="13.5" x14ac:dyDescent="0.25">
      <c r="A2460" s="588" t="s">
        <v>4092</v>
      </c>
      <c r="B2460" s="588" t="s">
        <v>29971</v>
      </c>
      <c r="C2460" s="588" t="s">
        <v>26105</v>
      </c>
      <c r="D2460" s="589" t="s">
        <v>29972</v>
      </c>
    </row>
    <row r="2461" spans="1:4" ht="13.5" x14ac:dyDescent="0.25">
      <c r="A2461" s="588" t="s">
        <v>4093</v>
      </c>
      <c r="B2461" s="588" t="s">
        <v>29973</v>
      </c>
      <c r="C2461" s="588" t="s">
        <v>26105</v>
      </c>
      <c r="D2461" s="589" t="s">
        <v>29974</v>
      </c>
    </row>
    <row r="2462" spans="1:4" ht="13.5" x14ac:dyDescent="0.25">
      <c r="A2462" s="588" t="s">
        <v>4094</v>
      </c>
      <c r="B2462" s="588" t="s">
        <v>29975</v>
      </c>
      <c r="C2462" s="588" t="s">
        <v>26105</v>
      </c>
      <c r="D2462" s="589" t="s">
        <v>29976</v>
      </c>
    </row>
    <row r="2463" spans="1:4" ht="13.5" x14ac:dyDescent="0.25">
      <c r="A2463" s="588" t="s">
        <v>4095</v>
      </c>
      <c r="B2463" s="588" t="s">
        <v>29977</v>
      </c>
      <c r="C2463" s="588" t="s">
        <v>26105</v>
      </c>
      <c r="D2463" s="589" t="s">
        <v>13485</v>
      </c>
    </row>
    <row r="2464" spans="1:4" ht="13.5" x14ac:dyDescent="0.25">
      <c r="A2464" s="588" t="s">
        <v>4096</v>
      </c>
      <c r="B2464" s="588" t="s">
        <v>29978</v>
      </c>
      <c r="C2464" s="588" t="s">
        <v>26105</v>
      </c>
      <c r="D2464" s="589" t="s">
        <v>18923</v>
      </c>
    </row>
    <row r="2465" spans="1:4" ht="13.5" x14ac:dyDescent="0.25">
      <c r="A2465" s="588" t="s">
        <v>4097</v>
      </c>
      <c r="B2465" s="588" t="s">
        <v>29979</v>
      </c>
      <c r="C2465" s="588" t="s">
        <v>26105</v>
      </c>
      <c r="D2465" s="589" t="s">
        <v>29980</v>
      </c>
    </row>
    <row r="2466" spans="1:4" ht="13.5" x14ac:dyDescent="0.25">
      <c r="A2466" s="588" t="s">
        <v>4099</v>
      </c>
      <c r="B2466" s="588" t="s">
        <v>29981</v>
      </c>
      <c r="C2466" s="588" t="s">
        <v>26105</v>
      </c>
      <c r="D2466" s="589" t="s">
        <v>29982</v>
      </c>
    </row>
    <row r="2467" spans="1:4" ht="13.5" x14ac:dyDescent="0.25">
      <c r="A2467" s="588" t="s">
        <v>4100</v>
      </c>
      <c r="B2467" s="588" t="s">
        <v>29983</v>
      </c>
      <c r="C2467" s="588" t="s">
        <v>26105</v>
      </c>
      <c r="D2467" s="589" t="s">
        <v>29984</v>
      </c>
    </row>
    <row r="2468" spans="1:4" ht="13.5" x14ac:dyDescent="0.25">
      <c r="A2468" s="588" t="s">
        <v>4101</v>
      </c>
      <c r="B2468" s="588" t="s">
        <v>29985</v>
      </c>
      <c r="C2468" s="588" t="s">
        <v>26105</v>
      </c>
      <c r="D2468" s="589" t="s">
        <v>29986</v>
      </c>
    </row>
    <row r="2469" spans="1:4" ht="13.5" x14ac:dyDescent="0.25">
      <c r="A2469" s="588" t="s">
        <v>4102</v>
      </c>
      <c r="B2469" s="588" t="s">
        <v>29987</v>
      </c>
      <c r="C2469" s="588" t="s">
        <v>26496</v>
      </c>
      <c r="D2469" s="589" t="s">
        <v>1032</v>
      </c>
    </row>
    <row r="2470" spans="1:4" ht="13.5" x14ac:dyDescent="0.25">
      <c r="A2470" s="588" t="s">
        <v>4103</v>
      </c>
      <c r="B2470" s="588" t="s">
        <v>29988</v>
      </c>
      <c r="C2470" s="588" t="s">
        <v>26496</v>
      </c>
      <c r="D2470" s="589" t="s">
        <v>14521</v>
      </c>
    </row>
    <row r="2471" spans="1:4" ht="13.5" x14ac:dyDescent="0.25">
      <c r="A2471" s="588" t="s">
        <v>4104</v>
      </c>
      <c r="B2471" s="588" t="s">
        <v>29989</v>
      </c>
      <c r="C2471" s="588" t="s">
        <v>26496</v>
      </c>
      <c r="D2471" s="589" t="s">
        <v>13894</v>
      </c>
    </row>
    <row r="2472" spans="1:4" ht="13.5" x14ac:dyDescent="0.25">
      <c r="A2472" s="588" t="s">
        <v>4106</v>
      </c>
      <c r="B2472" s="588" t="s">
        <v>29990</v>
      </c>
      <c r="C2472" s="588" t="s">
        <v>26496</v>
      </c>
      <c r="D2472" s="589" t="s">
        <v>14469</v>
      </c>
    </row>
    <row r="2473" spans="1:4" ht="13.5" x14ac:dyDescent="0.25">
      <c r="A2473" s="588" t="s">
        <v>4107</v>
      </c>
      <c r="B2473" s="588" t="s">
        <v>29991</v>
      </c>
      <c r="C2473" s="588" t="s">
        <v>26496</v>
      </c>
      <c r="D2473" s="589" t="s">
        <v>6102</v>
      </c>
    </row>
    <row r="2474" spans="1:4" ht="13.5" x14ac:dyDescent="0.25">
      <c r="A2474" s="588" t="s">
        <v>4108</v>
      </c>
      <c r="B2474" s="588" t="s">
        <v>29992</v>
      </c>
      <c r="C2474" s="588" t="s">
        <v>26496</v>
      </c>
      <c r="D2474" s="589" t="s">
        <v>17987</v>
      </c>
    </row>
    <row r="2475" spans="1:4" ht="13.5" x14ac:dyDescent="0.25">
      <c r="A2475" s="588" t="s">
        <v>4109</v>
      </c>
      <c r="B2475" s="588" t="s">
        <v>29993</v>
      </c>
      <c r="C2475" s="588" t="s">
        <v>26237</v>
      </c>
      <c r="D2475" s="589" t="s">
        <v>1208</v>
      </c>
    </row>
    <row r="2476" spans="1:4" ht="13.5" x14ac:dyDescent="0.25">
      <c r="A2476" s="588" t="s">
        <v>4110</v>
      </c>
      <c r="B2476" s="588" t="s">
        <v>29994</v>
      </c>
      <c r="C2476" s="588" t="s">
        <v>26105</v>
      </c>
      <c r="D2476" s="589" t="s">
        <v>1089</v>
      </c>
    </row>
    <row r="2477" spans="1:4" ht="13.5" x14ac:dyDescent="0.25">
      <c r="A2477" s="588" t="s">
        <v>4111</v>
      </c>
      <c r="B2477" s="588" t="s">
        <v>29995</v>
      </c>
      <c r="C2477" s="588" t="s">
        <v>26496</v>
      </c>
      <c r="D2477" s="589" t="s">
        <v>385</v>
      </c>
    </row>
    <row r="2478" spans="1:4" ht="13.5" x14ac:dyDescent="0.25">
      <c r="A2478" s="588" t="s">
        <v>4113</v>
      </c>
      <c r="B2478" s="588" t="s">
        <v>29996</v>
      </c>
      <c r="C2478" s="588" t="s">
        <v>26496</v>
      </c>
      <c r="D2478" s="589" t="s">
        <v>13445</v>
      </c>
    </row>
    <row r="2479" spans="1:4" ht="13.5" x14ac:dyDescent="0.25">
      <c r="A2479" s="588" t="s">
        <v>4115</v>
      </c>
      <c r="B2479" s="588" t="s">
        <v>29997</v>
      </c>
      <c r="C2479" s="588" t="s">
        <v>26496</v>
      </c>
      <c r="D2479" s="589" t="s">
        <v>29998</v>
      </c>
    </row>
    <row r="2480" spans="1:4" ht="13.5" x14ac:dyDescent="0.25">
      <c r="A2480" s="588" t="s">
        <v>4116</v>
      </c>
      <c r="B2480" s="588" t="s">
        <v>29999</v>
      </c>
      <c r="C2480" s="588" t="s">
        <v>26496</v>
      </c>
      <c r="D2480" s="589" t="s">
        <v>30000</v>
      </c>
    </row>
    <row r="2481" spans="1:4" ht="13.5" x14ac:dyDescent="0.25">
      <c r="A2481" s="588" t="s">
        <v>4118</v>
      </c>
      <c r="B2481" s="588" t="s">
        <v>30001</v>
      </c>
      <c r="C2481" s="588" t="s">
        <v>26496</v>
      </c>
      <c r="D2481" s="589" t="s">
        <v>30002</v>
      </c>
    </row>
    <row r="2482" spans="1:4" ht="13.5" x14ac:dyDescent="0.25">
      <c r="A2482" s="588" t="s">
        <v>4119</v>
      </c>
      <c r="B2482" s="588" t="s">
        <v>30003</v>
      </c>
      <c r="C2482" s="588" t="s">
        <v>26496</v>
      </c>
      <c r="D2482" s="589" t="s">
        <v>30004</v>
      </c>
    </row>
    <row r="2483" spans="1:4" ht="13.5" x14ac:dyDescent="0.25">
      <c r="A2483" s="588" t="s">
        <v>4120</v>
      </c>
      <c r="B2483" s="588" t="s">
        <v>30005</v>
      </c>
      <c r="C2483" s="588" t="s">
        <v>26496</v>
      </c>
      <c r="D2483" s="589" t="s">
        <v>1204</v>
      </c>
    </row>
    <row r="2484" spans="1:4" ht="13.5" x14ac:dyDescent="0.25">
      <c r="A2484" s="588" t="s">
        <v>4121</v>
      </c>
      <c r="B2484" s="588" t="s">
        <v>30006</v>
      </c>
      <c r="C2484" s="588" t="s">
        <v>26496</v>
      </c>
      <c r="D2484" s="589" t="s">
        <v>30007</v>
      </c>
    </row>
    <row r="2485" spans="1:4" ht="13.5" x14ac:dyDescent="0.25">
      <c r="A2485" s="588" t="s">
        <v>4122</v>
      </c>
      <c r="B2485" s="588" t="s">
        <v>30008</v>
      </c>
      <c r="C2485" s="588" t="s">
        <v>26496</v>
      </c>
      <c r="D2485" s="589" t="s">
        <v>1005</v>
      </c>
    </row>
    <row r="2486" spans="1:4" ht="13.5" x14ac:dyDescent="0.25">
      <c r="A2486" s="588" t="s">
        <v>4123</v>
      </c>
      <c r="B2486" s="588" t="s">
        <v>30009</v>
      </c>
      <c r="C2486" s="588" t="s">
        <v>26496</v>
      </c>
      <c r="D2486" s="589" t="s">
        <v>30010</v>
      </c>
    </row>
    <row r="2487" spans="1:4" ht="13.5" x14ac:dyDescent="0.25">
      <c r="A2487" s="588" t="s">
        <v>4124</v>
      </c>
      <c r="B2487" s="588" t="s">
        <v>30011</v>
      </c>
      <c r="C2487" s="588" t="s">
        <v>29914</v>
      </c>
      <c r="D2487" s="589" t="s">
        <v>27849</v>
      </c>
    </row>
    <row r="2488" spans="1:4" ht="13.5" x14ac:dyDescent="0.25">
      <c r="A2488" s="588" t="s">
        <v>4125</v>
      </c>
      <c r="B2488" s="588" t="s">
        <v>30012</v>
      </c>
      <c r="C2488" s="588" t="s">
        <v>26105</v>
      </c>
      <c r="D2488" s="589" t="s">
        <v>30013</v>
      </c>
    </row>
    <row r="2489" spans="1:4" ht="13.5" x14ac:dyDescent="0.25">
      <c r="A2489" s="588" t="s">
        <v>4127</v>
      </c>
      <c r="B2489" s="588" t="s">
        <v>30014</v>
      </c>
      <c r="C2489" s="588" t="s">
        <v>26496</v>
      </c>
      <c r="D2489" s="589" t="s">
        <v>30015</v>
      </c>
    </row>
    <row r="2490" spans="1:4" ht="13.5" x14ac:dyDescent="0.25">
      <c r="A2490" s="588" t="s">
        <v>4128</v>
      </c>
      <c r="B2490" s="588" t="s">
        <v>30016</v>
      </c>
      <c r="C2490" s="588" t="s">
        <v>26496</v>
      </c>
      <c r="D2490" s="589" t="s">
        <v>24497</v>
      </c>
    </row>
    <row r="2491" spans="1:4" ht="13.5" x14ac:dyDescent="0.25">
      <c r="A2491" s="588" t="s">
        <v>4130</v>
      </c>
      <c r="B2491" s="588" t="s">
        <v>30017</v>
      </c>
      <c r="C2491" s="588" t="s">
        <v>26496</v>
      </c>
      <c r="D2491" s="589" t="s">
        <v>1006</v>
      </c>
    </row>
    <row r="2492" spans="1:4" ht="13.5" x14ac:dyDescent="0.25">
      <c r="A2492" s="588" t="s">
        <v>4131</v>
      </c>
      <c r="B2492" s="588" t="s">
        <v>30018</v>
      </c>
      <c r="C2492" s="588" t="s">
        <v>26496</v>
      </c>
      <c r="D2492" s="589" t="s">
        <v>1368</v>
      </c>
    </row>
    <row r="2493" spans="1:4" ht="13.5" x14ac:dyDescent="0.25">
      <c r="A2493" s="588" t="s">
        <v>4132</v>
      </c>
      <c r="B2493" s="588" t="s">
        <v>30019</v>
      </c>
      <c r="C2493" s="588" t="s">
        <v>26496</v>
      </c>
      <c r="D2493" s="589" t="s">
        <v>19056</v>
      </c>
    </row>
    <row r="2494" spans="1:4" ht="13.5" x14ac:dyDescent="0.25">
      <c r="A2494" s="588" t="s">
        <v>4133</v>
      </c>
      <c r="B2494" s="588" t="s">
        <v>30020</v>
      </c>
      <c r="C2494" s="588" t="s">
        <v>26496</v>
      </c>
      <c r="D2494" s="589" t="s">
        <v>2913</v>
      </c>
    </row>
    <row r="2495" spans="1:4" ht="13.5" x14ac:dyDescent="0.25">
      <c r="A2495" s="588" t="s">
        <v>4135</v>
      </c>
      <c r="B2495" s="588" t="s">
        <v>30021</v>
      </c>
      <c r="C2495" s="588" t="s">
        <v>26496</v>
      </c>
      <c r="D2495" s="589" t="s">
        <v>14749</v>
      </c>
    </row>
    <row r="2496" spans="1:4" ht="13.5" x14ac:dyDescent="0.25">
      <c r="A2496" s="588" t="s">
        <v>4136</v>
      </c>
      <c r="B2496" s="588" t="s">
        <v>30022</v>
      </c>
      <c r="C2496" s="588" t="s">
        <v>26496</v>
      </c>
      <c r="D2496" s="589" t="s">
        <v>26978</v>
      </c>
    </row>
    <row r="2497" spans="1:4" ht="13.5" x14ac:dyDescent="0.25">
      <c r="A2497" s="588" t="s">
        <v>4137</v>
      </c>
      <c r="B2497" s="588" t="s">
        <v>30023</v>
      </c>
      <c r="C2497" s="588" t="s">
        <v>26496</v>
      </c>
      <c r="D2497" s="589" t="s">
        <v>30024</v>
      </c>
    </row>
    <row r="2498" spans="1:4" ht="13.5" x14ac:dyDescent="0.25">
      <c r="A2498" s="588" t="s">
        <v>4139</v>
      </c>
      <c r="B2498" s="588" t="s">
        <v>30025</v>
      </c>
      <c r="C2498" s="588" t="s">
        <v>26496</v>
      </c>
      <c r="D2498" s="589" t="s">
        <v>18100</v>
      </c>
    </row>
    <row r="2499" spans="1:4" ht="13.5" x14ac:dyDescent="0.25">
      <c r="A2499" s="588" t="s">
        <v>4141</v>
      </c>
      <c r="B2499" s="588" t="s">
        <v>30026</v>
      </c>
      <c r="C2499" s="588" t="s">
        <v>26496</v>
      </c>
      <c r="D2499" s="589" t="s">
        <v>30027</v>
      </c>
    </row>
    <row r="2500" spans="1:4" ht="13.5" x14ac:dyDescent="0.25">
      <c r="A2500" s="588" t="s">
        <v>4142</v>
      </c>
      <c r="B2500" s="588" t="s">
        <v>30028</v>
      </c>
      <c r="C2500" s="588" t="s">
        <v>26496</v>
      </c>
      <c r="D2500" s="589" t="s">
        <v>30029</v>
      </c>
    </row>
    <row r="2501" spans="1:4" ht="13.5" x14ac:dyDescent="0.25">
      <c r="A2501" s="588" t="s">
        <v>4143</v>
      </c>
      <c r="B2501" s="588" t="s">
        <v>30030</v>
      </c>
      <c r="C2501" s="588" t="s">
        <v>26105</v>
      </c>
      <c r="D2501" s="589" t="s">
        <v>30031</v>
      </c>
    </row>
    <row r="2502" spans="1:4" ht="13.5" x14ac:dyDescent="0.25">
      <c r="A2502" s="588" t="s">
        <v>4144</v>
      </c>
      <c r="B2502" s="588" t="s">
        <v>30032</v>
      </c>
      <c r="C2502" s="588" t="s">
        <v>26105</v>
      </c>
      <c r="D2502" s="589" t="s">
        <v>30033</v>
      </c>
    </row>
    <row r="2503" spans="1:4" ht="13.5" x14ac:dyDescent="0.25">
      <c r="A2503" s="588" t="s">
        <v>4145</v>
      </c>
      <c r="B2503" s="588" t="s">
        <v>30034</v>
      </c>
      <c r="C2503" s="588" t="s">
        <v>26105</v>
      </c>
      <c r="D2503" s="589" t="s">
        <v>217</v>
      </c>
    </row>
    <row r="2504" spans="1:4" ht="13.5" x14ac:dyDescent="0.25">
      <c r="A2504" s="588" t="s">
        <v>30035</v>
      </c>
      <c r="B2504" s="588" t="s">
        <v>30036</v>
      </c>
      <c r="C2504" s="588" t="s">
        <v>26105</v>
      </c>
      <c r="D2504" s="589" t="s">
        <v>1090</v>
      </c>
    </row>
    <row r="2505" spans="1:4" ht="13.5" x14ac:dyDescent="0.25">
      <c r="A2505" s="588" t="s">
        <v>4146</v>
      </c>
      <c r="B2505" s="588" t="s">
        <v>30037</v>
      </c>
      <c r="C2505" s="588" t="s">
        <v>26105</v>
      </c>
      <c r="D2505" s="589" t="s">
        <v>711</v>
      </c>
    </row>
    <row r="2506" spans="1:4" ht="13.5" x14ac:dyDescent="0.25">
      <c r="A2506" s="588" t="s">
        <v>30038</v>
      </c>
      <c r="B2506" s="588" t="s">
        <v>30039</v>
      </c>
      <c r="C2506" s="588" t="s">
        <v>26105</v>
      </c>
      <c r="D2506" s="589" t="s">
        <v>1340</v>
      </c>
    </row>
    <row r="2507" spans="1:4" ht="13.5" x14ac:dyDescent="0.25">
      <c r="A2507" s="588" t="s">
        <v>4147</v>
      </c>
      <c r="B2507" s="588" t="s">
        <v>30040</v>
      </c>
      <c r="C2507" s="588" t="s">
        <v>26105</v>
      </c>
      <c r="D2507" s="589" t="s">
        <v>1329</v>
      </c>
    </row>
    <row r="2508" spans="1:4" ht="13.5" x14ac:dyDescent="0.25">
      <c r="A2508" s="588" t="s">
        <v>30041</v>
      </c>
      <c r="B2508" s="588" t="s">
        <v>30042</v>
      </c>
      <c r="C2508" s="588" t="s">
        <v>26105</v>
      </c>
      <c r="D2508" s="589" t="s">
        <v>30043</v>
      </c>
    </row>
    <row r="2509" spans="1:4" ht="13.5" x14ac:dyDescent="0.25">
      <c r="A2509" s="588" t="s">
        <v>30044</v>
      </c>
      <c r="B2509" s="588" t="s">
        <v>30045</v>
      </c>
      <c r="C2509" s="588" t="s">
        <v>26105</v>
      </c>
      <c r="D2509" s="589" t="s">
        <v>591</v>
      </c>
    </row>
    <row r="2510" spans="1:4" ht="13.5" x14ac:dyDescent="0.25">
      <c r="A2510" s="588" t="s">
        <v>30046</v>
      </c>
      <c r="B2510" s="588" t="s">
        <v>30047</v>
      </c>
      <c r="C2510" s="588" t="s">
        <v>26105</v>
      </c>
      <c r="D2510" s="589" t="s">
        <v>1356</v>
      </c>
    </row>
    <row r="2511" spans="1:4" ht="13.5" x14ac:dyDescent="0.25">
      <c r="A2511" s="588" t="s">
        <v>30048</v>
      </c>
      <c r="B2511" s="588" t="s">
        <v>30049</v>
      </c>
      <c r="C2511" s="588" t="s">
        <v>26105</v>
      </c>
      <c r="D2511" s="589" t="s">
        <v>18101</v>
      </c>
    </row>
    <row r="2512" spans="1:4" ht="13.5" x14ac:dyDescent="0.25">
      <c r="A2512" s="588" t="s">
        <v>4149</v>
      </c>
      <c r="B2512" s="588" t="s">
        <v>30050</v>
      </c>
      <c r="C2512" s="588" t="s">
        <v>26105</v>
      </c>
      <c r="D2512" s="589" t="s">
        <v>215</v>
      </c>
    </row>
    <row r="2513" spans="1:4" ht="13.5" x14ac:dyDescent="0.25">
      <c r="A2513" s="588" t="s">
        <v>30051</v>
      </c>
      <c r="B2513" s="588" t="s">
        <v>30052</v>
      </c>
      <c r="C2513" s="588" t="s">
        <v>26105</v>
      </c>
      <c r="D2513" s="589" t="s">
        <v>214</v>
      </c>
    </row>
    <row r="2514" spans="1:4" ht="13.5" x14ac:dyDescent="0.25">
      <c r="A2514" s="588" t="s">
        <v>4150</v>
      </c>
      <c r="B2514" s="588" t="s">
        <v>30053</v>
      </c>
      <c r="C2514" s="588" t="s">
        <v>26105</v>
      </c>
      <c r="D2514" s="589" t="s">
        <v>4151</v>
      </c>
    </row>
    <row r="2515" spans="1:4" ht="13.5" x14ac:dyDescent="0.25">
      <c r="A2515" s="588" t="s">
        <v>30054</v>
      </c>
      <c r="B2515" s="588" t="s">
        <v>30055</v>
      </c>
      <c r="C2515" s="588" t="s">
        <v>26105</v>
      </c>
      <c r="D2515" s="589" t="s">
        <v>3881</v>
      </c>
    </row>
    <row r="2516" spans="1:4" ht="13.5" x14ac:dyDescent="0.25">
      <c r="A2516" s="588" t="s">
        <v>4152</v>
      </c>
      <c r="B2516" s="588" t="s">
        <v>30056</v>
      </c>
      <c r="C2516" s="588" t="s">
        <v>26105</v>
      </c>
      <c r="D2516" s="589" t="s">
        <v>3803</v>
      </c>
    </row>
    <row r="2517" spans="1:4" ht="13.5" x14ac:dyDescent="0.25">
      <c r="A2517" s="588" t="s">
        <v>30057</v>
      </c>
      <c r="B2517" s="588" t="s">
        <v>30058</v>
      </c>
      <c r="C2517" s="588" t="s">
        <v>26105</v>
      </c>
      <c r="D2517" s="589" t="s">
        <v>962</v>
      </c>
    </row>
    <row r="2518" spans="1:4" ht="13.5" x14ac:dyDescent="0.25">
      <c r="A2518" s="588" t="s">
        <v>30059</v>
      </c>
      <c r="B2518" s="588" t="s">
        <v>30060</v>
      </c>
      <c r="C2518" s="588" t="s">
        <v>26105</v>
      </c>
      <c r="D2518" s="589" t="s">
        <v>3892</v>
      </c>
    </row>
    <row r="2519" spans="1:4" ht="13.5" x14ac:dyDescent="0.25">
      <c r="A2519" s="588" t="s">
        <v>30061</v>
      </c>
      <c r="B2519" s="588" t="s">
        <v>30062</v>
      </c>
      <c r="C2519" s="588" t="s">
        <v>26105</v>
      </c>
      <c r="D2519" s="589" t="s">
        <v>3822</v>
      </c>
    </row>
    <row r="2520" spans="1:4" ht="13.5" x14ac:dyDescent="0.25">
      <c r="A2520" s="588" t="s">
        <v>30063</v>
      </c>
      <c r="B2520" s="588" t="s">
        <v>30064</v>
      </c>
      <c r="C2520" s="588" t="s">
        <v>26105</v>
      </c>
      <c r="D2520" s="589" t="s">
        <v>5890</v>
      </c>
    </row>
    <row r="2521" spans="1:4" ht="13.5" x14ac:dyDescent="0.25">
      <c r="A2521" s="588" t="s">
        <v>4153</v>
      </c>
      <c r="B2521" s="588" t="s">
        <v>30065</v>
      </c>
      <c r="C2521" s="588" t="s">
        <v>26105</v>
      </c>
      <c r="D2521" s="589" t="s">
        <v>662</v>
      </c>
    </row>
    <row r="2522" spans="1:4" ht="13.5" x14ac:dyDescent="0.25">
      <c r="A2522" s="588" t="s">
        <v>30066</v>
      </c>
      <c r="B2522" s="588" t="s">
        <v>30067</v>
      </c>
      <c r="C2522" s="588" t="s">
        <v>26105</v>
      </c>
      <c r="D2522" s="589" t="s">
        <v>488</v>
      </c>
    </row>
    <row r="2523" spans="1:4" ht="13.5" x14ac:dyDescent="0.25">
      <c r="A2523" s="588" t="s">
        <v>4154</v>
      </c>
      <c r="B2523" s="588" t="s">
        <v>30068</v>
      </c>
      <c r="C2523" s="588" t="s">
        <v>26105</v>
      </c>
      <c r="D2523" s="589" t="s">
        <v>13507</v>
      </c>
    </row>
    <row r="2524" spans="1:4" ht="13.5" x14ac:dyDescent="0.25">
      <c r="A2524" s="588" t="s">
        <v>30069</v>
      </c>
      <c r="B2524" s="588" t="s">
        <v>30070</v>
      </c>
      <c r="C2524" s="588" t="s">
        <v>26105</v>
      </c>
      <c r="D2524" s="589" t="s">
        <v>191</v>
      </c>
    </row>
    <row r="2525" spans="1:4" ht="13.5" x14ac:dyDescent="0.25">
      <c r="A2525" s="588" t="s">
        <v>4155</v>
      </c>
      <c r="B2525" s="588" t="s">
        <v>30071</v>
      </c>
      <c r="C2525" s="588" t="s">
        <v>26105</v>
      </c>
      <c r="D2525" s="589" t="s">
        <v>30072</v>
      </c>
    </row>
    <row r="2526" spans="1:4" ht="13.5" x14ac:dyDescent="0.25">
      <c r="A2526" s="588" t="s">
        <v>30073</v>
      </c>
      <c r="B2526" s="588" t="s">
        <v>30074</v>
      </c>
      <c r="C2526" s="588" t="s">
        <v>26105</v>
      </c>
      <c r="D2526" s="589" t="s">
        <v>5213</v>
      </c>
    </row>
    <row r="2527" spans="1:4" ht="13.5" x14ac:dyDescent="0.25">
      <c r="A2527" s="588" t="s">
        <v>30075</v>
      </c>
      <c r="B2527" s="588" t="s">
        <v>30076</v>
      </c>
      <c r="C2527" s="588" t="s">
        <v>26105</v>
      </c>
      <c r="D2527" s="589" t="s">
        <v>1436</v>
      </c>
    </row>
    <row r="2528" spans="1:4" ht="13.5" x14ac:dyDescent="0.25">
      <c r="A2528" s="588" t="s">
        <v>30077</v>
      </c>
      <c r="B2528" s="588" t="s">
        <v>30078</v>
      </c>
      <c r="C2528" s="588" t="s">
        <v>26105</v>
      </c>
      <c r="D2528" s="589" t="s">
        <v>1250</v>
      </c>
    </row>
    <row r="2529" spans="1:4" ht="13.5" x14ac:dyDescent="0.25">
      <c r="A2529" s="588" t="s">
        <v>30079</v>
      </c>
      <c r="B2529" s="588" t="s">
        <v>30080</v>
      </c>
      <c r="C2529" s="588" t="s">
        <v>26105</v>
      </c>
      <c r="D2529" s="589" t="s">
        <v>929</v>
      </c>
    </row>
    <row r="2530" spans="1:4" ht="13.5" x14ac:dyDescent="0.25">
      <c r="A2530" s="588" t="s">
        <v>4156</v>
      </c>
      <c r="B2530" s="588" t="s">
        <v>30081</v>
      </c>
      <c r="C2530" s="588" t="s">
        <v>26105</v>
      </c>
      <c r="D2530" s="589" t="s">
        <v>6527</v>
      </c>
    </row>
    <row r="2531" spans="1:4" ht="13.5" x14ac:dyDescent="0.25">
      <c r="A2531" s="588" t="s">
        <v>4157</v>
      </c>
      <c r="B2531" s="588" t="s">
        <v>30082</v>
      </c>
      <c r="C2531" s="588" t="s">
        <v>26105</v>
      </c>
      <c r="D2531" s="589" t="s">
        <v>30083</v>
      </c>
    </row>
    <row r="2532" spans="1:4" ht="13.5" x14ac:dyDescent="0.25">
      <c r="A2532" s="588" t="s">
        <v>4158</v>
      </c>
      <c r="B2532" s="588" t="s">
        <v>30084</v>
      </c>
      <c r="C2532" s="588" t="s">
        <v>26105</v>
      </c>
      <c r="D2532" s="589" t="s">
        <v>852</v>
      </c>
    </row>
    <row r="2533" spans="1:4" ht="13.5" x14ac:dyDescent="0.25">
      <c r="A2533" s="588" t="s">
        <v>4159</v>
      </c>
      <c r="B2533" s="588" t="s">
        <v>30085</v>
      </c>
      <c r="C2533" s="588" t="s">
        <v>26105</v>
      </c>
      <c r="D2533" s="589" t="s">
        <v>14020</v>
      </c>
    </row>
    <row r="2534" spans="1:4" ht="13.5" x14ac:dyDescent="0.25">
      <c r="A2534" s="588" t="s">
        <v>4160</v>
      </c>
      <c r="B2534" s="588" t="s">
        <v>30086</v>
      </c>
      <c r="C2534" s="588" t="s">
        <v>26105</v>
      </c>
      <c r="D2534" s="589" t="s">
        <v>953</v>
      </c>
    </row>
    <row r="2535" spans="1:4" ht="13.5" x14ac:dyDescent="0.25">
      <c r="A2535" s="588" t="s">
        <v>4162</v>
      </c>
      <c r="B2535" s="588" t="s">
        <v>30087</v>
      </c>
      <c r="C2535" s="588" t="s">
        <v>26105</v>
      </c>
      <c r="D2535" s="589" t="s">
        <v>2508</v>
      </c>
    </row>
    <row r="2536" spans="1:4" ht="13.5" x14ac:dyDescent="0.25">
      <c r="A2536" s="588" t="s">
        <v>4163</v>
      </c>
      <c r="B2536" s="588" t="s">
        <v>30088</v>
      </c>
      <c r="C2536" s="588" t="s">
        <v>26105</v>
      </c>
      <c r="D2536" s="589" t="s">
        <v>18046</v>
      </c>
    </row>
    <row r="2537" spans="1:4" ht="13.5" x14ac:dyDescent="0.25">
      <c r="A2537" s="588" t="s">
        <v>4164</v>
      </c>
      <c r="B2537" s="588" t="s">
        <v>30089</v>
      </c>
      <c r="C2537" s="588" t="s">
        <v>26105</v>
      </c>
      <c r="D2537" s="589" t="s">
        <v>17527</v>
      </c>
    </row>
    <row r="2538" spans="1:4" ht="13.5" x14ac:dyDescent="0.25">
      <c r="A2538" s="588" t="s">
        <v>4165</v>
      </c>
      <c r="B2538" s="588" t="s">
        <v>30090</v>
      </c>
      <c r="C2538" s="588" t="s">
        <v>26105</v>
      </c>
      <c r="D2538" s="589" t="s">
        <v>466</v>
      </c>
    </row>
    <row r="2539" spans="1:4" ht="13.5" x14ac:dyDescent="0.25">
      <c r="A2539" s="588" t="s">
        <v>4166</v>
      </c>
      <c r="B2539" s="588" t="s">
        <v>30091</v>
      </c>
      <c r="C2539" s="588" t="s">
        <v>26105</v>
      </c>
      <c r="D2539" s="589" t="s">
        <v>30092</v>
      </c>
    </row>
    <row r="2540" spans="1:4" ht="13.5" x14ac:dyDescent="0.25">
      <c r="A2540" s="588" t="s">
        <v>4167</v>
      </c>
      <c r="B2540" s="588" t="s">
        <v>30093</v>
      </c>
      <c r="C2540" s="588" t="s">
        <v>26105</v>
      </c>
      <c r="D2540" s="589" t="s">
        <v>20199</v>
      </c>
    </row>
    <row r="2541" spans="1:4" ht="13.5" x14ac:dyDescent="0.25">
      <c r="A2541" s="588" t="s">
        <v>4168</v>
      </c>
      <c r="B2541" s="588" t="s">
        <v>30094</v>
      </c>
      <c r="C2541" s="588" t="s">
        <v>26105</v>
      </c>
      <c r="D2541" s="589" t="s">
        <v>22627</v>
      </c>
    </row>
    <row r="2542" spans="1:4" ht="13.5" x14ac:dyDescent="0.25">
      <c r="A2542" s="588" t="s">
        <v>4169</v>
      </c>
      <c r="B2542" s="588" t="s">
        <v>30095</v>
      </c>
      <c r="C2542" s="588" t="s">
        <v>26105</v>
      </c>
      <c r="D2542" s="589" t="s">
        <v>18266</v>
      </c>
    </row>
    <row r="2543" spans="1:4" ht="13.5" x14ac:dyDescent="0.25">
      <c r="A2543" s="588" t="s">
        <v>4170</v>
      </c>
      <c r="B2543" s="588" t="s">
        <v>30096</v>
      </c>
      <c r="C2543" s="588" t="s">
        <v>26105</v>
      </c>
      <c r="D2543" s="589" t="s">
        <v>1333</v>
      </c>
    </row>
    <row r="2544" spans="1:4" ht="13.5" x14ac:dyDescent="0.25">
      <c r="A2544" s="588" t="s">
        <v>4172</v>
      </c>
      <c r="B2544" s="588" t="s">
        <v>30097</v>
      </c>
      <c r="C2544" s="588" t="s">
        <v>26105</v>
      </c>
      <c r="D2544" s="589" t="s">
        <v>13638</v>
      </c>
    </row>
    <row r="2545" spans="1:4" ht="13.5" x14ac:dyDescent="0.25">
      <c r="A2545" s="588" t="s">
        <v>4173</v>
      </c>
      <c r="B2545" s="588" t="s">
        <v>30098</v>
      </c>
      <c r="C2545" s="588" t="s">
        <v>26105</v>
      </c>
      <c r="D2545" s="589" t="s">
        <v>18885</v>
      </c>
    </row>
    <row r="2546" spans="1:4" ht="13.5" x14ac:dyDescent="0.25">
      <c r="A2546" s="588" t="s">
        <v>4174</v>
      </c>
      <c r="B2546" s="588" t="s">
        <v>30099</v>
      </c>
      <c r="C2546" s="588" t="s">
        <v>26105</v>
      </c>
      <c r="D2546" s="589" t="s">
        <v>30100</v>
      </c>
    </row>
    <row r="2547" spans="1:4" ht="13.5" x14ac:dyDescent="0.25">
      <c r="A2547" s="588" t="s">
        <v>4175</v>
      </c>
      <c r="B2547" s="588" t="s">
        <v>30101</v>
      </c>
      <c r="C2547" s="588" t="s">
        <v>26105</v>
      </c>
      <c r="D2547" s="589" t="s">
        <v>952</v>
      </c>
    </row>
    <row r="2548" spans="1:4" ht="13.5" x14ac:dyDescent="0.25">
      <c r="A2548" s="588" t="s">
        <v>4176</v>
      </c>
      <c r="B2548" s="588" t="s">
        <v>30102</v>
      </c>
      <c r="C2548" s="588" t="s">
        <v>26105</v>
      </c>
      <c r="D2548" s="589" t="s">
        <v>1627</v>
      </c>
    </row>
    <row r="2549" spans="1:4" ht="13.5" x14ac:dyDescent="0.25">
      <c r="A2549" s="588" t="s">
        <v>4178</v>
      </c>
      <c r="B2549" s="588" t="s">
        <v>30103</v>
      </c>
      <c r="C2549" s="588" t="s">
        <v>26105</v>
      </c>
      <c r="D2549" s="589" t="s">
        <v>3871</v>
      </c>
    </row>
    <row r="2550" spans="1:4" ht="13.5" x14ac:dyDescent="0.25">
      <c r="A2550" s="588" t="s">
        <v>4179</v>
      </c>
      <c r="B2550" s="588" t="s">
        <v>30104</v>
      </c>
      <c r="C2550" s="588" t="s">
        <v>26105</v>
      </c>
      <c r="D2550" s="589" t="s">
        <v>13400</v>
      </c>
    </row>
    <row r="2551" spans="1:4" ht="13.5" x14ac:dyDescent="0.25">
      <c r="A2551" s="588" t="s">
        <v>4180</v>
      </c>
      <c r="B2551" s="588" t="s">
        <v>30105</v>
      </c>
      <c r="C2551" s="588" t="s">
        <v>26105</v>
      </c>
      <c r="D2551" s="589" t="s">
        <v>263</v>
      </c>
    </row>
    <row r="2552" spans="1:4" ht="13.5" x14ac:dyDescent="0.25">
      <c r="A2552" s="588" t="s">
        <v>4181</v>
      </c>
      <c r="B2552" s="588" t="s">
        <v>30106</v>
      </c>
      <c r="C2552" s="588" t="s">
        <v>26105</v>
      </c>
      <c r="D2552" s="589" t="s">
        <v>13819</v>
      </c>
    </row>
    <row r="2553" spans="1:4" ht="13.5" x14ac:dyDescent="0.25">
      <c r="A2553" s="588" t="s">
        <v>4182</v>
      </c>
      <c r="B2553" s="588" t="s">
        <v>30107</v>
      </c>
      <c r="C2553" s="588" t="s">
        <v>26237</v>
      </c>
      <c r="D2553" s="589" t="s">
        <v>418</v>
      </c>
    </row>
    <row r="2554" spans="1:4" ht="13.5" x14ac:dyDescent="0.25">
      <c r="A2554" s="588" t="s">
        <v>4183</v>
      </c>
      <c r="B2554" s="588" t="s">
        <v>30108</v>
      </c>
      <c r="C2554" s="588" t="s">
        <v>26105</v>
      </c>
      <c r="D2554" s="589" t="s">
        <v>1470</v>
      </c>
    </row>
    <row r="2555" spans="1:4" ht="13.5" x14ac:dyDescent="0.25">
      <c r="A2555" s="588" t="s">
        <v>4184</v>
      </c>
      <c r="B2555" s="588" t="s">
        <v>30109</v>
      </c>
      <c r="C2555" s="588" t="s">
        <v>26105</v>
      </c>
      <c r="D2555" s="589" t="s">
        <v>17681</v>
      </c>
    </row>
    <row r="2556" spans="1:4" ht="13.5" x14ac:dyDescent="0.25">
      <c r="A2556" s="588" t="s">
        <v>4185</v>
      </c>
      <c r="B2556" s="588" t="s">
        <v>30110</v>
      </c>
      <c r="C2556" s="588" t="s">
        <v>26105</v>
      </c>
      <c r="D2556" s="589" t="s">
        <v>30111</v>
      </c>
    </row>
    <row r="2557" spans="1:4" ht="13.5" x14ac:dyDescent="0.25">
      <c r="A2557" s="588" t="s">
        <v>4186</v>
      </c>
      <c r="B2557" s="588" t="s">
        <v>30112</v>
      </c>
      <c r="C2557" s="588" t="s">
        <v>26105</v>
      </c>
      <c r="D2557" s="589" t="s">
        <v>30113</v>
      </c>
    </row>
    <row r="2558" spans="1:4" ht="13.5" x14ac:dyDescent="0.25">
      <c r="A2558" s="588" t="s">
        <v>4187</v>
      </c>
      <c r="B2558" s="588" t="s">
        <v>30114</v>
      </c>
      <c r="C2558" s="588" t="s">
        <v>26105</v>
      </c>
      <c r="D2558" s="589" t="s">
        <v>1969</v>
      </c>
    </row>
    <row r="2559" spans="1:4" ht="13.5" x14ac:dyDescent="0.25">
      <c r="A2559" s="588" t="s">
        <v>4188</v>
      </c>
      <c r="B2559" s="588" t="s">
        <v>30115</v>
      </c>
      <c r="C2559" s="588" t="s">
        <v>26105</v>
      </c>
      <c r="D2559" s="589" t="s">
        <v>6467</v>
      </c>
    </row>
    <row r="2560" spans="1:4" ht="13.5" x14ac:dyDescent="0.25">
      <c r="A2560" s="588" t="s">
        <v>4189</v>
      </c>
      <c r="B2560" s="588" t="s">
        <v>30116</v>
      </c>
      <c r="C2560" s="588" t="s">
        <v>26105</v>
      </c>
      <c r="D2560" s="589" t="s">
        <v>18268</v>
      </c>
    </row>
    <row r="2561" spans="1:4" ht="13.5" x14ac:dyDescent="0.25">
      <c r="A2561" s="588" t="s">
        <v>4190</v>
      </c>
      <c r="B2561" s="588" t="s">
        <v>30117</v>
      </c>
      <c r="C2561" s="588" t="s">
        <v>26105</v>
      </c>
      <c r="D2561" s="589" t="s">
        <v>13771</v>
      </c>
    </row>
    <row r="2562" spans="1:4" ht="13.5" x14ac:dyDescent="0.25">
      <c r="A2562" s="588" t="s">
        <v>30118</v>
      </c>
      <c r="B2562" s="588" t="s">
        <v>30119</v>
      </c>
      <c r="C2562" s="588" t="s">
        <v>26105</v>
      </c>
      <c r="D2562" s="589" t="s">
        <v>2450</v>
      </c>
    </row>
    <row r="2563" spans="1:4" ht="13.5" x14ac:dyDescent="0.25">
      <c r="A2563" s="588" t="s">
        <v>30120</v>
      </c>
      <c r="B2563" s="588" t="s">
        <v>30121</v>
      </c>
      <c r="C2563" s="588" t="s">
        <v>26105</v>
      </c>
      <c r="D2563" s="589" t="s">
        <v>519</v>
      </c>
    </row>
    <row r="2564" spans="1:4" ht="13.5" x14ac:dyDescent="0.25">
      <c r="A2564" s="588" t="s">
        <v>30122</v>
      </c>
      <c r="B2564" s="588" t="s">
        <v>30123</v>
      </c>
      <c r="C2564" s="588" t="s">
        <v>26105</v>
      </c>
      <c r="D2564" s="589" t="s">
        <v>14771</v>
      </c>
    </row>
    <row r="2565" spans="1:4" ht="13.5" x14ac:dyDescent="0.25">
      <c r="A2565" s="588" t="s">
        <v>30124</v>
      </c>
      <c r="B2565" s="588" t="s">
        <v>30125</v>
      </c>
      <c r="C2565" s="588" t="s">
        <v>26105</v>
      </c>
      <c r="D2565" s="589" t="s">
        <v>4650</v>
      </c>
    </row>
    <row r="2566" spans="1:4" ht="13.5" x14ac:dyDescent="0.25">
      <c r="A2566" s="588" t="s">
        <v>4193</v>
      </c>
      <c r="B2566" s="588" t="s">
        <v>30126</v>
      </c>
      <c r="C2566" s="588" t="s">
        <v>26237</v>
      </c>
      <c r="D2566" s="589" t="s">
        <v>1053</v>
      </c>
    </row>
    <row r="2567" spans="1:4" ht="13.5" x14ac:dyDescent="0.25">
      <c r="A2567" s="588" t="s">
        <v>4196</v>
      </c>
      <c r="B2567" s="588" t="s">
        <v>30127</v>
      </c>
      <c r="C2567" s="588" t="s">
        <v>26237</v>
      </c>
      <c r="D2567" s="589" t="s">
        <v>1383</v>
      </c>
    </row>
    <row r="2568" spans="1:4" ht="13.5" x14ac:dyDescent="0.25">
      <c r="A2568" s="588" t="s">
        <v>4197</v>
      </c>
      <c r="B2568" s="588" t="s">
        <v>30128</v>
      </c>
      <c r="C2568" s="588" t="s">
        <v>26237</v>
      </c>
      <c r="D2568" s="589" t="s">
        <v>774</v>
      </c>
    </row>
    <row r="2569" spans="1:4" ht="13.5" x14ac:dyDescent="0.25">
      <c r="A2569" s="588" t="s">
        <v>4198</v>
      </c>
      <c r="B2569" s="588" t="s">
        <v>30129</v>
      </c>
      <c r="C2569" s="588" t="s">
        <v>26237</v>
      </c>
      <c r="D2569" s="589" t="s">
        <v>16680</v>
      </c>
    </row>
    <row r="2570" spans="1:4" ht="13.5" x14ac:dyDescent="0.25">
      <c r="A2570" s="588" t="s">
        <v>4199</v>
      </c>
      <c r="B2570" s="588" t="s">
        <v>30130</v>
      </c>
      <c r="C2570" s="588" t="s">
        <v>26237</v>
      </c>
      <c r="D2570" s="589" t="s">
        <v>14535</v>
      </c>
    </row>
    <row r="2571" spans="1:4" ht="13.5" x14ac:dyDescent="0.25">
      <c r="A2571" s="588" t="s">
        <v>4200</v>
      </c>
      <c r="B2571" s="588" t="s">
        <v>30131</v>
      </c>
      <c r="C2571" s="588" t="s">
        <v>26237</v>
      </c>
      <c r="D2571" s="589" t="s">
        <v>30132</v>
      </c>
    </row>
    <row r="2572" spans="1:4" ht="13.5" x14ac:dyDescent="0.25">
      <c r="A2572" s="588" t="s">
        <v>4201</v>
      </c>
      <c r="B2572" s="588" t="s">
        <v>30133</v>
      </c>
      <c r="C2572" s="588" t="s">
        <v>26237</v>
      </c>
      <c r="D2572" s="589" t="s">
        <v>30134</v>
      </c>
    </row>
    <row r="2573" spans="1:4" ht="13.5" x14ac:dyDescent="0.25">
      <c r="A2573" s="588" t="s">
        <v>4203</v>
      </c>
      <c r="B2573" s="588" t="s">
        <v>30135</v>
      </c>
      <c r="C2573" s="588" t="s">
        <v>26237</v>
      </c>
      <c r="D2573" s="589" t="s">
        <v>18086</v>
      </c>
    </row>
    <row r="2574" spans="1:4" ht="13.5" x14ac:dyDescent="0.25">
      <c r="A2574" s="588" t="s">
        <v>4204</v>
      </c>
      <c r="B2574" s="588" t="s">
        <v>30136</v>
      </c>
      <c r="C2574" s="588" t="s">
        <v>26237</v>
      </c>
      <c r="D2574" s="589" t="s">
        <v>2264</v>
      </c>
    </row>
    <row r="2575" spans="1:4" ht="13.5" x14ac:dyDescent="0.25">
      <c r="A2575" s="588" t="s">
        <v>4205</v>
      </c>
      <c r="B2575" s="588" t="s">
        <v>30137</v>
      </c>
      <c r="C2575" s="588" t="s">
        <v>26237</v>
      </c>
      <c r="D2575" s="589" t="s">
        <v>1095</v>
      </c>
    </row>
    <row r="2576" spans="1:4" ht="13.5" x14ac:dyDescent="0.25">
      <c r="A2576" s="588" t="s">
        <v>4206</v>
      </c>
      <c r="B2576" s="588" t="s">
        <v>30138</v>
      </c>
      <c r="C2576" s="588" t="s">
        <v>26237</v>
      </c>
      <c r="D2576" s="589" t="s">
        <v>696</v>
      </c>
    </row>
    <row r="2577" spans="1:4" ht="13.5" x14ac:dyDescent="0.25">
      <c r="A2577" s="588" t="s">
        <v>4207</v>
      </c>
      <c r="B2577" s="588" t="s">
        <v>30139</v>
      </c>
      <c r="C2577" s="588" t="s">
        <v>26237</v>
      </c>
      <c r="D2577" s="589" t="s">
        <v>2534</v>
      </c>
    </row>
    <row r="2578" spans="1:4" ht="13.5" x14ac:dyDescent="0.25">
      <c r="A2578" s="588" t="s">
        <v>4208</v>
      </c>
      <c r="B2578" s="588" t="s">
        <v>30140</v>
      </c>
      <c r="C2578" s="588" t="s">
        <v>26237</v>
      </c>
      <c r="D2578" s="589" t="s">
        <v>5064</v>
      </c>
    </row>
    <row r="2579" spans="1:4" ht="13.5" x14ac:dyDescent="0.25">
      <c r="A2579" s="588" t="s">
        <v>4209</v>
      </c>
      <c r="B2579" s="588" t="s">
        <v>30141</v>
      </c>
      <c r="C2579" s="588" t="s">
        <v>26237</v>
      </c>
      <c r="D2579" s="589" t="s">
        <v>5281</v>
      </c>
    </row>
    <row r="2580" spans="1:4" ht="13.5" x14ac:dyDescent="0.25">
      <c r="A2580" s="588" t="s">
        <v>4210</v>
      </c>
      <c r="B2580" s="588" t="s">
        <v>30142</v>
      </c>
      <c r="C2580" s="588" t="s">
        <v>26237</v>
      </c>
      <c r="D2580" s="589" t="s">
        <v>1346</v>
      </c>
    </row>
    <row r="2581" spans="1:4" ht="13.5" x14ac:dyDescent="0.25">
      <c r="A2581" s="588" t="s">
        <v>4211</v>
      </c>
      <c r="B2581" s="588" t="s">
        <v>30143</v>
      </c>
      <c r="C2581" s="588" t="s">
        <v>26237</v>
      </c>
      <c r="D2581" s="589" t="s">
        <v>659</v>
      </c>
    </row>
    <row r="2582" spans="1:4" ht="13.5" x14ac:dyDescent="0.25">
      <c r="A2582" s="588" t="s">
        <v>4212</v>
      </c>
      <c r="B2582" s="588" t="s">
        <v>30144</v>
      </c>
      <c r="C2582" s="588" t="s">
        <v>26237</v>
      </c>
      <c r="D2582" s="589" t="s">
        <v>30145</v>
      </c>
    </row>
    <row r="2583" spans="1:4" ht="13.5" x14ac:dyDescent="0.25">
      <c r="A2583" s="588" t="s">
        <v>4213</v>
      </c>
      <c r="B2583" s="588" t="s">
        <v>30146</v>
      </c>
      <c r="C2583" s="588" t="s">
        <v>26237</v>
      </c>
      <c r="D2583" s="589" t="s">
        <v>293</v>
      </c>
    </row>
    <row r="2584" spans="1:4" ht="13.5" x14ac:dyDescent="0.25">
      <c r="A2584" s="588" t="s">
        <v>4214</v>
      </c>
      <c r="B2584" s="588" t="s">
        <v>30147</v>
      </c>
      <c r="C2584" s="588" t="s">
        <v>26237</v>
      </c>
      <c r="D2584" s="589" t="s">
        <v>2272</v>
      </c>
    </row>
    <row r="2585" spans="1:4" ht="13.5" x14ac:dyDescent="0.25">
      <c r="A2585" s="588" t="s">
        <v>4215</v>
      </c>
      <c r="B2585" s="588" t="s">
        <v>30148</v>
      </c>
      <c r="C2585" s="588" t="s">
        <v>26237</v>
      </c>
      <c r="D2585" s="589" t="s">
        <v>17683</v>
      </c>
    </row>
    <row r="2586" spans="1:4" ht="13.5" x14ac:dyDescent="0.25">
      <c r="A2586" s="588" t="s">
        <v>4216</v>
      </c>
      <c r="B2586" s="588" t="s">
        <v>30149</v>
      </c>
      <c r="C2586" s="588" t="s">
        <v>26237</v>
      </c>
      <c r="D2586" s="589" t="s">
        <v>13508</v>
      </c>
    </row>
    <row r="2587" spans="1:4" ht="13.5" x14ac:dyDescent="0.25">
      <c r="A2587" s="588" t="s">
        <v>4217</v>
      </c>
      <c r="B2587" s="588" t="s">
        <v>30150</v>
      </c>
      <c r="C2587" s="588" t="s">
        <v>26237</v>
      </c>
      <c r="D2587" s="589" t="s">
        <v>2508</v>
      </c>
    </row>
    <row r="2588" spans="1:4" ht="13.5" x14ac:dyDescent="0.25">
      <c r="A2588" s="588" t="s">
        <v>4219</v>
      </c>
      <c r="B2588" s="588" t="s">
        <v>30151</v>
      </c>
      <c r="C2588" s="588" t="s">
        <v>26237</v>
      </c>
      <c r="D2588" s="589" t="s">
        <v>1137</v>
      </c>
    </row>
    <row r="2589" spans="1:4" ht="13.5" x14ac:dyDescent="0.25">
      <c r="A2589" s="588" t="s">
        <v>4220</v>
      </c>
      <c r="B2589" s="588" t="s">
        <v>30152</v>
      </c>
      <c r="C2589" s="588" t="s">
        <v>26237</v>
      </c>
      <c r="D2589" s="589" t="s">
        <v>5816</v>
      </c>
    </row>
    <row r="2590" spans="1:4" ht="13.5" x14ac:dyDescent="0.25">
      <c r="A2590" s="588" t="s">
        <v>4222</v>
      </c>
      <c r="B2590" s="588" t="s">
        <v>30153</v>
      </c>
      <c r="C2590" s="588" t="s">
        <v>26237</v>
      </c>
      <c r="D2590" s="589" t="s">
        <v>21111</v>
      </c>
    </row>
    <row r="2591" spans="1:4" ht="13.5" x14ac:dyDescent="0.25">
      <c r="A2591" s="588" t="s">
        <v>30154</v>
      </c>
      <c r="B2591" s="588" t="s">
        <v>30155</v>
      </c>
      <c r="C2591" s="588" t="s">
        <v>26237</v>
      </c>
      <c r="D2591" s="589" t="s">
        <v>29568</v>
      </c>
    </row>
    <row r="2592" spans="1:4" ht="13.5" x14ac:dyDescent="0.25">
      <c r="A2592" s="588" t="s">
        <v>4223</v>
      </c>
      <c r="B2592" s="588" t="s">
        <v>30156</v>
      </c>
      <c r="C2592" s="588" t="s">
        <v>26237</v>
      </c>
      <c r="D2592" s="589" t="s">
        <v>18690</v>
      </c>
    </row>
    <row r="2593" spans="1:4" ht="13.5" x14ac:dyDescent="0.25">
      <c r="A2593" s="588" t="s">
        <v>4224</v>
      </c>
      <c r="B2593" s="588" t="s">
        <v>30157</v>
      </c>
      <c r="C2593" s="588" t="s">
        <v>26237</v>
      </c>
      <c r="D2593" s="589" t="s">
        <v>30158</v>
      </c>
    </row>
    <row r="2594" spans="1:4" ht="13.5" x14ac:dyDescent="0.25">
      <c r="A2594" s="588" t="s">
        <v>4225</v>
      </c>
      <c r="B2594" s="588" t="s">
        <v>30159</v>
      </c>
      <c r="C2594" s="588" t="s">
        <v>26237</v>
      </c>
      <c r="D2594" s="589" t="s">
        <v>16892</v>
      </c>
    </row>
    <row r="2595" spans="1:4" ht="13.5" x14ac:dyDescent="0.25">
      <c r="A2595" s="588" t="s">
        <v>4226</v>
      </c>
      <c r="B2595" s="588" t="s">
        <v>30160</v>
      </c>
      <c r="C2595" s="588" t="s">
        <v>26237</v>
      </c>
      <c r="D2595" s="589" t="s">
        <v>592</v>
      </c>
    </row>
    <row r="2596" spans="1:4" ht="13.5" x14ac:dyDescent="0.25">
      <c r="A2596" s="588" t="s">
        <v>4227</v>
      </c>
      <c r="B2596" s="588" t="s">
        <v>30161</v>
      </c>
      <c r="C2596" s="588" t="s">
        <v>26237</v>
      </c>
      <c r="D2596" s="589" t="s">
        <v>30162</v>
      </c>
    </row>
    <row r="2597" spans="1:4" ht="13.5" x14ac:dyDescent="0.25">
      <c r="A2597" s="588" t="s">
        <v>4228</v>
      </c>
      <c r="B2597" s="588" t="s">
        <v>30163</v>
      </c>
      <c r="C2597" s="588" t="s">
        <v>26237</v>
      </c>
      <c r="D2597" s="589" t="s">
        <v>1251</v>
      </c>
    </row>
    <row r="2598" spans="1:4" ht="13.5" x14ac:dyDescent="0.25">
      <c r="A2598" s="588" t="s">
        <v>4229</v>
      </c>
      <c r="B2598" s="588" t="s">
        <v>30164</v>
      </c>
      <c r="C2598" s="588" t="s">
        <v>26237</v>
      </c>
      <c r="D2598" s="589" t="s">
        <v>1292</v>
      </c>
    </row>
    <row r="2599" spans="1:4" ht="13.5" x14ac:dyDescent="0.25">
      <c r="A2599" s="588" t="s">
        <v>30165</v>
      </c>
      <c r="B2599" s="588" t="s">
        <v>30166</v>
      </c>
      <c r="C2599" s="588" t="s">
        <v>26237</v>
      </c>
      <c r="D2599" s="589" t="s">
        <v>30167</v>
      </c>
    </row>
    <row r="2600" spans="1:4" ht="13.5" x14ac:dyDescent="0.25">
      <c r="A2600" s="588" t="s">
        <v>4231</v>
      </c>
      <c r="B2600" s="588" t="s">
        <v>30168</v>
      </c>
      <c r="C2600" s="588" t="s">
        <v>26237</v>
      </c>
      <c r="D2600" s="589" t="s">
        <v>921</v>
      </c>
    </row>
    <row r="2601" spans="1:4" ht="13.5" x14ac:dyDescent="0.25">
      <c r="A2601" s="588" t="s">
        <v>4232</v>
      </c>
      <c r="B2601" s="588" t="s">
        <v>30169</v>
      </c>
      <c r="C2601" s="588" t="s">
        <v>26237</v>
      </c>
      <c r="D2601" s="589" t="s">
        <v>780</v>
      </c>
    </row>
    <row r="2602" spans="1:4" ht="13.5" x14ac:dyDescent="0.25">
      <c r="A2602" s="588" t="s">
        <v>4233</v>
      </c>
      <c r="B2602" s="588" t="s">
        <v>30170</v>
      </c>
      <c r="C2602" s="588" t="s">
        <v>26237</v>
      </c>
      <c r="D2602" s="589" t="s">
        <v>5213</v>
      </c>
    </row>
    <row r="2603" spans="1:4" ht="13.5" x14ac:dyDescent="0.25">
      <c r="A2603" s="588" t="s">
        <v>4234</v>
      </c>
      <c r="B2603" s="588" t="s">
        <v>30171</v>
      </c>
      <c r="C2603" s="588" t="s">
        <v>26237</v>
      </c>
      <c r="D2603" s="589" t="s">
        <v>973</v>
      </c>
    </row>
    <row r="2604" spans="1:4" ht="13.5" x14ac:dyDescent="0.25">
      <c r="A2604" s="588" t="s">
        <v>4235</v>
      </c>
      <c r="B2604" s="588" t="s">
        <v>30172</v>
      </c>
      <c r="C2604" s="588" t="s">
        <v>26237</v>
      </c>
      <c r="D2604" s="589" t="s">
        <v>13821</v>
      </c>
    </row>
    <row r="2605" spans="1:4" ht="13.5" x14ac:dyDescent="0.25">
      <c r="A2605" s="588" t="s">
        <v>4236</v>
      </c>
      <c r="B2605" s="588" t="s">
        <v>30173</v>
      </c>
      <c r="C2605" s="588" t="s">
        <v>26237</v>
      </c>
      <c r="D2605" s="589" t="s">
        <v>1096</v>
      </c>
    </row>
    <row r="2606" spans="1:4" ht="13.5" x14ac:dyDescent="0.25">
      <c r="A2606" s="588" t="s">
        <v>4237</v>
      </c>
      <c r="B2606" s="588" t="s">
        <v>30174</v>
      </c>
      <c r="C2606" s="588" t="s">
        <v>26237</v>
      </c>
      <c r="D2606" s="589" t="s">
        <v>695</v>
      </c>
    </row>
    <row r="2607" spans="1:4" ht="13.5" x14ac:dyDescent="0.25">
      <c r="A2607" s="588" t="s">
        <v>30175</v>
      </c>
      <c r="B2607" s="588" t="s">
        <v>30176</v>
      </c>
      <c r="C2607" s="588" t="s">
        <v>26237</v>
      </c>
      <c r="D2607" s="589" t="s">
        <v>4978</v>
      </c>
    </row>
    <row r="2608" spans="1:4" ht="13.5" x14ac:dyDescent="0.25">
      <c r="A2608" s="588" t="s">
        <v>4238</v>
      </c>
      <c r="B2608" s="588" t="s">
        <v>30177</v>
      </c>
      <c r="C2608" s="588" t="s">
        <v>26237</v>
      </c>
      <c r="D2608" s="589" t="s">
        <v>13672</v>
      </c>
    </row>
    <row r="2609" spans="1:4" ht="13.5" x14ac:dyDescent="0.25">
      <c r="A2609" s="588" t="s">
        <v>4240</v>
      </c>
      <c r="B2609" s="588" t="s">
        <v>30178</v>
      </c>
      <c r="C2609" s="588" t="s">
        <v>26237</v>
      </c>
      <c r="D2609" s="589" t="s">
        <v>1301</v>
      </c>
    </row>
    <row r="2610" spans="1:4" ht="13.5" x14ac:dyDescent="0.25">
      <c r="A2610" s="588" t="s">
        <v>4241</v>
      </c>
      <c r="B2610" s="588" t="s">
        <v>30179</v>
      </c>
      <c r="C2610" s="588" t="s">
        <v>26237</v>
      </c>
      <c r="D2610" s="589" t="s">
        <v>826</v>
      </c>
    </row>
    <row r="2611" spans="1:4" ht="13.5" x14ac:dyDescent="0.25">
      <c r="A2611" s="588" t="s">
        <v>4242</v>
      </c>
      <c r="B2611" s="588" t="s">
        <v>30180</v>
      </c>
      <c r="C2611" s="588" t="s">
        <v>26237</v>
      </c>
      <c r="D2611" s="589" t="s">
        <v>789</v>
      </c>
    </row>
    <row r="2612" spans="1:4" ht="13.5" x14ac:dyDescent="0.25">
      <c r="A2612" s="588" t="s">
        <v>4243</v>
      </c>
      <c r="B2612" s="588" t="s">
        <v>30181</v>
      </c>
      <c r="C2612" s="588" t="s">
        <v>26237</v>
      </c>
      <c r="D2612" s="589" t="s">
        <v>13822</v>
      </c>
    </row>
    <row r="2613" spans="1:4" ht="13.5" x14ac:dyDescent="0.25">
      <c r="A2613" s="588" t="s">
        <v>4244</v>
      </c>
      <c r="B2613" s="588" t="s">
        <v>30182</v>
      </c>
      <c r="C2613" s="588" t="s">
        <v>26237</v>
      </c>
      <c r="D2613" s="589" t="s">
        <v>30183</v>
      </c>
    </row>
    <row r="2614" spans="1:4" ht="13.5" x14ac:dyDescent="0.25">
      <c r="A2614" s="588" t="s">
        <v>4245</v>
      </c>
      <c r="B2614" s="588" t="s">
        <v>30184</v>
      </c>
      <c r="C2614" s="588" t="s">
        <v>26237</v>
      </c>
      <c r="D2614" s="589" t="s">
        <v>17686</v>
      </c>
    </row>
    <row r="2615" spans="1:4" ht="13.5" x14ac:dyDescent="0.25">
      <c r="A2615" s="588" t="s">
        <v>4247</v>
      </c>
      <c r="B2615" s="588" t="s">
        <v>30185</v>
      </c>
      <c r="C2615" s="588" t="s">
        <v>26237</v>
      </c>
      <c r="D2615" s="589" t="s">
        <v>4888</v>
      </c>
    </row>
    <row r="2616" spans="1:4" ht="13.5" x14ac:dyDescent="0.25">
      <c r="A2616" s="588" t="s">
        <v>4248</v>
      </c>
      <c r="B2616" s="588" t="s">
        <v>30186</v>
      </c>
      <c r="C2616" s="588" t="s">
        <v>26237</v>
      </c>
      <c r="D2616" s="589" t="s">
        <v>20236</v>
      </c>
    </row>
    <row r="2617" spans="1:4" ht="13.5" x14ac:dyDescent="0.25">
      <c r="A2617" s="588" t="s">
        <v>4249</v>
      </c>
      <c r="B2617" s="588" t="s">
        <v>30187</v>
      </c>
      <c r="C2617" s="588" t="s">
        <v>26237</v>
      </c>
      <c r="D2617" s="589" t="s">
        <v>30188</v>
      </c>
    </row>
    <row r="2618" spans="1:4" ht="13.5" x14ac:dyDescent="0.25">
      <c r="A2618" s="588" t="s">
        <v>4250</v>
      </c>
      <c r="B2618" s="588" t="s">
        <v>30189</v>
      </c>
      <c r="C2618" s="588" t="s">
        <v>26237</v>
      </c>
      <c r="D2618" s="589" t="s">
        <v>30190</v>
      </c>
    </row>
    <row r="2619" spans="1:4" ht="13.5" x14ac:dyDescent="0.25">
      <c r="A2619" s="588" t="s">
        <v>4252</v>
      </c>
      <c r="B2619" s="588" t="s">
        <v>30191</v>
      </c>
      <c r="C2619" s="588" t="s">
        <v>26237</v>
      </c>
      <c r="D2619" s="589" t="s">
        <v>30192</v>
      </c>
    </row>
    <row r="2620" spans="1:4" ht="13.5" x14ac:dyDescent="0.25">
      <c r="A2620" s="588" t="s">
        <v>4253</v>
      </c>
      <c r="B2620" s="588" t="s">
        <v>30193</v>
      </c>
      <c r="C2620" s="588" t="s">
        <v>26237</v>
      </c>
      <c r="D2620" s="589" t="s">
        <v>232</v>
      </c>
    </row>
    <row r="2621" spans="1:4" ht="13.5" x14ac:dyDescent="0.25">
      <c r="A2621" s="588" t="s">
        <v>4254</v>
      </c>
      <c r="B2621" s="588" t="s">
        <v>30194</v>
      </c>
      <c r="C2621" s="588" t="s">
        <v>26237</v>
      </c>
      <c r="D2621" s="589" t="s">
        <v>18043</v>
      </c>
    </row>
    <row r="2622" spans="1:4" ht="13.5" x14ac:dyDescent="0.25">
      <c r="A2622" s="588" t="s">
        <v>4255</v>
      </c>
      <c r="B2622" s="588" t="s">
        <v>30195</v>
      </c>
      <c r="C2622" s="588" t="s">
        <v>26237</v>
      </c>
      <c r="D2622" s="589" t="s">
        <v>14512</v>
      </c>
    </row>
    <row r="2623" spans="1:4" ht="13.5" x14ac:dyDescent="0.25">
      <c r="A2623" s="588" t="s">
        <v>4256</v>
      </c>
      <c r="B2623" s="588" t="s">
        <v>30196</v>
      </c>
      <c r="C2623" s="588" t="s">
        <v>26237</v>
      </c>
      <c r="D2623" s="589" t="s">
        <v>1468</v>
      </c>
    </row>
    <row r="2624" spans="1:4" ht="13.5" x14ac:dyDescent="0.25">
      <c r="A2624" s="588" t="s">
        <v>4257</v>
      </c>
      <c r="B2624" s="588" t="s">
        <v>30197</v>
      </c>
      <c r="C2624" s="588" t="s">
        <v>26237</v>
      </c>
      <c r="D2624" s="589" t="s">
        <v>479</v>
      </c>
    </row>
    <row r="2625" spans="1:4" ht="13.5" x14ac:dyDescent="0.25">
      <c r="A2625" s="588" t="s">
        <v>4258</v>
      </c>
      <c r="B2625" s="588" t="s">
        <v>30198</v>
      </c>
      <c r="C2625" s="588" t="s">
        <v>26237</v>
      </c>
      <c r="D2625" s="589" t="s">
        <v>18043</v>
      </c>
    </row>
    <row r="2626" spans="1:4" ht="13.5" x14ac:dyDescent="0.25">
      <c r="A2626" s="588" t="s">
        <v>4259</v>
      </c>
      <c r="B2626" s="588" t="s">
        <v>30199</v>
      </c>
      <c r="C2626" s="588" t="s">
        <v>26237</v>
      </c>
      <c r="D2626" s="589" t="s">
        <v>670</v>
      </c>
    </row>
    <row r="2627" spans="1:4" ht="13.5" x14ac:dyDescent="0.25">
      <c r="A2627" s="588" t="s">
        <v>4260</v>
      </c>
      <c r="B2627" s="588" t="s">
        <v>30200</v>
      </c>
      <c r="C2627" s="588" t="s">
        <v>26237</v>
      </c>
      <c r="D2627" s="589" t="s">
        <v>2699</v>
      </c>
    </row>
    <row r="2628" spans="1:4" ht="13.5" x14ac:dyDescent="0.25">
      <c r="A2628" s="588" t="s">
        <v>4261</v>
      </c>
      <c r="B2628" s="588" t="s">
        <v>30201</v>
      </c>
      <c r="C2628" s="588" t="s">
        <v>26237</v>
      </c>
      <c r="D2628" s="589" t="s">
        <v>17153</v>
      </c>
    </row>
    <row r="2629" spans="1:4" ht="13.5" x14ac:dyDescent="0.25">
      <c r="A2629" s="588" t="s">
        <v>4262</v>
      </c>
      <c r="B2629" s="588" t="s">
        <v>30202</v>
      </c>
      <c r="C2629" s="588" t="s">
        <v>26237</v>
      </c>
      <c r="D2629" s="589" t="s">
        <v>2341</v>
      </c>
    </row>
    <row r="2630" spans="1:4" ht="13.5" x14ac:dyDescent="0.25">
      <c r="A2630" s="588" t="s">
        <v>4263</v>
      </c>
      <c r="B2630" s="588" t="s">
        <v>30203</v>
      </c>
      <c r="C2630" s="588" t="s">
        <v>26237</v>
      </c>
      <c r="D2630" s="589" t="s">
        <v>852</v>
      </c>
    </row>
    <row r="2631" spans="1:4" ht="13.5" x14ac:dyDescent="0.25">
      <c r="A2631" s="588" t="s">
        <v>4264</v>
      </c>
      <c r="B2631" s="588" t="s">
        <v>30204</v>
      </c>
      <c r="C2631" s="588" t="s">
        <v>26237</v>
      </c>
      <c r="D2631" s="589" t="s">
        <v>1291</v>
      </c>
    </row>
    <row r="2632" spans="1:4" ht="13.5" x14ac:dyDescent="0.25">
      <c r="A2632" s="588" t="s">
        <v>4265</v>
      </c>
      <c r="B2632" s="588" t="s">
        <v>30205</v>
      </c>
      <c r="C2632" s="588" t="s">
        <v>26237</v>
      </c>
      <c r="D2632" s="589" t="s">
        <v>6003</v>
      </c>
    </row>
    <row r="2633" spans="1:4" ht="13.5" x14ac:dyDescent="0.25">
      <c r="A2633" s="588" t="s">
        <v>30206</v>
      </c>
      <c r="B2633" s="588" t="s">
        <v>30207</v>
      </c>
      <c r="C2633" s="588" t="s">
        <v>26237</v>
      </c>
      <c r="D2633" s="589" t="s">
        <v>1317</v>
      </c>
    </row>
    <row r="2634" spans="1:4" ht="13.5" x14ac:dyDescent="0.25">
      <c r="A2634" s="588" t="s">
        <v>30208</v>
      </c>
      <c r="B2634" s="588" t="s">
        <v>30209</v>
      </c>
      <c r="C2634" s="588" t="s">
        <v>26237</v>
      </c>
      <c r="D2634" s="589" t="s">
        <v>14490</v>
      </c>
    </row>
    <row r="2635" spans="1:4" ht="13.5" x14ac:dyDescent="0.25">
      <c r="A2635" s="588" t="s">
        <v>30210</v>
      </c>
      <c r="B2635" s="588" t="s">
        <v>30211</v>
      </c>
      <c r="C2635" s="588" t="s">
        <v>26237</v>
      </c>
      <c r="D2635" s="589" t="s">
        <v>30212</v>
      </c>
    </row>
    <row r="2636" spans="1:4" ht="13.5" x14ac:dyDescent="0.25">
      <c r="A2636" s="588" t="s">
        <v>4268</v>
      </c>
      <c r="B2636" s="588" t="s">
        <v>30213</v>
      </c>
      <c r="C2636" s="588" t="s">
        <v>26105</v>
      </c>
      <c r="D2636" s="589" t="s">
        <v>270</v>
      </c>
    </row>
    <row r="2637" spans="1:4" ht="13.5" x14ac:dyDescent="0.25">
      <c r="A2637" s="588" t="s">
        <v>4269</v>
      </c>
      <c r="B2637" s="588" t="s">
        <v>30214</v>
      </c>
      <c r="C2637" s="588" t="s">
        <v>26105</v>
      </c>
      <c r="D2637" s="589" t="s">
        <v>1688</v>
      </c>
    </row>
    <row r="2638" spans="1:4" ht="13.5" x14ac:dyDescent="0.25">
      <c r="A2638" s="588" t="s">
        <v>4270</v>
      </c>
      <c r="B2638" s="588" t="s">
        <v>30215</v>
      </c>
      <c r="C2638" s="588" t="s">
        <v>26105</v>
      </c>
      <c r="D2638" s="589" t="s">
        <v>550</v>
      </c>
    </row>
    <row r="2639" spans="1:4" ht="13.5" x14ac:dyDescent="0.25">
      <c r="A2639" s="588" t="s">
        <v>4272</v>
      </c>
      <c r="B2639" s="588" t="s">
        <v>30216</v>
      </c>
      <c r="C2639" s="588" t="s">
        <v>26105</v>
      </c>
      <c r="D2639" s="589" t="s">
        <v>189</v>
      </c>
    </row>
    <row r="2640" spans="1:4" ht="13.5" x14ac:dyDescent="0.25">
      <c r="A2640" s="588" t="s">
        <v>4273</v>
      </c>
      <c r="B2640" s="588" t="s">
        <v>30217</v>
      </c>
      <c r="C2640" s="588" t="s">
        <v>26105</v>
      </c>
      <c r="D2640" s="589" t="s">
        <v>27404</v>
      </c>
    </row>
    <row r="2641" spans="1:4" ht="13.5" x14ac:dyDescent="0.25">
      <c r="A2641" s="588" t="s">
        <v>4274</v>
      </c>
      <c r="B2641" s="588" t="s">
        <v>30218</v>
      </c>
      <c r="C2641" s="588" t="s">
        <v>26105</v>
      </c>
      <c r="D2641" s="589" t="s">
        <v>495</v>
      </c>
    </row>
    <row r="2642" spans="1:4" ht="13.5" x14ac:dyDescent="0.25">
      <c r="A2642" s="588" t="s">
        <v>4276</v>
      </c>
      <c r="B2642" s="588" t="s">
        <v>30219</v>
      </c>
      <c r="C2642" s="588" t="s">
        <v>26105</v>
      </c>
      <c r="D2642" s="589" t="s">
        <v>240</v>
      </c>
    </row>
    <row r="2643" spans="1:4" ht="13.5" x14ac:dyDescent="0.25">
      <c r="A2643" s="588" t="s">
        <v>4277</v>
      </c>
      <c r="B2643" s="588" t="s">
        <v>30220</v>
      </c>
      <c r="C2643" s="588" t="s">
        <v>26105</v>
      </c>
      <c r="D2643" s="589" t="s">
        <v>557</v>
      </c>
    </row>
    <row r="2644" spans="1:4" ht="13.5" x14ac:dyDescent="0.25">
      <c r="A2644" s="588" t="s">
        <v>4278</v>
      </c>
      <c r="B2644" s="588" t="s">
        <v>30221</v>
      </c>
      <c r="C2644" s="588" t="s">
        <v>26105</v>
      </c>
      <c r="D2644" s="589" t="s">
        <v>5060</v>
      </c>
    </row>
    <row r="2645" spans="1:4" ht="13.5" x14ac:dyDescent="0.25">
      <c r="A2645" s="588" t="s">
        <v>4279</v>
      </c>
      <c r="B2645" s="588" t="s">
        <v>30222</v>
      </c>
      <c r="C2645" s="588" t="s">
        <v>26105</v>
      </c>
      <c r="D2645" s="589" t="s">
        <v>16474</v>
      </c>
    </row>
    <row r="2646" spans="1:4" ht="13.5" x14ac:dyDescent="0.25">
      <c r="A2646" s="588" t="s">
        <v>4280</v>
      </c>
      <c r="B2646" s="588" t="s">
        <v>30223</v>
      </c>
      <c r="C2646" s="588" t="s">
        <v>26105</v>
      </c>
      <c r="D2646" s="589" t="s">
        <v>14587</v>
      </c>
    </row>
    <row r="2647" spans="1:4" ht="13.5" x14ac:dyDescent="0.25">
      <c r="A2647" s="588" t="s">
        <v>4281</v>
      </c>
      <c r="B2647" s="588" t="s">
        <v>30224</v>
      </c>
      <c r="C2647" s="588" t="s">
        <v>26105</v>
      </c>
      <c r="D2647" s="589" t="s">
        <v>1352</v>
      </c>
    </row>
    <row r="2648" spans="1:4" ht="13.5" x14ac:dyDescent="0.25">
      <c r="A2648" s="588" t="s">
        <v>4282</v>
      </c>
      <c r="B2648" s="588" t="s">
        <v>30225</v>
      </c>
      <c r="C2648" s="588" t="s">
        <v>26105</v>
      </c>
      <c r="D2648" s="589" t="s">
        <v>459</v>
      </c>
    </row>
    <row r="2649" spans="1:4" ht="13.5" x14ac:dyDescent="0.25">
      <c r="A2649" s="588" t="s">
        <v>4283</v>
      </c>
      <c r="B2649" s="588" t="s">
        <v>30226</v>
      </c>
      <c r="C2649" s="588" t="s">
        <v>26105</v>
      </c>
      <c r="D2649" s="589" t="s">
        <v>18043</v>
      </c>
    </row>
    <row r="2650" spans="1:4" ht="13.5" x14ac:dyDescent="0.25">
      <c r="A2650" s="588" t="s">
        <v>4284</v>
      </c>
      <c r="B2650" s="588" t="s">
        <v>30227</v>
      </c>
      <c r="C2650" s="588" t="s">
        <v>26105</v>
      </c>
      <c r="D2650" s="589" t="s">
        <v>5998</v>
      </c>
    </row>
    <row r="2651" spans="1:4" ht="13.5" x14ac:dyDescent="0.25">
      <c r="A2651" s="588" t="s">
        <v>4285</v>
      </c>
      <c r="B2651" s="588" t="s">
        <v>30228</v>
      </c>
      <c r="C2651" s="588" t="s">
        <v>26105</v>
      </c>
      <c r="D2651" s="589" t="s">
        <v>1060</v>
      </c>
    </row>
    <row r="2652" spans="1:4" ht="13.5" x14ac:dyDescent="0.25">
      <c r="A2652" s="588" t="s">
        <v>4286</v>
      </c>
      <c r="B2652" s="588" t="s">
        <v>30229</v>
      </c>
      <c r="C2652" s="588" t="s">
        <v>26105</v>
      </c>
      <c r="D2652" s="589" t="s">
        <v>14133</v>
      </c>
    </row>
    <row r="2653" spans="1:4" ht="13.5" x14ac:dyDescent="0.25">
      <c r="A2653" s="588" t="s">
        <v>4288</v>
      </c>
      <c r="B2653" s="588" t="s">
        <v>30230</v>
      </c>
      <c r="C2653" s="588" t="s">
        <v>26105</v>
      </c>
      <c r="D2653" s="589" t="s">
        <v>22096</v>
      </c>
    </row>
    <row r="2654" spans="1:4" ht="13.5" x14ac:dyDescent="0.25">
      <c r="A2654" s="588" t="s">
        <v>4289</v>
      </c>
      <c r="B2654" s="588" t="s">
        <v>30231</v>
      </c>
      <c r="C2654" s="588" t="s">
        <v>26105</v>
      </c>
      <c r="D2654" s="589" t="s">
        <v>4473</v>
      </c>
    </row>
    <row r="2655" spans="1:4" ht="13.5" x14ac:dyDescent="0.25">
      <c r="A2655" s="588" t="s">
        <v>4290</v>
      </c>
      <c r="B2655" s="588" t="s">
        <v>30232</v>
      </c>
      <c r="C2655" s="588" t="s">
        <v>26105</v>
      </c>
      <c r="D2655" s="589" t="s">
        <v>30233</v>
      </c>
    </row>
    <row r="2656" spans="1:4" ht="13.5" x14ac:dyDescent="0.25">
      <c r="A2656" s="588" t="s">
        <v>4292</v>
      </c>
      <c r="B2656" s="588" t="s">
        <v>30234</v>
      </c>
      <c r="C2656" s="588" t="s">
        <v>26105</v>
      </c>
      <c r="D2656" s="589" t="s">
        <v>30235</v>
      </c>
    </row>
    <row r="2657" spans="1:4" ht="13.5" x14ac:dyDescent="0.25">
      <c r="A2657" s="588" t="s">
        <v>4293</v>
      </c>
      <c r="B2657" s="588" t="s">
        <v>30236</v>
      </c>
      <c r="C2657" s="588" t="s">
        <v>26105</v>
      </c>
      <c r="D2657" s="589" t="s">
        <v>30237</v>
      </c>
    </row>
    <row r="2658" spans="1:4" ht="13.5" x14ac:dyDescent="0.25">
      <c r="A2658" s="588" t="s">
        <v>4294</v>
      </c>
      <c r="B2658" s="588" t="s">
        <v>30238</v>
      </c>
      <c r="C2658" s="588" t="s">
        <v>26105</v>
      </c>
      <c r="D2658" s="589" t="s">
        <v>18262</v>
      </c>
    </row>
    <row r="2659" spans="1:4" ht="13.5" x14ac:dyDescent="0.25">
      <c r="A2659" s="588" t="s">
        <v>4295</v>
      </c>
      <c r="B2659" s="588" t="s">
        <v>30239</v>
      </c>
      <c r="C2659" s="588" t="s">
        <v>26105</v>
      </c>
      <c r="D2659" s="589" t="s">
        <v>18020</v>
      </c>
    </row>
    <row r="2660" spans="1:4" ht="13.5" x14ac:dyDescent="0.25">
      <c r="A2660" s="588" t="s">
        <v>4296</v>
      </c>
      <c r="B2660" s="588" t="s">
        <v>30240</v>
      </c>
      <c r="C2660" s="588" t="s">
        <v>26105</v>
      </c>
      <c r="D2660" s="589" t="s">
        <v>30241</v>
      </c>
    </row>
    <row r="2661" spans="1:4" ht="13.5" x14ac:dyDescent="0.25">
      <c r="A2661" s="588" t="s">
        <v>4297</v>
      </c>
      <c r="B2661" s="588" t="s">
        <v>30242</v>
      </c>
      <c r="C2661" s="588" t="s">
        <v>26105</v>
      </c>
      <c r="D2661" s="589" t="s">
        <v>18847</v>
      </c>
    </row>
    <row r="2662" spans="1:4" ht="13.5" x14ac:dyDescent="0.25">
      <c r="A2662" s="588" t="s">
        <v>4299</v>
      </c>
      <c r="B2662" s="588" t="s">
        <v>30243</v>
      </c>
      <c r="C2662" s="588" t="s">
        <v>26105</v>
      </c>
      <c r="D2662" s="589" t="s">
        <v>30244</v>
      </c>
    </row>
    <row r="2663" spans="1:4" ht="13.5" x14ac:dyDescent="0.25">
      <c r="A2663" s="588" t="s">
        <v>4300</v>
      </c>
      <c r="B2663" s="588" t="s">
        <v>30245</v>
      </c>
      <c r="C2663" s="588" t="s">
        <v>26105</v>
      </c>
      <c r="D2663" s="589" t="s">
        <v>14311</v>
      </c>
    </row>
    <row r="2664" spans="1:4" ht="13.5" x14ac:dyDescent="0.25">
      <c r="A2664" s="588" t="s">
        <v>4301</v>
      </c>
      <c r="B2664" s="588" t="s">
        <v>30246</v>
      </c>
      <c r="C2664" s="588" t="s">
        <v>26105</v>
      </c>
      <c r="D2664" s="589" t="s">
        <v>30247</v>
      </c>
    </row>
    <row r="2665" spans="1:4" ht="13.5" x14ac:dyDescent="0.25">
      <c r="A2665" s="588" t="s">
        <v>4302</v>
      </c>
      <c r="B2665" s="588" t="s">
        <v>30248</v>
      </c>
      <c r="C2665" s="588" t="s">
        <v>26105</v>
      </c>
      <c r="D2665" s="589" t="s">
        <v>24914</v>
      </c>
    </row>
    <row r="2666" spans="1:4" ht="13.5" x14ac:dyDescent="0.25">
      <c r="A2666" s="588" t="s">
        <v>4303</v>
      </c>
      <c r="B2666" s="588" t="s">
        <v>30249</v>
      </c>
      <c r="C2666" s="588" t="s">
        <v>26105</v>
      </c>
      <c r="D2666" s="589" t="s">
        <v>30250</v>
      </c>
    </row>
    <row r="2667" spans="1:4" ht="13.5" x14ac:dyDescent="0.25">
      <c r="A2667" s="588" t="s">
        <v>4304</v>
      </c>
      <c r="B2667" s="588" t="s">
        <v>30251</v>
      </c>
      <c r="C2667" s="588" t="s">
        <v>26105</v>
      </c>
      <c r="D2667" s="589" t="s">
        <v>17506</v>
      </c>
    </row>
    <row r="2668" spans="1:4" ht="13.5" x14ac:dyDescent="0.25">
      <c r="A2668" s="588" t="s">
        <v>4305</v>
      </c>
      <c r="B2668" s="588" t="s">
        <v>30252</v>
      </c>
      <c r="C2668" s="588" t="s">
        <v>26105</v>
      </c>
      <c r="D2668" s="589" t="s">
        <v>30253</v>
      </c>
    </row>
    <row r="2669" spans="1:4" ht="13.5" x14ac:dyDescent="0.25">
      <c r="A2669" s="588" t="s">
        <v>4306</v>
      </c>
      <c r="B2669" s="588" t="s">
        <v>30254</v>
      </c>
      <c r="C2669" s="588" t="s">
        <v>26105</v>
      </c>
      <c r="D2669" s="589" t="s">
        <v>30255</v>
      </c>
    </row>
    <row r="2670" spans="1:4" ht="13.5" x14ac:dyDescent="0.25">
      <c r="A2670" s="588" t="s">
        <v>4307</v>
      </c>
      <c r="B2670" s="588" t="s">
        <v>30256</v>
      </c>
      <c r="C2670" s="588" t="s">
        <v>26105</v>
      </c>
      <c r="D2670" s="589" t="s">
        <v>30257</v>
      </c>
    </row>
    <row r="2671" spans="1:4" ht="13.5" x14ac:dyDescent="0.25">
      <c r="A2671" s="588" t="s">
        <v>4308</v>
      </c>
      <c r="B2671" s="588" t="s">
        <v>30258</v>
      </c>
      <c r="C2671" s="588" t="s">
        <v>26105</v>
      </c>
      <c r="D2671" s="589" t="s">
        <v>30259</v>
      </c>
    </row>
    <row r="2672" spans="1:4" ht="13.5" x14ac:dyDescent="0.25">
      <c r="A2672" s="588" t="s">
        <v>4310</v>
      </c>
      <c r="B2672" s="588" t="s">
        <v>30260</v>
      </c>
      <c r="C2672" s="588" t="s">
        <v>26237</v>
      </c>
      <c r="D2672" s="589" t="s">
        <v>30261</v>
      </c>
    </row>
    <row r="2673" spans="1:4" ht="13.5" x14ac:dyDescent="0.25">
      <c r="A2673" s="588" t="s">
        <v>4311</v>
      </c>
      <c r="B2673" s="588" t="s">
        <v>30262</v>
      </c>
      <c r="C2673" s="588" t="s">
        <v>26237</v>
      </c>
      <c r="D2673" s="589" t="s">
        <v>17689</v>
      </c>
    </row>
    <row r="2674" spans="1:4" ht="13.5" x14ac:dyDescent="0.25">
      <c r="A2674" s="588" t="s">
        <v>4313</v>
      </c>
      <c r="B2674" s="588" t="s">
        <v>30263</v>
      </c>
      <c r="C2674" s="588" t="s">
        <v>26237</v>
      </c>
      <c r="D2674" s="589" t="s">
        <v>22684</v>
      </c>
    </row>
    <row r="2675" spans="1:4" ht="13.5" x14ac:dyDescent="0.25">
      <c r="A2675" s="588" t="s">
        <v>4314</v>
      </c>
      <c r="B2675" s="588" t="s">
        <v>30264</v>
      </c>
      <c r="C2675" s="588" t="s">
        <v>26237</v>
      </c>
      <c r="D2675" s="589" t="s">
        <v>20727</v>
      </c>
    </row>
    <row r="2676" spans="1:4" ht="13.5" x14ac:dyDescent="0.25">
      <c r="A2676" s="588" t="s">
        <v>4316</v>
      </c>
      <c r="B2676" s="588" t="s">
        <v>30265</v>
      </c>
      <c r="C2676" s="588" t="s">
        <v>26237</v>
      </c>
      <c r="D2676" s="589" t="s">
        <v>18092</v>
      </c>
    </row>
    <row r="2677" spans="1:4" ht="13.5" x14ac:dyDescent="0.25">
      <c r="A2677" s="588" t="s">
        <v>4318</v>
      </c>
      <c r="B2677" s="588" t="s">
        <v>30266</v>
      </c>
      <c r="C2677" s="588" t="s">
        <v>26237</v>
      </c>
      <c r="D2677" s="589" t="s">
        <v>30267</v>
      </c>
    </row>
    <row r="2678" spans="1:4" ht="13.5" x14ac:dyDescent="0.25">
      <c r="A2678" s="588" t="s">
        <v>4319</v>
      </c>
      <c r="B2678" s="588" t="s">
        <v>30268</v>
      </c>
      <c r="C2678" s="588" t="s">
        <v>26237</v>
      </c>
      <c r="D2678" s="589" t="s">
        <v>30269</v>
      </c>
    </row>
    <row r="2679" spans="1:4" ht="13.5" x14ac:dyDescent="0.25">
      <c r="A2679" s="588" t="s">
        <v>4320</v>
      </c>
      <c r="B2679" s="588" t="s">
        <v>30270</v>
      </c>
      <c r="C2679" s="588" t="s">
        <v>26237</v>
      </c>
      <c r="D2679" s="589" t="s">
        <v>499</v>
      </c>
    </row>
    <row r="2680" spans="1:4" ht="13.5" x14ac:dyDescent="0.25">
      <c r="A2680" s="588" t="s">
        <v>4321</v>
      </c>
      <c r="B2680" s="588" t="s">
        <v>30271</v>
      </c>
      <c r="C2680" s="588" t="s">
        <v>26237</v>
      </c>
      <c r="D2680" s="589" t="s">
        <v>21511</v>
      </c>
    </row>
    <row r="2681" spans="1:4" ht="13.5" x14ac:dyDescent="0.25">
      <c r="A2681" s="588" t="s">
        <v>4322</v>
      </c>
      <c r="B2681" s="588" t="s">
        <v>30272</v>
      </c>
      <c r="C2681" s="588" t="s">
        <v>26237</v>
      </c>
      <c r="D2681" s="589" t="s">
        <v>13813</v>
      </c>
    </row>
    <row r="2682" spans="1:4" ht="13.5" x14ac:dyDescent="0.25">
      <c r="A2682" s="588" t="s">
        <v>4323</v>
      </c>
      <c r="B2682" s="588" t="s">
        <v>30273</v>
      </c>
      <c r="C2682" s="588" t="s">
        <v>26237</v>
      </c>
      <c r="D2682" s="589" t="s">
        <v>5530</v>
      </c>
    </row>
    <row r="2683" spans="1:4" ht="13.5" x14ac:dyDescent="0.25">
      <c r="A2683" s="588" t="s">
        <v>4324</v>
      </c>
      <c r="B2683" s="588" t="s">
        <v>30274</v>
      </c>
      <c r="C2683" s="588" t="s">
        <v>26237</v>
      </c>
      <c r="D2683" s="589" t="s">
        <v>13973</v>
      </c>
    </row>
    <row r="2684" spans="1:4" ht="13.5" x14ac:dyDescent="0.25">
      <c r="A2684" s="588" t="s">
        <v>4326</v>
      </c>
      <c r="B2684" s="588" t="s">
        <v>30275</v>
      </c>
      <c r="C2684" s="588" t="s">
        <v>26237</v>
      </c>
      <c r="D2684" s="589" t="s">
        <v>7476</v>
      </c>
    </row>
    <row r="2685" spans="1:4" ht="13.5" x14ac:dyDescent="0.25">
      <c r="A2685" s="588" t="s">
        <v>4327</v>
      </c>
      <c r="B2685" s="588" t="s">
        <v>30276</v>
      </c>
      <c r="C2685" s="588" t="s">
        <v>26237</v>
      </c>
      <c r="D2685" s="589" t="s">
        <v>29615</v>
      </c>
    </row>
    <row r="2686" spans="1:4" ht="13.5" x14ac:dyDescent="0.25">
      <c r="A2686" s="588" t="s">
        <v>4328</v>
      </c>
      <c r="B2686" s="588" t="s">
        <v>30277</v>
      </c>
      <c r="C2686" s="588" t="s">
        <v>26237</v>
      </c>
      <c r="D2686" s="589" t="s">
        <v>2368</v>
      </c>
    </row>
    <row r="2687" spans="1:4" ht="13.5" x14ac:dyDescent="0.25">
      <c r="A2687" s="588" t="s">
        <v>4329</v>
      </c>
      <c r="B2687" s="588" t="s">
        <v>30278</v>
      </c>
      <c r="C2687" s="588" t="s">
        <v>26237</v>
      </c>
      <c r="D2687" s="589" t="s">
        <v>17704</v>
      </c>
    </row>
    <row r="2688" spans="1:4" ht="13.5" x14ac:dyDescent="0.25">
      <c r="A2688" s="588" t="s">
        <v>4330</v>
      </c>
      <c r="B2688" s="588" t="s">
        <v>30279</v>
      </c>
      <c r="C2688" s="588" t="s">
        <v>26237</v>
      </c>
      <c r="D2688" s="589" t="s">
        <v>3912</v>
      </c>
    </row>
    <row r="2689" spans="1:4" ht="13.5" x14ac:dyDescent="0.25">
      <c r="A2689" s="588" t="s">
        <v>4332</v>
      </c>
      <c r="B2689" s="588" t="s">
        <v>30280</v>
      </c>
      <c r="C2689" s="588" t="s">
        <v>26237</v>
      </c>
      <c r="D2689" s="589" t="s">
        <v>16839</v>
      </c>
    </row>
    <row r="2690" spans="1:4" ht="13.5" x14ac:dyDescent="0.25">
      <c r="A2690" s="588" t="s">
        <v>4334</v>
      </c>
      <c r="B2690" s="588" t="s">
        <v>30281</v>
      </c>
      <c r="C2690" s="588" t="s">
        <v>26237</v>
      </c>
      <c r="D2690" s="589" t="s">
        <v>13901</v>
      </c>
    </row>
    <row r="2691" spans="1:4" ht="13.5" x14ac:dyDescent="0.25">
      <c r="A2691" s="588" t="s">
        <v>4335</v>
      </c>
      <c r="B2691" s="588" t="s">
        <v>30282</v>
      </c>
      <c r="C2691" s="588" t="s">
        <v>26237</v>
      </c>
      <c r="D2691" s="589" t="s">
        <v>14280</v>
      </c>
    </row>
    <row r="2692" spans="1:4" ht="13.5" x14ac:dyDescent="0.25">
      <c r="A2692" s="588" t="s">
        <v>4336</v>
      </c>
      <c r="B2692" s="588" t="s">
        <v>30283</v>
      </c>
      <c r="C2692" s="588" t="s">
        <v>26237</v>
      </c>
      <c r="D2692" s="589" t="s">
        <v>25194</v>
      </c>
    </row>
    <row r="2693" spans="1:4" ht="13.5" x14ac:dyDescent="0.25">
      <c r="A2693" s="588" t="s">
        <v>4337</v>
      </c>
      <c r="B2693" s="588" t="s">
        <v>30284</v>
      </c>
      <c r="C2693" s="588" t="s">
        <v>26237</v>
      </c>
      <c r="D2693" s="589" t="s">
        <v>6467</v>
      </c>
    </row>
    <row r="2694" spans="1:4" ht="13.5" x14ac:dyDescent="0.25">
      <c r="A2694" s="588" t="s">
        <v>4338</v>
      </c>
      <c r="B2694" s="588" t="s">
        <v>30285</v>
      </c>
      <c r="C2694" s="588" t="s">
        <v>26237</v>
      </c>
      <c r="D2694" s="589" t="s">
        <v>14211</v>
      </c>
    </row>
    <row r="2695" spans="1:4" ht="13.5" x14ac:dyDescent="0.25">
      <c r="A2695" s="588" t="s">
        <v>4339</v>
      </c>
      <c r="B2695" s="588" t="s">
        <v>30286</v>
      </c>
      <c r="C2695" s="588" t="s">
        <v>26237</v>
      </c>
      <c r="D2695" s="589" t="s">
        <v>1374</v>
      </c>
    </row>
    <row r="2696" spans="1:4" ht="13.5" x14ac:dyDescent="0.25">
      <c r="A2696" s="588" t="s">
        <v>4340</v>
      </c>
      <c r="B2696" s="588" t="s">
        <v>30287</v>
      </c>
      <c r="C2696" s="588" t="s">
        <v>26237</v>
      </c>
      <c r="D2696" s="589" t="s">
        <v>18089</v>
      </c>
    </row>
    <row r="2697" spans="1:4" ht="13.5" x14ac:dyDescent="0.25">
      <c r="A2697" s="588" t="s">
        <v>4341</v>
      </c>
      <c r="B2697" s="588" t="s">
        <v>30288</v>
      </c>
      <c r="C2697" s="588" t="s">
        <v>26237</v>
      </c>
      <c r="D2697" s="589" t="s">
        <v>14504</v>
      </c>
    </row>
    <row r="2698" spans="1:4" ht="13.5" x14ac:dyDescent="0.25">
      <c r="A2698" s="588" t="s">
        <v>4342</v>
      </c>
      <c r="B2698" s="588" t="s">
        <v>30289</v>
      </c>
      <c r="C2698" s="588" t="s">
        <v>26237</v>
      </c>
      <c r="D2698" s="589" t="s">
        <v>30290</v>
      </c>
    </row>
    <row r="2699" spans="1:4" ht="13.5" x14ac:dyDescent="0.25">
      <c r="A2699" s="588" t="s">
        <v>4343</v>
      </c>
      <c r="B2699" s="588" t="s">
        <v>30291</v>
      </c>
      <c r="C2699" s="588" t="s">
        <v>26237</v>
      </c>
      <c r="D2699" s="589" t="s">
        <v>7516</v>
      </c>
    </row>
    <row r="2700" spans="1:4" ht="13.5" x14ac:dyDescent="0.25">
      <c r="A2700" s="588" t="s">
        <v>4344</v>
      </c>
      <c r="B2700" s="588" t="s">
        <v>30292</v>
      </c>
      <c r="C2700" s="588" t="s">
        <v>26237</v>
      </c>
      <c r="D2700" s="589" t="s">
        <v>30293</v>
      </c>
    </row>
    <row r="2701" spans="1:4" ht="13.5" x14ac:dyDescent="0.25">
      <c r="A2701" s="588" t="s">
        <v>4345</v>
      </c>
      <c r="B2701" s="588" t="s">
        <v>30294</v>
      </c>
      <c r="C2701" s="588" t="s">
        <v>26237</v>
      </c>
      <c r="D2701" s="589" t="s">
        <v>30295</v>
      </c>
    </row>
    <row r="2702" spans="1:4" ht="13.5" x14ac:dyDescent="0.25">
      <c r="A2702" s="588" t="s">
        <v>4347</v>
      </c>
      <c r="B2702" s="588" t="s">
        <v>30296</v>
      </c>
      <c r="C2702" s="588" t="s">
        <v>26237</v>
      </c>
      <c r="D2702" s="589" t="s">
        <v>30297</v>
      </c>
    </row>
    <row r="2703" spans="1:4" ht="13.5" x14ac:dyDescent="0.25">
      <c r="A2703" s="588" t="s">
        <v>4348</v>
      </c>
      <c r="B2703" s="588" t="s">
        <v>30298</v>
      </c>
      <c r="C2703" s="588" t="s">
        <v>26237</v>
      </c>
      <c r="D2703" s="589" t="s">
        <v>30299</v>
      </c>
    </row>
    <row r="2704" spans="1:4" ht="13.5" x14ac:dyDescent="0.25">
      <c r="A2704" s="588" t="s">
        <v>4350</v>
      </c>
      <c r="B2704" s="588" t="s">
        <v>30300</v>
      </c>
      <c r="C2704" s="588" t="s">
        <v>26237</v>
      </c>
      <c r="D2704" s="589" t="s">
        <v>30301</v>
      </c>
    </row>
    <row r="2705" spans="1:4" ht="13.5" x14ac:dyDescent="0.25">
      <c r="A2705" s="588" t="s">
        <v>4352</v>
      </c>
      <c r="B2705" s="588" t="s">
        <v>30302</v>
      </c>
      <c r="C2705" s="588" t="s">
        <v>26237</v>
      </c>
      <c r="D2705" s="589" t="s">
        <v>30303</v>
      </c>
    </row>
    <row r="2706" spans="1:4" ht="13.5" x14ac:dyDescent="0.25">
      <c r="A2706" s="588" t="s">
        <v>4353</v>
      </c>
      <c r="B2706" s="588" t="s">
        <v>30304</v>
      </c>
      <c r="C2706" s="588" t="s">
        <v>26237</v>
      </c>
      <c r="D2706" s="589" t="s">
        <v>1435</v>
      </c>
    </row>
    <row r="2707" spans="1:4" ht="13.5" x14ac:dyDescent="0.25">
      <c r="A2707" s="588" t="s">
        <v>4354</v>
      </c>
      <c r="B2707" s="588" t="s">
        <v>30305</v>
      </c>
      <c r="C2707" s="588" t="s">
        <v>26237</v>
      </c>
      <c r="D2707" s="589" t="s">
        <v>17380</v>
      </c>
    </row>
    <row r="2708" spans="1:4" ht="13.5" x14ac:dyDescent="0.25">
      <c r="A2708" s="588" t="s">
        <v>4355</v>
      </c>
      <c r="B2708" s="588" t="s">
        <v>30306</v>
      </c>
      <c r="C2708" s="588" t="s">
        <v>26237</v>
      </c>
      <c r="D2708" s="589" t="s">
        <v>14699</v>
      </c>
    </row>
    <row r="2709" spans="1:4" ht="13.5" x14ac:dyDescent="0.25">
      <c r="A2709" s="588" t="s">
        <v>4356</v>
      </c>
      <c r="B2709" s="588" t="s">
        <v>30307</v>
      </c>
      <c r="C2709" s="588" t="s">
        <v>26237</v>
      </c>
      <c r="D2709" s="589" t="s">
        <v>30308</v>
      </c>
    </row>
    <row r="2710" spans="1:4" ht="13.5" x14ac:dyDescent="0.25">
      <c r="A2710" s="588" t="s">
        <v>4357</v>
      </c>
      <c r="B2710" s="588" t="s">
        <v>30309</v>
      </c>
      <c r="C2710" s="588" t="s">
        <v>26237</v>
      </c>
      <c r="D2710" s="589" t="s">
        <v>18172</v>
      </c>
    </row>
    <row r="2711" spans="1:4" ht="13.5" x14ac:dyDescent="0.25">
      <c r="A2711" s="588" t="s">
        <v>4358</v>
      </c>
      <c r="B2711" s="588" t="s">
        <v>30310</v>
      </c>
      <c r="C2711" s="588" t="s">
        <v>26237</v>
      </c>
      <c r="D2711" s="589" t="s">
        <v>1364</v>
      </c>
    </row>
    <row r="2712" spans="1:4" ht="13.5" x14ac:dyDescent="0.25">
      <c r="A2712" s="588" t="s">
        <v>4359</v>
      </c>
      <c r="B2712" s="588" t="s">
        <v>30311</v>
      </c>
      <c r="C2712" s="588" t="s">
        <v>26237</v>
      </c>
      <c r="D2712" s="589" t="s">
        <v>498</v>
      </c>
    </row>
    <row r="2713" spans="1:4" ht="13.5" x14ac:dyDescent="0.25">
      <c r="A2713" s="588" t="s">
        <v>4360</v>
      </c>
      <c r="B2713" s="588" t="s">
        <v>30312</v>
      </c>
      <c r="C2713" s="588" t="s">
        <v>26237</v>
      </c>
      <c r="D2713" s="589" t="s">
        <v>30313</v>
      </c>
    </row>
    <row r="2714" spans="1:4" ht="13.5" x14ac:dyDescent="0.25">
      <c r="A2714" s="588" t="s">
        <v>4361</v>
      </c>
      <c r="B2714" s="588" t="s">
        <v>30314</v>
      </c>
      <c r="C2714" s="588" t="s">
        <v>26237</v>
      </c>
      <c r="D2714" s="589" t="s">
        <v>5351</v>
      </c>
    </row>
    <row r="2715" spans="1:4" ht="13.5" x14ac:dyDescent="0.25">
      <c r="A2715" s="588" t="s">
        <v>4362</v>
      </c>
      <c r="B2715" s="588" t="s">
        <v>30315</v>
      </c>
      <c r="C2715" s="588" t="s">
        <v>26237</v>
      </c>
      <c r="D2715" s="589" t="s">
        <v>18228</v>
      </c>
    </row>
    <row r="2716" spans="1:4" ht="13.5" x14ac:dyDescent="0.25">
      <c r="A2716" s="588" t="s">
        <v>4363</v>
      </c>
      <c r="B2716" s="588" t="s">
        <v>30316</v>
      </c>
      <c r="C2716" s="588" t="s">
        <v>26237</v>
      </c>
      <c r="D2716" s="589" t="s">
        <v>1211</v>
      </c>
    </row>
    <row r="2717" spans="1:4" ht="13.5" x14ac:dyDescent="0.25">
      <c r="A2717" s="588" t="s">
        <v>4364</v>
      </c>
      <c r="B2717" s="588" t="s">
        <v>30317</v>
      </c>
      <c r="C2717" s="588" t="s">
        <v>26237</v>
      </c>
      <c r="D2717" s="589" t="s">
        <v>13567</v>
      </c>
    </row>
    <row r="2718" spans="1:4" ht="13.5" x14ac:dyDescent="0.25">
      <c r="A2718" s="588" t="s">
        <v>4365</v>
      </c>
      <c r="B2718" s="588" t="s">
        <v>30318</v>
      </c>
      <c r="C2718" s="588" t="s">
        <v>26237</v>
      </c>
      <c r="D2718" s="589" t="s">
        <v>30319</v>
      </c>
    </row>
    <row r="2719" spans="1:4" ht="13.5" x14ac:dyDescent="0.25">
      <c r="A2719" s="588" t="s">
        <v>4366</v>
      </c>
      <c r="B2719" s="588" t="s">
        <v>30320</v>
      </c>
      <c r="C2719" s="588" t="s">
        <v>26237</v>
      </c>
      <c r="D2719" s="589" t="s">
        <v>24870</v>
      </c>
    </row>
    <row r="2720" spans="1:4" ht="13.5" x14ac:dyDescent="0.25">
      <c r="A2720" s="588" t="s">
        <v>4367</v>
      </c>
      <c r="B2720" s="588" t="s">
        <v>30321</v>
      </c>
      <c r="C2720" s="588" t="s">
        <v>26237</v>
      </c>
      <c r="D2720" s="589" t="s">
        <v>16927</v>
      </c>
    </row>
    <row r="2721" spans="1:4" ht="13.5" x14ac:dyDescent="0.25">
      <c r="A2721" s="588" t="s">
        <v>4368</v>
      </c>
      <c r="B2721" s="588" t="s">
        <v>30322</v>
      </c>
      <c r="C2721" s="588" t="s">
        <v>26237</v>
      </c>
      <c r="D2721" s="589" t="s">
        <v>30323</v>
      </c>
    </row>
    <row r="2722" spans="1:4" ht="13.5" x14ac:dyDescent="0.25">
      <c r="A2722" s="588" t="s">
        <v>4369</v>
      </c>
      <c r="B2722" s="588" t="s">
        <v>30324</v>
      </c>
      <c r="C2722" s="588" t="s">
        <v>26237</v>
      </c>
      <c r="D2722" s="589" t="s">
        <v>30325</v>
      </c>
    </row>
    <row r="2723" spans="1:4" ht="13.5" x14ac:dyDescent="0.25">
      <c r="A2723" s="588" t="s">
        <v>4370</v>
      </c>
      <c r="B2723" s="588" t="s">
        <v>30326</v>
      </c>
      <c r="C2723" s="588" t="s">
        <v>26237</v>
      </c>
      <c r="D2723" s="589" t="s">
        <v>30327</v>
      </c>
    </row>
    <row r="2724" spans="1:4" ht="13.5" x14ac:dyDescent="0.25">
      <c r="A2724" s="588" t="s">
        <v>4371</v>
      </c>
      <c r="B2724" s="588" t="s">
        <v>30328</v>
      </c>
      <c r="C2724" s="588" t="s">
        <v>26237</v>
      </c>
      <c r="D2724" s="589" t="s">
        <v>30329</v>
      </c>
    </row>
    <row r="2725" spans="1:4" ht="13.5" x14ac:dyDescent="0.25">
      <c r="A2725" s="588" t="s">
        <v>4372</v>
      </c>
      <c r="B2725" s="588" t="s">
        <v>30330</v>
      </c>
      <c r="C2725" s="588" t="s">
        <v>26237</v>
      </c>
      <c r="D2725" s="589" t="s">
        <v>30331</v>
      </c>
    </row>
    <row r="2726" spans="1:4" ht="13.5" x14ac:dyDescent="0.25">
      <c r="A2726" s="588" t="s">
        <v>4373</v>
      </c>
      <c r="B2726" s="588" t="s">
        <v>30332</v>
      </c>
      <c r="C2726" s="588" t="s">
        <v>26237</v>
      </c>
      <c r="D2726" s="589" t="s">
        <v>30333</v>
      </c>
    </row>
    <row r="2727" spans="1:4" ht="13.5" x14ac:dyDescent="0.25">
      <c r="A2727" s="588" t="s">
        <v>4374</v>
      </c>
      <c r="B2727" s="588" t="s">
        <v>30334</v>
      </c>
      <c r="C2727" s="588" t="s">
        <v>26237</v>
      </c>
      <c r="D2727" s="589" t="s">
        <v>30335</v>
      </c>
    </row>
    <row r="2728" spans="1:4" ht="13.5" x14ac:dyDescent="0.25">
      <c r="A2728" s="588" t="s">
        <v>4375</v>
      </c>
      <c r="B2728" s="588" t="s">
        <v>30336</v>
      </c>
      <c r="C2728" s="588" t="s">
        <v>26237</v>
      </c>
      <c r="D2728" s="589" t="s">
        <v>30337</v>
      </c>
    </row>
    <row r="2729" spans="1:4" ht="13.5" x14ac:dyDescent="0.25">
      <c r="A2729" s="588" t="s">
        <v>4376</v>
      </c>
      <c r="B2729" s="588" t="s">
        <v>30338</v>
      </c>
      <c r="C2729" s="588" t="s">
        <v>26237</v>
      </c>
      <c r="D2729" s="589" t="s">
        <v>30339</v>
      </c>
    </row>
    <row r="2730" spans="1:4" ht="13.5" x14ac:dyDescent="0.25">
      <c r="A2730" s="588" t="s">
        <v>4377</v>
      </c>
      <c r="B2730" s="588" t="s">
        <v>30340</v>
      </c>
      <c r="C2730" s="588" t="s">
        <v>26237</v>
      </c>
      <c r="D2730" s="589" t="s">
        <v>30341</v>
      </c>
    </row>
    <row r="2731" spans="1:4" ht="13.5" x14ac:dyDescent="0.25">
      <c r="A2731" s="588" t="s">
        <v>4378</v>
      </c>
      <c r="B2731" s="588" t="s">
        <v>30342</v>
      </c>
      <c r="C2731" s="588" t="s">
        <v>26237</v>
      </c>
      <c r="D2731" s="589" t="s">
        <v>30343</v>
      </c>
    </row>
    <row r="2732" spans="1:4" ht="13.5" x14ac:dyDescent="0.25">
      <c r="A2732" s="588" t="s">
        <v>4379</v>
      </c>
      <c r="B2732" s="588" t="s">
        <v>30344</v>
      </c>
      <c r="C2732" s="588" t="s">
        <v>26237</v>
      </c>
      <c r="D2732" s="589" t="s">
        <v>30345</v>
      </c>
    </row>
    <row r="2733" spans="1:4" ht="13.5" x14ac:dyDescent="0.25">
      <c r="A2733" s="588" t="s">
        <v>4380</v>
      </c>
      <c r="B2733" s="588" t="s">
        <v>30346</v>
      </c>
      <c r="C2733" s="588" t="s">
        <v>26237</v>
      </c>
      <c r="D2733" s="589" t="s">
        <v>30347</v>
      </c>
    </row>
    <row r="2734" spans="1:4" ht="13.5" x14ac:dyDescent="0.25">
      <c r="A2734" s="588" t="s">
        <v>4381</v>
      </c>
      <c r="B2734" s="588" t="s">
        <v>30348</v>
      </c>
      <c r="C2734" s="588" t="s">
        <v>26237</v>
      </c>
      <c r="D2734" s="589" t="s">
        <v>30349</v>
      </c>
    </row>
    <row r="2735" spans="1:4" ht="13.5" x14ac:dyDescent="0.25">
      <c r="A2735" s="588" t="s">
        <v>4382</v>
      </c>
      <c r="B2735" s="588" t="s">
        <v>30350</v>
      </c>
      <c r="C2735" s="588" t="s">
        <v>26237</v>
      </c>
      <c r="D2735" s="589" t="s">
        <v>1351</v>
      </c>
    </row>
    <row r="2736" spans="1:4" ht="13.5" x14ac:dyDescent="0.25">
      <c r="A2736" s="588" t="s">
        <v>4383</v>
      </c>
      <c r="B2736" s="588" t="s">
        <v>30351</v>
      </c>
      <c r="C2736" s="588" t="s">
        <v>26237</v>
      </c>
      <c r="D2736" s="589" t="s">
        <v>204</v>
      </c>
    </row>
    <row r="2737" spans="1:4" ht="13.5" x14ac:dyDescent="0.25">
      <c r="A2737" s="588" t="s">
        <v>4384</v>
      </c>
      <c r="B2737" s="588" t="s">
        <v>30352</v>
      </c>
      <c r="C2737" s="588" t="s">
        <v>26237</v>
      </c>
      <c r="D2737" s="589" t="s">
        <v>1422</v>
      </c>
    </row>
    <row r="2738" spans="1:4" ht="13.5" x14ac:dyDescent="0.25">
      <c r="A2738" s="588" t="s">
        <v>4385</v>
      </c>
      <c r="B2738" s="588" t="s">
        <v>30353</v>
      </c>
      <c r="C2738" s="588" t="s">
        <v>26237</v>
      </c>
      <c r="D2738" s="589" t="s">
        <v>14715</v>
      </c>
    </row>
    <row r="2739" spans="1:4" ht="13.5" x14ac:dyDescent="0.25">
      <c r="A2739" s="588" t="s">
        <v>4386</v>
      </c>
      <c r="B2739" s="588" t="s">
        <v>30354</v>
      </c>
      <c r="C2739" s="588" t="s">
        <v>26237</v>
      </c>
      <c r="D2739" s="589" t="s">
        <v>30355</v>
      </c>
    </row>
    <row r="2740" spans="1:4" ht="13.5" x14ac:dyDescent="0.25">
      <c r="A2740" s="588" t="s">
        <v>4387</v>
      </c>
      <c r="B2740" s="588" t="s">
        <v>30356</v>
      </c>
      <c r="C2740" s="588" t="s">
        <v>26237</v>
      </c>
      <c r="D2740" s="589" t="s">
        <v>30357</v>
      </c>
    </row>
    <row r="2741" spans="1:4" ht="13.5" x14ac:dyDescent="0.25">
      <c r="A2741" s="588" t="s">
        <v>4388</v>
      </c>
      <c r="B2741" s="588" t="s">
        <v>30358</v>
      </c>
      <c r="C2741" s="588" t="s">
        <v>26237</v>
      </c>
      <c r="D2741" s="589" t="s">
        <v>30359</v>
      </c>
    </row>
    <row r="2742" spans="1:4" ht="13.5" x14ac:dyDescent="0.25">
      <c r="A2742" s="588" t="s">
        <v>4389</v>
      </c>
      <c r="B2742" s="588" t="s">
        <v>30360</v>
      </c>
      <c r="C2742" s="588" t="s">
        <v>26237</v>
      </c>
      <c r="D2742" s="589" t="s">
        <v>30361</v>
      </c>
    </row>
    <row r="2743" spans="1:4" ht="13.5" x14ac:dyDescent="0.25">
      <c r="A2743" s="588" t="s">
        <v>4390</v>
      </c>
      <c r="B2743" s="588" t="s">
        <v>30362</v>
      </c>
      <c r="C2743" s="588" t="s">
        <v>26237</v>
      </c>
      <c r="D2743" s="589" t="s">
        <v>30363</v>
      </c>
    </row>
    <row r="2744" spans="1:4" ht="13.5" x14ac:dyDescent="0.25">
      <c r="A2744" s="588" t="s">
        <v>4391</v>
      </c>
      <c r="B2744" s="588" t="s">
        <v>30364</v>
      </c>
      <c r="C2744" s="588" t="s">
        <v>26237</v>
      </c>
      <c r="D2744" s="589" t="s">
        <v>30365</v>
      </c>
    </row>
    <row r="2745" spans="1:4" ht="13.5" x14ac:dyDescent="0.25">
      <c r="A2745" s="588" t="s">
        <v>4392</v>
      </c>
      <c r="B2745" s="588" t="s">
        <v>30366</v>
      </c>
      <c r="C2745" s="588" t="s">
        <v>26237</v>
      </c>
      <c r="D2745" s="589" t="s">
        <v>30367</v>
      </c>
    </row>
    <row r="2746" spans="1:4" ht="13.5" x14ac:dyDescent="0.25">
      <c r="A2746" s="588" t="s">
        <v>4393</v>
      </c>
      <c r="B2746" s="588" t="s">
        <v>30368</v>
      </c>
      <c r="C2746" s="588" t="s">
        <v>26237</v>
      </c>
      <c r="D2746" s="589" t="s">
        <v>30369</v>
      </c>
    </row>
    <row r="2747" spans="1:4" ht="13.5" x14ac:dyDescent="0.25">
      <c r="A2747" s="588" t="s">
        <v>4394</v>
      </c>
      <c r="B2747" s="588" t="s">
        <v>30370</v>
      </c>
      <c r="C2747" s="588" t="s">
        <v>26237</v>
      </c>
      <c r="D2747" s="589" t="s">
        <v>30371</v>
      </c>
    </row>
    <row r="2748" spans="1:4" ht="13.5" x14ac:dyDescent="0.25">
      <c r="A2748" s="588" t="s">
        <v>4395</v>
      </c>
      <c r="B2748" s="588" t="s">
        <v>30372</v>
      </c>
      <c r="C2748" s="588" t="s">
        <v>26237</v>
      </c>
      <c r="D2748" s="589" t="s">
        <v>30373</v>
      </c>
    </row>
    <row r="2749" spans="1:4" ht="13.5" x14ac:dyDescent="0.25">
      <c r="A2749" s="588" t="s">
        <v>4396</v>
      </c>
      <c r="B2749" s="588" t="s">
        <v>30374</v>
      </c>
      <c r="C2749" s="588" t="s">
        <v>26237</v>
      </c>
      <c r="D2749" s="589" t="s">
        <v>30375</v>
      </c>
    </row>
    <row r="2750" spans="1:4" ht="13.5" x14ac:dyDescent="0.25">
      <c r="A2750" s="588" t="s">
        <v>4397</v>
      </c>
      <c r="B2750" s="588" t="s">
        <v>30376</v>
      </c>
      <c r="C2750" s="588" t="s">
        <v>26237</v>
      </c>
      <c r="D2750" s="589" t="s">
        <v>30377</v>
      </c>
    </row>
    <row r="2751" spans="1:4" ht="13.5" x14ac:dyDescent="0.25">
      <c r="A2751" s="588" t="s">
        <v>4398</v>
      </c>
      <c r="B2751" s="588" t="s">
        <v>30378</v>
      </c>
      <c r="C2751" s="588" t="s">
        <v>26237</v>
      </c>
      <c r="D2751" s="589" t="s">
        <v>30379</v>
      </c>
    </row>
    <row r="2752" spans="1:4" ht="13.5" x14ac:dyDescent="0.25">
      <c r="A2752" s="588" t="s">
        <v>4399</v>
      </c>
      <c r="B2752" s="588" t="s">
        <v>30380</v>
      </c>
      <c r="C2752" s="588" t="s">
        <v>26237</v>
      </c>
      <c r="D2752" s="589" t="s">
        <v>30381</v>
      </c>
    </row>
    <row r="2753" spans="1:4" ht="13.5" x14ac:dyDescent="0.25">
      <c r="A2753" s="588" t="s">
        <v>4400</v>
      </c>
      <c r="B2753" s="588" t="s">
        <v>30382</v>
      </c>
      <c r="C2753" s="588" t="s">
        <v>26237</v>
      </c>
      <c r="D2753" s="589" t="s">
        <v>13627</v>
      </c>
    </row>
    <row r="2754" spans="1:4" ht="13.5" x14ac:dyDescent="0.25">
      <c r="A2754" s="588" t="s">
        <v>4401</v>
      </c>
      <c r="B2754" s="588" t="s">
        <v>30383</v>
      </c>
      <c r="C2754" s="588" t="s">
        <v>26237</v>
      </c>
      <c r="D2754" s="589" t="s">
        <v>18107</v>
      </c>
    </row>
    <row r="2755" spans="1:4" ht="13.5" x14ac:dyDescent="0.25">
      <c r="A2755" s="588" t="s">
        <v>4402</v>
      </c>
      <c r="B2755" s="588" t="s">
        <v>30384</v>
      </c>
      <c r="C2755" s="588" t="s">
        <v>26237</v>
      </c>
      <c r="D2755" s="589" t="s">
        <v>30385</v>
      </c>
    </row>
    <row r="2756" spans="1:4" ht="13.5" x14ac:dyDescent="0.25">
      <c r="A2756" s="588" t="s">
        <v>4404</v>
      </c>
      <c r="B2756" s="588" t="s">
        <v>30386</v>
      </c>
      <c r="C2756" s="588" t="s">
        <v>26237</v>
      </c>
      <c r="D2756" s="589" t="s">
        <v>30385</v>
      </c>
    </row>
    <row r="2757" spans="1:4" ht="13.5" x14ac:dyDescent="0.25">
      <c r="A2757" s="588" t="s">
        <v>4405</v>
      </c>
      <c r="B2757" s="588" t="s">
        <v>30387</v>
      </c>
      <c r="C2757" s="588" t="s">
        <v>26237</v>
      </c>
      <c r="D2757" s="589" t="s">
        <v>30388</v>
      </c>
    </row>
    <row r="2758" spans="1:4" ht="13.5" x14ac:dyDescent="0.25">
      <c r="A2758" s="588" t="s">
        <v>4406</v>
      </c>
      <c r="B2758" s="588" t="s">
        <v>30389</v>
      </c>
      <c r="C2758" s="588" t="s">
        <v>26237</v>
      </c>
      <c r="D2758" s="589" t="s">
        <v>922</v>
      </c>
    </row>
    <row r="2759" spans="1:4" ht="13.5" x14ac:dyDescent="0.25">
      <c r="A2759" s="588" t="s">
        <v>4408</v>
      </c>
      <c r="B2759" s="588" t="s">
        <v>30390</v>
      </c>
      <c r="C2759" s="588" t="s">
        <v>26237</v>
      </c>
      <c r="D2759" s="589" t="s">
        <v>30391</v>
      </c>
    </row>
    <row r="2760" spans="1:4" ht="13.5" x14ac:dyDescent="0.25">
      <c r="A2760" s="588" t="s">
        <v>4409</v>
      </c>
      <c r="B2760" s="588" t="s">
        <v>30392</v>
      </c>
      <c r="C2760" s="588" t="s">
        <v>26237</v>
      </c>
      <c r="D2760" s="589" t="s">
        <v>30393</v>
      </c>
    </row>
    <row r="2761" spans="1:4" ht="13.5" x14ac:dyDescent="0.25">
      <c r="A2761" s="588" t="s">
        <v>4410</v>
      </c>
      <c r="B2761" s="588" t="s">
        <v>30394</v>
      </c>
      <c r="C2761" s="588" t="s">
        <v>26237</v>
      </c>
      <c r="D2761" s="589" t="s">
        <v>18997</v>
      </c>
    </row>
    <row r="2762" spans="1:4" ht="13.5" x14ac:dyDescent="0.25">
      <c r="A2762" s="588" t="s">
        <v>4411</v>
      </c>
      <c r="B2762" s="588" t="s">
        <v>30395</v>
      </c>
      <c r="C2762" s="588" t="s">
        <v>26237</v>
      </c>
      <c r="D2762" s="589" t="s">
        <v>18154</v>
      </c>
    </row>
    <row r="2763" spans="1:4" ht="13.5" x14ac:dyDescent="0.25">
      <c r="A2763" s="588" t="s">
        <v>4412</v>
      </c>
      <c r="B2763" s="588" t="s">
        <v>30396</v>
      </c>
      <c r="C2763" s="588" t="s">
        <v>26237</v>
      </c>
      <c r="D2763" s="589" t="s">
        <v>18154</v>
      </c>
    </row>
    <row r="2764" spans="1:4" ht="13.5" x14ac:dyDescent="0.25">
      <c r="A2764" s="588" t="s">
        <v>4413</v>
      </c>
      <c r="B2764" s="588" t="s">
        <v>30397</v>
      </c>
      <c r="C2764" s="588" t="s">
        <v>26237</v>
      </c>
      <c r="D2764" s="589" t="s">
        <v>30398</v>
      </c>
    </row>
    <row r="2765" spans="1:4" ht="13.5" x14ac:dyDescent="0.25">
      <c r="A2765" s="588" t="s">
        <v>4414</v>
      </c>
      <c r="B2765" s="588" t="s">
        <v>30399</v>
      </c>
      <c r="C2765" s="588" t="s">
        <v>26237</v>
      </c>
      <c r="D2765" s="589" t="s">
        <v>19039</v>
      </c>
    </row>
    <row r="2766" spans="1:4" ht="13.5" x14ac:dyDescent="0.25">
      <c r="A2766" s="588" t="s">
        <v>4415</v>
      </c>
      <c r="B2766" s="588" t="s">
        <v>30400</v>
      </c>
      <c r="C2766" s="588" t="s">
        <v>26237</v>
      </c>
      <c r="D2766" s="589" t="s">
        <v>30401</v>
      </c>
    </row>
    <row r="2767" spans="1:4" ht="13.5" x14ac:dyDescent="0.25">
      <c r="A2767" s="588" t="s">
        <v>4416</v>
      </c>
      <c r="B2767" s="588" t="s">
        <v>30402</v>
      </c>
      <c r="C2767" s="588" t="s">
        <v>26237</v>
      </c>
      <c r="D2767" s="589" t="s">
        <v>30403</v>
      </c>
    </row>
    <row r="2768" spans="1:4" ht="13.5" x14ac:dyDescent="0.25">
      <c r="A2768" s="588" t="s">
        <v>4417</v>
      </c>
      <c r="B2768" s="588" t="s">
        <v>30404</v>
      </c>
      <c r="C2768" s="588" t="s">
        <v>26237</v>
      </c>
      <c r="D2768" s="589" t="s">
        <v>22114</v>
      </c>
    </row>
    <row r="2769" spans="1:4" ht="13.5" x14ac:dyDescent="0.25">
      <c r="A2769" s="588" t="s">
        <v>4419</v>
      </c>
      <c r="B2769" s="588" t="s">
        <v>30405</v>
      </c>
      <c r="C2769" s="588" t="s">
        <v>26237</v>
      </c>
      <c r="D2769" s="589" t="s">
        <v>14585</v>
      </c>
    </row>
    <row r="2770" spans="1:4" ht="13.5" x14ac:dyDescent="0.25">
      <c r="A2770" s="588" t="s">
        <v>4420</v>
      </c>
      <c r="B2770" s="588" t="s">
        <v>30406</v>
      </c>
      <c r="C2770" s="588" t="s">
        <v>26237</v>
      </c>
      <c r="D2770" s="589" t="s">
        <v>14585</v>
      </c>
    </row>
    <row r="2771" spans="1:4" ht="13.5" x14ac:dyDescent="0.25">
      <c r="A2771" s="588" t="s">
        <v>4421</v>
      </c>
      <c r="B2771" s="588" t="s">
        <v>30407</v>
      </c>
      <c r="C2771" s="588" t="s">
        <v>26237</v>
      </c>
      <c r="D2771" s="589" t="s">
        <v>30408</v>
      </c>
    </row>
    <row r="2772" spans="1:4" ht="13.5" x14ac:dyDescent="0.25">
      <c r="A2772" s="588" t="s">
        <v>4422</v>
      </c>
      <c r="B2772" s="588" t="s">
        <v>30409</v>
      </c>
      <c r="C2772" s="588" t="s">
        <v>26237</v>
      </c>
      <c r="D2772" s="589" t="s">
        <v>30410</v>
      </c>
    </row>
    <row r="2773" spans="1:4" ht="13.5" x14ac:dyDescent="0.25">
      <c r="A2773" s="588" t="s">
        <v>4423</v>
      </c>
      <c r="B2773" s="588" t="s">
        <v>30411</v>
      </c>
      <c r="C2773" s="588" t="s">
        <v>26237</v>
      </c>
      <c r="D2773" s="589" t="s">
        <v>30412</v>
      </c>
    </row>
    <row r="2774" spans="1:4" ht="13.5" x14ac:dyDescent="0.25">
      <c r="A2774" s="588" t="s">
        <v>4425</v>
      </c>
      <c r="B2774" s="588" t="s">
        <v>30413</v>
      </c>
      <c r="C2774" s="588" t="s">
        <v>26237</v>
      </c>
      <c r="D2774" s="589" t="s">
        <v>25473</v>
      </c>
    </row>
    <row r="2775" spans="1:4" ht="13.5" x14ac:dyDescent="0.25">
      <c r="A2775" s="588" t="s">
        <v>4426</v>
      </c>
      <c r="B2775" s="588" t="s">
        <v>30414</v>
      </c>
      <c r="C2775" s="588" t="s">
        <v>26237</v>
      </c>
      <c r="D2775" s="589" t="s">
        <v>30415</v>
      </c>
    </row>
    <row r="2776" spans="1:4" ht="13.5" x14ac:dyDescent="0.25">
      <c r="A2776" s="588" t="s">
        <v>4428</v>
      </c>
      <c r="B2776" s="588" t="s">
        <v>30416</v>
      </c>
      <c r="C2776" s="588" t="s">
        <v>26237</v>
      </c>
      <c r="D2776" s="589" t="s">
        <v>30417</v>
      </c>
    </row>
    <row r="2777" spans="1:4" ht="13.5" x14ac:dyDescent="0.25">
      <c r="A2777" s="588" t="s">
        <v>4429</v>
      </c>
      <c r="B2777" s="588" t="s">
        <v>30418</v>
      </c>
      <c r="C2777" s="588" t="s">
        <v>26237</v>
      </c>
      <c r="D2777" s="589" t="s">
        <v>18060</v>
      </c>
    </row>
    <row r="2778" spans="1:4" ht="13.5" x14ac:dyDescent="0.25">
      <c r="A2778" s="588" t="s">
        <v>4430</v>
      </c>
      <c r="B2778" s="588" t="s">
        <v>30419</v>
      </c>
      <c r="C2778" s="588" t="s">
        <v>26237</v>
      </c>
      <c r="D2778" s="589" t="s">
        <v>403</v>
      </c>
    </row>
    <row r="2779" spans="1:4" ht="13.5" x14ac:dyDescent="0.25">
      <c r="A2779" s="588" t="s">
        <v>4431</v>
      </c>
      <c r="B2779" s="588" t="s">
        <v>30420</v>
      </c>
      <c r="C2779" s="588" t="s">
        <v>26237</v>
      </c>
      <c r="D2779" s="589" t="s">
        <v>29676</v>
      </c>
    </row>
    <row r="2780" spans="1:4" ht="13.5" x14ac:dyDescent="0.25">
      <c r="A2780" s="588" t="s">
        <v>4432</v>
      </c>
      <c r="B2780" s="588" t="s">
        <v>30421</v>
      </c>
      <c r="C2780" s="588" t="s">
        <v>26237</v>
      </c>
      <c r="D2780" s="589" t="s">
        <v>317</v>
      </c>
    </row>
    <row r="2781" spans="1:4" ht="13.5" x14ac:dyDescent="0.25">
      <c r="A2781" s="588" t="s">
        <v>4433</v>
      </c>
      <c r="B2781" s="588" t="s">
        <v>30422</v>
      </c>
      <c r="C2781" s="588" t="s">
        <v>26237</v>
      </c>
      <c r="D2781" s="589" t="s">
        <v>1009</v>
      </c>
    </row>
    <row r="2782" spans="1:4" ht="13.5" x14ac:dyDescent="0.25">
      <c r="A2782" s="588" t="s">
        <v>4434</v>
      </c>
      <c r="B2782" s="588" t="s">
        <v>30423</v>
      </c>
      <c r="C2782" s="588" t="s">
        <v>26237</v>
      </c>
      <c r="D2782" s="589" t="s">
        <v>994</v>
      </c>
    </row>
    <row r="2783" spans="1:4" ht="13.5" x14ac:dyDescent="0.25">
      <c r="A2783" s="588" t="s">
        <v>4435</v>
      </c>
      <c r="B2783" s="588" t="s">
        <v>30424</v>
      </c>
      <c r="C2783" s="588" t="s">
        <v>26237</v>
      </c>
      <c r="D2783" s="589" t="s">
        <v>4192</v>
      </c>
    </row>
    <row r="2784" spans="1:4" ht="13.5" x14ac:dyDescent="0.25">
      <c r="A2784" s="588" t="s">
        <v>4436</v>
      </c>
      <c r="B2784" s="588" t="s">
        <v>30425</v>
      </c>
      <c r="C2784" s="588" t="s">
        <v>26237</v>
      </c>
      <c r="D2784" s="589" t="s">
        <v>14840</v>
      </c>
    </row>
    <row r="2785" spans="1:4" ht="13.5" x14ac:dyDescent="0.25">
      <c r="A2785" s="588" t="s">
        <v>4437</v>
      </c>
      <c r="B2785" s="588" t="s">
        <v>30426</v>
      </c>
      <c r="C2785" s="588" t="s">
        <v>26237</v>
      </c>
      <c r="D2785" s="589" t="s">
        <v>26113</v>
      </c>
    </row>
    <row r="2786" spans="1:4" ht="13.5" x14ac:dyDescent="0.25">
      <c r="A2786" s="588" t="s">
        <v>4438</v>
      </c>
      <c r="B2786" s="588" t="s">
        <v>30427</v>
      </c>
      <c r="C2786" s="588" t="s">
        <v>26237</v>
      </c>
      <c r="D2786" s="589" t="s">
        <v>18173</v>
      </c>
    </row>
    <row r="2787" spans="1:4" ht="13.5" x14ac:dyDescent="0.25">
      <c r="A2787" s="588" t="s">
        <v>4439</v>
      </c>
      <c r="B2787" s="588" t="s">
        <v>30428</v>
      </c>
      <c r="C2787" s="588" t="s">
        <v>26237</v>
      </c>
      <c r="D2787" s="589" t="s">
        <v>17825</v>
      </c>
    </row>
    <row r="2788" spans="1:4" ht="13.5" x14ac:dyDescent="0.25">
      <c r="A2788" s="588" t="s">
        <v>4440</v>
      </c>
      <c r="B2788" s="588" t="s">
        <v>30429</v>
      </c>
      <c r="C2788" s="588" t="s">
        <v>26237</v>
      </c>
      <c r="D2788" s="589" t="s">
        <v>30430</v>
      </c>
    </row>
    <row r="2789" spans="1:4" ht="13.5" x14ac:dyDescent="0.25">
      <c r="A2789" s="588" t="s">
        <v>4441</v>
      </c>
      <c r="B2789" s="588" t="s">
        <v>30431</v>
      </c>
      <c r="C2789" s="588" t="s">
        <v>26237</v>
      </c>
      <c r="D2789" s="589" t="s">
        <v>30432</v>
      </c>
    </row>
    <row r="2790" spans="1:4" ht="13.5" x14ac:dyDescent="0.25">
      <c r="A2790" s="588" t="s">
        <v>4443</v>
      </c>
      <c r="B2790" s="588" t="s">
        <v>30433</v>
      </c>
      <c r="C2790" s="588" t="s">
        <v>26237</v>
      </c>
      <c r="D2790" s="589" t="s">
        <v>30434</v>
      </c>
    </row>
    <row r="2791" spans="1:4" ht="13.5" x14ac:dyDescent="0.25">
      <c r="A2791" s="588" t="s">
        <v>4444</v>
      </c>
      <c r="B2791" s="588" t="s">
        <v>30435</v>
      </c>
      <c r="C2791" s="588" t="s">
        <v>26237</v>
      </c>
      <c r="D2791" s="589" t="s">
        <v>16825</v>
      </c>
    </row>
    <row r="2792" spans="1:4" ht="13.5" x14ac:dyDescent="0.25">
      <c r="A2792" s="588" t="s">
        <v>4445</v>
      </c>
      <c r="B2792" s="588" t="s">
        <v>30436</v>
      </c>
      <c r="C2792" s="588" t="s">
        <v>26237</v>
      </c>
      <c r="D2792" s="589" t="s">
        <v>17938</v>
      </c>
    </row>
    <row r="2793" spans="1:4" ht="13.5" x14ac:dyDescent="0.25">
      <c r="A2793" s="588" t="s">
        <v>4447</v>
      </c>
      <c r="B2793" s="588" t="s">
        <v>30437</v>
      </c>
      <c r="C2793" s="588" t="s">
        <v>26237</v>
      </c>
      <c r="D2793" s="589" t="s">
        <v>30438</v>
      </c>
    </row>
    <row r="2794" spans="1:4" ht="13.5" x14ac:dyDescent="0.25">
      <c r="A2794" s="588" t="s">
        <v>4448</v>
      </c>
      <c r="B2794" s="588" t="s">
        <v>30439</v>
      </c>
      <c r="C2794" s="588" t="s">
        <v>26237</v>
      </c>
      <c r="D2794" s="589" t="s">
        <v>30440</v>
      </c>
    </row>
    <row r="2795" spans="1:4" ht="13.5" x14ac:dyDescent="0.25">
      <c r="A2795" s="588" t="s">
        <v>4449</v>
      </c>
      <c r="B2795" s="588" t="s">
        <v>30441</v>
      </c>
      <c r="C2795" s="588" t="s">
        <v>26237</v>
      </c>
      <c r="D2795" s="589" t="s">
        <v>18125</v>
      </c>
    </row>
    <row r="2796" spans="1:4" ht="13.5" x14ac:dyDescent="0.25">
      <c r="A2796" s="588" t="s">
        <v>4450</v>
      </c>
      <c r="B2796" s="588" t="s">
        <v>30442</v>
      </c>
      <c r="C2796" s="588" t="s">
        <v>26237</v>
      </c>
      <c r="D2796" s="589" t="s">
        <v>30443</v>
      </c>
    </row>
    <row r="2797" spans="1:4" ht="13.5" x14ac:dyDescent="0.25">
      <c r="A2797" s="588" t="s">
        <v>4451</v>
      </c>
      <c r="B2797" s="588" t="s">
        <v>30444</v>
      </c>
      <c r="C2797" s="588" t="s">
        <v>26237</v>
      </c>
      <c r="D2797" s="589" t="s">
        <v>30445</v>
      </c>
    </row>
    <row r="2798" spans="1:4" ht="13.5" x14ac:dyDescent="0.25">
      <c r="A2798" s="588" t="s">
        <v>4452</v>
      </c>
      <c r="B2798" s="588" t="s">
        <v>30446</v>
      </c>
      <c r="C2798" s="588" t="s">
        <v>26237</v>
      </c>
      <c r="D2798" s="589" t="s">
        <v>1401</v>
      </c>
    </row>
    <row r="2799" spans="1:4" ht="13.5" x14ac:dyDescent="0.25">
      <c r="A2799" s="588" t="s">
        <v>4453</v>
      </c>
      <c r="B2799" s="588" t="s">
        <v>30447</v>
      </c>
      <c r="C2799" s="588" t="s">
        <v>26237</v>
      </c>
      <c r="D2799" s="589" t="s">
        <v>30448</v>
      </c>
    </row>
    <row r="2800" spans="1:4" ht="13.5" x14ac:dyDescent="0.25">
      <c r="A2800" s="588" t="s">
        <v>4454</v>
      </c>
      <c r="B2800" s="588" t="s">
        <v>30449</v>
      </c>
      <c r="C2800" s="588" t="s">
        <v>26237</v>
      </c>
      <c r="D2800" s="589" t="s">
        <v>30450</v>
      </c>
    </row>
    <row r="2801" spans="1:4" ht="13.5" x14ac:dyDescent="0.25">
      <c r="A2801" s="588" t="s">
        <v>4456</v>
      </c>
      <c r="B2801" s="588" t="s">
        <v>30451</v>
      </c>
      <c r="C2801" s="588" t="s">
        <v>26237</v>
      </c>
      <c r="D2801" s="589" t="s">
        <v>30452</v>
      </c>
    </row>
    <row r="2802" spans="1:4" ht="13.5" x14ac:dyDescent="0.25">
      <c r="A2802" s="588" t="s">
        <v>4457</v>
      </c>
      <c r="B2802" s="588" t="s">
        <v>30453</v>
      </c>
      <c r="C2802" s="588" t="s">
        <v>26237</v>
      </c>
      <c r="D2802" s="589" t="s">
        <v>30454</v>
      </c>
    </row>
    <row r="2803" spans="1:4" ht="13.5" x14ac:dyDescent="0.25">
      <c r="A2803" s="588" t="s">
        <v>4458</v>
      </c>
      <c r="B2803" s="588" t="s">
        <v>30455</v>
      </c>
      <c r="C2803" s="588" t="s">
        <v>26237</v>
      </c>
      <c r="D2803" s="589" t="s">
        <v>7816</v>
      </c>
    </row>
    <row r="2804" spans="1:4" ht="13.5" x14ac:dyDescent="0.25">
      <c r="A2804" s="588" t="s">
        <v>4459</v>
      </c>
      <c r="B2804" s="588" t="s">
        <v>30456</v>
      </c>
      <c r="C2804" s="588" t="s">
        <v>26237</v>
      </c>
      <c r="D2804" s="589" t="s">
        <v>30457</v>
      </c>
    </row>
    <row r="2805" spans="1:4" ht="13.5" x14ac:dyDescent="0.25">
      <c r="A2805" s="588" t="s">
        <v>4460</v>
      </c>
      <c r="B2805" s="588" t="s">
        <v>30458</v>
      </c>
      <c r="C2805" s="588" t="s">
        <v>26237</v>
      </c>
      <c r="D2805" s="589" t="s">
        <v>18760</v>
      </c>
    </row>
    <row r="2806" spans="1:4" ht="13.5" x14ac:dyDescent="0.25">
      <c r="A2806" s="588" t="s">
        <v>4461</v>
      </c>
      <c r="B2806" s="588" t="s">
        <v>30459</v>
      </c>
      <c r="C2806" s="588" t="s">
        <v>26237</v>
      </c>
      <c r="D2806" s="589" t="s">
        <v>13431</v>
      </c>
    </row>
    <row r="2807" spans="1:4" ht="13.5" x14ac:dyDescent="0.25">
      <c r="A2807" s="588" t="s">
        <v>4462</v>
      </c>
      <c r="B2807" s="588" t="s">
        <v>30460</v>
      </c>
      <c r="C2807" s="588" t="s">
        <v>26237</v>
      </c>
      <c r="D2807" s="589" t="s">
        <v>30461</v>
      </c>
    </row>
    <row r="2808" spans="1:4" ht="13.5" x14ac:dyDescent="0.25">
      <c r="A2808" s="588" t="s">
        <v>4463</v>
      </c>
      <c r="B2808" s="588" t="s">
        <v>30462</v>
      </c>
      <c r="C2808" s="588" t="s">
        <v>26237</v>
      </c>
      <c r="D2808" s="589" t="s">
        <v>30463</v>
      </c>
    </row>
    <row r="2809" spans="1:4" ht="13.5" x14ac:dyDescent="0.25">
      <c r="A2809" s="588" t="s">
        <v>4464</v>
      </c>
      <c r="B2809" s="588" t="s">
        <v>30464</v>
      </c>
      <c r="C2809" s="588" t="s">
        <v>26237</v>
      </c>
      <c r="D2809" s="589" t="s">
        <v>602</v>
      </c>
    </row>
    <row r="2810" spans="1:4" ht="13.5" x14ac:dyDescent="0.25">
      <c r="A2810" s="588" t="s">
        <v>4465</v>
      </c>
      <c r="B2810" s="588" t="s">
        <v>30465</v>
      </c>
      <c r="C2810" s="588" t="s">
        <v>26237</v>
      </c>
      <c r="D2810" s="589" t="s">
        <v>1303</v>
      </c>
    </row>
    <row r="2811" spans="1:4" ht="13.5" x14ac:dyDescent="0.25">
      <c r="A2811" s="588" t="s">
        <v>4466</v>
      </c>
      <c r="B2811" s="588" t="s">
        <v>30466</v>
      </c>
      <c r="C2811" s="588" t="s">
        <v>26237</v>
      </c>
      <c r="D2811" s="589" t="s">
        <v>22956</v>
      </c>
    </row>
    <row r="2812" spans="1:4" ht="13.5" x14ac:dyDescent="0.25">
      <c r="A2812" s="588" t="s">
        <v>4468</v>
      </c>
      <c r="B2812" s="588" t="s">
        <v>30467</v>
      </c>
      <c r="C2812" s="588" t="s">
        <v>26237</v>
      </c>
      <c r="D2812" s="589" t="s">
        <v>26855</v>
      </c>
    </row>
    <row r="2813" spans="1:4" ht="13.5" x14ac:dyDescent="0.25">
      <c r="A2813" s="588" t="s">
        <v>4469</v>
      </c>
      <c r="B2813" s="588" t="s">
        <v>30468</v>
      </c>
      <c r="C2813" s="588" t="s">
        <v>26237</v>
      </c>
      <c r="D2813" s="589" t="s">
        <v>14735</v>
      </c>
    </row>
    <row r="2814" spans="1:4" ht="13.5" x14ac:dyDescent="0.25">
      <c r="A2814" s="588" t="s">
        <v>4470</v>
      </c>
      <c r="B2814" s="588" t="s">
        <v>30469</v>
      </c>
      <c r="C2814" s="588" t="s">
        <v>26237</v>
      </c>
      <c r="D2814" s="589" t="s">
        <v>30470</v>
      </c>
    </row>
    <row r="2815" spans="1:4" ht="13.5" x14ac:dyDescent="0.25">
      <c r="A2815" s="588" t="s">
        <v>4471</v>
      </c>
      <c r="B2815" s="588" t="s">
        <v>30471</v>
      </c>
      <c r="C2815" s="588" t="s">
        <v>26237</v>
      </c>
      <c r="D2815" s="589" t="s">
        <v>30472</v>
      </c>
    </row>
    <row r="2816" spans="1:4" ht="13.5" x14ac:dyDescent="0.25">
      <c r="A2816" s="588" t="s">
        <v>4472</v>
      </c>
      <c r="B2816" s="588" t="s">
        <v>30473</v>
      </c>
      <c r="C2816" s="588" t="s">
        <v>26237</v>
      </c>
      <c r="D2816" s="589" t="s">
        <v>30474</v>
      </c>
    </row>
    <row r="2817" spans="1:4" ht="13.5" x14ac:dyDescent="0.25">
      <c r="A2817" s="588" t="s">
        <v>4474</v>
      </c>
      <c r="B2817" s="588" t="s">
        <v>30475</v>
      </c>
      <c r="C2817" s="588" t="s">
        <v>26237</v>
      </c>
      <c r="D2817" s="589" t="s">
        <v>30476</v>
      </c>
    </row>
    <row r="2818" spans="1:4" ht="13.5" x14ac:dyDescent="0.25">
      <c r="A2818" s="588" t="s">
        <v>4475</v>
      </c>
      <c r="B2818" s="588" t="s">
        <v>30477</v>
      </c>
      <c r="C2818" s="588" t="s">
        <v>26237</v>
      </c>
      <c r="D2818" s="589" t="s">
        <v>18942</v>
      </c>
    </row>
    <row r="2819" spans="1:4" ht="13.5" x14ac:dyDescent="0.25">
      <c r="A2819" s="588" t="s">
        <v>4476</v>
      </c>
      <c r="B2819" s="588" t="s">
        <v>30478</v>
      </c>
      <c r="C2819" s="588" t="s">
        <v>26237</v>
      </c>
      <c r="D2819" s="589" t="s">
        <v>30479</v>
      </c>
    </row>
    <row r="2820" spans="1:4" ht="13.5" x14ac:dyDescent="0.25">
      <c r="A2820" s="588" t="s">
        <v>4477</v>
      </c>
      <c r="B2820" s="588" t="s">
        <v>30480</v>
      </c>
      <c r="C2820" s="588" t="s">
        <v>26237</v>
      </c>
      <c r="D2820" s="589" t="s">
        <v>7974</v>
      </c>
    </row>
    <row r="2821" spans="1:4" ht="13.5" x14ac:dyDescent="0.25">
      <c r="A2821" s="588" t="s">
        <v>4478</v>
      </c>
      <c r="B2821" s="588" t="s">
        <v>30481</v>
      </c>
      <c r="C2821" s="588" t="s">
        <v>26237</v>
      </c>
      <c r="D2821" s="589" t="s">
        <v>18173</v>
      </c>
    </row>
    <row r="2822" spans="1:4" ht="13.5" x14ac:dyDescent="0.25">
      <c r="A2822" s="588" t="s">
        <v>4479</v>
      </c>
      <c r="B2822" s="588" t="s">
        <v>30482</v>
      </c>
      <c r="C2822" s="588" t="s">
        <v>26237</v>
      </c>
      <c r="D2822" s="589" t="s">
        <v>2135</v>
      </c>
    </row>
    <row r="2823" spans="1:4" ht="13.5" x14ac:dyDescent="0.25">
      <c r="A2823" s="588" t="s">
        <v>4480</v>
      </c>
      <c r="B2823" s="588" t="s">
        <v>30483</v>
      </c>
      <c r="C2823" s="588" t="s">
        <v>26237</v>
      </c>
      <c r="D2823" s="589" t="s">
        <v>30484</v>
      </c>
    </row>
    <row r="2824" spans="1:4" ht="13.5" x14ac:dyDescent="0.25">
      <c r="A2824" s="588" t="s">
        <v>4481</v>
      </c>
      <c r="B2824" s="588" t="s">
        <v>30485</v>
      </c>
      <c r="C2824" s="588" t="s">
        <v>26237</v>
      </c>
      <c r="D2824" s="589" t="s">
        <v>400</v>
      </c>
    </row>
    <row r="2825" spans="1:4" ht="13.5" x14ac:dyDescent="0.25">
      <c r="A2825" s="588" t="s">
        <v>4482</v>
      </c>
      <c r="B2825" s="588" t="s">
        <v>30486</v>
      </c>
      <c r="C2825" s="588" t="s">
        <v>26237</v>
      </c>
      <c r="D2825" s="589" t="s">
        <v>30487</v>
      </c>
    </row>
    <row r="2826" spans="1:4" ht="13.5" x14ac:dyDescent="0.25">
      <c r="A2826" s="588" t="s">
        <v>4483</v>
      </c>
      <c r="B2826" s="588" t="s">
        <v>30488</v>
      </c>
      <c r="C2826" s="588" t="s">
        <v>26237</v>
      </c>
      <c r="D2826" s="589" t="s">
        <v>17926</v>
      </c>
    </row>
    <row r="2827" spans="1:4" ht="13.5" x14ac:dyDescent="0.25">
      <c r="A2827" s="588" t="s">
        <v>4484</v>
      </c>
      <c r="B2827" s="588" t="s">
        <v>30489</v>
      </c>
      <c r="C2827" s="588" t="s">
        <v>26237</v>
      </c>
      <c r="D2827" s="589" t="s">
        <v>17705</v>
      </c>
    </row>
    <row r="2828" spans="1:4" ht="13.5" x14ac:dyDescent="0.25">
      <c r="A2828" s="588" t="s">
        <v>4485</v>
      </c>
      <c r="B2828" s="588" t="s">
        <v>30490</v>
      </c>
      <c r="C2828" s="588" t="s">
        <v>26237</v>
      </c>
      <c r="D2828" s="589" t="s">
        <v>5392</v>
      </c>
    </row>
    <row r="2829" spans="1:4" ht="13.5" x14ac:dyDescent="0.25">
      <c r="A2829" s="588" t="s">
        <v>4487</v>
      </c>
      <c r="B2829" s="588" t="s">
        <v>30491</v>
      </c>
      <c r="C2829" s="588" t="s">
        <v>26237</v>
      </c>
      <c r="D2829" s="589" t="s">
        <v>30492</v>
      </c>
    </row>
    <row r="2830" spans="1:4" ht="13.5" x14ac:dyDescent="0.25">
      <c r="A2830" s="588" t="s">
        <v>4488</v>
      </c>
      <c r="B2830" s="588" t="s">
        <v>30493</v>
      </c>
      <c r="C2830" s="588" t="s">
        <v>26237</v>
      </c>
      <c r="D2830" s="589" t="s">
        <v>14838</v>
      </c>
    </row>
    <row r="2831" spans="1:4" ht="13.5" x14ac:dyDescent="0.25">
      <c r="A2831" s="588" t="s">
        <v>4489</v>
      </c>
      <c r="B2831" s="588" t="s">
        <v>30494</v>
      </c>
      <c r="C2831" s="588" t="s">
        <v>26237</v>
      </c>
      <c r="D2831" s="589" t="s">
        <v>17933</v>
      </c>
    </row>
    <row r="2832" spans="1:4" ht="13.5" x14ac:dyDescent="0.25">
      <c r="A2832" s="588" t="s">
        <v>4491</v>
      </c>
      <c r="B2832" s="588" t="s">
        <v>30495</v>
      </c>
      <c r="C2832" s="588" t="s">
        <v>26237</v>
      </c>
      <c r="D2832" s="589" t="s">
        <v>16780</v>
      </c>
    </row>
    <row r="2833" spans="1:4" ht="13.5" x14ac:dyDescent="0.25">
      <c r="A2833" s="588" t="s">
        <v>4492</v>
      </c>
      <c r="B2833" s="588" t="s">
        <v>30496</v>
      </c>
      <c r="C2833" s="588" t="s">
        <v>26237</v>
      </c>
      <c r="D2833" s="589" t="s">
        <v>30497</v>
      </c>
    </row>
    <row r="2834" spans="1:4" ht="13.5" x14ac:dyDescent="0.25">
      <c r="A2834" s="588" t="s">
        <v>4493</v>
      </c>
      <c r="B2834" s="588" t="s">
        <v>30498</v>
      </c>
      <c r="C2834" s="588" t="s">
        <v>26237</v>
      </c>
      <c r="D2834" s="589" t="s">
        <v>13404</v>
      </c>
    </row>
    <row r="2835" spans="1:4" ht="13.5" x14ac:dyDescent="0.25">
      <c r="A2835" s="588" t="s">
        <v>4494</v>
      </c>
      <c r="B2835" s="588" t="s">
        <v>30499</v>
      </c>
      <c r="C2835" s="588" t="s">
        <v>26237</v>
      </c>
      <c r="D2835" s="589" t="s">
        <v>538</v>
      </c>
    </row>
    <row r="2836" spans="1:4" ht="13.5" x14ac:dyDescent="0.25">
      <c r="A2836" s="588" t="s">
        <v>4495</v>
      </c>
      <c r="B2836" s="588" t="s">
        <v>30500</v>
      </c>
      <c r="C2836" s="588" t="s">
        <v>26237</v>
      </c>
      <c r="D2836" s="589" t="s">
        <v>30501</v>
      </c>
    </row>
    <row r="2837" spans="1:4" ht="13.5" x14ac:dyDescent="0.25">
      <c r="A2837" s="588" t="s">
        <v>4496</v>
      </c>
      <c r="B2837" s="588" t="s">
        <v>30502</v>
      </c>
      <c r="C2837" s="588" t="s">
        <v>26237</v>
      </c>
      <c r="D2837" s="589" t="s">
        <v>2040</v>
      </c>
    </row>
    <row r="2838" spans="1:4" ht="13.5" x14ac:dyDescent="0.25">
      <c r="A2838" s="588" t="s">
        <v>4497</v>
      </c>
      <c r="B2838" s="588" t="s">
        <v>30503</v>
      </c>
      <c r="C2838" s="588" t="s">
        <v>26237</v>
      </c>
      <c r="D2838" s="589" t="s">
        <v>30504</v>
      </c>
    </row>
    <row r="2839" spans="1:4" ht="13.5" x14ac:dyDescent="0.25">
      <c r="A2839" s="588" t="s">
        <v>4498</v>
      </c>
      <c r="B2839" s="588" t="s">
        <v>30505</v>
      </c>
      <c r="C2839" s="588" t="s">
        <v>26237</v>
      </c>
      <c r="D2839" s="589" t="s">
        <v>30506</v>
      </c>
    </row>
    <row r="2840" spans="1:4" ht="13.5" x14ac:dyDescent="0.25">
      <c r="A2840" s="588" t="s">
        <v>4499</v>
      </c>
      <c r="B2840" s="588" t="s">
        <v>30507</v>
      </c>
      <c r="C2840" s="588" t="s">
        <v>26237</v>
      </c>
      <c r="D2840" s="589" t="s">
        <v>30508</v>
      </c>
    </row>
    <row r="2841" spans="1:4" ht="13.5" x14ac:dyDescent="0.25">
      <c r="A2841" s="588" t="s">
        <v>4500</v>
      </c>
      <c r="B2841" s="588" t="s">
        <v>30509</v>
      </c>
      <c r="C2841" s="588" t="s">
        <v>26237</v>
      </c>
      <c r="D2841" s="589" t="s">
        <v>3649</v>
      </c>
    </row>
    <row r="2842" spans="1:4" ht="13.5" x14ac:dyDescent="0.25">
      <c r="A2842" s="588" t="s">
        <v>4501</v>
      </c>
      <c r="B2842" s="588" t="s">
        <v>30510</v>
      </c>
      <c r="C2842" s="588" t="s">
        <v>26237</v>
      </c>
      <c r="D2842" s="589" t="s">
        <v>30511</v>
      </c>
    </row>
    <row r="2843" spans="1:4" ht="13.5" x14ac:dyDescent="0.25">
      <c r="A2843" s="588" t="s">
        <v>4502</v>
      </c>
      <c r="B2843" s="588" t="s">
        <v>30512</v>
      </c>
      <c r="C2843" s="588" t="s">
        <v>26237</v>
      </c>
      <c r="D2843" s="589" t="s">
        <v>29127</v>
      </c>
    </row>
    <row r="2844" spans="1:4" ht="13.5" x14ac:dyDescent="0.25">
      <c r="A2844" s="588" t="s">
        <v>4503</v>
      </c>
      <c r="B2844" s="588" t="s">
        <v>30513</v>
      </c>
      <c r="C2844" s="588" t="s">
        <v>26237</v>
      </c>
      <c r="D2844" s="589" t="s">
        <v>30514</v>
      </c>
    </row>
    <row r="2845" spans="1:4" ht="13.5" x14ac:dyDescent="0.25">
      <c r="A2845" s="588" t="s">
        <v>4504</v>
      </c>
      <c r="B2845" s="588" t="s">
        <v>30515</v>
      </c>
      <c r="C2845" s="588" t="s">
        <v>26237</v>
      </c>
      <c r="D2845" s="589" t="s">
        <v>30516</v>
      </c>
    </row>
    <row r="2846" spans="1:4" ht="13.5" x14ac:dyDescent="0.25">
      <c r="A2846" s="588" t="s">
        <v>4506</v>
      </c>
      <c r="B2846" s="588" t="s">
        <v>30517</v>
      </c>
      <c r="C2846" s="588" t="s">
        <v>26237</v>
      </c>
      <c r="D2846" s="589" t="s">
        <v>806</v>
      </c>
    </row>
    <row r="2847" spans="1:4" ht="13.5" x14ac:dyDescent="0.25">
      <c r="A2847" s="588" t="s">
        <v>4507</v>
      </c>
      <c r="B2847" s="588" t="s">
        <v>30518</v>
      </c>
      <c r="C2847" s="588" t="s">
        <v>26237</v>
      </c>
      <c r="D2847" s="589" t="s">
        <v>30519</v>
      </c>
    </row>
    <row r="2848" spans="1:4" ht="13.5" x14ac:dyDescent="0.25">
      <c r="A2848" s="588" t="s">
        <v>4508</v>
      </c>
      <c r="B2848" s="588" t="s">
        <v>30520</v>
      </c>
      <c r="C2848" s="588" t="s">
        <v>26237</v>
      </c>
      <c r="D2848" s="589" t="s">
        <v>16690</v>
      </c>
    </row>
    <row r="2849" spans="1:4" ht="13.5" x14ac:dyDescent="0.25">
      <c r="A2849" s="588" t="s">
        <v>4509</v>
      </c>
      <c r="B2849" s="588" t="s">
        <v>30521</v>
      </c>
      <c r="C2849" s="588" t="s">
        <v>26237</v>
      </c>
      <c r="D2849" s="589" t="s">
        <v>27090</v>
      </c>
    </row>
    <row r="2850" spans="1:4" ht="13.5" x14ac:dyDescent="0.25">
      <c r="A2850" s="588" t="s">
        <v>4510</v>
      </c>
      <c r="B2850" s="588" t="s">
        <v>30522</v>
      </c>
      <c r="C2850" s="588" t="s">
        <v>26237</v>
      </c>
      <c r="D2850" s="589" t="s">
        <v>23438</v>
      </c>
    </row>
    <row r="2851" spans="1:4" ht="13.5" x14ac:dyDescent="0.25">
      <c r="A2851" s="588" t="s">
        <v>4511</v>
      </c>
      <c r="B2851" s="588" t="s">
        <v>30523</v>
      </c>
      <c r="C2851" s="588" t="s">
        <v>26237</v>
      </c>
      <c r="D2851" s="589" t="s">
        <v>17764</v>
      </c>
    </row>
    <row r="2852" spans="1:4" ht="13.5" x14ac:dyDescent="0.25">
      <c r="A2852" s="588" t="s">
        <v>4512</v>
      </c>
      <c r="B2852" s="588" t="s">
        <v>30524</v>
      </c>
      <c r="C2852" s="588" t="s">
        <v>26237</v>
      </c>
      <c r="D2852" s="589" t="s">
        <v>30525</v>
      </c>
    </row>
    <row r="2853" spans="1:4" ht="13.5" x14ac:dyDescent="0.25">
      <c r="A2853" s="588" t="s">
        <v>4513</v>
      </c>
      <c r="B2853" s="588" t="s">
        <v>30526</v>
      </c>
      <c r="C2853" s="588" t="s">
        <v>26237</v>
      </c>
      <c r="D2853" s="589" t="s">
        <v>19895</v>
      </c>
    </row>
    <row r="2854" spans="1:4" ht="13.5" x14ac:dyDescent="0.25">
      <c r="A2854" s="588" t="s">
        <v>4514</v>
      </c>
      <c r="B2854" s="588" t="s">
        <v>30527</v>
      </c>
      <c r="C2854" s="588" t="s">
        <v>26237</v>
      </c>
      <c r="D2854" s="589" t="s">
        <v>30528</v>
      </c>
    </row>
    <row r="2855" spans="1:4" ht="13.5" x14ac:dyDescent="0.25">
      <c r="A2855" s="588" t="s">
        <v>4515</v>
      </c>
      <c r="B2855" s="588" t="s">
        <v>30529</v>
      </c>
      <c r="C2855" s="588" t="s">
        <v>26237</v>
      </c>
      <c r="D2855" s="589" t="s">
        <v>18176</v>
      </c>
    </row>
    <row r="2856" spans="1:4" ht="13.5" x14ac:dyDescent="0.25">
      <c r="A2856" s="588" t="s">
        <v>4516</v>
      </c>
      <c r="B2856" s="588" t="s">
        <v>30530</v>
      </c>
      <c r="C2856" s="588" t="s">
        <v>26237</v>
      </c>
      <c r="D2856" s="589" t="s">
        <v>17960</v>
      </c>
    </row>
    <row r="2857" spans="1:4" ht="13.5" x14ac:dyDescent="0.25">
      <c r="A2857" s="588" t="s">
        <v>4517</v>
      </c>
      <c r="B2857" s="588" t="s">
        <v>30531</v>
      </c>
      <c r="C2857" s="588" t="s">
        <v>26237</v>
      </c>
      <c r="D2857" s="589" t="s">
        <v>30532</v>
      </c>
    </row>
    <row r="2858" spans="1:4" ht="13.5" x14ac:dyDescent="0.25">
      <c r="A2858" s="588" t="s">
        <v>4518</v>
      </c>
      <c r="B2858" s="588" t="s">
        <v>30533</v>
      </c>
      <c r="C2858" s="588" t="s">
        <v>26237</v>
      </c>
      <c r="D2858" s="589" t="s">
        <v>30534</v>
      </c>
    </row>
    <row r="2859" spans="1:4" ht="13.5" x14ac:dyDescent="0.25">
      <c r="A2859" s="588" t="s">
        <v>4519</v>
      </c>
      <c r="B2859" s="588" t="s">
        <v>30535</v>
      </c>
      <c r="C2859" s="588" t="s">
        <v>26237</v>
      </c>
      <c r="D2859" s="589" t="s">
        <v>30536</v>
      </c>
    </row>
    <row r="2860" spans="1:4" ht="13.5" x14ac:dyDescent="0.25">
      <c r="A2860" s="588" t="s">
        <v>4520</v>
      </c>
      <c r="B2860" s="588" t="s">
        <v>30537</v>
      </c>
      <c r="C2860" s="588" t="s">
        <v>26237</v>
      </c>
      <c r="D2860" s="589" t="s">
        <v>14228</v>
      </c>
    </row>
    <row r="2861" spans="1:4" ht="13.5" x14ac:dyDescent="0.25">
      <c r="A2861" s="588" t="s">
        <v>4521</v>
      </c>
      <c r="B2861" s="588" t="s">
        <v>30538</v>
      </c>
      <c r="C2861" s="588" t="s">
        <v>26237</v>
      </c>
      <c r="D2861" s="589" t="s">
        <v>30539</v>
      </c>
    </row>
    <row r="2862" spans="1:4" ht="13.5" x14ac:dyDescent="0.25">
      <c r="A2862" s="588" t="s">
        <v>4522</v>
      </c>
      <c r="B2862" s="588" t="s">
        <v>30540</v>
      </c>
      <c r="C2862" s="588" t="s">
        <v>26237</v>
      </c>
      <c r="D2862" s="589" t="s">
        <v>1575</v>
      </c>
    </row>
    <row r="2863" spans="1:4" ht="13.5" x14ac:dyDescent="0.25">
      <c r="A2863" s="588" t="s">
        <v>4523</v>
      </c>
      <c r="B2863" s="588" t="s">
        <v>30541</v>
      </c>
      <c r="C2863" s="588" t="s">
        <v>26237</v>
      </c>
      <c r="D2863" s="589" t="s">
        <v>30542</v>
      </c>
    </row>
    <row r="2864" spans="1:4" ht="13.5" x14ac:dyDescent="0.25">
      <c r="A2864" s="588" t="s">
        <v>4525</v>
      </c>
      <c r="B2864" s="588" t="s">
        <v>30543</v>
      </c>
      <c r="C2864" s="588" t="s">
        <v>26237</v>
      </c>
      <c r="D2864" s="589" t="s">
        <v>30544</v>
      </c>
    </row>
    <row r="2865" spans="1:4" ht="13.5" x14ac:dyDescent="0.25">
      <c r="A2865" s="588" t="s">
        <v>4526</v>
      </c>
      <c r="B2865" s="588" t="s">
        <v>30545</v>
      </c>
      <c r="C2865" s="588" t="s">
        <v>26237</v>
      </c>
      <c r="D2865" s="589" t="s">
        <v>6855</v>
      </c>
    </row>
    <row r="2866" spans="1:4" ht="13.5" x14ac:dyDescent="0.25">
      <c r="A2866" s="588" t="s">
        <v>4527</v>
      </c>
      <c r="B2866" s="588" t="s">
        <v>30546</v>
      </c>
      <c r="C2866" s="588" t="s">
        <v>26237</v>
      </c>
      <c r="D2866" s="589" t="s">
        <v>13699</v>
      </c>
    </row>
    <row r="2867" spans="1:4" ht="13.5" x14ac:dyDescent="0.25">
      <c r="A2867" s="588" t="s">
        <v>4528</v>
      </c>
      <c r="B2867" s="588" t="s">
        <v>30547</v>
      </c>
      <c r="C2867" s="588" t="s">
        <v>26237</v>
      </c>
      <c r="D2867" s="589" t="s">
        <v>18279</v>
      </c>
    </row>
    <row r="2868" spans="1:4" ht="13.5" x14ac:dyDescent="0.25">
      <c r="A2868" s="588" t="s">
        <v>4529</v>
      </c>
      <c r="B2868" s="588" t="s">
        <v>30548</v>
      </c>
      <c r="C2868" s="588" t="s">
        <v>26237</v>
      </c>
      <c r="D2868" s="589" t="s">
        <v>7674</v>
      </c>
    </row>
    <row r="2869" spans="1:4" ht="13.5" x14ac:dyDescent="0.25">
      <c r="A2869" s="588" t="s">
        <v>4530</v>
      </c>
      <c r="B2869" s="588" t="s">
        <v>30549</v>
      </c>
      <c r="C2869" s="588" t="s">
        <v>26237</v>
      </c>
      <c r="D2869" s="589" t="s">
        <v>30550</v>
      </c>
    </row>
    <row r="2870" spans="1:4" ht="13.5" x14ac:dyDescent="0.25">
      <c r="A2870" s="588" t="s">
        <v>4531</v>
      </c>
      <c r="B2870" s="588" t="s">
        <v>30551</v>
      </c>
      <c r="C2870" s="588" t="s">
        <v>26237</v>
      </c>
      <c r="D2870" s="589" t="s">
        <v>30552</v>
      </c>
    </row>
    <row r="2871" spans="1:4" ht="13.5" x14ac:dyDescent="0.25">
      <c r="A2871" s="588" t="s">
        <v>4532</v>
      </c>
      <c r="B2871" s="588" t="s">
        <v>30553</v>
      </c>
      <c r="C2871" s="588" t="s">
        <v>26237</v>
      </c>
      <c r="D2871" s="589" t="s">
        <v>17669</v>
      </c>
    </row>
    <row r="2872" spans="1:4" ht="13.5" x14ac:dyDescent="0.25">
      <c r="A2872" s="588" t="s">
        <v>4533</v>
      </c>
      <c r="B2872" s="588" t="s">
        <v>30554</v>
      </c>
      <c r="C2872" s="588" t="s">
        <v>26237</v>
      </c>
      <c r="D2872" s="589" t="s">
        <v>1451</v>
      </c>
    </row>
    <row r="2873" spans="1:4" ht="13.5" x14ac:dyDescent="0.25">
      <c r="A2873" s="588" t="s">
        <v>4534</v>
      </c>
      <c r="B2873" s="588" t="s">
        <v>30555</v>
      </c>
      <c r="C2873" s="588" t="s">
        <v>26237</v>
      </c>
      <c r="D2873" s="589" t="s">
        <v>30308</v>
      </c>
    </row>
    <row r="2874" spans="1:4" ht="13.5" x14ac:dyDescent="0.25">
      <c r="A2874" s="588" t="s">
        <v>4535</v>
      </c>
      <c r="B2874" s="588" t="s">
        <v>30556</v>
      </c>
      <c r="C2874" s="588" t="s">
        <v>26237</v>
      </c>
      <c r="D2874" s="589" t="s">
        <v>17671</v>
      </c>
    </row>
    <row r="2875" spans="1:4" ht="13.5" x14ac:dyDescent="0.25">
      <c r="A2875" s="588" t="s">
        <v>4536</v>
      </c>
      <c r="B2875" s="588" t="s">
        <v>30557</v>
      </c>
      <c r="C2875" s="588" t="s">
        <v>26237</v>
      </c>
      <c r="D2875" s="589" t="s">
        <v>30558</v>
      </c>
    </row>
    <row r="2876" spans="1:4" ht="13.5" x14ac:dyDescent="0.25">
      <c r="A2876" s="588" t="s">
        <v>4537</v>
      </c>
      <c r="B2876" s="588" t="s">
        <v>30559</v>
      </c>
      <c r="C2876" s="588" t="s">
        <v>26237</v>
      </c>
      <c r="D2876" s="589" t="s">
        <v>5763</v>
      </c>
    </row>
    <row r="2877" spans="1:4" ht="13.5" x14ac:dyDescent="0.25">
      <c r="A2877" s="588" t="s">
        <v>4538</v>
      </c>
      <c r="B2877" s="588" t="s">
        <v>30560</v>
      </c>
      <c r="C2877" s="588" t="s">
        <v>26237</v>
      </c>
      <c r="D2877" s="589" t="s">
        <v>30561</v>
      </c>
    </row>
    <row r="2878" spans="1:4" ht="13.5" x14ac:dyDescent="0.25">
      <c r="A2878" s="588" t="s">
        <v>4539</v>
      </c>
      <c r="B2878" s="588" t="s">
        <v>30562</v>
      </c>
      <c r="C2878" s="588" t="s">
        <v>26237</v>
      </c>
      <c r="D2878" s="589" t="s">
        <v>24497</v>
      </c>
    </row>
    <row r="2879" spans="1:4" ht="13.5" x14ac:dyDescent="0.25">
      <c r="A2879" s="588" t="s">
        <v>4540</v>
      </c>
      <c r="B2879" s="588" t="s">
        <v>30563</v>
      </c>
      <c r="C2879" s="588" t="s">
        <v>26237</v>
      </c>
      <c r="D2879" s="589" t="s">
        <v>30564</v>
      </c>
    </row>
    <row r="2880" spans="1:4" ht="13.5" x14ac:dyDescent="0.25">
      <c r="A2880" s="588" t="s">
        <v>4541</v>
      </c>
      <c r="B2880" s="588" t="s">
        <v>30565</v>
      </c>
      <c r="C2880" s="588" t="s">
        <v>26237</v>
      </c>
      <c r="D2880" s="589" t="s">
        <v>580</v>
      </c>
    </row>
    <row r="2881" spans="1:4" ht="13.5" x14ac:dyDescent="0.25">
      <c r="A2881" s="588" t="s">
        <v>4542</v>
      </c>
      <c r="B2881" s="588" t="s">
        <v>30566</v>
      </c>
      <c r="C2881" s="588" t="s">
        <v>26237</v>
      </c>
      <c r="D2881" s="589" t="s">
        <v>534</v>
      </c>
    </row>
    <row r="2882" spans="1:4" ht="13.5" x14ac:dyDescent="0.25">
      <c r="A2882" s="588" t="s">
        <v>4544</v>
      </c>
      <c r="B2882" s="588" t="s">
        <v>30567</v>
      </c>
      <c r="C2882" s="588" t="s">
        <v>26237</v>
      </c>
      <c r="D2882" s="589" t="s">
        <v>17138</v>
      </c>
    </row>
    <row r="2883" spans="1:4" ht="13.5" x14ac:dyDescent="0.25">
      <c r="A2883" s="588" t="s">
        <v>4545</v>
      </c>
      <c r="B2883" s="588" t="s">
        <v>30568</v>
      </c>
      <c r="C2883" s="588" t="s">
        <v>26237</v>
      </c>
      <c r="D2883" s="589" t="s">
        <v>26702</v>
      </c>
    </row>
    <row r="2884" spans="1:4" ht="13.5" x14ac:dyDescent="0.25">
      <c r="A2884" s="588" t="s">
        <v>4547</v>
      </c>
      <c r="B2884" s="588" t="s">
        <v>30569</v>
      </c>
      <c r="C2884" s="588" t="s">
        <v>26237</v>
      </c>
      <c r="D2884" s="589" t="s">
        <v>30570</v>
      </c>
    </row>
    <row r="2885" spans="1:4" ht="13.5" x14ac:dyDescent="0.25">
      <c r="A2885" s="588" t="s">
        <v>4548</v>
      </c>
      <c r="B2885" s="588" t="s">
        <v>30571</v>
      </c>
      <c r="C2885" s="588" t="s">
        <v>26237</v>
      </c>
      <c r="D2885" s="589" t="s">
        <v>30572</v>
      </c>
    </row>
    <row r="2886" spans="1:4" ht="13.5" x14ac:dyDescent="0.25">
      <c r="A2886" s="588" t="s">
        <v>4549</v>
      </c>
      <c r="B2886" s="588" t="s">
        <v>30573</v>
      </c>
      <c r="C2886" s="588" t="s">
        <v>26237</v>
      </c>
      <c r="D2886" s="589" t="s">
        <v>30574</v>
      </c>
    </row>
    <row r="2887" spans="1:4" ht="13.5" x14ac:dyDescent="0.25">
      <c r="A2887" s="588" t="s">
        <v>4550</v>
      </c>
      <c r="B2887" s="588" t="s">
        <v>30575</v>
      </c>
      <c r="C2887" s="588" t="s">
        <v>26237</v>
      </c>
      <c r="D2887" s="589" t="s">
        <v>1451</v>
      </c>
    </row>
    <row r="2888" spans="1:4" ht="13.5" x14ac:dyDescent="0.25">
      <c r="A2888" s="588" t="s">
        <v>4551</v>
      </c>
      <c r="B2888" s="588" t="s">
        <v>30576</v>
      </c>
      <c r="C2888" s="588" t="s">
        <v>26237</v>
      </c>
      <c r="D2888" s="589" t="s">
        <v>30577</v>
      </c>
    </row>
    <row r="2889" spans="1:4" ht="13.5" x14ac:dyDescent="0.25">
      <c r="A2889" s="588" t="s">
        <v>4553</v>
      </c>
      <c r="B2889" s="588" t="s">
        <v>30578</v>
      </c>
      <c r="C2889" s="588" t="s">
        <v>26237</v>
      </c>
      <c r="D2889" s="589" t="s">
        <v>30579</v>
      </c>
    </row>
    <row r="2890" spans="1:4" ht="13.5" x14ac:dyDescent="0.25">
      <c r="A2890" s="588" t="s">
        <v>4554</v>
      </c>
      <c r="B2890" s="588" t="s">
        <v>30580</v>
      </c>
      <c r="C2890" s="588" t="s">
        <v>26237</v>
      </c>
      <c r="D2890" s="589" t="s">
        <v>30581</v>
      </c>
    </row>
    <row r="2891" spans="1:4" ht="13.5" x14ac:dyDescent="0.25">
      <c r="A2891" s="588" t="s">
        <v>4555</v>
      </c>
      <c r="B2891" s="588" t="s">
        <v>30582</v>
      </c>
      <c r="C2891" s="588" t="s">
        <v>26237</v>
      </c>
      <c r="D2891" s="589" t="s">
        <v>30583</v>
      </c>
    </row>
    <row r="2892" spans="1:4" ht="13.5" x14ac:dyDescent="0.25">
      <c r="A2892" s="588" t="s">
        <v>4556</v>
      </c>
      <c r="B2892" s="588" t="s">
        <v>30584</v>
      </c>
      <c r="C2892" s="588" t="s">
        <v>26237</v>
      </c>
      <c r="D2892" s="589" t="s">
        <v>30585</v>
      </c>
    </row>
    <row r="2893" spans="1:4" ht="13.5" x14ac:dyDescent="0.25">
      <c r="A2893" s="588" t="s">
        <v>4557</v>
      </c>
      <c r="B2893" s="588" t="s">
        <v>30586</v>
      </c>
      <c r="C2893" s="588" t="s">
        <v>26237</v>
      </c>
      <c r="D2893" s="589" t="s">
        <v>14632</v>
      </c>
    </row>
    <row r="2894" spans="1:4" ht="13.5" x14ac:dyDescent="0.25">
      <c r="A2894" s="588" t="s">
        <v>4558</v>
      </c>
      <c r="B2894" s="588" t="s">
        <v>30587</v>
      </c>
      <c r="C2894" s="588" t="s">
        <v>26237</v>
      </c>
      <c r="D2894" s="589" t="s">
        <v>30588</v>
      </c>
    </row>
    <row r="2895" spans="1:4" ht="13.5" x14ac:dyDescent="0.25">
      <c r="A2895" s="588" t="s">
        <v>4559</v>
      </c>
      <c r="B2895" s="588" t="s">
        <v>30589</v>
      </c>
      <c r="C2895" s="588" t="s">
        <v>26237</v>
      </c>
      <c r="D2895" s="589" t="s">
        <v>26745</v>
      </c>
    </row>
    <row r="2896" spans="1:4" ht="13.5" x14ac:dyDescent="0.25">
      <c r="A2896" s="588" t="s">
        <v>4560</v>
      </c>
      <c r="B2896" s="588" t="s">
        <v>30590</v>
      </c>
      <c r="C2896" s="588" t="s">
        <v>26237</v>
      </c>
      <c r="D2896" s="589" t="s">
        <v>30591</v>
      </c>
    </row>
    <row r="2897" spans="1:4" ht="13.5" x14ac:dyDescent="0.25">
      <c r="A2897" s="588" t="s">
        <v>4561</v>
      </c>
      <c r="B2897" s="588" t="s">
        <v>30592</v>
      </c>
      <c r="C2897" s="588" t="s">
        <v>26237</v>
      </c>
      <c r="D2897" s="589" t="s">
        <v>30593</v>
      </c>
    </row>
    <row r="2898" spans="1:4" ht="13.5" x14ac:dyDescent="0.25">
      <c r="A2898" s="588" t="s">
        <v>4562</v>
      </c>
      <c r="B2898" s="588" t="s">
        <v>30594</v>
      </c>
      <c r="C2898" s="588" t="s">
        <v>26237</v>
      </c>
      <c r="D2898" s="589" t="s">
        <v>4652</v>
      </c>
    </row>
    <row r="2899" spans="1:4" ht="13.5" x14ac:dyDescent="0.25">
      <c r="A2899" s="588" t="s">
        <v>4564</v>
      </c>
      <c r="B2899" s="588" t="s">
        <v>30595</v>
      </c>
      <c r="C2899" s="588" t="s">
        <v>26237</v>
      </c>
      <c r="D2899" s="589" t="s">
        <v>30596</v>
      </c>
    </row>
    <row r="2900" spans="1:4" ht="13.5" x14ac:dyDescent="0.25">
      <c r="A2900" s="588" t="s">
        <v>4565</v>
      </c>
      <c r="B2900" s="588" t="s">
        <v>30597</v>
      </c>
      <c r="C2900" s="588" t="s">
        <v>26237</v>
      </c>
      <c r="D2900" s="589" t="s">
        <v>17496</v>
      </c>
    </row>
    <row r="2901" spans="1:4" ht="13.5" x14ac:dyDescent="0.25">
      <c r="A2901" s="588" t="s">
        <v>4566</v>
      </c>
      <c r="B2901" s="588" t="s">
        <v>30598</v>
      </c>
      <c r="C2901" s="588" t="s">
        <v>26237</v>
      </c>
      <c r="D2901" s="589" t="s">
        <v>30599</v>
      </c>
    </row>
    <row r="2902" spans="1:4" ht="13.5" x14ac:dyDescent="0.25">
      <c r="A2902" s="588" t="s">
        <v>4567</v>
      </c>
      <c r="B2902" s="588" t="s">
        <v>30600</v>
      </c>
      <c r="C2902" s="588" t="s">
        <v>26237</v>
      </c>
      <c r="D2902" s="589" t="s">
        <v>996</v>
      </c>
    </row>
    <row r="2903" spans="1:4" ht="13.5" x14ac:dyDescent="0.25">
      <c r="A2903" s="588" t="s">
        <v>4569</v>
      </c>
      <c r="B2903" s="588" t="s">
        <v>30601</v>
      </c>
      <c r="C2903" s="588" t="s">
        <v>26237</v>
      </c>
      <c r="D2903" s="589" t="s">
        <v>534</v>
      </c>
    </row>
    <row r="2904" spans="1:4" ht="13.5" x14ac:dyDescent="0.25">
      <c r="A2904" s="588" t="s">
        <v>4570</v>
      </c>
      <c r="B2904" s="588" t="s">
        <v>30602</v>
      </c>
      <c r="C2904" s="588" t="s">
        <v>26237</v>
      </c>
      <c r="D2904" s="589" t="s">
        <v>14756</v>
      </c>
    </row>
    <row r="2905" spans="1:4" ht="13.5" x14ac:dyDescent="0.25">
      <c r="A2905" s="588" t="s">
        <v>4571</v>
      </c>
      <c r="B2905" s="588" t="s">
        <v>30603</v>
      </c>
      <c r="C2905" s="588" t="s">
        <v>26237</v>
      </c>
      <c r="D2905" s="589" t="s">
        <v>30190</v>
      </c>
    </row>
    <row r="2906" spans="1:4" ht="13.5" x14ac:dyDescent="0.25">
      <c r="A2906" s="588" t="s">
        <v>4572</v>
      </c>
      <c r="B2906" s="588" t="s">
        <v>30604</v>
      </c>
      <c r="C2906" s="588" t="s">
        <v>26237</v>
      </c>
      <c r="D2906" s="589" t="s">
        <v>13949</v>
      </c>
    </row>
    <row r="2907" spans="1:4" ht="13.5" x14ac:dyDescent="0.25">
      <c r="A2907" s="588" t="s">
        <v>4573</v>
      </c>
      <c r="B2907" s="588" t="s">
        <v>30605</v>
      </c>
      <c r="C2907" s="588" t="s">
        <v>26237</v>
      </c>
      <c r="D2907" s="589" t="s">
        <v>30293</v>
      </c>
    </row>
    <row r="2908" spans="1:4" ht="13.5" x14ac:dyDescent="0.25">
      <c r="A2908" s="588" t="s">
        <v>4575</v>
      </c>
      <c r="B2908" s="588" t="s">
        <v>30606</v>
      </c>
      <c r="C2908" s="588" t="s">
        <v>26237</v>
      </c>
      <c r="D2908" s="589" t="s">
        <v>30607</v>
      </c>
    </row>
    <row r="2909" spans="1:4" ht="13.5" x14ac:dyDescent="0.25">
      <c r="A2909" s="588" t="s">
        <v>4576</v>
      </c>
      <c r="B2909" s="588" t="s">
        <v>30608</v>
      </c>
      <c r="C2909" s="588" t="s">
        <v>26237</v>
      </c>
      <c r="D2909" s="589" t="s">
        <v>30609</v>
      </c>
    </row>
    <row r="2910" spans="1:4" ht="13.5" x14ac:dyDescent="0.25">
      <c r="A2910" s="588" t="s">
        <v>4577</v>
      </c>
      <c r="B2910" s="588" t="s">
        <v>30610</v>
      </c>
      <c r="C2910" s="588" t="s">
        <v>26237</v>
      </c>
      <c r="D2910" s="589" t="s">
        <v>18054</v>
      </c>
    </row>
    <row r="2911" spans="1:4" ht="13.5" x14ac:dyDescent="0.25">
      <c r="A2911" s="588" t="s">
        <v>4578</v>
      </c>
      <c r="B2911" s="588" t="s">
        <v>30611</v>
      </c>
      <c r="C2911" s="588" t="s">
        <v>26237</v>
      </c>
      <c r="D2911" s="589" t="s">
        <v>27356</v>
      </c>
    </row>
    <row r="2912" spans="1:4" ht="13.5" x14ac:dyDescent="0.25">
      <c r="A2912" s="588" t="s">
        <v>4579</v>
      </c>
      <c r="B2912" s="588" t="s">
        <v>30612</v>
      </c>
      <c r="C2912" s="588" t="s">
        <v>26237</v>
      </c>
      <c r="D2912" s="589" t="s">
        <v>30613</v>
      </c>
    </row>
    <row r="2913" spans="1:4" ht="13.5" x14ac:dyDescent="0.25">
      <c r="A2913" s="588" t="s">
        <v>4580</v>
      </c>
      <c r="B2913" s="588" t="s">
        <v>30614</v>
      </c>
      <c r="C2913" s="588" t="s">
        <v>26237</v>
      </c>
      <c r="D2913" s="589" t="s">
        <v>650</v>
      </c>
    </row>
    <row r="2914" spans="1:4" ht="13.5" x14ac:dyDescent="0.25">
      <c r="A2914" s="588" t="s">
        <v>4581</v>
      </c>
      <c r="B2914" s="588" t="s">
        <v>30615</v>
      </c>
      <c r="C2914" s="588" t="s">
        <v>26237</v>
      </c>
      <c r="D2914" s="589" t="s">
        <v>1202</v>
      </c>
    </row>
    <row r="2915" spans="1:4" ht="13.5" x14ac:dyDescent="0.25">
      <c r="A2915" s="588" t="s">
        <v>4582</v>
      </c>
      <c r="B2915" s="588" t="s">
        <v>30616</v>
      </c>
      <c r="C2915" s="588" t="s">
        <v>26237</v>
      </c>
      <c r="D2915" s="589" t="s">
        <v>232</v>
      </c>
    </row>
    <row r="2916" spans="1:4" ht="13.5" x14ac:dyDescent="0.25">
      <c r="A2916" s="588" t="s">
        <v>4583</v>
      </c>
      <c r="B2916" s="588" t="s">
        <v>30617</v>
      </c>
      <c r="C2916" s="588" t="s">
        <v>26237</v>
      </c>
      <c r="D2916" s="589" t="s">
        <v>30618</v>
      </c>
    </row>
    <row r="2917" spans="1:4" ht="13.5" x14ac:dyDescent="0.25">
      <c r="A2917" s="588" t="s">
        <v>4584</v>
      </c>
      <c r="B2917" s="588" t="s">
        <v>30619</v>
      </c>
      <c r="C2917" s="588" t="s">
        <v>26237</v>
      </c>
      <c r="D2917" s="589" t="s">
        <v>16776</v>
      </c>
    </row>
    <row r="2918" spans="1:4" ht="13.5" x14ac:dyDescent="0.25">
      <c r="A2918" s="588" t="s">
        <v>4585</v>
      </c>
      <c r="B2918" s="588" t="s">
        <v>30620</v>
      </c>
      <c r="C2918" s="588" t="s">
        <v>26237</v>
      </c>
      <c r="D2918" s="589" t="s">
        <v>30621</v>
      </c>
    </row>
    <row r="2919" spans="1:4" ht="13.5" x14ac:dyDescent="0.25">
      <c r="A2919" s="588" t="s">
        <v>4586</v>
      </c>
      <c r="B2919" s="588" t="s">
        <v>30622</v>
      </c>
      <c r="C2919" s="588" t="s">
        <v>26237</v>
      </c>
      <c r="D2919" s="589" t="s">
        <v>18165</v>
      </c>
    </row>
    <row r="2920" spans="1:4" ht="13.5" x14ac:dyDescent="0.25">
      <c r="A2920" s="588" t="s">
        <v>4587</v>
      </c>
      <c r="B2920" s="588" t="s">
        <v>30623</v>
      </c>
      <c r="C2920" s="588" t="s">
        <v>26237</v>
      </c>
      <c r="D2920" s="589" t="s">
        <v>30624</v>
      </c>
    </row>
    <row r="2921" spans="1:4" ht="13.5" x14ac:dyDescent="0.25">
      <c r="A2921" s="588" t="s">
        <v>4588</v>
      </c>
      <c r="B2921" s="588" t="s">
        <v>30625</v>
      </c>
      <c r="C2921" s="588" t="s">
        <v>26237</v>
      </c>
      <c r="D2921" s="589" t="s">
        <v>30626</v>
      </c>
    </row>
    <row r="2922" spans="1:4" ht="13.5" x14ac:dyDescent="0.25">
      <c r="A2922" s="588" t="s">
        <v>4589</v>
      </c>
      <c r="B2922" s="588" t="s">
        <v>30627</v>
      </c>
      <c r="C2922" s="588" t="s">
        <v>26237</v>
      </c>
      <c r="D2922" s="589" t="s">
        <v>30628</v>
      </c>
    </row>
    <row r="2923" spans="1:4" ht="13.5" x14ac:dyDescent="0.25">
      <c r="A2923" s="588" t="s">
        <v>4590</v>
      </c>
      <c r="B2923" s="588" t="s">
        <v>30629</v>
      </c>
      <c r="C2923" s="588" t="s">
        <v>26237</v>
      </c>
      <c r="D2923" s="589" t="s">
        <v>30630</v>
      </c>
    </row>
    <row r="2924" spans="1:4" ht="13.5" x14ac:dyDescent="0.25">
      <c r="A2924" s="588" t="s">
        <v>4591</v>
      </c>
      <c r="B2924" s="588" t="s">
        <v>30631</v>
      </c>
      <c r="C2924" s="588" t="s">
        <v>26237</v>
      </c>
      <c r="D2924" s="589" t="s">
        <v>30632</v>
      </c>
    </row>
    <row r="2925" spans="1:4" ht="13.5" x14ac:dyDescent="0.25">
      <c r="A2925" s="588" t="s">
        <v>4592</v>
      </c>
      <c r="B2925" s="588" t="s">
        <v>30633</v>
      </c>
      <c r="C2925" s="588" t="s">
        <v>26237</v>
      </c>
      <c r="D2925" s="589" t="s">
        <v>30634</v>
      </c>
    </row>
    <row r="2926" spans="1:4" ht="13.5" x14ac:dyDescent="0.25">
      <c r="A2926" s="588" t="s">
        <v>4593</v>
      </c>
      <c r="B2926" s="588" t="s">
        <v>30635</v>
      </c>
      <c r="C2926" s="588" t="s">
        <v>26237</v>
      </c>
      <c r="D2926" s="589" t="s">
        <v>30636</v>
      </c>
    </row>
    <row r="2927" spans="1:4" ht="13.5" x14ac:dyDescent="0.25">
      <c r="A2927" s="588" t="s">
        <v>4594</v>
      </c>
      <c r="B2927" s="588" t="s">
        <v>30637</v>
      </c>
      <c r="C2927" s="588" t="s">
        <v>26237</v>
      </c>
      <c r="D2927" s="589" t="s">
        <v>30638</v>
      </c>
    </row>
    <row r="2928" spans="1:4" ht="13.5" x14ac:dyDescent="0.25">
      <c r="A2928" s="588" t="s">
        <v>4595</v>
      </c>
      <c r="B2928" s="588" t="s">
        <v>30639</v>
      </c>
      <c r="C2928" s="588" t="s">
        <v>26237</v>
      </c>
      <c r="D2928" s="589" t="s">
        <v>30640</v>
      </c>
    </row>
    <row r="2929" spans="1:4" ht="13.5" x14ac:dyDescent="0.25">
      <c r="A2929" s="588" t="s">
        <v>4596</v>
      </c>
      <c r="B2929" s="588" t="s">
        <v>30641</v>
      </c>
      <c r="C2929" s="588" t="s">
        <v>26237</v>
      </c>
      <c r="D2929" s="589" t="s">
        <v>30642</v>
      </c>
    </row>
    <row r="2930" spans="1:4" ht="13.5" x14ac:dyDescent="0.25">
      <c r="A2930" s="588" t="s">
        <v>4597</v>
      </c>
      <c r="B2930" s="588" t="s">
        <v>30643</v>
      </c>
      <c r="C2930" s="588" t="s">
        <v>26237</v>
      </c>
      <c r="D2930" s="589" t="s">
        <v>13936</v>
      </c>
    </row>
    <row r="2931" spans="1:4" ht="13.5" x14ac:dyDescent="0.25">
      <c r="A2931" s="588" t="s">
        <v>4598</v>
      </c>
      <c r="B2931" s="588" t="s">
        <v>30644</v>
      </c>
      <c r="C2931" s="588" t="s">
        <v>26237</v>
      </c>
      <c r="D2931" s="589" t="s">
        <v>30645</v>
      </c>
    </row>
    <row r="2932" spans="1:4" ht="13.5" x14ac:dyDescent="0.25">
      <c r="A2932" s="588" t="s">
        <v>4599</v>
      </c>
      <c r="B2932" s="588" t="s">
        <v>30646</v>
      </c>
      <c r="C2932" s="588" t="s">
        <v>26237</v>
      </c>
      <c r="D2932" s="589" t="s">
        <v>24832</v>
      </c>
    </row>
    <row r="2933" spans="1:4" ht="13.5" x14ac:dyDescent="0.25">
      <c r="A2933" s="588" t="s">
        <v>4600</v>
      </c>
      <c r="B2933" s="588" t="s">
        <v>30647</v>
      </c>
      <c r="C2933" s="588" t="s">
        <v>26237</v>
      </c>
      <c r="D2933" s="589" t="s">
        <v>1372</v>
      </c>
    </row>
    <row r="2934" spans="1:4" ht="13.5" x14ac:dyDescent="0.25">
      <c r="A2934" s="588" t="s">
        <v>4602</v>
      </c>
      <c r="B2934" s="588" t="s">
        <v>30648</v>
      </c>
      <c r="C2934" s="588" t="s">
        <v>26237</v>
      </c>
      <c r="D2934" s="589" t="s">
        <v>30649</v>
      </c>
    </row>
    <row r="2935" spans="1:4" ht="13.5" x14ac:dyDescent="0.25">
      <c r="A2935" s="588" t="s">
        <v>4603</v>
      </c>
      <c r="B2935" s="588" t="s">
        <v>30650</v>
      </c>
      <c r="C2935" s="588" t="s">
        <v>26237</v>
      </c>
      <c r="D2935" s="589" t="s">
        <v>13404</v>
      </c>
    </row>
    <row r="2936" spans="1:4" ht="13.5" x14ac:dyDescent="0.25">
      <c r="A2936" s="588" t="s">
        <v>4604</v>
      </c>
      <c r="B2936" s="588" t="s">
        <v>30651</v>
      </c>
      <c r="C2936" s="588" t="s">
        <v>26237</v>
      </c>
      <c r="D2936" s="589" t="s">
        <v>30652</v>
      </c>
    </row>
    <row r="2937" spans="1:4" ht="13.5" x14ac:dyDescent="0.25">
      <c r="A2937" s="588" t="s">
        <v>4605</v>
      </c>
      <c r="B2937" s="588" t="s">
        <v>30653</v>
      </c>
      <c r="C2937" s="588" t="s">
        <v>26237</v>
      </c>
      <c r="D2937" s="589" t="s">
        <v>13429</v>
      </c>
    </row>
    <row r="2938" spans="1:4" ht="13.5" x14ac:dyDescent="0.25">
      <c r="A2938" s="588" t="s">
        <v>4606</v>
      </c>
      <c r="B2938" s="588" t="s">
        <v>30654</v>
      </c>
      <c r="C2938" s="588" t="s">
        <v>26237</v>
      </c>
      <c r="D2938" s="589" t="s">
        <v>30655</v>
      </c>
    </row>
    <row r="2939" spans="1:4" ht="13.5" x14ac:dyDescent="0.25">
      <c r="A2939" s="588" t="s">
        <v>4607</v>
      </c>
      <c r="B2939" s="588" t="s">
        <v>30656</v>
      </c>
      <c r="C2939" s="588" t="s">
        <v>26237</v>
      </c>
      <c r="D2939" s="589" t="s">
        <v>30657</v>
      </c>
    </row>
    <row r="2940" spans="1:4" ht="13.5" x14ac:dyDescent="0.25">
      <c r="A2940" s="588" t="s">
        <v>4608</v>
      </c>
      <c r="B2940" s="588" t="s">
        <v>30658</v>
      </c>
      <c r="C2940" s="588" t="s">
        <v>26237</v>
      </c>
      <c r="D2940" s="589" t="s">
        <v>6114</v>
      </c>
    </row>
    <row r="2941" spans="1:4" ht="13.5" x14ac:dyDescent="0.25">
      <c r="A2941" s="588" t="s">
        <v>4610</v>
      </c>
      <c r="B2941" s="588" t="s">
        <v>30659</v>
      </c>
      <c r="C2941" s="588" t="s">
        <v>26237</v>
      </c>
      <c r="D2941" s="589" t="s">
        <v>30660</v>
      </c>
    </row>
    <row r="2942" spans="1:4" ht="13.5" x14ac:dyDescent="0.25">
      <c r="A2942" s="588" t="s">
        <v>4611</v>
      </c>
      <c r="B2942" s="588" t="s">
        <v>30661</v>
      </c>
      <c r="C2942" s="588" t="s">
        <v>26237</v>
      </c>
      <c r="D2942" s="589" t="s">
        <v>30660</v>
      </c>
    </row>
    <row r="2943" spans="1:4" ht="13.5" x14ac:dyDescent="0.25">
      <c r="A2943" s="588" t="s">
        <v>4612</v>
      </c>
      <c r="B2943" s="588" t="s">
        <v>30662</v>
      </c>
      <c r="C2943" s="588" t="s">
        <v>26237</v>
      </c>
      <c r="D2943" s="589" t="s">
        <v>13527</v>
      </c>
    </row>
    <row r="2944" spans="1:4" ht="13.5" x14ac:dyDescent="0.25">
      <c r="A2944" s="588" t="s">
        <v>4613</v>
      </c>
      <c r="B2944" s="588" t="s">
        <v>30663</v>
      </c>
      <c r="C2944" s="588" t="s">
        <v>26237</v>
      </c>
      <c r="D2944" s="589" t="s">
        <v>30664</v>
      </c>
    </row>
    <row r="2945" spans="1:4" ht="13.5" x14ac:dyDescent="0.25">
      <c r="A2945" s="588" t="s">
        <v>4614</v>
      </c>
      <c r="B2945" s="588" t="s">
        <v>30665</v>
      </c>
      <c r="C2945" s="588" t="s">
        <v>26237</v>
      </c>
      <c r="D2945" s="589" t="s">
        <v>30666</v>
      </c>
    </row>
    <row r="2946" spans="1:4" ht="13.5" x14ac:dyDescent="0.25">
      <c r="A2946" s="588" t="s">
        <v>4615</v>
      </c>
      <c r="B2946" s="588" t="s">
        <v>30667</v>
      </c>
      <c r="C2946" s="588" t="s">
        <v>26237</v>
      </c>
      <c r="D2946" s="589" t="s">
        <v>30668</v>
      </c>
    </row>
    <row r="2947" spans="1:4" ht="13.5" x14ac:dyDescent="0.25">
      <c r="A2947" s="588" t="s">
        <v>4617</v>
      </c>
      <c r="B2947" s="588" t="s">
        <v>30669</v>
      </c>
      <c r="C2947" s="588" t="s">
        <v>26237</v>
      </c>
      <c r="D2947" s="589" t="s">
        <v>30670</v>
      </c>
    </row>
    <row r="2948" spans="1:4" ht="13.5" x14ac:dyDescent="0.25">
      <c r="A2948" s="588" t="s">
        <v>4618</v>
      </c>
      <c r="B2948" s="588" t="s">
        <v>30671</v>
      </c>
      <c r="C2948" s="588" t="s">
        <v>26237</v>
      </c>
      <c r="D2948" s="589" t="s">
        <v>30672</v>
      </c>
    </row>
    <row r="2949" spans="1:4" ht="13.5" x14ac:dyDescent="0.25">
      <c r="A2949" s="588" t="s">
        <v>4619</v>
      </c>
      <c r="B2949" s="588" t="s">
        <v>30673</v>
      </c>
      <c r="C2949" s="588" t="s">
        <v>26237</v>
      </c>
      <c r="D2949" s="589" t="s">
        <v>30674</v>
      </c>
    </row>
    <row r="2950" spans="1:4" ht="13.5" x14ac:dyDescent="0.25">
      <c r="A2950" s="588" t="s">
        <v>4620</v>
      </c>
      <c r="B2950" s="588" t="s">
        <v>30675</v>
      </c>
      <c r="C2950" s="588" t="s">
        <v>26237</v>
      </c>
      <c r="D2950" s="589" t="s">
        <v>30676</v>
      </c>
    </row>
    <row r="2951" spans="1:4" ht="13.5" x14ac:dyDescent="0.25">
      <c r="A2951" s="588" t="s">
        <v>4621</v>
      </c>
      <c r="B2951" s="588" t="s">
        <v>30677</v>
      </c>
      <c r="C2951" s="588" t="s">
        <v>26237</v>
      </c>
      <c r="D2951" s="589" t="s">
        <v>30678</v>
      </c>
    </row>
    <row r="2952" spans="1:4" ht="13.5" x14ac:dyDescent="0.25">
      <c r="A2952" s="588" t="s">
        <v>4622</v>
      </c>
      <c r="B2952" s="588" t="s">
        <v>30679</v>
      </c>
      <c r="C2952" s="588" t="s">
        <v>26237</v>
      </c>
      <c r="D2952" s="589" t="s">
        <v>30680</v>
      </c>
    </row>
    <row r="2953" spans="1:4" ht="13.5" x14ac:dyDescent="0.25">
      <c r="A2953" s="588" t="s">
        <v>4623</v>
      </c>
      <c r="B2953" s="588" t="s">
        <v>30681</v>
      </c>
      <c r="C2953" s="588" t="s">
        <v>26237</v>
      </c>
      <c r="D2953" s="589" t="s">
        <v>30682</v>
      </c>
    </row>
    <row r="2954" spans="1:4" ht="13.5" x14ac:dyDescent="0.25">
      <c r="A2954" s="588" t="s">
        <v>4624</v>
      </c>
      <c r="B2954" s="588" t="s">
        <v>30683</v>
      </c>
      <c r="C2954" s="588" t="s">
        <v>26237</v>
      </c>
      <c r="D2954" s="589" t="s">
        <v>30684</v>
      </c>
    </row>
    <row r="2955" spans="1:4" ht="13.5" x14ac:dyDescent="0.25">
      <c r="A2955" s="588" t="s">
        <v>4625</v>
      </c>
      <c r="B2955" s="588" t="s">
        <v>30685</v>
      </c>
      <c r="C2955" s="588" t="s">
        <v>26237</v>
      </c>
      <c r="D2955" s="589" t="s">
        <v>30686</v>
      </c>
    </row>
    <row r="2956" spans="1:4" ht="13.5" x14ac:dyDescent="0.25">
      <c r="A2956" s="588" t="s">
        <v>4626</v>
      </c>
      <c r="B2956" s="588" t="s">
        <v>30687</v>
      </c>
      <c r="C2956" s="588" t="s">
        <v>26237</v>
      </c>
      <c r="D2956" s="589" t="s">
        <v>30688</v>
      </c>
    </row>
    <row r="2957" spans="1:4" ht="13.5" x14ac:dyDescent="0.25">
      <c r="A2957" s="588" t="s">
        <v>4627</v>
      </c>
      <c r="B2957" s="588" t="s">
        <v>30689</v>
      </c>
      <c r="C2957" s="588" t="s">
        <v>26237</v>
      </c>
      <c r="D2957" s="589" t="s">
        <v>30690</v>
      </c>
    </row>
    <row r="2958" spans="1:4" ht="13.5" x14ac:dyDescent="0.25">
      <c r="A2958" s="588" t="s">
        <v>4628</v>
      </c>
      <c r="B2958" s="588" t="s">
        <v>30691</v>
      </c>
      <c r="C2958" s="588" t="s">
        <v>26237</v>
      </c>
      <c r="D2958" s="589" t="s">
        <v>30692</v>
      </c>
    </row>
    <row r="2959" spans="1:4" ht="13.5" x14ac:dyDescent="0.25">
      <c r="A2959" s="588" t="s">
        <v>4629</v>
      </c>
      <c r="B2959" s="588" t="s">
        <v>30693</v>
      </c>
      <c r="C2959" s="588" t="s">
        <v>26237</v>
      </c>
      <c r="D2959" s="589" t="s">
        <v>30694</v>
      </c>
    </row>
    <row r="2960" spans="1:4" ht="13.5" x14ac:dyDescent="0.25">
      <c r="A2960" s="588" t="s">
        <v>4630</v>
      </c>
      <c r="B2960" s="588" t="s">
        <v>30695</v>
      </c>
      <c r="C2960" s="588" t="s">
        <v>26237</v>
      </c>
      <c r="D2960" s="589" t="s">
        <v>30696</v>
      </c>
    </row>
    <row r="2961" spans="1:4" ht="13.5" x14ac:dyDescent="0.25">
      <c r="A2961" s="588" t="s">
        <v>4631</v>
      </c>
      <c r="B2961" s="588" t="s">
        <v>30697</v>
      </c>
      <c r="C2961" s="588" t="s">
        <v>26237</v>
      </c>
      <c r="D2961" s="589" t="s">
        <v>30698</v>
      </c>
    </row>
    <row r="2962" spans="1:4" ht="13.5" x14ac:dyDescent="0.25">
      <c r="A2962" s="588" t="s">
        <v>4632</v>
      </c>
      <c r="B2962" s="588" t="s">
        <v>30699</v>
      </c>
      <c r="C2962" s="588" t="s">
        <v>26237</v>
      </c>
      <c r="D2962" s="589" t="s">
        <v>30700</v>
      </c>
    </row>
    <row r="2963" spans="1:4" ht="13.5" x14ac:dyDescent="0.25">
      <c r="A2963" s="588" t="s">
        <v>4633</v>
      </c>
      <c r="B2963" s="588" t="s">
        <v>30701</v>
      </c>
      <c r="C2963" s="588" t="s">
        <v>26237</v>
      </c>
      <c r="D2963" s="589" t="s">
        <v>30702</v>
      </c>
    </row>
    <row r="2964" spans="1:4" ht="13.5" x14ac:dyDescent="0.25">
      <c r="A2964" s="588" t="s">
        <v>4634</v>
      </c>
      <c r="B2964" s="588" t="s">
        <v>30703</v>
      </c>
      <c r="C2964" s="588" t="s">
        <v>26237</v>
      </c>
      <c r="D2964" s="589" t="s">
        <v>30704</v>
      </c>
    </row>
    <row r="2965" spans="1:4" ht="13.5" x14ac:dyDescent="0.25">
      <c r="A2965" s="588" t="s">
        <v>4635</v>
      </c>
      <c r="B2965" s="588" t="s">
        <v>30705</v>
      </c>
      <c r="C2965" s="588" t="s">
        <v>26237</v>
      </c>
      <c r="D2965" s="589" t="s">
        <v>30706</v>
      </c>
    </row>
    <row r="2966" spans="1:4" ht="13.5" x14ac:dyDescent="0.25">
      <c r="A2966" s="588" t="s">
        <v>4636</v>
      </c>
      <c r="B2966" s="588" t="s">
        <v>30707</v>
      </c>
      <c r="C2966" s="588" t="s">
        <v>26237</v>
      </c>
      <c r="D2966" s="589" t="s">
        <v>30708</v>
      </c>
    </row>
    <row r="2967" spans="1:4" ht="13.5" x14ac:dyDescent="0.25">
      <c r="A2967" s="588" t="s">
        <v>4637</v>
      </c>
      <c r="B2967" s="588" t="s">
        <v>30709</v>
      </c>
      <c r="C2967" s="588" t="s">
        <v>26237</v>
      </c>
      <c r="D2967" s="589" t="s">
        <v>30710</v>
      </c>
    </row>
    <row r="2968" spans="1:4" ht="13.5" x14ac:dyDescent="0.25">
      <c r="A2968" s="588" t="s">
        <v>4638</v>
      </c>
      <c r="B2968" s="588" t="s">
        <v>30711</v>
      </c>
      <c r="C2968" s="588" t="s">
        <v>26237</v>
      </c>
      <c r="D2968" s="589" t="s">
        <v>30712</v>
      </c>
    </row>
    <row r="2969" spans="1:4" ht="13.5" x14ac:dyDescent="0.25">
      <c r="A2969" s="588" t="s">
        <v>4639</v>
      </c>
      <c r="B2969" s="588" t="s">
        <v>30713</v>
      </c>
      <c r="C2969" s="588" t="s">
        <v>26237</v>
      </c>
      <c r="D2969" s="589" t="s">
        <v>30714</v>
      </c>
    </row>
    <row r="2970" spans="1:4" ht="13.5" x14ac:dyDescent="0.25">
      <c r="A2970" s="588" t="s">
        <v>4640</v>
      </c>
      <c r="B2970" s="588" t="s">
        <v>30715</v>
      </c>
      <c r="C2970" s="588" t="s">
        <v>26237</v>
      </c>
      <c r="D2970" s="589" t="s">
        <v>30716</v>
      </c>
    </row>
    <row r="2971" spans="1:4" ht="13.5" x14ac:dyDescent="0.25">
      <c r="A2971" s="588" t="s">
        <v>4641</v>
      </c>
      <c r="B2971" s="588" t="s">
        <v>30717</v>
      </c>
      <c r="C2971" s="588" t="s">
        <v>26237</v>
      </c>
      <c r="D2971" s="589" t="s">
        <v>30718</v>
      </c>
    </row>
    <row r="2972" spans="1:4" ht="13.5" x14ac:dyDescent="0.25">
      <c r="A2972" s="588" t="s">
        <v>4642</v>
      </c>
      <c r="B2972" s="588" t="s">
        <v>30719</v>
      </c>
      <c r="C2972" s="588" t="s">
        <v>26237</v>
      </c>
      <c r="D2972" s="589" t="s">
        <v>30720</v>
      </c>
    </row>
    <row r="2973" spans="1:4" ht="13.5" x14ac:dyDescent="0.25">
      <c r="A2973" s="588" t="s">
        <v>4643</v>
      </c>
      <c r="B2973" s="588" t="s">
        <v>30721</v>
      </c>
      <c r="C2973" s="588" t="s">
        <v>26237</v>
      </c>
      <c r="D2973" s="589" t="s">
        <v>30722</v>
      </c>
    </row>
    <row r="2974" spans="1:4" ht="13.5" x14ac:dyDescent="0.25">
      <c r="A2974" s="588" t="s">
        <v>4644</v>
      </c>
      <c r="B2974" s="588" t="s">
        <v>30723</v>
      </c>
      <c r="C2974" s="588" t="s">
        <v>26237</v>
      </c>
      <c r="D2974" s="589" t="s">
        <v>30724</v>
      </c>
    </row>
    <row r="2975" spans="1:4" ht="13.5" x14ac:dyDescent="0.25">
      <c r="A2975" s="588" t="s">
        <v>4645</v>
      </c>
      <c r="B2975" s="588" t="s">
        <v>30725</v>
      </c>
      <c r="C2975" s="588" t="s">
        <v>26237</v>
      </c>
      <c r="D2975" s="589" t="s">
        <v>30726</v>
      </c>
    </row>
    <row r="2976" spans="1:4" ht="13.5" x14ac:dyDescent="0.25">
      <c r="A2976" s="588" t="s">
        <v>4646</v>
      </c>
      <c r="B2976" s="588" t="s">
        <v>30727</v>
      </c>
      <c r="C2976" s="588" t="s">
        <v>26237</v>
      </c>
      <c r="D2976" s="589" t="s">
        <v>30728</v>
      </c>
    </row>
    <row r="2977" spans="1:4" ht="13.5" x14ac:dyDescent="0.25">
      <c r="A2977" s="588" t="s">
        <v>4647</v>
      </c>
      <c r="B2977" s="588" t="s">
        <v>30729</v>
      </c>
      <c r="C2977" s="588" t="s">
        <v>26237</v>
      </c>
      <c r="D2977" s="589" t="s">
        <v>30730</v>
      </c>
    </row>
    <row r="2978" spans="1:4" ht="13.5" x14ac:dyDescent="0.25">
      <c r="A2978" s="588" t="s">
        <v>4648</v>
      </c>
      <c r="B2978" s="588" t="s">
        <v>30731</v>
      </c>
      <c r="C2978" s="588" t="s">
        <v>26237</v>
      </c>
      <c r="D2978" s="589" t="s">
        <v>30732</v>
      </c>
    </row>
    <row r="2979" spans="1:4" ht="13.5" x14ac:dyDescent="0.25">
      <c r="A2979" s="588" t="s">
        <v>4649</v>
      </c>
      <c r="B2979" s="588" t="s">
        <v>30733</v>
      </c>
      <c r="C2979" s="588" t="s">
        <v>26105</v>
      </c>
      <c r="D2979" s="589" t="s">
        <v>30734</v>
      </c>
    </row>
    <row r="2980" spans="1:4" ht="13.5" x14ac:dyDescent="0.25">
      <c r="A2980" s="588" t="s">
        <v>4651</v>
      </c>
      <c r="B2980" s="588" t="s">
        <v>30735</v>
      </c>
      <c r="C2980" s="588" t="s">
        <v>26105</v>
      </c>
      <c r="D2980" s="589" t="s">
        <v>18974</v>
      </c>
    </row>
    <row r="2981" spans="1:4" ht="13.5" x14ac:dyDescent="0.25">
      <c r="A2981" s="588" t="s">
        <v>4653</v>
      </c>
      <c r="B2981" s="588" t="s">
        <v>30736</v>
      </c>
      <c r="C2981" s="588" t="s">
        <v>26105</v>
      </c>
      <c r="D2981" s="589" t="s">
        <v>30737</v>
      </c>
    </row>
    <row r="2982" spans="1:4" ht="13.5" x14ac:dyDescent="0.25">
      <c r="A2982" s="588" t="s">
        <v>4655</v>
      </c>
      <c r="B2982" s="588" t="s">
        <v>30738</v>
      </c>
      <c r="C2982" s="588" t="s">
        <v>26105</v>
      </c>
      <c r="D2982" s="589" t="s">
        <v>16882</v>
      </c>
    </row>
    <row r="2983" spans="1:4" ht="13.5" x14ac:dyDescent="0.25">
      <c r="A2983" s="588" t="s">
        <v>4656</v>
      </c>
      <c r="B2983" s="588" t="s">
        <v>30739</v>
      </c>
      <c r="C2983" s="588" t="s">
        <v>26105</v>
      </c>
      <c r="D2983" s="589" t="s">
        <v>18426</v>
      </c>
    </row>
    <row r="2984" spans="1:4" ht="13.5" x14ac:dyDescent="0.25">
      <c r="A2984" s="588" t="s">
        <v>4657</v>
      </c>
      <c r="B2984" s="588" t="s">
        <v>30740</v>
      </c>
      <c r="C2984" s="588" t="s">
        <v>26105</v>
      </c>
      <c r="D2984" s="589" t="s">
        <v>30741</v>
      </c>
    </row>
    <row r="2985" spans="1:4" ht="13.5" x14ac:dyDescent="0.25">
      <c r="A2985" s="588" t="s">
        <v>4658</v>
      </c>
      <c r="B2985" s="588" t="s">
        <v>30742</v>
      </c>
      <c r="C2985" s="588" t="s">
        <v>26105</v>
      </c>
      <c r="D2985" s="589" t="s">
        <v>601</v>
      </c>
    </row>
    <row r="2986" spans="1:4" ht="13.5" x14ac:dyDescent="0.25">
      <c r="A2986" s="588" t="s">
        <v>4659</v>
      </c>
      <c r="B2986" s="588" t="s">
        <v>30743</v>
      </c>
      <c r="C2986" s="588" t="s">
        <v>26105</v>
      </c>
      <c r="D2986" s="589" t="s">
        <v>24371</v>
      </c>
    </row>
    <row r="2987" spans="1:4" ht="13.5" x14ac:dyDescent="0.25">
      <c r="A2987" s="588" t="s">
        <v>4660</v>
      </c>
      <c r="B2987" s="588" t="s">
        <v>30744</v>
      </c>
      <c r="C2987" s="588" t="s">
        <v>26105</v>
      </c>
      <c r="D2987" s="589" t="s">
        <v>14568</v>
      </c>
    </row>
    <row r="2988" spans="1:4" ht="13.5" x14ac:dyDescent="0.25">
      <c r="A2988" s="588" t="s">
        <v>4661</v>
      </c>
      <c r="B2988" s="588" t="s">
        <v>30745</v>
      </c>
      <c r="C2988" s="588" t="s">
        <v>26237</v>
      </c>
      <c r="D2988" s="589" t="s">
        <v>14657</v>
      </c>
    </row>
    <row r="2989" spans="1:4" ht="13.5" x14ac:dyDescent="0.25">
      <c r="A2989" s="588" t="s">
        <v>4662</v>
      </c>
      <c r="B2989" s="588" t="s">
        <v>30746</v>
      </c>
      <c r="C2989" s="588" t="s">
        <v>26237</v>
      </c>
      <c r="D2989" s="589" t="s">
        <v>30747</v>
      </c>
    </row>
    <row r="2990" spans="1:4" ht="13.5" x14ac:dyDescent="0.25">
      <c r="A2990" s="588" t="s">
        <v>4663</v>
      </c>
      <c r="B2990" s="588" t="s">
        <v>30748</v>
      </c>
      <c r="C2990" s="588" t="s">
        <v>26237</v>
      </c>
      <c r="D2990" s="589" t="s">
        <v>14503</v>
      </c>
    </row>
    <row r="2991" spans="1:4" ht="13.5" x14ac:dyDescent="0.25">
      <c r="A2991" s="588" t="s">
        <v>4664</v>
      </c>
      <c r="B2991" s="588" t="s">
        <v>30749</v>
      </c>
      <c r="C2991" s="588" t="s">
        <v>26237</v>
      </c>
      <c r="D2991" s="589" t="s">
        <v>30750</v>
      </c>
    </row>
    <row r="2992" spans="1:4" ht="13.5" x14ac:dyDescent="0.25">
      <c r="A2992" s="588" t="s">
        <v>4665</v>
      </c>
      <c r="B2992" s="588" t="s">
        <v>30751</v>
      </c>
      <c r="C2992" s="588" t="s">
        <v>26237</v>
      </c>
      <c r="D2992" s="589" t="s">
        <v>30752</v>
      </c>
    </row>
    <row r="2993" spans="1:4" ht="13.5" x14ac:dyDescent="0.25">
      <c r="A2993" s="588" t="s">
        <v>4666</v>
      </c>
      <c r="B2993" s="588" t="s">
        <v>30753</v>
      </c>
      <c r="C2993" s="588" t="s">
        <v>26237</v>
      </c>
      <c r="D2993" s="589" t="s">
        <v>30754</v>
      </c>
    </row>
    <row r="2994" spans="1:4" ht="13.5" x14ac:dyDescent="0.25">
      <c r="A2994" s="588" t="s">
        <v>4667</v>
      </c>
      <c r="B2994" s="588" t="s">
        <v>30755</v>
      </c>
      <c r="C2994" s="588" t="s">
        <v>26237</v>
      </c>
      <c r="D2994" s="589" t="s">
        <v>30756</v>
      </c>
    </row>
    <row r="2995" spans="1:4" ht="13.5" x14ac:dyDescent="0.25">
      <c r="A2995" s="588" t="s">
        <v>4668</v>
      </c>
      <c r="B2995" s="588" t="s">
        <v>30757</v>
      </c>
      <c r="C2995" s="588" t="s">
        <v>26237</v>
      </c>
      <c r="D2995" s="589" t="s">
        <v>30758</v>
      </c>
    </row>
    <row r="2996" spans="1:4" ht="13.5" x14ac:dyDescent="0.25">
      <c r="A2996" s="588" t="s">
        <v>4669</v>
      </c>
      <c r="B2996" s="588" t="s">
        <v>30759</v>
      </c>
      <c r="C2996" s="588" t="s">
        <v>26237</v>
      </c>
      <c r="D2996" s="589" t="s">
        <v>1104</v>
      </c>
    </row>
    <row r="2997" spans="1:4" ht="13.5" x14ac:dyDescent="0.25">
      <c r="A2997" s="588" t="s">
        <v>4670</v>
      </c>
      <c r="B2997" s="588" t="s">
        <v>30760</v>
      </c>
      <c r="C2997" s="588" t="s">
        <v>26237</v>
      </c>
      <c r="D2997" s="589" t="s">
        <v>1222</v>
      </c>
    </row>
    <row r="2998" spans="1:4" ht="13.5" x14ac:dyDescent="0.25">
      <c r="A2998" s="588" t="s">
        <v>4671</v>
      </c>
      <c r="B2998" s="588" t="s">
        <v>30761</v>
      </c>
      <c r="C2998" s="588" t="s">
        <v>26237</v>
      </c>
      <c r="D2998" s="589" t="s">
        <v>30762</v>
      </c>
    </row>
    <row r="2999" spans="1:4" ht="13.5" x14ac:dyDescent="0.25">
      <c r="A2999" s="588" t="s">
        <v>4672</v>
      </c>
      <c r="B2999" s="588" t="s">
        <v>30763</v>
      </c>
      <c r="C2999" s="588" t="s">
        <v>26237</v>
      </c>
      <c r="D2999" s="589" t="s">
        <v>30764</v>
      </c>
    </row>
    <row r="3000" spans="1:4" ht="13.5" x14ac:dyDescent="0.25">
      <c r="A3000" s="588" t="s">
        <v>4673</v>
      </c>
      <c r="B3000" s="588" t="s">
        <v>30765</v>
      </c>
      <c r="C3000" s="588" t="s">
        <v>26237</v>
      </c>
      <c r="D3000" s="589" t="s">
        <v>30766</v>
      </c>
    </row>
    <row r="3001" spans="1:4" ht="13.5" x14ac:dyDescent="0.25">
      <c r="A3001" s="588" t="s">
        <v>4674</v>
      </c>
      <c r="B3001" s="588" t="s">
        <v>30767</v>
      </c>
      <c r="C3001" s="588" t="s">
        <v>26237</v>
      </c>
      <c r="D3001" s="589" t="s">
        <v>30768</v>
      </c>
    </row>
    <row r="3002" spans="1:4" ht="13.5" x14ac:dyDescent="0.25">
      <c r="A3002" s="588" t="s">
        <v>4675</v>
      </c>
      <c r="B3002" s="588" t="s">
        <v>30769</v>
      </c>
      <c r="C3002" s="588" t="s">
        <v>26237</v>
      </c>
      <c r="D3002" s="589" t="s">
        <v>30762</v>
      </c>
    </row>
    <row r="3003" spans="1:4" ht="13.5" x14ac:dyDescent="0.25">
      <c r="A3003" s="588" t="s">
        <v>4676</v>
      </c>
      <c r="B3003" s="588" t="s">
        <v>30770</v>
      </c>
      <c r="C3003" s="588" t="s">
        <v>26237</v>
      </c>
      <c r="D3003" s="589" t="s">
        <v>30771</v>
      </c>
    </row>
    <row r="3004" spans="1:4" ht="13.5" x14ac:dyDescent="0.25">
      <c r="A3004" s="588" t="s">
        <v>4677</v>
      </c>
      <c r="B3004" s="588" t="s">
        <v>30772</v>
      </c>
      <c r="C3004" s="588" t="s">
        <v>26237</v>
      </c>
      <c r="D3004" s="589" t="s">
        <v>30773</v>
      </c>
    </row>
    <row r="3005" spans="1:4" ht="13.5" x14ac:dyDescent="0.25">
      <c r="A3005" s="588" t="s">
        <v>4678</v>
      </c>
      <c r="B3005" s="588" t="s">
        <v>30774</v>
      </c>
      <c r="C3005" s="588" t="s">
        <v>26237</v>
      </c>
      <c r="D3005" s="589" t="s">
        <v>30775</v>
      </c>
    </row>
    <row r="3006" spans="1:4" ht="13.5" x14ac:dyDescent="0.25">
      <c r="A3006" s="588" t="s">
        <v>4679</v>
      </c>
      <c r="B3006" s="588" t="s">
        <v>30776</v>
      </c>
      <c r="C3006" s="588" t="s">
        <v>26237</v>
      </c>
      <c r="D3006" s="589" t="s">
        <v>30777</v>
      </c>
    </row>
    <row r="3007" spans="1:4" ht="13.5" x14ac:dyDescent="0.25">
      <c r="A3007" s="588" t="s">
        <v>4680</v>
      </c>
      <c r="B3007" s="588" t="s">
        <v>30778</v>
      </c>
      <c r="C3007" s="588" t="s">
        <v>26237</v>
      </c>
      <c r="D3007" s="589" t="s">
        <v>30762</v>
      </c>
    </row>
    <row r="3008" spans="1:4" ht="13.5" x14ac:dyDescent="0.25">
      <c r="A3008" s="588" t="s">
        <v>4681</v>
      </c>
      <c r="B3008" s="588" t="s">
        <v>30779</v>
      </c>
      <c r="C3008" s="588" t="s">
        <v>26237</v>
      </c>
      <c r="D3008" s="589" t="s">
        <v>26225</v>
      </c>
    </row>
    <row r="3009" spans="1:4" ht="13.5" x14ac:dyDescent="0.25">
      <c r="A3009" s="588" t="s">
        <v>4682</v>
      </c>
      <c r="B3009" s="588" t="s">
        <v>30780</v>
      </c>
      <c r="C3009" s="588" t="s">
        <v>26237</v>
      </c>
      <c r="D3009" s="589" t="s">
        <v>30781</v>
      </c>
    </row>
    <row r="3010" spans="1:4" ht="13.5" x14ac:dyDescent="0.25">
      <c r="A3010" s="588" t="s">
        <v>4683</v>
      </c>
      <c r="B3010" s="588" t="s">
        <v>30782</v>
      </c>
      <c r="C3010" s="588" t="s">
        <v>26237</v>
      </c>
      <c r="D3010" s="589" t="s">
        <v>30783</v>
      </c>
    </row>
    <row r="3011" spans="1:4" ht="13.5" x14ac:dyDescent="0.25">
      <c r="A3011" s="588" t="s">
        <v>4684</v>
      </c>
      <c r="B3011" s="588" t="s">
        <v>30784</v>
      </c>
      <c r="C3011" s="588" t="s">
        <v>26237</v>
      </c>
      <c r="D3011" s="589" t="s">
        <v>30785</v>
      </c>
    </row>
    <row r="3012" spans="1:4" ht="13.5" x14ac:dyDescent="0.25">
      <c r="A3012" s="588" t="s">
        <v>4685</v>
      </c>
      <c r="B3012" s="588" t="s">
        <v>30786</v>
      </c>
      <c r="C3012" s="588" t="s">
        <v>26237</v>
      </c>
      <c r="D3012" s="589" t="s">
        <v>30787</v>
      </c>
    </row>
    <row r="3013" spans="1:4" ht="13.5" x14ac:dyDescent="0.25">
      <c r="A3013" s="588" t="s">
        <v>4686</v>
      </c>
      <c r="B3013" s="588" t="s">
        <v>30788</v>
      </c>
      <c r="C3013" s="588" t="s">
        <v>26237</v>
      </c>
      <c r="D3013" s="589" t="s">
        <v>30789</v>
      </c>
    </row>
    <row r="3014" spans="1:4" ht="13.5" x14ac:dyDescent="0.25">
      <c r="A3014" s="588" t="s">
        <v>4687</v>
      </c>
      <c r="B3014" s="588" t="s">
        <v>30790</v>
      </c>
      <c r="C3014" s="588" t="s">
        <v>26237</v>
      </c>
      <c r="D3014" s="589" t="s">
        <v>30791</v>
      </c>
    </row>
    <row r="3015" spans="1:4" ht="13.5" x14ac:dyDescent="0.25">
      <c r="A3015" s="588" t="s">
        <v>4688</v>
      </c>
      <c r="B3015" s="588" t="s">
        <v>30792</v>
      </c>
      <c r="C3015" s="588" t="s">
        <v>26237</v>
      </c>
      <c r="D3015" s="589" t="s">
        <v>30793</v>
      </c>
    </row>
    <row r="3016" spans="1:4" ht="13.5" x14ac:dyDescent="0.25">
      <c r="A3016" s="588" t="s">
        <v>4689</v>
      </c>
      <c r="B3016" s="588" t="s">
        <v>30794</v>
      </c>
      <c r="C3016" s="588" t="s">
        <v>26237</v>
      </c>
      <c r="D3016" s="589" t="s">
        <v>30795</v>
      </c>
    </row>
    <row r="3017" spans="1:4" ht="13.5" x14ac:dyDescent="0.25">
      <c r="A3017" s="588" t="s">
        <v>4690</v>
      </c>
      <c r="B3017" s="588" t="s">
        <v>30796</v>
      </c>
      <c r="C3017" s="588" t="s">
        <v>26237</v>
      </c>
      <c r="D3017" s="589" t="s">
        <v>30797</v>
      </c>
    </row>
    <row r="3018" spans="1:4" ht="13.5" x14ac:dyDescent="0.25">
      <c r="A3018" s="588" t="s">
        <v>4691</v>
      </c>
      <c r="B3018" s="588" t="s">
        <v>30798</v>
      </c>
      <c r="C3018" s="588" t="s">
        <v>26237</v>
      </c>
      <c r="D3018" s="589" t="s">
        <v>30799</v>
      </c>
    </row>
    <row r="3019" spans="1:4" ht="13.5" x14ac:dyDescent="0.25">
      <c r="A3019" s="588" t="s">
        <v>4692</v>
      </c>
      <c r="B3019" s="588" t="s">
        <v>30800</v>
      </c>
      <c r="C3019" s="588" t="s">
        <v>26237</v>
      </c>
      <c r="D3019" s="589" t="s">
        <v>30801</v>
      </c>
    </row>
    <row r="3020" spans="1:4" ht="13.5" x14ac:dyDescent="0.25">
      <c r="A3020" s="588" t="s">
        <v>4693</v>
      </c>
      <c r="B3020" s="588" t="s">
        <v>30802</v>
      </c>
      <c r="C3020" s="588" t="s">
        <v>26237</v>
      </c>
      <c r="D3020" s="589" t="s">
        <v>30803</v>
      </c>
    </row>
    <row r="3021" spans="1:4" ht="13.5" x14ac:dyDescent="0.25">
      <c r="A3021" s="588" t="s">
        <v>4694</v>
      </c>
      <c r="B3021" s="588" t="s">
        <v>30804</v>
      </c>
      <c r="C3021" s="588" t="s">
        <v>26237</v>
      </c>
      <c r="D3021" s="589" t="s">
        <v>24436</v>
      </c>
    </row>
    <row r="3022" spans="1:4" ht="13.5" x14ac:dyDescent="0.25">
      <c r="A3022" s="588" t="s">
        <v>4695</v>
      </c>
      <c r="B3022" s="588" t="s">
        <v>30805</v>
      </c>
      <c r="C3022" s="588" t="s">
        <v>26237</v>
      </c>
      <c r="D3022" s="589" t="s">
        <v>30806</v>
      </c>
    </row>
    <row r="3023" spans="1:4" ht="13.5" x14ac:dyDescent="0.25">
      <c r="A3023" s="588" t="s">
        <v>4696</v>
      </c>
      <c r="B3023" s="588" t="s">
        <v>30807</v>
      </c>
      <c r="C3023" s="588" t="s">
        <v>26237</v>
      </c>
      <c r="D3023" s="589" t="s">
        <v>30808</v>
      </c>
    </row>
    <row r="3024" spans="1:4" ht="13.5" x14ac:dyDescent="0.25">
      <c r="A3024" s="588" t="s">
        <v>4697</v>
      </c>
      <c r="B3024" s="588" t="s">
        <v>30809</v>
      </c>
      <c r="C3024" s="588" t="s">
        <v>26237</v>
      </c>
      <c r="D3024" s="589" t="s">
        <v>30810</v>
      </c>
    </row>
    <row r="3025" spans="1:4" ht="13.5" x14ac:dyDescent="0.25">
      <c r="A3025" s="588" t="s">
        <v>4700</v>
      </c>
      <c r="B3025" s="588" t="s">
        <v>30811</v>
      </c>
      <c r="C3025" s="588" t="s">
        <v>26237</v>
      </c>
      <c r="D3025" s="589" t="s">
        <v>18747</v>
      </c>
    </row>
    <row r="3026" spans="1:4" ht="13.5" x14ac:dyDescent="0.25">
      <c r="A3026" s="588" t="s">
        <v>4701</v>
      </c>
      <c r="B3026" s="588" t="s">
        <v>30812</v>
      </c>
      <c r="C3026" s="588" t="s">
        <v>26237</v>
      </c>
      <c r="D3026" s="589" t="s">
        <v>30813</v>
      </c>
    </row>
    <row r="3027" spans="1:4" ht="13.5" x14ac:dyDescent="0.25">
      <c r="A3027" s="588" t="s">
        <v>4702</v>
      </c>
      <c r="B3027" s="588" t="s">
        <v>30814</v>
      </c>
      <c r="C3027" s="588" t="s">
        <v>26237</v>
      </c>
      <c r="D3027" s="589" t="s">
        <v>30815</v>
      </c>
    </row>
    <row r="3028" spans="1:4" ht="13.5" x14ac:dyDescent="0.25">
      <c r="A3028" s="588" t="s">
        <v>4703</v>
      </c>
      <c r="B3028" s="588" t="s">
        <v>30816</v>
      </c>
      <c r="C3028" s="588" t="s">
        <v>26237</v>
      </c>
      <c r="D3028" s="589" t="s">
        <v>30817</v>
      </c>
    </row>
    <row r="3029" spans="1:4" ht="13.5" x14ac:dyDescent="0.25">
      <c r="A3029" s="588" t="s">
        <v>4704</v>
      </c>
      <c r="B3029" s="588" t="s">
        <v>30818</v>
      </c>
      <c r="C3029" s="588" t="s">
        <v>26237</v>
      </c>
      <c r="D3029" s="589" t="s">
        <v>30819</v>
      </c>
    </row>
    <row r="3030" spans="1:4" ht="13.5" x14ac:dyDescent="0.25">
      <c r="A3030" s="588" t="s">
        <v>4705</v>
      </c>
      <c r="B3030" s="588" t="s">
        <v>30820</v>
      </c>
      <c r="C3030" s="588" t="s">
        <v>26237</v>
      </c>
      <c r="D3030" s="589" t="s">
        <v>30821</v>
      </c>
    </row>
    <row r="3031" spans="1:4" ht="13.5" x14ac:dyDescent="0.25">
      <c r="A3031" s="588" t="s">
        <v>4707</v>
      </c>
      <c r="B3031" s="588" t="s">
        <v>30822</v>
      </c>
      <c r="C3031" s="588" t="s">
        <v>26237</v>
      </c>
      <c r="D3031" s="589" t="s">
        <v>30823</v>
      </c>
    </row>
    <row r="3032" spans="1:4" ht="13.5" x14ac:dyDescent="0.25">
      <c r="A3032" s="588" t="s">
        <v>4708</v>
      </c>
      <c r="B3032" s="588" t="s">
        <v>30824</v>
      </c>
      <c r="C3032" s="588" t="s">
        <v>26237</v>
      </c>
      <c r="D3032" s="589" t="s">
        <v>30825</v>
      </c>
    </row>
    <row r="3033" spans="1:4" ht="13.5" x14ac:dyDescent="0.25">
      <c r="A3033" s="588" t="s">
        <v>4709</v>
      </c>
      <c r="B3033" s="588" t="s">
        <v>30826</v>
      </c>
      <c r="C3033" s="588" t="s">
        <v>26237</v>
      </c>
      <c r="D3033" s="589" t="s">
        <v>30827</v>
      </c>
    </row>
    <row r="3034" spans="1:4" ht="13.5" x14ac:dyDescent="0.25">
      <c r="A3034" s="588" t="s">
        <v>4710</v>
      </c>
      <c r="B3034" s="588" t="s">
        <v>30828</v>
      </c>
      <c r="C3034" s="588" t="s">
        <v>26105</v>
      </c>
      <c r="D3034" s="589" t="s">
        <v>448</v>
      </c>
    </row>
    <row r="3035" spans="1:4" ht="13.5" x14ac:dyDescent="0.25">
      <c r="A3035" s="588" t="s">
        <v>4711</v>
      </c>
      <c r="B3035" s="588" t="s">
        <v>30829</v>
      </c>
      <c r="C3035" s="588" t="s">
        <v>26105</v>
      </c>
      <c r="D3035" s="589" t="s">
        <v>551</v>
      </c>
    </row>
    <row r="3036" spans="1:4" ht="13.5" x14ac:dyDescent="0.25">
      <c r="A3036" s="588" t="s">
        <v>4713</v>
      </c>
      <c r="B3036" s="588" t="s">
        <v>30830</v>
      </c>
      <c r="C3036" s="588" t="s">
        <v>26105</v>
      </c>
      <c r="D3036" s="589" t="s">
        <v>1193</v>
      </c>
    </row>
    <row r="3037" spans="1:4" ht="13.5" x14ac:dyDescent="0.25">
      <c r="A3037" s="588" t="s">
        <v>4714</v>
      </c>
      <c r="B3037" s="588" t="s">
        <v>30831</v>
      </c>
      <c r="C3037" s="588" t="s">
        <v>26105</v>
      </c>
      <c r="D3037" s="589" t="s">
        <v>326</v>
      </c>
    </row>
    <row r="3038" spans="1:4" ht="13.5" x14ac:dyDescent="0.25">
      <c r="A3038" s="588" t="s">
        <v>4715</v>
      </c>
      <c r="B3038" s="588" t="s">
        <v>30832</v>
      </c>
      <c r="C3038" s="588" t="s">
        <v>26105</v>
      </c>
      <c r="D3038" s="589" t="s">
        <v>781</v>
      </c>
    </row>
    <row r="3039" spans="1:4" ht="13.5" x14ac:dyDescent="0.25">
      <c r="A3039" s="588" t="s">
        <v>4717</v>
      </c>
      <c r="B3039" s="588" t="s">
        <v>30833</v>
      </c>
      <c r="C3039" s="588" t="s">
        <v>26105</v>
      </c>
      <c r="D3039" s="589" t="s">
        <v>943</v>
      </c>
    </row>
    <row r="3040" spans="1:4" ht="13.5" x14ac:dyDescent="0.25">
      <c r="A3040" s="588" t="s">
        <v>4718</v>
      </c>
      <c r="B3040" s="588" t="s">
        <v>30834</v>
      </c>
      <c r="C3040" s="588" t="s">
        <v>26105</v>
      </c>
      <c r="D3040" s="589" t="s">
        <v>944</v>
      </c>
    </row>
    <row r="3041" spans="1:4" ht="13.5" x14ac:dyDescent="0.25">
      <c r="A3041" s="588" t="s">
        <v>4719</v>
      </c>
      <c r="B3041" s="588" t="s">
        <v>30835</v>
      </c>
      <c r="C3041" s="588" t="s">
        <v>26105</v>
      </c>
      <c r="D3041" s="589" t="s">
        <v>17684</v>
      </c>
    </row>
    <row r="3042" spans="1:4" ht="13.5" x14ac:dyDescent="0.25">
      <c r="A3042" s="588" t="s">
        <v>4720</v>
      </c>
      <c r="B3042" s="588" t="s">
        <v>30836</v>
      </c>
      <c r="C3042" s="588" t="s">
        <v>26105</v>
      </c>
      <c r="D3042" s="589" t="s">
        <v>14483</v>
      </c>
    </row>
    <row r="3043" spans="1:4" ht="13.5" x14ac:dyDescent="0.25">
      <c r="A3043" s="588" t="s">
        <v>4722</v>
      </c>
      <c r="B3043" s="588" t="s">
        <v>30837</v>
      </c>
      <c r="C3043" s="588" t="s">
        <v>26105</v>
      </c>
      <c r="D3043" s="589" t="s">
        <v>29168</v>
      </c>
    </row>
    <row r="3044" spans="1:4" ht="13.5" x14ac:dyDescent="0.25">
      <c r="A3044" s="588" t="s">
        <v>4724</v>
      </c>
      <c r="B3044" s="588" t="s">
        <v>30838</v>
      </c>
      <c r="C3044" s="588" t="s">
        <v>26105</v>
      </c>
      <c r="D3044" s="589" t="s">
        <v>30762</v>
      </c>
    </row>
    <row r="3045" spans="1:4" ht="13.5" x14ac:dyDescent="0.25">
      <c r="A3045" s="588" t="s">
        <v>4725</v>
      </c>
      <c r="B3045" s="588" t="s">
        <v>30839</v>
      </c>
      <c r="C3045" s="588" t="s">
        <v>26105</v>
      </c>
      <c r="D3045" s="589" t="s">
        <v>30840</v>
      </c>
    </row>
    <row r="3046" spans="1:4" ht="13.5" x14ac:dyDescent="0.25">
      <c r="A3046" s="588" t="s">
        <v>4726</v>
      </c>
      <c r="B3046" s="588" t="s">
        <v>30841</v>
      </c>
      <c r="C3046" s="588" t="s">
        <v>26105</v>
      </c>
      <c r="D3046" s="589" t="s">
        <v>516</v>
      </c>
    </row>
    <row r="3047" spans="1:4" ht="13.5" x14ac:dyDescent="0.25">
      <c r="A3047" s="588" t="s">
        <v>4727</v>
      </c>
      <c r="B3047" s="588" t="s">
        <v>30842</v>
      </c>
      <c r="C3047" s="588" t="s">
        <v>26105</v>
      </c>
      <c r="D3047" s="589" t="s">
        <v>370</v>
      </c>
    </row>
    <row r="3048" spans="1:4" ht="13.5" x14ac:dyDescent="0.25">
      <c r="A3048" s="588" t="s">
        <v>4728</v>
      </c>
      <c r="B3048" s="588" t="s">
        <v>30843</v>
      </c>
      <c r="C3048" s="588" t="s">
        <v>26105</v>
      </c>
      <c r="D3048" s="589" t="s">
        <v>860</v>
      </c>
    </row>
    <row r="3049" spans="1:4" ht="13.5" x14ac:dyDescent="0.25">
      <c r="A3049" s="588" t="s">
        <v>4729</v>
      </c>
      <c r="B3049" s="588" t="s">
        <v>30844</v>
      </c>
      <c r="C3049" s="588" t="s">
        <v>26105</v>
      </c>
      <c r="D3049" s="589" t="s">
        <v>17152</v>
      </c>
    </row>
    <row r="3050" spans="1:4" ht="13.5" x14ac:dyDescent="0.25">
      <c r="A3050" s="588" t="s">
        <v>4730</v>
      </c>
      <c r="B3050" s="588" t="s">
        <v>30845</v>
      </c>
      <c r="C3050" s="588" t="s">
        <v>26105</v>
      </c>
      <c r="D3050" s="589" t="s">
        <v>811</v>
      </c>
    </row>
    <row r="3051" spans="1:4" ht="13.5" x14ac:dyDescent="0.25">
      <c r="A3051" s="588" t="s">
        <v>4731</v>
      </c>
      <c r="B3051" s="588" t="s">
        <v>30846</v>
      </c>
      <c r="C3051" s="588" t="s">
        <v>26105</v>
      </c>
      <c r="D3051" s="589" t="s">
        <v>14099</v>
      </c>
    </row>
    <row r="3052" spans="1:4" ht="13.5" x14ac:dyDescent="0.25">
      <c r="A3052" s="588" t="s">
        <v>4732</v>
      </c>
      <c r="B3052" s="588" t="s">
        <v>30847</v>
      </c>
      <c r="C3052" s="588" t="s">
        <v>26105</v>
      </c>
      <c r="D3052" s="589" t="s">
        <v>5458</v>
      </c>
    </row>
    <row r="3053" spans="1:4" ht="13.5" x14ac:dyDescent="0.25">
      <c r="A3053" s="588" t="s">
        <v>4733</v>
      </c>
      <c r="B3053" s="588" t="s">
        <v>30848</v>
      </c>
      <c r="C3053" s="588" t="s">
        <v>26105</v>
      </c>
      <c r="D3053" s="589" t="s">
        <v>783</v>
      </c>
    </row>
    <row r="3054" spans="1:4" ht="13.5" x14ac:dyDescent="0.25">
      <c r="A3054" s="588" t="s">
        <v>4734</v>
      </c>
      <c r="B3054" s="588" t="s">
        <v>30849</v>
      </c>
      <c r="C3054" s="588" t="s">
        <v>26105</v>
      </c>
      <c r="D3054" s="589" t="s">
        <v>796</v>
      </c>
    </row>
    <row r="3055" spans="1:4" ht="13.5" x14ac:dyDescent="0.25">
      <c r="A3055" s="588" t="s">
        <v>4735</v>
      </c>
      <c r="B3055" s="588" t="s">
        <v>30850</v>
      </c>
      <c r="C3055" s="588" t="s">
        <v>26105</v>
      </c>
      <c r="D3055" s="589" t="s">
        <v>1085</v>
      </c>
    </row>
    <row r="3056" spans="1:4" ht="13.5" x14ac:dyDescent="0.25">
      <c r="A3056" s="588" t="s">
        <v>4737</v>
      </c>
      <c r="B3056" s="588" t="s">
        <v>30851</v>
      </c>
      <c r="C3056" s="588" t="s">
        <v>26105</v>
      </c>
      <c r="D3056" s="589" t="s">
        <v>556</v>
      </c>
    </row>
    <row r="3057" spans="1:4" ht="13.5" x14ac:dyDescent="0.25">
      <c r="A3057" s="588" t="s">
        <v>4738</v>
      </c>
      <c r="B3057" s="588" t="s">
        <v>30852</v>
      </c>
      <c r="C3057" s="588" t="s">
        <v>26105</v>
      </c>
      <c r="D3057" s="589" t="s">
        <v>1042</v>
      </c>
    </row>
    <row r="3058" spans="1:4" ht="13.5" x14ac:dyDescent="0.25">
      <c r="A3058" s="588" t="s">
        <v>4739</v>
      </c>
      <c r="B3058" s="588" t="s">
        <v>30853</v>
      </c>
      <c r="C3058" s="588" t="s">
        <v>26105</v>
      </c>
      <c r="D3058" s="589" t="s">
        <v>772</v>
      </c>
    </row>
    <row r="3059" spans="1:4" ht="13.5" x14ac:dyDescent="0.25">
      <c r="A3059" s="588" t="s">
        <v>4740</v>
      </c>
      <c r="B3059" s="588" t="s">
        <v>30854</v>
      </c>
      <c r="C3059" s="588" t="s">
        <v>26105</v>
      </c>
      <c r="D3059" s="589" t="s">
        <v>7476</v>
      </c>
    </row>
    <row r="3060" spans="1:4" ht="13.5" x14ac:dyDescent="0.25">
      <c r="A3060" s="588" t="s">
        <v>4741</v>
      </c>
      <c r="B3060" s="588" t="s">
        <v>30855</v>
      </c>
      <c r="C3060" s="588" t="s">
        <v>26105</v>
      </c>
      <c r="D3060" s="589" t="s">
        <v>1188</v>
      </c>
    </row>
    <row r="3061" spans="1:4" ht="13.5" x14ac:dyDescent="0.25">
      <c r="A3061" s="588" t="s">
        <v>4742</v>
      </c>
      <c r="B3061" s="588" t="s">
        <v>30856</v>
      </c>
      <c r="C3061" s="588" t="s">
        <v>26105</v>
      </c>
      <c r="D3061" s="589" t="s">
        <v>388</v>
      </c>
    </row>
    <row r="3062" spans="1:4" ht="13.5" x14ac:dyDescent="0.25">
      <c r="A3062" s="588" t="s">
        <v>4743</v>
      </c>
      <c r="B3062" s="588" t="s">
        <v>30857</v>
      </c>
      <c r="C3062" s="588" t="s">
        <v>26105</v>
      </c>
      <c r="D3062" s="589" t="s">
        <v>379</v>
      </c>
    </row>
    <row r="3063" spans="1:4" ht="13.5" x14ac:dyDescent="0.25">
      <c r="A3063" s="588" t="s">
        <v>4744</v>
      </c>
      <c r="B3063" s="588" t="s">
        <v>30858</v>
      </c>
      <c r="C3063" s="588" t="s">
        <v>26105</v>
      </c>
      <c r="D3063" s="589" t="s">
        <v>747</v>
      </c>
    </row>
    <row r="3064" spans="1:4" ht="13.5" x14ac:dyDescent="0.25">
      <c r="A3064" s="588" t="s">
        <v>4745</v>
      </c>
      <c r="B3064" s="588" t="s">
        <v>30859</v>
      </c>
      <c r="C3064" s="588" t="s">
        <v>26105</v>
      </c>
      <c r="D3064" s="589" t="s">
        <v>13737</v>
      </c>
    </row>
    <row r="3065" spans="1:4" ht="13.5" x14ac:dyDescent="0.25">
      <c r="A3065" s="588" t="s">
        <v>4746</v>
      </c>
      <c r="B3065" s="588" t="s">
        <v>30860</v>
      </c>
      <c r="C3065" s="588" t="s">
        <v>26105</v>
      </c>
      <c r="D3065" s="589" t="s">
        <v>1309</v>
      </c>
    </row>
    <row r="3066" spans="1:4" ht="13.5" x14ac:dyDescent="0.25">
      <c r="A3066" s="588" t="s">
        <v>4747</v>
      </c>
      <c r="B3066" s="588" t="s">
        <v>30861</v>
      </c>
      <c r="C3066" s="588" t="s">
        <v>26105</v>
      </c>
      <c r="D3066" s="589" t="s">
        <v>702</v>
      </c>
    </row>
    <row r="3067" spans="1:4" ht="13.5" x14ac:dyDescent="0.25">
      <c r="A3067" s="588" t="s">
        <v>4748</v>
      </c>
      <c r="B3067" s="588" t="s">
        <v>30862</v>
      </c>
      <c r="C3067" s="588" t="s">
        <v>26105</v>
      </c>
      <c r="D3067" s="589" t="s">
        <v>30863</v>
      </c>
    </row>
    <row r="3068" spans="1:4" ht="13.5" x14ac:dyDescent="0.25">
      <c r="A3068" s="588" t="s">
        <v>4749</v>
      </c>
      <c r="B3068" s="588" t="s">
        <v>30864</v>
      </c>
      <c r="C3068" s="588" t="s">
        <v>26105</v>
      </c>
      <c r="D3068" s="589" t="s">
        <v>5066</v>
      </c>
    </row>
    <row r="3069" spans="1:4" ht="13.5" x14ac:dyDescent="0.25">
      <c r="A3069" s="588" t="s">
        <v>4750</v>
      </c>
      <c r="B3069" s="588" t="s">
        <v>30865</v>
      </c>
      <c r="C3069" s="588" t="s">
        <v>26105</v>
      </c>
      <c r="D3069" s="589" t="s">
        <v>13934</v>
      </c>
    </row>
    <row r="3070" spans="1:4" ht="13.5" x14ac:dyDescent="0.25">
      <c r="A3070" s="588" t="s">
        <v>4751</v>
      </c>
      <c r="B3070" s="588" t="s">
        <v>30866</v>
      </c>
      <c r="C3070" s="588" t="s">
        <v>26496</v>
      </c>
      <c r="D3070" s="589" t="s">
        <v>18638</v>
      </c>
    </row>
    <row r="3071" spans="1:4" ht="13.5" x14ac:dyDescent="0.25">
      <c r="A3071" s="588" t="s">
        <v>4753</v>
      </c>
      <c r="B3071" s="588" t="s">
        <v>30867</v>
      </c>
      <c r="C3071" s="588" t="s">
        <v>26237</v>
      </c>
      <c r="D3071" s="589" t="s">
        <v>30868</v>
      </c>
    </row>
    <row r="3072" spans="1:4" ht="13.5" x14ac:dyDescent="0.25">
      <c r="A3072" s="588" t="s">
        <v>4754</v>
      </c>
      <c r="B3072" s="588" t="s">
        <v>30869</v>
      </c>
      <c r="C3072" s="588" t="s">
        <v>26237</v>
      </c>
      <c r="D3072" s="589" t="s">
        <v>30870</v>
      </c>
    </row>
    <row r="3073" spans="1:4" ht="13.5" x14ac:dyDescent="0.25">
      <c r="A3073" s="588" t="s">
        <v>4755</v>
      </c>
      <c r="B3073" s="588" t="s">
        <v>30871</v>
      </c>
      <c r="C3073" s="588" t="s">
        <v>26237</v>
      </c>
      <c r="D3073" s="589" t="s">
        <v>30872</v>
      </c>
    </row>
    <row r="3074" spans="1:4" ht="13.5" x14ac:dyDescent="0.25">
      <c r="A3074" s="588" t="s">
        <v>4756</v>
      </c>
      <c r="B3074" s="588" t="s">
        <v>30873</v>
      </c>
      <c r="C3074" s="588" t="s">
        <v>26237</v>
      </c>
      <c r="D3074" s="589" t="s">
        <v>30874</v>
      </c>
    </row>
    <row r="3075" spans="1:4" ht="13.5" x14ac:dyDescent="0.25">
      <c r="A3075" s="588" t="s">
        <v>4757</v>
      </c>
      <c r="B3075" s="588" t="s">
        <v>30875</v>
      </c>
      <c r="C3075" s="588" t="s">
        <v>26237</v>
      </c>
      <c r="D3075" s="589" t="s">
        <v>30876</v>
      </c>
    </row>
    <row r="3076" spans="1:4" ht="13.5" x14ac:dyDescent="0.25">
      <c r="A3076" s="588" t="s">
        <v>4758</v>
      </c>
      <c r="B3076" s="588" t="s">
        <v>30877</v>
      </c>
      <c r="C3076" s="588" t="s">
        <v>26237</v>
      </c>
      <c r="D3076" s="589" t="s">
        <v>30878</v>
      </c>
    </row>
    <row r="3077" spans="1:4" ht="13.5" x14ac:dyDescent="0.25">
      <c r="A3077" s="588" t="s">
        <v>4759</v>
      </c>
      <c r="B3077" s="588" t="s">
        <v>30879</v>
      </c>
      <c r="C3077" s="588" t="s">
        <v>26237</v>
      </c>
      <c r="D3077" s="589" t="s">
        <v>30880</v>
      </c>
    </row>
    <row r="3078" spans="1:4" ht="13.5" x14ac:dyDescent="0.25">
      <c r="A3078" s="588" t="s">
        <v>4760</v>
      </c>
      <c r="B3078" s="588" t="s">
        <v>30881</v>
      </c>
      <c r="C3078" s="588" t="s">
        <v>26237</v>
      </c>
      <c r="D3078" s="589" t="s">
        <v>30882</v>
      </c>
    </row>
    <row r="3079" spans="1:4" ht="13.5" x14ac:dyDescent="0.25">
      <c r="A3079" s="588" t="s">
        <v>4761</v>
      </c>
      <c r="B3079" s="588" t="s">
        <v>30883</v>
      </c>
      <c r="C3079" s="588" t="s">
        <v>26237</v>
      </c>
      <c r="D3079" s="589" t="s">
        <v>30884</v>
      </c>
    </row>
    <row r="3080" spans="1:4" ht="13.5" x14ac:dyDescent="0.25">
      <c r="A3080" s="588" t="s">
        <v>4762</v>
      </c>
      <c r="B3080" s="588" t="s">
        <v>30885</v>
      </c>
      <c r="C3080" s="588" t="s">
        <v>26237</v>
      </c>
      <c r="D3080" s="589" t="s">
        <v>30886</v>
      </c>
    </row>
    <row r="3081" spans="1:4" ht="13.5" x14ac:dyDescent="0.25">
      <c r="A3081" s="588" t="s">
        <v>4763</v>
      </c>
      <c r="B3081" s="588" t="s">
        <v>30887</v>
      </c>
      <c r="C3081" s="588" t="s">
        <v>26237</v>
      </c>
      <c r="D3081" s="589" t="s">
        <v>30888</v>
      </c>
    </row>
    <row r="3082" spans="1:4" ht="13.5" x14ac:dyDescent="0.25">
      <c r="A3082" s="588" t="s">
        <v>4764</v>
      </c>
      <c r="B3082" s="588" t="s">
        <v>30889</v>
      </c>
      <c r="C3082" s="588" t="s">
        <v>26105</v>
      </c>
      <c r="D3082" s="589" t="s">
        <v>325</v>
      </c>
    </row>
    <row r="3083" spans="1:4" ht="13.5" x14ac:dyDescent="0.25">
      <c r="A3083" s="588" t="s">
        <v>4765</v>
      </c>
      <c r="B3083" s="588" t="s">
        <v>30890</v>
      </c>
      <c r="C3083" s="588" t="s">
        <v>26105</v>
      </c>
      <c r="D3083" s="589" t="s">
        <v>334</v>
      </c>
    </row>
    <row r="3084" spans="1:4" ht="13.5" x14ac:dyDescent="0.25">
      <c r="A3084" s="588" t="s">
        <v>4766</v>
      </c>
      <c r="B3084" s="588" t="s">
        <v>30891</v>
      </c>
      <c r="C3084" s="588" t="s">
        <v>26105</v>
      </c>
      <c r="D3084" s="589" t="s">
        <v>1307</v>
      </c>
    </row>
    <row r="3085" spans="1:4" ht="13.5" x14ac:dyDescent="0.25">
      <c r="A3085" s="588" t="s">
        <v>4767</v>
      </c>
      <c r="B3085" s="588" t="s">
        <v>30892</v>
      </c>
      <c r="C3085" s="588" t="s">
        <v>26105</v>
      </c>
      <c r="D3085" s="589" t="s">
        <v>378</v>
      </c>
    </row>
    <row r="3086" spans="1:4" ht="13.5" x14ac:dyDescent="0.25">
      <c r="A3086" s="588" t="s">
        <v>4768</v>
      </c>
      <c r="B3086" s="588" t="s">
        <v>30893</v>
      </c>
      <c r="C3086" s="588" t="s">
        <v>26237</v>
      </c>
      <c r="D3086" s="589" t="s">
        <v>30894</v>
      </c>
    </row>
    <row r="3087" spans="1:4" ht="13.5" x14ac:dyDescent="0.25">
      <c r="A3087" s="588" t="s">
        <v>4769</v>
      </c>
      <c r="B3087" s="588" t="s">
        <v>30895</v>
      </c>
      <c r="C3087" s="588" t="s">
        <v>26237</v>
      </c>
      <c r="D3087" s="589" t="s">
        <v>30896</v>
      </c>
    </row>
    <row r="3088" spans="1:4" ht="13.5" x14ac:dyDescent="0.25">
      <c r="A3088" s="588" t="s">
        <v>4770</v>
      </c>
      <c r="B3088" s="588" t="s">
        <v>30897</v>
      </c>
      <c r="C3088" s="588" t="s">
        <v>26237</v>
      </c>
      <c r="D3088" s="589" t="s">
        <v>30898</v>
      </c>
    </row>
    <row r="3089" spans="1:4" ht="13.5" x14ac:dyDescent="0.25">
      <c r="A3089" s="588" t="s">
        <v>4771</v>
      </c>
      <c r="B3089" s="588" t="s">
        <v>30899</v>
      </c>
      <c r="C3089" s="588" t="s">
        <v>26237</v>
      </c>
      <c r="D3089" s="589" t="s">
        <v>6130</v>
      </c>
    </row>
    <row r="3090" spans="1:4" ht="13.5" x14ac:dyDescent="0.25">
      <c r="A3090" s="588" t="s">
        <v>4772</v>
      </c>
      <c r="B3090" s="588" t="s">
        <v>30900</v>
      </c>
      <c r="C3090" s="588" t="s">
        <v>26237</v>
      </c>
      <c r="D3090" s="589" t="s">
        <v>1065</v>
      </c>
    </row>
    <row r="3091" spans="1:4" ht="13.5" x14ac:dyDescent="0.25">
      <c r="A3091" s="588" t="s">
        <v>4773</v>
      </c>
      <c r="B3091" s="588" t="s">
        <v>30901</v>
      </c>
      <c r="C3091" s="588" t="s">
        <v>26237</v>
      </c>
      <c r="D3091" s="589" t="s">
        <v>30902</v>
      </c>
    </row>
    <row r="3092" spans="1:4" ht="13.5" x14ac:dyDescent="0.25">
      <c r="A3092" s="588" t="s">
        <v>4774</v>
      </c>
      <c r="B3092" s="588" t="s">
        <v>30903</v>
      </c>
      <c r="C3092" s="588" t="s">
        <v>26105</v>
      </c>
      <c r="D3092" s="589" t="s">
        <v>316</v>
      </c>
    </row>
    <row r="3093" spans="1:4" ht="13.5" x14ac:dyDescent="0.25">
      <c r="A3093" s="588" t="s">
        <v>4775</v>
      </c>
      <c r="B3093" s="588" t="s">
        <v>30904</v>
      </c>
      <c r="C3093" s="588" t="s">
        <v>26105</v>
      </c>
      <c r="D3093" s="589" t="s">
        <v>30905</v>
      </c>
    </row>
    <row r="3094" spans="1:4" ht="13.5" x14ac:dyDescent="0.25">
      <c r="A3094" s="588" t="s">
        <v>4777</v>
      </c>
      <c r="B3094" s="588" t="s">
        <v>30906</v>
      </c>
      <c r="C3094" s="588" t="s">
        <v>26105</v>
      </c>
      <c r="D3094" s="589" t="s">
        <v>30907</v>
      </c>
    </row>
    <row r="3095" spans="1:4" ht="13.5" x14ac:dyDescent="0.25">
      <c r="A3095" s="588" t="s">
        <v>4779</v>
      </c>
      <c r="B3095" s="588" t="s">
        <v>30908</v>
      </c>
      <c r="C3095" s="588" t="s">
        <v>26105</v>
      </c>
      <c r="D3095" s="589" t="s">
        <v>1468</v>
      </c>
    </row>
    <row r="3096" spans="1:4" ht="13.5" x14ac:dyDescent="0.25">
      <c r="A3096" s="588" t="s">
        <v>4780</v>
      </c>
      <c r="B3096" s="588" t="s">
        <v>30909</v>
      </c>
      <c r="C3096" s="588" t="s">
        <v>26105</v>
      </c>
      <c r="D3096" s="589" t="s">
        <v>19570</v>
      </c>
    </row>
    <row r="3097" spans="1:4" ht="13.5" x14ac:dyDescent="0.25">
      <c r="A3097" s="588" t="s">
        <v>4782</v>
      </c>
      <c r="B3097" s="588" t="s">
        <v>30910</v>
      </c>
      <c r="C3097" s="588" t="s">
        <v>26105</v>
      </c>
      <c r="D3097" s="589" t="s">
        <v>1056</v>
      </c>
    </row>
    <row r="3098" spans="1:4" ht="13.5" x14ac:dyDescent="0.25">
      <c r="A3098" s="588" t="s">
        <v>4783</v>
      </c>
      <c r="B3098" s="588" t="s">
        <v>30911</v>
      </c>
      <c r="C3098" s="588" t="s">
        <v>26105</v>
      </c>
      <c r="D3098" s="589" t="s">
        <v>1973</v>
      </c>
    </row>
    <row r="3099" spans="1:4" ht="13.5" x14ac:dyDescent="0.25">
      <c r="A3099" s="588" t="s">
        <v>4784</v>
      </c>
      <c r="B3099" s="588" t="s">
        <v>30912</v>
      </c>
      <c r="C3099" s="588" t="s">
        <v>26105</v>
      </c>
      <c r="D3099" s="589" t="s">
        <v>5108</v>
      </c>
    </row>
    <row r="3100" spans="1:4" ht="13.5" x14ac:dyDescent="0.25">
      <c r="A3100" s="588" t="s">
        <v>4785</v>
      </c>
      <c r="B3100" s="588" t="s">
        <v>30913</v>
      </c>
      <c r="C3100" s="588" t="s">
        <v>26105</v>
      </c>
      <c r="D3100" s="589" t="s">
        <v>2594</v>
      </c>
    </row>
    <row r="3101" spans="1:4" ht="13.5" x14ac:dyDescent="0.25">
      <c r="A3101" s="588" t="s">
        <v>4786</v>
      </c>
      <c r="B3101" s="588" t="s">
        <v>30914</v>
      </c>
      <c r="C3101" s="588" t="s">
        <v>26105</v>
      </c>
      <c r="D3101" s="589" t="s">
        <v>1349</v>
      </c>
    </row>
    <row r="3102" spans="1:4" ht="13.5" x14ac:dyDescent="0.25">
      <c r="A3102" s="588" t="s">
        <v>4788</v>
      </c>
      <c r="B3102" s="588" t="s">
        <v>30915</v>
      </c>
      <c r="C3102" s="588" t="s">
        <v>26105</v>
      </c>
      <c r="D3102" s="589" t="s">
        <v>30916</v>
      </c>
    </row>
    <row r="3103" spans="1:4" ht="13.5" x14ac:dyDescent="0.25">
      <c r="A3103" s="588" t="s">
        <v>4789</v>
      </c>
      <c r="B3103" s="588" t="s">
        <v>30917</v>
      </c>
      <c r="C3103" s="588" t="s">
        <v>26105</v>
      </c>
      <c r="D3103" s="589" t="s">
        <v>30918</v>
      </c>
    </row>
    <row r="3104" spans="1:4" ht="13.5" x14ac:dyDescent="0.25">
      <c r="A3104" s="588" t="s">
        <v>4790</v>
      </c>
      <c r="B3104" s="588" t="s">
        <v>30919</v>
      </c>
      <c r="C3104" s="588" t="s">
        <v>26105</v>
      </c>
      <c r="D3104" s="589" t="s">
        <v>30920</v>
      </c>
    </row>
    <row r="3105" spans="1:4" ht="13.5" x14ac:dyDescent="0.25">
      <c r="A3105" s="588" t="s">
        <v>4791</v>
      </c>
      <c r="B3105" s="588" t="s">
        <v>30921</v>
      </c>
      <c r="C3105" s="588" t="s">
        <v>26105</v>
      </c>
      <c r="D3105" s="589" t="s">
        <v>30922</v>
      </c>
    </row>
    <row r="3106" spans="1:4" ht="13.5" x14ac:dyDescent="0.25">
      <c r="A3106" s="588" t="s">
        <v>4793</v>
      </c>
      <c r="B3106" s="588" t="s">
        <v>30923</v>
      </c>
      <c r="C3106" s="588" t="s">
        <v>26105</v>
      </c>
      <c r="D3106" s="589" t="s">
        <v>30924</v>
      </c>
    </row>
    <row r="3107" spans="1:4" ht="13.5" x14ac:dyDescent="0.25">
      <c r="A3107" s="588" t="s">
        <v>4794</v>
      </c>
      <c r="B3107" s="588" t="s">
        <v>30925</v>
      </c>
      <c r="C3107" s="588" t="s">
        <v>26105</v>
      </c>
      <c r="D3107" s="589" t="s">
        <v>30926</v>
      </c>
    </row>
    <row r="3108" spans="1:4" ht="13.5" x14ac:dyDescent="0.25">
      <c r="A3108" s="588" t="s">
        <v>4795</v>
      </c>
      <c r="B3108" s="588" t="s">
        <v>30927</v>
      </c>
      <c r="C3108" s="588" t="s">
        <v>26105</v>
      </c>
      <c r="D3108" s="589" t="s">
        <v>26978</v>
      </c>
    </row>
    <row r="3109" spans="1:4" ht="13.5" x14ac:dyDescent="0.25">
      <c r="A3109" s="588" t="s">
        <v>4796</v>
      </c>
      <c r="B3109" s="588" t="s">
        <v>30928</v>
      </c>
      <c r="C3109" s="588" t="s">
        <v>26105</v>
      </c>
      <c r="D3109" s="589" t="s">
        <v>25922</v>
      </c>
    </row>
    <row r="3110" spans="1:4" ht="13.5" x14ac:dyDescent="0.25">
      <c r="A3110" s="588" t="s">
        <v>4797</v>
      </c>
      <c r="B3110" s="588" t="s">
        <v>30929</v>
      </c>
      <c r="C3110" s="588" t="s">
        <v>26105</v>
      </c>
      <c r="D3110" s="589" t="s">
        <v>4990</v>
      </c>
    </row>
    <row r="3111" spans="1:4" ht="13.5" x14ac:dyDescent="0.25">
      <c r="A3111" s="588" t="s">
        <v>4798</v>
      </c>
      <c r="B3111" s="588" t="s">
        <v>30930</v>
      </c>
      <c r="C3111" s="588" t="s">
        <v>26105</v>
      </c>
      <c r="D3111" s="589" t="s">
        <v>30931</v>
      </c>
    </row>
    <row r="3112" spans="1:4" ht="13.5" x14ac:dyDescent="0.25">
      <c r="A3112" s="588" t="s">
        <v>4799</v>
      </c>
      <c r="B3112" s="588" t="s">
        <v>30932</v>
      </c>
      <c r="C3112" s="588" t="s">
        <v>26105</v>
      </c>
      <c r="D3112" s="589" t="s">
        <v>452</v>
      </c>
    </row>
    <row r="3113" spans="1:4" ht="13.5" x14ac:dyDescent="0.25">
      <c r="A3113" s="588" t="s">
        <v>4800</v>
      </c>
      <c r="B3113" s="588" t="s">
        <v>30933</v>
      </c>
      <c r="C3113" s="588" t="s">
        <v>26105</v>
      </c>
      <c r="D3113" s="589" t="s">
        <v>30934</v>
      </c>
    </row>
    <row r="3114" spans="1:4" ht="13.5" x14ac:dyDescent="0.25">
      <c r="A3114" s="588" t="s">
        <v>4801</v>
      </c>
      <c r="B3114" s="588" t="s">
        <v>30935</v>
      </c>
      <c r="C3114" s="588" t="s">
        <v>26105</v>
      </c>
      <c r="D3114" s="589" t="s">
        <v>30484</v>
      </c>
    </row>
    <row r="3115" spans="1:4" ht="13.5" x14ac:dyDescent="0.25">
      <c r="A3115" s="588" t="s">
        <v>4802</v>
      </c>
      <c r="B3115" s="588" t="s">
        <v>30936</v>
      </c>
      <c r="C3115" s="588" t="s">
        <v>26105</v>
      </c>
      <c r="D3115" s="589" t="s">
        <v>29141</v>
      </c>
    </row>
    <row r="3116" spans="1:4" ht="13.5" x14ac:dyDescent="0.25">
      <c r="A3116" s="588" t="s">
        <v>4803</v>
      </c>
      <c r="B3116" s="588" t="s">
        <v>30937</v>
      </c>
      <c r="C3116" s="588" t="s">
        <v>26105</v>
      </c>
      <c r="D3116" s="589" t="s">
        <v>14702</v>
      </c>
    </row>
    <row r="3117" spans="1:4" ht="13.5" x14ac:dyDescent="0.25">
      <c r="A3117" s="588" t="s">
        <v>4804</v>
      </c>
      <c r="B3117" s="588" t="s">
        <v>30938</v>
      </c>
      <c r="C3117" s="588" t="s">
        <v>26105</v>
      </c>
      <c r="D3117" s="589" t="s">
        <v>30183</v>
      </c>
    </row>
    <row r="3118" spans="1:4" ht="13.5" x14ac:dyDescent="0.25">
      <c r="A3118" s="588" t="s">
        <v>4805</v>
      </c>
      <c r="B3118" s="588" t="s">
        <v>30939</v>
      </c>
      <c r="C3118" s="588" t="s">
        <v>26105</v>
      </c>
      <c r="D3118" s="589" t="s">
        <v>30940</v>
      </c>
    </row>
    <row r="3119" spans="1:4" ht="13.5" x14ac:dyDescent="0.25">
      <c r="A3119" s="588" t="s">
        <v>4806</v>
      </c>
      <c r="B3119" s="588" t="s">
        <v>30941</v>
      </c>
      <c r="C3119" s="588" t="s">
        <v>26105</v>
      </c>
      <c r="D3119" s="589" t="s">
        <v>17275</v>
      </c>
    </row>
    <row r="3120" spans="1:4" ht="13.5" x14ac:dyDescent="0.25">
      <c r="A3120" s="588" t="s">
        <v>4807</v>
      </c>
      <c r="B3120" s="588" t="s">
        <v>30942</v>
      </c>
      <c r="C3120" s="588" t="s">
        <v>26105</v>
      </c>
      <c r="D3120" s="589" t="s">
        <v>30943</v>
      </c>
    </row>
    <row r="3121" spans="1:4" ht="13.5" x14ac:dyDescent="0.25">
      <c r="A3121" s="588" t="s">
        <v>4808</v>
      </c>
      <c r="B3121" s="588" t="s">
        <v>30944</v>
      </c>
      <c r="C3121" s="588" t="s">
        <v>26105</v>
      </c>
      <c r="D3121" s="589" t="s">
        <v>30945</v>
      </c>
    </row>
    <row r="3122" spans="1:4" ht="13.5" x14ac:dyDescent="0.25">
      <c r="A3122" s="588" t="s">
        <v>4810</v>
      </c>
      <c r="B3122" s="588" t="s">
        <v>30946</v>
      </c>
      <c r="C3122" s="588" t="s">
        <v>26105</v>
      </c>
      <c r="D3122" s="589" t="s">
        <v>17618</v>
      </c>
    </row>
    <row r="3123" spans="1:4" ht="13.5" x14ac:dyDescent="0.25">
      <c r="A3123" s="588" t="s">
        <v>4811</v>
      </c>
      <c r="B3123" s="588" t="s">
        <v>30947</v>
      </c>
      <c r="C3123" s="588" t="s">
        <v>26105</v>
      </c>
      <c r="D3123" s="589" t="s">
        <v>17777</v>
      </c>
    </row>
    <row r="3124" spans="1:4" ht="13.5" x14ac:dyDescent="0.25">
      <c r="A3124" s="588" t="s">
        <v>4812</v>
      </c>
      <c r="B3124" s="588" t="s">
        <v>30948</v>
      </c>
      <c r="C3124" s="588" t="s">
        <v>26105</v>
      </c>
      <c r="D3124" s="589" t="s">
        <v>17931</v>
      </c>
    </row>
    <row r="3125" spans="1:4" ht="13.5" x14ac:dyDescent="0.25">
      <c r="A3125" s="588" t="s">
        <v>4813</v>
      </c>
      <c r="B3125" s="588" t="s">
        <v>30949</v>
      </c>
      <c r="C3125" s="588" t="s">
        <v>26105</v>
      </c>
      <c r="D3125" s="589" t="s">
        <v>30950</v>
      </c>
    </row>
    <row r="3126" spans="1:4" ht="13.5" x14ac:dyDescent="0.25">
      <c r="A3126" s="588" t="s">
        <v>4814</v>
      </c>
      <c r="B3126" s="588" t="s">
        <v>30951</v>
      </c>
      <c r="C3126" s="588" t="s">
        <v>26105</v>
      </c>
      <c r="D3126" s="589" t="s">
        <v>6019</v>
      </c>
    </row>
    <row r="3127" spans="1:4" ht="13.5" x14ac:dyDescent="0.25">
      <c r="A3127" s="588" t="s">
        <v>4816</v>
      </c>
      <c r="B3127" s="588" t="s">
        <v>30952</v>
      </c>
      <c r="C3127" s="588" t="s">
        <v>26105</v>
      </c>
      <c r="D3127" s="589" t="s">
        <v>20968</v>
      </c>
    </row>
    <row r="3128" spans="1:4" ht="13.5" x14ac:dyDescent="0.25">
      <c r="A3128" s="588" t="s">
        <v>4817</v>
      </c>
      <c r="B3128" s="588" t="s">
        <v>30953</v>
      </c>
      <c r="C3128" s="588" t="s">
        <v>26105</v>
      </c>
      <c r="D3128" s="589" t="s">
        <v>30954</v>
      </c>
    </row>
    <row r="3129" spans="1:4" ht="13.5" x14ac:dyDescent="0.25">
      <c r="A3129" s="588" t="s">
        <v>4818</v>
      </c>
      <c r="B3129" s="588" t="s">
        <v>30955</v>
      </c>
      <c r="C3129" s="588" t="s">
        <v>26105</v>
      </c>
      <c r="D3129" s="589" t="s">
        <v>14763</v>
      </c>
    </row>
    <row r="3130" spans="1:4" ht="13.5" x14ac:dyDescent="0.25">
      <c r="A3130" s="588" t="s">
        <v>4819</v>
      </c>
      <c r="B3130" s="588" t="s">
        <v>30956</v>
      </c>
      <c r="C3130" s="588" t="s">
        <v>26105</v>
      </c>
      <c r="D3130" s="589" t="s">
        <v>13485</v>
      </c>
    </row>
    <row r="3131" spans="1:4" ht="13.5" x14ac:dyDescent="0.25">
      <c r="A3131" s="588" t="s">
        <v>4821</v>
      </c>
      <c r="B3131" s="588" t="s">
        <v>30957</v>
      </c>
      <c r="C3131" s="588" t="s">
        <v>26105</v>
      </c>
      <c r="D3131" s="589" t="s">
        <v>18289</v>
      </c>
    </row>
    <row r="3132" spans="1:4" ht="13.5" x14ac:dyDescent="0.25">
      <c r="A3132" s="588" t="s">
        <v>4822</v>
      </c>
      <c r="B3132" s="588" t="s">
        <v>30958</v>
      </c>
      <c r="C3132" s="588" t="s">
        <v>26105</v>
      </c>
      <c r="D3132" s="589" t="s">
        <v>13846</v>
      </c>
    </row>
    <row r="3133" spans="1:4" ht="13.5" x14ac:dyDescent="0.25">
      <c r="A3133" s="588" t="s">
        <v>4823</v>
      </c>
      <c r="B3133" s="588" t="s">
        <v>30959</v>
      </c>
      <c r="C3133" s="588" t="s">
        <v>26105</v>
      </c>
      <c r="D3133" s="589" t="s">
        <v>13614</v>
      </c>
    </row>
    <row r="3134" spans="1:4" ht="13.5" x14ac:dyDescent="0.25">
      <c r="A3134" s="588" t="s">
        <v>4825</v>
      </c>
      <c r="B3134" s="588" t="s">
        <v>30960</v>
      </c>
      <c r="C3134" s="588" t="s">
        <v>26105</v>
      </c>
      <c r="D3134" s="589" t="s">
        <v>509</v>
      </c>
    </row>
    <row r="3135" spans="1:4" ht="13.5" x14ac:dyDescent="0.25">
      <c r="A3135" s="588" t="s">
        <v>4826</v>
      </c>
      <c r="B3135" s="588" t="s">
        <v>30961</v>
      </c>
      <c r="C3135" s="588" t="s">
        <v>26105</v>
      </c>
      <c r="D3135" s="589" t="s">
        <v>30962</v>
      </c>
    </row>
    <row r="3136" spans="1:4" ht="13.5" x14ac:dyDescent="0.25">
      <c r="A3136" s="588" t="s">
        <v>4827</v>
      </c>
      <c r="B3136" s="588" t="s">
        <v>30963</v>
      </c>
      <c r="C3136" s="588" t="s">
        <v>26105</v>
      </c>
      <c r="D3136" s="589" t="s">
        <v>26118</v>
      </c>
    </row>
    <row r="3137" spans="1:4" ht="13.5" x14ac:dyDescent="0.25">
      <c r="A3137" s="588" t="s">
        <v>4828</v>
      </c>
      <c r="B3137" s="588" t="s">
        <v>30964</v>
      </c>
      <c r="C3137" s="588" t="s">
        <v>26105</v>
      </c>
      <c r="D3137" s="589" t="s">
        <v>30965</v>
      </c>
    </row>
    <row r="3138" spans="1:4" ht="13.5" x14ac:dyDescent="0.25">
      <c r="A3138" s="588" t="s">
        <v>4829</v>
      </c>
      <c r="B3138" s="588" t="s">
        <v>30966</v>
      </c>
      <c r="C3138" s="588" t="s">
        <v>26105</v>
      </c>
      <c r="D3138" s="589" t="s">
        <v>27090</v>
      </c>
    </row>
    <row r="3139" spans="1:4" ht="13.5" x14ac:dyDescent="0.25">
      <c r="A3139" s="588" t="s">
        <v>4831</v>
      </c>
      <c r="B3139" s="588" t="s">
        <v>30967</v>
      </c>
      <c r="C3139" s="588" t="s">
        <v>26105</v>
      </c>
      <c r="D3139" s="589" t="s">
        <v>30968</v>
      </c>
    </row>
    <row r="3140" spans="1:4" ht="13.5" x14ac:dyDescent="0.25">
      <c r="A3140" s="588" t="s">
        <v>4832</v>
      </c>
      <c r="B3140" s="588" t="s">
        <v>30969</v>
      </c>
      <c r="C3140" s="588" t="s">
        <v>26105</v>
      </c>
      <c r="D3140" s="589" t="s">
        <v>14452</v>
      </c>
    </row>
    <row r="3141" spans="1:4" ht="13.5" x14ac:dyDescent="0.25">
      <c r="A3141" s="588" t="s">
        <v>4833</v>
      </c>
      <c r="B3141" s="588" t="s">
        <v>30970</v>
      </c>
      <c r="C3141" s="588" t="s">
        <v>26105</v>
      </c>
      <c r="D3141" s="589" t="s">
        <v>30971</v>
      </c>
    </row>
    <row r="3142" spans="1:4" ht="13.5" x14ac:dyDescent="0.25">
      <c r="A3142" s="588" t="s">
        <v>4834</v>
      </c>
      <c r="B3142" s="588" t="s">
        <v>30972</v>
      </c>
      <c r="C3142" s="588" t="s">
        <v>26105</v>
      </c>
      <c r="D3142" s="589" t="s">
        <v>542</v>
      </c>
    </row>
    <row r="3143" spans="1:4" ht="13.5" x14ac:dyDescent="0.25">
      <c r="A3143" s="588" t="s">
        <v>4835</v>
      </c>
      <c r="B3143" s="588" t="s">
        <v>30973</v>
      </c>
      <c r="C3143" s="588" t="s">
        <v>26105</v>
      </c>
      <c r="D3143" s="589" t="s">
        <v>17481</v>
      </c>
    </row>
    <row r="3144" spans="1:4" ht="13.5" x14ac:dyDescent="0.25">
      <c r="A3144" s="588" t="s">
        <v>4836</v>
      </c>
      <c r="B3144" s="588" t="s">
        <v>30974</v>
      </c>
      <c r="C3144" s="588" t="s">
        <v>26105</v>
      </c>
      <c r="D3144" s="589" t="s">
        <v>30975</v>
      </c>
    </row>
    <row r="3145" spans="1:4" ht="13.5" x14ac:dyDescent="0.25">
      <c r="A3145" s="588" t="s">
        <v>4837</v>
      </c>
      <c r="B3145" s="588" t="s">
        <v>30976</v>
      </c>
      <c r="C3145" s="588" t="s">
        <v>26105</v>
      </c>
      <c r="D3145" s="589" t="s">
        <v>30977</v>
      </c>
    </row>
    <row r="3146" spans="1:4" ht="13.5" x14ac:dyDescent="0.25">
      <c r="A3146" s="588" t="s">
        <v>4838</v>
      </c>
      <c r="B3146" s="588" t="s">
        <v>30978</v>
      </c>
      <c r="C3146" s="588" t="s">
        <v>26105</v>
      </c>
      <c r="D3146" s="589" t="s">
        <v>1998</v>
      </c>
    </row>
    <row r="3147" spans="1:4" ht="13.5" x14ac:dyDescent="0.25">
      <c r="A3147" s="588" t="s">
        <v>4839</v>
      </c>
      <c r="B3147" s="588" t="s">
        <v>30979</v>
      </c>
      <c r="C3147" s="588" t="s">
        <v>26105</v>
      </c>
      <c r="D3147" s="589" t="s">
        <v>30980</v>
      </c>
    </row>
    <row r="3148" spans="1:4" ht="13.5" x14ac:dyDescent="0.25">
      <c r="A3148" s="588" t="s">
        <v>4840</v>
      </c>
      <c r="B3148" s="588" t="s">
        <v>30981</v>
      </c>
      <c r="C3148" s="588" t="s">
        <v>26105</v>
      </c>
      <c r="D3148" s="589" t="s">
        <v>30982</v>
      </c>
    </row>
    <row r="3149" spans="1:4" ht="13.5" x14ac:dyDescent="0.25">
      <c r="A3149" s="588" t="s">
        <v>4841</v>
      </c>
      <c r="B3149" s="588" t="s">
        <v>30983</v>
      </c>
      <c r="C3149" s="588" t="s">
        <v>26105</v>
      </c>
      <c r="D3149" s="589" t="s">
        <v>30984</v>
      </c>
    </row>
    <row r="3150" spans="1:4" ht="13.5" x14ac:dyDescent="0.25">
      <c r="A3150" s="588" t="s">
        <v>4842</v>
      </c>
      <c r="B3150" s="588" t="s">
        <v>30985</v>
      </c>
      <c r="C3150" s="588" t="s">
        <v>26105</v>
      </c>
      <c r="D3150" s="589" t="s">
        <v>30986</v>
      </c>
    </row>
    <row r="3151" spans="1:4" ht="13.5" x14ac:dyDescent="0.25">
      <c r="A3151" s="588" t="s">
        <v>4843</v>
      </c>
      <c r="B3151" s="588" t="s">
        <v>30987</v>
      </c>
      <c r="C3151" s="588" t="s">
        <v>26105</v>
      </c>
      <c r="D3151" s="589" t="s">
        <v>30988</v>
      </c>
    </row>
    <row r="3152" spans="1:4" ht="13.5" x14ac:dyDescent="0.25">
      <c r="A3152" s="588" t="s">
        <v>4844</v>
      </c>
      <c r="B3152" s="588" t="s">
        <v>30989</v>
      </c>
      <c r="C3152" s="588" t="s">
        <v>26105</v>
      </c>
      <c r="D3152" s="589" t="s">
        <v>30990</v>
      </c>
    </row>
    <row r="3153" spans="1:4" ht="13.5" x14ac:dyDescent="0.25">
      <c r="A3153" s="588" t="s">
        <v>4845</v>
      </c>
      <c r="B3153" s="588" t="s">
        <v>30991</v>
      </c>
      <c r="C3153" s="588" t="s">
        <v>26105</v>
      </c>
      <c r="D3153" s="589" t="s">
        <v>30992</v>
      </c>
    </row>
    <row r="3154" spans="1:4" ht="13.5" x14ac:dyDescent="0.25">
      <c r="A3154" s="588" t="s">
        <v>4846</v>
      </c>
      <c r="B3154" s="588" t="s">
        <v>30993</v>
      </c>
      <c r="C3154" s="588" t="s">
        <v>26105</v>
      </c>
      <c r="D3154" s="589" t="s">
        <v>30994</v>
      </c>
    </row>
    <row r="3155" spans="1:4" ht="13.5" x14ac:dyDescent="0.25">
      <c r="A3155" s="588" t="s">
        <v>4847</v>
      </c>
      <c r="B3155" s="588" t="s">
        <v>30995</v>
      </c>
      <c r="C3155" s="588" t="s">
        <v>26105</v>
      </c>
      <c r="D3155" s="589" t="s">
        <v>30996</v>
      </c>
    </row>
    <row r="3156" spans="1:4" ht="13.5" x14ac:dyDescent="0.25">
      <c r="A3156" s="588" t="s">
        <v>4848</v>
      </c>
      <c r="B3156" s="588" t="s">
        <v>30997</v>
      </c>
      <c r="C3156" s="588" t="s">
        <v>26105</v>
      </c>
      <c r="D3156" s="589" t="s">
        <v>30998</v>
      </c>
    </row>
    <row r="3157" spans="1:4" ht="13.5" x14ac:dyDescent="0.25">
      <c r="A3157" s="588" t="s">
        <v>4849</v>
      </c>
      <c r="B3157" s="588" t="s">
        <v>30999</v>
      </c>
      <c r="C3157" s="588" t="s">
        <v>26105</v>
      </c>
      <c r="D3157" s="589" t="s">
        <v>579</v>
      </c>
    </row>
    <row r="3158" spans="1:4" ht="13.5" x14ac:dyDescent="0.25">
      <c r="A3158" s="588" t="s">
        <v>4850</v>
      </c>
      <c r="B3158" s="588" t="s">
        <v>31000</v>
      </c>
      <c r="C3158" s="588" t="s">
        <v>26105</v>
      </c>
      <c r="D3158" s="589" t="s">
        <v>31001</v>
      </c>
    </row>
    <row r="3159" spans="1:4" ht="13.5" x14ac:dyDescent="0.25">
      <c r="A3159" s="588" t="s">
        <v>4851</v>
      </c>
      <c r="B3159" s="588" t="s">
        <v>31002</v>
      </c>
      <c r="C3159" s="588" t="s">
        <v>26105</v>
      </c>
      <c r="D3159" s="589" t="s">
        <v>31003</v>
      </c>
    </row>
    <row r="3160" spans="1:4" ht="13.5" x14ac:dyDescent="0.25">
      <c r="A3160" s="588" t="s">
        <v>4853</v>
      </c>
      <c r="B3160" s="588" t="s">
        <v>31004</v>
      </c>
      <c r="C3160" s="588" t="s">
        <v>26105</v>
      </c>
      <c r="D3160" s="589" t="s">
        <v>31005</v>
      </c>
    </row>
    <row r="3161" spans="1:4" ht="13.5" x14ac:dyDescent="0.25">
      <c r="A3161" s="588" t="s">
        <v>4854</v>
      </c>
      <c r="B3161" s="588" t="s">
        <v>31006</v>
      </c>
      <c r="C3161" s="588" t="s">
        <v>26105</v>
      </c>
      <c r="D3161" s="589" t="s">
        <v>31007</v>
      </c>
    </row>
    <row r="3162" spans="1:4" ht="13.5" x14ac:dyDescent="0.25">
      <c r="A3162" s="588" t="s">
        <v>4855</v>
      </c>
      <c r="B3162" s="588" t="s">
        <v>31008</v>
      </c>
      <c r="C3162" s="588" t="s">
        <v>26105</v>
      </c>
      <c r="D3162" s="589" t="s">
        <v>31009</v>
      </c>
    </row>
    <row r="3163" spans="1:4" ht="13.5" x14ac:dyDescent="0.25">
      <c r="A3163" s="588" t="s">
        <v>4856</v>
      </c>
      <c r="B3163" s="588" t="s">
        <v>31010</v>
      </c>
      <c r="C3163" s="588" t="s">
        <v>26105</v>
      </c>
      <c r="D3163" s="589" t="s">
        <v>28649</v>
      </c>
    </row>
    <row r="3164" spans="1:4" ht="13.5" x14ac:dyDescent="0.25">
      <c r="A3164" s="588" t="s">
        <v>4857</v>
      </c>
      <c r="B3164" s="588" t="s">
        <v>31011</v>
      </c>
      <c r="C3164" s="588" t="s">
        <v>26105</v>
      </c>
      <c r="D3164" s="589" t="s">
        <v>13485</v>
      </c>
    </row>
    <row r="3165" spans="1:4" ht="13.5" x14ac:dyDescent="0.25">
      <c r="A3165" s="588" t="s">
        <v>4859</v>
      </c>
      <c r="B3165" s="588" t="s">
        <v>31012</v>
      </c>
      <c r="C3165" s="588" t="s">
        <v>26105</v>
      </c>
      <c r="D3165" s="589" t="s">
        <v>31013</v>
      </c>
    </row>
    <row r="3166" spans="1:4" ht="13.5" x14ac:dyDescent="0.25">
      <c r="A3166" s="588" t="s">
        <v>4860</v>
      </c>
      <c r="B3166" s="588" t="s">
        <v>31014</v>
      </c>
      <c r="C3166" s="588" t="s">
        <v>26105</v>
      </c>
      <c r="D3166" s="589" t="s">
        <v>18088</v>
      </c>
    </row>
    <row r="3167" spans="1:4" ht="13.5" x14ac:dyDescent="0.25">
      <c r="A3167" s="588" t="s">
        <v>4861</v>
      </c>
      <c r="B3167" s="588" t="s">
        <v>31015</v>
      </c>
      <c r="C3167" s="588" t="s">
        <v>26105</v>
      </c>
      <c r="D3167" s="589" t="s">
        <v>31016</v>
      </c>
    </row>
    <row r="3168" spans="1:4" ht="13.5" x14ac:dyDescent="0.25">
      <c r="A3168" s="588" t="s">
        <v>4862</v>
      </c>
      <c r="B3168" s="588" t="s">
        <v>31017</v>
      </c>
      <c r="C3168" s="588" t="s">
        <v>26105</v>
      </c>
      <c r="D3168" s="589" t="s">
        <v>31018</v>
      </c>
    </row>
    <row r="3169" spans="1:4" ht="13.5" x14ac:dyDescent="0.25">
      <c r="A3169" s="588" t="s">
        <v>4863</v>
      </c>
      <c r="B3169" s="588" t="s">
        <v>31019</v>
      </c>
      <c r="C3169" s="588" t="s">
        <v>26105</v>
      </c>
      <c r="D3169" s="589" t="s">
        <v>31020</v>
      </c>
    </row>
    <row r="3170" spans="1:4" ht="13.5" x14ac:dyDescent="0.25">
      <c r="A3170" s="588" t="s">
        <v>4864</v>
      </c>
      <c r="B3170" s="588" t="s">
        <v>31021</v>
      </c>
      <c r="C3170" s="588" t="s">
        <v>26105</v>
      </c>
      <c r="D3170" s="589" t="s">
        <v>31022</v>
      </c>
    </row>
    <row r="3171" spans="1:4" ht="13.5" x14ac:dyDescent="0.25">
      <c r="A3171" s="588" t="s">
        <v>4865</v>
      </c>
      <c r="B3171" s="588" t="s">
        <v>31023</v>
      </c>
      <c r="C3171" s="588" t="s">
        <v>26105</v>
      </c>
      <c r="D3171" s="589" t="s">
        <v>18184</v>
      </c>
    </row>
    <row r="3172" spans="1:4" ht="13.5" x14ac:dyDescent="0.25">
      <c r="A3172" s="588" t="s">
        <v>4866</v>
      </c>
      <c r="B3172" s="588" t="s">
        <v>31024</v>
      </c>
      <c r="C3172" s="588" t="s">
        <v>26105</v>
      </c>
      <c r="D3172" s="589" t="s">
        <v>31025</v>
      </c>
    </row>
    <row r="3173" spans="1:4" ht="13.5" x14ac:dyDescent="0.25">
      <c r="A3173" s="588" t="s">
        <v>4867</v>
      </c>
      <c r="B3173" s="588" t="s">
        <v>31026</v>
      </c>
      <c r="C3173" s="588" t="s">
        <v>26105</v>
      </c>
      <c r="D3173" s="589" t="s">
        <v>31027</v>
      </c>
    </row>
    <row r="3174" spans="1:4" ht="13.5" x14ac:dyDescent="0.25">
      <c r="A3174" s="588" t="s">
        <v>4868</v>
      </c>
      <c r="B3174" s="588" t="s">
        <v>31028</v>
      </c>
      <c r="C3174" s="588" t="s">
        <v>26105</v>
      </c>
      <c r="D3174" s="589" t="s">
        <v>31029</v>
      </c>
    </row>
    <row r="3175" spans="1:4" ht="13.5" x14ac:dyDescent="0.25">
      <c r="A3175" s="588" t="s">
        <v>4869</v>
      </c>
      <c r="B3175" s="588" t="s">
        <v>31030</v>
      </c>
      <c r="C3175" s="588" t="s">
        <v>26105</v>
      </c>
      <c r="D3175" s="589" t="s">
        <v>31031</v>
      </c>
    </row>
    <row r="3176" spans="1:4" ht="13.5" x14ac:dyDescent="0.25">
      <c r="A3176" s="588" t="s">
        <v>4870</v>
      </c>
      <c r="B3176" s="588" t="s">
        <v>31032</v>
      </c>
      <c r="C3176" s="588" t="s">
        <v>26105</v>
      </c>
      <c r="D3176" s="589" t="s">
        <v>31033</v>
      </c>
    </row>
    <row r="3177" spans="1:4" ht="13.5" x14ac:dyDescent="0.25">
      <c r="A3177" s="588" t="s">
        <v>4871</v>
      </c>
      <c r="B3177" s="588" t="s">
        <v>31034</v>
      </c>
      <c r="C3177" s="588" t="s">
        <v>26105</v>
      </c>
      <c r="D3177" s="589" t="s">
        <v>27705</v>
      </c>
    </row>
    <row r="3178" spans="1:4" ht="13.5" x14ac:dyDescent="0.25">
      <c r="A3178" s="588" t="s">
        <v>4872</v>
      </c>
      <c r="B3178" s="588" t="s">
        <v>31035</v>
      </c>
      <c r="C3178" s="588" t="s">
        <v>26105</v>
      </c>
      <c r="D3178" s="589" t="s">
        <v>31036</v>
      </c>
    </row>
    <row r="3179" spans="1:4" ht="13.5" x14ac:dyDescent="0.25">
      <c r="A3179" s="588" t="s">
        <v>4873</v>
      </c>
      <c r="B3179" s="588" t="s">
        <v>31037</v>
      </c>
      <c r="C3179" s="588" t="s">
        <v>26105</v>
      </c>
      <c r="D3179" s="589" t="s">
        <v>31038</v>
      </c>
    </row>
    <row r="3180" spans="1:4" ht="13.5" x14ac:dyDescent="0.25">
      <c r="A3180" s="588" t="s">
        <v>4874</v>
      </c>
      <c r="B3180" s="588" t="s">
        <v>31039</v>
      </c>
      <c r="C3180" s="588" t="s">
        <v>26105</v>
      </c>
      <c r="D3180" s="589" t="s">
        <v>31040</v>
      </c>
    </row>
    <row r="3181" spans="1:4" ht="13.5" x14ac:dyDescent="0.25">
      <c r="A3181" s="588" t="s">
        <v>4875</v>
      </c>
      <c r="B3181" s="588" t="s">
        <v>31041</v>
      </c>
      <c r="C3181" s="588" t="s">
        <v>26105</v>
      </c>
      <c r="D3181" s="589" t="s">
        <v>31042</v>
      </c>
    </row>
    <row r="3182" spans="1:4" ht="13.5" x14ac:dyDescent="0.25">
      <c r="A3182" s="588" t="s">
        <v>4876</v>
      </c>
      <c r="B3182" s="588" t="s">
        <v>31043</v>
      </c>
      <c r="C3182" s="588" t="s">
        <v>26105</v>
      </c>
      <c r="D3182" s="589" t="s">
        <v>29390</v>
      </c>
    </row>
    <row r="3183" spans="1:4" ht="13.5" x14ac:dyDescent="0.25">
      <c r="A3183" s="588" t="s">
        <v>4877</v>
      </c>
      <c r="B3183" s="588" t="s">
        <v>31044</v>
      </c>
      <c r="C3183" s="588" t="s">
        <v>26105</v>
      </c>
      <c r="D3183" s="589" t="s">
        <v>31045</v>
      </c>
    </row>
    <row r="3184" spans="1:4" ht="13.5" x14ac:dyDescent="0.25">
      <c r="A3184" s="588" t="s">
        <v>4878</v>
      </c>
      <c r="B3184" s="588" t="s">
        <v>31046</v>
      </c>
      <c r="C3184" s="588" t="s">
        <v>26105</v>
      </c>
      <c r="D3184" s="589" t="s">
        <v>31047</v>
      </c>
    </row>
    <row r="3185" spans="1:4" ht="13.5" x14ac:dyDescent="0.25">
      <c r="A3185" s="588" t="s">
        <v>4880</v>
      </c>
      <c r="B3185" s="588" t="s">
        <v>31048</v>
      </c>
      <c r="C3185" s="588" t="s">
        <v>26105</v>
      </c>
      <c r="D3185" s="589" t="s">
        <v>13761</v>
      </c>
    </row>
    <row r="3186" spans="1:4" ht="13.5" x14ac:dyDescent="0.25">
      <c r="A3186" s="588" t="s">
        <v>4881</v>
      </c>
      <c r="B3186" s="588" t="s">
        <v>31049</v>
      </c>
      <c r="C3186" s="588" t="s">
        <v>26105</v>
      </c>
      <c r="D3186" s="589" t="s">
        <v>31050</v>
      </c>
    </row>
    <row r="3187" spans="1:4" ht="13.5" x14ac:dyDescent="0.25">
      <c r="A3187" s="588" t="s">
        <v>4882</v>
      </c>
      <c r="B3187" s="588" t="s">
        <v>31051</v>
      </c>
      <c r="C3187" s="588" t="s">
        <v>26105</v>
      </c>
      <c r="D3187" s="589" t="s">
        <v>31052</v>
      </c>
    </row>
    <row r="3188" spans="1:4" ht="13.5" x14ac:dyDescent="0.25">
      <c r="A3188" s="588" t="s">
        <v>4883</v>
      </c>
      <c r="B3188" s="588" t="s">
        <v>31053</v>
      </c>
      <c r="C3188" s="588" t="s">
        <v>26105</v>
      </c>
      <c r="D3188" s="589" t="s">
        <v>31054</v>
      </c>
    </row>
    <row r="3189" spans="1:4" ht="13.5" x14ac:dyDescent="0.25">
      <c r="A3189" s="588" t="s">
        <v>4884</v>
      </c>
      <c r="B3189" s="588" t="s">
        <v>31055</v>
      </c>
      <c r="C3189" s="588" t="s">
        <v>26105</v>
      </c>
      <c r="D3189" s="589" t="s">
        <v>31056</v>
      </c>
    </row>
    <row r="3190" spans="1:4" ht="13.5" x14ac:dyDescent="0.25">
      <c r="A3190" s="588" t="s">
        <v>4885</v>
      </c>
      <c r="B3190" s="588" t="s">
        <v>31057</v>
      </c>
      <c r="C3190" s="588" t="s">
        <v>26105</v>
      </c>
      <c r="D3190" s="589" t="s">
        <v>20641</v>
      </c>
    </row>
    <row r="3191" spans="1:4" ht="13.5" x14ac:dyDescent="0.25">
      <c r="A3191" s="588" t="s">
        <v>4886</v>
      </c>
      <c r="B3191" s="588" t="s">
        <v>31058</v>
      </c>
      <c r="C3191" s="588" t="s">
        <v>26105</v>
      </c>
      <c r="D3191" s="589" t="s">
        <v>27095</v>
      </c>
    </row>
    <row r="3192" spans="1:4" ht="13.5" x14ac:dyDescent="0.25">
      <c r="A3192" s="588" t="s">
        <v>4887</v>
      </c>
      <c r="B3192" s="588" t="s">
        <v>31059</v>
      </c>
      <c r="C3192" s="588" t="s">
        <v>26105</v>
      </c>
      <c r="D3192" s="589" t="s">
        <v>1357</v>
      </c>
    </row>
    <row r="3193" spans="1:4" ht="13.5" x14ac:dyDescent="0.25">
      <c r="A3193" s="588" t="s">
        <v>4889</v>
      </c>
      <c r="B3193" s="588" t="s">
        <v>31060</v>
      </c>
      <c r="C3193" s="588" t="s">
        <v>26105</v>
      </c>
      <c r="D3193" s="589" t="s">
        <v>18984</v>
      </c>
    </row>
    <row r="3194" spans="1:4" ht="13.5" x14ac:dyDescent="0.25">
      <c r="A3194" s="588" t="s">
        <v>4890</v>
      </c>
      <c r="B3194" s="588" t="s">
        <v>31061</v>
      </c>
      <c r="C3194" s="588" t="s">
        <v>26105</v>
      </c>
      <c r="D3194" s="589" t="s">
        <v>31062</v>
      </c>
    </row>
    <row r="3195" spans="1:4" ht="13.5" x14ac:dyDescent="0.25">
      <c r="A3195" s="588" t="s">
        <v>4891</v>
      </c>
      <c r="B3195" s="588" t="s">
        <v>31063</v>
      </c>
      <c r="C3195" s="588" t="s">
        <v>26105</v>
      </c>
      <c r="D3195" s="589" t="s">
        <v>31064</v>
      </c>
    </row>
    <row r="3196" spans="1:4" ht="13.5" x14ac:dyDescent="0.25">
      <c r="A3196" s="588" t="s">
        <v>4892</v>
      </c>
      <c r="B3196" s="588" t="s">
        <v>31065</v>
      </c>
      <c r="C3196" s="588" t="s">
        <v>26105</v>
      </c>
      <c r="D3196" s="589" t="s">
        <v>31066</v>
      </c>
    </row>
    <row r="3197" spans="1:4" ht="13.5" x14ac:dyDescent="0.25">
      <c r="A3197" s="588" t="s">
        <v>4893</v>
      </c>
      <c r="B3197" s="588" t="s">
        <v>31067</v>
      </c>
      <c r="C3197" s="588" t="s">
        <v>26105</v>
      </c>
      <c r="D3197" s="589" t="s">
        <v>31068</v>
      </c>
    </row>
    <row r="3198" spans="1:4" ht="13.5" x14ac:dyDescent="0.25">
      <c r="A3198" s="588" t="s">
        <v>4895</v>
      </c>
      <c r="B3198" s="588" t="s">
        <v>31069</v>
      </c>
      <c r="C3198" s="588" t="s">
        <v>26105</v>
      </c>
      <c r="D3198" s="589" t="s">
        <v>31070</v>
      </c>
    </row>
    <row r="3199" spans="1:4" ht="13.5" x14ac:dyDescent="0.25">
      <c r="A3199" s="588" t="s">
        <v>4897</v>
      </c>
      <c r="B3199" s="588" t="s">
        <v>31071</v>
      </c>
      <c r="C3199" s="588" t="s">
        <v>26105</v>
      </c>
      <c r="D3199" s="589" t="s">
        <v>31072</v>
      </c>
    </row>
    <row r="3200" spans="1:4" ht="13.5" x14ac:dyDescent="0.25">
      <c r="A3200" s="588" t="s">
        <v>4898</v>
      </c>
      <c r="B3200" s="588" t="s">
        <v>31073</v>
      </c>
      <c r="C3200" s="588" t="s">
        <v>26105</v>
      </c>
      <c r="D3200" s="589" t="s">
        <v>31074</v>
      </c>
    </row>
    <row r="3201" spans="1:4" ht="13.5" x14ac:dyDescent="0.25">
      <c r="A3201" s="588" t="s">
        <v>4899</v>
      </c>
      <c r="B3201" s="588" t="s">
        <v>31075</v>
      </c>
      <c r="C3201" s="588" t="s">
        <v>26105</v>
      </c>
      <c r="D3201" s="589" t="s">
        <v>31076</v>
      </c>
    </row>
    <row r="3202" spans="1:4" ht="13.5" x14ac:dyDescent="0.25">
      <c r="A3202" s="588" t="s">
        <v>4900</v>
      </c>
      <c r="B3202" s="588" t="s">
        <v>31077</v>
      </c>
      <c r="C3202" s="588" t="s">
        <v>26105</v>
      </c>
      <c r="D3202" s="589" t="s">
        <v>31078</v>
      </c>
    </row>
    <row r="3203" spans="1:4" ht="13.5" x14ac:dyDescent="0.25">
      <c r="A3203" s="588" t="s">
        <v>4901</v>
      </c>
      <c r="B3203" s="588" t="s">
        <v>31079</v>
      </c>
      <c r="C3203" s="588" t="s">
        <v>26105</v>
      </c>
      <c r="D3203" s="589" t="s">
        <v>1035</v>
      </c>
    </row>
    <row r="3204" spans="1:4" ht="13.5" x14ac:dyDescent="0.25">
      <c r="A3204" s="588" t="s">
        <v>4902</v>
      </c>
      <c r="B3204" s="588" t="s">
        <v>31080</v>
      </c>
      <c r="C3204" s="588" t="s">
        <v>26105</v>
      </c>
      <c r="D3204" s="589" t="s">
        <v>13929</v>
      </c>
    </row>
    <row r="3205" spans="1:4" ht="13.5" x14ac:dyDescent="0.25">
      <c r="A3205" s="588" t="s">
        <v>4903</v>
      </c>
      <c r="B3205" s="588" t="s">
        <v>31081</v>
      </c>
      <c r="C3205" s="588" t="s">
        <v>26105</v>
      </c>
      <c r="D3205" s="589" t="s">
        <v>17419</v>
      </c>
    </row>
    <row r="3206" spans="1:4" ht="13.5" x14ac:dyDescent="0.25">
      <c r="A3206" s="588" t="s">
        <v>4904</v>
      </c>
      <c r="B3206" s="588" t="s">
        <v>31082</v>
      </c>
      <c r="C3206" s="588" t="s">
        <v>26105</v>
      </c>
      <c r="D3206" s="589" t="s">
        <v>5548</v>
      </c>
    </row>
    <row r="3207" spans="1:4" ht="13.5" x14ac:dyDescent="0.25">
      <c r="A3207" s="588" t="s">
        <v>4905</v>
      </c>
      <c r="B3207" s="588" t="s">
        <v>31083</v>
      </c>
      <c r="C3207" s="588" t="s">
        <v>26105</v>
      </c>
      <c r="D3207" s="589" t="s">
        <v>26709</v>
      </c>
    </row>
    <row r="3208" spans="1:4" ht="13.5" x14ac:dyDescent="0.25">
      <c r="A3208" s="588" t="s">
        <v>4906</v>
      </c>
      <c r="B3208" s="588" t="s">
        <v>31084</v>
      </c>
      <c r="C3208" s="588" t="s">
        <v>26105</v>
      </c>
      <c r="D3208" s="589" t="s">
        <v>13616</v>
      </c>
    </row>
    <row r="3209" spans="1:4" ht="13.5" x14ac:dyDescent="0.25">
      <c r="A3209" s="588" t="s">
        <v>4908</v>
      </c>
      <c r="B3209" s="588" t="s">
        <v>31085</v>
      </c>
      <c r="C3209" s="588" t="s">
        <v>26105</v>
      </c>
      <c r="D3209" s="589" t="s">
        <v>14528</v>
      </c>
    </row>
    <row r="3210" spans="1:4" ht="13.5" x14ac:dyDescent="0.25">
      <c r="A3210" s="588" t="s">
        <v>4909</v>
      </c>
      <c r="B3210" s="588" t="s">
        <v>31086</v>
      </c>
      <c r="C3210" s="588" t="s">
        <v>26105</v>
      </c>
      <c r="D3210" s="589" t="s">
        <v>31087</v>
      </c>
    </row>
    <row r="3211" spans="1:4" ht="13.5" x14ac:dyDescent="0.25">
      <c r="A3211" s="588" t="s">
        <v>4910</v>
      </c>
      <c r="B3211" s="588" t="s">
        <v>31088</v>
      </c>
      <c r="C3211" s="588" t="s">
        <v>26105</v>
      </c>
      <c r="D3211" s="589" t="s">
        <v>6003</v>
      </c>
    </row>
    <row r="3212" spans="1:4" ht="13.5" x14ac:dyDescent="0.25">
      <c r="A3212" s="588" t="s">
        <v>4911</v>
      </c>
      <c r="B3212" s="588" t="s">
        <v>31089</v>
      </c>
      <c r="C3212" s="588" t="s">
        <v>26105</v>
      </c>
      <c r="D3212" s="589" t="s">
        <v>1396</v>
      </c>
    </row>
    <row r="3213" spans="1:4" ht="13.5" x14ac:dyDescent="0.25">
      <c r="A3213" s="588" t="s">
        <v>4912</v>
      </c>
      <c r="B3213" s="588" t="s">
        <v>31090</v>
      </c>
      <c r="C3213" s="588" t="s">
        <v>26105</v>
      </c>
      <c r="D3213" s="589" t="s">
        <v>31091</v>
      </c>
    </row>
    <row r="3214" spans="1:4" ht="13.5" x14ac:dyDescent="0.25">
      <c r="A3214" s="588" t="s">
        <v>4913</v>
      </c>
      <c r="B3214" s="588" t="s">
        <v>31092</v>
      </c>
      <c r="C3214" s="588" t="s">
        <v>26105</v>
      </c>
      <c r="D3214" s="589" t="s">
        <v>31093</v>
      </c>
    </row>
    <row r="3215" spans="1:4" ht="13.5" x14ac:dyDescent="0.25">
      <c r="A3215" s="588" t="s">
        <v>4915</v>
      </c>
      <c r="B3215" s="588" t="s">
        <v>31094</v>
      </c>
      <c r="C3215" s="588" t="s">
        <v>26105</v>
      </c>
      <c r="D3215" s="589" t="s">
        <v>30010</v>
      </c>
    </row>
    <row r="3216" spans="1:4" ht="13.5" x14ac:dyDescent="0.25">
      <c r="A3216" s="588" t="s">
        <v>4916</v>
      </c>
      <c r="B3216" s="588" t="s">
        <v>31095</v>
      </c>
      <c r="C3216" s="588" t="s">
        <v>26105</v>
      </c>
      <c r="D3216" s="589" t="s">
        <v>31096</v>
      </c>
    </row>
    <row r="3217" spans="1:4" ht="13.5" x14ac:dyDescent="0.25">
      <c r="A3217" s="588" t="s">
        <v>4917</v>
      </c>
      <c r="B3217" s="588" t="s">
        <v>31097</v>
      </c>
      <c r="C3217" s="588" t="s">
        <v>26105</v>
      </c>
      <c r="D3217" s="589" t="s">
        <v>31098</v>
      </c>
    </row>
    <row r="3218" spans="1:4" ht="13.5" x14ac:dyDescent="0.25">
      <c r="A3218" s="588" t="s">
        <v>4918</v>
      </c>
      <c r="B3218" s="588" t="s">
        <v>31099</v>
      </c>
      <c r="C3218" s="588" t="s">
        <v>26105</v>
      </c>
      <c r="D3218" s="589" t="s">
        <v>31100</v>
      </c>
    </row>
    <row r="3219" spans="1:4" ht="13.5" x14ac:dyDescent="0.25">
      <c r="A3219" s="588" t="s">
        <v>4919</v>
      </c>
      <c r="B3219" s="588" t="s">
        <v>31101</v>
      </c>
      <c r="C3219" s="588" t="s">
        <v>26105</v>
      </c>
      <c r="D3219" s="589" t="s">
        <v>2680</v>
      </c>
    </row>
    <row r="3220" spans="1:4" ht="13.5" x14ac:dyDescent="0.25">
      <c r="A3220" s="588" t="s">
        <v>4921</v>
      </c>
      <c r="B3220" s="588" t="s">
        <v>31102</v>
      </c>
      <c r="C3220" s="588" t="s">
        <v>26105</v>
      </c>
      <c r="D3220" s="589" t="s">
        <v>31103</v>
      </c>
    </row>
    <row r="3221" spans="1:4" ht="13.5" x14ac:dyDescent="0.25">
      <c r="A3221" s="588" t="s">
        <v>4922</v>
      </c>
      <c r="B3221" s="588" t="s">
        <v>31104</v>
      </c>
      <c r="C3221" s="588" t="s">
        <v>26105</v>
      </c>
      <c r="D3221" s="589" t="s">
        <v>17153</v>
      </c>
    </row>
    <row r="3222" spans="1:4" ht="13.5" x14ac:dyDescent="0.25">
      <c r="A3222" s="588" t="s">
        <v>4923</v>
      </c>
      <c r="B3222" s="588" t="s">
        <v>31105</v>
      </c>
      <c r="C3222" s="588" t="s">
        <v>26105</v>
      </c>
      <c r="D3222" s="589" t="s">
        <v>31106</v>
      </c>
    </row>
    <row r="3223" spans="1:4" ht="13.5" x14ac:dyDescent="0.25">
      <c r="A3223" s="588" t="s">
        <v>4925</v>
      </c>
      <c r="B3223" s="588" t="s">
        <v>31107</v>
      </c>
      <c r="C3223" s="588" t="s">
        <v>26105</v>
      </c>
      <c r="D3223" s="589" t="s">
        <v>18334</v>
      </c>
    </row>
    <row r="3224" spans="1:4" ht="13.5" x14ac:dyDescent="0.25">
      <c r="A3224" s="588" t="s">
        <v>4926</v>
      </c>
      <c r="B3224" s="588" t="s">
        <v>31108</v>
      </c>
      <c r="C3224" s="588" t="s">
        <v>26105</v>
      </c>
      <c r="D3224" s="589" t="s">
        <v>1198</v>
      </c>
    </row>
    <row r="3225" spans="1:4" ht="13.5" x14ac:dyDescent="0.25">
      <c r="A3225" s="588" t="s">
        <v>4928</v>
      </c>
      <c r="B3225" s="588" t="s">
        <v>31109</v>
      </c>
      <c r="C3225" s="588" t="s">
        <v>26105</v>
      </c>
      <c r="D3225" s="589" t="s">
        <v>16839</v>
      </c>
    </row>
    <row r="3226" spans="1:4" ht="13.5" x14ac:dyDescent="0.25">
      <c r="A3226" s="588" t="s">
        <v>4929</v>
      </c>
      <c r="B3226" s="588" t="s">
        <v>31110</v>
      </c>
      <c r="C3226" s="588" t="s">
        <v>26105</v>
      </c>
      <c r="D3226" s="589" t="s">
        <v>31111</v>
      </c>
    </row>
    <row r="3227" spans="1:4" ht="13.5" x14ac:dyDescent="0.25">
      <c r="A3227" s="588" t="s">
        <v>4930</v>
      </c>
      <c r="B3227" s="588" t="s">
        <v>31112</v>
      </c>
      <c r="C3227" s="588" t="s">
        <v>26105</v>
      </c>
      <c r="D3227" s="589" t="s">
        <v>962</v>
      </c>
    </row>
    <row r="3228" spans="1:4" ht="13.5" x14ac:dyDescent="0.25">
      <c r="A3228" s="588" t="s">
        <v>4931</v>
      </c>
      <c r="B3228" s="588" t="s">
        <v>31113</v>
      </c>
      <c r="C3228" s="588" t="s">
        <v>26105</v>
      </c>
      <c r="D3228" s="589" t="s">
        <v>5054</v>
      </c>
    </row>
    <row r="3229" spans="1:4" ht="13.5" x14ac:dyDescent="0.25">
      <c r="A3229" s="588" t="s">
        <v>4932</v>
      </c>
      <c r="B3229" s="588" t="s">
        <v>31114</v>
      </c>
      <c r="C3229" s="588" t="s">
        <v>26105</v>
      </c>
      <c r="D3229" s="589" t="s">
        <v>19480</v>
      </c>
    </row>
    <row r="3230" spans="1:4" ht="13.5" x14ac:dyDescent="0.25">
      <c r="A3230" s="588" t="s">
        <v>4934</v>
      </c>
      <c r="B3230" s="588" t="s">
        <v>31115</v>
      </c>
      <c r="C3230" s="588" t="s">
        <v>26105</v>
      </c>
      <c r="D3230" s="589" t="s">
        <v>1366</v>
      </c>
    </row>
    <row r="3231" spans="1:4" ht="13.5" x14ac:dyDescent="0.25">
      <c r="A3231" s="588" t="s">
        <v>4935</v>
      </c>
      <c r="B3231" s="588" t="s">
        <v>31116</v>
      </c>
      <c r="C3231" s="588" t="s">
        <v>26105</v>
      </c>
      <c r="D3231" s="589" t="s">
        <v>31117</v>
      </c>
    </row>
    <row r="3232" spans="1:4" ht="13.5" x14ac:dyDescent="0.25">
      <c r="A3232" s="588" t="s">
        <v>4936</v>
      </c>
      <c r="B3232" s="588" t="s">
        <v>31118</v>
      </c>
      <c r="C3232" s="588" t="s">
        <v>26105</v>
      </c>
      <c r="D3232" s="589" t="s">
        <v>19189</v>
      </c>
    </row>
    <row r="3233" spans="1:4" ht="13.5" x14ac:dyDescent="0.25">
      <c r="A3233" s="588" t="s">
        <v>4937</v>
      </c>
      <c r="B3233" s="588" t="s">
        <v>31119</v>
      </c>
      <c r="C3233" s="588" t="s">
        <v>26105</v>
      </c>
      <c r="D3233" s="589" t="s">
        <v>31120</v>
      </c>
    </row>
    <row r="3234" spans="1:4" ht="13.5" x14ac:dyDescent="0.25">
      <c r="A3234" s="588" t="s">
        <v>4938</v>
      </c>
      <c r="B3234" s="588" t="s">
        <v>31121</v>
      </c>
      <c r="C3234" s="588" t="s">
        <v>26105</v>
      </c>
      <c r="D3234" s="589" t="s">
        <v>31122</v>
      </c>
    </row>
    <row r="3235" spans="1:4" ht="13.5" x14ac:dyDescent="0.25">
      <c r="A3235" s="588" t="s">
        <v>4939</v>
      </c>
      <c r="B3235" s="588" t="s">
        <v>31123</v>
      </c>
      <c r="C3235" s="588" t="s">
        <v>26105</v>
      </c>
      <c r="D3235" s="589" t="s">
        <v>18040</v>
      </c>
    </row>
    <row r="3236" spans="1:4" ht="13.5" x14ac:dyDescent="0.25">
      <c r="A3236" s="588" t="s">
        <v>4940</v>
      </c>
      <c r="B3236" s="588" t="s">
        <v>31124</v>
      </c>
      <c r="C3236" s="588" t="s">
        <v>26105</v>
      </c>
      <c r="D3236" s="589" t="s">
        <v>18301</v>
      </c>
    </row>
    <row r="3237" spans="1:4" ht="13.5" x14ac:dyDescent="0.25">
      <c r="A3237" s="588" t="s">
        <v>4941</v>
      </c>
      <c r="B3237" s="588" t="s">
        <v>31125</v>
      </c>
      <c r="C3237" s="588" t="s">
        <v>26105</v>
      </c>
      <c r="D3237" s="589" t="s">
        <v>29166</v>
      </c>
    </row>
    <row r="3238" spans="1:4" ht="13.5" x14ac:dyDescent="0.25">
      <c r="A3238" s="588" t="s">
        <v>4942</v>
      </c>
      <c r="B3238" s="588" t="s">
        <v>31126</v>
      </c>
      <c r="C3238" s="588" t="s">
        <v>26105</v>
      </c>
      <c r="D3238" s="589" t="s">
        <v>31127</v>
      </c>
    </row>
    <row r="3239" spans="1:4" ht="13.5" x14ac:dyDescent="0.25">
      <c r="A3239" s="588" t="s">
        <v>4943</v>
      </c>
      <c r="B3239" s="588" t="s">
        <v>31128</v>
      </c>
      <c r="C3239" s="588" t="s">
        <v>26105</v>
      </c>
      <c r="D3239" s="589" t="s">
        <v>30965</v>
      </c>
    </row>
    <row r="3240" spans="1:4" ht="13.5" x14ac:dyDescent="0.25">
      <c r="A3240" s="588" t="s">
        <v>4944</v>
      </c>
      <c r="B3240" s="588" t="s">
        <v>31129</v>
      </c>
      <c r="C3240" s="588" t="s">
        <v>26105</v>
      </c>
      <c r="D3240" s="589" t="s">
        <v>31130</v>
      </c>
    </row>
    <row r="3241" spans="1:4" ht="13.5" x14ac:dyDescent="0.25">
      <c r="A3241" s="588" t="s">
        <v>4945</v>
      </c>
      <c r="B3241" s="588" t="s">
        <v>31131</v>
      </c>
      <c r="C3241" s="588" t="s">
        <v>26105</v>
      </c>
      <c r="D3241" s="589" t="s">
        <v>31132</v>
      </c>
    </row>
    <row r="3242" spans="1:4" ht="13.5" x14ac:dyDescent="0.25">
      <c r="A3242" s="588" t="s">
        <v>4946</v>
      </c>
      <c r="B3242" s="588" t="s">
        <v>31133</v>
      </c>
      <c r="C3242" s="588" t="s">
        <v>26105</v>
      </c>
      <c r="D3242" s="589" t="s">
        <v>31134</v>
      </c>
    </row>
    <row r="3243" spans="1:4" ht="13.5" x14ac:dyDescent="0.25">
      <c r="A3243" s="588" t="s">
        <v>4947</v>
      </c>
      <c r="B3243" s="588" t="s">
        <v>31135</v>
      </c>
      <c r="C3243" s="588" t="s">
        <v>26105</v>
      </c>
      <c r="D3243" s="589" t="s">
        <v>4161</v>
      </c>
    </row>
    <row r="3244" spans="1:4" ht="13.5" x14ac:dyDescent="0.25">
      <c r="A3244" s="588" t="s">
        <v>4948</v>
      </c>
      <c r="B3244" s="588" t="s">
        <v>31136</v>
      </c>
      <c r="C3244" s="588" t="s">
        <v>26105</v>
      </c>
      <c r="D3244" s="589" t="s">
        <v>31137</v>
      </c>
    </row>
    <row r="3245" spans="1:4" ht="13.5" x14ac:dyDescent="0.25">
      <c r="A3245" s="588" t="s">
        <v>4949</v>
      </c>
      <c r="B3245" s="588" t="s">
        <v>31138</v>
      </c>
      <c r="C3245" s="588" t="s">
        <v>26105</v>
      </c>
      <c r="D3245" s="589" t="s">
        <v>1128</v>
      </c>
    </row>
    <row r="3246" spans="1:4" ht="13.5" x14ac:dyDescent="0.25">
      <c r="A3246" s="588" t="s">
        <v>4951</v>
      </c>
      <c r="B3246" s="588" t="s">
        <v>31139</v>
      </c>
      <c r="C3246" s="588" t="s">
        <v>26105</v>
      </c>
      <c r="D3246" s="589" t="s">
        <v>17736</v>
      </c>
    </row>
    <row r="3247" spans="1:4" ht="13.5" x14ac:dyDescent="0.25">
      <c r="A3247" s="588" t="s">
        <v>4952</v>
      </c>
      <c r="B3247" s="588" t="s">
        <v>31140</v>
      </c>
      <c r="C3247" s="588" t="s">
        <v>26105</v>
      </c>
      <c r="D3247" s="589" t="s">
        <v>31141</v>
      </c>
    </row>
    <row r="3248" spans="1:4" ht="13.5" x14ac:dyDescent="0.25">
      <c r="A3248" s="588" t="s">
        <v>4953</v>
      </c>
      <c r="B3248" s="588" t="s">
        <v>31142</v>
      </c>
      <c r="C3248" s="588" t="s">
        <v>26105</v>
      </c>
      <c r="D3248" s="589" t="s">
        <v>30434</v>
      </c>
    </row>
    <row r="3249" spans="1:4" ht="13.5" x14ac:dyDescent="0.25">
      <c r="A3249" s="588" t="s">
        <v>4954</v>
      </c>
      <c r="B3249" s="588" t="s">
        <v>31143</v>
      </c>
      <c r="C3249" s="588" t="s">
        <v>26105</v>
      </c>
      <c r="D3249" s="589" t="s">
        <v>19284</v>
      </c>
    </row>
    <row r="3250" spans="1:4" ht="13.5" x14ac:dyDescent="0.25">
      <c r="A3250" s="588" t="s">
        <v>4955</v>
      </c>
      <c r="B3250" s="588" t="s">
        <v>31144</v>
      </c>
      <c r="C3250" s="588" t="s">
        <v>26105</v>
      </c>
      <c r="D3250" s="589" t="s">
        <v>31145</v>
      </c>
    </row>
    <row r="3251" spans="1:4" ht="13.5" x14ac:dyDescent="0.25">
      <c r="A3251" s="588" t="s">
        <v>4956</v>
      </c>
      <c r="B3251" s="588" t="s">
        <v>31146</v>
      </c>
      <c r="C3251" s="588" t="s">
        <v>26105</v>
      </c>
      <c r="D3251" s="589" t="s">
        <v>31147</v>
      </c>
    </row>
    <row r="3252" spans="1:4" ht="13.5" x14ac:dyDescent="0.25">
      <c r="A3252" s="588" t="s">
        <v>4957</v>
      </c>
      <c r="B3252" s="588" t="s">
        <v>31148</v>
      </c>
      <c r="C3252" s="588" t="s">
        <v>26105</v>
      </c>
      <c r="D3252" s="589" t="s">
        <v>964</v>
      </c>
    </row>
    <row r="3253" spans="1:4" ht="13.5" x14ac:dyDescent="0.25">
      <c r="A3253" s="588" t="s">
        <v>4958</v>
      </c>
      <c r="B3253" s="588" t="s">
        <v>31149</v>
      </c>
      <c r="C3253" s="588" t="s">
        <v>26105</v>
      </c>
      <c r="D3253" s="589" t="s">
        <v>3851</v>
      </c>
    </row>
    <row r="3254" spans="1:4" ht="13.5" x14ac:dyDescent="0.25">
      <c r="A3254" s="588" t="s">
        <v>4959</v>
      </c>
      <c r="B3254" s="588" t="s">
        <v>31150</v>
      </c>
      <c r="C3254" s="588" t="s">
        <v>26105</v>
      </c>
      <c r="D3254" s="589" t="s">
        <v>31151</v>
      </c>
    </row>
    <row r="3255" spans="1:4" ht="13.5" x14ac:dyDescent="0.25">
      <c r="A3255" s="588" t="s">
        <v>4961</v>
      </c>
      <c r="B3255" s="588" t="s">
        <v>31152</v>
      </c>
      <c r="C3255" s="588" t="s">
        <v>26105</v>
      </c>
      <c r="D3255" s="589" t="s">
        <v>18319</v>
      </c>
    </row>
    <row r="3256" spans="1:4" ht="13.5" x14ac:dyDescent="0.25">
      <c r="A3256" s="588" t="s">
        <v>4962</v>
      </c>
      <c r="B3256" s="588" t="s">
        <v>31153</v>
      </c>
      <c r="C3256" s="588" t="s">
        <v>26105</v>
      </c>
      <c r="D3256" s="589" t="s">
        <v>1720</v>
      </c>
    </row>
    <row r="3257" spans="1:4" ht="13.5" x14ac:dyDescent="0.25">
      <c r="A3257" s="588" t="s">
        <v>4963</v>
      </c>
      <c r="B3257" s="588" t="s">
        <v>31154</v>
      </c>
      <c r="C3257" s="588" t="s">
        <v>26105</v>
      </c>
      <c r="D3257" s="589" t="s">
        <v>31155</v>
      </c>
    </row>
    <row r="3258" spans="1:4" ht="13.5" x14ac:dyDescent="0.25">
      <c r="A3258" s="588" t="s">
        <v>4964</v>
      </c>
      <c r="B3258" s="588" t="s">
        <v>31156</v>
      </c>
      <c r="C3258" s="588" t="s">
        <v>26105</v>
      </c>
      <c r="D3258" s="589" t="s">
        <v>17434</v>
      </c>
    </row>
    <row r="3259" spans="1:4" ht="13.5" x14ac:dyDescent="0.25">
      <c r="A3259" s="588" t="s">
        <v>4965</v>
      </c>
      <c r="B3259" s="588" t="s">
        <v>31157</v>
      </c>
      <c r="C3259" s="588" t="s">
        <v>26105</v>
      </c>
      <c r="D3259" s="589" t="s">
        <v>31158</v>
      </c>
    </row>
    <row r="3260" spans="1:4" ht="13.5" x14ac:dyDescent="0.25">
      <c r="A3260" s="588" t="s">
        <v>4966</v>
      </c>
      <c r="B3260" s="588" t="s">
        <v>31159</v>
      </c>
      <c r="C3260" s="588" t="s">
        <v>26105</v>
      </c>
      <c r="D3260" s="589" t="s">
        <v>14277</v>
      </c>
    </row>
    <row r="3261" spans="1:4" ht="13.5" x14ac:dyDescent="0.25">
      <c r="A3261" s="588" t="s">
        <v>4967</v>
      </c>
      <c r="B3261" s="588" t="s">
        <v>31160</v>
      </c>
      <c r="C3261" s="588" t="s">
        <v>26105</v>
      </c>
      <c r="D3261" s="589" t="s">
        <v>3904</v>
      </c>
    </row>
    <row r="3262" spans="1:4" ht="13.5" x14ac:dyDescent="0.25">
      <c r="A3262" s="588" t="s">
        <v>4968</v>
      </c>
      <c r="B3262" s="588" t="s">
        <v>31161</v>
      </c>
      <c r="C3262" s="588" t="s">
        <v>26105</v>
      </c>
      <c r="D3262" s="589" t="s">
        <v>1913</v>
      </c>
    </row>
    <row r="3263" spans="1:4" ht="13.5" x14ac:dyDescent="0.25">
      <c r="A3263" s="588" t="s">
        <v>4970</v>
      </c>
      <c r="B3263" s="588" t="s">
        <v>31162</v>
      </c>
      <c r="C3263" s="588" t="s">
        <v>26105</v>
      </c>
      <c r="D3263" s="589" t="s">
        <v>3606</v>
      </c>
    </row>
    <row r="3264" spans="1:4" ht="13.5" x14ac:dyDescent="0.25">
      <c r="A3264" s="588" t="s">
        <v>4971</v>
      </c>
      <c r="B3264" s="588" t="s">
        <v>31163</v>
      </c>
      <c r="C3264" s="588" t="s">
        <v>26105</v>
      </c>
      <c r="D3264" s="589" t="s">
        <v>17161</v>
      </c>
    </row>
    <row r="3265" spans="1:4" ht="13.5" x14ac:dyDescent="0.25">
      <c r="A3265" s="588" t="s">
        <v>4972</v>
      </c>
      <c r="B3265" s="588" t="s">
        <v>31164</v>
      </c>
      <c r="C3265" s="588" t="s">
        <v>26105</v>
      </c>
      <c r="D3265" s="589" t="s">
        <v>652</v>
      </c>
    </row>
    <row r="3266" spans="1:4" ht="13.5" x14ac:dyDescent="0.25">
      <c r="A3266" s="588" t="s">
        <v>4973</v>
      </c>
      <c r="B3266" s="588" t="s">
        <v>31165</v>
      </c>
      <c r="C3266" s="588" t="s">
        <v>26105</v>
      </c>
      <c r="D3266" s="589" t="s">
        <v>5802</v>
      </c>
    </row>
    <row r="3267" spans="1:4" ht="13.5" x14ac:dyDescent="0.25">
      <c r="A3267" s="588" t="s">
        <v>4974</v>
      </c>
      <c r="B3267" s="588" t="s">
        <v>31166</v>
      </c>
      <c r="C3267" s="588" t="s">
        <v>26105</v>
      </c>
      <c r="D3267" s="589" t="s">
        <v>1196</v>
      </c>
    </row>
    <row r="3268" spans="1:4" ht="13.5" x14ac:dyDescent="0.25">
      <c r="A3268" s="588" t="s">
        <v>4975</v>
      </c>
      <c r="B3268" s="588" t="s">
        <v>31167</v>
      </c>
      <c r="C3268" s="588" t="s">
        <v>26105</v>
      </c>
      <c r="D3268" s="589" t="s">
        <v>269</v>
      </c>
    </row>
    <row r="3269" spans="1:4" ht="13.5" x14ac:dyDescent="0.25">
      <c r="A3269" s="588" t="s">
        <v>4977</v>
      </c>
      <c r="B3269" s="588" t="s">
        <v>31168</v>
      </c>
      <c r="C3269" s="588" t="s">
        <v>26105</v>
      </c>
      <c r="D3269" s="589" t="s">
        <v>5795</v>
      </c>
    </row>
    <row r="3270" spans="1:4" ht="13.5" x14ac:dyDescent="0.25">
      <c r="A3270" s="588" t="s">
        <v>4979</v>
      </c>
      <c r="B3270" s="588" t="s">
        <v>31169</v>
      </c>
      <c r="C3270" s="588" t="s">
        <v>26105</v>
      </c>
      <c r="D3270" s="589" t="s">
        <v>31170</v>
      </c>
    </row>
    <row r="3271" spans="1:4" ht="13.5" x14ac:dyDescent="0.25">
      <c r="A3271" s="588" t="s">
        <v>4981</v>
      </c>
      <c r="B3271" s="588" t="s">
        <v>31171</v>
      </c>
      <c r="C3271" s="588" t="s">
        <v>26105</v>
      </c>
      <c r="D3271" s="589" t="s">
        <v>19048</v>
      </c>
    </row>
    <row r="3272" spans="1:4" ht="13.5" x14ac:dyDescent="0.25">
      <c r="A3272" s="588" t="s">
        <v>4982</v>
      </c>
      <c r="B3272" s="588" t="s">
        <v>31172</v>
      </c>
      <c r="C3272" s="588" t="s">
        <v>26105</v>
      </c>
      <c r="D3272" s="589" t="s">
        <v>31173</v>
      </c>
    </row>
    <row r="3273" spans="1:4" ht="13.5" x14ac:dyDescent="0.25">
      <c r="A3273" s="588" t="s">
        <v>4984</v>
      </c>
      <c r="B3273" s="588" t="s">
        <v>31174</v>
      </c>
      <c r="C3273" s="588" t="s">
        <v>26105</v>
      </c>
      <c r="D3273" s="589" t="s">
        <v>1129</v>
      </c>
    </row>
    <row r="3274" spans="1:4" ht="13.5" x14ac:dyDescent="0.25">
      <c r="A3274" s="588" t="s">
        <v>4985</v>
      </c>
      <c r="B3274" s="588" t="s">
        <v>31175</v>
      </c>
      <c r="C3274" s="588" t="s">
        <v>26105</v>
      </c>
      <c r="D3274" s="589" t="s">
        <v>31176</v>
      </c>
    </row>
    <row r="3275" spans="1:4" ht="13.5" x14ac:dyDescent="0.25">
      <c r="A3275" s="588" t="s">
        <v>4986</v>
      </c>
      <c r="B3275" s="588" t="s">
        <v>31177</v>
      </c>
      <c r="C3275" s="588" t="s">
        <v>26105</v>
      </c>
      <c r="D3275" s="589" t="s">
        <v>18159</v>
      </c>
    </row>
    <row r="3276" spans="1:4" ht="13.5" x14ac:dyDescent="0.25">
      <c r="A3276" s="588" t="s">
        <v>4988</v>
      </c>
      <c r="B3276" s="588" t="s">
        <v>31178</v>
      </c>
      <c r="C3276" s="588" t="s">
        <v>26105</v>
      </c>
      <c r="D3276" s="589" t="s">
        <v>1596</v>
      </c>
    </row>
    <row r="3277" spans="1:4" ht="13.5" x14ac:dyDescent="0.25">
      <c r="A3277" s="588" t="s">
        <v>4989</v>
      </c>
      <c r="B3277" s="588" t="s">
        <v>31179</v>
      </c>
      <c r="C3277" s="588" t="s">
        <v>26105</v>
      </c>
      <c r="D3277" s="589" t="s">
        <v>31180</v>
      </c>
    </row>
    <row r="3278" spans="1:4" ht="13.5" x14ac:dyDescent="0.25">
      <c r="A3278" s="588" t="s">
        <v>4991</v>
      </c>
      <c r="B3278" s="588" t="s">
        <v>31181</v>
      </c>
      <c r="C3278" s="588" t="s">
        <v>26105</v>
      </c>
      <c r="D3278" s="589" t="s">
        <v>31182</v>
      </c>
    </row>
    <row r="3279" spans="1:4" ht="13.5" x14ac:dyDescent="0.25">
      <c r="A3279" s="588" t="s">
        <v>4992</v>
      </c>
      <c r="B3279" s="588" t="s">
        <v>31183</v>
      </c>
      <c r="C3279" s="588" t="s">
        <v>26105</v>
      </c>
      <c r="D3279" s="589" t="s">
        <v>31184</v>
      </c>
    </row>
    <row r="3280" spans="1:4" ht="13.5" x14ac:dyDescent="0.25">
      <c r="A3280" s="588" t="s">
        <v>4993</v>
      </c>
      <c r="B3280" s="588" t="s">
        <v>31185</v>
      </c>
      <c r="C3280" s="588" t="s">
        <v>26105</v>
      </c>
      <c r="D3280" s="589" t="s">
        <v>31186</v>
      </c>
    </row>
    <row r="3281" spans="1:4" ht="13.5" x14ac:dyDescent="0.25">
      <c r="A3281" s="588" t="s">
        <v>4994</v>
      </c>
      <c r="B3281" s="588" t="s">
        <v>31187</v>
      </c>
      <c r="C3281" s="588" t="s">
        <v>26105</v>
      </c>
      <c r="D3281" s="589" t="s">
        <v>30984</v>
      </c>
    </row>
    <row r="3282" spans="1:4" ht="13.5" x14ac:dyDescent="0.25">
      <c r="A3282" s="588" t="s">
        <v>4995</v>
      </c>
      <c r="B3282" s="588" t="s">
        <v>31188</v>
      </c>
      <c r="C3282" s="588" t="s">
        <v>26105</v>
      </c>
      <c r="D3282" s="589" t="s">
        <v>31189</v>
      </c>
    </row>
    <row r="3283" spans="1:4" ht="13.5" x14ac:dyDescent="0.25">
      <c r="A3283" s="588" t="s">
        <v>4996</v>
      </c>
      <c r="B3283" s="588" t="s">
        <v>31190</v>
      </c>
      <c r="C3283" s="588" t="s">
        <v>26105</v>
      </c>
      <c r="D3283" s="589" t="s">
        <v>1326</v>
      </c>
    </row>
    <row r="3284" spans="1:4" ht="13.5" x14ac:dyDescent="0.25">
      <c r="A3284" s="588" t="s">
        <v>4997</v>
      </c>
      <c r="B3284" s="588" t="s">
        <v>31191</v>
      </c>
      <c r="C3284" s="588" t="s">
        <v>26105</v>
      </c>
      <c r="D3284" s="589" t="s">
        <v>25650</v>
      </c>
    </row>
    <row r="3285" spans="1:4" ht="13.5" x14ac:dyDescent="0.25">
      <c r="A3285" s="588" t="s">
        <v>4998</v>
      </c>
      <c r="B3285" s="588" t="s">
        <v>31192</v>
      </c>
      <c r="C3285" s="588" t="s">
        <v>26105</v>
      </c>
      <c r="D3285" s="589" t="s">
        <v>13761</v>
      </c>
    </row>
    <row r="3286" spans="1:4" ht="13.5" x14ac:dyDescent="0.25">
      <c r="A3286" s="588" t="s">
        <v>4999</v>
      </c>
      <c r="B3286" s="588" t="s">
        <v>31193</v>
      </c>
      <c r="C3286" s="588" t="s">
        <v>26105</v>
      </c>
      <c r="D3286" s="589" t="s">
        <v>31194</v>
      </c>
    </row>
    <row r="3287" spans="1:4" ht="13.5" x14ac:dyDescent="0.25">
      <c r="A3287" s="588" t="s">
        <v>5000</v>
      </c>
      <c r="B3287" s="588" t="s">
        <v>31195</v>
      </c>
      <c r="C3287" s="588" t="s">
        <v>26105</v>
      </c>
      <c r="D3287" s="589" t="s">
        <v>18777</v>
      </c>
    </row>
    <row r="3288" spans="1:4" ht="13.5" x14ac:dyDescent="0.25">
      <c r="A3288" s="588" t="s">
        <v>5001</v>
      </c>
      <c r="B3288" s="588" t="s">
        <v>31196</v>
      </c>
      <c r="C3288" s="588" t="s">
        <v>26105</v>
      </c>
      <c r="D3288" s="589" t="s">
        <v>31197</v>
      </c>
    </row>
    <row r="3289" spans="1:4" ht="13.5" x14ac:dyDescent="0.25">
      <c r="A3289" s="588" t="s">
        <v>5002</v>
      </c>
      <c r="B3289" s="588" t="s">
        <v>31198</v>
      </c>
      <c r="C3289" s="588" t="s">
        <v>26105</v>
      </c>
      <c r="D3289" s="589" t="s">
        <v>31199</v>
      </c>
    </row>
    <row r="3290" spans="1:4" ht="13.5" x14ac:dyDescent="0.25">
      <c r="A3290" s="588" t="s">
        <v>5003</v>
      </c>
      <c r="B3290" s="588" t="s">
        <v>31200</v>
      </c>
      <c r="C3290" s="588" t="s">
        <v>26105</v>
      </c>
      <c r="D3290" s="589" t="s">
        <v>31201</v>
      </c>
    </row>
    <row r="3291" spans="1:4" ht="13.5" x14ac:dyDescent="0.25">
      <c r="A3291" s="588" t="s">
        <v>5004</v>
      </c>
      <c r="B3291" s="588" t="s">
        <v>31202</v>
      </c>
      <c r="C3291" s="588" t="s">
        <v>26105</v>
      </c>
      <c r="D3291" s="589" t="s">
        <v>31203</v>
      </c>
    </row>
    <row r="3292" spans="1:4" ht="13.5" x14ac:dyDescent="0.25">
      <c r="A3292" s="588" t="s">
        <v>5005</v>
      </c>
      <c r="B3292" s="588" t="s">
        <v>31204</v>
      </c>
      <c r="C3292" s="588" t="s">
        <v>26105</v>
      </c>
      <c r="D3292" s="589" t="s">
        <v>31205</v>
      </c>
    </row>
    <row r="3293" spans="1:4" ht="13.5" x14ac:dyDescent="0.25">
      <c r="A3293" s="588" t="s">
        <v>5006</v>
      </c>
      <c r="B3293" s="588" t="s">
        <v>31206</v>
      </c>
      <c r="C3293" s="588" t="s">
        <v>26105</v>
      </c>
      <c r="D3293" s="589" t="s">
        <v>31207</v>
      </c>
    </row>
    <row r="3294" spans="1:4" ht="13.5" x14ac:dyDescent="0.25">
      <c r="A3294" s="588" t="s">
        <v>5007</v>
      </c>
      <c r="B3294" s="588" t="s">
        <v>31208</v>
      </c>
      <c r="C3294" s="588" t="s">
        <v>26105</v>
      </c>
      <c r="D3294" s="589" t="s">
        <v>31209</v>
      </c>
    </row>
    <row r="3295" spans="1:4" ht="13.5" x14ac:dyDescent="0.25">
      <c r="A3295" s="588" t="s">
        <v>5008</v>
      </c>
      <c r="B3295" s="588" t="s">
        <v>31210</v>
      </c>
      <c r="C3295" s="588" t="s">
        <v>26105</v>
      </c>
      <c r="D3295" s="589" t="s">
        <v>31211</v>
      </c>
    </row>
    <row r="3296" spans="1:4" ht="13.5" x14ac:dyDescent="0.25">
      <c r="A3296" s="588" t="s">
        <v>5009</v>
      </c>
      <c r="B3296" s="588" t="s">
        <v>31212</v>
      </c>
      <c r="C3296" s="588" t="s">
        <v>26105</v>
      </c>
      <c r="D3296" s="589" t="s">
        <v>31213</v>
      </c>
    </row>
    <row r="3297" spans="1:4" ht="13.5" x14ac:dyDescent="0.25">
      <c r="A3297" s="588" t="s">
        <v>5010</v>
      </c>
      <c r="B3297" s="588" t="s">
        <v>31214</v>
      </c>
      <c r="C3297" s="588" t="s">
        <v>26105</v>
      </c>
      <c r="D3297" s="589" t="s">
        <v>31215</v>
      </c>
    </row>
    <row r="3298" spans="1:4" ht="13.5" x14ac:dyDescent="0.25">
      <c r="A3298" s="588" t="s">
        <v>5012</v>
      </c>
      <c r="B3298" s="588" t="s">
        <v>31216</v>
      </c>
      <c r="C3298" s="588" t="s">
        <v>26105</v>
      </c>
      <c r="D3298" s="589" t="s">
        <v>31217</v>
      </c>
    </row>
    <row r="3299" spans="1:4" ht="13.5" x14ac:dyDescent="0.25">
      <c r="A3299" s="588" t="s">
        <v>5013</v>
      </c>
      <c r="B3299" s="588" t="s">
        <v>31218</v>
      </c>
      <c r="C3299" s="588" t="s">
        <v>26105</v>
      </c>
      <c r="D3299" s="589" t="s">
        <v>18070</v>
      </c>
    </row>
    <row r="3300" spans="1:4" ht="13.5" x14ac:dyDescent="0.25">
      <c r="A3300" s="588" t="s">
        <v>5014</v>
      </c>
      <c r="B3300" s="588" t="s">
        <v>31219</v>
      </c>
      <c r="C3300" s="588" t="s">
        <v>26105</v>
      </c>
      <c r="D3300" s="589" t="s">
        <v>31220</v>
      </c>
    </row>
    <row r="3301" spans="1:4" ht="13.5" x14ac:dyDescent="0.25">
      <c r="A3301" s="588" t="s">
        <v>5015</v>
      </c>
      <c r="B3301" s="588" t="s">
        <v>31221</v>
      </c>
      <c r="C3301" s="588" t="s">
        <v>26105</v>
      </c>
      <c r="D3301" s="589" t="s">
        <v>14619</v>
      </c>
    </row>
    <row r="3302" spans="1:4" ht="13.5" x14ac:dyDescent="0.25">
      <c r="A3302" s="588" t="s">
        <v>5017</v>
      </c>
      <c r="B3302" s="588" t="s">
        <v>31222</v>
      </c>
      <c r="C3302" s="588" t="s">
        <v>26105</v>
      </c>
      <c r="D3302" s="589" t="s">
        <v>13979</v>
      </c>
    </row>
    <row r="3303" spans="1:4" ht="13.5" x14ac:dyDescent="0.25">
      <c r="A3303" s="588" t="s">
        <v>5018</v>
      </c>
      <c r="B3303" s="588" t="s">
        <v>31223</v>
      </c>
      <c r="C3303" s="588" t="s">
        <v>26105</v>
      </c>
      <c r="D3303" s="589" t="s">
        <v>31224</v>
      </c>
    </row>
    <row r="3304" spans="1:4" ht="13.5" x14ac:dyDescent="0.25">
      <c r="A3304" s="588" t="s">
        <v>5019</v>
      </c>
      <c r="B3304" s="588" t="s">
        <v>31225</v>
      </c>
      <c r="C3304" s="588" t="s">
        <v>26237</v>
      </c>
      <c r="D3304" s="589" t="s">
        <v>345</v>
      </c>
    </row>
    <row r="3305" spans="1:4" ht="13.5" x14ac:dyDescent="0.25">
      <c r="A3305" s="588" t="s">
        <v>5020</v>
      </c>
      <c r="B3305" s="588" t="s">
        <v>31226</v>
      </c>
      <c r="C3305" s="588" t="s">
        <v>26237</v>
      </c>
      <c r="D3305" s="589" t="s">
        <v>1258</v>
      </c>
    </row>
    <row r="3306" spans="1:4" ht="13.5" x14ac:dyDescent="0.25">
      <c r="A3306" s="588" t="s">
        <v>5021</v>
      </c>
      <c r="B3306" s="588" t="s">
        <v>31227</v>
      </c>
      <c r="C3306" s="588" t="s">
        <v>26237</v>
      </c>
      <c r="D3306" s="589" t="s">
        <v>31228</v>
      </c>
    </row>
    <row r="3307" spans="1:4" ht="13.5" x14ac:dyDescent="0.25">
      <c r="A3307" s="588" t="s">
        <v>5022</v>
      </c>
      <c r="B3307" s="588" t="s">
        <v>31229</v>
      </c>
      <c r="C3307" s="588" t="s">
        <v>26237</v>
      </c>
      <c r="D3307" s="589" t="s">
        <v>31230</v>
      </c>
    </row>
    <row r="3308" spans="1:4" ht="13.5" x14ac:dyDescent="0.25">
      <c r="A3308" s="588" t="s">
        <v>5023</v>
      </c>
      <c r="B3308" s="588" t="s">
        <v>31231</v>
      </c>
      <c r="C3308" s="588" t="s">
        <v>26237</v>
      </c>
      <c r="D3308" s="589" t="s">
        <v>31232</v>
      </c>
    </row>
    <row r="3309" spans="1:4" ht="13.5" x14ac:dyDescent="0.25">
      <c r="A3309" s="588" t="s">
        <v>5024</v>
      </c>
      <c r="B3309" s="588" t="s">
        <v>31233</v>
      </c>
      <c r="C3309" s="588" t="s">
        <v>26237</v>
      </c>
      <c r="D3309" s="589" t="s">
        <v>31234</v>
      </c>
    </row>
    <row r="3310" spans="1:4" ht="13.5" x14ac:dyDescent="0.25">
      <c r="A3310" s="588" t="s">
        <v>5025</v>
      </c>
      <c r="B3310" s="588" t="s">
        <v>31235</v>
      </c>
      <c r="C3310" s="588" t="s">
        <v>26237</v>
      </c>
      <c r="D3310" s="589" t="s">
        <v>31236</v>
      </c>
    </row>
    <row r="3311" spans="1:4" ht="13.5" x14ac:dyDescent="0.25">
      <c r="A3311" s="588" t="s">
        <v>5026</v>
      </c>
      <c r="B3311" s="588" t="s">
        <v>31237</v>
      </c>
      <c r="C3311" s="588" t="s">
        <v>26237</v>
      </c>
      <c r="D3311" s="589" t="s">
        <v>31238</v>
      </c>
    </row>
    <row r="3312" spans="1:4" ht="13.5" x14ac:dyDescent="0.25">
      <c r="A3312" s="588" t="s">
        <v>5027</v>
      </c>
      <c r="B3312" s="588" t="s">
        <v>31239</v>
      </c>
      <c r="C3312" s="588" t="s">
        <v>26237</v>
      </c>
      <c r="D3312" s="589" t="s">
        <v>31240</v>
      </c>
    </row>
    <row r="3313" spans="1:4" ht="13.5" x14ac:dyDescent="0.25">
      <c r="A3313" s="588" t="s">
        <v>5028</v>
      </c>
      <c r="B3313" s="588" t="s">
        <v>31241</v>
      </c>
      <c r="C3313" s="588" t="s">
        <v>26237</v>
      </c>
      <c r="D3313" s="589" t="s">
        <v>31242</v>
      </c>
    </row>
    <row r="3314" spans="1:4" ht="13.5" x14ac:dyDescent="0.25">
      <c r="A3314" s="588" t="s">
        <v>5029</v>
      </c>
      <c r="B3314" s="588" t="s">
        <v>31243</v>
      </c>
      <c r="C3314" s="588" t="s">
        <v>26237</v>
      </c>
      <c r="D3314" s="589" t="s">
        <v>21041</v>
      </c>
    </row>
    <row r="3315" spans="1:4" ht="13.5" x14ac:dyDescent="0.25">
      <c r="A3315" s="588" t="s">
        <v>5030</v>
      </c>
      <c r="B3315" s="588" t="s">
        <v>31244</v>
      </c>
      <c r="C3315" s="588" t="s">
        <v>26237</v>
      </c>
      <c r="D3315" s="589" t="s">
        <v>31245</v>
      </c>
    </row>
    <row r="3316" spans="1:4" ht="13.5" x14ac:dyDescent="0.25">
      <c r="A3316" s="588" t="s">
        <v>5031</v>
      </c>
      <c r="B3316" s="588" t="s">
        <v>31246</v>
      </c>
      <c r="C3316" s="588" t="s">
        <v>26237</v>
      </c>
      <c r="D3316" s="589" t="s">
        <v>31247</v>
      </c>
    </row>
    <row r="3317" spans="1:4" ht="13.5" x14ac:dyDescent="0.25">
      <c r="A3317" s="588" t="s">
        <v>5032</v>
      </c>
      <c r="B3317" s="588" t="s">
        <v>31248</v>
      </c>
      <c r="C3317" s="588" t="s">
        <v>26237</v>
      </c>
      <c r="D3317" s="589" t="s">
        <v>31249</v>
      </c>
    </row>
    <row r="3318" spans="1:4" ht="13.5" x14ac:dyDescent="0.25">
      <c r="A3318" s="588" t="s">
        <v>5033</v>
      </c>
      <c r="B3318" s="588" t="s">
        <v>31250</v>
      </c>
      <c r="C3318" s="588" t="s">
        <v>26237</v>
      </c>
      <c r="D3318" s="589" t="s">
        <v>31251</v>
      </c>
    </row>
    <row r="3319" spans="1:4" ht="13.5" x14ac:dyDescent="0.25">
      <c r="A3319" s="588" t="s">
        <v>5034</v>
      </c>
      <c r="B3319" s="588" t="s">
        <v>31252</v>
      </c>
      <c r="C3319" s="588" t="s">
        <v>26237</v>
      </c>
      <c r="D3319" s="589" t="s">
        <v>31253</v>
      </c>
    </row>
    <row r="3320" spans="1:4" ht="13.5" x14ac:dyDescent="0.25">
      <c r="A3320" s="588" t="s">
        <v>5035</v>
      </c>
      <c r="B3320" s="588" t="s">
        <v>31254</v>
      </c>
      <c r="C3320" s="588" t="s">
        <v>26237</v>
      </c>
      <c r="D3320" s="589" t="s">
        <v>31255</v>
      </c>
    </row>
    <row r="3321" spans="1:4" ht="13.5" x14ac:dyDescent="0.25">
      <c r="A3321" s="588" t="s">
        <v>5036</v>
      </c>
      <c r="B3321" s="588" t="s">
        <v>31256</v>
      </c>
      <c r="C3321" s="588" t="s">
        <v>26237</v>
      </c>
      <c r="D3321" s="589" t="s">
        <v>31257</v>
      </c>
    </row>
    <row r="3322" spans="1:4" ht="13.5" x14ac:dyDescent="0.25">
      <c r="A3322" s="588" t="s">
        <v>5037</v>
      </c>
      <c r="B3322" s="588" t="s">
        <v>31258</v>
      </c>
      <c r="C3322" s="588" t="s">
        <v>26237</v>
      </c>
      <c r="D3322" s="589" t="s">
        <v>31259</v>
      </c>
    </row>
    <row r="3323" spans="1:4" ht="13.5" x14ac:dyDescent="0.25">
      <c r="A3323" s="588" t="s">
        <v>5038</v>
      </c>
      <c r="B3323" s="588" t="s">
        <v>31260</v>
      </c>
      <c r="C3323" s="588" t="s">
        <v>26237</v>
      </c>
      <c r="D3323" s="589" t="s">
        <v>721</v>
      </c>
    </row>
    <row r="3324" spans="1:4" ht="13.5" x14ac:dyDescent="0.25">
      <c r="A3324" s="588" t="s">
        <v>5039</v>
      </c>
      <c r="B3324" s="588" t="s">
        <v>31261</v>
      </c>
      <c r="C3324" s="588" t="s">
        <v>26237</v>
      </c>
      <c r="D3324" s="589" t="s">
        <v>1290</v>
      </c>
    </row>
    <row r="3325" spans="1:4" ht="13.5" x14ac:dyDescent="0.25">
      <c r="A3325" s="588" t="s">
        <v>5041</v>
      </c>
      <c r="B3325" s="588" t="s">
        <v>31262</v>
      </c>
      <c r="C3325" s="588" t="s">
        <v>26237</v>
      </c>
      <c r="D3325" s="589" t="s">
        <v>31263</v>
      </c>
    </row>
    <row r="3326" spans="1:4" ht="13.5" x14ac:dyDescent="0.25">
      <c r="A3326" s="588" t="s">
        <v>5043</v>
      </c>
      <c r="B3326" s="588" t="s">
        <v>31264</v>
      </c>
      <c r="C3326" s="588" t="s">
        <v>26237</v>
      </c>
      <c r="D3326" s="589" t="s">
        <v>13793</v>
      </c>
    </row>
    <row r="3327" spans="1:4" ht="13.5" x14ac:dyDescent="0.25">
      <c r="A3327" s="588" t="s">
        <v>5044</v>
      </c>
      <c r="B3327" s="588" t="s">
        <v>31265</v>
      </c>
      <c r="C3327" s="588" t="s">
        <v>26237</v>
      </c>
      <c r="D3327" s="589" t="s">
        <v>1085</v>
      </c>
    </row>
    <row r="3328" spans="1:4" ht="13.5" x14ac:dyDescent="0.25">
      <c r="A3328" s="588" t="s">
        <v>5045</v>
      </c>
      <c r="B3328" s="588" t="s">
        <v>31266</v>
      </c>
      <c r="C3328" s="588" t="s">
        <v>26237</v>
      </c>
      <c r="D3328" s="589" t="s">
        <v>17984</v>
      </c>
    </row>
    <row r="3329" spans="1:4" ht="13.5" x14ac:dyDescent="0.25">
      <c r="A3329" s="588" t="s">
        <v>5046</v>
      </c>
      <c r="B3329" s="588" t="s">
        <v>31267</v>
      </c>
      <c r="C3329" s="588" t="s">
        <v>26237</v>
      </c>
      <c r="D3329" s="589" t="s">
        <v>5804</v>
      </c>
    </row>
    <row r="3330" spans="1:4" ht="13.5" x14ac:dyDescent="0.25">
      <c r="A3330" s="588" t="s">
        <v>5047</v>
      </c>
      <c r="B3330" s="588" t="s">
        <v>31268</v>
      </c>
      <c r="C3330" s="588" t="s">
        <v>26237</v>
      </c>
      <c r="D3330" s="589" t="s">
        <v>17524</v>
      </c>
    </row>
    <row r="3331" spans="1:4" ht="13.5" x14ac:dyDescent="0.25">
      <c r="A3331" s="588" t="s">
        <v>5048</v>
      </c>
      <c r="B3331" s="588" t="s">
        <v>31269</v>
      </c>
      <c r="C3331" s="588" t="s">
        <v>26237</v>
      </c>
      <c r="D3331" s="589" t="s">
        <v>23212</v>
      </c>
    </row>
    <row r="3332" spans="1:4" ht="13.5" x14ac:dyDescent="0.25">
      <c r="A3332" s="588" t="s">
        <v>5049</v>
      </c>
      <c r="B3332" s="588" t="s">
        <v>31270</v>
      </c>
      <c r="C3332" s="588" t="s">
        <v>26237</v>
      </c>
      <c r="D3332" s="589" t="s">
        <v>313</v>
      </c>
    </row>
    <row r="3333" spans="1:4" ht="13.5" x14ac:dyDescent="0.25">
      <c r="A3333" s="588" t="s">
        <v>5050</v>
      </c>
      <c r="B3333" s="588" t="s">
        <v>31271</v>
      </c>
      <c r="C3333" s="588" t="s">
        <v>26237</v>
      </c>
      <c r="D3333" s="589" t="s">
        <v>21111</v>
      </c>
    </row>
    <row r="3334" spans="1:4" ht="13.5" x14ac:dyDescent="0.25">
      <c r="A3334" s="588" t="s">
        <v>5052</v>
      </c>
      <c r="B3334" s="588" t="s">
        <v>31272</v>
      </c>
      <c r="C3334" s="588" t="s">
        <v>26237</v>
      </c>
      <c r="D3334" s="589" t="s">
        <v>1196</v>
      </c>
    </row>
    <row r="3335" spans="1:4" ht="13.5" x14ac:dyDescent="0.25">
      <c r="A3335" s="588" t="s">
        <v>5053</v>
      </c>
      <c r="B3335" s="588" t="s">
        <v>31273</v>
      </c>
      <c r="C3335" s="588" t="s">
        <v>26237</v>
      </c>
      <c r="D3335" s="589" t="s">
        <v>3841</v>
      </c>
    </row>
    <row r="3336" spans="1:4" ht="13.5" x14ac:dyDescent="0.25">
      <c r="A3336" s="588" t="s">
        <v>5055</v>
      </c>
      <c r="B3336" s="588" t="s">
        <v>31274</v>
      </c>
      <c r="C3336" s="588" t="s">
        <v>26237</v>
      </c>
      <c r="D3336" s="589" t="s">
        <v>487</v>
      </c>
    </row>
    <row r="3337" spans="1:4" ht="13.5" x14ac:dyDescent="0.25">
      <c r="A3337" s="588" t="s">
        <v>5056</v>
      </c>
      <c r="B3337" s="588" t="s">
        <v>31275</v>
      </c>
      <c r="C3337" s="588" t="s">
        <v>26237</v>
      </c>
      <c r="D3337" s="589" t="s">
        <v>671</v>
      </c>
    </row>
    <row r="3338" spans="1:4" ht="13.5" x14ac:dyDescent="0.25">
      <c r="A3338" s="588" t="s">
        <v>5057</v>
      </c>
      <c r="B3338" s="588" t="s">
        <v>31276</v>
      </c>
      <c r="C3338" s="588" t="s">
        <v>26237</v>
      </c>
      <c r="D3338" s="589" t="s">
        <v>2461</v>
      </c>
    </row>
    <row r="3339" spans="1:4" ht="13.5" x14ac:dyDescent="0.25">
      <c r="A3339" s="588" t="s">
        <v>5058</v>
      </c>
      <c r="B3339" s="588" t="s">
        <v>31277</v>
      </c>
      <c r="C3339" s="588" t="s">
        <v>26237</v>
      </c>
      <c r="D3339" s="589" t="s">
        <v>27467</v>
      </c>
    </row>
    <row r="3340" spans="1:4" ht="13.5" x14ac:dyDescent="0.25">
      <c r="A3340" s="588" t="s">
        <v>5059</v>
      </c>
      <c r="B3340" s="588" t="s">
        <v>31278</v>
      </c>
      <c r="C3340" s="588" t="s">
        <v>26237</v>
      </c>
      <c r="D3340" s="589" t="s">
        <v>416</v>
      </c>
    </row>
    <row r="3341" spans="1:4" ht="13.5" x14ac:dyDescent="0.25">
      <c r="A3341" s="588" t="s">
        <v>5061</v>
      </c>
      <c r="B3341" s="588" t="s">
        <v>31279</v>
      </c>
      <c r="C3341" s="588" t="s">
        <v>26237</v>
      </c>
      <c r="D3341" s="589" t="s">
        <v>31280</v>
      </c>
    </row>
    <row r="3342" spans="1:4" ht="13.5" x14ac:dyDescent="0.25">
      <c r="A3342" s="588" t="s">
        <v>5062</v>
      </c>
      <c r="B3342" s="588" t="s">
        <v>31281</v>
      </c>
      <c r="C3342" s="588" t="s">
        <v>26237</v>
      </c>
      <c r="D3342" s="589" t="s">
        <v>2334</v>
      </c>
    </row>
    <row r="3343" spans="1:4" ht="13.5" x14ac:dyDescent="0.25">
      <c r="A3343" s="588" t="s">
        <v>5063</v>
      </c>
      <c r="B3343" s="588" t="s">
        <v>31282</v>
      </c>
      <c r="C3343" s="588" t="s">
        <v>26237</v>
      </c>
      <c r="D3343" s="589" t="s">
        <v>979</v>
      </c>
    </row>
    <row r="3344" spans="1:4" ht="13.5" x14ac:dyDescent="0.25">
      <c r="A3344" s="588" t="s">
        <v>5065</v>
      </c>
      <c r="B3344" s="588" t="s">
        <v>31283</v>
      </c>
      <c r="C3344" s="588" t="s">
        <v>26237</v>
      </c>
      <c r="D3344" s="589" t="s">
        <v>1096</v>
      </c>
    </row>
    <row r="3345" spans="1:4" ht="13.5" x14ac:dyDescent="0.25">
      <c r="A3345" s="588" t="s">
        <v>5067</v>
      </c>
      <c r="B3345" s="588" t="s">
        <v>31284</v>
      </c>
      <c r="C3345" s="588" t="s">
        <v>26237</v>
      </c>
      <c r="D3345" s="589" t="s">
        <v>670</v>
      </c>
    </row>
    <row r="3346" spans="1:4" ht="13.5" x14ac:dyDescent="0.25">
      <c r="A3346" s="588" t="s">
        <v>5068</v>
      </c>
      <c r="B3346" s="588" t="s">
        <v>31285</v>
      </c>
      <c r="C3346" s="588" t="s">
        <v>26237</v>
      </c>
      <c r="D3346" s="589" t="s">
        <v>788</v>
      </c>
    </row>
    <row r="3347" spans="1:4" ht="13.5" x14ac:dyDescent="0.25">
      <c r="A3347" s="588" t="s">
        <v>5070</v>
      </c>
      <c r="B3347" s="588" t="s">
        <v>31286</v>
      </c>
      <c r="C3347" s="588" t="s">
        <v>26237</v>
      </c>
      <c r="D3347" s="589" t="s">
        <v>31287</v>
      </c>
    </row>
    <row r="3348" spans="1:4" ht="13.5" x14ac:dyDescent="0.25">
      <c r="A3348" s="588" t="s">
        <v>5071</v>
      </c>
      <c r="B3348" s="588" t="s">
        <v>31288</v>
      </c>
      <c r="C3348" s="588" t="s">
        <v>26237</v>
      </c>
      <c r="D3348" s="589" t="s">
        <v>506</v>
      </c>
    </row>
    <row r="3349" spans="1:4" ht="13.5" x14ac:dyDescent="0.25">
      <c r="A3349" s="588" t="s">
        <v>5072</v>
      </c>
      <c r="B3349" s="588" t="s">
        <v>31289</v>
      </c>
      <c r="C3349" s="588" t="s">
        <v>26237</v>
      </c>
      <c r="D3349" s="589" t="s">
        <v>2544</v>
      </c>
    </row>
    <row r="3350" spans="1:4" ht="13.5" x14ac:dyDescent="0.25">
      <c r="A3350" s="588" t="s">
        <v>5073</v>
      </c>
      <c r="B3350" s="588" t="s">
        <v>31290</v>
      </c>
      <c r="C3350" s="588" t="s">
        <v>26237</v>
      </c>
      <c r="D3350" s="589" t="s">
        <v>5227</v>
      </c>
    </row>
    <row r="3351" spans="1:4" ht="13.5" x14ac:dyDescent="0.25">
      <c r="A3351" s="588" t="s">
        <v>5074</v>
      </c>
      <c r="B3351" s="588" t="s">
        <v>31291</v>
      </c>
      <c r="C3351" s="588" t="s">
        <v>26237</v>
      </c>
      <c r="D3351" s="589" t="s">
        <v>960</v>
      </c>
    </row>
    <row r="3352" spans="1:4" ht="13.5" x14ac:dyDescent="0.25">
      <c r="A3352" s="588" t="s">
        <v>5075</v>
      </c>
      <c r="B3352" s="588" t="s">
        <v>31292</v>
      </c>
      <c r="C3352" s="588" t="s">
        <v>26237</v>
      </c>
      <c r="D3352" s="589" t="s">
        <v>30007</v>
      </c>
    </row>
    <row r="3353" spans="1:4" ht="13.5" x14ac:dyDescent="0.25">
      <c r="A3353" s="588" t="s">
        <v>5076</v>
      </c>
      <c r="B3353" s="588" t="s">
        <v>31293</v>
      </c>
      <c r="C3353" s="588" t="s">
        <v>26237</v>
      </c>
      <c r="D3353" s="589" t="s">
        <v>427</v>
      </c>
    </row>
    <row r="3354" spans="1:4" ht="13.5" x14ac:dyDescent="0.25">
      <c r="A3354" s="588" t="s">
        <v>5077</v>
      </c>
      <c r="B3354" s="588" t="s">
        <v>31294</v>
      </c>
      <c r="C3354" s="588" t="s">
        <v>26237</v>
      </c>
      <c r="D3354" s="589" t="s">
        <v>869</v>
      </c>
    </row>
    <row r="3355" spans="1:4" ht="13.5" x14ac:dyDescent="0.25">
      <c r="A3355" s="588" t="s">
        <v>5078</v>
      </c>
      <c r="B3355" s="588" t="s">
        <v>31295</v>
      </c>
      <c r="C3355" s="588" t="s">
        <v>26237</v>
      </c>
      <c r="D3355" s="589" t="s">
        <v>29278</v>
      </c>
    </row>
    <row r="3356" spans="1:4" ht="13.5" x14ac:dyDescent="0.25">
      <c r="A3356" s="588" t="s">
        <v>5079</v>
      </c>
      <c r="B3356" s="588" t="s">
        <v>31296</v>
      </c>
      <c r="C3356" s="588" t="s">
        <v>26237</v>
      </c>
      <c r="D3356" s="589" t="s">
        <v>1176</v>
      </c>
    </row>
    <row r="3357" spans="1:4" ht="13.5" x14ac:dyDescent="0.25">
      <c r="A3357" s="588" t="s">
        <v>5080</v>
      </c>
      <c r="B3357" s="588" t="s">
        <v>31297</v>
      </c>
      <c r="C3357" s="588" t="s">
        <v>26237</v>
      </c>
      <c r="D3357" s="589" t="s">
        <v>540</v>
      </c>
    </row>
    <row r="3358" spans="1:4" ht="13.5" x14ac:dyDescent="0.25">
      <c r="A3358" s="588" t="s">
        <v>5082</v>
      </c>
      <c r="B3358" s="588" t="s">
        <v>31298</v>
      </c>
      <c r="C3358" s="588" t="s">
        <v>26237</v>
      </c>
      <c r="D3358" s="589" t="s">
        <v>1329</v>
      </c>
    </row>
    <row r="3359" spans="1:4" ht="13.5" x14ac:dyDescent="0.25">
      <c r="A3359" s="588" t="s">
        <v>5083</v>
      </c>
      <c r="B3359" s="588" t="s">
        <v>31299</v>
      </c>
      <c r="C3359" s="588" t="s">
        <v>26237</v>
      </c>
      <c r="D3359" s="589" t="s">
        <v>31300</v>
      </c>
    </row>
    <row r="3360" spans="1:4" ht="13.5" x14ac:dyDescent="0.25">
      <c r="A3360" s="588" t="s">
        <v>5084</v>
      </c>
      <c r="B3360" s="588" t="s">
        <v>31301</v>
      </c>
      <c r="C3360" s="588" t="s">
        <v>26237</v>
      </c>
      <c r="D3360" s="589" t="s">
        <v>31302</v>
      </c>
    </row>
    <row r="3361" spans="1:4" ht="13.5" x14ac:dyDescent="0.25">
      <c r="A3361" s="588" t="s">
        <v>5086</v>
      </c>
      <c r="B3361" s="588" t="s">
        <v>31303</v>
      </c>
      <c r="C3361" s="588" t="s">
        <v>26237</v>
      </c>
      <c r="D3361" s="589" t="s">
        <v>673</v>
      </c>
    </row>
    <row r="3362" spans="1:4" ht="13.5" x14ac:dyDescent="0.25">
      <c r="A3362" s="588" t="s">
        <v>5087</v>
      </c>
      <c r="B3362" s="588" t="s">
        <v>31304</v>
      </c>
      <c r="C3362" s="588" t="s">
        <v>26237</v>
      </c>
      <c r="D3362" s="589" t="s">
        <v>353</v>
      </c>
    </row>
    <row r="3363" spans="1:4" ht="13.5" x14ac:dyDescent="0.25">
      <c r="A3363" s="588" t="s">
        <v>5088</v>
      </c>
      <c r="B3363" s="588" t="s">
        <v>31305</v>
      </c>
      <c r="C3363" s="588" t="s">
        <v>26237</v>
      </c>
      <c r="D3363" s="589" t="s">
        <v>27228</v>
      </c>
    </row>
    <row r="3364" spans="1:4" ht="13.5" x14ac:dyDescent="0.25">
      <c r="A3364" s="588" t="s">
        <v>5090</v>
      </c>
      <c r="B3364" s="588" t="s">
        <v>31306</v>
      </c>
      <c r="C3364" s="588" t="s">
        <v>26237</v>
      </c>
      <c r="D3364" s="589" t="s">
        <v>2409</v>
      </c>
    </row>
    <row r="3365" spans="1:4" ht="13.5" x14ac:dyDescent="0.25">
      <c r="A3365" s="588" t="s">
        <v>5091</v>
      </c>
      <c r="B3365" s="588" t="s">
        <v>31307</v>
      </c>
      <c r="C3365" s="588" t="s">
        <v>26237</v>
      </c>
      <c r="D3365" s="589" t="s">
        <v>6765</v>
      </c>
    </row>
    <row r="3366" spans="1:4" ht="13.5" x14ac:dyDescent="0.25">
      <c r="A3366" s="588" t="s">
        <v>5093</v>
      </c>
      <c r="B3366" s="588" t="s">
        <v>31308</v>
      </c>
      <c r="C3366" s="588" t="s">
        <v>26237</v>
      </c>
      <c r="D3366" s="589" t="s">
        <v>13378</v>
      </c>
    </row>
    <row r="3367" spans="1:4" ht="13.5" x14ac:dyDescent="0.25">
      <c r="A3367" s="588" t="s">
        <v>5095</v>
      </c>
      <c r="B3367" s="588" t="s">
        <v>31309</v>
      </c>
      <c r="C3367" s="588" t="s">
        <v>26237</v>
      </c>
      <c r="D3367" s="589" t="s">
        <v>4275</v>
      </c>
    </row>
    <row r="3368" spans="1:4" ht="13.5" x14ac:dyDescent="0.25">
      <c r="A3368" s="588" t="s">
        <v>5096</v>
      </c>
      <c r="B3368" s="588" t="s">
        <v>31310</v>
      </c>
      <c r="C3368" s="588" t="s">
        <v>26237</v>
      </c>
      <c r="D3368" s="589" t="s">
        <v>586</v>
      </c>
    </row>
    <row r="3369" spans="1:4" ht="13.5" x14ac:dyDescent="0.25">
      <c r="A3369" s="588" t="s">
        <v>5097</v>
      </c>
      <c r="B3369" s="588" t="s">
        <v>31311</v>
      </c>
      <c r="C3369" s="588" t="s">
        <v>26237</v>
      </c>
      <c r="D3369" s="589" t="s">
        <v>5098</v>
      </c>
    </row>
    <row r="3370" spans="1:4" ht="13.5" x14ac:dyDescent="0.25">
      <c r="A3370" s="588" t="s">
        <v>5099</v>
      </c>
      <c r="B3370" s="588" t="s">
        <v>31312</v>
      </c>
      <c r="C3370" s="588" t="s">
        <v>26237</v>
      </c>
      <c r="D3370" s="589" t="s">
        <v>620</v>
      </c>
    </row>
    <row r="3371" spans="1:4" ht="13.5" x14ac:dyDescent="0.25">
      <c r="A3371" s="588" t="s">
        <v>5100</v>
      </c>
      <c r="B3371" s="588" t="s">
        <v>31313</v>
      </c>
      <c r="C3371" s="588" t="s">
        <v>26237</v>
      </c>
      <c r="D3371" s="589" t="s">
        <v>212</v>
      </c>
    </row>
    <row r="3372" spans="1:4" ht="13.5" x14ac:dyDescent="0.25">
      <c r="A3372" s="588" t="s">
        <v>5101</v>
      </c>
      <c r="B3372" s="588" t="s">
        <v>31314</v>
      </c>
      <c r="C3372" s="588" t="s">
        <v>26237</v>
      </c>
      <c r="D3372" s="589" t="s">
        <v>290</v>
      </c>
    </row>
    <row r="3373" spans="1:4" ht="13.5" x14ac:dyDescent="0.25">
      <c r="A3373" s="588" t="s">
        <v>5102</v>
      </c>
      <c r="B3373" s="588" t="s">
        <v>31315</v>
      </c>
      <c r="C3373" s="588" t="s">
        <v>26237</v>
      </c>
      <c r="D3373" s="589" t="s">
        <v>590</v>
      </c>
    </row>
    <row r="3374" spans="1:4" ht="13.5" x14ac:dyDescent="0.25">
      <c r="A3374" s="588" t="s">
        <v>5103</v>
      </c>
      <c r="B3374" s="588" t="s">
        <v>31316</v>
      </c>
      <c r="C3374" s="588" t="s">
        <v>26237</v>
      </c>
      <c r="D3374" s="589" t="s">
        <v>665</v>
      </c>
    </row>
    <row r="3375" spans="1:4" ht="13.5" x14ac:dyDescent="0.25">
      <c r="A3375" s="588" t="s">
        <v>5104</v>
      </c>
      <c r="B3375" s="588" t="s">
        <v>31317</v>
      </c>
      <c r="C3375" s="588" t="s">
        <v>26237</v>
      </c>
      <c r="D3375" s="589" t="s">
        <v>1012</v>
      </c>
    </row>
    <row r="3376" spans="1:4" ht="13.5" x14ac:dyDescent="0.25">
      <c r="A3376" s="588" t="s">
        <v>5105</v>
      </c>
      <c r="B3376" s="588" t="s">
        <v>31318</v>
      </c>
      <c r="C3376" s="588" t="s">
        <v>26237</v>
      </c>
      <c r="D3376" s="589" t="s">
        <v>5411</v>
      </c>
    </row>
    <row r="3377" spans="1:4" ht="13.5" x14ac:dyDescent="0.25">
      <c r="A3377" s="588" t="s">
        <v>5106</v>
      </c>
      <c r="B3377" s="588" t="s">
        <v>31319</v>
      </c>
      <c r="C3377" s="588" t="s">
        <v>26237</v>
      </c>
      <c r="D3377" s="589" t="s">
        <v>31320</v>
      </c>
    </row>
    <row r="3378" spans="1:4" ht="13.5" x14ac:dyDescent="0.25">
      <c r="A3378" s="588" t="s">
        <v>5107</v>
      </c>
      <c r="B3378" s="588" t="s">
        <v>31321</v>
      </c>
      <c r="C3378" s="588" t="s">
        <v>26237</v>
      </c>
      <c r="D3378" s="589" t="s">
        <v>1317</v>
      </c>
    </row>
    <row r="3379" spans="1:4" ht="13.5" x14ac:dyDescent="0.25">
      <c r="A3379" s="588" t="s">
        <v>5109</v>
      </c>
      <c r="B3379" s="588" t="s">
        <v>31322</v>
      </c>
      <c r="C3379" s="588" t="s">
        <v>26237</v>
      </c>
      <c r="D3379" s="589" t="s">
        <v>1382</v>
      </c>
    </row>
    <row r="3380" spans="1:4" ht="13.5" x14ac:dyDescent="0.25">
      <c r="A3380" s="588" t="s">
        <v>5110</v>
      </c>
      <c r="B3380" s="588" t="s">
        <v>31323</v>
      </c>
      <c r="C3380" s="588" t="s">
        <v>26237</v>
      </c>
      <c r="D3380" s="589" t="s">
        <v>31324</v>
      </c>
    </row>
    <row r="3381" spans="1:4" ht="13.5" x14ac:dyDescent="0.25">
      <c r="A3381" s="588" t="s">
        <v>5111</v>
      </c>
      <c r="B3381" s="588" t="s">
        <v>31325</v>
      </c>
      <c r="C3381" s="588" t="s">
        <v>26237</v>
      </c>
      <c r="D3381" s="589" t="s">
        <v>950</v>
      </c>
    </row>
    <row r="3382" spans="1:4" ht="13.5" x14ac:dyDescent="0.25">
      <c r="A3382" s="588" t="s">
        <v>5112</v>
      </c>
      <c r="B3382" s="588" t="s">
        <v>31326</v>
      </c>
      <c r="C3382" s="588" t="s">
        <v>26237</v>
      </c>
      <c r="D3382" s="589" t="s">
        <v>6527</v>
      </c>
    </row>
    <row r="3383" spans="1:4" ht="13.5" x14ac:dyDescent="0.25">
      <c r="A3383" s="588" t="s">
        <v>5113</v>
      </c>
      <c r="B3383" s="588" t="s">
        <v>31327</v>
      </c>
      <c r="C3383" s="588" t="s">
        <v>26237</v>
      </c>
      <c r="D3383" s="589" t="s">
        <v>16892</v>
      </c>
    </row>
    <row r="3384" spans="1:4" ht="13.5" x14ac:dyDescent="0.25">
      <c r="A3384" s="588" t="s">
        <v>5114</v>
      </c>
      <c r="B3384" s="588" t="s">
        <v>31328</v>
      </c>
      <c r="C3384" s="588" t="s">
        <v>26237</v>
      </c>
      <c r="D3384" s="589" t="s">
        <v>1385</v>
      </c>
    </row>
    <row r="3385" spans="1:4" ht="13.5" x14ac:dyDescent="0.25">
      <c r="A3385" s="588" t="s">
        <v>5115</v>
      </c>
      <c r="B3385" s="588" t="s">
        <v>31329</v>
      </c>
      <c r="C3385" s="588" t="s">
        <v>26237</v>
      </c>
      <c r="D3385" s="589" t="s">
        <v>597</v>
      </c>
    </row>
    <row r="3386" spans="1:4" ht="13.5" x14ac:dyDescent="0.25">
      <c r="A3386" s="588" t="s">
        <v>5116</v>
      </c>
      <c r="B3386" s="588" t="s">
        <v>31330</v>
      </c>
      <c r="C3386" s="588" t="s">
        <v>26237</v>
      </c>
      <c r="D3386" s="589" t="s">
        <v>13870</v>
      </c>
    </row>
    <row r="3387" spans="1:4" ht="13.5" x14ac:dyDescent="0.25">
      <c r="A3387" s="588" t="s">
        <v>5117</v>
      </c>
      <c r="B3387" s="588" t="s">
        <v>31331</v>
      </c>
      <c r="C3387" s="588" t="s">
        <v>26237</v>
      </c>
      <c r="D3387" s="589" t="s">
        <v>644</v>
      </c>
    </row>
    <row r="3388" spans="1:4" ht="13.5" x14ac:dyDescent="0.25">
      <c r="A3388" s="588" t="s">
        <v>5118</v>
      </c>
      <c r="B3388" s="588" t="s">
        <v>31332</v>
      </c>
      <c r="C3388" s="588" t="s">
        <v>26237</v>
      </c>
      <c r="D3388" s="589" t="s">
        <v>6762</v>
      </c>
    </row>
    <row r="3389" spans="1:4" ht="13.5" x14ac:dyDescent="0.25">
      <c r="A3389" s="588" t="s">
        <v>5119</v>
      </c>
      <c r="B3389" s="588" t="s">
        <v>31333</v>
      </c>
      <c r="C3389" s="588" t="s">
        <v>26237</v>
      </c>
      <c r="D3389" s="589" t="s">
        <v>2272</v>
      </c>
    </row>
    <row r="3390" spans="1:4" ht="13.5" x14ac:dyDescent="0.25">
      <c r="A3390" s="588" t="s">
        <v>5120</v>
      </c>
      <c r="B3390" s="588" t="s">
        <v>31334</v>
      </c>
      <c r="C3390" s="588" t="s">
        <v>26237</v>
      </c>
      <c r="D3390" s="589" t="s">
        <v>972</v>
      </c>
    </row>
    <row r="3391" spans="1:4" ht="13.5" x14ac:dyDescent="0.25">
      <c r="A3391" s="588" t="s">
        <v>5121</v>
      </c>
      <c r="B3391" s="588" t="s">
        <v>31335</v>
      </c>
      <c r="C3391" s="588" t="s">
        <v>26237</v>
      </c>
      <c r="D3391" s="589" t="s">
        <v>530</v>
      </c>
    </row>
    <row r="3392" spans="1:4" ht="13.5" x14ac:dyDescent="0.25">
      <c r="A3392" s="588" t="s">
        <v>5123</v>
      </c>
      <c r="B3392" s="588" t="s">
        <v>31336</v>
      </c>
      <c r="C3392" s="588" t="s">
        <v>26237</v>
      </c>
      <c r="D3392" s="589" t="s">
        <v>362</v>
      </c>
    </row>
    <row r="3393" spans="1:4" ht="13.5" x14ac:dyDescent="0.25">
      <c r="A3393" s="588" t="s">
        <v>5124</v>
      </c>
      <c r="B3393" s="588" t="s">
        <v>31337</v>
      </c>
      <c r="C3393" s="588" t="s">
        <v>26237</v>
      </c>
      <c r="D3393" s="589" t="s">
        <v>1069</v>
      </c>
    </row>
    <row r="3394" spans="1:4" ht="13.5" x14ac:dyDescent="0.25">
      <c r="A3394" s="588" t="s">
        <v>5125</v>
      </c>
      <c r="B3394" s="588" t="s">
        <v>31338</v>
      </c>
      <c r="C3394" s="588" t="s">
        <v>26237</v>
      </c>
      <c r="D3394" s="589" t="s">
        <v>17770</v>
      </c>
    </row>
    <row r="3395" spans="1:4" ht="13.5" x14ac:dyDescent="0.25">
      <c r="A3395" s="588" t="s">
        <v>5126</v>
      </c>
      <c r="B3395" s="588" t="s">
        <v>31339</v>
      </c>
      <c r="C3395" s="588" t="s">
        <v>26237</v>
      </c>
      <c r="D3395" s="589" t="s">
        <v>479</v>
      </c>
    </row>
    <row r="3396" spans="1:4" ht="13.5" x14ac:dyDescent="0.25">
      <c r="A3396" s="588" t="s">
        <v>5127</v>
      </c>
      <c r="B3396" s="588" t="s">
        <v>31340</v>
      </c>
      <c r="C3396" s="588" t="s">
        <v>26237</v>
      </c>
      <c r="D3396" s="589" t="s">
        <v>31341</v>
      </c>
    </row>
    <row r="3397" spans="1:4" ht="13.5" x14ac:dyDescent="0.25">
      <c r="A3397" s="588" t="s">
        <v>5128</v>
      </c>
      <c r="B3397" s="588" t="s">
        <v>31342</v>
      </c>
      <c r="C3397" s="588" t="s">
        <v>26237</v>
      </c>
      <c r="D3397" s="589" t="s">
        <v>16773</v>
      </c>
    </row>
    <row r="3398" spans="1:4" ht="13.5" x14ac:dyDescent="0.25">
      <c r="A3398" s="588" t="s">
        <v>5130</v>
      </c>
      <c r="B3398" s="588" t="s">
        <v>31343</v>
      </c>
      <c r="C3398" s="588" t="s">
        <v>26237</v>
      </c>
      <c r="D3398" s="589" t="s">
        <v>4112</v>
      </c>
    </row>
    <row r="3399" spans="1:4" ht="13.5" x14ac:dyDescent="0.25">
      <c r="A3399" s="588" t="s">
        <v>5131</v>
      </c>
      <c r="B3399" s="588" t="s">
        <v>31344</v>
      </c>
      <c r="C3399" s="588" t="s">
        <v>26237</v>
      </c>
      <c r="D3399" s="589" t="s">
        <v>363</v>
      </c>
    </row>
    <row r="3400" spans="1:4" ht="13.5" x14ac:dyDescent="0.25">
      <c r="A3400" s="588" t="s">
        <v>5132</v>
      </c>
      <c r="B3400" s="588" t="s">
        <v>31345</v>
      </c>
      <c r="C3400" s="588" t="s">
        <v>26237</v>
      </c>
      <c r="D3400" s="589" t="s">
        <v>736</v>
      </c>
    </row>
    <row r="3401" spans="1:4" ht="13.5" x14ac:dyDescent="0.25">
      <c r="A3401" s="588" t="s">
        <v>5133</v>
      </c>
      <c r="B3401" s="588" t="s">
        <v>31346</v>
      </c>
      <c r="C3401" s="588" t="s">
        <v>26237</v>
      </c>
      <c r="D3401" s="589" t="s">
        <v>13507</v>
      </c>
    </row>
    <row r="3402" spans="1:4" ht="13.5" x14ac:dyDescent="0.25">
      <c r="A3402" s="588" t="s">
        <v>5134</v>
      </c>
      <c r="B3402" s="588" t="s">
        <v>31347</v>
      </c>
      <c r="C3402" s="588" t="s">
        <v>26237</v>
      </c>
      <c r="D3402" s="589" t="s">
        <v>2686</v>
      </c>
    </row>
    <row r="3403" spans="1:4" ht="13.5" x14ac:dyDescent="0.25">
      <c r="A3403" s="588" t="s">
        <v>5135</v>
      </c>
      <c r="B3403" s="588" t="s">
        <v>31348</v>
      </c>
      <c r="C3403" s="588" t="s">
        <v>26237</v>
      </c>
      <c r="D3403" s="589" t="s">
        <v>923</v>
      </c>
    </row>
    <row r="3404" spans="1:4" ht="13.5" x14ac:dyDescent="0.25">
      <c r="A3404" s="588" t="s">
        <v>5136</v>
      </c>
      <c r="B3404" s="588" t="s">
        <v>31349</v>
      </c>
      <c r="C3404" s="588" t="s">
        <v>26237</v>
      </c>
      <c r="D3404" s="589" t="s">
        <v>1137</v>
      </c>
    </row>
    <row r="3405" spans="1:4" ht="13.5" x14ac:dyDescent="0.25">
      <c r="A3405" s="588" t="s">
        <v>5137</v>
      </c>
      <c r="B3405" s="588" t="s">
        <v>31350</v>
      </c>
      <c r="C3405" s="588" t="s">
        <v>26237</v>
      </c>
      <c r="D3405" s="589" t="s">
        <v>14486</v>
      </c>
    </row>
    <row r="3406" spans="1:4" ht="13.5" x14ac:dyDescent="0.25">
      <c r="A3406" s="588" t="s">
        <v>5139</v>
      </c>
      <c r="B3406" s="588" t="s">
        <v>31351</v>
      </c>
      <c r="C3406" s="588" t="s">
        <v>26237</v>
      </c>
      <c r="D3406" s="589" t="s">
        <v>31352</v>
      </c>
    </row>
    <row r="3407" spans="1:4" ht="13.5" x14ac:dyDescent="0.25">
      <c r="A3407" s="588" t="s">
        <v>5140</v>
      </c>
      <c r="B3407" s="588" t="s">
        <v>31353</v>
      </c>
      <c r="C3407" s="588" t="s">
        <v>26237</v>
      </c>
      <c r="D3407" s="589" t="s">
        <v>22027</v>
      </c>
    </row>
    <row r="3408" spans="1:4" ht="13.5" x14ac:dyDescent="0.25">
      <c r="A3408" s="588" t="s">
        <v>5141</v>
      </c>
      <c r="B3408" s="588" t="s">
        <v>31354</v>
      </c>
      <c r="C3408" s="588" t="s">
        <v>26237</v>
      </c>
      <c r="D3408" s="589" t="s">
        <v>8139</v>
      </c>
    </row>
    <row r="3409" spans="1:4" ht="13.5" x14ac:dyDescent="0.25">
      <c r="A3409" s="588" t="s">
        <v>5142</v>
      </c>
      <c r="B3409" s="588" t="s">
        <v>31355</v>
      </c>
      <c r="C3409" s="588" t="s">
        <v>26237</v>
      </c>
      <c r="D3409" s="589" t="s">
        <v>280</v>
      </c>
    </row>
    <row r="3410" spans="1:4" ht="13.5" x14ac:dyDescent="0.25">
      <c r="A3410" s="588" t="s">
        <v>5144</v>
      </c>
      <c r="B3410" s="588" t="s">
        <v>31356</v>
      </c>
      <c r="C3410" s="588" t="s">
        <v>26237</v>
      </c>
      <c r="D3410" s="589" t="s">
        <v>953</v>
      </c>
    </row>
    <row r="3411" spans="1:4" ht="13.5" x14ac:dyDescent="0.25">
      <c r="A3411" s="588" t="s">
        <v>5145</v>
      </c>
      <c r="B3411" s="588" t="s">
        <v>31357</v>
      </c>
      <c r="C3411" s="588" t="s">
        <v>26237</v>
      </c>
      <c r="D3411" s="589" t="s">
        <v>1201</v>
      </c>
    </row>
    <row r="3412" spans="1:4" ht="13.5" x14ac:dyDescent="0.25">
      <c r="A3412" s="588" t="s">
        <v>5146</v>
      </c>
      <c r="B3412" s="588" t="s">
        <v>31358</v>
      </c>
      <c r="C3412" s="588" t="s">
        <v>26237</v>
      </c>
      <c r="D3412" s="589" t="s">
        <v>831</v>
      </c>
    </row>
    <row r="3413" spans="1:4" ht="13.5" x14ac:dyDescent="0.25">
      <c r="A3413" s="588" t="s">
        <v>5147</v>
      </c>
      <c r="B3413" s="588" t="s">
        <v>31359</v>
      </c>
      <c r="C3413" s="588" t="s">
        <v>26237</v>
      </c>
      <c r="D3413" s="589" t="s">
        <v>496</v>
      </c>
    </row>
    <row r="3414" spans="1:4" ht="13.5" x14ac:dyDescent="0.25">
      <c r="A3414" s="588" t="s">
        <v>5148</v>
      </c>
      <c r="B3414" s="588" t="s">
        <v>31360</v>
      </c>
      <c r="C3414" s="588" t="s">
        <v>26237</v>
      </c>
      <c r="D3414" s="589" t="s">
        <v>4815</v>
      </c>
    </row>
    <row r="3415" spans="1:4" ht="13.5" x14ac:dyDescent="0.25">
      <c r="A3415" s="588" t="s">
        <v>5149</v>
      </c>
      <c r="B3415" s="588" t="s">
        <v>31361</v>
      </c>
      <c r="C3415" s="588" t="s">
        <v>26237</v>
      </c>
      <c r="D3415" s="589" t="s">
        <v>13508</v>
      </c>
    </row>
    <row r="3416" spans="1:4" ht="13.5" x14ac:dyDescent="0.25">
      <c r="A3416" s="588" t="s">
        <v>5150</v>
      </c>
      <c r="B3416" s="588" t="s">
        <v>31362</v>
      </c>
      <c r="C3416" s="588" t="s">
        <v>26237</v>
      </c>
      <c r="D3416" s="589" t="s">
        <v>13627</v>
      </c>
    </row>
    <row r="3417" spans="1:4" ht="13.5" x14ac:dyDescent="0.25">
      <c r="A3417" s="588" t="s">
        <v>5151</v>
      </c>
      <c r="B3417" s="588" t="s">
        <v>31363</v>
      </c>
      <c r="C3417" s="588" t="s">
        <v>26237</v>
      </c>
      <c r="D3417" s="589" t="s">
        <v>655</v>
      </c>
    </row>
    <row r="3418" spans="1:4" ht="13.5" x14ac:dyDescent="0.25">
      <c r="A3418" s="588" t="s">
        <v>5152</v>
      </c>
      <c r="B3418" s="588" t="s">
        <v>31364</v>
      </c>
      <c r="C3418" s="588" t="s">
        <v>26237</v>
      </c>
      <c r="D3418" s="589" t="s">
        <v>609</v>
      </c>
    </row>
    <row r="3419" spans="1:4" ht="13.5" x14ac:dyDescent="0.25">
      <c r="A3419" s="588" t="s">
        <v>5153</v>
      </c>
      <c r="B3419" s="588" t="s">
        <v>31365</v>
      </c>
      <c r="C3419" s="588" t="s">
        <v>26237</v>
      </c>
      <c r="D3419" s="589" t="s">
        <v>18086</v>
      </c>
    </row>
    <row r="3420" spans="1:4" ht="13.5" x14ac:dyDescent="0.25">
      <c r="A3420" s="588" t="s">
        <v>5155</v>
      </c>
      <c r="B3420" s="588" t="s">
        <v>31366</v>
      </c>
      <c r="C3420" s="588" t="s">
        <v>26237</v>
      </c>
      <c r="D3420" s="589" t="s">
        <v>13489</v>
      </c>
    </row>
    <row r="3421" spans="1:4" ht="13.5" x14ac:dyDescent="0.25">
      <c r="A3421" s="588" t="s">
        <v>5156</v>
      </c>
      <c r="B3421" s="588" t="s">
        <v>31367</v>
      </c>
      <c r="C3421" s="588" t="s">
        <v>26237</v>
      </c>
      <c r="D3421" s="589" t="s">
        <v>4317</v>
      </c>
    </row>
    <row r="3422" spans="1:4" ht="13.5" x14ac:dyDescent="0.25">
      <c r="A3422" s="588" t="s">
        <v>5158</v>
      </c>
      <c r="B3422" s="588" t="s">
        <v>31368</v>
      </c>
      <c r="C3422" s="588" t="s">
        <v>26237</v>
      </c>
      <c r="D3422" s="589" t="s">
        <v>1484</v>
      </c>
    </row>
    <row r="3423" spans="1:4" ht="13.5" x14ac:dyDescent="0.25">
      <c r="A3423" s="588" t="s">
        <v>5160</v>
      </c>
      <c r="B3423" s="588" t="s">
        <v>31369</v>
      </c>
      <c r="C3423" s="588" t="s">
        <v>26237</v>
      </c>
      <c r="D3423" s="589" t="s">
        <v>31370</v>
      </c>
    </row>
    <row r="3424" spans="1:4" ht="13.5" x14ac:dyDescent="0.25">
      <c r="A3424" s="588" t="s">
        <v>5161</v>
      </c>
      <c r="B3424" s="588" t="s">
        <v>31371</v>
      </c>
      <c r="C3424" s="588" t="s">
        <v>26237</v>
      </c>
      <c r="D3424" s="589" t="s">
        <v>31062</v>
      </c>
    </row>
    <row r="3425" spans="1:4" ht="13.5" x14ac:dyDescent="0.25">
      <c r="A3425" s="588" t="s">
        <v>5162</v>
      </c>
      <c r="B3425" s="588" t="s">
        <v>31372</v>
      </c>
      <c r="C3425" s="588" t="s">
        <v>26237</v>
      </c>
      <c r="D3425" s="589" t="s">
        <v>31373</v>
      </c>
    </row>
    <row r="3426" spans="1:4" ht="13.5" x14ac:dyDescent="0.25">
      <c r="A3426" s="588" t="s">
        <v>5163</v>
      </c>
      <c r="B3426" s="588" t="s">
        <v>31374</v>
      </c>
      <c r="C3426" s="588" t="s">
        <v>26237</v>
      </c>
      <c r="D3426" s="589" t="s">
        <v>4990</v>
      </c>
    </row>
    <row r="3427" spans="1:4" ht="13.5" x14ac:dyDescent="0.25">
      <c r="A3427" s="588" t="s">
        <v>5164</v>
      </c>
      <c r="B3427" s="588" t="s">
        <v>31375</v>
      </c>
      <c r="C3427" s="588" t="s">
        <v>26237</v>
      </c>
      <c r="D3427" s="589" t="s">
        <v>31376</v>
      </c>
    </row>
    <row r="3428" spans="1:4" ht="13.5" x14ac:dyDescent="0.25">
      <c r="A3428" s="588" t="s">
        <v>5165</v>
      </c>
      <c r="B3428" s="588" t="s">
        <v>31377</v>
      </c>
      <c r="C3428" s="588" t="s">
        <v>26237</v>
      </c>
      <c r="D3428" s="589" t="s">
        <v>31378</v>
      </c>
    </row>
    <row r="3429" spans="1:4" ht="13.5" x14ac:dyDescent="0.25">
      <c r="A3429" s="588" t="s">
        <v>5166</v>
      </c>
      <c r="B3429" s="588" t="s">
        <v>31379</v>
      </c>
      <c r="C3429" s="588" t="s">
        <v>26237</v>
      </c>
      <c r="D3429" s="589" t="s">
        <v>1137</v>
      </c>
    </row>
    <row r="3430" spans="1:4" ht="13.5" x14ac:dyDescent="0.25">
      <c r="A3430" s="588" t="s">
        <v>5167</v>
      </c>
      <c r="B3430" s="588" t="s">
        <v>31380</v>
      </c>
      <c r="C3430" s="588" t="s">
        <v>26237</v>
      </c>
      <c r="D3430" s="589" t="s">
        <v>31381</v>
      </c>
    </row>
    <row r="3431" spans="1:4" ht="13.5" x14ac:dyDescent="0.25">
      <c r="A3431" s="588" t="s">
        <v>5168</v>
      </c>
      <c r="B3431" s="588" t="s">
        <v>31382</v>
      </c>
      <c r="C3431" s="588" t="s">
        <v>26237</v>
      </c>
      <c r="D3431" s="589" t="s">
        <v>1104</v>
      </c>
    </row>
    <row r="3432" spans="1:4" ht="13.5" x14ac:dyDescent="0.25">
      <c r="A3432" s="588" t="s">
        <v>5169</v>
      </c>
      <c r="B3432" s="588" t="s">
        <v>31383</v>
      </c>
      <c r="C3432" s="588" t="s">
        <v>26237</v>
      </c>
      <c r="D3432" s="589" t="s">
        <v>31384</v>
      </c>
    </row>
    <row r="3433" spans="1:4" ht="13.5" x14ac:dyDescent="0.25">
      <c r="A3433" s="588" t="s">
        <v>5170</v>
      </c>
      <c r="B3433" s="588" t="s">
        <v>31385</v>
      </c>
      <c r="C3433" s="588" t="s">
        <v>26237</v>
      </c>
      <c r="D3433" s="589" t="s">
        <v>634</v>
      </c>
    </row>
    <row r="3434" spans="1:4" ht="13.5" x14ac:dyDescent="0.25">
      <c r="A3434" s="588" t="s">
        <v>5171</v>
      </c>
      <c r="B3434" s="588" t="s">
        <v>31386</v>
      </c>
      <c r="C3434" s="588" t="s">
        <v>26237</v>
      </c>
      <c r="D3434" s="589" t="s">
        <v>31387</v>
      </c>
    </row>
    <row r="3435" spans="1:4" ht="13.5" x14ac:dyDescent="0.25">
      <c r="A3435" s="588" t="s">
        <v>5172</v>
      </c>
      <c r="B3435" s="588" t="s">
        <v>31388</v>
      </c>
      <c r="C3435" s="588" t="s">
        <v>26237</v>
      </c>
      <c r="D3435" s="589" t="s">
        <v>811</v>
      </c>
    </row>
    <row r="3436" spans="1:4" ht="13.5" x14ac:dyDescent="0.25">
      <c r="A3436" s="588" t="s">
        <v>5173</v>
      </c>
      <c r="B3436" s="588" t="s">
        <v>31389</v>
      </c>
      <c r="C3436" s="588" t="s">
        <v>26237</v>
      </c>
      <c r="D3436" s="589" t="s">
        <v>18126</v>
      </c>
    </row>
    <row r="3437" spans="1:4" ht="13.5" x14ac:dyDescent="0.25">
      <c r="A3437" s="588" t="s">
        <v>5174</v>
      </c>
      <c r="B3437" s="588" t="s">
        <v>31390</v>
      </c>
      <c r="C3437" s="588" t="s">
        <v>26237</v>
      </c>
      <c r="D3437" s="589" t="s">
        <v>31391</v>
      </c>
    </row>
    <row r="3438" spans="1:4" ht="13.5" x14ac:dyDescent="0.25">
      <c r="A3438" s="588" t="s">
        <v>5175</v>
      </c>
      <c r="B3438" s="588" t="s">
        <v>31392</v>
      </c>
      <c r="C3438" s="588" t="s">
        <v>26237</v>
      </c>
      <c r="D3438" s="589" t="s">
        <v>31393</v>
      </c>
    </row>
    <row r="3439" spans="1:4" ht="13.5" x14ac:dyDescent="0.25">
      <c r="A3439" s="588" t="s">
        <v>5176</v>
      </c>
      <c r="B3439" s="588" t="s">
        <v>31394</v>
      </c>
      <c r="C3439" s="588" t="s">
        <v>26237</v>
      </c>
      <c r="D3439" s="589" t="s">
        <v>22393</v>
      </c>
    </row>
    <row r="3440" spans="1:4" ht="13.5" x14ac:dyDescent="0.25">
      <c r="A3440" s="588" t="s">
        <v>5178</v>
      </c>
      <c r="B3440" s="588" t="s">
        <v>31395</v>
      </c>
      <c r="C3440" s="588" t="s">
        <v>26237</v>
      </c>
      <c r="D3440" s="589" t="s">
        <v>31396</v>
      </c>
    </row>
    <row r="3441" spans="1:4" ht="13.5" x14ac:dyDescent="0.25">
      <c r="A3441" s="588" t="s">
        <v>5179</v>
      </c>
      <c r="B3441" s="588" t="s">
        <v>31397</v>
      </c>
      <c r="C3441" s="588" t="s">
        <v>26237</v>
      </c>
      <c r="D3441" s="589" t="s">
        <v>18371</v>
      </c>
    </row>
    <row r="3442" spans="1:4" ht="13.5" x14ac:dyDescent="0.25">
      <c r="A3442" s="588" t="s">
        <v>5180</v>
      </c>
      <c r="B3442" s="588" t="s">
        <v>31398</v>
      </c>
      <c r="C3442" s="588" t="s">
        <v>26237</v>
      </c>
      <c r="D3442" s="589" t="s">
        <v>29418</v>
      </c>
    </row>
    <row r="3443" spans="1:4" ht="13.5" x14ac:dyDescent="0.25">
      <c r="A3443" s="588" t="s">
        <v>5181</v>
      </c>
      <c r="B3443" s="588" t="s">
        <v>31399</v>
      </c>
      <c r="C3443" s="588" t="s">
        <v>26237</v>
      </c>
      <c r="D3443" s="589" t="s">
        <v>31400</v>
      </c>
    </row>
    <row r="3444" spans="1:4" ht="13.5" x14ac:dyDescent="0.25">
      <c r="A3444" s="588" t="s">
        <v>5182</v>
      </c>
      <c r="B3444" s="588" t="s">
        <v>31401</v>
      </c>
      <c r="C3444" s="588" t="s">
        <v>26237</v>
      </c>
      <c r="D3444" s="589" t="s">
        <v>29470</v>
      </c>
    </row>
    <row r="3445" spans="1:4" ht="13.5" x14ac:dyDescent="0.25">
      <c r="A3445" s="588" t="s">
        <v>5183</v>
      </c>
      <c r="B3445" s="588" t="s">
        <v>31402</v>
      </c>
      <c r="C3445" s="588" t="s">
        <v>26237</v>
      </c>
      <c r="D3445" s="589" t="s">
        <v>698</v>
      </c>
    </row>
    <row r="3446" spans="1:4" ht="13.5" x14ac:dyDescent="0.25">
      <c r="A3446" s="588" t="s">
        <v>5184</v>
      </c>
      <c r="B3446" s="588" t="s">
        <v>31403</v>
      </c>
      <c r="C3446" s="588" t="s">
        <v>26237</v>
      </c>
      <c r="D3446" s="589" t="s">
        <v>31404</v>
      </c>
    </row>
    <row r="3447" spans="1:4" ht="13.5" x14ac:dyDescent="0.25">
      <c r="A3447" s="588" t="s">
        <v>5185</v>
      </c>
      <c r="B3447" s="588" t="s">
        <v>31405</v>
      </c>
      <c r="C3447" s="588" t="s">
        <v>26237</v>
      </c>
      <c r="D3447" s="589" t="s">
        <v>29628</v>
      </c>
    </row>
    <row r="3448" spans="1:4" ht="13.5" x14ac:dyDescent="0.25">
      <c r="A3448" s="588" t="s">
        <v>5186</v>
      </c>
      <c r="B3448" s="588" t="s">
        <v>31406</v>
      </c>
      <c r="C3448" s="588" t="s">
        <v>26237</v>
      </c>
      <c r="D3448" s="589" t="s">
        <v>31404</v>
      </c>
    </row>
    <row r="3449" spans="1:4" ht="13.5" x14ac:dyDescent="0.25">
      <c r="A3449" s="588" t="s">
        <v>5187</v>
      </c>
      <c r="B3449" s="588" t="s">
        <v>31407</v>
      </c>
      <c r="C3449" s="588" t="s">
        <v>26237</v>
      </c>
      <c r="D3449" s="589" t="s">
        <v>13649</v>
      </c>
    </row>
    <row r="3450" spans="1:4" ht="13.5" x14ac:dyDescent="0.25">
      <c r="A3450" s="588" t="s">
        <v>5188</v>
      </c>
      <c r="B3450" s="588" t="s">
        <v>31408</v>
      </c>
      <c r="C3450" s="588" t="s">
        <v>26237</v>
      </c>
      <c r="D3450" s="589" t="s">
        <v>31409</v>
      </c>
    </row>
    <row r="3451" spans="1:4" ht="13.5" x14ac:dyDescent="0.25">
      <c r="A3451" s="588" t="s">
        <v>5189</v>
      </c>
      <c r="B3451" s="588" t="s">
        <v>31410</v>
      </c>
      <c r="C3451" s="588" t="s">
        <v>26237</v>
      </c>
      <c r="D3451" s="589" t="s">
        <v>23029</v>
      </c>
    </row>
    <row r="3452" spans="1:4" ht="13.5" x14ac:dyDescent="0.25">
      <c r="A3452" s="588" t="s">
        <v>5190</v>
      </c>
      <c r="B3452" s="588" t="s">
        <v>31411</v>
      </c>
      <c r="C3452" s="588" t="s">
        <v>26237</v>
      </c>
      <c r="D3452" s="589" t="s">
        <v>837</v>
      </c>
    </row>
    <row r="3453" spans="1:4" ht="13.5" x14ac:dyDescent="0.25">
      <c r="A3453" s="588" t="s">
        <v>5191</v>
      </c>
      <c r="B3453" s="588" t="s">
        <v>31412</v>
      </c>
      <c r="C3453" s="588" t="s">
        <v>26237</v>
      </c>
      <c r="D3453" s="589" t="s">
        <v>14125</v>
      </c>
    </row>
    <row r="3454" spans="1:4" ht="13.5" x14ac:dyDescent="0.25">
      <c r="A3454" s="588" t="s">
        <v>5192</v>
      </c>
      <c r="B3454" s="588" t="s">
        <v>31413</v>
      </c>
      <c r="C3454" s="588" t="s">
        <v>26237</v>
      </c>
      <c r="D3454" s="589" t="s">
        <v>2214</v>
      </c>
    </row>
    <row r="3455" spans="1:4" ht="13.5" x14ac:dyDescent="0.25">
      <c r="A3455" s="588" t="s">
        <v>5193</v>
      </c>
      <c r="B3455" s="588" t="s">
        <v>31414</v>
      </c>
      <c r="C3455" s="588" t="s">
        <v>26237</v>
      </c>
      <c r="D3455" s="589" t="s">
        <v>1409</v>
      </c>
    </row>
    <row r="3456" spans="1:4" ht="13.5" x14ac:dyDescent="0.25">
      <c r="A3456" s="588" t="s">
        <v>5194</v>
      </c>
      <c r="B3456" s="588" t="s">
        <v>31415</v>
      </c>
      <c r="C3456" s="588" t="s">
        <v>26237</v>
      </c>
      <c r="D3456" s="589" t="s">
        <v>598</v>
      </c>
    </row>
    <row r="3457" spans="1:4" ht="13.5" x14ac:dyDescent="0.25">
      <c r="A3457" s="588" t="s">
        <v>5195</v>
      </c>
      <c r="B3457" s="588" t="s">
        <v>31416</v>
      </c>
      <c r="C3457" s="588" t="s">
        <v>26237</v>
      </c>
      <c r="D3457" s="589" t="s">
        <v>1388</v>
      </c>
    </row>
    <row r="3458" spans="1:4" ht="13.5" x14ac:dyDescent="0.25">
      <c r="A3458" s="588" t="s">
        <v>5196</v>
      </c>
      <c r="B3458" s="588" t="s">
        <v>31417</v>
      </c>
      <c r="C3458" s="588" t="s">
        <v>26237</v>
      </c>
      <c r="D3458" s="589" t="s">
        <v>1355</v>
      </c>
    </row>
    <row r="3459" spans="1:4" ht="13.5" x14ac:dyDescent="0.25">
      <c r="A3459" s="588" t="s">
        <v>5197</v>
      </c>
      <c r="B3459" s="588" t="s">
        <v>31418</v>
      </c>
      <c r="C3459" s="588" t="s">
        <v>26237</v>
      </c>
      <c r="D3459" s="589" t="s">
        <v>613</v>
      </c>
    </row>
    <row r="3460" spans="1:4" ht="13.5" x14ac:dyDescent="0.25">
      <c r="A3460" s="588" t="s">
        <v>5198</v>
      </c>
      <c r="B3460" s="588" t="s">
        <v>31419</v>
      </c>
      <c r="C3460" s="588" t="s">
        <v>26237</v>
      </c>
      <c r="D3460" s="589" t="s">
        <v>690</v>
      </c>
    </row>
    <row r="3461" spans="1:4" ht="13.5" x14ac:dyDescent="0.25">
      <c r="A3461" s="588" t="s">
        <v>5199</v>
      </c>
      <c r="B3461" s="588" t="s">
        <v>31420</v>
      </c>
      <c r="C3461" s="588" t="s">
        <v>26237</v>
      </c>
      <c r="D3461" s="589" t="s">
        <v>16790</v>
      </c>
    </row>
    <row r="3462" spans="1:4" ht="13.5" x14ac:dyDescent="0.25">
      <c r="A3462" s="588" t="s">
        <v>5200</v>
      </c>
      <c r="B3462" s="588" t="s">
        <v>31421</v>
      </c>
      <c r="C3462" s="588" t="s">
        <v>26237</v>
      </c>
      <c r="D3462" s="589" t="s">
        <v>31422</v>
      </c>
    </row>
    <row r="3463" spans="1:4" ht="13.5" x14ac:dyDescent="0.25">
      <c r="A3463" s="588" t="s">
        <v>5202</v>
      </c>
      <c r="B3463" s="588" t="s">
        <v>31423</v>
      </c>
      <c r="C3463" s="588" t="s">
        <v>26237</v>
      </c>
      <c r="D3463" s="589" t="s">
        <v>2536</v>
      </c>
    </row>
    <row r="3464" spans="1:4" ht="13.5" x14ac:dyDescent="0.25">
      <c r="A3464" s="588" t="s">
        <v>5203</v>
      </c>
      <c r="B3464" s="588" t="s">
        <v>31424</v>
      </c>
      <c r="C3464" s="588" t="s">
        <v>26237</v>
      </c>
      <c r="D3464" s="589" t="s">
        <v>864</v>
      </c>
    </row>
    <row r="3465" spans="1:4" ht="13.5" x14ac:dyDescent="0.25">
      <c r="A3465" s="588" t="s">
        <v>5205</v>
      </c>
      <c r="B3465" s="588" t="s">
        <v>31425</v>
      </c>
      <c r="C3465" s="588" t="s">
        <v>26237</v>
      </c>
      <c r="D3465" s="589" t="s">
        <v>13377</v>
      </c>
    </row>
    <row r="3466" spans="1:4" ht="13.5" x14ac:dyDescent="0.25">
      <c r="A3466" s="588" t="s">
        <v>5206</v>
      </c>
      <c r="B3466" s="588" t="s">
        <v>31426</v>
      </c>
      <c r="C3466" s="588" t="s">
        <v>26237</v>
      </c>
      <c r="D3466" s="589" t="s">
        <v>1462</v>
      </c>
    </row>
    <row r="3467" spans="1:4" ht="13.5" x14ac:dyDescent="0.25">
      <c r="A3467" s="588" t="s">
        <v>5207</v>
      </c>
      <c r="B3467" s="588" t="s">
        <v>31427</v>
      </c>
      <c r="C3467" s="588" t="s">
        <v>26237</v>
      </c>
      <c r="D3467" s="589" t="s">
        <v>21465</v>
      </c>
    </row>
    <row r="3468" spans="1:4" ht="13.5" x14ac:dyDescent="0.25">
      <c r="A3468" s="588" t="s">
        <v>5208</v>
      </c>
      <c r="B3468" s="588" t="s">
        <v>31428</v>
      </c>
      <c r="C3468" s="588" t="s">
        <v>26237</v>
      </c>
      <c r="D3468" s="589" t="s">
        <v>1132</v>
      </c>
    </row>
    <row r="3469" spans="1:4" ht="13.5" x14ac:dyDescent="0.25">
      <c r="A3469" s="588" t="s">
        <v>5209</v>
      </c>
      <c r="B3469" s="588" t="s">
        <v>31429</v>
      </c>
      <c r="C3469" s="588" t="s">
        <v>26237</v>
      </c>
      <c r="D3469" s="589" t="s">
        <v>30134</v>
      </c>
    </row>
    <row r="3470" spans="1:4" ht="13.5" x14ac:dyDescent="0.25">
      <c r="A3470" s="588" t="s">
        <v>5210</v>
      </c>
      <c r="B3470" s="588" t="s">
        <v>31430</v>
      </c>
      <c r="C3470" s="588" t="s">
        <v>26237</v>
      </c>
      <c r="D3470" s="589" t="s">
        <v>2508</v>
      </c>
    </row>
    <row r="3471" spans="1:4" ht="13.5" x14ac:dyDescent="0.25">
      <c r="A3471" s="588" t="s">
        <v>5211</v>
      </c>
      <c r="B3471" s="588" t="s">
        <v>31431</v>
      </c>
      <c r="C3471" s="588" t="s">
        <v>26237</v>
      </c>
      <c r="D3471" s="589" t="s">
        <v>22666</v>
      </c>
    </row>
    <row r="3472" spans="1:4" ht="13.5" x14ac:dyDescent="0.25">
      <c r="A3472" s="588" t="s">
        <v>5212</v>
      </c>
      <c r="B3472" s="588" t="s">
        <v>31432</v>
      </c>
      <c r="C3472" s="588" t="s">
        <v>26237</v>
      </c>
      <c r="D3472" s="589" t="s">
        <v>1388</v>
      </c>
    </row>
    <row r="3473" spans="1:4" ht="13.5" x14ac:dyDescent="0.25">
      <c r="A3473" s="588" t="s">
        <v>5214</v>
      </c>
      <c r="B3473" s="588" t="s">
        <v>31433</v>
      </c>
      <c r="C3473" s="588" t="s">
        <v>26237</v>
      </c>
      <c r="D3473" s="589" t="s">
        <v>1314</v>
      </c>
    </row>
    <row r="3474" spans="1:4" ht="13.5" x14ac:dyDescent="0.25">
      <c r="A3474" s="588" t="s">
        <v>5216</v>
      </c>
      <c r="B3474" s="588" t="s">
        <v>31434</v>
      </c>
      <c r="C3474" s="588" t="s">
        <v>26237</v>
      </c>
      <c r="D3474" s="589" t="s">
        <v>2431</v>
      </c>
    </row>
    <row r="3475" spans="1:4" ht="13.5" x14ac:dyDescent="0.25">
      <c r="A3475" s="588" t="s">
        <v>5218</v>
      </c>
      <c r="B3475" s="588" t="s">
        <v>31435</v>
      </c>
      <c r="C3475" s="588" t="s">
        <v>26237</v>
      </c>
      <c r="D3475" s="589" t="s">
        <v>856</v>
      </c>
    </row>
    <row r="3476" spans="1:4" ht="13.5" x14ac:dyDescent="0.25">
      <c r="A3476" s="588" t="s">
        <v>5219</v>
      </c>
      <c r="B3476" s="588" t="s">
        <v>31436</v>
      </c>
      <c r="C3476" s="588" t="s">
        <v>26237</v>
      </c>
      <c r="D3476" s="589" t="s">
        <v>19056</v>
      </c>
    </row>
    <row r="3477" spans="1:4" ht="13.5" x14ac:dyDescent="0.25">
      <c r="A3477" s="588" t="s">
        <v>5220</v>
      </c>
      <c r="B3477" s="588" t="s">
        <v>31437</v>
      </c>
      <c r="C3477" s="588" t="s">
        <v>26237</v>
      </c>
      <c r="D3477" s="589" t="s">
        <v>31438</v>
      </c>
    </row>
    <row r="3478" spans="1:4" ht="13.5" x14ac:dyDescent="0.25">
      <c r="A3478" s="588" t="s">
        <v>5221</v>
      </c>
      <c r="B3478" s="588" t="s">
        <v>31439</v>
      </c>
      <c r="C3478" s="588" t="s">
        <v>26237</v>
      </c>
      <c r="D3478" s="589" t="s">
        <v>31440</v>
      </c>
    </row>
    <row r="3479" spans="1:4" ht="13.5" x14ac:dyDescent="0.25">
      <c r="A3479" s="588" t="s">
        <v>5222</v>
      </c>
      <c r="B3479" s="588" t="s">
        <v>31441</v>
      </c>
      <c r="C3479" s="588" t="s">
        <v>26237</v>
      </c>
      <c r="D3479" s="589" t="s">
        <v>21927</v>
      </c>
    </row>
    <row r="3480" spans="1:4" ht="13.5" x14ac:dyDescent="0.25">
      <c r="A3480" s="588" t="s">
        <v>5223</v>
      </c>
      <c r="B3480" s="588" t="s">
        <v>31442</v>
      </c>
      <c r="C3480" s="588" t="s">
        <v>26237</v>
      </c>
      <c r="D3480" s="589" t="s">
        <v>31443</v>
      </c>
    </row>
    <row r="3481" spans="1:4" ht="13.5" x14ac:dyDescent="0.25">
      <c r="A3481" s="588" t="s">
        <v>5224</v>
      </c>
      <c r="B3481" s="588" t="s">
        <v>31444</v>
      </c>
      <c r="C3481" s="588" t="s">
        <v>26237</v>
      </c>
      <c r="D3481" s="589" t="s">
        <v>13639</v>
      </c>
    </row>
    <row r="3482" spans="1:4" ht="13.5" x14ac:dyDescent="0.25">
      <c r="A3482" s="588" t="s">
        <v>5225</v>
      </c>
      <c r="B3482" s="588" t="s">
        <v>31445</v>
      </c>
      <c r="C3482" s="588" t="s">
        <v>26237</v>
      </c>
      <c r="D3482" s="589" t="s">
        <v>893</v>
      </c>
    </row>
    <row r="3483" spans="1:4" ht="13.5" x14ac:dyDescent="0.25">
      <c r="A3483" s="588" t="s">
        <v>5226</v>
      </c>
      <c r="B3483" s="588" t="s">
        <v>31446</v>
      </c>
      <c r="C3483" s="588" t="s">
        <v>26237</v>
      </c>
      <c r="D3483" s="589" t="s">
        <v>339</v>
      </c>
    </row>
    <row r="3484" spans="1:4" ht="13.5" x14ac:dyDescent="0.25">
      <c r="A3484" s="588" t="s">
        <v>5228</v>
      </c>
      <c r="B3484" s="588" t="s">
        <v>31447</v>
      </c>
      <c r="C3484" s="588" t="s">
        <v>26237</v>
      </c>
      <c r="D3484" s="589" t="s">
        <v>27703</v>
      </c>
    </row>
    <row r="3485" spans="1:4" ht="13.5" x14ac:dyDescent="0.25">
      <c r="A3485" s="588" t="s">
        <v>5229</v>
      </c>
      <c r="B3485" s="588" t="s">
        <v>31448</v>
      </c>
      <c r="C3485" s="588" t="s">
        <v>26237</v>
      </c>
      <c r="D3485" s="589" t="s">
        <v>31449</v>
      </c>
    </row>
    <row r="3486" spans="1:4" ht="13.5" x14ac:dyDescent="0.25">
      <c r="A3486" s="588" t="s">
        <v>5230</v>
      </c>
      <c r="B3486" s="588" t="s">
        <v>31450</v>
      </c>
      <c r="C3486" s="588" t="s">
        <v>26237</v>
      </c>
      <c r="D3486" s="589" t="s">
        <v>31451</v>
      </c>
    </row>
    <row r="3487" spans="1:4" ht="13.5" x14ac:dyDescent="0.25">
      <c r="A3487" s="588" t="s">
        <v>5231</v>
      </c>
      <c r="B3487" s="588" t="s">
        <v>31452</v>
      </c>
      <c r="C3487" s="588" t="s">
        <v>26237</v>
      </c>
      <c r="D3487" s="589" t="s">
        <v>31453</v>
      </c>
    </row>
    <row r="3488" spans="1:4" ht="13.5" x14ac:dyDescent="0.25">
      <c r="A3488" s="588" t="s">
        <v>5232</v>
      </c>
      <c r="B3488" s="588" t="s">
        <v>31454</v>
      </c>
      <c r="C3488" s="588" t="s">
        <v>26237</v>
      </c>
      <c r="D3488" s="589" t="s">
        <v>1913</v>
      </c>
    </row>
    <row r="3489" spans="1:4" ht="13.5" x14ac:dyDescent="0.25">
      <c r="A3489" s="588" t="s">
        <v>5233</v>
      </c>
      <c r="B3489" s="588" t="s">
        <v>31455</v>
      </c>
      <c r="C3489" s="588" t="s">
        <v>26237</v>
      </c>
      <c r="D3489" s="589" t="s">
        <v>18871</v>
      </c>
    </row>
    <row r="3490" spans="1:4" ht="13.5" x14ac:dyDescent="0.25">
      <c r="A3490" s="588" t="s">
        <v>5234</v>
      </c>
      <c r="B3490" s="588" t="s">
        <v>31456</v>
      </c>
      <c r="C3490" s="588" t="s">
        <v>26237</v>
      </c>
      <c r="D3490" s="589" t="s">
        <v>31457</v>
      </c>
    </row>
    <row r="3491" spans="1:4" ht="13.5" x14ac:dyDescent="0.25">
      <c r="A3491" s="588" t="s">
        <v>5235</v>
      </c>
      <c r="B3491" s="588" t="s">
        <v>31458</v>
      </c>
      <c r="C3491" s="588" t="s">
        <v>26237</v>
      </c>
      <c r="D3491" s="589" t="s">
        <v>31459</v>
      </c>
    </row>
    <row r="3492" spans="1:4" ht="13.5" x14ac:dyDescent="0.25">
      <c r="A3492" s="588" t="s">
        <v>5236</v>
      </c>
      <c r="B3492" s="588" t="s">
        <v>31460</v>
      </c>
      <c r="C3492" s="588" t="s">
        <v>26237</v>
      </c>
      <c r="D3492" s="589" t="s">
        <v>1007</v>
      </c>
    </row>
    <row r="3493" spans="1:4" ht="13.5" x14ac:dyDescent="0.25">
      <c r="A3493" s="588" t="s">
        <v>5237</v>
      </c>
      <c r="B3493" s="588" t="s">
        <v>31461</v>
      </c>
      <c r="C3493" s="588" t="s">
        <v>26237</v>
      </c>
      <c r="D3493" s="589" t="s">
        <v>4486</v>
      </c>
    </row>
    <row r="3494" spans="1:4" ht="13.5" x14ac:dyDescent="0.25">
      <c r="A3494" s="588" t="s">
        <v>5238</v>
      </c>
      <c r="B3494" s="588" t="s">
        <v>31462</v>
      </c>
      <c r="C3494" s="588" t="s">
        <v>26237</v>
      </c>
      <c r="D3494" s="589" t="s">
        <v>4486</v>
      </c>
    </row>
    <row r="3495" spans="1:4" ht="13.5" x14ac:dyDescent="0.25">
      <c r="A3495" s="588" t="s">
        <v>5239</v>
      </c>
      <c r="B3495" s="588" t="s">
        <v>31463</v>
      </c>
      <c r="C3495" s="588" t="s">
        <v>26237</v>
      </c>
      <c r="D3495" s="589" t="s">
        <v>31464</v>
      </c>
    </row>
    <row r="3496" spans="1:4" ht="13.5" x14ac:dyDescent="0.25">
      <c r="A3496" s="588" t="s">
        <v>5240</v>
      </c>
      <c r="B3496" s="588" t="s">
        <v>31465</v>
      </c>
      <c r="C3496" s="588" t="s">
        <v>26237</v>
      </c>
      <c r="D3496" s="589" t="s">
        <v>31466</v>
      </c>
    </row>
    <row r="3497" spans="1:4" ht="13.5" x14ac:dyDescent="0.25">
      <c r="A3497" s="588" t="s">
        <v>5241</v>
      </c>
      <c r="B3497" s="588" t="s">
        <v>31467</v>
      </c>
      <c r="C3497" s="588" t="s">
        <v>26237</v>
      </c>
      <c r="D3497" s="589" t="s">
        <v>31468</v>
      </c>
    </row>
    <row r="3498" spans="1:4" ht="13.5" x14ac:dyDescent="0.25">
      <c r="A3498" s="588" t="s">
        <v>5242</v>
      </c>
      <c r="B3498" s="588" t="s">
        <v>31469</v>
      </c>
      <c r="C3498" s="588" t="s">
        <v>26237</v>
      </c>
      <c r="D3498" s="589" t="s">
        <v>31470</v>
      </c>
    </row>
    <row r="3499" spans="1:4" ht="13.5" x14ac:dyDescent="0.25">
      <c r="A3499" s="588" t="s">
        <v>5243</v>
      </c>
      <c r="B3499" s="588" t="s">
        <v>31471</v>
      </c>
      <c r="C3499" s="588" t="s">
        <v>26237</v>
      </c>
      <c r="D3499" s="589" t="s">
        <v>1064</v>
      </c>
    </row>
    <row r="3500" spans="1:4" ht="13.5" x14ac:dyDescent="0.25">
      <c r="A3500" s="588" t="s">
        <v>5244</v>
      </c>
      <c r="B3500" s="588" t="s">
        <v>31472</v>
      </c>
      <c r="C3500" s="588" t="s">
        <v>26237</v>
      </c>
      <c r="D3500" s="589" t="s">
        <v>1451</v>
      </c>
    </row>
    <row r="3501" spans="1:4" ht="13.5" x14ac:dyDescent="0.25">
      <c r="A3501" s="588" t="s">
        <v>5245</v>
      </c>
      <c r="B3501" s="588" t="s">
        <v>31473</v>
      </c>
      <c r="C3501" s="588" t="s">
        <v>26237</v>
      </c>
      <c r="D3501" s="589" t="s">
        <v>426</v>
      </c>
    </row>
    <row r="3502" spans="1:4" ht="13.5" x14ac:dyDescent="0.25">
      <c r="A3502" s="588" t="s">
        <v>5247</v>
      </c>
      <c r="B3502" s="588" t="s">
        <v>31474</v>
      </c>
      <c r="C3502" s="588" t="s">
        <v>26237</v>
      </c>
      <c r="D3502" s="589" t="s">
        <v>18434</v>
      </c>
    </row>
    <row r="3503" spans="1:4" ht="13.5" x14ac:dyDescent="0.25">
      <c r="A3503" s="588" t="s">
        <v>5249</v>
      </c>
      <c r="B3503" s="588" t="s">
        <v>31475</v>
      </c>
      <c r="C3503" s="588" t="s">
        <v>26237</v>
      </c>
      <c r="D3503" s="589" t="s">
        <v>31476</v>
      </c>
    </row>
    <row r="3504" spans="1:4" ht="13.5" x14ac:dyDescent="0.25">
      <c r="A3504" s="588" t="s">
        <v>5250</v>
      </c>
      <c r="B3504" s="588" t="s">
        <v>31477</v>
      </c>
      <c r="C3504" s="588" t="s">
        <v>26237</v>
      </c>
      <c r="D3504" s="589" t="s">
        <v>29504</v>
      </c>
    </row>
    <row r="3505" spans="1:4" ht="13.5" x14ac:dyDescent="0.25">
      <c r="A3505" s="588" t="s">
        <v>5251</v>
      </c>
      <c r="B3505" s="588" t="s">
        <v>31478</v>
      </c>
      <c r="C3505" s="588" t="s">
        <v>26237</v>
      </c>
      <c r="D3505" s="589" t="s">
        <v>31479</v>
      </c>
    </row>
    <row r="3506" spans="1:4" ht="13.5" x14ac:dyDescent="0.25">
      <c r="A3506" s="588" t="s">
        <v>5252</v>
      </c>
      <c r="B3506" s="588" t="s">
        <v>31480</v>
      </c>
      <c r="C3506" s="588" t="s">
        <v>26237</v>
      </c>
      <c r="D3506" s="589" t="s">
        <v>18887</v>
      </c>
    </row>
    <row r="3507" spans="1:4" ht="13.5" x14ac:dyDescent="0.25">
      <c r="A3507" s="588" t="s">
        <v>5253</v>
      </c>
      <c r="B3507" s="588" t="s">
        <v>31481</v>
      </c>
      <c r="C3507" s="588" t="s">
        <v>26237</v>
      </c>
      <c r="D3507" s="589" t="s">
        <v>892</v>
      </c>
    </row>
    <row r="3508" spans="1:4" ht="13.5" x14ac:dyDescent="0.25">
      <c r="A3508" s="588" t="s">
        <v>5254</v>
      </c>
      <c r="B3508" s="588" t="s">
        <v>31482</v>
      </c>
      <c r="C3508" s="588" t="s">
        <v>26237</v>
      </c>
      <c r="D3508" s="589" t="s">
        <v>31483</v>
      </c>
    </row>
    <row r="3509" spans="1:4" ht="13.5" x14ac:dyDescent="0.25">
      <c r="A3509" s="588" t="s">
        <v>5255</v>
      </c>
      <c r="B3509" s="588" t="s">
        <v>31484</v>
      </c>
      <c r="C3509" s="588" t="s">
        <v>26237</v>
      </c>
      <c r="D3509" s="589" t="s">
        <v>22631</v>
      </c>
    </row>
    <row r="3510" spans="1:4" ht="13.5" x14ac:dyDescent="0.25">
      <c r="A3510" s="588" t="s">
        <v>5256</v>
      </c>
      <c r="B3510" s="588" t="s">
        <v>31485</v>
      </c>
      <c r="C3510" s="588" t="s">
        <v>26237</v>
      </c>
      <c r="D3510" s="589" t="s">
        <v>27046</v>
      </c>
    </row>
    <row r="3511" spans="1:4" ht="13.5" x14ac:dyDescent="0.25">
      <c r="A3511" s="588" t="s">
        <v>5257</v>
      </c>
      <c r="B3511" s="588" t="s">
        <v>31486</v>
      </c>
      <c r="C3511" s="588" t="s">
        <v>26237</v>
      </c>
      <c r="D3511" s="589" t="s">
        <v>31487</v>
      </c>
    </row>
    <row r="3512" spans="1:4" ht="13.5" x14ac:dyDescent="0.25">
      <c r="A3512" s="588" t="s">
        <v>5258</v>
      </c>
      <c r="B3512" s="588" t="s">
        <v>31488</v>
      </c>
      <c r="C3512" s="588" t="s">
        <v>26237</v>
      </c>
      <c r="D3512" s="589" t="s">
        <v>19445</v>
      </c>
    </row>
    <row r="3513" spans="1:4" ht="13.5" x14ac:dyDescent="0.25">
      <c r="A3513" s="588" t="s">
        <v>5259</v>
      </c>
      <c r="B3513" s="588" t="s">
        <v>31489</v>
      </c>
      <c r="C3513" s="588" t="s">
        <v>26237</v>
      </c>
      <c r="D3513" s="589" t="s">
        <v>31490</v>
      </c>
    </row>
    <row r="3514" spans="1:4" ht="13.5" x14ac:dyDescent="0.25">
      <c r="A3514" s="588" t="s">
        <v>5260</v>
      </c>
      <c r="B3514" s="588" t="s">
        <v>31491</v>
      </c>
      <c r="C3514" s="588" t="s">
        <v>26237</v>
      </c>
      <c r="D3514" s="589" t="s">
        <v>31492</v>
      </c>
    </row>
    <row r="3515" spans="1:4" ht="13.5" x14ac:dyDescent="0.25">
      <c r="A3515" s="588" t="s">
        <v>5261</v>
      </c>
      <c r="B3515" s="588" t="s">
        <v>31493</v>
      </c>
      <c r="C3515" s="588" t="s">
        <v>26237</v>
      </c>
      <c r="D3515" s="589" t="s">
        <v>14359</v>
      </c>
    </row>
    <row r="3516" spans="1:4" ht="13.5" x14ac:dyDescent="0.25">
      <c r="A3516" s="588" t="s">
        <v>5262</v>
      </c>
      <c r="B3516" s="588" t="s">
        <v>31494</v>
      </c>
      <c r="C3516" s="588" t="s">
        <v>26237</v>
      </c>
      <c r="D3516" s="589" t="s">
        <v>4112</v>
      </c>
    </row>
    <row r="3517" spans="1:4" ht="13.5" x14ac:dyDescent="0.25">
      <c r="A3517" s="588" t="s">
        <v>5263</v>
      </c>
      <c r="B3517" s="588" t="s">
        <v>31495</v>
      </c>
      <c r="C3517" s="588" t="s">
        <v>26237</v>
      </c>
      <c r="D3517" s="589" t="s">
        <v>1469</v>
      </c>
    </row>
    <row r="3518" spans="1:4" ht="13.5" x14ac:dyDescent="0.25">
      <c r="A3518" s="588" t="s">
        <v>5264</v>
      </c>
      <c r="B3518" s="588" t="s">
        <v>31496</v>
      </c>
      <c r="C3518" s="588" t="s">
        <v>26237</v>
      </c>
      <c r="D3518" s="589" t="s">
        <v>1012</v>
      </c>
    </row>
    <row r="3519" spans="1:4" ht="13.5" x14ac:dyDescent="0.25">
      <c r="A3519" s="588" t="s">
        <v>5265</v>
      </c>
      <c r="B3519" s="588" t="s">
        <v>31497</v>
      </c>
      <c r="C3519" s="588" t="s">
        <v>26237</v>
      </c>
      <c r="D3519" s="589" t="s">
        <v>433</v>
      </c>
    </row>
    <row r="3520" spans="1:4" ht="13.5" x14ac:dyDescent="0.25">
      <c r="A3520" s="588" t="s">
        <v>5266</v>
      </c>
      <c r="B3520" s="588" t="s">
        <v>31498</v>
      </c>
      <c r="C3520" s="588" t="s">
        <v>26237</v>
      </c>
      <c r="D3520" s="589" t="s">
        <v>14593</v>
      </c>
    </row>
    <row r="3521" spans="1:4" ht="13.5" x14ac:dyDescent="0.25">
      <c r="A3521" s="588" t="s">
        <v>5267</v>
      </c>
      <c r="B3521" s="588" t="s">
        <v>31499</v>
      </c>
      <c r="C3521" s="588" t="s">
        <v>26237</v>
      </c>
      <c r="D3521" s="589" t="s">
        <v>5656</v>
      </c>
    </row>
    <row r="3522" spans="1:4" ht="13.5" x14ac:dyDescent="0.25">
      <c r="A3522" s="588" t="s">
        <v>5268</v>
      </c>
      <c r="B3522" s="588" t="s">
        <v>31500</v>
      </c>
      <c r="C3522" s="588" t="s">
        <v>26237</v>
      </c>
      <c r="D3522" s="589" t="s">
        <v>31501</v>
      </c>
    </row>
    <row r="3523" spans="1:4" ht="13.5" x14ac:dyDescent="0.25">
      <c r="A3523" s="588" t="s">
        <v>5269</v>
      </c>
      <c r="B3523" s="588" t="s">
        <v>31502</v>
      </c>
      <c r="C3523" s="588" t="s">
        <v>26237</v>
      </c>
      <c r="D3523" s="589" t="s">
        <v>7242</v>
      </c>
    </row>
    <row r="3524" spans="1:4" ht="13.5" x14ac:dyDescent="0.25">
      <c r="A3524" s="588" t="s">
        <v>5270</v>
      </c>
      <c r="B3524" s="588" t="s">
        <v>31503</v>
      </c>
      <c r="C3524" s="588" t="s">
        <v>26237</v>
      </c>
      <c r="D3524" s="589" t="s">
        <v>14836</v>
      </c>
    </row>
    <row r="3525" spans="1:4" ht="13.5" x14ac:dyDescent="0.25">
      <c r="A3525" s="588" t="s">
        <v>5272</v>
      </c>
      <c r="B3525" s="588" t="s">
        <v>31504</v>
      </c>
      <c r="C3525" s="588" t="s">
        <v>26237</v>
      </c>
      <c r="D3525" s="589" t="s">
        <v>14328</v>
      </c>
    </row>
    <row r="3526" spans="1:4" ht="13.5" x14ac:dyDescent="0.25">
      <c r="A3526" s="588" t="s">
        <v>5273</v>
      </c>
      <c r="B3526" s="588" t="s">
        <v>31505</v>
      </c>
      <c r="C3526" s="588" t="s">
        <v>26237</v>
      </c>
      <c r="D3526" s="589" t="s">
        <v>22631</v>
      </c>
    </row>
    <row r="3527" spans="1:4" ht="13.5" x14ac:dyDescent="0.25">
      <c r="A3527" s="588" t="s">
        <v>5274</v>
      </c>
      <c r="B3527" s="588" t="s">
        <v>31506</v>
      </c>
      <c r="C3527" s="588" t="s">
        <v>26237</v>
      </c>
      <c r="D3527" s="589" t="s">
        <v>17672</v>
      </c>
    </row>
    <row r="3528" spans="1:4" ht="13.5" x14ac:dyDescent="0.25">
      <c r="A3528" s="588" t="s">
        <v>5276</v>
      </c>
      <c r="B3528" s="588" t="s">
        <v>31507</v>
      </c>
      <c r="C3528" s="588" t="s">
        <v>26237</v>
      </c>
      <c r="D3528" s="589" t="s">
        <v>13478</v>
      </c>
    </row>
    <row r="3529" spans="1:4" ht="13.5" x14ac:dyDescent="0.25">
      <c r="A3529" s="588" t="s">
        <v>5277</v>
      </c>
      <c r="B3529" s="588" t="s">
        <v>31508</v>
      </c>
      <c r="C3529" s="588" t="s">
        <v>26237</v>
      </c>
      <c r="D3529" s="589" t="s">
        <v>31509</v>
      </c>
    </row>
    <row r="3530" spans="1:4" ht="13.5" x14ac:dyDescent="0.25">
      <c r="A3530" s="588" t="s">
        <v>5278</v>
      </c>
      <c r="B3530" s="588" t="s">
        <v>31510</v>
      </c>
      <c r="C3530" s="588" t="s">
        <v>26237</v>
      </c>
      <c r="D3530" s="589" t="s">
        <v>31511</v>
      </c>
    </row>
    <row r="3531" spans="1:4" ht="13.5" x14ac:dyDescent="0.25">
      <c r="A3531" s="588" t="s">
        <v>5279</v>
      </c>
      <c r="B3531" s="588" t="s">
        <v>31512</v>
      </c>
      <c r="C3531" s="588" t="s">
        <v>26237</v>
      </c>
      <c r="D3531" s="589" t="s">
        <v>23810</v>
      </c>
    </row>
    <row r="3532" spans="1:4" ht="13.5" x14ac:dyDescent="0.25">
      <c r="A3532" s="588" t="s">
        <v>5280</v>
      </c>
      <c r="B3532" s="588" t="s">
        <v>31513</v>
      </c>
      <c r="C3532" s="588" t="s">
        <v>26237</v>
      </c>
      <c r="D3532" s="589" t="s">
        <v>593</v>
      </c>
    </row>
    <row r="3533" spans="1:4" ht="13.5" x14ac:dyDescent="0.25">
      <c r="A3533" s="588" t="s">
        <v>5282</v>
      </c>
      <c r="B3533" s="588" t="s">
        <v>31514</v>
      </c>
      <c r="C3533" s="588" t="s">
        <v>26237</v>
      </c>
      <c r="D3533" s="589" t="s">
        <v>3803</v>
      </c>
    </row>
    <row r="3534" spans="1:4" ht="13.5" x14ac:dyDescent="0.25">
      <c r="A3534" s="588" t="s">
        <v>5283</v>
      </c>
      <c r="B3534" s="588" t="s">
        <v>31515</v>
      </c>
      <c r="C3534" s="588" t="s">
        <v>26237</v>
      </c>
      <c r="D3534" s="589" t="s">
        <v>5042</v>
      </c>
    </row>
    <row r="3535" spans="1:4" ht="13.5" x14ac:dyDescent="0.25">
      <c r="A3535" s="588" t="s">
        <v>31516</v>
      </c>
      <c r="B3535" s="588" t="s">
        <v>31517</v>
      </c>
      <c r="C3535" s="588" t="s">
        <v>26237</v>
      </c>
      <c r="D3535" s="589" t="s">
        <v>869</v>
      </c>
    </row>
    <row r="3536" spans="1:4" ht="13.5" x14ac:dyDescent="0.25">
      <c r="A3536" s="588" t="s">
        <v>5284</v>
      </c>
      <c r="B3536" s="588" t="s">
        <v>31518</v>
      </c>
      <c r="C3536" s="588" t="s">
        <v>26237</v>
      </c>
      <c r="D3536" s="589" t="s">
        <v>1079</v>
      </c>
    </row>
    <row r="3537" spans="1:4" ht="13.5" x14ac:dyDescent="0.25">
      <c r="A3537" s="588" t="s">
        <v>5285</v>
      </c>
      <c r="B3537" s="588" t="s">
        <v>31519</v>
      </c>
      <c r="C3537" s="588" t="s">
        <v>26237</v>
      </c>
      <c r="D3537" s="589" t="s">
        <v>19177</v>
      </c>
    </row>
    <row r="3538" spans="1:4" ht="13.5" x14ac:dyDescent="0.25">
      <c r="A3538" s="588" t="s">
        <v>5286</v>
      </c>
      <c r="B3538" s="588" t="s">
        <v>31520</v>
      </c>
      <c r="C3538" s="588" t="s">
        <v>26237</v>
      </c>
      <c r="D3538" s="589" t="s">
        <v>30043</v>
      </c>
    </row>
    <row r="3539" spans="1:4" ht="13.5" x14ac:dyDescent="0.25">
      <c r="A3539" s="588" t="s">
        <v>31521</v>
      </c>
      <c r="B3539" s="588" t="s">
        <v>31522</v>
      </c>
      <c r="C3539" s="588" t="s">
        <v>26237</v>
      </c>
      <c r="D3539" s="589" t="s">
        <v>22627</v>
      </c>
    </row>
    <row r="3540" spans="1:4" ht="13.5" x14ac:dyDescent="0.25">
      <c r="A3540" s="588" t="s">
        <v>5287</v>
      </c>
      <c r="B3540" s="588" t="s">
        <v>31523</v>
      </c>
      <c r="C3540" s="588" t="s">
        <v>26237</v>
      </c>
      <c r="D3540" s="589" t="s">
        <v>26479</v>
      </c>
    </row>
    <row r="3541" spans="1:4" ht="13.5" x14ac:dyDescent="0.25">
      <c r="A3541" s="588" t="s">
        <v>5288</v>
      </c>
      <c r="B3541" s="588" t="s">
        <v>31524</v>
      </c>
      <c r="C3541" s="588" t="s">
        <v>26237</v>
      </c>
      <c r="D3541" s="589" t="s">
        <v>1406</v>
      </c>
    </row>
    <row r="3542" spans="1:4" ht="13.5" x14ac:dyDescent="0.25">
      <c r="A3542" s="588" t="s">
        <v>5289</v>
      </c>
      <c r="B3542" s="588" t="s">
        <v>31525</v>
      </c>
      <c r="C3542" s="588" t="s">
        <v>26237</v>
      </c>
      <c r="D3542" s="589" t="s">
        <v>5469</v>
      </c>
    </row>
    <row r="3543" spans="1:4" ht="13.5" x14ac:dyDescent="0.25">
      <c r="A3543" s="588" t="s">
        <v>5290</v>
      </c>
      <c r="B3543" s="588" t="s">
        <v>31526</v>
      </c>
      <c r="C3543" s="588" t="s">
        <v>26237</v>
      </c>
      <c r="D3543" s="589" t="s">
        <v>5291</v>
      </c>
    </row>
    <row r="3544" spans="1:4" ht="13.5" x14ac:dyDescent="0.25">
      <c r="A3544" s="588" t="s">
        <v>5292</v>
      </c>
      <c r="B3544" s="588" t="s">
        <v>31527</v>
      </c>
      <c r="C3544" s="588" t="s">
        <v>26237</v>
      </c>
      <c r="D3544" s="589" t="s">
        <v>16898</v>
      </c>
    </row>
    <row r="3545" spans="1:4" ht="13.5" x14ac:dyDescent="0.25">
      <c r="A3545" s="588" t="s">
        <v>5294</v>
      </c>
      <c r="B3545" s="588" t="s">
        <v>31528</v>
      </c>
      <c r="C3545" s="588" t="s">
        <v>26237</v>
      </c>
      <c r="D3545" s="589" t="s">
        <v>16898</v>
      </c>
    </row>
    <row r="3546" spans="1:4" ht="13.5" x14ac:dyDescent="0.25">
      <c r="A3546" s="588" t="s">
        <v>5295</v>
      </c>
      <c r="B3546" s="588" t="s">
        <v>31529</v>
      </c>
      <c r="C3546" s="588" t="s">
        <v>26237</v>
      </c>
      <c r="D3546" s="589" t="s">
        <v>209</v>
      </c>
    </row>
    <row r="3547" spans="1:4" ht="13.5" x14ac:dyDescent="0.25">
      <c r="A3547" s="588" t="s">
        <v>5296</v>
      </c>
      <c r="B3547" s="588" t="s">
        <v>31530</v>
      </c>
      <c r="C3547" s="588" t="s">
        <v>26237</v>
      </c>
      <c r="D3547" s="589" t="s">
        <v>344</v>
      </c>
    </row>
    <row r="3548" spans="1:4" ht="13.5" x14ac:dyDescent="0.25">
      <c r="A3548" s="588" t="s">
        <v>5297</v>
      </c>
      <c r="B3548" s="588" t="s">
        <v>31531</v>
      </c>
      <c r="C3548" s="588" t="s">
        <v>26237</v>
      </c>
      <c r="D3548" s="589" t="s">
        <v>578</v>
      </c>
    </row>
    <row r="3549" spans="1:4" ht="13.5" x14ac:dyDescent="0.25">
      <c r="A3549" s="588" t="s">
        <v>5298</v>
      </c>
      <c r="B3549" s="588" t="s">
        <v>31532</v>
      </c>
      <c r="C3549" s="588" t="s">
        <v>26237</v>
      </c>
      <c r="D3549" s="589" t="s">
        <v>313</v>
      </c>
    </row>
    <row r="3550" spans="1:4" ht="13.5" x14ac:dyDescent="0.25">
      <c r="A3550" s="588" t="s">
        <v>5299</v>
      </c>
      <c r="B3550" s="588" t="s">
        <v>31533</v>
      </c>
      <c r="C3550" s="588" t="s">
        <v>26237</v>
      </c>
      <c r="D3550" s="589" t="s">
        <v>1427</v>
      </c>
    </row>
    <row r="3551" spans="1:4" ht="13.5" x14ac:dyDescent="0.25">
      <c r="A3551" s="588" t="s">
        <v>5300</v>
      </c>
      <c r="B3551" s="588" t="s">
        <v>31534</v>
      </c>
      <c r="C3551" s="588" t="s">
        <v>26237</v>
      </c>
      <c r="D3551" s="589" t="s">
        <v>299</v>
      </c>
    </row>
    <row r="3552" spans="1:4" ht="13.5" x14ac:dyDescent="0.25">
      <c r="A3552" s="588" t="s">
        <v>5301</v>
      </c>
      <c r="B3552" s="588" t="s">
        <v>31535</v>
      </c>
      <c r="C3552" s="588" t="s">
        <v>26237</v>
      </c>
      <c r="D3552" s="589" t="s">
        <v>5302</v>
      </c>
    </row>
    <row r="3553" spans="1:4" ht="13.5" x14ac:dyDescent="0.25">
      <c r="A3553" s="588" t="s">
        <v>5303</v>
      </c>
      <c r="B3553" s="588" t="s">
        <v>31536</v>
      </c>
      <c r="C3553" s="588" t="s">
        <v>26237</v>
      </c>
      <c r="D3553" s="589" t="s">
        <v>3848</v>
      </c>
    </row>
    <row r="3554" spans="1:4" ht="13.5" x14ac:dyDescent="0.25">
      <c r="A3554" s="588" t="s">
        <v>5304</v>
      </c>
      <c r="B3554" s="588" t="s">
        <v>31537</v>
      </c>
      <c r="C3554" s="588" t="s">
        <v>26237</v>
      </c>
      <c r="D3554" s="589" t="s">
        <v>5305</v>
      </c>
    </row>
    <row r="3555" spans="1:4" ht="13.5" x14ac:dyDescent="0.25">
      <c r="A3555" s="588" t="s">
        <v>5306</v>
      </c>
      <c r="B3555" s="588" t="s">
        <v>31538</v>
      </c>
      <c r="C3555" s="588" t="s">
        <v>26237</v>
      </c>
      <c r="D3555" s="589" t="s">
        <v>455</v>
      </c>
    </row>
    <row r="3556" spans="1:4" ht="13.5" x14ac:dyDescent="0.25">
      <c r="A3556" s="588" t="s">
        <v>5307</v>
      </c>
      <c r="B3556" s="588" t="s">
        <v>31539</v>
      </c>
      <c r="C3556" s="588" t="s">
        <v>26237</v>
      </c>
      <c r="D3556" s="589" t="s">
        <v>1249</v>
      </c>
    </row>
    <row r="3557" spans="1:4" ht="13.5" x14ac:dyDescent="0.25">
      <c r="A3557" s="588" t="s">
        <v>5308</v>
      </c>
      <c r="B3557" s="588" t="s">
        <v>31540</v>
      </c>
      <c r="C3557" s="588" t="s">
        <v>26237</v>
      </c>
      <c r="D3557" s="589" t="s">
        <v>1358</v>
      </c>
    </row>
    <row r="3558" spans="1:4" ht="13.5" x14ac:dyDescent="0.25">
      <c r="A3558" s="588" t="s">
        <v>5309</v>
      </c>
      <c r="B3558" s="588" t="s">
        <v>31541</v>
      </c>
      <c r="C3558" s="588" t="s">
        <v>26237</v>
      </c>
      <c r="D3558" s="589" t="s">
        <v>1057</v>
      </c>
    </row>
    <row r="3559" spans="1:4" ht="13.5" x14ac:dyDescent="0.25">
      <c r="A3559" s="588" t="s">
        <v>5310</v>
      </c>
      <c r="B3559" s="588" t="s">
        <v>31542</v>
      </c>
      <c r="C3559" s="588" t="s">
        <v>26237</v>
      </c>
      <c r="D3559" s="589" t="s">
        <v>5305</v>
      </c>
    </row>
    <row r="3560" spans="1:4" ht="13.5" x14ac:dyDescent="0.25">
      <c r="A3560" s="588" t="s">
        <v>5311</v>
      </c>
      <c r="B3560" s="588" t="s">
        <v>31543</v>
      </c>
      <c r="C3560" s="588" t="s">
        <v>26237</v>
      </c>
      <c r="D3560" s="589" t="s">
        <v>627</v>
      </c>
    </row>
    <row r="3561" spans="1:4" ht="13.5" x14ac:dyDescent="0.25">
      <c r="A3561" s="588" t="s">
        <v>5312</v>
      </c>
      <c r="B3561" s="588" t="s">
        <v>31544</v>
      </c>
      <c r="C3561" s="588" t="s">
        <v>26237</v>
      </c>
      <c r="D3561" s="589" t="s">
        <v>979</v>
      </c>
    </row>
    <row r="3562" spans="1:4" ht="13.5" x14ac:dyDescent="0.25">
      <c r="A3562" s="588" t="s">
        <v>5313</v>
      </c>
      <c r="B3562" s="588" t="s">
        <v>31545</v>
      </c>
      <c r="C3562" s="588" t="s">
        <v>26237</v>
      </c>
      <c r="D3562" s="589" t="s">
        <v>19251</v>
      </c>
    </row>
    <row r="3563" spans="1:4" ht="13.5" x14ac:dyDescent="0.25">
      <c r="A3563" s="588" t="s">
        <v>5314</v>
      </c>
      <c r="B3563" s="588" t="s">
        <v>31546</v>
      </c>
      <c r="C3563" s="588" t="s">
        <v>26237</v>
      </c>
      <c r="D3563" s="589" t="s">
        <v>13746</v>
      </c>
    </row>
    <row r="3564" spans="1:4" ht="13.5" x14ac:dyDescent="0.25">
      <c r="A3564" s="588" t="s">
        <v>5315</v>
      </c>
      <c r="B3564" s="588" t="s">
        <v>31547</v>
      </c>
      <c r="C3564" s="588" t="s">
        <v>26237</v>
      </c>
      <c r="D3564" s="589" t="s">
        <v>17495</v>
      </c>
    </row>
    <row r="3565" spans="1:4" ht="13.5" x14ac:dyDescent="0.25">
      <c r="A3565" s="588" t="s">
        <v>5316</v>
      </c>
      <c r="B3565" s="588" t="s">
        <v>31548</v>
      </c>
      <c r="C3565" s="588" t="s">
        <v>26237</v>
      </c>
      <c r="D3565" s="589" t="s">
        <v>445</v>
      </c>
    </row>
    <row r="3566" spans="1:4" ht="13.5" x14ac:dyDescent="0.25">
      <c r="A3566" s="588" t="s">
        <v>5317</v>
      </c>
      <c r="B3566" s="588" t="s">
        <v>31549</v>
      </c>
      <c r="C3566" s="588" t="s">
        <v>26237</v>
      </c>
      <c r="D3566" s="589" t="s">
        <v>31550</v>
      </c>
    </row>
    <row r="3567" spans="1:4" ht="13.5" x14ac:dyDescent="0.25">
      <c r="A3567" s="588" t="s">
        <v>5319</v>
      </c>
      <c r="B3567" s="588" t="s">
        <v>31551</v>
      </c>
      <c r="C3567" s="588" t="s">
        <v>26237</v>
      </c>
      <c r="D3567" s="589" t="s">
        <v>18092</v>
      </c>
    </row>
    <row r="3568" spans="1:4" ht="13.5" x14ac:dyDescent="0.25">
      <c r="A3568" s="588" t="s">
        <v>5320</v>
      </c>
      <c r="B3568" s="588" t="s">
        <v>31552</v>
      </c>
      <c r="C3568" s="588" t="s">
        <v>26237</v>
      </c>
      <c r="D3568" s="589" t="s">
        <v>13906</v>
      </c>
    </row>
    <row r="3569" spans="1:4" ht="13.5" x14ac:dyDescent="0.25">
      <c r="A3569" s="588" t="s">
        <v>5322</v>
      </c>
      <c r="B3569" s="588" t="s">
        <v>31553</v>
      </c>
      <c r="C3569" s="588" t="s">
        <v>26237</v>
      </c>
      <c r="D3569" s="589" t="s">
        <v>14082</v>
      </c>
    </row>
    <row r="3570" spans="1:4" ht="13.5" x14ac:dyDescent="0.25">
      <c r="A3570" s="588" t="s">
        <v>5324</v>
      </c>
      <c r="B3570" s="588" t="s">
        <v>31554</v>
      </c>
      <c r="C3570" s="588" t="s">
        <v>26237</v>
      </c>
      <c r="D3570" s="589" t="s">
        <v>31555</v>
      </c>
    </row>
    <row r="3571" spans="1:4" ht="13.5" x14ac:dyDescent="0.25">
      <c r="A3571" s="588" t="s">
        <v>5325</v>
      </c>
      <c r="B3571" s="588" t="s">
        <v>31556</v>
      </c>
      <c r="C3571" s="588" t="s">
        <v>26237</v>
      </c>
      <c r="D3571" s="589" t="s">
        <v>31557</v>
      </c>
    </row>
    <row r="3572" spans="1:4" ht="13.5" x14ac:dyDescent="0.25">
      <c r="A3572" s="588" t="s">
        <v>5326</v>
      </c>
      <c r="B3572" s="588" t="s">
        <v>31558</v>
      </c>
      <c r="C3572" s="588" t="s">
        <v>26237</v>
      </c>
      <c r="D3572" s="589" t="s">
        <v>22666</v>
      </c>
    </row>
    <row r="3573" spans="1:4" ht="13.5" x14ac:dyDescent="0.25">
      <c r="A3573" s="588" t="s">
        <v>5327</v>
      </c>
      <c r="B3573" s="588" t="s">
        <v>31559</v>
      </c>
      <c r="C3573" s="588" t="s">
        <v>26237</v>
      </c>
      <c r="D3573" s="589" t="s">
        <v>290</v>
      </c>
    </row>
    <row r="3574" spans="1:4" ht="13.5" x14ac:dyDescent="0.25">
      <c r="A3574" s="588" t="s">
        <v>5328</v>
      </c>
      <c r="B3574" s="588" t="s">
        <v>31560</v>
      </c>
      <c r="C3574" s="588" t="s">
        <v>26237</v>
      </c>
      <c r="D3574" s="589" t="s">
        <v>31561</v>
      </c>
    </row>
    <row r="3575" spans="1:4" ht="13.5" x14ac:dyDescent="0.25">
      <c r="A3575" s="588" t="s">
        <v>5329</v>
      </c>
      <c r="B3575" s="588" t="s">
        <v>31562</v>
      </c>
      <c r="C3575" s="588" t="s">
        <v>26237</v>
      </c>
      <c r="D3575" s="589" t="s">
        <v>635</v>
      </c>
    </row>
    <row r="3576" spans="1:4" ht="13.5" x14ac:dyDescent="0.25">
      <c r="A3576" s="588" t="s">
        <v>5331</v>
      </c>
      <c r="B3576" s="588" t="s">
        <v>31563</v>
      </c>
      <c r="C3576" s="588" t="s">
        <v>26237</v>
      </c>
      <c r="D3576" s="589" t="s">
        <v>31564</v>
      </c>
    </row>
    <row r="3577" spans="1:4" ht="13.5" x14ac:dyDescent="0.25">
      <c r="A3577" s="588" t="s">
        <v>5332</v>
      </c>
      <c r="B3577" s="588" t="s">
        <v>31565</v>
      </c>
      <c r="C3577" s="588" t="s">
        <v>26237</v>
      </c>
      <c r="D3577" s="589" t="s">
        <v>5897</v>
      </c>
    </row>
    <row r="3578" spans="1:4" ht="13.5" x14ac:dyDescent="0.25">
      <c r="A3578" s="588" t="s">
        <v>5334</v>
      </c>
      <c r="B3578" s="588" t="s">
        <v>31566</v>
      </c>
      <c r="C3578" s="588" t="s">
        <v>26237</v>
      </c>
      <c r="D3578" s="589" t="s">
        <v>31567</v>
      </c>
    </row>
    <row r="3579" spans="1:4" ht="13.5" x14ac:dyDescent="0.25">
      <c r="A3579" s="588" t="s">
        <v>5335</v>
      </c>
      <c r="B3579" s="588" t="s">
        <v>31568</v>
      </c>
      <c r="C3579" s="588" t="s">
        <v>26237</v>
      </c>
      <c r="D3579" s="589" t="s">
        <v>31569</v>
      </c>
    </row>
    <row r="3580" spans="1:4" ht="13.5" x14ac:dyDescent="0.25">
      <c r="A3580" s="588" t="s">
        <v>5336</v>
      </c>
      <c r="B3580" s="588" t="s">
        <v>31570</v>
      </c>
      <c r="C3580" s="588" t="s">
        <v>26237</v>
      </c>
      <c r="D3580" s="589" t="s">
        <v>31571</v>
      </c>
    </row>
    <row r="3581" spans="1:4" ht="13.5" x14ac:dyDescent="0.25">
      <c r="A3581" s="588" t="s">
        <v>5337</v>
      </c>
      <c r="B3581" s="588" t="s">
        <v>31572</v>
      </c>
      <c r="C3581" s="588" t="s">
        <v>26237</v>
      </c>
      <c r="D3581" s="589" t="s">
        <v>13957</v>
      </c>
    </row>
    <row r="3582" spans="1:4" ht="13.5" x14ac:dyDescent="0.25">
      <c r="A3582" s="588" t="s">
        <v>5339</v>
      </c>
      <c r="B3582" s="588" t="s">
        <v>31573</v>
      </c>
      <c r="C3582" s="588" t="s">
        <v>26237</v>
      </c>
      <c r="D3582" s="589" t="s">
        <v>20571</v>
      </c>
    </row>
    <row r="3583" spans="1:4" ht="13.5" x14ac:dyDescent="0.25">
      <c r="A3583" s="588" t="s">
        <v>5340</v>
      </c>
      <c r="B3583" s="588" t="s">
        <v>31574</v>
      </c>
      <c r="C3583" s="588" t="s">
        <v>26237</v>
      </c>
      <c r="D3583" s="589" t="s">
        <v>22548</v>
      </c>
    </row>
    <row r="3584" spans="1:4" ht="13.5" x14ac:dyDescent="0.25">
      <c r="A3584" s="588" t="s">
        <v>5341</v>
      </c>
      <c r="B3584" s="588" t="s">
        <v>31575</v>
      </c>
      <c r="C3584" s="588" t="s">
        <v>26237</v>
      </c>
      <c r="D3584" s="589" t="s">
        <v>445</v>
      </c>
    </row>
    <row r="3585" spans="1:4" ht="13.5" x14ac:dyDescent="0.25">
      <c r="A3585" s="588" t="s">
        <v>5342</v>
      </c>
      <c r="B3585" s="588" t="s">
        <v>31576</v>
      </c>
      <c r="C3585" s="588" t="s">
        <v>26237</v>
      </c>
      <c r="D3585" s="589" t="s">
        <v>31577</v>
      </c>
    </row>
    <row r="3586" spans="1:4" ht="13.5" x14ac:dyDescent="0.25">
      <c r="A3586" s="588" t="s">
        <v>5343</v>
      </c>
      <c r="B3586" s="588" t="s">
        <v>31578</v>
      </c>
      <c r="C3586" s="588" t="s">
        <v>26237</v>
      </c>
      <c r="D3586" s="589" t="s">
        <v>31579</v>
      </c>
    </row>
    <row r="3587" spans="1:4" ht="13.5" x14ac:dyDescent="0.25">
      <c r="A3587" s="588" t="s">
        <v>5344</v>
      </c>
      <c r="B3587" s="588" t="s">
        <v>31580</v>
      </c>
      <c r="C3587" s="588" t="s">
        <v>26237</v>
      </c>
      <c r="D3587" s="589" t="s">
        <v>4927</v>
      </c>
    </row>
    <row r="3588" spans="1:4" ht="13.5" x14ac:dyDescent="0.25">
      <c r="A3588" s="588" t="s">
        <v>5345</v>
      </c>
      <c r="B3588" s="588" t="s">
        <v>31581</v>
      </c>
      <c r="C3588" s="588" t="s">
        <v>26237</v>
      </c>
      <c r="D3588" s="589" t="s">
        <v>167</v>
      </c>
    </row>
    <row r="3589" spans="1:4" ht="13.5" x14ac:dyDescent="0.25">
      <c r="A3589" s="588" t="s">
        <v>5346</v>
      </c>
      <c r="B3589" s="588" t="s">
        <v>31582</v>
      </c>
      <c r="C3589" s="588" t="s">
        <v>26237</v>
      </c>
      <c r="D3589" s="589" t="s">
        <v>31583</v>
      </c>
    </row>
    <row r="3590" spans="1:4" ht="13.5" x14ac:dyDescent="0.25">
      <c r="A3590" s="588" t="s">
        <v>5347</v>
      </c>
      <c r="B3590" s="588" t="s">
        <v>31584</v>
      </c>
      <c r="C3590" s="588" t="s">
        <v>26237</v>
      </c>
      <c r="D3590" s="589" t="s">
        <v>31302</v>
      </c>
    </row>
    <row r="3591" spans="1:4" ht="13.5" x14ac:dyDescent="0.25">
      <c r="A3591" s="588" t="s">
        <v>5348</v>
      </c>
      <c r="B3591" s="588" t="s">
        <v>31585</v>
      </c>
      <c r="C3591" s="588" t="s">
        <v>26237</v>
      </c>
      <c r="D3591" s="589" t="s">
        <v>29119</v>
      </c>
    </row>
    <row r="3592" spans="1:4" ht="13.5" x14ac:dyDescent="0.25">
      <c r="A3592" s="588" t="s">
        <v>5349</v>
      </c>
      <c r="B3592" s="588" t="s">
        <v>31586</v>
      </c>
      <c r="C3592" s="588" t="s">
        <v>26237</v>
      </c>
      <c r="D3592" s="589" t="s">
        <v>31587</v>
      </c>
    </row>
    <row r="3593" spans="1:4" ht="13.5" x14ac:dyDescent="0.25">
      <c r="A3593" s="588" t="s">
        <v>5350</v>
      </c>
      <c r="B3593" s="588" t="s">
        <v>31588</v>
      </c>
      <c r="C3593" s="588" t="s">
        <v>26237</v>
      </c>
      <c r="D3593" s="589" t="s">
        <v>31589</v>
      </c>
    </row>
    <row r="3594" spans="1:4" ht="13.5" x14ac:dyDescent="0.25">
      <c r="A3594" s="588" t="s">
        <v>5352</v>
      </c>
      <c r="B3594" s="588" t="s">
        <v>31590</v>
      </c>
      <c r="C3594" s="588" t="s">
        <v>26237</v>
      </c>
      <c r="D3594" s="589" t="s">
        <v>31591</v>
      </c>
    </row>
    <row r="3595" spans="1:4" ht="13.5" x14ac:dyDescent="0.25">
      <c r="A3595" s="588" t="s">
        <v>5353</v>
      </c>
      <c r="B3595" s="588" t="s">
        <v>31592</v>
      </c>
      <c r="C3595" s="588" t="s">
        <v>26237</v>
      </c>
      <c r="D3595" s="589" t="s">
        <v>31589</v>
      </c>
    </row>
    <row r="3596" spans="1:4" ht="13.5" x14ac:dyDescent="0.25">
      <c r="A3596" s="588" t="s">
        <v>5354</v>
      </c>
      <c r="B3596" s="588" t="s">
        <v>31593</v>
      </c>
      <c r="C3596" s="588" t="s">
        <v>26237</v>
      </c>
      <c r="D3596" s="589" t="s">
        <v>31594</v>
      </c>
    </row>
    <row r="3597" spans="1:4" ht="13.5" x14ac:dyDescent="0.25">
      <c r="A3597" s="588" t="s">
        <v>5355</v>
      </c>
      <c r="B3597" s="588" t="s">
        <v>31595</v>
      </c>
      <c r="C3597" s="588" t="s">
        <v>26237</v>
      </c>
      <c r="D3597" s="589" t="s">
        <v>14301</v>
      </c>
    </row>
    <row r="3598" spans="1:4" ht="13.5" x14ac:dyDescent="0.25">
      <c r="A3598" s="588" t="s">
        <v>5356</v>
      </c>
      <c r="B3598" s="588" t="s">
        <v>31596</v>
      </c>
      <c r="C3598" s="588" t="s">
        <v>26237</v>
      </c>
      <c r="D3598" s="589" t="s">
        <v>27785</v>
      </c>
    </row>
    <row r="3599" spans="1:4" ht="13.5" x14ac:dyDescent="0.25">
      <c r="A3599" s="588" t="s">
        <v>5357</v>
      </c>
      <c r="B3599" s="588" t="s">
        <v>31597</v>
      </c>
      <c r="C3599" s="588" t="s">
        <v>26237</v>
      </c>
      <c r="D3599" s="589" t="s">
        <v>5443</v>
      </c>
    </row>
    <row r="3600" spans="1:4" ht="13.5" x14ac:dyDescent="0.25">
      <c r="A3600" s="588" t="s">
        <v>5358</v>
      </c>
      <c r="B3600" s="588" t="s">
        <v>31598</v>
      </c>
      <c r="C3600" s="588" t="s">
        <v>26105</v>
      </c>
      <c r="D3600" s="589" t="s">
        <v>16735</v>
      </c>
    </row>
    <row r="3601" spans="1:4" ht="13.5" x14ac:dyDescent="0.25">
      <c r="A3601" s="588" t="s">
        <v>5359</v>
      </c>
      <c r="B3601" s="588" t="s">
        <v>31599</v>
      </c>
      <c r="C3601" s="588" t="s">
        <v>26237</v>
      </c>
      <c r="D3601" s="589" t="s">
        <v>1300</v>
      </c>
    </row>
    <row r="3602" spans="1:4" ht="13.5" x14ac:dyDescent="0.25">
      <c r="A3602" s="588" t="s">
        <v>5360</v>
      </c>
      <c r="B3602" s="588" t="s">
        <v>31600</v>
      </c>
      <c r="C3602" s="588" t="s">
        <v>26237</v>
      </c>
      <c r="D3602" s="589" t="s">
        <v>24861</v>
      </c>
    </row>
    <row r="3603" spans="1:4" ht="13.5" x14ac:dyDescent="0.25">
      <c r="A3603" s="588" t="s">
        <v>5361</v>
      </c>
      <c r="B3603" s="588" t="s">
        <v>31601</v>
      </c>
      <c r="C3603" s="588" t="s">
        <v>26237</v>
      </c>
      <c r="D3603" s="589" t="s">
        <v>1295</v>
      </c>
    </row>
    <row r="3604" spans="1:4" ht="13.5" x14ac:dyDescent="0.25">
      <c r="A3604" s="588" t="s">
        <v>31602</v>
      </c>
      <c r="B3604" s="588" t="s">
        <v>31603</v>
      </c>
      <c r="C3604" s="588" t="s">
        <v>26237</v>
      </c>
      <c r="D3604" s="589" t="s">
        <v>274</v>
      </c>
    </row>
    <row r="3605" spans="1:4" ht="13.5" x14ac:dyDescent="0.25">
      <c r="A3605" s="588" t="s">
        <v>5362</v>
      </c>
      <c r="B3605" s="588" t="s">
        <v>31604</v>
      </c>
      <c r="C3605" s="588" t="s">
        <v>26237</v>
      </c>
      <c r="D3605" s="589" t="s">
        <v>2544</v>
      </c>
    </row>
    <row r="3606" spans="1:4" ht="13.5" x14ac:dyDescent="0.25">
      <c r="A3606" s="588" t="s">
        <v>5363</v>
      </c>
      <c r="B3606" s="588" t="s">
        <v>31605</v>
      </c>
      <c r="C3606" s="588" t="s">
        <v>26237</v>
      </c>
      <c r="D3606" s="589" t="s">
        <v>466</v>
      </c>
    </row>
    <row r="3607" spans="1:4" ht="13.5" x14ac:dyDescent="0.25">
      <c r="A3607" s="588" t="s">
        <v>5364</v>
      </c>
      <c r="B3607" s="588" t="s">
        <v>31606</v>
      </c>
      <c r="C3607" s="588" t="s">
        <v>26237</v>
      </c>
      <c r="D3607" s="589" t="s">
        <v>18881</v>
      </c>
    </row>
    <row r="3608" spans="1:4" ht="13.5" x14ac:dyDescent="0.25">
      <c r="A3608" s="588" t="s">
        <v>5366</v>
      </c>
      <c r="B3608" s="588" t="s">
        <v>31607</v>
      </c>
      <c r="C3608" s="588" t="s">
        <v>26237</v>
      </c>
      <c r="D3608" s="589" t="s">
        <v>588</v>
      </c>
    </row>
    <row r="3609" spans="1:4" ht="13.5" x14ac:dyDescent="0.25">
      <c r="A3609" s="588" t="s">
        <v>5367</v>
      </c>
      <c r="B3609" s="588" t="s">
        <v>31608</v>
      </c>
      <c r="C3609" s="588" t="s">
        <v>26237</v>
      </c>
      <c r="D3609" s="589" t="s">
        <v>1304</v>
      </c>
    </row>
    <row r="3610" spans="1:4" ht="13.5" x14ac:dyDescent="0.25">
      <c r="A3610" s="588" t="s">
        <v>5368</v>
      </c>
      <c r="B3610" s="588" t="s">
        <v>31609</v>
      </c>
      <c r="C3610" s="588" t="s">
        <v>26237</v>
      </c>
      <c r="D3610" s="589" t="s">
        <v>5466</v>
      </c>
    </row>
    <row r="3611" spans="1:4" ht="13.5" x14ac:dyDescent="0.25">
      <c r="A3611" s="588" t="s">
        <v>5369</v>
      </c>
      <c r="B3611" s="588" t="s">
        <v>31610</v>
      </c>
      <c r="C3611" s="588" t="s">
        <v>26237</v>
      </c>
      <c r="D3611" s="589" t="s">
        <v>31611</v>
      </c>
    </row>
    <row r="3612" spans="1:4" ht="13.5" x14ac:dyDescent="0.25">
      <c r="A3612" s="588" t="s">
        <v>5370</v>
      </c>
      <c r="B3612" s="588" t="s">
        <v>31612</v>
      </c>
      <c r="C3612" s="588" t="s">
        <v>26237</v>
      </c>
      <c r="D3612" s="589" t="s">
        <v>1362</v>
      </c>
    </row>
    <row r="3613" spans="1:4" ht="13.5" x14ac:dyDescent="0.25">
      <c r="A3613" s="588" t="s">
        <v>5371</v>
      </c>
      <c r="B3613" s="588" t="s">
        <v>31613</v>
      </c>
      <c r="C3613" s="588" t="s">
        <v>26237</v>
      </c>
      <c r="D3613" s="589" t="s">
        <v>651</v>
      </c>
    </row>
    <row r="3614" spans="1:4" ht="13.5" x14ac:dyDescent="0.25">
      <c r="A3614" s="588" t="s">
        <v>5372</v>
      </c>
      <c r="B3614" s="588" t="s">
        <v>31614</v>
      </c>
      <c r="C3614" s="588" t="s">
        <v>26237</v>
      </c>
      <c r="D3614" s="589" t="s">
        <v>5138</v>
      </c>
    </row>
    <row r="3615" spans="1:4" ht="13.5" x14ac:dyDescent="0.25">
      <c r="A3615" s="588" t="s">
        <v>5373</v>
      </c>
      <c r="B3615" s="588" t="s">
        <v>31615</v>
      </c>
      <c r="C3615" s="588" t="s">
        <v>26237</v>
      </c>
      <c r="D3615" s="589" t="s">
        <v>19034</v>
      </c>
    </row>
    <row r="3616" spans="1:4" ht="13.5" x14ac:dyDescent="0.25">
      <c r="A3616" s="588" t="s">
        <v>5375</v>
      </c>
      <c r="B3616" s="588" t="s">
        <v>31616</v>
      </c>
      <c r="C3616" s="588" t="s">
        <v>26237</v>
      </c>
      <c r="D3616" s="589" t="s">
        <v>31611</v>
      </c>
    </row>
    <row r="3617" spans="1:4" ht="13.5" x14ac:dyDescent="0.25">
      <c r="A3617" s="588" t="s">
        <v>5376</v>
      </c>
      <c r="B3617" s="588" t="s">
        <v>31617</v>
      </c>
      <c r="C3617" s="588" t="s">
        <v>26237</v>
      </c>
      <c r="D3617" s="589" t="s">
        <v>31618</v>
      </c>
    </row>
    <row r="3618" spans="1:4" ht="13.5" x14ac:dyDescent="0.25">
      <c r="A3618" s="588" t="s">
        <v>5377</v>
      </c>
      <c r="B3618" s="588" t="s">
        <v>31619</v>
      </c>
      <c r="C3618" s="588" t="s">
        <v>26237</v>
      </c>
      <c r="D3618" s="589" t="s">
        <v>963</v>
      </c>
    </row>
    <row r="3619" spans="1:4" ht="13.5" x14ac:dyDescent="0.25">
      <c r="A3619" s="588" t="s">
        <v>5379</v>
      </c>
      <c r="B3619" s="588" t="s">
        <v>31620</v>
      </c>
      <c r="C3619" s="588" t="s">
        <v>26237</v>
      </c>
      <c r="D3619" s="589" t="s">
        <v>18704</v>
      </c>
    </row>
    <row r="3620" spans="1:4" ht="13.5" x14ac:dyDescent="0.25">
      <c r="A3620" s="588" t="s">
        <v>5380</v>
      </c>
      <c r="B3620" s="588" t="s">
        <v>31621</v>
      </c>
      <c r="C3620" s="588" t="s">
        <v>26237</v>
      </c>
      <c r="D3620" s="589" t="s">
        <v>19485</v>
      </c>
    </row>
    <row r="3621" spans="1:4" ht="13.5" x14ac:dyDescent="0.25">
      <c r="A3621" s="588" t="s">
        <v>5381</v>
      </c>
      <c r="B3621" s="588" t="s">
        <v>31622</v>
      </c>
      <c r="C3621" s="588" t="s">
        <v>26237</v>
      </c>
      <c r="D3621" s="589" t="s">
        <v>31370</v>
      </c>
    </row>
    <row r="3622" spans="1:4" ht="13.5" x14ac:dyDescent="0.25">
      <c r="A3622" s="588" t="s">
        <v>5382</v>
      </c>
      <c r="B3622" s="588" t="s">
        <v>31623</v>
      </c>
      <c r="C3622" s="588" t="s">
        <v>26237</v>
      </c>
      <c r="D3622" s="589" t="s">
        <v>820</v>
      </c>
    </row>
    <row r="3623" spans="1:4" ht="13.5" x14ac:dyDescent="0.25">
      <c r="A3623" s="588" t="s">
        <v>5383</v>
      </c>
      <c r="B3623" s="588" t="s">
        <v>31624</v>
      </c>
      <c r="C3623" s="588" t="s">
        <v>26237</v>
      </c>
      <c r="D3623" s="589" t="s">
        <v>5656</v>
      </c>
    </row>
    <row r="3624" spans="1:4" ht="13.5" x14ac:dyDescent="0.25">
      <c r="A3624" s="588" t="s">
        <v>5384</v>
      </c>
      <c r="B3624" s="588" t="s">
        <v>31625</v>
      </c>
      <c r="C3624" s="588" t="s">
        <v>26237</v>
      </c>
      <c r="D3624" s="589" t="s">
        <v>26313</v>
      </c>
    </row>
    <row r="3625" spans="1:4" ht="13.5" x14ac:dyDescent="0.25">
      <c r="A3625" s="588" t="s">
        <v>5385</v>
      </c>
      <c r="B3625" s="588" t="s">
        <v>31626</v>
      </c>
      <c r="C3625" s="588" t="s">
        <v>26237</v>
      </c>
      <c r="D3625" s="589" t="s">
        <v>17678</v>
      </c>
    </row>
    <row r="3626" spans="1:4" ht="13.5" x14ac:dyDescent="0.25">
      <c r="A3626" s="588" t="s">
        <v>5386</v>
      </c>
      <c r="B3626" s="588" t="s">
        <v>31627</v>
      </c>
      <c r="C3626" s="588" t="s">
        <v>26237</v>
      </c>
      <c r="D3626" s="589" t="s">
        <v>31628</v>
      </c>
    </row>
    <row r="3627" spans="1:4" ht="13.5" x14ac:dyDescent="0.25">
      <c r="A3627" s="588" t="s">
        <v>5387</v>
      </c>
      <c r="B3627" s="588" t="s">
        <v>31629</v>
      </c>
      <c r="C3627" s="588" t="s">
        <v>26237</v>
      </c>
      <c r="D3627" s="589" t="s">
        <v>31630</v>
      </c>
    </row>
    <row r="3628" spans="1:4" ht="13.5" x14ac:dyDescent="0.25">
      <c r="A3628" s="588" t="s">
        <v>5389</v>
      </c>
      <c r="B3628" s="588" t="s">
        <v>31631</v>
      </c>
      <c r="C3628" s="588" t="s">
        <v>26237</v>
      </c>
      <c r="D3628" s="589" t="s">
        <v>14267</v>
      </c>
    </row>
    <row r="3629" spans="1:4" ht="13.5" x14ac:dyDescent="0.25">
      <c r="A3629" s="588" t="s">
        <v>5390</v>
      </c>
      <c r="B3629" s="588" t="s">
        <v>31632</v>
      </c>
      <c r="C3629" s="588" t="s">
        <v>26237</v>
      </c>
      <c r="D3629" s="589" t="s">
        <v>2686</v>
      </c>
    </row>
    <row r="3630" spans="1:4" ht="13.5" x14ac:dyDescent="0.25">
      <c r="A3630" s="588" t="s">
        <v>5391</v>
      </c>
      <c r="B3630" s="588" t="s">
        <v>31633</v>
      </c>
      <c r="C3630" s="588" t="s">
        <v>26237</v>
      </c>
      <c r="D3630" s="589" t="s">
        <v>14262</v>
      </c>
    </row>
    <row r="3631" spans="1:4" ht="13.5" x14ac:dyDescent="0.25">
      <c r="A3631" s="588" t="s">
        <v>5393</v>
      </c>
      <c r="B3631" s="588" t="s">
        <v>31634</v>
      </c>
      <c r="C3631" s="588" t="s">
        <v>26237</v>
      </c>
      <c r="D3631" s="589" t="s">
        <v>19485</v>
      </c>
    </row>
    <row r="3632" spans="1:4" ht="13.5" x14ac:dyDescent="0.25">
      <c r="A3632" s="588" t="s">
        <v>5394</v>
      </c>
      <c r="B3632" s="588" t="s">
        <v>31635</v>
      </c>
      <c r="C3632" s="588" t="s">
        <v>26237</v>
      </c>
      <c r="D3632" s="589" t="s">
        <v>31636</v>
      </c>
    </row>
    <row r="3633" spans="1:4" ht="13.5" x14ac:dyDescent="0.25">
      <c r="A3633" s="588" t="s">
        <v>5395</v>
      </c>
      <c r="B3633" s="588" t="s">
        <v>31637</v>
      </c>
      <c r="C3633" s="588" t="s">
        <v>26237</v>
      </c>
      <c r="D3633" s="589" t="s">
        <v>443</v>
      </c>
    </row>
    <row r="3634" spans="1:4" ht="13.5" x14ac:dyDescent="0.25">
      <c r="A3634" s="588" t="s">
        <v>5396</v>
      </c>
      <c r="B3634" s="588" t="s">
        <v>31638</v>
      </c>
      <c r="C3634" s="588" t="s">
        <v>26237</v>
      </c>
      <c r="D3634" s="589" t="s">
        <v>31639</v>
      </c>
    </row>
    <row r="3635" spans="1:4" ht="13.5" x14ac:dyDescent="0.25">
      <c r="A3635" s="588" t="s">
        <v>5397</v>
      </c>
      <c r="B3635" s="588" t="s">
        <v>31640</v>
      </c>
      <c r="C3635" s="588" t="s">
        <v>26237</v>
      </c>
      <c r="D3635" s="589" t="s">
        <v>16471</v>
      </c>
    </row>
    <row r="3636" spans="1:4" ht="13.5" x14ac:dyDescent="0.25">
      <c r="A3636" s="588" t="s">
        <v>5398</v>
      </c>
      <c r="B3636" s="588" t="s">
        <v>31641</v>
      </c>
      <c r="C3636" s="588" t="s">
        <v>26237</v>
      </c>
      <c r="D3636" s="589" t="s">
        <v>1127</v>
      </c>
    </row>
    <row r="3637" spans="1:4" ht="13.5" x14ac:dyDescent="0.25">
      <c r="A3637" s="588" t="s">
        <v>5399</v>
      </c>
      <c r="B3637" s="588" t="s">
        <v>31642</v>
      </c>
      <c r="C3637" s="588" t="s">
        <v>26237</v>
      </c>
      <c r="D3637" s="589" t="s">
        <v>2686</v>
      </c>
    </row>
    <row r="3638" spans="1:4" ht="13.5" x14ac:dyDescent="0.25">
      <c r="A3638" s="588" t="s">
        <v>5400</v>
      </c>
      <c r="B3638" s="588" t="s">
        <v>31643</v>
      </c>
      <c r="C3638" s="588" t="s">
        <v>26237</v>
      </c>
      <c r="D3638" s="589" t="s">
        <v>1165</v>
      </c>
    </row>
    <row r="3639" spans="1:4" ht="13.5" x14ac:dyDescent="0.25">
      <c r="A3639" s="588" t="s">
        <v>5401</v>
      </c>
      <c r="B3639" s="588" t="s">
        <v>31644</v>
      </c>
      <c r="C3639" s="588" t="s">
        <v>26237</v>
      </c>
      <c r="D3639" s="589" t="s">
        <v>5092</v>
      </c>
    </row>
    <row r="3640" spans="1:4" ht="13.5" x14ac:dyDescent="0.25">
      <c r="A3640" s="588" t="s">
        <v>5403</v>
      </c>
      <c r="B3640" s="588" t="s">
        <v>31645</v>
      </c>
      <c r="C3640" s="588" t="s">
        <v>26237</v>
      </c>
      <c r="D3640" s="589" t="s">
        <v>1319</v>
      </c>
    </row>
    <row r="3641" spans="1:4" ht="13.5" x14ac:dyDescent="0.25">
      <c r="A3641" s="588" t="s">
        <v>5404</v>
      </c>
      <c r="B3641" s="588" t="s">
        <v>31646</v>
      </c>
      <c r="C3641" s="588" t="s">
        <v>26237</v>
      </c>
      <c r="D3641" s="589" t="s">
        <v>13733</v>
      </c>
    </row>
    <row r="3642" spans="1:4" ht="13.5" x14ac:dyDescent="0.25">
      <c r="A3642" s="588" t="s">
        <v>5405</v>
      </c>
      <c r="B3642" s="588" t="s">
        <v>31647</v>
      </c>
      <c r="C3642" s="588" t="s">
        <v>26237</v>
      </c>
      <c r="D3642" s="589" t="s">
        <v>972</v>
      </c>
    </row>
    <row r="3643" spans="1:4" ht="13.5" x14ac:dyDescent="0.25">
      <c r="A3643" s="588" t="s">
        <v>5406</v>
      </c>
      <c r="B3643" s="588" t="s">
        <v>31648</v>
      </c>
      <c r="C3643" s="588" t="s">
        <v>26237</v>
      </c>
      <c r="D3643" s="589" t="s">
        <v>1265</v>
      </c>
    </row>
    <row r="3644" spans="1:4" ht="13.5" x14ac:dyDescent="0.25">
      <c r="A3644" s="588" t="s">
        <v>5407</v>
      </c>
      <c r="B3644" s="588" t="s">
        <v>31649</v>
      </c>
      <c r="C3644" s="588" t="s">
        <v>26237</v>
      </c>
      <c r="D3644" s="589" t="s">
        <v>31650</v>
      </c>
    </row>
    <row r="3645" spans="1:4" ht="13.5" x14ac:dyDescent="0.25">
      <c r="A3645" s="588" t="s">
        <v>5408</v>
      </c>
      <c r="B3645" s="588" t="s">
        <v>31651</v>
      </c>
      <c r="C3645" s="588" t="s">
        <v>26237</v>
      </c>
      <c r="D3645" s="589" t="s">
        <v>31652</v>
      </c>
    </row>
    <row r="3646" spans="1:4" ht="13.5" x14ac:dyDescent="0.25">
      <c r="A3646" s="588" t="s">
        <v>5409</v>
      </c>
      <c r="B3646" s="588" t="s">
        <v>31653</v>
      </c>
      <c r="C3646" s="588" t="s">
        <v>26237</v>
      </c>
      <c r="D3646" s="589" t="s">
        <v>795</v>
      </c>
    </row>
    <row r="3647" spans="1:4" ht="13.5" x14ac:dyDescent="0.25">
      <c r="A3647" s="588" t="s">
        <v>5410</v>
      </c>
      <c r="B3647" s="588" t="s">
        <v>31654</v>
      </c>
      <c r="C3647" s="588" t="s">
        <v>26237</v>
      </c>
      <c r="D3647" s="589" t="s">
        <v>1913</v>
      </c>
    </row>
    <row r="3648" spans="1:4" ht="13.5" x14ac:dyDescent="0.25">
      <c r="A3648" s="588" t="s">
        <v>5412</v>
      </c>
      <c r="B3648" s="588" t="s">
        <v>31655</v>
      </c>
      <c r="C3648" s="588" t="s">
        <v>26237</v>
      </c>
      <c r="D3648" s="589" t="s">
        <v>31656</v>
      </c>
    </row>
    <row r="3649" spans="1:4" ht="13.5" x14ac:dyDescent="0.25">
      <c r="A3649" s="588" t="s">
        <v>5413</v>
      </c>
      <c r="B3649" s="588" t="s">
        <v>31657</v>
      </c>
      <c r="C3649" s="588" t="s">
        <v>26237</v>
      </c>
      <c r="D3649" s="589" t="s">
        <v>31656</v>
      </c>
    </row>
    <row r="3650" spans="1:4" ht="13.5" x14ac:dyDescent="0.25">
      <c r="A3650" s="588" t="s">
        <v>5414</v>
      </c>
      <c r="B3650" s="588" t="s">
        <v>31658</v>
      </c>
      <c r="C3650" s="588" t="s">
        <v>26237</v>
      </c>
      <c r="D3650" s="589" t="s">
        <v>17410</v>
      </c>
    </row>
    <row r="3651" spans="1:4" ht="13.5" x14ac:dyDescent="0.25">
      <c r="A3651" s="588" t="s">
        <v>5416</v>
      </c>
      <c r="B3651" s="588" t="s">
        <v>31659</v>
      </c>
      <c r="C3651" s="588" t="s">
        <v>26237</v>
      </c>
      <c r="D3651" s="589" t="s">
        <v>30031</v>
      </c>
    </row>
    <row r="3652" spans="1:4" ht="13.5" x14ac:dyDescent="0.25">
      <c r="A3652" s="588" t="s">
        <v>5417</v>
      </c>
      <c r="B3652" s="588" t="s">
        <v>31660</v>
      </c>
      <c r="C3652" s="588" t="s">
        <v>26105</v>
      </c>
      <c r="D3652" s="589" t="s">
        <v>1003</v>
      </c>
    </row>
    <row r="3653" spans="1:4" ht="13.5" x14ac:dyDescent="0.25">
      <c r="A3653" s="588" t="s">
        <v>5418</v>
      </c>
      <c r="B3653" s="588" t="s">
        <v>31661</v>
      </c>
      <c r="C3653" s="588" t="s">
        <v>26237</v>
      </c>
      <c r="D3653" s="589" t="s">
        <v>31662</v>
      </c>
    </row>
    <row r="3654" spans="1:4" ht="13.5" x14ac:dyDescent="0.25">
      <c r="A3654" s="588" t="s">
        <v>5419</v>
      </c>
      <c r="B3654" s="588" t="s">
        <v>31663</v>
      </c>
      <c r="C3654" s="588" t="s">
        <v>26237</v>
      </c>
      <c r="D3654" s="589" t="s">
        <v>31664</v>
      </c>
    </row>
    <row r="3655" spans="1:4" ht="13.5" x14ac:dyDescent="0.25">
      <c r="A3655" s="588" t="s">
        <v>5420</v>
      </c>
      <c r="B3655" s="588" t="s">
        <v>31665</v>
      </c>
      <c r="C3655" s="588" t="s">
        <v>26237</v>
      </c>
      <c r="D3655" s="589" t="s">
        <v>4950</v>
      </c>
    </row>
    <row r="3656" spans="1:4" ht="13.5" x14ac:dyDescent="0.25">
      <c r="A3656" s="588" t="s">
        <v>5421</v>
      </c>
      <c r="B3656" s="588" t="s">
        <v>31666</v>
      </c>
      <c r="C3656" s="588" t="s">
        <v>26237</v>
      </c>
      <c r="D3656" s="589" t="s">
        <v>348</v>
      </c>
    </row>
    <row r="3657" spans="1:4" ht="13.5" x14ac:dyDescent="0.25">
      <c r="A3657" s="588" t="s">
        <v>5422</v>
      </c>
      <c r="B3657" s="588" t="s">
        <v>31667</v>
      </c>
      <c r="C3657" s="588" t="s">
        <v>26237</v>
      </c>
      <c r="D3657" s="589" t="s">
        <v>14839</v>
      </c>
    </row>
    <row r="3658" spans="1:4" ht="13.5" x14ac:dyDescent="0.25">
      <c r="A3658" s="588" t="s">
        <v>5423</v>
      </c>
      <c r="B3658" s="588" t="s">
        <v>31668</v>
      </c>
      <c r="C3658" s="588" t="s">
        <v>26237</v>
      </c>
      <c r="D3658" s="589" t="s">
        <v>4950</v>
      </c>
    </row>
    <row r="3659" spans="1:4" ht="13.5" x14ac:dyDescent="0.25">
      <c r="A3659" s="588" t="s">
        <v>5424</v>
      </c>
      <c r="B3659" s="588" t="s">
        <v>31669</v>
      </c>
      <c r="C3659" s="588" t="s">
        <v>26237</v>
      </c>
      <c r="D3659" s="589" t="s">
        <v>18317</v>
      </c>
    </row>
    <row r="3660" spans="1:4" ht="13.5" x14ac:dyDescent="0.25">
      <c r="A3660" s="588" t="s">
        <v>5426</v>
      </c>
      <c r="B3660" s="588" t="s">
        <v>31670</v>
      </c>
      <c r="C3660" s="588" t="s">
        <v>26237</v>
      </c>
      <c r="D3660" s="589" t="s">
        <v>329</v>
      </c>
    </row>
    <row r="3661" spans="1:4" ht="13.5" x14ac:dyDescent="0.25">
      <c r="A3661" s="588" t="s">
        <v>5427</v>
      </c>
      <c r="B3661" s="588" t="s">
        <v>31671</v>
      </c>
      <c r="C3661" s="588" t="s">
        <v>26237</v>
      </c>
      <c r="D3661" s="589" t="s">
        <v>14555</v>
      </c>
    </row>
    <row r="3662" spans="1:4" ht="13.5" x14ac:dyDescent="0.25">
      <c r="A3662" s="588" t="s">
        <v>5428</v>
      </c>
      <c r="B3662" s="588" t="s">
        <v>31672</v>
      </c>
      <c r="C3662" s="588" t="s">
        <v>26237</v>
      </c>
      <c r="D3662" s="589" t="s">
        <v>22855</v>
      </c>
    </row>
    <row r="3663" spans="1:4" ht="13.5" x14ac:dyDescent="0.25">
      <c r="A3663" s="588" t="s">
        <v>5429</v>
      </c>
      <c r="B3663" s="588" t="s">
        <v>31673</v>
      </c>
      <c r="C3663" s="588" t="s">
        <v>26237</v>
      </c>
      <c r="D3663" s="589" t="s">
        <v>813</v>
      </c>
    </row>
    <row r="3664" spans="1:4" ht="13.5" x14ac:dyDescent="0.25">
      <c r="A3664" s="588" t="s">
        <v>5430</v>
      </c>
      <c r="B3664" s="588" t="s">
        <v>31674</v>
      </c>
      <c r="C3664" s="588" t="s">
        <v>26237</v>
      </c>
      <c r="D3664" s="589" t="s">
        <v>18187</v>
      </c>
    </row>
    <row r="3665" spans="1:4" ht="13.5" x14ac:dyDescent="0.25">
      <c r="A3665" s="588" t="s">
        <v>5432</v>
      </c>
      <c r="B3665" s="588" t="s">
        <v>31675</v>
      </c>
      <c r="C3665" s="588" t="s">
        <v>26237</v>
      </c>
      <c r="D3665" s="589" t="s">
        <v>18317</v>
      </c>
    </row>
    <row r="3666" spans="1:4" ht="13.5" x14ac:dyDescent="0.25">
      <c r="A3666" s="588" t="s">
        <v>5433</v>
      </c>
      <c r="B3666" s="588" t="s">
        <v>31676</v>
      </c>
      <c r="C3666" s="588" t="s">
        <v>26237</v>
      </c>
      <c r="D3666" s="589" t="s">
        <v>31677</v>
      </c>
    </row>
    <row r="3667" spans="1:4" ht="13.5" x14ac:dyDescent="0.25">
      <c r="A3667" s="588" t="s">
        <v>5435</v>
      </c>
      <c r="B3667" s="588" t="s">
        <v>31678</v>
      </c>
      <c r="C3667" s="588" t="s">
        <v>26237</v>
      </c>
      <c r="D3667" s="589" t="s">
        <v>31679</v>
      </c>
    </row>
    <row r="3668" spans="1:4" ht="13.5" x14ac:dyDescent="0.25">
      <c r="A3668" s="588" t="s">
        <v>5436</v>
      </c>
      <c r="B3668" s="588" t="s">
        <v>31680</v>
      </c>
      <c r="C3668" s="588" t="s">
        <v>26237</v>
      </c>
      <c r="D3668" s="589" t="s">
        <v>14176</v>
      </c>
    </row>
    <row r="3669" spans="1:4" ht="13.5" x14ac:dyDescent="0.25">
      <c r="A3669" s="588" t="s">
        <v>5437</v>
      </c>
      <c r="B3669" s="588" t="s">
        <v>31681</v>
      </c>
      <c r="C3669" s="588" t="s">
        <v>26237</v>
      </c>
      <c r="D3669" s="589" t="s">
        <v>1857</v>
      </c>
    </row>
    <row r="3670" spans="1:4" ht="13.5" x14ac:dyDescent="0.25">
      <c r="A3670" s="588" t="s">
        <v>5438</v>
      </c>
      <c r="B3670" s="588" t="s">
        <v>31682</v>
      </c>
      <c r="C3670" s="588" t="s">
        <v>26237</v>
      </c>
      <c r="D3670" s="589" t="s">
        <v>31683</v>
      </c>
    </row>
    <row r="3671" spans="1:4" ht="13.5" x14ac:dyDescent="0.25">
      <c r="A3671" s="588" t="s">
        <v>5439</v>
      </c>
      <c r="B3671" s="588" t="s">
        <v>31684</v>
      </c>
      <c r="C3671" s="588" t="s">
        <v>26237</v>
      </c>
      <c r="D3671" s="589" t="s">
        <v>31685</v>
      </c>
    </row>
    <row r="3672" spans="1:4" ht="13.5" x14ac:dyDescent="0.25">
      <c r="A3672" s="588" t="s">
        <v>5440</v>
      </c>
      <c r="B3672" s="588" t="s">
        <v>31686</v>
      </c>
      <c r="C3672" s="588" t="s">
        <v>26237</v>
      </c>
      <c r="D3672" s="589" t="s">
        <v>4815</v>
      </c>
    </row>
    <row r="3673" spans="1:4" ht="13.5" x14ac:dyDescent="0.25">
      <c r="A3673" s="588" t="s">
        <v>5441</v>
      </c>
      <c r="B3673" s="588" t="s">
        <v>31687</v>
      </c>
      <c r="C3673" s="588" t="s">
        <v>26237</v>
      </c>
      <c r="D3673" s="589" t="s">
        <v>31688</v>
      </c>
    </row>
    <row r="3674" spans="1:4" ht="13.5" x14ac:dyDescent="0.25">
      <c r="A3674" s="588" t="s">
        <v>5442</v>
      </c>
      <c r="B3674" s="588" t="s">
        <v>31689</v>
      </c>
      <c r="C3674" s="588" t="s">
        <v>26237</v>
      </c>
      <c r="D3674" s="589" t="s">
        <v>31690</v>
      </c>
    </row>
    <row r="3675" spans="1:4" ht="13.5" x14ac:dyDescent="0.25">
      <c r="A3675" s="588" t="s">
        <v>5444</v>
      </c>
      <c r="B3675" s="588" t="s">
        <v>31691</v>
      </c>
      <c r="C3675" s="588" t="s">
        <v>26237</v>
      </c>
      <c r="D3675" s="589" t="s">
        <v>19253</v>
      </c>
    </row>
    <row r="3676" spans="1:4" ht="13.5" x14ac:dyDescent="0.25">
      <c r="A3676" s="588" t="s">
        <v>5446</v>
      </c>
      <c r="B3676" s="588" t="s">
        <v>31692</v>
      </c>
      <c r="C3676" s="588" t="s">
        <v>26237</v>
      </c>
      <c r="D3676" s="589" t="s">
        <v>782</v>
      </c>
    </row>
    <row r="3677" spans="1:4" ht="13.5" x14ac:dyDescent="0.25">
      <c r="A3677" s="588" t="s">
        <v>5447</v>
      </c>
      <c r="B3677" s="588" t="s">
        <v>31693</v>
      </c>
      <c r="C3677" s="588" t="s">
        <v>26237</v>
      </c>
      <c r="D3677" s="589" t="s">
        <v>3848</v>
      </c>
    </row>
    <row r="3678" spans="1:4" ht="13.5" x14ac:dyDescent="0.25">
      <c r="A3678" s="588" t="s">
        <v>5448</v>
      </c>
      <c r="B3678" s="588" t="s">
        <v>31694</v>
      </c>
      <c r="C3678" s="588" t="s">
        <v>26237</v>
      </c>
      <c r="D3678" s="589" t="s">
        <v>505</v>
      </c>
    </row>
    <row r="3679" spans="1:4" ht="13.5" x14ac:dyDescent="0.25">
      <c r="A3679" s="588" t="s">
        <v>5449</v>
      </c>
      <c r="B3679" s="588" t="s">
        <v>31695</v>
      </c>
      <c r="C3679" s="588" t="s">
        <v>26237</v>
      </c>
      <c r="D3679" s="589" t="s">
        <v>969</v>
      </c>
    </row>
    <row r="3680" spans="1:4" ht="13.5" x14ac:dyDescent="0.25">
      <c r="A3680" s="588" t="s">
        <v>5450</v>
      </c>
      <c r="B3680" s="588" t="s">
        <v>31696</v>
      </c>
      <c r="C3680" s="588" t="s">
        <v>26237</v>
      </c>
      <c r="D3680" s="589" t="s">
        <v>664</v>
      </c>
    </row>
    <row r="3681" spans="1:4" ht="13.5" x14ac:dyDescent="0.25">
      <c r="A3681" s="588" t="s">
        <v>5451</v>
      </c>
      <c r="B3681" s="588" t="s">
        <v>31697</v>
      </c>
      <c r="C3681" s="588" t="s">
        <v>26237</v>
      </c>
      <c r="D3681" s="589" t="s">
        <v>2169</v>
      </c>
    </row>
    <row r="3682" spans="1:4" ht="13.5" x14ac:dyDescent="0.25">
      <c r="A3682" s="588" t="s">
        <v>5453</v>
      </c>
      <c r="B3682" s="588" t="s">
        <v>31698</v>
      </c>
      <c r="C3682" s="588" t="s">
        <v>26237</v>
      </c>
      <c r="D3682" s="589" t="s">
        <v>608</v>
      </c>
    </row>
    <row r="3683" spans="1:4" ht="13.5" x14ac:dyDescent="0.25">
      <c r="A3683" s="588" t="s">
        <v>5454</v>
      </c>
      <c r="B3683" s="588" t="s">
        <v>31699</v>
      </c>
      <c r="C3683" s="588" t="s">
        <v>26237</v>
      </c>
      <c r="D3683" s="589" t="s">
        <v>31700</v>
      </c>
    </row>
    <row r="3684" spans="1:4" ht="13.5" x14ac:dyDescent="0.25">
      <c r="A3684" s="588" t="s">
        <v>5455</v>
      </c>
      <c r="B3684" s="588" t="s">
        <v>31701</v>
      </c>
      <c r="C3684" s="588" t="s">
        <v>26237</v>
      </c>
      <c r="D3684" s="589" t="s">
        <v>31702</v>
      </c>
    </row>
    <row r="3685" spans="1:4" ht="13.5" x14ac:dyDescent="0.25">
      <c r="A3685" s="588" t="s">
        <v>5456</v>
      </c>
      <c r="B3685" s="588" t="s">
        <v>31703</v>
      </c>
      <c r="C3685" s="588" t="s">
        <v>26237</v>
      </c>
      <c r="D3685" s="589" t="s">
        <v>6306</v>
      </c>
    </row>
    <row r="3686" spans="1:4" ht="13.5" x14ac:dyDescent="0.25">
      <c r="A3686" s="588" t="s">
        <v>5457</v>
      </c>
      <c r="B3686" s="588" t="s">
        <v>31704</v>
      </c>
      <c r="C3686" s="588" t="s">
        <v>26237</v>
      </c>
      <c r="D3686" s="589" t="s">
        <v>14274</v>
      </c>
    </row>
    <row r="3687" spans="1:4" ht="13.5" x14ac:dyDescent="0.25">
      <c r="A3687" s="588" t="s">
        <v>5459</v>
      </c>
      <c r="B3687" s="588" t="s">
        <v>31705</v>
      </c>
      <c r="C3687" s="588" t="s">
        <v>26237</v>
      </c>
      <c r="D3687" s="589" t="s">
        <v>18161</v>
      </c>
    </row>
    <row r="3688" spans="1:4" ht="13.5" x14ac:dyDescent="0.25">
      <c r="A3688" s="588" t="s">
        <v>5460</v>
      </c>
      <c r="B3688" s="588" t="s">
        <v>31706</v>
      </c>
      <c r="C3688" s="588" t="s">
        <v>26237</v>
      </c>
      <c r="D3688" s="589" t="s">
        <v>296</v>
      </c>
    </row>
    <row r="3689" spans="1:4" ht="13.5" x14ac:dyDescent="0.25">
      <c r="A3689" s="588" t="s">
        <v>5461</v>
      </c>
      <c r="B3689" s="588" t="s">
        <v>31707</v>
      </c>
      <c r="C3689" s="588" t="s">
        <v>26237</v>
      </c>
      <c r="D3689" s="589" t="s">
        <v>31708</v>
      </c>
    </row>
    <row r="3690" spans="1:4" ht="13.5" x14ac:dyDescent="0.25">
      <c r="A3690" s="588" t="s">
        <v>5462</v>
      </c>
      <c r="B3690" s="588" t="s">
        <v>31709</v>
      </c>
      <c r="C3690" s="588" t="s">
        <v>26237</v>
      </c>
      <c r="D3690" s="589" t="s">
        <v>758</v>
      </c>
    </row>
    <row r="3691" spans="1:4" ht="13.5" x14ac:dyDescent="0.25">
      <c r="A3691" s="588" t="s">
        <v>5463</v>
      </c>
      <c r="B3691" s="588" t="s">
        <v>31710</v>
      </c>
      <c r="C3691" s="588" t="s">
        <v>26237</v>
      </c>
      <c r="D3691" s="589" t="s">
        <v>14091</v>
      </c>
    </row>
    <row r="3692" spans="1:4" ht="13.5" x14ac:dyDescent="0.25">
      <c r="A3692" s="588" t="s">
        <v>5465</v>
      </c>
      <c r="B3692" s="588" t="s">
        <v>31711</v>
      </c>
      <c r="C3692" s="588" t="s">
        <v>26237</v>
      </c>
      <c r="D3692" s="589" t="s">
        <v>23029</v>
      </c>
    </row>
    <row r="3693" spans="1:4" ht="13.5" x14ac:dyDescent="0.25">
      <c r="A3693" s="588" t="s">
        <v>5467</v>
      </c>
      <c r="B3693" s="588" t="s">
        <v>31712</v>
      </c>
      <c r="C3693" s="588" t="s">
        <v>26237</v>
      </c>
      <c r="D3693" s="589" t="s">
        <v>31713</v>
      </c>
    </row>
    <row r="3694" spans="1:4" ht="13.5" x14ac:dyDescent="0.25">
      <c r="A3694" s="588" t="s">
        <v>5468</v>
      </c>
      <c r="B3694" s="588" t="s">
        <v>31714</v>
      </c>
      <c r="C3694" s="588" t="s">
        <v>26237</v>
      </c>
      <c r="D3694" s="589" t="s">
        <v>350</v>
      </c>
    </row>
    <row r="3695" spans="1:4" ht="13.5" x14ac:dyDescent="0.25">
      <c r="A3695" s="588" t="s">
        <v>5470</v>
      </c>
      <c r="B3695" s="588" t="s">
        <v>31715</v>
      </c>
      <c r="C3695" s="588" t="s">
        <v>26237</v>
      </c>
      <c r="D3695" s="589" t="s">
        <v>926</v>
      </c>
    </row>
    <row r="3696" spans="1:4" ht="13.5" x14ac:dyDescent="0.25">
      <c r="A3696" s="588" t="s">
        <v>5472</v>
      </c>
      <c r="B3696" s="588" t="s">
        <v>31716</v>
      </c>
      <c r="C3696" s="588" t="s">
        <v>26237</v>
      </c>
      <c r="D3696" s="589" t="s">
        <v>31287</v>
      </c>
    </row>
    <row r="3697" spans="1:4" ht="13.5" x14ac:dyDescent="0.25">
      <c r="A3697" s="588" t="s">
        <v>5473</v>
      </c>
      <c r="B3697" s="588" t="s">
        <v>31717</v>
      </c>
      <c r="C3697" s="588" t="s">
        <v>26237</v>
      </c>
      <c r="D3697" s="589" t="s">
        <v>16424</v>
      </c>
    </row>
    <row r="3698" spans="1:4" ht="13.5" x14ac:dyDescent="0.25">
      <c r="A3698" s="588" t="s">
        <v>5474</v>
      </c>
      <c r="B3698" s="588" t="s">
        <v>31718</v>
      </c>
      <c r="C3698" s="588" t="s">
        <v>26237</v>
      </c>
      <c r="D3698" s="589" t="s">
        <v>13638</v>
      </c>
    </row>
    <row r="3699" spans="1:4" ht="13.5" x14ac:dyDescent="0.25">
      <c r="A3699" s="588" t="s">
        <v>5476</v>
      </c>
      <c r="B3699" s="588" t="s">
        <v>31719</v>
      </c>
      <c r="C3699" s="588" t="s">
        <v>26237</v>
      </c>
      <c r="D3699" s="589" t="s">
        <v>13589</v>
      </c>
    </row>
    <row r="3700" spans="1:4" ht="13.5" x14ac:dyDescent="0.25">
      <c r="A3700" s="588" t="s">
        <v>5477</v>
      </c>
      <c r="B3700" s="588" t="s">
        <v>31720</v>
      </c>
      <c r="C3700" s="588" t="s">
        <v>26237</v>
      </c>
      <c r="D3700" s="589" t="s">
        <v>4927</v>
      </c>
    </row>
    <row r="3701" spans="1:4" ht="13.5" x14ac:dyDescent="0.25">
      <c r="A3701" s="588" t="s">
        <v>5478</v>
      </c>
      <c r="B3701" s="588" t="s">
        <v>31721</v>
      </c>
      <c r="C3701" s="588" t="s">
        <v>26237</v>
      </c>
      <c r="D3701" s="589" t="s">
        <v>31722</v>
      </c>
    </row>
    <row r="3702" spans="1:4" ht="13.5" x14ac:dyDescent="0.25">
      <c r="A3702" s="588" t="s">
        <v>5480</v>
      </c>
      <c r="B3702" s="588" t="s">
        <v>31723</v>
      </c>
      <c r="C3702" s="588" t="s">
        <v>26237</v>
      </c>
      <c r="D3702" s="589" t="s">
        <v>5204</v>
      </c>
    </row>
    <row r="3703" spans="1:4" ht="13.5" x14ac:dyDescent="0.25">
      <c r="A3703" s="588" t="s">
        <v>5481</v>
      </c>
      <c r="B3703" s="588" t="s">
        <v>31724</v>
      </c>
      <c r="C3703" s="588" t="s">
        <v>26237</v>
      </c>
      <c r="D3703" s="589" t="s">
        <v>7024</v>
      </c>
    </row>
    <row r="3704" spans="1:4" ht="13.5" x14ac:dyDescent="0.25">
      <c r="A3704" s="588" t="s">
        <v>5482</v>
      </c>
      <c r="B3704" s="588" t="s">
        <v>31725</v>
      </c>
      <c r="C3704" s="588" t="s">
        <v>26237</v>
      </c>
      <c r="D3704" s="589" t="s">
        <v>4202</v>
      </c>
    </row>
    <row r="3705" spans="1:4" ht="13.5" x14ac:dyDescent="0.25">
      <c r="A3705" s="588" t="s">
        <v>5483</v>
      </c>
      <c r="B3705" s="588" t="s">
        <v>31726</v>
      </c>
      <c r="C3705" s="588" t="s">
        <v>26237</v>
      </c>
      <c r="D3705" s="589" t="s">
        <v>16502</v>
      </c>
    </row>
    <row r="3706" spans="1:4" ht="13.5" x14ac:dyDescent="0.25">
      <c r="A3706" s="588" t="s">
        <v>5485</v>
      </c>
      <c r="B3706" s="588" t="s">
        <v>31727</v>
      </c>
      <c r="C3706" s="588" t="s">
        <v>26237</v>
      </c>
      <c r="D3706" s="589" t="s">
        <v>31728</v>
      </c>
    </row>
    <row r="3707" spans="1:4" ht="13.5" x14ac:dyDescent="0.25">
      <c r="A3707" s="588" t="s">
        <v>5486</v>
      </c>
      <c r="B3707" s="588" t="s">
        <v>31729</v>
      </c>
      <c r="C3707" s="588" t="s">
        <v>26237</v>
      </c>
      <c r="D3707" s="589" t="s">
        <v>17796</v>
      </c>
    </row>
    <row r="3708" spans="1:4" ht="13.5" x14ac:dyDescent="0.25">
      <c r="A3708" s="588" t="s">
        <v>5487</v>
      </c>
      <c r="B3708" s="588" t="s">
        <v>31730</v>
      </c>
      <c r="C3708" s="588" t="s">
        <v>26237</v>
      </c>
      <c r="D3708" s="589" t="s">
        <v>31731</v>
      </c>
    </row>
    <row r="3709" spans="1:4" ht="13.5" x14ac:dyDescent="0.25">
      <c r="A3709" s="588" t="s">
        <v>5489</v>
      </c>
      <c r="B3709" s="588" t="s">
        <v>31732</v>
      </c>
      <c r="C3709" s="588" t="s">
        <v>26237</v>
      </c>
      <c r="D3709" s="589" t="s">
        <v>31733</v>
      </c>
    </row>
    <row r="3710" spans="1:4" ht="13.5" x14ac:dyDescent="0.25">
      <c r="A3710" s="588" t="s">
        <v>5490</v>
      </c>
      <c r="B3710" s="588" t="s">
        <v>31734</v>
      </c>
      <c r="C3710" s="588" t="s">
        <v>26237</v>
      </c>
      <c r="D3710" s="589" t="s">
        <v>8206</v>
      </c>
    </row>
    <row r="3711" spans="1:4" ht="13.5" x14ac:dyDescent="0.25">
      <c r="A3711" s="588" t="s">
        <v>5491</v>
      </c>
      <c r="B3711" s="588" t="s">
        <v>31735</v>
      </c>
      <c r="C3711" s="588" t="s">
        <v>26237</v>
      </c>
      <c r="D3711" s="589" t="s">
        <v>31736</v>
      </c>
    </row>
    <row r="3712" spans="1:4" ht="13.5" x14ac:dyDescent="0.25">
      <c r="A3712" s="588" t="s">
        <v>5492</v>
      </c>
      <c r="B3712" s="588" t="s">
        <v>31737</v>
      </c>
      <c r="C3712" s="588" t="s">
        <v>26237</v>
      </c>
      <c r="D3712" s="589" t="s">
        <v>31738</v>
      </c>
    </row>
    <row r="3713" spans="1:4" ht="13.5" x14ac:dyDescent="0.25">
      <c r="A3713" s="588" t="s">
        <v>5493</v>
      </c>
      <c r="B3713" s="588" t="s">
        <v>31739</v>
      </c>
      <c r="C3713" s="588" t="s">
        <v>26237</v>
      </c>
      <c r="D3713" s="589" t="s">
        <v>31740</v>
      </c>
    </row>
    <row r="3714" spans="1:4" ht="13.5" x14ac:dyDescent="0.25">
      <c r="A3714" s="588" t="s">
        <v>5494</v>
      </c>
      <c r="B3714" s="588" t="s">
        <v>31741</v>
      </c>
      <c r="C3714" s="588" t="s">
        <v>26237</v>
      </c>
      <c r="D3714" s="589" t="s">
        <v>1824</v>
      </c>
    </row>
    <row r="3715" spans="1:4" ht="13.5" x14ac:dyDescent="0.25">
      <c r="A3715" s="588" t="s">
        <v>5495</v>
      </c>
      <c r="B3715" s="588" t="s">
        <v>31742</v>
      </c>
      <c r="C3715" s="588" t="s">
        <v>26237</v>
      </c>
      <c r="D3715" s="589" t="s">
        <v>31743</v>
      </c>
    </row>
    <row r="3716" spans="1:4" ht="13.5" x14ac:dyDescent="0.25">
      <c r="A3716" s="588" t="s">
        <v>5497</v>
      </c>
      <c r="B3716" s="588" t="s">
        <v>31744</v>
      </c>
      <c r="C3716" s="588" t="s">
        <v>26237</v>
      </c>
      <c r="D3716" s="589" t="s">
        <v>31745</v>
      </c>
    </row>
    <row r="3717" spans="1:4" ht="13.5" x14ac:dyDescent="0.25">
      <c r="A3717" s="588" t="s">
        <v>5498</v>
      </c>
      <c r="B3717" s="588" t="s">
        <v>31746</v>
      </c>
      <c r="C3717" s="588" t="s">
        <v>26237</v>
      </c>
      <c r="D3717" s="589" t="s">
        <v>20626</v>
      </c>
    </row>
    <row r="3718" spans="1:4" ht="13.5" x14ac:dyDescent="0.25">
      <c r="A3718" s="588" t="s">
        <v>5499</v>
      </c>
      <c r="B3718" s="588" t="s">
        <v>31747</v>
      </c>
      <c r="C3718" s="588" t="s">
        <v>26237</v>
      </c>
      <c r="D3718" s="589" t="s">
        <v>840</v>
      </c>
    </row>
    <row r="3719" spans="1:4" ht="13.5" x14ac:dyDescent="0.25">
      <c r="A3719" s="588" t="s">
        <v>5500</v>
      </c>
      <c r="B3719" s="588" t="s">
        <v>31748</v>
      </c>
      <c r="C3719" s="588" t="s">
        <v>26237</v>
      </c>
      <c r="D3719" s="589" t="s">
        <v>31749</v>
      </c>
    </row>
    <row r="3720" spans="1:4" ht="13.5" x14ac:dyDescent="0.25">
      <c r="A3720" s="588" t="s">
        <v>5501</v>
      </c>
      <c r="B3720" s="588" t="s">
        <v>31750</v>
      </c>
      <c r="C3720" s="588" t="s">
        <v>26237</v>
      </c>
      <c r="D3720" s="589" t="s">
        <v>31751</v>
      </c>
    </row>
    <row r="3721" spans="1:4" ht="13.5" x14ac:dyDescent="0.25">
      <c r="A3721" s="588" t="s">
        <v>5502</v>
      </c>
      <c r="B3721" s="588" t="s">
        <v>31752</v>
      </c>
      <c r="C3721" s="588" t="s">
        <v>26237</v>
      </c>
      <c r="D3721" s="589" t="s">
        <v>31753</v>
      </c>
    </row>
    <row r="3722" spans="1:4" ht="13.5" x14ac:dyDescent="0.25">
      <c r="A3722" s="588" t="s">
        <v>5503</v>
      </c>
      <c r="B3722" s="588" t="s">
        <v>31754</v>
      </c>
      <c r="C3722" s="588" t="s">
        <v>26237</v>
      </c>
      <c r="D3722" s="589" t="s">
        <v>18694</v>
      </c>
    </row>
    <row r="3723" spans="1:4" ht="13.5" x14ac:dyDescent="0.25">
      <c r="A3723" s="588" t="s">
        <v>5504</v>
      </c>
      <c r="B3723" s="588" t="s">
        <v>31755</v>
      </c>
      <c r="C3723" s="588" t="s">
        <v>26237</v>
      </c>
      <c r="D3723" s="589" t="s">
        <v>1103</v>
      </c>
    </row>
    <row r="3724" spans="1:4" ht="13.5" x14ac:dyDescent="0.25">
      <c r="A3724" s="588" t="s">
        <v>5506</v>
      </c>
      <c r="B3724" s="588" t="s">
        <v>31756</v>
      </c>
      <c r="C3724" s="588" t="s">
        <v>26237</v>
      </c>
      <c r="D3724" s="589" t="s">
        <v>31757</v>
      </c>
    </row>
    <row r="3725" spans="1:4" ht="13.5" x14ac:dyDescent="0.25">
      <c r="A3725" s="588" t="s">
        <v>5507</v>
      </c>
      <c r="B3725" s="588" t="s">
        <v>31758</v>
      </c>
      <c r="C3725" s="588" t="s">
        <v>26237</v>
      </c>
      <c r="D3725" s="589" t="s">
        <v>31759</v>
      </c>
    </row>
    <row r="3726" spans="1:4" ht="13.5" x14ac:dyDescent="0.25">
      <c r="A3726" s="588" t="s">
        <v>5508</v>
      </c>
      <c r="B3726" s="588" t="s">
        <v>31760</v>
      </c>
      <c r="C3726" s="588" t="s">
        <v>26237</v>
      </c>
      <c r="D3726" s="589" t="s">
        <v>31761</v>
      </c>
    </row>
    <row r="3727" spans="1:4" ht="13.5" x14ac:dyDescent="0.25">
      <c r="A3727" s="588" t="s">
        <v>5509</v>
      </c>
      <c r="B3727" s="588" t="s">
        <v>31762</v>
      </c>
      <c r="C3727" s="588" t="s">
        <v>26237</v>
      </c>
      <c r="D3727" s="589" t="s">
        <v>31763</v>
      </c>
    </row>
    <row r="3728" spans="1:4" ht="13.5" x14ac:dyDescent="0.25">
      <c r="A3728" s="588" t="s">
        <v>5510</v>
      </c>
      <c r="B3728" s="588" t="s">
        <v>31764</v>
      </c>
      <c r="C3728" s="588" t="s">
        <v>26237</v>
      </c>
      <c r="D3728" s="589" t="s">
        <v>18108</v>
      </c>
    </row>
    <row r="3729" spans="1:4" ht="13.5" x14ac:dyDescent="0.25">
      <c r="A3729" s="588" t="s">
        <v>5511</v>
      </c>
      <c r="B3729" s="588" t="s">
        <v>31765</v>
      </c>
      <c r="C3729" s="588" t="s">
        <v>26237</v>
      </c>
      <c r="D3729" s="589" t="s">
        <v>31766</v>
      </c>
    </row>
    <row r="3730" spans="1:4" ht="13.5" x14ac:dyDescent="0.25">
      <c r="A3730" s="588" t="s">
        <v>5512</v>
      </c>
      <c r="B3730" s="588" t="s">
        <v>31767</v>
      </c>
      <c r="C3730" s="588" t="s">
        <v>26237</v>
      </c>
      <c r="D3730" s="589" t="s">
        <v>31768</v>
      </c>
    </row>
    <row r="3731" spans="1:4" ht="13.5" x14ac:dyDescent="0.25">
      <c r="A3731" s="588" t="s">
        <v>5513</v>
      </c>
      <c r="B3731" s="588" t="s">
        <v>31769</v>
      </c>
      <c r="C3731" s="588" t="s">
        <v>26237</v>
      </c>
      <c r="D3731" s="589" t="s">
        <v>18104</v>
      </c>
    </row>
    <row r="3732" spans="1:4" ht="13.5" x14ac:dyDescent="0.25">
      <c r="A3732" s="588" t="s">
        <v>5514</v>
      </c>
      <c r="B3732" s="588" t="s">
        <v>31770</v>
      </c>
      <c r="C3732" s="588" t="s">
        <v>26237</v>
      </c>
      <c r="D3732" s="589" t="s">
        <v>14285</v>
      </c>
    </row>
    <row r="3733" spans="1:4" ht="13.5" x14ac:dyDescent="0.25">
      <c r="A3733" s="588" t="s">
        <v>5516</v>
      </c>
      <c r="B3733" s="588" t="s">
        <v>31771</v>
      </c>
      <c r="C3733" s="588" t="s">
        <v>26237</v>
      </c>
      <c r="D3733" s="589" t="s">
        <v>31772</v>
      </c>
    </row>
    <row r="3734" spans="1:4" ht="13.5" x14ac:dyDescent="0.25">
      <c r="A3734" s="588" t="s">
        <v>5517</v>
      </c>
      <c r="B3734" s="588" t="s">
        <v>31773</v>
      </c>
      <c r="C3734" s="588" t="s">
        <v>26237</v>
      </c>
      <c r="D3734" s="589" t="s">
        <v>31774</v>
      </c>
    </row>
    <row r="3735" spans="1:4" ht="13.5" x14ac:dyDescent="0.25">
      <c r="A3735" s="588" t="s">
        <v>5518</v>
      </c>
      <c r="B3735" s="588" t="s">
        <v>31775</v>
      </c>
      <c r="C3735" s="588" t="s">
        <v>26237</v>
      </c>
      <c r="D3735" s="589" t="s">
        <v>2552</v>
      </c>
    </row>
    <row r="3736" spans="1:4" ht="13.5" x14ac:dyDescent="0.25">
      <c r="A3736" s="588" t="s">
        <v>5519</v>
      </c>
      <c r="B3736" s="588" t="s">
        <v>31776</v>
      </c>
      <c r="C3736" s="588" t="s">
        <v>26237</v>
      </c>
      <c r="D3736" s="589" t="s">
        <v>574</v>
      </c>
    </row>
    <row r="3737" spans="1:4" ht="13.5" x14ac:dyDescent="0.25">
      <c r="A3737" s="588" t="s">
        <v>5520</v>
      </c>
      <c r="B3737" s="588" t="s">
        <v>31777</v>
      </c>
      <c r="C3737" s="588" t="s">
        <v>26237</v>
      </c>
      <c r="D3737" s="589" t="s">
        <v>448</v>
      </c>
    </row>
    <row r="3738" spans="1:4" ht="13.5" x14ac:dyDescent="0.25">
      <c r="A3738" s="588" t="s">
        <v>5521</v>
      </c>
      <c r="B3738" s="588" t="s">
        <v>31778</v>
      </c>
      <c r="C3738" s="588" t="s">
        <v>26237</v>
      </c>
      <c r="D3738" s="589" t="s">
        <v>13455</v>
      </c>
    </row>
    <row r="3739" spans="1:4" ht="13.5" x14ac:dyDescent="0.25">
      <c r="A3739" s="588" t="s">
        <v>5522</v>
      </c>
      <c r="B3739" s="588" t="s">
        <v>31779</v>
      </c>
      <c r="C3739" s="588" t="s">
        <v>26237</v>
      </c>
      <c r="D3739" s="589" t="s">
        <v>13631</v>
      </c>
    </row>
    <row r="3740" spans="1:4" ht="13.5" x14ac:dyDescent="0.25">
      <c r="A3740" s="588" t="s">
        <v>5524</v>
      </c>
      <c r="B3740" s="588" t="s">
        <v>31780</v>
      </c>
      <c r="C3740" s="588" t="s">
        <v>26237</v>
      </c>
      <c r="D3740" s="589" t="s">
        <v>1208</v>
      </c>
    </row>
    <row r="3741" spans="1:4" ht="13.5" x14ac:dyDescent="0.25">
      <c r="A3741" s="588" t="s">
        <v>5525</v>
      </c>
      <c r="B3741" s="588" t="s">
        <v>31781</v>
      </c>
      <c r="C3741" s="588" t="s">
        <v>26237</v>
      </c>
      <c r="D3741" s="589" t="s">
        <v>932</v>
      </c>
    </row>
    <row r="3742" spans="1:4" ht="13.5" x14ac:dyDescent="0.25">
      <c r="A3742" s="588" t="s">
        <v>5526</v>
      </c>
      <c r="B3742" s="588" t="s">
        <v>31782</v>
      </c>
      <c r="C3742" s="588" t="s">
        <v>26237</v>
      </c>
      <c r="D3742" s="589" t="s">
        <v>353</v>
      </c>
    </row>
    <row r="3743" spans="1:4" ht="13.5" x14ac:dyDescent="0.25">
      <c r="A3743" s="588" t="s">
        <v>5527</v>
      </c>
      <c r="B3743" s="588" t="s">
        <v>31783</v>
      </c>
      <c r="C3743" s="588" t="s">
        <v>26237</v>
      </c>
      <c r="D3743" s="589" t="s">
        <v>14331</v>
      </c>
    </row>
    <row r="3744" spans="1:4" ht="13.5" x14ac:dyDescent="0.25">
      <c r="A3744" s="588" t="s">
        <v>5529</v>
      </c>
      <c r="B3744" s="588" t="s">
        <v>31784</v>
      </c>
      <c r="C3744" s="588" t="s">
        <v>26237</v>
      </c>
      <c r="D3744" s="589" t="s">
        <v>717</v>
      </c>
    </row>
    <row r="3745" spans="1:4" ht="13.5" x14ac:dyDescent="0.25">
      <c r="A3745" s="588" t="s">
        <v>5531</v>
      </c>
      <c r="B3745" s="588" t="s">
        <v>31785</v>
      </c>
      <c r="C3745" s="588" t="s">
        <v>26237</v>
      </c>
      <c r="D3745" s="589" t="s">
        <v>17527</v>
      </c>
    </row>
    <row r="3746" spans="1:4" ht="13.5" x14ac:dyDescent="0.25">
      <c r="A3746" s="588" t="s">
        <v>5532</v>
      </c>
      <c r="B3746" s="588" t="s">
        <v>31786</v>
      </c>
      <c r="C3746" s="588" t="s">
        <v>26237</v>
      </c>
      <c r="D3746" s="589" t="s">
        <v>31787</v>
      </c>
    </row>
    <row r="3747" spans="1:4" ht="13.5" x14ac:dyDescent="0.25">
      <c r="A3747" s="588" t="s">
        <v>5533</v>
      </c>
      <c r="B3747" s="588" t="s">
        <v>31788</v>
      </c>
      <c r="C3747" s="588" t="s">
        <v>26237</v>
      </c>
      <c r="D3747" s="589" t="s">
        <v>26148</v>
      </c>
    </row>
    <row r="3748" spans="1:4" ht="13.5" x14ac:dyDescent="0.25">
      <c r="A3748" s="588" t="s">
        <v>5534</v>
      </c>
      <c r="B3748" s="588" t="s">
        <v>31789</v>
      </c>
      <c r="C3748" s="588" t="s">
        <v>26237</v>
      </c>
      <c r="D3748" s="589" t="s">
        <v>31790</v>
      </c>
    </row>
    <row r="3749" spans="1:4" ht="13.5" x14ac:dyDescent="0.25">
      <c r="A3749" s="588" t="s">
        <v>5536</v>
      </c>
      <c r="B3749" s="588" t="s">
        <v>31791</v>
      </c>
      <c r="C3749" s="588" t="s">
        <v>26237</v>
      </c>
      <c r="D3749" s="589" t="s">
        <v>31792</v>
      </c>
    </row>
    <row r="3750" spans="1:4" ht="13.5" x14ac:dyDescent="0.25">
      <c r="A3750" s="588" t="s">
        <v>5537</v>
      </c>
      <c r="B3750" s="588" t="s">
        <v>31793</v>
      </c>
      <c r="C3750" s="588" t="s">
        <v>26237</v>
      </c>
      <c r="D3750" s="589" t="s">
        <v>31794</v>
      </c>
    </row>
    <row r="3751" spans="1:4" ht="13.5" x14ac:dyDescent="0.25">
      <c r="A3751" s="588" t="s">
        <v>5538</v>
      </c>
      <c r="B3751" s="588" t="s">
        <v>31795</v>
      </c>
      <c r="C3751" s="588" t="s">
        <v>26237</v>
      </c>
      <c r="D3751" s="589" t="s">
        <v>403</v>
      </c>
    </row>
    <row r="3752" spans="1:4" ht="13.5" x14ac:dyDescent="0.25">
      <c r="A3752" s="588" t="s">
        <v>5539</v>
      </c>
      <c r="B3752" s="588" t="s">
        <v>31796</v>
      </c>
      <c r="C3752" s="588" t="s">
        <v>26237</v>
      </c>
      <c r="D3752" s="589" t="s">
        <v>18266</v>
      </c>
    </row>
    <row r="3753" spans="1:4" ht="13.5" x14ac:dyDescent="0.25">
      <c r="A3753" s="588" t="s">
        <v>5541</v>
      </c>
      <c r="B3753" s="588" t="s">
        <v>31797</v>
      </c>
      <c r="C3753" s="588" t="s">
        <v>26237</v>
      </c>
      <c r="D3753" s="589" t="s">
        <v>29486</v>
      </c>
    </row>
    <row r="3754" spans="1:4" ht="13.5" x14ac:dyDescent="0.25">
      <c r="A3754" s="588" t="s">
        <v>5542</v>
      </c>
      <c r="B3754" s="588" t="s">
        <v>31798</v>
      </c>
      <c r="C3754" s="588" t="s">
        <v>26237</v>
      </c>
      <c r="D3754" s="589" t="s">
        <v>244</v>
      </c>
    </row>
    <row r="3755" spans="1:4" ht="13.5" x14ac:dyDescent="0.25">
      <c r="A3755" s="588" t="s">
        <v>5544</v>
      </c>
      <c r="B3755" s="588" t="s">
        <v>31799</v>
      </c>
      <c r="C3755" s="588" t="s">
        <v>26237</v>
      </c>
      <c r="D3755" s="589" t="s">
        <v>31800</v>
      </c>
    </row>
    <row r="3756" spans="1:4" ht="13.5" x14ac:dyDescent="0.25">
      <c r="A3756" s="588" t="s">
        <v>5545</v>
      </c>
      <c r="B3756" s="588" t="s">
        <v>31801</v>
      </c>
      <c r="C3756" s="588" t="s">
        <v>26237</v>
      </c>
      <c r="D3756" s="589" t="s">
        <v>31802</v>
      </c>
    </row>
    <row r="3757" spans="1:4" ht="13.5" x14ac:dyDescent="0.25">
      <c r="A3757" s="588" t="s">
        <v>5546</v>
      </c>
      <c r="B3757" s="588" t="s">
        <v>31803</v>
      </c>
      <c r="C3757" s="588" t="s">
        <v>26237</v>
      </c>
      <c r="D3757" s="589" t="s">
        <v>18882</v>
      </c>
    </row>
    <row r="3758" spans="1:4" ht="13.5" x14ac:dyDescent="0.25">
      <c r="A3758" s="588" t="s">
        <v>5547</v>
      </c>
      <c r="B3758" s="588" t="s">
        <v>31804</v>
      </c>
      <c r="C3758" s="588" t="s">
        <v>26237</v>
      </c>
      <c r="D3758" s="589" t="s">
        <v>1276</v>
      </c>
    </row>
    <row r="3759" spans="1:4" ht="13.5" x14ac:dyDescent="0.25">
      <c r="A3759" s="588" t="s">
        <v>5549</v>
      </c>
      <c r="B3759" s="588" t="s">
        <v>31805</v>
      </c>
      <c r="C3759" s="588" t="s">
        <v>26237</v>
      </c>
      <c r="D3759" s="589" t="s">
        <v>31806</v>
      </c>
    </row>
    <row r="3760" spans="1:4" ht="13.5" x14ac:dyDescent="0.25">
      <c r="A3760" s="588" t="s">
        <v>5550</v>
      </c>
      <c r="B3760" s="588" t="s">
        <v>31807</v>
      </c>
      <c r="C3760" s="588" t="s">
        <v>26237</v>
      </c>
      <c r="D3760" s="589" t="s">
        <v>14480</v>
      </c>
    </row>
    <row r="3761" spans="1:4" ht="13.5" x14ac:dyDescent="0.25">
      <c r="A3761" s="588" t="s">
        <v>5551</v>
      </c>
      <c r="B3761" s="588" t="s">
        <v>31808</v>
      </c>
      <c r="C3761" s="588" t="s">
        <v>26237</v>
      </c>
      <c r="D3761" s="589" t="s">
        <v>31809</v>
      </c>
    </row>
    <row r="3762" spans="1:4" ht="13.5" x14ac:dyDescent="0.25">
      <c r="A3762" s="588" t="s">
        <v>5552</v>
      </c>
      <c r="B3762" s="588" t="s">
        <v>31810</v>
      </c>
      <c r="C3762" s="588" t="s">
        <v>26237</v>
      </c>
      <c r="D3762" s="589" t="s">
        <v>31811</v>
      </c>
    </row>
    <row r="3763" spans="1:4" ht="13.5" x14ac:dyDescent="0.25">
      <c r="A3763" s="588" t="s">
        <v>5553</v>
      </c>
      <c r="B3763" s="588" t="s">
        <v>31812</v>
      </c>
      <c r="C3763" s="588" t="s">
        <v>26237</v>
      </c>
      <c r="D3763" s="589" t="s">
        <v>5466</v>
      </c>
    </row>
    <row r="3764" spans="1:4" ht="13.5" x14ac:dyDescent="0.25">
      <c r="A3764" s="588" t="s">
        <v>5554</v>
      </c>
      <c r="B3764" s="588" t="s">
        <v>31813</v>
      </c>
      <c r="C3764" s="588" t="s">
        <v>26237</v>
      </c>
      <c r="D3764" s="589" t="s">
        <v>18690</v>
      </c>
    </row>
    <row r="3765" spans="1:4" ht="13.5" x14ac:dyDescent="0.25">
      <c r="A3765" s="588" t="s">
        <v>5555</v>
      </c>
      <c r="B3765" s="588" t="s">
        <v>31814</v>
      </c>
      <c r="C3765" s="588" t="s">
        <v>26237</v>
      </c>
      <c r="D3765" s="589" t="s">
        <v>6728</v>
      </c>
    </row>
    <row r="3766" spans="1:4" ht="13.5" x14ac:dyDescent="0.25">
      <c r="A3766" s="588" t="s">
        <v>5556</v>
      </c>
      <c r="B3766" s="588" t="s">
        <v>31815</v>
      </c>
      <c r="C3766" s="588" t="s">
        <v>26237</v>
      </c>
      <c r="D3766" s="589" t="s">
        <v>1285</v>
      </c>
    </row>
    <row r="3767" spans="1:4" ht="13.5" x14ac:dyDescent="0.25">
      <c r="A3767" s="588" t="s">
        <v>5557</v>
      </c>
      <c r="B3767" s="588" t="s">
        <v>31816</v>
      </c>
      <c r="C3767" s="588" t="s">
        <v>26237</v>
      </c>
      <c r="D3767" s="589" t="s">
        <v>445</v>
      </c>
    </row>
    <row r="3768" spans="1:4" ht="13.5" x14ac:dyDescent="0.25">
      <c r="A3768" s="588" t="s">
        <v>5558</v>
      </c>
      <c r="B3768" s="588" t="s">
        <v>31817</v>
      </c>
      <c r="C3768" s="588" t="s">
        <v>26237</v>
      </c>
      <c r="D3768" s="589" t="s">
        <v>31818</v>
      </c>
    </row>
    <row r="3769" spans="1:4" ht="13.5" x14ac:dyDescent="0.25">
      <c r="A3769" s="588" t="s">
        <v>5559</v>
      </c>
      <c r="B3769" s="588" t="s">
        <v>31819</v>
      </c>
      <c r="C3769" s="588" t="s">
        <v>26237</v>
      </c>
      <c r="D3769" s="589" t="s">
        <v>18092</v>
      </c>
    </row>
    <row r="3770" spans="1:4" ht="13.5" x14ac:dyDescent="0.25">
      <c r="A3770" s="588" t="s">
        <v>5560</v>
      </c>
      <c r="B3770" s="588" t="s">
        <v>31820</v>
      </c>
      <c r="C3770" s="588" t="s">
        <v>26237</v>
      </c>
      <c r="D3770" s="589" t="s">
        <v>31821</v>
      </c>
    </row>
    <row r="3771" spans="1:4" ht="13.5" x14ac:dyDescent="0.25">
      <c r="A3771" s="588" t="s">
        <v>5561</v>
      </c>
      <c r="B3771" s="588" t="s">
        <v>31822</v>
      </c>
      <c r="C3771" s="588" t="s">
        <v>26237</v>
      </c>
      <c r="D3771" s="589" t="s">
        <v>31823</v>
      </c>
    </row>
    <row r="3772" spans="1:4" ht="13.5" x14ac:dyDescent="0.25">
      <c r="A3772" s="588" t="s">
        <v>5562</v>
      </c>
      <c r="B3772" s="588" t="s">
        <v>31824</v>
      </c>
      <c r="C3772" s="588" t="s">
        <v>26237</v>
      </c>
      <c r="D3772" s="589" t="s">
        <v>18086</v>
      </c>
    </row>
    <row r="3773" spans="1:4" ht="13.5" x14ac:dyDescent="0.25">
      <c r="A3773" s="588" t="s">
        <v>5563</v>
      </c>
      <c r="B3773" s="588" t="s">
        <v>31825</v>
      </c>
      <c r="C3773" s="588" t="s">
        <v>26237</v>
      </c>
      <c r="D3773" s="589" t="s">
        <v>523</v>
      </c>
    </row>
    <row r="3774" spans="1:4" ht="13.5" x14ac:dyDescent="0.25">
      <c r="A3774" s="588" t="s">
        <v>5565</v>
      </c>
      <c r="B3774" s="588" t="s">
        <v>31826</v>
      </c>
      <c r="C3774" s="588" t="s">
        <v>26237</v>
      </c>
      <c r="D3774" s="589" t="s">
        <v>26609</v>
      </c>
    </row>
    <row r="3775" spans="1:4" ht="13.5" x14ac:dyDescent="0.25">
      <c r="A3775" s="588" t="s">
        <v>5566</v>
      </c>
      <c r="B3775" s="588" t="s">
        <v>31827</v>
      </c>
      <c r="C3775" s="588" t="s">
        <v>26237</v>
      </c>
      <c r="D3775" s="589" t="s">
        <v>595</v>
      </c>
    </row>
    <row r="3776" spans="1:4" ht="13.5" x14ac:dyDescent="0.25">
      <c r="A3776" s="588" t="s">
        <v>5567</v>
      </c>
      <c r="B3776" s="588" t="s">
        <v>31828</v>
      </c>
      <c r="C3776" s="588" t="s">
        <v>26237</v>
      </c>
      <c r="D3776" s="589" t="s">
        <v>712</v>
      </c>
    </row>
    <row r="3777" spans="1:4" ht="13.5" x14ac:dyDescent="0.25">
      <c r="A3777" s="588" t="s">
        <v>5569</v>
      </c>
      <c r="B3777" s="588" t="s">
        <v>31829</v>
      </c>
      <c r="C3777" s="588" t="s">
        <v>26237</v>
      </c>
      <c r="D3777" s="589" t="s">
        <v>1477</v>
      </c>
    </row>
    <row r="3778" spans="1:4" ht="13.5" x14ac:dyDescent="0.25">
      <c r="A3778" s="588" t="s">
        <v>5570</v>
      </c>
      <c r="B3778" s="588" t="s">
        <v>31830</v>
      </c>
      <c r="C3778" s="588" t="s">
        <v>26237</v>
      </c>
      <c r="D3778" s="589" t="s">
        <v>635</v>
      </c>
    </row>
    <row r="3779" spans="1:4" ht="13.5" x14ac:dyDescent="0.25">
      <c r="A3779" s="588" t="s">
        <v>5571</v>
      </c>
      <c r="B3779" s="588" t="s">
        <v>31831</v>
      </c>
      <c r="C3779" s="588" t="s">
        <v>26237</v>
      </c>
      <c r="D3779" s="589" t="s">
        <v>4650</v>
      </c>
    </row>
    <row r="3780" spans="1:4" ht="13.5" x14ac:dyDescent="0.25">
      <c r="A3780" s="588" t="s">
        <v>5572</v>
      </c>
      <c r="B3780" s="588" t="s">
        <v>31832</v>
      </c>
      <c r="C3780" s="588" t="s">
        <v>26237</v>
      </c>
      <c r="D3780" s="589" t="s">
        <v>17656</v>
      </c>
    </row>
    <row r="3781" spans="1:4" ht="13.5" x14ac:dyDescent="0.25">
      <c r="A3781" s="588" t="s">
        <v>5573</v>
      </c>
      <c r="B3781" s="588" t="s">
        <v>31833</v>
      </c>
      <c r="C3781" s="588" t="s">
        <v>26237</v>
      </c>
      <c r="D3781" s="589" t="s">
        <v>31834</v>
      </c>
    </row>
    <row r="3782" spans="1:4" ht="13.5" x14ac:dyDescent="0.25">
      <c r="A3782" s="588" t="s">
        <v>5574</v>
      </c>
      <c r="B3782" s="588" t="s">
        <v>31835</v>
      </c>
      <c r="C3782" s="588" t="s">
        <v>26237</v>
      </c>
      <c r="D3782" s="589" t="s">
        <v>3528</v>
      </c>
    </row>
    <row r="3783" spans="1:4" ht="13.5" x14ac:dyDescent="0.25">
      <c r="A3783" s="588" t="s">
        <v>5575</v>
      </c>
      <c r="B3783" s="588" t="s">
        <v>31836</v>
      </c>
      <c r="C3783" s="588" t="s">
        <v>26237</v>
      </c>
      <c r="D3783" s="589" t="s">
        <v>31837</v>
      </c>
    </row>
    <row r="3784" spans="1:4" ht="13.5" x14ac:dyDescent="0.25">
      <c r="A3784" s="588" t="s">
        <v>5576</v>
      </c>
      <c r="B3784" s="588" t="s">
        <v>31838</v>
      </c>
      <c r="C3784" s="588" t="s">
        <v>26237</v>
      </c>
      <c r="D3784" s="589" t="s">
        <v>31839</v>
      </c>
    </row>
    <row r="3785" spans="1:4" ht="13.5" x14ac:dyDescent="0.25">
      <c r="A3785" s="588" t="s">
        <v>5577</v>
      </c>
      <c r="B3785" s="588" t="s">
        <v>31840</v>
      </c>
      <c r="C3785" s="588" t="s">
        <v>26237</v>
      </c>
      <c r="D3785" s="589" t="s">
        <v>16719</v>
      </c>
    </row>
    <row r="3786" spans="1:4" ht="13.5" x14ac:dyDescent="0.25">
      <c r="A3786" s="588" t="s">
        <v>5578</v>
      </c>
      <c r="B3786" s="588" t="s">
        <v>31841</v>
      </c>
      <c r="C3786" s="588" t="s">
        <v>26237</v>
      </c>
      <c r="D3786" s="589" t="s">
        <v>31842</v>
      </c>
    </row>
    <row r="3787" spans="1:4" ht="13.5" x14ac:dyDescent="0.25">
      <c r="A3787" s="588" t="s">
        <v>5579</v>
      </c>
      <c r="B3787" s="588" t="s">
        <v>31843</v>
      </c>
      <c r="C3787" s="588" t="s">
        <v>26237</v>
      </c>
      <c r="D3787" s="589" t="s">
        <v>31844</v>
      </c>
    </row>
    <row r="3788" spans="1:4" ht="13.5" x14ac:dyDescent="0.25">
      <c r="A3788" s="588" t="s">
        <v>5580</v>
      </c>
      <c r="B3788" s="588" t="s">
        <v>31845</v>
      </c>
      <c r="C3788" s="588" t="s">
        <v>26237</v>
      </c>
      <c r="D3788" s="589" t="s">
        <v>31846</v>
      </c>
    </row>
    <row r="3789" spans="1:4" ht="13.5" x14ac:dyDescent="0.25">
      <c r="A3789" s="588" t="s">
        <v>5581</v>
      </c>
      <c r="B3789" s="588" t="s">
        <v>31847</v>
      </c>
      <c r="C3789" s="588" t="s">
        <v>26237</v>
      </c>
      <c r="D3789" s="589" t="s">
        <v>31848</v>
      </c>
    </row>
    <row r="3790" spans="1:4" ht="13.5" x14ac:dyDescent="0.25">
      <c r="A3790" s="588" t="s">
        <v>5582</v>
      </c>
      <c r="B3790" s="588" t="s">
        <v>31849</v>
      </c>
      <c r="C3790" s="588" t="s">
        <v>26237</v>
      </c>
      <c r="D3790" s="589" t="s">
        <v>31850</v>
      </c>
    </row>
    <row r="3791" spans="1:4" ht="13.5" x14ac:dyDescent="0.25">
      <c r="A3791" s="588" t="s">
        <v>5583</v>
      </c>
      <c r="B3791" s="588" t="s">
        <v>31851</v>
      </c>
      <c r="C3791" s="588" t="s">
        <v>26237</v>
      </c>
      <c r="D3791" s="589" t="s">
        <v>31852</v>
      </c>
    </row>
    <row r="3792" spans="1:4" ht="13.5" x14ac:dyDescent="0.25">
      <c r="A3792" s="588" t="s">
        <v>5584</v>
      </c>
      <c r="B3792" s="588" t="s">
        <v>31853</v>
      </c>
      <c r="C3792" s="588" t="s">
        <v>26237</v>
      </c>
      <c r="D3792" s="589" t="s">
        <v>31854</v>
      </c>
    </row>
    <row r="3793" spans="1:4" ht="13.5" x14ac:dyDescent="0.25">
      <c r="A3793" s="588" t="s">
        <v>5585</v>
      </c>
      <c r="B3793" s="588" t="s">
        <v>31855</v>
      </c>
      <c r="C3793" s="588" t="s">
        <v>26237</v>
      </c>
      <c r="D3793" s="589" t="s">
        <v>31856</v>
      </c>
    </row>
    <row r="3794" spans="1:4" ht="13.5" x14ac:dyDescent="0.25">
      <c r="A3794" s="588" t="s">
        <v>5586</v>
      </c>
      <c r="B3794" s="588" t="s">
        <v>31857</v>
      </c>
      <c r="C3794" s="588" t="s">
        <v>26237</v>
      </c>
      <c r="D3794" s="589" t="s">
        <v>31858</v>
      </c>
    </row>
    <row r="3795" spans="1:4" ht="13.5" x14ac:dyDescent="0.25">
      <c r="A3795" s="588" t="s">
        <v>5587</v>
      </c>
      <c r="B3795" s="588" t="s">
        <v>31859</v>
      </c>
      <c r="C3795" s="588" t="s">
        <v>26237</v>
      </c>
      <c r="D3795" s="589" t="s">
        <v>31860</v>
      </c>
    </row>
    <row r="3796" spans="1:4" ht="13.5" x14ac:dyDescent="0.25">
      <c r="A3796" s="588" t="s">
        <v>5588</v>
      </c>
      <c r="B3796" s="588" t="s">
        <v>31861</v>
      </c>
      <c r="C3796" s="588" t="s">
        <v>26237</v>
      </c>
      <c r="D3796" s="589" t="s">
        <v>1410</v>
      </c>
    </row>
    <row r="3797" spans="1:4" ht="13.5" x14ac:dyDescent="0.25">
      <c r="A3797" s="588" t="s">
        <v>5590</v>
      </c>
      <c r="B3797" s="588" t="s">
        <v>31862</v>
      </c>
      <c r="C3797" s="588" t="s">
        <v>26237</v>
      </c>
      <c r="D3797" s="589" t="s">
        <v>5201</v>
      </c>
    </row>
    <row r="3798" spans="1:4" ht="13.5" x14ac:dyDescent="0.25">
      <c r="A3798" s="588" t="s">
        <v>5591</v>
      </c>
      <c r="B3798" s="588" t="s">
        <v>31863</v>
      </c>
      <c r="C3798" s="588" t="s">
        <v>26237</v>
      </c>
      <c r="D3798" s="589" t="s">
        <v>17137</v>
      </c>
    </row>
    <row r="3799" spans="1:4" ht="13.5" x14ac:dyDescent="0.25">
      <c r="A3799" s="588" t="s">
        <v>5592</v>
      </c>
      <c r="B3799" s="588" t="s">
        <v>31864</v>
      </c>
      <c r="C3799" s="588" t="s">
        <v>26237</v>
      </c>
      <c r="D3799" s="589" t="s">
        <v>1440</v>
      </c>
    </row>
    <row r="3800" spans="1:4" ht="13.5" x14ac:dyDescent="0.25">
      <c r="A3800" s="588" t="s">
        <v>5593</v>
      </c>
      <c r="B3800" s="588" t="s">
        <v>31865</v>
      </c>
      <c r="C3800" s="588" t="s">
        <v>26237</v>
      </c>
      <c r="D3800" s="589" t="s">
        <v>4654</v>
      </c>
    </row>
    <row r="3801" spans="1:4" ht="13.5" x14ac:dyDescent="0.25">
      <c r="A3801" s="588" t="s">
        <v>5594</v>
      </c>
      <c r="B3801" s="588" t="s">
        <v>31866</v>
      </c>
      <c r="C3801" s="588" t="s">
        <v>26237</v>
      </c>
      <c r="D3801" s="589" t="s">
        <v>750</v>
      </c>
    </row>
    <row r="3802" spans="1:4" ht="13.5" x14ac:dyDescent="0.25">
      <c r="A3802" s="588" t="s">
        <v>5595</v>
      </c>
      <c r="B3802" s="588" t="s">
        <v>31867</v>
      </c>
      <c r="C3802" s="588" t="s">
        <v>26237</v>
      </c>
      <c r="D3802" s="589" t="s">
        <v>31868</v>
      </c>
    </row>
    <row r="3803" spans="1:4" ht="13.5" x14ac:dyDescent="0.25">
      <c r="A3803" s="588" t="s">
        <v>5596</v>
      </c>
      <c r="B3803" s="588" t="s">
        <v>31869</v>
      </c>
      <c r="C3803" s="588" t="s">
        <v>26237</v>
      </c>
      <c r="D3803" s="589" t="s">
        <v>31870</v>
      </c>
    </row>
    <row r="3804" spans="1:4" ht="13.5" x14ac:dyDescent="0.25">
      <c r="A3804" s="588" t="s">
        <v>5597</v>
      </c>
      <c r="B3804" s="588" t="s">
        <v>31871</v>
      </c>
      <c r="C3804" s="588" t="s">
        <v>26237</v>
      </c>
      <c r="D3804" s="589" t="s">
        <v>31872</v>
      </c>
    </row>
    <row r="3805" spans="1:4" ht="13.5" x14ac:dyDescent="0.25">
      <c r="A3805" s="588" t="s">
        <v>5598</v>
      </c>
      <c r="B3805" s="588" t="s">
        <v>31873</v>
      </c>
      <c r="C3805" s="588" t="s">
        <v>26237</v>
      </c>
      <c r="D3805" s="589" t="s">
        <v>31874</v>
      </c>
    </row>
    <row r="3806" spans="1:4" ht="13.5" x14ac:dyDescent="0.25">
      <c r="A3806" s="588" t="s">
        <v>5599</v>
      </c>
      <c r="B3806" s="588" t="s">
        <v>31875</v>
      </c>
      <c r="C3806" s="588" t="s">
        <v>26237</v>
      </c>
      <c r="D3806" s="589" t="s">
        <v>31876</v>
      </c>
    </row>
    <row r="3807" spans="1:4" ht="13.5" x14ac:dyDescent="0.25">
      <c r="A3807" s="588" t="s">
        <v>5600</v>
      </c>
      <c r="B3807" s="588" t="s">
        <v>31877</v>
      </c>
      <c r="C3807" s="588" t="s">
        <v>26237</v>
      </c>
      <c r="D3807" s="589" t="s">
        <v>31878</v>
      </c>
    </row>
    <row r="3808" spans="1:4" ht="13.5" x14ac:dyDescent="0.25">
      <c r="A3808" s="588" t="s">
        <v>5601</v>
      </c>
      <c r="B3808" s="588" t="s">
        <v>31879</v>
      </c>
      <c r="C3808" s="588" t="s">
        <v>26237</v>
      </c>
      <c r="D3808" s="589" t="s">
        <v>31880</v>
      </c>
    </row>
    <row r="3809" spans="1:4" ht="13.5" x14ac:dyDescent="0.25">
      <c r="A3809" s="588" t="s">
        <v>5602</v>
      </c>
      <c r="B3809" s="588" t="s">
        <v>31881</v>
      </c>
      <c r="C3809" s="588" t="s">
        <v>26237</v>
      </c>
      <c r="D3809" s="589" t="s">
        <v>27774</v>
      </c>
    </row>
    <row r="3810" spans="1:4" ht="13.5" x14ac:dyDescent="0.25">
      <c r="A3810" s="588" t="s">
        <v>5604</v>
      </c>
      <c r="B3810" s="588" t="s">
        <v>31882</v>
      </c>
      <c r="C3810" s="588" t="s">
        <v>26237</v>
      </c>
      <c r="D3810" s="589" t="s">
        <v>31883</v>
      </c>
    </row>
    <row r="3811" spans="1:4" ht="13.5" x14ac:dyDescent="0.25">
      <c r="A3811" s="588" t="s">
        <v>5605</v>
      </c>
      <c r="B3811" s="588" t="s">
        <v>31884</v>
      </c>
      <c r="C3811" s="588" t="s">
        <v>26237</v>
      </c>
      <c r="D3811" s="589" t="s">
        <v>14544</v>
      </c>
    </row>
    <row r="3812" spans="1:4" ht="13.5" x14ac:dyDescent="0.25">
      <c r="A3812" s="588" t="s">
        <v>5606</v>
      </c>
      <c r="B3812" s="588" t="s">
        <v>31885</v>
      </c>
      <c r="C3812" s="588" t="s">
        <v>26237</v>
      </c>
      <c r="D3812" s="589" t="s">
        <v>17439</v>
      </c>
    </row>
    <row r="3813" spans="1:4" ht="13.5" x14ac:dyDescent="0.25">
      <c r="A3813" s="588" t="s">
        <v>5607</v>
      </c>
      <c r="B3813" s="588" t="s">
        <v>31886</v>
      </c>
      <c r="C3813" s="588" t="s">
        <v>26237</v>
      </c>
      <c r="D3813" s="589" t="s">
        <v>31887</v>
      </c>
    </row>
    <row r="3814" spans="1:4" ht="13.5" x14ac:dyDescent="0.25">
      <c r="A3814" s="588" t="s">
        <v>5609</v>
      </c>
      <c r="B3814" s="588" t="s">
        <v>31888</v>
      </c>
      <c r="C3814" s="588" t="s">
        <v>26237</v>
      </c>
      <c r="D3814" s="589" t="s">
        <v>18896</v>
      </c>
    </row>
    <row r="3815" spans="1:4" ht="13.5" x14ac:dyDescent="0.25">
      <c r="A3815" s="588" t="s">
        <v>5610</v>
      </c>
      <c r="B3815" s="588" t="s">
        <v>31889</v>
      </c>
      <c r="C3815" s="588" t="s">
        <v>26237</v>
      </c>
      <c r="D3815" s="589" t="s">
        <v>31890</v>
      </c>
    </row>
    <row r="3816" spans="1:4" ht="13.5" x14ac:dyDescent="0.25">
      <c r="A3816" s="588" t="s">
        <v>5611</v>
      </c>
      <c r="B3816" s="588" t="s">
        <v>31891</v>
      </c>
      <c r="C3816" s="588" t="s">
        <v>26237</v>
      </c>
      <c r="D3816" s="589" t="s">
        <v>31892</v>
      </c>
    </row>
    <row r="3817" spans="1:4" ht="13.5" x14ac:dyDescent="0.25">
      <c r="A3817" s="588" t="s">
        <v>5612</v>
      </c>
      <c r="B3817" s="588" t="s">
        <v>31893</v>
      </c>
      <c r="C3817" s="588" t="s">
        <v>26237</v>
      </c>
      <c r="D3817" s="589" t="s">
        <v>21366</v>
      </c>
    </row>
    <row r="3818" spans="1:4" ht="13.5" x14ac:dyDescent="0.25">
      <c r="A3818" s="588" t="s">
        <v>5613</v>
      </c>
      <c r="B3818" s="588" t="s">
        <v>31894</v>
      </c>
      <c r="C3818" s="588" t="s">
        <v>26237</v>
      </c>
      <c r="D3818" s="589" t="s">
        <v>31895</v>
      </c>
    </row>
    <row r="3819" spans="1:4" ht="13.5" x14ac:dyDescent="0.25">
      <c r="A3819" s="588" t="s">
        <v>5614</v>
      </c>
      <c r="B3819" s="588" t="s">
        <v>31896</v>
      </c>
      <c r="C3819" s="588" t="s">
        <v>26237</v>
      </c>
      <c r="D3819" s="589" t="s">
        <v>31897</v>
      </c>
    </row>
    <row r="3820" spans="1:4" ht="13.5" x14ac:dyDescent="0.25">
      <c r="A3820" s="588" t="s">
        <v>5615</v>
      </c>
      <c r="B3820" s="588" t="s">
        <v>31898</v>
      </c>
      <c r="C3820" s="588" t="s">
        <v>26237</v>
      </c>
      <c r="D3820" s="589" t="s">
        <v>31899</v>
      </c>
    </row>
    <row r="3821" spans="1:4" ht="13.5" x14ac:dyDescent="0.25">
      <c r="A3821" s="588" t="s">
        <v>5616</v>
      </c>
      <c r="B3821" s="588" t="s">
        <v>31900</v>
      </c>
      <c r="C3821" s="588" t="s">
        <v>26237</v>
      </c>
      <c r="D3821" s="589" t="s">
        <v>31901</v>
      </c>
    </row>
    <row r="3822" spans="1:4" ht="13.5" x14ac:dyDescent="0.25">
      <c r="A3822" s="588" t="s">
        <v>5617</v>
      </c>
      <c r="B3822" s="588" t="s">
        <v>31902</v>
      </c>
      <c r="C3822" s="588" t="s">
        <v>26237</v>
      </c>
      <c r="D3822" s="589" t="s">
        <v>31903</v>
      </c>
    </row>
    <row r="3823" spans="1:4" ht="13.5" x14ac:dyDescent="0.25">
      <c r="A3823" s="588" t="s">
        <v>5618</v>
      </c>
      <c r="B3823" s="588" t="s">
        <v>31904</v>
      </c>
      <c r="C3823" s="588" t="s">
        <v>26237</v>
      </c>
      <c r="D3823" s="589" t="s">
        <v>31905</v>
      </c>
    </row>
    <row r="3824" spans="1:4" ht="13.5" x14ac:dyDescent="0.25">
      <c r="A3824" s="588" t="s">
        <v>5619</v>
      </c>
      <c r="B3824" s="588" t="s">
        <v>31906</v>
      </c>
      <c r="C3824" s="588" t="s">
        <v>26237</v>
      </c>
      <c r="D3824" s="589" t="s">
        <v>31907</v>
      </c>
    </row>
    <row r="3825" spans="1:4" ht="13.5" x14ac:dyDescent="0.25">
      <c r="A3825" s="588" t="s">
        <v>5620</v>
      </c>
      <c r="B3825" s="588" t="s">
        <v>31908</v>
      </c>
      <c r="C3825" s="588" t="s">
        <v>26237</v>
      </c>
      <c r="D3825" s="589" t="s">
        <v>31909</v>
      </c>
    </row>
    <row r="3826" spans="1:4" ht="13.5" x14ac:dyDescent="0.25">
      <c r="A3826" s="588" t="s">
        <v>5621</v>
      </c>
      <c r="B3826" s="588" t="s">
        <v>31910</v>
      </c>
      <c r="C3826" s="588" t="s">
        <v>26237</v>
      </c>
      <c r="D3826" s="589" t="s">
        <v>1002</v>
      </c>
    </row>
    <row r="3827" spans="1:4" ht="13.5" x14ac:dyDescent="0.25">
      <c r="A3827" s="588" t="s">
        <v>5622</v>
      </c>
      <c r="B3827" s="588" t="s">
        <v>31911</v>
      </c>
      <c r="C3827" s="588" t="s">
        <v>26237</v>
      </c>
      <c r="D3827" s="589" t="s">
        <v>18877</v>
      </c>
    </row>
    <row r="3828" spans="1:4" ht="13.5" x14ac:dyDescent="0.25">
      <c r="A3828" s="588" t="s">
        <v>5623</v>
      </c>
      <c r="B3828" s="588" t="s">
        <v>31912</v>
      </c>
      <c r="C3828" s="588" t="s">
        <v>26237</v>
      </c>
      <c r="D3828" s="589" t="s">
        <v>14354</v>
      </c>
    </row>
    <row r="3829" spans="1:4" ht="13.5" x14ac:dyDescent="0.25">
      <c r="A3829" s="588" t="s">
        <v>5624</v>
      </c>
      <c r="B3829" s="588" t="s">
        <v>31913</v>
      </c>
      <c r="C3829" s="588" t="s">
        <v>26237</v>
      </c>
      <c r="D3829" s="589" t="s">
        <v>14584</v>
      </c>
    </row>
    <row r="3830" spans="1:4" ht="13.5" x14ac:dyDescent="0.25">
      <c r="A3830" s="588" t="s">
        <v>5625</v>
      </c>
      <c r="B3830" s="588" t="s">
        <v>31914</v>
      </c>
      <c r="C3830" s="588" t="s">
        <v>26237</v>
      </c>
      <c r="D3830" s="589" t="s">
        <v>7492</v>
      </c>
    </row>
    <row r="3831" spans="1:4" ht="13.5" x14ac:dyDescent="0.25">
      <c r="A3831" s="588" t="s">
        <v>5626</v>
      </c>
      <c r="B3831" s="588" t="s">
        <v>31915</v>
      </c>
      <c r="C3831" s="588" t="s">
        <v>26237</v>
      </c>
      <c r="D3831" s="589" t="s">
        <v>31916</v>
      </c>
    </row>
    <row r="3832" spans="1:4" ht="13.5" x14ac:dyDescent="0.25">
      <c r="A3832" s="588" t="s">
        <v>5627</v>
      </c>
      <c r="B3832" s="588" t="s">
        <v>31917</v>
      </c>
      <c r="C3832" s="588" t="s">
        <v>26237</v>
      </c>
      <c r="D3832" s="589" t="s">
        <v>31918</v>
      </c>
    </row>
    <row r="3833" spans="1:4" ht="13.5" x14ac:dyDescent="0.25">
      <c r="A3833" s="588" t="s">
        <v>5628</v>
      </c>
      <c r="B3833" s="588" t="s">
        <v>31919</v>
      </c>
      <c r="C3833" s="588" t="s">
        <v>26237</v>
      </c>
      <c r="D3833" s="589" t="s">
        <v>31920</v>
      </c>
    </row>
    <row r="3834" spans="1:4" ht="13.5" x14ac:dyDescent="0.25">
      <c r="A3834" s="588" t="s">
        <v>5629</v>
      </c>
      <c r="B3834" s="588" t="s">
        <v>31921</v>
      </c>
      <c r="C3834" s="588" t="s">
        <v>26237</v>
      </c>
      <c r="D3834" s="589" t="s">
        <v>27256</v>
      </c>
    </row>
    <row r="3835" spans="1:4" ht="13.5" x14ac:dyDescent="0.25">
      <c r="A3835" s="588" t="s">
        <v>5630</v>
      </c>
      <c r="B3835" s="588" t="s">
        <v>31922</v>
      </c>
      <c r="C3835" s="588" t="s">
        <v>26237</v>
      </c>
      <c r="D3835" s="589" t="s">
        <v>31923</v>
      </c>
    </row>
    <row r="3836" spans="1:4" ht="13.5" x14ac:dyDescent="0.25">
      <c r="A3836" s="588" t="s">
        <v>5631</v>
      </c>
      <c r="B3836" s="588" t="s">
        <v>31924</v>
      </c>
      <c r="C3836" s="588" t="s">
        <v>26237</v>
      </c>
      <c r="D3836" s="589" t="s">
        <v>31925</v>
      </c>
    </row>
    <row r="3837" spans="1:4" ht="13.5" x14ac:dyDescent="0.25">
      <c r="A3837" s="588" t="s">
        <v>5632</v>
      </c>
      <c r="B3837" s="588" t="s">
        <v>31926</v>
      </c>
      <c r="C3837" s="588" t="s">
        <v>26237</v>
      </c>
      <c r="D3837" s="589" t="s">
        <v>31927</v>
      </c>
    </row>
    <row r="3838" spans="1:4" ht="13.5" x14ac:dyDescent="0.25">
      <c r="A3838" s="588" t="s">
        <v>5633</v>
      </c>
      <c r="B3838" s="588" t="s">
        <v>31928</v>
      </c>
      <c r="C3838" s="588" t="s">
        <v>26237</v>
      </c>
      <c r="D3838" s="589" t="s">
        <v>29888</v>
      </c>
    </row>
    <row r="3839" spans="1:4" ht="13.5" x14ac:dyDescent="0.25">
      <c r="A3839" s="588" t="s">
        <v>5634</v>
      </c>
      <c r="B3839" s="588" t="s">
        <v>31929</v>
      </c>
      <c r="C3839" s="588" t="s">
        <v>26237</v>
      </c>
      <c r="D3839" s="589" t="s">
        <v>7540</v>
      </c>
    </row>
    <row r="3840" spans="1:4" ht="13.5" x14ac:dyDescent="0.25">
      <c r="A3840" s="588" t="s">
        <v>5636</v>
      </c>
      <c r="B3840" s="588" t="s">
        <v>31930</v>
      </c>
      <c r="C3840" s="588" t="s">
        <v>26237</v>
      </c>
      <c r="D3840" s="589" t="s">
        <v>30290</v>
      </c>
    </row>
    <row r="3841" spans="1:4" ht="13.5" x14ac:dyDescent="0.25">
      <c r="A3841" s="588" t="s">
        <v>5637</v>
      </c>
      <c r="B3841" s="588" t="s">
        <v>31931</v>
      </c>
      <c r="C3841" s="588" t="s">
        <v>26237</v>
      </c>
      <c r="D3841" s="589" t="s">
        <v>5445</v>
      </c>
    </row>
    <row r="3842" spans="1:4" ht="13.5" x14ac:dyDescent="0.25">
      <c r="A3842" s="588" t="s">
        <v>5638</v>
      </c>
      <c r="B3842" s="588" t="s">
        <v>31932</v>
      </c>
      <c r="C3842" s="588" t="s">
        <v>26237</v>
      </c>
      <c r="D3842" s="589" t="s">
        <v>31933</v>
      </c>
    </row>
    <row r="3843" spans="1:4" ht="13.5" x14ac:dyDescent="0.25">
      <c r="A3843" s="588" t="s">
        <v>5639</v>
      </c>
      <c r="B3843" s="588" t="s">
        <v>31934</v>
      </c>
      <c r="C3843" s="588" t="s">
        <v>26237</v>
      </c>
      <c r="D3843" s="589" t="s">
        <v>13469</v>
      </c>
    </row>
    <row r="3844" spans="1:4" ht="13.5" x14ac:dyDescent="0.25">
      <c r="A3844" s="588" t="s">
        <v>5641</v>
      </c>
      <c r="B3844" s="588" t="s">
        <v>31935</v>
      </c>
      <c r="C3844" s="588" t="s">
        <v>26237</v>
      </c>
      <c r="D3844" s="589" t="s">
        <v>18959</v>
      </c>
    </row>
    <row r="3845" spans="1:4" ht="13.5" x14ac:dyDescent="0.25">
      <c r="A3845" s="588" t="s">
        <v>5642</v>
      </c>
      <c r="B3845" s="588" t="s">
        <v>31936</v>
      </c>
      <c r="C3845" s="588" t="s">
        <v>26237</v>
      </c>
      <c r="D3845" s="589" t="s">
        <v>31937</v>
      </c>
    </row>
    <row r="3846" spans="1:4" ht="13.5" x14ac:dyDescent="0.25">
      <c r="A3846" s="588" t="s">
        <v>5643</v>
      </c>
      <c r="B3846" s="588" t="s">
        <v>31938</v>
      </c>
      <c r="C3846" s="588" t="s">
        <v>26237</v>
      </c>
      <c r="D3846" s="589" t="s">
        <v>31939</v>
      </c>
    </row>
    <row r="3847" spans="1:4" ht="13.5" x14ac:dyDescent="0.25">
      <c r="A3847" s="588" t="s">
        <v>5644</v>
      </c>
      <c r="B3847" s="588" t="s">
        <v>31940</v>
      </c>
      <c r="C3847" s="588" t="s">
        <v>26237</v>
      </c>
      <c r="D3847" s="589" t="s">
        <v>31941</v>
      </c>
    </row>
    <row r="3848" spans="1:4" ht="13.5" x14ac:dyDescent="0.25">
      <c r="A3848" s="588" t="s">
        <v>5645</v>
      </c>
      <c r="B3848" s="588" t="s">
        <v>31942</v>
      </c>
      <c r="C3848" s="588" t="s">
        <v>26237</v>
      </c>
      <c r="D3848" s="589" t="s">
        <v>18127</v>
      </c>
    </row>
    <row r="3849" spans="1:4" ht="13.5" x14ac:dyDescent="0.25">
      <c r="A3849" s="588" t="s">
        <v>5646</v>
      </c>
      <c r="B3849" s="588" t="s">
        <v>31943</v>
      </c>
      <c r="C3849" s="588" t="s">
        <v>26237</v>
      </c>
      <c r="D3849" s="589" t="s">
        <v>31944</v>
      </c>
    </row>
    <row r="3850" spans="1:4" ht="13.5" x14ac:dyDescent="0.25">
      <c r="A3850" s="588" t="s">
        <v>5647</v>
      </c>
      <c r="B3850" s="588" t="s">
        <v>31945</v>
      </c>
      <c r="C3850" s="588" t="s">
        <v>26237</v>
      </c>
      <c r="D3850" s="589" t="s">
        <v>31946</v>
      </c>
    </row>
    <row r="3851" spans="1:4" ht="13.5" x14ac:dyDescent="0.25">
      <c r="A3851" s="588" t="s">
        <v>5649</v>
      </c>
      <c r="B3851" s="588" t="s">
        <v>31947</v>
      </c>
      <c r="C3851" s="588" t="s">
        <v>26237</v>
      </c>
      <c r="D3851" s="589" t="s">
        <v>31948</v>
      </c>
    </row>
    <row r="3852" spans="1:4" ht="13.5" x14ac:dyDescent="0.25">
      <c r="A3852" s="588" t="s">
        <v>5650</v>
      </c>
      <c r="B3852" s="588" t="s">
        <v>31949</v>
      </c>
      <c r="C3852" s="588" t="s">
        <v>26237</v>
      </c>
      <c r="D3852" s="589" t="s">
        <v>878</v>
      </c>
    </row>
    <row r="3853" spans="1:4" ht="13.5" x14ac:dyDescent="0.25">
      <c r="A3853" s="588" t="s">
        <v>5651</v>
      </c>
      <c r="B3853" s="588" t="s">
        <v>31950</v>
      </c>
      <c r="C3853" s="588" t="s">
        <v>26237</v>
      </c>
      <c r="D3853" s="589" t="s">
        <v>31951</v>
      </c>
    </row>
    <row r="3854" spans="1:4" ht="13.5" x14ac:dyDescent="0.25">
      <c r="A3854" s="588" t="s">
        <v>5652</v>
      </c>
      <c r="B3854" s="588" t="s">
        <v>31952</v>
      </c>
      <c r="C3854" s="588" t="s">
        <v>26237</v>
      </c>
      <c r="D3854" s="589" t="s">
        <v>31953</v>
      </c>
    </row>
    <row r="3855" spans="1:4" ht="13.5" x14ac:dyDescent="0.25">
      <c r="A3855" s="588" t="s">
        <v>5653</v>
      </c>
      <c r="B3855" s="588" t="s">
        <v>31954</v>
      </c>
      <c r="C3855" s="588" t="s">
        <v>26237</v>
      </c>
      <c r="D3855" s="589" t="s">
        <v>26621</v>
      </c>
    </row>
    <row r="3856" spans="1:4" ht="13.5" x14ac:dyDescent="0.25">
      <c r="A3856" s="588" t="s">
        <v>5654</v>
      </c>
      <c r="B3856" s="588" t="s">
        <v>31955</v>
      </c>
      <c r="C3856" s="588" t="s">
        <v>26237</v>
      </c>
      <c r="D3856" s="589" t="s">
        <v>1165</v>
      </c>
    </row>
    <row r="3857" spans="1:4" ht="13.5" x14ac:dyDescent="0.25">
      <c r="A3857" s="588" t="s">
        <v>5655</v>
      </c>
      <c r="B3857" s="588" t="s">
        <v>31956</v>
      </c>
      <c r="C3857" s="588" t="s">
        <v>26237</v>
      </c>
      <c r="D3857" s="589" t="s">
        <v>13489</v>
      </c>
    </row>
    <row r="3858" spans="1:4" ht="13.5" x14ac:dyDescent="0.25">
      <c r="A3858" s="588" t="s">
        <v>5657</v>
      </c>
      <c r="B3858" s="588" t="s">
        <v>31957</v>
      </c>
      <c r="C3858" s="588" t="s">
        <v>26237</v>
      </c>
      <c r="D3858" s="589" t="s">
        <v>31958</v>
      </c>
    </row>
    <row r="3859" spans="1:4" ht="13.5" x14ac:dyDescent="0.25">
      <c r="A3859" s="588" t="s">
        <v>5658</v>
      </c>
      <c r="B3859" s="588" t="s">
        <v>31959</v>
      </c>
      <c r="C3859" s="588" t="s">
        <v>26237</v>
      </c>
      <c r="D3859" s="589" t="s">
        <v>18888</v>
      </c>
    </row>
    <row r="3860" spans="1:4" ht="13.5" x14ac:dyDescent="0.25">
      <c r="A3860" s="588" t="s">
        <v>5659</v>
      </c>
      <c r="B3860" s="588" t="s">
        <v>31960</v>
      </c>
      <c r="C3860" s="588" t="s">
        <v>26237</v>
      </c>
      <c r="D3860" s="589" t="s">
        <v>1305</v>
      </c>
    </row>
    <row r="3861" spans="1:4" ht="13.5" x14ac:dyDescent="0.25">
      <c r="A3861" s="588" t="s">
        <v>5660</v>
      </c>
      <c r="B3861" s="588" t="s">
        <v>31961</v>
      </c>
      <c r="C3861" s="588" t="s">
        <v>26237</v>
      </c>
      <c r="D3861" s="589" t="s">
        <v>30319</v>
      </c>
    </row>
    <row r="3862" spans="1:4" ht="13.5" x14ac:dyDescent="0.25">
      <c r="A3862" s="588" t="s">
        <v>5661</v>
      </c>
      <c r="B3862" s="588" t="s">
        <v>31962</v>
      </c>
      <c r="C3862" s="588" t="s">
        <v>26237</v>
      </c>
      <c r="D3862" s="589" t="s">
        <v>31963</v>
      </c>
    </row>
    <row r="3863" spans="1:4" ht="13.5" x14ac:dyDescent="0.25">
      <c r="A3863" s="588" t="s">
        <v>5662</v>
      </c>
      <c r="B3863" s="588" t="s">
        <v>31964</v>
      </c>
      <c r="C3863" s="588" t="s">
        <v>26237</v>
      </c>
      <c r="D3863" s="589" t="s">
        <v>4933</v>
      </c>
    </row>
    <row r="3864" spans="1:4" ht="13.5" x14ac:dyDescent="0.25">
      <c r="A3864" s="588" t="s">
        <v>5664</v>
      </c>
      <c r="B3864" s="588" t="s">
        <v>31965</v>
      </c>
      <c r="C3864" s="588" t="s">
        <v>26237</v>
      </c>
      <c r="D3864" s="589" t="s">
        <v>31966</v>
      </c>
    </row>
    <row r="3865" spans="1:4" ht="13.5" x14ac:dyDescent="0.25">
      <c r="A3865" s="588" t="s">
        <v>5665</v>
      </c>
      <c r="B3865" s="588" t="s">
        <v>31967</v>
      </c>
      <c r="C3865" s="588" t="s">
        <v>26237</v>
      </c>
      <c r="D3865" s="589" t="s">
        <v>17703</v>
      </c>
    </row>
    <row r="3866" spans="1:4" ht="13.5" x14ac:dyDescent="0.25">
      <c r="A3866" s="588" t="s">
        <v>5666</v>
      </c>
      <c r="B3866" s="588" t="s">
        <v>31968</v>
      </c>
      <c r="C3866" s="588" t="s">
        <v>26237</v>
      </c>
      <c r="D3866" s="589" t="s">
        <v>31969</v>
      </c>
    </row>
    <row r="3867" spans="1:4" ht="13.5" x14ac:dyDescent="0.25">
      <c r="A3867" s="588" t="s">
        <v>5667</v>
      </c>
      <c r="B3867" s="588" t="s">
        <v>31970</v>
      </c>
      <c r="C3867" s="588" t="s">
        <v>26237</v>
      </c>
      <c r="D3867" s="589" t="s">
        <v>16886</v>
      </c>
    </row>
    <row r="3868" spans="1:4" ht="13.5" x14ac:dyDescent="0.25">
      <c r="A3868" s="588" t="s">
        <v>5668</v>
      </c>
      <c r="B3868" s="588" t="s">
        <v>31971</v>
      </c>
      <c r="C3868" s="588" t="s">
        <v>26237</v>
      </c>
      <c r="D3868" s="589" t="s">
        <v>26834</v>
      </c>
    </row>
    <row r="3869" spans="1:4" ht="13.5" x14ac:dyDescent="0.25">
      <c r="A3869" s="588" t="s">
        <v>5669</v>
      </c>
      <c r="B3869" s="588" t="s">
        <v>31972</v>
      </c>
      <c r="C3869" s="588" t="s">
        <v>26237</v>
      </c>
      <c r="D3869" s="589" t="s">
        <v>31176</v>
      </c>
    </row>
    <row r="3870" spans="1:4" ht="13.5" x14ac:dyDescent="0.25">
      <c r="A3870" s="588" t="s">
        <v>5670</v>
      </c>
      <c r="B3870" s="588" t="s">
        <v>31973</v>
      </c>
      <c r="C3870" s="588" t="s">
        <v>26237</v>
      </c>
      <c r="D3870" s="589" t="s">
        <v>31974</v>
      </c>
    </row>
    <row r="3871" spans="1:4" ht="13.5" x14ac:dyDescent="0.25">
      <c r="A3871" s="588" t="s">
        <v>5671</v>
      </c>
      <c r="B3871" s="588" t="s">
        <v>31975</v>
      </c>
      <c r="C3871" s="588" t="s">
        <v>26237</v>
      </c>
      <c r="D3871" s="589" t="s">
        <v>31976</v>
      </c>
    </row>
    <row r="3872" spans="1:4" ht="13.5" x14ac:dyDescent="0.25">
      <c r="A3872" s="588" t="s">
        <v>5672</v>
      </c>
      <c r="B3872" s="588" t="s">
        <v>31977</v>
      </c>
      <c r="C3872" s="588" t="s">
        <v>26237</v>
      </c>
      <c r="D3872" s="589" t="s">
        <v>31978</v>
      </c>
    </row>
    <row r="3873" spans="1:4" ht="13.5" x14ac:dyDescent="0.25">
      <c r="A3873" s="588" t="s">
        <v>5673</v>
      </c>
      <c r="B3873" s="588" t="s">
        <v>31979</v>
      </c>
      <c r="C3873" s="588" t="s">
        <v>26237</v>
      </c>
      <c r="D3873" s="589" t="s">
        <v>31980</v>
      </c>
    </row>
    <row r="3874" spans="1:4" ht="13.5" x14ac:dyDescent="0.25">
      <c r="A3874" s="588" t="s">
        <v>5674</v>
      </c>
      <c r="B3874" s="588" t="s">
        <v>31981</v>
      </c>
      <c r="C3874" s="588" t="s">
        <v>26237</v>
      </c>
      <c r="D3874" s="589" t="s">
        <v>27023</v>
      </c>
    </row>
    <row r="3875" spans="1:4" ht="13.5" x14ac:dyDescent="0.25">
      <c r="A3875" s="588" t="s">
        <v>5675</v>
      </c>
      <c r="B3875" s="588" t="s">
        <v>31982</v>
      </c>
      <c r="C3875" s="588" t="s">
        <v>26237</v>
      </c>
      <c r="D3875" s="589" t="s">
        <v>22364</v>
      </c>
    </row>
    <row r="3876" spans="1:4" ht="13.5" x14ac:dyDescent="0.25">
      <c r="A3876" s="588" t="s">
        <v>5676</v>
      </c>
      <c r="B3876" s="588" t="s">
        <v>31983</v>
      </c>
      <c r="C3876" s="588" t="s">
        <v>26237</v>
      </c>
      <c r="D3876" s="589" t="s">
        <v>31984</v>
      </c>
    </row>
    <row r="3877" spans="1:4" ht="13.5" x14ac:dyDescent="0.25">
      <c r="A3877" s="588" t="s">
        <v>5678</v>
      </c>
      <c r="B3877" s="588" t="s">
        <v>31985</v>
      </c>
      <c r="C3877" s="588" t="s">
        <v>26237</v>
      </c>
      <c r="D3877" s="589" t="s">
        <v>31986</v>
      </c>
    </row>
    <row r="3878" spans="1:4" ht="13.5" x14ac:dyDescent="0.25">
      <c r="A3878" s="588" t="s">
        <v>5679</v>
      </c>
      <c r="B3878" s="588" t="s">
        <v>31987</v>
      </c>
      <c r="C3878" s="588" t="s">
        <v>26237</v>
      </c>
      <c r="D3878" s="589" t="s">
        <v>31988</v>
      </c>
    </row>
    <row r="3879" spans="1:4" ht="13.5" x14ac:dyDescent="0.25">
      <c r="A3879" s="588" t="s">
        <v>5680</v>
      </c>
      <c r="B3879" s="588" t="s">
        <v>31989</v>
      </c>
      <c r="C3879" s="588" t="s">
        <v>26237</v>
      </c>
      <c r="D3879" s="589" t="s">
        <v>31990</v>
      </c>
    </row>
    <row r="3880" spans="1:4" ht="13.5" x14ac:dyDescent="0.25">
      <c r="A3880" s="588" t="s">
        <v>5681</v>
      </c>
      <c r="B3880" s="588" t="s">
        <v>31991</v>
      </c>
      <c r="C3880" s="588" t="s">
        <v>26237</v>
      </c>
      <c r="D3880" s="589" t="s">
        <v>20776</v>
      </c>
    </row>
    <row r="3881" spans="1:4" ht="13.5" x14ac:dyDescent="0.25">
      <c r="A3881" s="588" t="s">
        <v>5682</v>
      </c>
      <c r="B3881" s="588" t="s">
        <v>31992</v>
      </c>
      <c r="C3881" s="588" t="s">
        <v>26237</v>
      </c>
      <c r="D3881" s="589" t="s">
        <v>18919</v>
      </c>
    </row>
    <row r="3882" spans="1:4" ht="13.5" x14ac:dyDescent="0.25">
      <c r="A3882" s="588" t="s">
        <v>5683</v>
      </c>
      <c r="B3882" s="588" t="s">
        <v>31993</v>
      </c>
      <c r="C3882" s="588" t="s">
        <v>26237</v>
      </c>
      <c r="D3882" s="589" t="s">
        <v>29855</v>
      </c>
    </row>
    <row r="3883" spans="1:4" ht="13.5" x14ac:dyDescent="0.25">
      <c r="A3883" s="588" t="s">
        <v>5685</v>
      </c>
      <c r="B3883" s="588" t="s">
        <v>31994</v>
      </c>
      <c r="C3883" s="588" t="s">
        <v>26237</v>
      </c>
      <c r="D3883" s="589" t="s">
        <v>31995</v>
      </c>
    </row>
    <row r="3884" spans="1:4" ht="13.5" x14ac:dyDescent="0.25">
      <c r="A3884" s="588" t="s">
        <v>5686</v>
      </c>
      <c r="B3884" s="588" t="s">
        <v>31996</v>
      </c>
      <c r="C3884" s="588" t="s">
        <v>26237</v>
      </c>
      <c r="D3884" s="589" t="s">
        <v>31997</v>
      </c>
    </row>
    <row r="3885" spans="1:4" ht="13.5" x14ac:dyDescent="0.25">
      <c r="A3885" s="588" t="s">
        <v>5687</v>
      </c>
      <c r="B3885" s="588" t="s">
        <v>31998</v>
      </c>
      <c r="C3885" s="588" t="s">
        <v>26237</v>
      </c>
      <c r="D3885" s="589" t="s">
        <v>28093</v>
      </c>
    </row>
    <row r="3886" spans="1:4" ht="13.5" x14ac:dyDescent="0.25">
      <c r="A3886" s="588" t="s">
        <v>5688</v>
      </c>
      <c r="B3886" s="588" t="s">
        <v>31999</v>
      </c>
      <c r="C3886" s="588" t="s">
        <v>26237</v>
      </c>
      <c r="D3886" s="589" t="s">
        <v>19445</v>
      </c>
    </row>
    <row r="3887" spans="1:4" ht="13.5" x14ac:dyDescent="0.25">
      <c r="A3887" s="588" t="s">
        <v>5689</v>
      </c>
      <c r="B3887" s="588" t="s">
        <v>32000</v>
      </c>
      <c r="C3887" s="588" t="s">
        <v>26237</v>
      </c>
      <c r="D3887" s="589" t="s">
        <v>32001</v>
      </c>
    </row>
    <row r="3888" spans="1:4" ht="13.5" x14ac:dyDescent="0.25">
      <c r="A3888" s="588" t="s">
        <v>5690</v>
      </c>
      <c r="B3888" s="588" t="s">
        <v>32002</v>
      </c>
      <c r="C3888" s="588" t="s">
        <v>26237</v>
      </c>
      <c r="D3888" s="589" t="s">
        <v>32003</v>
      </c>
    </row>
    <row r="3889" spans="1:4" ht="13.5" x14ac:dyDescent="0.25">
      <c r="A3889" s="588" t="s">
        <v>5691</v>
      </c>
      <c r="B3889" s="588" t="s">
        <v>32004</v>
      </c>
      <c r="C3889" s="588" t="s">
        <v>26237</v>
      </c>
      <c r="D3889" s="589" t="s">
        <v>19051</v>
      </c>
    </row>
    <row r="3890" spans="1:4" ht="13.5" x14ac:dyDescent="0.25">
      <c r="A3890" s="588" t="s">
        <v>5692</v>
      </c>
      <c r="B3890" s="588" t="s">
        <v>32005</v>
      </c>
      <c r="C3890" s="588" t="s">
        <v>26237</v>
      </c>
      <c r="D3890" s="589" t="s">
        <v>19051</v>
      </c>
    </row>
    <row r="3891" spans="1:4" ht="13.5" x14ac:dyDescent="0.25">
      <c r="A3891" s="588" t="s">
        <v>5693</v>
      </c>
      <c r="B3891" s="588" t="s">
        <v>32006</v>
      </c>
      <c r="C3891" s="588" t="s">
        <v>26237</v>
      </c>
      <c r="D3891" s="589" t="s">
        <v>19051</v>
      </c>
    </row>
    <row r="3892" spans="1:4" ht="13.5" x14ac:dyDescent="0.25">
      <c r="A3892" s="588" t="s">
        <v>5694</v>
      </c>
      <c r="B3892" s="588" t="s">
        <v>32007</v>
      </c>
      <c r="C3892" s="588" t="s">
        <v>26237</v>
      </c>
      <c r="D3892" s="589" t="s">
        <v>32008</v>
      </c>
    </row>
    <row r="3893" spans="1:4" ht="13.5" x14ac:dyDescent="0.25">
      <c r="A3893" s="588" t="s">
        <v>5695</v>
      </c>
      <c r="B3893" s="588" t="s">
        <v>32009</v>
      </c>
      <c r="C3893" s="588" t="s">
        <v>26237</v>
      </c>
      <c r="D3893" s="589" t="s">
        <v>32008</v>
      </c>
    </row>
    <row r="3894" spans="1:4" ht="13.5" x14ac:dyDescent="0.25">
      <c r="A3894" s="588" t="s">
        <v>5696</v>
      </c>
      <c r="B3894" s="588" t="s">
        <v>32010</v>
      </c>
      <c r="C3894" s="588" t="s">
        <v>26237</v>
      </c>
      <c r="D3894" s="589" t="s">
        <v>24103</v>
      </c>
    </row>
    <row r="3895" spans="1:4" ht="13.5" x14ac:dyDescent="0.25">
      <c r="A3895" s="588" t="s">
        <v>5697</v>
      </c>
      <c r="B3895" s="588" t="s">
        <v>32011</v>
      </c>
      <c r="C3895" s="588" t="s">
        <v>26237</v>
      </c>
      <c r="D3895" s="589" t="s">
        <v>32012</v>
      </c>
    </row>
    <row r="3896" spans="1:4" ht="13.5" x14ac:dyDescent="0.25">
      <c r="A3896" s="588" t="s">
        <v>5698</v>
      </c>
      <c r="B3896" s="588" t="s">
        <v>32013</v>
      </c>
      <c r="C3896" s="588" t="s">
        <v>26237</v>
      </c>
      <c r="D3896" s="589" t="s">
        <v>32012</v>
      </c>
    </row>
    <row r="3897" spans="1:4" ht="13.5" x14ac:dyDescent="0.25">
      <c r="A3897" s="588" t="s">
        <v>5699</v>
      </c>
      <c r="B3897" s="588" t="s">
        <v>32014</v>
      </c>
      <c r="C3897" s="588" t="s">
        <v>26237</v>
      </c>
      <c r="D3897" s="589" t="s">
        <v>21253</v>
      </c>
    </row>
    <row r="3898" spans="1:4" ht="13.5" x14ac:dyDescent="0.25">
      <c r="A3898" s="588" t="s">
        <v>5700</v>
      </c>
      <c r="B3898" s="588" t="s">
        <v>32015</v>
      </c>
      <c r="C3898" s="588" t="s">
        <v>26237</v>
      </c>
      <c r="D3898" s="589" t="s">
        <v>32016</v>
      </c>
    </row>
    <row r="3899" spans="1:4" ht="13.5" x14ac:dyDescent="0.25">
      <c r="A3899" s="588" t="s">
        <v>5701</v>
      </c>
      <c r="B3899" s="588" t="s">
        <v>32017</v>
      </c>
      <c r="C3899" s="588" t="s">
        <v>26237</v>
      </c>
      <c r="D3899" s="589" t="s">
        <v>21361</v>
      </c>
    </row>
    <row r="3900" spans="1:4" ht="13.5" x14ac:dyDescent="0.25">
      <c r="A3900" s="588" t="s">
        <v>5703</v>
      </c>
      <c r="B3900" s="588" t="s">
        <v>32018</v>
      </c>
      <c r="C3900" s="588" t="s">
        <v>26237</v>
      </c>
      <c r="D3900" s="589" t="s">
        <v>23540</v>
      </c>
    </row>
    <row r="3901" spans="1:4" ht="13.5" x14ac:dyDescent="0.25">
      <c r="A3901" s="588" t="s">
        <v>5705</v>
      </c>
      <c r="B3901" s="588" t="s">
        <v>32019</v>
      </c>
      <c r="C3901" s="588" t="s">
        <v>26237</v>
      </c>
      <c r="D3901" s="589" t="s">
        <v>23540</v>
      </c>
    </row>
    <row r="3902" spans="1:4" ht="13.5" x14ac:dyDescent="0.25">
      <c r="A3902" s="588" t="s">
        <v>5706</v>
      </c>
      <c r="B3902" s="588" t="s">
        <v>32020</v>
      </c>
      <c r="C3902" s="588" t="s">
        <v>26237</v>
      </c>
      <c r="D3902" s="589" t="s">
        <v>13948</v>
      </c>
    </row>
    <row r="3903" spans="1:4" ht="13.5" x14ac:dyDescent="0.25">
      <c r="A3903" s="588" t="s">
        <v>5707</v>
      </c>
      <c r="B3903" s="588" t="s">
        <v>32021</v>
      </c>
      <c r="C3903" s="588" t="s">
        <v>26237</v>
      </c>
      <c r="D3903" s="589" t="s">
        <v>13948</v>
      </c>
    </row>
    <row r="3904" spans="1:4" ht="13.5" x14ac:dyDescent="0.25">
      <c r="A3904" s="588" t="s">
        <v>5708</v>
      </c>
      <c r="B3904" s="588" t="s">
        <v>32022</v>
      </c>
      <c r="C3904" s="588" t="s">
        <v>26237</v>
      </c>
      <c r="D3904" s="589" t="s">
        <v>13948</v>
      </c>
    </row>
    <row r="3905" spans="1:4" ht="13.5" x14ac:dyDescent="0.25">
      <c r="A3905" s="588" t="s">
        <v>5709</v>
      </c>
      <c r="B3905" s="588" t="s">
        <v>32023</v>
      </c>
      <c r="C3905" s="588" t="s">
        <v>26237</v>
      </c>
      <c r="D3905" s="589" t="s">
        <v>32024</v>
      </c>
    </row>
    <row r="3906" spans="1:4" ht="13.5" x14ac:dyDescent="0.25">
      <c r="A3906" s="588" t="s">
        <v>5710</v>
      </c>
      <c r="B3906" s="588" t="s">
        <v>32025</v>
      </c>
      <c r="C3906" s="588" t="s">
        <v>26237</v>
      </c>
      <c r="D3906" s="589" t="s">
        <v>32024</v>
      </c>
    </row>
    <row r="3907" spans="1:4" ht="13.5" x14ac:dyDescent="0.25">
      <c r="A3907" s="588" t="s">
        <v>5711</v>
      </c>
      <c r="B3907" s="588" t="s">
        <v>32026</v>
      </c>
      <c r="C3907" s="588" t="s">
        <v>26237</v>
      </c>
      <c r="D3907" s="589" t="s">
        <v>32024</v>
      </c>
    </row>
    <row r="3908" spans="1:4" ht="13.5" x14ac:dyDescent="0.25">
      <c r="A3908" s="588" t="s">
        <v>5712</v>
      </c>
      <c r="B3908" s="588" t="s">
        <v>32027</v>
      </c>
      <c r="C3908" s="588" t="s">
        <v>26237</v>
      </c>
      <c r="D3908" s="589" t="s">
        <v>32028</v>
      </c>
    </row>
    <row r="3909" spans="1:4" ht="13.5" x14ac:dyDescent="0.25">
      <c r="A3909" s="588" t="s">
        <v>5713</v>
      </c>
      <c r="B3909" s="588" t="s">
        <v>32029</v>
      </c>
      <c r="C3909" s="588" t="s">
        <v>26237</v>
      </c>
      <c r="D3909" s="589" t="s">
        <v>32028</v>
      </c>
    </row>
    <row r="3910" spans="1:4" ht="13.5" x14ac:dyDescent="0.25">
      <c r="A3910" s="588" t="s">
        <v>5714</v>
      </c>
      <c r="B3910" s="588" t="s">
        <v>32030</v>
      </c>
      <c r="C3910" s="588" t="s">
        <v>26237</v>
      </c>
      <c r="D3910" s="589" t="s">
        <v>32031</v>
      </c>
    </row>
    <row r="3911" spans="1:4" ht="13.5" x14ac:dyDescent="0.25">
      <c r="A3911" s="588" t="s">
        <v>5715</v>
      </c>
      <c r="B3911" s="588" t="s">
        <v>32032</v>
      </c>
      <c r="C3911" s="588" t="s">
        <v>26237</v>
      </c>
      <c r="D3911" s="589" t="s">
        <v>32031</v>
      </c>
    </row>
    <row r="3912" spans="1:4" ht="13.5" x14ac:dyDescent="0.25">
      <c r="A3912" s="588" t="s">
        <v>5716</v>
      </c>
      <c r="B3912" s="588" t="s">
        <v>32033</v>
      </c>
      <c r="C3912" s="588" t="s">
        <v>26237</v>
      </c>
      <c r="D3912" s="589" t="s">
        <v>18229</v>
      </c>
    </row>
    <row r="3913" spans="1:4" ht="13.5" x14ac:dyDescent="0.25">
      <c r="A3913" s="588" t="s">
        <v>5717</v>
      </c>
      <c r="B3913" s="588" t="s">
        <v>32034</v>
      </c>
      <c r="C3913" s="588" t="s">
        <v>26237</v>
      </c>
      <c r="D3913" s="589" t="s">
        <v>18080</v>
      </c>
    </row>
    <row r="3914" spans="1:4" ht="13.5" x14ac:dyDescent="0.25">
      <c r="A3914" s="588" t="s">
        <v>5718</v>
      </c>
      <c r="B3914" s="588" t="s">
        <v>32035</v>
      </c>
      <c r="C3914" s="588" t="s">
        <v>26237</v>
      </c>
      <c r="D3914" s="589" t="s">
        <v>13403</v>
      </c>
    </row>
    <row r="3915" spans="1:4" ht="13.5" x14ac:dyDescent="0.25">
      <c r="A3915" s="588" t="s">
        <v>5720</v>
      </c>
      <c r="B3915" s="588" t="s">
        <v>32036</v>
      </c>
      <c r="C3915" s="588" t="s">
        <v>26237</v>
      </c>
      <c r="D3915" s="589" t="s">
        <v>18186</v>
      </c>
    </row>
    <row r="3916" spans="1:4" ht="13.5" x14ac:dyDescent="0.25">
      <c r="A3916" s="588" t="s">
        <v>5721</v>
      </c>
      <c r="B3916" s="588" t="s">
        <v>32037</v>
      </c>
      <c r="C3916" s="588" t="s">
        <v>26237</v>
      </c>
      <c r="D3916" s="589" t="s">
        <v>18186</v>
      </c>
    </row>
    <row r="3917" spans="1:4" ht="13.5" x14ac:dyDescent="0.25">
      <c r="A3917" s="588" t="s">
        <v>5722</v>
      </c>
      <c r="B3917" s="588" t="s">
        <v>32038</v>
      </c>
      <c r="C3917" s="588" t="s">
        <v>26237</v>
      </c>
      <c r="D3917" s="589" t="s">
        <v>17657</v>
      </c>
    </row>
    <row r="3918" spans="1:4" ht="13.5" x14ac:dyDescent="0.25">
      <c r="A3918" s="588" t="s">
        <v>5723</v>
      </c>
      <c r="B3918" s="588" t="s">
        <v>32039</v>
      </c>
      <c r="C3918" s="588" t="s">
        <v>26237</v>
      </c>
      <c r="D3918" s="589" t="s">
        <v>17657</v>
      </c>
    </row>
    <row r="3919" spans="1:4" ht="13.5" x14ac:dyDescent="0.25">
      <c r="A3919" s="588" t="s">
        <v>5724</v>
      </c>
      <c r="B3919" s="588" t="s">
        <v>32040</v>
      </c>
      <c r="C3919" s="588" t="s">
        <v>26237</v>
      </c>
      <c r="D3919" s="589" t="s">
        <v>17657</v>
      </c>
    </row>
    <row r="3920" spans="1:4" ht="13.5" x14ac:dyDescent="0.25">
      <c r="A3920" s="588" t="s">
        <v>5725</v>
      </c>
      <c r="B3920" s="588" t="s">
        <v>32041</v>
      </c>
      <c r="C3920" s="588" t="s">
        <v>26237</v>
      </c>
      <c r="D3920" s="589" t="s">
        <v>6847</v>
      </c>
    </row>
    <row r="3921" spans="1:4" ht="13.5" x14ac:dyDescent="0.25">
      <c r="A3921" s="588" t="s">
        <v>5726</v>
      </c>
      <c r="B3921" s="588" t="s">
        <v>32042</v>
      </c>
      <c r="C3921" s="588" t="s">
        <v>26237</v>
      </c>
      <c r="D3921" s="589" t="s">
        <v>6847</v>
      </c>
    </row>
    <row r="3922" spans="1:4" ht="13.5" x14ac:dyDescent="0.25">
      <c r="A3922" s="588" t="s">
        <v>5727</v>
      </c>
      <c r="B3922" s="588" t="s">
        <v>32043</v>
      </c>
      <c r="C3922" s="588" t="s">
        <v>26237</v>
      </c>
      <c r="D3922" s="589" t="s">
        <v>6847</v>
      </c>
    </row>
    <row r="3923" spans="1:4" ht="13.5" x14ac:dyDescent="0.25">
      <c r="A3923" s="588" t="s">
        <v>5728</v>
      </c>
      <c r="B3923" s="588" t="s">
        <v>32044</v>
      </c>
      <c r="C3923" s="588" t="s">
        <v>26237</v>
      </c>
      <c r="D3923" s="589" t="s">
        <v>32045</v>
      </c>
    </row>
    <row r="3924" spans="1:4" ht="13.5" x14ac:dyDescent="0.25">
      <c r="A3924" s="588" t="s">
        <v>5729</v>
      </c>
      <c r="B3924" s="588" t="s">
        <v>32046</v>
      </c>
      <c r="C3924" s="588" t="s">
        <v>26237</v>
      </c>
      <c r="D3924" s="589" t="s">
        <v>32045</v>
      </c>
    </row>
    <row r="3925" spans="1:4" ht="13.5" x14ac:dyDescent="0.25">
      <c r="A3925" s="588" t="s">
        <v>5730</v>
      </c>
      <c r="B3925" s="588" t="s">
        <v>32047</v>
      </c>
      <c r="C3925" s="588" t="s">
        <v>26237</v>
      </c>
      <c r="D3925" s="589" t="s">
        <v>24932</v>
      </c>
    </row>
    <row r="3926" spans="1:4" ht="13.5" x14ac:dyDescent="0.25">
      <c r="A3926" s="588" t="s">
        <v>5731</v>
      </c>
      <c r="B3926" s="588" t="s">
        <v>32048</v>
      </c>
      <c r="C3926" s="588" t="s">
        <v>26237</v>
      </c>
      <c r="D3926" s="589" t="s">
        <v>24932</v>
      </c>
    </row>
    <row r="3927" spans="1:4" ht="13.5" x14ac:dyDescent="0.25">
      <c r="A3927" s="588" t="s">
        <v>5732</v>
      </c>
      <c r="B3927" s="588" t="s">
        <v>32049</v>
      </c>
      <c r="C3927" s="588" t="s">
        <v>26237</v>
      </c>
      <c r="D3927" s="589" t="s">
        <v>14331</v>
      </c>
    </row>
    <row r="3928" spans="1:4" ht="13.5" x14ac:dyDescent="0.25">
      <c r="A3928" s="588" t="s">
        <v>5734</v>
      </c>
      <c r="B3928" s="588" t="s">
        <v>32050</v>
      </c>
      <c r="C3928" s="588" t="s">
        <v>26237</v>
      </c>
      <c r="D3928" s="589" t="s">
        <v>20848</v>
      </c>
    </row>
    <row r="3929" spans="1:4" ht="13.5" x14ac:dyDescent="0.25">
      <c r="A3929" s="588" t="s">
        <v>5735</v>
      </c>
      <c r="B3929" s="588" t="s">
        <v>32051</v>
      </c>
      <c r="C3929" s="588" t="s">
        <v>26237</v>
      </c>
      <c r="D3929" s="589" t="s">
        <v>652</v>
      </c>
    </row>
    <row r="3930" spans="1:4" ht="13.5" x14ac:dyDescent="0.25">
      <c r="A3930" s="588" t="s">
        <v>5736</v>
      </c>
      <c r="B3930" s="588" t="s">
        <v>32052</v>
      </c>
      <c r="C3930" s="588" t="s">
        <v>26237</v>
      </c>
      <c r="D3930" s="589" t="s">
        <v>32053</v>
      </c>
    </row>
    <row r="3931" spans="1:4" ht="13.5" x14ac:dyDescent="0.25">
      <c r="A3931" s="588" t="s">
        <v>5737</v>
      </c>
      <c r="B3931" s="588" t="s">
        <v>32054</v>
      </c>
      <c r="C3931" s="588" t="s">
        <v>26237</v>
      </c>
      <c r="D3931" s="589" t="s">
        <v>14489</v>
      </c>
    </row>
    <row r="3932" spans="1:4" ht="13.5" x14ac:dyDescent="0.25">
      <c r="A3932" s="588" t="s">
        <v>5738</v>
      </c>
      <c r="B3932" s="588" t="s">
        <v>32055</v>
      </c>
      <c r="C3932" s="588" t="s">
        <v>26237</v>
      </c>
      <c r="D3932" s="589" t="s">
        <v>17866</v>
      </c>
    </row>
    <row r="3933" spans="1:4" ht="13.5" x14ac:dyDescent="0.25">
      <c r="A3933" s="588" t="s">
        <v>5739</v>
      </c>
      <c r="B3933" s="588" t="s">
        <v>32056</v>
      </c>
      <c r="C3933" s="588" t="s">
        <v>26237</v>
      </c>
      <c r="D3933" s="589" t="s">
        <v>18266</v>
      </c>
    </row>
    <row r="3934" spans="1:4" ht="13.5" x14ac:dyDescent="0.25">
      <c r="A3934" s="588" t="s">
        <v>5740</v>
      </c>
      <c r="B3934" s="588" t="s">
        <v>32057</v>
      </c>
      <c r="C3934" s="588" t="s">
        <v>26237</v>
      </c>
      <c r="D3934" s="589" t="s">
        <v>18085</v>
      </c>
    </row>
    <row r="3935" spans="1:4" ht="13.5" x14ac:dyDescent="0.25">
      <c r="A3935" s="588" t="s">
        <v>5741</v>
      </c>
      <c r="B3935" s="588" t="s">
        <v>32058</v>
      </c>
      <c r="C3935" s="588" t="s">
        <v>26237</v>
      </c>
      <c r="D3935" s="589" t="s">
        <v>32059</v>
      </c>
    </row>
    <row r="3936" spans="1:4" ht="13.5" x14ac:dyDescent="0.25">
      <c r="A3936" s="588" t="s">
        <v>5742</v>
      </c>
      <c r="B3936" s="588" t="s">
        <v>32060</v>
      </c>
      <c r="C3936" s="588" t="s">
        <v>26237</v>
      </c>
      <c r="D3936" s="589" t="s">
        <v>32061</v>
      </c>
    </row>
    <row r="3937" spans="1:4" ht="13.5" x14ac:dyDescent="0.25">
      <c r="A3937" s="588" t="s">
        <v>5743</v>
      </c>
      <c r="B3937" s="588" t="s">
        <v>32062</v>
      </c>
      <c r="C3937" s="588" t="s">
        <v>26237</v>
      </c>
      <c r="D3937" s="589" t="s">
        <v>17443</v>
      </c>
    </row>
    <row r="3938" spans="1:4" ht="13.5" x14ac:dyDescent="0.25">
      <c r="A3938" s="588" t="s">
        <v>5745</v>
      </c>
      <c r="B3938" s="588" t="s">
        <v>32063</v>
      </c>
      <c r="C3938" s="588" t="s">
        <v>26237</v>
      </c>
      <c r="D3938" s="589" t="s">
        <v>28632</v>
      </c>
    </row>
    <row r="3939" spans="1:4" ht="13.5" x14ac:dyDescent="0.25">
      <c r="A3939" s="588" t="s">
        <v>5746</v>
      </c>
      <c r="B3939" s="588" t="s">
        <v>32064</v>
      </c>
      <c r="C3939" s="588" t="s">
        <v>26237</v>
      </c>
      <c r="D3939" s="589" t="s">
        <v>1949</v>
      </c>
    </row>
    <row r="3940" spans="1:4" ht="13.5" x14ac:dyDescent="0.25">
      <c r="A3940" s="588" t="s">
        <v>5747</v>
      </c>
      <c r="B3940" s="588" t="s">
        <v>32065</v>
      </c>
      <c r="C3940" s="588" t="s">
        <v>26237</v>
      </c>
      <c r="D3940" s="589" t="s">
        <v>32066</v>
      </c>
    </row>
    <row r="3941" spans="1:4" ht="13.5" x14ac:dyDescent="0.25">
      <c r="A3941" s="588" t="s">
        <v>5748</v>
      </c>
      <c r="B3941" s="588" t="s">
        <v>32067</v>
      </c>
      <c r="C3941" s="588" t="s">
        <v>26237</v>
      </c>
      <c r="D3941" s="589" t="s">
        <v>32068</v>
      </c>
    </row>
    <row r="3942" spans="1:4" ht="13.5" x14ac:dyDescent="0.25">
      <c r="A3942" s="588" t="s">
        <v>5749</v>
      </c>
      <c r="B3942" s="588" t="s">
        <v>32069</v>
      </c>
      <c r="C3942" s="588" t="s">
        <v>26237</v>
      </c>
      <c r="D3942" s="589" t="s">
        <v>14229</v>
      </c>
    </row>
    <row r="3943" spans="1:4" ht="13.5" x14ac:dyDescent="0.25">
      <c r="A3943" s="588" t="s">
        <v>5751</v>
      </c>
      <c r="B3943" s="588" t="s">
        <v>32070</v>
      </c>
      <c r="C3943" s="588" t="s">
        <v>26237</v>
      </c>
      <c r="D3943" s="589" t="s">
        <v>32071</v>
      </c>
    </row>
    <row r="3944" spans="1:4" ht="13.5" x14ac:dyDescent="0.25">
      <c r="A3944" s="588" t="s">
        <v>5752</v>
      </c>
      <c r="B3944" s="588" t="s">
        <v>32072</v>
      </c>
      <c r="C3944" s="588" t="s">
        <v>26237</v>
      </c>
      <c r="D3944" s="589" t="s">
        <v>26988</v>
      </c>
    </row>
    <row r="3945" spans="1:4" ht="13.5" x14ac:dyDescent="0.25">
      <c r="A3945" s="588" t="s">
        <v>5753</v>
      </c>
      <c r="B3945" s="588" t="s">
        <v>32073</v>
      </c>
      <c r="C3945" s="588" t="s">
        <v>26237</v>
      </c>
      <c r="D3945" s="589" t="s">
        <v>25724</v>
      </c>
    </row>
    <row r="3946" spans="1:4" ht="13.5" x14ac:dyDescent="0.25">
      <c r="A3946" s="588" t="s">
        <v>5755</v>
      </c>
      <c r="B3946" s="588" t="s">
        <v>32074</v>
      </c>
      <c r="C3946" s="588" t="s">
        <v>26237</v>
      </c>
      <c r="D3946" s="589" t="s">
        <v>32075</v>
      </c>
    </row>
    <row r="3947" spans="1:4" ht="13.5" x14ac:dyDescent="0.25">
      <c r="A3947" s="588" t="s">
        <v>5756</v>
      </c>
      <c r="B3947" s="588" t="s">
        <v>32076</v>
      </c>
      <c r="C3947" s="588" t="s">
        <v>26237</v>
      </c>
      <c r="D3947" s="589" t="s">
        <v>31802</v>
      </c>
    </row>
    <row r="3948" spans="1:4" ht="13.5" x14ac:dyDescent="0.25">
      <c r="A3948" s="588" t="s">
        <v>5757</v>
      </c>
      <c r="B3948" s="588" t="s">
        <v>32077</v>
      </c>
      <c r="C3948" s="588" t="s">
        <v>26237</v>
      </c>
      <c r="D3948" s="589" t="s">
        <v>13488</v>
      </c>
    </row>
    <row r="3949" spans="1:4" ht="13.5" x14ac:dyDescent="0.25">
      <c r="A3949" s="588" t="s">
        <v>5758</v>
      </c>
      <c r="B3949" s="588" t="s">
        <v>32078</v>
      </c>
      <c r="C3949" s="588" t="s">
        <v>26237</v>
      </c>
      <c r="D3949" s="589" t="s">
        <v>32079</v>
      </c>
    </row>
    <row r="3950" spans="1:4" ht="13.5" x14ac:dyDescent="0.25">
      <c r="A3950" s="588" t="s">
        <v>5759</v>
      </c>
      <c r="B3950" s="588" t="s">
        <v>32080</v>
      </c>
      <c r="C3950" s="588" t="s">
        <v>26237</v>
      </c>
      <c r="D3950" s="589" t="s">
        <v>32081</v>
      </c>
    </row>
    <row r="3951" spans="1:4" ht="13.5" x14ac:dyDescent="0.25">
      <c r="A3951" s="588" t="s">
        <v>5761</v>
      </c>
      <c r="B3951" s="588" t="s">
        <v>32082</v>
      </c>
      <c r="C3951" s="588" t="s">
        <v>26237</v>
      </c>
      <c r="D3951" s="589" t="s">
        <v>939</v>
      </c>
    </row>
    <row r="3952" spans="1:4" ht="13.5" x14ac:dyDescent="0.25">
      <c r="A3952" s="588" t="s">
        <v>5762</v>
      </c>
      <c r="B3952" s="588" t="s">
        <v>32083</v>
      </c>
      <c r="C3952" s="588" t="s">
        <v>26237</v>
      </c>
      <c r="D3952" s="589" t="s">
        <v>32084</v>
      </c>
    </row>
    <row r="3953" spans="1:4" ht="13.5" x14ac:dyDescent="0.25">
      <c r="A3953" s="588" t="s">
        <v>5764</v>
      </c>
      <c r="B3953" s="588" t="s">
        <v>32085</v>
      </c>
      <c r="C3953" s="588" t="s">
        <v>26237</v>
      </c>
      <c r="D3953" s="589" t="s">
        <v>29682</v>
      </c>
    </row>
    <row r="3954" spans="1:4" ht="13.5" x14ac:dyDescent="0.25">
      <c r="A3954" s="588" t="s">
        <v>5765</v>
      </c>
      <c r="B3954" s="588" t="s">
        <v>32086</v>
      </c>
      <c r="C3954" s="588" t="s">
        <v>26237</v>
      </c>
      <c r="D3954" s="589" t="s">
        <v>32087</v>
      </c>
    </row>
    <row r="3955" spans="1:4" ht="13.5" x14ac:dyDescent="0.25">
      <c r="A3955" s="588" t="s">
        <v>5767</v>
      </c>
      <c r="B3955" s="588" t="s">
        <v>32088</v>
      </c>
      <c r="C3955" s="588" t="s">
        <v>26237</v>
      </c>
      <c r="D3955" s="589" t="s">
        <v>738</v>
      </c>
    </row>
    <row r="3956" spans="1:4" ht="13.5" x14ac:dyDescent="0.25">
      <c r="A3956" s="588" t="s">
        <v>5768</v>
      </c>
      <c r="B3956" s="588" t="s">
        <v>32089</v>
      </c>
      <c r="C3956" s="588" t="s">
        <v>26237</v>
      </c>
      <c r="D3956" s="589" t="s">
        <v>27782</v>
      </c>
    </row>
    <row r="3957" spans="1:4" ht="13.5" x14ac:dyDescent="0.25">
      <c r="A3957" s="588" t="s">
        <v>5769</v>
      </c>
      <c r="B3957" s="588" t="s">
        <v>32090</v>
      </c>
      <c r="C3957" s="588" t="s">
        <v>26237</v>
      </c>
      <c r="D3957" s="589" t="s">
        <v>3881</v>
      </c>
    </row>
    <row r="3958" spans="1:4" ht="13.5" x14ac:dyDescent="0.25">
      <c r="A3958" s="588" t="s">
        <v>5770</v>
      </c>
      <c r="B3958" s="588" t="s">
        <v>32091</v>
      </c>
      <c r="C3958" s="588" t="s">
        <v>26237</v>
      </c>
      <c r="D3958" s="589" t="s">
        <v>275</v>
      </c>
    </row>
    <row r="3959" spans="1:4" ht="13.5" x14ac:dyDescent="0.25">
      <c r="A3959" s="588" t="s">
        <v>5771</v>
      </c>
      <c r="B3959" s="588" t="s">
        <v>32092</v>
      </c>
      <c r="C3959" s="588" t="s">
        <v>26237</v>
      </c>
      <c r="D3959" s="589" t="s">
        <v>18137</v>
      </c>
    </row>
    <row r="3960" spans="1:4" ht="13.5" x14ac:dyDescent="0.25">
      <c r="A3960" s="588" t="s">
        <v>5772</v>
      </c>
      <c r="B3960" s="588" t="s">
        <v>32093</v>
      </c>
      <c r="C3960" s="588" t="s">
        <v>26237</v>
      </c>
      <c r="D3960" s="589" t="s">
        <v>32094</v>
      </c>
    </row>
    <row r="3961" spans="1:4" ht="13.5" x14ac:dyDescent="0.25">
      <c r="A3961" s="588" t="s">
        <v>5773</v>
      </c>
      <c r="B3961" s="588" t="s">
        <v>32095</v>
      </c>
      <c r="C3961" s="588" t="s">
        <v>26237</v>
      </c>
      <c r="D3961" s="589" t="s">
        <v>18046</v>
      </c>
    </row>
    <row r="3962" spans="1:4" ht="13.5" x14ac:dyDescent="0.25">
      <c r="A3962" s="588" t="s">
        <v>5774</v>
      </c>
      <c r="B3962" s="588" t="s">
        <v>32096</v>
      </c>
      <c r="C3962" s="588" t="s">
        <v>26237</v>
      </c>
      <c r="D3962" s="589" t="s">
        <v>13632</v>
      </c>
    </row>
    <row r="3963" spans="1:4" ht="13.5" x14ac:dyDescent="0.25">
      <c r="A3963" s="588" t="s">
        <v>5775</v>
      </c>
      <c r="B3963" s="588" t="s">
        <v>32097</v>
      </c>
      <c r="C3963" s="588" t="s">
        <v>26237</v>
      </c>
      <c r="D3963" s="589" t="s">
        <v>32098</v>
      </c>
    </row>
    <row r="3964" spans="1:4" ht="13.5" x14ac:dyDescent="0.25">
      <c r="A3964" s="588" t="s">
        <v>5776</v>
      </c>
      <c r="B3964" s="588" t="s">
        <v>32099</v>
      </c>
      <c r="C3964" s="588" t="s">
        <v>26237</v>
      </c>
      <c r="D3964" s="589" t="s">
        <v>5291</v>
      </c>
    </row>
    <row r="3965" spans="1:4" ht="13.5" x14ac:dyDescent="0.25">
      <c r="A3965" s="588" t="s">
        <v>5778</v>
      </c>
      <c r="B3965" s="588" t="s">
        <v>32100</v>
      </c>
      <c r="C3965" s="588" t="s">
        <v>26237</v>
      </c>
      <c r="D3965" s="589" t="s">
        <v>5217</v>
      </c>
    </row>
    <row r="3966" spans="1:4" ht="13.5" x14ac:dyDescent="0.25">
      <c r="A3966" s="588" t="s">
        <v>5779</v>
      </c>
      <c r="B3966" s="588" t="s">
        <v>32101</v>
      </c>
      <c r="C3966" s="588" t="s">
        <v>26237</v>
      </c>
      <c r="D3966" s="589" t="s">
        <v>32102</v>
      </c>
    </row>
    <row r="3967" spans="1:4" ht="13.5" x14ac:dyDescent="0.25">
      <c r="A3967" s="588" t="s">
        <v>5780</v>
      </c>
      <c r="B3967" s="588" t="s">
        <v>32103</v>
      </c>
      <c r="C3967" s="588" t="s">
        <v>26237</v>
      </c>
      <c r="D3967" s="589" t="s">
        <v>31818</v>
      </c>
    </row>
    <row r="3968" spans="1:4" ht="13.5" x14ac:dyDescent="0.25">
      <c r="A3968" s="588" t="s">
        <v>5781</v>
      </c>
      <c r="B3968" s="588" t="s">
        <v>32104</v>
      </c>
      <c r="C3968" s="588" t="s">
        <v>26237</v>
      </c>
      <c r="D3968" s="589" t="s">
        <v>526</v>
      </c>
    </row>
    <row r="3969" spans="1:4" ht="13.5" x14ac:dyDescent="0.25">
      <c r="A3969" s="588" t="s">
        <v>5782</v>
      </c>
      <c r="B3969" s="588" t="s">
        <v>32105</v>
      </c>
      <c r="C3969" s="588" t="s">
        <v>26237</v>
      </c>
      <c r="D3969" s="589" t="s">
        <v>29828</v>
      </c>
    </row>
    <row r="3970" spans="1:4" ht="13.5" x14ac:dyDescent="0.25">
      <c r="A3970" s="588" t="s">
        <v>5783</v>
      </c>
      <c r="B3970" s="588" t="s">
        <v>32106</v>
      </c>
      <c r="C3970" s="588" t="s">
        <v>26237</v>
      </c>
      <c r="D3970" s="589" t="s">
        <v>26113</v>
      </c>
    </row>
    <row r="3971" spans="1:4" ht="13.5" x14ac:dyDescent="0.25">
      <c r="A3971" s="588" t="s">
        <v>5784</v>
      </c>
      <c r="B3971" s="588" t="s">
        <v>32107</v>
      </c>
      <c r="C3971" s="588" t="s">
        <v>26237</v>
      </c>
      <c r="D3971" s="589" t="s">
        <v>18095</v>
      </c>
    </row>
    <row r="3972" spans="1:4" ht="13.5" x14ac:dyDescent="0.25">
      <c r="A3972" s="588" t="s">
        <v>5785</v>
      </c>
      <c r="B3972" s="588" t="s">
        <v>32108</v>
      </c>
      <c r="C3972" s="588" t="s">
        <v>26237</v>
      </c>
      <c r="D3972" s="589" t="s">
        <v>32109</v>
      </c>
    </row>
    <row r="3973" spans="1:4" ht="13.5" x14ac:dyDescent="0.25">
      <c r="A3973" s="588" t="s">
        <v>5786</v>
      </c>
      <c r="B3973" s="588" t="s">
        <v>32110</v>
      </c>
      <c r="C3973" s="588" t="s">
        <v>26237</v>
      </c>
      <c r="D3973" s="589" t="s">
        <v>32111</v>
      </c>
    </row>
    <row r="3974" spans="1:4" ht="13.5" x14ac:dyDescent="0.25">
      <c r="A3974" s="588" t="s">
        <v>5787</v>
      </c>
      <c r="B3974" s="588" t="s">
        <v>32112</v>
      </c>
      <c r="C3974" s="588" t="s">
        <v>26237</v>
      </c>
      <c r="D3974" s="589" t="s">
        <v>514</v>
      </c>
    </row>
    <row r="3975" spans="1:4" ht="13.5" x14ac:dyDescent="0.25">
      <c r="A3975" s="588" t="s">
        <v>5789</v>
      </c>
      <c r="B3975" s="588" t="s">
        <v>32113</v>
      </c>
      <c r="C3975" s="588" t="s">
        <v>26237</v>
      </c>
      <c r="D3975" s="589" t="s">
        <v>5066</v>
      </c>
    </row>
    <row r="3976" spans="1:4" ht="13.5" x14ac:dyDescent="0.25">
      <c r="A3976" s="588" t="s">
        <v>5790</v>
      </c>
      <c r="B3976" s="588" t="s">
        <v>32114</v>
      </c>
      <c r="C3976" s="588" t="s">
        <v>26237</v>
      </c>
      <c r="D3976" s="589" t="s">
        <v>13612</v>
      </c>
    </row>
    <row r="3977" spans="1:4" ht="13.5" x14ac:dyDescent="0.25">
      <c r="A3977" s="588" t="s">
        <v>5791</v>
      </c>
      <c r="B3977" s="588" t="s">
        <v>32115</v>
      </c>
      <c r="C3977" s="588" t="s">
        <v>26237</v>
      </c>
      <c r="D3977" s="589" t="s">
        <v>4920</v>
      </c>
    </row>
    <row r="3978" spans="1:4" ht="13.5" x14ac:dyDescent="0.25">
      <c r="A3978" s="588" t="s">
        <v>5792</v>
      </c>
      <c r="B3978" s="588" t="s">
        <v>32116</v>
      </c>
      <c r="C3978" s="588" t="s">
        <v>26237</v>
      </c>
      <c r="D3978" s="589" t="s">
        <v>17933</v>
      </c>
    </row>
    <row r="3979" spans="1:4" ht="13.5" x14ac:dyDescent="0.25">
      <c r="A3979" s="588" t="s">
        <v>5794</v>
      </c>
      <c r="B3979" s="588" t="s">
        <v>32117</v>
      </c>
      <c r="C3979" s="588" t="s">
        <v>26237</v>
      </c>
      <c r="D3979" s="589" t="s">
        <v>31352</v>
      </c>
    </row>
    <row r="3980" spans="1:4" ht="13.5" x14ac:dyDescent="0.25">
      <c r="A3980" s="588" t="s">
        <v>5796</v>
      </c>
      <c r="B3980" s="588" t="s">
        <v>32118</v>
      </c>
      <c r="C3980" s="588" t="s">
        <v>26237</v>
      </c>
      <c r="D3980" s="589" t="s">
        <v>1090</v>
      </c>
    </row>
    <row r="3981" spans="1:4" ht="13.5" x14ac:dyDescent="0.25">
      <c r="A3981" s="588" t="s">
        <v>5797</v>
      </c>
      <c r="B3981" s="588" t="s">
        <v>32119</v>
      </c>
      <c r="C3981" s="588" t="s">
        <v>26237</v>
      </c>
      <c r="D3981" s="589" t="s">
        <v>1785</v>
      </c>
    </row>
    <row r="3982" spans="1:4" ht="13.5" x14ac:dyDescent="0.25">
      <c r="A3982" s="588" t="s">
        <v>5799</v>
      </c>
      <c r="B3982" s="588" t="s">
        <v>32120</v>
      </c>
      <c r="C3982" s="588" t="s">
        <v>26237</v>
      </c>
      <c r="D3982" s="589" t="s">
        <v>895</v>
      </c>
    </row>
    <row r="3983" spans="1:4" ht="13.5" x14ac:dyDescent="0.25">
      <c r="A3983" s="588" t="s">
        <v>5800</v>
      </c>
      <c r="B3983" s="588" t="s">
        <v>32121</v>
      </c>
      <c r="C3983" s="588" t="s">
        <v>26237</v>
      </c>
      <c r="D3983" s="589" t="s">
        <v>32122</v>
      </c>
    </row>
    <row r="3984" spans="1:4" ht="13.5" x14ac:dyDescent="0.25">
      <c r="A3984" s="588" t="s">
        <v>5801</v>
      </c>
      <c r="B3984" s="588" t="s">
        <v>32123</v>
      </c>
      <c r="C3984" s="588" t="s">
        <v>26237</v>
      </c>
      <c r="D3984" s="589" t="s">
        <v>32124</v>
      </c>
    </row>
    <row r="3985" spans="1:4" ht="13.5" x14ac:dyDescent="0.25">
      <c r="A3985" s="588" t="s">
        <v>5803</v>
      </c>
      <c r="B3985" s="588" t="s">
        <v>32125</v>
      </c>
      <c r="C3985" s="588" t="s">
        <v>26237</v>
      </c>
      <c r="D3985" s="589" t="s">
        <v>703</v>
      </c>
    </row>
    <row r="3986" spans="1:4" ht="13.5" x14ac:dyDescent="0.25">
      <c r="A3986" s="588" t="s">
        <v>5805</v>
      </c>
      <c r="B3986" s="588" t="s">
        <v>32126</v>
      </c>
      <c r="C3986" s="588" t="s">
        <v>26237</v>
      </c>
      <c r="D3986" s="589" t="s">
        <v>32127</v>
      </c>
    </row>
    <row r="3987" spans="1:4" ht="13.5" x14ac:dyDescent="0.25">
      <c r="A3987" s="588" t="s">
        <v>5806</v>
      </c>
      <c r="B3987" s="588" t="s">
        <v>32128</v>
      </c>
      <c r="C3987" s="588" t="s">
        <v>26237</v>
      </c>
      <c r="D3987" s="589" t="s">
        <v>435</v>
      </c>
    </row>
    <row r="3988" spans="1:4" ht="13.5" x14ac:dyDescent="0.25">
      <c r="A3988" s="588" t="s">
        <v>5807</v>
      </c>
      <c r="B3988" s="588" t="s">
        <v>32129</v>
      </c>
      <c r="C3988" s="588" t="s">
        <v>26237</v>
      </c>
      <c r="D3988" s="589" t="s">
        <v>7196</v>
      </c>
    </row>
    <row r="3989" spans="1:4" ht="13.5" x14ac:dyDescent="0.25">
      <c r="A3989" s="588" t="s">
        <v>5808</v>
      </c>
      <c r="B3989" s="588" t="s">
        <v>32130</v>
      </c>
      <c r="C3989" s="588" t="s">
        <v>26237</v>
      </c>
      <c r="D3989" s="589" t="s">
        <v>32131</v>
      </c>
    </row>
    <row r="3990" spans="1:4" ht="13.5" x14ac:dyDescent="0.25">
      <c r="A3990" s="588" t="s">
        <v>5809</v>
      </c>
      <c r="B3990" s="588" t="s">
        <v>32132</v>
      </c>
      <c r="C3990" s="588" t="s">
        <v>26237</v>
      </c>
      <c r="D3990" s="589" t="s">
        <v>1477</v>
      </c>
    </row>
    <row r="3991" spans="1:4" ht="13.5" x14ac:dyDescent="0.25">
      <c r="A3991" s="588" t="s">
        <v>5810</v>
      </c>
      <c r="B3991" s="588" t="s">
        <v>32133</v>
      </c>
      <c r="C3991" s="588" t="s">
        <v>26237</v>
      </c>
      <c r="D3991" s="589" t="s">
        <v>14328</v>
      </c>
    </row>
    <row r="3992" spans="1:4" ht="13.5" x14ac:dyDescent="0.25">
      <c r="A3992" s="588" t="s">
        <v>5811</v>
      </c>
      <c r="B3992" s="588" t="s">
        <v>32134</v>
      </c>
      <c r="C3992" s="588" t="s">
        <v>26237</v>
      </c>
      <c r="D3992" s="589" t="s">
        <v>4879</v>
      </c>
    </row>
    <row r="3993" spans="1:4" ht="13.5" x14ac:dyDescent="0.25">
      <c r="A3993" s="588" t="s">
        <v>5812</v>
      </c>
      <c r="B3993" s="588" t="s">
        <v>32135</v>
      </c>
      <c r="C3993" s="588" t="s">
        <v>26237</v>
      </c>
      <c r="D3993" s="589" t="s">
        <v>32136</v>
      </c>
    </row>
    <row r="3994" spans="1:4" ht="13.5" x14ac:dyDescent="0.25">
      <c r="A3994" s="588" t="s">
        <v>5813</v>
      </c>
      <c r="B3994" s="588" t="s">
        <v>32137</v>
      </c>
      <c r="C3994" s="588" t="s">
        <v>26237</v>
      </c>
      <c r="D3994" s="589" t="s">
        <v>30100</v>
      </c>
    </row>
    <row r="3995" spans="1:4" ht="13.5" x14ac:dyDescent="0.25">
      <c r="A3995" s="588" t="s">
        <v>5814</v>
      </c>
      <c r="B3995" s="588" t="s">
        <v>32138</v>
      </c>
      <c r="C3995" s="588" t="s">
        <v>26237</v>
      </c>
      <c r="D3995" s="589" t="s">
        <v>14607</v>
      </c>
    </row>
    <row r="3996" spans="1:4" ht="13.5" x14ac:dyDescent="0.25">
      <c r="A3996" s="588" t="s">
        <v>5815</v>
      </c>
      <c r="B3996" s="588" t="s">
        <v>32139</v>
      </c>
      <c r="C3996" s="588" t="s">
        <v>26237</v>
      </c>
      <c r="D3996" s="589" t="s">
        <v>2594</v>
      </c>
    </row>
    <row r="3997" spans="1:4" ht="13.5" x14ac:dyDescent="0.25">
      <c r="A3997" s="588" t="s">
        <v>5817</v>
      </c>
      <c r="B3997" s="588" t="s">
        <v>32140</v>
      </c>
      <c r="C3997" s="588" t="s">
        <v>26237</v>
      </c>
      <c r="D3997" s="589" t="s">
        <v>26730</v>
      </c>
    </row>
    <row r="3998" spans="1:4" ht="13.5" x14ac:dyDescent="0.25">
      <c r="A3998" s="588" t="s">
        <v>5818</v>
      </c>
      <c r="B3998" s="588" t="s">
        <v>32141</v>
      </c>
      <c r="C3998" s="588" t="s">
        <v>26237</v>
      </c>
      <c r="D3998" s="589" t="s">
        <v>17995</v>
      </c>
    </row>
    <row r="3999" spans="1:4" ht="13.5" x14ac:dyDescent="0.25">
      <c r="A3999" s="588" t="s">
        <v>5820</v>
      </c>
      <c r="B3999" s="588" t="s">
        <v>32142</v>
      </c>
      <c r="C3999" s="588" t="s">
        <v>26237</v>
      </c>
      <c r="D3999" s="589" t="s">
        <v>13427</v>
      </c>
    </row>
    <row r="4000" spans="1:4" ht="13.5" x14ac:dyDescent="0.25">
      <c r="A4000" s="588" t="s">
        <v>5821</v>
      </c>
      <c r="B4000" s="588" t="s">
        <v>32143</v>
      </c>
      <c r="C4000" s="588" t="s">
        <v>26237</v>
      </c>
      <c r="D4000" s="589" t="s">
        <v>32144</v>
      </c>
    </row>
    <row r="4001" spans="1:4" ht="13.5" x14ac:dyDescent="0.25">
      <c r="A4001" s="588" t="s">
        <v>5822</v>
      </c>
      <c r="B4001" s="588" t="s">
        <v>32145</v>
      </c>
      <c r="C4001" s="588" t="s">
        <v>26237</v>
      </c>
      <c r="D4001" s="589" t="s">
        <v>5684</v>
      </c>
    </row>
    <row r="4002" spans="1:4" ht="13.5" x14ac:dyDescent="0.25">
      <c r="A4002" s="588" t="s">
        <v>5823</v>
      </c>
      <c r="B4002" s="588" t="s">
        <v>32146</v>
      </c>
      <c r="C4002" s="588" t="s">
        <v>26237</v>
      </c>
      <c r="D4002" s="589" t="s">
        <v>23810</v>
      </c>
    </row>
    <row r="4003" spans="1:4" ht="13.5" x14ac:dyDescent="0.25">
      <c r="A4003" s="588" t="s">
        <v>5824</v>
      </c>
      <c r="B4003" s="588" t="s">
        <v>32147</v>
      </c>
      <c r="C4003" s="588" t="s">
        <v>26237</v>
      </c>
      <c r="D4003" s="589" t="s">
        <v>16777</v>
      </c>
    </row>
    <row r="4004" spans="1:4" ht="13.5" x14ac:dyDescent="0.25">
      <c r="A4004" s="588" t="s">
        <v>5825</v>
      </c>
      <c r="B4004" s="588" t="s">
        <v>32148</v>
      </c>
      <c r="C4004" s="588" t="s">
        <v>26237</v>
      </c>
      <c r="D4004" s="589" t="s">
        <v>18073</v>
      </c>
    </row>
    <row r="4005" spans="1:4" ht="13.5" x14ac:dyDescent="0.25">
      <c r="A4005" s="588" t="s">
        <v>5826</v>
      </c>
      <c r="B4005" s="588" t="s">
        <v>32149</v>
      </c>
      <c r="C4005" s="588" t="s">
        <v>26237</v>
      </c>
      <c r="D4005" s="589" t="s">
        <v>14589</v>
      </c>
    </row>
    <row r="4006" spans="1:4" ht="13.5" x14ac:dyDescent="0.25">
      <c r="A4006" s="588" t="s">
        <v>5827</v>
      </c>
      <c r="B4006" s="588" t="s">
        <v>32150</v>
      </c>
      <c r="C4006" s="588" t="s">
        <v>26237</v>
      </c>
      <c r="D4006" s="589" t="s">
        <v>7926</v>
      </c>
    </row>
    <row r="4007" spans="1:4" ht="13.5" x14ac:dyDescent="0.25">
      <c r="A4007" s="588" t="s">
        <v>5828</v>
      </c>
      <c r="B4007" s="588" t="s">
        <v>32151</v>
      </c>
      <c r="C4007" s="588" t="s">
        <v>26237</v>
      </c>
      <c r="D4007" s="589" t="s">
        <v>32152</v>
      </c>
    </row>
    <row r="4008" spans="1:4" ht="13.5" x14ac:dyDescent="0.25">
      <c r="A4008" s="588" t="s">
        <v>5829</v>
      </c>
      <c r="B4008" s="588" t="s">
        <v>32153</v>
      </c>
      <c r="C4008" s="588" t="s">
        <v>26237</v>
      </c>
      <c r="D4008" s="589" t="s">
        <v>32154</v>
      </c>
    </row>
    <row r="4009" spans="1:4" ht="13.5" x14ac:dyDescent="0.25">
      <c r="A4009" s="588" t="s">
        <v>5830</v>
      </c>
      <c r="B4009" s="588" t="s">
        <v>32155</v>
      </c>
      <c r="C4009" s="588" t="s">
        <v>26237</v>
      </c>
      <c r="D4009" s="589" t="s">
        <v>32156</v>
      </c>
    </row>
    <row r="4010" spans="1:4" ht="13.5" x14ac:dyDescent="0.25">
      <c r="A4010" s="588" t="s">
        <v>5831</v>
      </c>
      <c r="B4010" s="588" t="s">
        <v>32157</v>
      </c>
      <c r="C4010" s="588" t="s">
        <v>26237</v>
      </c>
      <c r="D4010" s="589" t="s">
        <v>14602</v>
      </c>
    </row>
    <row r="4011" spans="1:4" ht="13.5" x14ac:dyDescent="0.25">
      <c r="A4011" s="588" t="s">
        <v>5832</v>
      </c>
      <c r="B4011" s="588" t="s">
        <v>32158</v>
      </c>
      <c r="C4011" s="588" t="s">
        <v>26237</v>
      </c>
      <c r="D4011" s="589" t="s">
        <v>32159</v>
      </c>
    </row>
    <row r="4012" spans="1:4" ht="13.5" x14ac:dyDescent="0.25">
      <c r="A4012" s="588" t="s">
        <v>5833</v>
      </c>
      <c r="B4012" s="588" t="s">
        <v>32160</v>
      </c>
      <c r="C4012" s="588" t="s">
        <v>26237</v>
      </c>
      <c r="D4012" s="589" t="s">
        <v>32161</v>
      </c>
    </row>
    <row r="4013" spans="1:4" ht="13.5" x14ac:dyDescent="0.25">
      <c r="A4013" s="588" t="s">
        <v>5834</v>
      </c>
      <c r="B4013" s="588" t="s">
        <v>32162</v>
      </c>
      <c r="C4013" s="588" t="s">
        <v>26237</v>
      </c>
      <c r="D4013" s="589" t="s">
        <v>13420</v>
      </c>
    </row>
    <row r="4014" spans="1:4" ht="13.5" x14ac:dyDescent="0.25">
      <c r="A4014" s="588" t="s">
        <v>5835</v>
      </c>
      <c r="B4014" s="588" t="s">
        <v>32163</v>
      </c>
      <c r="C4014" s="588" t="s">
        <v>26237</v>
      </c>
      <c r="D4014" s="589" t="s">
        <v>32164</v>
      </c>
    </row>
    <row r="4015" spans="1:4" ht="13.5" x14ac:dyDescent="0.25">
      <c r="A4015" s="588" t="s">
        <v>5836</v>
      </c>
      <c r="B4015" s="588" t="s">
        <v>32165</v>
      </c>
      <c r="C4015" s="588" t="s">
        <v>26237</v>
      </c>
      <c r="D4015" s="589" t="s">
        <v>31802</v>
      </c>
    </row>
    <row r="4016" spans="1:4" ht="13.5" x14ac:dyDescent="0.25">
      <c r="A4016" s="588" t="s">
        <v>5837</v>
      </c>
      <c r="B4016" s="588" t="s">
        <v>32166</v>
      </c>
      <c r="C4016" s="588" t="s">
        <v>26237</v>
      </c>
      <c r="D4016" s="589" t="s">
        <v>32167</v>
      </c>
    </row>
    <row r="4017" spans="1:4" ht="13.5" x14ac:dyDescent="0.25">
      <c r="A4017" s="588" t="s">
        <v>5838</v>
      </c>
      <c r="B4017" s="588" t="s">
        <v>32168</v>
      </c>
      <c r="C4017" s="588" t="s">
        <v>26237</v>
      </c>
      <c r="D4017" s="589" t="s">
        <v>32169</v>
      </c>
    </row>
    <row r="4018" spans="1:4" ht="13.5" x14ac:dyDescent="0.25">
      <c r="A4018" s="588" t="s">
        <v>5839</v>
      </c>
      <c r="B4018" s="588" t="s">
        <v>32170</v>
      </c>
      <c r="C4018" s="588" t="s">
        <v>26237</v>
      </c>
      <c r="D4018" s="589" t="s">
        <v>32171</v>
      </c>
    </row>
    <row r="4019" spans="1:4" ht="13.5" x14ac:dyDescent="0.25">
      <c r="A4019" s="588" t="s">
        <v>5840</v>
      </c>
      <c r="B4019" s="588" t="s">
        <v>32172</v>
      </c>
      <c r="C4019" s="588" t="s">
        <v>26237</v>
      </c>
      <c r="D4019" s="589" t="s">
        <v>13702</v>
      </c>
    </row>
    <row r="4020" spans="1:4" ht="13.5" x14ac:dyDescent="0.25">
      <c r="A4020" s="588" t="s">
        <v>5841</v>
      </c>
      <c r="B4020" s="588" t="s">
        <v>32173</v>
      </c>
      <c r="C4020" s="588" t="s">
        <v>26237</v>
      </c>
      <c r="D4020" s="589" t="s">
        <v>32174</v>
      </c>
    </row>
    <row r="4021" spans="1:4" ht="13.5" x14ac:dyDescent="0.25">
      <c r="A4021" s="588" t="s">
        <v>5842</v>
      </c>
      <c r="B4021" s="588" t="s">
        <v>32175</v>
      </c>
      <c r="C4021" s="588" t="s">
        <v>26237</v>
      </c>
      <c r="D4021" s="589" t="s">
        <v>32176</v>
      </c>
    </row>
    <row r="4022" spans="1:4" ht="13.5" x14ac:dyDescent="0.25">
      <c r="A4022" s="588" t="s">
        <v>5843</v>
      </c>
      <c r="B4022" s="588" t="s">
        <v>32177</v>
      </c>
      <c r="C4022" s="588" t="s">
        <v>26237</v>
      </c>
      <c r="D4022" s="589" t="s">
        <v>32178</v>
      </c>
    </row>
    <row r="4023" spans="1:4" ht="13.5" x14ac:dyDescent="0.25">
      <c r="A4023" s="588" t="s">
        <v>5844</v>
      </c>
      <c r="B4023" s="588" t="s">
        <v>32179</v>
      </c>
      <c r="C4023" s="588" t="s">
        <v>26237</v>
      </c>
      <c r="D4023" s="589" t="s">
        <v>32180</v>
      </c>
    </row>
    <row r="4024" spans="1:4" ht="13.5" x14ac:dyDescent="0.25">
      <c r="A4024" s="588" t="s">
        <v>5845</v>
      </c>
      <c r="B4024" s="588" t="s">
        <v>32181</v>
      </c>
      <c r="C4024" s="588" t="s">
        <v>26237</v>
      </c>
      <c r="D4024" s="589" t="s">
        <v>32182</v>
      </c>
    </row>
    <row r="4025" spans="1:4" ht="13.5" x14ac:dyDescent="0.25">
      <c r="A4025" s="588" t="s">
        <v>5846</v>
      </c>
      <c r="B4025" s="588" t="s">
        <v>32183</v>
      </c>
      <c r="C4025" s="588" t="s">
        <v>26237</v>
      </c>
      <c r="D4025" s="589" t="s">
        <v>32184</v>
      </c>
    </row>
    <row r="4026" spans="1:4" ht="13.5" x14ac:dyDescent="0.25">
      <c r="A4026" s="588" t="s">
        <v>5847</v>
      </c>
      <c r="B4026" s="588" t="s">
        <v>32185</v>
      </c>
      <c r="C4026" s="588" t="s">
        <v>26237</v>
      </c>
      <c r="D4026" s="589" t="s">
        <v>32186</v>
      </c>
    </row>
    <row r="4027" spans="1:4" ht="13.5" x14ac:dyDescent="0.25">
      <c r="A4027" s="588" t="s">
        <v>5848</v>
      </c>
      <c r="B4027" s="588" t="s">
        <v>32187</v>
      </c>
      <c r="C4027" s="588" t="s">
        <v>26237</v>
      </c>
      <c r="D4027" s="589" t="s">
        <v>32188</v>
      </c>
    </row>
    <row r="4028" spans="1:4" ht="13.5" x14ac:dyDescent="0.25">
      <c r="A4028" s="588" t="s">
        <v>5849</v>
      </c>
      <c r="B4028" s="588" t="s">
        <v>32189</v>
      </c>
      <c r="C4028" s="588" t="s">
        <v>26237</v>
      </c>
      <c r="D4028" s="589" t="s">
        <v>32190</v>
      </c>
    </row>
    <row r="4029" spans="1:4" ht="13.5" x14ac:dyDescent="0.25">
      <c r="A4029" s="588" t="s">
        <v>5851</v>
      </c>
      <c r="B4029" s="588" t="s">
        <v>32191</v>
      </c>
      <c r="C4029" s="588" t="s">
        <v>26237</v>
      </c>
      <c r="D4029" s="589" t="s">
        <v>32192</v>
      </c>
    </row>
    <row r="4030" spans="1:4" ht="13.5" x14ac:dyDescent="0.25">
      <c r="A4030" s="588" t="s">
        <v>5852</v>
      </c>
      <c r="B4030" s="588" t="s">
        <v>32193</v>
      </c>
      <c r="C4030" s="588" t="s">
        <v>26237</v>
      </c>
      <c r="D4030" s="589" t="s">
        <v>18071</v>
      </c>
    </row>
    <row r="4031" spans="1:4" ht="13.5" x14ac:dyDescent="0.25">
      <c r="A4031" s="588" t="s">
        <v>5853</v>
      </c>
      <c r="B4031" s="588" t="s">
        <v>32194</v>
      </c>
      <c r="C4031" s="588" t="s">
        <v>26237</v>
      </c>
      <c r="D4031" s="589" t="s">
        <v>32195</v>
      </c>
    </row>
    <row r="4032" spans="1:4" ht="13.5" x14ac:dyDescent="0.25">
      <c r="A4032" s="588" t="s">
        <v>5854</v>
      </c>
      <c r="B4032" s="588" t="s">
        <v>32196</v>
      </c>
      <c r="C4032" s="588" t="s">
        <v>26237</v>
      </c>
      <c r="D4032" s="589" t="s">
        <v>32197</v>
      </c>
    </row>
    <row r="4033" spans="1:4" ht="13.5" x14ac:dyDescent="0.25">
      <c r="A4033" s="588" t="s">
        <v>5855</v>
      </c>
      <c r="B4033" s="588" t="s">
        <v>32198</v>
      </c>
      <c r="C4033" s="588" t="s">
        <v>26237</v>
      </c>
      <c r="D4033" s="589" t="s">
        <v>32199</v>
      </c>
    </row>
    <row r="4034" spans="1:4" ht="13.5" x14ac:dyDescent="0.25">
      <c r="A4034" s="588" t="s">
        <v>5856</v>
      </c>
      <c r="B4034" s="588" t="s">
        <v>32200</v>
      </c>
      <c r="C4034" s="588" t="s">
        <v>26237</v>
      </c>
      <c r="D4034" s="589" t="s">
        <v>3878</v>
      </c>
    </row>
    <row r="4035" spans="1:4" ht="13.5" x14ac:dyDescent="0.25">
      <c r="A4035" s="588" t="s">
        <v>5857</v>
      </c>
      <c r="B4035" s="588" t="s">
        <v>32201</v>
      </c>
      <c r="C4035" s="588" t="s">
        <v>26237</v>
      </c>
      <c r="D4035" s="589" t="s">
        <v>26130</v>
      </c>
    </row>
    <row r="4036" spans="1:4" ht="13.5" x14ac:dyDescent="0.25">
      <c r="A4036" s="588" t="s">
        <v>5858</v>
      </c>
      <c r="B4036" s="588" t="s">
        <v>32202</v>
      </c>
      <c r="C4036" s="588" t="s">
        <v>26237</v>
      </c>
      <c r="D4036" s="589" t="s">
        <v>219</v>
      </c>
    </row>
    <row r="4037" spans="1:4" ht="13.5" x14ac:dyDescent="0.25">
      <c r="A4037" s="588" t="s">
        <v>5859</v>
      </c>
      <c r="B4037" s="588" t="s">
        <v>32203</v>
      </c>
      <c r="C4037" s="588" t="s">
        <v>26237</v>
      </c>
      <c r="D4037" s="589" t="s">
        <v>18045</v>
      </c>
    </row>
    <row r="4038" spans="1:4" ht="13.5" x14ac:dyDescent="0.25">
      <c r="A4038" s="588" t="s">
        <v>5860</v>
      </c>
      <c r="B4038" s="588" t="s">
        <v>32204</v>
      </c>
      <c r="C4038" s="588" t="s">
        <v>26237</v>
      </c>
      <c r="D4038" s="589" t="s">
        <v>1355</v>
      </c>
    </row>
    <row r="4039" spans="1:4" ht="13.5" x14ac:dyDescent="0.25">
      <c r="A4039" s="588" t="s">
        <v>5861</v>
      </c>
      <c r="B4039" s="588" t="s">
        <v>32205</v>
      </c>
      <c r="C4039" s="588" t="s">
        <v>26237</v>
      </c>
      <c r="D4039" s="589" t="s">
        <v>313</v>
      </c>
    </row>
    <row r="4040" spans="1:4" ht="13.5" x14ac:dyDescent="0.25">
      <c r="A4040" s="588" t="s">
        <v>5862</v>
      </c>
      <c r="B4040" s="588" t="s">
        <v>32206</v>
      </c>
      <c r="C4040" s="588" t="s">
        <v>26237</v>
      </c>
      <c r="D4040" s="589" t="s">
        <v>5365</v>
      </c>
    </row>
    <row r="4041" spans="1:4" ht="13.5" x14ac:dyDescent="0.25">
      <c r="A4041" s="588" t="s">
        <v>5863</v>
      </c>
      <c r="B4041" s="588" t="s">
        <v>32207</v>
      </c>
      <c r="C4041" s="588" t="s">
        <v>26237</v>
      </c>
      <c r="D4041" s="589" t="s">
        <v>13863</v>
      </c>
    </row>
    <row r="4042" spans="1:4" ht="13.5" x14ac:dyDescent="0.25">
      <c r="A4042" s="588" t="s">
        <v>5864</v>
      </c>
      <c r="B4042" s="588" t="s">
        <v>32208</v>
      </c>
      <c r="C4042" s="588" t="s">
        <v>26237</v>
      </c>
      <c r="D4042" s="589" t="s">
        <v>14467</v>
      </c>
    </row>
    <row r="4043" spans="1:4" ht="13.5" x14ac:dyDescent="0.25">
      <c r="A4043" s="588" t="s">
        <v>5865</v>
      </c>
      <c r="B4043" s="588" t="s">
        <v>32209</v>
      </c>
      <c r="C4043" s="588" t="s">
        <v>26237</v>
      </c>
      <c r="D4043" s="589" t="s">
        <v>3331</v>
      </c>
    </row>
    <row r="4044" spans="1:4" ht="13.5" x14ac:dyDescent="0.25">
      <c r="A4044" s="588" t="s">
        <v>5866</v>
      </c>
      <c r="B4044" s="588" t="s">
        <v>32210</v>
      </c>
      <c r="C4044" s="588" t="s">
        <v>26237</v>
      </c>
      <c r="D4044" s="589" t="s">
        <v>4055</v>
      </c>
    </row>
    <row r="4045" spans="1:4" ht="13.5" x14ac:dyDescent="0.25">
      <c r="A4045" s="588" t="s">
        <v>5867</v>
      </c>
      <c r="B4045" s="588" t="s">
        <v>32211</v>
      </c>
      <c r="C4045" s="588" t="s">
        <v>26237</v>
      </c>
      <c r="D4045" s="589" t="s">
        <v>14532</v>
      </c>
    </row>
    <row r="4046" spans="1:4" ht="13.5" x14ac:dyDescent="0.25">
      <c r="A4046" s="588" t="s">
        <v>5868</v>
      </c>
      <c r="B4046" s="588" t="s">
        <v>32212</v>
      </c>
      <c r="C4046" s="588" t="s">
        <v>26237</v>
      </c>
      <c r="D4046" s="589" t="s">
        <v>13357</v>
      </c>
    </row>
    <row r="4047" spans="1:4" ht="13.5" x14ac:dyDescent="0.25">
      <c r="A4047" s="588" t="s">
        <v>5870</v>
      </c>
      <c r="B4047" s="588" t="s">
        <v>32213</v>
      </c>
      <c r="C4047" s="588" t="s">
        <v>26237</v>
      </c>
      <c r="D4047" s="589" t="s">
        <v>31577</v>
      </c>
    </row>
    <row r="4048" spans="1:4" ht="13.5" x14ac:dyDescent="0.25">
      <c r="A4048" s="588" t="s">
        <v>5871</v>
      </c>
      <c r="B4048" s="588" t="s">
        <v>32214</v>
      </c>
      <c r="C4048" s="588" t="s">
        <v>26237</v>
      </c>
      <c r="D4048" s="589" t="s">
        <v>16766</v>
      </c>
    </row>
    <row r="4049" spans="1:4" ht="13.5" x14ac:dyDescent="0.25">
      <c r="A4049" s="588" t="s">
        <v>5872</v>
      </c>
      <c r="B4049" s="588" t="s">
        <v>32215</v>
      </c>
      <c r="C4049" s="588" t="s">
        <v>26237</v>
      </c>
      <c r="D4049" s="589" t="s">
        <v>32216</v>
      </c>
    </row>
    <row r="4050" spans="1:4" ht="13.5" x14ac:dyDescent="0.25">
      <c r="A4050" s="588" t="s">
        <v>5873</v>
      </c>
      <c r="B4050" s="588" t="s">
        <v>32217</v>
      </c>
      <c r="C4050" s="588" t="s">
        <v>26237</v>
      </c>
      <c r="D4050" s="589" t="s">
        <v>17524</v>
      </c>
    </row>
    <row r="4051" spans="1:4" ht="13.5" x14ac:dyDescent="0.25">
      <c r="A4051" s="588" t="s">
        <v>5874</v>
      </c>
      <c r="B4051" s="588" t="s">
        <v>32218</v>
      </c>
      <c r="C4051" s="588" t="s">
        <v>26237</v>
      </c>
      <c r="D4051" s="589" t="s">
        <v>927</v>
      </c>
    </row>
    <row r="4052" spans="1:4" ht="13.5" x14ac:dyDescent="0.25">
      <c r="A4052" s="588" t="s">
        <v>5875</v>
      </c>
      <c r="B4052" s="588" t="s">
        <v>32219</v>
      </c>
      <c r="C4052" s="588" t="s">
        <v>26237</v>
      </c>
      <c r="D4052" s="589" t="s">
        <v>31263</v>
      </c>
    </row>
    <row r="4053" spans="1:4" ht="13.5" x14ac:dyDescent="0.25">
      <c r="A4053" s="588" t="s">
        <v>5876</v>
      </c>
      <c r="B4053" s="588" t="s">
        <v>32220</v>
      </c>
      <c r="C4053" s="588" t="s">
        <v>26237</v>
      </c>
      <c r="D4053" s="589" t="s">
        <v>1469</v>
      </c>
    </row>
    <row r="4054" spans="1:4" ht="13.5" x14ac:dyDescent="0.25">
      <c r="A4054" s="588" t="s">
        <v>5877</v>
      </c>
      <c r="B4054" s="588" t="s">
        <v>32221</v>
      </c>
      <c r="C4054" s="588" t="s">
        <v>26237</v>
      </c>
      <c r="D4054" s="589" t="s">
        <v>29561</v>
      </c>
    </row>
    <row r="4055" spans="1:4" ht="13.5" x14ac:dyDescent="0.25">
      <c r="A4055" s="588" t="s">
        <v>5878</v>
      </c>
      <c r="B4055" s="588" t="s">
        <v>32222</v>
      </c>
      <c r="C4055" s="588" t="s">
        <v>26237</v>
      </c>
      <c r="D4055" s="589" t="s">
        <v>7252</v>
      </c>
    </row>
    <row r="4056" spans="1:4" ht="13.5" x14ac:dyDescent="0.25">
      <c r="A4056" s="588" t="s">
        <v>5879</v>
      </c>
      <c r="B4056" s="588" t="s">
        <v>32223</v>
      </c>
      <c r="C4056" s="588" t="s">
        <v>26237</v>
      </c>
      <c r="D4056" s="589" t="s">
        <v>1010</v>
      </c>
    </row>
    <row r="4057" spans="1:4" ht="13.5" x14ac:dyDescent="0.25">
      <c r="A4057" s="588" t="s">
        <v>5880</v>
      </c>
      <c r="B4057" s="588" t="s">
        <v>32224</v>
      </c>
      <c r="C4057" s="588" t="s">
        <v>26237</v>
      </c>
      <c r="D4057" s="589" t="s">
        <v>32225</v>
      </c>
    </row>
    <row r="4058" spans="1:4" ht="13.5" x14ac:dyDescent="0.25">
      <c r="A4058" s="588" t="s">
        <v>5881</v>
      </c>
      <c r="B4058" s="588" t="s">
        <v>32226</v>
      </c>
      <c r="C4058" s="588" t="s">
        <v>26237</v>
      </c>
      <c r="D4058" s="589" t="s">
        <v>32227</v>
      </c>
    </row>
    <row r="4059" spans="1:4" ht="13.5" x14ac:dyDescent="0.25">
      <c r="A4059" s="588" t="s">
        <v>5882</v>
      </c>
      <c r="B4059" s="588" t="s">
        <v>32228</v>
      </c>
      <c r="C4059" s="588" t="s">
        <v>26237</v>
      </c>
      <c r="D4059" s="589" t="s">
        <v>31224</v>
      </c>
    </row>
    <row r="4060" spans="1:4" ht="13.5" x14ac:dyDescent="0.25">
      <c r="A4060" s="588" t="s">
        <v>5883</v>
      </c>
      <c r="B4060" s="588" t="s">
        <v>32229</v>
      </c>
      <c r="C4060" s="588" t="s">
        <v>26237</v>
      </c>
      <c r="D4060" s="589" t="s">
        <v>32230</v>
      </c>
    </row>
    <row r="4061" spans="1:4" ht="13.5" x14ac:dyDescent="0.25">
      <c r="A4061" s="588" t="s">
        <v>5884</v>
      </c>
      <c r="B4061" s="588" t="s">
        <v>32231</v>
      </c>
      <c r="C4061" s="588" t="s">
        <v>26237</v>
      </c>
      <c r="D4061" s="589" t="s">
        <v>32232</v>
      </c>
    </row>
    <row r="4062" spans="1:4" ht="13.5" x14ac:dyDescent="0.25">
      <c r="A4062" s="588" t="s">
        <v>5885</v>
      </c>
      <c r="B4062" s="588" t="s">
        <v>32233</v>
      </c>
      <c r="C4062" s="588" t="s">
        <v>26237</v>
      </c>
      <c r="D4062" s="589" t="s">
        <v>32234</v>
      </c>
    </row>
    <row r="4063" spans="1:4" ht="13.5" x14ac:dyDescent="0.25">
      <c r="A4063" s="588" t="s">
        <v>5886</v>
      </c>
      <c r="B4063" s="588" t="s">
        <v>32235</v>
      </c>
      <c r="C4063" s="588" t="s">
        <v>26237</v>
      </c>
      <c r="D4063" s="589" t="s">
        <v>32236</v>
      </c>
    </row>
    <row r="4064" spans="1:4" ht="13.5" x14ac:dyDescent="0.25">
      <c r="A4064" s="588" t="s">
        <v>5887</v>
      </c>
      <c r="B4064" s="588" t="s">
        <v>32237</v>
      </c>
      <c r="C4064" s="588" t="s">
        <v>26237</v>
      </c>
      <c r="D4064" s="589" t="s">
        <v>32238</v>
      </c>
    </row>
    <row r="4065" spans="1:4" ht="13.5" x14ac:dyDescent="0.25">
      <c r="A4065" s="588" t="s">
        <v>5888</v>
      </c>
      <c r="B4065" s="588" t="s">
        <v>32239</v>
      </c>
      <c r="C4065" s="588" t="s">
        <v>26237</v>
      </c>
      <c r="D4065" s="589" t="s">
        <v>32240</v>
      </c>
    </row>
    <row r="4066" spans="1:4" ht="13.5" x14ac:dyDescent="0.25">
      <c r="A4066" s="588" t="s">
        <v>5889</v>
      </c>
      <c r="B4066" s="588" t="s">
        <v>32241</v>
      </c>
      <c r="C4066" s="588" t="s">
        <v>26237</v>
      </c>
      <c r="D4066" s="589" t="s">
        <v>32242</v>
      </c>
    </row>
    <row r="4067" spans="1:4" ht="13.5" x14ac:dyDescent="0.25">
      <c r="A4067" s="588" t="s">
        <v>5891</v>
      </c>
      <c r="B4067" s="588" t="s">
        <v>32243</v>
      </c>
      <c r="C4067" s="588" t="s">
        <v>26237</v>
      </c>
      <c r="D4067" s="589" t="s">
        <v>3240</v>
      </c>
    </row>
    <row r="4068" spans="1:4" ht="13.5" x14ac:dyDescent="0.25">
      <c r="A4068" s="588" t="s">
        <v>5892</v>
      </c>
      <c r="B4068" s="588" t="s">
        <v>32244</v>
      </c>
      <c r="C4068" s="588" t="s">
        <v>26237</v>
      </c>
      <c r="D4068" s="589" t="s">
        <v>770</v>
      </c>
    </row>
    <row r="4069" spans="1:4" ht="13.5" x14ac:dyDescent="0.25">
      <c r="A4069" s="588" t="s">
        <v>5893</v>
      </c>
      <c r="B4069" s="588" t="s">
        <v>32245</v>
      </c>
      <c r="C4069" s="588" t="s">
        <v>26237</v>
      </c>
      <c r="D4069" s="589" t="s">
        <v>531</v>
      </c>
    </row>
    <row r="4070" spans="1:4" ht="13.5" x14ac:dyDescent="0.25">
      <c r="A4070" s="588" t="s">
        <v>5894</v>
      </c>
      <c r="B4070" s="588" t="s">
        <v>32246</v>
      </c>
      <c r="C4070" s="588" t="s">
        <v>26237</v>
      </c>
      <c r="D4070" s="589" t="s">
        <v>30599</v>
      </c>
    </row>
    <row r="4071" spans="1:4" ht="13.5" x14ac:dyDescent="0.25">
      <c r="A4071" s="588" t="s">
        <v>5896</v>
      </c>
      <c r="B4071" s="588" t="s">
        <v>32247</v>
      </c>
      <c r="C4071" s="588" t="s">
        <v>26237</v>
      </c>
      <c r="D4071" s="589" t="s">
        <v>32248</v>
      </c>
    </row>
    <row r="4072" spans="1:4" ht="13.5" x14ac:dyDescent="0.25">
      <c r="A4072" s="588" t="s">
        <v>5898</v>
      </c>
      <c r="B4072" s="588" t="s">
        <v>32249</v>
      </c>
      <c r="C4072" s="588" t="s">
        <v>26237</v>
      </c>
      <c r="D4072" s="589" t="s">
        <v>32250</v>
      </c>
    </row>
    <row r="4073" spans="1:4" ht="13.5" x14ac:dyDescent="0.25">
      <c r="A4073" s="588" t="s">
        <v>5899</v>
      </c>
      <c r="B4073" s="588" t="s">
        <v>32251</v>
      </c>
      <c r="C4073" s="588" t="s">
        <v>26237</v>
      </c>
      <c r="D4073" s="589" t="s">
        <v>25702</v>
      </c>
    </row>
    <row r="4074" spans="1:4" ht="13.5" x14ac:dyDescent="0.25">
      <c r="A4074" s="588" t="s">
        <v>5900</v>
      </c>
      <c r="B4074" s="588" t="s">
        <v>32252</v>
      </c>
      <c r="C4074" s="588" t="s">
        <v>26237</v>
      </c>
      <c r="D4074" s="589" t="s">
        <v>32253</v>
      </c>
    </row>
    <row r="4075" spans="1:4" ht="13.5" x14ac:dyDescent="0.25">
      <c r="A4075" s="588" t="s">
        <v>5901</v>
      </c>
      <c r="B4075" s="588" t="s">
        <v>32254</v>
      </c>
      <c r="C4075" s="588" t="s">
        <v>26237</v>
      </c>
      <c r="D4075" s="589" t="s">
        <v>32255</v>
      </c>
    </row>
    <row r="4076" spans="1:4" ht="13.5" x14ac:dyDescent="0.25">
      <c r="A4076" s="588" t="s">
        <v>5902</v>
      </c>
      <c r="B4076" s="588" t="s">
        <v>32256</v>
      </c>
      <c r="C4076" s="588" t="s">
        <v>26237</v>
      </c>
      <c r="D4076" s="589" t="s">
        <v>17483</v>
      </c>
    </row>
    <row r="4077" spans="1:4" ht="13.5" x14ac:dyDescent="0.25">
      <c r="A4077" s="588" t="s">
        <v>5903</v>
      </c>
      <c r="B4077" s="588" t="s">
        <v>32257</v>
      </c>
      <c r="C4077" s="588" t="s">
        <v>26237</v>
      </c>
      <c r="D4077" s="589" t="s">
        <v>32258</v>
      </c>
    </row>
    <row r="4078" spans="1:4" ht="13.5" x14ac:dyDescent="0.25">
      <c r="A4078" s="588" t="s">
        <v>5904</v>
      </c>
      <c r="B4078" s="588" t="s">
        <v>32259</v>
      </c>
      <c r="C4078" s="588" t="s">
        <v>26237</v>
      </c>
      <c r="D4078" s="589" t="s">
        <v>32260</v>
      </c>
    </row>
    <row r="4079" spans="1:4" ht="13.5" x14ac:dyDescent="0.25">
      <c r="A4079" s="588" t="s">
        <v>5905</v>
      </c>
      <c r="B4079" s="588" t="s">
        <v>32261</v>
      </c>
      <c r="C4079" s="588" t="s">
        <v>26237</v>
      </c>
      <c r="D4079" s="589" t="s">
        <v>32262</v>
      </c>
    </row>
    <row r="4080" spans="1:4" ht="13.5" x14ac:dyDescent="0.25">
      <c r="A4080" s="588" t="s">
        <v>5906</v>
      </c>
      <c r="B4080" s="588" t="s">
        <v>32263</v>
      </c>
      <c r="C4080" s="588" t="s">
        <v>26237</v>
      </c>
      <c r="D4080" s="589" t="s">
        <v>24191</v>
      </c>
    </row>
    <row r="4081" spans="1:4" ht="13.5" x14ac:dyDescent="0.25">
      <c r="A4081" s="588" t="s">
        <v>5907</v>
      </c>
      <c r="B4081" s="588" t="s">
        <v>32264</v>
      </c>
      <c r="C4081" s="588" t="s">
        <v>26237</v>
      </c>
      <c r="D4081" s="589" t="s">
        <v>31630</v>
      </c>
    </row>
    <row r="4082" spans="1:4" ht="13.5" x14ac:dyDescent="0.25">
      <c r="A4082" s="588" t="s">
        <v>5908</v>
      </c>
      <c r="B4082" s="588" t="s">
        <v>32265</v>
      </c>
      <c r="C4082" s="588" t="s">
        <v>26237</v>
      </c>
      <c r="D4082" s="589" t="s">
        <v>924</v>
      </c>
    </row>
    <row r="4083" spans="1:4" ht="13.5" x14ac:dyDescent="0.25">
      <c r="A4083" s="588" t="s">
        <v>5909</v>
      </c>
      <c r="B4083" s="588" t="s">
        <v>32266</v>
      </c>
      <c r="C4083" s="588" t="s">
        <v>26237</v>
      </c>
      <c r="D4083" s="589" t="s">
        <v>21557</v>
      </c>
    </row>
    <row r="4084" spans="1:4" ht="13.5" x14ac:dyDescent="0.25">
      <c r="A4084" s="588" t="s">
        <v>5910</v>
      </c>
      <c r="B4084" s="588" t="s">
        <v>32267</v>
      </c>
      <c r="C4084" s="588" t="s">
        <v>26237</v>
      </c>
      <c r="D4084" s="589" t="s">
        <v>14845</v>
      </c>
    </row>
    <row r="4085" spans="1:4" ht="13.5" x14ac:dyDescent="0.25">
      <c r="A4085" s="588" t="s">
        <v>5911</v>
      </c>
      <c r="B4085" s="588" t="s">
        <v>32268</v>
      </c>
      <c r="C4085" s="588" t="s">
        <v>26237</v>
      </c>
      <c r="D4085" s="589" t="s">
        <v>32269</v>
      </c>
    </row>
    <row r="4086" spans="1:4" ht="13.5" x14ac:dyDescent="0.25">
      <c r="A4086" s="588" t="s">
        <v>5912</v>
      </c>
      <c r="B4086" s="588" t="s">
        <v>32270</v>
      </c>
      <c r="C4086" s="588" t="s">
        <v>26237</v>
      </c>
      <c r="D4086" s="589" t="s">
        <v>22682</v>
      </c>
    </row>
    <row r="4087" spans="1:4" ht="13.5" x14ac:dyDescent="0.25">
      <c r="A4087" s="588" t="s">
        <v>5913</v>
      </c>
      <c r="B4087" s="588" t="s">
        <v>32271</v>
      </c>
      <c r="C4087" s="588" t="s">
        <v>26237</v>
      </c>
      <c r="D4087" s="589" t="s">
        <v>18186</v>
      </c>
    </row>
    <row r="4088" spans="1:4" ht="13.5" x14ac:dyDescent="0.25">
      <c r="A4088" s="588" t="s">
        <v>5914</v>
      </c>
      <c r="B4088" s="588" t="s">
        <v>32272</v>
      </c>
      <c r="C4088" s="588" t="s">
        <v>26237</v>
      </c>
      <c r="D4088" s="589" t="s">
        <v>32273</v>
      </c>
    </row>
    <row r="4089" spans="1:4" ht="13.5" x14ac:dyDescent="0.25">
      <c r="A4089" s="588" t="s">
        <v>5915</v>
      </c>
      <c r="B4089" s="588" t="s">
        <v>32274</v>
      </c>
      <c r="C4089" s="588" t="s">
        <v>26237</v>
      </c>
      <c r="D4089" s="589" t="s">
        <v>21495</v>
      </c>
    </row>
    <row r="4090" spans="1:4" ht="13.5" x14ac:dyDescent="0.25">
      <c r="A4090" s="588" t="s">
        <v>5916</v>
      </c>
      <c r="B4090" s="588" t="s">
        <v>32275</v>
      </c>
      <c r="C4090" s="588" t="s">
        <v>26237</v>
      </c>
      <c r="D4090" s="589" t="s">
        <v>19008</v>
      </c>
    </row>
    <row r="4091" spans="1:4" ht="13.5" x14ac:dyDescent="0.25">
      <c r="A4091" s="588" t="s">
        <v>5918</v>
      </c>
      <c r="B4091" s="588" t="s">
        <v>32276</v>
      </c>
      <c r="C4091" s="588" t="s">
        <v>26237</v>
      </c>
      <c r="D4091" s="589" t="s">
        <v>32277</v>
      </c>
    </row>
    <row r="4092" spans="1:4" ht="13.5" x14ac:dyDescent="0.25">
      <c r="A4092" s="588" t="s">
        <v>5919</v>
      </c>
      <c r="B4092" s="588" t="s">
        <v>32278</v>
      </c>
      <c r="C4092" s="588" t="s">
        <v>26237</v>
      </c>
      <c r="D4092" s="589" t="s">
        <v>32279</v>
      </c>
    </row>
    <row r="4093" spans="1:4" ht="13.5" x14ac:dyDescent="0.25">
      <c r="A4093" s="588" t="s">
        <v>5920</v>
      </c>
      <c r="B4093" s="588" t="s">
        <v>32280</v>
      </c>
      <c r="C4093" s="588" t="s">
        <v>26237</v>
      </c>
      <c r="D4093" s="589" t="s">
        <v>32281</v>
      </c>
    </row>
    <row r="4094" spans="1:4" ht="13.5" x14ac:dyDescent="0.25">
      <c r="A4094" s="588" t="s">
        <v>5921</v>
      </c>
      <c r="B4094" s="588" t="s">
        <v>32282</v>
      </c>
      <c r="C4094" s="588" t="s">
        <v>26237</v>
      </c>
      <c r="D4094" s="589" t="s">
        <v>6077</v>
      </c>
    </row>
    <row r="4095" spans="1:4" ht="13.5" x14ac:dyDescent="0.25">
      <c r="A4095" s="588" t="s">
        <v>5922</v>
      </c>
      <c r="B4095" s="588" t="s">
        <v>32283</v>
      </c>
      <c r="C4095" s="588" t="s">
        <v>26237</v>
      </c>
      <c r="D4095" s="589" t="s">
        <v>790</v>
      </c>
    </row>
    <row r="4096" spans="1:4" ht="13.5" x14ac:dyDescent="0.25">
      <c r="A4096" s="588" t="s">
        <v>5923</v>
      </c>
      <c r="B4096" s="588" t="s">
        <v>32284</v>
      </c>
      <c r="C4096" s="588" t="s">
        <v>26237</v>
      </c>
      <c r="D4096" s="589" t="s">
        <v>26142</v>
      </c>
    </row>
    <row r="4097" spans="1:4" ht="13.5" x14ac:dyDescent="0.25">
      <c r="A4097" s="588" t="s">
        <v>5924</v>
      </c>
      <c r="B4097" s="588" t="s">
        <v>32285</v>
      </c>
      <c r="C4097" s="588" t="s">
        <v>26237</v>
      </c>
      <c r="D4097" s="589" t="s">
        <v>29676</v>
      </c>
    </row>
    <row r="4098" spans="1:4" ht="13.5" x14ac:dyDescent="0.25">
      <c r="A4098" s="588" t="s">
        <v>5925</v>
      </c>
      <c r="B4098" s="588" t="s">
        <v>32286</v>
      </c>
      <c r="C4098" s="588" t="s">
        <v>26237</v>
      </c>
      <c r="D4098" s="589" t="s">
        <v>24266</v>
      </c>
    </row>
    <row r="4099" spans="1:4" ht="13.5" x14ac:dyDescent="0.25">
      <c r="A4099" s="588" t="s">
        <v>5927</v>
      </c>
      <c r="B4099" s="588" t="s">
        <v>32287</v>
      </c>
      <c r="C4099" s="588" t="s">
        <v>26237</v>
      </c>
      <c r="D4099" s="589" t="s">
        <v>18086</v>
      </c>
    </row>
    <row r="4100" spans="1:4" ht="13.5" x14ac:dyDescent="0.25">
      <c r="A4100" s="588" t="s">
        <v>5929</v>
      </c>
      <c r="B4100" s="588" t="s">
        <v>32288</v>
      </c>
      <c r="C4100" s="588" t="s">
        <v>26237</v>
      </c>
      <c r="D4100" s="589" t="s">
        <v>32289</v>
      </c>
    </row>
    <row r="4101" spans="1:4" ht="13.5" x14ac:dyDescent="0.25">
      <c r="A4101" s="588" t="s">
        <v>5930</v>
      </c>
      <c r="B4101" s="588" t="s">
        <v>32290</v>
      </c>
      <c r="C4101" s="588" t="s">
        <v>26237</v>
      </c>
      <c r="D4101" s="589" t="s">
        <v>1259</v>
      </c>
    </row>
    <row r="4102" spans="1:4" ht="13.5" x14ac:dyDescent="0.25">
      <c r="A4102" s="588" t="s">
        <v>5931</v>
      </c>
      <c r="B4102" s="588" t="s">
        <v>32291</v>
      </c>
      <c r="C4102" s="588" t="s">
        <v>26237</v>
      </c>
      <c r="D4102" s="589" t="s">
        <v>18075</v>
      </c>
    </row>
    <row r="4103" spans="1:4" ht="13.5" x14ac:dyDescent="0.25">
      <c r="A4103" s="588" t="s">
        <v>5932</v>
      </c>
      <c r="B4103" s="588" t="s">
        <v>32292</v>
      </c>
      <c r="C4103" s="588" t="s">
        <v>26237</v>
      </c>
      <c r="D4103" s="589" t="s">
        <v>32293</v>
      </c>
    </row>
    <row r="4104" spans="1:4" ht="13.5" x14ac:dyDescent="0.25">
      <c r="A4104" s="588" t="s">
        <v>5933</v>
      </c>
      <c r="B4104" s="588" t="s">
        <v>32294</v>
      </c>
      <c r="C4104" s="588" t="s">
        <v>26237</v>
      </c>
      <c r="D4104" s="589" t="s">
        <v>5302</v>
      </c>
    </row>
    <row r="4105" spans="1:4" ht="13.5" x14ac:dyDescent="0.25">
      <c r="A4105" s="588" t="s">
        <v>5934</v>
      </c>
      <c r="B4105" s="588" t="s">
        <v>32295</v>
      </c>
      <c r="C4105" s="588" t="s">
        <v>26237</v>
      </c>
      <c r="D4105" s="589" t="s">
        <v>1050</v>
      </c>
    </row>
    <row r="4106" spans="1:4" ht="13.5" x14ac:dyDescent="0.25">
      <c r="A4106" s="588" t="s">
        <v>5935</v>
      </c>
      <c r="B4106" s="588" t="s">
        <v>32296</v>
      </c>
      <c r="C4106" s="588" t="s">
        <v>26237</v>
      </c>
      <c r="D4106" s="589" t="s">
        <v>1431</v>
      </c>
    </row>
    <row r="4107" spans="1:4" ht="13.5" x14ac:dyDescent="0.25">
      <c r="A4107" s="588" t="s">
        <v>5936</v>
      </c>
      <c r="B4107" s="588" t="s">
        <v>32297</v>
      </c>
      <c r="C4107" s="588" t="s">
        <v>26237</v>
      </c>
      <c r="D4107" s="589" t="s">
        <v>21511</v>
      </c>
    </row>
    <row r="4108" spans="1:4" ht="13.5" x14ac:dyDescent="0.25">
      <c r="A4108" s="588" t="s">
        <v>5937</v>
      </c>
      <c r="B4108" s="588" t="s">
        <v>32298</v>
      </c>
      <c r="C4108" s="588" t="s">
        <v>26237</v>
      </c>
      <c r="D4108" s="589" t="s">
        <v>609</v>
      </c>
    </row>
    <row r="4109" spans="1:4" ht="13.5" x14ac:dyDescent="0.25">
      <c r="A4109" s="588" t="s">
        <v>5938</v>
      </c>
      <c r="B4109" s="588" t="s">
        <v>32299</v>
      </c>
      <c r="C4109" s="588" t="s">
        <v>26237</v>
      </c>
      <c r="D4109" s="589" t="s">
        <v>18171</v>
      </c>
    </row>
    <row r="4110" spans="1:4" ht="13.5" x14ac:dyDescent="0.25">
      <c r="A4110" s="588" t="s">
        <v>5939</v>
      </c>
      <c r="B4110" s="588" t="s">
        <v>32300</v>
      </c>
      <c r="C4110" s="588" t="s">
        <v>26237</v>
      </c>
      <c r="D4110" s="589" t="s">
        <v>920</v>
      </c>
    </row>
    <row r="4111" spans="1:4" ht="13.5" x14ac:dyDescent="0.25">
      <c r="A4111" s="588" t="s">
        <v>5940</v>
      </c>
      <c r="B4111" s="588" t="s">
        <v>32301</v>
      </c>
      <c r="C4111" s="588" t="s">
        <v>26237</v>
      </c>
      <c r="D4111" s="589" t="s">
        <v>32302</v>
      </c>
    </row>
    <row r="4112" spans="1:4" ht="13.5" x14ac:dyDescent="0.25">
      <c r="A4112" s="588" t="s">
        <v>5941</v>
      </c>
      <c r="B4112" s="588" t="s">
        <v>32303</v>
      </c>
      <c r="C4112" s="588" t="s">
        <v>26237</v>
      </c>
      <c r="D4112" s="589" t="s">
        <v>32304</v>
      </c>
    </row>
    <row r="4113" spans="1:4" ht="13.5" x14ac:dyDescent="0.25">
      <c r="A4113" s="588" t="s">
        <v>5942</v>
      </c>
      <c r="B4113" s="588" t="s">
        <v>32305</v>
      </c>
      <c r="C4113" s="588" t="s">
        <v>26237</v>
      </c>
      <c r="D4113" s="589" t="s">
        <v>18872</v>
      </c>
    </row>
    <row r="4114" spans="1:4" ht="13.5" x14ac:dyDescent="0.25">
      <c r="A4114" s="588" t="s">
        <v>5943</v>
      </c>
      <c r="B4114" s="588" t="s">
        <v>32306</v>
      </c>
      <c r="C4114" s="588" t="s">
        <v>26237</v>
      </c>
      <c r="D4114" s="589" t="s">
        <v>834</v>
      </c>
    </row>
    <row r="4115" spans="1:4" ht="13.5" x14ac:dyDescent="0.25">
      <c r="A4115" s="588" t="s">
        <v>5944</v>
      </c>
      <c r="B4115" s="588" t="s">
        <v>32307</v>
      </c>
      <c r="C4115" s="588" t="s">
        <v>26237</v>
      </c>
      <c r="D4115" s="589" t="s">
        <v>18885</v>
      </c>
    </row>
    <row r="4116" spans="1:4" ht="13.5" x14ac:dyDescent="0.25">
      <c r="A4116" s="588" t="s">
        <v>5946</v>
      </c>
      <c r="B4116" s="588" t="s">
        <v>32308</v>
      </c>
      <c r="C4116" s="588" t="s">
        <v>26237</v>
      </c>
      <c r="D4116" s="589" t="s">
        <v>494</v>
      </c>
    </row>
    <row r="4117" spans="1:4" ht="13.5" x14ac:dyDescent="0.25">
      <c r="A4117" s="588" t="s">
        <v>5947</v>
      </c>
      <c r="B4117" s="588" t="s">
        <v>32309</v>
      </c>
      <c r="C4117" s="588" t="s">
        <v>26237</v>
      </c>
      <c r="D4117" s="589" t="s">
        <v>32310</v>
      </c>
    </row>
    <row r="4118" spans="1:4" ht="13.5" x14ac:dyDescent="0.25">
      <c r="A4118" s="588" t="s">
        <v>5948</v>
      </c>
      <c r="B4118" s="588" t="s">
        <v>32311</v>
      </c>
      <c r="C4118" s="588" t="s">
        <v>26237</v>
      </c>
      <c r="D4118" s="589" t="s">
        <v>17603</v>
      </c>
    </row>
    <row r="4119" spans="1:4" ht="13.5" x14ac:dyDescent="0.25">
      <c r="A4119" s="588" t="s">
        <v>5949</v>
      </c>
      <c r="B4119" s="588" t="s">
        <v>32312</v>
      </c>
      <c r="C4119" s="588" t="s">
        <v>26237</v>
      </c>
      <c r="D4119" s="589" t="s">
        <v>32313</v>
      </c>
    </row>
    <row r="4120" spans="1:4" ht="13.5" x14ac:dyDescent="0.25">
      <c r="A4120" s="588" t="s">
        <v>5950</v>
      </c>
      <c r="B4120" s="588" t="s">
        <v>32314</v>
      </c>
      <c r="C4120" s="588" t="s">
        <v>26237</v>
      </c>
      <c r="D4120" s="589" t="s">
        <v>1252</v>
      </c>
    </row>
    <row r="4121" spans="1:4" ht="13.5" x14ac:dyDescent="0.25">
      <c r="A4121" s="588" t="s">
        <v>5951</v>
      </c>
      <c r="B4121" s="588" t="s">
        <v>32315</v>
      </c>
      <c r="C4121" s="588" t="s">
        <v>26237</v>
      </c>
      <c r="D4121" s="589" t="s">
        <v>7511</v>
      </c>
    </row>
    <row r="4122" spans="1:4" ht="13.5" x14ac:dyDescent="0.25">
      <c r="A4122" s="588" t="s">
        <v>5952</v>
      </c>
      <c r="B4122" s="588" t="s">
        <v>32316</v>
      </c>
      <c r="C4122" s="588" t="s">
        <v>26237</v>
      </c>
      <c r="D4122" s="589" t="s">
        <v>24937</v>
      </c>
    </row>
    <row r="4123" spans="1:4" ht="13.5" x14ac:dyDescent="0.25">
      <c r="A4123" s="588" t="s">
        <v>5953</v>
      </c>
      <c r="B4123" s="588" t="s">
        <v>32317</v>
      </c>
      <c r="C4123" s="588" t="s">
        <v>26237</v>
      </c>
      <c r="D4123" s="589" t="s">
        <v>32318</v>
      </c>
    </row>
    <row r="4124" spans="1:4" ht="13.5" x14ac:dyDescent="0.25">
      <c r="A4124" s="588" t="s">
        <v>5954</v>
      </c>
      <c r="B4124" s="588" t="s">
        <v>32319</v>
      </c>
      <c r="C4124" s="588" t="s">
        <v>26237</v>
      </c>
      <c r="D4124" s="589" t="s">
        <v>32320</v>
      </c>
    </row>
    <row r="4125" spans="1:4" ht="13.5" x14ac:dyDescent="0.25">
      <c r="A4125" s="588" t="s">
        <v>5955</v>
      </c>
      <c r="B4125" s="588" t="s">
        <v>32321</v>
      </c>
      <c r="C4125" s="588" t="s">
        <v>26237</v>
      </c>
      <c r="D4125" s="589" t="s">
        <v>32322</v>
      </c>
    </row>
    <row r="4126" spans="1:4" ht="13.5" x14ac:dyDescent="0.25">
      <c r="A4126" s="588" t="s">
        <v>5956</v>
      </c>
      <c r="B4126" s="588" t="s">
        <v>32323</v>
      </c>
      <c r="C4126" s="588" t="s">
        <v>26237</v>
      </c>
      <c r="D4126" s="589" t="s">
        <v>32324</v>
      </c>
    </row>
    <row r="4127" spans="1:4" ht="13.5" x14ac:dyDescent="0.25">
      <c r="A4127" s="588" t="s">
        <v>5957</v>
      </c>
      <c r="B4127" s="588" t="s">
        <v>32325</v>
      </c>
      <c r="C4127" s="588" t="s">
        <v>26237</v>
      </c>
      <c r="D4127" s="589" t="s">
        <v>32326</v>
      </c>
    </row>
    <row r="4128" spans="1:4" ht="13.5" x14ac:dyDescent="0.25">
      <c r="A4128" s="588" t="s">
        <v>5958</v>
      </c>
      <c r="B4128" s="588" t="s">
        <v>32327</v>
      </c>
      <c r="C4128" s="588" t="s">
        <v>26237</v>
      </c>
      <c r="D4128" s="589" t="s">
        <v>26997</v>
      </c>
    </row>
    <row r="4129" spans="1:4" ht="13.5" x14ac:dyDescent="0.25">
      <c r="A4129" s="588" t="s">
        <v>5959</v>
      </c>
      <c r="B4129" s="588" t="s">
        <v>32328</v>
      </c>
      <c r="C4129" s="588" t="s">
        <v>26237</v>
      </c>
      <c r="D4129" s="589" t="s">
        <v>32329</v>
      </c>
    </row>
    <row r="4130" spans="1:4" ht="13.5" x14ac:dyDescent="0.25">
      <c r="A4130" s="588" t="s">
        <v>5960</v>
      </c>
      <c r="B4130" s="588" t="s">
        <v>32330</v>
      </c>
      <c r="C4130" s="588" t="s">
        <v>26237</v>
      </c>
      <c r="D4130" s="589" t="s">
        <v>13517</v>
      </c>
    </row>
    <row r="4131" spans="1:4" ht="13.5" x14ac:dyDescent="0.25">
      <c r="A4131" s="588" t="s">
        <v>5961</v>
      </c>
      <c r="B4131" s="588" t="s">
        <v>32331</v>
      </c>
      <c r="C4131" s="588" t="s">
        <v>26237</v>
      </c>
      <c r="D4131" s="589" t="s">
        <v>32332</v>
      </c>
    </row>
    <row r="4132" spans="1:4" ht="13.5" x14ac:dyDescent="0.25">
      <c r="A4132" s="588" t="s">
        <v>5962</v>
      </c>
      <c r="B4132" s="588" t="s">
        <v>32333</v>
      </c>
      <c r="C4132" s="588" t="s">
        <v>26237</v>
      </c>
      <c r="D4132" s="589" t="s">
        <v>14476</v>
      </c>
    </row>
    <row r="4133" spans="1:4" ht="13.5" x14ac:dyDescent="0.25">
      <c r="A4133" s="588" t="s">
        <v>5963</v>
      </c>
      <c r="B4133" s="588" t="s">
        <v>32334</v>
      </c>
      <c r="C4133" s="588" t="s">
        <v>26237</v>
      </c>
      <c r="D4133" s="589" t="s">
        <v>32335</v>
      </c>
    </row>
    <row r="4134" spans="1:4" ht="13.5" x14ac:dyDescent="0.25">
      <c r="A4134" s="588" t="s">
        <v>5964</v>
      </c>
      <c r="B4134" s="588" t="s">
        <v>32336</v>
      </c>
      <c r="C4134" s="588" t="s">
        <v>26237</v>
      </c>
      <c r="D4134" s="589" t="s">
        <v>32337</v>
      </c>
    </row>
    <row r="4135" spans="1:4" ht="13.5" x14ac:dyDescent="0.25">
      <c r="A4135" s="588" t="s">
        <v>5965</v>
      </c>
      <c r="B4135" s="588" t="s">
        <v>32338</v>
      </c>
      <c r="C4135" s="588" t="s">
        <v>26237</v>
      </c>
      <c r="D4135" s="589" t="s">
        <v>31320</v>
      </c>
    </row>
    <row r="4136" spans="1:4" ht="13.5" x14ac:dyDescent="0.25">
      <c r="A4136" s="588" t="s">
        <v>5966</v>
      </c>
      <c r="B4136" s="588" t="s">
        <v>32339</v>
      </c>
      <c r="C4136" s="588" t="s">
        <v>26237</v>
      </c>
      <c r="D4136" s="589" t="s">
        <v>973</v>
      </c>
    </row>
    <row r="4137" spans="1:4" ht="13.5" x14ac:dyDescent="0.25">
      <c r="A4137" s="588" t="s">
        <v>5967</v>
      </c>
      <c r="B4137" s="588" t="s">
        <v>32340</v>
      </c>
      <c r="C4137" s="588" t="s">
        <v>26237</v>
      </c>
      <c r="D4137" s="589" t="s">
        <v>235</v>
      </c>
    </row>
    <row r="4138" spans="1:4" ht="13.5" x14ac:dyDescent="0.25">
      <c r="A4138" s="588" t="s">
        <v>5968</v>
      </c>
      <c r="B4138" s="588" t="s">
        <v>32341</v>
      </c>
      <c r="C4138" s="588" t="s">
        <v>26237</v>
      </c>
      <c r="D4138" s="589" t="s">
        <v>14654</v>
      </c>
    </row>
    <row r="4139" spans="1:4" ht="13.5" x14ac:dyDescent="0.25">
      <c r="A4139" s="588" t="s">
        <v>5969</v>
      </c>
      <c r="B4139" s="588" t="s">
        <v>32342</v>
      </c>
      <c r="C4139" s="588" t="s">
        <v>26237</v>
      </c>
      <c r="D4139" s="589" t="s">
        <v>29284</v>
      </c>
    </row>
    <row r="4140" spans="1:4" ht="13.5" x14ac:dyDescent="0.25">
      <c r="A4140" s="588" t="s">
        <v>5970</v>
      </c>
      <c r="B4140" s="588" t="s">
        <v>32343</v>
      </c>
      <c r="C4140" s="588" t="s">
        <v>26237</v>
      </c>
      <c r="D4140" s="589" t="s">
        <v>1070</v>
      </c>
    </row>
    <row r="4141" spans="1:4" ht="13.5" x14ac:dyDescent="0.25">
      <c r="A4141" s="588" t="s">
        <v>5971</v>
      </c>
      <c r="B4141" s="588" t="s">
        <v>32344</v>
      </c>
      <c r="C4141" s="588" t="s">
        <v>26237</v>
      </c>
      <c r="D4141" s="589" t="s">
        <v>31111</v>
      </c>
    </row>
    <row r="4142" spans="1:4" ht="13.5" x14ac:dyDescent="0.25">
      <c r="A4142" s="588" t="s">
        <v>5972</v>
      </c>
      <c r="B4142" s="588" t="s">
        <v>32345</v>
      </c>
      <c r="C4142" s="588" t="s">
        <v>26237</v>
      </c>
      <c r="D4142" s="589" t="s">
        <v>191</v>
      </c>
    </row>
    <row r="4143" spans="1:4" ht="13.5" x14ac:dyDescent="0.25">
      <c r="A4143" s="588" t="s">
        <v>5973</v>
      </c>
      <c r="B4143" s="588" t="s">
        <v>32346</v>
      </c>
      <c r="C4143" s="588" t="s">
        <v>26237</v>
      </c>
      <c r="D4143" s="589" t="s">
        <v>1018</v>
      </c>
    </row>
    <row r="4144" spans="1:4" ht="13.5" x14ac:dyDescent="0.25">
      <c r="A4144" s="588" t="s">
        <v>5974</v>
      </c>
      <c r="B4144" s="588" t="s">
        <v>32347</v>
      </c>
      <c r="C4144" s="588" t="s">
        <v>26237</v>
      </c>
      <c r="D4144" s="589" t="s">
        <v>19034</v>
      </c>
    </row>
    <row r="4145" spans="1:4" ht="13.5" x14ac:dyDescent="0.25">
      <c r="A4145" s="588" t="s">
        <v>5975</v>
      </c>
      <c r="B4145" s="588" t="s">
        <v>32348</v>
      </c>
      <c r="C4145" s="588" t="s">
        <v>26237</v>
      </c>
      <c r="D4145" s="589" t="s">
        <v>14515</v>
      </c>
    </row>
    <row r="4146" spans="1:4" ht="13.5" x14ac:dyDescent="0.25">
      <c r="A4146" s="588" t="s">
        <v>5976</v>
      </c>
      <c r="B4146" s="588" t="s">
        <v>32349</v>
      </c>
      <c r="C4146" s="588" t="s">
        <v>26237</v>
      </c>
      <c r="D4146" s="589" t="s">
        <v>16758</v>
      </c>
    </row>
    <row r="4147" spans="1:4" ht="13.5" x14ac:dyDescent="0.25">
      <c r="A4147" s="588" t="s">
        <v>5977</v>
      </c>
      <c r="B4147" s="588" t="s">
        <v>32350</v>
      </c>
      <c r="C4147" s="588" t="s">
        <v>26237</v>
      </c>
      <c r="D4147" s="589" t="s">
        <v>822</v>
      </c>
    </row>
    <row r="4148" spans="1:4" ht="13.5" x14ac:dyDescent="0.25">
      <c r="A4148" s="588" t="s">
        <v>5979</v>
      </c>
      <c r="B4148" s="588" t="s">
        <v>32351</v>
      </c>
      <c r="C4148" s="588" t="s">
        <v>26237</v>
      </c>
      <c r="D4148" s="589" t="s">
        <v>459</v>
      </c>
    </row>
    <row r="4149" spans="1:4" ht="13.5" x14ac:dyDescent="0.25">
      <c r="A4149" s="588" t="s">
        <v>5980</v>
      </c>
      <c r="B4149" s="588" t="s">
        <v>32352</v>
      </c>
      <c r="C4149" s="588" t="s">
        <v>26237</v>
      </c>
      <c r="D4149" s="589" t="s">
        <v>1333</v>
      </c>
    </row>
    <row r="4150" spans="1:4" ht="13.5" x14ac:dyDescent="0.25">
      <c r="A4150" s="588" t="s">
        <v>5981</v>
      </c>
      <c r="B4150" s="588" t="s">
        <v>32353</v>
      </c>
      <c r="C4150" s="588" t="s">
        <v>26237</v>
      </c>
      <c r="D4150" s="589" t="s">
        <v>4927</v>
      </c>
    </row>
    <row r="4151" spans="1:4" ht="13.5" x14ac:dyDescent="0.25">
      <c r="A4151" s="588" t="s">
        <v>5982</v>
      </c>
      <c r="B4151" s="588" t="s">
        <v>32354</v>
      </c>
      <c r="C4151" s="588" t="s">
        <v>26237</v>
      </c>
      <c r="D4151" s="589" t="s">
        <v>1020</v>
      </c>
    </row>
    <row r="4152" spans="1:4" ht="13.5" x14ac:dyDescent="0.25">
      <c r="A4152" s="588" t="s">
        <v>5983</v>
      </c>
      <c r="B4152" s="588" t="s">
        <v>32355</v>
      </c>
      <c r="C4152" s="588" t="s">
        <v>26237</v>
      </c>
      <c r="D4152" s="589" t="s">
        <v>21927</v>
      </c>
    </row>
    <row r="4153" spans="1:4" ht="13.5" x14ac:dyDescent="0.25">
      <c r="A4153" s="588" t="s">
        <v>5984</v>
      </c>
      <c r="B4153" s="588" t="s">
        <v>32356</v>
      </c>
      <c r="C4153" s="588" t="s">
        <v>26237</v>
      </c>
      <c r="D4153" s="589" t="s">
        <v>32357</v>
      </c>
    </row>
    <row r="4154" spans="1:4" ht="13.5" x14ac:dyDescent="0.25">
      <c r="A4154" s="588" t="s">
        <v>5986</v>
      </c>
      <c r="B4154" s="588" t="s">
        <v>32358</v>
      </c>
      <c r="C4154" s="588" t="s">
        <v>26237</v>
      </c>
      <c r="D4154" s="589" t="s">
        <v>30613</v>
      </c>
    </row>
    <row r="4155" spans="1:4" ht="13.5" x14ac:dyDescent="0.25">
      <c r="A4155" s="588" t="s">
        <v>5987</v>
      </c>
      <c r="B4155" s="588" t="s">
        <v>32359</v>
      </c>
      <c r="C4155" s="588" t="s">
        <v>26237</v>
      </c>
      <c r="D4155" s="589" t="s">
        <v>229</v>
      </c>
    </row>
    <row r="4156" spans="1:4" ht="13.5" x14ac:dyDescent="0.25">
      <c r="A4156" s="588" t="s">
        <v>5988</v>
      </c>
      <c r="B4156" s="588" t="s">
        <v>32360</v>
      </c>
      <c r="C4156" s="588" t="s">
        <v>26237</v>
      </c>
      <c r="D4156" s="589" t="s">
        <v>30487</v>
      </c>
    </row>
    <row r="4157" spans="1:4" ht="13.5" x14ac:dyDescent="0.25">
      <c r="A4157" s="588" t="s">
        <v>5989</v>
      </c>
      <c r="B4157" s="588" t="s">
        <v>32361</v>
      </c>
      <c r="C4157" s="588" t="s">
        <v>26237</v>
      </c>
      <c r="D4157" s="589" t="s">
        <v>896</v>
      </c>
    </row>
    <row r="4158" spans="1:4" ht="13.5" x14ac:dyDescent="0.25">
      <c r="A4158" s="588" t="s">
        <v>5990</v>
      </c>
      <c r="B4158" s="588" t="s">
        <v>32362</v>
      </c>
      <c r="C4158" s="588" t="s">
        <v>26237</v>
      </c>
      <c r="D4158" s="589" t="s">
        <v>32363</v>
      </c>
    </row>
    <row r="4159" spans="1:4" ht="13.5" x14ac:dyDescent="0.25">
      <c r="A4159" s="588" t="s">
        <v>5991</v>
      </c>
      <c r="B4159" s="588" t="s">
        <v>32364</v>
      </c>
      <c r="C4159" s="588" t="s">
        <v>26237</v>
      </c>
      <c r="D4159" s="589" t="s">
        <v>14556</v>
      </c>
    </row>
    <row r="4160" spans="1:4" ht="13.5" x14ac:dyDescent="0.25">
      <c r="A4160" s="588" t="s">
        <v>5993</v>
      </c>
      <c r="B4160" s="588" t="s">
        <v>32365</v>
      </c>
      <c r="C4160" s="588" t="s">
        <v>26237</v>
      </c>
      <c r="D4160" s="589" t="s">
        <v>1444</v>
      </c>
    </row>
    <row r="4161" spans="1:4" ht="13.5" x14ac:dyDescent="0.25">
      <c r="A4161" s="588" t="s">
        <v>5994</v>
      </c>
      <c r="B4161" s="588" t="s">
        <v>32366</v>
      </c>
      <c r="C4161" s="588" t="s">
        <v>26237</v>
      </c>
      <c r="D4161" s="589" t="s">
        <v>1019</v>
      </c>
    </row>
    <row r="4162" spans="1:4" ht="13.5" x14ac:dyDescent="0.25">
      <c r="A4162" s="588" t="s">
        <v>5995</v>
      </c>
      <c r="B4162" s="588" t="s">
        <v>32367</v>
      </c>
      <c r="C4162" s="588" t="s">
        <v>26237</v>
      </c>
      <c r="D4162" s="589" t="s">
        <v>586</v>
      </c>
    </row>
    <row r="4163" spans="1:4" ht="13.5" x14ac:dyDescent="0.25">
      <c r="A4163" s="588" t="s">
        <v>5996</v>
      </c>
      <c r="B4163" s="588" t="s">
        <v>32368</v>
      </c>
      <c r="C4163" s="588" t="s">
        <v>26237</v>
      </c>
      <c r="D4163" s="589" t="s">
        <v>1091</v>
      </c>
    </row>
    <row r="4164" spans="1:4" ht="13.5" x14ac:dyDescent="0.25">
      <c r="A4164" s="588" t="s">
        <v>5997</v>
      </c>
      <c r="B4164" s="588" t="s">
        <v>32369</v>
      </c>
      <c r="C4164" s="588" t="s">
        <v>26237</v>
      </c>
      <c r="D4164" s="589" t="s">
        <v>18638</v>
      </c>
    </row>
    <row r="4165" spans="1:4" ht="13.5" x14ac:dyDescent="0.25">
      <c r="A4165" s="588" t="s">
        <v>5999</v>
      </c>
      <c r="B4165" s="588" t="s">
        <v>32370</v>
      </c>
      <c r="C4165" s="588" t="s">
        <v>26237</v>
      </c>
      <c r="D4165" s="589" t="s">
        <v>31324</v>
      </c>
    </row>
    <row r="4166" spans="1:4" ht="13.5" x14ac:dyDescent="0.25">
      <c r="A4166" s="588" t="s">
        <v>6000</v>
      </c>
      <c r="B4166" s="588" t="s">
        <v>32371</v>
      </c>
      <c r="C4166" s="588" t="s">
        <v>26237</v>
      </c>
      <c r="D4166" s="589" t="s">
        <v>27264</v>
      </c>
    </row>
    <row r="4167" spans="1:4" ht="13.5" x14ac:dyDescent="0.25">
      <c r="A4167" s="588" t="s">
        <v>6002</v>
      </c>
      <c r="B4167" s="588" t="s">
        <v>32372</v>
      </c>
      <c r="C4167" s="588" t="s">
        <v>26237</v>
      </c>
      <c r="D4167" s="589" t="s">
        <v>28626</v>
      </c>
    </row>
    <row r="4168" spans="1:4" ht="13.5" x14ac:dyDescent="0.25">
      <c r="A4168" s="588" t="s">
        <v>6004</v>
      </c>
      <c r="B4168" s="588" t="s">
        <v>32373</v>
      </c>
      <c r="C4168" s="588" t="s">
        <v>26237</v>
      </c>
      <c r="D4168" s="589" t="s">
        <v>24421</v>
      </c>
    </row>
    <row r="4169" spans="1:4" ht="13.5" x14ac:dyDescent="0.25">
      <c r="A4169" s="588" t="s">
        <v>6005</v>
      </c>
      <c r="B4169" s="588" t="s">
        <v>32374</v>
      </c>
      <c r="C4169" s="588" t="s">
        <v>26237</v>
      </c>
      <c r="D4169" s="589" t="s">
        <v>18109</v>
      </c>
    </row>
    <row r="4170" spans="1:4" ht="13.5" x14ac:dyDescent="0.25">
      <c r="A4170" s="588" t="s">
        <v>6007</v>
      </c>
      <c r="B4170" s="588" t="s">
        <v>32375</v>
      </c>
      <c r="C4170" s="588" t="s">
        <v>26237</v>
      </c>
      <c r="D4170" s="589" t="s">
        <v>32376</v>
      </c>
    </row>
    <row r="4171" spans="1:4" ht="13.5" x14ac:dyDescent="0.25">
      <c r="A4171" s="588" t="s">
        <v>6008</v>
      </c>
      <c r="B4171" s="588" t="s">
        <v>32377</v>
      </c>
      <c r="C4171" s="588" t="s">
        <v>26237</v>
      </c>
      <c r="D4171" s="589" t="s">
        <v>32378</v>
      </c>
    </row>
    <row r="4172" spans="1:4" ht="13.5" x14ac:dyDescent="0.25">
      <c r="A4172" s="588" t="s">
        <v>6009</v>
      </c>
      <c r="B4172" s="588" t="s">
        <v>32379</v>
      </c>
      <c r="C4172" s="588" t="s">
        <v>26237</v>
      </c>
      <c r="D4172" s="589" t="s">
        <v>32380</v>
      </c>
    </row>
    <row r="4173" spans="1:4" ht="13.5" x14ac:dyDescent="0.25">
      <c r="A4173" s="588" t="s">
        <v>6010</v>
      </c>
      <c r="B4173" s="588" t="s">
        <v>32381</v>
      </c>
      <c r="C4173" s="588" t="s">
        <v>26237</v>
      </c>
      <c r="D4173" s="589" t="s">
        <v>32382</v>
      </c>
    </row>
    <row r="4174" spans="1:4" ht="13.5" x14ac:dyDescent="0.25">
      <c r="A4174" s="588" t="s">
        <v>6011</v>
      </c>
      <c r="B4174" s="588" t="s">
        <v>32383</v>
      </c>
      <c r="C4174" s="588" t="s">
        <v>26237</v>
      </c>
      <c r="D4174" s="589" t="s">
        <v>1206</v>
      </c>
    </row>
    <row r="4175" spans="1:4" ht="13.5" x14ac:dyDescent="0.25">
      <c r="A4175" s="588" t="s">
        <v>6012</v>
      </c>
      <c r="B4175" s="588" t="s">
        <v>32384</v>
      </c>
      <c r="C4175" s="588" t="s">
        <v>26237</v>
      </c>
      <c r="D4175" s="589" t="s">
        <v>2876</v>
      </c>
    </row>
    <row r="4176" spans="1:4" ht="13.5" x14ac:dyDescent="0.25">
      <c r="A4176" s="588" t="s">
        <v>6013</v>
      </c>
      <c r="B4176" s="588" t="s">
        <v>32385</v>
      </c>
      <c r="C4176" s="588" t="s">
        <v>26237</v>
      </c>
      <c r="D4176" s="589" t="s">
        <v>3912</v>
      </c>
    </row>
    <row r="4177" spans="1:4" ht="13.5" x14ac:dyDescent="0.25">
      <c r="A4177" s="588" t="s">
        <v>6014</v>
      </c>
      <c r="B4177" s="588" t="s">
        <v>32386</v>
      </c>
      <c r="C4177" s="588" t="s">
        <v>26237</v>
      </c>
      <c r="D4177" s="589" t="s">
        <v>676</v>
      </c>
    </row>
    <row r="4178" spans="1:4" ht="13.5" x14ac:dyDescent="0.25">
      <c r="A4178" s="588" t="s">
        <v>6015</v>
      </c>
      <c r="B4178" s="588" t="s">
        <v>32387</v>
      </c>
      <c r="C4178" s="588" t="s">
        <v>26237</v>
      </c>
      <c r="D4178" s="589" t="s">
        <v>13378</v>
      </c>
    </row>
    <row r="4179" spans="1:4" ht="13.5" x14ac:dyDescent="0.25">
      <c r="A4179" s="588" t="s">
        <v>6016</v>
      </c>
      <c r="B4179" s="588" t="s">
        <v>32388</v>
      </c>
      <c r="C4179" s="588" t="s">
        <v>26237</v>
      </c>
      <c r="D4179" s="589" t="s">
        <v>808</v>
      </c>
    </row>
    <row r="4180" spans="1:4" ht="13.5" x14ac:dyDescent="0.25">
      <c r="A4180" s="588" t="s">
        <v>6017</v>
      </c>
      <c r="B4180" s="588" t="s">
        <v>32389</v>
      </c>
      <c r="C4180" s="588" t="s">
        <v>26237</v>
      </c>
      <c r="D4180" s="589" t="s">
        <v>900</v>
      </c>
    </row>
    <row r="4181" spans="1:4" ht="13.5" x14ac:dyDescent="0.25">
      <c r="A4181" s="588" t="s">
        <v>6018</v>
      </c>
      <c r="B4181" s="588" t="s">
        <v>32390</v>
      </c>
      <c r="C4181" s="588" t="s">
        <v>26237</v>
      </c>
      <c r="D4181" s="589" t="s">
        <v>19185</v>
      </c>
    </row>
    <row r="4182" spans="1:4" ht="13.5" x14ac:dyDescent="0.25">
      <c r="A4182" s="588" t="s">
        <v>6020</v>
      </c>
      <c r="B4182" s="588" t="s">
        <v>32391</v>
      </c>
      <c r="C4182" s="588" t="s">
        <v>26237</v>
      </c>
      <c r="D4182" s="589" t="s">
        <v>7530</v>
      </c>
    </row>
    <row r="4183" spans="1:4" ht="13.5" x14ac:dyDescent="0.25">
      <c r="A4183" s="588" t="s">
        <v>6021</v>
      </c>
      <c r="B4183" s="588" t="s">
        <v>32392</v>
      </c>
      <c r="C4183" s="588" t="s">
        <v>26237</v>
      </c>
      <c r="D4183" s="589" t="s">
        <v>28597</v>
      </c>
    </row>
    <row r="4184" spans="1:4" ht="13.5" x14ac:dyDescent="0.25">
      <c r="A4184" s="588" t="s">
        <v>6022</v>
      </c>
      <c r="B4184" s="588" t="s">
        <v>32393</v>
      </c>
      <c r="C4184" s="588" t="s">
        <v>26237</v>
      </c>
      <c r="D4184" s="589" t="s">
        <v>17463</v>
      </c>
    </row>
    <row r="4185" spans="1:4" ht="13.5" x14ac:dyDescent="0.25">
      <c r="A4185" s="588" t="s">
        <v>6023</v>
      </c>
      <c r="B4185" s="588" t="s">
        <v>32394</v>
      </c>
      <c r="C4185" s="588" t="s">
        <v>26237</v>
      </c>
      <c r="D4185" s="589" t="s">
        <v>32395</v>
      </c>
    </row>
    <row r="4186" spans="1:4" ht="13.5" x14ac:dyDescent="0.25">
      <c r="A4186" s="588" t="s">
        <v>6024</v>
      </c>
      <c r="B4186" s="588" t="s">
        <v>32396</v>
      </c>
      <c r="C4186" s="588" t="s">
        <v>26237</v>
      </c>
      <c r="D4186" s="589" t="s">
        <v>24213</v>
      </c>
    </row>
    <row r="4187" spans="1:4" ht="13.5" x14ac:dyDescent="0.25">
      <c r="A4187" s="588" t="s">
        <v>6025</v>
      </c>
      <c r="B4187" s="588" t="s">
        <v>32397</v>
      </c>
      <c r="C4187" s="588" t="s">
        <v>26237</v>
      </c>
      <c r="D4187" s="589" t="s">
        <v>794</v>
      </c>
    </row>
    <row r="4188" spans="1:4" ht="13.5" x14ac:dyDescent="0.25">
      <c r="A4188" s="588" t="s">
        <v>6026</v>
      </c>
      <c r="B4188" s="588" t="s">
        <v>32398</v>
      </c>
      <c r="C4188" s="588" t="s">
        <v>26237</v>
      </c>
      <c r="D4188" s="589" t="s">
        <v>16420</v>
      </c>
    </row>
    <row r="4189" spans="1:4" ht="13.5" x14ac:dyDescent="0.25">
      <c r="A4189" s="588" t="s">
        <v>6028</v>
      </c>
      <c r="B4189" s="588" t="s">
        <v>32399</v>
      </c>
      <c r="C4189" s="588" t="s">
        <v>26237</v>
      </c>
      <c r="D4189" s="589" t="s">
        <v>20233</v>
      </c>
    </row>
    <row r="4190" spans="1:4" ht="13.5" x14ac:dyDescent="0.25">
      <c r="A4190" s="588" t="s">
        <v>6029</v>
      </c>
      <c r="B4190" s="588" t="s">
        <v>32400</v>
      </c>
      <c r="C4190" s="588" t="s">
        <v>26237</v>
      </c>
      <c r="D4190" s="589" t="s">
        <v>32401</v>
      </c>
    </row>
    <row r="4191" spans="1:4" ht="13.5" x14ac:dyDescent="0.25">
      <c r="A4191" s="588" t="s">
        <v>6031</v>
      </c>
      <c r="B4191" s="588" t="s">
        <v>32402</v>
      </c>
      <c r="C4191" s="588" t="s">
        <v>26237</v>
      </c>
      <c r="D4191" s="589" t="s">
        <v>32403</v>
      </c>
    </row>
    <row r="4192" spans="1:4" ht="13.5" x14ac:dyDescent="0.25">
      <c r="A4192" s="588" t="s">
        <v>6032</v>
      </c>
      <c r="B4192" s="588" t="s">
        <v>32404</v>
      </c>
      <c r="C4192" s="588" t="s">
        <v>26237</v>
      </c>
      <c r="D4192" s="589" t="s">
        <v>32405</v>
      </c>
    </row>
    <row r="4193" spans="1:4" ht="13.5" x14ac:dyDescent="0.25">
      <c r="A4193" s="588" t="s">
        <v>6033</v>
      </c>
      <c r="B4193" s="588" t="s">
        <v>32406</v>
      </c>
      <c r="C4193" s="588" t="s">
        <v>26237</v>
      </c>
      <c r="D4193" s="589" t="s">
        <v>32407</v>
      </c>
    </row>
    <row r="4194" spans="1:4" ht="13.5" x14ac:dyDescent="0.25">
      <c r="A4194" s="588" t="s">
        <v>6034</v>
      </c>
      <c r="B4194" s="588" t="s">
        <v>32408</v>
      </c>
      <c r="C4194" s="588" t="s">
        <v>26237</v>
      </c>
      <c r="D4194" s="589" t="s">
        <v>958</v>
      </c>
    </row>
    <row r="4195" spans="1:4" ht="13.5" x14ac:dyDescent="0.25">
      <c r="A4195" s="588" t="s">
        <v>6035</v>
      </c>
      <c r="B4195" s="588" t="s">
        <v>32409</v>
      </c>
      <c r="C4195" s="588" t="s">
        <v>26237</v>
      </c>
      <c r="D4195" s="589" t="s">
        <v>478</v>
      </c>
    </row>
    <row r="4196" spans="1:4" ht="13.5" x14ac:dyDescent="0.25">
      <c r="A4196" s="588" t="s">
        <v>6036</v>
      </c>
      <c r="B4196" s="588" t="s">
        <v>32410</v>
      </c>
      <c r="C4196" s="588" t="s">
        <v>26237</v>
      </c>
      <c r="D4196" s="589" t="s">
        <v>986</v>
      </c>
    </row>
    <row r="4197" spans="1:4" ht="13.5" x14ac:dyDescent="0.25">
      <c r="A4197" s="588" t="s">
        <v>6037</v>
      </c>
      <c r="B4197" s="588" t="s">
        <v>32411</v>
      </c>
      <c r="C4197" s="588" t="s">
        <v>26237</v>
      </c>
      <c r="D4197" s="589" t="s">
        <v>14488</v>
      </c>
    </row>
    <row r="4198" spans="1:4" ht="13.5" x14ac:dyDescent="0.25">
      <c r="A4198" s="588" t="s">
        <v>6038</v>
      </c>
      <c r="B4198" s="588" t="s">
        <v>32412</v>
      </c>
      <c r="C4198" s="588" t="s">
        <v>26237</v>
      </c>
      <c r="D4198" s="589" t="s">
        <v>13650</v>
      </c>
    </row>
    <row r="4199" spans="1:4" ht="13.5" x14ac:dyDescent="0.25">
      <c r="A4199" s="588" t="s">
        <v>6040</v>
      </c>
      <c r="B4199" s="588" t="s">
        <v>32413</v>
      </c>
      <c r="C4199" s="588" t="s">
        <v>26237</v>
      </c>
      <c r="D4199" s="589" t="s">
        <v>413</v>
      </c>
    </row>
    <row r="4200" spans="1:4" ht="13.5" x14ac:dyDescent="0.25">
      <c r="A4200" s="588" t="s">
        <v>6041</v>
      </c>
      <c r="B4200" s="588" t="s">
        <v>32414</v>
      </c>
      <c r="C4200" s="588" t="s">
        <v>26237</v>
      </c>
      <c r="D4200" s="589" t="s">
        <v>17924</v>
      </c>
    </row>
    <row r="4201" spans="1:4" ht="13.5" x14ac:dyDescent="0.25">
      <c r="A4201" s="588" t="s">
        <v>6042</v>
      </c>
      <c r="B4201" s="588" t="s">
        <v>32415</v>
      </c>
      <c r="C4201" s="588" t="s">
        <v>26237</v>
      </c>
      <c r="D4201" s="589" t="s">
        <v>5475</v>
      </c>
    </row>
    <row r="4202" spans="1:4" ht="13.5" x14ac:dyDescent="0.25">
      <c r="A4202" s="588" t="s">
        <v>6043</v>
      </c>
      <c r="B4202" s="588" t="s">
        <v>32416</v>
      </c>
      <c r="C4202" s="588" t="s">
        <v>26237</v>
      </c>
      <c r="D4202" s="589" t="s">
        <v>32417</v>
      </c>
    </row>
    <row r="4203" spans="1:4" ht="13.5" x14ac:dyDescent="0.25">
      <c r="A4203" s="588" t="s">
        <v>6044</v>
      </c>
      <c r="B4203" s="588" t="s">
        <v>32418</v>
      </c>
      <c r="C4203" s="588" t="s">
        <v>26237</v>
      </c>
      <c r="D4203" s="589" t="s">
        <v>32419</v>
      </c>
    </row>
    <row r="4204" spans="1:4" ht="13.5" x14ac:dyDescent="0.25">
      <c r="A4204" s="588" t="s">
        <v>6045</v>
      </c>
      <c r="B4204" s="588" t="s">
        <v>32420</v>
      </c>
      <c r="C4204" s="588" t="s">
        <v>26237</v>
      </c>
      <c r="D4204" s="589" t="s">
        <v>32421</v>
      </c>
    </row>
    <row r="4205" spans="1:4" ht="13.5" x14ac:dyDescent="0.25">
      <c r="A4205" s="588" t="s">
        <v>6046</v>
      </c>
      <c r="B4205" s="588" t="s">
        <v>32422</v>
      </c>
      <c r="C4205" s="588" t="s">
        <v>26237</v>
      </c>
      <c r="D4205" s="589" t="s">
        <v>829</v>
      </c>
    </row>
    <row r="4206" spans="1:4" ht="13.5" x14ac:dyDescent="0.25">
      <c r="A4206" s="588" t="s">
        <v>6047</v>
      </c>
      <c r="B4206" s="588" t="s">
        <v>32423</v>
      </c>
      <c r="C4206" s="588" t="s">
        <v>26237</v>
      </c>
      <c r="D4206" s="589" t="s">
        <v>706</v>
      </c>
    </row>
    <row r="4207" spans="1:4" ht="13.5" x14ac:dyDescent="0.25">
      <c r="A4207" s="588" t="s">
        <v>6048</v>
      </c>
      <c r="B4207" s="588" t="s">
        <v>32424</v>
      </c>
      <c r="C4207" s="588" t="s">
        <v>26237</v>
      </c>
      <c r="D4207" s="589" t="s">
        <v>2521</v>
      </c>
    </row>
    <row r="4208" spans="1:4" ht="13.5" x14ac:dyDescent="0.25">
      <c r="A4208" s="588" t="s">
        <v>6049</v>
      </c>
      <c r="B4208" s="588" t="s">
        <v>32425</v>
      </c>
      <c r="C4208" s="588" t="s">
        <v>26237</v>
      </c>
      <c r="D4208" s="589" t="s">
        <v>32426</v>
      </c>
    </row>
    <row r="4209" spans="1:4" ht="13.5" x14ac:dyDescent="0.25">
      <c r="A4209" s="588" t="s">
        <v>6050</v>
      </c>
      <c r="B4209" s="588" t="s">
        <v>32427</v>
      </c>
      <c r="C4209" s="588" t="s">
        <v>26237</v>
      </c>
      <c r="D4209" s="589" t="s">
        <v>30474</v>
      </c>
    </row>
    <row r="4210" spans="1:4" ht="13.5" x14ac:dyDescent="0.25">
      <c r="A4210" s="588" t="s">
        <v>6051</v>
      </c>
      <c r="B4210" s="588" t="s">
        <v>32428</v>
      </c>
      <c r="C4210" s="588" t="s">
        <v>26237</v>
      </c>
      <c r="D4210" s="589" t="s">
        <v>18976</v>
      </c>
    </row>
    <row r="4211" spans="1:4" ht="13.5" x14ac:dyDescent="0.25">
      <c r="A4211" s="588" t="s">
        <v>6053</v>
      </c>
      <c r="B4211" s="588" t="s">
        <v>32429</v>
      </c>
      <c r="C4211" s="588" t="s">
        <v>26237</v>
      </c>
      <c r="D4211" s="589" t="s">
        <v>32430</v>
      </c>
    </row>
    <row r="4212" spans="1:4" ht="13.5" x14ac:dyDescent="0.25">
      <c r="A4212" s="588" t="s">
        <v>6054</v>
      </c>
      <c r="B4212" s="588" t="s">
        <v>32431</v>
      </c>
      <c r="C4212" s="588" t="s">
        <v>26237</v>
      </c>
      <c r="D4212" s="589" t="s">
        <v>32432</v>
      </c>
    </row>
    <row r="4213" spans="1:4" ht="13.5" x14ac:dyDescent="0.25">
      <c r="A4213" s="588" t="s">
        <v>6055</v>
      </c>
      <c r="B4213" s="588" t="s">
        <v>32433</v>
      </c>
      <c r="C4213" s="588" t="s">
        <v>26237</v>
      </c>
      <c r="D4213" s="589" t="s">
        <v>32434</v>
      </c>
    </row>
    <row r="4214" spans="1:4" ht="13.5" x14ac:dyDescent="0.25">
      <c r="A4214" s="588" t="s">
        <v>6056</v>
      </c>
      <c r="B4214" s="588" t="s">
        <v>32435</v>
      </c>
      <c r="C4214" s="588" t="s">
        <v>26237</v>
      </c>
      <c r="D4214" s="589" t="s">
        <v>964</v>
      </c>
    </row>
    <row r="4215" spans="1:4" ht="13.5" x14ac:dyDescent="0.25">
      <c r="A4215" s="588" t="s">
        <v>6057</v>
      </c>
      <c r="B4215" s="588" t="s">
        <v>32436</v>
      </c>
      <c r="C4215" s="588" t="s">
        <v>26237</v>
      </c>
      <c r="D4215" s="589" t="s">
        <v>1433</v>
      </c>
    </row>
    <row r="4216" spans="1:4" ht="13.5" x14ac:dyDescent="0.25">
      <c r="A4216" s="588" t="s">
        <v>6058</v>
      </c>
      <c r="B4216" s="588" t="s">
        <v>32437</v>
      </c>
      <c r="C4216" s="588" t="s">
        <v>26237</v>
      </c>
      <c r="D4216" s="589" t="s">
        <v>1075</v>
      </c>
    </row>
    <row r="4217" spans="1:4" ht="13.5" x14ac:dyDescent="0.25">
      <c r="A4217" s="588" t="s">
        <v>6059</v>
      </c>
      <c r="B4217" s="588" t="s">
        <v>32438</v>
      </c>
      <c r="C4217" s="588" t="s">
        <v>26237</v>
      </c>
      <c r="D4217" s="589" t="s">
        <v>4960</v>
      </c>
    </row>
    <row r="4218" spans="1:4" ht="13.5" x14ac:dyDescent="0.25">
      <c r="A4218" s="588" t="s">
        <v>6060</v>
      </c>
      <c r="B4218" s="588" t="s">
        <v>32439</v>
      </c>
      <c r="C4218" s="588" t="s">
        <v>26237</v>
      </c>
      <c r="D4218" s="589" t="s">
        <v>17617</v>
      </c>
    </row>
    <row r="4219" spans="1:4" ht="13.5" x14ac:dyDescent="0.25">
      <c r="A4219" s="588" t="s">
        <v>6061</v>
      </c>
      <c r="B4219" s="588" t="s">
        <v>32440</v>
      </c>
      <c r="C4219" s="588" t="s">
        <v>26237</v>
      </c>
      <c r="D4219" s="589" t="s">
        <v>32441</v>
      </c>
    </row>
    <row r="4220" spans="1:4" ht="13.5" x14ac:dyDescent="0.25">
      <c r="A4220" s="588" t="s">
        <v>6062</v>
      </c>
      <c r="B4220" s="588" t="s">
        <v>32442</v>
      </c>
      <c r="C4220" s="588" t="s">
        <v>26237</v>
      </c>
      <c r="D4220" s="589" t="s">
        <v>32443</v>
      </c>
    </row>
    <row r="4221" spans="1:4" ht="13.5" x14ac:dyDescent="0.25">
      <c r="A4221" s="588" t="s">
        <v>6063</v>
      </c>
      <c r="B4221" s="588" t="s">
        <v>32444</v>
      </c>
      <c r="C4221" s="588" t="s">
        <v>26237</v>
      </c>
      <c r="D4221" s="589" t="s">
        <v>14129</v>
      </c>
    </row>
    <row r="4222" spans="1:4" ht="13.5" x14ac:dyDescent="0.25">
      <c r="A4222" s="588" t="s">
        <v>6064</v>
      </c>
      <c r="B4222" s="588" t="s">
        <v>32445</v>
      </c>
      <c r="C4222" s="588" t="s">
        <v>26237</v>
      </c>
      <c r="D4222" s="589" t="s">
        <v>32446</v>
      </c>
    </row>
    <row r="4223" spans="1:4" ht="13.5" x14ac:dyDescent="0.25">
      <c r="A4223" s="588" t="s">
        <v>6065</v>
      </c>
      <c r="B4223" s="588" t="s">
        <v>32447</v>
      </c>
      <c r="C4223" s="588" t="s">
        <v>26237</v>
      </c>
      <c r="D4223" s="589" t="s">
        <v>32448</v>
      </c>
    </row>
    <row r="4224" spans="1:4" ht="13.5" x14ac:dyDescent="0.25">
      <c r="A4224" s="588" t="s">
        <v>6066</v>
      </c>
      <c r="B4224" s="588" t="s">
        <v>32449</v>
      </c>
      <c r="C4224" s="588" t="s">
        <v>26237</v>
      </c>
      <c r="D4224" s="589" t="s">
        <v>32450</v>
      </c>
    </row>
    <row r="4225" spans="1:4" ht="13.5" x14ac:dyDescent="0.25">
      <c r="A4225" s="588" t="s">
        <v>6067</v>
      </c>
      <c r="B4225" s="588" t="s">
        <v>32451</v>
      </c>
      <c r="C4225" s="588" t="s">
        <v>26237</v>
      </c>
      <c r="D4225" s="589" t="s">
        <v>32452</v>
      </c>
    </row>
    <row r="4226" spans="1:4" ht="13.5" x14ac:dyDescent="0.25">
      <c r="A4226" s="588" t="s">
        <v>6068</v>
      </c>
      <c r="B4226" s="588" t="s">
        <v>32453</v>
      </c>
      <c r="C4226" s="588" t="s">
        <v>26237</v>
      </c>
      <c r="D4226" s="589" t="s">
        <v>32454</v>
      </c>
    </row>
    <row r="4227" spans="1:4" ht="13.5" x14ac:dyDescent="0.25">
      <c r="A4227" s="588" t="s">
        <v>6069</v>
      </c>
      <c r="B4227" s="588" t="s">
        <v>32455</v>
      </c>
      <c r="C4227" s="588" t="s">
        <v>26237</v>
      </c>
      <c r="D4227" s="589" t="s">
        <v>32456</v>
      </c>
    </row>
    <row r="4228" spans="1:4" ht="13.5" x14ac:dyDescent="0.25">
      <c r="A4228" s="588" t="s">
        <v>6070</v>
      </c>
      <c r="B4228" s="588" t="s">
        <v>32457</v>
      </c>
      <c r="C4228" s="588" t="s">
        <v>26237</v>
      </c>
      <c r="D4228" s="589" t="s">
        <v>32458</v>
      </c>
    </row>
    <row r="4229" spans="1:4" ht="13.5" x14ac:dyDescent="0.25">
      <c r="A4229" s="588" t="s">
        <v>6071</v>
      </c>
      <c r="B4229" s="588" t="s">
        <v>32459</v>
      </c>
      <c r="C4229" s="588" t="s">
        <v>26237</v>
      </c>
      <c r="D4229" s="589" t="s">
        <v>5798</v>
      </c>
    </row>
    <row r="4230" spans="1:4" ht="13.5" x14ac:dyDescent="0.25">
      <c r="A4230" s="588" t="s">
        <v>6072</v>
      </c>
      <c r="B4230" s="588" t="s">
        <v>32460</v>
      </c>
      <c r="C4230" s="588" t="s">
        <v>26237</v>
      </c>
      <c r="D4230" s="589" t="s">
        <v>5763</v>
      </c>
    </row>
    <row r="4231" spans="1:4" ht="13.5" x14ac:dyDescent="0.25">
      <c r="A4231" s="588" t="s">
        <v>6073</v>
      </c>
      <c r="B4231" s="588" t="s">
        <v>32461</v>
      </c>
      <c r="C4231" s="588" t="s">
        <v>26237</v>
      </c>
      <c r="D4231" s="589" t="s">
        <v>18705</v>
      </c>
    </row>
    <row r="4232" spans="1:4" ht="13.5" x14ac:dyDescent="0.25">
      <c r="A4232" s="588" t="s">
        <v>6074</v>
      </c>
      <c r="B4232" s="588" t="s">
        <v>32462</v>
      </c>
      <c r="C4232" s="588" t="s">
        <v>26237</v>
      </c>
      <c r="D4232" s="589" t="s">
        <v>1353</v>
      </c>
    </row>
    <row r="4233" spans="1:4" ht="13.5" x14ac:dyDescent="0.25">
      <c r="A4233" s="588" t="s">
        <v>6075</v>
      </c>
      <c r="B4233" s="588" t="s">
        <v>32463</v>
      </c>
      <c r="C4233" s="588" t="s">
        <v>26237</v>
      </c>
      <c r="D4233" s="589" t="s">
        <v>1322</v>
      </c>
    </row>
    <row r="4234" spans="1:4" ht="13.5" x14ac:dyDescent="0.25">
      <c r="A4234" s="588" t="s">
        <v>6076</v>
      </c>
      <c r="B4234" s="588" t="s">
        <v>32464</v>
      </c>
      <c r="C4234" s="588" t="s">
        <v>26237</v>
      </c>
      <c r="D4234" s="589" t="s">
        <v>5271</v>
      </c>
    </row>
    <row r="4235" spans="1:4" ht="13.5" x14ac:dyDescent="0.25">
      <c r="A4235" s="588" t="s">
        <v>6078</v>
      </c>
      <c r="B4235" s="588" t="s">
        <v>32465</v>
      </c>
      <c r="C4235" s="588" t="s">
        <v>26237</v>
      </c>
      <c r="D4235" s="589" t="s">
        <v>32466</v>
      </c>
    </row>
    <row r="4236" spans="1:4" ht="13.5" x14ac:dyDescent="0.25">
      <c r="A4236" s="588" t="s">
        <v>6079</v>
      </c>
      <c r="B4236" s="588" t="s">
        <v>32467</v>
      </c>
      <c r="C4236" s="588" t="s">
        <v>26237</v>
      </c>
      <c r="D4236" s="589" t="s">
        <v>1281</v>
      </c>
    </row>
    <row r="4237" spans="1:4" ht="13.5" x14ac:dyDescent="0.25">
      <c r="A4237" s="588" t="s">
        <v>6080</v>
      </c>
      <c r="B4237" s="588" t="s">
        <v>32468</v>
      </c>
      <c r="C4237" s="588" t="s">
        <v>26237</v>
      </c>
      <c r="D4237" s="589" t="s">
        <v>18128</v>
      </c>
    </row>
    <row r="4238" spans="1:4" ht="13.5" x14ac:dyDescent="0.25">
      <c r="A4238" s="588" t="s">
        <v>6081</v>
      </c>
      <c r="B4238" s="588" t="s">
        <v>32469</v>
      </c>
      <c r="C4238" s="588" t="s">
        <v>26237</v>
      </c>
      <c r="D4238" s="589" t="s">
        <v>32470</v>
      </c>
    </row>
    <row r="4239" spans="1:4" ht="13.5" x14ac:dyDescent="0.25">
      <c r="A4239" s="588" t="s">
        <v>6082</v>
      </c>
      <c r="B4239" s="588" t="s">
        <v>32471</v>
      </c>
      <c r="C4239" s="588" t="s">
        <v>26237</v>
      </c>
      <c r="D4239" s="589" t="s">
        <v>14837</v>
      </c>
    </row>
    <row r="4240" spans="1:4" ht="13.5" x14ac:dyDescent="0.25">
      <c r="A4240" s="588" t="s">
        <v>6083</v>
      </c>
      <c r="B4240" s="588" t="s">
        <v>32472</v>
      </c>
      <c r="C4240" s="588" t="s">
        <v>26237</v>
      </c>
      <c r="D4240" s="589" t="s">
        <v>14837</v>
      </c>
    </row>
    <row r="4241" spans="1:4" ht="13.5" x14ac:dyDescent="0.25">
      <c r="A4241" s="588" t="s">
        <v>6084</v>
      </c>
      <c r="B4241" s="588" t="s">
        <v>32473</v>
      </c>
      <c r="C4241" s="588" t="s">
        <v>26237</v>
      </c>
      <c r="D4241" s="589" t="s">
        <v>32474</v>
      </c>
    </row>
    <row r="4242" spans="1:4" ht="13.5" x14ac:dyDescent="0.25">
      <c r="A4242" s="588" t="s">
        <v>6085</v>
      </c>
      <c r="B4242" s="588" t="s">
        <v>32475</v>
      </c>
      <c r="C4242" s="588" t="s">
        <v>26237</v>
      </c>
      <c r="D4242" s="589" t="s">
        <v>32476</v>
      </c>
    </row>
    <row r="4243" spans="1:4" ht="13.5" x14ac:dyDescent="0.25">
      <c r="A4243" s="588" t="s">
        <v>6086</v>
      </c>
      <c r="B4243" s="588" t="s">
        <v>32477</v>
      </c>
      <c r="C4243" s="588" t="s">
        <v>26237</v>
      </c>
      <c r="D4243" s="589" t="s">
        <v>18142</v>
      </c>
    </row>
    <row r="4244" spans="1:4" ht="13.5" x14ac:dyDescent="0.25">
      <c r="A4244" s="588" t="s">
        <v>6087</v>
      </c>
      <c r="B4244" s="588" t="s">
        <v>32478</v>
      </c>
      <c r="C4244" s="588" t="s">
        <v>26237</v>
      </c>
      <c r="D4244" s="589" t="s">
        <v>980</v>
      </c>
    </row>
    <row r="4245" spans="1:4" ht="13.5" x14ac:dyDescent="0.25">
      <c r="A4245" s="588" t="s">
        <v>6088</v>
      </c>
      <c r="B4245" s="588" t="s">
        <v>32479</v>
      </c>
      <c r="C4245" s="588" t="s">
        <v>26237</v>
      </c>
      <c r="D4245" s="589" t="s">
        <v>27228</v>
      </c>
    </row>
    <row r="4246" spans="1:4" ht="13.5" x14ac:dyDescent="0.25">
      <c r="A4246" s="588" t="s">
        <v>6090</v>
      </c>
      <c r="B4246" s="588" t="s">
        <v>32480</v>
      </c>
      <c r="C4246" s="588" t="s">
        <v>26237</v>
      </c>
      <c r="D4246" s="589" t="s">
        <v>32481</v>
      </c>
    </row>
    <row r="4247" spans="1:4" ht="13.5" x14ac:dyDescent="0.25">
      <c r="A4247" s="588" t="s">
        <v>6091</v>
      </c>
      <c r="B4247" s="588" t="s">
        <v>32482</v>
      </c>
      <c r="C4247" s="588" t="s">
        <v>26237</v>
      </c>
      <c r="D4247" s="589" t="s">
        <v>32483</v>
      </c>
    </row>
    <row r="4248" spans="1:4" ht="13.5" x14ac:dyDescent="0.25">
      <c r="A4248" s="588" t="s">
        <v>6092</v>
      </c>
      <c r="B4248" s="588" t="s">
        <v>32484</v>
      </c>
      <c r="C4248" s="588" t="s">
        <v>26237</v>
      </c>
      <c r="D4248" s="589" t="s">
        <v>32485</v>
      </c>
    </row>
    <row r="4249" spans="1:4" ht="13.5" x14ac:dyDescent="0.25">
      <c r="A4249" s="588" t="s">
        <v>6093</v>
      </c>
      <c r="B4249" s="588" t="s">
        <v>32486</v>
      </c>
      <c r="C4249" s="588" t="s">
        <v>26237</v>
      </c>
      <c r="D4249" s="589" t="s">
        <v>25639</v>
      </c>
    </row>
    <row r="4250" spans="1:4" ht="13.5" x14ac:dyDescent="0.25">
      <c r="A4250" s="588" t="s">
        <v>6094</v>
      </c>
      <c r="B4250" s="588" t="s">
        <v>32487</v>
      </c>
      <c r="C4250" s="588" t="s">
        <v>26237</v>
      </c>
      <c r="D4250" s="589" t="s">
        <v>13812</v>
      </c>
    </row>
    <row r="4251" spans="1:4" ht="13.5" x14ac:dyDescent="0.25">
      <c r="A4251" s="588" t="s">
        <v>6095</v>
      </c>
      <c r="B4251" s="588" t="s">
        <v>32488</v>
      </c>
      <c r="C4251" s="588" t="s">
        <v>26237</v>
      </c>
      <c r="D4251" s="589" t="s">
        <v>18207</v>
      </c>
    </row>
    <row r="4252" spans="1:4" ht="13.5" x14ac:dyDescent="0.25">
      <c r="A4252" s="588" t="s">
        <v>6096</v>
      </c>
      <c r="B4252" s="588" t="s">
        <v>32489</v>
      </c>
      <c r="C4252" s="588" t="s">
        <v>26237</v>
      </c>
      <c r="D4252" s="589" t="s">
        <v>32490</v>
      </c>
    </row>
    <row r="4253" spans="1:4" ht="13.5" x14ac:dyDescent="0.25">
      <c r="A4253" s="588" t="s">
        <v>6097</v>
      </c>
      <c r="B4253" s="588" t="s">
        <v>32491</v>
      </c>
      <c r="C4253" s="588" t="s">
        <v>26237</v>
      </c>
      <c r="D4253" s="589" t="s">
        <v>32492</v>
      </c>
    </row>
    <row r="4254" spans="1:4" ht="13.5" x14ac:dyDescent="0.25">
      <c r="A4254" s="588" t="s">
        <v>6099</v>
      </c>
      <c r="B4254" s="588" t="s">
        <v>32493</v>
      </c>
      <c r="C4254" s="588" t="s">
        <v>26237</v>
      </c>
      <c r="D4254" s="589" t="s">
        <v>20236</v>
      </c>
    </row>
    <row r="4255" spans="1:4" ht="13.5" x14ac:dyDescent="0.25">
      <c r="A4255" s="588" t="s">
        <v>6100</v>
      </c>
      <c r="B4255" s="588" t="s">
        <v>32494</v>
      </c>
      <c r="C4255" s="588" t="s">
        <v>26237</v>
      </c>
      <c r="D4255" s="589" t="s">
        <v>17788</v>
      </c>
    </row>
    <row r="4256" spans="1:4" ht="13.5" x14ac:dyDescent="0.25">
      <c r="A4256" s="588" t="s">
        <v>6101</v>
      </c>
      <c r="B4256" s="588" t="s">
        <v>32495</v>
      </c>
      <c r="C4256" s="588" t="s">
        <v>26237</v>
      </c>
      <c r="D4256" s="589" t="s">
        <v>27201</v>
      </c>
    </row>
    <row r="4257" spans="1:4" ht="13.5" x14ac:dyDescent="0.25">
      <c r="A4257" s="588" t="s">
        <v>6103</v>
      </c>
      <c r="B4257" s="588" t="s">
        <v>32496</v>
      </c>
      <c r="C4257" s="588" t="s">
        <v>26237</v>
      </c>
      <c r="D4257" s="589" t="s">
        <v>32497</v>
      </c>
    </row>
    <row r="4258" spans="1:4" ht="13.5" x14ac:dyDescent="0.25">
      <c r="A4258" s="588" t="s">
        <v>6104</v>
      </c>
      <c r="B4258" s="588" t="s">
        <v>32498</v>
      </c>
      <c r="C4258" s="588" t="s">
        <v>26237</v>
      </c>
      <c r="D4258" s="589" t="s">
        <v>32499</v>
      </c>
    </row>
    <row r="4259" spans="1:4" ht="13.5" x14ac:dyDescent="0.25">
      <c r="A4259" s="588" t="s">
        <v>6105</v>
      </c>
      <c r="B4259" s="588" t="s">
        <v>32500</v>
      </c>
      <c r="C4259" s="588" t="s">
        <v>26237</v>
      </c>
      <c r="D4259" s="589" t="s">
        <v>32501</v>
      </c>
    </row>
    <row r="4260" spans="1:4" ht="13.5" x14ac:dyDescent="0.25">
      <c r="A4260" s="588" t="s">
        <v>6106</v>
      </c>
      <c r="B4260" s="588" t="s">
        <v>32502</v>
      </c>
      <c r="C4260" s="588" t="s">
        <v>26237</v>
      </c>
      <c r="D4260" s="589" t="s">
        <v>14292</v>
      </c>
    </row>
    <row r="4261" spans="1:4" ht="13.5" x14ac:dyDescent="0.25">
      <c r="A4261" s="588" t="s">
        <v>6107</v>
      </c>
      <c r="B4261" s="588" t="s">
        <v>32503</v>
      </c>
      <c r="C4261" s="588" t="s">
        <v>26237</v>
      </c>
      <c r="D4261" s="589" t="s">
        <v>21340</v>
      </c>
    </row>
    <row r="4262" spans="1:4" ht="13.5" x14ac:dyDescent="0.25">
      <c r="A4262" s="588" t="s">
        <v>6108</v>
      </c>
      <c r="B4262" s="588" t="s">
        <v>32504</v>
      </c>
      <c r="C4262" s="588" t="s">
        <v>26237</v>
      </c>
      <c r="D4262" s="589" t="s">
        <v>2154</v>
      </c>
    </row>
    <row r="4263" spans="1:4" ht="13.5" x14ac:dyDescent="0.25">
      <c r="A4263" s="588" t="s">
        <v>6109</v>
      </c>
      <c r="B4263" s="588" t="s">
        <v>32505</v>
      </c>
      <c r="C4263" s="588" t="s">
        <v>26237</v>
      </c>
      <c r="D4263" s="589" t="s">
        <v>17989</v>
      </c>
    </row>
    <row r="4264" spans="1:4" ht="13.5" x14ac:dyDescent="0.25">
      <c r="A4264" s="588" t="s">
        <v>6110</v>
      </c>
      <c r="B4264" s="588" t="s">
        <v>32506</v>
      </c>
      <c r="C4264" s="588" t="s">
        <v>26237</v>
      </c>
      <c r="D4264" s="589" t="s">
        <v>19445</v>
      </c>
    </row>
    <row r="4265" spans="1:4" ht="13.5" x14ac:dyDescent="0.25">
      <c r="A4265" s="588" t="s">
        <v>6112</v>
      </c>
      <c r="B4265" s="588" t="s">
        <v>32507</v>
      </c>
      <c r="C4265" s="588" t="s">
        <v>26237</v>
      </c>
      <c r="D4265" s="589" t="s">
        <v>1150</v>
      </c>
    </row>
    <row r="4266" spans="1:4" ht="13.5" x14ac:dyDescent="0.25">
      <c r="A4266" s="588" t="s">
        <v>6113</v>
      </c>
      <c r="B4266" s="588" t="s">
        <v>32508</v>
      </c>
      <c r="C4266" s="588" t="s">
        <v>26237</v>
      </c>
      <c r="D4266" s="589" t="s">
        <v>7559</v>
      </c>
    </row>
    <row r="4267" spans="1:4" ht="13.5" x14ac:dyDescent="0.25">
      <c r="A4267" s="588" t="s">
        <v>6115</v>
      </c>
      <c r="B4267" s="588" t="s">
        <v>32509</v>
      </c>
      <c r="C4267" s="588" t="s">
        <v>26237</v>
      </c>
      <c r="D4267" s="589" t="s">
        <v>17612</v>
      </c>
    </row>
    <row r="4268" spans="1:4" ht="13.5" x14ac:dyDescent="0.25">
      <c r="A4268" s="588" t="s">
        <v>6116</v>
      </c>
      <c r="B4268" s="588" t="s">
        <v>32510</v>
      </c>
      <c r="C4268" s="588" t="s">
        <v>26237</v>
      </c>
      <c r="D4268" s="589" t="s">
        <v>16735</v>
      </c>
    </row>
    <row r="4269" spans="1:4" ht="13.5" x14ac:dyDescent="0.25">
      <c r="A4269" s="588" t="s">
        <v>6117</v>
      </c>
      <c r="B4269" s="588" t="s">
        <v>32511</v>
      </c>
      <c r="C4269" s="588" t="s">
        <v>26237</v>
      </c>
      <c r="D4269" s="589" t="s">
        <v>16675</v>
      </c>
    </row>
    <row r="4270" spans="1:4" ht="13.5" x14ac:dyDescent="0.25">
      <c r="A4270" s="588" t="s">
        <v>6118</v>
      </c>
      <c r="B4270" s="588" t="s">
        <v>32512</v>
      </c>
      <c r="C4270" s="588" t="s">
        <v>26237</v>
      </c>
      <c r="D4270" s="589" t="s">
        <v>32513</v>
      </c>
    </row>
    <row r="4271" spans="1:4" ht="13.5" x14ac:dyDescent="0.25">
      <c r="A4271" s="588" t="s">
        <v>6119</v>
      </c>
      <c r="B4271" s="588" t="s">
        <v>32514</v>
      </c>
      <c r="C4271" s="588" t="s">
        <v>26237</v>
      </c>
      <c r="D4271" s="589" t="s">
        <v>13951</v>
      </c>
    </row>
    <row r="4272" spans="1:4" ht="13.5" x14ac:dyDescent="0.25">
      <c r="A4272" s="588" t="s">
        <v>6120</v>
      </c>
      <c r="B4272" s="588" t="s">
        <v>32515</v>
      </c>
      <c r="C4272" s="588" t="s">
        <v>26237</v>
      </c>
      <c r="D4272" s="589" t="s">
        <v>32516</v>
      </c>
    </row>
    <row r="4273" spans="1:4" ht="13.5" x14ac:dyDescent="0.25">
      <c r="A4273" s="588" t="s">
        <v>6122</v>
      </c>
      <c r="B4273" s="588" t="s">
        <v>32517</v>
      </c>
      <c r="C4273" s="588" t="s">
        <v>26237</v>
      </c>
      <c r="D4273" s="589" t="s">
        <v>31352</v>
      </c>
    </row>
    <row r="4274" spans="1:4" ht="13.5" x14ac:dyDescent="0.25">
      <c r="A4274" s="588" t="s">
        <v>6123</v>
      </c>
      <c r="B4274" s="588" t="s">
        <v>32518</v>
      </c>
      <c r="C4274" s="588" t="s">
        <v>26237</v>
      </c>
      <c r="D4274" s="589" t="s">
        <v>32519</v>
      </c>
    </row>
    <row r="4275" spans="1:4" ht="13.5" x14ac:dyDescent="0.25">
      <c r="A4275" s="588" t="s">
        <v>6124</v>
      </c>
      <c r="B4275" s="588" t="s">
        <v>32520</v>
      </c>
      <c r="C4275" s="588" t="s">
        <v>26237</v>
      </c>
      <c r="D4275" s="589" t="s">
        <v>18019</v>
      </c>
    </row>
    <row r="4276" spans="1:4" ht="13.5" x14ac:dyDescent="0.25">
      <c r="A4276" s="588" t="s">
        <v>6126</v>
      </c>
      <c r="B4276" s="588" t="s">
        <v>32521</v>
      </c>
      <c r="C4276" s="588" t="s">
        <v>26237</v>
      </c>
      <c r="D4276" s="589" t="s">
        <v>13613</v>
      </c>
    </row>
    <row r="4277" spans="1:4" ht="13.5" x14ac:dyDescent="0.25">
      <c r="A4277" s="588" t="s">
        <v>6127</v>
      </c>
      <c r="B4277" s="588" t="s">
        <v>32522</v>
      </c>
      <c r="C4277" s="588" t="s">
        <v>26237</v>
      </c>
      <c r="D4277" s="589" t="s">
        <v>32523</v>
      </c>
    </row>
    <row r="4278" spans="1:4" ht="13.5" x14ac:dyDescent="0.25">
      <c r="A4278" s="588" t="s">
        <v>6128</v>
      </c>
      <c r="B4278" s="588" t="s">
        <v>32524</v>
      </c>
      <c r="C4278" s="588" t="s">
        <v>26237</v>
      </c>
      <c r="D4278" s="589" t="s">
        <v>32525</v>
      </c>
    </row>
    <row r="4279" spans="1:4" ht="13.5" x14ac:dyDescent="0.25">
      <c r="A4279" s="588" t="s">
        <v>6129</v>
      </c>
      <c r="B4279" s="588" t="s">
        <v>32526</v>
      </c>
      <c r="C4279" s="588" t="s">
        <v>26237</v>
      </c>
      <c r="D4279" s="589" t="s">
        <v>14341</v>
      </c>
    </row>
    <row r="4280" spans="1:4" ht="13.5" x14ac:dyDescent="0.25">
      <c r="A4280" s="588" t="s">
        <v>6131</v>
      </c>
      <c r="B4280" s="588" t="s">
        <v>32527</v>
      </c>
      <c r="C4280" s="588" t="s">
        <v>26237</v>
      </c>
      <c r="D4280" s="589" t="s">
        <v>32528</v>
      </c>
    </row>
    <row r="4281" spans="1:4" ht="13.5" x14ac:dyDescent="0.25">
      <c r="A4281" s="588" t="s">
        <v>6132</v>
      </c>
      <c r="B4281" s="588" t="s">
        <v>32529</v>
      </c>
      <c r="C4281" s="588" t="s">
        <v>26237</v>
      </c>
      <c r="D4281" s="589" t="s">
        <v>4650</v>
      </c>
    </row>
    <row r="4282" spans="1:4" ht="13.5" x14ac:dyDescent="0.25">
      <c r="A4282" s="588" t="s">
        <v>6133</v>
      </c>
      <c r="B4282" s="588" t="s">
        <v>32530</v>
      </c>
      <c r="C4282" s="588" t="s">
        <v>26237</v>
      </c>
      <c r="D4282" s="589" t="s">
        <v>13345</v>
      </c>
    </row>
    <row r="4283" spans="1:4" ht="13.5" x14ac:dyDescent="0.25">
      <c r="A4283" s="588" t="s">
        <v>6134</v>
      </c>
      <c r="B4283" s="588" t="s">
        <v>32531</v>
      </c>
      <c r="C4283" s="588" t="s">
        <v>26237</v>
      </c>
      <c r="D4283" s="589" t="s">
        <v>32532</v>
      </c>
    </row>
    <row r="4284" spans="1:4" ht="13.5" x14ac:dyDescent="0.25">
      <c r="A4284" s="588" t="s">
        <v>6135</v>
      </c>
      <c r="B4284" s="588" t="s">
        <v>32533</v>
      </c>
      <c r="C4284" s="588" t="s">
        <v>26237</v>
      </c>
      <c r="D4284" s="589" t="s">
        <v>32534</v>
      </c>
    </row>
    <row r="4285" spans="1:4" ht="13.5" x14ac:dyDescent="0.25">
      <c r="A4285" s="588" t="s">
        <v>6136</v>
      </c>
      <c r="B4285" s="588" t="s">
        <v>32535</v>
      </c>
      <c r="C4285" s="588" t="s">
        <v>26237</v>
      </c>
      <c r="D4285" s="589" t="s">
        <v>32536</v>
      </c>
    </row>
    <row r="4286" spans="1:4" ht="13.5" x14ac:dyDescent="0.25">
      <c r="A4286" s="588" t="s">
        <v>6137</v>
      </c>
      <c r="B4286" s="588" t="s">
        <v>32537</v>
      </c>
      <c r="C4286" s="588" t="s">
        <v>26237</v>
      </c>
      <c r="D4286" s="589" t="s">
        <v>32273</v>
      </c>
    </row>
    <row r="4287" spans="1:4" ht="13.5" x14ac:dyDescent="0.25">
      <c r="A4287" s="588" t="s">
        <v>6138</v>
      </c>
      <c r="B4287" s="588" t="s">
        <v>32538</v>
      </c>
      <c r="C4287" s="588" t="s">
        <v>26237</v>
      </c>
      <c r="D4287" s="589" t="s">
        <v>32539</v>
      </c>
    </row>
    <row r="4288" spans="1:4" ht="13.5" x14ac:dyDescent="0.25">
      <c r="A4288" s="588" t="s">
        <v>6139</v>
      </c>
      <c r="B4288" s="588" t="s">
        <v>32540</v>
      </c>
      <c r="C4288" s="588" t="s">
        <v>26237</v>
      </c>
      <c r="D4288" s="589" t="s">
        <v>32541</v>
      </c>
    </row>
    <row r="4289" spans="1:4" ht="13.5" x14ac:dyDescent="0.25">
      <c r="A4289" s="588" t="s">
        <v>6140</v>
      </c>
      <c r="B4289" s="588" t="s">
        <v>32542</v>
      </c>
      <c r="C4289" s="588" t="s">
        <v>26237</v>
      </c>
      <c r="D4289" s="589" t="s">
        <v>32543</v>
      </c>
    </row>
    <row r="4290" spans="1:4" ht="13.5" x14ac:dyDescent="0.25">
      <c r="A4290" s="588" t="s">
        <v>6141</v>
      </c>
      <c r="B4290" s="588" t="s">
        <v>32544</v>
      </c>
      <c r="C4290" s="588" t="s">
        <v>26237</v>
      </c>
      <c r="D4290" s="589" t="s">
        <v>31688</v>
      </c>
    </row>
    <row r="4291" spans="1:4" ht="13.5" x14ac:dyDescent="0.25">
      <c r="A4291" s="588" t="s">
        <v>6142</v>
      </c>
      <c r="B4291" s="588" t="s">
        <v>32545</v>
      </c>
      <c r="C4291" s="588" t="s">
        <v>26237</v>
      </c>
      <c r="D4291" s="589" t="s">
        <v>32546</v>
      </c>
    </row>
    <row r="4292" spans="1:4" ht="13.5" x14ac:dyDescent="0.25">
      <c r="A4292" s="588" t="s">
        <v>6143</v>
      </c>
      <c r="B4292" s="588" t="s">
        <v>32547</v>
      </c>
      <c r="C4292" s="588" t="s">
        <v>26237</v>
      </c>
      <c r="D4292" s="589" t="s">
        <v>17901</v>
      </c>
    </row>
    <row r="4293" spans="1:4" ht="13.5" x14ac:dyDescent="0.25">
      <c r="A4293" s="588" t="s">
        <v>6144</v>
      </c>
      <c r="B4293" s="588" t="s">
        <v>32548</v>
      </c>
      <c r="C4293" s="588" t="s">
        <v>26237</v>
      </c>
      <c r="D4293" s="589" t="s">
        <v>16697</v>
      </c>
    </row>
    <row r="4294" spans="1:4" ht="13.5" x14ac:dyDescent="0.25">
      <c r="A4294" s="588" t="s">
        <v>6145</v>
      </c>
      <c r="B4294" s="588" t="s">
        <v>32549</v>
      </c>
      <c r="C4294" s="588" t="s">
        <v>26237</v>
      </c>
      <c r="D4294" s="589" t="s">
        <v>32550</v>
      </c>
    </row>
    <row r="4295" spans="1:4" ht="13.5" x14ac:dyDescent="0.25">
      <c r="A4295" s="588" t="s">
        <v>6146</v>
      </c>
      <c r="B4295" s="588" t="s">
        <v>32551</v>
      </c>
      <c r="C4295" s="588" t="s">
        <v>26237</v>
      </c>
      <c r="D4295" s="589" t="s">
        <v>32552</v>
      </c>
    </row>
    <row r="4296" spans="1:4" ht="13.5" x14ac:dyDescent="0.25">
      <c r="A4296" s="588" t="s">
        <v>6147</v>
      </c>
      <c r="B4296" s="588" t="s">
        <v>32553</v>
      </c>
      <c r="C4296" s="588" t="s">
        <v>26237</v>
      </c>
      <c r="D4296" s="589" t="s">
        <v>32554</v>
      </c>
    </row>
    <row r="4297" spans="1:4" ht="13.5" x14ac:dyDescent="0.25">
      <c r="A4297" s="588" t="s">
        <v>6148</v>
      </c>
      <c r="B4297" s="588" t="s">
        <v>32555</v>
      </c>
      <c r="C4297" s="588" t="s">
        <v>26237</v>
      </c>
      <c r="D4297" s="589" t="s">
        <v>32556</v>
      </c>
    </row>
    <row r="4298" spans="1:4" ht="13.5" x14ac:dyDescent="0.25">
      <c r="A4298" s="588" t="s">
        <v>6149</v>
      </c>
      <c r="B4298" s="588" t="s">
        <v>32557</v>
      </c>
      <c r="C4298" s="588" t="s">
        <v>26237</v>
      </c>
      <c r="D4298" s="589" t="s">
        <v>32558</v>
      </c>
    </row>
    <row r="4299" spans="1:4" ht="13.5" x14ac:dyDescent="0.25">
      <c r="A4299" s="588" t="s">
        <v>6150</v>
      </c>
      <c r="B4299" s="588" t="s">
        <v>32559</v>
      </c>
      <c r="C4299" s="588" t="s">
        <v>26237</v>
      </c>
      <c r="D4299" s="589" t="s">
        <v>32560</v>
      </c>
    </row>
    <row r="4300" spans="1:4" ht="13.5" x14ac:dyDescent="0.25">
      <c r="A4300" s="588" t="s">
        <v>6151</v>
      </c>
      <c r="B4300" s="588" t="s">
        <v>32561</v>
      </c>
      <c r="C4300" s="588" t="s">
        <v>26237</v>
      </c>
      <c r="D4300" s="589" t="s">
        <v>32562</v>
      </c>
    </row>
    <row r="4301" spans="1:4" ht="13.5" x14ac:dyDescent="0.25">
      <c r="A4301" s="588" t="s">
        <v>6152</v>
      </c>
      <c r="B4301" s="588" t="s">
        <v>32563</v>
      </c>
      <c r="C4301" s="588" t="s">
        <v>26237</v>
      </c>
      <c r="D4301" s="589" t="s">
        <v>32564</v>
      </c>
    </row>
    <row r="4302" spans="1:4" ht="13.5" x14ac:dyDescent="0.25">
      <c r="A4302" s="588" t="s">
        <v>6153</v>
      </c>
      <c r="B4302" s="588" t="s">
        <v>32565</v>
      </c>
      <c r="C4302" s="588" t="s">
        <v>26237</v>
      </c>
      <c r="D4302" s="589" t="s">
        <v>32566</v>
      </c>
    </row>
    <row r="4303" spans="1:4" ht="13.5" x14ac:dyDescent="0.25">
      <c r="A4303" s="588" t="s">
        <v>6154</v>
      </c>
      <c r="B4303" s="588" t="s">
        <v>32567</v>
      </c>
      <c r="C4303" s="588" t="s">
        <v>26237</v>
      </c>
      <c r="D4303" s="589" t="s">
        <v>25639</v>
      </c>
    </row>
    <row r="4304" spans="1:4" ht="13.5" x14ac:dyDescent="0.25">
      <c r="A4304" s="588" t="s">
        <v>6156</v>
      </c>
      <c r="B4304" s="588" t="s">
        <v>32568</v>
      </c>
      <c r="C4304" s="588" t="s">
        <v>26237</v>
      </c>
      <c r="D4304" s="589" t="s">
        <v>18187</v>
      </c>
    </row>
    <row r="4305" spans="1:4" ht="13.5" x14ac:dyDescent="0.25">
      <c r="A4305" s="588" t="s">
        <v>6157</v>
      </c>
      <c r="B4305" s="588" t="s">
        <v>32569</v>
      </c>
      <c r="C4305" s="588" t="s">
        <v>26237</v>
      </c>
      <c r="D4305" s="589" t="s">
        <v>25102</v>
      </c>
    </row>
    <row r="4306" spans="1:4" ht="13.5" x14ac:dyDescent="0.25">
      <c r="A4306" s="588" t="s">
        <v>6159</v>
      </c>
      <c r="B4306" s="588" t="s">
        <v>32570</v>
      </c>
      <c r="C4306" s="588" t="s">
        <v>26237</v>
      </c>
      <c r="D4306" s="589" t="s">
        <v>4990</v>
      </c>
    </row>
    <row r="4307" spans="1:4" ht="13.5" x14ac:dyDescent="0.25">
      <c r="A4307" s="588" t="s">
        <v>6160</v>
      </c>
      <c r="B4307" s="588" t="s">
        <v>32571</v>
      </c>
      <c r="C4307" s="588" t="s">
        <v>26237</v>
      </c>
      <c r="D4307" s="589" t="s">
        <v>32572</v>
      </c>
    </row>
    <row r="4308" spans="1:4" ht="13.5" x14ac:dyDescent="0.25">
      <c r="A4308" s="588" t="s">
        <v>6161</v>
      </c>
      <c r="B4308" s="588" t="s">
        <v>32573</v>
      </c>
      <c r="C4308" s="588" t="s">
        <v>26237</v>
      </c>
      <c r="D4308" s="589" t="s">
        <v>32574</v>
      </c>
    </row>
    <row r="4309" spans="1:4" ht="13.5" x14ac:dyDescent="0.25">
      <c r="A4309" s="588" t="s">
        <v>6162</v>
      </c>
      <c r="B4309" s="588" t="s">
        <v>32575</v>
      </c>
      <c r="C4309" s="588" t="s">
        <v>26237</v>
      </c>
      <c r="D4309" s="589" t="s">
        <v>2867</v>
      </c>
    </row>
    <row r="4310" spans="1:4" ht="13.5" x14ac:dyDescent="0.25">
      <c r="A4310" s="588" t="s">
        <v>6163</v>
      </c>
      <c r="B4310" s="588" t="s">
        <v>32576</v>
      </c>
      <c r="C4310" s="588" t="s">
        <v>26237</v>
      </c>
      <c r="D4310" s="589" t="s">
        <v>32577</v>
      </c>
    </row>
    <row r="4311" spans="1:4" ht="13.5" x14ac:dyDescent="0.25">
      <c r="A4311" s="588" t="s">
        <v>6164</v>
      </c>
      <c r="B4311" s="588" t="s">
        <v>32578</v>
      </c>
      <c r="C4311" s="588" t="s">
        <v>26237</v>
      </c>
      <c r="D4311" s="589" t="s">
        <v>32579</v>
      </c>
    </row>
    <row r="4312" spans="1:4" ht="13.5" x14ac:dyDescent="0.25">
      <c r="A4312" s="588" t="s">
        <v>6165</v>
      </c>
      <c r="B4312" s="588" t="s">
        <v>32580</v>
      </c>
      <c r="C4312" s="588" t="s">
        <v>26237</v>
      </c>
      <c r="D4312" s="589" t="s">
        <v>14671</v>
      </c>
    </row>
    <row r="4313" spans="1:4" ht="13.5" x14ac:dyDescent="0.25">
      <c r="A4313" s="588" t="s">
        <v>6166</v>
      </c>
      <c r="B4313" s="588" t="s">
        <v>32581</v>
      </c>
      <c r="C4313" s="588" t="s">
        <v>26237</v>
      </c>
      <c r="D4313" s="589" t="s">
        <v>32582</v>
      </c>
    </row>
    <row r="4314" spans="1:4" ht="13.5" x14ac:dyDescent="0.25">
      <c r="A4314" s="588" t="s">
        <v>6167</v>
      </c>
      <c r="B4314" s="588" t="s">
        <v>32583</v>
      </c>
      <c r="C4314" s="588" t="s">
        <v>26237</v>
      </c>
      <c r="D4314" s="589" t="s">
        <v>32584</v>
      </c>
    </row>
    <row r="4315" spans="1:4" ht="13.5" x14ac:dyDescent="0.25">
      <c r="A4315" s="588" t="s">
        <v>6168</v>
      </c>
      <c r="B4315" s="588" t="s">
        <v>32585</v>
      </c>
      <c r="C4315" s="588" t="s">
        <v>26237</v>
      </c>
      <c r="D4315" s="589" t="s">
        <v>32586</v>
      </c>
    </row>
    <row r="4316" spans="1:4" ht="13.5" x14ac:dyDescent="0.25">
      <c r="A4316" s="588" t="s">
        <v>6170</v>
      </c>
      <c r="B4316" s="588" t="s">
        <v>32587</v>
      </c>
      <c r="C4316" s="588" t="s">
        <v>26237</v>
      </c>
      <c r="D4316" s="589" t="s">
        <v>32588</v>
      </c>
    </row>
    <row r="4317" spans="1:4" ht="13.5" x14ac:dyDescent="0.25">
      <c r="A4317" s="588" t="s">
        <v>6171</v>
      </c>
      <c r="B4317" s="588" t="s">
        <v>32589</v>
      </c>
      <c r="C4317" s="588" t="s">
        <v>26237</v>
      </c>
      <c r="D4317" s="589" t="s">
        <v>14503</v>
      </c>
    </row>
    <row r="4318" spans="1:4" ht="13.5" x14ac:dyDescent="0.25">
      <c r="A4318" s="588" t="s">
        <v>6172</v>
      </c>
      <c r="B4318" s="588" t="s">
        <v>32590</v>
      </c>
      <c r="C4318" s="588" t="s">
        <v>26237</v>
      </c>
      <c r="D4318" s="589" t="s">
        <v>32591</v>
      </c>
    </row>
    <row r="4319" spans="1:4" ht="13.5" x14ac:dyDescent="0.25">
      <c r="A4319" s="588" t="s">
        <v>6173</v>
      </c>
      <c r="B4319" s="588" t="s">
        <v>32592</v>
      </c>
      <c r="C4319" s="588" t="s">
        <v>26237</v>
      </c>
      <c r="D4319" s="589" t="s">
        <v>16931</v>
      </c>
    </row>
    <row r="4320" spans="1:4" ht="13.5" x14ac:dyDescent="0.25">
      <c r="A4320" s="588" t="s">
        <v>6174</v>
      </c>
      <c r="B4320" s="588" t="s">
        <v>32593</v>
      </c>
      <c r="C4320" s="588" t="s">
        <v>26237</v>
      </c>
      <c r="D4320" s="589" t="s">
        <v>32594</v>
      </c>
    </row>
    <row r="4321" spans="1:4" ht="13.5" x14ac:dyDescent="0.25">
      <c r="A4321" s="588" t="s">
        <v>6175</v>
      </c>
      <c r="B4321" s="588" t="s">
        <v>32595</v>
      </c>
      <c r="C4321" s="588" t="s">
        <v>26237</v>
      </c>
      <c r="D4321" s="589" t="s">
        <v>18164</v>
      </c>
    </row>
    <row r="4322" spans="1:4" ht="13.5" x14ac:dyDescent="0.25">
      <c r="A4322" s="588" t="s">
        <v>6176</v>
      </c>
      <c r="B4322" s="588" t="s">
        <v>32596</v>
      </c>
      <c r="C4322" s="588" t="s">
        <v>26237</v>
      </c>
      <c r="D4322" s="589" t="s">
        <v>32597</v>
      </c>
    </row>
    <row r="4323" spans="1:4" ht="13.5" x14ac:dyDescent="0.25">
      <c r="A4323" s="588" t="s">
        <v>6177</v>
      </c>
      <c r="B4323" s="588" t="s">
        <v>32598</v>
      </c>
      <c r="C4323" s="588" t="s">
        <v>26237</v>
      </c>
      <c r="D4323" s="589" t="s">
        <v>32597</v>
      </c>
    </row>
    <row r="4324" spans="1:4" ht="13.5" x14ac:dyDescent="0.25">
      <c r="A4324" s="588" t="s">
        <v>6178</v>
      </c>
      <c r="B4324" s="588" t="s">
        <v>32599</v>
      </c>
      <c r="C4324" s="588" t="s">
        <v>26237</v>
      </c>
      <c r="D4324" s="589" t="s">
        <v>32600</v>
      </c>
    </row>
    <row r="4325" spans="1:4" ht="13.5" x14ac:dyDescent="0.25">
      <c r="A4325" s="588" t="s">
        <v>6179</v>
      </c>
      <c r="B4325" s="588" t="s">
        <v>32601</v>
      </c>
      <c r="C4325" s="588" t="s">
        <v>26237</v>
      </c>
      <c r="D4325" s="589" t="s">
        <v>32602</v>
      </c>
    </row>
    <row r="4326" spans="1:4" ht="13.5" x14ac:dyDescent="0.25">
      <c r="A4326" s="588" t="s">
        <v>6180</v>
      </c>
      <c r="B4326" s="588" t="s">
        <v>32603</v>
      </c>
      <c r="C4326" s="588" t="s">
        <v>26237</v>
      </c>
      <c r="D4326" s="589" t="s">
        <v>32604</v>
      </c>
    </row>
    <row r="4327" spans="1:4" ht="13.5" x14ac:dyDescent="0.25">
      <c r="A4327" s="588" t="s">
        <v>6181</v>
      </c>
      <c r="B4327" s="588" t="s">
        <v>32605</v>
      </c>
      <c r="C4327" s="588" t="s">
        <v>26237</v>
      </c>
      <c r="D4327" s="589" t="s">
        <v>32606</v>
      </c>
    </row>
    <row r="4328" spans="1:4" ht="13.5" x14ac:dyDescent="0.25">
      <c r="A4328" s="588" t="s">
        <v>6182</v>
      </c>
      <c r="B4328" s="588" t="s">
        <v>32607</v>
      </c>
      <c r="C4328" s="588" t="s">
        <v>26237</v>
      </c>
      <c r="D4328" s="589" t="s">
        <v>32608</v>
      </c>
    </row>
    <row r="4329" spans="1:4" ht="13.5" x14ac:dyDescent="0.25">
      <c r="A4329" s="588" t="s">
        <v>6183</v>
      </c>
      <c r="B4329" s="588" t="s">
        <v>32609</v>
      </c>
      <c r="C4329" s="588" t="s">
        <v>26237</v>
      </c>
      <c r="D4329" s="589" t="s">
        <v>32610</v>
      </c>
    </row>
    <row r="4330" spans="1:4" ht="13.5" x14ac:dyDescent="0.25">
      <c r="A4330" s="588" t="s">
        <v>6184</v>
      </c>
      <c r="B4330" s="588" t="s">
        <v>32611</v>
      </c>
      <c r="C4330" s="588" t="s">
        <v>26237</v>
      </c>
      <c r="D4330" s="589" t="s">
        <v>32612</v>
      </c>
    </row>
    <row r="4331" spans="1:4" ht="13.5" x14ac:dyDescent="0.25">
      <c r="A4331" s="588" t="s">
        <v>6185</v>
      </c>
      <c r="B4331" s="588" t="s">
        <v>32613</v>
      </c>
      <c r="C4331" s="588" t="s">
        <v>26237</v>
      </c>
      <c r="D4331" s="589" t="s">
        <v>32614</v>
      </c>
    </row>
    <row r="4332" spans="1:4" ht="13.5" x14ac:dyDescent="0.25">
      <c r="A4332" s="588" t="s">
        <v>6186</v>
      </c>
      <c r="B4332" s="588" t="s">
        <v>32615</v>
      </c>
      <c r="C4332" s="588" t="s">
        <v>26237</v>
      </c>
      <c r="D4332" s="589" t="s">
        <v>32616</v>
      </c>
    </row>
    <row r="4333" spans="1:4" ht="13.5" x14ac:dyDescent="0.25">
      <c r="A4333" s="588" t="s">
        <v>6187</v>
      </c>
      <c r="B4333" s="588" t="s">
        <v>32617</v>
      </c>
      <c r="C4333" s="588" t="s">
        <v>26237</v>
      </c>
      <c r="D4333" s="589" t="s">
        <v>32618</v>
      </c>
    </row>
    <row r="4334" spans="1:4" ht="13.5" x14ac:dyDescent="0.25">
      <c r="A4334" s="588" t="s">
        <v>6188</v>
      </c>
      <c r="B4334" s="588" t="s">
        <v>32619</v>
      </c>
      <c r="C4334" s="588" t="s">
        <v>26237</v>
      </c>
      <c r="D4334" s="589" t="s">
        <v>32620</v>
      </c>
    </row>
    <row r="4335" spans="1:4" ht="13.5" x14ac:dyDescent="0.25">
      <c r="A4335" s="588" t="s">
        <v>6189</v>
      </c>
      <c r="B4335" s="588" t="s">
        <v>32621</v>
      </c>
      <c r="C4335" s="588" t="s">
        <v>26237</v>
      </c>
      <c r="D4335" s="589" t="s">
        <v>32622</v>
      </c>
    </row>
    <row r="4336" spans="1:4" ht="13.5" x14ac:dyDescent="0.25">
      <c r="A4336" s="588" t="s">
        <v>6190</v>
      </c>
      <c r="B4336" s="588" t="s">
        <v>32623</v>
      </c>
      <c r="C4336" s="588" t="s">
        <v>26237</v>
      </c>
      <c r="D4336" s="589" t="s">
        <v>8208</v>
      </c>
    </row>
    <row r="4337" spans="1:4" ht="13.5" x14ac:dyDescent="0.25">
      <c r="A4337" s="588" t="s">
        <v>6191</v>
      </c>
      <c r="B4337" s="588" t="s">
        <v>32624</v>
      </c>
      <c r="C4337" s="588" t="s">
        <v>26237</v>
      </c>
      <c r="D4337" s="589" t="s">
        <v>21409</v>
      </c>
    </row>
    <row r="4338" spans="1:4" ht="13.5" x14ac:dyDescent="0.25">
      <c r="A4338" s="588" t="s">
        <v>6192</v>
      </c>
      <c r="B4338" s="588" t="s">
        <v>32625</v>
      </c>
      <c r="C4338" s="588" t="s">
        <v>26237</v>
      </c>
      <c r="D4338" s="589" t="s">
        <v>32626</v>
      </c>
    </row>
    <row r="4339" spans="1:4" ht="13.5" x14ac:dyDescent="0.25">
      <c r="A4339" s="588" t="s">
        <v>6193</v>
      </c>
      <c r="B4339" s="588" t="s">
        <v>32627</v>
      </c>
      <c r="C4339" s="588" t="s">
        <v>26237</v>
      </c>
      <c r="D4339" s="589" t="s">
        <v>32628</v>
      </c>
    </row>
    <row r="4340" spans="1:4" ht="13.5" x14ac:dyDescent="0.25">
      <c r="A4340" s="588" t="s">
        <v>6195</v>
      </c>
      <c r="B4340" s="588" t="s">
        <v>32629</v>
      </c>
      <c r="C4340" s="588" t="s">
        <v>26237</v>
      </c>
      <c r="D4340" s="589" t="s">
        <v>21999</v>
      </c>
    </row>
    <row r="4341" spans="1:4" ht="13.5" x14ac:dyDescent="0.25">
      <c r="A4341" s="588" t="s">
        <v>6196</v>
      </c>
      <c r="B4341" s="588" t="s">
        <v>32630</v>
      </c>
      <c r="C4341" s="588" t="s">
        <v>26237</v>
      </c>
      <c r="D4341" s="589" t="s">
        <v>32631</v>
      </c>
    </row>
    <row r="4342" spans="1:4" ht="13.5" x14ac:dyDescent="0.25">
      <c r="A4342" s="588" t="s">
        <v>6197</v>
      </c>
      <c r="B4342" s="588" t="s">
        <v>32632</v>
      </c>
      <c r="C4342" s="588" t="s">
        <v>26237</v>
      </c>
      <c r="D4342" s="589" t="s">
        <v>27892</v>
      </c>
    </row>
    <row r="4343" spans="1:4" ht="13.5" x14ac:dyDescent="0.25">
      <c r="A4343" s="588" t="s">
        <v>6198</v>
      </c>
      <c r="B4343" s="588" t="s">
        <v>32633</v>
      </c>
      <c r="C4343" s="588" t="s">
        <v>26237</v>
      </c>
      <c r="D4343" s="589" t="s">
        <v>32634</v>
      </c>
    </row>
    <row r="4344" spans="1:4" ht="13.5" x14ac:dyDescent="0.25">
      <c r="A4344" s="588" t="s">
        <v>6199</v>
      </c>
      <c r="B4344" s="588" t="s">
        <v>32635</v>
      </c>
      <c r="C4344" s="588" t="s">
        <v>26237</v>
      </c>
      <c r="D4344" s="589" t="s">
        <v>32636</v>
      </c>
    </row>
    <row r="4345" spans="1:4" ht="13.5" x14ac:dyDescent="0.25">
      <c r="A4345" s="588" t="s">
        <v>6200</v>
      </c>
      <c r="B4345" s="588" t="s">
        <v>32637</v>
      </c>
      <c r="C4345" s="588" t="s">
        <v>26237</v>
      </c>
      <c r="D4345" s="589" t="s">
        <v>32638</v>
      </c>
    </row>
    <row r="4346" spans="1:4" ht="13.5" x14ac:dyDescent="0.25">
      <c r="A4346" s="588" t="s">
        <v>6201</v>
      </c>
      <c r="B4346" s="588" t="s">
        <v>32639</v>
      </c>
      <c r="C4346" s="588" t="s">
        <v>26237</v>
      </c>
      <c r="D4346" s="589" t="s">
        <v>32640</v>
      </c>
    </row>
    <row r="4347" spans="1:4" ht="13.5" x14ac:dyDescent="0.25">
      <c r="A4347" s="588" t="s">
        <v>6202</v>
      </c>
      <c r="B4347" s="588" t="s">
        <v>32641</v>
      </c>
      <c r="C4347" s="588" t="s">
        <v>26237</v>
      </c>
      <c r="D4347" s="589" t="s">
        <v>32642</v>
      </c>
    </row>
    <row r="4348" spans="1:4" ht="13.5" x14ac:dyDescent="0.25">
      <c r="A4348" s="588" t="s">
        <v>6203</v>
      </c>
      <c r="B4348" s="588" t="s">
        <v>32643</v>
      </c>
      <c r="C4348" s="588" t="s">
        <v>26237</v>
      </c>
      <c r="D4348" s="589" t="s">
        <v>32642</v>
      </c>
    </row>
    <row r="4349" spans="1:4" ht="13.5" x14ac:dyDescent="0.25">
      <c r="A4349" s="588" t="s">
        <v>6204</v>
      </c>
      <c r="B4349" s="588" t="s">
        <v>32644</v>
      </c>
      <c r="C4349" s="588" t="s">
        <v>26237</v>
      </c>
      <c r="D4349" s="589" t="s">
        <v>32645</v>
      </c>
    </row>
    <row r="4350" spans="1:4" ht="13.5" x14ac:dyDescent="0.25">
      <c r="A4350" s="588" t="s">
        <v>6205</v>
      </c>
      <c r="B4350" s="588" t="s">
        <v>32646</v>
      </c>
      <c r="C4350" s="588" t="s">
        <v>26237</v>
      </c>
      <c r="D4350" s="589" t="s">
        <v>32645</v>
      </c>
    </row>
    <row r="4351" spans="1:4" ht="13.5" x14ac:dyDescent="0.25">
      <c r="A4351" s="588" t="s">
        <v>6206</v>
      </c>
      <c r="B4351" s="588" t="s">
        <v>32647</v>
      </c>
      <c r="C4351" s="588" t="s">
        <v>26237</v>
      </c>
      <c r="D4351" s="589" t="s">
        <v>24703</v>
      </c>
    </row>
    <row r="4352" spans="1:4" ht="13.5" x14ac:dyDescent="0.25">
      <c r="A4352" s="588" t="s">
        <v>6207</v>
      </c>
      <c r="B4352" s="588" t="s">
        <v>32648</v>
      </c>
      <c r="C4352" s="588" t="s">
        <v>26237</v>
      </c>
      <c r="D4352" s="589" t="s">
        <v>24703</v>
      </c>
    </row>
    <row r="4353" spans="1:4" ht="13.5" x14ac:dyDescent="0.25">
      <c r="A4353" s="588" t="s">
        <v>6208</v>
      </c>
      <c r="B4353" s="588" t="s">
        <v>32649</v>
      </c>
      <c r="C4353" s="588" t="s">
        <v>26237</v>
      </c>
      <c r="D4353" s="589" t="s">
        <v>32650</v>
      </c>
    </row>
    <row r="4354" spans="1:4" ht="13.5" x14ac:dyDescent="0.25">
      <c r="A4354" s="588" t="s">
        <v>6209</v>
      </c>
      <c r="B4354" s="588" t="s">
        <v>32651</v>
      </c>
      <c r="C4354" s="588" t="s">
        <v>26237</v>
      </c>
      <c r="D4354" s="589" t="s">
        <v>32652</v>
      </c>
    </row>
    <row r="4355" spans="1:4" ht="13.5" x14ac:dyDescent="0.25">
      <c r="A4355" s="588" t="s">
        <v>6210</v>
      </c>
      <c r="B4355" s="588" t="s">
        <v>32653</v>
      </c>
      <c r="C4355" s="588" t="s">
        <v>26237</v>
      </c>
      <c r="D4355" s="589" t="s">
        <v>32654</v>
      </c>
    </row>
    <row r="4356" spans="1:4" ht="13.5" x14ac:dyDescent="0.25">
      <c r="A4356" s="588" t="s">
        <v>6211</v>
      </c>
      <c r="B4356" s="588" t="s">
        <v>32655</v>
      </c>
      <c r="C4356" s="588" t="s">
        <v>26237</v>
      </c>
      <c r="D4356" s="589" t="s">
        <v>32656</v>
      </c>
    </row>
    <row r="4357" spans="1:4" ht="13.5" x14ac:dyDescent="0.25">
      <c r="A4357" s="588" t="s">
        <v>6212</v>
      </c>
      <c r="B4357" s="588" t="s">
        <v>32657</v>
      </c>
      <c r="C4357" s="588" t="s">
        <v>26237</v>
      </c>
      <c r="D4357" s="589" t="s">
        <v>32658</v>
      </c>
    </row>
    <row r="4358" spans="1:4" ht="13.5" x14ac:dyDescent="0.25">
      <c r="A4358" s="588" t="s">
        <v>6213</v>
      </c>
      <c r="B4358" s="588" t="s">
        <v>32659</v>
      </c>
      <c r="C4358" s="588" t="s">
        <v>26237</v>
      </c>
      <c r="D4358" s="589" t="s">
        <v>32660</v>
      </c>
    </row>
    <row r="4359" spans="1:4" ht="13.5" x14ac:dyDescent="0.25">
      <c r="A4359" s="588" t="s">
        <v>6214</v>
      </c>
      <c r="B4359" s="588" t="s">
        <v>32661</v>
      </c>
      <c r="C4359" s="588" t="s">
        <v>26237</v>
      </c>
      <c r="D4359" s="589" t="s">
        <v>32662</v>
      </c>
    </row>
    <row r="4360" spans="1:4" ht="13.5" x14ac:dyDescent="0.25">
      <c r="A4360" s="588" t="s">
        <v>6215</v>
      </c>
      <c r="B4360" s="588" t="s">
        <v>32663</v>
      </c>
      <c r="C4360" s="588" t="s">
        <v>26237</v>
      </c>
      <c r="D4360" s="589" t="s">
        <v>32184</v>
      </c>
    </row>
    <row r="4361" spans="1:4" ht="13.5" x14ac:dyDescent="0.25">
      <c r="A4361" s="588" t="s">
        <v>6216</v>
      </c>
      <c r="B4361" s="588" t="s">
        <v>32664</v>
      </c>
      <c r="C4361" s="588" t="s">
        <v>26237</v>
      </c>
      <c r="D4361" s="589" t="s">
        <v>32665</v>
      </c>
    </row>
    <row r="4362" spans="1:4" ht="13.5" x14ac:dyDescent="0.25">
      <c r="A4362" s="588" t="s">
        <v>6217</v>
      </c>
      <c r="B4362" s="588" t="s">
        <v>32666</v>
      </c>
      <c r="C4362" s="588" t="s">
        <v>26237</v>
      </c>
      <c r="D4362" s="589" t="s">
        <v>32667</v>
      </c>
    </row>
    <row r="4363" spans="1:4" ht="13.5" x14ac:dyDescent="0.25">
      <c r="A4363" s="588" t="s">
        <v>6218</v>
      </c>
      <c r="B4363" s="588" t="s">
        <v>32668</v>
      </c>
      <c r="C4363" s="588" t="s">
        <v>26237</v>
      </c>
      <c r="D4363" s="589" t="s">
        <v>22413</v>
      </c>
    </row>
    <row r="4364" spans="1:4" ht="13.5" x14ac:dyDescent="0.25">
      <c r="A4364" s="588" t="s">
        <v>6219</v>
      </c>
      <c r="B4364" s="588" t="s">
        <v>32669</v>
      </c>
      <c r="C4364" s="588" t="s">
        <v>26237</v>
      </c>
      <c r="D4364" s="589" t="s">
        <v>32670</v>
      </c>
    </row>
    <row r="4365" spans="1:4" ht="13.5" x14ac:dyDescent="0.25">
      <c r="A4365" s="588" t="s">
        <v>6220</v>
      </c>
      <c r="B4365" s="588" t="s">
        <v>32671</v>
      </c>
      <c r="C4365" s="588" t="s">
        <v>26237</v>
      </c>
      <c r="D4365" s="589" t="s">
        <v>32672</v>
      </c>
    </row>
    <row r="4366" spans="1:4" ht="13.5" x14ac:dyDescent="0.25">
      <c r="A4366" s="588" t="s">
        <v>6221</v>
      </c>
      <c r="B4366" s="588" t="s">
        <v>32673</v>
      </c>
      <c r="C4366" s="588" t="s">
        <v>26237</v>
      </c>
      <c r="D4366" s="589" t="s">
        <v>13589</v>
      </c>
    </row>
    <row r="4367" spans="1:4" ht="13.5" x14ac:dyDescent="0.25">
      <c r="A4367" s="588" t="s">
        <v>6222</v>
      </c>
      <c r="B4367" s="588" t="s">
        <v>32674</v>
      </c>
      <c r="C4367" s="588" t="s">
        <v>26237</v>
      </c>
      <c r="D4367" s="589" t="s">
        <v>32675</v>
      </c>
    </row>
    <row r="4368" spans="1:4" ht="13.5" x14ac:dyDescent="0.25">
      <c r="A4368" s="588" t="s">
        <v>6223</v>
      </c>
      <c r="B4368" s="588" t="s">
        <v>32676</v>
      </c>
      <c r="C4368" s="588" t="s">
        <v>26237</v>
      </c>
      <c r="D4368" s="589" t="s">
        <v>32677</v>
      </c>
    </row>
    <row r="4369" spans="1:4" ht="13.5" x14ac:dyDescent="0.25">
      <c r="A4369" s="588" t="s">
        <v>6224</v>
      </c>
      <c r="B4369" s="588" t="s">
        <v>32678</v>
      </c>
      <c r="C4369" s="588" t="s">
        <v>26237</v>
      </c>
      <c r="D4369" s="589" t="s">
        <v>32679</v>
      </c>
    </row>
    <row r="4370" spans="1:4" ht="13.5" x14ac:dyDescent="0.25">
      <c r="A4370" s="588" t="s">
        <v>6226</v>
      </c>
      <c r="B4370" s="588" t="s">
        <v>32680</v>
      </c>
      <c r="C4370" s="588" t="s">
        <v>26237</v>
      </c>
      <c r="D4370" s="589" t="s">
        <v>1422</v>
      </c>
    </row>
    <row r="4371" spans="1:4" ht="13.5" x14ac:dyDescent="0.25">
      <c r="A4371" s="588" t="s">
        <v>6227</v>
      </c>
      <c r="B4371" s="588" t="s">
        <v>32681</v>
      </c>
      <c r="C4371" s="588" t="s">
        <v>26237</v>
      </c>
      <c r="D4371" s="589" t="s">
        <v>32682</v>
      </c>
    </row>
    <row r="4372" spans="1:4" ht="13.5" x14ac:dyDescent="0.25">
      <c r="A4372" s="588" t="s">
        <v>6228</v>
      </c>
      <c r="B4372" s="588" t="s">
        <v>32683</v>
      </c>
      <c r="C4372" s="588" t="s">
        <v>26237</v>
      </c>
      <c r="D4372" s="589" t="s">
        <v>22109</v>
      </c>
    </row>
    <row r="4373" spans="1:4" ht="13.5" x14ac:dyDescent="0.25">
      <c r="A4373" s="588" t="s">
        <v>6229</v>
      </c>
      <c r="B4373" s="588" t="s">
        <v>32684</v>
      </c>
      <c r="C4373" s="588" t="s">
        <v>26237</v>
      </c>
      <c r="D4373" s="589" t="s">
        <v>32685</v>
      </c>
    </row>
    <row r="4374" spans="1:4" ht="13.5" x14ac:dyDescent="0.25">
      <c r="A4374" s="588" t="s">
        <v>6230</v>
      </c>
      <c r="B4374" s="588" t="s">
        <v>32686</v>
      </c>
      <c r="C4374" s="588" t="s">
        <v>26237</v>
      </c>
      <c r="D4374" s="589" t="s">
        <v>32687</v>
      </c>
    </row>
    <row r="4375" spans="1:4" ht="13.5" x14ac:dyDescent="0.25">
      <c r="A4375" s="588" t="s">
        <v>6231</v>
      </c>
      <c r="B4375" s="588" t="s">
        <v>32688</v>
      </c>
      <c r="C4375" s="588" t="s">
        <v>26237</v>
      </c>
      <c r="D4375" s="589" t="s">
        <v>13967</v>
      </c>
    </row>
    <row r="4376" spans="1:4" ht="13.5" x14ac:dyDescent="0.25">
      <c r="A4376" s="588" t="s">
        <v>6232</v>
      </c>
      <c r="B4376" s="588" t="s">
        <v>32689</v>
      </c>
      <c r="C4376" s="588" t="s">
        <v>26237</v>
      </c>
      <c r="D4376" s="589" t="s">
        <v>32690</v>
      </c>
    </row>
    <row r="4377" spans="1:4" ht="13.5" x14ac:dyDescent="0.25">
      <c r="A4377" s="588" t="s">
        <v>6233</v>
      </c>
      <c r="B4377" s="588" t="s">
        <v>32691</v>
      </c>
      <c r="C4377" s="588" t="s">
        <v>26237</v>
      </c>
      <c r="D4377" s="589" t="s">
        <v>32692</v>
      </c>
    </row>
    <row r="4378" spans="1:4" ht="13.5" x14ac:dyDescent="0.25">
      <c r="A4378" s="588" t="s">
        <v>6234</v>
      </c>
      <c r="B4378" s="588" t="s">
        <v>32693</v>
      </c>
      <c r="C4378" s="588" t="s">
        <v>26237</v>
      </c>
      <c r="D4378" s="589" t="s">
        <v>32692</v>
      </c>
    </row>
    <row r="4379" spans="1:4" ht="13.5" x14ac:dyDescent="0.25">
      <c r="A4379" s="588" t="s">
        <v>6235</v>
      </c>
      <c r="B4379" s="588" t="s">
        <v>32694</v>
      </c>
      <c r="C4379" s="588" t="s">
        <v>26237</v>
      </c>
      <c r="D4379" s="589" t="s">
        <v>32695</v>
      </c>
    </row>
    <row r="4380" spans="1:4" ht="13.5" x14ac:dyDescent="0.25">
      <c r="A4380" s="588" t="s">
        <v>6236</v>
      </c>
      <c r="B4380" s="588" t="s">
        <v>32696</v>
      </c>
      <c r="C4380" s="588" t="s">
        <v>26237</v>
      </c>
      <c r="D4380" s="589" t="s">
        <v>32695</v>
      </c>
    </row>
    <row r="4381" spans="1:4" ht="13.5" x14ac:dyDescent="0.25">
      <c r="A4381" s="588" t="s">
        <v>6237</v>
      </c>
      <c r="B4381" s="588" t="s">
        <v>32697</v>
      </c>
      <c r="C4381" s="588" t="s">
        <v>26237</v>
      </c>
      <c r="D4381" s="589" t="s">
        <v>32698</v>
      </c>
    </row>
    <row r="4382" spans="1:4" ht="13.5" x14ac:dyDescent="0.25">
      <c r="A4382" s="588" t="s">
        <v>6238</v>
      </c>
      <c r="B4382" s="588" t="s">
        <v>32699</v>
      </c>
      <c r="C4382" s="588" t="s">
        <v>26237</v>
      </c>
      <c r="D4382" s="589" t="s">
        <v>32698</v>
      </c>
    </row>
    <row r="4383" spans="1:4" ht="13.5" x14ac:dyDescent="0.25">
      <c r="A4383" s="588" t="s">
        <v>6239</v>
      </c>
      <c r="B4383" s="588" t="s">
        <v>32700</v>
      </c>
      <c r="C4383" s="588" t="s">
        <v>26237</v>
      </c>
      <c r="D4383" s="589" t="s">
        <v>32701</v>
      </c>
    </row>
    <row r="4384" spans="1:4" ht="13.5" x14ac:dyDescent="0.25">
      <c r="A4384" s="588" t="s">
        <v>6240</v>
      </c>
      <c r="B4384" s="588" t="s">
        <v>32702</v>
      </c>
      <c r="C4384" s="588" t="s">
        <v>26237</v>
      </c>
      <c r="D4384" s="589" t="s">
        <v>32703</v>
      </c>
    </row>
    <row r="4385" spans="1:4" ht="13.5" x14ac:dyDescent="0.25">
      <c r="A4385" s="588" t="s">
        <v>6241</v>
      </c>
      <c r="B4385" s="588" t="s">
        <v>32704</v>
      </c>
      <c r="C4385" s="588" t="s">
        <v>26237</v>
      </c>
      <c r="D4385" s="589" t="s">
        <v>32705</v>
      </c>
    </row>
    <row r="4386" spans="1:4" ht="13.5" x14ac:dyDescent="0.25">
      <c r="A4386" s="588" t="s">
        <v>6242</v>
      </c>
      <c r="B4386" s="588" t="s">
        <v>32706</v>
      </c>
      <c r="C4386" s="588" t="s">
        <v>26237</v>
      </c>
      <c r="D4386" s="589" t="s">
        <v>32707</v>
      </c>
    </row>
    <row r="4387" spans="1:4" ht="13.5" x14ac:dyDescent="0.25">
      <c r="A4387" s="588" t="s">
        <v>6243</v>
      </c>
      <c r="B4387" s="588" t="s">
        <v>32708</v>
      </c>
      <c r="C4387" s="588" t="s">
        <v>26237</v>
      </c>
      <c r="D4387" s="589" t="s">
        <v>32709</v>
      </c>
    </row>
    <row r="4388" spans="1:4" ht="13.5" x14ac:dyDescent="0.25">
      <c r="A4388" s="588" t="s">
        <v>6244</v>
      </c>
      <c r="B4388" s="588" t="s">
        <v>32710</v>
      </c>
      <c r="C4388" s="588" t="s">
        <v>26237</v>
      </c>
      <c r="D4388" s="589" t="s">
        <v>32711</v>
      </c>
    </row>
    <row r="4389" spans="1:4" ht="13.5" x14ac:dyDescent="0.25">
      <c r="A4389" s="588" t="s">
        <v>6245</v>
      </c>
      <c r="B4389" s="588" t="s">
        <v>32712</v>
      </c>
      <c r="C4389" s="588" t="s">
        <v>26237</v>
      </c>
      <c r="D4389" s="589" t="s">
        <v>32713</v>
      </c>
    </row>
    <row r="4390" spans="1:4" ht="13.5" x14ac:dyDescent="0.25">
      <c r="A4390" s="588" t="s">
        <v>6246</v>
      </c>
      <c r="B4390" s="588" t="s">
        <v>32714</v>
      </c>
      <c r="C4390" s="588" t="s">
        <v>26237</v>
      </c>
      <c r="D4390" s="589" t="s">
        <v>32715</v>
      </c>
    </row>
    <row r="4391" spans="1:4" ht="13.5" x14ac:dyDescent="0.25">
      <c r="A4391" s="588" t="s">
        <v>6247</v>
      </c>
      <c r="B4391" s="588" t="s">
        <v>32716</v>
      </c>
      <c r="C4391" s="588" t="s">
        <v>26237</v>
      </c>
      <c r="D4391" s="589" t="s">
        <v>32717</v>
      </c>
    </row>
    <row r="4392" spans="1:4" ht="13.5" x14ac:dyDescent="0.25">
      <c r="A4392" s="588" t="s">
        <v>6248</v>
      </c>
      <c r="B4392" s="588" t="s">
        <v>32718</v>
      </c>
      <c r="C4392" s="588" t="s">
        <v>26237</v>
      </c>
      <c r="D4392" s="589" t="s">
        <v>32719</v>
      </c>
    </row>
    <row r="4393" spans="1:4" ht="13.5" x14ac:dyDescent="0.25">
      <c r="A4393" s="588" t="s">
        <v>6249</v>
      </c>
      <c r="B4393" s="588" t="s">
        <v>32720</v>
      </c>
      <c r="C4393" s="588" t="s">
        <v>26237</v>
      </c>
      <c r="D4393" s="589" t="s">
        <v>32721</v>
      </c>
    </row>
    <row r="4394" spans="1:4" ht="13.5" x14ac:dyDescent="0.25">
      <c r="A4394" s="588" t="s">
        <v>6250</v>
      </c>
      <c r="B4394" s="588" t="s">
        <v>32722</v>
      </c>
      <c r="C4394" s="588" t="s">
        <v>26237</v>
      </c>
      <c r="D4394" s="589" t="s">
        <v>32723</v>
      </c>
    </row>
    <row r="4395" spans="1:4" ht="13.5" x14ac:dyDescent="0.25">
      <c r="A4395" s="588" t="s">
        <v>6251</v>
      </c>
      <c r="B4395" s="588" t="s">
        <v>32724</v>
      </c>
      <c r="C4395" s="588" t="s">
        <v>26237</v>
      </c>
      <c r="D4395" s="589" t="s">
        <v>30756</v>
      </c>
    </row>
    <row r="4396" spans="1:4" ht="13.5" x14ac:dyDescent="0.25">
      <c r="A4396" s="588" t="s">
        <v>6252</v>
      </c>
      <c r="B4396" s="588" t="s">
        <v>32725</v>
      </c>
      <c r="C4396" s="588" t="s">
        <v>26237</v>
      </c>
      <c r="D4396" s="589" t="s">
        <v>24223</v>
      </c>
    </row>
    <row r="4397" spans="1:4" ht="13.5" x14ac:dyDescent="0.25">
      <c r="A4397" s="588" t="s">
        <v>6254</v>
      </c>
      <c r="B4397" s="588" t="s">
        <v>32726</v>
      </c>
      <c r="C4397" s="588" t="s">
        <v>26237</v>
      </c>
      <c r="D4397" s="589" t="s">
        <v>18130</v>
      </c>
    </row>
    <row r="4398" spans="1:4" ht="13.5" x14ac:dyDescent="0.25">
      <c r="A4398" s="588" t="s">
        <v>6255</v>
      </c>
      <c r="B4398" s="588" t="s">
        <v>32727</v>
      </c>
      <c r="C4398" s="588" t="s">
        <v>26237</v>
      </c>
      <c r="D4398" s="589" t="s">
        <v>32728</v>
      </c>
    </row>
    <row r="4399" spans="1:4" ht="13.5" x14ac:dyDescent="0.25">
      <c r="A4399" s="588" t="s">
        <v>6256</v>
      </c>
      <c r="B4399" s="588" t="s">
        <v>32729</v>
      </c>
      <c r="C4399" s="588" t="s">
        <v>26237</v>
      </c>
      <c r="D4399" s="589" t="s">
        <v>29361</v>
      </c>
    </row>
    <row r="4400" spans="1:4" ht="13.5" x14ac:dyDescent="0.25">
      <c r="A4400" s="588" t="s">
        <v>6257</v>
      </c>
      <c r="B4400" s="588" t="s">
        <v>32730</v>
      </c>
      <c r="C4400" s="588" t="s">
        <v>26237</v>
      </c>
      <c r="D4400" s="589" t="s">
        <v>32731</v>
      </c>
    </row>
    <row r="4401" spans="1:4" ht="13.5" x14ac:dyDescent="0.25">
      <c r="A4401" s="588" t="s">
        <v>6258</v>
      </c>
      <c r="B4401" s="588" t="s">
        <v>32732</v>
      </c>
      <c r="C4401" s="588" t="s">
        <v>26237</v>
      </c>
      <c r="D4401" s="589" t="s">
        <v>32731</v>
      </c>
    </row>
    <row r="4402" spans="1:4" ht="13.5" x14ac:dyDescent="0.25">
      <c r="A4402" s="588" t="s">
        <v>6259</v>
      </c>
      <c r="B4402" s="588" t="s">
        <v>32733</v>
      </c>
      <c r="C4402" s="588" t="s">
        <v>26237</v>
      </c>
      <c r="D4402" s="589" t="s">
        <v>2237</v>
      </c>
    </row>
    <row r="4403" spans="1:4" ht="13.5" x14ac:dyDescent="0.25">
      <c r="A4403" s="588" t="s">
        <v>6260</v>
      </c>
      <c r="B4403" s="588" t="s">
        <v>32734</v>
      </c>
      <c r="C4403" s="588" t="s">
        <v>26237</v>
      </c>
      <c r="D4403" s="589" t="s">
        <v>2237</v>
      </c>
    </row>
    <row r="4404" spans="1:4" ht="13.5" x14ac:dyDescent="0.25">
      <c r="A4404" s="588" t="s">
        <v>6261</v>
      </c>
      <c r="B4404" s="588" t="s">
        <v>32735</v>
      </c>
      <c r="C4404" s="588" t="s">
        <v>26237</v>
      </c>
      <c r="D4404" s="589" t="s">
        <v>17670</v>
      </c>
    </row>
    <row r="4405" spans="1:4" ht="13.5" x14ac:dyDescent="0.25">
      <c r="A4405" s="588" t="s">
        <v>6262</v>
      </c>
      <c r="B4405" s="588" t="s">
        <v>32736</v>
      </c>
      <c r="C4405" s="588" t="s">
        <v>26237</v>
      </c>
      <c r="D4405" s="589" t="s">
        <v>17670</v>
      </c>
    </row>
    <row r="4406" spans="1:4" ht="13.5" x14ac:dyDescent="0.25">
      <c r="A4406" s="588" t="s">
        <v>6263</v>
      </c>
      <c r="B4406" s="588" t="s">
        <v>32737</v>
      </c>
      <c r="C4406" s="588" t="s">
        <v>26237</v>
      </c>
      <c r="D4406" s="589" t="s">
        <v>14285</v>
      </c>
    </row>
    <row r="4407" spans="1:4" ht="13.5" x14ac:dyDescent="0.25">
      <c r="A4407" s="588" t="s">
        <v>6264</v>
      </c>
      <c r="B4407" s="588" t="s">
        <v>32738</v>
      </c>
      <c r="C4407" s="588" t="s">
        <v>26237</v>
      </c>
      <c r="D4407" s="589" t="s">
        <v>32739</v>
      </c>
    </row>
    <row r="4408" spans="1:4" ht="13.5" x14ac:dyDescent="0.25">
      <c r="A4408" s="588" t="s">
        <v>6265</v>
      </c>
      <c r="B4408" s="588" t="s">
        <v>32740</v>
      </c>
      <c r="C4408" s="588" t="s">
        <v>26237</v>
      </c>
      <c r="D4408" s="589" t="s">
        <v>32741</v>
      </c>
    </row>
    <row r="4409" spans="1:4" ht="13.5" x14ac:dyDescent="0.25">
      <c r="A4409" s="588" t="s">
        <v>6266</v>
      </c>
      <c r="B4409" s="588" t="s">
        <v>32742</v>
      </c>
      <c r="C4409" s="588" t="s">
        <v>26237</v>
      </c>
      <c r="D4409" s="589" t="s">
        <v>634</v>
      </c>
    </row>
    <row r="4410" spans="1:4" ht="13.5" x14ac:dyDescent="0.25">
      <c r="A4410" s="588" t="s">
        <v>6267</v>
      </c>
      <c r="B4410" s="588" t="s">
        <v>32743</v>
      </c>
      <c r="C4410" s="588" t="s">
        <v>26237</v>
      </c>
      <c r="D4410" s="589" t="s">
        <v>32744</v>
      </c>
    </row>
    <row r="4411" spans="1:4" ht="13.5" x14ac:dyDescent="0.25">
      <c r="A4411" s="588" t="s">
        <v>6268</v>
      </c>
      <c r="B4411" s="588" t="s">
        <v>32745</v>
      </c>
      <c r="C4411" s="588" t="s">
        <v>26237</v>
      </c>
      <c r="D4411" s="589" t="s">
        <v>25844</v>
      </c>
    </row>
    <row r="4412" spans="1:4" ht="13.5" x14ac:dyDescent="0.25">
      <c r="A4412" s="588" t="s">
        <v>6269</v>
      </c>
      <c r="B4412" s="588" t="s">
        <v>32746</v>
      </c>
      <c r="C4412" s="588" t="s">
        <v>26237</v>
      </c>
      <c r="D4412" s="589" t="s">
        <v>32747</v>
      </c>
    </row>
    <row r="4413" spans="1:4" ht="13.5" x14ac:dyDescent="0.25">
      <c r="A4413" s="588" t="s">
        <v>6270</v>
      </c>
      <c r="B4413" s="588" t="s">
        <v>32748</v>
      </c>
      <c r="C4413" s="588" t="s">
        <v>26237</v>
      </c>
      <c r="D4413" s="589" t="s">
        <v>32749</v>
      </c>
    </row>
    <row r="4414" spans="1:4" ht="13.5" x14ac:dyDescent="0.25">
      <c r="A4414" s="588" t="s">
        <v>6271</v>
      </c>
      <c r="B4414" s="588" t="s">
        <v>32750</v>
      </c>
      <c r="C4414" s="588" t="s">
        <v>26237</v>
      </c>
      <c r="D4414" s="589" t="s">
        <v>32751</v>
      </c>
    </row>
    <row r="4415" spans="1:4" ht="13.5" x14ac:dyDescent="0.25">
      <c r="A4415" s="588" t="s">
        <v>6272</v>
      </c>
      <c r="B4415" s="588" t="s">
        <v>32752</v>
      </c>
      <c r="C4415" s="588" t="s">
        <v>26237</v>
      </c>
      <c r="D4415" s="589" t="s">
        <v>32753</v>
      </c>
    </row>
    <row r="4416" spans="1:4" ht="13.5" x14ac:dyDescent="0.25">
      <c r="A4416" s="588" t="s">
        <v>6273</v>
      </c>
      <c r="B4416" s="588" t="s">
        <v>32754</v>
      </c>
      <c r="C4416" s="588" t="s">
        <v>26237</v>
      </c>
      <c r="D4416" s="589" t="s">
        <v>32755</v>
      </c>
    </row>
    <row r="4417" spans="1:4" ht="13.5" x14ac:dyDescent="0.25">
      <c r="A4417" s="588" t="s">
        <v>6274</v>
      </c>
      <c r="B4417" s="588" t="s">
        <v>32756</v>
      </c>
      <c r="C4417" s="588" t="s">
        <v>26237</v>
      </c>
      <c r="D4417" s="589" t="s">
        <v>32757</v>
      </c>
    </row>
    <row r="4418" spans="1:4" ht="13.5" x14ac:dyDescent="0.25">
      <c r="A4418" s="588" t="s">
        <v>6275</v>
      </c>
      <c r="B4418" s="588" t="s">
        <v>32758</v>
      </c>
      <c r="C4418" s="588" t="s">
        <v>26237</v>
      </c>
      <c r="D4418" s="589" t="s">
        <v>32759</v>
      </c>
    </row>
    <row r="4419" spans="1:4" ht="13.5" x14ac:dyDescent="0.25">
      <c r="A4419" s="588" t="s">
        <v>6276</v>
      </c>
      <c r="B4419" s="588" t="s">
        <v>32760</v>
      </c>
      <c r="C4419" s="588" t="s">
        <v>26237</v>
      </c>
      <c r="D4419" s="589" t="s">
        <v>32761</v>
      </c>
    </row>
    <row r="4420" spans="1:4" ht="13.5" x14ac:dyDescent="0.25">
      <c r="A4420" s="588" t="s">
        <v>6277</v>
      </c>
      <c r="B4420" s="588" t="s">
        <v>32762</v>
      </c>
      <c r="C4420" s="588" t="s">
        <v>26237</v>
      </c>
      <c r="D4420" s="589" t="s">
        <v>32763</v>
      </c>
    </row>
    <row r="4421" spans="1:4" ht="13.5" x14ac:dyDescent="0.25">
      <c r="A4421" s="588" t="s">
        <v>6278</v>
      </c>
      <c r="B4421" s="588" t="s">
        <v>32764</v>
      </c>
      <c r="C4421" s="588" t="s">
        <v>26237</v>
      </c>
      <c r="D4421" s="589" t="s">
        <v>32765</v>
      </c>
    </row>
    <row r="4422" spans="1:4" ht="13.5" x14ac:dyDescent="0.25">
      <c r="A4422" s="588" t="s">
        <v>6279</v>
      </c>
      <c r="B4422" s="588" t="s">
        <v>32766</v>
      </c>
      <c r="C4422" s="588" t="s">
        <v>26237</v>
      </c>
      <c r="D4422" s="589" t="s">
        <v>32767</v>
      </c>
    </row>
    <row r="4423" spans="1:4" ht="13.5" x14ac:dyDescent="0.25">
      <c r="A4423" s="588" t="s">
        <v>6280</v>
      </c>
      <c r="B4423" s="588" t="s">
        <v>32768</v>
      </c>
      <c r="C4423" s="588" t="s">
        <v>26237</v>
      </c>
      <c r="D4423" s="589" t="s">
        <v>32769</v>
      </c>
    </row>
    <row r="4424" spans="1:4" ht="13.5" x14ac:dyDescent="0.25">
      <c r="A4424" s="588" t="s">
        <v>6281</v>
      </c>
      <c r="B4424" s="588" t="s">
        <v>32770</v>
      </c>
      <c r="C4424" s="588" t="s">
        <v>26237</v>
      </c>
      <c r="D4424" s="589" t="s">
        <v>32771</v>
      </c>
    </row>
    <row r="4425" spans="1:4" ht="13.5" x14ac:dyDescent="0.25">
      <c r="A4425" s="588" t="s">
        <v>6282</v>
      </c>
      <c r="B4425" s="588" t="s">
        <v>32772</v>
      </c>
      <c r="C4425" s="588" t="s">
        <v>26237</v>
      </c>
      <c r="D4425" s="589" t="s">
        <v>17830</v>
      </c>
    </row>
    <row r="4426" spans="1:4" ht="13.5" x14ac:dyDescent="0.25">
      <c r="A4426" s="588" t="s">
        <v>6283</v>
      </c>
      <c r="B4426" s="588" t="s">
        <v>32773</v>
      </c>
      <c r="C4426" s="588" t="s">
        <v>26237</v>
      </c>
      <c r="D4426" s="589" t="s">
        <v>32774</v>
      </c>
    </row>
    <row r="4427" spans="1:4" ht="13.5" x14ac:dyDescent="0.25">
      <c r="A4427" s="588" t="s">
        <v>6284</v>
      </c>
      <c r="B4427" s="588" t="s">
        <v>32775</v>
      </c>
      <c r="C4427" s="588" t="s">
        <v>26237</v>
      </c>
      <c r="D4427" s="589" t="s">
        <v>18677</v>
      </c>
    </row>
    <row r="4428" spans="1:4" ht="13.5" x14ac:dyDescent="0.25">
      <c r="A4428" s="588" t="s">
        <v>6285</v>
      </c>
      <c r="B4428" s="588" t="s">
        <v>32776</v>
      </c>
      <c r="C4428" s="588" t="s">
        <v>26237</v>
      </c>
      <c r="D4428" s="589" t="s">
        <v>32777</v>
      </c>
    </row>
    <row r="4429" spans="1:4" ht="13.5" x14ac:dyDescent="0.25">
      <c r="A4429" s="588" t="s">
        <v>6286</v>
      </c>
      <c r="B4429" s="588" t="s">
        <v>32778</v>
      </c>
      <c r="C4429" s="588" t="s">
        <v>26237</v>
      </c>
      <c r="D4429" s="589" t="s">
        <v>18417</v>
      </c>
    </row>
    <row r="4430" spans="1:4" ht="13.5" x14ac:dyDescent="0.25">
      <c r="A4430" s="588" t="s">
        <v>6287</v>
      </c>
      <c r="B4430" s="588" t="s">
        <v>32779</v>
      </c>
      <c r="C4430" s="588" t="s">
        <v>26237</v>
      </c>
      <c r="D4430" s="589" t="s">
        <v>32780</v>
      </c>
    </row>
    <row r="4431" spans="1:4" ht="13.5" x14ac:dyDescent="0.25">
      <c r="A4431" s="588" t="s">
        <v>14674</v>
      </c>
      <c r="B4431" s="588" t="s">
        <v>32781</v>
      </c>
      <c r="C4431" s="588" t="s">
        <v>26237</v>
      </c>
      <c r="D4431" s="589" t="s">
        <v>32782</v>
      </c>
    </row>
    <row r="4432" spans="1:4" ht="13.5" x14ac:dyDescent="0.25">
      <c r="A4432" s="588" t="s">
        <v>14675</v>
      </c>
      <c r="B4432" s="588" t="s">
        <v>32783</v>
      </c>
      <c r="C4432" s="588" t="s">
        <v>26237</v>
      </c>
      <c r="D4432" s="589" t="s">
        <v>32784</v>
      </c>
    </row>
    <row r="4433" spans="1:4" ht="13.5" x14ac:dyDescent="0.25">
      <c r="A4433" s="588" t="s">
        <v>14676</v>
      </c>
      <c r="B4433" s="588" t="s">
        <v>32785</v>
      </c>
      <c r="C4433" s="588" t="s">
        <v>26237</v>
      </c>
      <c r="D4433" s="589" t="s">
        <v>32786</v>
      </c>
    </row>
    <row r="4434" spans="1:4" ht="13.5" x14ac:dyDescent="0.25">
      <c r="A4434" s="588" t="s">
        <v>14677</v>
      </c>
      <c r="B4434" s="588" t="s">
        <v>32787</v>
      </c>
      <c r="C4434" s="588" t="s">
        <v>26237</v>
      </c>
      <c r="D4434" s="589" t="s">
        <v>32788</v>
      </c>
    </row>
    <row r="4435" spans="1:4" ht="13.5" x14ac:dyDescent="0.25">
      <c r="A4435" s="588" t="s">
        <v>14678</v>
      </c>
      <c r="B4435" s="588" t="s">
        <v>32789</v>
      </c>
      <c r="C4435" s="588" t="s">
        <v>26237</v>
      </c>
      <c r="D4435" s="589" t="s">
        <v>32790</v>
      </c>
    </row>
    <row r="4436" spans="1:4" ht="13.5" x14ac:dyDescent="0.25">
      <c r="A4436" s="588" t="s">
        <v>14679</v>
      </c>
      <c r="B4436" s="588" t="s">
        <v>32791</v>
      </c>
      <c r="C4436" s="588" t="s">
        <v>26237</v>
      </c>
      <c r="D4436" s="589" t="s">
        <v>32792</v>
      </c>
    </row>
    <row r="4437" spans="1:4" ht="13.5" x14ac:dyDescent="0.25">
      <c r="A4437" s="588" t="s">
        <v>14680</v>
      </c>
      <c r="B4437" s="588" t="s">
        <v>32793</v>
      </c>
      <c r="C4437" s="588" t="s">
        <v>26237</v>
      </c>
      <c r="D4437" s="589" t="s">
        <v>32794</v>
      </c>
    </row>
    <row r="4438" spans="1:4" ht="13.5" x14ac:dyDescent="0.25">
      <c r="A4438" s="588" t="s">
        <v>14681</v>
      </c>
      <c r="B4438" s="588" t="s">
        <v>32795</v>
      </c>
      <c r="C4438" s="588" t="s">
        <v>26237</v>
      </c>
      <c r="D4438" s="589" t="s">
        <v>32796</v>
      </c>
    </row>
    <row r="4439" spans="1:4" ht="13.5" x14ac:dyDescent="0.25">
      <c r="A4439" s="588" t="s">
        <v>14682</v>
      </c>
      <c r="B4439" s="588" t="s">
        <v>32797</v>
      </c>
      <c r="C4439" s="588" t="s">
        <v>26237</v>
      </c>
      <c r="D4439" s="589" t="s">
        <v>32798</v>
      </c>
    </row>
    <row r="4440" spans="1:4" ht="13.5" x14ac:dyDescent="0.25">
      <c r="A4440" s="588" t="s">
        <v>6288</v>
      </c>
      <c r="B4440" s="588" t="s">
        <v>32799</v>
      </c>
      <c r="C4440" s="588" t="s">
        <v>26237</v>
      </c>
      <c r="D4440" s="589" t="s">
        <v>32800</v>
      </c>
    </row>
    <row r="4441" spans="1:4" ht="13.5" x14ac:dyDescent="0.25">
      <c r="A4441" s="588" t="s">
        <v>6289</v>
      </c>
      <c r="B4441" s="588" t="s">
        <v>32801</v>
      </c>
      <c r="C4441" s="588" t="s">
        <v>26237</v>
      </c>
      <c r="D4441" s="589" t="s">
        <v>18064</v>
      </c>
    </row>
    <row r="4442" spans="1:4" ht="13.5" x14ac:dyDescent="0.25">
      <c r="A4442" s="588" t="s">
        <v>6290</v>
      </c>
      <c r="B4442" s="588" t="s">
        <v>32802</v>
      </c>
      <c r="C4442" s="588" t="s">
        <v>26237</v>
      </c>
      <c r="D4442" s="589" t="s">
        <v>1537</v>
      </c>
    </row>
    <row r="4443" spans="1:4" ht="13.5" x14ac:dyDescent="0.25">
      <c r="A4443" s="588" t="s">
        <v>6291</v>
      </c>
      <c r="B4443" s="588" t="s">
        <v>32803</v>
      </c>
      <c r="C4443" s="588" t="s">
        <v>26237</v>
      </c>
      <c r="D4443" s="589" t="s">
        <v>32804</v>
      </c>
    </row>
    <row r="4444" spans="1:4" ht="13.5" x14ac:dyDescent="0.25">
      <c r="A4444" s="588" t="s">
        <v>6293</v>
      </c>
      <c r="B4444" s="588" t="s">
        <v>32805</v>
      </c>
      <c r="C4444" s="588" t="s">
        <v>26237</v>
      </c>
      <c r="D4444" s="589" t="s">
        <v>22364</v>
      </c>
    </row>
    <row r="4445" spans="1:4" ht="13.5" x14ac:dyDescent="0.25">
      <c r="A4445" s="588" t="s">
        <v>6294</v>
      </c>
      <c r="B4445" s="588" t="s">
        <v>32806</v>
      </c>
      <c r="C4445" s="588" t="s">
        <v>26237</v>
      </c>
      <c r="D4445" s="589" t="s">
        <v>1511</v>
      </c>
    </row>
    <row r="4446" spans="1:4" ht="13.5" x14ac:dyDescent="0.25">
      <c r="A4446" s="588" t="s">
        <v>6295</v>
      </c>
      <c r="B4446" s="588" t="s">
        <v>32807</v>
      </c>
      <c r="C4446" s="588" t="s">
        <v>26237</v>
      </c>
      <c r="D4446" s="589" t="s">
        <v>18107</v>
      </c>
    </row>
    <row r="4447" spans="1:4" ht="13.5" x14ac:dyDescent="0.25">
      <c r="A4447" s="588" t="s">
        <v>6296</v>
      </c>
      <c r="B4447" s="588" t="s">
        <v>32808</v>
      </c>
      <c r="C4447" s="588" t="s">
        <v>26237</v>
      </c>
      <c r="D4447" s="589" t="s">
        <v>32809</v>
      </c>
    </row>
    <row r="4448" spans="1:4" ht="13.5" x14ac:dyDescent="0.25">
      <c r="A4448" s="588" t="s">
        <v>6297</v>
      </c>
      <c r="B4448" s="588" t="s">
        <v>32810</v>
      </c>
      <c r="C4448" s="588" t="s">
        <v>26237</v>
      </c>
      <c r="D4448" s="589" t="s">
        <v>32811</v>
      </c>
    </row>
    <row r="4449" spans="1:4" ht="13.5" x14ac:dyDescent="0.25">
      <c r="A4449" s="588" t="s">
        <v>6298</v>
      </c>
      <c r="B4449" s="588" t="s">
        <v>32812</v>
      </c>
      <c r="C4449" s="588" t="s">
        <v>26237</v>
      </c>
      <c r="D4449" s="589" t="s">
        <v>32813</v>
      </c>
    </row>
    <row r="4450" spans="1:4" ht="13.5" x14ac:dyDescent="0.25">
      <c r="A4450" s="588" t="s">
        <v>6299</v>
      </c>
      <c r="B4450" s="588" t="s">
        <v>32814</v>
      </c>
      <c r="C4450" s="588" t="s">
        <v>26237</v>
      </c>
      <c r="D4450" s="589" t="s">
        <v>32815</v>
      </c>
    </row>
    <row r="4451" spans="1:4" ht="13.5" x14ac:dyDescent="0.25">
      <c r="A4451" s="588" t="s">
        <v>6300</v>
      </c>
      <c r="B4451" s="588" t="s">
        <v>32816</v>
      </c>
      <c r="C4451" s="588" t="s">
        <v>26237</v>
      </c>
      <c r="D4451" s="589" t="s">
        <v>32817</v>
      </c>
    </row>
    <row r="4452" spans="1:4" ht="13.5" x14ac:dyDescent="0.25">
      <c r="A4452" s="588" t="s">
        <v>6301</v>
      </c>
      <c r="B4452" s="588" t="s">
        <v>32818</v>
      </c>
      <c r="C4452" s="588" t="s">
        <v>26237</v>
      </c>
      <c r="D4452" s="589" t="s">
        <v>32819</v>
      </c>
    </row>
    <row r="4453" spans="1:4" ht="13.5" x14ac:dyDescent="0.25">
      <c r="A4453" s="588" t="s">
        <v>6302</v>
      </c>
      <c r="B4453" s="588" t="s">
        <v>32820</v>
      </c>
      <c r="C4453" s="588" t="s">
        <v>26237</v>
      </c>
      <c r="D4453" s="589" t="s">
        <v>866</v>
      </c>
    </row>
    <row r="4454" spans="1:4" ht="13.5" x14ac:dyDescent="0.25">
      <c r="A4454" s="588" t="s">
        <v>6303</v>
      </c>
      <c r="B4454" s="588" t="s">
        <v>32821</v>
      </c>
      <c r="C4454" s="588" t="s">
        <v>26237</v>
      </c>
      <c r="D4454" s="589" t="s">
        <v>7926</v>
      </c>
    </row>
    <row r="4455" spans="1:4" ht="13.5" x14ac:dyDescent="0.25">
      <c r="A4455" s="588" t="s">
        <v>6304</v>
      </c>
      <c r="B4455" s="588" t="s">
        <v>32822</v>
      </c>
      <c r="C4455" s="588" t="s">
        <v>26237</v>
      </c>
      <c r="D4455" s="589" t="s">
        <v>225</v>
      </c>
    </row>
    <row r="4456" spans="1:4" ht="13.5" x14ac:dyDescent="0.25">
      <c r="A4456" s="588" t="s">
        <v>6305</v>
      </c>
      <c r="B4456" s="588" t="s">
        <v>32823</v>
      </c>
      <c r="C4456" s="588" t="s">
        <v>26237</v>
      </c>
      <c r="D4456" s="589" t="s">
        <v>527</v>
      </c>
    </row>
    <row r="4457" spans="1:4" ht="13.5" x14ac:dyDescent="0.25">
      <c r="A4457" s="588" t="s">
        <v>6307</v>
      </c>
      <c r="B4457" s="588" t="s">
        <v>32824</v>
      </c>
      <c r="C4457" s="588" t="s">
        <v>26237</v>
      </c>
      <c r="D4457" s="589" t="s">
        <v>28040</v>
      </c>
    </row>
    <row r="4458" spans="1:4" ht="13.5" x14ac:dyDescent="0.25">
      <c r="A4458" s="588" t="s">
        <v>6308</v>
      </c>
      <c r="B4458" s="588" t="s">
        <v>32825</v>
      </c>
      <c r="C4458" s="588" t="s">
        <v>26237</v>
      </c>
      <c r="D4458" s="589" t="s">
        <v>986</v>
      </c>
    </row>
    <row r="4459" spans="1:4" ht="13.5" x14ac:dyDescent="0.25">
      <c r="A4459" s="588" t="s">
        <v>6309</v>
      </c>
      <c r="B4459" s="588" t="s">
        <v>32826</v>
      </c>
      <c r="C4459" s="588" t="s">
        <v>26237</v>
      </c>
      <c r="D4459" s="589" t="s">
        <v>4331</v>
      </c>
    </row>
    <row r="4460" spans="1:4" ht="13.5" x14ac:dyDescent="0.25">
      <c r="A4460" s="588" t="s">
        <v>6310</v>
      </c>
      <c r="B4460" s="588" t="s">
        <v>32827</v>
      </c>
      <c r="C4460" s="588" t="s">
        <v>26237</v>
      </c>
      <c r="D4460" s="589" t="s">
        <v>706</v>
      </c>
    </row>
    <row r="4461" spans="1:4" ht="13.5" x14ac:dyDescent="0.25">
      <c r="A4461" s="588" t="s">
        <v>6311</v>
      </c>
      <c r="B4461" s="588" t="s">
        <v>32828</v>
      </c>
      <c r="C4461" s="588" t="s">
        <v>26237</v>
      </c>
      <c r="D4461" s="589" t="s">
        <v>1126</v>
      </c>
    </row>
    <row r="4462" spans="1:4" ht="13.5" x14ac:dyDescent="0.25">
      <c r="A4462" s="588" t="s">
        <v>6312</v>
      </c>
      <c r="B4462" s="588" t="s">
        <v>32829</v>
      </c>
      <c r="C4462" s="588" t="s">
        <v>26237</v>
      </c>
      <c r="D4462" s="589" t="s">
        <v>17614</v>
      </c>
    </row>
    <row r="4463" spans="1:4" ht="13.5" x14ac:dyDescent="0.25">
      <c r="A4463" s="588" t="s">
        <v>6313</v>
      </c>
      <c r="B4463" s="588" t="s">
        <v>32830</v>
      </c>
      <c r="C4463" s="588" t="s">
        <v>26237</v>
      </c>
      <c r="D4463" s="589" t="s">
        <v>617</v>
      </c>
    </row>
    <row r="4464" spans="1:4" ht="13.5" x14ac:dyDescent="0.25">
      <c r="A4464" s="588" t="s">
        <v>6314</v>
      </c>
      <c r="B4464" s="588" t="s">
        <v>32831</v>
      </c>
      <c r="C4464" s="588" t="s">
        <v>26237</v>
      </c>
      <c r="D4464" s="589" t="s">
        <v>32832</v>
      </c>
    </row>
    <row r="4465" spans="1:4" ht="13.5" x14ac:dyDescent="0.25">
      <c r="A4465" s="588" t="s">
        <v>6315</v>
      </c>
      <c r="B4465" s="588" t="s">
        <v>32833</v>
      </c>
      <c r="C4465" s="588" t="s">
        <v>26237</v>
      </c>
      <c r="D4465" s="589" t="s">
        <v>32834</v>
      </c>
    </row>
    <row r="4466" spans="1:4" ht="13.5" x14ac:dyDescent="0.25">
      <c r="A4466" s="588" t="s">
        <v>6316</v>
      </c>
      <c r="B4466" s="588" t="s">
        <v>32835</v>
      </c>
      <c r="C4466" s="588" t="s">
        <v>26237</v>
      </c>
      <c r="D4466" s="589" t="s">
        <v>32836</v>
      </c>
    </row>
    <row r="4467" spans="1:4" ht="13.5" x14ac:dyDescent="0.25">
      <c r="A4467" s="588" t="s">
        <v>6317</v>
      </c>
      <c r="B4467" s="588" t="s">
        <v>32837</v>
      </c>
      <c r="C4467" s="588" t="s">
        <v>26237</v>
      </c>
      <c r="D4467" s="589" t="s">
        <v>32838</v>
      </c>
    </row>
    <row r="4468" spans="1:4" ht="13.5" x14ac:dyDescent="0.25">
      <c r="A4468" s="588" t="s">
        <v>6318</v>
      </c>
      <c r="B4468" s="588" t="s">
        <v>32839</v>
      </c>
      <c r="C4468" s="588" t="s">
        <v>26237</v>
      </c>
      <c r="D4468" s="589" t="s">
        <v>32840</v>
      </c>
    </row>
    <row r="4469" spans="1:4" ht="13.5" x14ac:dyDescent="0.25">
      <c r="A4469" s="588" t="s">
        <v>6319</v>
      </c>
      <c r="B4469" s="588" t="s">
        <v>32841</v>
      </c>
      <c r="C4469" s="588" t="s">
        <v>26237</v>
      </c>
      <c r="D4469" s="589" t="s">
        <v>32842</v>
      </c>
    </row>
    <row r="4470" spans="1:4" ht="13.5" x14ac:dyDescent="0.25">
      <c r="A4470" s="588" t="s">
        <v>6320</v>
      </c>
      <c r="B4470" s="588" t="s">
        <v>32843</v>
      </c>
      <c r="C4470" s="588" t="s">
        <v>26237</v>
      </c>
      <c r="D4470" s="589" t="s">
        <v>32844</v>
      </c>
    </row>
    <row r="4471" spans="1:4" ht="13.5" x14ac:dyDescent="0.25">
      <c r="A4471" s="588" t="s">
        <v>6321</v>
      </c>
      <c r="B4471" s="588" t="s">
        <v>32845</v>
      </c>
      <c r="C4471" s="588" t="s">
        <v>26237</v>
      </c>
      <c r="D4471" s="589" t="s">
        <v>32846</v>
      </c>
    </row>
    <row r="4472" spans="1:4" ht="13.5" x14ac:dyDescent="0.25">
      <c r="A4472" s="588" t="s">
        <v>6322</v>
      </c>
      <c r="B4472" s="588" t="s">
        <v>32847</v>
      </c>
      <c r="C4472" s="588" t="s">
        <v>26237</v>
      </c>
      <c r="D4472" s="589" t="s">
        <v>32848</v>
      </c>
    </row>
    <row r="4473" spans="1:4" ht="13.5" x14ac:dyDescent="0.25">
      <c r="A4473" s="588" t="s">
        <v>6323</v>
      </c>
      <c r="B4473" s="588" t="s">
        <v>32849</v>
      </c>
      <c r="C4473" s="588" t="s">
        <v>26237</v>
      </c>
      <c r="D4473" s="589" t="s">
        <v>32850</v>
      </c>
    </row>
    <row r="4474" spans="1:4" ht="13.5" x14ac:dyDescent="0.25">
      <c r="A4474" s="588" t="s">
        <v>6324</v>
      </c>
      <c r="B4474" s="588" t="s">
        <v>32851</v>
      </c>
      <c r="C4474" s="588" t="s">
        <v>26237</v>
      </c>
      <c r="D4474" s="589" t="s">
        <v>32852</v>
      </c>
    </row>
    <row r="4475" spans="1:4" ht="13.5" x14ac:dyDescent="0.25">
      <c r="A4475" s="588" t="s">
        <v>6325</v>
      </c>
      <c r="B4475" s="588" t="s">
        <v>32853</v>
      </c>
      <c r="C4475" s="588" t="s">
        <v>26237</v>
      </c>
      <c r="D4475" s="589" t="s">
        <v>32854</v>
      </c>
    </row>
    <row r="4476" spans="1:4" ht="13.5" x14ac:dyDescent="0.25">
      <c r="A4476" s="588" t="s">
        <v>6326</v>
      </c>
      <c r="B4476" s="588" t="s">
        <v>32855</v>
      </c>
      <c r="C4476" s="588" t="s">
        <v>26237</v>
      </c>
      <c r="D4476" s="589" t="s">
        <v>14271</v>
      </c>
    </row>
    <row r="4477" spans="1:4" ht="13.5" x14ac:dyDescent="0.25">
      <c r="A4477" s="588" t="s">
        <v>6327</v>
      </c>
      <c r="B4477" s="588" t="s">
        <v>32856</v>
      </c>
      <c r="C4477" s="588" t="s">
        <v>26237</v>
      </c>
      <c r="D4477" s="589" t="s">
        <v>32857</v>
      </c>
    </row>
    <row r="4478" spans="1:4" ht="13.5" x14ac:dyDescent="0.25">
      <c r="A4478" s="588" t="s">
        <v>6328</v>
      </c>
      <c r="B4478" s="588" t="s">
        <v>32858</v>
      </c>
      <c r="C4478" s="588" t="s">
        <v>26237</v>
      </c>
      <c r="D4478" s="589" t="s">
        <v>32859</v>
      </c>
    </row>
    <row r="4479" spans="1:4" ht="13.5" x14ac:dyDescent="0.25">
      <c r="A4479" s="588" t="s">
        <v>6329</v>
      </c>
      <c r="B4479" s="588" t="s">
        <v>32860</v>
      </c>
      <c r="C4479" s="588" t="s">
        <v>26237</v>
      </c>
      <c r="D4479" s="589" t="s">
        <v>32861</v>
      </c>
    </row>
    <row r="4480" spans="1:4" ht="13.5" x14ac:dyDescent="0.25">
      <c r="A4480" s="588" t="s">
        <v>6331</v>
      </c>
      <c r="B4480" s="588" t="s">
        <v>32862</v>
      </c>
      <c r="C4480" s="588" t="s">
        <v>26237</v>
      </c>
      <c r="D4480" s="589" t="s">
        <v>32863</v>
      </c>
    </row>
    <row r="4481" spans="1:4" ht="13.5" x14ac:dyDescent="0.25">
      <c r="A4481" s="588" t="s">
        <v>6332</v>
      </c>
      <c r="B4481" s="588" t="s">
        <v>32864</v>
      </c>
      <c r="C4481" s="588" t="s">
        <v>26237</v>
      </c>
      <c r="D4481" s="589" t="s">
        <v>32863</v>
      </c>
    </row>
    <row r="4482" spans="1:4" ht="13.5" x14ac:dyDescent="0.25">
      <c r="A4482" s="588" t="s">
        <v>6333</v>
      </c>
      <c r="B4482" s="588" t="s">
        <v>32865</v>
      </c>
      <c r="C4482" s="588" t="s">
        <v>26237</v>
      </c>
      <c r="D4482" s="589" t="s">
        <v>14771</v>
      </c>
    </row>
    <row r="4483" spans="1:4" ht="13.5" x14ac:dyDescent="0.25">
      <c r="A4483" s="588" t="s">
        <v>6334</v>
      </c>
      <c r="B4483" s="588" t="s">
        <v>32866</v>
      </c>
      <c r="C4483" s="588" t="s">
        <v>26237</v>
      </c>
      <c r="D4483" s="589" t="s">
        <v>32867</v>
      </c>
    </row>
    <row r="4484" spans="1:4" ht="13.5" x14ac:dyDescent="0.25">
      <c r="A4484" s="588" t="s">
        <v>6335</v>
      </c>
      <c r="B4484" s="588" t="s">
        <v>32868</v>
      </c>
      <c r="C4484" s="588" t="s">
        <v>26237</v>
      </c>
      <c r="D4484" s="589" t="s">
        <v>18784</v>
      </c>
    </row>
    <row r="4485" spans="1:4" ht="13.5" x14ac:dyDescent="0.25">
      <c r="A4485" s="588" t="s">
        <v>6336</v>
      </c>
      <c r="B4485" s="588" t="s">
        <v>32869</v>
      </c>
      <c r="C4485" s="588" t="s">
        <v>26237</v>
      </c>
      <c r="D4485" s="589" t="s">
        <v>25194</v>
      </c>
    </row>
    <row r="4486" spans="1:4" ht="13.5" x14ac:dyDescent="0.25">
      <c r="A4486" s="588" t="s">
        <v>6337</v>
      </c>
      <c r="B4486" s="588" t="s">
        <v>32870</v>
      </c>
      <c r="C4486" s="588" t="s">
        <v>26237</v>
      </c>
      <c r="D4486" s="589" t="s">
        <v>32871</v>
      </c>
    </row>
    <row r="4487" spans="1:4" ht="13.5" x14ac:dyDescent="0.25">
      <c r="A4487" s="588" t="s">
        <v>6338</v>
      </c>
      <c r="B4487" s="588" t="s">
        <v>32872</v>
      </c>
      <c r="C4487" s="588" t="s">
        <v>26237</v>
      </c>
      <c r="D4487" s="589" t="s">
        <v>32873</v>
      </c>
    </row>
    <row r="4488" spans="1:4" ht="13.5" x14ac:dyDescent="0.25">
      <c r="A4488" s="588" t="s">
        <v>6339</v>
      </c>
      <c r="B4488" s="588" t="s">
        <v>32874</v>
      </c>
      <c r="C4488" s="588" t="s">
        <v>26237</v>
      </c>
      <c r="D4488" s="589" t="s">
        <v>32875</v>
      </c>
    </row>
    <row r="4489" spans="1:4" ht="13.5" x14ac:dyDescent="0.25">
      <c r="A4489" s="588" t="s">
        <v>6340</v>
      </c>
      <c r="B4489" s="588" t="s">
        <v>32876</v>
      </c>
      <c r="C4489" s="588" t="s">
        <v>26237</v>
      </c>
      <c r="D4489" s="589" t="s">
        <v>32877</v>
      </c>
    </row>
    <row r="4490" spans="1:4" ht="13.5" x14ac:dyDescent="0.25">
      <c r="A4490" s="588" t="s">
        <v>6341</v>
      </c>
      <c r="B4490" s="588" t="s">
        <v>32878</v>
      </c>
      <c r="C4490" s="588" t="s">
        <v>26237</v>
      </c>
      <c r="D4490" s="589" t="s">
        <v>32879</v>
      </c>
    </row>
    <row r="4491" spans="1:4" ht="13.5" x14ac:dyDescent="0.25">
      <c r="A4491" s="588" t="s">
        <v>6343</v>
      </c>
      <c r="B4491" s="588" t="s">
        <v>32880</v>
      </c>
      <c r="C4491" s="588" t="s">
        <v>26237</v>
      </c>
      <c r="D4491" s="589" t="s">
        <v>32881</v>
      </c>
    </row>
    <row r="4492" spans="1:4" ht="13.5" x14ac:dyDescent="0.25">
      <c r="A4492" s="588" t="s">
        <v>6344</v>
      </c>
      <c r="B4492" s="588" t="s">
        <v>32882</v>
      </c>
      <c r="C4492" s="588" t="s">
        <v>26237</v>
      </c>
      <c r="D4492" s="589" t="s">
        <v>32883</v>
      </c>
    </row>
    <row r="4493" spans="1:4" ht="13.5" x14ac:dyDescent="0.25">
      <c r="A4493" s="588" t="s">
        <v>6345</v>
      </c>
      <c r="B4493" s="588" t="s">
        <v>32884</v>
      </c>
      <c r="C4493" s="588" t="s">
        <v>26237</v>
      </c>
      <c r="D4493" s="589" t="s">
        <v>32885</v>
      </c>
    </row>
    <row r="4494" spans="1:4" ht="13.5" x14ac:dyDescent="0.25">
      <c r="A4494" s="588" t="s">
        <v>6346</v>
      </c>
      <c r="B4494" s="588" t="s">
        <v>32886</v>
      </c>
      <c r="C4494" s="588" t="s">
        <v>26237</v>
      </c>
      <c r="D4494" s="589" t="s">
        <v>32887</v>
      </c>
    </row>
    <row r="4495" spans="1:4" ht="13.5" x14ac:dyDescent="0.25">
      <c r="A4495" s="588" t="s">
        <v>6347</v>
      </c>
      <c r="B4495" s="588" t="s">
        <v>32888</v>
      </c>
      <c r="C4495" s="588" t="s">
        <v>26237</v>
      </c>
      <c r="D4495" s="589" t="s">
        <v>32889</v>
      </c>
    </row>
    <row r="4496" spans="1:4" ht="13.5" x14ac:dyDescent="0.25">
      <c r="A4496" s="588" t="s">
        <v>6348</v>
      </c>
      <c r="B4496" s="588" t="s">
        <v>32890</v>
      </c>
      <c r="C4496" s="588" t="s">
        <v>26237</v>
      </c>
      <c r="D4496" s="589" t="s">
        <v>32891</v>
      </c>
    </row>
    <row r="4497" spans="1:4" ht="13.5" x14ac:dyDescent="0.25">
      <c r="A4497" s="588" t="s">
        <v>6349</v>
      </c>
      <c r="B4497" s="588" t="s">
        <v>32892</v>
      </c>
      <c r="C4497" s="588" t="s">
        <v>26237</v>
      </c>
      <c r="D4497" s="589" t="s">
        <v>32893</v>
      </c>
    </row>
    <row r="4498" spans="1:4" ht="13.5" x14ac:dyDescent="0.25">
      <c r="A4498" s="588" t="s">
        <v>6350</v>
      </c>
      <c r="B4498" s="588" t="s">
        <v>32894</v>
      </c>
      <c r="C4498" s="588" t="s">
        <v>26237</v>
      </c>
      <c r="D4498" s="589" t="s">
        <v>32895</v>
      </c>
    </row>
    <row r="4499" spans="1:4" ht="13.5" x14ac:dyDescent="0.25">
      <c r="A4499" s="588" t="s">
        <v>6351</v>
      </c>
      <c r="B4499" s="588" t="s">
        <v>32896</v>
      </c>
      <c r="C4499" s="588" t="s">
        <v>26237</v>
      </c>
      <c r="D4499" s="589" t="s">
        <v>32897</v>
      </c>
    </row>
    <row r="4500" spans="1:4" ht="13.5" x14ac:dyDescent="0.25">
      <c r="A4500" s="588" t="s">
        <v>6352</v>
      </c>
      <c r="B4500" s="588" t="s">
        <v>32898</v>
      </c>
      <c r="C4500" s="588" t="s">
        <v>26237</v>
      </c>
      <c r="D4500" s="589" t="s">
        <v>32899</v>
      </c>
    </row>
    <row r="4501" spans="1:4" ht="13.5" x14ac:dyDescent="0.25">
      <c r="A4501" s="588" t="s">
        <v>6353</v>
      </c>
      <c r="B4501" s="588" t="s">
        <v>32900</v>
      </c>
      <c r="C4501" s="588" t="s">
        <v>26237</v>
      </c>
      <c r="D4501" s="589" t="s">
        <v>32901</v>
      </c>
    </row>
    <row r="4502" spans="1:4" ht="13.5" x14ac:dyDescent="0.25">
      <c r="A4502" s="588" t="s">
        <v>6354</v>
      </c>
      <c r="B4502" s="588" t="s">
        <v>32902</v>
      </c>
      <c r="C4502" s="588" t="s">
        <v>26237</v>
      </c>
      <c r="D4502" s="589" t="s">
        <v>32903</v>
      </c>
    </row>
    <row r="4503" spans="1:4" ht="13.5" x14ac:dyDescent="0.25">
      <c r="A4503" s="588" t="s">
        <v>6355</v>
      </c>
      <c r="B4503" s="588" t="s">
        <v>32904</v>
      </c>
      <c r="C4503" s="588" t="s">
        <v>26237</v>
      </c>
      <c r="D4503" s="589" t="s">
        <v>32905</v>
      </c>
    </row>
    <row r="4504" spans="1:4" ht="13.5" x14ac:dyDescent="0.25">
      <c r="A4504" s="588" t="s">
        <v>6356</v>
      </c>
      <c r="B4504" s="588" t="s">
        <v>32906</v>
      </c>
      <c r="C4504" s="588" t="s">
        <v>26237</v>
      </c>
      <c r="D4504" s="589" t="s">
        <v>32907</v>
      </c>
    </row>
    <row r="4505" spans="1:4" ht="13.5" x14ac:dyDescent="0.25">
      <c r="A4505" s="588" t="s">
        <v>6357</v>
      </c>
      <c r="B4505" s="588" t="s">
        <v>32908</v>
      </c>
      <c r="C4505" s="588" t="s">
        <v>26237</v>
      </c>
      <c r="D4505" s="589" t="s">
        <v>32909</v>
      </c>
    </row>
    <row r="4506" spans="1:4" ht="13.5" x14ac:dyDescent="0.25">
      <c r="A4506" s="588" t="s">
        <v>6358</v>
      </c>
      <c r="B4506" s="588" t="s">
        <v>32910</v>
      </c>
      <c r="C4506" s="588" t="s">
        <v>26237</v>
      </c>
      <c r="D4506" s="589" t="s">
        <v>32911</v>
      </c>
    </row>
    <row r="4507" spans="1:4" ht="13.5" x14ac:dyDescent="0.25">
      <c r="A4507" s="588" t="s">
        <v>6359</v>
      </c>
      <c r="B4507" s="588" t="s">
        <v>32912</v>
      </c>
      <c r="C4507" s="588" t="s">
        <v>26237</v>
      </c>
      <c r="D4507" s="589" t="s">
        <v>32913</v>
      </c>
    </row>
    <row r="4508" spans="1:4" ht="13.5" x14ac:dyDescent="0.25">
      <c r="A4508" s="588" t="s">
        <v>6360</v>
      </c>
      <c r="B4508" s="588" t="s">
        <v>32914</v>
      </c>
      <c r="C4508" s="588" t="s">
        <v>26237</v>
      </c>
      <c r="D4508" s="589" t="s">
        <v>32915</v>
      </c>
    </row>
    <row r="4509" spans="1:4" ht="13.5" x14ac:dyDescent="0.25">
      <c r="A4509" s="588" t="s">
        <v>6361</v>
      </c>
      <c r="B4509" s="588" t="s">
        <v>32916</v>
      </c>
      <c r="C4509" s="588" t="s">
        <v>26237</v>
      </c>
      <c r="D4509" s="589" t="s">
        <v>32917</v>
      </c>
    </row>
    <row r="4510" spans="1:4" ht="13.5" x14ac:dyDescent="0.25">
      <c r="A4510" s="588" t="s">
        <v>6362</v>
      </c>
      <c r="B4510" s="588" t="s">
        <v>32918</v>
      </c>
      <c r="C4510" s="588" t="s">
        <v>26237</v>
      </c>
      <c r="D4510" s="589" t="s">
        <v>32919</v>
      </c>
    </row>
    <row r="4511" spans="1:4" ht="13.5" x14ac:dyDescent="0.25">
      <c r="A4511" s="588" t="s">
        <v>6363</v>
      </c>
      <c r="B4511" s="588" t="s">
        <v>32920</v>
      </c>
      <c r="C4511" s="588" t="s">
        <v>26237</v>
      </c>
      <c r="D4511" s="589" t="s">
        <v>32921</v>
      </c>
    </row>
    <row r="4512" spans="1:4" ht="13.5" x14ac:dyDescent="0.25">
      <c r="A4512" s="588" t="s">
        <v>6364</v>
      </c>
      <c r="B4512" s="588" t="s">
        <v>32922</v>
      </c>
      <c r="C4512" s="588" t="s">
        <v>26237</v>
      </c>
      <c r="D4512" s="589" t="s">
        <v>32923</v>
      </c>
    </row>
    <row r="4513" spans="1:4" ht="13.5" x14ac:dyDescent="0.25">
      <c r="A4513" s="588" t="s">
        <v>6365</v>
      </c>
      <c r="B4513" s="588" t="s">
        <v>32924</v>
      </c>
      <c r="C4513" s="588" t="s">
        <v>26237</v>
      </c>
      <c r="D4513" s="589" t="s">
        <v>32925</v>
      </c>
    </row>
    <row r="4514" spans="1:4" ht="13.5" x14ac:dyDescent="0.25">
      <c r="A4514" s="588" t="s">
        <v>6366</v>
      </c>
      <c r="B4514" s="588" t="s">
        <v>32926</v>
      </c>
      <c r="C4514" s="588" t="s">
        <v>26237</v>
      </c>
      <c r="D4514" s="589" t="s">
        <v>32927</v>
      </c>
    </row>
    <row r="4515" spans="1:4" ht="13.5" x14ac:dyDescent="0.25">
      <c r="A4515" s="588" t="s">
        <v>6367</v>
      </c>
      <c r="B4515" s="588" t="s">
        <v>32928</v>
      </c>
      <c r="C4515" s="588" t="s">
        <v>26237</v>
      </c>
      <c r="D4515" s="589" t="s">
        <v>32929</v>
      </c>
    </row>
    <row r="4516" spans="1:4" ht="13.5" x14ac:dyDescent="0.25">
      <c r="A4516" s="588" t="s">
        <v>6368</v>
      </c>
      <c r="B4516" s="588" t="s">
        <v>32930</v>
      </c>
      <c r="C4516" s="588" t="s">
        <v>26237</v>
      </c>
      <c r="D4516" s="589" t="s">
        <v>32931</v>
      </c>
    </row>
    <row r="4517" spans="1:4" ht="13.5" x14ac:dyDescent="0.25">
      <c r="A4517" s="588" t="s">
        <v>6369</v>
      </c>
      <c r="B4517" s="588" t="s">
        <v>32932</v>
      </c>
      <c r="C4517" s="588" t="s">
        <v>26237</v>
      </c>
      <c r="D4517" s="589" t="s">
        <v>16444</v>
      </c>
    </row>
    <row r="4518" spans="1:4" ht="13.5" x14ac:dyDescent="0.25">
      <c r="A4518" s="588" t="s">
        <v>6370</v>
      </c>
      <c r="B4518" s="588" t="s">
        <v>32933</v>
      </c>
      <c r="C4518" s="588" t="s">
        <v>26237</v>
      </c>
      <c r="D4518" s="589" t="s">
        <v>32934</v>
      </c>
    </row>
    <row r="4519" spans="1:4" ht="13.5" x14ac:dyDescent="0.25">
      <c r="A4519" s="588" t="s">
        <v>6371</v>
      </c>
      <c r="B4519" s="588" t="s">
        <v>32935</v>
      </c>
      <c r="C4519" s="588" t="s">
        <v>26237</v>
      </c>
      <c r="D4519" s="589" t="s">
        <v>32936</v>
      </c>
    </row>
    <row r="4520" spans="1:4" ht="13.5" x14ac:dyDescent="0.25">
      <c r="A4520" s="588" t="s">
        <v>6372</v>
      </c>
      <c r="B4520" s="588" t="s">
        <v>32937</v>
      </c>
      <c r="C4520" s="588" t="s">
        <v>26237</v>
      </c>
      <c r="D4520" s="589" t="s">
        <v>32938</v>
      </c>
    </row>
    <row r="4521" spans="1:4" ht="13.5" x14ac:dyDescent="0.25">
      <c r="A4521" s="588" t="s">
        <v>6373</v>
      </c>
      <c r="B4521" s="588" t="s">
        <v>32939</v>
      </c>
      <c r="C4521" s="588" t="s">
        <v>26237</v>
      </c>
      <c r="D4521" s="589" t="s">
        <v>32940</v>
      </c>
    </row>
    <row r="4522" spans="1:4" ht="13.5" x14ac:dyDescent="0.25">
      <c r="A4522" s="588" t="s">
        <v>6374</v>
      </c>
      <c r="B4522" s="588" t="s">
        <v>32941</v>
      </c>
      <c r="C4522" s="588" t="s">
        <v>26237</v>
      </c>
      <c r="D4522" s="589" t="s">
        <v>32942</v>
      </c>
    </row>
    <row r="4523" spans="1:4" ht="13.5" x14ac:dyDescent="0.25">
      <c r="A4523" s="588" t="s">
        <v>6375</v>
      </c>
      <c r="B4523" s="588" t="s">
        <v>32943</v>
      </c>
      <c r="C4523" s="588" t="s">
        <v>26237</v>
      </c>
      <c r="D4523" s="589" t="s">
        <v>7068</v>
      </c>
    </row>
    <row r="4524" spans="1:4" ht="13.5" x14ac:dyDescent="0.25">
      <c r="A4524" s="588" t="s">
        <v>6376</v>
      </c>
      <c r="B4524" s="588" t="s">
        <v>32944</v>
      </c>
      <c r="C4524" s="588" t="s">
        <v>26237</v>
      </c>
      <c r="D4524" s="589" t="s">
        <v>32945</v>
      </c>
    </row>
    <row r="4525" spans="1:4" ht="13.5" x14ac:dyDescent="0.25">
      <c r="A4525" s="588" t="s">
        <v>6377</v>
      </c>
      <c r="B4525" s="588" t="s">
        <v>32946</v>
      </c>
      <c r="C4525" s="588" t="s">
        <v>26237</v>
      </c>
      <c r="D4525" s="589" t="s">
        <v>29341</v>
      </c>
    </row>
    <row r="4526" spans="1:4" ht="13.5" x14ac:dyDescent="0.25">
      <c r="A4526" s="588" t="s">
        <v>6378</v>
      </c>
      <c r="B4526" s="588" t="s">
        <v>32947</v>
      </c>
      <c r="C4526" s="588" t="s">
        <v>26237</v>
      </c>
      <c r="D4526" s="589" t="s">
        <v>14841</v>
      </c>
    </row>
    <row r="4527" spans="1:4" ht="13.5" x14ac:dyDescent="0.25">
      <c r="A4527" s="588" t="s">
        <v>6379</v>
      </c>
      <c r="B4527" s="588" t="s">
        <v>32948</v>
      </c>
      <c r="C4527" s="588" t="s">
        <v>26237</v>
      </c>
      <c r="D4527" s="589" t="s">
        <v>32949</v>
      </c>
    </row>
    <row r="4528" spans="1:4" ht="13.5" x14ac:dyDescent="0.25">
      <c r="A4528" s="588" t="s">
        <v>6380</v>
      </c>
      <c r="B4528" s="588" t="s">
        <v>32950</v>
      </c>
      <c r="C4528" s="588" t="s">
        <v>26237</v>
      </c>
      <c r="D4528" s="589" t="s">
        <v>32951</v>
      </c>
    </row>
    <row r="4529" spans="1:4" ht="13.5" x14ac:dyDescent="0.25">
      <c r="A4529" s="588" t="s">
        <v>6381</v>
      </c>
      <c r="B4529" s="588" t="s">
        <v>32952</v>
      </c>
      <c r="C4529" s="588" t="s">
        <v>26237</v>
      </c>
      <c r="D4529" s="589" t="s">
        <v>32953</v>
      </c>
    </row>
    <row r="4530" spans="1:4" ht="13.5" x14ac:dyDescent="0.25">
      <c r="A4530" s="588" t="s">
        <v>6382</v>
      </c>
      <c r="B4530" s="588" t="s">
        <v>32954</v>
      </c>
      <c r="C4530" s="588" t="s">
        <v>26237</v>
      </c>
      <c r="D4530" s="589" t="s">
        <v>32955</v>
      </c>
    </row>
    <row r="4531" spans="1:4" ht="13.5" x14ac:dyDescent="0.25">
      <c r="A4531" s="588" t="s">
        <v>6383</v>
      </c>
      <c r="B4531" s="588" t="s">
        <v>32956</v>
      </c>
      <c r="C4531" s="588" t="s">
        <v>26237</v>
      </c>
      <c r="D4531" s="589" t="s">
        <v>32957</v>
      </c>
    </row>
    <row r="4532" spans="1:4" ht="13.5" x14ac:dyDescent="0.25">
      <c r="A4532" s="588" t="s">
        <v>6384</v>
      </c>
      <c r="B4532" s="588" t="s">
        <v>32958</v>
      </c>
      <c r="C4532" s="588" t="s">
        <v>26237</v>
      </c>
      <c r="D4532" s="589" t="s">
        <v>32959</v>
      </c>
    </row>
    <row r="4533" spans="1:4" ht="13.5" x14ac:dyDescent="0.25">
      <c r="A4533" s="588" t="s">
        <v>6385</v>
      </c>
      <c r="B4533" s="588" t="s">
        <v>32960</v>
      </c>
      <c r="C4533" s="588" t="s">
        <v>26237</v>
      </c>
      <c r="D4533" s="589" t="s">
        <v>32961</v>
      </c>
    </row>
    <row r="4534" spans="1:4" ht="13.5" x14ac:dyDescent="0.25">
      <c r="A4534" s="588" t="s">
        <v>6386</v>
      </c>
      <c r="B4534" s="588" t="s">
        <v>32962</v>
      </c>
      <c r="C4534" s="588" t="s">
        <v>26237</v>
      </c>
      <c r="D4534" s="589" t="s">
        <v>32963</v>
      </c>
    </row>
    <row r="4535" spans="1:4" ht="13.5" x14ac:dyDescent="0.25">
      <c r="A4535" s="588" t="s">
        <v>6387</v>
      </c>
      <c r="B4535" s="588" t="s">
        <v>32964</v>
      </c>
      <c r="C4535" s="588" t="s">
        <v>26237</v>
      </c>
      <c r="D4535" s="589" t="s">
        <v>32965</v>
      </c>
    </row>
    <row r="4536" spans="1:4" ht="13.5" x14ac:dyDescent="0.25">
      <c r="A4536" s="588" t="s">
        <v>6388</v>
      </c>
      <c r="B4536" s="588" t="s">
        <v>32966</v>
      </c>
      <c r="C4536" s="588" t="s">
        <v>26237</v>
      </c>
      <c r="D4536" s="589" t="s">
        <v>32967</v>
      </c>
    </row>
    <row r="4537" spans="1:4" ht="13.5" x14ac:dyDescent="0.25">
      <c r="A4537" s="588" t="s">
        <v>6389</v>
      </c>
      <c r="B4537" s="588" t="s">
        <v>32968</v>
      </c>
      <c r="C4537" s="588" t="s">
        <v>26237</v>
      </c>
      <c r="D4537" s="589" t="s">
        <v>32969</v>
      </c>
    </row>
    <row r="4538" spans="1:4" ht="13.5" x14ac:dyDescent="0.25">
      <c r="A4538" s="588" t="s">
        <v>6390</v>
      </c>
      <c r="B4538" s="588" t="s">
        <v>32970</v>
      </c>
      <c r="C4538" s="588" t="s">
        <v>26237</v>
      </c>
      <c r="D4538" s="589" t="s">
        <v>32971</v>
      </c>
    </row>
    <row r="4539" spans="1:4" ht="13.5" x14ac:dyDescent="0.25">
      <c r="A4539" s="588" t="s">
        <v>6391</v>
      </c>
      <c r="B4539" s="588" t="s">
        <v>32972</v>
      </c>
      <c r="C4539" s="588" t="s">
        <v>26237</v>
      </c>
      <c r="D4539" s="589" t="s">
        <v>32973</v>
      </c>
    </row>
    <row r="4540" spans="1:4" ht="13.5" x14ac:dyDescent="0.25">
      <c r="A4540" s="588" t="s">
        <v>6392</v>
      </c>
      <c r="B4540" s="588" t="s">
        <v>32974</v>
      </c>
      <c r="C4540" s="588" t="s">
        <v>26237</v>
      </c>
      <c r="D4540" s="589" t="s">
        <v>32975</v>
      </c>
    </row>
    <row r="4541" spans="1:4" ht="13.5" x14ac:dyDescent="0.25">
      <c r="A4541" s="588" t="s">
        <v>6393</v>
      </c>
      <c r="B4541" s="588" t="s">
        <v>32976</v>
      </c>
      <c r="C4541" s="588" t="s">
        <v>26237</v>
      </c>
      <c r="D4541" s="589" t="s">
        <v>32977</v>
      </c>
    </row>
    <row r="4542" spans="1:4" ht="13.5" x14ac:dyDescent="0.25">
      <c r="A4542" s="588" t="s">
        <v>6394</v>
      </c>
      <c r="B4542" s="588" t="s">
        <v>32978</v>
      </c>
      <c r="C4542" s="588" t="s">
        <v>26237</v>
      </c>
      <c r="D4542" s="589" t="s">
        <v>32979</v>
      </c>
    </row>
    <row r="4543" spans="1:4" ht="13.5" x14ac:dyDescent="0.25">
      <c r="A4543" s="588" t="s">
        <v>6395</v>
      </c>
      <c r="B4543" s="588" t="s">
        <v>32980</v>
      </c>
      <c r="C4543" s="588" t="s">
        <v>26237</v>
      </c>
      <c r="D4543" s="589" t="s">
        <v>32981</v>
      </c>
    </row>
    <row r="4544" spans="1:4" ht="13.5" x14ac:dyDescent="0.25">
      <c r="A4544" s="588" t="s">
        <v>6396</v>
      </c>
      <c r="B4544" s="588" t="s">
        <v>32982</v>
      </c>
      <c r="C4544" s="588" t="s">
        <v>26237</v>
      </c>
      <c r="D4544" s="589" t="s">
        <v>32983</v>
      </c>
    </row>
    <row r="4545" spans="1:4" ht="13.5" x14ac:dyDescent="0.25">
      <c r="A4545" s="588" t="s">
        <v>6397</v>
      </c>
      <c r="B4545" s="588" t="s">
        <v>32984</v>
      </c>
      <c r="C4545" s="588" t="s">
        <v>26237</v>
      </c>
      <c r="D4545" s="589" t="s">
        <v>32985</v>
      </c>
    </row>
    <row r="4546" spans="1:4" ht="13.5" x14ac:dyDescent="0.25">
      <c r="A4546" s="588" t="s">
        <v>6398</v>
      </c>
      <c r="B4546" s="588" t="s">
        <v>32986</v>
      </c>
      <c r="C4546" s="588" t="s">
        <v>26237</v>
      </c>
      <c r="D4546" s="589" t="s">
        <v>32987</v>
      </c>
    </row>
    <row r="4547" spans="1:4" ht="13.5" x14ac:dyDescent="0.25">
      <c r="A4547" s="588" t="s">
        <v>6399</v>
      </c>
      <c r="B4547" s="588" t="s">
        <v>32988</v>
      </c>
      <c r="C4547" s="588" t="s">
        <v>26237</v>
      </c>
      <c r="D4547" s="589" t="s">
        <v>32989</v>
      </c>
    </row>
    <row r="4548" spans="1:4" ht="13.5" x14ac:dyDescent="0.25">
      <c r="A4548" s="588" t="s">
        <v>6400</v>
      </c>
      <c r="B4548" s="588" t="s">
        <v>32990</v>
      </c>
      <c r="C4548" s="588" t="s">
        <v>26237</v>
      </c>
      <c r="D4548" s="589" t="s">
        <v>32991</v>
      </c>
    </row>
    <row r="4549" spans="1:4" ht="13.5" x14ac:dyDescent="0.25">
      <c r="A4549" s="588" t="s">
        <v>6401</v>
      </c>
      <c r="B4549" s="588" t="s">
        <v>32992</v>
      </c>
      <c r="C4549" s="588" t="s">
        <v>26237</v>
      </c>
      <c r="D4549" s="589" t="s">
        <v>32993</v>
      </c>
    </row>
    <row r="4550" spans="1:4" ht="13.5" x14ac:dyDescent="0.25">
      <c r="A4550" s="588" t="s">
        <v>6402</v>
      </c>
      <c r="B4550" s="588" t="s">
        <v>32994</v>
      </c>
      <c r="C4550" s="588" t="s">
        <v>26237</v>
      </c>
      <c r="D4550" s="589" t="s">
        <v>32995</v>
      </c>
    </row>
    <row r="4551" spans="1:4" ht="13.5" x14ac:dyDescent="0.25">
      <c r="A4551" s="588" t="s">
        <v>6403</v>
      </c>
      <c r="B4551" s="588" t="s">
        <v>32996</v>
      </c>
      <c r="C4551" s="588" t="s">
        <v>26237</v>
      </c>
      <c r="D4551" s="589" t="s">
        <v>32997</v>
      </c>
    </row>
    <row r="4552" spans="1:4" ht="13.5" x14ac:dyDescent="0.25">
      <c r="A4552" s="588" t="s">
        <v>6404</v>
      </c>
      <c r="B4552" s="588" t="s">
        <v>32998</v>
      </c>
      <c r="C4552" s="588" t="s">
        <v>26237</v>
      </c>
      <c r="D4552" s="589" t="s">
        <v>32999</v>
      </c>
    </row>
    <row r="4553" spans="1:4" ht="13.5" x14ac:dyDescent="0.25">
      <c r="A4553" s="588" t="s">
        <v>6405</v>
      </c>
      <c r="B4553" s="588" t="s">
        <v>33000</v>
      </c>
      <c r="C4553" s="588" t="s">
        <v>26237</v>
      </c>
      <c r="D4553" s="589" t="s">
        <v>33001</v>
      </c>
    </row>
    <row r="4554" spans="1:4" ht="13.5" x14ac:dyDescent="0.25">
      <c r="A4554" s="588" t="s">
        <v>6406</v>
      </c>
      <c r="B4554" s="588" t="s">
        <v>33002</v>
      </c>
      <c r="C4554" s="588" t="s">
        <v>26237</v>
      </c>
      <c r="D4554" s="589" t="s">
        <v>33003</v>
      </c>
    </row>
    <row r="4555" spans="1:4" ht="13.5" x14ac:dyDescent="0.25">
      <c r="A4555" s="588" t="s">
        <v>6407</v>
      </c>
      <c r="B4555" s="588" t="s">
        <v>33004</v>
      </c>
      <c r="C4555" s="588" t="s">
        <v>26237</v>
      </c>
      <c r="D4555" s="589" t="s">
        <v>33005</v>
      </c>
    </row>
    <row r="4556" spans="1:4" ht="13.5" x14ac:dyDescent="0.25">
      <c r="A4556" s="588" t="s">
        <v>6408</v>
      </c>
      <c r="B4556" s="588" t="s">
        <v>33006</v>
      </c>
      <c r="C4556" s="588" t="s">
        <v>26237</v>
      </c>
      <c r="D4556" s="589" t="s">
        <v>33007</v>
      </c>
    </row>
    <row r="4557" spans="1:4" ht="13.5" x14ac:dyDescent="0.25">
      <c r="A4557" s="588" t="s">
        <v>6409</v>
      </c>
      <c r="B4557" s="588" t="s">
        <v>33008</v>
      </c>
      <c r="C4557" s="588" t="s">
        <v>26237</v>
      </c>
      <c r="D4557" s="589" t="s">
        <v>33009</v>
      </c>
    </row>
    <row r="4558" spans="1:4" ht="13.5" x14ac:dyDescent="0.25">
      <c r="A4558" s="588" t="s">
        <v>6410</v>
      </c>
      <c r="B4558" s="588" t="s">
        <v>33010</v>
      </c>
      <c r="C4558" s="588" t="s">
        <v>26237</v>
      </c>
      <c r="D4558" s="589" t="s">
        <v>33011</v>
      </c>
    </row>
    <row r="4559" spans="1:4" ht="13.5" x14ac:dyDescent="0.25">
      <c r="A4559" s="588" t="s">
        <v>6411</v>
      </c>
      <c r="B4559" s="588" t="s">
        <v>33012</v>
      </c>
      <c r="C4559" s="588" t="s">
        <v>26237</v>
      </c>
      <c r="D4559" s="589" t="s">
        <v>33013</v>
      </c>
    </row>
    <row r="4560" spans="1:4" ht="13.5" x14ac:dyDescent="0.25">
      <c r="A4560" s="588" t="s">
        <v>6412</v>
      </c>
      <c r="B4560" s="588" t="s">
        <v>33014</v>
      </c>
      <c r="C4560" s="588" t="s">
        <v>26237</v>
      </c>
      <c r="D4560" s="589" t="s">
        <v>33015</v>
      </c>
    </row>
    <row r="4561" spans="1:4" ht="13.5" x14ac:dyDescent="0.25">
      <c r="A4561" s="588" t="s">
        <v>6413</v>
      </c>
      <c r="B4561" s="588" t="s">
        <v>33016</v>
      </c>
      <c r="C4561" s="588" t="s">
        <v>26237</v>
      </c>
      <c r="D4561" s="589" t="s">
        <v>33017</v>
      </c>
    </row>
    <row r="4562" spans="1:4" ht="13.5" x14ac:dyDescent="0.25">
      <c r="A4562" s="588" t="s">
        <v>6414</v>
      </c>
      <c r="B4562" s="588" t="s">
        <v>33018</v>
      </c>
      <c r="C4562" s="588" t="s">
        <v>26237</v>
      </c>
      <c r="D4562" s="589" t="s">
        <v>33019</v>
      </c>
    </row>
    <row r="4563" spans="1:4" ht="13.5" x14ac:dyDescent="0.25">
      <c r="A4563" s="588" t="s">
        <v>6415</v>
      </c>
      <c r="B4563" s="588" t="s">
        <v>33020</v>
      </c>
      <c r="C4563" s="588" t="s">
        <v>26237</v>
      </c>
      <c r="D4563" s="589" t="s">
        <v>33021</v>
      </c>
    </row>
    <row r="4564" spans="1:4" ht="13.5" x14ac:dyDescent="0.25">
      <c r="A4564" s="588" t="s">
        <v>6416</v>
      </c>
      <c r="B4564" s="588" t="s">
        <v>33022</v>
      </c>
      <c r="C4564" s="588" t="s">
        <v>26237</v>
      </c>
      <c r="D4564" s="589" t="s">
        <v>33023</v>
      </c>
    </row>
    <row r="4565" spans="1:4" ht="13.5" x14ac:dyDescent="0.25">
      <c r="A4565" s="588" t="s">
        <v>6417</v>
      </c>
      <c r="B4565" s="588" t="s">
        <v>33024</v>
      </c>
      <c r="C4565" s="588" t="s">
        <v>26237</v>
      </c>
      <c r="D4565" s="589" t="s">
        <v>33025</v>
      </c>
    </row>
    <row r="4566" spans="1:4" ht="13.5" x14ac:dyDescent="0.25">
      <c r="A4566" s="588" t="s">
        <v>6418</v>
      </c>
      <c r="B4566" s="588" t="s">
        <v>33026</v>
      </c>
      <c r="C4566" s="588" t="s">
        <v>26237</v>
      </c>
      <c r="D4566" s="589" t="s">
        <v>33027</v>
      </c>
    </row>
    <row r="4567" spans="1:4" ht="13.5" x14ac:dyDescent="0.25">
      <c r="A4567" s="588" t="s">
        <v>6419</v>
      </c>
      <c r="B4567" s="588" t="s">
        <v>33028</v>
      </c>
      <c r="C4567" s="588" t="s">
        <v>26237</v>
      </c>
      <c r="D4567" s="589" t="s">
        <v>4920</v>
      </c>
    </row>
    <row r="4568" spans="1:4" ht="13.5" x14ac:dyDescent="0.25">
      <c r="A4568" s="588" t="s">
        <v>6420</v>
      </c>
      <c r="B4568" s="588" t="s">
        <v>33029</v>
      </c>
      <c r="C4568" s="588" t="s">
        <v>26237</v>
      </c>
      <c r="D4568" s="589" t="s">
        <v>33030</v>
      </c>
    </row>
    <row r="4569" spans="1:4" ht="13.5" x14ac:dyDescent="0.25">
      <c r="A4569" s="588" t="s">
        <v>6421</v>
      </c>
      <c r="B4569" s="588" t="s">
        <v>33031</v>
      </c>
      <c r="C4569" s="588" t="s">
        <v>26237</v>
      </c>
      <c r="D4569" s="589" t="s">
        <v>33032</v>
      </c>
    </row>
    <row r="4570" spans="1:4" ht="13.5" x14ac:dyDescent="0.25">
      <c r="A4570" s="588" t="s">
        <v>6422</v>
      </c>
      <c r="B4570" s="588" t="s">
        <v>33033</v>
      </c>
      <c r="C4570" s="588" t="s">
        <v>26237</v>
      </c>
      <c r="D4570" s="589" t="s">
        <v>16663</v>
      </c>
    </row>
    <row r="4571" spans="1:4" ht="13.5" x14ac:dyDescent="0.25">
      <c r="A4571" s="588" t="s">
        <v>6423</v>
      </c>
      <c r="B4571" s="588" t="s">
        <v>33034</v>
      </c>
      <c r="C4571" s="588" t="s">
        <v>26237</v>
      </c>
      <c r="D4571" s="589" t="s">
        <v>33035</v>
      </c>
    </row>
    <row r="4572" spans="1:4" ht="13.5" x14ac:dyDescent="0.25">
      <c r="A4572" s="588" t="s">
        <v>6429</v>
      </c>
      <c r="B4572" s="588" t="s">
        <v>33036</v>
      </c>
      <c r="C4572" s="588" t="s">
        <v>26237</v>
      </c>
      <c r="D4572" s="589" t="s">
        <v>33037</v>
      </c>
    </row>
    <row r="4573" spans="1:4" ht="13.5" x14ac:dyDescent="0.25">
      <c r="A4573" s="588" t="s">
        <v>6430</v>
      </c>
      <c r="B4573" s="588" t="s">
        <v>33038</v>
      </c>
      <c r="C4573" s="588" t="s">
        <v>26237</v>
      </c>
      <c r="D4573" s="589" t="s">
        <v>33039</v>
      </c>
    </row>
    <row r="4574" spans="1:4" ht="13.5" x14ac:dyDescent="0.25">
      <c r="A4574" s="588" t="s">
        <v>6431</v>
      </c>
      <c r="B4574" s="588" t="s">
        <v>33040</v>
      </c>
      <c r="C4574" s="588" t="s">
        <v>26237</v>
      </c>
      <c r="D4574" s="589" t="s">
        <v>17614</v>
      </c>
    </row>
    <row r="4575" spans="1:4" ht="13.5" x14ac:dyDescent="0.25">
      <c r="A4575" s="588" t="s">
        <v>6432</v>
      </c>
      <c r="B4575" s="588" t="s">
        <v>33041</v>
      </c>
      <c r="C4575" s="588" t="s">
        <v>26237</v>
      </c>
      <c r="D4575" s="589" t="s">
        <v>33042</v>
      </c>
    </row>
    <row r="4576" spans="1:4" ht="13.5" x14ac:dyDescent="0.25">
      <c r="A4576" s="588" t="s">
        <v>6433</v>
      </c>
      <c r="B4576" s="588" t="s">
        <v>33043</v>
      </c>
      <c r="C4576" s="588" t="s">
        <v>26237</v>
      </c>
      <c r="D4576" s="589" t="s">
        <v>14359</v>
      </c>
    </row>
    <row r="4577" spans="1:4" ht="13.5" x14ac:dyDescent="0.25">
      <c r="A4577" s="588" t="s">
        <v>6434</v>
      </c>
      <c r="B4577" s="588" t="s">
        <v>33044</v>
      </c>
      <c r="C4577" s="588" t="s">
        <v>26237</v>
      </c>
      <c r="D4577" s="589" t="s">
        <v>17810</v>
      </c>
    </row>
    <row r="4578" spans="1:4" ht="13.5" x14ac:dyDescent="0.25">
      <c r="A4578" s="588" t="s">
        <v>6435</v>
      </c>
      <c r="B4578" s="588" t="s">
        <v>33045</v>
      </c>
      <c r="C4578" s="588" t="s">
        <v>26237</v>
      </c>
      <c r="D4578" s="589" t="s">
        <v>33046</v>
      </c>
    </row>
    <row r="4579" spans="1:4" ht="13.5" x14ac:dyDescent="0.25">
      <c r="A4579" s="588" t="s">
        <v>6436</v>
      </c>
      <c r="B4579" s="588" t="s">
        <v>33047</v>
      </c>
      <c r="C4579" s="588" t="s">
        <v>26237</v>
      </c>
      <c r="D4579" s="589" t="s">
        <v>33048</v>
      </c>
    </row>
    <row r="4580" spans="1:4" ht="13.5" x14ac:dyDescent="0.25">
      <c r="A4580" s="588" t="s">
        <v>6437</v>
      </c>
      <c r="B4580" s="588" t="s">
        <v>33049</v>
      </c>
      <c r="C4580" s="588" t="s">
        <v>26237</v>
      </c>
      <c r="D4580" s="589" t="s">
        <v>25879</v>
      </c>
    </row>
    <row r="4581" spans="1:4" ht="13.5" x14ac:dyDescent="0.25">
      <c r="A4581" s="588" t="s">
        <v>6438</v>
      </c>
      <c r="B4581" s="588" t="s">
        <v>33050</v>
      </c>
      <c r="C4581" s="588" t="s">
        <v>26237</v>
      </c>
      <c r="D4581" s="589" t="s">
        <v>33051</v>
      </c>
    </row>
    <row r="4582" spans="1:4" ht="13.5" x14ac:dyDescent="0.25">
      <c r="A4582" s="588" t="s">
        <v>6439</v>
      </c>
      <c r="B4582" s="588" t="s">
        <v>33052</v>
      </c>
      <c r="C4582" s="588" t="s">
        <v>26237</v>
      </c>
      <c r="D4582" s="589" t="s">
        <v>33053</v>
      </c>
    </row>
    <row r="4583" spans="1:4" ht="13.5" x14ac:dyDescent="0.25">
      <c r="A4583" s="588" t="s">
        <v>6440</v>
      </c>
      <c r="B4583" s="588" t="s">
        <v>33054</v>
      </c>
      <c r="C4583" s="588" t="s">
        <v>26237</v>
      </c>
      <c r="D4583" s="589" t="s">
        <v>33055</v>
      </c>
    </row>
    <row r="4584" spans="1:4" ht="13.5" x14ac:dyDescent="0.25">
      <c r="A4584" s="588" t="s">
        <v>6441</v>
      </c>
      <c r="B4584" s="588" t="s">
        <v>33056</v>
      </c>
      <c r="C4584" s="588" t="s">
        <v>26237</v>
      </c>
      <c r="D4584" s="589" t="s">
        <v>33057</v>
      </c>
    </row>
    <row r="4585" spans="1:4" ht="13.5" x14ac:dyDescent="0.25">
      <c r="A4585" s="588" t="s">
        <v>6442</v>
      </c>
      <c r="B4585" s="588" t="s">
        <v>33058</v>
      </c>
      <c r="C4585" s="588" t="s">
        <v>26237</v>
      </c>
      <c r="D4585" s="589" t="s">
        <v>33059</v>
      </c>
    </row>
    <row r="4586" spans="1:4" ht="13.5" x14ac:dyDescent="0.25">
      <c r="A4586" s="588" t="s">
        <v>6443</v>
      </c>
      <c r="B4586" s="588" t="s">
        <v>33060</v>
      </c>
      <c r="C4586" s="588" t="s">
        <v>26237</v>
      </c>
      <c r="D4586" s="589" t="s">
        <v>33061</v>
      </c>
    </row>
    <row r="4587" spans="1:4" ht="13.5" x14ac:dyDescent="0.25">
      <c r="A4587" s="588" t="s">
        <v>6444</v>
      </c>
      <c r="B4587" s="588" t="s">
        <v>33062</v>
      </c>
      <c r="C4587" s="588" t="s">
        <v>26237</v>
      </c>
      <c r="D4587" s="589" t="s">
        <v>33063</v>
      </c>
    </row>
    <row r="4588" spans="1:4" ht="13.5" x14ac:dyDescent="0.25">
      <c r="A4588" s="588" t="s">
        <v>6445</v>
      </c>
      <c r="B4588" s="588" t="s">
        <v>33064</v>
      </c>
      <c r="C4588" s="588" t="s">
        <v>26237</v>
      </c>
      <c r="D4588" s="589" t="s">
        <v>17162</v>
      </c>
    </row>
    <row r="4589" spans="1:4" ht="13.5" x14ac:dyDescent="0.25">
      <c r="A4589" s="588" t="s">
        <v>6446</v>
      </c>
      <c r="B4589" s="588" t="s">
        <v>33065</v>
      </c>
      <c r="C4589" s="588" t="s">
        <v>26237</v>
      </c>
      <c r="D4589" s="589" t="s">
        <v>1005</v>
      </c>
    </row>
    <row r="4590" spans="1:4" ht="13.5" x14ac:dyDescent="0.25">
      <c r="A4590" s="588" t="s">
        <v>6447</v>
      </c>
      <c r="B4590" s="588" t="s">
        <v>33066</v>
      </c>
      <c r="C4590" s="588" t="s">
        <v>26237</v>
      </c>
      <c r="D4590" s="589" t="s">
        <v>33067</v>
      </c>
    </row>
    <row r="4591" spans="1:4" ht="13.5" x14ac:dyDescent="0.25">
      <c r="A4591" s="588" t="s">
        <v>6448</v>
      </c>
      <c r="B4591" s="588" t="s">
        <v>33068</v>
      </c>
      <c r="C4591" s="588" t="s">
        <v>26237</v>
      </c>
      <c r="D4591" s="589" t="s">
        <v>33069</v>
      </c>
    </row>
    <row r="4592" spans="1:4" ht="13.5" x14ac:dyDescent="0.25">
      <c r="A4592" s="588" t="s">
        <v>6450</v>
      </c>
      <c r="B4592" s="588" t="s">
        <v>33070</v>
      </c>
      <c r="C4592" s="588" t="s">
        <v>26237</v>
      </c>
      <c r="D4592" s="589" t="s">
        <v>26897</v>
      </c>
    </row>
    <row r="4593" spans="1:4" ht="13.5" x14ac:dyDescent="0.25">
      <c r="A4593" s="588" t="s">
        <v>6452</v>
      </c>
      <c r="B4593" s="588" t="s">
        <v>33071</v>
      </c>
      <c r="C4593" s="588" t="s">
        <v>26237</v>
      </c>
      <c r="D4593" s="589" t="s">
        <v>33072</v>
      </c>
    </row>
    <row r="4594" spans="1:4" ht="13.5" x14ac:dyDescent="0.25">
      <c r="A4594" s="588" t="s">
        <v>6453</v>
      </c>
      <c r="B4594" s="588" t="s">
        <v>33073</v>
      </c>
      <c r="C4594" s="588" t="s">
        <v>26237</v>
      </c>
      <c r="D4594" s="589" t="s">
        <v>33074</v>
      </c>
    </row>
    <row r="4595" spans="1:4" ht="13.5" x14ac:dyDescent="0.25">
      <c r="A4595" s="588" t="s">
        <v>6454</v>
      </c>
      <c r="B4595" s="588" t="s">
        <v>33075</v>
      </c>
      <c r="C4595" s="588" t="s">
        <v>26237</v>
      </c>
      <c r="D4595" s="589" t="s">
        <v>33076</v>
      </c>
    </row>
    <row r="4596" spans="1:4" ht="13.5" x14ac:dyDescent="0.25">
      <c r="A4596" s="588" t="s">
        <v>6455</v>
      </c>
      <c r="B4596" s="588" t="s">
        <v>33077</v>
      </c>
      <c r="C4596" s="588" t="s">
        <v>26237</v>
      </c>
      <c r="D4596" s="589" t="s">
        <v>33078</v>
      </c>
    </row>
    <row r="4597" spans="1:4" ht="13.5" x14ac:dyDescent="0.25">
      <c r="A4597" s="588" t="s">
        <v>6456</v>
      </c>
      <c r="B4597" s="588" t="s">
        <v>33079</v>
      </c>
      <c r="C4597" s="588" t="s">
        <v>26237</v>
      </c>
      <c r="D4597" s="589" t="s">
        <v>33080</v>
      </c>
    </row>
    <row r="4598" spans="1:4" ht="13.5" x14ac:dyDescent="0.25">
      <c r="A4598" s="588" t="s">
        <v>6457</v>
      </c>
      <c r="B4598" s="588" t="s">
        <v>33081</v>
      </c>
      <c r="C4598" s="588" t="s">
        <v>26237</v>
      </c>
      <c r="D4598" s="589" t="s">
        <v>33082</v>
      </c>
    </row>
    <row r="4599" spans="1:4" ht="13.5" x14ac:dyDescent="0.25">
      <c r="A4599" s="588" t="s">
        <v>6458</v>
      </c>
      <c r="B4599" s="588" t="s">
        <v>33083</v>
      </c>
      <c r="C4599" s="588" t="s">
        <v>26237</v>
      </c>
      <c r="D4599" s="589" t="s">
        <v>28145</v>
      </c>
    </row>
    <row r="4600" spans="1:4" ht="13.5" x14ac:dyDescent="0.25">
      <c r="A4600" s="588" t="s">
        <v>6459</v>
      </c>
      <c r="B4600" s="588" t="s">
        <v>33084</v>
      </c>
      <c r="C4600" s="588" t="s">
        <v>26237</v>
      </c>
      <c r="D4600" s="589" t="s">
        <v>33085</v>
      </c>
    </row>
    <row r="4601" spans="1:4" ht="13.5" x14ac:dyDescent="0.25">
      <c r="A4601" s="588" t="s">
        <v>6461</v>
      </c>
      <c r="B4601" s="588" t="s">
        <v>33086</v>
      </c>
      <c r="C4601" s="588" t="s">
        <v>26237</v>
      </c>
      <c r="D4601" s="589" t="s">
        <v>33087</v>
      </c>
    </row>
    <row r="4602" spans="1:4" ht="13.5" x14ac:dyDescent="0.25">
      <c r="A4602" s="588" t="s">
        <v>6462</v>
      </c>
      <c r="B4602" s="588" t="s">
        <v>33088</v>
      </c>
      <c r="C4602" s="588" t="s">
        <v>26237</v>
      </c>
      <c r="D4602" s="589" t="s">
        <v>33089</v>
      </c>
    </row>
    <row r="4603" spans="1:4" ht="13.5" x14ac:dyDescent="0.25">
      <c r="A4603" s="588" t="s">
        <v>6463</v>
      </c>
      <c r="B4603" s="588" t="s">
        <v>33090</v>
      </c>
      <c r="C4603" s="588" t="s">
        <v>26237</v>
      </c>
      <c r="D4603" s="589" t="s">
        <v>33091</v>
      </c>
    </row>
    <row r="4604" spans="1:4" ht="13.5" x14ac:dyDescent="0.25">
      <c r="A4604" s="588" t="s">
        <v>6464</v>
      </c>
      <c r="B4604" s="588" t="s">
        <v>33092</v>
      </c>
      <c r="C4604" s="588" t="s">
        <v>26237</v>
      </c>
      <c r="D4604" s="589" t="s">
        <v>33093</v>
      </c>
    </row>
    <row r="4605" spans="1:4" ht="13.5" x14ac:dyDescent="0.25">
      <c r="A4605" s="588" t="s">
        <v>6465</v>
      </c>
      <c r="B4605" s="588" t="s">
        <v>33094</v>
      </c>
      <c r="C4605" s="588" t="s">
        <v>26237</v>
      </c>
      <c r="D4605" s="589" t="s">
        <v>33095</v>
      </c>
    </row>
    <row r="4606" spans="1:4" ht="13.5" x14ac:dyDescent="0.25">
      <c r="A4606" s="588" t="s">
        <v>6466</v>
      </c>
      <c r="B4606" s="588" t="s">
        <v>33096</v>
      </c>
      <c r="C4606" s="588" t="s">
        <v>26237</v>
      </c>
      <c r="D4606" s="589" t="s">
        <v>23488</v>
      </c>
    </row>
    <row r="4607" spans="1:4" ht="13.5" x14ac:dyDescent="0.25">
      <c r="A4607" s="588" t="s">
        <v>6468</v>
      </c>
      <c r="B4607" s="588" t="s">
        <v>33097</v>
      </c>
      <c r="C4607" s="588" t="s">
        <v>26237</v>
      </c>
      <c r="D4607" s="589" t="s">
        <v>1610</v>
      </c>
    </row>
    <row r="4608" spans="1:4" ht="13.5" x14ac:dyDescent="0.25">
      <c r="A4608" s="588" t="s">
        <v>6469</v>
      </c>
      <c r="B4608" s="588" t="s">
        <v>33098</v>
      </c>
      <c r="C4608" s="588" t="s">
        <v>26237</v>
      </c>
      <c r="D4608" s="589" t="s">
        <v>33099</v>
      </c>
    </row>
    <row r="4609" spans="1:4" ht="13.5" x14ac:dyDescent="0.25">
      <c r="A4609" s="588" t="s">
        <v>6470</v>
      </c>
      <c r="B4609" s="588" t="s">
        <v>33100</v>
      </c>
      <c r="C4609" s="588" t="s">
        <v>26237</v>
      </c>
      <c r="D4609" s="589" t="s">
        <v>33101</v>
      </c>
    </row>
    <row r="4610" spans="1:4" ht="13.5" x14ac:dyDescent="0.25">
      <c r="A4610" s="588" t="s">
        <v>6471</v>
      </c>
      <c r="B4610" s="588" t="s">
        <v>33102</v>
      </c>
      <c r="C4610" s="588" t="s">
        <v>26237</v>
      </c>
      <c r="D4610" s="589" t="s">
        <v>33103</v>
      </c>
    </row>
    <row r="4611" spans="1:4" ht="13.5" x14ac:dyDescent="0.25">
      <c r="A4611" s="588" t="s">
        <v>6472</v>
      </c>
      <c r="B4611" s="588" t="s">
        <v>33104</v>
      </c>
      <c r="C4611" s="588" t="s">
        <v>26237</v>
      </c>
      <c r="D4611" s="589" t="s">
        <v>33105</v>
      </c>
    </row>
    <row r="4612" spans="1:4" ht="13.5" x14ac:dyDescent="0.25">
      <c r="A4612" s="588" t="s">
        <v>6473</v>
      </c>
      <c r="B4612" s="588" t="s">
        <v>33106</v>
      </c>
      <c r="C4612" s="588" t="s">
        <v>26237</v>
      </c>
      <c r="D4612" s="589" t="s">
        <v>33107</v>
      </c>
    </row>
    <row r="4613" spans="1:4" ht="13.5" x14ac:dyDescent="0.25">
      <c r="A4613" s="588" t="s">
        <v>6474</v>
      </c>
      <c r="B4613" s="588" t="s">
        <v>33108</v>
      </c>
      <c r="C4613" s="588" t="s">
        <v>26237</v>
      </c>
      <c r="D4613" s="589" t="s">
        <v>33109</v>
      </c>
    </row>
    <row r="4614" spans="1:4" ht="13.5" x14ac:dyDescent="0.25">
      <c r="A4614" s="588" t="s">
        <v>6475</v>
      </c>
      <c r="B4614" s="588" t="s">
        <v>33110</v>
      </c>
      <c r="C4614" s="588" t="s">
        <v>26237</v>
      </c>
      <c r="D4614" s="589" t="s">
        <v>17512</v>
      </c>
    </row>
    <row r="4615" spans="1:4" ht="13.5" x14ac:dyDescent="0.25">
      <c r="A4615" s="588" t="s">
        <v>6476</v>
      </c>
      <c r="B4615" s="588" t="s">
        <v>33111</v>
      </c>
      <c r="C4615" s="588" t="s">
        <v>26237</v>
      </c>
      <c r="D4615" s="589" t="s">
        <v>33112</v>
      </c>
    </row>
    <row r="4616" spans="1:4" ht="13.5" x14ac:dyDescent="0.25">
      <c r="A4616" s="588" t="s">
        <v>6477</v>
      </c>
      <c r="B4616" s="588" t="s">
        <v>33113</v>
      </c>
      <c r="C4616" s="588" t="s">
        <v>26237</v>
      </c>
      <c r="D4616" s="589" t="s">
        <v>33114</v>
      </c>
    </row>
    <row r="4617" spans="1:4" ht="13.5" x14ac:dyDescent="0.25">
      <c r="A4617" s="588" t="s">
        <v>6478</v>
      </c>
      <c r="B4617" s="588" t="s">
        <v>33115</v>
      </c>
      <c r="C4617" s="588" t="s">
        <v>26237</v>
      </c>
      <c r="D4617" s="589" t="s">
        <v>33116</v>
      </c>
    </row>
    <row r="4618" spans="1:4" ht="13.5" x14ac:dyDescent="0.25">
      <c r="A4618" s="588" t="s">
        <v>18570</v>
      </c>
      <c r="B4618" s="588" t="s">
        <v>33117</v>
      </c>
      <c r="C4618" s="588" t="s">
        <v>26237</v>
      </c>
      <c r="D4618" s="589" t="s">
        <v>33118</v>
      </c>
    </row>
    <row r="4619" spans="1:4" ht="13.5" x14ac:dyDescent="0.25">
      <c r="A4619" s="588" t="s">
        <v>18573</v>
      </c>
      <c r="B4619" s="588" t="s">
        <v>33119</v>
      </c>
      <c r="C4619" s="588" t="s">
        <v>26237</v>
      </c>
      <c r="D4619" s="589" t="s">
        <v>33120</v>
      </c>
    </row>
    <row r="4620" spans="1:4" ht="13.5" x14ac:dyDescent="0.25">
      <c r="A4620" s="588" t="s">
        <v>18576</v>
      </c>
      <c r="B4620" s="588" t="s">
        <v>33121</v>
      </c>
      <c r="C4620" s="588" t="s">
        <v>26237</v>
      </c>
      <c r="D4620" s="589" t="s">
        <v>33122</v>
      </c>
    </row>
    <row r="4621" spans="1:4" ht="13.5" x14ac:dyDescent="0.25">
      <c r="A4621" s="588" t="s">
        <v>18579</v>
      </c>
      <c r="B4621" s="588" t="s">
        <v>33123</v>
      </c>
      <c r="C4621" s="588" t="s">
        <v>26237</v>
      </c>
      <c r="D4621" s="589" t="s">
        <v>33124</v>
      </c>
    </row>
    <row r="4622" spans="1:4" ht="13.5" x14ac:dyDescent="0.25">
      <c r="A4622" s="588" t="s">
        <v>18582</v>
      </c>
      <c r="B4622" s="588" t="s">
        <v>33125</v>
      </c>
      <c r="C4622" s="588" t="s">
        <v>26237</v>
      </c>
      <c r="D4622" s="589" t="s">
        <v>33126</v>
      </c>
    </row>
    <row r="4623" spans="1:4" ht="13.5" x14ac:dyDescent="0.25">
      <c r="A4623" s="588" t="s">
        <v>18584</v>
      </c>
      <c r="B4623" s="588" t="s">
        <v>33127</v>
      </c>
      <c r="C4623" s="588" t="s">
        <v>26237</v>
      </c>
      <c r="D4623" s="589" t="s">
        <v>33128</v>
      </c>
    </row>
    <row r="4624" spans="1:4" ht="13.5" x14ac:dyDescent="0.25">
      <c r="A4624" s="588" t="s">
        <v>18587</v>
      </c>
      <c r="B4624" s="588" t="s">
        <v>33129</v>
      </c>
      <c r="C4624" s="588" t="s">
        <v>26237</v>
      </c>
      <c r="D4624" s="589" t="s">
        <v>33130</v>
      </c>
    </row>
    <row r="4625" spans="1:4" ht="13.5" x14ac:dyDescent="0.25">
      <c r="A4625" s="588" t="s">
        <v>18590</v>
      </c>
      <c r="B4625" s="588" t="s">
        <v>33131</v>
      </c>
      <c r="C4625" s="588" t="s">
        <v>26237</v>
      </c>
      <c r="D4625" s="589" t="s">
        <v>33132</v>
      </c>
    </row>
    <row r="4626" spans="1:4" ht="13.5" x14ac:dyDescent="0.25">
      <c r="A4626" s="588" t="s">
        <v>18593</v>
      </c>
      <c r="B4626" s="588" t="s">
        <v>33133</v>
      </c>
      <c r="C4626" s="588" t="s">
        <v>26237</v>
      </c>
      <c r="D4626" s="589" t="s">
        <v>33134</v>
      </c>
    </row>
    <row r="4627" spans="1:4" ht="13.5" x14ac:dyDescent="0.25">
      <c r="A4627" s="588" t="s">
        <v>18596</v>
      </c>
      <c r="B4627" s="588" t="s">
        <v>33135</v>
      </c>
      <c r="C4627" s="588" t="s">
        <v>26237</v>
      </c>
      <c r="D4627" s="589" t="s">
        <v>33136</v>
      </c>
    </row>
    <row r="4628" spans="1:4" ht="13.5" x14ac:dyDescent="0.25">
      <c r="A4628" s="588" t="s">
        <v>18599</v>
      </c>
      <c r="B4628" s="588" t="s">
        <v>33137</v>
      </c>
      <c r="C4628" s="588" t="s">
        <v>26237</v>
      </c>
      <c r="D4628" s="589" t="s">
        <v>14290</v>
      </c>
    </row>
    <row r="4629" spans="1:4" ht="13.5" x14ac:dyDescent="0.25">
      <c r="A4629" s="588" t="s">
        <v>18601</v>
      </c>
      <c r="B4629" s="588" t="s">
        <v>33138</v>
      </c>
      <c r="C4629" s="588" t="s">
        <v>26237</v>
      </c>
      <c r="D4629" s="589" t="s">
        <v>26724</v>
      </c>
    </row>
    <row r="4630" spans="1:4" ht="13.5" x14ac:dyDescent="0.25">
      <c r="A4630" s="588" t="s">
        <v>18604</v>
      </c>
      <c r="B4630" s="588" t="s">
        <v>33139</v>
      </c>
      <c r="C4630" s="588" t="s">
        <v>26237</v>
      </c>
      <c r="D4630" s="589" t="s">
        <v>33140</v>
      </c>
    </row>
    <row r="4631" spans="1:4" ht="13.5" x14ac:dyDescent="0.25">
      <c r="A4631" s="588" t="s">
        <v>18607</v>
      </c>
      <c r="B4631" s="588" t="s">
        <v>33141</v>
      </c>
      <c r="C4631" s="588" t="s">
        <v>26237</v>
      </c>
      <c r="D4631" s="589" t="s">
        <v>33142</v>
      </c>
    </row>
    <row r="4632" spans="1:4" ht="13.5" x14ac:dyDescent="0.25">
      <c r="A4632" s="588" t="s">
        <v>18610</v>
      </c>
      <c r="B4632" s="588" t="s">
        <v>33143</v>
      </c>
      <c r="C4632" s="588" t="s">
        <v>26237</v>
      </c>
      <c r="D4632" s="589" t="s">
        <v>33144</v>
      </c>
    </row>
    <row r="4633" spans="1:4" ht="13.5" x14ac:dyDescent="0.25">
      <c r="A4633" s="588" t="s">
        <v>18613</v>
      </c>
      <c r="B4633" s="588" t="s">
        <v>33145</v>
      </c>
      <c r="C4633" s="588" t="s">
        <v>26237</v>
      </c>
      <c r="D4633" s="589" t="s">
        <v>33146</v>
      </c>
    </row>
    <row r="4634" spans="1:4" ht="13.5" x14ac:dyDescent="0.25">
      <c r="A4634" s="588" t="s">
        <v>18616</v>
      </c>
      <c r="B4634" s="588" t="s">
        <v>33147</v>
      </c>
      <c r="C4634" s="588" t="s">
        <v>26237</v>
      </c>
      <c r="D4634" s="589" t="s">
        <v>33148</v>
      </c>
    </row>
    <row r="4635" spans="1:4" ht="13.5" x14ac:dyDescent="0.25">
      <c r="A4635" s="588" t="s">
        <v>6479</v>
      </c>
      <c r="B4635" s="588" t="s">
        <v>33149</v>
      </c>
      <c r="C4635" s="588" t="s">
        <v>26237</v>
      </c>
      <c r="D4635" s="589" t="s">
        <v>16475</v>
      </c>
    </row>
    <row r="4636" spans="1:4" ht="13.5" x14ac:dyDescent="0.25">
      <c r="A4636" s="588" t="s">
        <v>6480</v>
      </c>
      <c r="B4636" s="588" t="s">
        <v>33150</v>
      </c>
      <c r="C4636" s="588" t="s">
        <v>26237</v>
      </c>
      <c r="D4636" s="589" t="s">
        <v>33151</v>
      </c>
    </row>
    <row r="4637" spans="1:4" ht="13.5" x14ac:dyDescent="0.25">
      <c r="A4637" s="588" t="s">
        <v>6481</v>
      </c>
      <c r="B4637" s="588" t="s">
        <v>33152</v>
      </c>
      <c r="C4637" s="588" t="s">
        <v>26237</v>
      </c>
      <c r="D4637" s="589" t="s">
        <v>33153</v>
      </c>
    </row>
    <row r="4638" spans="1:4" ht="13.5" x14ac:dyDescent="0.25">
      <c r="A4638" s="588" t="s">
        <v>6482</v>
      </c>
      <c r="B4638" s="588" t="s">
        <v>33154</v>
      </c>
      <c r="C4638" s="588" t="s">
        <v>26237</v>
      </c>
      <c r="D4638" s="589" t="s">
        <v>33155</v>
      </c>
    </row>
    <row r="4639" spans="1:4" ht="13.5" x14ac:dyDescent="0.25">
      <c r="A4639" s="588" t="s">
        <v>6483</v>
      </c>
      <c r="B4639" s="588" t="s">
        <v>33156</v>
      </c>
      <c r="C4639" s="588" t="s">
        <v>26237</v>
      </c>
      <c r="D4639" s="589" t="s">
        <v>28914</v>
      </c>
    </row>
    <row r="4640" spans="1:4" ht="13.5" x14ac:dyDescent="0.25">
      <c r="A4640" s="588" t="s">
        <v>6484</v>
      </c>
      <c r="B4640" s="588" t="s">
        <v>33157</v>
      </c>
      <c r="C4640" s="588" t="s">
        <v>26237</v>
      </c>
      <c r="D4640" s="589" t="s">
        <v>33158</v>
      </c>
    </row>
    <row r="4641" spans="1:4" ht="13.5" x14ac:dyDescent="0.25">
      <c r="A4641" s="588" t="s">
        <v>6485</v>
      </c>
      <c r="B4641" s="588" t="s">
        <v>33159</v>
      </c>
      <c r="C4641" s="588" t="s">
        <v>26237</v>
      </c>
      <c r="D4641" s="589" t="s">
        <v>33160</v>
      </c>
    </row>
    <row r="4642" spans="1:4" ht="13.5" x14ac:dyDescent="0.25">
      <c r="A4642" s="588" t="s">
        <v>6486</v>
      </c>
      <c r="B4642" s="588" t="s">
        <v>33161</v>
      </c>
      <c r="C4642" s="588" t="s">
        <v>26237</v>
      </c>
      <c r="D4642" s="589" t="s">
        <v>33162</v>
      </c>
    </row>
    <row r="4643" spans="1:4" ht="13.5" x14ac:dyDescent="0.25">
      <c r="A4643" s="588" t="s">
        <v>6487</v>
      </c>
      <c r="B4643" s="588" t="s">
        <v>33163</v>
      </c>
      <c r="C4643" s="588" t="s">
        <v>26237</v>
      </c>
      <c r="D4643" s="589" t="s">
        <v>33164</v>
      </c>
    </row>
    <row r="4644" spans="1:4" ht="13.5" x14ac:dyDescent="0.25">
      <c r="A4644" s="588" t="s">
        <v>6488</v>
      </c>
      <c r="B4644" s="588" t="s">
        <v>33165</v>
      </c>
      <c r="C4644" s="588" t="s">
        <v>26237</v>
      </c>
      <c r="D4644" s="589" t="s">
        <v>33166</v>
      </c>
    </row>
    <row r="4645" spans="1:4" ht="13.5" x14ac:dyDescent="0.25">
      <c r="A4645" s="588" t="s">
        <v>6489</v>
      </c>
      <c r="B4645" s="588" t="s">
        <v>33167</v>
      </c>
      <c r="C4645" s="588" t="s">
        <v>26237</v>
      </c>
      <c r="D4645" s="589" t="s">
        <v>33168</v>
      </c>
    </row>
    <row r="4646" spans="1:4" ht="13.5" x14ac:dyDescent="0.25">
      <c r="A4646" s="588" t="s">
        <v>6490</v>
      </c>
      <c r="B4646" s="588" t="s">
        <v>33169</v>
      </c>
      <c r="C4646" s="588" t="s">
        <v>26237</v>
      </c>
      <c r="D4646" s="589" t="s">
        <v>33170</v>
      </c>
    </row>
    <row r="4647" spans="1:4" ht="13.5" x14ac:dyDescent="0.25">
      <c r="A4647" s="588" t="s">
        <v>6491</v>
      </c>
      <c r="B4647" s="588" t="s">
        <v>33171</v>
      </c>
      <c r="C4647" s="588" t="s">
        <v>26237</v>
      </c>
      <c r="D4647" s="589" t="s">
        <v>33172</v>
      </c>
    </row>
    <row r="4648" spans="1:4" ht="13.5" x14ac:dyDescent="0.25">
      <c r="A4648" s="588" t="s">
        <v>6492</v>
      </c>
      <c r="B4648" s="588" t="s">
        <v>33173</v>
      </c>
      <c r="C4648" s="588" t="s">
        <v>26237</v>
      </c>
      <c r="D4648" s="589" t="s">
        <v>30668</v>
      </c>
    </row>
    <row r="4649" spans="1:4" ht="13.5" x14ac:dyDescent="0.25">
      <c r="A4649" s="588" t="s">
        <v>6493</v>
      </c>
      <c r="B4649" s="588" t="s">
        <v>33174</v>
      </c>
      <c r="C4649" s="588" t="s">
        <v>26237</v>
      </c>
      <c r="D4649" s="589" t="s">
        <v>33175</v>
      </c>
    </row>
    <row r="4650" spans="1:4" ht="13.5" x14ac:dyDescent="0.25">
      <c r="A4650" s="588" t="s">
        <v>6494</v>
      </c>
      <c r="B4650" s="588" t="s">
        <v>33176</v>
      </c>
      <c r="C4650" s="588" t="s">
        <v>26237</v>
      </c>
      <c r="D4650" s="589" t="s">
        <v>18572</v>
      </c>
    </row>
    <row r="4651" spans="1:4" ht="13.5" x14ac:dyDescent="0.25">
      <c r="A4651" s="588" t="s">
        <v>6495</v>
      </c>
      <c r="B4651" s="588" t="s">
        <v>33177</v>
      </c>
      <c r="C4651" s="588" t="s">
        <v>26237</v>
      </c>
      <c r="D4651" s="589" t="s">
        <v>33178</v>
      </c>
    </row>
    <row r="4652" spans="1:4" ht="13.5" x14ac:dyDescent="0.25">
      <c r="A4652" s="588" t="s">
        <v>6496</v>
      </c>
      <c r="B4652" s="588" t="s">
        <v>33179</v>
      </c>
      <c r="C4652" s="588" t="s">
        <v>26237</v>
      </c>
      <c r="D4652" s="589" t="s">
        <v>28785</v>
      </c>
    </row>
    <row r="4653" spans="1:4" ht="13.5" x14ac:dyDescent="0.25">
      <c r="A4653" s="588" t="s">
        <v>6497</v>
      </c>
      <c r="B4653" s="588" t="s">
        <v>33180</v>
      </c>
      <c r="C4653" s="588" t="s">
        <v>26237</v>
      </c>
      <c r="D4653" s="589" t="s">
        <v>13630</v>
      </c>
    </row>
    <row r="4654" spans="1:4" ht="13.5" x14ac:dyDescent="0.25">
      <c r="A4654" s="588" t="s">
        <v>6498</v>
      </c>
      <c r="B4654" s="588" t="s">
        <v>33181</v>
      </c>
      <c r="C4654" s="588" t="s">
        <v>26237</v>
      </c>
      <c r="D4654" s="589" t="s">
        <v>33182</v>
      </c>
    </row>
    <row r="4655" spans="1:4" ht="13.5" x14ac:dyDescent="0.25">
      <c r="A4655" s="588" t="s">
        <v>6500</v>
      </c>
      <c r="B4655" s="588" t="s">
        <v>33183</v>
      </c>
      <c r="C4655" s="588" t="s">
        <v>26237</v>
      </c>
      <c r="D4655" s="589" t="s">
        <v>33184</v>
      </c>
    </row>
    <row r="4656" spans="1:4" ht="13.5" x14ac:dyDescent="0.25">
      <c r="A4656" s="588" t="s">
        <v>6501</v>
      </c>
      <c r="B4656" s="588" t="s">
        <v>33185</v>
      </c>
      <c r="C4656" s="588" t="s">
        <v>26237</v>
      </c>
      <c r="D4656" s="589" t="s">
        <v>33186</v>
      </c>
    </row>
    <row r="4657" spans="1:4" ht="13.5" x14ac:dyDescent="0.25">
      <c r="A4657" s="588" t="s">
        <v>6502</v>
      </c>
      <c r="B4657" s="588" t="s">
        <v>33187</v>
      </c>
      <c r="C4657" s="588" t="s">
        <v>26237</v>
      </c>
      <c r="D4657" s="589" t="s">
        <v>33188</v>
      </c>
    </row>
    <row r="4658" spans="1:4" ht="13.5" x14ac:dyDescent="0.25">
      <c r="A4658" s="588" t="s">
        <v>6503</v>
      </c>
      <c r="B4658" s="588" t="s">
        <v>33189</v>
      </c>
      <c r="C4658" s="588" t="s">
        <v>26237</v>
      </c>
      <c r="D4658" s="589" t="s">
        <v>33190</v>
      </c>
    </row>
    <row r="4659" spans="1:4" ht="13.5" x14ac:dyDescent="0.25">
      <c r="A4659" s="588" t="s">
        <v>6504</v>
      </c>
      <c r="B4659" s="588" t="s">
        <v>33191</v>
      </c>
      <c r="C4659" s="588" t="s">
        <v>26105</v>
      </c>
      <c r="D4659" s="589" t="s">
        <v>29904</v>
      </c>
    </row>
    <row r="4660" spans="1:4" ht="13.5" x14ac:dyDescent="0.25">
      <c r="A4660" s="588" t="s">
        <v>6505</v>
      </c>
      <c r="B4660" s="588" t="s">
        <v>33192</v>
      </c>
      <c r="C4660" s="588" t="s">
        <v>26105</v>
      </c>
      <c r="D4660" s="589" t="s">
        <v>14659</v>
      </c>
    </row>
    <row r="4661" spans="1:4" ht="13.5" x14ac:dyDescent="0.25">
      <c r="A4661" s="588" t="s">
        <v>6506</v>
      </c>
      <c r="B4661" s="588" t="s">
        <v>33193</v>
      </c>
      <c r="C4661" s="588" t="s">
        <v>26105</v>
      </c>
      <c r="D4661" s="589" t="s">
        <v>24783</v>
      </c>
    </row>
    <row r="4662" spans="1:4" ht="13.5" x14ac:dyDescent="0.25">
      <c r="A4662" s="588" t="s">
        <v>6507</v>
      </c>
      <c r="B4662" s="588" t="s">
        <v>33194</v>
      </c>
      <c r="C4662" s="588" t="s">
        <v>26105</v>
      </c>
      <c r="D4662" s="589" t="s">
        <v>33195</v>
      </c>
    </row>
    <row r="4663" spans="1:4" ht="13.5" x14ac:dyDescent="0.25">
      <c r="A4663" s="588" t="s">
        <v>6508</v>
      </c>
      <c r="B4663" s="588" t="s">
        <v>33196</v>
      </c>
      <c r="C4663" s="588" t="s">
        <v>26105</v>
      </c>
      <c r="D4663" s="589" t="s">
        <v>23565</v>
      </c>
    </row>
    <row r="4664" spans="1:4" ht="13.5" x14ac:dyDescent="0.25">
      <c r="A4664" s="588" t="s">
        <v>6509</v>
      </c>
      <c r="B4664" s="588" t="s">
        <v>33197</v>
      </c>
      <c r="C4664" s="588" t="s">
        <v>26237</v>
      </c>
      <c r="D4664" s="589" t="s">
        <v>560</v>
      </c>
    </row>
    <row r="4665" spans="1:4" ht="13.5" x14ac:dyDescent="0.25">
      <c r="A4665" s="588" t="s">
        <v>6510</v>
      </c>
      <c r="B4665" s="588" t="s">
        <v>33198</v>
      </c>
      <c r="C4665" s="588" t="s">
        <v>26237</v>
      </c>
      <c r="D4665" s="589" t="s">
        <v>961</v>
      </c>
    </row>
    <row r="4666" spans="1:4" ht="13.5" x14ac:dyDescent="0.25">
      <c r="A4666" s="588" t="s">
        <v>6512</v>
      </c>
      <c r="B4666" s="588" t="s">
        <v>33199</v>
      </c>
      <c r="C4666" s="588" t="s">
        <v>26237</v>
      </c>
      <c r="D4666" s="589" t="s">
        <v>872</v>
      </c>
    </row>
    <row r="4667" spans="1:4" ht="13.5" x14ac:dyDescent="0.25">
      <c r="A4667" s="588" t="s">
        <v>6513</v>
      </c>
      <c r="B4667" s="588" t="s">
        <v>33200</v>
      </c>
      <c r="C4667" s="588" t="s">
        <v>26237</v>
      </c>
      <c r="D4667" s="589" t="s">
        <v>13792</v>
      </c>
    </row>
    <row r="4668" spans="1:4" ht="13.5" x14ac:dyDescent="0.25">
      <c r="A4668" s="588" t="s">
        <v>6514</v>
      </c>
      <c r="B4668" s="588" t="s">
        <v>33201</v>
      </c>
      <c r="C4668" s="588" t="s">
        <v>26237</v>
      </c>
      <c r="D4668" s="589" t="s">
        <v>1136</v>
      </c>
    </row>
    <row r="4669" spans="1:4" ht="13.5" x14ac:dyDescent="0.25">
      <c r="A4669" s="588" t="s">
        <v>6515</v>
      </c>
      <c r="B4669" s="588" t="s">
        <v>33202</v>
      </c>
      <c r="C4669" s="588" t="s">
        <v>26237</v>
      </c>
      <c r="D4669" s="589" t="s">
        <v>33203</v>
      </c>
    </row>
    <row r="4670" spans="1:4" ht="13.5" x14ac:dyDescent="0.25">
      <c r="A4670" s="588" t="s">
        <v>6516</v>
      </c>
      <c r="B4670" s="588" t="s">
        <v>33204</v>
      </c>
      <c r="C4670" s="588" t="s">
        <v>26237</v>
      </c>
      <c r="D4670" s="589" t="s">
        <v>649</v>
      </c>
    </row>
    <row r="4671" spans="1:4" ht="13.5" x14ac:dyDescent="0.25">
      <c r="A4671" s="588" t="s">
        <v>6517</v>
      </c>
      <c r="B4671" s="588" t="s">
        <v>33205</v>
      </c>
      <c r="C4671" s="588" t="s">
        <v>26237</v>
      </c>
      <c r="D4671" s="589" t="s">
        <v>6098</v>
      </c>
    </row>
    <row r="4672" spans="1:4" ht="13.5" x14ac:dyDescent="0.25">
      <c r="A4672" s="588" t="s">
        <v>6518</v>
      </c>
      <c r="B4672" s="588" t="s">
        <v>33206</v>
      </c>
      <c r="C4672" s="588" t="s">
        <v>26237</v>
      </c>
      <c r="D4672" s="589" t="s">
        <v>33207</v>
      </c>
    </row>
    <row r="4673" spans="1:4" ht="13.5" x14ac:dyDescent="0.25">
      <c r="A4673" s="588" t="s">
        <v>6519</v>
      </c>
      <c r="B4673" s="588" t="s">
        <v>33208</v>
      </c>
      <c r="C4673" s="588" t="s">
        <v>26105</v>
      </c>
      <c r="D4673" s="589" t="s">
        <v>27752</v>
      </c>
    </row>
    <row r="4674" spans="1:4" ht="13.5" x14ac:dyDescent="0.25">
      <c r="A4674" s="588" t="s">
        <v>6520</v>
      </c>
      <c r="B4674" s="588" t="s">
        <v>33209</v>
      </c>
      <c r="C4674" s="588" t="s">
        <v>26105</v>
      </c>
      <c r="D4674" s="589" t="s">
        <v>14046</v>
      </c>
    </row>
    <row r="4675" spans="1:4" ht="13.5" x14ac:dyDescent="0.25">
      <c r="A4675" s="588" t="s">
        <v>6521</v>
      </c>
      <c r="B4675" s="588" t="s">
        <v>33210</v>
      </c>
      <c r="C4675" s="588" t="s">
        <v>26105</v>
      </c>
      <c r="D4675" s="589" t="s">
        <v>560</v>
      </c>
    </row>
    <row r="4676" spans="1:4" ht="13.5" x14ac:dyDescent="0.25">
      <c r="A4676" s="588" t="s">
        <v>6522</v>
      </c>
      <c r="B4676" s="588" t="s">
        <v>33211</v>
      </c>
      <c r="C4676" s="588" t="s">
        <v>26105</v>
      </c>
      <c r="D4676" s="589" t="s">
        <v>1389</v>
      </c>
    </row>
    <row r="4677" spans="1:4" ht="13.5" x14ac:dyDescent="0.25">
      <c r="A4677" s="588" t="s">
        <v>6523</v>
      </c>
      <c r="B4677" s="588" t="s">
        <v>33212</v>
      </c>
      <c r="C4677" s="588" t="s">
        <v>26105</v>
      </c>
      <c r="D4677" s="589" t="s">
        <v>653</v>
      </c>
    </row>
    <row r="4678" spans="1:4" ht="13.5" x14ac:dyDescent="0.25">
      <c r="A4678" s="588" t="s">
        <v>6524</v>
      </c>
      <c r="B4678" s="588" t="s">
        <v>33213</v>
      </c>
      <c r="C4678" s="588" t="s">
        <v>26105</v>
      </c>
      <c r="D4678" s="589" t="s">
        <v>13746</v>
      </c>
    </row>
    <row r="4679" spans="1:4" ht="13.5" x14ac:dyDescent="0.25">
      <c r="A4679" s="588" t="s">
        <v>6525</v>
      </c>
      <c r="B4679" s="588" t="s">
        <v>33214</v>
      </c>
      <c r="C4679" s="588" t="s">
        <v>26105</v>
      </c>
      <c r="D4679" s="589" t="s">
        <v>958</v>
      </c>
    </row>
    <row r="4680" spans="1:4" ht="13.5" x14ac:dyDescent="0.25">
      <c r="A4680" s="588" t="s">
        <v>6526</v>
      </c>
      <c r="B4680" s="588" t="s">
        <v>33215</v>
      </c>
      <c r="C4680" s="588" t="s">
        <v>26105</v>
      </c>
      <c r="D4680" s="589" t="s">
        <v>696</v>
      </c>
    </row>
    <row r="4681" spans="1:4" ht="13.5" x14ac:dyDescent="0.25">
      <c r="A4681" s="588" t="s">
        <v>6528</v>
      </c>
      <c r="B4681" s="588" t="s">
        <v>33216</v>
      </c>
      <c r="C4681" s="588" t="s">
        <v>26105</v>
      </c>
      <c r="D4681" s="589" t="s">
        <v>5305</v>
      </c>
    </row>
    <row r="4682" spans="1:4" ht="13.5" x14ac:dyDescent="0.25">
      <c r="A4682" s="588" t="s">
        <v>6529</v>
      </c>
      <c r="B4682" s="588" t="s">
        <v>33217</v>
      </c>
      <c r="C4682" s="588" t="s">
        <v>26105</v>
      </c>
      <c r="D4682" s="589" t="s">
        <v>33218</v>
      </c>
    </row>
    <row r="4683" spans="1:4" ht="13.5" x14ac:dyDescent="0.25">
      <c r="A4683" s="588" t="s">
        <v>6530</v>
      </c>
      <c r="B4683" s="588" t="s">
        <v>33219</v>
      </c>
      <c r="C4683" s="588" t="s">
        <v>26105</v>
      </c>
      <c r="D4683" s="589" t="s">
        <v>18037</v>
      </c>
    </row>
    <row r="4684" spans="1:4" ht="13.5" x14ac:dyDescent="0.25">
      <c r="A4684" s="588" t="s">
        <v>6531</v>
      </c>
      <c r="B4684" s="588" t="s">
        <v>33220</v>
      </c>
      <c r="C4684" s="588" t="s">
        <v>26105</v>
      </c>
      <c r="D4684" s="589" t="s">
        <v>6762</v>
      </c>
    </row>
    <row r="4685" spans="1:4" ht="13.5" x14ac:dyDescent="0.25">
      <c r="A4685" s="588" t="s">
        <v>6532</v>
      </c>
      <c r="B4685" s="588" t="s">
        <v>33221</v>
      </c>
      <c r="C4685" s="588" t="s">
        <v>26105</v>
      </c>
      <c r="D4685" s="589" t="s">
        <v>3810</v>
      </c>
    </row>
    <row r="4686" spans="1:4" ht="13.5" x14ac:dyDescent="0.25">
      <c r="A4686" s="588" t="s">
        <v>6533</v>
      </c>
      <c r="B4686" s="588" t="s">
        <v>33222</v>
      </c>
      <c r="C4686" s="588" t="s">
        <v>26105</v>
      </c>
      <c r="D4686" s="589" t="s">
        <v>1074</v>
      </c>
    </row>
    <row r="4687" spans="1:4" ht="13.5" x14ac:dyDescent="0.25">
      <c r="A4687" s="588" t="s">
        <v>6534</v>
      </c>
      <c r="B4687" s="588" t="s">
        <v>33223</v>
      </c>
      <c r="C4687" s="588" t="s">
        <v>26105</v>
      </c>
      <c r="D4687" s="589" t="s">
        <v>493</v>
      </c>
    </row>
    <row r="4688" spans="1:4" ht="13.5" x14ac:dyDescent="0.25">
      <c r="A4688" s="588" t="s">
        <v>6535</v>
      </c>
      <c r="B4688" s="588" t="s">
        <v>33224</v>
      </c>
      <c r="C4688" s="588" t="s">
        <v>26105</v>
      </c>
      <c r="D4688" s="589" t="s">
        <v>208</v>
      </c>
    </row>
    <row r="4689" spans="1:4" ht="13.5" x14ac:dyDescent="0.25">
      <c r="A4689" s="588" t="s">
        <v>6536</v>
      </c>
      <c r="B4689" s="588" t="s">
        <v>33225</v>
      </c>
      <c r="C4689" s="588" t="s">
        <v>26105</v>
      </c>
      <c r="D4689" s="589" t="s">
        <v>289</v>
      </c>
    </row>
    <row r="4690" spans="1:4" ht="13.5" x14ac:dyDescent="0.25">
      <c r="A4690" s="588" t="s">
        <v>6537</v>
      </c>
      <c r="B4690" s="588" t="s">
        <v>33226</v>
      </c>
      <c r="C4690" s="588" t="s">
        <v>26105</v>
      </c>
      <c r="D4690" s="589" t="s">
        <v>13441</v>
      </c>
    </row>
    <row r="4691" spans="1:4" ht="13.5" x14ac:dyDescent="0.25">
      <c r="A4691" s="588" t="s">
        <v>6538</v>
      </c>
      <c r="B4691" s="588" t="s">
        <v>33227</v>
      </c>
      <c r="C4691" s="588" t="s">
        <v>26105</v>
      </c>
      <c r="D4691" s="589" t="s">
        <v>792</v>
      </c>
    </row>
    <row r="4692" spans="1:4" ht="13.5" x14ac:dyDescent="0.25">
      <c r="A4692" s="588" t="s">
        <v>6539</v>
      </c>
      <c r="B4692" s="588" t="s">
        <v>33228</v>
      </c>
      <c r="C4692" s="588" t="s">
        <v>26105</v>
      </c>
      <c r="D4692" s="589" t="s">
        <v>14573</v>
      </c>
    </row>
    <row r="4693" spans="1:4" ht="13.5" x14ac:dyDescent="0.25">
      <c r="A4693" s="588" t="s">
        <v>6540</v>
      </c>
      <c r="B4693" s="588" t="s">
        <v>33229</v>
      </c>
      <c r="C4693" s="588" t="s">
        <v>26105</v>
      </c>
      <c r="D4693" s="589" t="s">
        <v>14483</v>
      </c>
    </row>
    <row r="4694" spans="1:4" ht="13.5" x14ac:dyDescent="0.25">
      <c r="A4694" s="588" t="s">
        <v>6541</v>
      </c>
      <c r="B4694" s="588" t="s">
        <v>33230</v>
      </c>
      <c r="C4694" s="588" t="s">
        <v>26105</v>
      </c>
      <c r="D4694" s="589" t="s">
        <v>1280</v>
      </c>
    </row>
    <row r="4695" spans="1:4" ht="13.5" x14ac:dyDescent="0.25">
      <c r="A4695" s="588" t="s">
        <v>6542</v>
      </c>
      <c r="B4695" s="588" t="s">
        <v>33231</v>
      </c>
      <c r="C4695" s="588" t="s">
        <v>26105</v>
      </c>
      <c r="D4695" s="589" t="s">
        <v>1397</v>
      </c>
    </row>
    <row r="4696" spans="1:4" ht="13.5" x14ac:dyDescent="0.25">
      <c r="A4696" s="588" t="s">
        <v>6543</v>
      </c>
      <c r="B4696" s="588" t="s">
        <v>33232</v>
      </c>
      <c r="C4696" s="588" t="s">
        <v>26105</v>
      </c>
      <c r="D4696" s="589" t="s">
        <v>4736</v>
      </c>
    </row>
    <row r="4697" spans="1:4" ht="13.5" x14ac:dyDescent="0.25">
      <c r="A4697" s="588" t="s">
        <v>6545</v>
      </c>
      <c r="B4697" s="588" t="s">
        <v>33233</v>
      </c>
      <c r="C4697" s="588" t="s">
        <v>26105</v>
      </c>
      <c r="D4697" s="589" t="s">
        <v>33234</v>
      </c>
    </row>
    <row r="4698" spans="1:4" ht="13.5" x14ac:dyDescent="0.25">
      <c r="A4698" s="588" t="s">
        <v>6546</v>
      </c>
      <c r="B4698" s="588" t="s">
        <v>33235</v>
      </c>
      <c r="C4698" s="588" t="s">
        <v>26105</v>
      </c>
      <c r="D4698" s="589" t="s">
        <v>33236</v>
      </c>
    </row>
    <row r="4699" spans="1:4" ht="13.5" x14ac:dyDescent="0.25">
      <c r="A4699" s="588" t="s">
        <v>6548</v>
      </c>
      <c r="B4699" s="588" t="s">
        <v>33237</v>
      </c>
      <c r="C4699" s="588" t="s">
        <v>26105</v>
      </c>
      <c r="D4699" s="589" t="s">
        <v>314</v>
      </c>
    </row>
    <row r="4700" spans="1:4" ht="13.5" x14ac:dyDescent="0.25">
      <c r="A4700" s="588" t="s">
        <v>6549</v>
      </c>
      <c r="B4700" s="588" t="s">
        <v>33238</v>
      </c>
      <c r="C4700" s="588" t="s">
        <v>26105</v>
      </c>
      <c r="D4700" s="589" t="s">
        <v>659</v>
      </c>
    </row>
    <row r="4701" spans="1:4" ht="13.5" x14ac:dyDescent="0.25">
      <c r="A4701" s="588" t="s">
        <v>6550</v>
      </c>
      <c r="B4701" s="588" t="s">
        <v>33239</v>
      </c>
      <c r="C4701" s="588" t="s">
        <v>26105</v>
      </c>
      <c r="D4701" s="589" t="s">
        <v>23565</v>
      </c>
    </row>
    <row r="4702" spans="1:4" ht="13.5" x14ac:dyDescent="0.25">
      <c r="A4702" s="588" t="s">
        <v>6551</v>
      </c>
      <c r="B4702" s="588" t="s">
        <v>33240</v>
      </c>
      <c r="C4702" s="588" t="s">
        <v>26105</v>
      </c>
      <c r="D4702" s="589" t="s">
        <v>425</v>
      </c>
    </row>
    <row r="4703" spans="1:4" ht="13.5" x14ac:dyDescent="0.25">
      <c r="A4703" s="588" t="s">
        <v>6552</v>
      </c>
      <c r="B4703" s="588" t="s">
        <v>33241</v>
      </c>
      <c r="C4703" s="588" t="s">
        <v>26105</v>
      </c>
      <c r="D4703" s="589" t="s">
        <v>20185</v>
      </c>
    </row>
    <row r="4704" spans="1:4" ht="13.5" x14ac:dyDescent="0.25">
      <c r="A4704" s="588" t="s">
        <v>6553</v>
      </c>
      <c r="B4704" s="588" t="s">
        <v>33242</v>
      </c>
      <c r="C4704" s="588" t="s">
        <v>26237</v>
      </c>
      <c r="D4704" s="589" t="s">
        <v>222</v>
      </c>
    </row>
    <row r="4705" spans="1:4" ht="13.5" x14ac:dyDescent="0.25">
      <c r="A4705" s="588" t="s">
        <v>6554</v>
      </c>
      <c r="B4705" s="588" t="s">
        <v>33243</v>
      </c>
      <c r="C4705" s="588" t="s">
        <v>26237</v>
      </c>
      <c r="D4705" s="589" t="s">
        <v>17825</v>
      </c>
    </row>
    <row r="4706" spans="1:4" ht="13.5" x14ac:dyDescent="0.25">
      <c r="A4706" s="588" t="s">
        <v>6555</v>
      </c>
      <c r="B4706" s="588" t="s">
        <v>33244</v>
      </c>
      <c r="C4706" s="588" t="s">
        <v>26237</v>
      </c>
      <c r="D4706" s="589" t="s">
        <v>680</v>
      </c>
    </row>
    <row r="4707" spans="1:4" ht="13.5" x14ac:dyDescent="0.25">
      <c r="A4707" s="588" t="s">
        <v>6556</v>
      </c>
      <c r="B4707" s="588" t="s">
        <v>33245</v>
      </c>
      <c r="C4707" s="588" t="s">
        <v>26237</v>
      </c>
      <c r="D4707" s="589" t="s">
        <v>4275</v>
      </c>
    </row>
    <row r="4708" spans="1:4" ht="13.5" x14ac:dyDescent="0.25">
      <c r="A4708" s="588" t="s">
        <v>6557</v>
      </c>
      <c r="B4708" s="588" t="s">
        <v>33246</v>
      </c>
      <c r="C4708" s="588" t="s">
        <v>26237</v>
      </c>
      <c r="D4708" s="589" t="s">
        <v>677</v>
      </c>
    </row>
    <row r="4709" spans="1:4" ht="13.5" x14ac:dyDescent="0.25">
      <c r="A4709" s="588" t="s">
        <v>6558</v>
      </c>
      <c r="B4709" s="588" t="s">
        <v>33247</v>
      </c>
      <c r="C4709" s="588" t="s">
        <v>26105</v>
      </c>
      <c r="D4709" s="589" t="s">
        <v>966</v>
      </c>
    </row>
    <row r="4710" spans="1:4" ht="13.5" x14ac:dyDescent="0.25">
      <c r="A4710" s="588" t="s">
        <v>6559</v>
      </c>
      <c r="B4710" s="588" t="s">
        <v>33248</v>
      </c>
      <c r="C4710" s="588" t="s">
        <v>26237</v>
      </c>
      <c r="D4710" s="589" t="s">
        <v>33249</v>
      </c>
    </row>
    <row r="4711" spans="1:4" ht="13.5" x14ac:dyDescent="0.25">
      <c r="A4711" s="588" t="s">
        <v>6560</v>
      </c>
      <c r="B4711" s="588" t="s">
        <v>33250</v>
      </c>
      <c r="C4711" s="588" t="s">
        <v>26237</v>
      </c>
      <c r="D4711" s="589" t="s">
        <v>33251</v>
      </c>
    </row>
    <row r="4712" spans="1:4" ht="13.5" x14ac:dyDescent="0.25">
      <c r="A4712" s="588" t="s">
        <v>6561</v>
      </c>
      <c r="B4712" s="588" t="s">
        <v>33252</v>
      </c>
      <c r="C4712" s="588" t="s">
        <v>26237</v>
      </c>
      <c r="D4712" s="589" t="s">
        <v>33253</v>
      </c>
    </row>
    <row r="4713" spans="1:4" ht="13.5" x14ac:dyDescent="0.25">
      <c r="A4713" s="588" t="s">
        <v>6562</v>
      </c>
      <c r="B4713" s="588" t="s">
        <v>33254</v>
      </c>
      <c r="C4713" s="588" t="s">
        <v>26237</v>
      </c>
      <c r="D4713" s="589" t="s">
        <v>33255</v>
      </c>
    </row>
    <row r="4714" spans="1:4" ht="13.5" x14ac:dyDescent="0.25">
      <c r="A4714" s="588" t="s">
        <v>6563</v>
      </c>
      <c r="B4714" s="588" t="s">
        <v>33256</v>
      </c>
      <c r="C4714" s="588" t="s">
        <v>26237</v>
      </c>
      <c r="D4714" s="589" t="s">
        <v>1973</v>
      </c>
    </row>
    <row r="4715" spans="1:4" ht="13.5" x14ac:dyDescent="0.25">
      <c r="A4715" s="588" t="s">
        <v>6564</v>
      </c>
      <c r="B4715" s="588" t="s">
        <v>33257</v>
      </c>
      <c r="C4715" s="588" t="s">
        <v>26237</v>
      </c>
      <c r="D4715" s="589" t="s">
        <v>16437</v>
      </c>
    </row>
    <row r="4716" spans="1:4" ht="13.5" x14ac:dyDescent="0.25">
      <c r="A4716" s="588" t="s">
        <v>6565</v>
      </c>
      <c r="B4716" s="588" t="s">
        <v>33258</v>
      </c>
      <c r="C4716" s="588" t="s">
        <v>26237</v>
      </c>
      <c r="D4716" s="589" t="s">
        <v>7658</v>
      </c>
    </row>
    <row r="4717" spans="1:4" ht="13.5" x14ac:dyDescent="0.25">
      <c r="A4717" s="588" t="s">
        <v>6566</v>
      </c>
      <c r="B4717" s="588" t="s">
        <v>33259</v>
      </c>
      <c r="C4717" s="588" t="s">
        <v>26496</v>
      </c>
      <c r="D4717" s="589" t="s">
        <v>33260</v>
      </c>
    </row>
    <row r="4718" spans="1:4" ht="13.5" x14ac:dyDescent="0.25">
      <c r="A4718" s="588" t="s">
        <v>6567</v>
      </c>
      <c r="B4718" s="588" t="s">
        <v>33261</v>
      </c>
      <c r="C4718" s="588" t="s">
        <v>26496</v>
      </c>
      <c r="D4718" s="589" t="s">
        <v>33262</v>
      </c>
    </row>
    <row r="4719" spans="1:4" ht="13.5" x14ac:dyDescent="0.25">
      <c r="A4719" s="588" t="s">
        <v>6568</v>
      </c>
      <c r="B4719" s="588" t="s">
        <v>33263</v>
      </c>
      <c r="C4719" s="588" t="s">
        <v>26496</v>
      </c>
      <c r="D4719" s="589" t="s">
        <v>33264</v>
      </c>
    </row>
    <row r="4720" spans="1:4" ht="13.5" x14ac:dyDescent="0.25">
      <c r="A4720" s="588" t="s">
        <v>6569</v>
      </c>
      <c r="B4720" s="588" t="s">
        <v>33265</v>
      </c>
      <c r="C4720" s="588" t="s">
        <v>26105</v>
      </c>
      <c r="D4720" s="589" t="s">
        <v>13770</v>
      </c>
    </row>
    <row r="4721" spans="1:4" ht="13.5" x14ac:dyDescent="0.25">
      <c r="A4721" s="588" t="s">
        <v>6570</v>
      </c>
      <c r="B4721" s="588" t="s">
        <v>33266</v>
      </c>
      <c r="C4721" s="588" t="s">
        <v>26105</v>
      </c>
      <c r="D4721" s="589" t="s">
        <v>29504</v>
      </c>
    </row>
    <row r="4722" spans="1:4" ht="13.5" x14ac:dyDescent="0.25">
      <c r="A4722" s="588" t="s">
        <v>6572</v>
      </c>
      <c r="B4722" s="588" t="s">
        <v>33267</v>
      </c>
      <c r="C4722" s="588" t="s">
        <v>26237</v>
      </c>
      <c r="D4722" s="589" t="s">
        <v>33268</v>
      </c>
    </row>
    <row r="4723" spans="1:4" ht="13.5" x14ac:dyDescent="0.25">
      <c r="A4723" s="588" t="s">
        <v>6573</v>
      </c>
      <c r="B4723" s="588" t="s">
        <v>33269</v>
      </c>
      <c r="C4723" s="588" t="s">
        <v>26237</v>
      </c>
      <c r="D4723" s="589" t="s">
        <v>33270</v>
      </c>
    </row>
    <row r="4724" spans="1:4" ht="13.5" x14ac:dyDescent="0.25">
      <c r="A4724" s="588" t="s">
        <v>6574</v>
      </c>
      <c r="B4724" s="588" t="s">
        <v>33271</v>
      </c>
      <c r="C4724" s="588" t="s">
        <v>26237</v>
      </c>
      <c r="D4724" s="589" t="s">
        <v>33272</v>
      </c>
    </row>
    <row r="4725" spans="1:4" ht="13.5" x14ac:dyDescent="0.25">
      <c r="A4725" s="588" t="s">
        <v>6575</v>
      </c>
      <c r="B4725" s="588" t="s">
        <v>33273</v>
      </c>
      <c r="C4725" s="588" t="s">
        <v>26237</v>
      </c>
      <c r="D4725" s="589" t="s">
        <v>33274</v>
      </c>
    </row>
    <row r="4726" spans="1:4" ht="13.5" x14ac:dyDescent="0.25">
      <c r="A4726" s="588" t="s">
        <v>6576</v>
      </c>
      <c r="B4726" s="588" t="s">
        <v>33275</v>
      </c>
      <c r="C4726" s="588" t="s">
        <v>26237</v>
      </c>
      <c r="D4726" s="589" t="s">
        <v>33276</v>
      </c>
    </row>
    <row r="4727" spans="1:4" ht="13.5" x14ac:dyDescent="0.25">
      <c r="A4727" s="588" t="s">
        <v>6577</v>
      </c>
      <c r="B4727" s="588" t="s">
        <v>33277</v>
      </c>
      <c r="C4727" s="588" t="s">
        <v>26237</v>
      </c>
      <c r="D4727" s="589" t="s">
        <v>33278</v>
      </c>
    </row>
    <row r="4728" spans="1:4" ht="13.5" x14ac:dyDescent="0.25">
      <c r="A4728" s="588" t="s">
        <v>6578</v>
      </c>
      <c r="B4728" s="588" t="s">
        <v>33279</v>
      </c>
      <c r="C4728" s="588" t="s">
        <v>26237</v>
      </c>
      <c r="D4728" s="589" t="s">
        <v>33280</v>
      </c>
    </row>
    <row r="4729" spans="1:4" ht="13.5" x14ac:dyDescent="0.25">
      <c r="A4729" s="588" t="s">
        <v>6579</v>
      </c>
      <c r="B4729" s="588" t="s">
        <v>33281</v>
      </c>
      <c r="C4729" s="588" t="s">
        <v>26237</v>
      </c>
      <c r="D4729" s="589" t="s">
        <v>33282</v>
      </c>
    </row>
    <row r="4730" spans="1:4" ht="13.5" x14ac:dyDescent="0.25">
      <c r="A4730" s="588" t="s">
        <v>6580</v>
      </c>
      <c r="B4730" s="588" t="s">
        <v>33283</v>
      </c>
      <c r="C4730" s="588" t="s">
        <v>26237</v>
      </c>
      <c r="D4730" s="589" t="s">
        <v>33284</v>
      </c>
    </row>
    <row r="4731" spans="1:4" ht="13.5" x14ac:dyDescent="0.25">
      <c r="A4731" s="588" t="s">
        <v>6581</v>
      </c>
      <c r="B4731" s="588" t="s">
        <v>33285</v>
      </c>
      <c r="C4731" s="588" t="s">
        <v>26237</v>
      </c>
      <c r="D4731" s="589" t="s">
        <v>33286</v>
      </c>
    </row>
    <row r="4732" spans="1:4" ht="13.5" x14ac:dyDescent="0.25">
      <c r="A4732" s="588" t="s">
        <v>6582</v>
      </c>
      <c r="B4732" s="588" t="s">
        <v>33287</v>
      </c>
      <c r="C4732" s="588" t="s">
        <v>26237</v>
      </c>
      <c r="D4732" s="589" t="s">
        <v>33288</v>
      </c>
    </row>
    <row r="4733" spans="1:4" ht="13.5" x14ac:dyDescent="0.25">
      <c r="A4733" s="588" t="s">
        <v>6583</v>
      </c>
      <c r="B4733" s="588" t="s">
        <v>33289</v>
      </c>
      <c r="C4733" s="588" t="s">
        <v>26237</v>
      </c>
      <c r="D4733" s="589" t="s">
        <v>33290</v>
      </c>
    </row>
    <row r="4734" spans="1:4" ht="13.5" x14ac:dyDescent="0.25">
      <c r="A4734" s="588" t="s">
        <v>6584</v>
      </c>
      <c r="B4734" s="588" t="s">
        <v>33291</v>
      </c>
      <c r="C4734" s="588" t="s">
        <v>26237</v>
      </c>
      <c r="D4734" s="589" t="s">
        <v>33292</v>
      </c>
    </row>
    <row r="4735" spans="1:4" ht="13.5" x14ac:dyDescent="0.25">
      <c r="A4735" s="588" t="s">
        <v>6585</v>
      </c>
      <c r="B4735" s="588" t="s">
        <v>33293</v>
      </c>
      <c r="C4735" s="588" t="s">
        <v>26237</v>
      </c>
      <c r="D4735" s="589" t="s">
        <v>33272</v>
      </c>
    </row>
    <row r="4736" spans="1:4" ht="13.5" x14ac:dyDescent="0.25">
      <c r="A4736" s="588" t="s">
        <v>6586</v>
      </c>
      <c r="B4736" s="588" t="s">
        <v>33294</v>
      </c>
      <c r="C4736" s="588" t="s">
        <v>26237</v>
      </c>
      <c r="D4736" s="589" t="s">
        <v>33295</v>
      </c>
    </row>
    <row r="4737" spans="1:4" ht="13.5" x14ac:dyDescent="0.25">
      <c r="A4737" s="588" t="s">
        <v>6587</v>
      </c>
      <c r="B4737" s="588" t="s">
        <v>33296</v>
      </c>
      <c r="C4737" s="588" t="s">
        <v>26237</v>
      </c>
      <c r="D4737" s="589" t="s">
        <v>33297</v>
      </c>
    </row>
    <row r="4738" spans="1:4" ht="13.5" x14ac:dyDescent="0.25">
      <c r="A4738" s="588" t="s">
        <v>6588</v>
      </c>
      <c r="B4738" s="588" t="s">
        <v>33298</v>
      </c>
      <c r="C4738" s="588" t="s">
        <v>26237</v>
      </c>
      <c r="D4738" s="589" t="s">
        <v>33299</v>
      </c>
    </row>
    <row r="4739" spans="1:4" ht="13.5" x14ac:dyDescent="0.25">
      <c r="A4739" s="588" t="s">
        <v>6589</v>
      </c>
      <c r="B4739" s="588" t="s">
        <v>33300</v>
      </c>
      <c r="C4739" s="588" t="s">
        <v>26496</v>
      </c>
      <c r="D4739" s="589" t="s">
        <v>31951</v>
      </c>
    </row>
    <row r="4740" spans="1:4" ht="13.5" x14ac:dyDescent="0.25">
      <c r="A4740" s="588" t="s">
        <v>6590</v>
      </c>
      <c r="B4740" s="588" t="s">
        <v>33301</v>
      </c>
      <c r="C4740" s="588" t="s">
        <v>26496</v>
      </c>
      <c r="D4740" s="589" t="s">
        <v>8196</v>
      </c>
    </row>
    <row r="4741" spans="1:4" ht="13.5" x14ac:dyDescent="0.25">
      <c r="A4741" s="588" t="s">
        <v>6591</v>
      </c>
      <c r="B4741" s="588" t="s">
        <v>33302</v>
      </c>
      <c r="C4741" s="588" t="s">
        <v>26237</v>
      </c>
      <c r="D4741" s="589" t="s">
        <v>33303</v>
      </c>
    </row>
    <row r="4742" spans="1:4" ht="13.5" x14ac:dyDescent="0.25">
      <c r="A4742" s="588" t="s">
        <v>6592</v>
      </c>
      <c r="B4742" s="588" t="s">
        <v>33304</v>
      </c>
      <c r="C4742" s="588" t="s">
        <v>26237</v>
      </c>
      <c r="D4742" s="589" t="s">
        <v>33305</v>
      </c>
    </row>
    <row r="4743" spans="1:4" ht="13.5" x14ac:dyDescent="0.25">
      <c r="A4743" s="588" t="s">
        <v>6593</v>
      </c>
      <c r="B4743" s="588" t="s">
        <v>33306</v>
      </c>
      <c r="C4743" s="588" t="s">
        <v>26237</v>
      </c>
      <c r="D4743" s="589" t="s">
        <v>33299</v>
      </c>
    </row>
    <row r="4744" spans="1:4" ht="13.5" x14ac:dyDescent="0.25">
      <c r="A4744" s="588" t="s">
        <v>6594</v>
      </c>
      <c r="B4744" s="588" t="s">
        <v>33307</v>
      </c>
      <c r="C4744" s="588" t="s">
        <v>26496</v>
      </c>
      <c r="D4744" s="589" t="s">
        <v>33308</v>
      </c>
    </row>
    <row r="4745" spans="1:4" ht="13.5" x14ac:dyDescent="0.25">
      <c r="A4745" s="588" t="s">
        <v>6595</v>
      </c>
      <c r="B4745" s="588" t="s">
        <v>33309</v>
      </c>
      <c r="C4745" s="588" t="s">
        <v>28022</v>
      </c>
      <c r="D4745" s="589" t="s">
        <v>16542</v>
      </c>
    </row>
    <row r="4746" spans="1:4" ht="13.5" x14ac:dyDescent="0.25">
      <c r="A4746" s="588" t="s">
        <v>6596</v>
      </c>
      <c r="B4746" s="588" t="s">
        <v>33310</v>
      </c>
      <c r="C4746" s="588" t="s">
        <v>28022</v>
      </c>
      <c r="D4746" s="589" t="s">
        <v>13991</v>
      </c>
    </row>
    <row r="4747" spans="1:4" ht="13.5" x14ac:dyDescent="0.25">
      <c r="A4747" s="588" t="s">
        <v>6597</v>
      </c>
      <c r="B4747" s="588" t="s">
        <v>33311</v>
      </c>
      <c r="C4747" s="588" t="s">
        <v>28022</v>
      </c>
      <c r="D4747" s="589" t="s">
        <v>16542</v>
      </c>
    </row>
    <row r="4748" spans="1:4" ht="13.5" x14ac:dyDescent="0.25">
      <c r="A4748" s="588" t="s">
        <v>6598</v>
      </c>
      <c r="B4748" s="588" t="s">
        <v>33312</v>
      </c>
      <c r="C4748" s="588" t="s">
        <v>28022</v>
      </c>
      <c r="D4748" s="589" t="s">
        <v>33313</v>
      </c>
    </row>
    <row r="4749" spans="1:4" ht="13.5" x14ac:dyDescent="0.25">
      <c r="A4749" s="588" t="s">
        <v>6599</v>
      </c>
      <c r="B4749" s="588" t="s">
        <v>33314</v>
      </c>
      <c r="C4749" s="588" t="s">
        <v>28022</v>
      </c>
      <c r="D4749" s="589" t="s">
        <v>16542</v>
      </c>
    </row>
    <row r="4750" spans="1:4" ht="13.5" x14ac:dyDescent="0.25">
      <c r="A4750" s="588" t="s">
        <v>6600</v>
      </c>
      <c r="B4750" s="588" t="s">
        <v>33315</v>
      </c>
      <c r="C4750" s="588" t="s">
        <v>26237</v>
      </c>
      <c r="D4750" s="589" t="s">
        <v>33316</v>
      </c>
    </row>
    <row r="4751" spans="1:4" ht="13.5" x14ac:dyDescent="0.25">
      <c r="A4751" s="588" t="s">
        <v>6602</v>
      </c>
      <c r="B4751" s="588" t="s">
        <v>33317</v>
      </c>
      <c r="C4751" s="588" t="s">
        <v>26237</v>
      </c>
      <c r="D4751" s="589" t="s">
        <v>33318</v>
      </c>
    </row>
    <row r="4752" spans="1:4" ht="13.5" x14ac:dyDescent="0.25">
      <c r="A4752" s="588" t="s">
        <v>6603</v>
      </c>
      <c r="B4752" s="588" t="s">
        <v>33319</v>
      </c>
      <c r="C4752" s="588" t="s">
        <v>26105</v>
      </c>
      <c r="D4752" s="589" t="s">
        <v>579</v>
      </c>
    </row>
    <row r="4753" spans="1:4" ht="13.5" x14ac:dyDescent="0.25">
      <c r="A4753" s="588" t="s">
        <v>6604</v>
      </c>
      <c r="B4753" s="588" t="s">
        <v>33320</v>
      </c>
      <c r="C4753" s="588" t="s">
        <v>26237</v>
      </c>
      <c r="D4753" s="589" t="s">
        <v>30501</v>
      </c>
    </row>
    <row r="4754" spans="1:4" ht="13.5" x14ac:dyDescent="0.25">
      <c r="A4754" s="588" t="s">
        <v>6605</v>
      </c>
      <c r="B4754" s="588" t="s">
        <v>33321</v>
      </c>
      <c r="C4754" s="588" t="s">
        <v>26237</v>
      </c>
      <c r="D4754" s="589" t="s">
        <v>13843</v>
      </c>
    </row>
    <row r="4755" spans="1:4" ht="13.5" x14ac:dyDescent="0.25">
      <c r="A4755" s="588" t="s">
        <v>6606</v>
      </c>
      <c r="B4755" s="588" t="s">
        <v>33322</v>
      </c>
      <c r="C4755" s="588" t="s">
        <v>26237</v>
      </c>
      <c r="D4755" s="589" t="s">
        <v>33323</v>
      </c>
    </row>
    <row r="4756" spans="1:4" ht="13.5" x14ac:dyDescent="0.25">
      <c r="A4756" s="588" t="s">
        <v>6607</v>
      </c>
      <c r="B4756" s="588" t="s">
        <v>33324</v>
      </c>
      <c r="C4756" s="588" t="s">
        <v>26237</v>
      </c>
      <c r="D4756" s="589" t="s">
        <v>33325</v>
      </c>
    </row>
    <row r="4757" spans="1:4" ht="13.5" x14ac:dyDescent="0.25">
      <c r="A4757" s="588" t="s">
        <v>6608</v>
      </c>
      <c r="B4757" s="588" t="s">
        <v>33326</v>
      </c>
      <c r="C4757" s="588" t="s">
        <v>26237</v>
      </c>
      <c r="D4757" s="589" t="s">
        <v>33327</v>
      </c>
    </row>
    <row r="4758" spans="1:4" ht="13.5" x14ac:dyDescent="0.25">
      <c r="A4758" s="588" t="s">
        <v>6609</v>
      </c>
      <c r="B4758" s="588" t="s">
        <v>33328</v>
      </c>
      <c r="C4758" s="588" t="s">
        <v>26237</v>
      </c>
      <c r="D4758" s="589" t="s">
        <v>33329</v>
      </c>
    </row>
    <row r="4759" spans="1:4" ht="13.5" x14ac:dyDescent="0.25">
      <c r="A4759" s="588" t="s">
        <v>6610</v>
      </c>
      <c r="B4759" s="588" t="s">
        <v>33330</v>
      </c>
      <c r="C4759" s="588" t="s">
        <v>26237</v>
      </c>
      <c r="D4759" s="589" t="s">
        <v>33331</v>
      </c>
    </row>
    <row r="4760" spans="1:4" ht="13.5" x14ac:dyDescent="0.25">
      <c r="A4760" s="588" t="s">
        <v>6611</v>
      </c>
      <c r="B4760" s="588" t="s">
        <v>33332</v>
      </c>
      <c r="C4760" s="588" t="s">
        <v>26237</v>
      </c>
      <c r="D4760" s="589" t="s">
        <v>33333</v>
      </c>
    </row>
    <row r="4761" spans="1:4" ht="13.5" x14ac:dyDescent="0.25">
      <c r="A4761" s="588" t="s">
        <v>6612</v>
      </c>
      <c r="B4761" s="588" t="s">
        <v>33334</v>
      </c>
      <c r="C4761" s="588" t="s">
        <v>26237</v>
      </c>
      <c r="D4761" s="589" t="s">
        <v>33335</v>
      </c>
    </row>
    <row r="4762" spans="1:4" ht="13.5" x14ac:dyDescent="0.25">
      <c r="A4762" s="588" t="s">
        <v>6613</v>
      </c>
      <c r="B4762" s="588" t="s">
        <v>33336</v>
      </c>
      <c r="C4762" s="588" t="s">
        <v>26237</v>
      </c>
      <c r="D4762" s="589" t="s">
        <v>33337</v>
      </c>
    </row>
    <row r="4763" spans="1:4" ht="13.5" x14ac:dyDescent="0.25">
      <c r="A4763" s="588" t="s">
        <v>6614</v>
      </c>
      <c r="B4763" s="588" t="s">
        <v>33338</v>
      </c>
      <c r="C4763" s="588" t="s">
        <v>26237</v>
      </c>
      <c r="D4763" s="589" t="s">
        <v>33339</v>
      </c>
    </row>
    <row r="4764" spans="1:4" ht="13.5" x14ac:dyDescent="0.25">
      <c r="A4764" s="588" t="s">
        <v>6615</v>
      </c>
      <c r="B4764" s="588" t="s">
        <v>33340</v>
      </c>
      <c r="C4764" s="588" t="s">
        <v>28022</v>
      </c>
      <c r="D4764" s="589" t="s">
        <v>16447</v>
      </c>
    </row>
    <row r="4765" spans="1:4" ht="13.5" x14ac:dyDescent="0.25">
      <c r="A4765" s="588" t="s">
        <v>6616</v>
      </c>
      <c r="B4765" s="588" t="s">
        <v>33341</v>
      </c>
      <c r="C4765" s="588" t="s">
        <v>28022</v>
      </c>
      <c r="D4765" s="589" t="s">
        <v>6253</v>
      </c>
    </row>
    <row r="4766" spans="1:4" ht="13.5" x14ac:dyDescent="0.25">
      <c r="A4766" s="588" t="s">
        <v>6618</v>
      </c>
      <c r="B4766" s="588" t="s">
        <v>33342</v>
      </c>
      <c r="C4766" s="588" t="s">
        <v>26496</v>
      </c>
      <c r="D4766" s="589" t="s">
        <v>367</v>
      </c>
    </row>
    <row r="4767" spans="1:4" ht="13.5" x14ac:dyDescent="0.25">
      <c r="A4767" s="588" t="s">
        <v>6619</v>
      </c>
      <c r="B4767" s="588" t="s">
        <v>33343</v>
      </c>
      <c r="C4767" s="588" t="s">
        <v>28022</v>
      </c>
      <c r="D4767" s="589" t="s">
        <v>13671</v>
      </c>
    </row>
    <row r="4768" spans="1:4" ht="13.5" x14ac:dyDescent="0.25">
      <c r="A4768" s="588" t="s">
        <v>6620</v>
      </c>
      <c r="B4768" s="588" t="s">
        <v>33344</v>
      </c>
      <c r="C4768" s="588" t="s">
        <v>26496</v>
      </c>
      <c r="D4768" s="589" t="s">
        <v>884</v>
      </c>
    </row>
    <row r="4769" spans="1:4" ht="13.5" x14ac:dyDescent="0.25">
      <c r="A4769" s="588" t="s">
        <v>6621</v>
      </c>
      <c r="B4769" s="588" t="s">
        <v>33345</v>
      </c>
      <c r="C4769" s="588" t="s">
        <v>28022</v>
      </c>
      <c r="D4769" s="589" t="s">
        <v>13401</v>
      </c>
    </row>
    <row r="4770" spans="1:4" ht="13.5" x14ac:dyDescent="0.25">
      <c r="A4770" s="588" t="s">
        <v>6622</v>
      </c>
      <c r="B4770" s="588" t="s">
        <v>33346</v>
      </c>
      <c r="C4770" s="588" t="s">
        <v>28022</v>
      </c>
      <c r="D4770" s="589" t="s">
        <v>818</v>
      </c>
    </row>
    <row r="4771" spans="1:4" ht="13.5" x14ac:dyDescent="0.25">
      <c r="A4771" s="588" t="s">
        <v>6623</v>
      </c>
      <c r="B4771" s="588" t="s">
        <v>33347</v>
      </c>
      <c r="C4771" s="588" t="s">
        <v>28022</v>
      </c>
      <c r="D4771" s="589" t="s">
        <v>27274</v>
      </c>
    </row>
    <row r="4772" spans="1:4" ht="13.5" x14ac:dyDescent="0.25">
      <c r="A4772" s="588" t="s">
        <v>6624</v>
      </c>
      <c r="B4772" s="588" t="s">
        <v>33348</v>
      </c>
      <c r="C4772" s="588" t="s">
        <v>28022</v>
      </c>
      <c r="D4772" s="589" t="s">
        <v>2323</v>
      </c>
    </row>
    <row r="4773" spans="1:4" ht="13.5" x14ac:dyDescent="0.25">
      <c r="A4773" s="588" t="s">
        <v>6625</v>
      </c>
      <c r="B4773" s="588" t="s">
        <v>33349</v>
      </c>
      <c r="C4773" s="588" t="s">
        <v>26496</v>
      </c>
      <c r="D4773" s="589" t="s">
        <v>322</v>
      </c>
    </row>
    <row r="4774" spans="1:4" ht="13.5" x14ac:dyDescent="0.25">
      <c r="A4774" s="588" t="s">
        <v>6626</v>
      </c>
      <c r="B4774" s="588" t="s">
        <v>33350</v>
      </c>
      <c r="C4774" s="588" t="s">
        <v>28022</v>
      </c>
      <c r="D4774" s="589" t="s">
        <v>404</v>
      </c>
    </row>
    <row r="4775" spans="1:4" ht="13.5" x14ac:dyDescent="0.25">
      <c r="A4775" s="588" t="s">
        <v>6627</v>
      </c>
      <c r="B4775" s="588" t="s">
        <v>33351</v>
      </c>
      <c r="C4775" s="588" t="s">
        <v>28022</v>
      </c>
      <c r="D4775" s="589" t="s">
        <v>231</v>
      </c>
    </row>
    <row r="4776" spans="1:4" ht="13.5" x14ac:dyDescent="0.25">
      <c r="A4776" s="588" t="s">
        <v>6628</v>
      </c>
      <c r="B4776" s="588" t="s">
        <v>33352</v>
      </c>
      <c r="C4776" s="588" t="s">
        <v>28022</v>
      </c>
      <c r="D4776" s="589" t="s">
        <v>33353</v>
      </c>
    </row>
    <row r="4777" spans="1:4" ht="13.5" x14ac:dyDescent="0.25">
      <c r="A4777" s="588" t="s">
        <v>6630</v>
      </c>
      <c r="B4777" s="588" t="s">
        <v>33354</v>
      </c>
      <c r="C4777" s="588" t="s">
        <v>28022</v>
      </c>
      <c r="D4777" s="589" t="s">
        <v>239</v>
      </c>
    </row>
    <row r="4778" spans="1:4" ht="13.5" x14ac:dyDescent="0.25">
      <c r="A4778" s="588" t="s">
        <v>6631</v>
      </c>
      <c r="B4778" s="588" t="s">
        <v>33355</v>
      </c>
      <c r="C4778" s="588" t="s">
        <v>28022</v>
      </c>
      <c r="D4778" s="589" t="s">
        <v>18434</v>
      </c>
    </row>
    <row r="4779" spans="1:4" ht="13.5" x14ac:dyDescent="0.25">
      <c r="A4779" s="588" t="s">
        <v>6632</v>
      </c>
      <c r="B4779" s="588" t="s">
        <v>33356</v>
      </c>
      <c r="C4779" s="588" t="s">
        <v>28022</v>
      </c>
      <c r="D4779" s="589" t="s">
        <v>17524</v>
      </c>
    </row>
    <row r="4780" spans="1:4" ht="13.5" x14ac:dyDescent="0.25">
      <c r="A4780" s="588" t="s">
        <v>6633</v>
      </c>
      <c r="B4780" s="588" t="s">
        <v>33357</v>
      </c>
      <c r="C4780" s="588" t="s">
        <v>28022</v>
      </c>
      <c r="D4780" s="589" t="s">
        <v>22684</v>
      </c>
    </row>
    <row r="4781" spans="1:4" ht="13.5" x14ac:dyDescent="0.25">
      <c r="A4781" s="588" t="s">
        <v>6634</v>
      </c>
      <c r="B4781" s="588" t="s">
        <v>33358</v>
      </c>
      <c r="C4781" s="588" t="s">
        <v>28022</v>
      </c>
      <c r="D4781" s="589" t="s">
        <v>5998</v>
      </c>
    </row>
    <row r="4782" spans="1:4" ht="13.5" x14ac:dyDescent="0.25">
      <c r="A4782" s="588" t="s">
        <v>6636</v>
      </c>
      <c r="B4782" s="588" t="s">
        <v>33359</v>
      </c>
      <c r="C4782" s="588" t="s">
        <v>28022</v>
      </c>
      <c r="D4782" s="589" t="s">
        <v>31324</v>
      </c>
    </row>
    <row r="4783" spans="1:4" ht="13.5" x14ac:dyDescent="0.25">
      <c r="A4783" s="588" t="s">
        <v>6637</v>
      </c>
      <c r="B4783" s="588" t="s">
        <v>33360</v>
      </c>
      <c r="C4783" s="588" t="s">
        <v>28022</v>
      </c>
      <c r="D4783" s="589" t="s">
        <v>13635</v>
      </c>
    </row>
    <row r="4784" spans="1:4" ht="13.5" x14ac:dyDescent="0.25">
      <c r="A4784" s="588" t="s">
        <v>6639</v>
      </c>
      <c r="B4784" s="588" t="s">
        <v>33361</v>
      </c>
      <c r="C4784" s="588" t="s">
        <v>28022</v>
      </c>
      <c r="D4784" s="589" t="s">
        <v>1656</v>
      </c>
    </row>
    <row r="4785" spans="1:4" ht="13.5" x14ac:dyDescent="0.25">
      <c r="A4785" s="588" t="s">
        <v>6640</v>
      </c>
      <c r="B4785" s="588" t="s">
        <v>33362</v>
      </c>
      <c r="C4785" s="588" t="s">
        <v>28022</v>
      </c>
      <c r="D4785" s="589" t="s">
        <v>17420</v>
      </c>
    </row>
    <row r="4786" spans="1:4" ht="13.5" x14ac:dyDescent="0.25">
      <c r="A4786" s="588" t="s">
        <v>6641</v>
      </c>
      <c r="B4786" s="588" t="s">
        <v>33363</v>
      </c>
      <c r="C4786" s="588" t="s">
        <v>28022</v>
      </c>
      <c r="D4786" s="589" t="s">
        <v>13631</v>
      </c>
    </row>
    <row r="4787" spans="1:4" ht="13.5" x14ac:dyDescent="0.25">
      <c r="A4787" s="588" t="s">
        <v>6642</v>
      </c>
      <c r="B4787" s="588" t="s">
        <v>33364</v>
      </c>
      <c r="C4787" s="588" t="s">
        <v>28022</v>
      </c>
      <c r="D4787" s="589" t="s">
        <v>14592</v>
      </c>
    </row>
    <row r="4788" spans="1:4" ht="13.5" x14ac:dyDescent="0.25">
      <c r="A4788" s="588" t="s">
        <v>6643</v>
      </c>
      <c r="B4788" s="588" t="s">
        <v>33365</v>
      </c>
      <c r="C4788" s="588" t="s">
        <v>28022</v>
      </c>
      <c r="D4788" s="589" t="s">
        <v>3869</v>
      </c>
    </row>
    <row r="4789" spans="1:4" ht="13.5" x14ac:dyDescent="0.25">
      <c r="A4789" s="588" t="s">
        <v>6644</v>
      </c>
      <c r="B4789" s="588" t="s">
        <v>33366</v>
      </c>
      <c r="C4789" s="588" t="s">
        <v>28022</v>
      </c>
      <c r="D4789" s="589" t="s">
        <v>718</v>
      </c>
    </row>
    <row r="4790" spans="1:4" ht="13.5" x14ac:dyDescent="0.25">
      <c r="A4790" s="588" t="s">
        <v>6645</v>
      </c>
      <c r="B4790" s="588" t="s">
        <v>33367</v>
      </c>
      <c r="C4790" s="588" t="s">
        <v>28022</v>
      </c>
      <c r="D4790" s="589" t="s">
        <v>226</v>
      </c>
    </row>
    <row r="4791" spans="1:4" ht="13.5" x14ac:dyDescent="0.25">
      <c r="A4791" s="588" t="s">
        <v>6646</v>
      </c>
      <c r="B4791" s="588" t="s">
        <v>33368</v>
      </c>
      <c r="C4791" s="588" t="s">
        <v>28022</v>
      </c>
      <c r="D4791" s="589" t="s">
        <v>6709</v>
      </c>
    </row>
    <row r="4792" spans="1:4" ht="13.5" x14ac:dyDescent="0.25">
      <c r="A4792" s="588" t="s">
        <v>6647</v>
      </c>
      <c r="B4792" s="588" t="s">
        <v>33369</v>
      </c>
      <c r="C4792" s="588" t="s">
        <v>28022</v>
      </c>
      <c r="D4792" s="589" t="s">
        <v>438</v>
      </c>
    </row>
    <row r="4793" spans="1:4" ht="13.5" x14ac:dyDescent="0.25">
      <c r="A4793" s="588" t="s">
        <v>6648</v>
      </c>
      <c r="B4793" s="588" t="s">
        <v>33370</v>
      </c>
      <c r="C4793" s="588" t="s">
        <v>28022</v>
      </c>
      <c r="D4793" s="589" t="s">
        <v>18301</v>
      </c>
    </row>
    <row r="4794" spans="1:4" ht="13.5" x14ac:dyDescent="0.25">
      <c r="A4794" s="588" t="s">
        <v>6649</v>
      </c>
      <c r="B4794" s="588" t="s">
        <v>33371</v>
      </c>
      <c r="C4794" s="588" t="s">
        <v>28022</v>
      </c>
      <c r="D4794" s="589" t="s">
        <v>26479</v>
      </c>
    </row>
    <row r="4795" spans="1:4" ht="13.5" x14ac:dyDescent="0.25">
      <c r="A4795" s="588" t="s">
        <v>6650</v>
      </c>
      <c r="B4795" s="588" t="s">
        <v>33372</v>
      </c>
      <c r="C4795" s="588" t="s">
        <v>28022</v>
      </c>
      <c r="D4795" s="589" t="s">
        <v>924</v>
      </c>
    </row>
    <row r="4796" spans="1:4" ht="13.5" x14ac:dyDescent="0.25">
      <c r="A4796" s="588" t="s">
        <v>6651</v>
      </c>
      <c r="B4796" s="588" t="s">
        <v>33373</v>
      </c>
      <c r="C4796" s="588" t="s">
        <v>28022</v>
      </c>
      <c r="D4796" s="589" t="s">
        <v>2450</v>
      </c>
    </row>
    <row r="4797" spans="1:4" ht="13.5" x14ac:dyDescent="0.25">
      <c r="A4797" s="588" t="s">
        <v>6652</v>
      </c>
      <c r="B4797" s="588" t="s">
        <v>33374</v>
      </c>
      <c r="C4797" s="588" t="s">
        <v>28022</v>
      </c>
      <c r="D4797" s="589" t="s">
        <v>911</v>
      </c>
    </row>
    <row r="4798" spans="1:4" ht="13.5" x14ac:dyDescent="0.25">
      <c r="A4798" s="588" t="s">
        <v>6653</v>
      </c>
      <c r="B4798" s="588" t="s">
        <v>33375</v>
      </c>
      <c r="C4798" s="588" t="s">
        <v>28022</v>
      </c>
      <c r="D4798" s="589" t="s">
        <v>723</v>
      </c>
    </row>
    <row r="4799" spans="1:4" ht="13.5" x14ac:dyDescent="0.25">
      <c r="A4799" s="588" t="s">
        <v>6654</v>
      </c>
      <c r="B4799" s="588" t="s">
        <v>33376</v>
      </c>
      <c r="C4799" s="588" t="s">
        <v>28022</v>
      </c>
      <c r="D4799" s="589" t="s">
        <v>1011</v>
      </c>
    </row>
    <row r="4800" spans="1:4" ht="13.5" x14ac:dyDescent="0.25">
      <c r="A4800" s="588" t="s">
        <v>6655</v>
      </c>
      <c r="B4800" s="588" t="s">
        <v>33377</v>
      </c>
      <c r="C4800" s="588" t="s">
        <v>28022</v>
      </c>
      <c r="D4800" s="589" t="s">
        <v>4781</v>
      </c>
    </row>
    <row r="4801" spans="1:4" ht="13.5" x14ac:dyDescent="0.25">
      <c r="A4801" s="588" t="s">
        <v>6656</v>
      </c>
      <c r="B4801" s="588" t="s">
        <v>33378</v>
      </c>
      <c r="C4801" s="588" t="s">
        <v>28022</v>
      </c>
      <c r="D4801" s="589" t="s">
        <v>741</v>
      </c>
    </row>
    <row r="4802" spans="1:4" ht="13.5" x14ac:dyDescent="0.25">
      <c r="A4802" s="588" t="s">
        <v>6657</v>
      </c>
      <c r="B4802" s="588" t="s">
        <v>33379</v>
      </c>
      <c r="C4802" s="588" t="s">
        <v>28022</v>
      </c>
      <c r="D4802" s="589" t="s">
        <v>30472</v>
      </c>
    </row>
    <row r="4803" spans="1:4" ht="13.5" x14ac:dyDescent="0.25">
      <c r="A4803" s="588" t="s">
        <v>6658</v>
      </c>
      <c r="B4803" s="588" t="s">
        <v>33380</v>
      </c>
      <c r="C4803" s="588" t="s">
        <v>28022</v>
      </c>
      <c r="D4803" s="589" t="s">
        <v>33381</v>
      </c>
    </row>
    <row r="4804" spans="1:4" ht="13.5" x14ac:dyDescent="0.25">
      <c r="A4804" s="588" t="s">
        <v>6660</v>
      </c>
      <c r="B4804" s="588" t="s">
        <v>33382</v>
      </c>
      <c r="C4804" s="588" t="s">
        <v>28022</v>
      </c>
      <c r="D4804" s="589" t="s">
        <v>33383</v>
      </c>
    </row>
    <row r="4805" spans="1:4" ht="13.5" x14ac:dyDescent="0.25">
      <c r="A4805" s="588" t="s">
        <v>6661</v>
      </c>
      <c r="B4805" s="588" t="s">
        <v>33384</v>
      </c>
      <c r="C4805" s="588" t="s">
        <v>28022</v>
      </c>
      <c r="D4805" s="589" t="s">
        <v>6544</v>
      </c>
    </row>
    <row r="4806" spans="1:4" ht="13.5" x14ac:dyDescent="0.25">
      <c r="A4806" s="588" t="s">
        <v>6662</v>
      </c>
      <c r="B4806" s="588" t="s">
        <v>33385</v>
      </c>
      <c r="C4806" s="588" t="s">
        <v>28022</v>
      </c>
      <c r="D4806" s="589" t="s">
        <v>513</v>
      </c>
    </row>
    <row r="4807" spans="1:4" ht="13.5" x14ac:dyDescent="0.25">
      <c r="A4807" s="588" t="s">
        <v>6663</v>
      </c>
      <c r="B4807" s="588" t="s">
        <v>33386</v>
      </c>
      <c r="C4807" s="588" t="s">
        <v>28022</v>
      </c>
      <c r="D4807" s="589" t="s">
        <v>3846</v>
      </c>
    </row>
    <row r="4808" spans="1:4" ht="13.5" x14ac:dyDescent="0.25">
      <c r="A4808" s="588" t="s">
        <v>6664</v>
      </c>
      <c r="B4808" s="588" t="s">
        <v>33387</v>
      </c>
      <c r="C4808" s="588" t="s">
        <v>28022</v>
      </c>
      <c r="D4808" s="589" t="s">
        <v>1046</v>
      </c>
    </row>
    <row r="4809" spans="1:4" ht="13.5" x14ac:dyDescent="0.25">
      <c r="A4809" s="588" t="s">
        <v>6665</v>
      </c>
      <c r="B4809" s="588" t="s">
        <v>33388</v>
      </c>
      <c r="C4809" s="588" t="s">
        <v>28022</v>
      </c>
      <c r="D4809" s="589" t="s">
        <v>488</v>
      </c>
    </row>
    <row r="4810" spans="1:4" ht="13.5" x14ac:dyDescent="0.25">
      <c r="A4810" s="588" t="s">
        <v>6666</v>
      </c>
      <c r="B4810" s="588" t="s">
        <v>33389</v>
      </c>
      <c r="C4810" s="588" t="s">
        <v>28022</v>
      </c>
      <c r="D4810" s="589" t="s">
        <v>33390</v>
      </c>
    </row>
    <row r="4811" spans="1:4" ht="13.5" x14ac:dyDescent="0.25">
      <c r="A4811" s="588" t="s">
        <v>6667</v>
      </c>
      <c r="B4811" s="588" t="s">
        <v>33391</v>
      </c>
      <c r="C4811" s="588" t="s">
        <v>28022</v>
      </c>
      <c r="D4811" s="589" t="s">
        <v>33392</v>
      </c>
    </row>
    <row r="4812" spans="1:4" ht="13.5" x14ac:dyDescent="0.25">
      <c r="A4812" s="588" t="s">
        <v>6668</v>
      </c>
      <c r="B4812" s="588" t="s">
        <v>33393</v>
      </c>
      <c r="C4812" s="588" t="s">
        <v>28022</v>
      </c>
      <c r="D4812" s="589" t="s">
        <v>14596</v>
      </c>
    </row>
    <row r="4813" spans="1:4" ht="13.5" x14ac:dyDescent="0.25">
      <c r="A4813" s="588" t="s">
        <v>6669</v>
      </c>
      <c r="B4813" s="588" t="s">
        <v>33394</v>
      </c>
      <c r="C4813" s="588" t="s">
        <v>28022</v>
      </c>
      <c r="D4813" s="589" t="s">
        <v>228</v>
      </c>
    </row>
    <row r="4814" spans="1:4" ht="13.5" x14ac:dyDescent="0.25">
      <c r="A4814" s="588" t="s">
        <v>6670</v>
      </c>
      <c r="B4814" s="588" t="s">
        <v>33395</v>
      </c>
      <c r="C4814" s="588" t="s">
        <v>28022</v>
      </c>
      <c r="D4814" s="589" t="s">
        <v>16715</v>
      </c>
    </row>
    <row r="4815" spans="1:4" ht="13.5" x14ac:dyDescent="0.25">
      <c r="A4815" s="588" t="s">
        <v>6671</v>
      </c>
      <c r="B4815" s="588" t="s">
        <v>33396</v>
      </c>
      <c r="C4815" s="588" t="s">
        <v>28022</v>
      </c>
      <c r="D4815" s="589" t="s">
        <v>18290</v>
      </c>
    </row>
    <row r="4816" spans="1:4" ht="13.5" x14ac:dyDescent="0.25">
      <c r="A4816" s="588" t="s">
        <v>6672</v>
      </c>
      <c r="B4816" s="588" t="s">
        <v>33397</v>
      </c>
      <c r="C4816" s="588" t="s">
        <v>28022</v>
      </c>
      <c r="D4816" s="589" t="s">
        <v>17377</v>
      </c>
    </row>
    <row r="4817" spans="1:4" ht="13.5" x14ac:dyDescent="0.25">
      <c r="A4817" s="588" t="s">
        <v>6673</v>
      </c>
      <c r="B4817" s="588" t="s">
        <v>33398</v>
      </c>
      <c r="C4817" s="588" t="s">
        <v>28022</v>
      </c>
      <c r="D4817" s="589" t="s">
        <v>33399</v>
      </c>
    </row>
    <row r="4818" spans="1:4" ht="13.5" x14ac:dyDescent="0.25">
      <c r="A4818" s="588" t="s">
        <v>6674</v>
      </c>
      <c r="B4818" s="588" t="s">
        <v>33400</v>
      </c>
      <c r="C4818" s="588" t="s">
        <v>28022</v>
      </c>
      <c r="D4818" s="589" t="s">
        <v>33401</v>
      </c>
    </row>
    <row r="4819" spans="1:4" ht="13.5" x14ac:dyDescent="0.25">
      <c r="A4819" s="588" t="s">
        <v>6675</v>
      </c>
      <c r="B4819" s="588" t="s">
        <v>33402</v>
      </c>
      <c r="C4819" s="588" t="s">
        <v>28022</v>
      </c>
      <c r="D4819" s="589" t="s">
        <v>33403</v>
      </c>
    </row>
    <row r="4820" spans="1:4" ht="13.5" x14ac:dyDescent="0.25">
      <c r="A4820" s="588" t="s">
        <v>6676</v>
      </c>
      <c r="B4820" s="588" t="s">
        <v>33404</v>
      </c>
      <c r="C4820" s="588" t="s">
        <v>28022</v>
      </c>
      <c r="D4820" s="589" t="s">
        <v>33405</v>
      </c>
    </row>
    <row r="4821" spans="1:4" ht="13.5" x14ac:dyDescent="0.25">
      <c r="A4821" s="588" t="s">
        <v>6677</v>
      </c>
      <c r="B4821" s="588" t="s">
        <v>33406</v>
      </c>
      <c r="C4821" s="588" t="s">
        <v>28022</v>
      </c>
      <c r="D4821" s="589" t="s">
        <v>33407</v>
      </c>
    </row>
    <row r="4822" spans="1:4" ht="13.5" x14ac:dyDescent="0.25">
      <c r="A4822" s="588" t="s">
        <v>6678</v>
      </c>
      <c r="B4822" s="588" t="s">
        <v>33408</v>
      </c>
      <c r="C4822" s="588" t="s">
        <v>26496</v>
      </c>
      <c r="D4822" s="589" t="s">
        <v>33409</v>
      </c>
    </row>
    <row r="4823" spans="1:4" ht="13.5" x14ac:dyDescent="0.25">
      <c r="A4823" s="588" t="s">
        <v>6679</v>
      </c>
      <c r="B4823" s="588" t="s">
        <v>33410</v>
      </c>
      <c r="C4823" s="588" t="s">
        <v>28022</v>
      </c>
      <c r="D4823" s="589" t="s">
        <v>4787</v>
      </c>
    </row>
    <row r="4824" spans="1:4" ht="13.5" x14ac:dyDescent="0.25">
      <c r="A4824" s="588" t="s">
        <v>6680</v>
      </c>
      <c r="B4824" s="588" t="s">
        <v>33411</v>
      </c>
      <c r="C4824" s="588" t="s">
        <v>28022</v>
      </c>
      <c r="D4824" s="589" t="s">
        <v>18092</v>
      </c>
    </row>
    <row r="4825" spans="1:4" ht="13.5" x14ac:dyDescent="0.25">
      <c r="A4825" s="588" t="s">
        <v>6681</v>
      </c>
      <c r="B4825" s="588" t="s">
        <v>33412</v>
      </c>
      <c r="C4825" s="588" t="s">
        <v>28022</v>
      </c>
      <c r="D4825" s="589" t="s">
        <v>3606</v>
      </c>
    </row>
    <row r="4826" spans="1:4" ht="13.5" x14ac:dyDescent="0.25">
      <c r="A4826" s="588" t="s">
        <v>6682</v>
      </c>
      <c r="B4826" s="588" t="s">
        <v>33413</v>
      </c>
      <c r="C4826" s="588" t="s">
        <v>28022</v>
      </c>
      <c r="D4826" s="589" t="s">
        <v>929</v>
      </c>
    </row>
    <row r="4827" spans="1:4" ht="13.5" x14ac:dyDescent="0.25">
      <c r="A4827" s="588" t="s">
        <v>6683</v>
      </c>
      <c r="B4827" s="588" t="s">
        <v>33414</v>
      </c>
      <c r="C4827" s="588" t="s">
        <v>28022</v>
      </c>
      <c r="D4827" s="589" t="s">
        <v>1347</v>
      </c>
    </row>
    <row r="4828" spans="1:4" ht="13.5" x14ac:dyDescent="0.25">
      <c r="A4828" s="588" t="s">
        <v>6685</v>
      </c>
      <c r="B4828" s="588" t="s">
        <v>33415</v>
      </c>
      <c r="C4828" s="588" t="s">
        <v>28022</v>
      </c>
      <c r="D4828" s="589" t="s">
        <v>23765</v>
      </c>
    </row>
    <row r="4829" spans="1:4" ht="13.5" x14ac:dyDescent="0.25">
      <c r="A4829" s="588" t="s">
        <v>6686</v>
      </c>
      <c r="B4829" s="588" t="s">
        <v>33416</v>
      </c>
      <c r="C4829" s="588" t="s">
        <v>28022</v>
      </c>
      <c r="D4829" s="589" t="s">
        <v>30472</v>
      </c>
    </row>
    <row r="4830" spans="1:4" ht="13.5" x14ac:dyDescent="0.25">
      <c r="A4830" s="588" t="s">
        <v>6687</v>
      </c>
      <c r="B4830" s="588" t="s">
        <v>33417</v>
      </c>
      <c r="C4830" s="588" t="s">
        <v>28022</v>
      </c>
      <c r="D4830" s="589" t="s">
        <v>33418</v>
      </c>
    </row>
    <row r="4831" spans="1:4" ht="13.5" x14ac:dyDescent="0.25">
      <c r="A4831" s="588" t="s">
        <v>6688</v>
      </c>
      <c r="B4831" s="588" t="s">
        <v>33419</v>
      </c>
      <c r="C4831" s="588" t="s">
        <v>28022</v>
      </c>
      <c r="D4831" s="589" t="s">
        <v>33420</v>
      </c>
    </row>
    <row r="4832" spans="1:4" ht="13.5" x14ac:dyDescent="0.25">
      <c r="A4832" s="588" t="s">
        <v>6689</v>
      </c>
      <c r="B4832" s="588" t="s">
        <v>33421</v>
      </c>
      <c r="C4832" s="588" t="s">
        <v>28022</v>
      </c>
      <c r="D4832" s="589" t="s">
        <v>1127</v>
      </c>
    </row>
    <row r="4833" spans="1:4" ht="13.5" x14ac:dyDescent="0.25">
      <c r="A4833" s="588" t="s">
        <v>6690</v>
      </c>
      <c r="B4833" s="588" t="s">
        <v>33422</v>
      </c>
      <c r="C4833" s="588" t="s">
        <v>28022</v>
      </c>
      <c r="D4833" s="589" t="s">
        <v>2083</v>
      </c>
    </row>
    <row r="4834" spans="1:4" ht="13.5" x14ac:dyDescent="0.25">
      <c r="A4834" s="588" t="s">
        <v>6691</v>
      </c>
      <c r="B4834" s="588" t="s">
        <v>33423</v>
      </c>
      <c r="C4834" s="588" t="s">
        <v>28022</v>
      </c>
      <c r="D4834" s="589" t="s">
        <v>2793</v>
      </c>
    </row>
    <row r="4835" spans="1:4" ht="13.5" x14ac:dyDescent="0.25">
      <c r="A4835" s="588" t="s">
        <v>6692</v>
      </c>
      <c r="B4835" s="588" t="s">
        <v>33424</v>
      </c>
      <c r="C4835" s="588" t="s">
        <v>28022</v>
      </c>
      <c r="D4835" s="589" t="s">
        <v>17525</v>
      </c>
    </row>
    <row r="4836" spans="1:4" ht="13.5" x14ac:dyDescent="0.25">
      <c r="A4836" s="588" t="s">
        <v>6693</v>
      </c>
      <c r="B4836" s="588" t="s">
        <v>33425</v>
      </c>
      <c r="C4836" s="588" t="s">
        <v>28022</v>
      </c>
      <c r="D4836" s="589" t="s">
        <v>1463</v>
      </c>
    </row>
    <row r="4837" spans="1:4" ht="13.5" x14ac:dyDescent="0.25">
      <c r="A4837" s="588" t="s">
        <v>6694</v>
      </c>
      <c r="B4837" s="588" t="s">
        <v>33426</v>
      </c>
      <c r="C4837" s="588" t="s">
        <v>28022</v>
      </c>
      <c r="D4837" s="589" t="s">
        <v>488</v>
      </c>
    </row>
    <row r="4838" spans="1:4" ht="13.5" x14ac:dyDescent="0.25">
      <c r="A4838" s="588" t="s">
        <v>6695</v>
      </c>
      <c r="B4838" s="588" t="s">
        <v>33427</v>
      </c>
      <c r="C4838" s="588" t="s">
        <v>28022</v>
      </c>
      <c r="D4838" s="589" t="s">
        <v>263</v>
      </c>
    </row>
    <row r="4839" spans="1:4" ht="13.5" x14ac:dyDescent="0.25">
      <c r="A4839" s="588" t="s">
        <v>6696</v>
      </c>
      <c r="B4839" s="588" t="s">
        <v>33428</v>
      </c>
      <c r="C4839" s="588" t="s">
        <v>28022</v>
      </c>
      <c r="D4839" s="589" t="s">
        <v>1300</v>
      </c>
    </row>
    <row r="4840" spans="1:4" ht="13.5" x14ac:dyDescent="0.25">
      <c r="A4840" s="588" t="s">
        <v>6697</v>
      </c>
      <c r="B4840" s="588" t="s">
        <v>33429</v>
      </c>
      <c r="C4840" s="588" t="s">
        <v>28022</v>
      </c>
      <c r="D4840" s="589" t="s">
        <v>905</v>
      </c>
    </row>
    <row r="4841" spans="1:4" ht="13.5" x14ac:dyDescent="0.25">
      <c r="A4841" s="588" t="s">
        <v>6698</v>
      </c>
      <c r="B4841" s="588" t="s">
        <v>33430</v>
      </c>
      <c r="C4841" s="588" t="s">
        <v>28022</v>
      </c>
      <c r="D4841" s="589" t="s">
        <v>533</v>
      </c>
    </row>
    <row r="4842" spans="1:4" ht="13.5" x14ac:dyDescent="0.25">
      <c r="A4842" s="588" t="s">
        <v>6699</v>
      </c>
      <c r="B4842" s="588" t="s">
        <v>33431</v>
      </c>
      <c r="C4842" s="588" t="s">
        <v>28022</v>
      </c>
      <c r="D4842" s="589" t="s">
        <v>13459</v>
      </c>
    </row>
    <row r="4843" spans="1:4" ht="13.5" x14ac:dyDescent="0.25">
      <c r="A4843" s="588" t="s">
        <v>6700</v>
      </c>
      <c r="B4843" s="588" t="s">
        <v>33432</v>
      </c>
      <c r="C4843" s="588" t="s">
        <v>28022</v>
      </c>
      <c r="D4843" s="589" t="s">
        <v>1084</v>
      </c>
    </row>
    <row r="4844" spans="1:4" ht="13.5" x14ac:dyDescent="0.25">
      <c r="A4844" s="588" t="s">
        <v>6701</v>
      </c>
      <c r="B4844" s="588" t="s">
        <v>33433</v>
      </c>
      <c r="C4844" s="588" t="s">
        <v>28022</v>
      </c>
      <c r="D4844" s="589" t="s">
        <v>20566</v>
      </c>
    </row>
    <row r="4845" spans="1:4" ht="13.5" x14ac:dyDescent="0.25">
      <c r="A4845" s="588" t="s">
        <v>6703</v>
      </c>
      <c r="B4845" s="588" t="s">
        <v>33434</v>
      </c>
      <c r="C4845" s="588" t="s">
        <v>28022</v>
      </c>
      <c r="D4845" s="589" t="s">
        <v>446</v>
      </c>
    </row>
    <row r="4846" spans="1:4" ht="13.5" x14ac:dyDescent="0.25">
      <c r="A4846" s="588" t="s">
        <v>6704</v>
      </c>
      <c r="B4846" s="588" t="s">
        <v>33435</v>
      </c>
      <c r="C4846" s="588" t="s">
        <v>28022</v>
      </c>
      <c r="D4846" s="589" t="s">
        <v>2085</v>
      </c>
    </row>
    <row r="4847" spans="1:4" ht="13.5" x14ac:dyDescent="0.25">
      <c r="A4847" s="588" t="s">
        <v>6705</v>
      </c>
      <c r="B4847" s="588" t="s">
        <v>33436</v>
      </c>
      <c r="C4847" s="588" t="s">
        <v>28022</v>
      </c>
      <c r="D4847" s="589" t="s">
        <v>2328</v>
      </c>
    </row>
    <row r="4848" spans="1:4" ht="13.5" x14ac:dyDescent="0.25">
      <c r="A4848" s="588" t="s">
        <v>6706</v>
      </c>
      <c r="B4848" s="588" t="s">
        <v>33437</v>
      </c>
      <c r="C4848" s="588" t="s">
        <v>28022</v>
      </c>
      <c r="D4848" s="589" t="s">
        <v>416</v>
      </c>
    </row>
    <row r="4849" spans="1:4" ht="13.5" x14ac:dyDescent="0.25">
      <c r="A4849" s="588" t="s">
        <v>6707</v>
      </c>
      <c r="B4849" s="588" t="s">
        <v>33438</v>
      </c>
      <c r="C4849" s="588" t="s">
        <v>28022</v>
      </c>
      <c r="D4849" s="589" t="s">
        <v>571</v>
      </c>
    </row>
    <row r="4850" spans="1:4" ht="13.5" x14ac:dyDescent="0.25">
      <c r="A4850" s="588" t="s">
        <v>6708</v>
      </c>
      <c r="B4850" s="588" t="s">
        <v>33439</v>
      </c>
      <c r="C4850" s="588" t="s">
        <v>28022</v>
      </c>
      <c r="D4850" s="589" t="s">
        <v>13623</v>
      </c>
    </row>
    <row r="4851" spans="1:4" ht="13.5" x14ac:dyDescent="0.25">
      <c r="A4851" s="588" t="s">
        <v>6710</v>
      </c>
      <c r="B4851" s="588" t="s">
        <v>33440</v>
      </c>
      <c r="C4851" s="588" t="s">
        <v>28022</v>
      </c>
      <c r="D4851" s="589" t="s">
        <v>5302</v>
      </c>
    </row>
    <row r="4852" spans="1:4" ht="13.5" x14ac:dyDescent="0.25">
      <c r="A4852" s="588" t="s">
        <v>6711</v>
      </c>
      <c r="B4852" s="588" t="s">
        <v>33441</v>
      </c>
      <c r="C4852" s="588" t="s">
        <v>28022</v>
      </c>
      <c r="D4852" s="589" t="s">
        <v>1090</v>
      </c>
    </row>
    <row r="4853" spans="1:4" ht="13.5" x14ac:dyDescent="0.25">
      <c r="A4853" s="588" t="s">
        <v>6712</v>
      </c>
      <c r="B4853" s="588" t="s">
        <v>33442</v>
      </c>
      <c r="C4853" s="588" t="s">
        <v>28022</v>
      </c>
      <c r="D4853" s="589" t="s">
        <v>1058</v>
      </c>
    </row>
    <row r="4854" spans="1:4" ht="13.5" x14ac:dyDescent="0.25">
      <c r="A4854" s="588" t="s">
        <v>6713</v>
      </c>
      <c r="B4854" s="588" t="s">
        <v>33443</v>
      </c>
      <c r="C4854" s="588" t="s">
        <v>28022</v>
      </c>
      <c r="D4854" s="589" t="s">
        <v>1272</v>
      </c>
    </row>
    <row r="4855" spans="1:4" ht="13.5" x14ac:dyDescent="0.25">
      <c r="A4855" s="588" t="s">
        <v>6714</v>
      </c>
      <c r="B4855" s="588" t="s">
        <v>33444</v>
      </c>
      <c r="C4855" s="588" t="s">
        <v>28022</v>
      </c>
      <c r="D4855" s="589" t="s">
        <v>28605</v>
      </c>
    </row>
    <row r="4856" spans="1:4" ht="13.5" x14ac:dyDescent="0.25">
      <c r="A4856" s="588" t="s">
        <v>6715</v>
      </c>
      <c r="B4856" s="588" t="s">
        <v>33445</v>
      </c>
      <c r="C4856" s="588" t="s">
        <v>28022</v>
      </c>
      <c r="D4856" s="589" t="s">
        <v>14707</v>
      </c>
    </row>
    <row r="4857" spans="1:4" ht="13.5" x14ac:dyDescent="0.25">
      <c r="A4857" s="588" t="s">
        <v>6716</v>
      </c>
      <c r="B4857" s="588" t="s">
        <v>33446</v>
      </c>
      <c r="C4857" s="588" t="s">
        <v>28022</v>
      </c>
      <c r="D4857" s="589" t="s">
        <v>5016</v>
      </c>
    </row>
    <row r="4858" spans="1:4" ht="13.5" x14ac:dyDescent="0.25">
      <c r="A4858" s="588" t="s">
        <v>6717</v>
      </c>
      <c r="B4858" s="588" t="s">
        <v>33447</v>
      </c>
      <c r="C4858" s="588" t="s">
        <v>28022</v>
      </c>
      <c r="D4858" s="589" t="s">
        <v>17989</v>
      </c>
    </row>
    <row r="4859" spans="1:4" ht="13.5" x14ac:dyDescent="0.25">
      <c r="A4859" s="588" t="s">
        <v>6718</v>
      </c>
      <c r="B4859" s="588" t="s">
        <v>33448</v>
      </c>
      <c r="C4859" s="588" t="s">
        <v>28022</v>
      </c>
      <c r="D4859" s="589" t="s">
        <v>29486</v>
      </c>
    </row>
    <row r="4860" spans="1:4" ht="13.5" x14ac:dyDescent="0.25">
      <c r="A4860" s="588" t="s">
        <v>6719</v>
      </c>
      <c r="B4860" s="588" t="s">
        <v>33449</v>
      </c>
      <c r="C4860" s="588" t="s">
        <v>28022</v>
      </c>
      <c r="D4860" s="589" t="s">
        <v>32470</v>
      </c>
    </row>
    <row r="4861" spans="1:4" ht="13.5" x14ac:dyDescent="0.25">
      <c r="A4861" s="588" t="s">
        <v>6720</v>
      </c>
      <c r="B4861" s="588" t="s">
        <v>33450</v>
      </c>
      <c r="C4861" s="588" t="s">
        <v>28022</v>
      </c>
      <c r="D4861" s="589" t="s">
        <v>970</v>
      </c>
    </row>
    <row r="4862" spans="1:4" ht="13.5" x14ac:dyDescent="0.25">
      <c r="A4862" s="588" t="s">
        <v>6721</v>
      </c>
      <c r="B4862" s="588" t="s">
        <v>33451</v>
      </c>
      <c r="C4862" s="588" t="s">
        <v>28022</v>
      </c>
      <c r="D4862" s="589" t="s">
        <v>17380</v>
      </c>
    </row>
    <row r="4863" spans="1:4" ht="13.5" x14ac:dyDescent="0.25">
      <c r="A4863" s="588" t="s">
        <v>6722</v>
      </c>
      <c r="B4863" s="588" t="s">
        <v>33452</v>
      </c>
      <c r="C4863" s="588" t="s">
        <v>28022</v>
      </c>
      <c r="D4863" s="589" t="s">
        <v>7530</v>
      </c>
    </row>
    <row r="4864" spans="1:4" ht="13.5" x14ac:dyDescent="0.25">
      <c r="A4864" s="588" t="s">
        <v>6723</v>
      </c>
      <c r="B4864" s="588" t="s">
        <v>33453</v>
      </c>
      <c r="C4864" s="588" t="s">
        <v>28022</v>
      </c>
      <c r="D4864" s="589" t="s">
        <v>7928</v>
      </c>
    </row>
    <row r="4865" spans="1:4" ht="13.5" x14ac:dyDescent="0.25">
      <c r="A4865" s="588" t="s">
        <v>6725</v>
      </c>
      <c r="B4865" s="588" t="s">
        <v>33454</v>
      </c>
      <c r="C4865" s="588" t="s">
        <v>28022</v>
      </c>
      <c r="D4865" s="589" t="s">
        <v>31453</v>
      </c>
    </row>
    <row r="4866" spans="1:4" ht="13.5" x14ac:dyDescent="0.25">
      <c r="A4866" s="588" t="s">
        <v>6726</v>
      </c>
      <c r="B4866" s="588" t="s">
        <v>33455</v>
      </c>
      <c r="C4866" s="588" t="s">
        <v>28022</v>
      </c>
      <c r="D4866" s="589" t="s">
        <v>33456</v>
      </c>
    </row>
    <row r="4867" spans="1:4" ht="13.5" x14ac:dyDescent="0.25">
      <c r="A4867" s="588" t="s">
        <v>6727</v>
      </c>
      <c r="B4867" s="588" t="s">
        <v>33457</v>
      </c>
      <c r="C4867" s="588" t="s">
        <v>28022</v>
      </c>
      <c r="D4867" s="589" t="s">
        <v>33458</v>
      </c>
    </row>
    <row r="4868" spans="1:4" ht="13.5" x14ac:dyDescent="0.25">
      <c r="A4868" s="588" t="s">
        <v>6729</v>
      </c>
      <c r="B4868" s="588" t="s">
        <v>33459</v>
      </c>
      <c r="C4868" s="588" t="s">
        <v>28022</v>
      </c>
      <c r="D4868" s="589" t="s">
        <v>33460</v>
      </c>
    </row>
    <row r="4869" spans="1:4" ht="13.5" x14ac:dyDescent="0.25">
      <c r="A4869" s="588" t="s">
        <v>6730</v>
      </c>
      <c r="B4869" s="588" t="s">
        <v>33461</v>
      </c>
      <c r="C4869" s="588" t="s">
        <v>28022</v>
      </c>
      <c r="D4869" s="589" t="s">
        <v>33462</v>
      </c>
    </row>
    <row r="4870" spans="1:4" ht="13.5" x14ac:dyDescent="0.25">
      <c r="A4870" s="588" t="s">
        <v>6731</v>
      </c>
      <c r="B4870" s="588" t="s">
        <v>33463</v>
      </c>
      <c r="C4870" s="588" t="s">
        <v>28022</v>
      </c>
      <c r="D4870" s="589" t="s">
        <v>33464</v>
      </c>
    </row>
    <row r="4871" spans="1:4" ht="13.5" x14ac:dyDescent="0.25">
      <c r="A4871" s="588" t="s">
        <v>6732</v>
      </c>
      <c r="B4871" s="588" t="s">
        <v>33465</v>
      </c>
      <c r="C4871" s="588" t="s">
        <v>28022</v>
      </c>
      <c r="D4871" s="589" t="s">
        <v>28787</v>
      </c>
    </row>
    <row r="4872" spans="1:4" ht="13.5" x14ac:dyDescent="0.25">
      <c r="A4872" s="588" t="s">
        <v>6733</v>
      </c>
      <c r="B4872" s="588" t="s">
        <v>33466</v>
      </c>
      <c r="C4872" s="588" t="s">
        <v>28022</v>
      </c>
      <c r="D4872" s="589" t="s">
        <v>17479</v>
      </c>
    </row>
    <row r="4873" spans="1:4" ht="13.5" x14ac:dyDescent="0.25">
      <c r="A4873" s="588" t="s">
        <v>6734</v>
      </c>
      <c r="B4873" s="588" t="s">
        <v>33467</v>
      </c>
      <c r="C4873" s="588" t="s">
        <v>28022</v>
      </c>
      <c r="D4873" s="589" t="s">
        <v>33468</v>
      </c>
    </row>
    <row r="4874" spans="1:4" ht="13.5" x14ac:dyDescent="0.25">
      <c r="A4874" s="588" t="s">
        <v>6735</v>
      </c>
      <c r="B4874" s="588" t="s">
        <v>33469</v>
      </c>
      <c r="C4874" s="588" t="s">
        <v>28022</v>
      </c>
      <c r="D4874" s="589" t="s">
        <v>21263</v>
      </c>
    </row>
    <row r="4875" spans="1:4" ht="13.5" x14ac:dyDescent="0.25">
      <c r="A4875" s="588" t="s">
        <v>6736</v>
      </c>
      <c r="B4875" s="588" t="s">
        <v>33470</v>
      </c>
      <c r="C4875" s="588" t="s">
        <v>28022</v>
      </c>
      <c r="D4875" s="589" t="s">
        <v>30539</v>
      </c>
    </row>
    <row r="4876" spans="1:4" ht="13.5" x14ac:dyDescent="0.25">
      <c r="A4876" s="588" t="s">
        <v>6737</v>
      </c>
      <c r="B4876" s="588" t="s">
        <v>33471</v>
      </c>
      <c r="C4876" s="588" t="s">
        <v>28022</v>
      </c>
      <c r="D4876" s="589" t="s">
        <v>16430</v>
      </c>
    </row>
    <row r="4877" spans="1:4" ht="13.5" x14ac:dyDescent="0.25">
      <c r="A4877" s="588" t="s">
        <v>6738</v>
      </c>
      <c r="B4877" s="588" t="s">
        <v>33472</v>
      </c>
      <c r="C4877" s="588" t="s">
        <v>28022</v>
      </c>
      <c r="D4877" s="589" t="s">
        <v>33473</v>
      </c>
    </row>
    <row r="4878" spans="1:4" ht="13.5" x14ac:dyDescent="0.25">
      <c r="A4878" s="588" t="s">
        <v>6739</v>
      </c>
      <c r="B4878" s="588" t="s">
        <v>33474</v>
      </c>
      <c r="C4878" s="588" t="s">
        <v>28022</v>
      </c>
      <c r="D4878" s="589" t="s">
        <v>33475</v>
      </c>
    </row>
    <row r="4879" spans="1:4" ht="13.5" x14ac:dyDescent="0.25">
      <c r="A4879" s="588" t="s">
        <v>6740</v>
      </c>
      <c r="B4879" s="588" t="s">
        <v>33476</v>
      </c>
      <c r="C4879" s="588" t="s">
        <v>28022</v>
      </c>
      <c r="D4879" s="589" t="s">
        <v>16557</v>
      </c>
    </row>
    <row r="4880" spans="1:4" ht="13.5" x14ac:dyDescent="0.25">
      <c r="A4880" s="588" t="s">
        <v>6741</v>
      </c>
      <c r="B4880" s="588" t="s">
        <v>33477</v>
      </c>
      <c r="C4880" s="588" t="s">
        <v>28022</v>
      </c>
      <c r="D4880" s="589" t="s">
        <v>31066</v>
      </c>
    </row>
    <row r="4881" spans="1:4" ht="13.5" x14ac:dyDescent="0.25">
      <c r="A4881" s="588" t="s">
        <v>6742</v>
      </c>
      <c r="B4881" s="588" t="s">
        <v>33478</v>
      </c>
      <c r="C4881" s="588" t="s">
        <v>28022</v>
      </c>
      <c r="D4881" s="589" t="s">
        <v>1476</v>
      </c>
    </row>
    <row r="4882" spans="1:4" ht="13.5" x14ac:dyDescent="0.25">
      <c r="A4882" s="588" t="s">
        <v>6743</v>
      </c>
      <c r="B4882" s="588" t="s">
        <v>33479</v>
      </c>
      <c r="C4882" s="588" t="s">
        <v>28022</v>
      </c>
      <c r="D4882" s="589" t="s">
        <v>586</v>
      </c>
    </row>
    <row r="4883" spans="1:4" ht="13.5" x14ac:dyDescent="0.25">
      <c r="A4883" s="588" t="s">
        <v>6744</v>
      </c>
      <c r="B4883" s="588" t="s">
        <v>33480</v>
      </c>
      <c r="C4883" s="588" t="s">
        <v>28022</v>
      </c>
      <c r="D4883" s="589" t="s">
        <v>562</v>
      </c>
    </row>
    <row r="4884" spans="1:4" ht="13.5" x14ac:dyDescent="0.25">
      <c r="A4884" s="588" t="s">
        <v>6746</v>
      </c>
      <c r="B4884" s="588" t="s">
        <v>33481</v>
      </c>
      <c r="C4884" s="588" t="s">
        <v>28022</v>
      </c>
      <c r="D4884" s="589" t="s">
        <v>33482</v>
      </c>
    </row>
    <row r="4885" spans="1:4" ht="13.5" x14ac:dyDescent="0.25">
      <c r="A4885" s="588" t="s">
        <v>6747</v>
      </c>
      <c r="B4885" s="588" t="s">
        <v>33483</v>
      </c>
      <c r="C4885" s="588" t="s">
        <v>28022</v>
      </c>
      <c r="D4885" s="589" t="s">
        <v>17688</v>
      </c>
    </row>
    <row r="4886" spans="1:4" ht="13.5" x14ac:dyDescent="0.25">
      <c r="A4886" s="588" t="s">
        <v>6748</v>
      </c>
      <c r="B4886" s="588" t="s">
        <v>33484</v>
      </c>
      <c r="C4886" s="588" t="s">
        <v>28022</v>
      </c>
      <c r="D4886" s="589" t="s">
        <v>236</v>
      </c>
    </row>
    <row r="4887" spans="1:4" ht="13.5" x14ac:dyDescent="0.25">
      <c r="A4887" s="588" t="s">
        <v>6749</v>
      </c>
      <c r="B4887" s="588" t="s">
        <v>33485</v>
      </c>
      <c r="C4887" s="588" t="s">
        <v>28022</v>
      </c>
      <c r="D4887" s="589" t="s">
        <v>30385</v>
      </c>
    </row>
    <row r="4888" spans="1:4" ht="13.5" x14ac:dyDescent="0.25">
      <c r="A4888" s="588" t="s">
        <v>6751</v>
      </c>
      <c r="B4888" s="588" t="s">
        <v>33486</v>
      </c>
      <c r="C4888" s="588" t="s">
        <v>28022</v>
      </c>
      <c r="D4888" s="589" t="s">
        <v>743</v>
      </c>
    </row>
    <row r="4889" spans="1:4" ht="13.5" x14ac:dyDescent="0.25">
      <c r="A4889" s="588" t="s">
        <v>6752</v>
      </c>
      <c r="B4889" s="588" t="s">
        <v>33487</v>
      </c>
      <c r="C4889" s="588" t="s">
        <v>28022</v>
      </c>
      <c r="D4889" s="589" t="s">
        <v>1204</v>
      </c>
    </row>
    <row r="4890" spans="1:4" ht="13.5" x14ac:dyDescent="0.25">
      <c r="A4890" s="588" t="s">
        <v>6753</v>
      </c>
      <c r="B4890" s="588" t="s">
        <v>33488</v>
      </c>
      <c r="C4890" s="588" t="s">
        <v>28022</v>
      </c>
      <c r="D4890" s="589" t="s">
        <v>13507</v>
      </c>
    </row>
    <row r="4891" spans="1:4" ht="13.5" x14ac:dyDescent="0.25">
      <c r="A4891" s="588" t="s">
        <v>6754</v>
      </c>
      <c r="B4891" s="588" t="s">
        <v>33489</v>
      </c>
      <c r="C4891" s="588" t="s">
        <v>28022</v>
      </c>
      <c r="D4891" s="589" t="s">
        <v>30943</v>
      </c>
    </row>
    <row r="4892" spans="1:4" ht="13.5" x14ac:dyDescent="0.25">
      <c r="A4892" s="588" t="s">
        <v>6755</v>
      </c>
      <c r="B4892" s="588" t="s">
        <v>33490</v>
      </c>
      <c r="C4892" s="588" t="s">
        <v>28022</v>
      </c>
      <c r="D4892" s="589" t="s">
        <v>13974</v>
      </c>
    </row>
    <row r="4893" spans="1:4" ht="13.5" x14ac:dyDescent="0.25">
      <c r="A4893" s="588" t="s">
        <v>6756</v>
      </c>
      <c r="B4893" s="588" t="s">
        <v>33491</v>
      </c>
      <c r="C4893" s="588" t="s">
        <v>28022</v>
      </c>
      <c r="D4893" s="589" t="s">
        <v>4331</v>
      </c>
    </row>
    <row r="4894" spans="1:4" ht="13.5" x14ac:dyDescent="0.25">
      <c r="A4894" s="588" t="s">
        <v>6757</v>
      </c>
      <c r="B4894" s="588" t="s">
        <v>33492</v>
      </c>
      <c r="C4894" s="588" t="s">
        <v>28022</v>
      </c>
      <c r="D4894" s="589" t="s">
        <v>2269</v>
      </c>
    </row>
    <row r="4895" spans="1:4" ht="13.5" x14ac:dyDescent="0.25">
      <c r="A4895" s="588" t="s">
        <v>6759</v>
      </c>
      <c r="B4895" s="588" t="s">
        <v>33493</v>
      </c>
      <c r="C4895" s="588" t="s">
        <v>28022</v>
      </c>
      <c r="D4895" s="589" t="s">
        <v>4218</v>
      </c>
    </row>
    <row r="4896" spans="1:4" ht="13.5" x14ac:dyDescent="0.25">
      <c r="A4896" s="588" t="s">
        <v>6760</v>
      </c>
      <c r="B4896" s="588" t="s">
        <v>33494</v>
      </c>
      <c r="C4896" s="588" t="s">
        <v>28022</v>
      </c>
      <c r="D4896" s="589" t="s">
        <v>1042</v>
      </c>
    </row>
    <row r="4897" spans="1:4" ht="13.5" x14ac:dyDescent="0.25">
      <c r="A4897" s="588" t="s">
        <v>6761</v>
      </c>
      <c r="B4897" s="588" t="s">
        <v>33495</v>
      </c>
      <c r="C4897" s="588" t="s">
        <v>28022</v>
      </c>
      <c r="D4897" s="589" t="s">
        <v>954</v>
      </c>
    </row>
    <row r="4898" spans="1:4" ht="13.5" x14ac:dyDescent="0.25">
      <c r="A4898" s="588" t="s">
        <v>6763</v>
      </c>
      <c r="B4898" s="588" t="s">
        <v>33496</v>
      </c>
      <c r="C4898" s="588" t="s">
        <v>28022</v>
      </c>
      <c r="D4898" s="589" t="s">
        <v>998</v>
      </c>
    </row>
    <row r="4899" spans="1:4" ht="13.5" x14ac:dyDescent="0.25">
      <c r="A4899" s="588" t="s">
        <v>6764</v>
      </c>
      <c r="B4899" s="588" t="s">
        <v>33497</v>
      </c>
      <c r="C4899" s="588" t="s">
        <v>28022</v>
      </c>
      <c r="D4899" s="589" t="s">
        <v>1043</v>
      </c>
    </row>
    <row r="4900" spans="1:4" ht="13.5" x14ac:dyDescent="0.25">
      <c r="A4900" s="588" t="s">
        <v>6766</v>
      </c>
      <c r="B4900" s="588" t="s">
        <v>33498</v>
      </c>
      <c r="C4900" s="588" t="s">
        <v>28022</v>
      </c>
      <c r="D4900" s="589" t="s">
        <v>638</v>
      </c>
    </row>
    <row r="4901" spans="1:4" ht="13.5" x14ac:dyDescent="0.25">
      <c r="A4901" s="588" t="s">
        <v>6767</v>
      </c>
      <c r="B4901" s="588" t="s">
        <v>33499</v>
      </c>
      <c r="C4901" s="588" t="s">
        <v>28022</v>
      </c>
      <c r="D4901" s="589" t="s">
        <v>5411</v>
      </c>
    </row>
    <row r="4902" spans="1:4" ht="13.5" x14ac:dyDescent="0.25">
      <c r="A4902" s="588" t="s">
        <v>6769</v>
      </c>
      <c r="B4902" s="588" t="s">
        <v>33500</v>
      </c>
      <c r="C4902" s="588" t="s">
        <v>28022</v>
      </c>
      <c r="D4902" s="589" t="s">
        <v>14683</v>
      </c>
    </row>
    <row r="4903" spans="1:4" ht="13.5" x14ac:dyDescent="0.25">
      <c r="A4903" s="588" t="s">
        <v>6770</v>
      </c>
      <c r="B4903" s="588" t="s">
        <v>33501</v>
      </c>
      <c r="C4903" s="588" t="s">
        <v>28022</v>
      </c>
      <c r="D4903" s="589" t="s">
        <v>5271</v>
      </c>
    </row>
    <row r="4904" spans="1:4" ht="13.5" x14ac:dyDescent="0.25">
      <c r="A4904" s="588" t="s">
        <v>6771</v>
      </c>
      <c r="B4904" s="588" t="s">
        <v>33502</v>
      </c>
      <c r="C4904" s="588" t="s">
        <v>28022</v>
      </c>
      <c r="D4904" s="589" t="s">
        <v>1145</v>
      </c>
    </row>
    <row r="4905" spans="1:4" ht="13.5" x14ac:dyDescent="0.25">
      <c r="A4905" s="588" t="s">
        <v>6772</v>
      </c>
      <c r="B4905" s="588" t="s">
        <v>33503</v>
      </c>
      <c r="C4905" s="588" t="s">
        <v>28022</v>
      </c>
      <c r="D4905" s="589" t="s">
        <v>31341</v>
      </c>
    </row>
    <row r="4906" spans="1:4" ht="13.5" x14ac:dyDescent="0.25">
      <c r="A4906" s="588" t="s">
        <v>6773</v>
      </c>
      <c r="B4906" s="588" t="s">
        <v>33504</v>
      </c>
      <c r="C4906" s="588" t="s">
        <v>28022</v>
      </c>
      <c r="D4906" s="589" t="s">
        <v>33505</v>
      </c>
    </row>
    <row r="4907" spans="1:4" ht="13.5" x14ac:dyDescent="0.25">
      <c r="A4907" s="588" t="s">
        <v>6774</v>
      </c>
      <c r="B4907" s="588" t="s">
        <v>33506</v>
      </c>
      <c r="C4907" s="588" t="s">
        <v>28022</v>
      </c>
      <c r="D4907" s="589" t="s">
        <v>30965</v>
      </c>
    </row>
    <row r="4908" spans="1:4" ht="13.5" x14ac:dyDescent="0.25">
      <c r="A4908" s="588" t="s">
        <v>6775</v>
      </c>
      <c r="B4908" s="588" t="s">
        <v>33507</v>
      </c>
      <c r="C4908" s="588" t="s">
        <v>33508</v>
      </c>
      <c r="D4908" s="589" t="s">
        <v>1183</v>
      </c>
    </row>
    <row r="4909" spans="1:4" ht="13.5" x14ac:dyDescent="0.25">
      <c r="A4909" s="588" t="s">
        <v>6776</v>
      </c>
      <c r="B4909" s="588" t="s">
        <v>33509</v>
      </c>
      <c r="C4909" s="588" t="s">
        <v>33508</v>
      </c>
      <c r="D4909" s="589" t="s">
        <v>26864</v>
      </c>
    </row>
    <row r="4910" spans="1:4" ht="13.5" x14ac:dyDescent="0.25">
      <c r="A4910" s="588" t="s">
        <v>6777</v>
      </c>
      <c r="B4910" s="588" t="s">
        <v>33510</v>
      </c>
      <c r="C4910" s="588" t="s">
        <v>33508</v>
      </c>
      <c r="D4910" s="589" t="s">
        <v>2577</v>
      </c>
    </row>
    <row r="4911" spans="1:4" ht="13.5" x14ac:dyDescent="0.25">
      <c r="A4911" s="588" t="s">
        <v>6778</v>
      </c>
      <c r="B4911" s="588" t="s">
        <v>33511</v>
      </c>
      <c r="C4911" s="588" t="s">
        <v>33512</v>
      </c>
      <c r="D4911" s="589" t="s">
        <v>539</v>
      </c>
    </row>
    <row r="4912" spans="1:4" ht="13.5" x14ac:dyDescent="0.25">
      <c r="A4912" s="588" t="s">
        <v>6779</v>
      </c>
      <c r="B4912" s="588" t="s">
        <v>33513</v>
      </c>
      <c r="C4912" s="588" t="s">
        <v>33512</v>
      </c>
      <c r="D4912" s="589" t="s">
        <v>14554</v>
      </c>
    </row>
    <row r="4913" spans="1:4" ht="13.5" x14ac:dyDescent="0.25">
      <c r="A4913" s="588" t="s">
        <v>6780</v>
      </c>
      <c r="B4913" s="588" t="s">
        <v>33514</v>
      </c>
      <c r="C4913" s="588" t="s">
        <v>33512</v>
      </c>
      <c r="D4913" s="589" t="s">
        <v>5143</v>
      </c>
    </row>
    <row r="4914" spans="1:4" ht="13.5" x14ac:dyDescent="0.25">
      <c r="A4914" s="588" t="s">
        <v>6781</v>
      </c>
      <c r="B4914" s="588" t="s">
        <v>33515</v>
      </c>
      <c r="C4914" s="588" t="s">
        <v>33512</v>
      </c>
      <c r="D4914" s="589" t="s">
        <v>1222</v>
      </c>
    </row>
    <row r="4915" spans="1:4" ht="13.5" x14ac:dyDescent="0.25">
      <c r="A4915" s="588" t="s">
        <v>6782</v>
      </c>
      <c r="B4915" s="588" t="s">
        <v>33516</v>
      </c>
      <c r="C4915" s="588" t="s">
        <v>33512</v>
      </c>
      <c r="D4915" s="589" t="s">
        <v>376</v>
      </c>
    </row>
    <row r="4916" spans="1:4" ht="13.5" x14ac:dyDescent="0.25">
      <c r="A4916" s="588" t="s">
        <v>6783</v>
      </c>
      <c r="B4916" s="588" t="s">
        <v>33517</v>
      </c>
      <c r="C4916" s="588" t="s">
        <v>33512</v>
      </c>
      <c r="D4916" s="589" t="s">
        <v>1307</v>
      </c>
    </row>
    <row r="4917" spans="1:4" ht="13.5" x14ac:dyDescent="0.25">
      <c r="A4917" s="588" t="s">
        <v>6784</v>
      </c>
      <c r="B4917" s="588" t="s">
        <v>33518</v>
      </c>
      <c r="C4917" s="588" t="s">
        <v>33512</v>
      </c>
      <c r="D4917" s="589" t="s">
        <v>535</v>
      </c>
    </row>
    <row r="4918" spans="1:4" ht="13.5" x14ac:dyDescent="0.25">
      <c r="A4918" s="588" t="s">
        <v>6785</v>
      </c>
      <c r="B4918" s="588" t="s">
        <v>33507</v>
      </c>
      <c r="C4918" s="588" t="s">
        <v>33519</v>
      </c>
      <c r="D4918" s="589" t="s">
        <v>423</v>
      </c>
    </row>
    <row r="4919" spans="1:4" ht="13.5" x14ac:dyDescent="0.25">
      <c r="A4919" s="588" t="s">
        <v>6786</v>
      </c>
      <c r="B4919" s="588" t="s">
        <v>33509</v>
      </c>
      <c r="C4919" s="588" t="s">
        <v>33519</v>
      </c>
      <c r="D4919" s="589" t="s">
        <v>1141</v>
      </c>
    </row>
    <row r="4920" spans="1:4" ht="13.5" x14ac:dyDescent="0.25">
      <c r="A4920" s="588" t="s">
        <v>6787</v>
      </c>
      <c r="B4920" s="588" t="s">
        <v>33510</v>
      </c>
      <c r="C4920" s="588" t="s">
        <v>33519</v>
      </c>
      <c r="D4920" s="589" t="s">
        <v>1183</v>
      </c>
    </row>
    <row r="4921" spans="1:4" ht="13.5" x14ac:dyDescent="0.25">
      <c r="A4921" s="588" t="s">
        <v>6788</v>
      </c>
      <c r="B4921" s="588" t="s">
        <v>33511</v>
      </c>
      <c r="C4921" s="588" t="s">
        <v>28022</v>
      </c>
      <c r="D4921" s="589" t="s">
        <v>899</v>
      </c>
    </row>
    <row r="4922" spans="1:4" ht="13.5" x14ac:dyDescent="0.25">
      <c r="A4922" s="588" t="s">
        <v>6789</v>
      </c>
      <c r="B4922" s="588" t="s">
        <v>33520</v>
      </c>
      <c r="C4922" s="588" t="s">
        <v>28022</v>
      </c>
      <c r="D4922" s="589" t="s">
        <v>431</v>
      </c>
    </row>
    <row r="4923" spans="1:4" ht="13.5" x14ac:dyDescent="0.25">
      <c r="A4923" s="588" t="s">
        <v>6790</v>
      </c>
      <c r="B4923" s="588" t="s">
        <v>33521</v>
      </c>
      <c r="C4923" s="588" t="s">
        <v>28022</v>
      </c>
      <c r="D4923" s="589" t="s">
        <v>33522</v>
      </c>
    </row>
    <row r="4924" spans="1:4" ht="13.5" x14ac:dyDescent="0.25">
      <c r="A4924" s="588" t="s">
        <v>6791</v>
      </c>
      <c r="B4924" s="588" t="s">
        <v>33523</v>
      </c>
      <c r="C4924" s="588" t="s">
        <v>28022</v>
      </c>
      <c r="D4924" s="589" t="s">
        <v>14141</v>
      </c>
    </row>
    <row r="4925" spans="1:4" ht="13.5" x14ac:dyDescent="0.25">
      <c r="A4925" s="588" t="s">
        <v>6792</v>
      </c>
      <c r="B4925" s="588" t="s">
        <v>33524</v>
      </c>
      <c r="C4925" s="588" t="s">
        <v>28022</v>
      </c>
      <c r="D4925" s="589" t="s">
        <v>2541</v>
      </c>
    </row>
    <row r="4926" spans="1:4" ht="13.5" x14ac:dyDescent="0.25">
      <c r="A4926" s="588" t="s">
        <v>6794</v>
      </c>
      <c r="B4926" s="588" t="s">
        <v>33525</v>
      </c>
      <c r="C4926" s="588" t="s">
        <v>28022</v>
      </c>
      <c r="D4926" s="589" t="s">
        <v>1531</v>
      </c>
    </row>
    <row r="4927" spans="1:4" ht="13.5" x14ac:dyDescent="0.25">
      <c r="A4927" s="588" t="s">
        <v>6795</v>
      </c>
      <c r="B4927" s="588" t="s">
        <v>33526</v>
      </c>
      <c r="C4927" s="588" t="s">
        <v>28022</v>
      </c>
      <c r="D4927" s="589" t="s">
        <v>33527</v>
      </c>
    </row>
    <row r="4928" spans="1:4" ht="13.5" x14ac:dyDescent="0.25">
      <c r="A4928" s="588" t="s">
        <v>6796</v>
      </c>
      <c r="B4928" s="588" t="s">
        <v>33528</v>
      </c>
      <c r="C4928" s="588" t="s">
        <v>28022</v>
      </c>
      <c r="D4928" s="589" t="s">
        <v>6547</v>
      </c>
    </row>
    <row r="4929" spans="1:4" ht="13.5" x14ac:dyDescent="0.25">
      <c r="A4929" s="588" t="s">
        <v>6797</v>
      </c>
      <c r="B4929" s="588" t="s">
        <v>33529</v>
      </c>
      <c r="C4929" s="588" t="s">
        <v>28022</v>
      </c>
      <c r="D4929" s="589" t="s">
        <v>6702</v>
      </c>
    </row>
    <row r="4930" spans="1:4" ht="13.5" x14ac:dyDescent="0.25">
      <c r="A4930" s="588" t="s">
        <v>6798</v>
      </c>
      <c r="B4930" s="588" t="s">
        <v>33530</v>
      </c>
      <c r="C4930" s="588" t="s">
        <v>28022</v>
      </c>
      <c r="D4930" s="589" t="s">
        <v>217</v>
      </c>
    </row>
    <row r="4931" spans="1:4" ht="13.5" x14ac:dyDescent="0.25">
      <c r="A4931" s="588" t="s">
        <v>6799</v>
      </c>
      <c r="B4931" s="588" t="s">
        <v>33531</v>
      </c>
      <c r="C4931" s="588" t="s">
        <v>28022</v>
      </c>
      <c r="D4931" s="589" t="s">
        <v>14488</v>
      </c>
    </row>
    <row r="4932" spans="1:4" ht="13.5" x14ac:dyDescent="0.25">
      <c r="A4932" s="588" t="s">
        <v>6800</v>
      </c>
      <c r="B4932" s="588" t="s">
        <v>33532</v>
      </c>
      <c r="C4932" s="588" t="s">
        <v>28022</v>
      </c>
      <c r="D4932" s="589" t="s">
        <v>503</v>
      </c>
    </row>
    <row r="4933" spans="1:4" ht="13.5" x14ac:dyDescent="0.25">
      <c r="A4933" s="588" t="s">
        <v>6801</v>
      </c>
      <c r="B4933" s="588" t="s">
        <v>33533</v>
      </c>
      <c r="C4933" s="588" t="s">
        <v>33519</v>
      </c>
      <c r="D4933" s="589" t="s">
        <v>847</v>
      </c>
    </row>
    <row r="4934" spans="1:4" ht="13.5" x14ac:dyDescent="0.25">
      <c r="A4934" s="588" t="s">
        <v>6802</v>
      </c>
      <c r="B4934" s="588" t="s">
        <v>33534</v>
      </c>
      <c r="C4934" s="588" t="s">
        <v>33519</v>
      </c>
      <c r="D4934" s="589" t="s">
        <v>913</v>
      </c>
    </row>
    <row r="4935" spans="1:4" ht="13.5" x14ac:dyDescent="0.25">
      <c r="A4935" s="588" t="s">
        <v>6803</v>
      </c>
      <c r="B4935" s="588" t="s">
        <v>33535</v>
      </c>
      <c r="C4935" s="588" t="s">
        <v>33519</v>
      </c>
      <c r="D4935" s="589" t="s">
        <v>917</v>
      </c>
    </row>
    <row r="4936" spans="1:4" ht="13.5" x14ac:dyDescent="0.25">
      <c r="A4936" s="588" t="s">
        <v>6804</v>
      </c>
      <c r="B4936" s="588" t="s">
        <v>33536</v>
      </c>
      <c r="C4936" s="588" t="s">
        <v>33519</v>
      </c>
      <c r="D4936" s="589" t="s">
        <v>188</v>
      </c>
    </row>
    <row r="4937" spans="1:4" ht="13.5" x14ac:dyDescent="0.25">
      <c r="A4937" s="588" t="s">
        <v>6805</v>
      </c>
      <c r="B4937" s="588" t="s">
        <v>33537</v>
      </c>
      <c r="C4937" s="588" t="s">
        <v>33519</v>
      </c>
      <c r="D4937" s="589" t="s">
        <v>14201</v>
      </c>
    </row>
    <row r="4938" spans="1:4" ht="13.5" x14ac:dyDescent="0.25">
      <c r="A4938" s="588" t="s">
        <v>6806</v>
      </c>
      <c r="B4938" s="588" t="s">
        <v>33538</v>
      </c>
      <c r="C4938" s="588" t="s">
        <v>33519</v>
      </c>
      <c r="D4938" s="589" t="s">
        <v>287</v>
      </c>
    </row>
    <row r="4939" spans="1:4" ht="13.5" x14ac:dyDescent="0.25">
      <c r="A4939" s="588" t="s">
        <v>6807</v>
      </c>
      <c r="B4939" s="588" t="s">
        <v>33539</v>
      </c>
      <c r="C4939" s="588" t="s">
        <v>33519</v>
      </c>
      <c r="D4939" s="589" t="s">
        <v>286</v>
      </c>
    </row>
    <row r="4940" spans="1:4" ht="13.5" x14ac:dyDescent="0.25">
      <c r="A4940" s="588" t="s">
        <v>6808</v>
      </c>
      <c r="B4940" s="588" t="s">
        <v>33540</v>
      </c>
      <c r="C4940" s="588" t="s">
        <v>33508</v>
      </c>
      <c r="D4940" s="589" t="s">
        <v>480</v>
      </c>
    </row>
    <row r="4941" spans="1:4" ht="13.5" x14ac:dyDescent="0.25">
      <c r="A4941" s="588" t="s">
        <v>6809</v>
      </c>
      <c r="B4941" s="588" t="s">
        <v>33541</v>
      </c>
      <c r="C4941" s="588" t="s">
        <v>33508</v>
      </c>
      <c r="D4941" s="589" t="s">
        <v>286</v>
      </c>
    </row>
    <row r="4942" spans="1:4" ht="13.5" x14ac:dyDescent="0.25">
      <c r="A4942" s="588" t="s">
        <v>6810</v>
      </c>
      <c r="B4942" s="588" t="s">
        <v>33542</v>
      </c>
      <c r="C4942" s="588" t="s">
        <v>33508</v>
      </c>
      <c r="D4942" s="589" t="s">
        <v>549</v>
      </c>
    </row>
    <row r="4943" spans="1:4" ht="13.5" x14ac:dyDescent="0.25">
      <c r="A4943" s="588" t="s">
        <v>6811</v>
      </c>
      <c r="B4943" s="588" t="s">
        <v>33543</v>
      </c>
      <c r="C4943" s="588" t="s">
        <v>33508</v>
      </c>
      <c r="D4943" s="589" t="s">
        <v>311</v>
      </c>
    </row>
    <row r="4944" spans="1:4" ht="13.5" x14ac:dyDescent="0.25">
      <c r="A4944" s="588" t="s">
        <v>6812</v>
      </c>
      <c r="B4944" s="588" t="s">
        <v>33544</v>
      </c>
      <c r="C4944" s="588" t="s">
        <v>26496</v>
      </c>
      <c r="D4944" s="589" t="s">
        <v>302</v>
      </c>
    </row>
    <row r="4945" spans="1:4" ht="13.5" x14ac:dyDescent="0.25">
      <c r="A4945" s="588" t="s">
        <v>6813</v>
      </c>
      <c r="B4945" s="588" t="s">
        <v>33545</v>
      </c>
      <c r="C4945" s="588" t="s">
        <v>26496</v>
      </c>
      <c r="D4945" s="589" t="s">
        <v>1327</v>
      </c>
    </row>
    <row r="4946" spans="1:4" ht="13.5" x14ac:dyDescent="0.25">
      <c r="A4946" s="588" t="s">
        <v>6814</v>
      </c>
      <c r="B4946" s="588" t="s">
        <v>33546</v>
      </c>
      <c r="C4946" s="588" t="s">
        <v>26496</v>
      </c>
      <c r="D4946" s="589" t="s">
        <v>1389</v>
      </c>
    </row>
    <row r="4947" spans="1:4" ht="13.5" x14ac:dyDescent="0.25">
      <c r="A4947" s="588" t="s">
        <v>6815</v>
      </c>
      <c r="B4947" s="588" t="s">
        <v>33547</v>
      </c>
      <c r="C4947" s="588" t="s">
        <v>26496</v>
      </c>
      <c r="D4947" s="589" t="s">
        <v>1100</v>
      </c>
    </row>
    <row r="4948" spans="1:4" ht="13.5" x14ac:dyDescent="0.25">
      <c r="A4948" s="588" t="s">
        <v>6816</v>
      </c>
      <c r="B4948" s="588" t="s">
        <v>33548</v>
      </c>
      <c r="C4948" s="588" t="s">
        <v>28022</v>
      </c>
      <c r="D4948" s="589" t="s">
        <v>18467</v>
      </c>
    </row>
    <row r="4949" spans="1:4" ht="13.5" x14ac:dyDescent="0.25">
      <c r="A4949" s="588" t="s">
        <v>6817</v>
      </c>
      <c r="B4949" s="588" t="s">
        <v>33549</v>
      </c>
      <c r="C4949" s="588" t="s">
        <v>28022</v>
      </c>
      <c r="D4949" s="589" t="s">
        <v>33550</v>
      </c>
    </row>
    <row r="4950" spans="1:4" ht="13.5" x14ac:dyDescent="0.25">
      <c r="A4950" s="588" t="s">
        <v>6818</v>
      </c>
      <c r="B4950" s="588" t="s">
        <v>33551</v>
      </c>
      <c r="C4950" s="588" t="s">
        <v>28022</v>
      </c>
      <c r="D4950" s="589" t="s">
        <v>33552</v>
      </c>
    </row>
    <row r="4951" spans="1:4" ht="13.5" x14ac:dyDescent="0.25">
      <c r="A4951" s="588" t="s">
        <v>6819</v>
      </c>
      <c r="B4951" s="588" t="s">
        <v>33553</v>
      </c>
      <c r="C4951" s="588" t="s">
        <v>28022</v>
      </c>
      <c r="D4951" s="589" t="s">
        <v>33554</v>
      </c>
    </row>
    <row r="4952" spans="1:4" ht="13.5" x14ac:dyDescent="0.25">
      <c r="A4952" s="588" t="s">
        <v>6820</v>
      </c>
      <c r="B4952" s="588" t="s">
        <v>33555</v>
      </c>
      <c r="C4952" s="588" t="s">
        <v>28022</v>
      </c>
      <c r="D4952" s="589" t="s">
        <v>33556</v>
      </c>
    </row>
    <row r="4953" spans="1:4" ht="13.5" x14ac:dyDescent="0.25">
      <c r="A4953" s="588" t="s">
        <v>6821</v>
      </c>
      <c r="B4953" s="588" t="s">
        <v>33557</v>
      </c>
      <c r="C4953" s="588" t="s">
        <v>28022</v>
      </c>
      <c r="D4953" s="589" t="s">
        <v>33558</v>
      </c>
    </row>
    <row r="4954" spans="1:4" ht="13.5" x14ac:dyDescent="0.25">
      <c r="A4954" s="588" t="s">
        <v>6822</v>
      </c>
      <c r="B4954" s="588" t="s">
        <v>33559</v>
      </c>
      <c r="C4954" s="588" t="s">
        <v>28022</v>
      </c>
      <c r="D4954" s="589" t="s">
        <v>33560</v>
      </c>
    </row>
    <row r="4955" spans="1:4" ht="13.5" x14ac:dyDescent="0.25">
      <c r="A4955" s="588" t="s">
        <v>6823</v>
      </c>
      <c r="B4955" s="588" t="s">
        <v>33561</v>
      </c>
      <c r="C4955" s="588" t="s">
        <v>28022</v>
      </c>
      <c r="D4955" s="589" t="s">
        <v>33562</v>
      </c>
    </row>
    <row r="4956" spans="1:4" ht="13.5" x14ac:dyDescent="0.25">
      <c r="A4956" s="588" t="s">
        <v>6824</v>
      </c>
      <c r="B4956" s="588" t="s">
        <v>33563</v>
      </c>
      <c r="C4956" s="588" t="s">
        <v>28022</v>
      </c>
      <c r="D4956" s="589" t="s">
        <v>33564</v>
      </c>
    </row>
    <row r="4957" spans="1:4" ht="13.5" x14ac:dyDescent="0.25">
      <c r="A4957" s="588" t="s">
        <v>6825</v>
      </c>
      <c r="B4957" s="588" t="s">
        <v>33565</v>
      </c>
      <c r="C4957" s="588" t="s">
        <v>28022</v>
      </c>
      <c r="D4957" s="589" t="s">
        <v>33566</v>
      </c>
    </row>
    <row r="4958" spans="1:4" ht="13.5" x14ac:dyDescent="0.25">
      <c r="A4958" s="588" t="s">
        <v>6826</v>
      </c>
      <c r="B4958" s="588" t="s">
        <v>33567</v>
      </c>
      <c r="C4958" s="588" t="s">
        <v>28022</v>
      </c>
      <c r="D4958" s="589" t="s">
        <v>33568</v>
      </c>
    </row>
    <row r="4959" spans="1:4" ht="13.5" x14ac:dyDescent="0.25">
      <c r="A4959" s="588" t="s">
        <v>6827</v>
      </c>
      <c r="B4959" s="588" t="s">
        <v>33569</v>
      </c>
      <c r="C4959" s="588" t="s">
        <v>28022</v>
      </c>
      <c r="D4959" s="589" t="s">
        <v>33570</v>
      </c>
    </row>
    <row r="4960" spans="1:4" ht="13.5" x14ac:dyDescent="0.25">
      <c r="A4960" s="588" t="s">
        <v>6828</v>
      </c>
      <c r="B4960" s="588" t="s">
        <v>33571</v>
      </c>
      <c r="C4960" s="588" t="s">
        <v>28022</v>
      </c>
      <c r="D4960" s="589" t="s">
        <v>33572</v>
      </c>
    </row>
    <row r="4961" spans="1:4" ht="13.5" x14ac:dyDescent="0.25">
      <c r="A4961" s="588" t="s">
        <v>6829</v>
      </c>
      <c r="B4961" s="588" t="s">
        <v>33573</v>
      </c>
      <c r="C4961" s="588" t="s">
        <v>28022</v>
      </c>
      <c r="D4961" s="589" t="s">
        <v>33574</v>
      </c>
    </row>
    <row r="4962" spans="1:4" ht="13.5" x14ac:dyDescent="0.25">
      <c r="A4962" s="588" t="s">
        <v>6831</v>
      </c>
      <c r="B4962" s="588" t="s">
        <v>33575</v>
      </c>
      <c r="C4962" s="588" t="s">
        <v>28022</v>
      </c>
      <c r="D4962" s="589" t="s">
        <v>13421</v>
      </c>
    </row>
    <row r="4963" spans="1:4" ht="13.5" x14ac:dyDescent="0.25">
      <c r="A4963" s="588" t="s">
        <v>6832</v>
      </c>
      <c r="B4963" s="588" t="s">
        <v>33576</v>
      </c>
      <c r="C4963" s="588" t="s">
        <v>28022</v>
      </c>
      <c r="D4963" s="589" t="s">
        <v>33577</v>
      </c>
    </row>
    <row r="4964" spans="1:4" ht="13.5" x14ac:dyDescent="0.25">
      <c r="A4964" s="588" t="s">
        <v>6833</v>
      </c>
      <c r="B4964" s="588" t="s">
        <v>33578</v>
      </c>
      <c r="C4964" s="588" t="s">
        <v>28022</v>
      </c>
      <c r="D4964" s="589" t="s">
        <v>32591</v>
      </c>
    </row>
    <row r="4965" spans="1:4" ht="13.5" x14ac:dyDescent="0.25">
      <c r="A4965" s="588" t="s">
        <v>6834</v>
      </c>
      <c r="B4965" s="588" t="s">
        <v>33579</v>
      </c>
      <c r="C4965" s="588" t="s">
        <v>28022</v>
      </c>
      <c r="D4965" s="589" t="s">
        <v>33580</v>
      </c>
    </row>
    <row r="4966" spans="1:4" ht="13.5" x14ac:dyDescent="0.25">
      <c r="A4966" s="588" t="s">
        <v>6835</v>
      </c>
      <c r="B4966" s="588" t="s">
        <v>33581</v>
      </c>
      <c r="C4966" s="588" t="s">
        <v>28022</v>
      </c>
      <c r="D4966" s="589" t="s">
        <v>1270</v>
      </c>
    </row>
    <row r="4967" spans="1:4" ht="13.5" x14ac:dyDescent="0.25">
      <c r="A4967" s="588" t="s">
        <v>6836</v>
      </c>
      <c r="B4967" s="588" t="s">
        <v>33582</v>
      </c>
      <c r="C4967" s="588" t="s">
        <v>28022</v>
      </c>
      <c r="D4967" s="589" t="s">
        <v>2663</v>
      </c>
    </row>
    <row r="4968" spans="1:4" ht="13.5" x14ac:dyDescent="0.25">
      <c r="A4968" s="588" t="s">
        <v>6837</v>
      </c>
      <c r="B4968" s="588" t="s">
        <v>33583</v>
      </c>
      <c r="C4968" s="588" t="s">
        <v>28022</v>
      </c>
      <c r="D4968" s="589" t="s">
        <v>669</v>
      </c>
    </row>
    <row r="4969" spans="1:4" ht="13.5" x14ac:dyDescent="0.25">
      <c r="A4969" s="588" t="s">
        <v>6838</v>
      </c>
      <c r="B4969" s="588" t="s">
        <v>33584</v>
      </c>
      <c r="C4969" s="588" t="s">
        <v>28022</v>
      </c>
      <c r="D4969" s="589" t="s">
        <v>1343</v>
      </c>
    </row>
    <row r="4970" spans="1:4" ht="13.5" x14ac:dyDescent="0.25">
      <c r="A4970" s="588" t="s">
        <v>6839</v>
      </c>
      <c r="B4970" s="588" t="s">
        <v>33585</v>
      </c>
      <c r="C4970" s="588" t="s">
        <v>28022</v>
      </c>
      <c r="D4970" s="589" t="s">
        <v>503</v>
      </c>
    </row>
    <row r="4971" spans="1:4" ht="13.5" x14ac:dyDescent="0.25">
      <c r="A4971" s="588" t="s">
        <v>6840</v>
      </c>
      <c r="B4971" s="588" t="s">
        <v>33586</v>
      </c>
      <c r="C4971" s="588" t="s">
        <v>28022</v>
      </c>
      <c r="D4971" s="589" t="s">
        <v>562</v>
      </c>
    </row>
    <row r="4972" spans="1:4" ht="13.5" x14ac:dyDescent="0.25">
      <c r="A4972" s="588" t="s">
        <v>6841</v>
      </c>
      <c r="B4972" s="588" t="s">
        <v>33587</v>
      </c>
      <c r="C4972" s="588" t="s">
        <v>28022</v>
      </c>
      <c r="D4972" s="589" t="s">
        <v>1143</v>
      </c>
    </row>
    <row r="4973" spans="1:4" ht="13.5" x14ac:dyDescent="0.25">
      <c r="A4973" s="588" t="s">
        <v>6842</v>
      </c>
      <c r="B4973" s="588" t="s">
        <v>33588</v>
      </c>
      <c r="C4973" s="588" t="s">
        <v>26496</v>
      </c>
      <c r="D4973" s="589" t="s">
        <v>14835</v>
      </c>
    </row>
    <row r="4974" spans="1:4" ht="13.5" x14ac:dyDescent="0.25">
      <c r="A4974" s="588" t="s">
        <v>6843</v>
      </c>
      <c r="B4974" s="588" t="s">
        <v>33589</v>
      </c>
      <c r="C4974" s="588" t="s">
        <v>26496</v>
      </c>
      <c r="D4974" s="589" t="s">
        <v>7587</v>
      </c>
    </row>
    <row r="4975" spans="1:4" ht="13.5" x14ac:dyDescent="0.25">
      <c r="A4975" s="588" t="s">
        <v>6844</v>
      </c>
      <c r="B4975" s="588" t="s">
        <v>33590</v>
      </c>
      <c r="C4975" s="588" t="s">
        <v>26496</v>
      </c>
      <c r="D4975" s="589" t="s">
        <v>33591</v>
      </c>
    </row>
    <row r="4976" spans="1:4" ht="13.5" x14ac:dyDescent="0.25">
      <c r="A4976" s="588" t="s">
        <v>6845</v>
      </c>
      <c r="B4976" s="588" t="s">
        <v>33592</v>
      </c>
      <c r="C4976" s="588" t="s">
        <v>26496</v>
      </c>
      <c r="D4976" s="589" t="s">
        <v>22608</v>
      </c>
    </row>
    <row r="4977" spans="1:4" ht="13.5" x14ac:dyDescent="0.25">
      <c r="A4977" s="588" t="s">
        <v>6846</v>
      </c>
      <c r="B4977" s="588" t="s">
        <v>33593</v>
      </c>
      <c r="C4977" s="588" t="s">
        <v>26496</v>
      </c>
      <c r="D4977" s="589" t="s">
        <v>33594</v>
      </c>
    </row>
    <row r="4978" spans="1:4" ht="13.5" x14ac:dyDescent="0.25">
      <c r="A4978" s="588" t="s">
        <v>6848</v>
      </c>
      <c r="B4978" s="588" t="s">
        <v>33595</v>
      </c>
      <c r="C4978" s="588" t="s">
        <v>26496</v>
      </c>
      <c r="D4978" s="589" t="s">
        <v>14007</v>
      </c>
    </row>
    <row r="4979" spans="1:4" ht="13.5" x14ac:dyDescent="0.25">
      <c r="A4979" s="588" t="s">
        <v>6849</v>
      </c>
      <c r="B4979" s="588" t="s">
        <v>33596</v>
      </c>
      <c r="C4979" s="588" t="s">
        <v>26496</v>
      </c>
      <c r="D4979" s="589" t="s">
        <v>13669</v>
      </c>
    </row>
    <row r="4980" spans="1:4" ht="13.5" x14ac:dyDescent="0.25">
      <c r="A4980" s="588" t="s">
        <v>6850</v>
      </c>
      <c r="B4980" s="588" t="s">
        <v>33597</v>
      </c>
      <c r="C4980" s="588" t="s">
        <v>26496</v>
      </c>
      <c r="D4980" s="589" t="s">
        <v>31440</v>
      </c>
    </row>
    <row r="4981" spans="1:4" ht="13.5" x14ac:dyDescent="0.25">
      <c r="A4981" s="588" t="s">
        <v>6851</v>
      </c>
      <c r="B4981" s="588" t="s">
        <v>33598</v>
      </c>
      <c r="C4981" s="588" t="s">
        <v>26496</v>
      </c>
      <c r="D4981" s="589" t="s">
        <v>33599</v>
      </c>
    </row>
    <row r="4982" spans="1:4" ht="13.5" x14ac:dyDescent="0.25">
      <c r="A4982" s="588" t="s">
        <v>6852</v>
      </c>
      <c r="B4982" s="588" t="s">
        <v>33600</v>
      </c>
      <c r="C4982" s="588" t="s">
        <v>26496</v>
      </c>
      <c r="D4982" s="589" t="s">
        <v>1121</v>
      </c>
    </row>
    <row r="4983" spans="1:4" ht="13.5" x14ac:dyDescent="0.25">
      <c r="A4983" s="588" t="s">
        <v>6853</v>
      </c>
      <c r="B4983" s="588" t="s">
        <v>33601</v>
      </c>
      <c r="C4983" s="588" t="s">
        <v>26496</v>
      </c>
      <c r="D4983" s="589" t="s">
        <v>33602</v>
      </c>
    </row>
    <row r="4984" spans="1:4" ht="13.5" x14ac:dyDescent="0.25">
      <c r="A4984" s="588" t="s">
        <v>6854</v>
      </c>
      <c r="B4984" s="588" t="s">
        <v>33603</v>
      </c>
      <c r="C4984" s="588" t="s">
        <v>26496</v>
      </c>
      <c r="D4984" s="589" t="s">
        <v>33604</v>
      </c>
    </row>
    <row r="4985" spans="1:4" ht="13.5" x14ac:dyDescent="0.25">
      <c r="A4985" s="588" t="s">
        <v>6856</v>
      </c>
      <c r="B4985" s="588" t="s">
        <v>33605</v>
      </c>
      <c r="C4985" s="588" t="s">
        <v>26496</v>
      </c>
      <c r="D4985" s="589" t="s">
        <v>33606</v>
      </c>
    </row>
    <row r="4986" spans="1:4" ht="13.5" x14ac:dyDescent="0.25">
      <c r="A4986" s="588" t="s">
        <v>6857</v>
      </c>
      <c r="B4986" s="588" t="s">
        <v>33607</v>
      </c>
      <c r="C4986" s="588" t="s">
        <v>26496</v>
      </c>
      <c r="D4986" s="589" t="s">
        <v>33608</v>
      </c>
    </row>
    <row r="4987" spans="1:4" ht="13.5" x14ac:dyDescent="0.25">
      <c r="A4987" s="588" t="s">
        <v>6858</v>
      </c>
      <c r="B4987" s="588" t="s">
        <v>33609</v>
      </c>
      <c r="C4987" s="588" t="s">
        <v>26496</v>
      </c>
      <c r="D4987" s="589" t="s">
        <v>32645</v>
      </c>
    </row>
    <row r="4988" spans="1:4" ht="13.5" x14ac:dyDescent="0.25">
      <c r="A4988" s="588" t="s">
        <v>6859</v>
      </c>
      <c r="B4988" s="588" t="s">
        <v>33610</v>
      </c>
      <c r="C4988" s="588" t="s">
        <v>26496</v>
      </c>
      <c r="D4988" s="589" t="s">
        <v>33611</v>
      </c>
    </row>
    <row r="4989" spans="1:4" ht="13.5" x14ac:dyDescent="0.25">
      <c r="A4989" s="588" t="s">
        <v>6860</v>
      </c>
      <c r="B4989" s="588" t="s">
        <v>33612</v>
      </c>
      <c r="C4989" s="588" t="s">
        <v>26496</v>
      </c>
      <c r="D4989" s="589" t="s">
        <v>3573</v>
      </c>
    </row>
    <row r="4990" spans="1:4" ht="13.5" x14ac:dyDescent="0.25">
      <c r="A4990" s="588" t="s">
        <v>6861</v>
      </c>
      <c r="B4990" s="588" t="s">
        <v>33613</v>
      </c>
      <c r="C4990" s="588" t="s">
        <v>26496</v>
      </c>
      <c r="D4990" s="589" t="s">
        <v>33614</v>
      </c>
    </row>
    <row r="4991" spans="1:4" ht="13.5" x14ac:dyDescent="0.25">
      <c r="A4991" s="588" t="s">
        <v>6862</v>
      </c>
      <c r="B4991" s="588" t="s">
        <v>33615</v>
      </c>
      <c r="C4991" s="588" t="s">
        <v>26496</v>
      </c>
      <c r="D4991" s="589" t="s">
        <v>33616</v>
      </c>
    </row>
    <row r="4992" spans="1:4" ht="13.5" x14ac:dyDescent="0.25">
      <c r="A4992" s="588" t="s">
        <v>6863</v>
      </c>
      <c r="B4992" s="588" t="s">
        <v>33617</v>
      </c>
      <c r="C4992" s="588" t="s">
        <v>26496</v>
      </c>
      <c r="D4992" s="589" t="s">
        <v>33618</v>
      </c>
    </row>
    <row r="4993" spans="1:4" ht="13.5" x14ac:dyDescent="0.25">
      <c r="A4993" s="588" t="s">
        <v>6864</v>
      </c>
      <c r="B4993" s="588" t="s">
        <v>33619</v>
      </c>
      <c r="C4993" s="588" t="s">
        <v>26496</v>
      </c>
      <c r="D4993" s="589" t="s">
        <v>33620</v>
      </c>
    </row>
    <row r="4994" spans="1:4" ht="13.5" x14ac:dyDescent="0.25">
      <c r="A4994" s="588" t="s">
        <v>6866</v>
      </c>
      <c r="B4994" s="588" t="s">
        <v>33621</v>
      </c>
      <c r="C4994" s="588" t="s">
        <v>26496</v>
      </c>
      <c r="D4994" s="589" t="s">
        <v>25879</v>
      </c>
    </row>
    <row r="4995" spans="1:4" ht="13.5" x14ac:dyDescent="0.25">
      <c r="A4995" s="588" t="s">
        <v>6867</v>
      </c>
      <c r="B4995" s="588" t="s">
        <v>33622</v>
      </c>
      <c r="C4995" s="588" t="s">
        <v>26496</v>
      </c>
      <c r="D4995" s="589" t="s">
        <v>17664</v>
      </c>
    </row>
    <row r="4996" spans="1:4" ht="13.5" x14ac:dyDescent="0.25">
      <c r="A4996" s="588" t="s">
        <v>6868</v>
      </c>
      <c r="B4996" s="588" t="s">
        <v>33623</v>
      </c>
      <c r="C4996" s="588" t="s">
        <v>26496</v>
      </c>
      <c r="D4996" s="589" t="s">
        <v>33624</v>
      </c>
    </row>
    <row r="4997" spans="1:4" ht="13.5" x14ac:dyDescent="0.25">
      <c r="A4997" s="588" t="s">
        <v>6869</v>
      </c>
      <c r="B4997" s="588" t="s">
        <v>33625</v>
      </c>
      <c r="C4997" s="588" t="s">
        <v>26496</v>
      </c>
      <c r="D4997" s="589" t="s">
        <v>33626</v>
      </c>
    </row>
    <row r="4998" spans="1:4" ht="13.5" x14ac:dyDescent="0.25">
      <c r="A4998" s="588" t="s">
        <v>6870</v>
      </c>
      <c r="B4998" s="588" t="s">
        <v>33627</v>
      </c>
      <c r="C4998" s="588" t="s">
        <v>26496</v>
      </c>
      <c r="D4998" s="589" t="s">
        <v>19179</v>
      </c>
    </row>
    <row r="4999" spans="1:4" ht="13.5" x14ac:dyDescent="0.25">
      <c r="A4999" s="588" t="s">
        <v>6871</v>
      </c>
      <c r="B4999" s="588" t="s">
        <v>33628</v>
      </c>
      <c r="C4999" s="588" t="s">
        <v>26496</v>
      </c>
      <c r="D4999" s="589" t="s">
        <v>33629</v>
      </c>
    </row>
    <row r="5000" spans="1:4" ht="13.5" x14ac:dyDescent="0.25">
      <c r="A5000" s="588" t="s">
        <v>6872</v>
      </c>
      <c r="B5000" s="588" t="s">
        <v>33630</v>
      </c>
      <c r="C5000" s="588" t="s">
        <v>26496</v>
      </c>
      <c r="D5000" s="589" t="s">
        <v>33631</v>
      </c>
    </row>
    <row r="5001" spans="1:4" ht="13.5" x14ac:dyDescent="0.25">
      <c r="A5001" s="588" t="s">
        <v>6873</v>
      </c>
      <c r="B5001" s="588" t="s">
        <v>33632</v>
      </c>
      <c r="C5001" s="588" t="s">
        <v>26496</v>
      </c>
      <c r="D5001" s="589" t="s">
        <v>33633</v>
      </c>
    </row>
    <row r="5002" spans="1:4" ht="13.5" x14ac:dyDescent="0.25">
      <c r="A5002" s="588" t="s">
        <v>6875</v>
      </c>
      <c r="B5002" s="588" t="s">
        <v>33634</v>
      </c>
      <c r="C5002" s="588" t="s">
        <v>26496</v>
      </c>
      <c r="D5002" s="589" t="s">
        <v>14788</v>
      </c>
    </row>
    <row r="5003" spans="1:4" ht="13.5" x14ac:dyDescent="0.25">
      <c r="A5003" s="588" t="s">
        <v>6877</v>
      </c>
      <c r="B5003" s="588" t="s">
        <v>33635</v>
      </c>
      <c r="C5003" s="588" t="s">
        <v>26496</v>
      </c>
      <c r="D5003" s="589" t="s">
        <v>33636</v>
      </c>
    </row>
    <row r="5004" spans="1:4" ht="13.5" x14ac:dyDescent="0.25">
      <c r="A5004" s="588" t="s">
        <v>6878</v>
      </c>
      <c r="B5004" s="588" t="s">
        <v>33637</v>
      </c>
      <c r="C5004" s="588" t="s">
        <v>26496</v>
      </c>
      <c r="D5004" s="589" t="s">
        <v>26694</v>
      </c>
    </row>
    <row r="5005" spans="1:4" ht="13.5" x14ac:dyDescent="0.25">
      <c r="A5005" s="588" t="s">
        <v>6879</v>
      </c>
      <c r="B5005" s="588" t="s">
        <v>33638</v>
      </c>
      <c r="C5005" s="588" t="s">
        <v>26496</v>
      </c>
      <c r="D5005" s="589" t="s">
        <v>33639</v>
      </c>
    </row>
    <row r="5006" spans="1:4" ht="13.5" x14ac:dyDescent="0.25">
      <c r="A5006" s="588" t="s">
        <v>6880</v>
      </c>
      <c r="B5006" s="588" t="s">
        <v>33640</v>
      </c>
      <c r="C5006" s="588" t="s">
        <v>26496</v>
      </c>
      <c r="D5006" s="589" t="s">
        <v>33641</v>
      </c>
    </row>
    <row r="5007" spans="1:4" ht="13.5" x14ac:dyDescent="0.25">
      <c r="A5007" s="588" t="s">
        <v>6881</v>
      </c>
      <c r="B5007" s="588" t="s">
        <v>33642</v>
      </c>
      <c r="C5007" s="588" t="s">
        <v>26496</v>
      </c>
      <c r="D5007" s="589" t="s">
        <v>33643</v>
      </c>
    </row>
    <row r="5008" spans="1:4" ht="13.5" x14ac:dyDescent="0.25">
      <c r="A5008" s="588" t="s">
        <v>6882</v>
      </c>
      <c r="B5008" s="588" t="s">
        <v>33644</v>
      </c>
      <c r="C5008" s="588" t="s">
        <v>26496</v>
      </c>
      <c r="D5008" s="589" t="s">
        <v>33645</v>
      </c>
    </row>
    <row r="5009" spans="1:4" ht="13.5" x14ac:dyDescent="0.25">
      <c r="A5009" s="588" t="s">
        <v>6883</v>
      </c>
      <c r="B5009" s="588" t="s">
        <v>33646</v>
      </c>
      <c r="C5009" s="588" t="s">
        <v>26496</v>
      </c>
      <c r="D5009" s="589" t="s">
        <v>33647</v>
      </c>
    </row>
    <row r="5010" spans="1:4" ht="13.5" x14ac:dyDescent="0.25">
      <c r="A5010" s="588" t="s">
        <v>6884</v>
      </c>
      <c r="B5010" s="588" t="s">
        <v>33648</v>
      </c>
      <c r="C5010" s="588" t="s">
        <v>26496</v>
      </c>
      <c r="D5010" s="589" t="s">
        <v>14519</v>
      </c>
    </row>
    <row r="5011" spans="1:4" ht="13.5" x14ac:dyDescent="0.25">
      <c r="A5011" s="588" t="s">
        <v>6885</v>
      </c>
      <c r="B5011" s="588" t="s">
        <v>33649</v>
      </c>
      <c r="C5011" s="588" t="s">
        <v>26496</v>
      </c>
      <c r="D5011" s="589" t="s">
        <v>19717</v>
      </c>
    </row>
    <row r="5012" spans="1:4" ht="13.5" x14ac:dyDescent="0.25">
      <c r="A5012" s="588" t="s">
        <v>6886</v>
      </c>
      <c r="B5012" s="588" t="s">
        <v>33650</v>
      </c>
      <c r="C5012" s="588" t="s">
        <v>26496</v>
      </c>
      <c r="D5012" s="589" t="s">
        <v>22988</v>
      </c>
    </row>
    <row r="5013" spans="1:4" ht="13.5" x14ac:dyDescent="0.25">
      <c r="A5013" s="588" t="s">
        <v>6887</v>
      </c>
      <c r="B5013" s="588" t="s">
        <v>33651</v>
      </c>
      <c r="C5013" s="588" t="s">
        <v>26496</v>
      </c>
      <c r="D5013" s="589" t="s">
        <v>17622</v>
      </c>
    </row>
    <row r="5014" spans="1:4" ht="13.5" x14ac:dyDescent="0.25">
      <c r="A5014" s="588" t="s">
        <v>6888</v>
      </c>
      <c r="B5014" s="588" t="s">
        <v>33652</v>
      </c>
      <c r="C5014" s="588" t="s">
        <v>26496</v>
      </c>
      <c r="D5014" s="589" t="s">
        <v>33653</v>
      </c>
    </row>
    <row r="5015" spans="1:4" ht="13.5" x14ac:dyDescent="0.25">
      <c r="A5015" s="588" t="s">
        <v>6889</v>
      </c>
      <c r="B5015" s="588" t="s">
        <v>33654</v>
      </c>
      <c r="C5015" s="588" t="s">
        <v>26496</v>
      </c>
      <c r="D5015" s="589" t="s">
        <v>24472</v>
      </c>
    </row>
    <row r="5016" spans="1:4" ht="13.5" x14ac:dyDescent="0.25">
      <c r="A5016" s="588" t="s">
        <v>6890</v>
      </c>
      <c r="B5016" s="588" t="s">
        <v>33655</v>
      </c>
      <c r="C5016" s="588" t="s">
        <v>26496</v>
      </c>
      <c r="D5016" s="589" t="s">
        <v>33656</v>
      </c>
    </row>
    <row r="5017" spans="1:4" ht="13.5" x14ac:dyDescent="0.25">
      <c r="A5017" s="588" t="s">
        <v>6891</v>
      </c>
      <c r="B5017" s="588" t="s">
        <v>33657</v>
      </c>
      <c r="C5017" s="588" t="s">
        <v>26496</v>
      </c>
      <c r="D5017" s="589" t="s">
        <v>33658</v>
      </c>
    </row>
    <row r="5018" spans="1:4" ht="13.5" x14ac:dyDescent="0.25">
      <c r="A5018" s="588" t="s">
        <v>6892</v>
      </c>
      <c r="B5018" s="588" t="s">
        <v>33659</v>
      </c>
      <c r="C5018" s="588" t="s">
        <v>26496</v>
      </c>
      <c r="D5018" s="589" t="s">
        <v>14701</v>
      </c>
    </row>
    <row r="5019" spans="1:4" ht="13.5" x14ac:dyDescent="0.25">
      <c r="A5019" s="588" t="s">
        <v>6893</v>
      </c>
      <c r="B5019" s="588" t="s">
        <v>33660</v>
      </c>
      <c r="C5019" s="588" t="s">
        <v>26496</v>
      </c>
      <c r="D5019" s="589" t="s">
        <v>33661</v>
      </c>
    </row>
    <row r="5020" spans="1:4" ht="13.5" x14ac:dyDescent="0.25">
      <c r="A5020" s="588" t="s">
        <v>6894</v>
      </c>
      <c r="B5020" s="588" t="s">
        <v>33662</v>
      </c>
      <c r="C5020" s="588" t="s">
        <v>26496</v>
      </c>
      <c r="D5020" s="589" t="s">
        <v>26960</v>
      </c>
    </row>
    <row r="5021" spans="1:4" ht="13.5" x14ac:dyDescent="0.25">
      <c r="A5021" s="588" t="s">
        <v>6895</v>
      </c>
      <c r="B5021" s="588" t="s">
        <v>33663</v>
      </c>
      <c r="C5021" s="588" t="s">
        <v>26496</v>
      </c>
      <c r="D5021" s="589" t="s">
        <v>33664</v>
      </c>
    </row>
    <row r="5022" spans="1:4" ht="13.5" x14ac:dyDescent="0.25">
      <c r="A5022" s="588" t="s">
        <v>6896</v>
      </c>
      <c r="B5022" s="588" t="s">
        <v>33665</v>
      </c>
      <c r="C5022" s="588" t="s">
        <v>26496</v>
      </c>
      <c r="D5022" s="589" t="s">
        <v>33666</v>
      </c>
    </row>
    <row r="5023" spans="1:4" ht="13.5" x14ac:dyDescent="0.25">
      <c r="A5023" s="588" t="s">
        <v>6897</v>
      </c>
      <c r="B5023" s="588" t="s">
        <v>33667</v>
      </c>
      <c r="C5023" s="588" t="s">
        <v>26496</v>
      </c>
      <c r="D5023" s="589" t="s">
        <v>33668</v>
      </c>
    </row>
    <row r="5024" spans="1:4" ht="13.5" x14ac:dyDescent="0.25">
      <c r="A5024" s="588" t="s">
        <v>6898</v>
      </c>
      <c r="B5024" s="588" t="s">
        <v>33669</v>
      </c>
      <c r="C5024" s="588" t="s">
        <v>26496</v>
      </c>
      <c r="D5024" s="589" t="s">
        <v>33670</v>
      </c>
    </row>
    <row r="5025" spans="1:4" ht="13.5" x14ac:dyDescent="0.25">
      <c r="A5025" s="588" t="s">
        <v>6899</v>
      </c>
      <c r="B5025" s="588" t="s">
        <v>33671</v>
      </c>
      <c r="C5025" s="588" t="s">
        <v>26496</v>
      </c>
      <c r="D5025" s="589" t="s">
        <v>33672</v>
      </c>
    </row>
    <row r="5026" spans="1:4" ht="13.5" x14ac:dyDescent="0.25">
      <c r="A5026" s="588" t="s">
        <v>6900</v>
      </c>
      <c r="B5026" s="588" t="s">
        <v>33673</v>
      </c>
      <c r="C5026" s="588" t="s">
        <v>26496</v>
      </c>
      <c r="D5026" s="589" t="s">
        <v>33674</v>
      </c>
    </row>
    <row r="5027" spans="1:4" ht="13.5" x14ac:dyDescent="0.25">
      <c r="A5027" s="588" t="s">
        <v>6901</v>
      </c>
      <c r="B5027" s="588" t="s">
        <v>33675</v>
      </c>
      <c r="C5027" s="588" t="s">
        <v>26496</v>
      </c>
      <c r="D5027" s="589" t="s">
        <v>33676</v>
      </c>
    </row>
    <row r="5028" spans="1:4" ht="13.5" x14ac:dyDescent="0.25">
      <c r="A5028" s="588" t="s">
        <v>6902</v>
      </c>
      <c r="B5028" s="588" t="s">
        <v>33677</v>
      </c>
      <c r="C5028" s="588" t="s">
        <v>26496</v>
      </c>
      <c r="D5028" s="589" t="s">
        <v>14703</v>
      </c>
    </row>
    <row r="5029" spans="1:4" ht="13.5" x14ac:dyDescent="0.25">
      <c r="A5029" s="588" t="s">
        <v>6903</v>
      </c>
      <c r="B5029" s="588" t="s">
        <v>33678</v>
      </c>
      <c r="C5029" s="588" t="s">
        <v>26496</v>
      </c>
      <c r="D5029" s="589" t="s">
        <v>33679</v>
      </c>
    </row>
    <row r="5030" spans="1:4" ht="13.5" x14ac:dyDescent="0.25">
      <c r="A5030" s="588" t="s">
        <v>6904</v>
      </c>
      <c r="B5030" s="588" t="s">
        <v>33680</v>
      </c>
      <c r="C5030" s="588" t="s">
        <v>26496</v>
      </c>
      <c r="D5030" s="589" t="s">
        <v>33681</v>
      </c>
    </row>
    <row r="5031" spans="1:4" ht="13.5" x14ac:dyDescent="0.25">
      <c r="A5031" s="588" t="s">
        <v>6905</v>
      </c>
      <c r="B5031" s="588" t="s">
        <v>33682</v>
      </c>
      <c r="C5031" s="588" t="s">
        <v>26496</v>
      </c>
      <c r="D5031" s="589" t="s">
        <v>33633</v>
      </c>
    </row>
    <row r="5032" spans="1:4" ht="13.5" x14ac:dyDescent="0.25">
      <c r="A5032" s="588" t="s">
        <v>6906</v>
      </c>
      <c r="B5032" s="588" t="s">
        <v>33683</v>
      </c>
      <c r="C5032" s="588" t="s">
        <v>26496</v>
      </c>
      <c r="D5032" s="589" t="s">
        <v>31772</v>
      </c>
    </row>
    <row r="5033" spans="1:4" ht="13.5" x14ac:dyDescent="0.25">
      <c r="A5033" s="588" t="s">
        <v>6907</v>
      </c>
      <c r="B5033" s="588" t="s">
        <v>33684</v>
      </c>
      <c r="C5033" s="588" t="s">
        <v>26496</v>
      </c>
      <c r="D5033" s="589" t="s">
        <v>33685</v>
      </c>
    </row>
    <row r="5034" spans="1:4" ht="13.5" x14ac:dyDescent="0.25">
      <c r="A5034" s="588" t="s">
        <v>6908</v>
      </c>
      <c r="B5034" s="588" t="s">
        <v>33686</v>
      </c>
      <c r="C5034" s="588" t="s">
        <v>26496</v>
      </c>
      <c r="D5034" s="589" t="s">
        <v>33687</v>
      </c>
    </row>
    <row r="5035" spans="1:4" ht="13.5" x14ac:dyDescent="0.25">
      <c r="A5035" s="588" t="s">
        <v>6909</v>
      </c>
      <c r="B5035" s="588" t="s">
        <v>33688</v>
      </c>
      <c r="C5035" s="588" t="s">
        <v>28022</v>
      </c>
      <c r="D5035" s="589" t="s">
        <v>33689</v>
      </c>
    </row>
    <row r="5036" spans="1:4" ht="13.5" x14ac:dyDescent="0.25">
      <c r="A5036" s="588" t="s">
        <v>6910</v>
      </c>
      <c r="B5036" s="588" t="s">
        <v>33690</v>
      </c>
      <c r="C5036" s="588" t="s">
        <v>26496</v>
      </c>
      <c r="D5036" s="589" t="s">
        <v>33691</v>
      </c>
    </row>
    <row r="5037" spans="1:4" ht="13.5" x14ac:dyDescent="0.25">
      <c r="A5037" s="588" t="s">
        <v>6911</v>
      </c>
      <c r="B5037" s="588" t="s">
        <v>33692</v>
      </c>
      <c r="C5037" s="588" t="s">
        <v>26496</v>
      </c>
      <c r="D5037" s="589" t="s">
        <v>30241</v>
      </c>
    </row>
    <row r="5038" spans="1:4" ht="13.5" x14ac:dyDescent="0.25">
      <c r="A5038" s="588" t="s">
        <v>6912</v>
      </c>
      <c r="B5038" s="588" t="s">
        <v>33693</v>
      </c>
      <c r="C5038" s="588" t="s">
        <v>26496</v>
      </c>
      <c r="D5038" s="589" t="s">
        <v>33694</v>
      </c>
    </row>
    <row r="5039" spans="1:4" ht="13.5" x14ac:dyDescent="0.25">
      <c r="A5039" s="588" t="s">
        <v>6913</v>
      </c>
      <c r="B5039" s="588" t="s">
        <v>33695</v>
      </c>
      <c r="C5039" s="588" t="s">
        <v>26496</v>
      </c>
      <c r="D5039" s="589" t="s">
        <v>33696</v>
      </c>
    </row>
    <row r="5040" spans="1:4" ht="13.5" x14ac:dyDescent="0.25">
      <c r="A5040" s="588" t="s">
        <v>6914</v>
      </c>
      <c r="B5040" s="588" t="s">
        <v>33697</v>
      </c>
      <c r="C5040" s="588" t="s">
        <v>26496</v>
      </c>
      <c r="D5040" s="589" t="s">
        <v>33698</v>
      </c>
    </row>
    <row r="5041" spans="1:4" ht="13.5" x14ac:dyDescent="0.25">
      <c r="A5041" s="588" t="s">
        <v>6915</v>
      </c>
      <c r="B5041" s="588" t="s">
        <v>33699</v>
      </c>
      <c r="C5041" s="588" t="s">
        <v>26496</v>
      </c>
      <c r="D5041" s="589" t="s">
        <v>14101</v>
      </c>
    </row>
    <row r="5042" spans="1:4" ht="13.5" x14ac:dyDescent="0.25">
      <c r="A5042" s="588" t="s">
        <v>6916</v>
      </c>
      <c r="B5042" s="588" t="s">
        <v>33700</v>
      </c>
      <c r="C5042" s="588" t="s">
        <v>26496</v>
      </c>
      <c r="D5042" s="589" t="s">
        <v>33701</v>
      </c>
    </row>
    <row r="5043" spans="1:4" ht="13.5" x14ac:dyDescent="0.25">
      <c r="A5043" s="588" t="s">
        <v>6917</v>
      </c>
      <c r="B5043" s="588" t="s">
        <v>33702</v>
      </c>
      <c r="C5043" s="588" t="s">
        <v>26496</v>
      </c>
      <c r="D5043" s="589" t="s">
        <v>33703</v>
      </c>
    </row>
    <row r="5044" spans="1:4" ht="13.5" x14ac:dyDescent="0.25">
      <c r="A5044" s="588" t="s">
        <v>6918</v>
      </c>
      <c r="B5044" s="588" t="s">
        <v>33704</v>
      </c>
      <c r="C5044" s="588" t="s">
        <v>26496</v>
      </c>
      <c r="D5044" s="589" t="s">
        <v>33705</v>
      </c>
    </row>
    <row r="5045" spans="1:4" ht="13.5" x14ac:dyDescent="0.25">
      <c r="A5045" s="588" t="s">
        <v>6919</v>
      </c>
      <c r="B5045" s="588" t="s">
        <v>33706</v>
      </c>
      <c r="C5045" s="588" t="s">
        <v>26496</v>
      </c>
      <c r="D5045" s="589" t="s">
        <v>18765</v>
      </c>
    </row>
    <row r="5046" spans="1:4" ht="13.5" x14ac:dyDescent="0.25">
      <c r="A5046" s="588" t="s">
        <v>6920</v>
      </c>
      <c r="B5046" s="588" t="s">
        <v>33707</v>
      </c>
      <c r="C5046" s="588" t="s">
        <v>26496</v>
      </c>
      <c r="D5046" s="589" t="s">
        <v>33708</v>
      </c>
    </row>
    <row r="5047" spans="1:4" ht="13.5" x14ac:dyDescent="0.25">
      <c r="A5047" s="588" t="s">
        <v>6921</v>
      </c>
      <c r="B5047" s="588" t="s">
        <v>33709</v>
      </c>
      <c r="C5047" s="588" t="s">
        <v>26496</v>
      </c>
      <c r="D5047" s="589" t="s">
        <v>18950</v>
      </c>
    </row>
    <row r="5048" spans="1:4" ht="13.5" x14ac:dyDescent="0.25">
      <c r="A5048" s="588" t="s">
        <v>6922</v>
      </c>
      <c r="B5048" s="588" t="s">
        <v>33710</v>
      </c>
      <c r="C5048" s="588" t="s">
        <v>26496</v>
      </c>
      <c r="D5048" s="589" t="s">
        <v>33711</v>
      </c>
    </row>
    <row r="5049" spans="1:4" ht="13.5" x14ac:dyDescent="0.25">
      <c r="A5049" s="588" t="s">
        <v>6923</v>
      </c>
      <c r="B5049" s="588" t="s">
        <v>33712</v>
      </c>
      <c r="C5049" s="588" t="s">
        <v>26496</v>
      </c>
      <c r="D5049" s="589" t="s">
        <v>33713</v>
      </c>
    </row>
    <row r="5050" spans="1:4" ht="13.5" x14ac:dyDescent="0.25">
      <c r="A5050" s="588" t="s">
        <v>6924</v>
      </c>
      <c r="B5050" s="588" t="s">
        <v>33714</v>
      </c>
      <c r="C5050" s="588" t="s">
        <v>26496</v>
      </c>
      <c r="D5050" s="589" t="s">
        <v>14754</v>
      </c>
    </row>
    <row r="5051" spans="1:4" ht="13.5" x14ac:dyDescent="0.25">
      <c r="A5051" s="588" t="s">
        <v>6925</v>
      </c>
      <c r="B5051" s="588" t="s">
        <v>33715</v>
      </c>
      <c r="C5051" s="588" t="s">
        <v>26496</v>
      </c>
      <c r="D5051" s="589" t="s">
        <v>26159</v>
      </c>
    </row>
    <row r="5052" spans="1:4" ht="13.5" x14ac:dyDescent="0.25">
      <c r="A5052" s="588" t="s">
        <v>6926</v>
      </c>
      <c r="B5052" s="588" t="s">
        <v>33716</v>
      </c>
      <c r="C5052" s="588" t="s">
        <v>26496</v>
      </c>
      <c r="D5052" s="589" t="s">
        <v>33717</v>
      </c>
    </row>
    <row r="5053" spans="1:4" ht="13.5" x14ac:dyDescent="0.25">
      <c r="A5053" s="588" t="s">
        <v>6928</v>
      </c>
      <c r="B5053" s="588" t="s">
        <v>33718</v>
      </c>
      <c r="C5053" s="588" t="s">
        <v>26496</v>
      </c>
      <c r="D5053" s="589" t="s">
        <v>28605</v>
      </c>
    </row>
    <row r="5054" spans="1:4" ht="13.5" x14ac:dyDescent="0.25">
      <c r="A5054" s="588" t="s">
        <v>6929</v>
      </c>
      <c r="B5054" s="588" t="s">
        <v>33719</v>
      </c>
      <c r="C5054" s="588" t="s">
        <v>26496</v>
      </c>
      <c r="D5054" s="589" t="s">
        <v>33720</v>
      </c>
    </row>
    <row r="5055" spans="1:4" ht="13.5" x14ac:dyDescent="0.25">
      <c r="A5055" s="588" t="s">
        <v>6930</v>
      </c>
      <c r="B5055" s="588" t="s">
        <v>33721</v>
      </c>
      <c r="C5055" s="588" t="s">
        <v>26496</v>
      </c>
      <c r="D5055" s="589" t="s">
        <v>14047</v>
      </c>
    </row>
    <row r="5056" spans="1:4" ht="13.5" x14ac:dyDescent="0.25">
      <c r="A5056" s="588" t="s">
        <v>6931</v>
      </c>
      <c r="B5056" s="588" t="s">
        <v>33722</v>
      </c>
      <c r="C5056" s="588" t="s">
        <v>26496</v>
      </c>
      <c r="D5056" s="589" t="s">
        <v>14321</v>
      </c>
    </row>
    <row r="5057" spans="1:4" ht="13.5" x14ac:dyDescent="0.25">
      <c r="A5057" s="588" t="s">
        <v>6932</v>
      </c>
      <c r="B5057" s="588" t="s">
        <v>33723</v>
      </c>
      <c r="C5057" s="588" t="s">
        <v>26496</v>
      </c>
      <c r="D5057" s="589" t="s">
        <v>33724</v>
      </c>
    </row>
    <row r="5058" spans="1:4" ht="13.5" x14ac:dyDescent="0.25">
      <c r="A5058" s="588" t="s">
        <v>6934</v>
      </c>
      <c r="B5058" s="588" t="s">
        <v>33725</v>
      </c>
      <c r="C5058" s="588" t="s">
        <v>26496</v>
      </c>
      <c r="D5058" s="589" t="s">
        <v>1454</v>
      </c>
    </row>
    <row r="5059" spans="1:4" ht="13.5" x14ac:dyDescent="0.25">
      <c r="A5059" s="588" t="s">
        <v>6935</v>
      </c>
      <c r="B5059" s="588" t="s">
        <v>33726</v>
      </c>
      <c r="C5059" s="588" t="s">
        <v>26496</v>
      </c>
      <c r="D5059" s="589" t="s">
        <v>33727</v>
      </c>
    </row>
    <row r="5060" spans="1:4" ht="13.5" x14ac:dyDescent="0.25">
      <c r="A5060" s="588" t="s">
        <v>6936</v>
      </c>
      <c r="B5060" s="588" t="s">
        <v>33728</v>
      </c>
      <c r="C5060" s="588" t="s">
        <v>26496</v>
      </c>
      <c r="D5060" s="589" t="s">
        <v>18802</v>
      </c>
    </row>
    <row r="5061" spans="1:4" ht="13.5" x14ac:dyDescent="0.25">
      <c r="A5061" s="588" t="s">
        <v>6937</v>
      </c>
      <c r="B5061" s="588" t="s">
        <v>33729</v>
      </c>
      <c r="C5061" s="588" t="s">
        <v>26496</v>
      </c>
      <c r="D5061" s="589" t="s">
        <v>28720</v>
      </c>
    </row>
    <row r="5062" spans="1:4" ht="13.5" x14ac:dyDescent="0.25">
      <c r="A5062" s="588" t="s">
        <v>6938</v>
      </c>
      <c r="B5062" s="588" t="s">
        <v>33730</v>
      </c>
      <c r="C5062" s="588" t="s">
        <v>26496</v>
      </c>
      <c r="D5062" s="589" t="s">
        <v>33731</v>
      </c>
    </row>
    <row r="5063" spans="1:4" ht="13.5" x14ac:dyDescent="0.25">
      <c r="A5063" s="588" t="s">
        <v>6939</v>
      </c>
      <c r="B5063" s="588" t="s">
        <v>33732</v>
      </c>
      <c r="C5063" s="588" t="s">
        <v>26496</v>
      </c>
      <c r="D5063" s="589" t="s">
        <v>33063</v>
      </c>
    </row>
    <row r="5064" spans="1:4" ht="13.5" x14ac:dyDescent="0.25">
      <c r="A5064" s="588" t="s">
        <v>6940</v>
      </c>
      <c r="B5064" s="588" t="s">
        <v>33733</v>
      </c>
      <c r="C5064" s="588" t="s">
        <v>26496</v>
      </c>
      <c r="D5064" s="589" t="s">
        <v>33734</v>
      </c>
    </row>
    <row r="5065" spans="1:4" ht="13.5" x14ac:dyDescent="0.25">
      <c r="A5065" s="588" t="s">
        <v>6941</v>
      </c>
      <c r="B5065" s="588" t="s">
        <v>33735</v>
      </c>
      <c r="C5065" s="588" t="s">
        <v>26496</v>
      </c>
      <c r="D5065" s="589" t="s">
        <v>33736</v>
      </c>
    </row>
    <row r="5066" spans="1:4" ht="13.5" x14ac:dyDescent="0.25">
      <c r="A5066" s="588" t="s">
        <v>6942</v>
      </c>
      <c r="B5066" s="588" t="s">
        <v>33737</v>
      </c>
      <c r="C5066" s="588" t="s">
        <v>26496</v>
      </c>
      <c r="D5066" s="589" t="s">
        <v>13373</v>
      </c>
    </row>
    <row r="5067" spans="1:4" ht="13.5" x14ac:dyDescent="0.25">
      <c r="A5067" s="588" t="s">
        <v>6943</v>
      </c>
      <c r="B5067" s="588" t="s">
        <v>33738</v>
      </c>
      <c r="C5067" s="588" t="s">
        <v>26496</v>
      </c>
      <c r="D5067" s="589" t="s">
        <v>33739</v>
      </c>
    </row>
    <row r="5068" spans="1:4" ht="13.5" x14ac:dyDescent="0.25">
      <c r="A5068" s="588" t="s">
        <v>6944</v>
      </c>
      <c r="B5068" s="588" t="s">
        <v>33740</v>
      </c>
      <c r="C5068" s="588" t="s">
        <v>26496</v>
      </c>
      <c r="D5068" s="589" t="s">
        <v>33741</v>
      </c>
    </row>
    <row r="5069" spans="1:4" ht="13.5" x14ac:dyDescent="0.25">
      <c r="A5069" s="588" t="s">
        <v>6945</v>
      </c>
      <c r="B5069" s="588" t="s">
        <v>33742</v>
      </c>
      <c r="C5069" s="588" t="s">
        <v>26496</v>
      </c>
      <c r="D5069" s="589" t="s">
        <v>33743</v>
      </c>
    </row>
    <row r="5070" spans="1:4" ht="13.5" x14ac:dyDescent="0.25">
      <c r="A5070" s="588" t="s">
        <v>6946</v>
      </c>
      <c r="B5070" s="588" t="s">
        <v>33744</v>
      </c>
      <c r="C5070" s="588" t="s">
        <v>26496</v>
      </c>
      <c r="D5070" s="589" t="s">
        <v>26425</v>
      </c>
    </row>
    <row r="5071" spans="1:4" ht="13.5" x14ac:dyDescent="0.25">
      <c r="A5071" s="588" t="s">
        <v>6948</v>
      </c>
      <c r="B5071" s="588" t="s">
        <v>33745</v>
      </c>
      <c r="C5071" s="588" t="s">
        <v>26496</v>
      </c>
      <c r="D5071" s="589" t="s">
        <v>33746</v>
      </c>
    </row>
    <row r="5072" spans="1:4" ht="13.5" x14ac:dyDescent="0.25">
      <c r="A5072" s="588" t="s">
        <v>6949</v>
      </c>
      <c r="B5072" s="588" t="s">
        <v>33747</v>
      </c>
      <c r="C5072" s="588" t="s">
        <v>26496</v>
      </c>
      <c r="D5072" s="589" t="s">
        <v>14751</v>
      </c>
    </row>
    <row r="5073" spans="1:4" ht="13.5" x14ac:dyDescent="0.25">
      <c r="A5073" s="588" t="s">
        <v>6950</v>
      </c>
      <c r="B5073" s="588" t="s">
        <v>33748</v>
      </c>
      <c r="C5073" s="588" t="s">
        <v>26496</v>
      </c>
      <c r="D5073" s="589" t="s">
        <v>14075</v>
      </c>
    </row>
    <row r="5074" spans="1:4" ht="13.5" x14ac:dyDescent="0.25">
      <c r="A5074" s="588" t="s">
        <v>6952</v>
      </c>
      <c r="B5074" s="588" t="s">
        <v>33749</v>
      </c>
      <c r="C5074" s="588" t="s">
        <v>26496</v>
      </c>
      <c r="D5074" s="589" t="s">
        <v>33750</v>
      </c>
    </row>
    <row r="5075" spans="1:4" ht="13.5" x14ac:dyDescent="0.25">
      <c r="A5075" s="588" t="s">
        <v>6953</v>
      </c>
      <c r="B5075" s="588" t="s">
        <v>33751</v>
      </c>
      <c r="C5075" s="588" t="s">
        <v>26496</v>
      </c>
      <c r="D5075" s="589" t="s">
        <v>4446</v>
      </c>
    </row>
    <row r="5076" spans="1:4" ht="13.5" x14ac:dyDescent="0.25">
      <c r="A5076" s="588" t="s">
        <v>6954</v>
      </c>
      <c r="B5076" s="588" t="s">
        <v>33752</v>
      </c>
      <c r="C5076" s="588" t="s">
        <v>26496</v>
      </c>
      <c r="D5076" s="589" t="s">
        <v>17747</v>
      </c>
    </row>
    <row r="5077" spans="1:4" ht="13.5" x14ac:dyDescent="0.25">
      <c r="A5077" s="588" t="s">
        <v>6955</v>
      </c>
      <c r="B5077" s="588" t="s">
        <v>33753</v>
      </c>
      <c r="C5077" s="588" t="s">
        <v>26496</v>
      </c>
      <c r="D5077" s="589" t="s">
        <v>14048</v>
      </c>
    </row>
    <row r="5078" spans="1:4" ht="13.5" x14ac:dyDescent="0.25">
      <c r="A5078" s="588" t="s">
        <v>6956</v>
      </c>
      <c r="B5078" s="588" t="s">
        <v>33754</v>
      </c>
      <c r="C5078" s="588" t="s">
        <v>26496</v>
      </c>
      <c r="D5078" s="589" t="s">
        <v>33755</v>
      </c>
    </row>
    <row r="5079" spans="1:4" ht="13.5" x14ac:dyDescent="0.25">
      <c r="A5079" s="588" t="s">
        <v>6957</v>
      </c>
      <c r="B5079" s="588" t="s">
        <v>33756</v>
      </c>
      <c r="C5079" s="588" t="s">
        <v>26496</v>
      </c>
      <c r="D5079" s="589" t="s">
        <v>28697</v>
      </c>
    </row>
    <row r="5080" spans="1:4" ht="13.5" x14ac:dyDescent="0.25">
      <c r="A5080" s="588" t="s">
        <v>6958</v>
      </c>
      <c r="B5080" s="588" t="s">
        <v>33757</v>
      </c>
      <c r="C5080" s="588" t="s">
        <v>26496</v>
      </c>
      <c r="D5080" s="589" t="s">
        <v>33758</v>
      </c>
    </row>
    <row r="5081" spans="1:4" ht="13.5" x14ac:dyDescent="0.25">
      <c r="A5081" s="588" t="s">
        <v>6959</v>
      </c>
      <c r="B5081" s="588" t="s">
        <v>33759</v>
      </c>
      <c r="C5081" s="588" t="s">
        <v>26496</v>
      </c>
      <c r="D5081" s="589" t="s">
        <v>33760</v>
      </c>
    </row>
    <row r="5082" spans="1:4" ht="13.5" x14ac:dyDescent="0.25">
      <c r="A5082" s="588" t="s">
        <v>6960</v>
      </c>
      <c r="B5082" s="588" t="s">
        <v>33761</v>
      </c>
      <c r="C5082" s="588" t="s">
        <v>26496</v>
      </c>
      <c r="D5082" s="589" t="s">
        <v>7548</v>
      </c>
    </row>
    <row r="5083" spans="1:4" ht="13.5" x14ac:dyDescent="0.25">
      <c r="A5083" s="588" t="s">
        <v>6962</v>
      </c>
      <c r="B5083" s="588" t="s">
        <v>33762</v>
      </c>
      <c r="C5083" s="588" t="s">
        <v>26496</v>
      </c>
      <c r="D5083" s="589" t="s">
        <v>33763</v>
      </c>
    </row>
    <row r="5084" spans="1:4" ht="13.5" x14ac:dyDescent="0.25">
      <c r="A5084" s="588" t="s">
        <v>6963</v>
      </c>
      <c r="B5084" s="588" t="s">
        <v>33764</v>
      </c>
      <c r="C5084" s="588" t="s">
        <v>26496</v>
      </c>
      <c r="D5084" s="589" t="s">
        <v>29958</v>
      </c>
    </row>
    <row r="5085" spans="1:4" ht="13.5" x14ac:dyDescent="0.25">
      <c r="A5085" s="588" t="s">
        <v>6964</v>
      </c>
      <c r="B5085" s="588" t="s">
        <v>33765</v>
      </c>
      <c r="C5085" s="588" t="s">
        <v>26496</v>
      </c>
      <c r="D5085" s="589" t="s">
        <v>23810</v>
      </c>
    </row>
    <row r="5086" spans="1:4" ht="13.5" x14ac:dyDescent="0.25">
      <c r="A5086" s="588" t="s">
        <v>6965</v>
      </c>
      <c r="B5086" s="588" t="s">
        <v>33766</v>
      </c>
      <c r="C5086" s="588" t="s">
        <v>26496</v>
      </c>
      <c r="D5086" s="589" t="s">
        <v>33767</v>
      </c>
    </row>
    <row r="5087" spans="1:4" ht="13.5" x14ac:dyDescent="0.25">
      <c r="A5087" s="588" t="s">
        <v>6966</v>
      </c>
      <c r="B5087" s="588" t="s">
        <v>33768</v>
      </c>
      <c r="C5087" s="588" t="s">
        <v>26496</v>
      </c>
      <c r="D5087" s="589" t="s">
        <v>33769</v>
      </c>
    </row>
    <row r="5088" spans="1:4" ht="13.5" x14ac:dyDescent="0.25">
      <c r="A5088" s="588" t="s">
        <v>6968</v>
      </c>
      <c r="B5088" s="588" t="s">
        <v>33770</v>
      </c>
      <c r="C5088" s="588" t="s">
        <v>26496</v>
      </c>
      <c r="D5088" s="589" t="s">
        <v>33771</v>
      </c>
    </row>
    <row r="5089" spans="1:4" ht="13.5" x14ac:dyDescent="0.25">
      <c r="A5089" s="588" t="s">
        <v>6969</v>
      </c>
      <c r="B5089" s="588" t="s">
        <v>33772</v>
      </c>
      <c r="C5089" s="588" t="s">
        <v>26496</v>
      </c>
      <c r="D5089" s="589" t="s">
        <v>33475</v>
      </c>
    </row>
    <row r="5090" spans="1:4" ht="13.5" x14ac:dyDescent="0.25">
      <c r="A5090" s="588" t="s">
        <v>6970</v>
      </c>
      <c r="B5090" s="588" t="s">
        <v>33773</v>
      </c>
      <c r="C5090" s="588" t="s">
        <v>26496</v>
      </c>
      <c r="D5090" s="589" t="s">
        <v>19235</v>
      </c>
    </row>
    <row r="5091" spans="1:4" ht="13.5" x14ac:dyDescent="0.25">
      <c r="A5091" s="588" t="s">
        <v>6971</v>
      </c>
      <c r="B5091" s="588" t="s">
        <v>33774</v>
      </c>
      <c r="C5091" s="588" t="s">
        <v>26496</v>
      </c>
      <c r="D5091" s="589" t="s">
        <v>33775</v>
      </c>
    </row>
    <row r="5092" spans="1:4" ht="13.5" x14ac:dyDescent="0.25">
      <c r="A5092" s="588" t="s">
        <v>6972</v>
      </c>
      <c r="B5092" s="588" t="s">
        <v>33776</v>
      </c>
      <c r="C5092" s="588" t="s">
        <v>26496</v>
      </c>
      <c r="D5092" s="589" t="s">
        <v>33777</v>
      </c>
    </row>
    <row r="5093" spans="1:4" ht="13.5" x14ac:dyDescent="0.25">
      <c r="A5093" s="588" t="s">
        <v>6973</v>
      </c>
      <c r="B5093" s="588" t="s">
        <v>33778</v>
      </c>
      <c r="C5093" s="588" t="s">
        <v>26496</v>
      </c>
      <c r="D5093" s="589" t="s">
        <v>1596</v>
      </c>
    </row>
    <row r="5094" spans="1:4" ht="13.5" x14ac:dyDescent="0.25">
      <c r="A5094" s="588" t="s">
        <v>6975</v>
      </c>
      <c r="B5094" s="588" t="s">
        <v>33779</v>
      </c>
      <c r="C5094" s="588" t="s">
        <v>26496</v>
      </c>
      <c r="D5094" s="589" t="s">
        <v>5917</v>
      </c>
    </row>
    <row r="5095" spans="1:4" ht="13.5" x14ac:dyDescent="0.25">
      <c r="A5095" s="588" t="s">
        <v>6976</v>
      </c>
      <c r="B5095" s="588" t="s">
        <v>33780</v>
      </c>
      <c r="C5095" s="588" t="s">
        <v>26496</v>
      </c>
      <c r="D5095" s="589" t="s">
        <v>33781</v>
      </c>
    </row>
    <row r="5096" spans="1:4" ht="13.5" x14ac:dyDescent="0.25">
      <c r="A5096" s="588" t="s">
        <v>6977</v>
      </c>
      <c r="B5096" s="588" t="s">
        <v>33782</v>
      </c>
      <c r="C5096" s="588" t="s">
        <v>26496</v>
      </c>
      <c r="D5096" s="589" t="s">
        <v>33783</v>
      </c>
    </row>
    <row r="5097" spans="1:4" ht="13.5" x14ac:dyDescent="0.25">
      <c r="A5097" s="588" t="s">
        <v>6978</v>
      </c>
      <c r="B5097" s="588" t="s">
        <v>33784</v>
      </c>
      <c r="C5097" s="588" t="s">
        <v>26496</v>
      </c>
      <c r="D5097" s="589" t="s">
        <v>33785</v>
      </c>
    </row>
    <row r="5098" spans="1:4" ht="13.5" x14ac:dyDescent="0.25">
      <c r="A5098" s="588" t="s">
        <v>6979</v>
      </c>
      <c r="B5098" s="588" t="s">
        <v>33786</v>
      </c>
      <c r="C5098" s="588" t="s">
        <v>26496</v>
      </c>
      <c r="D5098" s="589" t="s">
        <v>33787</v>
      </c>
    </row>
    <row r="5099" spans="1:4" ht="13.5" x14ac:dyDescent="0.25">
      <c r="A5099" s="588" t="s">
        <v>6980</v>
      </c>
      <c r="B5099" s="588" t="s">
        <v>33788</v>
      </c>
      <c r="C5099" s="588" t="s">
        <v>26496</v>
      </c>
      <c r="D5099" s="589" t="s">
        <v>17442</v>
      </c>
    </row>
    <row r="5100" spans="1:4" ht="13.5" x14ac:dyDescent="0.25">
      <c r="A5100" s="588" t="s">
        <v>6981</v>
      </c>
      <c r="B5100" s="588" t="s">
        <v>33789</v>
      </c>
      <c r="C5100" s="588" t="s">
        <v>26496</v>
      </c>
      <c r="D5100" s="589" t="s">
        <v>806</v>
      </c>
    </row>
    <row r="5101" spans="1:4" ht="13.5" x14ac:dyDescent="0.25">
      <c r="A5101" s="588" t="s">
        <v>6982</v>
      </c>
      <c r="B5101" s="588" t="s">
        <v>33790</v>
      </c>
      <c r="C5101" s="588" t="s">
        <v>26496</v>
      </c>
      <c r="D5101" s="589" t="s">
        <v>19528</v>
      </c>
    </row>
    <row r="5102" spans="1:4" ht="13.5" x14ac:dyDescent="0.25">
      <c r="A5102" s="588" t="s">
        <v>6983</v>
      </c>
      <c r="B5102" s="588" t="s">
        <v>33791</v>
      </c>
      <c r="C5102" s="588" t="s">
        <v>26496</v>
      </c>
      <c r="D5102" s="589" t="s">
        <v>18752</v>
      </c>
    </row>
    <row r="5103" spans="1:4" ht="13.5" x14ac:dyDescent="0.25">
      <c r="A5103" s="588" t="s">
        <v>6984</v>
      </c>
      <c r="B5103" s="588" t="s">
        <v>33792</v>
      </c>
      <c r="C5103" s="588" t="s">
        <v>26496</v>
      </c>
      <c r="D5103" s="589" t="s">
        <v>13669</v>
      </c>
    </row>
    <row r="5104" spans="1:4" ht="13.5" x14ac:dyDescent="0.25">
      <c r="A5104" s="588" t="s">
        <v>6985</v>
      </c>
      <c r="B5104" s="588" t="s">
        <v>33793</v>
      </c>
      <c r="C5104" s="588" t="s">
        <v>26496</v>
      </c>
      <c r="D5104" s="589" t="s">
        <v>16438</v>
      </c>
    </row>
    <row r="5105" spans="1:4" ht="13.5" x14ac:dyDescent="0.25">
      <c r="A5105" s="588" t="s">
        <v>6986</v>
      </c>
      <c r="B5105" s="588" t="s">
        <v>33794</v>
      </c>
      <c r="C5105" s="588" t="s">
        <v>26496</v>
      </c>
      <c r="D5105" s="589" t="s">
        <v>18144</v>
      </c>
    </row>
    <row r="5106" spans="1:4" ht="13.5" x14ac:dyDescent="0.25">
      <c r="A5106" s="588" t="s">
        <v>6987</v>
      </c>
      <c r="B5106" s="588" t="s">
        <v>33795</v>
      </c>
      <c r="C5106" s="588" t="s">
        <v>26496</v>
      </c>
      <c r="D5106" s="589" t="s">
        <v>30381</v>
      </c>
    </row>
    <row r="5107" spans="1:4" ht="13.5" x14ac:dyDescent="0.25">
      <c r="A5107" s="588" t="s">
        <v>6988</v>
      </c>
      <c r="B5107" s="588" t="s">
        <v>33796</v>
      </c>
      <c r="C5107" s="588" t="s">
        <v>26496</v>
      </c>
      <c r="D5107" s="589" t="s">
        <v>33797</v>
      </c>
    </row>
    <row r="5108" spans="1:4" ht="13.5" x14ac:dyDescent="0.25">
      <c r="A5108" s="588" t="s">
        <v>6989</v>
      </c>
      <c r="B5108" s="588" t="s">
        <v>33798</v>
      </c>
      <c r="C5108" s="588" t="s">
        <v>26496</v>
      </c>
      <c r="D5108" s="589" t="s">
        <v>33799</v>
      </c>
    </row>
    <row r="5109" spans="1:4" ht="13.5" x14ac:dyDescent="0.25">
      <c r="A5109" s="588" t="s">
        <v>6990</v>
      </c>
      <c r="B5109" s="588" t="s">
        <v>33800</v>
      </c>
      <c r="C5109" s="588" t="s">
        <v>26496</v>
      </c>
      <c r="D5109" s="589" t="s">
        <v>28785</v>
      </c>
    </row>
    <row r="5110" spans="1:4" ht="13.5" x14ac:dyDescent="0.25">
      <c r="A5110" s="588" t="s">
        <v>6992</v>
      </c>
      <c r="B5110" s="588" t="s">
        <v>33801</v>
      </c>
      <c r="C5110" s="588" t="s">
        <v>26496</v>
      </c>
      <c r="D5110" s="589" t="s">
        <v>17745</v>
      </c>
    </row>
    <row r="5111" spans="1:4" ht="13.5" x14ac:dyDescent="0.25">
      <c r="A5111" s="588" t="s">
        <v>6993</v>
      </c>
      <c r="B5111" s="588" t="s">
        <v>33802</v>
      </c>
      <c r="C5111" s="588" t="s">
        <v>26496</v>
      </c>
      <c r="D5111" s="589" t="s">
        <v>17971</v>
      </c>
    </row>
    <row r="5112" spans="1:4" ht="13.5" x14ac:dyDescent="0.25">
      <c r="A5112" s="588" t="s">
        <v>6994</v>
      </c>
      <c r="B5112" s="588" t="s">
        <v>33803</v>
      </c>
      <c r="C5112" s="588" t="s">
        <v>26496</v>
      </c>
      <c r="D5112" s="589" t="s">
        <v>33804</v>
      </c>
    </row>
    <row r="5113" spans="1:4" ht="13.5" x14ac:dyDescent="0.25">
      <c r="A5113" s="588" t="s">
        <v>6996</v>
      </c>
      <c r="B5113" s="588" t="s">
        <v>33805</v>
      </c>
      <c r="C5113" s="588" t="s">
        <v>26496</v>
      </c>
      <c r="D5113" s="589" t="s">
        <v>18303</v>
      </c>
    </row>
    <row r="5114" spans="1:4" ht="13.5" x14ac:dyDescent="0.25">
      <c r="A5114" s="588" t="s">
        <v>6997</v>
      </c>
      <c r="B5114" s="588" t="s">
        <v>33806</v>
      </c>
      <c r="C5114" s="588" t="s">
        <v>26496</v>
      </c>
      <c r="D5114" s="589" t="s">
        <v>33807</v>
      </c>
    </row>
    <row r="5115" spans="1:4" ht="13.5" x14ac:dyDescent="0.25">
      <c r="A5115" s="588" t="s">
        <v>6998</v>
      </c>
      <c r="B5115" s="588" t="s">
        <v>33808</v>
      </c>
      <c r="C5115" s="588" t="s">
        <v>26496</v>
      </c>
      <c r="D5115" s="589" t="s">
        <v>18779</v>
      </c>
    </row>
    <row r="5116" spans="1:4" ht="13.5" x14ac:dyDescent="0.25">
      <c r="A5116" s="588" t="s">
        <v>6999</v>
      </c>
      <c r="B5116" s="588" t="s">
        <v>33809</v>
      </c>
      <c r="C5116" s="588" t="s">
        <v>26496</v>
      </c>
      <c r="D5116" s="589" t="s">
        <v>33810</v>
      </c>
    </row>
    <row r="5117" spans="1:4" ht="13.5" x14ac:dyDescent="0.25">
      <c r="A5117" s="588" t="s">
        <v>7000</v>
      </c>
      <c r="B5117" s="588" t="s">
        <v>33811</v>
      </c>
      <c r="C5117" s="588" t="s">
        <v>26496</v>
      </c>
      <c r="D5117" s="589" t="s">
        <v>30781</v>
      </c>
    </row>
    <row r="5118" spans="1:4" ht="13.5" x14ac:dyDescent="0.25">
      <c r="A5118" s="588" t="s">
        <v>7001</v>
      </c>
      <c r="B5118" s="588" t="s">
        <v>33812</v>
      </c>
      <c r="C5118" s="588" t="s">
        <v>26496</v>
      </c>
      <c r="D5118" s="589" t="s">
        <v>33813</v>
      </c>
    </row>
    <row r="5119" spans="1:4" ht="13.5" x14ac:dyDescent="0.25">
      <c r="A5119" s="588" t="s">
        <v>7002</v>
      </c>
      <c r="B5119" s="588" t="s">
        <v>33814</v>
      </c>
      <c r="C5119" s="588" t="s">
        <v>26496</v>
      </c>
      <c r="D5119" s="589" t="s">
        <v>33815</v>
      </c>
    </row>
    <row r="5120" spans="1:4" ht="13.5" x14ac:dyDescent="0.25">
      <c r="A5120" s="588" t="s">
        <v>7003</v>
      </c>
      <c r="B5120" s="588" t="s">
        <v>33816</v>
      </c>
      <c r="C5120" s="588" t="s">
        <v>26496</v>
      </c>
      <c r="D5120" s="589" t="s">
        <v>18733</v>
      </c>
    </row>
    <row r="5121" spans="1:4" ht="13.5" x14ac:dyDescent="0.25">
      <c r="A5121" s="588" t="s">
        <v>7004</v>
      </c>
      <c r="B5121" s="588" t="s">
        <v>33817</v>
      </c>
      <c r="C5121" s="588" t="s">
        <v>26496</v>
      </c>
      <c r="D5121" s="589" t="s">
        <v>18308</v>
      </c>
    </row>
    <row r="5122" spans="1:4" ht="13.5" x14ac:dyDescent="0.25">
      <c r="A5122" s="588" t="s">
        <v>7005</v>
      </c>
      <c r="B5122" s="588" t="s">
        <v>33818</v>
      </c>
      <c r="C5122" s="588" t="s">
        <v>26496</v>
      </c>
      <c r="D5122" s="589" t="s">
        <v>26163</v>
      </c>
    </row>
    <row r="5123" spans="1:4" ht="13.5" x14ac:dyDescent="0.25">
      <c r="A5123" s="588" t="s">
        <v>7006</v>
      </c>
      <c r="B5123" s="588" t="s">
        <v>33819</v>
      </c>
      <c r="C5123" s="588" t="s">
        <v>26496</v>
      </c>
      <c r="D5123" s="589" t="s">
        <v>33820</v>
      </c>
    </row>
    <row r="5124" spans="1:4" ht="13.5" x14ac:dyDescent="0.25">
      <c r="A5124" s="588" t="s">
        <v>7007</v>
      </c>
      <c r="B5124" s="588" t="s">
        <v>33821</v>
      </c>
      <c r="C5124" s="588" t="s">
        <v>26496</v>
      </c>
      <c r="D5124" s="589" t="s">
        <v>33822</v>
      </c>
    </row>
    <row r="5125" spans="1:4" ht="13.5" x14ac:dyDescent="0.25">
      <c r="A5125" s="588" t="s">
        <v>7008</v>
      </c>
      <c r="B5125" s="588" t="s">
        <v>33823</v>
      </c>
      <c r="C5125" s="588" t="s">
        <v>26496</v>
      </c>
      <c r="D5125" s="589" t="s">
        <v>33824</v>
      </c>
    </row>
    <row r="5126" spans="1:4" ht="13.5" x14ac:dyDescent="0.25">
      <c r="A5126" s="588" t="s">
        <v>7009</v>
      </c>
      <c r="B5126" s="588" t="s">
        <v>33825</v>
      </c>
      <c r="C5126" s="588" t="s">
        <v>26496</v>
      </c>
      <c r="D5126" s="589" t="s">
        <v>33826</v>
      </c>
    </row>
    <row r="5127" spans="1:4" ht="13.5" x14ac:dyDescent="0.25">
      <c r="A5127" s="588" t="s">
        <v>7010</v>
      </c>
      <c r="B5127" s="588" t="s">
        <v>33827</v>
      </c>
      <c r="C5127" s="588" t="s">
        <v>26496</v>
      </c>
      <c r="D5127" s="589" t="s">
        <v>13498</v>
      </c>
    </row>
    <row r="5128" spans="1:4" ht="13.5" x14ac:dyDescent="0.25">
      <c r="A5128" s="588" t="s">
        <v>7011</v>
      </c>
      <c r="B5128" s="588" t="s">
        <v>33828</v>
      </c>
      <c r="C5128" s="588" t="s">
        <v>26496</v>
      </c>
      <c r="D5128" s="589" t="s">
        <v>31029</v>
      </c>
    </row>
    <row r="5129" spans="1:4" ht="13.5" x14ac:dyDescent="0.25">
      <c r="A5129" s="588" t="s">
        <v>7012</v>
      </c>
      <c r="B5129" s="588" t="s">
        <v>33829</v>
      </c>
      <c r="C5129" s="588" t="s">
        <v>26496</v>
      </c>
      <c r="D5129" s="589" t="s">
        <v>33830</v>
      </c>
    </row>
    <row r="5130" spans="1:4" ht="13.5" x14ac:dyDescent="0.25">
      <c r="A5130" s="588" t="s">
        <v>7013</v>
      </c>
      <c r="B5130" s="588" t="s">
        <v>33831</v>
      </c>
      <c r="C5130" s="588" t="s">
        <v>26496</v>
      </c>
      <c r="D5130" s="589" t="s">
        <v>16508</v>
      </c>
    </row>
    <row r="5131" spans="1:4" ht="13.5" x14ac:dyDescent="0.25">
      <c r="A5131" s="588" t="s">
        <v>7014</v>
      </c>
      <c r="B5131" s="588" t="s">
        <v>33832</v>
      </c>
      <c r="C5131" s="588" t="s">
        <v>26496</v>
      </c>
      <c r="D5131" s="589" t="s">
        <v>19300</v>
      </c>
    </row>
    <row r="5132" spans="1:4" ht="13.5" x14ac:dyDescent="0.25">
      <c r="A5132" s="588" t="s">
        <v>7015</v>
      </c>
      <c r="B5132" s="588" t="s">
        <v>33833</v>
      </c>
      <c r="C5132" s="588" t="s">
        <v>26496</v>
      </c>
      <c r="D5132" s="589" t="s">
        <v>17483</v>
      </c>
    </row>
    <row r="5133" spans="1:4" ht="13.5" x14ac:dyDescent="0.25">
      <c r="A5133" s="588" t="s">
        <v>7016</v>
      </c>
      <c r="B5133" s="588" t="s">
        <v>33834</v>
      </c>
      <c r="C5133" s="588" t="s">
        <v>26496</v>
      </c>
      <c r="D5133" s="589" t="s">
        <v>33835</v>
      </c>
    </row>
    <row r="5134" spans="1:4" ht="13.5" x14ac:dyDescent="0.25">
      <c r="A5134" s="588" t="s">
        <v>7017</v>
      </c>
      <c r="B5134" s="588" t="s">
        <v>33836</v>
      </c>
      <c r="C5134" s="588" t="s">
        <v>26496</v>
      </c>
      <c r="D5134" s="589" t="s">
        <v>33837</v>
      </c>
    </row>
    <row r="5135" spans="1:4" ht="13.5" x14ac:dyDescent="0.25">
      <c r="A5135" s="588" t="s">
        <v>7018</v>
      </c>
      <c r="B5135" s="588" t="s">
        <v>33838</v>
      </c>
      <c r="C5135" s="588" t="s">
        <v>26496</v>
      </c>
      <c r="D5135" s="589" t="s">
        <v>33839</v>
      </c>
    </row>
    <row r="5136" spans="1:4" ht="13.5" x14ac:dyDescent="0.25">
      <c r="A5136" s="588" t="s">
        <v>7019</v>
      </c>
      <c r="B5136" s="588" t="s">
        <v>33840</v>
      </c>
      <c r="C5136" s="588" t="s">
        <v>26496</v>
      </c>
      <c r="D5136" s="589" t="s">
        <v>18089</v>
      </c>
    </row>
    <row r="5137" spans="1:4" ht="13.5" x14ac:dyDescent="0.25">
      <c r="A5137" s="588" t="s">
        <v>7020</v>
      </c>
      <c r="B5137" s="588" t="s">
        <v>33841</v>
      </c>
      <c r="C5137" s="588" t="s">
        <v>26496</v>
      </c>
      <c r="D5137" s="589" t="s">
        <v>33842</v>
      </c>
    </row>
    <row r="5138" spans="1:4" ht="13.5" x14ac:dyDescent="0.25">
      <c r="A5138" s="588" t="s">
        <v>7022</v>
      </c>
      <c r="B5138" s="588" t="s">
        <v>33843</v>
      </c>
      <c r="C5138" s="588" t="s">
        <v>26496</v>
      </c>
      <c r="D5138" s="589" t="s">
        <v>892</v>
      </c>
    </row>
    <row r="5139" spans="1:4" ht="13.5" x14ac:dyDescent="0.25">
      <c r="A5139" s="588" t="s">
        <v>7023</v>
      </c>
      <c r="B5139" s="588" t="s">
        <v>33844</v>
      </c>
      <c r="C5139" s="588" t="s">
        <v>26496</v>
      </c>
      <c r="D5139" s="589" t="s">
        <v>5275</v>
      </c>
    </row>
    <row r="5140" spans="1:4" ht="13.5" x14ac:dyDescent="0.25">
      <c r="A5140" s="588" t="s">
        <v>7025</v>
      </c>
      <c r="B5140" s="588" t="s">
        <v>33845</v>
      </c>
      <c r="C5140" s="588" t="s">
        <v>26496</v>
      </c>
      <c r="D5140" s="589" t="s">
        <v>33846</v>
      </c>
    </row>
    <row r="5141" spans="1:4" ht="13.5" x14ac:dyDescent="0.25">
      <c r="A5141" s="588" t="s">
        <v>7026</v>
      </c>
      <c r="B5141" s="588" t="s">
        <v>33847</v>
      </c>
      <c r="C5141" s="588" t="s">
        <v>26496</v>
      </c>
      <c r="D5141" s="589" t="s">
        <v>33848</v>
      </c>
    </row>
    <row r="5142" spans="1:4" ht="13.5" x14ac:dyDescent="0.25">
      <c r="A5142" s="588" t="s">
        <v>7027</v>
      </c>
      <c r="B5142" s="588" t="s">
        <v>33849</v>
      </c>
      <c r="C5142" s="588" t="s">
        <v>26496</v>
      </c>
      <c r="D5142" s="589" t="s">
        <v>33850</v>
      </c>
    </row>
    <row r="5143" spans="1:4" ht="13.5" x14ac:dyDescent="0.25">
      <c r="A5143" s="588" t="s">
        <v>7028</v>
      </c>
      <c r="B5143" s="588" t="s">
        <v>33851</v>
      </c>
      <c r="C5143" s="588" t="s">
        <v>26496</v>
      </c>
      <c r="D5143" s="589" t="s">
        <v>33852</v>
      </c>
    </row>
    <row r="5144" spans="1:4" ht="13.5" x14ac:dyDescent="0.25">
      <c r="A5144" s="588" t="s">
        <v>7029</v>
      </c>
      <c r="B5144" s="588" t="s">
        <v>33853</v>
      </c>
      <c r="C5144" s="588" t="s">
        <v>26496</v>
      </c>
      <c r="D5144" s="589" t="s">
        <v>33854</v>
      </c>
    </row>
    <row r="5145" spans="1:4" ht="13.5" x14ac:dyDescent="0.25">
      <c r="A5145" s="588" t="s">
        <v>7030</v>
      </c>
      <c r="B5145" s="588" t="s">
        <v>33855</v>
      </c>
      <c r="C5145" s="588" t="s">
        <v>26496</v>
      </c>
      <c r="D5145" s="589" t="s">
        <v>33856</v>
      </c>
    </row>
    <row r="5146" spans="1:4" ht="13.5" x14ac:dyDescent="0.25">
      <c r="A5146" s="588" t="s">
        <v>7031</v>
      </c>
      <c r="B5146" s="588" t="s">
        <v>33857</v>
      </c>
      <c r="C5146" s="588" t="s">
        <v>26496</v>
      </c>
      <c r="D5146" s="589" t="s">
        <v>33858</v>
      </c>
    </row>
    <row r="5147" spans="1:4" ht="13.5" x14ac:dyDescent="0.25">
      <c r="A5147" s="588" t="s">
        <v>7033</v>
      </c>
      <c r="B5147" s="588" t="s">
        <v>33859</v>
      </c>
      <c r="C5147" s="588" t="s">
        <v>26496</v>
      </c>
      <c r="D5147" s="589" t="s">
        <v>33860</v>
      </c>
    </row>
    <row r="5148" spans="1:4" ht="13.5" x14ac:dyDescent="0.25">
      <c r="A5148" s="588" t="s">
        <v>7034</v>
      </c>
      <c r="B5148" s="588" t="s">
        <v>33861</v>
      </c>
      <c r="C5148" s="588" t="s">
        <v>26496</v>
      </c>
      <c r="D5148" s="589" t="s">
        <v>17870</v>
      </c>
    </row>
    <row r="5149" spans="1:4" ht="13.5" x14ac:dyDescent="0.25">
      <c r="A5149" s="588" t="s">
        <v>7035</v>
      </c>
      <c r="B5149" s="588" t="s">
        <v>33862</v>
      </c>
      <c r="C5149" s="588" t="s">
        <v>26496</v>
      </c>
      <c r="D5149" s="589" t="s">
        <v>31132</v>
      </c>
    </row>
    <row r="5150" spans="1:4" ht="13.5" x14ac:dyDescent="0.25">
      <c r="A5150" s="588" t="s">
        <v>7036</v>
      </c>
      <c r="B5150" s="588" t="s">
        <v>33863</v>
      </c>
      <c r="C5150" s="588" t="s">
        <v>26496</v>
      </c>
      <c r="D5150" s="589" t="s">
        <v>33864</v>
      </c>
    </row>
    <row r="5151" spans="1:4" ht="13.5" x14ac:dyDescent="0.25">
      <c r="A5151" s="588" t="s">
        <v>7037</v>
      </c>
      <c r="B5151" s="588" t="s">
        <v>33865</v>
      </c>
      <c r="C5151" s="588" t="s">
        <v>26496</v>
      </c>
      <c r="D5151" s="589" t="s">
        <v>33866</v>
      </c>
    </row>
    <row r="5152" spans="1:4" ht="13.5" x14ac:dyDescent="0.25">
      <c r="A5152" s="588" t="s">
        <v>7038</v>
      </c>
      <c r="B5152" s="588" t="s">
        <v>33867</v>
      </c>
      <c r="C5152" s="588" t="s">
        <v>26496</v>
      </c>
      <c r="D5152" s="589" t="s">
        <v>33868</v>
      </c>
    </row>
    <row r="5153" spans="1:4" ht="13.5" x14ac:dyDescent="0.25">
      <c r="A5153" s="588" t="s">
        <v>7039</v>
      </c>
      <c r="B5153" s="588" t="s">
        <v>33869</v>
      </c>
      <c r="C5153" s="588" t="s">
        <v>26496</v>
      </c>
      <c r="D5153" s="589" t="s">
        <v>33870</v>
      </c>
    </row>
    <row r="5154" spans="1:4" ht="13.5" x14ac:dyDescent="0.25">
      <c r="A5154" s="588" t="s">
        <v>7040</v>
      </c>
      <c r="B5154" s="588" t="s">
        <v>33871</v>
      </c>
      <c r="C5154" s="588" t="s">
        <v>26496</v>
      </c>
      <c r="D5154" s="589" t="s">
        <v>33872</v>
      </c>
    </row>
    <row r="5155" spans="1:4" ht="13.5" x14ac:dyDescent="0.25">
      <c r="A5155" s="588" t="s">
        <v>7041</v>
      </c>
      <c r="B5155" s="588" t="s">
        <v>33873</v>
      </c>
      <c r="C5155" s="588" t="s">
        <v>26496</v>
      </c>
      <c r="D5155" s="589" t="s">
        <v>33874</v>
      </c>
    </row>
    <row r="5156" spans="1:4" ht="13.5" x14ac:dyDescent="0.25">
      <c r="A5156" s="588" t="s">
        <v>7042</v>
      </c>
      <c r="B5156" s="588" t="s">
        <v>33875</v>
      </c>
      <c r="C5156" s="588" t="s">
        <v>26496</v>
      </c>
      <c r="D5156" s="589" t="s">
        <v>33876</v>
      </c>
    </row>
    <row r="5157" spans="1:4" ht="13.5" x14ac:dyDescent="0.25">
      <c r="A5157" s="588" t="s">
        <v>7043</v>
      </c>
      <c r="B5157" s="588" t="s">
        <v>33877</v>
      </c>
      <c r="C5157" s="588" t="s">
        <v>26496</v>
      </c>
      <c r="D5157" s="589" t="s">
        <v>33878</v>
      </c>
    </row>
    <row r="5158" spans="1:4" ht="13.5" x14ac:dyDescent="0.25">
      <c r="A5158" s="588" t="s">
        <v>7044</v>
      </c>
      <c r="B5158" s="588" t="s">
        <v>33879</v>
      </c>
      <c r="C5158" s="588" t="s">
        <v>26496</v>
      </c>
      <c r="D5158" s="589" t="s">
        <v>824</v>
      </c>
    </row>
    <row r="5159" spans="1:4" ht="13.5" x14ac:dyDescent="0.25">
      <c r="A5159" s="588" t="s">
        <v>7045</v>
      </c>
      <c r="B5159" s="588" t="s">
        <v>33880</v>
      </c>
      <c r="C5159" s="588" t="s">
        <v>26105</v>
      </c>
      <c r="D5159" s="589" t="s">
        <v>2334</v>
      </c>
    </row>
    <row r="5160" spans="1:4" ht="13.5" x14ac:dyDescent="0.25">
      <c r="A5160" s="588" t="s">
        <v>7046</v>
      </c>
      <c r="B5160" s="588" t="s">
        <v>33881</v>
      </c>
      <c r="C5160" s="588" t="s">
        <v>26105</v>
      </c>
      <c r="D5160" s="589" t="s">
        <v>31391</v>
      </c>
    </row>
    <row r="5161" spans="1:4" ht="13.5" x14ac:dyDescent="0.25">
      <c r="A5161" s="588" t="s">
        <v>7047</v>
      </c>
      <c r="B5161" s="588" t="s">
        <v>33882</v>
      </c>
      <c r="C5161" s="588" t="s">
        <v>26496</v>
      </c>
      <c r="D5161" s="589" t="s">
        <v>33883</v>
      </c>
    </row>
    <row r="5162" spans="1:4" ht="13.5" x14ac:dyDescent="0.25">
      <c r="A5162" s="588" t="s">
        <v>7048</v>
      </c>
      <c r="B5162" s="588" t="s">
        <v>33884</v>
      </c>
      <c r="C5162" s="588" t="s">
        <v>26496</v>
      </c>
      <c r="D5162" s="589" t="s">
        <v>33885</v>
      </c>
    </row>
    <row r="5163" spans="1:4" ht="13.5" x14ac:dyDescent="0.25">
      <c r="A5163" s="588" t="s">
        <v>7049</v>
      </c>
      <c r="B5163" s="588" t="s">
        <v>33886</v>
      </c>
      <c r="C5163" s="588" t="s">
        <v>26496</v>
      </c>
      <c r="D5163" s="589" t="s">
        <v>1425</v>
      </c>
    </row>
    <row r="5164" spans="1:4" ht="13.5" x14ac:dyDescent="0.25">
      <c r="A5164" s="588" t="s">
        <v>7050</v>
      </c>
      <c r="B5164" s="588" t="s">
        <v>33887</v>
      </c>
      <c r="C5164" s="588" t="s">
        <v>26496</v>
      </c>
      <c r="D5164" s="589" t="s">
        <v>33888</v>
      </c>
    </row>
    <row r="5165" spans="1:4" ht="13.5" x14ac:dyDescent="0.25">
      <c r="A5165" s="588" t="s">
        <v>7051</v>
      </c>
      <c r="B5165" s="588" t="s">
        <v>33889</v>
      </c>
      <c r="C5165" s="588" t="s">
        <v>26496</v>
      </c>
      <c r="D5165" s="589" t="s">
        <v>1328</v>
      </c>
    </row>
    <row r="5166" spans="1:4" ht="13.5" x14ac:dyDescent="0.25">
      <c r="A5166" s="588" t="s">
        <v>7052</v>
      </c>
      <c r="B5166" s="588" t="s">
        <v>33890</v>
      </c>
      <c r="C5166" s="588" t="s">
        <v>26496</v>
      </c>
      <c r="D5166" s="589" t="s">
        <v>6253</v>
      </c>
    </row>
    <row r="5167" spans="1:4" ht="13.5" x14ac:dyDescent="0.25">
      <c r="A5167" s="588" t="s">
        <v>7053</v>
      </c>
      <c r="B5167" s="588" t="s">
        <v>33891</v>
      </c>
      <c r="C5167" s="588" t="s">
        <v>28022</v>
      </c>
      <c r="D5167" s="589" t="s">
        <v>24861</v>
      </c>
    </row>
    <row r="5168" spans="1:4" ht="13.5" x14ac:dyDescent="0.25">
      <c r="A5168" s="588" t="s">
        <v>7055</v>
      </c>
      <c r="B5168" s="588" t="s">
        <v>33892</v>
      </c>
      <c r="C5168" s="588" t="s">
        <v>26496</v>
      </c>
      <c r="D5168" s="589" t="s">
        <v>30388</v>
      </c>
    </row>
    <row r="5169" spans="1:4" ht="13.5" x14ac:dyDescent="0.25">
      <c r="A5169" s="588" t="s">
        <v>7056</v>
      </c>
      <c r="B5169" s="588" t="s">
        <v>33893</v>
      </c>
      <c r="C5169" s="588" t="s">
        <v>28022</v>
      </c>
      <c r="D5169" s="589" t="s">
        <v>5201</v>
      </c>
    </row>
    <row r="5170" spans="1:4" ht="13.5" x14ac:dyDescent="0.25">
      <c r="A5170" s="588" t="s">
        <v>7058</v>
      </c>
      <c r="B5170" s="588" t="s">
        <v>33894</v>
      </c>
      <c r="C5170" s="588" t="s">
        <v>28022</v>
      </c>
      <c r="D5170" s="589" t="s">
        <v>2237</v>
      </c>
    </row>
    <row r="5171" spans="1:4" ht="13.5" x14ac:dyDescent="0.25">
      <c r="A5171" s="588" t="s">
        <v>7059</v>
      </c>
      <c r="B5171" s="588" t="s">
        <v>33895</v>
      </c>
      <c r="C5171" s="588" t="s">
        <v>28022</v>
      </c>
      <c r="D5171" s="589" t="s">
        <v>33896</v>
      </c>
    </row>
    <row r="5172" spans="1:4" ht="13.5" x14ac:dyDescent="0.25">
      <c r="A5172" s="588" t="s">
        <v>7060</v>
      </c>
      <c r="B5172" s="588" t="s">
        <v>33897</v>
      </c>
      <c r="C5172" s="588" t="s">
        <v>28022</v>
      </c>
      <c r="D5172" s="589" t="s">
        <v>33898</v>
      </c>
    </row>
    <row r="5173" spans="1:4" ht="13.5" x14ac:dyDescent="0.25">
      <c r="A5173" s="588" t="s">
        <v>7061</v>
      </c>
      <c r="B5173" s="588" t="s">
        <v>33899</v>
      </c>
      <c r="C5173" s="588" t="s">
        <v>28022</v>
      </c>
      <c r="D5173" s="589" t="s">
        <v>33900</v>
      </c>
    </row>
    <row r="5174" spans="1:4" ht="13.5" x14ac:dyDescent="0.25">
      <c r="A5174" s="588" t="s">
        <v>7062</v>
      </c>
      <c r="B5174" s="588" t="s">
        <v>33901</v>
      </c>
      <c r="C5174" s="588" t="s">
        <v>26496</v>
      </c>
      <c r="D5174" s="589" t="s">
        <v>710</v>
      </c>
    </row>
    <row r="5175" spans="1:4" ht="13.5" x14ac:dyDescent="0.25">
      <c r="A5175" s="588" t="s">
        <v>7063</v>
      </c>
      <c r="B5175" s="588" t="s">
        <v>33902</v>
      </c>
      <c r="C5175" s="588" t="s">
        <v>28022</v>
      </c>
      <c r="D5175" s="589" t="s">
        <v>33903</v>
      </c>
    </row>
    <row r="5176" spans="1:4" ht="13.5" x14ac:dyDescent="0.25">
      <c r="A5176" s="588" t="s">
        <v>7064</v>
      </c>
      <c r="B5176" s="588" t="s">
        <v>33904</v>
      </c>
      <c r="C5176" s="588" t="s">
        <v>28022</v>
      </c>
      <c r="D5176" s="589" t="s">
        <v>1028</v>
      </c>
    </row>
    <row r="5177" spans="1:4" ht="13.5" x14ac:dyDescent="0.25">
      <c r="A5177" s="588" t="s">
        <v>7065</v>
      </c>
      <c r="B5177" s="588" t="s">
        <v>33905</v>
      </c>
      <c r="C5177" s="588" t="s">
        <v>28022</v>
      </c>
      <c r="D5177" s="589" t="s">
        <v>33906</v>
      </c>
    </row>
    <row r="5178" spans="1:4" ht="13.5" x14ac:dyDescent="0.25">
      <c r="A5178" s="588" t="s">
        <v>7067</v>
      </c>
      <c r="B5178" s="588" t="s">
        <v>33907</v>
      </c>
      <c r="C5178" s="588" t="s">
        <v>28022</v>
      </c>
      <c r="D5178" s="589" t="s">
        <v>33908</v>
      </c>
    </row>
    <row r="5179" spans="1:4" ht="13.5" x14ac:dyDescent="0.25">
      <c r="A5179" s="588" t="s">
        <v>7069</v>
      </c>
      <c r="B5179" s="588" t="s">
        <v>33909</v>
      </c>
      <c r="C5179" s="588" t="s">
        <v>28022</v>
      </c>
      <c r="D5179" s="589" t="s">
        <v>33910</v>
      </c>
    </row>
    <row r="5180" spans="1:4" ht="13.5" x14ac:dyDescent="0.25">
      <c r="A5180" s="588" t="s">
        <v>7070</v>
      </c>
      <c r="B5180" s="588" t="s">
        <v>33911</v>
      </c>
      <c r="C5180" s="588" t="s">
        <v>28022</v>
      </c>
      <c r="D5180" s="589" t="s">
        <v>33912</v>
      </c>
    </row>
    <row r="5181" spans="1:4" ht="13.5" x14ac:dyDescent="0.25">
      <c r="A5181" s="588" t="s">
        <v>7071</v>
      </c>
      <c r="B5181" s="588" t="s">
        <v>33913</v>
      </c>
      <c r="C5181" s="588" t="s">
        <v>28022</v>
      </c>
      <c r="D5181" s="589" t="s">
        <v>17473</v>
      </c>
    </row>
    <row r="5182" spans="1:4" ht="13.5" x14ac:dyDescent="0.25">
      <c r="A5182" s="588" t="s">
        <v>7072</v>
      </c>
      <c r="B5182" s="588" t="s">
        <v>33914</v>
      </c>
      <c r="C5182" s="588" t="s">
        <v>28022</v>
      </c>
      <c r="D5182" s="589" t="s">
        <v>33915</v>
      </c>
    </row>
    <row r="5183" spans="1:4" ht="13.5" x14ac:dyDescent="0.25">
      <c r="A5183" s="588" t="s">
        <v>7073</v>
      </c>
      <c r="B5183" s="588" t="s">
        <v>33916</v>
      </c>
      <c r="C5183" s="588" t="s">
        <v>28022</v>
      </c>
      <c r="D5183" s="589" t="s">
        <v>33917</v>
      </c>
    </row>
    <row r="5184" spans="1:4" ht="13.5" x14ac:dyDescent="0.25">
      <c r="A5184" s="588" t="s">
        <v>7074</v>
      </c>
      <c r="B5184" s="588" t="s">
        <v>33918</v>
      </c>
      <c r="C5184" s="588" t="s">
        <v>28022</v>
      </c>
      <c r="D5184" s="589" t="s">
        <v>33919</v>
      </c>
    </row>
    <row r="5185" spans="1:4" ht="13.5" x14ac:dyDescent="0.25">
      <c r="A5185" s="588" t="s">
        <v>7075</v>
      </c>
      <c r="B5185" s="588" t="s">
        <v>33920</v>
      </c>
      <c r="C5185" s="588" t="s">
        <v>28022</v>
      </c>
      <c r="D5185" s="589" t="s">
        <v>14002</v>
      </c>
    </row>
    <row r="5186" spans="1:4" ht="13.5" x14ac:dyDescent="0.25">
      <c r="A5186" s="588" t="s">
        <v>7076</v>
      </c>
      <c r="B5186" s="588" t="s">
        <v>33921</v>
      </c>
      <c r="C5186" s="588" t="s">
        <v>26496</v>
      </c>
      <c r="D5186" s="589" t="s">
        <v>26671</v>
      </c>
    </row>
    <row r="5187" spans="1:4" ht="13.5" x14ac:dyDescent="0.25">
      <c r="A5187" s="588" t="s">
        <v>7077</v>
      </c>
      <c r="B5187" s="588" t="s">
        <v>33922</v>
      </c>
      <c r="C5187" s="588" t="s">
        <v>26496</v>
      </c>
      <c r="D5187" s="589" t="s">
        <v>393</v>
      </c>
    </row>
    <row r="5188" spans="1:4" ht="13.5" x14ac:dyDescent="0.25">
      <c r="A5188" s="588" t="s">
        <v>7078</v>
      </c>
      <c r="B5188" s="588" t="s">
        <v>33923</v>
      </c>
      <c r="C5188" s="588" t="s">
        <v>26496</v>
      </c>
      <c r="D5188" s="589" t="s">
        <v>33924</v>
      </c>
    </row>
    <row r="5189" spans="1:4" ht="13.5" x14ac:dyDescent="0.25">
      <c r="A5189" s="588" t="s">
        <v>7079</v>
      </c>
      <c r="B5189" s="588" t="s">
        <v>33925</v>
      </c>
      <c r="C5189" s="588" t="s">
        <v>26496</v>
      </c>
      <c r="D5189" s="589" t="s">
        <v>516</v>
      </c>
    </row>
    <row r="5190" spans="1:4" ht="13.5" x14ac:dyDescent="0.25">
      <c r="A5190" s="588" t="s">
        <v>7080</v>
      </c>
      <c r="B5190" s="588" t="s">
        <v>33926</v>
      </c>
      <c r="C5190" s="588" t="s">
        <v>26496</v>
      </c>
      <c r="D5190" s="589" t="s">
        <v>1147</v>
      </c>
    </row>
    <row r="5191" spans="1:4" ht="13.5" x14ac:dyDescent="0.25">
      <c r="A5191" s="588" t="s">
        <v>7081</v>
      </c>
      <c r="B5191" s="588" t="s">
        <v>33927</v>
      </c>
      <c r="C5191" s="588" t="s">
        <v>26496</v>
      </c>
      <c r="D5191" s="589" t="s">
        <v>1052</v>
      </c>
    </row>
    <row r="5192" spans="1:4" ht="13.5" x14ac:dyDescent="0.25">
      <c r="A5192" s="588" t="s">
        <v>7082</v>
      </c>
      <c r="B5192" s="588" t="s">
        <v>33928</v>
      </c>
      <c r="C5192" s="588" t="s">
        <v>26105</v>
      </c>
      <c r="D5192" s="589" t="s">
        <v>497</v>
      </c>
    </row>
    <row r="5193" spans="1:4" ht="13.5" x14ac:dyDescent="0.25">
      <c r="A5193" s="588" t="s">
        <v>7083</v>
      </c>
      <c r="B5193" s="588" t="s">
        <v>33929</v>
      </c>
      <c r="C5193" s="588" t="s">
        <v>26496</v>
      </c>
      <c r="D5193" s="589" t="s">
        <v>1379</v>
      </c>
    </row>
    <row r="5194" spans="1:4" ht="13.5" x14ac:dyDescent="0.25">
      <c r="A5194" s="588" t="s">
        <v>7084</v>
      </c>
      <c r="B5194" s="588" t="s">
        <v>33930</v>
      </c>
      <c r="C5194" s="588" t="s">
        <v>26496</v>
      </c>
      <c r="D5194" s="589" t="s">
        <v>1381</v>
      </c>
    </row>
    <row r="5195" spans="1:4" ht="13.5" x14ac:dyDescent="0.25">
      <c r="A5195" s="588" t="s">
        <v>7085</v>
      </c>
      <c r="B5195" s="588" t="s">
        <v>33931</v>
      </c>
      <c r="C5195" s="588" t="s">
        <v>26105</v>
      </c>
      <c r="D5195" s="589" t="s">
        <v>1379</v>
      </c>
    </row>
    <row r="5196" spans="1:4" ht="13.5" x14ac:dyDescent="0.25">
      <c r="A5196" s="588" t="s">
        <v>7086</v>
      </c>
      <c r="B5196" s="588" t="s">
        <v>33932</v>
      </c>
      <c r="C5196" s="588" t="s">
        <v>26496</v>
      </c>
      <c r="D5196" s="589" t="s">
        <v>5656</v>
      </c>
    </row>
    <row r="5197" spans="1:4" ht="13.5" x14ac:dyDescent="0.25">
      <c r="A5197" s="588" t="s">
        <v>7087</v>
      </c>
      <c r="B5197" s="588" t="s">
        <v>33933</v>
      </c>
      <c r="C5197" s="588" t="s">
        <v>26496</v>
      </c>
      <c r="D5197" s="589" t="s">
        <v>914</v>
      </c>
    </row>
    <row r="5198" spans="1:4" ht="13.5" x14ac:dyDescent="0.25">
      <c r="A5198" s="588" t="s">
        <v>7088</v>
      </c>
      <c r="B5198" s="588" t="s">
        <v>33934</v>
      </c>
      <c r="C5198" s="588" t="s">
        <v>28022</v>
      </c>
      <c r="D5198" s="589" t="s">
        <v>33935</v>
      </c>
    </row>
    <row r="5199" spans="1:4" ht="13.5" x14ac:dyDescent="0.25">
      <c r="A5199" s="588" t="s">
        <v>7089</v>
      </c>
      <c r="B5199" s="588" t="s">
        <v>33936</v>
      </c>
      <c r="C5199" s="588" t="s">
        <v>28022</v>
      </c>
      <c r="D5199" s="589" t="s">
        <v>33937</v>
      </c>
    </row>
    <row r="5200" spans="1:4" ht="13.5" x14ac:dyDescent="0.25">
      <c r="A5200" s="588" t="s">
        <v>7090</v>
      </c>
      <c r="B5200" s="588" t="s">
        <v>33938</v>
      </c>
      <c r="C5200" s="588" t="s">
        <v>26496</v>
      </c>
      <c r="D5200" s="589" t="s">
        <v>17753</v>
      </c>
    </row>
    <row r="5201" spans="1:4" ht="13.5" x14ac:dyDescent="0.25">
      <c r="A5201" s="588" t="s">
        <v>7091</v>
      </c>
      <c r="B5201" s="588" t="s">
        <v>33939</v>
      </c>
      <c r="C5201" s="588" t="s">
        <v>26496</v>
      </c>
      <c r="D5201" s="589" t="s">
        <v>33940</v>
      </c>
    </row>
    <row r="5202" spans="1:4" ht="13.5" x14ac:dyDescent="0.25">
      <c r="A5202" s="588" t="s">
        <v>7092</v>
      </c>
      <c r="B5202" s="588" t="s">
        <v>33941</v>
      </c>
      <c r="C5202" s="588" t="s">
        <v>26496</v>
      </c>
      <c r="D5202" s="589" t="s">
        <v>33694</v>
      </c>
    </row>
    <row r="5203" spans="1:4" ht="13.5" x14ac:dyDescent="0.25">
      <c r="A5203" s="588" t="s">
        <v>7093</v>
      </c>
      <c r="B5203" s="588" t="s">
        <v>33942</v>
      </c>
      <c r="C5203" s="588" t="s">
        <v>26496</v>
      </c>
      <c r="D5203" s="589" t="s">
        <v>33943</v>
      </c>
    </row>
    <row r="5204" spans="1:4" ht="13.5" x14ac:dyDescent="0.25">
      <c r="A5204" s="588" t="s">
        <v>7094</v>
      </c>
      <c r="B5204" s="588" t="s">
        <v>33944</v>
      </c>
      <c r="C5204" s="588" t="s">
        <v>26496</v>
      </c>
      <c r="D5204" s="589" t="s">
        <v>33945</v>
      </c>
    </row>
    <row r="5205" spans="1:4" ht="13.5" x14ac:dyDescent="0.25">
      <c r="A5205" s="588" t="s">
        <v>7095</v>
      </c>
      <c r="B5205" s="588" t="s">
        <v>33946</v>
      </c>
      <c r="C5205" s="588" t="s">
        <v>26496</v>
      </c>
      <c r="D5205" s="589" t="s">
        <v>33947</v>
      </c>
    </row>
    <row r="5206" spans="1:4" ht="13.5" x14ac:dyDescent="0.25">
      <c r="A5206" s="588" t="s">
        <v>7096</v>
      </c>
      <c r="B5206" s="588" t="s">
        <v>33948</v>
      </c>
      <c r="C5206" s="588" t="s">
        <v>26496</v>
      </c>
      <c r="D5206" s="589" t="s">
        <v>17775</v>
      </c>
    </row>
    <row r="5207" spans="1:4" ht="13.5" x14ac:dyDescent="0.25">
      <c r="A5207" s="588" t="s">
        <v>7097</v>
      </c>
      <c r="B5207" s="588" t="s">
        <v>33949</v>
      </c>
      <c r="C5207" s="588" t="s">
        <v>26496</v>
      </c>
      <c r="D5207" s="589" t="s">
        <v>33950</v>
      </c>
    </row>
    <row r="5208" spans="1:4" ht="13.5" x14ac:dyDescent="0.25">
      <c r="A5208" s="588" t="s">
        <v>7098</v>
      </c>
      <c r="B5208" s="588" t="s">
        <v>33951</v>
      </c>
      <c r="C5208" s="588" t="s">
        <v>26496</v>
      </c>
      <c r="D5208" s="589" t="s">
        <v>33952</v>
      </c>
    </row>
    <row r="5209" spans="1:4" ht="13.5" x14ac:dyDescent="0.25">
      <c r="A5209" s="588" t="s">
        <v>7100</v>
      </c>
      <c r="B5209" s="588" t="s">
        <v>33953</v>
      </c>
      <c r="C5209" s="588" t="s">
        <v>26496</v>
      </c>
      <c r="D5209" s="589" t="s">
        <v>33954</v>
      </c>
    </row>
    <row r="5210" spans="1:4" ht="13.5" x14ac:dyDescent="0.25">
      <c r="A5210" s="588" t="s">
        <v>7101</v>
      </c>
      <c r="B5210" s="588" t="s">
        <v>33955</v>
      </c>
      <c r="C5210" s="588" t="s">
        <v>26496</v>
      </c>
      <c r="D5210" s="589" t="s">
        <v>7632</v>
      </c>
    </row>
    <row r="5211" spans="1:4" ht="13.5" x14ac:dyDescent="0.25">
      <c r="A5211" s="588" t="s">
        <v>7102</v>
      </c>
      <c r="B5211" s="588" t="s">
        <v>33956</v>
      </c>
      <c r="C5211" s="588" t="s">
        <v>26496</v>
      </c>
      <c r="D5211" s="589" t="s">
        <v>33957</v>
      </c>
    </row>
    <row r="5212" spans="1:4" ht="13.5" x14ac:dyDescent="0.25">
      <c r="A5212" s="588" t="s">
        <v>7103</v>
      </c>
      <c r="B5212" s="588" t="s">
        <v>33958</v>
      </c>
      <c r="C5212" s="588" t="s">
        <v>26496</v>
      </c>
      <c r="D5212" s="589" t="s">
        <v>33959</v>
      </c>
    </row>
    <row r="5213" spans="1:4" ht="13.5" x14ac:dyDescent="0.25">
      <c r="A5213" s="588" t="s">
        <v>7104</v>
      </c>
      <c r="B5213" s="588" t="s">
        <v>33960</v>
      </c>
      <c r="C5213" s="588" t="s">
        <v>26496</v>
      </c>
      <c r="D5213" s="589" t="s">
        <v>33961</v>
      </c>
    </row>
    <row r="5214" spans="1:4" ht="13.5" x14ac:dyDescent="0.25">
      <c r="A5214" s="588" t="s">
        <v>7105</v>
      </c>
      <c r="B5214" s="588" t="s">
        <v>33962</v>
      </c>
      <c r="C5214" s="588" t="s">
        <v>26496</v>
      </c>
      <c r="D5214" s="589" t="s">
        <v>33963</v>
      </c>
    </row>
    <row r="5215" spans="1:4" ht="13.5" x14ac:dyDescent="0.25">
      <c r="A5215" s="588" t="s">
        <v>7106</v>
      </c>
      <c r="B5215" s="588" t="s">
        <v>33964</v>
      </c>
      <c r="C5215" s="588" t="s">
        <v>26496</v>
      </c>
      <c r="D5215" s="589" t="s">
        <v>18746</v>
      </c>
    </row>
    <row r="5216" spans="1:4" ht="13.5" x14ac:dyDescent="0.25">
      <c r="A5216" s="588" t="s">
        <v>7107</v>
      </c>
      <c r="B5216" s="588" t="s">
        <v>33965</v>
      </c>
      <c r="C5216" s="588" t="s">
        <v>26496</v>
      </c>
      <c r="D5216" s="589" t="s">
        <v>33966</v>
      </c>
    </row>
    <row r="5217" spans="1:4" ht="13.5" x14ac:dyDescent="0.25">
      <c r="A5217" s="588" t="s">
        <v>7108</v>
      </c>
      <c r="B5217" s="588" t="s">
        <v>33967</v>
      </c>
      <c r="C5217" s="588" t="s">
        <v>26496</v>
      </c>
      <c r="D5217" s="589" t="s">
        <v>33968</v>
      </c>
    </row>
    <row r="5218" spans="1:4" ht="13.5" x14ac:dyDescent="0.25">
      <c r="A5218" s="588" t="s">
        <v>7109</v>
      </c>
      <c r="B5218" s="588" t="s">
        <v>33969</v>
      </c>
      <c r="C5218" s="588" t="s">
        <v>26496</v>
      </c>
      <c r="D5218" s="589" t="s">
        <v>33970</v>
      </c>
    </row>
    <row r="5219" spans="1:4" ht="13.5" x14ac:dyDescent="0.25">
      <c r="A5219" s="588" t="s">
        <v>7110</v>
      </c>
      <c r="B5219" s="588" t="s">
        <v>33971</v>
      </c>
      <c r="C5219" s="588" t="s">
        <v>26496</v>
      </c>
      <c r="D5219" s="589" t="s">
        <v>33797</v>
      </c>
    </row>
    <row r="5220" spans="1:4" ht="13.5" x14ac:dyDescent="0.25">
      <c r="A5220" s="588" t="s">
        <v>7111</v>
      </c>
      <c r="B5220" s="588" t="s">
        <v>33972</v>
      </c>
      <c r="C5220" s="588" t="s">
        <v>26496</v>
      </c>
      <c r="D5220" s="589" t="s">
        <v>33973</v>
      </c>
    </row>
    <row r="5221" spans="1:4" ht="13.5" x14ac:dyDescent="0.25">
      <c r="A5221" s="588" t="s">
        <v>7112</v>
      </c>
      <c r="B5221" s="588" t="s">
        <v>33974</v>
      </c>
      <c r="C5221" s="588" t="s">
        <v>26105</v>
      </c>
      <c r="D5221" s="589" t="s">
        <v>367</v>
      </c>
    </row>
    <row r="5222" spans="1:4" ht="13.5" x14ac:dyDescent="0.25">
      <c r="A5222" s="588" t="s">
        <v>7113</v>
      </c>
      <c r="B5222" s="588" t="s">
        <v>33975</v>
      </c>
      <c r="C5222" s="588" t="s">
        <v>26471</v>
      </c>
      <c r="D5222" s="589" t="s">
        <v>33602</v>
      </c>
    </row>
    <row r="5223" spans="1:4" ht="13.5" x14ac:dyDescent="0.25">
      <c r="A5223" s="588" t="s">
        <v>7114</v>
      </c>
      <c r="B5223" s="588" t="s">
        <v>33976</v>
      </c>
      <c r="C5223" s="588" t="s">
        <v>26471</v>
      </c>
      <c r="D5223" s="589" t="s">
        <v>711</v>
      </c>
    </row>
    <row r="5224" spans="1:4" ht="13.5" x14ac:dyDescent="0.25">
      <c r="A5224" s="588" t="s">
        <v>7115</v>
      </c>
      <c r="B5224" s="588" t="s">
        <v>33977</v>
      </c>
      <c r="C5224" s="588" t="s">
        <v>26496</v>
      </c>
      <c r="D5224" s="589" t="s">
        <v>5143</v>
      </c>
    </row>
    <row r="5225" spans="1:4" ht="13.5" x14ac:dyDescent="0.25">
      <c r="A5225" s="588" t="s">
        <v>7116</v>
      </c>
      <c r="B5225" s="588" t="s">
        <v>33978</v>
      </c>
      <c r="C5225" s="588" t="s">
        <v>26496</v>
      </c>
      <c r="D5225" s="589" t="s">
        <v>781</v>
      </c>
    </row>
    <row r="5226" spans="1:4" ht="13.5" x14ac:dyDescent="0.25">
      <c r="A5226" s="588" t="s">
        <v>7117</v>
      </c>
      <c r="B5226" s="588" t="s">
        <v>33979</v>
      </c>
      <c r="C5226" s="588" t="s">
        <v>26496</v>
      </c>
      <c r="D5226" s="589" t="s">
        <v>16892</v>
      </c>
    </row>
    <row r="5227" spans="1:4" ht="13.5" x14ac:dyDescent="0.25">
      <c r="A5227" s="588" t="s">
        <v>7118</v>
      </c>
      <c r="B5227" s="588" t="s">
        <v>33980</v>
      </c>
      <c r="C5227" s="588" t="s">
        <v>26496</v>
      </c>
      <c r="D5227" s="589" t="s">
        <v>1169</v>
      </c>
    </row>
    <row r="5228" spans="1:4" ht="13.5" x14ac:dyDescent="0.25">
      <c r="A5228" s="588" t="s">
        <v>7119</v>
      </c>
      <c r="B5228" s="588" t="s">
        <v>33981</v>
      </c>
      <c r="C5228" s="588" t="s">
        <v>26496</v>
      </c>
      <c r="D5228" s="589" t="s">
        <v>1075</v>
      </c>
    </row>
    <row r="5229" spans="1:4" ht="13.5" x14ac:dyDescent="0.25">
      <c r="A5229" s="588" t="s">
        <v>7120</v>
      </c>
      <c r="B5229" s="588" t="s">
        <v>33982</v>
      </c>
      <c r="C5229" s="588" t="s">
        <v>26496</v>
      </c>
      <c r="D5229" s="589" t="s">
        <v>29164</v>
      </c>
    </row>
    <row r="5230" spans="1:4" ht="13.5" x14ac:dyDescent="0.25">
      <c r="A5230" s="588" t="s">
        <v>7121</v>
      </c>
      <c r="B5230" s="588" t="s">
        <v>33983</v>
      </c>
      <c r="C5230" s="588" t="s">
        <v>26496</v>
      </c>
      <c r="D5230" s="589" t="s">
        <v>471</v>
      </c>
    </row>
    <row r="5231" spans="1:4" ht="13.5" x14ac:dyDescent="0.25">
      <c r="A5231" s="588" t="s">
        <v>7122</v>
      </c>
      <c r="B5231" s="588" t="s">
        <v>33984</v>
      </c>
      <c r="C5231" s="588" t="s">
        <v>26496</v>
      </c>
      <c r="D5231" s="589" t="s">
        <v>3749</v>
      </c>
    </row>
    <row r="5232" spans="1:4" ht="13.5" x14ac:dyDescent="0.25">
      <c r="A5232" s="588" t="s">
        <v>7123</v>
      </c>
      <c r="B5232" s="588" t="s">
        <v>33985</v>
      </c>
      <c r="C5232" s="588" t="s">
        <v>26496</v>
      </c>
      <c r="D5232" s="589" t="s">
        <v>458</v>
      </c>
    </row>
    <row r="5233" spans="1:4" ht="13.5" x14ac:dyDescent="0.25">
      <c r="A5233" s="588" t="s">
        <v>7124</v>
      </c>
      <c r="B5233" s="588" t="s">
        <v>33986</v>
      </c>
      <c r="C5233" s="588" t="s">
        <v>26496</v>
      </c>
      <c r="D5233" s="589" t="s">
        <v>1202</v>
      </c>
    </row>
    <row r="5234" spans="1:4" ht="13.5" x14ac:dyDescent="0.25">
      <c r="A5234" s="588" t="s">
        <v>7125</v>
      </c>
      <c r="B5234" s="588" t="s">
        <v>33987</v>
      </c>
      <c r="C5234" s="588" t="s">
        <v>26496</v>
      </c>
      <c r="D5234" s="589" t="s">
        <v>1126</v>
      </c>
    </row>
    <row r="5235" spans="1:4" ht="13.5" x14ac:dyDescent="0.25">
      <c r="A5235" s="588" t="s">
        <v>7126</v>
      </c>
      <c r="B5235" s="588" t="s">
        <v>33988</v>
      </c>
      <c r="C5235" s="588" t="s">
        <v>26496</v>
      </c>
      <c r="D5235" s="589" t="s">
        <v>18681</v>
      </c>
    </row>
    <row r="5236" spans="1:4" ht="13.5" x14ac:dyDescent="0.25">
      <c r="A5236" s="588" t="s">
        <v>7127</v>
      </c>
      <c r="B5236" s="588" t="s">
        <v>33989</v>
      </c>
      <c r="C5236" s="588" t="s">
        <v>26496</v>
      </c>
      <c r="D5236" s="589" t="s">
        <v>904</v>
      </c>
    </row>
    <row r="5237" spans="1:4" ht="13.5" x14ac:dyDescent="0.25">
      <c r="A5237" s="588" t="s">
        <v>7128</v>
      </c>
      <c r="B5237" s="588" t="s">
        <v>33990</v>
      </c>
      <c r="C5237" s="588" t="s">
        <v>26496</v>
      </c>
      <c r="D5237" s="589" t="s">
        <v>33991</v>
      </c>
    </row>
    <row r="5238" spans="1:4" ht="13.5" x14ac:dyDescent="0.25">
      <c r="A5238" s="588" t="s">
        <v>7129</v>
      </c>
      <c r="B5238" s="588" t="s">
        <v>33992</v>
      </c>
      <c r="C5238" s="588" t="s">
        <v>26496</v>
      </c>
      <c r="D5238" s="589" t="s">
        <v>20080</v>
      </c>
    </row>
    <row r="5239" spans="1:4" ht="13.5" x14ac:dyDescent="0.25">
      <c r="A5239" s="588" t="s">
        <v>7130</v>
      </c>
      <c r="B5239" s="588" t="s">
        <v>33993</v>
      </c>
      <c r="C5239" s="588" t="s">
        <v>26496</v>
      </c>
      <c r="D5239" s="589" t="s">
        <v>17767</v>
      </c>
    </row>
    <row r="5240" spans="1:4" ht="13.5" x14ac:dyDescent="0.25">
      <c r="A5240" s="588" t="s">
        <v>7131</v>
      </c>
      <c r="B5240" s="588" t="s">
        <v>33994</v>
      </c>
      <c r="C5240" s="588" t="s">
        <v>26496</v>
      </c>
      <c r="D5240" s="589" t="s">
        <v>24550</v>
      </c>
    </row>
    <row r="5241" spans="1:4" ht="13.5" x14ac:dyDescent="0.25">
      <c r="A5241" s="588" t="s">
        <v>7132</v>
      </c>
      <c r="B5241" s="588" t="s">
        <v>33995</v>
      </c>
      <c r="C5241" s="588" t="s">
        <v>26496</v>
      </c>
      <c r="D5241" s="589" t="s">
        <v>446</v>
      </c>
    </row>
    <row r="5242" spans="1:4" ht="13.5" x14ac:dyDescent="0.25">
      <c r="A5242" s="588" t="s">
        <v>7133</v>
      </c>
      <c r="B5242" s="588" t="s">
        <v>33996</v>
      </c>
      <c r="C5242" s="588" t="s">
        <v>26105</v>
      </c>
      <c r="D5242" s="589" t="s">
        <v>33997</v>
      </c>
    </row>
    <row r="5243" spans="1:4" ht="13.5" x14ac:dyDescent="0.25">
      <c r="A5243" s="588" t="s">
        <v>7134</v>
      </c>
      <c r="B5243" s="588" t="s">
        <v>33998</v>
      </c>
      <c r="C5243" s="588" t="s">
        <v>26105</v>
      </c>
      <c r="D5243" s="589" t="s">
        <v>33999</v>
      </c>
    </row>
    <row r="5244" spans="1:4" ht="13.5" x14ac:dyDescent="0.25">
      <c r="A5244" s="588" t="s">
        <v>7135</v>
      </c>
      <c r="B5244" s="588" t="s">
        <v>34000</v>
      </c>
      <c r="C5244" s="588" t="s">
        <v>26496</v>
      </c>
      <c r="D5244" s="589" t="s">
        <v>1343</v>
      </c>
    </row>
    <row r="5245" spans="1:4" ht="13.5" x14ac:dyDescent="0.25">
      <c r="A5245" s="588" t="s">
        <v>7136</v>
      </c>
      <c r="B5245" s="588" t="s">
        <v>34001</v>
      </c>
      <c r="C5245" s="588" t="s">
        <v>33512</v>
      </c>
      <c r="D5245" s="589" t="s">
        <v>34002</v>
      </c>
    </row>
    <row r="5246" spans="1:4" ht="13.5" x14ac:dyDescent="0.25">
      <c r="A5246" s="588" t="s">
        <v>7137</v>
      </c>
      <c r="B5246" s="588" t="s">
        <v>34003</v>
      </c>
      <c r="C5246" s="588" t="s">
        <v>33512</v>
      </c>
      <c r="D5246" s="589" t="s">
        <v>34004</v>
      </c>
    </row>
    <row r="5247" spans="1:4" ht="13.5" x14ac:dyDescent="0.25">
      <c r="A5247" s="588" t="s">
        <v>14757</v>
      </c>
      <c r="B5247" s="588" t="s">
        <v>34005</v>
      </c>
      <c r="C5247" s="588" t="s">
        <v>28022</v>
      </c>
      <c r="D5247" s="589" t="s">
        <v>34006</v>
      </c>
    </row>
    <row r="5248" spans="1:4" ht="13.5" x14ac:dyDescent="0.25">
      <c r="A5248" s="588" t="s">
        <v>7138</v>
      </c>
      <c r="B5248" s="588" t="s">
        <v>34007</v>
      </c>
      <c r="C5248" s="588" t="s">
        <v>28022</v>
      </c>
      <c r="D5248" s="589" t="s">
        <v>34008</v>
      </c>
    </row>
    <row r="5249" spans="1:4" ht="13.5" x14ac:dyDescent="0.25">
      <c r="A5249" s="588" t="s">
        <v>7139</v>
      </c>
      <c r="B5249" s="588" t="s">
        <v>34009</v>
      </c>
      <c r="C5249" s="588" t="s">
        <v>28022</v>
      </c>
      <c r="D5249" s="589" t="s">
        <v>34010</v>
      </c>
    </row>
    <row r="5250" spans="1:4" ht="13.5" x14ac:dyDescent="0.25">
      <c r="A5250" s="588" t="s">
        <v>7140</v>
      </c>
      <c r="B5250" s="588" t="s">
        <v>34011</v>
      </c>
      <c r="C5250" s="588" t="s">
        <v>28022</v>
      </c>
      <c r="D5250" s="589" t="s">
        <v>34012</v>
      </c>
    </row>
    <row r="5251" spans="1:4" ht="13.5" x14ac:dyDescent="0.25">
      <c r="A5251" s="588" t="s">
        <v>7141</v>
      </c>
      <c r="B5251" s="588" t="s">
        <v>34013</v>
      </c>
      <c r="C5251" s="588" t="s">
        <v>28022</v>
      </c>
      <c r="D5251" s="589" t="s">
        <v>34014</v>
      </c>
    </row>
    <row r="5252" spans="1:4" ht="13.5" x14ac:dyDescent="0.25">
      <c r="A5252" s="588" t="s">
        <v>7142</v>
      </c>
      <c r="B5252" s="588" t="s">
        <v>34015</v>
      </c>
      <c r="C5252" s="588" t="s">
        <v>28022</v>
      </c>
      <c r="D5252" s="589" t="s">
        <v>34016</v>
      </c>
    </row>
    <row r="5253" spans="1:4" ht="13.5" x14ac:dyDescent="0.25">
      <c r="A5253" s="588" t="s">
        <v>7143</v>
      </c>
      <c r="B5253" s="588" t="s">
        <v>34017</v>
      </c>
      <c r="C5253" s="588" t="s">
        <v>28022</v>
      </c>
      <c r="D5253" s="589" t="s">
        <v>34018</v>
      </c>
    </row>
    <row r="5254" spans="1:4" ht="13.5" x14ac:dyDescent="0.25">
      <c r="A5254" s="588" t="s">
        <v>7144</v>
      </c>
      <c r="B5254" s="588" t="s">
        <v>34019</v>
      </c>
      <c r="C5254" s="588" t="s">
        <v>28022</v>
      </c>
      <c r="D5254" s="589" t="s">
        <v>34020</v>
      </c>
    </row>
    <row r="5255" spans="1:4" ht="13.5" x14ac:dyDescent="0.25">
      <c r="A5255" s="588" t="s">
        <v>7145</v>
      </c>
      <c r="B5255" s="588" t="s">
        <v>34021</v>
      </c>
      <c r="C5255" s="588" t="s">
        <v>28022</v>
      </c>
      <c r="D5255" s="589" t="s">
        <v>34022</v>
      </c>
    </row>
    <row r="5256" spans="1:4" ht="13.5" x14ac:dyDescent="0.25">
      <c r="A5256" s="588" t="s">
        <v>7146</v>
      </c>
      <c r="B5256" s="588" t="s">
        <v>34023</v>
      </c>
      <c r="C5256" s="588" t="s">
        <v>28022</v>
      </c>
      <c r="D5256" s="589" t="s">
        <v>34024</v>
      </c>
    </row>
    <row r="5257" spans="1:4" ht="13.5" x14ac:dyDescent="0.25">
      <c r="A5257" s="588" t="s">
        <v>7147</v>
      </c>
      <c r="B5257" s="588" t="s">
        <v>34025</v>
      </c>
      <c r="C5257" s="588" t="s">
        <v>28022</v>
      </c>
      <c r="D5257" s="589" t="s">
        <v>34026</v>
      </c>
    </row>
    <row r="5258" spans="1:4" ht="13.5" x14ac:dyDescent="0.25">
      <c r="A5258" s="588" t="s">
        <v>7148</v>
      </c>
      <c r="B5258" s="588" t="s">
        <v>34027</v>
      </c>
      <c r="C5258" s="588" t="s">
        <v>26496</v>
      </c>
      <c r="D5258" s="589" t="s">
        <v>838</v>
      </c>
    </row>
    <row r="5259" spans="1:4" ht="13.5" x14ac:dyDescent="0.25">
      <c r="A5259" s="588" t="s">
        <v>7149</v>
      </c>
      <c r="B5259" s="588" t="s">
        <v>34028</v>
      </c>
      <c r="C5259" s="588" t="s">
        <v>26496</v>
      </c>
      <c r="D5259" s="589" t="s">
        <v>662</v>
      </c>
    </row>
    <row r="5260" spans="1:4" ht="13.5" x14ac:dyDescent="0.25">
      <c r="A5260" s="588" t="s">
        <v>7150</v>
      </c>
      <c r="B5260" s="588" t="s">
        <v>34029</v>
      </c>
      <c r="C5260" s="588" t="s">
        <v>28022</v>
      </c>
      <c r="D5260" s="589" t="s">
        <v>34030</v>
      </c>
    </row>
    <row r="5261" spans="1:4" ht="13.5" x14ac:dyDescent="0.25">
      <c r="A5261" s="588" t="s">
        <v>7151</v>
      </c>
      <c r="B5261" s="588" t="s">
        <v>34031</v>
      </c>
      <c r="C5261" s="588" t="s">
        <v>28022</v>
      </c>
      <c r="D5261" s="589" t="s">
        <v>34032</v>
      </c>
    </row>
    <row r="5262" spans="1:4" ht="13.5" x14ac:dyDescent="0.25">
      <c r="A5262" s="588" t="s">
        <v>7153</v>
      </c>
      <c r="B5262" s="588" t="s">
        <v>34033</v>
      </c>
      <c r="C5262" s="588" t="s">
        <v>28022</v>
      </c>
      <c r="D5262" s="589" t="s">
        <v>34034</v>
      </c>
    </row>
    <row r="5263" spans="1:4" ht="13.5" x14ac:dyDescent="0.25">
      <c r="A5263" s="588" t="s">
        <v>7154</v>
      </c>
      <c r="B5263" s="588" t="s">
        <v>34035</v>
      </c>
      <c r="C5263" s="588" t="s">
        <v>26496</v>
      </c>
      <c r="D5263" s="589" t="s">
        <v>510</v>
      </c>
    </row>
    <row r="5264" spans="1:4" ht="13.5" x14ac:dyDescent="0.25">
      <c r="A5264" s="588" t="s">
        <v>7155</v>
      </c>
      <c r="B5264" s="588" t="s">
        <v>34036</v>
      </c>
      <c r="C5264" s="588" t="s">
        <v>26496</v>
      </c>
      <c r="D5264" s="589" t="s">
        <v>13933</v>
      </c>
    </row>
    <row r="5265" spans="1:4" ht="13.5" x14ac:dyDescent="0.25">
      <c r="A5265" s="588" t="s">
        <v>7156</v>
      </c>
      <c r="B5265" s="588" t="s">
        <v>34037</v>
      </c>
      <c r="C5265" s="588" t="s">
        <v>26496</v>
      </c>
      <c r="D5265" s="589" t="s">
        <v>34038</v>
      </c>
    </row>
    <row r="5266" spans="1:4" ht="13.5" x14ac:dyDescent="0.25">
      <c r="A5266" s="588" t="s">
        <v>7157</v>
      </c>
      <c r="B5266" s="588" t="s">
        <v>34039</v>
      </c>
      <c r="C5266" s="588" t="s">
        <v>26496</v>
      </c>
      <c r="D5266" s="589" t="s">
        <v>18001</v>
      </c>
    </row>
    <row r="5267" spans="1:4" ht="13.5" x14ac:dyDescent="0.25">
      <c r="A5267" s="588" t="s">
        <v>7158</v>
      </c>
      <c r="B5267" s="588" t="s">
        <v>34040</v>
      </c>
      <c r="C5267" s="588" t="s">
        <v>26496</v>
      </c>
      <c r="D5267" s="589" t="s">
        <v>17757</v>
      </c>
    </row>
    <row r="5268" spans="1:4" ht="13.5" x14ac:dyDescent="0.25">
      <c r="A5268" s="588" t="s">
        <v>7159</v>
      </c>
      <c r="B5268" s="588" t="s">
        <v>34041</v>
      </c>
      <c r="C5268" s="588" t="s">
        <v>26496</v>
      </c>
      <c r="D5268" s="589" t="s">
        <v>3851</v>
      </c>
    </row>
    <row r="5269" spans="1:4" ht="13.5" x14ac:dyDescent="0.25">
      <c r="A5269" s="588" t="s">
        <v>7160</v>
      </c>
      <c r="B5269" s="588" t="s">
        <v>34042</v>
      </c>
      <c r="C5269" s="588" t="s">
        <v>26496</v>
      </c>
      <c r="D5269" s="589" t="s">
        <v>3248</v>
      </c>
    </row>
    <row r="5270" spans="1:4" ht="13.5" x14ac:dyDescent="0.25">
      <c r="A5270" s="588" t="s">
        <v>7162</v>
      </c>
      <c r="B5270" s="588" t="s">
        <v>34043</v>
      </c>
      <c r="C5270" s="588" t="s">
        <v>26496</v>
      </c>
      <c r="D5270" s="589" t="s">
        <v>13449</v>
      </c>
    </row>
    <row r="5271" spans="1:4" ht="13.5" x14ac:dyDescent="0.25">
      <c r="A5271" s="588" t="s">
        <v>7163</v>
      </c>
      <c r="B5271" s="588" t="s">
        <v>34044</v>
      </c>
      <c r="C5271" s="588" t="s">
        <v>26496</v>
      </c>
      <c r="D5271" s="589" t="s">
        <v>454</v>
      </c>
    </row>
    <row r="5272" spans="1:4" ht="13.5" x14ac:dyDescent="0.25">
      <c r="A5272" s="588" t="s">
        <v>7164</v>
      </c>
      <c r="B5272" s="588" t="s">
        <v>34045</v>
      </c>
      <c r="C5272" s="588" t="s">
        <v>26496</v>
      </c>
      <c r="D5272" s="589" t="s">
        <v>1199</v>
      </c>
    </row>
    <row r="5273" spans="1:4" ht="13.5" x14ac:dyDescent="0.25">
      <c r="A5273" s="588" t="s">
        <v>7165</v>
      </c>
      <c r="B5273" s="588" t="s">
        <v>34046</v>
      </c>
      <c r="C5273" s="588" t="s">
        <v>26496</v>
      </c>
      <c r="D5273" s="589" t="s">
        <v>26128</v>
      </c>
    </row>
    <row r="5274" spans="1:4" ht="13.5" x14ac:dyDescent="0.25">
      <c r="A5274" s="588" t="s">
        <v>7166</v>
      </c>
      <c r="B5274" s="588" t="s">
        <v>34047</v>
      </c>
      <c r="C5274" s="588" t="s">
        <v>26496</v>
      </c>
      <c r="D5274" s="589" t="s">
        <v>33218</v>
      </c>
    </row>
    <row r="5275" spans="1:4" ht="13.5" x14ac:dyDescent="0.25">
      <c r="A5275" s="588" t="s">
        <v>7167</v>
      </c>
      <c r="B5275" s="588" t="s">
        <v>34048</v>
      </c>
      <c r="C5275" s="588" t="s">
        <v>26496</v>
      </c>
      <c r="D5275" s="589" t="s">
        <v>17685</v>
      </c>
    </row>
    <row r="5276" spans="1:4" ht="13.5" x14ac:dyDescent="0.25">
      <c r="A5276" s="588" t="s">
        <v>7168</v>
      </c>
      <c r="B5276" s="588" t="s">
        <v>34049</v>
      </c>
      <c r="C5276" s="588" t="s">
        <v>26496</v>
      </c>
      <c r="D5276" s="589" t="s">
        <v>525</v>
      </c>
    </row>
    <row r="5277" spans="1:4" ht="13.5" x14ac:dyDescent="0.25">
      <c r="A5277" s="588" t="s">
        <v>7169</v>
      </c>
      <c r="B5277" s="588" t="s">
        <v>34050</v>
      </c>
      <c r="C5277" s="588" t="s">
        <v>26496</v>
      </c>
      <c r="D5277" s="589" t="s">
        <v>876</v>
      </c>
    </row>
    <row r="5278" spans="1:4" ht="13.5" x14ac:dyDescent="0.25">
      <c r="A5278" s="588" t="s">
        <v>7171</v>
      </c>
      <c r="B5278" s="588" t="s">
        <v>34051</v>
      </c>
      <c r="C5278" s="588" t="s">
        <v>26496</v>
      </c>
      <c r="D5278" s="589" t="s">
        <v>30916</v>
      </c>
    </row>
    <row r="5279" spans="1:4" ht="13.5" x14ac:dyDescent="0.25">
      <c r="A5279" s="588" t="s">
        <v>7172</v>
      </c>
      <c r="B5279" s="588" t="s">
        <v>34052</v>
      </c>
      <c r="C5279" s="588" t="s">
        <v>26496</v>
      </c>
      <c r="D5279" s="589" t="s">
        <v>29874</v>
      </c>
    </row>
    <row r="5280" spans="1:4" ht="13.5" x14ac:dyDescent="0.25">
      <c r="A5280" s="588" t="s">
        <v>7174</v>
      </c>
      <c r="B5280" s="588" t="s">
        <v>34053</v>
      </c>
      <c r="C5280" s="588" t="s">
        <v>26496</v>
      </c>
      <c r="D5280" s="589" t="s">
        <v>5548</v>
      </c>
    </row>
    <row r="5281" spans="1:4" ht="13.5" x14ac:dyDescent="0.25">
      <c r="A5281" s="588" t="s">
        <v>7175</v>
      </c>
      <c r="B5281" s="588" t="s">
        <v>34054</v>
      </c>
      <c r="C5281" s="588" t="s">
        <v>26496</v>
      </c>
      <c r="D5281" s="589" t="s">
        <v>18137</v>
      </c>
    </row>
    <row r="5282" spans="1:4" ht="13.5" x14ac:dyDescent="0.25">
      <c r="A5282" s="588" t="s">
        <v>7177</v>
      </c>
      <c r="B5282" s="588" t="s">
        <v>34055</v>
      </c>
      <c r="C5282" s="588" t="s">
        <v>26496</v>
      </c>
      <c r="D5282" s="589" t="s">
        <v>1039</v>
      </c>
    </row>
    <row r="5283" spans="1:4" ht="13.5" x14ac:dyDescent="0.25">
      <c r="A5283" s="588" t="s">
        <v>7178</v>
      </c>
      <c r="B5283" s="588" t="s">
        <v>34056</v>
      </c>
      <c r="C5283" s="588" t="s">
        <v>26496</v>
      </c>
      <c r="D5283" s="589" t="s">
        <v>31688</v>
      </c>
    </row>
    <row r="5284" spans="1:4" ht="13.5" x14ac:dyDescent="0.25">
      <c r="A5284" s="588" t="s">
        <v>7179</v>
      </c>
      <c r="B5284" s="588" t="s">
        <v>34057</v>
      </c>
      <c r="C5284" s="588" t="s">
        <v>26496</v>
      </c>
      <c r="D5284" s="589" t="s">
        <v>18171</v>
      </c>
    </row>
    <row r="5285" spans="1:4" ht="13.5" x14ac:dyDescent="0.25">
      <c r="A5285" s="588" t="s">
        <v>7181</v>
      </c>
      <c r="B5285" s="588" t="s">
        <v>34058</v>
      </c>
      <c r="C5285" s="588" t="s">
        <v>26496</v>
      </c>
      <c r="D5285" s="589" t="s">
        <v>29868</v>
      </c>
    </row>
    <row r="5286" spans="1:4" ht="13.5" x14ac:dyDescent="0.25">
      <c r="A5286" s="588" t="s">
        <v>7183</v>
      </c>
      <c r="B5286" s="588" t="s">
        <v>34059</v>
      </c>
      <c r="C5286" s="588" t="s">
        <v>26496</v>
      </c>
      <c r="D5286" s="589" t="s">
        <v>1390</v>
      </c>
    </row>
    <row r="5287" spans="1:4" ht="13.5" x14ac:dyDescent="0.25">
      <c r="A5287" s="588" t="s">
        <v>7184</v>
      </c>
      <c r="B5287" s="588" t="s">
        <v>34060</v>
      </c>
      <c r="C5287" s="588" t="s">
        <v>26496</v>
      </c>
      <c r="D5287" s="589" t="s">
        <v>1315</v>
      </c>
    </row>
    <row r="5288" spans="1:4" ht="13.5" x14ac:dyDescent="0.25">
      <c r="A5288" s="588" t="s">
        <v>7185</v>
      </c>
      <c r="B5288" s="588" t="s">
        <v>34061</v>
      </c>
      <c r="C5288" s="588" t="s">
        <v>26496</v>
      </c>
      <c r="D5288" s="589" t="s">
        <v>26645</v>
      </c>
    </row>
    <row r="5289" spans="1:4" ht="13.5" x14ac:dyDescent="0.25">
      <c r="A5289" s="588" t="s">
        <v>7186</v>
      </c>
      <c r="B5289" s="588" t="s">
        <v>34062</v>
      </c>
      <c r="C5289" s="588" t="s">
        <v>26496</v>
      </c>
      <c r="D5289" s="589" t="s">
        <v>424</v>
      </c>
    </row>
    <row r="5290" spans="1:4" ht="13.5" x14ac:dyDescent="0.25">
      <c r="A5290" s="588" t="s">
        <v>7187</v>
      </c>
      <c r="B5290" s="588" t="s">
        <v>34063</v>
      </c>
      <c r="C5290" s="588" t="s">
        <v>26496</v>
      </c>
      <c r="D5290" s="589" t="s">
        <v>5051</v>
      </c>
    </row>
    <row r="5291" spans="1:4" ht="13.5" x14ac:dyDescent="0.25">
      <c r="A5291" s="588" t="s">
        <v>7188</v>
      </c>
      <c r="B5291" s="588" t="s">
        <v>34064</v>
      </c>
      <c r="C5291" s="588" t="s">
        <v>26496</v>
      </c>
      <c r="D5291" s="589" t="s">
        <v>305</v>
      </c>
    </row>
    <row r="5292" spans="1:4" ht="13.5" x14ac:dyDescent="0.25">
      <c r="A5292" s="588" t="s">
        <v>7189</v>
      </c>
      <c r="B5292" s="588" t="s">
        <v>34065</v>
      </c>
      <c r="C5292" s="588" t="s">
        <v>26496</v>
      </c>
      <c r="D5292" s="589" t="s">
        <v>34066</v>
      </c>
    </row>
    <row r="5293" spans="1:4" ht="13.5" x14ac:dyDescent="0.25">
      <c r="A5293" s="588" t="s">
        <v>7190</v>
      </c>
      <c r="B5293" s="588" t="s">
        <v>34067</v>
      </c>
      <c r="C5293" s="588" t="s">
        <v>26496</v>
      </c>
      <c r="D5293" s="589" t="s">
        <v>1351</v>
      </c>
    </row>
    <row r="5294" spans="1:4" ht="13.5" x14ac:dyDescent="0.25">
      <c r="A5294" s="588" t="s">
        <v>7191</v>
      </c>
      <c r="B5294" s="588" t="s">
        <v>34068</v>
      </c>
      <c r="C5294" s="588" t="s">
        <v>26496</v>
      </c>
      <c r="D5294" s="589" t="s">
        <v>479</v>
      </c>
    </row>
    <row r="5295" spans="1:4" ht="13.5" x14ac:dyDescent="0.25">
      <c r="A5295" s="588" t="s">
        <v>7192</v>
      </c>
      <c r="B5295" s="588" t="s">
        <v>34069</v>
      </c>
      <c r="C5295" s="588" t="s">
        <v>26496</v>
      </c>
      <c r="D5295" s="589" t="s">
        <v>1339</v>
      </c>
    </row>
    <row r="5296" spans="1:4" ht="13.5" x14ac:dyDescent="0.25">
      <c r="A5296" s="588" t="s">
        <v>7193</v>
      </c>
      <c r="B5296" s="588" t="s">
        <v>34070</v>
      </c>
      <c r="C5296" s="588" t="s">
        <v>26496</v>
      </c>
      <c r="D5296" s="589" t="s">
        <v>13513</v>
      </c>
    </row>
    <row r="5297" spans="1:4" ht="13.5" x14ac:dyDescent="0.25">
      <c r="A5297" s="588" t="s">
        <v>7194</v>
      </c>
      <c r="B5297" s="588" t="s">
        <v>34071</v>
      </c>
      <c r="C5297" s="588" t="s">
        <v>26496</v>
      </c>
      <c r="D5297" s="589" t="s">
        <v>594</v>
      </c>
    </row>
    <row r="5298" spans="1:4" ht="13.5" x14ac:dyDescent="0.25">
      <c r="A5298" s="588" t="s">
        <v>7195</v>
      </c>
      <c r="B5298" s="588" t="s">
        <v>34072</v>
      </c>
      <c r="C5298" s="588" t="s">
        <v>26496</v>
      </c>
      <c r="D5298" s="589" t="s">
        <v>30415</v>
      </c>
    </row>
    <row r="5299" spans="1:4" ht="13.5" x14ac:dyDescent="0.25">
      <c r="A5299" s="588" t="s">
        <v>7197</v>
      </c>
      <c r="B5299" s="588" t="s">
        <v>34073</v>
      </c>
      <c r="C5299" s="588" t="s">
        <v>26496</v>
      </c>
      <c r="D5299" s="589" t="s">
        <v>5816</v>
      </c>
    </row>
    <row r="5300" spans="1:4" ht="13.5" x14ac:dyDescent="0.25">
      <c r="A5300" s="588" t="s">
        <v>7198</v>
      </c>
      <c r="B5300" s="588" t="s">
        <v>34074</v>
      </c>
      <c r="C5300" s="588" t="s">
        <v>26496</v>
      </c>
      <c r="D5300" s="589" t="s">
        <v>1549</v>
      </c>
    </row>
    <row r="5301" spans="1:4" ht="13.5" x14ac:dyDescent="0.25">
      <c r="A5301" s="588" t="s">
        <v>7200</v>
      </c>
      <c r="B5301" s="588" t="s">
        <v>34075</v>
      </c>
      <c r="C5301" s="588" t="s">
        <v>26496</v>
      </c>
      <c r="D5301" s="589" t="s">
        <v>255</v>
      </c>
    </row>
    <row r="5302" spans="1:4" ht="13.5" x14ac:dyDescent="0.25">
      <c r="A5302" s="588" t="s">
        <v>7201</v>
      </c>
      <c r="B5302" s="588" t="s">
        <v>34076</v>
      </c>
      <c r="C5302" s="588" t="s">
        <v>26496</v>
      </c>
      <c r="D5302" s="589" t="s">
        <v>265</v>
      </c>
    </row>
    <row r="5303" spans="1:4" ht="13.5" x14ac:dyDescent="0.25">
      <c r="A5303" s="588" t="s">
        <v>7202</v>
      </c>
      <c r="B5303" s="588" t="s">
        <v>34077</v>
      </c>
      <c r="C5303" s="588" t="s">
        <v>26496</v>
      </c>
      <c r="D5303" s="589" t="s">
        <v>766</v>
      </c>
    </row>
    <row r="5304" spans="1:4" ht="13.5" x14ac:dyDescent="0.25">
      <c r="A5304" s="588" t="s">
        <v>7203</v>
      </c>
      <c r="B5304" s="588" t="s">
        <v>34078</v>
      </c>
      <c r="C5304" s="588" t="s">
        <v>26496</v>
      </c>
      <c r="D5304" s="589" t="s">
        <v>29241</v>
      </c>
    </row>
    <row r="5305" spans="1:4" ht="13.5" x14ac:dyDescent="0.25">
      <c r="A5305" s="588" t="s">
        <v>7204</v>
      </c>
      <c r="B5305" s="588" t="s">
        <v>34079</v>
      </c>
      <c r="C5305" s="588" t="s">
        <v>26496</v>
      </c>
      <c r="D5305" s="589" t="s">
        <v>7451</v>
      </c>
    </row>
    <row r="5306" spans="1:4" ht="13.5" x14ac:dyDescent="0.25">
      <c r="A5306" s="588" t="s">
        <v>7205</v>
      </c>
      <c r="B5306" s="588" t="s">
        <v>34080</v>
      </c>
      <c r="C5306" s="588" t="s">
        <v>26496</v>
      </c>
      <c r="D5306" s="589" t="s">
        <v>17995</v>
      </c>
    </row>
    <row r="5307" spans="1:4" ht="13.5" x14ac:dyDescent="0.25">
      <c r="A5307" s="588" t="s">
        <v>7206</v>
      </c>
      <c r="B5307" s="588" t="s">
        <v>34081</v>
      </c>
      <c r="C5307" s="588" t="s">
        <v>26496</v>
      </c>
      <c r="D5307" s="589" t="s">
        <v>30734</v>
      </c>
    </row>
    <row r="5308" spans="1:4" ht="13.5" x14ac:dyDescent="0.25">
      <c r="A5308" s="588" t="s">
        <v>7207</v>
      </c>
      <c r="B5308" s="588" t="s">
        <v>34082</v>
      </c>
      <c r="C5308" s="588" t="s">
        <v>26496</v>
      </c>
      <c r="D5308" s="589" t="s">
        <v>1196</v>
      </c>
    </row>
    <row r="5309" spans="1:4" ht="13.5" x14ac:dyDescent="0.25">
      <c r="A5309" s="588" t="s">
        <v>7208</v>
      </c>
      <c r="B5309" s="588" t="s">
        <v>34083</v>
      </c>
      <c r="C5309" s="588" t="s">
        <v>26496</v>
      </c>
      <c r="D5309" s="589" t="s">
        <v>799</v>
      </c>
    </row>
    <row r="5310" spans="1:4" ht="13.5" x14ac:dyDescent="0.25">
      <c r="A5310" s="588" t="s">
        <v>7210</v>
      </c>
      <c r="B5310" s="588" t="s">
        <v>34084</v>
      </c>
      <c r="C5310" s="588" t="s">
        <v>26496</v>
      </c>
      <c r="D5310" s="589" t="s">
        <v>13635</v>
      </c>
    </row>
    <row r="5311" spans="1:4" ht="13.5" x14ac:dyDescent="0.25">
      <c r="A5311" s="588" t="s">
        <v>7211</v>
      </c>
      <c r="B5311" s="588" t="s">
        <v>34085</v>
      </c>
      <c r="C5311" s="588" t="s">
        <v>26496</v>
      </c>
      <c r="D5311" s="589" t="s">
        <v>17703</v>
      </c>
    </row>
    <row r="5312" spans="1:4" ht="13.5" x14ac:dyDescent="0.25">
      <c r="A5312" s="588" t="s">
        <v>7212</v>
      </c>
      <c r="B5312" s="588" t="s">
        <v>34086</v>
      </c>
      <c r="C5312" s="588" t="s">
        <v>26496</v>
      </c>
      <c r="D5312" s="589" t="s">
        <v>34087</v>
      </c>
    </row>
    <row r="5313" spans="1:4" ht="13.5" x14ac:dyDescent="0.25">
      <c r="A5313" s="588" t="s">
        <v>7213</v>
      </c>
      <c r="B5313" s="588" t="s">
        <v>34088</v>
      </c>
      <c r="C5313" s="588" t="s">
        <v>26496</v>
      </c>
      <c r="D5313" s="589" t="s">
        <v>1301</v>
      </c>
    </row>
    <row r="5314" spans="1:4" ht="13.5" x14ac:dyDescent="0.25">
      <c r="A5314" s="588" t="s">
        <v>7214</v>
      </c>
      <c r="B5314" s="588" t="s">
        <v>34089</v>
      </c>
      <c r="C5314" s="588" t="s">
        <v>26496</v>
      </c>
      <c r="D5314" s="589" t="s">
        <v>17209</v>
      </c>
    </row>
    <row r="5315" spans="1:4" ht="13.5" x14ac:dyDescent="0.25">
      <c r="A5315" s="588" t="s">
        <v>7215</v>
      </c>
      <c r="B5315" s="588" t="s">
        <v>34090</v>
      </c>
      <c r="C5315" s="588" t="s">
        <v>26496</v>
      </c>
      <c r="D5315" s="589" t="s">
        <v>1398</v>
      </c>
    </row>
    <row r="5316" spans="1:4" ht="13.5" x14ac:dyDescent="0.25">
      <c r="A5316" s="588" t="s">
        <v>7216</v>
      </c>
      <c r="B5316" s="588" t="s">
        <v>34091</v>
      </c>
      <c r="C5316" s="588" t="s">
        <v>26496</v>
      </c>
      <c r="D5316" s="589" t="s">
        <v>34092</v>
      </c>
    </row>
    <row r="5317" spans="1:4" ht="13.5" x14ac:dyDescent="0.25">
      <c r="A5317" s="588" t="s">
        <v>7218</v>
      </c>
      <c r="B5317" s="588" t="s">
        <v>34093</v>
      </c>
      <c r="C5317" s="588" t="s">
        <v>26496</v>
      </c>
      <c r="D5317" s="589" t="s">
        <v>30111</v>
      </c>
    </row>
    <row r="5318" spans="1:4" ht="13.5" x14ac:dyDescent="0.25">
      <c r="A5318" s="588" t="s">
        <v>7219</v>
      </c>
      <c r="B5318" s="588" t="s">
        <v>34094</v>
      </c>
      <c r="C5318" s="588" t="s">
        <v>26496</v>
      </c>
      <c r="D5318" s="589" t="s">
        <v>24497</v>
      </c>
    </row>
    <row r="5319" spans="1:4" ht="13.5" x14ac:dyDescent="0.25">
      <c r="A5319" s="588" t="s">
        <v>7220</v>
      </c>
      <c r="B5319" s="588" t="s">
        <v>34095</v>
      </c>
      <c r="C5319" s="588" t="s">
        <v>26496</v>
      </c>
      <c r="D5319" s="589" t="s">
        <v>347</v>
      </c>
    </row>
    <row r="5320" spans="1:4" ht="13.5" x14ac:dyDescent="0.25">
      <c r="A5320" s="588" t="s">
        <v>7222</v>
      </c>
      <c r="B5320" s="588" t="s">
        <v>34096</v>
      </c>
      <c r="C5320" s="588" t="s">
        <v>26496</v>
      </c>
      <c r="D5320" s="589" t="s">
        <v>31211</v>
      </c>
    </row>
    <row r="5321" spans="1:4" ht="13.5" x14ac:dyDescent="0.25">
      <c r="A5321" s="588" t="s">
        <v>7223</v>
      </c>
      <c r="B5321" s="588" t="s">
        <v>34097</v>
      </c>
      <c r="C5321" s="588" t="s">
        <v>26496</v>
      </c>
      <c r="D5321" s="589" t="s">
        <v>33475</v>
      </c>
    </row>
    <row r="5322" spans="1:4" ht="13.5" x14ac:dyDescent="0.25">
      <c r="A5322" s="588" t="s">
        <v>7224</v>
      </c>
      <c r="B5322" s="588" t="s">
        <v>34098</v>
      </c>
      <c r="C5322" s="588" t="s">
        <v>26496</v>
      </c>
      <c r="D5322" s="589" t="s">
        <v>34099</v>
      </c>
    </row>
    <row r="5323" spans="1:4" ht="13.5" x14ac:dyDescent="0.25">
      <c r="A5323" s="588" t="s">
        <v>7225</v>
      </c>
      <c r="B5323" s="588" t="s">
        <v>34100</v>
      </c>
      <c r="C5323" s="588" t="s">
        <v>26496</v>
      </c>
      <c r="D5323" s="589" t="s">
        <v>13859</v>
      </c>
    </row>
    <row r="5324" spans="1:4" ht="13.5" x14ac:dyDescent="0.25">
      <c r="A5324" s="588" t="s">
        <v>7227</v>
      </c>
      <c r="B5324" s="588" t="s">
        <v>34101</v>
      </c>
      <c r="C5324" s="588" t="s">
        <v>26496</v>
      </c>
      <c r="D5324" s="589" t="s">
        <v>3243</v>
      </c>
    </row>
    <row r="5325" spans="1:4" ht="13.5" x14ac:dyDescent="0.25">
      <c r="A5325" s="588" t="s">
        <v>7228</v>
      </c>
      <c r="B5325" s="588" t="s">
        <v>34102</v>
      </c>
      <c r="C5325" s="588" t="s">
        <v>26496</v>
      </c>
      <c r="D5325" s="589" t="s">
        <v>2339</v>
      </c>
    </row>
    <row r="5326" spans="1:4" ht="13.5" x14ac:dyDescent="0.25">
      <c r="A5326" s="588" t="s">
        <v>7229</v>
      </c>
      <c r="B5326" s="588" t="s">
        <v>34103</v>
      </c>
      <c r="C5326" s="588" t="s">
        <v>26496</v>
      </c>
      <c r="D5326" s="589" t="s">
        <v>857</v>
      </c>
    </row>
    <row r="5327" spans="1:4" ht="13.5" x14ac:dyDescent="0.25">
      <c r="A5327" s="588" t="s">
        <v>7230</v>
      </c>
      <c r="B5327" s="588" t="s">
        <v>34104</v>
      </c>
      <c r="C5327" s="588" t="s">
        <v>26496</v>
      </c>
      <c r="D5327" s="589" t="s">
        <v>34105</v>
      </c>
    </row>
    <row r="5328" spans="1:4" ht="13.5" x14ac:dyDescent="0.25">
      <c r="A5328" s="588" t="s">
        <v>7231</v>
      </c>
      <c r="B5328" s="588" t="s">
        <v>34106</v>
      </c>
      <c r="C5328" s="588" t="s">
        <v>26496</v>
      </c>
      <c r="D5328" s="589" t="s">
        <v>8223</v>
      </c>
    </row>
    <row r="5329" spans="1:4" ht="13.5" x14ac:dyDescent="0.25">
      <c r="A5329" s="588" t="s">
        <v>7233</v>
      </c>
      <c r="B5329" s="588" t="s">
        <v>34107</v>
      </c>
      <c r="C5329" s="588" t="s">
        <v>26496</v>
      </c>
      <c r="D5329" s="589" t="s">
        <v>29876</v>
      </c>
    </row>
    <row r="5330" spans="1:4" ht="13.5" x14ac:dyDescent="0.25">
      <c r="A5330" s="588" t="s">
        <v>7235</v>
      </c>
      <c r="B5330" s="588" t="s">
        <v>34108</v>
      </c>
      <c r="C5330" s="588" t="s">
        <v>26496</v>
      </c>
      <c r="D5330" s="589" t="s">
        <v>986</v>
      </c>
    </row>
    <row r="5331" spans="1:4" ht="13.5" x14ac:dyDescent="0.25">
      <c r="A5331" s="588" t="s">
        <v>7236</v>
      </c>
      <c r="B5331" s="588" t="s">
        <v>34109</v>
      </c>
      <c r="C5331" s="588" t="s">
        <v>26496</v>
      </c>
      <c r="D5331" s="589" t="s">
        <v>31457</v>
      </c>
    </row>
    <row r="5332" spans="1:4" ht="13.5" x14ac:dyDescent="0.25">
      <c r="A5332" s="588" t="s">
        <v>7237</v>
      </c>
      <c r="B5332" s="588" t="s">
        <v>34110</v>
      </c>
      <c r="C5332" s="588" t="s">
        <v>26496</v>
      </c>
      <c r="D5332" s="589" t="s">
        <v>719</v>
      </c>
    </row>
    <row r="5333" spans="1:4" ht="13.5" x14ac:dyDescent="0.25">
      <c r="A5333" s="588" t="s">
        <v>7238</v>
      </c>
      <c r="B5333" s="588" t="s">
        <v>34111</v>
      </c>
      <c r="C5333" s="588" t="s">
        <v>26496</v>
      </c>
      <c r="D5333" s="589" t="s">
        <v>20626</v>
      </c>
    </row>
    <row r="5334" spans="1:4" ht="13.5" x14ac:dyDescent="0.25">
      <c r="A5334" s="588" t="s">
        <v>7239</v>
      </c>
      <c r="B5334" s="588" t="s">
        <v>34112</v>
      </c>
      <c r="C5334" s="588" t="s">
        <v>26496</v>
      </c>
      <c r="D5334" s="589" t="s">
        <v>5523</v>
      </c>
    </row>
    <row r="5335" spans="1:4" ht="13.5" x14ac:dyDescent="0.25">
      <c r="A5335" s="588" t="s">
        <v>7240</v>
      </c>
      <c r="B5335" s="588" t="s">
        <v>34113</v>
      </c>
      <c r="C5335" s="588" t="s">
        <v>26496</v>
      </c>
      <c r="D5335" s="589" t="s">
        <v>6750</v>
      </c>
    </row>
    <row r="5336" spans="1:4" ht="13.5" x14ac:dyDescent="0.25">
      <c r="A5336" s="588" t="s">
        <v>7241</v>
      </c>
      <c r="B5336" s="588" t="s">
        <v>34114</v>
      </c>
      <c r="C5336" s="588" t="s">
        <v>26496</v>
      </c>
      <c r="D5336" s="589" t="s">
        <v>27656</v>
      </c>
    </row>
    <row r="5337" spans="1:4" ht="13.5" x14ac:dyDescent="0.25">
      <c r="A5337" s="588" t="s">
        <v>7243</v>
      </c>
      <c r="B5337" s="588" t="s">
        <v>34115</v>
      </c>
      <c r="C5337" s="588" t="s">
        <v>26496</v>
      </c>
      <c r="D5337" s="589" t="s">
        <v>34116</v>
      </c>
    </row>
    <row r="5338" spans="1:4" ht="13.5" x14ac:dyDescent="0.25">
      <c r="A5338" s="588" t="s">
        <v>7244</v>
      </c>
      <c r="B5338" s="588" t="s">
        <v>34117</v>
      </c>
      <c r="C5338" s="588" t="s">
        <v>26496</v>
      </c>
      <c r="D5338" s="589" t="s">
        <v>7924</v>
      </c>
    </row>
    <row r="5339" spans="1:4" ht="13.5" x14ac:dyDescent="0.25">
      <c r="A5339" s="588" t="s">
        <v>7246</v>
      </c>
      <c r="B5339" s="588" t="s">
        <v>34118</v>
      </c>
      <c r="C5339" s="588" t="s">
        <v>26496</v>
      </c>
      <c r="D5339" s="589" t="s">
        <v>30190</v>
      </c>
    </row>
    <row r="5340" spans="1:4" ht="13.5" x14ac:dyDescent="0.25">
      <c r="A5340" s="588" t="s">
        <v>7247</v>
      </c>
      <c r="B5340" s="588" t="s">
        <v>34119</v>
      </c>
      <c r="C5340" s="588" t="s">
        <v>26496</v>
      </c>
      <c r="D5340" s="589" t="s">
        <v>5802</v>
      </c>
    </row>
    <row r="5341" spans="1:4" ht="13.5" x14ac:dyDescent="0.25">
      <c r="A5341" s="588" t="s">
        <v>7248</v>
      </c>
      <c r="B5341" s="588" t="s">
        <v>34120</v>
      </c>
      <c r="C5341" s="588" t="s">
        <v>26496</v>
      </c>
      <c r="D5341" s="589" t="s">
        <v>34121</v>
      </c>
    </row>
    <row r="5342" spans="1:4" ht="13.5" x14ac:dyDescent="0.25">
      <c r="A5342" s="588" t="s">
        <v>7249</v>
      </c>
      <c r="B5342" s="588" t="s">
        <v>34122</v>
      </c>
      <c r="C5342" s="588" t="s">
        <v>26496</v>
      </c>
      <c r="D5342" s="589" t="s">
        <v>34123</v>
      </c>
    </row>
    <row r="5343" spans="1:4" ht="13.5" x14ac:dyDescent="0.25">
      <c r="A5343" s="588" t="s">
        <v>7250</v>
      </c>
      <c r="B5343" s="588" t="s">
        <v>34124</v>
      </c>
      <c r="C5343" s="588" t="s">
        <v>26496</v>
      </c>
      <c r="D5343" s="589" t="s">
        <v>34125</v>
      </c>
    </row>
    <row r="5344" spans="1:4" ht="13.5" x14ac:dyDescent="0.25">
      <c r="A5344" s="588" t="s">
        <v>7251</v>
      </c>
      <c r="B5344" s="588" t="s">
        <v>34126</v>
      </c>
      <c r="C5344" s="588" t="s">
        <v>26496</v>
      </c>
      <c r="D5344" s="589" t="s">
        <v>1279</v>
      </c>
    </row>
    <row r="5345" spans="1:4" ht="13.5" x14ac:dyDescent="0.25">
      <c r="A5345" s="588" t="s">
        <v>7253</v>
      </c>
      <c r="B5345" s="588" t="s">
        <v>34127</v>
      </c>
      <c r="C5345" s="588" t="s">
        <v>26496</v>
      </c>
      <c r="D5345" s="589" t="s">
        <v>1192</v>
      </c>
    </row>
    <row r="5346" spans="1:4" ht="13.5" x14ac:dyDescent="0.25">
      <c r="A5346" s="588" t="s">
        <v>7254</v>
      </c>
      <c r="B5346" s="588" t="s">
        <v>34128</v>
      </c>
      <c r="C5346" s="588" t="s">
        <v>26496</v>
      </c>
      <c r="D5346" s="589" t="s">
        <v>13351</v>
      </c>
    </row>
    <row r="5347" spans="1:4" ht="13.5" x14ac:dyDescent="0.25">
      <c r="A5347" s="588" t="s">
        <v>7255</v>
      </c>
      <c r="B5347" s="588" t="s">
        <v>34129</v>
      </c>
      <c r="C5347" s="588" t="s">
        <v>26496</v>
      </c>
      <c r="D5347" s="589" t="s">
        <v>4266</v>
      </c>
    </row>
    <row r="5348" spans="1:4" ht="13.5" x14ac:dyDescent="0.25">
      <c r="A5348" s="588" t="s">
        <v>7256</v>
      </c>
      <c r="B5348" s="588" t="s">
        <v>34130</v>
      </c>
      <c r="C5348" s="588" t="s">
        <v>26237</v>
      </c>
      <c r="D5348" s="589" t="s">
        <v>19245</v>
      </c>
    </row>
    <row r="5349" spans="1:4" ht="13.5" x14ac:dyDescent="0.25">
      <c r="A5349" s="588" t="s">
        <v>7257</v>
      </c>
      <c r="B5349" s="588" t="s">
        <v>34131</v>
      </c>
      <c r="C5349" s="588" t="s">
        <v>26496</v>
      </c>
      <c r="D5349" s="589" t="s">
        <v>23540</v>
      </c>
    </row>
    <row r="5350" spans="1:4" ht="13.5" x14ac:dyDescent="0.25">
      <c r="A5350" s="588" t="s">
        <v>7259</v>
      </c>
      <c r="B5350" s="588" t="s">
        <v>34132</v>
      </c>
      <c r="C5350" s="588" t="s">
        <v>26496</v>
      </c>
      <c r="D5350" s="589" t="s">
        <v>34133</v>
      </c>
    </row>
    <row r="5351" spans="1:4" ht="13.5" x14ac:dyDescent="0.25">
      <c r="A5351" s="588" t="s">
        <v>7260</v>
      </c>
      <c r="B5351" s="588" t="s">
        <v>34134</v>
      </c>
      <c r="C5351" s="588" t="s">
        <v>26496</v>
      </c>
      <c r="D5351" s="589" t="s">
        <v>1284</v>
      </c>
    </row>
    <row r="5352" spans="1:4" ht="13.5" x14ac:dyDescent="0.25">
      <c r="A5352" s="588" t="s">
        <v>7262</v>
      </c>
      <c r="B5352" s="588" t="s">
        <v>34135</v>
      </c>
      <c r="C5352" s="588" t="s">
        <v>26496</v>
      </c>
      <c r="D5352" s="589" t="s">
        <v>1255</v>
      </c>
    </row>
    <row r="5353" spans="1:4" ht="13.5" x14ac:dyDescent="0.25">
      <c r="A5353" s="588" t="s">
        <v>7263</v>
      </c>
      <c r="B5353" s="588" t="s">
        <v>34136</v>
      </c>
      <c r="C5353" s="588" t="s">
        <v>26496</v>
      </c>
      <c r="D5353" s="589" t="s">
        <v>34137</v>
      </c>
    </row>
    <row r="5354" spans="1:4" ht="13.5" x14ac:dyDescent="0.25">
      <c r="A5354" s="588" t="s">
        <v>7264</v>
      </c>
      <c r="B5354" s="588" t="s">
        <v>34138</v>
      </c>
      <c r="C5354" s="588" t="s">
        <v>26105</v>
      </c>
      <c r="D5354" s="589" t="s">
        <v>1148</v>
      </c>
    </row>
    <row r="5355" spans="1:4" ht="13.5" x14ac:dyDescent="0.25">
      <c r="A5355" s="588" t="s">
        <v>7265</v>
      </c>
      <c r="B5355" s="588" t="s">
        <v>34139</v>
      </c>
      <c r="C5355" s="588" t="s">
        <v>26496</v>
      </c>
      <c r="D5355" s="589" t="s">
        <v>14638</v>
      </c>
    </row>
    <row r="5356" spans="1:4" ht="13.5" x14ac:dyDescent="0.25">
      <c r="A5356" s="588" t="s">
        <v>7266</v>
      </c>
      <c r="B5356" s="588" t="s">
        <v>34140</v>
      </c>
      <c r="C5356" s="588" t="s">
        <v>26496</v>
      </c>
      <c r="D5356" s="589" t="s">
        <v>13825</v>
      </c>
    </row>
    <row r="5357" spans="1:4" ht="13.5" x14ac:dyDescent="0.25">
      <c r="A5357" s="588" t="s">
        <v>7267</v>
      </c>
      <c r="B5357" s="588" t="s">
        <v>34141</v>
      </c>
      <c r="C5357" s="588" t="s">
        <v>34142</v>
      </c>
      <c r="D5357" s="589" t="s">
        <v>1349</v>
      </c>
    </row>
    <row r="5358" spans="1:4" ht="13.5" x14ac:dyDescent="0.25">
      <c r="A5358" s="588" t="s">
        <v>7268</v>
      </c>
      <c r="B5358" s="588" t="s">
        <v>34143</v>
      </c>
      <c r="C5358" s="588" t="s">
        <v>26496</v>
      </c>
      <c r="D5358" s="589" t="s">
        <v>720</v>
      </c>
    </row>
    <row r="5359" spans="1:4" ht="13.5" x14ac:dyDescent="0.25">
      <c r="A5359" s="588" t="s">
        <v>7269</v>
      </c>
      <c r="B5359" s="588" t="s">
        <v>34144</v>
      </c>
      <c r="C5359" s="588" t="s">
        <v>26496</v>
      </c>
      <c r="D5359" s="589" t="s">
        <v>13646</v>
      </c>
    </row>
    <row r="5360" spans="1:4" ht="13.5" x14ac:dyDescent="0.25">
      <c r="A5360" s="588" t="s">
        <v>7271</v>
      </c>
      <c r="B5360" s="588" t="s">
        <v>34145</v>
      </c>
      <c r="C5360" s="588" t="s">
        <v>26496</v>
      </c>
      <c r="D5360" s="589" t="s">
        <v>545</v>
      </c>
    </row>
    <row r="5361" spans="1:4" ht="13.5" x14ac:dyDescent="0.25">
      <c r="A5361" s="588" t="s">
        <v>7272</v>
      </c>
      <c r="B5361" s="588" t="s">
        <v>34146</v>
      </c>
      <c r="C5361" s="588" t="s">
        <v>26496</v>
      </c>
      <c r="D5361" s="589" t="s">
        <v>17490</v>
      </c>
    </row>
    <row r="5362" spans="1:4" ht="13.5" x14ac:dyDescent="0.25">
      <c r="A5362" s="588" t="s">
        <v>7273</v>
      </c>
      <c r="B5362" s="588" t="s">
        <v>34147</v>
      </c>
      <c r="C5362" s="588" t="s">
        <v>26496</v>
      </c>
      <c r="D5362" s="589" t="s">
        <v>34148</v>
      </c>
    </row>
    <row r="5363" spans="1:4" ht="13.5" x14ac:dyDescent="0.25">
      <c r="A5363" s="588" t="s">
        <v>7274</v>
      </c>
      <c r="B5363" s="588" t="s">
        <v>34149</v>
      </c>
      <c r="C5363" s="588" t="s">
        <v>26496</v>
      </c>
      <c r="D5363" s="589" t="s">
        <v>34150</v>
      </c>
    </row>
    <row r="5364" spans="1:4" ht="13.5" x14ac:dyDescent="0.25">
      <c r="A5364" s="588" t="s">
        <v>7275</v>
      </c>
      <c r="B5364" s="588" t="s">
        <v>34151</v>
      </c>
      <c r="C5364" s="588" t="s">
        <v>26496</v>
      </c>
      <c r="D5364" s="589" t="s">
        <v>7466</v>
      </c>
    </row>
    <row r="5365" spans="1:4" ht="13.5" x14ac:dyDescent="0.25">
      <c r="A5365" s="588" t="s">
        <v>7276</v>
      </c>
      <c r="B5365" s="588" t="s">
        <v>34152</v>
      </c>
      <c r="C5365" s="588" t="s">
        <v>26496</v>
      </c>
      <c r="D5365" s="589" t="s">
        <v>26497</v>
      </c>
    </row>
    <row r="5366" spans="1:4" ht="13.5" x14ac:dyDescent="0.25">
      <c r="A5366" s="588" t="s">
        <v>7277</v>
      </c>
      <c r="B5366" s="588" t="s">
        <v>34153</v>
      </c>
      <c r="C5366" s="588" t="s">
        <v>26496</v>
      </c>
      <c r="D5366" s="589" t="s">
        <v>34154</v>
      </c>
    </row>
    <row r="5367" spans="1:4" ht="13.5" x14ac:dyDescent="0.25">
      <c r="A5367" s="588" t="s">
        <v>7278</v>
      </c>
      <c r="B5367" s="588" t="s">
        <v>34155</v>
      </c>
      <c r="C5367" s="588" t="s">
        <v>26496</v>
      </c>
      <c r="D5367" s="589" t="s">
        <v>34156</v>
      </c>
    </row>
    <row r="5368" spans="1:4" ht="13.5" x14ac:dyDescent="0.25">
      <c r="A5368" s="588" t="s">
        <v>7279</v>
      </c>
      <c r="B5368" s="588" t="s">
        <v>34157</v>
      </c>
      <c r="C5368" s="588" t="s">
        <v>26496</v>
      </c>
      <c r="D5368" s="589" t="s">
        <v>34158</v>
      </c>
    </row>
    <row r="5369" spans="1:4" ht="13.5" x14ac:dyDescent="0.25">
      <c r="A5369" s="588" t="s">
        <v>7280</v>
      </c>
      <c r="B5369" s="588" t="s">
        <v>34159</v>
      </c>
      <c r="C5369" s="588" t="s">
        <v>26496</v>
      </c>
      <c r="D5369" s="589" t="s">
        <v>14103</v>
      </c>
    </row>
    <row r="5370" spans="1:4" ht="13.5" x14ac:dyDescent="0.25">
      <c r="A5370" s="588" t="s">
        <v>7281</v>
      </c>
      <c r="B5370" s="588" t="s">
        <v>34160</v>
      </c>
      <c r="C5370" s="588" t="s">
        <v>26496</v>
      </c>
      <c r="D5370" s="589" t="s">
        <v>34161</v>
      </c>
    </row>
    <row r="5371" spans="1:4" ht="13.5" x14ac:dyDescent="0.25">
      <c r="A5371" s="588" t="s">
        <v>7282</v>
      </c>
      <c r="B5371" s="588" t="s">
        <v>34162</v>
      </c>
      <c r="C5371" s="588" t="s">
        <v>26496</v>
      </c>
      <c r="D5371" s="589" t="s">
        <v>17382</v>
      </c>
    </row>
    <row r="5372" spans="1:4" ht="13.5" x14ac:dyDescent="0.25">
      <c r="A5372" s="588" t="s">
        <v>7283</v>
      </c>
      <c r="B5372" s="588" t="s">
        <v>34163</v>
      </c>
      <c r="C5372" s="588" t="s">
        <v>26496</v>
      </c>
      <c r="D5372" s="589" t="s">
        <v>34164</v>
      </c>
    </row>
    <row r="5373" spans="1:4" ht="13.5" x14ac:dyDescent="0.25">
      <c r="A5373" s="588" t="s">
        <v>7284</v>
      </c>
      <c r="B5373" s="588" t="s">
        <v>34165</v>
      </c>
      <c r="C5373" s="588" t="s">
        <v>26496</v>
      </c>
      <c r="D5373" s="589" t="s">
        <v>18894</v>
      </c>
    </row>
    <row r="5374" spans="1:4" ht="13.5" x14ac:dyDescent="0.25">
      <c r="A5374" s="588" t="s">
        <v>7285</v>
      </c>
      <c r="B5374" s="588" t="s">
        <v>34166</v>
      </c>
      <c r="C5374" s="588" t="s">
        <v>26496</v>
      </c>
      <c r="D5374" s="589" t="s">
        <v>18639</v>
      </c>
    </row>
    <row r="5375" spans="1:4" ht="13.5" x14ac:dyDescent="0.25">
      <c r="A5375" s="588" t="s">
        <v>7286</v>
      </c>
      <c r="B5375" s="588" t="s">
        <v>34167</v>
      </c>
      <c r="C5375" s="588" t="s">
        <v>26496</v>
      </c>
      <c r="D5375" s="589" t="s">
        <v>34168</v>
      </c>
    </row>
    <row r="5376" spans="1:4" ht="13.5" x14ac:dyDescent="0.25">
      <c r="A5376" s="588" t="s">
        <v>7287</v>
      </c>
      <c r="B5376" s="588" t="s">
        <v>34169</v>
      </c>
      <c r="C5376" s="588" t="s">
        <v>26496</v>
      </c>
      <c r="D5376" s="589" t="s">
        <v>34170</v>
      </c>
    </row>
    <row r="5377" spans="1:4" ht="13.5" x14ac:dyDescent="0.25">
      <c r="A5377" s="588" t="s">
        <v>7289</v>
      </c>
      <c r="B5377" s="588" t="s">
        <v>34171</v>
      </c>
      <c r="C5377" s="588" t="s">
        <v>26496</v>
      </c>
      <c r="D5377" s="589" t="s">
        <v>14736</v>
      </c>
    </row>
    <row r="5378" spans="1:4" ht="13.5" x14ac:dyDescent="0.25">
      <c r="A5378" s="588" t="s">
        <v>7290</v>
      </c>
      <c r="B5378" s="588" t="s">
        <v>34172</v>
      </c>
      <c r="C5378" s="588" t="s">
        <v>26496</v>
      </c>
      <c r="D5378" s="589" t="s">
        <v>34173</v>
      </c>
    </row>
    <row r="5379" spans="1:4" ht="13.5" x14ac:dyDescent="0.25">
      <c r="A5379" s="588" t="s">
        <v>7291</v>
      </c>
      <c r="B5379" s="588" t="s">
        <v>34174</v>
      </c>
      <c r="C5379" s="588" t="s">
        <v>26496</v>
      </c>
      <c r="D5379" s="589" t="s">
        <v>34175</v>
      </c>
    </row>
    <row r="5380" spans="1:4" ht="13.5" x14ac:dyDescent="0.25">
      <c r="A5380" s="588" t="s">
        <v>7292</v>
      </c>
      <c r="B5380" s="588" t="s">
        <v>34176</v>
      </c>
      <c r="C5380" s="588" t="s">
        <v>26496</v>
      </c>
      <c r="D5380" s="589" t="s">
        <v>34177</v>
      </c>
    </row>
    <row r="5381" spans="1:4" ht="13.5" x14ac:dyDescent="0.25">
      <c r="A5381" s="588" t="s">
        <v>7293</v>
      </c>
      <c r="B5381" s="588" t="s">
        <v>34178</v>
      </c>
      <c r="C5381" s="588" t="s">
        <v>26496</v>
      </c>
      <c r="D5381" s="589" t="s">
        <v>23111</v>
      </c>
    </row>
    <row r="5382" spans="1:4" ht="13.5" x14ac:dyDescent="0.25">
      <c r="A5382" s="588" t="s">
        <v>7294</v>
      </c>
      <c r="B5382" s="588" t="s">
        <v>34179</v>
      </c>
      <c r="C5382" s="588" t="s">
        <v>26496</v>
      </c>
      <c r="D5382" s="589" t="s">
        <v>34180</v>
      </c>
    </row>
    <row r="5383" spans="1:4" ht="13.5" x14ac:dyDescent="0.25">
      <c r="A5383" s="588" t="s">
        <v>7295</v>
      </c>
      <c r="B5383" s="588" t="s">
        <v>34181</v>
      </c>
      <c r="C5383" s="588" t="s">
        <v>26496</v>
      </c>
      <c r="D5383" s="589" t="s">
        <v>34182</v>
      </c>
    </row>
    <row r="5384" spans="1:4" ht="13.5" x14ac:dyDescent="0.25">
      <c r="A5384" s="588" t="s">
        <v>7296</v>
      </c>
      <c r="B5384" s="588" t="s">
        <v>34183</v>
      </c>
      <c r="C5384" s="588" t="s">
        <v>26496</v>
      </c>
      <c r="D5384" s="589" t="s">
        <v>19192</v>
      </c>
    </row>
    <row r="5385" spans="1:4" ht="13.5" x14ac:dyDescent="0.25">
      <c r="A5385" s="588" t="s">
        <v>7297</v>
      </c>
      <c r="B5385" s="588" t="s">
        <v>34184</v>
      </c>
      <c r="C5385" s="588" t="s">
        <v>26496</v>
      </c>
      <c r="D5385" s="589" t="s">
        <v>14198</v>
      </c>
    </row>
    <row r="5386" spans="1:4" ht="13.5" x14ac:dyDescent="0.25">
      <c r="A5386" s="588" t="s">
        <v>7298</v>
      </c>
      <c r="B5386" s="588" t="s">
        <v>34185</v>
      </c>
      <c r="C5386" s="588" t="s">
        <v>26496</v>
      </c>
      <c r="D5386" s="589" t="s">
        <v>14227</v>
      </c>
    </row>
    <row r="5387" spans="1:4" ht="13.5" x14ac:dyDescent="0.25">
      <c r="A5387" s="588" t="s">
        <v>7299</v>
      </c>
      <c r="B5387" s="588" t="s">
        <v>34186</v>
      </c>
      <c r="C5387" s="588" t="s">
        <v>26496</v>
      </c>
      <c r="D5387" s="589" t="s">
        <v>17482</v>
      </c>
    </row>
    <row r="5388" spans="1:4" ht="13.5" x14ac:dyDescent="0.25">
      <c r="A5388" s="588" t="s">
        <v>7300</v>
      </c>
      <c r="B5388" s="588" t="s">
        <v>34187</v>
      </c>
      <c r="C5388" s="588" t="s">
        <v>26496</v>
      </c>
      <c r="D5388" s="589" t="s">
        <v>18984</v>
      </c>
    </row>
    <row r="5389" spans="1:4" ht="13.5" x14ac:dyDescent="0.25">
      <c r="A5389" s="588" t="s">
        <v>7301</v>
      </c>
      <c r="B5389" s="588" t="s">
        <v>34188</v>
      </c>
      <c r="C5389" s="588" t="s">
        <v>26496</v>
      </c>
      <c r="D5389" s="589" t="s">
        <v>34189</v>
      </c>
    </row>
    <row r="5390" spans="1:4" ht="13.5" x14ac:dyDescent="0.25">
      <c r="A5390" s="588" t="s">
        <v>7302</v>
      </c>
      <c r="B5390" s="588" t="s">
        <v>34190</v>
      </c>
      <c r="C5390" s="588" t="s">
        <v>26496</v>
      </c>
      <c r="D5390" s="589" t="s">
        <v>16464</v>
      </c>
    </row>
    <row r="5391" spans="1:4" ht="13.5" x14ac:dyDescent="0.25">
      <c r="A5391" s="588" t="s">
        <v>7303</v>
      </c>
      <c r="B5391" s="588" t="s">
        <v>34191</v>
      </c>
      <c r="C5391" s="588" t="s">
        <v>26496</v>
      </c>
      <c r="D5391" s="589" t="s">
        <v>34192</v>
      </c>
    </row>
    <row r="5392" spans="1:4" ht="13.5" x14ac:dyDescent="0.25">
      <c r="A5392" s="588" t="s">
        <v>7304</v>
      </c>
      <c r="B5392" s="588" t="s">
        <v>34193</v>
      </c>
      <c r="C5392" s="588" t="s">
        <v>26496</v>
      </c>
      <c r="D5392" s="589" t="s">
        <v>34194</v>
      </c>
    </row>
    <row r="5393" spans="1:4" ht="13.5" x14ac:dyDescent="0.25">
      <c r="A5393" s="588" t="s">
        <v>7305</v>
      </c>
      <c r="B5393" s="588" t="s">
        <v>34195</v>
      </c>
      <c r="C5393" s="588" t="s">
        <v>26496</v>
      </c>
      <c r="D5393" s="589" t="s">
        <v>34196</v>
      </c>
    </row>
    <row r="5394" spans="1:4" ht="13.5" x14ac:dyDescent="0.25">
      <c r="A5394" s="588" t="s">
        <v>7306</v>
      </c>
      <c r="B5394" s="588" t="s">
        <v>34197</v>
      </c>
      <c r="C5394" s="588" t="s">
        <v>26496</v>
      </c>
      <c r="D5394" s="589" t="s">
        <v>34198</v>
      </c>
    </row>
    <row r="5395" spans="1:4" ht="13.5" x14ac:dyDescent="0.25">
      <c r="A5395" s="588" t="s">
        <v>7307</v>
      </c>
      <c r="B5395" s="588" t="s">
        <v>34199</v>
      </c>
      <c r="C5395" s="588" t="s">
        <v>26496</v>
      </c>
      <c r="D5395" s="589" t="s">
        <v>18954</v>
      </c>
    </row>
    <row r="5396" spans="1:4" ht="13.5" x14ac:dyDescent="0.25">
      <c r="A5396" s="588" t="s">
        <v>7308</v>
      </c>
      <c r="B5396" s="588" t="s">
        <v>34200</v>
      </c>
      <c r="C5396" s="588" t="s">
        <v>26496</v>
      </c>
      <c r="D5396" s="589" t="s">
        <v>14134</v>
      </c>
    </row>
    <row r="5397" spans="1:4" ht="13.5" x14ac:dyDescent="0.25">
      <c r="A5397" s="588" t="s">
        <v>7310</v>
      </c>
      <c r="B5397" s="588" t="s">
        <v>34201</v>
      </c>
      <c r="C5397" s="588" t="s">
        <v>26496</v>
      </c>
      <c r="D5397" s="589" t="s">
        <v>17832</v>
      </c>
    </row>
    <row r="5398" spans="1:4" ht="13.5" x14ac:dyDescent="0.25">
      <c r="A5398" s="588" t="s">
        <v>7311</v>
      </c>
      <c r="B5398" s="588" t="s">
        <v>34202</v>
      </c>
      <c r="C5398" s="588" t="s">
        <v>26496</v>
      </c>
      <c r="D5398" s="589" t="s">
        <v>1213</v>
      </c>
    </row>
    <row r="5399" spans="1:4" ht="13.5" x14ac:dyDescent="0.25">
      <c r="A5399" s="588" t="s">
        <v>7312</v>
      </c>
      <c r="B5399" s="588" t="s">
        <v>34203</v>
      </c>
      <c r="C5399" s="588" t="s">
        <v>26496</v>
      </c>
      <c r="D5399" s="589" t="s">
        <v>34204</v>
      </c>
    </row>
    <row r="5400" spans="1:4" ht="13.5" x14ac:dyDescent="0.25">
      <c r="A5400" s="588" t="s">
        <v>7313</v>
      </c>
      <c r="B5400" s="588" t="s">
        <v>34205</v>
      </c>
      <c r="C5400" s="588" t="s">
        <v>26105</v>
      </c>
      <c r="D5400" s="589" t="s">
        <v>19256</v>
      </c>
    </row>
    <row r="5401" spans="1:4" ht="13.5" x14ac:dyDescent="0.25">
      <c r="A5401" s="588" t="s">
        <v>7314</v>
      </c>
      <c r="B5401" s="588" t="s">
        <v>34206</v>
      </c>
      <c r="C5401" s="588" t="s">
        <v>26105</v>
      </c>
      <c r="D5401" s="589" t="s">
        <v>34207</v>
      </c>
    </row>
    <row r="5402" spans="1:4" ht="13.5" x14ac:dyDescent="0.25">
      <c r="A5402" s="588" t="s">
        <v>7315</v>
      </c>
      <c r="B5402" s="588" t="s">
        <v>34208</v>
      </c>
      <c r="C5402" s="588" t="s">
        <v>26105</v>
      </c>
      <c r="D5402" s="589" t="s">
        <v>26858</v>
      </c>
    </row>
    <row r="5403" spans="1:4" ht="13.5" x14ac:dyDescent="0.25">
      <c r="A5403" s="588" t="s">
        <v>7317</v>
      </c>
      <c r="B5403" s="588" t="s">
        <v>34209</v>
      </c>
      <c r="C5403" s="588" t="s">
        <v>26105</v>
      </c>
      <c r="D5403" s="589" t="s">
        <v>34210</v>
      </c>
    </row>
    <row r="5404" spans="1:4" ht="13.5" x14ac:dyDescent="0.25">
      <c r="A5404" s="588" t="s">
        <v>7318</v>
      </c>
      <c r="B5404" s="588" t="s">
        <v>34211</v>
      </c>
      <c r="C5404" s="588" t="s">
        <v>26496</v>
      </c>
      <c r="D5404" s="589" t="s">
        <v>34212</v>
      </c>
    </row>
    <row r="5405" spans="1:4" ht="13.5" x14ac:dyDescent="0.25">
      <c r="A5405" s="588" t="s">
        <v>7319</v>
      </c>
      <c r="B5405" s="588" t="s">
        <v>34213</v>
      </c>
      <c r="C5405" s="588" t="s">
        <v>26496</v>
      </c>
      <c r="D5405" s="589" t="s">
        <v>34212</v>
      </c>
    </row>
    <row r="5406" spans="1:4" ht="13.5" x14ac:dyDescent="0.25">
      <c r="A5406" s="588" t="s">
        <v>7320</v>
      </c>
      <c r="B5406" s="588" t="s">
        <v>34214</v>
      </c>
      <c r="C5406" s="588" t="s">
        <v>26496</v>
      </c>
      <c r="D5406" s="589" t="s">
        <v>34215</v>
      </c>
    </row>
    <row r="5407" spans="1:4" ht="13.5" x14ac:dyDescent="0.25">
      <c r="A5407" s="588" t="s">
        <v>7321</v>
      </c>
      <c r="B5407" s="588" t="s">
        <v>34216</v>
      </c>
      <c r="C5407" s="588" t="s">
        <v>26496</v>
      </c>
      <c r="D5407" s="589" t="s">
        <v>18375</v>
      </c>
    </row>
    <row r="5408" spans="1:4" ht="13.5" x14ac:dyDescent="0.25">
      <c r="A5408" s="588" t="s">
        <v>7322</v>
      </c>
      <c r="B5408" s="588" t="s">
        <v>34217</v>
      </c>
      <c r="C5408" s="588" t="s">
        <v>26496</v>
      </c>
      <c r="D5408" s="589" t="s">
        <v>13812</v>
      </c>
    </row>
    <row r="5409" spans="1:4" ht="13.5" x14ac:dyDescent="0.25">
      <c r="A5409" s="588" t="s">
        <v>7323</v>
      </c>
      <c r="B5409" s="588" t="s">
        <v>34218</v>
      </c>
      <c r="C5409" s="588" t="s">
        <v>26496</v>
      </c>
      <c r="D5409" s="589" t="s">
        <v>16431</v>
      </c>
    </row>
    <row r="5410" spans="1:4" ht="13.5" x14ac:dyDescent="0.25">
      <c r="A5410" s="588" t="s">
        <v>7324</v>
      </c>
      <c r="B5410" s="588" t="s">
        <v>34219</v>
      </c>
      <c r="C5410" s="588" t="s">
        <v>26496</v>
      </c>
      <c r="D5410" s="589" t="s">
        <v>14147</v>
      </c>
    </row>
    <row r="5411" spans="1:4" ht="13.5" x14ac:dyDescent="0.25">
      <c r="A5411" s="588" t="s">
        <v>7325</v>
      </c>
      <c r="B5411" s="588" t="s">
        <v>34220</v>
      </c>
      <c r="C5411" s="588" t="s">
        <v>26496</v>
      </c>
      <c r="D5411" s="589" t="s">
        <v>18221</v>
      </c>
    </row>
    <row r="5412" spans="1:4" ht="13.5" x14ac:dyDescent="0.25">
      <c r="A5412" s="588" t="s">
        <v>7326</v>
      </c>
      <c r="B5412" s="588" t="s">
        <v>34221</v>
      </c>
      <c r="C5412" s="588" t="s">
        <v>26496</v>
      </c>
      <c r="D5412" s="589" t="s">
        <v>34222</v>
      </c>
    </row>
    <row r="5413" spans="1:4" ht="13.5" x14ac:dyDescent="0.25">
      <c r="A5413" s="588" t="s">
        <v>7327</v>
      </c>
      <c r="B5413" s="588" t="s">
        <v>34223</v>
      </c>
      <c r="C5413" s="588" t="s">
        <v>26105</v>
      </c>
      <c r="D5413" s="589" t="s">
        <v>34224</v>
      </c>
    </row>
    <row r="5414" spans="1:4" ht="13.5" x14ac:dyDescent="0.25">
      <c r="A5414" s="588" t="s">
        <v>7328</v>
      </c>
      <c r="B5414" s="588" t="s">
        <v>34225</v>
      </c>
      <c r="C5414" s="588" t="s">
        <v>26105</v>
      </c>
      <c r="D5414" s="589" t="s">
        <v>34226</v>
      </c>
    </row>
    <row r="5415" spans="1:4" ht="13.5" x14ac:dyDescent="0.25">
      <c r="A5415" s="588" t="s">
        <v>7329</v>
      </c>
      <c r="B5415" s="588" t="s">
        <v>34227</v>
      </c>
      <c r="C5415" s="588" t="s">
        <v>26105</v>
      </c>
      <c r="D5415" s="589" t="s">
        <v>34228</v>
      </c>
    </row>
    <row r="5416" spans="1:4" ht="13.5" x14ac:dyDescent="0.25">
      <c r="A5416" s="588" t="s">
        <v>7330</v>
      </c>
      <c r="B5416" s="588" t="s">
        <v>34229</v>
      </c>
      <c r="C5416" s="588" t="s">
        <v>26105</v>
      </c>
      <c r="D5416" s="589" t="s">
        <v>638</v>
      </c>
    </row>
    <row r="5417" spans="1:4" ht="13.5" x14ac:dyDescent="0.25">
      <c r="A5417" s="588" t="s">
        <v>7331</v>
      </c>
      <c r="B5417" s="588" t="s">
        <v>34230</v>
      </c>
      <c r="C5417" s="588" t="s">
        <v>26105</v>
      </c>
      <c r="D5417" s="589" t="s">
        <v>32466</v>
      </c>
    </row>
    <row r="5418" spans="1:4" ht="13.5" x14ac:dyDescent="0.25">
      <c r="A5418" s="588" t="s">
        <v>7332</v>
      </c>
      <c r="B5418" s="588" t="s">
        <v>34231</v>
      </c>
      <c r="C5418" s="588" t="s">
        <v>26105</v>
      </c>
      <c r="D5418" s="589" t="s">
        <v>4716</v>
      </c>
    </row>
    <row r="5419" spans="1:4" ht="13.5" x14ac:dyDescent="0.25">
      <c r="A5419" s="588" t="s">
        <v>7333</v>
      </c>
      <c r="B5419" s="588" t="s">
        <v>34232</v>
      </c>
      <c r="C5419" s="588" t="s">
        <v>26105</v>
      </c>
      <c r="D5419" s="589" t="s">
        <v>721</v>
      </c>
    </row>
    <row r="5420" spans="1:4" ht="13.5" x14ac:dyDescent="0.25">
      <c r="A5420" s="588" t="s">
        <v>7334</v>
      </c>
      <c r="B5420" s="588" t="s">
        <v>34233</v>
      </c>
      <c r="C5420" s="588" t="s">
        <v>26105</v>
      </c>
      <c r="D5420" s="589" t="s">
        <v>14303</v>
      </c>
    </row>
    <row r="5421" spans="1:4" ht="13.5" x14ac:dyDescent="0.25">
      <c r="A5421" s="588" t="s">
        <v>7335</v>
      </c>
      <c r="B5421" s="588" t="s">
        <v>34234</v>
      </c>
      <c r="C5421" s="588" t="s">
        <v>26105</v>
      </c>
      <c r="D5421" s="589" t="s">
        <v>13401</v>
      </c>
    </row>
    <row r="5422" spans="1:4" ht="13.5" x14ac:dyDescent="0.25">
      <c r="A5422" s="588" t="s">
        <v>7336</v>
      </c>
      <c r="B5422" s="588" t="s">
        <v>34235</v>
      </c>
      <c r="C5422" s="588" t="s">
        <v>26105</v>
      </c>
      <c r="D5422" s="589" t="s">
        <v>14694</v>
      </c>
    </row>
    <row r="5423" spans="1:4" ht="13.5" x14ac:dyDescent="0.25">
      <c r="A5423" s="588" t="s">
        <v>7337</v>
      </c>
      <c r="B5423" s="588" t="s">
        <v>34236</v>
      </c>
      <c r="C5423" s="588" t="s">
        <v>26105</v>
      </c>
      <c r="D5423" s="589" t="s">
        <v>18886</v>
      </c>
    </row>
    <row r="5424" spans="1:4" ht="13.5" x14ac:dyDescent="0.25">
      <c r="A5424" s="588" t="s">
        <v>7338</v>
      </c>
      <c r="B5424" s="588" t="s">
        <v>34237</v>
      </c>
      <c r="C5424" s="588" t="s">
        <v>26496</v>
      </c>
      <c r="D5424" s="589" t="s">
        <v>14609</v>
      </c>
    </row>
    <row r="5425" spans="1:4" ht="13.5" x14ac:dyDescent="0.25">
      <c r="A5425" s="588" t="s">
        <v>7339</v>
      </c>
      <c r="B5425" s="588" t="s">
        <v>34238</v>
      </c>
      <c r="C5425" s="588" t="s">
        <v>26496</v>
      </c>
      <c r="D5425" s="589" t="s">
        <v>13771</v>
      </c>
    </row>
    <row r="5426" spans="1:4" ht="13.5" x14ac:dyDescent="0.25">
      <c r="A5426" s="588" t="s">
        <v>7340</v>
      </c>
      <c r="B5426" s="588" t="s">
        <v>34239</v>
      </c>
      <c r="C5426" s="588" t="s">
        <v>26496</v>
      </c>
      <c r="D5426" s="589" t="s">
        <v>34240</v>
      </c>
    </row>
    <row r="5427" spans="1:4" ht="13.5" x14ac:dyDescent="0.25">
      <c r="A5427" s="588" t="s">
        <v>7342</v>
      </c>
      <c r="B5427" s="588" t="s">
        <v>34241</v>
      </c>
      <c r="C5427" s="588" t="s">
        <v>26105</v>
      </c>
      <c r="D5427" s="589" t="s">
        <v>1406</v>
      </c>
    </row>
    <row r="5428" spans="1:4" ht="13.5" x14ac:dyDescent="0.25">
      <c r="A5428" s="588" t="s">
        <v>7343</v>
      </c>
      <c r="B5428" s="588" t="s">
        <v>34242</v>
      </c>
      <c r="C5428" s="588" t="s">
        <v>26105</v>
      </c>
      <c r="D5428" s="589" t="s">
        <v>414</v>
      </c>
    </row>
    <row r="5429" spans="1:4" ht="13.5" x14ac:dyDescent="0.25">
      <c r="A5429" s="588" t="s">
        <v>7344</v>
      </c>
      <c r="B5429" s="588" t="s">
        <v>34243</v>
      </c>
      <c r="C5429" s="588" t="s">
        <v>28022</v>
      </c>
      <c r="D5429" s="589" t="s">
        <v>34244</v>
      </c>
    </row>
    <row r="5430" spans="1:4" ht="13.5" x14ac:dyDescent="0.25">
      <c r="A5430" s="588" t="s">
        <v>7345</v>
      </c>
      <c r="B5430" s="588" t="s">
        <v>34245</v>
      </c>
      <c r="C5430" s="588" t="s">
        <v>28022</v>
      </c>
      <c r="D5430" s="589" t="s">
        <v>34246</v>
      </c>
    </row>
    <row r="5431" spans="1:4" ht="13.5" x14ac:dyDescent="0.25">
      <c r="A5431" s="588" t="s">
        <v>7346</v>
      </c>
      <c r="B5431" s="588" t="s">
        <v>34247</v>
      </c>
      <c r="C5431" s="588" t="s">
        <v>26496</v>
      </c>
      <c r="D5431" s="589" t="s">
        <v>34248</v>
      </c>
    </row>
    <row r="5432" spans="1:4" ht="13.5" x14ac:dyDescent="0.25">
      <c r="A5432" s="588" t="s">
        <v>7347</v>
      </c>
      <c r="B5432" s="588" t="s">
        <v>34249</v>
      </c>
      <c r="C5432" s="588" t="s">
        <v>26496</v>
      </c>
      <c r="D5432" s="589" t="s">
        <v>34250</v>
      </c>
    </row>
    <row r="5433" spans="1:4" ht="13.5" x14ac:dyDescent="0.25">
      <c r="A5433" s="588" t="s">
        <v>7348</v>
      </c>
      <c r="B5433" s="588" t="s">
        <v>34251</v>
      </c>
      <c r="C5433" s="588" t="s">
        <v>26496</v>
      </c>
      <c r="D5433" s="589" t="s">
        <v>34252</v>
      </c>
    </row>
    <row r="5434" spans="1:4" ht="13.5" x14ac:dyDescent="0.25">
      <c r="A5434" s="588" t="s">
        <v>7349</v>
      </c>
      <c r="B5434" s="588" t="s">
        <v>34253</v>
      </c>
      <c r="C5434" s="588" t="s">
        <v>26496</v>
      </c>
      <c r="D5434" s="589" t="s">
        <v>25762</v>
      </c>
    </row>
    <row r="5435" spans="1:4" ht="13.5" x14ac:dyDescent="0.25">
      <c r="A5435" s="588" t="s">
        <v>7350</v>
      </c>
      <c r="B5435" s="588" t="s">
        <v>34254</v>
      </c>
      <c r="C5435" s="588" t="s">
        <v>26496</v>
      </c>
      <c r="D5435" s="589" t="s">
        <v>34255</v>
      </c>
    </row>
    <row r="5436" spans="1:4" ht="13.5" x14ac:dyDescent="0.25">
      <c r="A5436" s="588" t="s">
        <v>7352</v>
      </c>
      <c r="B5436" s="588" t="s">
        <v>34256</v>
      </c>
      <c r="C5436" s="588" t="s">
        <v>26496</v>
      </c>
      <c r="D5436" s="589" t="s">
        <v>34257</v>
      </c>
    </row>
    <row r="5437" spans="1:4" ht="13.5" x14ac:dyDescent="0.25">
      <c r="A5437" s="588" t="s">
        <v>7353</v>
      </c>
      <c r="B5437" s="588" t="s">
        <v>34258</v>
      </c>
      <c r="C5437" s="588" t="s">
        <v>26496</v>
      </c>
      <c r="D5437" s="589" t="s">
        <v>34259</v>
      </c>
    </row>
    <row r="5438" spans="1:4" ht="13.5" x14ac:dyDescent="0.25">
      <c r="A5438" s="588" t="s">
        <v>7354</v>
      </c>
      <c r="B5438" s="588" t="s">
        <v>34260</v>
      </c>
      <c r="C5438" s="588" t="s">
        <v>26496</v>
      </c>
      <c r="D5438" s="589" t="s">
        <v>34261</v>
      </c>
    </row>
    <row r="5439" spans="1:4" ht="13.5" x14ac:dyDescent="0.25">
      <c r="A5439" s="588" t="s">
        <v>7355</v>
      </c>
      <c r="B5439" s="588" t="s">
        <v>34262</v>
      </c>
      <c r="C5439" s="588" t="s">
        <v>26496</v>
      </c>
      <c r="D5439" s="589" t="s">
        <v>4778</v>
      </c>
    </row>
    <row r="5440" spans="1:4" ht="13.5" x14ac:dyDescent="0.25">
      <c r="A5440" s="588" t="s">
        <v>7356</v>
      </c>
      <c r="B5440" s="588" t="s">
        <v>34263</v>
      </c>
      <c r="C5440" s="588" t="s">
        <v>26496</v>
      </c>
      <c r="D5440" s="589" t="s">
        <v>13355</v>
      </c>
    </row>
    <row r="5441" spans="1:4" ht="13.5" x14ac:dyDescent="0.25">
      <c r="A5441" s="588" t="s">
        <v>7357</v>
      </c>
      <c r="B5441" s="588" t="s">
        <v>34264</v>
      </c>
      <c r="C5441" s="588" t="s">
        <v>26496</v>
      </c>
      <c r="D5441" s="589" t="s">
        <v>34265</v>
      </c>
    </row>
    <row r="5442" spans="1:4" ht="13.5" x14ac:dyDescent="0.25">
      <c r="A5442" s="588" t="s">
        <v>7358</v>
      </c>
      <c r="B5442" s="588" t="s">
        <v>34266</v>
      </c>
      <c r="C5442" s="588" t="s">
        <v>26496</v>
      </c>
      <c r="D5442" s="589" t="s">
        <v>18929</v>
      </c>
    </row>
    <row r="5443" spans="1:4" ht="13.5" x14ac:dyDescent="0.25">
      <c r="A5443" s="588" t="s">
        <v>7359</v>
      </c>
      <c r="B5443" s="588" t="s">
        <v>34267</v>
      </c>
      <c r="C5443" s="588" t="s">
        <v>26496</v>
      </c>
      <c r="D5443" s="589" t="s">
        <v>14192</v>
      </c>
    </row>
    <row r="5444" spans="1:4" ht="13.5" x14ac:dyDescent="0.25">
      <c r="A5444" s="588" t="s">
        <v>7360</v>
      </c>
      <c r="B5444" s="588" t="s">
        <v>34268</v>
      </c>
      <c r="C5444" s="588" t="s">
        <v>26496</v>
      </c>
      <c r="D5444" s="589" t="s">
        <v>30564</v>
      </c>
    </row>
    <row r="5445" spans="1:4" ht="13.5" x14ac:dyDescent="0.25">
      <c r="A5445" s="588" t="s">
        <v>7361</v>
      </c>
      <c r="B5445" s="588" t="s">
        <v>34269</v>
      </c>
      <c r="C5445" s="588" t="s">
        <v>26496</v>
      </c>
      <c r="D5445" s="589" t="s">
        <v>34270</v>
      </c>
    </row>
    <row r="5446" spans="1:4" ht="13.5" x14ac:dyDescent="0.25">
      <c r="A5446" s="588" t="s">
        <v>7362</v>
      </c>
      <c r="B5446" s="588" t="s">
        <v>34271</v>
      </c>
      <c r="C5446" s="588" t="s">
        <v>26496</v>
      </c>
      <c r="D5446" s="589" t="s">
        <v>18945</v>
      </c>
    </row>
    <row r="5447" spans="1:4" ht="13.5" x14ac:dyDescent="0.25">
      <c r="A5447" s="588" t="s">
        <v>7363</v>
      </c>
      <c r="B5447" s="588" t="s">
        <v>34272</v>
      </c>
      <c r="C5447" s="588" t="s">
        <v>26496</v>
      </c>
      <c r="D5447" s="589" t="s">
        <v>34273</v>
      </c>
    </row>
    <row r="5448" spans="1:4" ht="13.5" x14ac:dyDescent="0.25">
      <c r="A5448" s="588" t="s">
        <v>7364</v>
      </c>
      <c r="B5448" s="588" t="s">
        <v>34274</v>
      </c>
      <c r="C5448" s="588" t="s">
        <v>26496</v>
      </c>
      <c r="D5448" s="589" t="s">
        <v>29453</v>
      </c>
    </row>
    <row r="5449" spans="1:4" ht="13.5" x14ac:dyDescent="0.25">
      <c r="A5449" s="588" t="s">
        <v>7365</v>
      </c>
      <c r="B5449" s="588" t="s">
        <v>34275</v>
      </c>
      <c r="C5449" s="588" t="s">
        <v>26496</v>
      </c>
      <c r="D5449" s="589" t="s">
        <v>34276</v>
      </c>
    </row>
    <row r="5450" spans="1:4" ht="13.5" x14ac:dyDescent="0.25">
      <c r="A5450" s="588" t="s">
        <v>7366</v>
      </c>
      <c r="B5450" s="588" t="s">
        <v>34277</v>
      </c>
      <c r="C5450" s="588" t="s">
        <v>26496</v>
      </c>
      <c r="D5450" s="589" t="s">
        <v>34278</v>
      </c>
    </row>
    <row r="5451" spans="1:4" ht="13.5" x14ac:dyDescent="0.25">
      <c r="A5451" s="588" t="s">
        <v>7367</v>
      </c>
      <c r="B5451" s="588" t="s">
        <v>34279</v>
      </c>
      <c r="C5451" s="588" t="s">
        <v>26496</v>
      </c>
      <c r="D5451" s="589" t="s">
        <v>18933</v>
      </c>
    </row>
    <row r="5452" spans="1:4" ht="13.5" x14ac:dyDescent="0.25">
      <c r="A5452" s="588" t="s">
        <v>7368</v>
      </c>
      <c r="B5452" s="588" t="s">
        <v>34280</v>
      </c>
      <c r="C5452" s="588" t="s">
        <v>26496</v>
      </c>
      <c r="D5452" s="589" t="s">
        <v>17809</v>
      </c>
    </row>
    <row r="5453" spans="1:4" ht="13.5" x14ac:dyDescent="0.25">
      <c r="A5453" s="588" t="s">
        <v>7369</v>
      </c>
      <c r="B5453" s="588" t="s">
        <v>34281</v>
      </c>
      <c r="C5453" s="588" t="s">
        <v>26496</v>
      </c>
      <c r="D5453" s="589" t="s">
        <v>24004</v>
      </c>
    </row>
    <row r="5454" spans="1:4" ht="13.5" x14ac:dyDescent="0.25">
      <c r="A5454" s="588" t="s">
        <v>7370</v>
      </c>
      <c r="B5454" s="588" t="s">
        <v>34282</v>
      </c>
      <c r="C5454" s="588" t="s">
        <v>26496</v>
      </c>
      <c r="D5454" s="589" t="s">
        <v>31856</v>
      </c>
    </row>
    <row r="5455" spans="1:4" ht="13.5" x14ac:dyDescent="0.25">
      <c r="A5455" s="588" t="s">
        <v>7371</v>
      </c>
      <c r="B5455" s="588" t="s">
        <v>34283</v>
      </c>
      <c r="C5455" s="588" t="s">
        <v>26496</v>
      </c>
      <c r="D5455" s="589" t="s">
        <v>13675</v>
      </c>
    </row>
    <row r="5456" spans="1:4" ht="13.5" x14ac:dyDescent="0.25">
      <c r="A5456" s="588" t="s">
        <v>7372</v>
      </c>
      <c r="B5456" s="588" t="s">
        <v>34284</v>
      </c>
      <c r="C5456" s="588" t="s">
        <v>26496</v>
      </c>
      <c r="D5456" s="589" t="s">
        <v>14550</v>
      </c>
    </row>
    <row r="5457" spans="1:4" ht="13.5" x14ac:dyDescent="0.25">
      <c r="A5457" s="588" t="s">
        <v>7373</v>
      </c>
      <c r="B5457" s="588" t="s">
        <v>34285</v>
      </c>
      <c r="C5457" s="588" t="s">
        <v>26496</v>
      </c>
      <c r="D5457" s="589" t="s">
        <v>34286</v>
      </c>
    </row>
    <row r="5458" spans="1:4" ht="13.5" x14ac:dyDescent="0.25">
      <c r="A5458" s="588" t="s">
        <v>7374</v>
      </c>
      <c r="B5458" s="588" t="s">
        <v>34287</v>
      </c>
      <c r="C5458" s="588" t="s">
        <v>26496</v>
      </c>
      <c r="D5458" s="589" t="s">
        <v>25800</v>
      </c>
    </row>
    <row r="5459" spans="1:4" ht="13.5" x14ac:dyDescent="0.25">
      <c r="A5459" s="588" t="s">
        <v>7375</v>
      </c>
      <c r="B5459" s="588" t="s">
        <v>34288</v>
      </c>
      <c r="C5459" s="588" t="s">
        <v>26496</v>
      </c>
      <c r="D5459" s="589" t="s">
        <v>542</v>
      </c>
    </row>
    <row r="5460" spans="1:4" ht="13.5" x14ac:dyDescent="0.25">
      <c r="A5460" s="588" t="s">
        <v>7376</v>
      </c>
      <c r="B5460" s="588" t="s">
        <v>34289</v>
      </c>
      <c r="C5460" s="588" t="s">
        <v>26496</v>
      </c>
      <c r="D5460" s="589" t="s">
        <v>841</v>
      </c>
    </row>
    <row r="5461" spans="1:4" ht="13.5" x14ac:dyDescent="0.25">
      <c r="A5461" s="588" t="s">
        <v>7377</v>
      </c>
      <c r="B5461" s="588" t="s">
        <v>34290</v>
      </c>
      <c r="C5461" s="588" t="s">
        <v>26496</v>
      </c>
      <c r="D5461" s="589" t="s">
        <v>18136</v>
      </c>
    </row>
    <row r="5462" spans="1:4" ht="13.5" x14ac:dyDescent="0.25">
      <c r="A5462" s="588" t="s">
        <v>7378</v>
      </c>
      <c r="B5462" s="588" t="s">
        <v>34291</v>
      </c>
      <c r="C5462" s="588" t="s">
        <v>26496</v>
      </c>
      <c r="D5462" s="589" t="s">
        <v>34292</v>
      </c>
    </row>
    <row r="5463" spans="1:4" ht="13.5" x14ac:dyDescent="0.25">
      <c r="A5463" s="588" t="s">
        <v>7379</v>
      </c>
      <c r="B5463" s="588" t="s">
        <v>34293</v>
      </c>
      <c r="C5463" s="588" t="s">
        <v>26496</v>
      </c>
      <c r="D5463" s="589" t="s">
        <v>34294</v>
      </c>
    </row>
    <row r="5464" spans="1:4" ht="13.5" x14ac:dyDescent="0.25">
      <c r="A5464" s="588" t="s">
        <v>7380</v>
      </c>
      <c r="B5464" s="588" t="s">
        <v>34295</v>
      </c>
      <c r="C5464" s="588" t="s">
        <v>26496</v>
      </c>
      <c r="D5464" s="589" t="s">
        <v>34296</v>
      </c>
    </row>
    <row r="5465" spans="1:4" ht="13.5" x14ac:dyDescent="0.25">
      <c r="A5465" s="588" t="s">
        <v>7381</v>
      </c>
      <c r="B5465" s="588" t="s">
        <v>34297</v>
      </c>
      <c r="C5465" s="588" t="s">
        <v>26496</v>
      </c>
      <c r="D5465" s="589" t="s">
        <v>18794</v>
      </c>
    </row>
    <row r="5466" spans="1:4" ht="13.5" x14ac:dyDescent="0.25">
      <c r="A5466" s="588" t="s">
        <v>7382</v>
      </c>
      <c r="B5466" s="588" t="s">
        <v>34298</v>
      </c>
      <c r="C5466" s="588" t="s">
        <v>26496</v>
      </c>
      <c r="D5466" s="589" t="s">
        <v>34299</v>
      </c>
    </row>
    <row r="5467" spans="1:4" ht="13.5" x14ac:dyDescent="0.25">
      <c r="A5467" s="588" t="s">
        <v>7383</v>
      </c>
      <c r="B5467" s="588" t="s">
        <v>34300</v>
      </c>
      <c r="C5467" s="588" t="s">
        <v>26496</v>
      </c>
      <c r="D5467" s="589" t="s">
        <v>16886</v>
      </c>
    </row>
    <row r="5468" spans="1:4" ht="13.5" x14ac:dyDescent="0.25">
      <c r="A5468" s="588" t="s">
        <v>7384</v>
      </c>
      <c r="B5468" s="588" t="s">
        <v>34301</v>
      </c>
      <c r="C5468" s="588" t="s">
        <v>26496</v>
      </c>
      <c r="D5468" s="589" t="s">
        <v>34302</v>
      </c>
    </row>
    <row r="5469" spans="1:4" ht="13.5" x14ac:dyDescent="0.25">
      <c r="A5469" s="588" t="s">
        <v>7385</v>
      </c>
      <c r="B5469" s="588" t="s">
        <v>34303</v>
      </c>
      <c r="C5469" s="588" t="s">
        <v>26496</v>
      </c>
      <c r="D5469" s="589" t="s">
        <v>24004</v>
      </c>
    </row>
    <row r="5470" spans="1:4" ht="13.5" x14ac:dyDescent="0.25">
      <c r="A5470" s="588" t="s">
        <v>7386</v>
      </c>
      <c r="B5470" s="588" t="s">
        <v>34304</v>
      </c>
      <c r="C5470" s="588" t="s">
        <v>26496</v>
      </c>
      <c r="D5470" s="589" t="s">
        <v>34305</v>
      </c>
    </row>
    <row r="5471" spans="1:4" ht="13.5" x14ac:dyDescent="0.25">
      <c r="A5471" s="588" t="s">
        <v>7388</v>
      </c>
      <c r="B5471" s="588" t="s">
        <v>34306</v>
      </c>
      <c r="C5471" s="588" t="s">
        <v>26496</v>
      </c>
      <c r="D5471" s="589" t="s">
        <v>17686</v>
      </c>
    </row>
    <row r="5472" spans="1:4" ht="13.5" x14ac:dyDescent="0.25">
      <c r="A5472" s="588" t="s">
        <v>7389</v>
      </c>
      <c r="B5472" s="588" t="s">
        <v>34307</v>
      </c>
      <c r="C5472" s="588" t="s">
        <v>26496</v>
      </c>
      <c r="D5472" s="589" t="s">
        <v>34308</v>
      </c>
    </row>
    <row r="5473" spans="1:4" ht="13.5" x14ac:dyDescent="0.25">
      <c r="A5473" s="588" t="s">
        <v>7390</v>
      </c>
      <c r="B5473" s="588" t="s">
        <v>34309</v>
      </c>
      <c r="C5473" s="588" t="s">
        <v>26496</v>
      </c>
      <c r="D5473" s="589" t="s">
        <v>16554</v>
      </c>
    </row>
    <row r="5474" spans="1:4" ht="13.5" x14ac:dyDescent="0.25">
      <c r="A5474" s="588" t="s">
        <v>7391</v>
      </c>
      <c r="B5474" s="588" t="s">
        <v>34310</v>
      </c>
      <c r="C5474" s="588" t="s">
        <v>26496</v>
      </c>
      <c r="D5474" s="589" t="s">
        <v>32236</v>
      </c>
    </row>
    <row r="5475" spans="1:4" ht="13.5" x14ac:dyDescent="0.25">
      <c r="A5475" s="588" t="s">
        <v>7392</v>
      </c>
      <c r="B5475" s="588" t="s">
        <v>34311</v>
      </c>
      <c r="C5475" s="588" t="s">
        <v>26496</v>
      </c>
      <c r="D5475" s="589" t="s">
        <v>17369</v>
      </c>
    </row>
    <row r="5476" spans="1:4" ht="13.5" x14ac:dyDescent="0.25">
      <c r="A5476" s="588" t="s">
        <v>7393</v>
      </c>
      <c r="B5476" s="588" t="s">
        <v>34312</v>
      </c>
      <c r="C5476" s="588" t="s">
        <v>26496</v>
      </c>
      <c r="D5476" s="589" t="s">
        <v>34313</v>
      </c>
    </row>
    <row r="5477" spans="1:4" ht="13.5" x14ac:dyDescent="0.25">
      <c r="A5477" s="588" t="s">
        <v>7394</v>
      </c>
      <c r="B5477" s="588" t="s">
        <v>34314</v>
      </c>
      <c r="C5477" s="588" t="s">
        <v>26496</v>
      </c>
      <c r="D5477" s="589" t="s">
        <v>34315</v>
      </c>
    </row>
    <row r="5478" spans="1:4" ht="13.5" x14ac:dyDescent="0.25">
      <c r="A5478" s="588" t="s">
        <v>7395</v>
      </c>
      <c r="B5478" s="588" t="s">
        <v>34316</v>
      </c>
      <c r="C5478" s="588" t="s">
        <v>26496</v>
      </c>
      <c r="D5478" s="589" t="s">
        <v>34317</v>
      </c>
    </row>
    <row r="5479" spans="1:4" ht="13.5" x14ac:dyDescent="0.25">
      <c r="A5479" s="588" t="s">
        <v>7396</v>
      </c>
      <c r="B5479" s="588" t="s">
        <v>34318</v>
      </c>
      <c r="C5479" s="588" t="s">
        <v>26496</v>
      </c>
      <c r="D5479" s="589" t="s">
        <v>14709</v>
      </c>
    </row>
    <row r="5480" spans="1:4" ht="13.5" x14ac:dyDescent="0.25">
      <c r="A5480" s="588" t="s">
        <v>7397</v>
      </c>
      <c r="B5480" s="588" t="s">
        <v>34319</v>
      </c>
      <c r="C5480" s="588" t="s">
        <v>26496</v>
      </c>
      <c r="D5480" s="589" t="s">
        <v>19454</v>
      </c>
    </row>
    <row r="5481" spans="1:4" ht="13.5" x14ac:dyDescent="0.25">
      <c r="A5481" s="588" t="s">
        <v>7399</v>
      </c>
      <c r="B5481" s="588" t="s">
        <v>34320</v>
      </c>
      <c r="C5481" s="588" t="s">
        <v>26496</v>
      </c>
      <c r="D5481" s="589" t="s">
        <v>26146</v>
      </c>
    </row>
    <row r="5482" spans="1:4" ht="13.5" x14ac:dyDescent="0.25">
      <c r="A5482" s="588" t="s">
        <v>7400</v>
      </c>
      <c r="B5482" s="588" t="s">
        <v>34321</v>
      </c>
      <c r="C5482" s="588" t="s">
        <v>26496</v>
      </c>
      <c r="D5482" s="589" t="s">
        <v>5217</v>
      </c>
    </row>
    <row r="5483" spans="1:4" ht="13.5" x14ac:dyDescent="0.25">
      <c r="A5483" s="588" t="s">
        <v>7401</v>
      </c>
      <c r="B5483" s="588" t="s">
        <v>34322</v>
      </c>
      <c r="C5483" s="588" t="s">
        <v>26496</v>
      </c>
      <c r="D5483" s="589" t="s">
        <v>34323</v>
      </c>
    </row>
    <row r="5484" spans="1:4" ht="13.5" x14ac:dyDescent="0.25">
      <c r="A5484" s="588" t="s">
        <v>7402</v>
      </c>
      <c r="B5484" s="588" t="s">
        <v>34324</v>
      </c>
      <c r="C5484" s="588" t="s">
        <v>26496</v>
      </c>
      <c r="D5484" s="589" t="s">
        <v>1152</v>
      </c>
    </row>
    <row r="5485" spans="1:4" ht="13.5" x14ac:dyDescent="0.25">
      <c r="A5485" s="588" t="s">
        <v>7403</v>
      </c>
      <c r="B5485" s="588" t="s">
        <v>34325</v>
      </c>
      <c r="C5485" s="588" t="s">
        <v>26496</v>
      </c>
      <c r="D5485" s="589" t="s">
        <v>34326</v>
      </c>
    </row>
    <row r="5486" spans="1:4" ht="13.5" x14ac:dyDescent="0.25">
      <c r="A5486" s="588" t="s">
        <v>7404</v>
      </c>
      <c r="B5486" s="588" t="s">
        <v>34327</v>
      </c>
      <c r="C5486" s="588" t="s">
        <v>26496</v>
      </c>
      <c r="D5486" s="589" t="s">
        <v>34328</v>
      </c>
    </row>
    <row r="5487" spans="1:4" ht="13.5" x14ac:dyDescent="0.25">
      <c r="A5487" s="588" t="s">
        <v>7405</v>
      </c>
      <c r="B5487" s="588" t="s">
        <v>34329</v>
      </c>
      <c r="C5487" s="588" t="s">
        <v>26496</v>
      </c>
      <c r="D5487" s="589" t="s">
        <v>34330</v>
      </c>
    </row>
    <row r="5488" spans="1:4" ht="13.5" x14ac:dyDescent="0.25">
      <c r="A5488" s="588" t="s">
        <v>7406</v>
      </c>
      <c r="B5488" s="588" t="s">
        <v>34331</v>
      </c>
      <c r="C5488" s="588" t="s">
        <v>26496</v>
      </c>
      <c r="D5488" s="589" t="s">
        <v>34332</v>
      </c>
    </row>
    <row r="5489" spans="1:4" ht="13.5" x14ac:dyDescent="0.25">
      <c r="A5489" s="588" t="s">
        <v>7407</v>
      </c>
      <c r="B5489" s="588" t="s">
        <v>34333</v>
      </c>
      <c r="C5489" s="588" t="s">
        <v>26496</v>
      </c>
      <c r="D5489" s="589" t="s">
        <v>34334</v>
      </c>
    </row>
    <row r="5490" spans="1:4" ht="13.5" x14ac:dyDescent="0.25">
      <c r="A5490" s="588" t="s">
        <v>7408</v>
      </c>
      <c r="B5490" s="588" t="s">
        <v>34335</v>
      </c>
      <c r="C5490" s="588" t="s">
        <v>26496</v>
      </c>
      <c r="D5490" s="589" t="s">
        <v>18701</v>
      </c>
    </row>
    <row r="5491" spans="1:4" ht="13.5" x14ac:dyDescent="0.25">
      <c r="A5491" s="588" t="s">
        <v>7409</v>
      </c>
      <c r="B5491" s="588" t="s">
        <v>34336</v>
      </c>
      <c r="C5491" s="588" t="s">
        <v>26496</v>
      </c>
      <c r="D5491" s="589" t="s">
        <v>26821</v>
      </c>
    </row>
    <row r="5492" spans="1:4" ht="13.5" x14ac:dyDescent="0.25">
      <c r="A5492" s="588" t="s">
        <v>7410</v>
      </c>
      <c r="B5492" s="588" t="s">
        <v>34337</v>
      </c>
      <c r="C5492" s="588" t="s">
        <v>26496</v>
      </c>
      <c r="D5492" s="589" t="s">
        <v>26465</v>
      </c>
    </row>
    <row r="5493" spans="1:4" ht="13.5" x14ac:dyDescent="0.25">
      <c r="A5493" s="588" t="s">
        <v>7411</v>
      </c>
      <c r="B5493" s="588" t="s">
        <v>34338</v>
      </c>
      <c r="C5493" s="588" t="s">
        <v>26496</v>
      </c>
      <c r="D5493" s="589" t="s">
        <v>34339</v>
      </c>
    </row>
    <row r="5494" spans="1:4" ht="13.5" x14ac:dyDescent="0.25">
      <c r="A5494" s="588" t="s">
        <v>7412</v>
      </c>
      <c r="B5494" s="588" t="s">
        <v>34340</v>
      </c>
      <c r="C5494" s="588" t="s">
        <v>26496</v>
      </c>
      <c r="D5494" s="589" t="s">
        <v>34341</v>
      </c>
    </row>
    <row r="5495" spans="1:4" ht="13.5" x14ac:dyDescent="0.25">
      <c r="A5495" s="588" t="s">
        <v>7413</v>
      </c>
      <c r="B5495" s="588" t="s">
        <v>34342</v>
      </c>
      <c r="C5495" s="588" t="s">
        <v>26496</v>
      </c>
      <c r="D5495" s="589" t="s">
        <v>34343</v>
      </c>
    </row>
    <row r="5496" spans="1:4" ht="13.5" x14ac:dyDescent="0.25">
      <c r="A5496" s="588" t="s">
        <v>7414</v>
      </c>
      <c r="B5496" s="588" t="s">
        <v>34344</v>
      </c>
      <c r="C5496" s="588" t="s">
        <v>26496</v>
      </c>
      <c r="D5496" s="589" t="s">
        <v>34345</v>
      </c>
    </row>
    <row r="5497" spans="1:4" ht="13.5" x14ac:dyDescent="0.25">
      <c r="A5497" s="588" t="s">
        <v>7415</v>
      </c>
      <c r="B5497" s="588" t="s">
        <v>34346</v>
      </c>
      <c r="C5497" s="588" t="s">
        <v>26496</v>
      </c>
      <c r="D5497" s="589" t="s">
        <v>31899</v>
      </c>
    </row>
    <row r="5498" spans="1:4" ht="13.5" x14ac:dyDescent="0.25">
      <c r="A5498" s="588" t="s">
        <v>7416</v>
      </c>
      <c r="B5498" s="588" t="s">
        <v>34347</v>
      </c>
      <c r="C5498" s="588" t="s">
        <v>26496</v>
      </c>
      <c r="D5498" s="589" t="s">
        <v>34348</v>
      </c>
    </row>
    <row r="5499" spans="1:4" ht="13.5" x14ac:dyDescent="0.25">
      <c r="A5499" s="588" t="s">
        <v>7417</v>
      </c>
      <c r="B5499" s="588" t="s">
        <v>34349</v>
      </c>
      <c r="C5499" s="588" t="s">
        <v>26496</v>
      </c>
      <c r="D5499" s="589" t="s">
        <v>34350</v>
      </c>
    </row>
    <row r="5500" spans="1:4" ht="13.5" x14ac:dyDescent="0.25">
      <c r="A5500" s="588" t="s">
        <v>7418</v>
      </c>
      <c r="B5500" s="588" t="s">
        <v>34351</v>
      </c>
      <c r="C5500" s="588" t="s">
        <v>26496</v>
      </c>
      <c r="D5500" s="589" t="s">
        <v>30870</v>
      </c>
    </row>
    <row r="5501" spans="1:4" ht="13.5" x14ac:dyDescent="0.25">
      <c r="A5501" s="588" t="s">
        <v>7419</v>
      </c>
      <c r="B5501" s="588" t="s">
        <v>34352</v>
      </c>
      <c r="C5501" s="588" t="s">
        <v>26496</v>
      </c>
      <c r="D5501" s="589" t="s">
        <v>25358</v>
      </c>
    </row>
    <row r="5502" spans="1:4" ht="13.5" x14ac:dyDescent="0.25">
      <c r="A5502" s="588" t="s">
        <v>7421</v>
      </c>
      <c r="B5502" s="588" t="s">
        <v>34353</v>
      </c>
      <c r="C5502" s="588" t="s">
        <v>26496</v>
      </c>
      <c r="D5502" s="589" t="s">
        <v>31564</v>
      </c>
    </row>
    <row r="5503" spans="1:4" ht="13.5" x14ac:dyDescent="0.25">
      <c r="A5503" s="588" t="s">
        <v>7422</v>
      </c>
      <c r="B5503" s="588" t="s">
        <v>34354</v>
      </c>
      <c r="C5503" s="588" t="s">
        <v>26496</v>
      </c>
      <c r="D5503" s="589" t="s">
        <v>34355</v>
      </c>
    </row>
    <row r="5504" spans="1:4" ht="13.5" x14ac:dyDescent="0.25">
      <c r="A5504" s="588" t="s">
        <v>7423</v>
      </c>
      <c r="B5504" s="588" t="s">
        <v>34356</v>
      </c>
      <c r="C5504" s="588" t="s">
        <v>26496</v>
      </c>
      <c r="D5504" s="589" t="s">
        <v>34357</v>
      </c>
    </row>
    <row r="5505" spans="1:4" ht="13.5" x14ac:dyDescent="0.25">
      <c r="A5505" s="588" t="s">
        <v>7424</v>
      </c>
      <c r="B5505" s="588" t="s">
        <v>34358</v>
      </c>
      <c r="C5505" s="588" t="s">
        <v>26496</v>
      </c>
      <c r="D5505" s="589" t="s">
        <v>34359</v>
      </c>
    </row>
    <row r="5506" spans="1:4" ht="13.5" x14ac:dyDescent="0.25">
      <c r="A5506" s="588" t="s">
        <v>7425</v>
      </c>
      <c r="B5506" s="588" t="s">
        <v>34360</v>
      </c>
      <c r="C5506" s="588" t="s">
        <v>26496</v>
      </c>
      <c r="D5506" s="589" t="s">
        <v>34361</v>
      </c>
    </row>
    <row r="5507" spans="1:4" ht="13.5" x14ac:dyDescent="0.25">
      <c r="A5507" s="588" t="s">
        <v>7426</v>
      </c>
      <c r="B5507" s="588" t="s">
        <v>34362</v>
      </c>
      <c r="C5507" s="588" t="s">
        <v>26496</v>
      </c>
      <c r="D5507" s="589" t="s">
        <v>34363</v>
      </c>
    </row>
    <row r="5508" spans="1:4" ht="13.5" x14ac:dyDescent="0.25">
      <c r="A5508" s="588" t="s">
        <v>7427</v>
      </c>
      <c r="B5508" s="588" t="s">
        <v>34364</v>
      </c>
      <c r="C5508" s="588" t="s">
        <v>26496</v>
      </c>
      <c r="D5508" s="589" t="s">
        <v>34365</v>
      </c>
    </row>
    <row r="5509" spans="1:4" ht="13.5" x14ac:dyDescent="0.25">
      <c r="A5509" s="588" t="s">
        <v>7428</v>
      </c>
      <c r="B5509" s="588" t="s">
        <v>34366</v>
      </c>
      <c r="C5509" s="588" t="s">
        <v>26496</v>
      </c>
      <c r="D5509" s="589" t="s">
        <v>34367</v>
      </c>
    </row>
    <row r="5510" spans="1:4" ht="13.5" x14ac:dyDescent="0.25">
      <c r="A5510" s="588" t="s">
        <v>7429</v>
      </c>
      <c r="B5510" s="588" t="s">
        <v>34368</v>
      </c>
      <c r="C5510" s="588" t="s">
        <v>26496</v>
      </c>
      <c r="D5510" s="589" t="s">
        <v>34369</v>
      </c>
    </row>
    <row r="5511" spans="1:4" ht="13.5" x14ac:dyDescent="0.25">
      <c r="A5511" s="588" t="s">
        <v>7430</v>
      </c>
      <c r="B5511" s="588" t="s">
        <v>34370</v>
      </c>
      <c r="C5511" s="588" t="s">
        <v>26496</v>
      </c>
      <c r="D5511" s="589" t="s">
        <v>13490</v>
      </c>
    </row>
    <row r="5512" spans="1:4" ht="13.5" x14ac:dyDescent="0.25">
      <c r="A5512" s="588" t="s">
        <v>7431</v>
      </c>
      <c r="B5512" s="588" t="s">
        <v>34371</v>
      </c>
      <c r="C5512" s="588" t="s">
        <v>26496</v>
      </c>
      <c r="D5512" s="589" t="s">
        <v>34372</v>
      </c>
    </row>
    <row r="5513" spans="1:4" ht="13.5" x14ac:dyDescent="0.25">
      <c r="A5513" s="588" t="s">
        <v>7432</v>
      </c>
      <c r="B5513" s="588" t="s">
        <v>34373</v>
      </c>
      <c r="C5513" s="588" t="s">
        <v>26105</v>
      </c>
      <c r="D5513" s="589" t="s">
        <v>34374</v>
      </c>
    </row>
    <row r="5514" spans="1:4" ht="13.5" x14ac:dyDescent="0.25">
      <c r="A5514" s="588" t="s">
        <v>7433</v>
      </c>
      <c r="B5514" s="588" t="s">
        <v>34375</v>
      </c>
      <c r="C5514" s="588" t="s">
        <v>26496</v>
      </c>
      <c r="D5514" s="589" t="s">
        <v>507</v>
      </c>
    </row>
    <row r="5515" spans="1:4" ht="13.5" x14ac:dyDescent="0.25">
      <c r="A5515" s="588" t="s">
        <v>7434</v>
      </c>
      <c r="B5515" s="588" t="s">
        <v>34376</v>
      </c>
      <c r="C5515" s="588" t="s">
        <v>26496</v>
      </c>
      <c r="D5515" s="589" t="s">
        <v>7261</v>
      </c>
    </row>
    <row r="5516" spans="1:4" ht="13.5" x14ac:dyDescent="0.25">
      <c r="A5516" s="588" t="s">
        <v>7435</v>
      </c>
      <c r="B5516" s="588" t="s">
        <v>34377</v>
      </c>
      <c r="C5516" s="588" t="s">
        <v>26496</v>
      </c>
      <c r="D5516" s="589" t="s">
        <v>2660</v>
      </c>
    </row>
    <row r="5517" spans="1:4" ht="13.5" x14ac:dyDescent="0.25">
      <c r="A5517" s="588" t="s">
        <v>7436</v>
      </c>
      <c r="B5517" s="588" t="s">
        <v>34378</v>
      </c>
      <c r="C5517" s="588" t="s">
        <v>26496</v>
      </c>
      <c r="D5517" s="589" t="s">
        <v>8139</v>
      </c>
    </row>
    <row r="5518" spans="1:4" ht="13.5" x14ac:dyDescent="0.25">
      <c r="A5518" s="588" t="s">
        <v>7437</v>
      </c>
      <c r="B5518" s="588" t="s">
        <v>34379</v>
      </c>
      <c r="C5518" s="588" t="s">
        <v>26496</v>
      </c>
      <c r="D5518" s="589" t="s">
        <v>1465</v>
      </c>
    </row>
    <row r="5519" spans="1:4" ht="13.5" x14ac:dyDescent="0.25">
      <c r="A5519" s="588" t="s">
        <v>7439</v>
      </c>
      <c r="B5519" s="588" t="s">
        <v>34380</v>
      </c>
      <c r="C5519" s="588" t="s">
        <v>26496</v>
      </c>
      <c r="D5519" s="589" t="s">
        <v>13626</v>
      </c>
    </row>
    <row r="5520" spans="1:4" ht="13.5" x14ac:dyDescent="0.25">
      <c r="A5520" s="588" t="s">
        <v>7440</v>
      </c>
      <c r="B5520" s="588" t="s">
        <v>34381</v>
      </c>
      <c r="C5520" s="588" t="s">
        <v>26496</v>
      </c>
      <c r="D5520" s="589" t="s">
        <v>189</v>
      </c>
    </row>
    <row r="5521" spans="1:4" ht="13.5" x14ac:dyDescent="0.25">
      <c r="A5521" s="588" t="s">
        <v>7441</v>
      </c>
      <c r="B5521" s="588" t="s">
        <v>34382</v>
      </c>
      <c r="C5521" s="588" t="s">
        <v>26496</v>
      </c>
      <c r="D5521" s="589" t="s">
        <v>27274</v>
      </c>
    </row>
    <row r="5522" spans="1:4" ht="13.5" x14ac:dyDescent="0.25">
      <c r="A5522" s="588" t="s">
        <v>7442</v>
      </c>
      <c r="B5522" s="588" t="s">
        <v>34383</v>
      </c>
      <c r="C5522" s="588" t="s">
        <v>26496</v>
      </c>
      <c r="D5522" s="589" t="s">
        <v>8139</v>
      </c>
    </row>
    <row r="5523" spans="1:4" ht="13.5" x14ac:dyDescent="0.25">
      <c r="A5523" s="588" t="s">
        <v>7443</v>
      </c>
      <c r="B5523" s="588" t="s">
        <v>34384</v>
      </c>
      <c r="C5523" s="588" t="s">
        <v>26496</v>
      </c>
      <c r="D5523" s="589" t="s">
        <v>418</v>
      </c>
    </row>
    <row r="5524" spans="1:4" ht="13.5" x14ac:dyDescent="0.25">
      <c r="A5524" s="588" t="s">
        <v>7444</v>
      </c>
      <c r="B5524" s="588" t="s">
        <v>34385</v>
      </c>
      <c r="C5524" s="588" t="s">
        <v>26496</v>
      </c>
      <c r="D5524" s="589" t="s">
        <v>34386</v>
      </c>
    </row>
    <row r="5525" spans="1:4" ht="13.5" x14ac:dyDescent="0.25">
      <c r="A5525" s="588" t="s">
        <v>7445</v>
      </c>
      <c r="B5525" s="588" t="s">
        <v>34387</v>
      </c>
      <c r="C5525" s="588" t="s">
        <v>26496</v>
      </c>
      <c r="D5525" s="589" t="s">
        <v>1537</v>
      </c>
    </row>
    <row r="5526" spans="1:4" ht="13.5" x14ac:dyDescent="0.25">
      <c r="A5526" s="588" t="s">
        <v>7446</v>
      </c>
      <c r="B5526" s="588" t="s">
        <v>34388</v>
      </c>
      <c r="C5526" s="588" t="s">
        <v>26496</v>
      </c>
      <c r="D5526" s="589" t="s">
        <v>866</v>
      </c>
    </row>
    <row r="5527" spans="1:4" ht="13.5" x14ac:dyDescent="0.25">
      <c r="A5527" s="588" t="s">
        <v>7447</v>
      </c>
      <c r="B5527" s="588" t="s">
        <v>34389</v>
      </c>
      <c r="C5527" s="588" t="s">
        <v>26496</v>
      </c>
      <c r="D5527" s="589" t="s">
        <v>4325</v>
      </c>
    </row>
    <row r="5528" spans="1:4" ht="13.5" x14ac:dyDescent="0.25">
      <c r="A5528" s="588" t="s">
        <v>7448</v>
      </c>
      <c r="B5528" s="588" t="s">
        <v>34390</v>
      </c>
      <c r="C5528" s="588" t="s">
        <v>26496</v>
      </c>
      <c r="D5528" s="589" t="s">
        <v>216</v>
      </c>
    </row>
    <row r="5529" spans="1:4" ht="13.5" x14ac:dyDescent="0.25">
      <c r="A5529" s="588" t="s">
        <v>7449</v>
      </c>
      <c r="B5529" s="588" t="s">
        <v>34391</v>
      </c>
      <c r="C5529" s="588" t="s">
        <v>26496</v>
      </c>
      <c r="D5529" s="589" t="s">
        <v>1932</v>
      </c>
    </row>
    <row r="5530" spans="1:4" ht="13.5" x14ac:dyDescent="0.25">
      <c r="A5530" s="588" t="s">
        <v>7450</v>
      </c>
      <c r="B5530" s="588" t="s">
        <v>34392</v>
      </c>
      <c r="C5530" s="588" t="s">
        <v>26496</v>
      </c>
      <c r="D5530" s="589" t="s">
        <v>985</v>
      </c>
    </row>
    <row r="5531" spans="1:4" ht="13.5" x14ac:dyDescent="0.25">
      <c r="A5531" s="588" t="s">
        <v>7452</v>
      </c>
      <c r="B5531" s="588" t="s">
        <v>34393</v>
      </c>
      <c r="C5531" s="588" t="s">
        <v>26496</v>
      </c>
      <c r="D5531" s="589" t="s">
        <v>1511</v>
      </c>
    </row>
    <row r="5532" spans="1:4" ht="13.5" x14ac:dyDescent="0.25">
      <c r="A5532" s="588" t="s">
        <v>7453</v>
      </c>
      <c r="B5532" s="588" t="s">
        <v>34394</v>
      </c>
      <c r="C5532" s="588" t="s">
        <v>26496</v>
      </c>
      <c r="D5532" s="589" t="s">
        <v>773</v>
      </c>
    </row>
    <row r="5533" spans="1:4" ht="13.5" x14ac:dyDescent="0.25">
      <c r="A5533" s="588" t="s">
        <v>7454</v>
      </c>
      <c r="B5533" s="588" t="s">
        <v>34395</v>
      </c>
      <c r="C5533" s="588" t="s">
        <v>26496</v>
      </c>
      <c r="D5533" s="589" t="s">
        <v>5064</v>
      </c>
    </row>
    <row r="5534" spans="1:4" ht="13.5" x14ac:dyDescent="0.25">
      <c r="A5534" s="588" t="s">
        <v>7455</v>
      </c>
      <c r="B5534" s="588" t="s">
        <v>34396</v>
      </c>
      <c r="C5534" s="588" t="s">
        <v>26496</v>
      </c>
      <c r="D5534" s="589" t="s">
        <v>13401</v>
      </c>
    </row>
    <row r="5535" spans="1:4" ht="13.5" x14ac:dyDescent="0.25">
      <c r="A5535" s="588" t="s">
        <v>7456</v>
      </c>
      <c r="B5535" s="588" t="s">
        <v>34397</v>
      </c>
      <c r="C5535" s="588" t="s">
        <v>26496</v>
      </c>
      <c r="D5535" s="589" t="s">
        <v>5378</v>
      </c>
    </row>
    <row r="5536" spans="1:4" ht="13.5" x14ac:dyDescent="0.25">
      <c r="A5536" s="588" t="s">
        <v>7457</v>
      </c>
      <c r="B5536" s="588" t="s">
        <v>34398</v>
      </c>
      <c r="C5536" s="588" t="s">
        <v>26496</v>
      </c>
      <c r="D5536" s="589" t="s">
        <v>34399</v>
      </c>
    </row>
    <row r="5537" spans="1:4" ht="13.5" x14ac:dyDescent="0.25">
      <c r="A5537" s="588" t="s">
        <v>7458</v>
      </c>
      <c r="B5537" s="588" t="s">
        <v>34400</v>
      </c>
      <c r="C5537" s="588" t="s">
        <v>26496</v>
      </c>
      <c r="D5537" s="589" t="s">
        <v>721</v>
      </c>
    </row>
    <row r="5538" spans="1:4" ht="13.5" x14ac:dyDescent="0.25">
      <c r="A5538" s="588" t="s">
        <v>7459</v>
      </c>
      <c r="B5538" s="588" t="s">
        <v>34401</v>
      </c>
      <c r="C5538" s="588" t="s">
        <v>26496</v>
      </c>
      <c r="D5538" s="589" t="s">
        <v>14303</v>
      </c>
    </row>
    <row r="5539" spans="1:4" ht="13.5" x14ac:dyDescent="0.25">
      <c r="A5539" s="588" t="s">
        <v>7460</v>
      </c>
      <c r="B5539" s="588" t="s">
        <v>34402</v>
      </c>
      <c r="C5539" s="588" t="s">
        <v>26496</v>
      </c>
      <c r="D5539" s="589" t="s">
        <v>1009</v>
      </c>
    </row>
    <row r="5540" spans="1:4" ht="13.5" x14ac:dyDescent="0.25">
      <c r="A5540" s="588" t="s">
        <v>7461</v>
      </c>
      <c r="B5540" s="588" t="s">
        <v>34403</v>
      </c>
      <c r="C5540" s="588" t="s">
        <v>26496</v>
      </c>
      <c r="D5540" s="589" t="s">
        <v>14592</v>
      </c>
    </row>
    <row r="5541" spans="1:4" ht="13.5" x14ac:dyDescent="0.25">
      <c r="A5541" s="588" t="s">
        <v>7462</v>
      </c>
      <c r="B5541" s="588" t="s">
        <v>34404</v>
      </c>
      <c r="C5541" s="588" t="s">
        <v>26496</v>
      </c>
      <c r="D5541" s="589" t="s">
        <v>1220</v>
      </c>
    </row>
    <row r="5542" spans="1:4" ht="13.5" x14ac:dyDescent="0.25">
      <c r="A5542" s="588" t="s">
        <v>7463</v>
      </c>
      <c r="B5542" s="588" t="s">
        <v>34405</v>
      </c>
      <c r="C5542" s="588" t="s">
        <v>26496</v>
      </c>
      <c r="D5542" s="589" t="s">
        <v>661</v>
      </c>
    </row>
    <row r="5543" spans="1:4" ht="13.5" x14ac:dyDescent="0.25">
      <c r="A5543" s="588" t="s">
        <v>7464</v>
      </c>
      <c r="B5543" s="588" t="s">
        <v>34406</v>
      </c>
      <c r="C5543" s="588" t="s">
        <v>26496</v>
      </c>
      <c r="D5543" s="589" t="s">
        <v>2433</v>
      </c>
    </row>
    <row r="5544" spans="1:4" ht="13.5" x14ac:dyDescent="0.25">
      <c r="A5544" s="588" t="s">
        <v>7465</v>
      </c>
      <c r="B5544" s="588" t="s">
        <v>34407</v>
      </c>
      <c r="C5544" s="588" t="s">
        <v>26496</v>
      </c>
      <c r="D5544" s="589" t="s">
        <v>26142</v>
      </c>
    </row>
    <row r="5545" spans="1:4" ht="13.5" x14ac:dyDescent="0.25">
      <c r="A5545" s="588" t="s">
        <v>7467</v>
      </c>
      <c r="B5545" s="588" t="s">
        <v>34408</v>
      </c>
      <c r="C5545" s="588" t="s">
        <v>26496</v>
      </c>
      <c r="D5545" s="589" t="s">
        <v>998</v>
      </c>
    </row>
    <row r="5546" spans="1:4" ht="13.5" x14ac:dyDescent="0.25">
      <c r="A5546" s="588" t="s">
        <v>7468</v>
      </c>
      <c r="B5546" s="588" t="s">
        <v>34409</v>
      </c>
      <c r="C5546" s="588" t="s">
        <v>26496</v>
      </c>
      <c r="D5546" s="589" t="s">
        <v>34410</v>
      </c>
    </row>
    <row r="5547" spans="1:4" ht="13.5" x14ac:dyDescent="0.25">
      <c r="A5547" s="588" t="s">
        <v>7469</v>
      </c>
      <c r="B5547" s="588" t="s">
        <v>34411</v>
      </c>
      <c r="C5547" s="588" t="s">
        <v>26496</v>
      </c>
      <c r="D5547" s="589" t="s">
        <v>13888</v>
      </c>
    </row>
    <row r="5548" spans="1:4" ht="13.5" x14ac:dyDescent="0.25">
      <c r="A5548" s="588" t="s">
        <v>7470</v>
      </c>
      <c r="B5548" s="588" t="s">
        <v>34412</v>
      </c>
      <c r="C5548" s="588" t="s">
        <v>26496</v>
      </c>
      <c r="D5548" s="589" t="s">
        <v>22858</v>
      </c>
    </row>
    <row r="5549" spans="1:4" ht="13.5" x14ac:dyDescent="0.25">
      <c r="A5549" s="588" t="s">
        <v>7471</v>
      </c>
      <c r="B5549" s="588" t="s">
        <v>34413</v>
      </c>
      <c r="C5549" s="588" t="s">
        <v>26496</v>
      </c>
      <c r="D5549" s="589" t="s">
        <v>34414</v>
      </c>
    </row>
    <row r="5550" spans="1:4" ht="13.5" x14ac:dyDescent="0.25">
      <c r="A5550" s="588" t="s">
        <v>7472</v>
      </c>
      <c r="B5550" s="588" t="s">
        <v>34415</v>
      </c>
      <c r="C5550" s="588" t="s">
        <v>26496</v>
      </c>
      <c r="D5550" s="589" t="s">
        <v>17613</v>
      </c>
    </row>
    <row r="5551" spans="1:4" ht="13.5" x14ac:dyDescent="0.25">
      <c r="A5551" s="588" t="s">
        <v>7473</v>
      </c>
      <c r="B5551" s="588" t="s">
        <v>34416</v>
      </c>
      <c r="C5551" s="588" t="s">
        <v>26496</v>
      </c>
      <c r="D5551" s="589" t="s">
        <v>1425</v>
      </c>
    </row>
    <row r="5552" spans="1:4" ht="13.5" x14ac:dyDescent="0.25">
      <c r="A5552" s="588" t="s">
        <v>7474</v>
      </c>
      <c r="B5552" s="588" t="s">
        <v>34417</v>
      </c>
      <c r="C5552" s="588" t="s">
        <v>26496</v>
      </c>
      <c r="D5552" s="589" t="s">
        <v>34418</v>
      </c>
    </row>
    <row r="5553" spans="1:4" ht="13.5" x14ac:dyDescent="0.25">
      <c r="A5553" s="588" t="s">
        <v>7475</v>
      </c>
      <c r="B5553" s="588" t="s">
        <v>34419</v>
      </c>
      <c r="C5553" s="588" t="s">
        <v>26496</v>
      </c>
      <c r="D5553" s="589" t="s">
        <v>966</v>
      </c>
    </row>
    <row r="5554" spans="1:4" ht="13.5" x14ac:dyDescent="0.25">
      <c r="A5554" s="588" t="s">
        <v>7477</v>
      </c>
      <c r="B5554" s="588" t="s">
        <v>34420</v>
      </c>
      <c r="C5554" s="588" t="s">
        <v>26496</v>
      </c>
      <c r="D5554" s="589" t="s">
        <v>1043</v>
      </c>
    </row>
    <row r="5555" spans="1:4" ht="13.5" x14ac:dyDescent="0.25">
      <c r="A5555" s="588" t="s">
        <v>7478</v>
      </c>
      <c r="B5555" s="588" t="s">
        <v>34421</v>
      </c>
      <c r="C5555" s="588" t="s">
        <v>26496</v>
      </c>
      <c r="D5555" s="589" t="s">
        <v>21399</v>
      </c>
    </row>
    <row r="5556" spans="1:4" ht="13.5" x14ac:dyDescent="0.25">
      <c r="A5556" s="588" t="s">
        <v>7479</v>
      </c>
      <c r="B5556" s="588" t="s">
        <v>34422</v>
      </c>
      <c r="C5556" s="588" t="s">
        <v>26496</v>
      </c>
      <c r="D5556" s="589" t="s">
        <v>4776</v>
      </c>
    </row>
    <row r="5557" spans="1:4" ht="13.5" x14ac:dyDescent="0.25">
      <c r="A5557" s="588" t="s">
        <v>7480</v>
      </c>
      <c r="B5557" s="588" t="s">
        <v>34423</v>
      </c>
      <c r="C5557" s="588" t="s">
        <v>26496</v>
      </c>
      <c r="D5557" s="589" t="s">
        <v>13425</v>
      </c>
    </row>
    <row r="5558" spans="1:4" ht="13.5" x14ac:dyDescent="0.25">
      <c r="A5558" s="588" t="s">
        <v>7481</v>
      </c>
      <c r="B5558" s="588" t="s">
        <v>34424</v>
      </c>
      <c r="C5558" s="588" t="s">
        <v>26496</v>
      </c>
      <c r="D5558" s="589" t="s">
        <v>18394</v>
      </c>
    </row>
    <row r="5559" spans="1:4" ht="13.5" x14ac:dyDescent="0.25">
      <c r="A5559" s="588" t="s">
        <v>7482</v>
      </c>
      <c r="B5559" s="588" t="s">
        <v>34425</v>
      </c>
      <c r="C5559" s="588" t="s">
        <v>26496</v>
      </c>
      <c r="D5559" s="589" t="s">
        <v>31662</v>
      </c>
    </row>
    <row r="5560" spans="1:4" ht="13.5" x14ac:dyDescent="0.25">
      <c r="A5560" s="588" t="s">
        <v>7483</v>
      </c>
      <c r="B5560" s="588" t="s">
        <v>34426</v>
      </c>
      <c r="C5560" s="588" t="s">
        <v>26496</v>
      </c>
      <c r="D5560" s="589" t="s">
        <v>34427</v>
      </c>
    </row>
    <row r="5561" spans="1:4" ht="13.5" x14ac:dyDescent="0.25">
      <c r="A5561" s="588" t="s">
        <v>7484</v>
      </c>
      <c r="B5561" s="588" t="s">
        <v>34428</v>
      </c>
      <c r="C5561" s="588" t="s">
        <v>26496</v>
      </c>
      <c r="D5561" s="589" t="s">
        <v>20160</v>
      </c>
    </row>
    <row r="5562" spans="1:4" ht="13.5" x14ac:dyDescent="0.25">
      <c r="A5562" s="588" t="s">
        <v>7485</v>
      </c>
      <c r="B5562" s="588" t="s">
        <v>34429</v>
      </c>
      <c r="C5562" s="588" t="s">
        <v>26496</v>
      </c>
      <c r="D5562" s="589" t="s">
        <v>970</v>
      </c>
    </row>
    <row r="5563" spans="1:4" ht="13.5" x14ac:dyDescent="0.25">
      <c r="A5563" s="588" t="s">
        <v>7486</v>
      </c>
      <c r="B5563" s="588" t="s">
        <v>34430</v>
      </c>
      <c r="C5563" s="588" t="s">
        <v>26496</v>
      </c>
      <c r="D5563" s="589" t="s">
        <v>18274</v>
      </c>
    </row>
    <row r="5564" spans="1:4" ht="13.5" x14ac:dyDescent="0.25">
      <c r="A5564" s="588" t="s">
        <v>7487</v>
      </c>
      <c r="B5564" s="588" t="s">
        <v>34431</v>
      </c>
      <c r="C5564" s="588" t="s">
        <v>26496</v>
      </c>
      <c r="D5564" s="589" t="s">
        <v>31457</v>
      </c>
    </row>
    <row r="5565" spans="1:4" ht="13.5" x14ac:dyDescent="0.25">
      <c r="A5565" s="588" t="s">
        <v>7488</v>
      </c>
      <c r="B5565" s="588" t="s">
        <v>34432</v>
      </c>
      <c r="C5565" s="588" t="s">
        <v>26496</v>
      </c>
      <c r="D5565" s="589" t="s">
        <v>17181</v>
      </c>
    </row>
    <row r="5566" spans="1:4" ht="13.5" x14ac:dyDescent="0.25">
      <c r="A5566" s="588" t="s">
        <v>7489</v>
      </c>
      <c r="B5566" s="588" t="s">
        <v>34433</v>
      </c>
      <c r="C5566" s="588" t="s">
        <v>26496</v>
      </c>
      <c r="D5566" s="589" t="s">
        <v>18394</v>
      </c>
    </row>
    <row r="5567" spans="1:4" ht="13.5" x14ac:dyDescent="0.25">
      <c r="A5567" s="588" t="s">
        <v>7490</v>
      </c>
      <c r="B5567" s="588" t="s">
        <v>34434</v>
      </c>
      <c r="C5567" s="588" t="s">
        <v>26496</v>
      </c>
      <c r="D5567" s="589" t="s">
        <v>14763</v>
      </c>
    </row>
    <row r="5568" spans="1:4" ht="13.5" x14ac:dyDescent="0.25">
      <c r="A5568" s="588" t="s">
        <v>7491</v>
      </c>
      <c r="B5568" s="588" t="s">
        <v>34435</v>
      </c>
      <c r="C5568" s="588" t="s">
        <v>26496</v>
      </c>
      <c r="D5568" s="589" t="s">
        <v>34436</v>
      </c>
    </row>
    <row r="5569" spans="1:4" ht="13.5" x14ac:dyDescent="0.25">
      <c r="A5569" s="588" t="s">
        <v>7493</v>
      </c>
      <c r="B5569" s="588" t="s">
        <v>34437</v>
      </c>
      <c r="C5569" s="588" t="s">
        <v>26496</v>
      </c>
      <c r="D5569" s="589" t="s">
        <v>18977</v>
      </c>
    </row>
    <row r="5570" spans="1:4" ht="13.5" x14ac:dyDescent="0.25">
      <c r="A5570" s="588" t="s">
        <v>7494</v>
      </c>
      <c r="B5570" s="588" t="s">
        <v>34438</v>
      </c>
      <c r="C5570" s="588" t="s">
        <v>26496</v>
      </c>
      <c r="D5570" s="589" t="s">
        <v>14136</v>
      </c>
    </row>
    <row r="5571" spans="1:4" ht="13.5" x14ac:dyDescent="0.25">
      <c r="A5571" s="588" t="s">
        <v>7495</v>
      </c>
      <c r="B5571" s="588" t="s">
        <v>34439</v>
      </c>
      <c r="C5571" s="588" t="s">
        <v>26496</v>
      </c>
      <c r="D5571" s="589" t="s">
        <v>916</v>
      </c>
    </row>
    <row r="5572" spans="1:4" ht="13.5" x14ac:dyDescent="0.25">
      <c r="A5572" s="588" t="s">
        <v>7496</v>
      </c>
      <c r="B5572" s="588" t="s">
        <v>34440</v>
      </c>
      <c r="C5572" s="588" t="s">
        <v>26496</v>
      </c>
      <c r="D5572" s="589" t="s">
        <v>17153</v>
      </c>
    </row>
    <row r="5573" spans="1:4" ht="13.5" x14ac:dyDescent="0.25">
      <c r="A5573" s="588" t="s">
        <v>7497</v>
      </c>
      <c r="B5573" s="588" t="s">
        <v>34441</v>
      </c>
      <c r="C5573" s="588" t="s">
        <v>26496</v>
      </c>
      <c r="D5573" s="589" t="s">
        <v>645</v>
      </c>
    </row>
    <row r="5574" spans="1:4" ht="13.5" x14ac:dyDescent="0.25">
      <c r="A5574" s="588" t="s">
        <v>7498</v>
      </c>
      <c r="B5574" s="588" t="s">
        <v>34442</v>
      </c>
      <c r="C5574" s="588" t="s">
        <v>26496</v>
      </c>
      <c r="D5574" s="589" t="s">
        <v>21249</v>
      </c>
    </row>
    <row r="5575" spans="1:4" ht="13.5" x14ac:dyDescent="0.25">
      <c r="A5575" s="588" t="s">
        <v>7499</v>
      </c>
      <c r="B5575" s="588" t="s">
        <v>34443</v>
      </c>
      <c r="C5575" s="588" t="s">
        <v>26496</v>
      </c>
      <c r="D5575" s="589" t="s">
        <v>34444</v>
      </c>
    </row>
    <row r="5576" spans="1:4" ht="13.5" x14ac:dyDescent="0.25">
      <c r="A5576" s="588" t="s">
        <v>7501</v>
      </c>
      <c r="B5576" s="588" t="s">
        <v>34445</v>
      </c>
      <c r="C5576" s="588" t="s">
        <v>26496</v>
      </c>
      <c r="D5576" s="589" t="s">
        <v>24783</v>
      </c>
    </row>
    <row r="5577" spans="1:4" ht="13.5" x14ac:dyDescent="0.25">
      <c r="A5577" s="588" t="s">
        <v>7502</v>
      </c>
      <c r="B5577" s="588" t="s">
        <v>34446</v>
      </c>
      <c r="C5577" s="588" t="s">
        <v>26496</v>
      </c>
      <c r="D5577" s="589" t="s">
        <v>13646</v>
      </c>
    </row>
    <row r="5578" spans="1:4" ht="13.5" x14ac:dyDescent="0.25">
      <c r="A5578" s="588" t="s">
        <v>7503</v>
      </c>
      <c r="B5578" s="588" t="s">
        <v>34447</v>
      </c>
      <c r="C5578" s="588" t="s">
        <v>26496</v>
      </c>
      <c r="D5578" s="589" t="s">
        <v>17703</v>
      </c>
    </row>
    <row r="5579" spans="1:4" ht="13.5" x14ac:dyDescent="0.25">
      <c r="A5579" s="588" t="s">
        <v>7504</v>
      </c>
      <c r="B5579" s="588" t="s">
        <v>34448</v>
      </c>
      <c r="C5579" s="588" t="s">
        <v>26496</v>
      </c>
      <c r="D5579" s="589" t="s">
        <v>26144</v>
      </c>
    </row>
    <row r="5580" spans="1:4" ht="13.5" x14ac:dyDescent="0.25">
      <c r="A5580" s="588" t="s">
        <v>7505</v>
      </c>
      <c r="B5580" s="588" t="s">
        <v>34449</v>
      </c>
      <c r="C5580" s="588" t="s">
        <v>26496</v>
      </c>
      <c r="D5580" s="589" t="s">
        <v>617</v>
      </c>
    </row>
    <row r="5581" spans="1:4" ht="13.5" x14ac:dyDescent="0.25">
      <c r="A5581" s="588" t="s">
        <v>7506</v>
      </c>
      <c r="B5581" s="588" t="s">
        <v>34450</v>
      </c>
      <c r="C5581" s="588" t="s">
        <v>26496</v>
      </c>
      <c r="D5581" s="589" t="s">
        <v>17865</v>
      </c>
    </row>
    <row r="5582" spans="1:4" ht="13.5" x14ac:dyDescent="0.25">
      <c r="A5582" s="588" t="s">
        <v>7507</v>
      </c>
      <c r="B5582" s="588" t="s">
        <v>34451</v>
      </c>
      <c r="C5582" s="588" t="s">
        <v>26496</v>
      </c>
      <c r="D5582" s="589" t="s">
        <v>34452</v>
      </c>
    </row>
    <row r="5583" spans="1:4" ht="13.5" x14ac:dyDescent="0.25">
      <c r="A5583" s="588" t="s">
        <v>7508</v>
      </c>
      <c r="B5583" s="588" t="s">
        <v>34453</v>
      </c>
      <c r="C5583" s="588" t="s">
        <v>26496</v>
      </c>
      <c r="D5583" s="589" t="s">
        <v>34454</v>
      </c>
    </row>
    <row r="5584" spans="1:4" ht="13.5" x14ac:dyDescent="0.25">
      <c r="A5584" s="588" t="s">
        <v>7509</v>
      </c>
      <c r="B5584" s="588" t="s">
        <v>34455</v>
      </c>
      <c r="C5584" s="588" t="s">
        <v>26496</v>
      </c>
      <c r="D5584" s="589" t="s">
        <v>18968</v>
      </c>
    </row>
    <row r="5585" spans="1:4" ht="13.5" x14ac:dyDescent="0.25">
      <c r="A5585" s="588" t="s">
        <v>7510</v>
      </c>
      <c r="B5585" s="588" t="s">
        <v>34456</v>
      </c>
      <c r="C5585" s="588" t="s">
        <v>26496</v>
      </c>
      <c r="D5585" s="589" t="s">
        <v>617</v>
      </c>
    </row>
    <row r="5586" spans="1:4" ht="13.5" x14ac:dyDescent="0.25">
      <c r="A5586" s="588" t="s">
        <v>7512</v>
      </c>
      <c r="B5586" s="588" t="s">
        <v>34457</v>
      </c>
      <c r="C5586" s="588" t="s">
        <v>26496</v>
      </c>
      <c r="D5586" s="589" t="s">
        <v>34458</v>
      </c>
    </row>
    <row r="5587" spans="1:4" ht="13.5" x14ac:dyDescent="0.25">
      <c r="A5587" s="588" t="s">
        <v>7514</v>
      </c>
      <c r="B5587" s="588" t="s">
        <v>34459</v>
      </c>
      <c r="C5587" s="588" t="s">
        <v>26496</v>
      </c>
      <c r="D5587" s="589" t="s">
        <v>4980</v>
      </c>
    </row>
    <row r="5588" spans="1:4" ht="13.5" x14ac:dyDescent="0.25">
      <c r="A5588" s="588" t="s">
        <v>7515</v>
      </c>
      <c r="B5588" s="588" t="s">
        <v>34460</v>
      </c>
      <c r="C5588" s="588" t="s">
        <v>26496</v>
      </c>
      <c r="D5588" s="589" t="s">
        <v>34461</v>
      </c>
    </row>
    <row r="5589" spans="1:4" ht="13.5" x14ac:dyDescent="0.25">
      <c r="A5589" s="588" t="s">
        <v>7517</v>
      </c>
      <c r="B5589" s="588" t="s">
        <v>34462</v>
      </c>
      <c r="C5589" s="588" t="s">
        <v>26496</v>
      </c>
      <c r="D5589" s="589" t="s">
        <v>34463</v>
      </c>
    </row>
    <row r="5590" spans="1:4" ht="13.5" x14ac:dyDescent="0.25">
      <c r="A5590" s="588" t="s">
        <v>7518</v>
      </c>
      <c r="B5590" s="588" t="s">
        <v>34464</v>
      </c>
      <c r="C5590" s="588" t="s">
        <v>26496</v>
      </c>
      <c r="D5590" s="589" t="s">
        <v>34465</v>
      </c>
    </row>
    <row r="5591" spans="1:4" ht="13.5" x14ac:dyDescent="0.25">
      <c r="A5591" s="588" t="s">
        <v>7519</v>
      </c>
      <c r="B5591" s="588" t="s">
        <v>34466</v>
      </c>
      <c r="C5591" s="588" t="s">
        <v>26496</v>
      </c>
      <c r="D5591" s="589" t="s">
        <v>34467</v>
      </c>
    </row>
    <row r="5592" spans="1:4" ht="13.5" x14ac:dyDescent="0.25">
      <c r="A5592" s="588" t="s">
        <v>7520</v>
      </c>
      <c r="B5592" s="588" t="s">
        <v>34468</v>
      </c>
      <c r="C5592" s="588" t="s">
        <v>26496</v>
      </c>
      <c r="D5592" s="589" t="s">
        <v>14564</v>
      </c>
    </row>
    <row r="5593" spans="1:4" ht="13.5" x14ac:dyDescent="0.25">
      <c r="A5593" s="588" t="s">
        <v>7521</v>
      </c>
      <c r="B5593" s="588" t="s">
        <v>34469</v>
      </c>
      <c r="C5593" s="588" t="s">
        <v>26496</v>
      </c>
      <c r="D5593" s="589" t="s">
        <v>29298</v>
      </c>
    </row>
    <row r="5594" spans="1:4" ht="13.5" x14ac:dyDescent="0.25">
      <c r="A5594" s="588" t="s">
        <v>7522</v>
      </c>
      <c r="B5594" s="588" t="s">
        <v>34470</v>
      </c>
      <c r="C5594" s="588" t="s">
        <v>26496</v>
      </c>
      <c r="D5594" s="589" t="s">
        <v>34471</v>
      </c>
    </row>
    <row r="5595" spans="1:4" ht="13.5" x14ac:dyDescent="0.25">
      <c r="A5595" s="588" t="s">
        <v>7523</v>
      </c>
      <c r="B5595" s="588" t="s">
        <v>34472</v>
      </c>
      <c r="C5595" s="588" t="s">
        <v>26496</v>
      </c>
      <c r="D5595" s="589" t="s">
        <v>26345</v>
      </c>
    </row>
    <row r="5596" spans="1:4" ht="13.5" x14ac:dyDescent="0.25">
      <c r="A5596" s="588" t="s">
        <v>7524</v>
      </c>
      <c r="B5596" s="588" t="s">
        <v>34473</v>
      </c>
      <c r="C5596" s="588" t="s">
        <v>26496</v>
      </c>
      <c r="D5596" s="589" t="s">
        <v>32357</v>
      </c>
    </row>
    <row r="5597" spans="1:4" ht="13.5" x14ac:dyDescent="0.25">
      <c r="A5597" s="588" t="s">
        <v>7525</v>
      </c>
      <c r="B5597" s="588" t="s">
        <v>34474</v>
      </c>
      <c r="C5597" s="588" t="s">
        <v>26496</v>
      </c>
      <c r="D5597" s="589" t="s">
        <v>13510</v>
      </c>
    </row>
    <row r="5598" spans="1:4" ht="13.5" x14ac:dyDescent="0.25">
      <c r="A5598" s="588" t="s">
        <v>7526</v>
      </c>
      <c r="B5598" s="588" t="s">
        <v>34475</v>
      </c>
      <c r="C5598" s="588" t="s">
        <v>26496</v>
      </c>
      <c r="D5598" s="589" t="s">
        <v>713</v>
      </c>
    </row>
    <row r="5599" spans="1:4" ht="13.5" x14ac:dyDescent="0.25">
      <c r="A5599" s="588" t="s">
        <v>7527</v>
      </c>
      <c r="B5599" s="588" t="s">
        <v>34476</v>
      </c>
      <c r="C5599" s="588" t="s">
        <v>26496</v>
      </c>
      <c r="D5599" s="589" t="s">
        <v>1264</v>
      </c>
    </row>
    <row r="5600" spans="1:4" ht="13.5" x14ac:dyDescent="0.25">
      <c r="A5600" s="588" t="s">
        <v>7528</v>
      </c>
      <c r="B5600" s="588" t="s">
        <v>34477</v>
      </c>
      <c r="C5600" s="588" t="s">
        <v>26496</v>
      </c>
      <c r="D5600" s="589" t="s">
        <v>34478</v>
      </c>
    </row>
    <row r="5601" spans="1:4" ht="13.5" x14ac:dyDescent="0.25">
      <c r="A5601" s="588" t="s">
        <v>7529</v>
      </c>
      <c r="B5601" s="588" t="s">
        <v>34479</v>
      </c>
      <c r="C5601" s="588" t="s">
        <v>26496</v>
      </c>
      <c r="D5601" s="589" t="s">
        <v>247</v>
      </c>
    </row>
    <row r="5602" spans="1:4" ht="13.5" x14ac:dyDescent="0.25">
      <c r="A5602" s="588" t="s">
        <v>7531</v>
      </c>
      <c r="B5602" s="588" t="s">
        <v>34480</v>
      </c>
      <c r="C5602" s="588" t="s">
        <v>26496</v>
      </c>
      <c r="D5602" s="589" t="s">
        <v>27664</v>
      </c>
    </row>
    <row r="5603" spans="1:4" ht="13.5" x14ac:dyDescent="0.25">
      <c r="A5603" s="588" t="s">
        <v>7533</v>
      </c>
      <c r="B5603" s="588" t="s">
        <v>34481</v>
      </c>
      <c r="C5603" s="588" t="s">
        <v>26496</v>
      </c>
      <c r="D5603" s="589" t="s">
        <v>1029</v>
      </c>
    </row>
    <row r="5604" spans="1:4" ht="13.5" x14ac:dyDescent="0.25">
      <c r="A5604" s="588" t="s">
        <v>7535</v>
      </c>
      <c r="B5604" s="588" t="s">
        <v>34482</v>
      </c>
      <c r="C5604" s="588" t="s">
        <v>26496</v>
      </c>
      <c r="D5604" s="589" t="s">
        <v>34483</v>
      </c>
    </row>
    <row r="5605" spans="1:4" ht="13.5" x14ac:dyDescent="0.25">
      <c r="A5605" s="588" t="s">
        <v>7536</v>
      </c>
      <c r="B5605" s="588" t="s">
        <v>34484</v>
      </c>
      <c r="C5605" s="588" t="s">
        <v>26496</v>
      </c>
      <c r="D5605" s="589" t="s">
        <v>34485</v>
      </c>
    </row>
    <row r="5606" spans="1:4" ht="13.5" x14ac:dyDescent="0.25">
      <c r="A5606" s="588" t="s">
        <v>7537</v>
      </c>
      <c r="B5606" s="588" t="s">
        <v>34486</v>
      </c>
      <c r="C5606" s="588" t="s">
        <v>26496</v>
      </c>
      <c r="D5606" s="589" t="s">
        <v>13516</v>
      </c>
    </row>
    <row r="5607" spans="1:4" ht="13.5" x14ac:dyDescent="0.25">
      <c r="A5607" s="588" t="s">
        <v>7538</v>
      </c>
      <c r="B5607" s="588" t="s">
        <v>34487</v>
      </c>
      <c r="C5607" s="588" t="s">
        <v>26496</v>
      </c>
      <c r="D5607" s="589" t="s">
        <v>1423</v>
      </c>
    </row>
    <row r="5608" spans="1:4" ht="13.5" x14ac:dyDescent="0.25">
      <c r="A5608" s="588" t="s">
        <v>7539</v>
      </c>
      <c r="B5608" s="588" t="s">
        <v>34488</v>
      </c>
      <c r="C5608" s="588" t="s">
        <v>26496</v>
      </c>
      <c r="D5608" s="589" t="s">
        <v>34489</v>
      </c>
    </row>
    <row r="5609" spans="1:4" ht="13.5" x14ac:dyDescent="0.25">
      <c r="A5609" s="588" t="s">
        <v>7541</v>
      </c>
      <c r="B5609" s="588" t="s">
        <v>34490</v>
      </c>
      <c r="C5609" s="588" t="s">
        <v>26496</v>
      </c>
      <c r="D5609" s="589" t="s">
        <v>34491</v>
      </c>
    </row>
    <row r="5610" spans="1:4" ht="13.5" x14ac:dyDescent="0.25">
      <c r="A5610" s="588" t="s">
        <v>7542</v>
      </c>
      <c r="B5610" s="588" t="s">
        <v>34492</v>
      </c>
      <c r="C5610" s="588" t="s">
        <v>26496</v>
      </c>
      <c r="D5610" s="589" t="s">
        <v>34493</v>
      </c>
    </row>
    <row r="5611" spans="1:4" ht="13.5" x14ac:dyDescent="0.25">
      <c r="A5611" s="588" t="s">
        <v>7543</v>
      </c>
      <c r="B5611" s="588" t="s">
        <v>34494</v>
      </c>
      <c r="C5611" s="588" t="s">
        <v>26496</v>
      </c>
      <c r="D5611" s="589" t="s">
        <v>34495</v>
      </c>
    </row>
    <row r="5612" spans="1:4" ht="13.5" x14ac:dyDescent="0.25">
      <c r="A5612" s="588" t="s">
        <v>7544</v>
      </c>
      <c r="B5612" s="588" t="s">
        <v>34496</v>
      </c>
      <c r="C5612" s="588" t="s">
        <v>26496</v>
      </c>
      <c r="D5612" s="589" t="s">
        <v>34497</v>
      </c>
    </row>
    <row r="5613" spans="1:4" ht="13.5" x14ac:dyDescent="0.25">
      <c r="A5613" s="588" t="s">
        <v>7545</v>
      </c>
      <c r="B5613" s="588" t="s">
        <v>34498</v>
      </c>
      <c r="C5613" s="588" t="s">
        <v>26496</v>
      </c>
      <c r="D5613" s="589" t="s">
        <v>19227</v>
      </c>
    </row>
    <row r="5614" spans="1:4" ht="13.5" x14ac:dyDescent="0.25">
      <c r="A5614" s="588" t="s">
        <v>7546</v>
      </c>
      <c r="B5614" s="588" t="s">
        <v>34499</v>
      </c>
      <c r="C5614" s="588" t="s">
        <v>26496</v>
      </c>
      <c r="D5614" s="589" t="s">
        <v>33813</v>
      </c>
    </row>
    <row r="5615" spans="1:4" ht="13.5" x14ac:dyDescent="0.25">
      <c r="A5615" s="588" t="s">
        <v>7547</v>
      </c>
      <c r="B5615" s="588" t="s">
        <v>34500</v>
      </c>
      <c r="C5615" s="588" t="s">
        <v>26496</v>
      </c>
      <c r="D5615" s="589" t="s">
        <v>14765</v>
      </c>
    </row>
    <row r="5616" spans="1:4" ht="13.5" x14ac:dyDescent="0.25">
      <c r="A5616" s="588" t="s">
        <v>7549</v>
      </c>
      <c r="B5616" s="588" t="s">
        <v>34501</v>
      </c>
      <c r="C5616" s="588" t="s">
        <v>26496</v>
      </c>
      <c r="D5616" s="589" t="s">
        <v>17433</v>
      </c>
    </row>
    <row r="5617" spans="1:4" ht="13.5" x14ac:dyDescent="0.25">
      <c r="A5617" s="588" t="s">
        <v>7550</v>
      </c>
      <c r="B5617" s="588" t="s">
        <v>34502</v>
      </c>
      <c r="C5617" s="588" t="s">
        <v>26496</v>
      </c>
      <c r="D5617" s="589" t="s">
        <v>34503</v>
      </c>
    </row>
    <row r="5618" spans="1:4" ht="13.5" x14ac:dyDescent="0.25">
      <c r="A5618" s="588" t="s">
        <v>7551</v>
      </c>
      <c r="B5618" s="588" t="s">
        <v>34504</v>
      </c>
      <c r="C5618" s="588" t="s">
        <v>26496</v>
      </c>
      <c r="D5618" s="589" t="s">
        <v>34505</v>
      </c>
    </row>
    <row r="5619" spans="1:4" ht="13.5" x14ac:dyDescent="0.25">
      <c r="A5619" s="588" t="s">
        <v>7552</v>
      </c>
      <c r="B5619" s="588" t="s">
        <v>34506</v>
      </c>
      <c r="C5619" s="588" t="s">
        <v>26496</v>
      </c>
      <c r="D5619" s="589" t="s">
        <v>31652</v>
      </c>
    </row>
    <row r="5620" spans="1:4" ht="13.5" x14ac:dyDescent="0.25">
      <c r="A5620" s="588" t="s">
        <v>7553</v>
      </c>
      <c r="B5620" s="588" t="s">
        <v>34507</v>
      </c>
      <c r="C5620" s="588" t="s">
        <v>26496</v>
      </c>
      <c r="D5620" s="589" t="s">
        <v>34508</v>
      </c>
    </row>
    <row r="5621" spans="1:4" ht="13.5" x14ac:dyDescent="0.25">
      <c r="A5621" s="588" t="s">
        <v>7554</v>
      </c>
      <c r="B5621" s="588" t="s">
        <v>34509</v>
      </c>
      <c r="C5621" s="588" t="s">
        <v>26496</v>
      </c>
      <c r="D5621" s="589" t="s">
        <v>34510</v>
      </c>
    </row>
    <row r="5622" spans="1:4" ht="13.5" x14ac:dyDescent="0.25">
      <c r="A5622" s="588" t="s">
        <v>7555</v>
      </c>
      <c r="B5622" s="588" t="s">
        <v>34511</v>
      </c>
      <c r="C5622" s="588" t="s">
        <v>26496</v>
      </c>
      <c r="D5622" s="589" t="s">
        <v>34512</v>
      </c>
    </row>
    <row r="5623" spans="1:4" ht="13.5" x14ac:dyDescent="0.25">
      <c r="A5623" s="588" t="s">
        <v>7557</v>
      </c>
      <c r="B5623" s="588" t="s">
        <v>34513</v>
      </c>
      <c r="C5623" s="588" t="s">
        <v>26496</v>
      </c>
      <c r="D5623" s="589" t="s">
        <v>13861</v>
      </c>
    </row>
    <row r="5624" spans="1:4" ht="13.5" x14ac:dyDescent="0.25">
      <c r="A5624" s="588" t="s">
        <v>7558</v>
      </c>
      <c r="B5624" s="588" t="s">
        <v>34514</v>
      </c>
      <c r="C5624" s="588" t="s">
        <v>26496</v>
      </c>
      <c r="D5624" s="589" t="s">
        <v>34515</v>
      </c>
    </row>
    <row r="5625" spans="1:4" ht="13.5" x14ac:dyDescent="0.25">
      <c r="A5625" s="588" t="s">
        <v>7560</v>
      </c>
      <c r="B5625" s="588" t="s">
        <v>34516</v>
      </c>
      <c r="C5625" s="588" t="s">
        <v>26496</v>
      </c>
      <c r="D5625" s="589" t="s">
        <v>34517</v>
      </c>
    </row>
    <row r="5626" spans="1:4" ht="13.5" x14ac:dyDescent="0.25">
      <c r="A5626" s="588" t="s">
        <v>7562</v>
      </c>
      <c r="B5626" s="588" t="s">
        <v>34518</v>
      </c>
      <c r="C5626" s="588" t="s">
        <v>26496</v>
      </c>
      <c r="D5626" s="589" t="s">
        <v>34519</v>
      </c>
    </row>
    <row r="5627" spans="1:4" ht="13.5" x14ac:dyDescent="0.25">
      <c r="A5627" s="588" t="s">
        <v>7563</v>
      </c>
      <c r="B5627" s="588" t="s">
        <v>34520</v>
      </c>
      <c r="C5627" s="588" t="s">
        <v>26496</v>
      </c>
      <c r="D5627" s="589" t="s">
        <v>34521</v>
      </c>
    </row>
    <row r="5628" spans="1:4" ht="13.5" x14ac:dyDescent="0.25">
      <c r="A5628" s="588" t="s">
        <v>7564</v>
      </c>
      <c r="B5628" s="588" t="s">
        <v>34522</v>
      </c>
      <c r="C5628" s="588" t="s">
        <v>26496</v>
      </c>
      <c r="D5628" s="589" t="s">
        <v>34523</v>
      </c>
    </row>
    <row r="5629" spans="1:4" ht="13.5" x14ac:dyDescent="0.25">
      <c r="A5629" s="588" t="s">
        <v>7565</v>
      </c>
      <c r="B5629" s="588" t="s">
        <v>34524</v>
      </c>
      <c r="C5629" s="588" t="s">
        <v>26496</v>
      </c>
      <c r="D5629" s="589" t="s">
        <v>18084</v>
      </c>
    </row>
    <row r="5630" spans="1:4" ht="13.5" x14ac:dyDescent="0.25">
      <c r="A5630" s="588" t="s">
        <v>7566</v>
      </c>
      <c r="B5630" s="588" t="s">
        <v>34525</v>
      </c>
      <c r="C5630" s="588" t="s">
        <v>26496</v>
      </c>
      <c r="D5630" s="589" t="s">
        <v>17782</v>
      </c>
    </row>
    <row r="5631" spans="1:4" ht="13.5" x14ac:dyDescent="0.25">
      <c r="A5631" s="588" t="s">
        <v>7567</v>
      </c>
      <c r="B5631" s="588" t="s">
        <v>34526</v>
      </c>
      <c r="C5631" s="588" t="s">
        <v>26496</v>
      </c>
      <c r="D5631" s="589" t="s">
        <v>34527</v>
      </c>
    </row>
    <row r="5632" spans="1:4" ht="13.5" x14ac:dyDescent="0.25">
      <c r="A5632" s="588" t="s">
        <v>7568</v>
      </c>
      <c r="B5632" s="588" t="s">
        <v>34528</v>
      </c>
      <c r="C5632" s="588" t="s">
        <v>26496</v>
      </c>
      <c r="D5632" s="589" t="s">
        <v>13536</v>
      </c>
    </row>
    <row r="5633" spans="1:4" ht="13.5" x14ac:dyDescent="0.25">
      <c r="A5633" s="588" t="s">
        <v>7569</v>
      </c>
      <c r="B5633" s="588" t="s">
        <v>34529</v>
      </c>
      <c r="C5633" s="588" t="s">
        <v>26496</v>
      </c>
      <c r="D5633" s="589" t="s">
        <v>34530</v>
      </c>
    </row>
    <row r="5634" spans="1:4" ht="13.5" x14ac:dyDescent="0.25">
      <c r="A5634" s="588" t="s">
        <v>7570</v>
      </c>
      <c r="B5634" s="588" t="s">
        <v>34531</v>
      </c>
      <c r="C5634" s="588" t="s">
        <v>26496</v>
      </c>
      <c r="D5634" s="589" t="s">
        <v>33777</v>
      </c>
    </row>
    <row r="5635" spans="1:4" ht="13.5" x14ac:dyDescent="0.25">
      <c r="A5635" s="588" t="s">
        <v>7571</v>
      </c>
      <c r="B5635" s="588" t="s">
        <v>34532</v>
      </c>
      <c r="C5635" s="588" t="s">
        <v>26496</v>
      </c>
      <c r="D5635" s="589" t="s">
        <v>14031</v>
      </c>
    </row>
    <row r="5636" spans="1:4" ht="13.5" x14ac:dyDescent="0.25">
      <c r="A5636" s="588" t="s">
        <v>7572</v>
      </c>
      <c r="B5636" s="588" t="s">
        <v>34533</v>
      </c>
      <c r="C5636" s="588" t="s">
        <v>26496</v>
      </c>
      <c r="D5636" s="589" t="s">
        <v>34534</v>
      </c>
    </row>
    <row r="5637" spans="1:4" ht="13.5" x14ac:dyDescent="0.25">
      <c r="A5637" s="588" t="s">
        <v>7573</v>
      </c>
      <c r="B5637" s="588" t="s">
        <v>34535</v>
      </c>
      <c r="C5637" s="588" t="s">
        <v>26496</v>
      </c>
      <c r="D5637" s="589" t="s">
        <v>34536</v>
      </c>
    </row>
    <row r="5638" spans="1:4" ht="13.5" x14ac:dyDescent="0.25">
      <c r="A5638" s="588" t="s">
        <v>7574</v>
      </c>
      <c r="B5638" s="588" t="s">
        <v>34537</v>
      </c>
      <c r="C5638" s="588" t="s">
        <v>26496</v>
      </c>
      <c r="D5638" s="589" t="s">
        <v>18381</v>
      </c>
    </row>
    <row r="5639" spans="1:4" ht="13.5" x14ac:dyDescent="0.25">
      <c r="A5639" s="588" t="s">
        <v>7575</v>
      </c>
      <c r="B5639" s="588" t="s">
        <v>34538</v>
      </c>
      <c r="C5639" s="588" t="s">
        <v>26496</v>
      </c>
      <c r="D5639" s="589" t="s">
        <v>26490</v>
      </c>
    </row>
    <row r="5640" spans="1:4" ht="13.5" x14ac:dyDescent="0.25">
      <c r="A5640" s="588" t="s">
        <v>7576</v>
      </c>
      <c r="B5640" s="588" t="s">
        <v>34539</v>
      </c>
      <c r="C5640" s="588" t="s">
        <v>26496</v>
      </c>
      <c r="D5640" s="589" t="s">
        <v>17643</v>
      </c>
    </row>
    <row r="5641" spans="1:4" ht="13.5" x14ac:dyDescent="0.25">
      <c r="A5641" s="588" t="s">
        <v>7577</v>
      </c>
      <c r="B5641" s="588" t="s">
        <v>34540</v>
      </c>
      <c r="C5641" s="588" t="s">
        <v>26496</v>
      </c>
      <c r="D5641" s="589" t="s">
        <v>34541</v>
      </c>
    </row>
    <row r="5642" spans="1:4" ht="13.5" x14ac:dyDescent="0.25">
      <c r="A5642" s="588" t="s">
        <v>7578</v>
      </c>
      <c r="B5642" s="588" t="s">
        <v>34542</v>
      </c>
      <c r="C5642" s="588" t="s">
        <v>26496</v>
      </c>
      <c r="D5642" s="589" t="s">
        <v>34543</v>
      </c>
    </row>
    <row r="5643" spans="1:4" ht="13.5" x14ac:dyDescent="0.25">
      <c r="A5643" s="588" t="s">
        <v>7579</v>
      </c>
      <c r="B5643" s="588" t="s">
        <v>34544</v>
      </c>
      <c r="C5643" s="588" t="s">
        <v>26496</v>
      </c>
      <c r="D5643" s="589" t="s">
        <v>34545</v>
      </c>
    </row>
    <row r="5644" spans="1:4" ht="13.5" x14ac:dyDescent="0.25">
      <c r="A5644" s="588" t="s">
        <v>7580</v>
      </c>
      <c r="B5644" s="588" t="s">
        <v>34546</v>
      </c>
      <c r="C5644" s="588" t="s">
        <v>26496</v>
      </c>
      <c r="D5644" s="589" t="s">
        <v>34547</v>
      </c>
    </row>
    <row r="5645" spans="1:4" ht="13.5" x14ac:dyDescent="0.25">
      <c r="A5645" s="588" t="s">
        <v>7581</v>
      </c>
      <c r="B5645" s="588" t="s">
        <v>34548</v>
      </c>
      <c r="C5645" s="588" t="s">
        <v>26496</v>
      </c>
      <c r="D5645" s="589" t="s">
        <v>34549</v>
      </c>
    </row>
    <row r="5646" spans="1:4" ht="13.5" x14ac:dyDescent="0.25">
      <c r="A5646" s="588" t="s">
        <v>7582</v>
      </c>
      <c r="B5646" s="588" t="s">
        <v>34550</v>
      </c>
      <c r="C5646" s="588" t="s">
        <v>26496</v>
      </c>
      <c r="D5646" s="589" t="s">
        <v>18923</v>
      </c>
    </row>
    <row r="5647" spans="1:4" ht="13.5" x14ac:dyDescent="0.25">
      <c r="A5647" s="588" t="s">
        <v>7583</v>
      </c>
      <c r="B5647" s="588" t="s">
        <v>34551</v>
      </c>
      <c r="C5647" s="588" t="s">
        <v>26496</v>
      </c>
      <c r="D5647" s="589" t="s">
        <v>22589</v>
      </c>
    </row>
    <row r="5648" spans="1:4" ht="13.5" x14ac:dyDescent="0.25">
      <c r="A5648" s="588" t="s">
        <v>7584</v>
      </c>
      <c r="B5648" s="588" t="s">
        <v>34552</v>
      </c>
      <c r="C5648" s="588" t="s">
        <v>26496</v>
      </c>
      <c r="D5648" s="589" t="s">
        <v>34553</v>
      </c>
    </row>
    <row r="5649" spans="1:4" ht="13.5" x14ac:dyDescent="0.25">
      <c r="A5649" s="588" t="s">
        <v>7586</v>
      </c>
      <c r="B5649" s="588" t="s">
        <v>34554</v>
      </c>
      <c r="C5649" s="588" t="s">
        <v>26496</v>
      </c>
      <c r="D5649" s="589" t="s">
        <v>34555</v>
      </c>
    </row>
    <row r="5650" spans="1:4" ht="13.5" x14ac:dyDescent="0.25">
      <c r="A5650" s="588" t="s">
        <v>7588</v>
      </c>
      <c r="B5650" s="588" t="s">
        <v>34556</v>
      </c>
      <c r="C5650" s="588" t="s">
        <v>26496</v>
      </c>
      <c r="D5650" s="589" t="s">
        <v>34557</v>
      </c>
    </row>
    <row r="5651" spans="1:4" ht="13.5" x14ac:dyDescent="0.25">
      <c r="A5651" s="588" t="s">
        <v>7589</v>
      </c>
      <c r="B5651" s="588" t="s">
        <v>34558</v>
      </c>
      <c r="C5651" s="588" t="s">
        <v>26496</v>
      </c>
      <c r="D5651" s="589" t="s">
        <v>34559</v>
      </c>
    </row>
    <row r="5652" spans="1:4" ht="13.5" x14ac:dyDescent="0.25">
      <c r="A5652" s="588" t="s">
        <v>7590</v>
      </c>
      <c r="B5652" s="588" t="s">
        <v>34560</v>
      </c>
      <c r="C5652" s="588" t="s">
        <v>26496</v>
      </c>
      <c r="D5652" s="589" t="s">
        <v>34561</v>
      </c>
    </row>
    <row r="5653" spans="1:4" ht="13.5" x14ac:dyDescent="0.25">
      <c r="A5653" s="588" t="s">
        <v>7591</v>
      </c>
      <c r="B5653" s="588" t="s">
        <v>34562</v>
      </c>
      <c r="C5653" s="588" t="s">
        <v>26496</v>
      </c>
      <c r="D5653" s="589" t="s">
        <v>34563</v>
      </c>
    </row>
    <row r="5654" spans="1:4" ht="13.5" x14ac:dyDescent="0.25">
      <c r="A5654" s="588" t="s">
        <v>7592</v>
      </c>
      <c r="B5654" s="588" t="s">
        <v>34564</v>
      </c>
      <c r="C5654" s="588" t="s">
        <v>26496</v>
      </c>
      <c r="D5654" s="589" t="s">
        <v>34565</v>
      </c>
    </row>
    <row r="5655" spans="1:4" ht="13.5" x14ac:dyDescent="0.25">
      <c r="A5655" s="588" t="s">
        <v>7593</v>
      </c>
      <c r="B5655" s="588" t="s">
        <v>34566</v>
      </c>
      <c r="C5655" s="588" t="s">
        <v>26496</v>
      </c>
      <c r="D5655" s="589" t="s">
        <v>34567</v>
      </c>
    </row>
    <row r="5656" spans="1:4" ht="13.5" x14ac:dyDescent="0.25">
      <c r="A5656" s="588" t="s">
        <v>7594</v>
      </c>
      <c r="B5656" s="588" t="s">
        <v>34568</v>
      </c>
      <c r="C5656" s="588" t="s">
        <v>26496</v>
      </c>
      <c r="D5656" s="589" t="s">
        <v>14250</v>
      </c>
    </row>
    <row r="5657" spans="1:4" ht="13.5" x14ac:dyDescent="0.25">
      <c r="A5657" s="588" t="s">
        <v>7595</v>
      </c>
      <c r="B5657" s="588" t="s">
        <v>34569</v>
      </c>
      <c r="C5657" s="588" t="s">
        <v>26496</v>
      </c>
      <c r="D5657" s="589" t="s">
        <v>34570</v>
      </c>
    </row>
    <row r="5658" spans="1:4" ht="13.5" x14ac:dyDescent="0.25">
      <c r="A5658" s="588" t="s">
        <v>7596</v>
      </c>
      <c r="B5658" s="588" t="s">
        <v>34571</v>
      </c>
      <c r="C5658" s="588" t="s">
        <v>26496</v>
      </c>
      <c r="D5658" s="589" t="s">
        <v>34572</v>
      </c>
    </row>
    <row r="5659" spans="1:4" ht="13.5" x14ac:dyDescent="0.25">
      <c r="A5659" s="588" t="s">
        <v>7597</v>
      </c>
      <c r="B5659" s="588" t="s">
        <v>34573</v>
      </c>
      <c r="C5659" s="588" t="s">
        <v>26496</v>
      </c>
      <c r="D5659" s="589" t="s">
        <v>34574</v>
      </c>
    </row>
    <row r="5660" spans="1:4" ht="13.5" x14ac:dyDescent="0.25">
      <c r="A5660" s="588" t="s">
        <v>7598</v>
      </c>
      <c r="B5660" s="588" t="s">
        <v>34575</v>
      </c>
      <c r="C5660" s="588" t="s">
        <v>26496</v>
      </c>
      <c r="D5660" s="589" t="s">
        <v>26533</v>
      </c>
    </row>
    <row r="5661" spans="1:4" ht="13.5" x14ac:dyDescent="0.25">
      <c r="A5661" s="588" t="s">
        <v>7599</v>
      </c>
      <c r="B5661" s="588" t="s">
        <v>34576</v>
      </c>
      <c r="C5661" s="588" t="s">
        <v>26496</v>
      </c>
      <c r="D5661" s="589" t="s">
        <v>34577</v>
      </c>
    </row>
    <row r="5662" spans="1:4" ht="13.5" x14ac:dyDescent="0.25">
      <c r="A5662" s="588" t="s">
        <v>7600</v>
      </c>
      <c r="B5662" s="588" t="s">
        <v>34578</v>
      </c>
      <c r="C5662" s="588" t="s">
        <v>26496</v>
      </c>
      <c r="D5662" s="589" t="s">
        <v>34579</v>
      </c>
    </row>
    <row r="5663" spans="1:4" ht="13.5" x14ac:dyDescent="0.25">
      <c r="A5663" s="588" t="s">
        <v>7601</v>
      </c>
      <c r="B5663" s="588" t="s">
        <v>34580</v>
      </c>
      <c r="C5663" s="588" t="s">
        <v>26496</v>
      </c>
      <c r="D5663" s="589" t="s">
        <v>34581</v>
      </c>
    </row>
    <row r="5664" spans="1:4" ht="13.5" x14ac:dyDescent="0.25">
      <c r="A5664" s="588" t="s">
        <v>7602</v>
      </c>
      <c r="B5664" s="588" t="s">
        <v>34582</v>
      </c>
      <c r="C5664" s="588" t="s">
        <v>26496</v>
      </c>
      <c r="D5664" s="589" t="s">
        <v>34583</v>
      </c>
    </row>
    <row r="5665" spans="1:4" ht="13.5" x14ac:dyDescent="0.25">
      <c r="A5665" s="588" t="s">
        <v>7603</v>
      </c>
      <c r="B5665" s="588" t="s">
        <v>34584</v>
      </c>
      <c r="C5665" s="588" t="s">
        <v>26496</v>
      </c>
      <c r="D5665" s="589" t="s">
        <v>34585</v>
      </c>
    </row>
    <row r="5666" spans="1:4" ht="13.5" x14ac:dyDescent="0.25">
      <c r="A5666" s="588" t="s">
        <v>7604</v>
      </c>
      <c r="B5666" s="588" t="s">
        <v>34586</v>
      </c>
      <c r="C5666" s="588" t="s">
        <v>26496</v>
      </c>
      <c r="D5666" s="589" t="s">
        <v>34587</v>
      </c>
    </row>
    <row r="5667" spans="1:4" ht="13.5" x14ac:dyDescent="0.25">
      <c r="A5667" s="588" t="s">
        <v>7605</v>
      </c>
      <c r="B5667" s="588" t="s">
        <v>34588</v>
      </c>
      <c r="C5667" s="588" t="s">
        <v>26496</v>
      </c>
      <c r="D5667" s="589" t="s">
        <v>29534</v>
      </c>
    </row>
    <row r="5668" spans="1:4" ht="13.5" x14ac:dyDescent="0.25">
      <c r="A5668" s="588" t="s">
        <v>7606</v>
      </c>
      <c r="B5668" s="588" t="s">
        <v>34589</v>
      </c>
      <c r="C5668" s="588" t="s">
        <v>26496</v>
      </c>
      <c r="D5668" s="589" t="s">
        <v>34590</v>
      </c>
    </row>
    <row r="5669" spans="1:4" ht="13.5" x14ac:dyDescent="0.25">
      <c r="A5669" s="588" t="s">
        <v>7607</v>
      </c>
      <c r="B5669" s="588" t="s">
        <v>34591</v>
      </c>
      <c r="C5669" s="588" t="s">
        <v>26496</v>
      </c>
      <c r="D5669" s="589" t="s">
        <v>34592</v>
      </c>
    </row>
    <row r="5670" spans="1:4" ht="13.5" x14ac:dyDescent="0.25">
      <c r="A5670" s="588" t="s">
        <v>7608</v>
      </c>
      <c r="B5670" s="588" t="s">
        <v>34593</v>
      </c>
      <c r="C5670" s="588" t="s">
        <v>26496</v>
      </c>
      <c r="D5670" s="589" t="s">
        <v>34594</v>
      </c>
    </row>
    <row r="5671" spans="1:4" ht="13.5" x14ac:dyDescent="0.25">
      <c r="A5671" s="588" t="s">
        <v>7609</v>
      </c>
      <c r="B5671" s="588" t="s">
        <v>34595</v>
      </c>
      <c r="C5671" s="588" t="s">
        <v>26496</v>
      </c>
      <c r="D5671" s="589" t="s">
        <v>34596</v>
      </c>
    </row>
    <row r="5672" spans="1:4" ht="13.5" x14ac:dyDescent="0.25">
      <c r="A5672" s="588" t="s">
        <v>7610</v>
      </c>
      <c r="B5672" s="588" t="s">
        <v>34597</v>
      </c>
      <c r="C5672" s="588" t="s">
        <v>26496</v>
      </c>
      <c r="D5672" s="589" t="s">
        <v>14835</v>
      </c>
    </row>
    <row r="5673" spans="1:4" ht="13.5" x14ac:dyDescent="0.25">
      <c r="A5673" s="588" t="s">
        <v>7611</v>
      </c>
      <c r="B5673" s="588" t="s">
        <v>34598</v>
      </c>
      <c r="C5673" s="588" t="s">
        <v>26496</v>
      </c>
      <c r="D5673" s="589" t="s">
        <v>34599</v>
      </c>
    </row>
    <row r="5674" spans="1:4" ht="13.5" x14ac:dyDescent="0.25">
      <c r="A5674" s="588" t="s">
        <v>7612</v>
      </c>
      <c r="B5674" s="588" t="s">
        <v>34600</v>
      </c>
      <c r="C5674" s="588" t="s">
        <v>26496</v>
      </c>
      <c r="D5674" s="589" t="s">
        <v>29702</v>
      </c>
    </row>
    <row r="5675" spans="1:4" ht="13.5" x14ac:dyDescent="0.25">
      <c r="A5675" s="588" t="s">
        <v>7613</v>
      </c>
      <c r="B5675" s="588" t="s">
        <v>34601</v>
      </c>
      <c r="C5675" s="588" t="s">
        <v>26496</v>
      </c>
      <c r="D5675" s="589" t="s">
        <v>34602</v>
      </c>
    </row>
    <row r="5676" spans="1:4" ht="13.5" x14ac:dyDescent="0.25">
      <c r="A5676" s="588" t="s">
        <v>7614</v>
      </c>
      <c r="B5676" s="588" t="s">
        <v>34603</v>
      </c>
      <c r="C5676" s="588" t="s">
        <v>26496</v>
      </c>
      <c r="D5676" s="589" t="s">
        <v>34604</v>
      </c>
    </row>
    <row r="5677" spans="1:4" ht="13.5" x14ac:dyDescent="0.25">
      <c r="A5677" s="588" t="s">
        <v>7615</v>
      </c>
      <c r="B5677" s="588" t="s">
        <v>34605</v>
      </c>
      <c r="C5677" s="588" t="s">
        <v>26496</v>
      </c>
      <c r="D5677" s="589" t="s">
        <v>2931</v>
      </c>
    </row>
    <row r="5678" spans="1:4" ht="13.5" x14ac:dyDescent="0.25">
      <c r="A5678" s="588" t="s">
        <v>7616</v>
      </c>
      <c r="B5678" s="588" t="s">
        <v>34606</v>
      </c>
      <c r="C5678" s="588" t="s">
        <v>26496</v>
      </c>
      <c r="D5678" s="589" t="s">
        <v>34607</v>
      </c>
    </row>
    <row r="5679" spans="1:4" ht="13.5" x14ac:dyDescent="0.25">
      <c r="A5679" s="588" t="s">
        <v>7617</v>
      </c>
      <c r="B5679" s="588" t="s">
        <v>34608</v>
      </c>
      <c r="C5679" s="588" t="s">
        <v>26496</v>
      </c>
      <c r="D5679" s="589" t="s">
        <v>34609</v>
      </c>
    </row>
    <row r="5680" spans="1:4" ht="13.5" x14ac:dyDescent="0.25">
      <c r="A5680" s="588" t="s">
        <v>7618</v>
      </c>
      <c r="B5680" s="588" t="s">
        <v>34610</v>
      </c>
      <c r="C5680" s="588" t="s">
        <v>26496</v>
      </c>
      <c r="D5680" s="589" t="s">
        <v>34611</v>
      </c>
    </row>
    <row r="5681" spans="1:4" ht="13.5" x14ac:dyDescent="0.25">
      <c r="A5681" s="588" t="s">
        <v>7619</v>
      </c>
      <c r="B5681" s="588" t="s">
        <v>34612</v>
      </c>
      <c r="C5681" s="588" t="s">
        <v>26496</v>
      </c>
      <c r="D5681" s="589" t="s">
        <v>30430</v>
      </c>
    </row>
    <row r="5682" spans="1:4" ht="13.5" x14ac:dyDescent="0.25">
      <c r="A5682" s="588" t="s">
        <v>7620</v>
      </c>
      <c r="B5682" s="588" t="s">
        <v>34613</v>
      </c>
      <c r="C5682" s="588" t="s">
        <v>26496</v>
      </c>
      <c r="D5682" s="589" t="s">
        <v>16504</v>
      </c>
    </row>
    <row r="5683" spans="1:4" ht="13.5" x14ac:dyDescent="0.25">
      <c r="A5683" s="588" t="s">
        <v>7621</v>
      </c>
      <c r="B5683" s="588" t="s">
        <v>34614</v>
      </c>
      <c r="C5683" s="588" t="s">
        <v>26496</v>
      </c>
      <c r="D5683" s="589" t="s">
        <v>1047</v>
      </c>
    </row>
    <row r="5684" spans="1:4" ht="13.5" x14ac:dyDescent="0.25">
      <c r="A5684" s="588" t="s">
        <v>7622</v>
      </c>
      <c r="B5684" s="588" t="s">
        <v>34615</v>
      </c>
      <c r="C5684" s="588" t="s">
        <v>26496</v>
      </c>
      <c r="D5684" s="589" t="s">
        <v>333</v>
      </c>
    </row>
    <row r="5685" spans="1:4" ht="13.5" x14ac:dyDescent="0.25">
      <c r="A5685" s="588" t="s">
        <v>7623</v>
      </c>
      <c r="B5685" s="588" t="s">
        <v>34616</v>
      </c>
      <c r="C5685" s="588" t="s">
        <v>26496</v>
      </c>
      <c r="D5685" s="589" t="s">
        <v>564</v>
      </c>
    </row>
    <row r="5686" spans="1:4" ht="13.5" x14ac:dyDescent="0.25">
      <c r="A5686" s="588" t="s">
        <v>7624</v>
      </c>
      <c r="B5686" s="588" t="s">
        <v>34617</v>
      </c>
      <c r="C5686" s="588" t="s">
        <v>26496</v>
      </c>
      <c r="D5686" s="589" t="s">
        <v>34618</v>
      </c>
    </row>
    <row r="5687" spans="1:4" ht="13.5" x14ac:dyDescent="0.25">
      <c r="A5687" s="588" t="s">
        <v>7625</v>
      </c>
      <c r="B5687" s="588" t="s">
        <v>34619</v>
      </c>
      <c r="C5687" s="588" t="s">
        <v>26496</v>
      </c>
      <c r="D5687" s="589" t="s">
        <v>34620</v>
      </c>
    </row>
    <row r="5688" spans="1:4" ht="13.5" x14ac:dyDescent="0.25">
      <c r="A5688" s="588" t="s">
        <v>7626</v>
      </c>
      <c r="B5688" s="588" t="s">
        <v>34621</v>
      </c>
      <c r="C5688" s="588" t="s">
        <v>26496</v>
      </c>
      <c r="D5688" s="589" t="s">
        <v>34622</v>
      </c>
    </row>
    <row r="5689" spans="1:4" ht="13.5" x14ac:dyDescent="0.25">
      <c r="A5689" s="588" t="s">
        <v>7627</v>
      </c>
      <c r="B5689" s="588" t="s">
        <v>34623</v>
      </c>
      <c r="C5689" s="588" t="s">
        <v>26496</v>
      </c>
      <c r="D5689" s="589" t="s">
        <v>34624</v>
      </c>
    </row>
    <row r="5690" spans="1:4" ht="13.5" x14ac:dyDescent="0.25">
      <c r="A5690" s="588" t="s">
        <v>7628</v>
      </c>
      <c r="B5690" s="588" t="s">
        <v>34625</v>
      </c>
      <c r="C5690" s="588" t="s">
        <v>26496</v>
      </c>
      <c r="D5690" s="589" t="s">
        <v>26937</v>
      </c>
    </row>
    <row r="5691" spans="1:4" ht="13.5" x14ac:dyDescent="0.25">
      <c r="A5691" s="588" t="s">
        <v>7629</v>
      </c>
      <c r="B5691" s="588" t="s">
        <v>34626</v>
      </c>
      <c r="C5691" s="588" t="s">
        <v>26496</v>
      </c>
      <c r="D5691" s="589" t="s">
        <v>21778</v>
      </c>
    </row>
    <row r="5692" spans="1:4" ht="13.5" x14ac:dyDescent="0.25">
      <c r="A5692" s="588" t="s">
        <v>7630</v>
      </c>
      <c r="B5692" s="588" t="s">
        <v>34627</v>
      </c>
      <c r="C5692" s="588" t="s">
        <v>26496</v>
      </c>
      <c r="D5692" s="589" t="s">
        <v>29337</v>
      </c>
    </row>
    <row r="5693" spans="1:4" ht="13.5" x14ac:dyDescent="0.25">
      <c r="A5693" s="588" t="s">
        <v>7631</v>
      </c>
      <c r="B5693" s="588" t="s">
        <v>34628</v>
      </c>
      <c r="C5693" s="588" t="s">
        <v>26496</v>
      </c>
      <c r="D5693" s="589" t="s">
        <v>34629</v>
      </c>
    </row>
    <row r="5694" spans="1:4" ht="13.5" x14ac:dyDescent="0.25">
      <c r="A5694" s="588" t="s">
        <v>7633</v>
      </c>
      <c r="B5694" s="588" t="s">
        <v>34630</v>
      </c>
      <c r="C5694" s="588" t="s">
        <v>26496</v>
      </c>
      <c r="D5694" s="589" t="s">
        <v>32940</v>
      </c>
    </row>
    <row r="5695" spans="1:4" ht="13.5" x14ac:dyDescent="0.25">
      <c r="A5695" s="588" t="s">
        <v>7634</v>
      </c>
      <c r="B5695" s="588" t="s">
        <v>34631</v>
      </c>
      <c r="C5695" s="588" t="s">
        <v>26496</v>
      </c>
      <c r="D5695" s="589" t="s">
        <v>29351</v>
      </c>
    </row>
    <row r="5696" spans="1:4" ht="13.5" x14ac:dyDescent="0.25">
      <c r="A5696" s="588" t="s">
        <v>7635</v>
      </c>
      <c r="B5696" s="588" t="s">
        <v>34632</v>
      </c>
      <c r="C5696" s="588" t="s">
        <v>26496</v>
      </c>
      <c r="D5696" s="589" t="s">
        <v>34633</v>
      </c>
    </row>
    <row r="5697" spans="1:4" ht="13.5" x14ac:dyDescent="0.25">
      <c r="A5697" s="588" t="s">
        <v>7636</v>
      </c>
      <c r="B5697" s="588" t="s">
        <v>34634</v>
      </c>
      <c r="C5697" s="588" t="s">
        <v>26496</v>
      </c>
      <c r="D5697" s="589" t="s">
        <v>32232</v>
      </c>
    </row>
    <row r="5698" spans="1:4" ht="13.5" x14ac:dyDescent="0.25">
      <c r="A5698" s="588" t="s">
        <v>7637</v>
      </c>
      <c r="B5698" s="588" t="s">
        <v>34635</v>
      </c>
      <c r="C5698" s="588" t="s">
        <v>26496</v>
      </c>
      <c r="D5698" s="589" t="s">
        <v>34636</v>
      </c>
    </row>
    <row r="5699" spans="1:4" ht="13.5" x14ac:dyDescent="0.25">
      <c r="A5699" s="588" t="s">
        <v>7638</v>
      </c>
      <c r="B5699" s="588" t="s">
        <v>34637</v>
      </c>
      <c r="C5699" s="588" t="s">
        <v>26496</v>
      </c>
      <c r="D5699" s="589" t="s">
        <v>29472</v>
      </c>
    </row>
    <row r="5700" spans="1:4" ht="13.5" x14ac:dyDescent="0.25">
      <c r="A5700" s="588" t="s">
        <v>7639</v>
      </c>
      <c r="B5700" s="588" t="s">
        <v>34638</v>
      </c>
      <c r="C5700" s="588" t="s">
        <v>26496</v>
      </c>
      <c r="D5700" s="589" t="s">
        <v>34639</v>
      </c>
    </row>
    <row r="5701" spans="1:4" ht="13.5" x14ac:dyDescent="0.25">
      <c r="A5701" s="588" t="s">
        <v>7640</v>
      </c>
      <c r="B5701" s="588" t="s">
        <v>34640</v>
      </c>
      <c r="C5701" s="588" t="s">
        <v>26496</v>
      </c>
      <c r="D5701" s="589" t="s">
        <v>34641</v>
      </c>
    </row>
    <row r="5702" spans="1:4" ht="13.5" x14ac:dyDescent="0.25">
      <c r="A5702" s="588" t="s">
        <v>7641</v>
      </c>
      <c r="B5702" s="588" t="s">
        <v>34642</v>
      </c>
      <c r="C5702" s="588" t="s">
        <v>26496</v>
      </c>
      <c r="D5702" s="589" t="s">
        <v>34643</v>
      </c>
    </row>
    <row r="5703" spans="1:4" ht="13.5" x14ac:dyDescent="0.25">
      <c r="A5703" s="588" t="s">
        <v>7642</v>
      </c>
      <c r="B5703" s="588" t="s">
        <v>34644</v>
      </c>
      <c r="C5703" s="588" t="s">
        <v>26496</v>
      </c>
      <c r="D5703" s="589" t="s">
        <v>34645</v>
      </c>
    </row>
    <row r="5704" spans="1:4" ht="13.5" x14ac:dyDescent="0.25">
      <c r="A5704" s="588" t="s">
        <v>7643</v>
      </c>
      <c r="B5704" s="588" t="s">
        <v>34646</v>
      </c>
      <c r="C5704" s="588" t="s">
        <v>26496</v>
      </c>
      <c r="D5704" s="589" t="s">
        <v>34647</v>
      </c>
    </row>
    <row r="5705" spans="1:4" ht="13.5" x14ac:dyDescent="0.25">
      <c r="A5705" s="588" t="s">
        <v>7644</v>
      </c>
      <c r="B5705" s="588" t="s">
        <v>34648</v>
      </c>
      <c r="C5705" s="588" t="s">
        <v>26496</v>
      </c>
      <c r="D5705" s="589" t="s">
        <v>34649</v>
      </c>
    </row>
    <row r="5706" spans="1:4" ht="13.5" x14ac:dyDescent="0.25">
      <c r="A5706" s="588" t="s">
        <v>7645</v>
      </c>
      <c r="B5706" s="588" t="s">
        <v>34650</v>
      </c>
      <c r="C5706" s="588" t="s">
        <v>26496</v>
      </c>
      <c r="D5706" s="589" t="s">
        <v>31509</v>
      </c>
    </row>
    <row r="5707" spans="1:4" ht="13.5" x14ac:dyDescent="0.25">
      <c r="A5707" s="588" t="s">
        <v>7646</v>
      </c>
      <c r="B5707" s="588" t="s">
        <v>34651</v>
      </c>
      <c r="C5707" s="588" t="s">
        <v>26496</v>
      </c>
      <c r="D5707" s="589" t="s">
        <v>17739</v>
      </c>
    </row>
    <row r="5708" spans="1:4" ht="13.5" x14ac:dyDescent="0.25">
      <c r="A5708" s="588" t="s">
        <v>7647</v>
      </c>
      <c r="B5708" s="588" t="s">
        <v>34652</v>
      </c>
      <c r="C5708" s="588" t="s">
        <v>26496</v>
      </c>
      <c r="D5708" s="589" t="s">
        <v>21569</v>
      </c>
    </row>
    <row r="5709" spans="1:4" ht="13.5" x14ac:dyDescent="0.25">
      <c r="A5709" s="588" t="s">
        <v>7648</v>
      </c>
      <c r="B5709" s="588" t="s">
        <v>34653</v>
      </c>
      <c r="C5709" s="588" t="s">
        <v>26496</v>
      </c>
      <c r="D5709" s="589" t="s">
        <v>30299</v>
      </c>
    </row>
    <row r="5710" spans="1:4" ht="13.5" x14ac:dyDescent="0.25">
      <c r="A5710" s="588" t="s">
        <v>7649</v>
      </c>
      <c r="B5710" s="588" t="s">
        <v>34654</v>
      </c>
      <c r="C5710" s="588" t="s">
        <v>26496</v>
      </c>
      <c r="D5710" s="589" t="s">
        <v>14575</v>
      </c>
    </row>
    <row r="5711" spans="1:4" ht="13.5" x14ac:dyDescent="0.25">
      <c r="A5711" s="588" t="s">
        <v>7650</v>
      </c>
      <c r="B5711" s="588" t="s">
        <v>34655</v>
      </c>
      <c r="C5711" s="588" t="s">
        <v>26496</v>
      </c>
      <c r="D5711" s="589" t="s">
        <v>4346</v>
      </c>
    </row>
    <row r="5712" spans="1:4" ht="13.5" x14ac:dyDescent="0.25">
      <c r="A5712" s="588" t="s">
        <v>14798</v>
      </c>
      <c r="B5712" s="588" t="s">
        <v>34656</v>
      </c>
      <c r="C5712" s="588" t="s">
        <v>26496</v>
      </c>
      <c r="D5712" s="589" t="s">
        <v>34657</v>
      </c>
    </row>
    <row r="5713" spans="1:4" ht="13.5" x14ac:dyDescent="0.25">
      <c r="A5713" s="588" t="s">
        <v>14799</v>
      </c>
      <c r="B5713" s="588" t="s">
        <v>34658</v>
      </c>
      <c r="C5713" s="588" t="s">
        <v>26496</v>
      </c>
      <c r="D5713" s="589" t="s">
        <v>34659</v>
      </c>
    </row>
    <row r="5714" spans="1:4" ht="13.5" x14ac:dyDescent="0.25">
      <c r="A5714" s="588" t="s">
        <v>14800</v>
      </c>
      <c r="B5714" s="588" t="s">
        <v>34660</v>
      </c>
      <c r="C5714" s="588" t="s">
        <v>26496</v>
      </c>
      <c r="D5714" s="589" t="s">
        <v>18980</v>
      </c>
    </row>
    <row r="5715" spans="1:4" ht="13.5" x14ac:dyDescent="0.25">
      <c r="A5715" s="588" t="s">
        <v>14801</v>
      </c>
      <c r="B5715" s="588" t="s">
        <v>34661</v>
      </c>
      <c r="C5715" s="588" t="s">
        <v>26496</v>
      </c>
      <c r="D5715" s="589" t="s">
        <v>24488</v>
      </c>
    </row>
    <row r="5716" spans="1:4" ht="13.5" x14ac:dyDescent="0.25">
      <c r="A5716" s="588" t="s">
        <v>7651</v>
      </c>
      <c r="B5716" s="588" t="s">
        <v>34662</v>
      </c>
      <c r="C5716" s="588" t="s">
        <v>26105</v>
      </c>
      <c r="D5716" s="589" t="s">
        <v>34663</v>
      </c>
    </row>
    <row r="5717" spans="1:4" ht="13.5" x14ac:dyDescent="0.25">
      <c r="A5717" s="588" t="s">
        <v>7652</v>
      </c>
      <c r="B5717" s="588" t="s">
        <v>34664</v>
      </c>
      <c r="C5717" s="588" t="s">
        <v>26105</v>
      </c>
      <c r="D5717" s="589" t="s">
        <v>34665</v>
      </c>
    </row>
    <row r="5718" spans="1:4" ht="13.5" x14ac:dyDescent="0.25">
      <c r="A5718" s="588" t="s">
        <v>7653</v>
      </c>
      <c r="B5718" s="588" t="s">
        <v>34666</v>
      </c>
      <c r="C5718" s="588" t="s">
        <v>26105</v>
      </c>
      <c r="D5718" s="589" t="s">
        <v>13459</v>
      </c>
    </row>
    <row r="5719" spans="1:4" ht="13.5" x14ac:dyDescent="0.25">
      <c r="A5719" s="588" t="s">
        <v>7654</v>
      </c>
      <c r="B5719" s="588" t="s">
        <v>34667</v>
      </c>
      <c r="C5719" s="588" t="s">
        <v>26105</v>
      </c>
      <c r="D5719" s="589" t="s">
        <v>18292</v>
      </c>
    </row>
    <row r="5720" spans="1:4" ht="13.5" x14ac:dyDescent="0.25">
      <c r="A5720" s="588" t="s">
        <v>7655</v>
      </c>
      <c r="B5720" s="588" t="s">
        <v>34668</v>
      </c>
      <c r="C5720" s="588" t="s">
        <v>26496</v>
      </c>
      <c r="D5720" s="589" t="s">
        <v>34669</v>
      </c>
    </row>
    <row r="5721" spans="1:4" ht="13.5" x14ac:dyDescent="0.25">
      <c r="A5721" s="588" t="s">
        <v>7656</v>
      </c>
      <c r="B5721" s="588" t="s">
        <v>34670</v>
      </c>
      <c r="C5721" s="588" t="s">
        <v>26496</v>
      </c>
      <c r="D5721" s="589" t="s">
        <v>34671</v>
      </c>
    </row>
    <row r="5722" spans="1:4" ht="13.5" x14ac:dyDescent="0.25">
      <c r="A5722" s="588" t="s">
        <v>7657</v>
      </c>
      <c r="B5722" s="588" t="s">
        <v>34672</v>
      </c>
      <c r="C5722" s="588" t="s">
        <v>26105</v>
      </c>
      <c r="D5722" s="589" t="s">
        <v>34673</v>
      </c>
    </row>
    <row r="5723" spans="1:4" ht="13.5" x14ac:dyDescent="0.25">
      <c r="A5723" s="588" t="s">
        <v>7659</v>
      </c>
      <c r="B5723" s="588" t="s">
        <v>34674</v>
      </c>
      <c r="C5723" s="588" t="s">
        <v>26496</v>
      </c>
      <c r="D5723" s="589" t="s">
        <v>34675</v>
      </c>
    </row>
    <row r="5724" spans="1:4" ht="13.5" x14ac:dyDescent="0.25">
      <c r="A5724" s="588" t="s">
        <v>7660</v>
      </c>
      <c r="B5724" s="588" t="s">
        <v>34676</v>
      </c>
      <c r="C5724" s="588" t="s">
        <v>26496</v>
      </c>
      <c r="D5724" s="589" t="s">
        <v>34677</v>
      </c>
    </row>
    <row r="5725" spans="1:4" ht="13.5" x14ac:dyDescent="0.25">
      <c r="A5725" s="588" t="s">
        <v>7661</v>
      </c>
      <c r="B5725" s="588" t="s">
        <v>34678</v>
      </c>
      <c r="C5725" s="588" t="s">
        <v>26496</v>
      </c>
      <c r="D5725" s="589" t="s">
        <v>2867</v>
      </c>
    </row>
    <row r="5726" spans="1:4" ht="13.5" x14ac:dyDescent="0.25">
      <c r="A5726" s="588" t="s">
        <v>7662</v>
      </c>
      <c r="B5726" s="588" t="s">
        <v>34679</v>
      </c>
      <c r="C5726" s="588" t="s">
        <v>26496</v>
      </c>
      <c r="D5726" s="589" t="s">
        <v>14074</v>
      </c>
    </row>
    <row r="5727" spans="1:4" ht="13.5" x14ac:dyDescent="0.25">
      <c r="A5727" s="588" t="s">
        <v>7663</v>
      </c>
      <c r="B5727" s="588" t="s">
        <v>34680</v>
      </c>
      <c r="C5727" s="588" t="s">
        <v>26105</v>
      </c>
      <c r="D5727" s="589" t="s">
        <v>428</v>
      </c>
    </row>
    <row r="5728" spans="1:4" ht="13.5" x14ac:dyDescent="0.25">
      <c r="A5728" s="588" t="s">
        <v>7664</v>
      </c>
      <c r="B5728" s="588" t="s">
        <v>34681</v>
      </c>
      <c r="C5728" s="588" t="s">
        <v>26105</v>
      </c>
      <c r="D5728" s="589" t="s">
        <v>1323</v>
      </c>
    </row>
    <row r="5729" spans="1:4" ht="13.5" x14ac:dyDescent="0.25">
      <c r="A5729" s="588" t="s">
        <v>14802</v>
      </c>
      <c r="B5729" s="588" t="s">
        <v>34682</v>
      </c>
      <c r="C5729" s="588" t="s">
        <v>26496</v>
      </c>
      <c r="D5729" s="589" t="s">
        <v>34683</v>
      </c>
    </row>
    <row r="5730" spans="1:4" ht="13.5" x14ac:dyDescent="0.25">
      <c r="A5730" s="588" t="s">
        <v>7667</v>
      </c>
      <c r="B5730" s="588" t="s">
        <v>34684</v>
      </c>
      <c r="C5730" s="588" t="s">
        <v>26496</v>
      </c>
      <c r="D5730" s="589" t="s">
        <v>34685</v>
      </c>
    </row>
    <row r="5731" spans="1:4" ht="13.5" x14ac:dyDescent="0.25">
      <c r="A5731" s="588" t="s">
        <v>7668</v>
      </c>
      <c r="B5731" s="588" t="s">
        <v>34686</v>
      </c>
      <c r="C5731" s="588" t="s">
        <v>26105</v>
      </c>
      <c r="D5731" s="589" t="s">
        <v>34687</v>
      </c>
    </row>
    <row r="5732" spans="1:4" ht="13.5" x14ac:dyDescent="0.25">
      <c r="A5732" s="588" t="s">
        <v>7669</v>
      </c>
      <c r="B5732" s="588" t="s">
        <v>34688</v>
      </c>
      <c r="C5732" s="588" t="s">
        <v>26496</v>
      </c>
      <c r="D5732" s="589" t="s">
        <v>1370</v>
      </c>
    </row>
    <row r="5733" spans="1:4" ht="13.5" x14ac:dyDescent="0.25">
      <c r="A5733" s="588" t="s">
        <v>7670</v>
      </c>
      <c r="B5733" s="588" t="s">
        <v>34689</v>
      </c>
      <c r="C5733" s="588" t="s">
        <v>26496</v>
      </c>
      <c r="D5733" s="589" t="s">
        <v>34690</v>
      </c>
    </row>
    <row r="5734" spans="1:4" ht="13.5" x14ac:dyDescent="0.25">
      <c r="A5734" s="588" t="s">
        <v>7671</v>
      </c>
      <c r="B5734" s="588" t="s">
        <v>34691</v>
      </c>
      <c r="C5734" s="588" t="s">
        <v>26496</v>
      </c>
      <c r="D5734" s="589" t="s">
        <v>27280</v>
      </c>
    </row>
    <row r="5735" spans="1:4" ht="13.5" x14ac:dyDescent="0.25">
      <c r="A5735" s="588" t="s">
        <v>7672</v>
      </c>
      <c r="B5735" s="588" t="s">
        <v>34692</v>
      </c>
      <c r="C5735" s="588" t="s">
        <v>26105</v>
      </c>
      <c r="D5735" s="589" t="s">
        <v>1054</v>
      </c>
    </row>
    <row r="5736" spans="1:4" ht="13.5" x14ac:dyDescent="0.25">
      <c r="A5736" s="588" t="s">
        <v>7673</v>
      </c>
      <c r="B5736" s="588" t="s">
        <v>34693</v>
      </c>
      <c r="C5736" s="588" t="s">
        <v>26496</v>
      </c>
      <c r="D5736" s="589" t="s">
        <v>34694</v>
      </c>
    </row>
    <row r="5737" spans="1:4" ht="13.5" x14ac:dyDescent="0.25">
      <c r="A5737" s="588" t="s">
        <v>7675</v>
      </c>
      <c r="B5737" s="588" t="s">
        <v>34695</v>
      </c>
      <c r="C5737" s="588" t="s">
        <v>26496</v>
      </c>
      <c r="D5737" s="589" t="s">
        <v>20630</v>
      </c>
    </row>
    <row r="5738" spans="1:4" ht="13.5" x14ac:dyDescent="0.25">
      <c r="A5738" s="588" t="s">
        <v>7677</v>
      </c>
      <c r="B5738" s="588" t="s">
        <v>34696</v>
      </c>
      <c r="C5738" s="588" t="s">
        <v>26496</v>
      </c>
      <c r="D5738" s="589" t="s">
        <v>34697</v>
      </c>
    </row>
    <row r="5739" spans="1:4" ht="13.5" x14ac:dyDescent="0.25">
      <c r="A5739" s="588" t="s">
        <v>7678</v>
      </c>
      <c r="B5739" s="588" t="s">
        <v>34698</v>
      </c>
      <c r="C5739" s="588" t="s">
        <v>26496</v>
      </c>
      <c r="D5739" s="589" t="s">
        <v>16707</v>
      </c>
    </row>
    <row r="5740" spans="1:4" ht="13.5" x14ac:dyDescent="0.25">
      <c r="A5740" s="588" t="s">
        <v>7679</v>
      </c>
      <c r="B5740" s="588" t="s">
        <v>34699</v>
      </c>
      <c r="C5740" s="588" t="s">
        <v>26496</v>
      </c>
      <c r="D5740" s="589" t="s">
        <v>34700</v>
      </c>
    </row>
    <row r="5741" spans="1:4" ht="13.5" x14ac:dyDescent="0.25">
      <c r="A5741" s="588" t="s">
        <v>7680</v>
      </c>
      <c r="B5741" s="588" t="s">
        <v>34701</v>
      </c>
      <c r="C5741" s="588" t="s">
        <v>26496</v>
      </c>
      <c r="D5741" s="589" t="s">
        <v>34702</v>
      </c>
    </row>
    <row r="5742" spans="1:4" ht="13.5" x14ac:dyDescent="0.25">
      <c r="A5742" s="588" t="s">
        <v>7681</v>
      </c>
      <c r="B5742" s="588" t="s">
        <v>34703</v>
      </c>
      <c r="C5742" s="588" t="s">
        <v>26496</v>
      </c>
      <c r="D5742" s="589" t="s">
        <v>29676</v>
      </c>
    </row>
    <row r="5743" spans="1:4" ht="13.5" x14ac:dyDescent="0.25">
      <c r="A5743" s="588" t="s">
        <v>7682</v>
      </c>
      <c r="B5743" s="588" t="s">
        <v>34704</v>
      </c>
      <c r="C5743" s="588" t="s">
        <v>26496</v>
      </c>
      <c r="D5743" s="589" t="s">
        <v>649</v>
      </c>
    </row>
    <row r="5744" spans="1:4" ht="13.5" x14ac:dyDescent="0.25">
      <c r="A5744" s="588" t="s">
        <v>7683</v>
      </c>
      <c r="B5744" s="588" t="s">
        <v>34705</v>
      </c>
      <c r="C5744" s="588" t="s">
        <v>26496</v>
      </c>
      <c r="D5744" s="589" t="s">
        <v>18038</v>
      </c>
    </row>
    <row r="5745" spans="1:4" ht="13.5" x14ac:dyDescent="0.25">
      <c r="A5745" s="588" t="s">
        <v>7684</v>
      </c>
      <c r="B5745" s="588" t="s">
        <v>34706</v>
      </c>
      <c r="C5745" s="588" t="s">
        <v>26496</v>
      </c>
      <c r="D5745" s="589" t="s">
        <v>1001</v>
      </c>
    </row>
    <row r="5746" spans="1:4" ht="13.5" x14ac:dyDescent="0.25">
      <c r="A5746" s="588" t="s">
        <v>7685</v>
      </c>
      <c r="B5746" s="588" t="s">
        <v>34707</v>
      </c>
      <c r="C5746" s="588" t="s">
        <v>26496</v>
      </c>
      <c r="D5746" s="589" t="s">
        <v>350</v>
      </c>
    </row>
    <row r="5747" spans="1:4" ht="13.5" x14ac:dyDescent="0.25">
      <c r="A5747" s="588" t="s">
        <v>7687</v>
      </c>
      <c r="B5747" s="588" t="s">
        <v>34708</v>
      </c>
      <c r="C5747" s="588" t="s">
        <v>26496</v>
      </c>
      <c r="D5747" s="589" t="s">
        <v>816</v>
      </c>
    </row>
    <row r="5748" spans="1:4" ht="13.5" x14ac:dyDescent="0.25">
      <c r="A5748" s="588" t="s">
        <v>7688</v>
      </c>
      <c r="B5748" s="588" t="s">
        <v>34709</v>
      </c>
      <c r="C5748" s="588" t="s">
        <v>26496</v>
      </c>
      <c r="D5748" s="589" t="s">
        <v>383</v>
      </c>
    </row>
    <row r="5749" spans="1:4" ht="13.5" x14ac:dyDescent="0.25">
      <c r="A5749" s="588" t="s">
        <v>7689</v>
      </c>
      <c r="B5749" s="588" t="s">
        <v>34710</v>
      </c>
      <c r="C5749" s="588" t="s">
        <v>26496</v>
      </c>
      <c r="D5749" s="589" t="s">
        <v>495</v>
      </c>
    </row>
    <row r="5750" spans="1:4" ht="13.5" x14ac:dyDescent="0.25">
      <c r="A5750" s="588" t="s">
        <v>7690</v>
      </c>
      <c r="B5750" s="588" t="s">
        <v>34711</v>
      </c>
      <c r="C5750" s="588" t="s">
        <v>28022</v>
      </c>
      <c r="D5750" s="589" t="s">
        <v>34712</v>
      </c>
    </row>
    <row r="5751" spans="1:4" ht="13.5" x14ac:dyDescent="0.25">
      <c r="A5751" s="588" t="s">
        <v>7691</v>
      </c>
      <c r="B5751" s="588" t="s">
        <v>34713</v>
      </c>
      <c r="C5751" s="588" t="s">
        <v>28022</v>
      </c>
      <c r="D5751" s="589" t="s">
        <v>34714</v>
      </c>
    </row>
    <row r="5752" spans="1:4" ht="13.5" x14ac:dyDescent="0.25">
      <c r="A5752" s="588" t="s">
        <v>7692</v>
      </c>
      <c r="B5752" s="588" t="s">
        <v>34715</v>
      </c>
      <c r="C5752" s="588" t="s">
        <v>28022</v>
      </c>
      <c r="D5752" s="589" t="s">
        <v>34716</v>
      </c>
    </row>
    <row r="5753" spans="1:4" ht="13.5" x14ac:dyDescent="0.25">
      <c r="A5753" s="588" t="s">
        <v>7693</v>
      </c>
      <c r="B5753" s="588" t="s">
        <v>34717</v>
      </c>
      <c r="C5753" s="588" t="s">
        <v>28022</v>
      </c>
      <c r="D5753" s="589" t="s">
        <v>34718</v>
      </c>
    </row>
    <row r="5754" spans="1:4" ht="13.5" x14ac:dyDescent="0.25">
      <c r="A5754" s="588" t="s">
        <v>7694</v>
      </c>
      <c r="B5754" s="588" t="s">
        <v>34719</v>
      </c>
      <c r="C5754" s="588" t="s">
        <v>28022</v>
      </c>
      <c r="D5754" s="589" t="s">
        <v>34720</v>
      </c>
    </row>
    <row r="5755" spans="1:4" ht="13.5" x14ac:dyDescent="0.25">
      <c r="A5755" s="588" t="s">
        <v>7695</v>
      </c>
      <c r="B5755" s="588" t="s">
        <v>34721</v>
      </c>
      <c r="C5755" s="588" t="s">
        <v>28022</v>
      </c>
      <c r="D5755" s="589" t="s">
        <v>34722</v>
      </c>
    </row>
    <row r="5756" spans="1:4" ht="13.5" x14ac:dyDescent="0.25">
      <c r="A5756" s="588" t="s">
        <v>7696</v>
      </c>
      <c r="B5756" s="588" t="s">
        <v>34723</v>
      </c>
      <c r="C5756" s="588" t="s">
        <v>28022</v>
      </c>
      <c r="D5756" s="589" t="s">
        <v>34724</v>
      </c>
    </row>
    <row r="5757" spans="1:4" ht="13.5" x14ac:dyDescent="0.25">
      <c r="A5757" s="588" t="s">
        <v>7697</v>
      </c>
      <c r="B5757" s="588" t="s">
        <v>34725</v>
      </c>
      <c r="C5757" s="588" t="s">
        <v>28022</v>
      </c>
      <c r="D5757" s="589" t="s">
        <v>34726</v>
      </c>
    </row>
    <row r="5758" spans="1:4" ht="13.5" x14ac:dyDescent="0.25">
      <c r="A5758" s="588" t="s">
        <v>7698</v>
      </c>
      <c r="B5758" s="588" t="s">
        <v>34727</v>
      </c>
      <c r="C5758" s="588" t="s">
        <v>28022</v>
      </c>
      <c r="D5758" s="589" t="s">
        <v>34728</v>
      </c>
    </row>
    <row r="5759" spans="1:4" ht="13.5" x14ac:dyDescent="0.25">
      <c r="A5759" s="588" t="s">
        <v>7699</v>
      </c>
      <c r="B5759" s="588" t="s">
        <v>34729</v>
      </c>
      <c r="C5759" s="588" t="s">
        <v>28022</v>
      </c>
      <c r="D5759" s="589" t="s">
        <v>34730</v>
      </c>
    </row>
    <row r="5760" spans="1:4" ht="13.5" x14ac:dyDescent="0.25">
      <c r="A5760" s="588" t="s">
        <v>7700</v>
      </c>
      <c r="B5760" s="588" t="s">
        <v>34731</v>
      </c>
      <c r="C5760" s="588" t="s">
        <v>28022</v>
      </c>
      <c r="D5760" s="589" t="s">
        <v>34732</v>
      </c>
    </row>
    <row r="5761" spans="1:4" ht="13.5" x14ac:dyDescent="0.25">
      <c r="A5761" s="588" t="s">
        <v>7701</v>
      </c>
      <c r="B5761" s="588" t="s">
        <v>34733</v>
      </c>
      <c r="C5761" s="588" t="s">
        <v>28022</v>
      </c>
      <c r="D5761" s="589" t="s">
        <v>34734</v>
      </c>
    </row>
    <row r="5762" spans="1:4" ht="13.5" x14ac:dyDescent="0.25">
      <c r="A5762" s="588" t="s">
        <v>7702</v>
      </c>
      <c r="B5762" s="588" t="s">
        <v>34735</v>
      </c>
      <c r="C5762" s="588" t="s">
        <v>28022</v>
      </c>
      <c r="D5762" s="589" t="s">
        <v>34736</v>
      </c>
    </row>
    <row r="5763" spans="1:4" ht="13.5" x14ac:dyDescent="0.25">
      <c r="A5763" s="588" t="s">
        <v>7703</v>
      </c>
      <c r="B5763" s="588" t="s">
        <v>34737</v>
      </c>
      <c r="C5763" s="588" t="s">
        <v>28022</v>
      </c>
      <c r="D5763" s="589" t="s">
        <v>34738</v>
      </c>
    </row>
    <row r="5764" spans="1:4" ht="13.5" x14ac:dyDescent="0.25">
      <c r="A5764" s="588" t="s">
        <v>7704</v>
      </c>
      <c r="B5764" s="588" t="s">
        <v>34739</v>
      </c>
      <c r="C5764" s="588" t="s">
        <v>28022</v>
      </c>
      <c r="D5764" s="589" t="s">
        <v>34740</v>
      </c>
    </row>
    <row r="5765" spans="1:4" ht="13.5" x14ac:dyDescent="0.25">
      <c r="A5765" s="588" t="s">
        <v>7705</v>
      </c>
      <c r="B5765" s="588" t="s">
        <v>34741</v>
      </c>
      <c r="C5765" s="588" t="s">
        <v>28022</v>
      </c>
      <c r="D5765" s="589" t="s">
        <v>34742</v>
      </c>
    </row>
    <row r="5766" spans="1:4" ht="13.5" x14ac:dyDescent="0.25">
      <c r="A5766" s="588" t="s">
        <v>7706</v>
      </c>
      <c r="B5766" s="588" t="s">
        <v>34743</v>
      </c>
      <c r="C5766" s="588" t="s">
        <v>28022</v>
      </c>
      <c r="D5766" s="589" t="s">
        <v>34744</v>
      </c>
    </row>
    <row r="5767" spans="1:4" ht="13.5" x14ac:dyDescent="0.25">
      <c r="A5767" s="588" t="s">
        <v>7707</v>
      </c>
      <c r="B5767" s="588" t="s">
        <v>34745</v>
      </c>
      <c r="C5767" s="588" t="s">
        <v>28022</v>
      </c>
      <c r="D5767" s="589" t="s">
        <v>34746</v>
      </c>
    </row>
    <row r="5768" spans="1:4" ht="13.5" x14ac:dyDescent="0.25">
      <c r="A5768" s="588" t="s">
        <v>7708</v>
      </c>
      <c r="B5768" s="588" t="s">
        <v>34747</v>
      </c>
      <c r="C5768" s="588" t="s">
        <v>28022</v>
      </c>
      <c r="D5768" s="589" t="s">
        <v>34748</v>
      </c>
    </row>
    <row r="5769" spans="1:4" ht="13.5" x14ac:dyDescent="0.25">
      <c r="A5769" s="588" t="s">
        <v>7709</v>
      </c>
      <c r="B5769" s="588" t="s">
        <v>34749</v>
      </c>
      <c r="C5769" s="588" t="s">
        <v>28022</v>
      </c>
      <c r="D5769" s="589" t="s">
        <v>18223</v>
      </c>
    </row>
    <row r="5770" spans="1:4" ht="13.5" x14ac:dyDescent="0.25">
      <c r="A5770" s="588" t="s">
        <v>7710</v>
      </c>
      <c r="B5770" s="588" t="s">
        <v>34750</v>
      </c>
      <c r="C5770" s="588" t="s">
        <v>28022</v>
      </c>
      <c r="D5770" s="589" t="s">
        <v>34751</v>
      </c>
    </row>
    <row r="5771" spans="1:4" ht="13.5" x14ac:dyDescent="0.25">
      <c r="A5771" s="588" t="s">
        <v>7711</v>
      </c>
      <c r="B5771" s="588" t="s">
        <v>34752</v>
      </c>
      <c r="C5771" s="588" t="s">
        <v>28022</v>
      </c>
      <c r="D5771" s="589" t="s">
        <v>34753</v>
      </c>
    </row>
    <row r="5772" spans="1:4" ht="13.5" x14ac:dyDescent="0.25">
      <c r="A5772" s="588" t="s">
        <v>7712</v>
      </c>
      <c r="B5772" s="588" t="s">
        <v>34754</v>
      </c>
      <c r="C5772" s="588" t="s">
        <v>28022</v>
      </c>
      <c r="D5772" s="589" t="s">
        <v>34755</v>
      </c>
    </row>
    <row r="5773" spans="1:4" ht="13.5" x14ac:dyDescent="0.25">
      <c r="A5773" s="588" t="s">
        <v>7713</v>
      </c>
      <c r="B5773" s="588" t="s">
        <v>34756</v>
      </c>
      <c r="C5773" s="588" t="s">
        <v>28022</v>
      </c>
      <c r="D5773" s="589" t="s">
        <v>34757</v>
      </c>
    </row>
    <row r="5774" spans="1:4" ht="13.5" x14ac:dyDescent="0.25">
      <c r="A5774" s="588" t="s">
        <v>7714</v>
      </c>
      <c r="B5774" s="588" t="s">
        <v>34758</v>
      </c>
      <c r="C5774" s="588" t="s">
        <v>28022</v>
      </c>
      <c r="D5774" s="589" t="s">
        <v>34759</v>
      </c>
    </row>
    <row r="5775" spans="1:4" ht="13.5" x14ac:dyDescent="0.25">
      <c r="A5775" s="588" t="s">
        <v>7715</v>
      </c>
      <c r="B5775" s="588" t="s">
        <v>34760</v>
      </c>
      <c r="C5775" s="588" t="s">
        <v>28022</v>
      </c>
      <c r="D5775" s="589" t="s">
        <v>34761</v>
      </c>
    </row>
    <row r="5776" spans="1:4" ht="13.5" x14ac:dyDescent="0.25">
      <c r="A5776" s="588" t="s">
        <v>7716</v>
      </c>
      <c r="B5776" s="588" t="s">
        <v>34762</v>
      </c>
      <c r="C5776" s="588" t="s">
        <v>28022</v>
      </c>
      <c r="D5776" s="589" t="s">
        <v>34763</v>
      </c>
    </row>
    <row r="5777" spans="1:4" ht="13.5" x14ac:dyDescent="0.25">
      <c r="A5777" s="588" t="s">
        <v>7717</v>
      </c>
      <c r="B5777" s="588" t="s">
        <v>34764</v>
      </c>
      <c r="C5777" s="588" t="s">
        <v>28022</v>
      </c>
      <c r="D5777" s="589" t="s">
        <v>34765</v>
      </c>
    </row>
    <row r="5778" spans="1:4" ht="13.5" x14ac:dyDescent="0.25">
      <c r="A5778" s="588" t="s">
        <v>7718</v>
      </c>
      <c r="B5778" s="588" t="s">
        <v>34766</v>
      </c>
      <c r="C5778" s="588" t="s">
        <v>28022</v>
      </c>
      <c r="D5778" s="589" t="s">
        <v>34767</v>
      </c>
    </row>
    <row r="5779" spans="1:4" ht="13.5" x14ac:dyDescent="0.25">
      <c r="A5779" s="588" t="s">
        <v>7719</v>
      </c>
      <c r="B5779" s="588" t="s">
        <v>34768</v>
      </c>
      <c r="C5779" s="588" t="s">
        <v>28022</v>
      </c>
      <c r="D5779" s="589" t="s">
        <v>34769</v>
      </c>
    </row>
    <row r="5780" spans="1:4" ht="13.5" x14ac:dyDescent="0.25">
      <c r="A5780" s="588" t="s">
        <v>7720</v>
      </c>
      <c r="B5780" s="588" t="s">
        <v>34770</v>
      </c>
      <c r="C5780" s="588" t="s">
        <v>28022</v>
      </c>
      <c r="D5780" s="589" t="s">
        <v>34771</v>
      </c>
    </row>
    <row r="5781" spans="1:4" ht="13.5" x14ac:dyDescent="0.25">
      <c r="A5781" s="588" t="s">
        <v>7721</v>
      </c>
      <c r="B5781" s="588" t="s">
        <v>34772</v>
      </c>
      <c r="C5781" s="588" t="s">
        <v>28022</v>
      </c>
      <c r="D5781" s="589" t="s">
        <v>34773</v>
      </c>
    </row>
    <row r="5782" spans="1:4" ht="13.5" x14ac:dyDescent="0.25">
      <c r="A5782" s="588" t="s">
        <v>7722</v>
      </c>
      <c r="B5782" s="588" t="s">
        <v>34774</v>
      </c>
      <c r="C5782" s="588" t="s">
        <v>28022</v>
      </c>
      <c r="D5782" s="589" t="s">
        <v>34775</v>
      </c>
    </row>
    <row r="5783" spans="1:4" ht="13.5" x14ac:dyDescent="0.25">
      <c r="A5783" s="588" t="s">
        <v>7723</v>
      </c>
      <c r="B5783" s="588" t="s">
        <v>34776</v>
      </c>
      <c r="C5783" s="588" t="s">
        <v>28022</v>
      </c>
      <c r="D5783" s="589" t="s">
        <v>34777</v>
      </c>
    </row>
    <row r="5784" spans="1:4" ht="13.5" x14ac:dyDescent="0.25">
      <c r="A5784" s="588" t="s">
        <v>7724</v>
      </c>
      <c r="B5784" s="588" t="s">
        <v>34778</v>
      </c>
      <c r="C5784" s="588" t="s">
        <v>28022</v>
      </c>
      <c r="D5784" s="589" t="s">
        <v>34779</v>
      </c>
    </row>
    <row r="5785" spans="1:4" ht="13.5" x14ac:dyDescent="0.25">
      <c r="A5785" s="588" t="s">
        <v>7725</v>
      </c>
      <c r="B5785" s="588" t="s">
        <v>34780</v>
      </c>
      <c r="C5785" s="588" t="s">
        <v>28022</v>
      </c>
      <c r="D5785" s="589" t="s">
        <v>34781</v>
      </c>
    </row>
    <row r="5786" spans="1:4" ht="13.5" x14ac:dyDescent="0.25">
      <c r="A5786" s="588" t="s">
        <v>7726</v>
      </c>
      <c r="B5786" s="588" t="s">
        <v>34782</v>
      </c>
      <c r="C5786" s="588" t="s">
        <v>28022</v>
      </c>
      <c r="D5786" s="589" t="s">
        <v>34783</v>
      </c>
    </row>
    <row r="5787" spans="1:4" ht="13.5" x14ac:dyDescent="0.25">
      <c r="A5787" s="588" t="s">
        <v>7727</v>
      </c>
      <c r="B5787" s="588" t="s">
        <v>34784</v>
      </c>
      <c r="C5787" s="588" t="s">
        <v>28022</v>
      </c>
      <c r="D5787" s="589" t="s">
        <v>34785</v>
      </c>
    </row>
    <row r="5788" spans="1:4" ht="13.5" x14ac:dyDescent="0.25">
      <c r="A5788" s="588" t="s">
        <v>7728</v>
      </c>
      <c r="B5788" s="588" t="s">
        <v>34786</v>
      </c>
      <c r="C5788" s="588" t="s">
        <v>28022</v>
      </c>
      <c r="D5788" s="589" t="s">
        <v>34787</v>
      </c>
    </row>
    <row r="5789" spans="1:4" ht="13.5" x14ac:dyDescent="0.25">
      <c r="A5789" s="588" t="s">
        <v>7729</v>
      </c>
      <c r="B5789" s="588" t="s">
        <v>34788</v>
      </c>
      <c r="C5789" s="588" t="s">
        <v>28022</v>
      </c>
      <c r="D5789" s="589" t="s">
        <v>34789</v>
      </c>
    </row>
    <row r="5790" spans="1:4" ht="13.5" x14ac:dyDescent="0.25">
      <c r="A5790" s="588" t="s">
        <v>7730</v>
      </c>
      <c r="B5790" s="588" t="s">
        <v>34790</v>
      </c>
      <c r="C5790" s="588" t="s">
        <v>28022</v>
      </c>
      <c r="D5790" s="589" t="s">
        <v>34791</v>
      </c>
    </row>
    <row r="5791" spans="1:4" ht="13.5" x14ac:dyDescent="0.25">
      <c r="A5791" s="588" t="s">
        <v>7731</v>
      </c>
      <c r="B5791" s="588" t="s">
        <v>34792</v>
      </c>
      <c r="C5791" s="588" t="s">
        <v>28022</v>
      </c>
      <c r="D5791" s="589" t="s">
        <v>34793</v>
      </c>
    </row>
    <row r="5792" spans="1:4" ht="13.5" x14ac:dyDescent="0.25">
      <c r="A5792" s="588" t="s">
        <v>7732</v>
      </c>
      <c r="B5792" s="588" t="s">
        <v>34794</v>
      </c>
      <c r="C5792" s="588" t="s">
        <v>28022</v>
      </c>
      <c r="D5792" s="589" t="s">
        <v>34795</v>
      </c>
    </row>
    <row r="5793" spans="1:4" ht="13.5" x14ac:dyDescent="0.25">
      <c r="A5793" s="588" t="s">
        <v>7733</v>
      </c>
      <c r="B5793" s="588" t="s">
        <v>34796</v>
      </c>
      <c r="C5793" s="588" t="s">
        <v>28022</v>
      </c>
      <c r="D5793" s="589" t="s">
        <v>28741</v>
      </c>
    </row>
    <row r="5794" spans="1:4" ht="13.5" x14ac:dyDescent="0.25">
      <c r="A5794" s="588" t="s">
        <v>7734</v>
      </c>
      <c r="B5794" s="588" t="s">
        <v>34797</v>
      </c>
      <c r="C5794" s="588" t="s">
        <v>28022</v>
      </c>
      <c r="D5794" s="589" t="s">
        <v>30618</v>
      </c>
    </row>
    <row r="5795" spans="1:4" ht="13.5" x14ac:dyDescent="0.25">
      <c r="A5795" s="588" t="s">
        <v>7735</v>
      </c>
      <c r="B5795" s="588" t="s">
        <v>34798</v>
      </c>
      <c r="C5795" s="588" t="s">
        <v>28022</v>
      </c>
      <c r="D5795" s="589" t="s">
        <v>34799</v>
      </c>
    </row>
    <row r="5796" spans="1:4" ht="13.5" x14ac:dyDescent="0.25">
      <c r="A5796" s="588" t="s">
        <v>7736</v>
      </c>
      <c r="B5796" s="588" t="s">
        <v>34800</v>
      </c>
      <c r="C5796" s="588" t="s">
        <v>28022</v>
      </c>
      <c r="D5796" s="589" t="s">
        <v>34801</v>
      </c>
    </row>
    <row r="5797" spans="1:4" ht="13.5" x14ac:dyDescent="0.25">
      <c r="A5797" s="588" t="s">
        <v>7737</v>
      </c>
      <c r="B5797" s="588" t="s">
        <v>34802</v>
      </c>
      <c r="C5797" s="588" t="s">
        <v>28022</v>
      </c>
      <c r="D5797" s="589" t="s">
        <v>34803</v>
      </c>
    </row>
    <row r="5798" spans="1:4" ht="13.5" x14ac:dyDescent="0.25">
      <c r="A5798" s="588" t="s">
        <v>7738</v>
      </c>
      <c r="B5798" s="588" t="s">
        <v>34804</v>
      </c>
      <c r="C5798" s="588" t="s">
        <v>28022</v>
      </c>
      <c r="D5798" s="589" t="s">
        <v>34805</v>
      </c>
    </row>
    <row r="5799" spans="1:4" ht="13.5" x14ac:dyDescent="0.25">
      <c r="A5799" s="588" t="s">
        <v>7739</v>
      </c>
      <c r="B5799" s="588" t="s">
        <v>34806</v>
      </c>
      <c r="C5799" s="588" t="s">
        <v>28022</v>
      </c>
      <c r="D5799" s="589" t="s">
        <v>34807</v>
      </c>
    </row>
    <row r="5800" spans="1:4" ht="13.5" x14ac:dyDescent="0.25">
      <c r="A5800" s="588" t="s">
        <v>7740</v>
      </c>
      <c r="B5800" s="588" t="s">
        <v>34808</v>
      </c>
      <c r="C5800" s="588" t="s">
        <v>28022</v>
      </c>
      <c r="D5800" s="589" t="s">
        <v>34809</v>
      </c>
    </row>
    <row r="5801" spans="1:4" ht="13.5" x14ac:dyDescent="0.25">
      <c r="A5801" s="588" t="s">
        <v>7741</v>
      </c>
      <c r="B5801" s="588" t="s">
        <v>34810</v>
      </c>
      <c r="C5801" s="588" t="s">
        <v>28022</v>
      </c>
      <c r="D5801" s="589" t="s">
        <v>34811</v>
      </c>
    </row>
    <row r="5802" spans="1:4" ht="13.5" x14ac:dyDescent="0.25">
      <c r="A5802" s="588" t="s">
        <v>7742</v>
      </c>
      <c r="B5802" s="588" t="s">
        <v>34812</v>
      </c>
      <c r="C5802" s="588" t="s">
        <v>28022</v>
      </c>
      <c r="D5802" s="589" t="s">
        <v>34813</v>
      </c>
    </row>
    <row r="5803" spans="1:4" ht="13.5" x14ac:dyDescent="0.25">
      <c r="A5803" s="588" t="s">
        <v>7743</v>
      </c>
      <c r="B5803" s="588" t="s">
        <v>34814</v>
      </c>
      <c r="C5803" s="588" t="s">
        <v>28022</v>
      </c>
      <c r="D5803" s="589" t="s">
        <v>34815</v>
      </c>
    </row>
    <row r="5804" spans="1:4" ht="13.5" x14ac:dyDescent="0.25">
      <c r="A5804" s="588" t="s">
        <v>7744</v>
      </c>
      <c r="B5804" s="588" t="s">
        <v>34816</v>
      </c>
      <c r="C5804" s="588" t="s">
        <v>28022</v>
      </c>
      <c r="D5804" s="589" t="s">
        <v>34817</v>
      </c>
    </row>
    <row r="5805" spans="1:4" ht="13.5" x14ac:dyDescent="0.25">
      <c r="A5805" s="588" t="s">
        <v>7745</v>
      </c>
      <c r="B5805" s="588" t="s">
        <v>34818</v>
      </c>
      <c r="C5805" s="588" t="s">
        <v>28022</v>
      </c>
      <c r="D5805" s="589" t="s">
        <v>34819</v>
      </c>
    </row>
    <row r="5806" spans="1:4" ht="13.5" x14ac:dyDescent="0.25">
      <c r="A5806" s="588" t="s">
        <v>7746</v>
      </c>
      <c r="B5806" s="588" t="s">
        <v>34820</v>
      </c>
      <c r="C5806" s="588" t="s">
        <v>28022</v>
      </c>
      <c r="D5806" s="589" t="s">
        <v>34821</v>
      </c>
    </row>
    <row r="5807" spans="1:4" ht="13.5" x14ac:dyDescent="0.25">
      <c r="A5807" s="588" t="s">
        <v>7747</v>
      </c>
      <c r="B5807" s="588" t="s">
        <v>34822</v>
      </c>
      <c r="C5807" s="588" t="s">
        <v>28022</v>
      </c>
      <c r="D5807" s="589" t="s">
        <v>34823</v>
      </c>
    </row>
    <row r="5808" spans="1:4" ht="13.5" x14ac:dyDescent="0.25">
      <c r="A5808" s="588" t="s">
        <v>7748</v>
      </c>
      <c r="B5808" s="588" t="s">
        <v>34824</v>
      </c>
      <c r="C5808" s="588" t="s">
        <v>28022</v>
      </c>
      <c r="D5808" s="589" t="s">
        <v>34825</v>
      </c>
    </row>
    <row r="5809" spans="1:4" ht="13.5" x14ac:dyDescent="0.25">
      <c r="A5809" s="588" t="s">
        <v>7749</v>
      </c>
      <c r="B5809" s="588" t="s">
        <v>34826</v>
      </c>
      <c r="C5809" s="588" t="s">
        <v>28022</v>
      </c>
      <c r="D5809" s="589" t="s">
        <v>34827</v>
      </c>
    </row>
    <row r="5810" spans="1:4" ht="13.5" x14ac:dyDescent="0.25">
      <c r="A5810" s="588" t="s">
        <v>7750</v>
      </c>
      <c r="B5810" s="588" t="s">
        <v>34828</v>
      </c>
      <c r="C5810" s="588" t="s">
        <v>28022</v>
      </c>
      <c r="D5810" s="589" t="s">
        <v>34829</v>
      </c>
    </row>
    <row r="5811" spans="1:4" ht="13.5" x14ac:dyDescent="0.25">
      <c r="A5811" s="588" t="s">
        <v>7751</v>
      </c>
      <c r="B5811" s="588" t="s">
        <v>34830</v>
      </c>
      <c r="C5811" s="588" t="s">
        <v>28022</v>
      </c>
      <c r="D5811" s="589" t="s">
        <v>34831</v>
      </c>
    </row>
    <row r="5812" spans="1:4" ht="13.5" x14ac:dyDescent="0.25">
      <c r="A5812" s="588" t="s">
        <v>7752</v>
      </c>
      <c r="B5812" s="588" t="s">
        <v>34832</v>
      </c>
      <c r="C5812" s="588" t="s">
        <v>28022</v>
      </c>
      <c r="D5812" s="589" t="s">
        <v>34833</v>
      </c>
    </row>
    <row r="5813" spans="1:4" ht="13.5" x14ac:dyDescent="0.25">
      <c r="A5813" s="588" t="s">
        <v>7753</v>
      </c>
      <c r="B5813" s="588" t="s">
        <v>34834</v>
      </c>
      <c r="C5813" s="588" t="s">
        <v>28022</v>
      </c>
      <c r="D5813" s="589" t="s">
        <v>19120</v>
      </c>
    </row>
    <row r="5814" spans="1:4" ht="13.5" x14ac:dyDescent="0.25">
      <c r="A5814" s="588" t="s">
        <v>7754</v>
      </c>
      <c r="B5814" s="588" t="s">
        <v>34835</v>
      </c>
      <c r="C5814" s="588" t="s">
        <v>28022</v>
      </c>
      <c r="D5814" s="589" t="s">
        <v>34836</v>
      </c>
    </row>
    <row r="5815" spans="1:4" ht="13.5" x14ac:dyDescent="0.25">
      <c r="A5815" s="588" t="s">
        <v>7755</v>
      </c>
      <c r="B5815" s="588" t="s">
        <v>34837</v>
      </c>
      <c r="C5815" s="588" t="s">
        <v>28022</v>
      </c>
      <c r="D5815" s="589" t="s">
        <v>34838</v>
      </c>
    </row>
    <row r="5816" spans="1:4" ht="13.5" x14ac:dyDescent="0.25">
      <c r="A5816" s="588" t="s">
        <v>7756</v>
      </c>
      <c r="B5816" s="588" t="s">
        <v>34839</v>
      </c>
      <c r="C5816" s="588" t="s">
        <v>28022</v>
      </c>
      <c r="D5816" s="589" t="s">
        <v>34840</v>
      </c>
    </row>
    <row r="5817" spans="1:4" ht="13.5" x14ac:dyDescent="0.25">
      <c r="A5817" s="588" t="s">
        <v>7757</v>
      </c>
      <c r="B5817" s="588" t="s">
        <v>34841</v>
      </c>
      <c r="C5817" s="588" t="s">
        <v>28022</v>
      </c>
      <c r="D5817" s="589" t="s">
        <v>34842</v>
      </c>
    </row>
    <row r="5818" spans="1:4" ht="13.5" x14ac:dyDescent="0.25">
      <c r="A5818" s="588" t="s">
        <v>7758</v>
      </c>
      <c r="B5818" s="588" t="s">
        <v>34843</v>
      </c>
      <c r="C5818" s="588" t="s">
        <v>28022</v>
      </c>
      <c r="D5818" s="589" t="s">
        <v>34844</v>
      </c>
    </row>
    <row r="5819" spans="1:4" ht="13.5" x14ac:dyDescent="0.25">
      <c r="A5819" s="588" t="s">
        <v>7759</v>
      </c>
      <c r="B5819" s="588" t="s">
        <v>34845</v>
      </c>
      <c r="C5819" s="588" t="s">
        <v>28022</v>
      </c>
      <c r="D5819" s="589" t="s">
        <v>34846</v>
      </c>
    </row>
    <row r="5820" spans="1:4" ht="13.5" x14ac:dyDescent="0.25">
      <c r="A5820" s="588" t="s">
        <v>7760</v>
      </c>
      <c r="B5820" s="588" t="s">
        <v>34847</v>
      </c>
      <c r="C5820" s="588" t="s">
        <v>28022</v>
      </c>
      <c r="D5820" s="589" t="s">
        <v>34848</v>
      </c>
    </row>
    <row r="5821" spans="1:4" ht="13.5" x14ac:dyDescent="0.25">
      <c r="A5821" s="588" t="s">
        <v>7761</v>
      </c>
      <c r="B5821" s="588" t="s">
        <v>34849</v>
      </c>
      <c r="C5821" s="588" t="s">
        <v>28022</v>
      </c>
      <c r="D5821" s="589" t="s">
        <v>34850</v>
      </c>
    </row>
    <row r="5822" spans="1:4" ht="13.5" x14ac:dyDescent="0.25">
      <c r="A5822" s="588" t="s">
        <v>7762</v>
      </c>
      <c r="B5822" s="588" t="s">
        <v>34851</v>
      </c>
      <c r="C5822" s="588" t="s">
        <v>28022</v>
      </c>
      <c r="D5822" s="589" t="s">
        <v>34852</v>
      </c>
    </row>
    <row r="5823" spans="1:4" ht="13.5" x14ac:dyDescent="0.25">
      <c r="A5823" s="588" t="s">
        <v>7763</v>
      </c>
      <c r="B5823" s="588" t="s">
        <v>34853</v>
      </c>
      <c r="C5823" s="588" t="s">
        <v>28022</v>
      </c>
      <c r="D5823" s="589" t="s">
        <v>34854</v>
      </c>
    </row>
    <row r="5824" spans="1:4" ht="13.5" x14ac:dyDescent="0.25">
      <c r="A5824" s="588" t="s">
        <v>7764</v>
      </c>
      <c r="B5824" s="588" t="s">
        <v>34855</v>
      </c>
      <c r="C5824" s="588" t="s">
        <v>28022</v>
      </c>
      <c r="D5824" s="589" t="s">
        <v>34856</v>
      </c>
    </row>
    <row r="5825" spans="1:4" ht="13.5" x14ac:dyDescent="0.25">
      <c r="A5825" s="588" t="s">
        <v>7765</v>
      </c>
      <c r="B5825" s="588" t="s">
        <v>34857</v>
      </c>
      <c r="C5825" s="588" t="s">
        <v>28022</v>
      </c>
      <c r="D5825" s="589" t="s">
        <v>34858</v>
      </c>
    </row>
    <row r="5826" spans="1:4" ht="13.5" x14ac:dyDescent="0.25">
      <c r="A5826" s="588" t="s">
        <v>7766</v>
      </c>
      <c r="B5826" s="588" t="s">
        <v>34859</v>
      </c>
      <c r="C5826" s="588" t="s">
        <v>28022</v>
      </c>
      <c r="D5826" s="589" t="s">
        <v>34860</v>
      </c>
    </row>
    <row r="5827" spans="1:4" ht="13.5" x14ac:dyDescent="0.25">
      <c r="A5827" s="588" t="s">
        <v>7767</v>
      </c>
      <c r="B5827" s="588" t="s">
        <v>34861</v>
      </c>
      <c r="C5827" s="588" t="s">
        <v>28022</v>
      </c>
      <c r="D5827" s="589" t="s">
        <v>34862</v>
      </c>
    </row>
    <row r="5828" spans="1:4" ht="13.5" x14ac:dyDescent="0.25">
      <c r="A5828" s="588" t="s">
        <v>7768</v>
      </c>
      <c r="B5828" s="588" t="s">
        <v>34863</v>
      </c>
      <c r="C5828" s="588" t="s">
        <v>28022</v>
      </c>
      <c r="D5828" s="589" t="s">
        <v>34864</v>
      </c>
    </row>
    <row r="5829" spans="1:4" ht="13.5" x14ac:dyDescent="0.25">
      <c r="A5829" s="588" t="s">
        <v>7769</v>
      </c>
      <c r="B5829" s="588" t="s">
        <v>34865</v>
      </c>
      <c r="C5829" s="588" t="s">
        <v>28022</v>
      </c>
      <c r="D5829" s="589" t="s">
        <v>34866</v>
      </c>
    </row>
    <row r="5830" spans="1:4" ht="13.5" x14ac:dyDescent="0.25">
      <c r="A5830" s="588" t="s">
        <v>7770</v>
      </c>
      <c r="B5830" s="588" t="s">
        <v>34867</v>
      </c>
      <c r="C5830" s="588" t="s">
        <v>28022</v>
      </c>
      <c r="D5830" s="589" t="s">
        <v>34868</v>
      </c>
    </row>
    <row r="5831" spans="1:4" ht="13.5" x14ac:dyDescent="0.25">
      <c r="A5831" s="588" t="s">
        <v>7771</v>
      </c>
      <c r="B5831" s="588" t="s">
        <v>34869</v>
      </c>
      <c r="C5831" s="588" t="s">
        <v>28022</v>
      </c>
      <c r="D5831" s="589" t="s">
        <v>34870</v>
      </c>
    </row>
    <row r="5832" spans="1:4" ht="13.5" x14ac:dyDescent="0.25">
      <c r="A5832" s="588" t="s">
        <v>7772</v>
      </c>
      <c r="B5832" s="588" t="s">
        <v>34871</v>
      </c>
      <c r="C5832" s="588" t="s">
        <v>28022</v>
      </c>
      <c r="D5832" s="589" t="s">
        <v>34872</v>
      </c>
    </row>
    <row r="5833" spans="1:4" ht="13.5" x14ac:dyDescent="0.25">
      <c r="A5833" s="588" t="s">
        <v>7773</v>
      </c>
      <c r="B5833" s="588" t="s">
        <v>34873</v>
      </c>
      <c r="C5833" s="588" t="s">
        <v>28022</v>
      </c>
      <c r="D5833" s="589" t="s">
        <v>34874</v>
      </c>
    </row>
    <row r="5834" spans="1:4" ht="13.5" x14ac:dyDescent="0.25">
      <c r="A5834" s="588" t="s">
        <v>7774</v>
      </c>
      <c r="B5834" s="588" t="s">
        <v>34875</v>
      </c>
      <c r="C5834" s="588" t="s">
        <v>28022</v>
      </c>
      <c r="D5834" s="589" t="s">
        <v>34876</v>
      </c>
    </row>
    <row r="5835" spans="1:4" ht="13.5" x14ac:dyDescent="0.25">
      <c r="A5835" s="588" t="s">
        <v>7775</v>
      </c>
      <c r="B5835" s="588" t="s">
        <v>34877</v>
      </c>
      <c r="C5835" s="588" t="s">
        <v>28022</v>
      </c>
      <c r="D5835" s="589" t="s">
        <v>34878</v>
      </c>
    </row>
    <row r="5836" spans="1:4" ht="13.5" x14ac:dyDescent="0.25">
      <c r="A5836" s="588" t="s">
        <v>7776</v>
      </c>
      <c r="B5836" s="588" t="s">
        <v>34879</v>
      </c>
      <c r="C5836" s="588" t="s">
        <v>28022</v>
      </c>
      <c r="D5836" s="589" t="s">
        <v>34880</v>
      </c>
    </row>
    <row r="5837" spans="1:4" ht="13.5" x14ac:dyDescent="0.25">
      <c r="A5837" s="588" t="s">
        <v>7777</v>
      </c>
      <c r="B5837" s="588" t="s">
        <v>34881</v>
      </c>
      <c r="C5837" s="588" t="s">
        <v>28022</v>
      </c>
      <c r="D5837" s="589" t="s">
        <v>34882</v>
      </c>
    </row>
    <row r="5838" spans="1:4" ht="13.5" x14ac:dyDescent="0.25">
      <c r="A5838" s="588" t="s">
        <v>7778</v>
      </c>
      <c r="B5838" s="588" t="s">
        <v>34883</v>
      </c>
      <c r="C5838" s="588" t="s">
        <v>28022</v>
      </c>
      <c r="D5838" s="589" t="s">
        <v>34884</v>
      </c>
    </row>
    <row r="5839" spans="1:4" ht="13.5" x14ac:dyDescent="0.25">
      <c r="A5839" s="588" t="s">
        <v>7779</v>
      </c>
      <c r="B5839" s="588" t="s">
        <v>34885</v>
      </c>
      <c r="C5839" s="588" t="s">
        <v>28022</v>
      </c>
      <c r="D5839" s="589" t="s">
        <v>34886</v>
      </c>
    </row>
    <row r="5840" spans="1:4" ht="13.5" x14ac:dyDescent="0.25">
      <c r="A5840" s="588" t="s">
        <v>7780</v>
      </c>
      <c r="B5840" s="588" t="s">
        <v>34887</v>
      </c>
      <c r="C5840" s="588" t="s">
        <v>28022</v>
      </c>
      <c r="D5840" s="589" t="s">
        <v>34888</v>
      </c>
    </row>
    <row r="5841" spans="1:4" ht="13.5" x14ac:dyDescent="0.25">
      <c r="A5841" s="588" t="s">
        <v>7781</v>
      </c>
      <c r="B5841" s="588" t="s">
        <v>34889</v>
      </c>
      <c r="C5841" s="588" t="s">
        <v>28022</v>
      </c>
      <c r="D5841" s="589" t="s">
        <v>34890</v>
      </c>
    </row>
    <row r="5842" spans="1:4" ht="13.5" x14ac:dyDescent="0.25">
      <c r="A5842" s="588" t="s">
        <v>7782</v>
      </c>
      <c r="B5842" s="588" t="s">
        <v>34891</v>
      </c>
      <c r="C5842" s="588" t="s">
        <v>28022</v>
      </c>
      <c r="D5842" s="589" t="s">
        <v>34892</v>
      </c>
    </row>
    <row r="5843" spans="1:4" ht="13.5" x14ac:dyDescent="0.25">
      <c r="A5843" s="588" t="s">
        <v>7783</v>
      </c>
      <c r="B5843" s="588" t="s">
        <v>34893</v>
      </c>
      <c r="C5843" s="588" t="s">
        <v>28022</v>
      </c>
      <c r="D5843" s="589" t="s">
        <v>34894</v>
      </c>
    </row>
    <row r="5844" spans="1:4" ht="13.5" x14ac:dyDescent="0.25">
      <c r="A5844" s="588" t="s">
        <v>7784</v>
      </c>
      <c r="B5844" s="588" t="s">
        <v>34895</v>
      </c>
      <c r="C5844" s="588" t="s">
        <v>28022</v>
      </c>
      <c r="D5844" s="589" t="s">
        <v>34896</v>
      </c>
    </row>
    <row r="5845" spans="1:4" ht="13.5" x14ac:dyDescent="0.25">
      <c r="A5845" s="588" t="s">
        <v>7785</v>
      </c>
      <c r="B5845" s="588" t="s">
        <v>34897</v>
      </c>
      <c r="C5845" s="588" t="s">
        <v>28022</v>
      </c>
      <c r="D5845" s="589" t="s">
        <v>34898</v>
      </c>
    </row>
    <row r="5846" spans="1:4" ht="13.5" x14ac:dyDescent="0.25">
      <c r="A5846" s="588" t="s">
        <v>7786</v>
      </c>
      <c r="B5846" s="588" t="s">
        <v>34899</v>
      </c>
      <c r="C5846" s="588" t="s">
        <v>28022</v>
      </c>
      <c r="D5846" s="589" t="s">
        <v>34900</v>
      </c>
    </row>
    <row r="5847" spans="1:4" ht="13.5" x14ac:dyDescent="0.25">
      <c r="A5847" s="588" t="s">
        <v>7787</v>
      </c>
      <c r="B5847" s="588" t="s">
        <v>34901</v>
      </c>
      <c r="C5847" s="588" t="s">
        <v>28022</v>
      </c>
      <c r="D5847" s="589" t="s">
        <v>34902</v>
      </c>
    </row>
    <row r="5848" spans="1:4" ht="13.5" x14ac:dyDescent="0.25">
      <c r="A5848" s="588" t="s">
        <v>7788</v>
      </c>
      <c r="B5848" s="588" t="s">
        <v>34903</v>
      </c>
      <c r="C5848" s="588" t="s">
        <v>28022</v>
      </c>
      <c r="D5848" s="589" t="s">
        <v>34904</v>
      </c>
    </row>
    <row r="5849" spans="1:4" ht="13.5" x14ac:dyDescent="0.25">
      <c r="A5849" s="588" t="s">
        <v>7789</v>
      </c>
      <c r="B5849" s="588" t="s">
        <v>34905</v>
      </c>
      <c r="C5849" s="588" t="s">
        <v>28022</v>
      </c>
      <c r="D5849" s="589" t="s">
        <v>34906</v>
      </c>
    </row>
    <row r="5850" spans="1:4" ht="13.5" x14ac:dyDescent="0.25">
      <c r="A5850" s="588" t="s">
        <v>7790</v>
      </c>
      <c r="B5850" s="588" t="s">
        <v>34907</v>
      </c>
      <c r="C5850" s="588" t="s">
        <v>28022</v>
      </c>
      <c r="D5850" s="589" t="s">
        <v>34908</v>
      </c>
    </row>
    <row r="5851" spans="1:4" ht="13.5" x14ac:dyDescent="0.25">
      <c r="A5851" s="588" t="s">
        <v>7791</v>
      </c>
      <c r="B5851" s="588" t="s">
        <v>34909</v>
      </c>
      <c r="C5851" s="588" t="s">
        <v>28022</v>
      </c>
      <c r="D5851" s="589" t="s">
        <v>34910</v>
      </c>
    </row>
    <row r="5852" spans="1:4" ht="13.5" x14ac:dyDescent="0.25">
      <c r="A5852" s="588" t="s">
        <v>7792</v>
      </c>
      <c r="B5852" s="588" t="s">
        <v>34911</v>
      </c>
      <c r="C5852" s="588" t="s">
        <v>28022</v>
      </c>
      <c r="D5852" s="589" t="s">
        <v>34912</v>
      </c>
    </row>
    <row r="5853" spans="1:4" ht="13.5" x14ac:dyDescent="0.25">
      <c r="A5853" s="588" t="s">
        <v>7793</v>
      </c>
      <c r="B5853" s="588" t="s">
        <v>34913</v>
      </c>
      <c r="C5853" s="588" t="s">
        <v>28022</v>
      </c>
      <c r="D5853" s="589" t="s">
        <v>34914</v>
      </c>
    </row>
    <row r="5854" spans="1:4" ht="13.5" x14ac:dyDescent="0.25">
      <c r="A5854" s="588" t="s">
        <v>7794</v>
      </c>
      <c r="B5854" s="588" t="s">
        <v>34915</v>
      </c>
      <c r="C5854" s="588" t="s">
        <v>28022</v>
      </c>
      <c r="D5854" s="589" t="s">
        <v>34916</v>
      </c>
    </row>
    <row r="5855" spans="1:4" ht="13.5" x14ac:dyDescent="0.25">
      <c r="A5855" s="588" t="s">
        <v>7795</v>
      </c>
      <c r="B5855" s="588" t="s">
        <v>34917</v>
      </c>
      <c r="C5855" s="588" t="s">
        <v>28022</v>
      </c>
      <c r="D5855" s="589" t="s">
        <v>34918</v>
      </c>
    </row>
    <row r="5856" spans="1:4" ht="13.5" x14ac:dyDescent="0.25">
      <c r="A5856" s="588" t="s">
        <v>7796</v>
      </c>
      <c r="B5856" s="588" t="s">
        <v>34919</v>
      </c>
      <c r="C5856" s="588" t="s">
        <v>28022</v>
      </c>
      <c r="D5856" s="589" t="s">
        <v>34920</v>
      </c>
    </row>
    <row r="5857" spans="1:4" ht="13.5" x14ac:dyDescent="0.25">
      <c r="A5857" s="588" t="s">
        <v>7797</v>
      </c>
      <c r="B5857" s="588" t="s">
        <v>34921</v>
      </c>
      <c r="C5857" s="588" t="s">
        <v>28022</v>
      </c>
      <c r="D5857" s="589" t="s">
        <v>34922</v>
      </c>
    </row>
    <row r="5858" spans="1:4" ht="13.5" x14ac:dyDescent="0.25">
      <c r="A5858" s="588" t="s">
        <v>7798</v>
      </c>
      <c r="B5858" s="588" t="s">
        <v>34923</v>
      </c>
      <c r="C5858" s="588" t="s">
        <v>28022</v>
      </c>
      <c r="D5858" s="589" t="s">
        <v>34924</v>
      </c>
    </row>
    <row r="5859" spans="1:4" ht="13.5" x14ac:dyDescent="0.25">
      <c r="A5859" s="588" t="s">
        <v>7799</v>
      </c>
      <c r="B5859" s="588" t="s">
        <v>34925</v>
      </c>
      <c r="C5859" s="588" t="s">
        <v>28022</v>
      </c>
      <c r="D5859" s="589" t="s">
        <v>34926</v>
      </c>
    </row>
    <row r="5860" spans="1:4" ht="13.5" x14ac:dyDescent="0.25">
      <c r="A5860" s="588" t="s">
        <v>7800</v>
      </c>
      <c r="B5860" s="588" t="s">
        <v>34927</v>
      </c>
      <c r="C5860" s="588" t="s">
        <v>28022</v>
      </c>
      <c r="D5860" s="589" t="s">
        <v>34928</v>
      </c>
    </row>
    <row r="5861" spans="1:4" ht="13.5" x14ac:dyDescent="0.25">
      <c r="A5861" s="588" t="s">
        <v>7801</v>
      </c>
      <c r="B5861" s="588" t="s">
        <v>34929</v>
      </c>
      <c r="C5861" s="588" t="s">
        <v>28022</v>
      </c>
      <c r="D5861" s="589" t="s">
        <v>34930</v>
      </c>
    </row>
    <row r="5862" spans="1:4" ht="13.5" x14ac:dyDescent="0.25">
      <c r="A5862" s="588" t="s">
        <v>7802</v>
      </c>
      <c r="B5862" s="588" t="s">
        <v>34931</v>
      </c>
      <c r="C5862" s="588" t="s">
        <v>28022</v>
      </c>
      <c r="D5862" s="589" t="s">
        <v>34932</v>
      </c>
    </row>
    <row r="5863" spans="1:4" ht="13.5" x14ac:dyDescent="0.25">
      <c r="A5863" s="588" t="s">
        <v>7803</v>
      </c>
      <c r="B5863" s="588" t="s">
        <v>34933</v>
      </c>
      <c r="C5863" s="588" t="s">
        <v>28022</v>
      </c>
      <c r="D5863" s="589" t="s">
        <v>34934</v>
      </c>
    </row>
    <row r="5864" spans="1:4" ht="13.5" x14ac:dyDescent="0.25">
      <c r="A5864" s="588" t="s">
        <v>7804</v>
      </c>
      <c r="B5864" s="588" t="s">
        <v>34935</v>
      </c>
      <c r="C5864" s="588" t="s">
        <v>28022</v>
      </c>
      <c r="D5864" s="589" t="s">
        <v>34936</v>
      </c>
    </row>
    <row r="5865" spans="1:4" ht="13.5" x14ac:dyDescent="0.25">
      <c r="A5865" s="588" t="s">
        <v>7805</v>
      </c>
      <c r="B5865" s="588" t="s">
        <v>34937</v>
      </c>
      <c r="C5865" s="588" t="s">
        <v>28022</v>
      </c>
      <c r="D5865" s="589" t="s">
        <v>34938</v>
      </c>
    </row>
    <row r="5866" spans="1:4" ht="13.5" x14ac:dyDescent="0.25">
      <c r="A5866" s="588" t="s">
        <v>7806</v>
      </c>
      <c r="B5866" s="588" t="s">
        <v>34939</v>
      </c>
      <c r="C5866" s="588" t="s">
        <v>28022</v>
      </c>
      <c r="D5866" s="589" t="s">
        <v>34940</v>
      </c>
    </row>
    <row r="5867" spans="1:4" ht="13.5" x14ac:dyDescent="0.25">
      <c r="A5867" s="588" t="s">
        <v>7807</v>
      </c>
      <c r="B5867" s="588" t="s">
        <v>34941</v>
      </c>
      <c r="C5867" s="588" t="s">
        <v>28022</v>
      </c>
      <c r="D5867" s="589" t="s">
        <v>34942</v>
      </c>
    </row>
    <row r="5868" spans="1:4" ht="13.5" x14ac:dyDescent="0.25">
      <c r="A5868" s="588" t="s">
        <v>7808</v>
      </c>
      <c r="B5868" s="588" t="s">
        <v>34943</v>
      </c>
      <c r="C5868" s="588" t="s">
        <v>28022</v>
      </c>
      <c r="D5868" s="589" t="s">
        <v>34944</v>
      </c>
    </row>
    <row r="5869" spans="1:4" ht="13.5" x14ac:dyDescent="0.25">
      <c r="A5869" s="588" t="s">
        <v>7809</v>
      </c>
      <c r="B5869" s="588" t="s">
        <v>34945</v>
      </c>
      <c r="C5869" s="588" t="s">
        <v>28022</v>
      </c>
      <c r="D5869" s="589" t="s">
        <v>34946</v>
      </c>
    </row>
    <row r="5870" spans="1:4" ht="13.5" x14ac:dyDescent="0.25">
      <c r="A5870" s="588" t="s">
        <v>7810</v>
      </c>
      <c r="B5870" s="588" t="s">
        <v>34947</v>
      </c>
      <c r="C5870" s="588" t="s">
        <v>28022</v>
      </c>
      <c r="D5870" s="589" t="s">
        <v>34948</v>
      </c>
    </row>
    <row r="5871" spans="1:4" ht="13.5" x14ac:dyDescent="0.25">
      <c r="A5871" s="588" t="s">
        <v>7811</v>
      </c>
      <c r="B5871" s="588" t="s">
        <v>34949</v>
      </c>
      <c r="C5871" s="588" t="s">
        <v>28022</v>
      </c>
      <c r="D5871" s="589" t="s">
        <v>34950</v>
      </c>
    </row>
    <row r="5872" spans="1:4" ht="13.5" x14ac:dyDescent="0.25">
      <c r="A5872" s="588" t="s">
        <v>7923</v>
      </c>
      <c r="B5872" s="588" t="s">
        <v>34951</v>
      </c>
      <c r="C5872" s="588" t="s">
        <v>28022</v>
      </c>
      <c r="D5872" s="589" t="s">
        <v>19445</v>
      </c>
    </row>
    <row r="5873" spans="1:4" ht="13.5" x14ac:dyDescent="0.25">
      <c r="A5873" s="588" t="s">
        <v>7925</v>
      </c>
      <c r="B5873" s="588" t="s">
        <v>34952</v>
      </c>
      <c r="C5873" s="588" t="s">
        <v>28022</v>
      </c>
      <c r="D5873" s="589" t="s">
        <v>14323</v>
      </c>
    </row>
    <row r="5874" spans="1:4" ht="13.5" x14ac:dyDescent="0.25">
      <c r="A5874" s="588" t="s">
        <v>7927</v>
      </c>
      <c r="B5874" s="588" t="s">
        <v>34953</v>
      </c>
      <c r="C5874" s="588" t="s">
        <v>28022</v>
      </c>
      <c r="D5874" s="589" t="s">
        <v>34954</v>
      </c>
    </row>
    <row r="5875" spans="1:4" ht="13.5" x14ac:dyDescent="0.25">
      <c r="A5875" s="588" t="s">
        <v>34955</v>
      </c>
      <c r="B5875" s="588" t="s">
        <v>34956</v>
      </c>
      <c r="C5875" s="588" t="s">
        <v>34957</v>
      </c>
      <c r="D5875" s="589" t="s">
        <v>340</v>
      </c>
    </row>
    <row r="5876" spans="1:4" ht="13.5" x14ac:dyDescent="0.25">
      <c r="A5876" s="588" t="s">
        <v>34958</v>
      </c>
      <c r="B5876" s="588" t="s">
        <v>34959</v>
      </c>
      <c r="C5876" s="588" t="s">
        <v>34957</v>
      </c>
      <c r="D5876" s="589" t="s">
        <v>1779</v>
      </c>
    </row>
    <row r="5877" spans="1:4" ht="13.5" x14ac:dyDescent="0.25">
      <c r="A5877" s="588" t="s">
        <v>34960</v>
      </c>
      <c r="B5877" s="588" t="s">
        <v>34961</v>
      </c>
      <c r="C5877" s="588" t="s">
        <v>34957</v>
      </c>
      <c r="D5877" s="589" t="s">
        <v>183</v>
      </c>
    </row>
    <row r="5878" spans="1:4" ht="13.5" x14ac:dyDescent="0.25">
      <c r="A5878" s="588" t="s">
        <v>34962</v>
      </c>
      <c r="B5878" s="588" t="s">
        <v>34963</v>
      </c>
      <c r="C5878" s="588" t="s">
        <v>34957</v>
      </c>
      <c r="D5878" s="589" t="s">
        <v>199</v>
      </c>
    </row>
    <row r="5879" spans="1:4" ht="13.5" x14ac:dyDescent="0.25">
      <c r="A5879" s="588" t="s">
        <v>34964</v>
      </c>
      <c r="B5879" s="588" t="s">
        <v>34965</v>
      </c>
      <c r="C5879" s="588" t="s">
        <v>34957</v>
      </c>
      <c r="D5879" s="589" t="s">
        <v>1287</v>
      </c>
    </row>
    <row r="5880" spans="1:4" ht="13.5" x14ac:dyDescent="0.25">
      <c r="A5880" s="588" t="s">
        <v>34966</v>
      </c>
      <c r="B5880" s="588" t="s">
        <v>34967</v>
      </c>
      <c r="C5880" s="588" t="s">
        <v>34957</v>
      </c>
      <c r="D5880" s="589" t="s">
        <v>194</v>
      </c>
    </row>
    <row r="5881" spans="1:4" ht="13.5" x14ac:dyDescent="0.25">
      <c r="A5881" s="588" t="s">
        <v>34968</v>
      </c>
      <c r="B5881" s="588" t="s">
        <v>34969</v>
      </c>
      <c r="C5881" s="588" t="s">
        <v>34957</v>
      </c>
      <c r="D5881" s="589" t="s">
        <v>1381</v>
      </c>
    </row>
    <row r="5882" spans="1:4" ht="13.5" x14ac:dyDescent="0.25">
      <c r="A5882" s="588" t="s">
        <v>34970</v>
      </c>
      <c r="B5882" s="588" t="s">
        <v>34971</v>
      </c>
      <c r="C5882" s="588" t="s">
        <v>34957</v>
      </c>
      <c r="D5882" s="589" t="s">
        <v>178</v>
      </c>
    </row>
    <row r="5883" spans="1:4" ht="13.5" x14ac:dyDescent="0.25">
      <c r="A5883" s="588" t="s">
        <v>34972</v>
      </c>
      <c r="B5883" s="588" t="s">
        <v>34973</v>
      </c>
      <c r="C5883" s="588" t="s">
        <v>34957</v>
      </c>
      <c r="D5883" s="589" t="s">
        <v>2516</v>
      </c>
    </row>
    <row r="5884" spans="1:4" ht="13.5" x14ac:dyDescent="0.25">
      <c r="A5884" s="588" t="s">
        <v>34974</v>
      </c>
      <c r="B5884" s="588" t="s">
        <v>34975</v>
      </c>
      <c r="C5884" s="588" t="s">
        <v>34957</v>
      </c>
      <c r="D5884" s="589" t="s">
        <v>2282</v>
      </c>
    </row>
    <row r="5885" spans="1:4" ht="13.5" x14ac:dyDescent="0.25">
      <c r="A5885" s="588" t="s">
        <v>34976</v>
      </c>
      <c r="B5885" s="588" t="s">
        <v>34977</v>
      </c>
      <c r="C5885" s="588" t="s">
        <v>33519</v>
      </c>
      <c r="D5885" s="589" t="s">
        <v>34978</v>
      </c>
    </row>
    <row r="5886" spans="1:4" ht="13.5" x14ac:dyDescent="0.25">
      <c r="A5886" s="588" t="s">
        <v>34979</v>
      </c>
      <c r="B5886" s="588" t="s">
        <v>34980</v>
      </c>
      <c r="C5886" s="588" t="s">
        <v>33519</v>
      </c>
      <c r="D5886" s="589" t="s">
        <v>34981</v>
      </c>
    </row>
    <row r="5887" spans="1:4" ht="13.5" x14ac:dyDescent="0.25">
      <c r="A5887" s="588" t="s">
        <v>34982</v>
      </c>
      <c r="B5887" s="588" t="s">
        <v>34983</v>
      </c>
      <c r="C5887" s="588" t="s">
        <v>33519</v>
      </c>
      <c r="D5887" s="589" t="s">
        <v>34984</v>
      </c>
    </row>
    <row r="5888" spans="1:4" ht="13.5" x14ac:dyDescent="0.25">
      <c r="A5888" s="588" t="s">
        <v>34985</v>
      </c>
      <c r="B5888" s="588" t="s">
        <v>34986</v>
      </c>
      <c r="C5888" s="588" t="s">
        <v>34987</v>
      </c>
      <c r="D5888" s="589" t="s">
        <v>14046</v>
      </c>
    </row>
    <row r="5889" spans="1:4" ht="13.5" x14ac:dyDescent="0.25">
      <c r="A5889" s="588" t="s">
        <v>34988</v>
      </c>
      <c r="B5889" s="588" t="s">
        <v>34989</v>
      </c>
      <c r="C5889" s="588" t="s">
        <v>34987</v>
      </c>
      <c r="D5889" s="589" t="s">
        <v>496</v>
      </c>
    </row>
    <row r="5890" spans="1:4" ht="13.5" x14ac:dyDescent="0.25">
      <c r="A5890" s="588" t="s">
        <v>34990</v>
      </c>
      <c r="B5890" s="588" t="s">
        <v>34991</v>
      </c>
      <c r="C5890" s="588" t="s">
        <v>34987</v>
      </c>
      <c r="D5890" s="589" t="s">
        <v>13390</v>
      </c>
    </row>
    <row r="5891" spans="1:4" ht="13.5" x14ac:dyDescent="0.25">
      <c r="A5891" s="588" t="s">
        <v>34992</v>
      </c>
      <c r="B5891" s="588" t="s">
        <v>34993</v>
      </c>
      <c r="C5891" s="588" t="s">
        <v>34987</v>
      </c>
      <c r="D5891" s="589" t="s">
        <v>4112</v>
      </c>
    </row>
    <row r="5892" spans="1:4" ht="13.5" x14ac:dyDescent="0.25">
      <c r="A5892" s="588" t="s">
        <v>34994</v>
      </c>
      <c r="B5892" s="588" t="s">
        <v>34995</v>
      </c>
      <c r="C5892" s="588" t="s">
        <v>34987</v>
      </c>
      <c r="D5892" s="589" t="s">
        <v>1277</v>
      </c>
    </row>
    <row r="5893" spans="1:4" ht="13.5" x14ac:dyDescent="0.25">
      <c r="A5893" s="588" t="s">
        <v>34996</v>
      </c>
      <c r="B5893" s="588" t="s">
        <v>34997</v>
      </c>
      <c r="C5893" s="588" t="s">
        <v>34987</v>
      </c>
      <c r="D5893" s="589" t="s">
        <v>288</v>
      </c>
    </row>
    <row r="5894" spans="1:4" ht="13.5" x14ac:dyDescent="0.25">
      <c r="A5894" s="588" t="s">
        <v>34998</v>
      </c>
      <c r="B5894" s="588" t="s">
        <v>34999</v>
      </c>
      <c r="C5894" s="588" t="s">
        <v>34987</v>
      </c>
      <c r="D5894" s="589" t="s">
        <v>1081</v>
      </c>
    </row>
    <row r="5895" spans="1:4" ht="13.5" x14ac:dyDescent="0.25">
      <c r="A5895" s="588" t="s">
        <v>35000</v>
      </c>
      <c r="B5895" s="588" t="s">
        <v>35001</v>
      </c>
      <c r="C5895" s="588" t="s">
        <v>34987</v>
      </c>
      <c r="D5895" s="589" t="s">
        <v>1207</v>
      </c>
    </row>
    <row r="5896" spans="1:4" ht="13.5" x14ac:dyDescent="0.25">
      <c r="A5896" s="588" t="s">
        <v>35002</v>
      </c>
      <c r="B5896" s="588" t="s">
        <v>35003</v>
      </c>
      <c r="C5896" s="588" t="s">
        <v>34987</v>
      </c>
      <c r="D5896" s="589" t="s">
        <v>186</v>
      </c>
    </row>
    <row r="5897" spans="1:4" ht="13.5" x14ac:dyDescent="0.25">
      <c r="A5897" s="588" t="s">
        <v>35004</v>
      </c>
      <c r="B5897" s="588" t="s">
        <v>35005</v>
      </c>
      <c r="C5897" s="588" t="s">
        <v>34987</v>
      </c>
      <c r="D5897" s="589" t="s">
        <v>13887</v>
      </c>
    </row>
    <row r="5898" spans="1:4" ht="13.5" x14ac:dyDescent="0.25">
      <c r="A5898" s="588" t="s">
        <v>35006</v>
      </c>
      <c r="B5898" s="588" t="s">
        <v>35007</v>
      </c>
      <c r="C5898" s="588" t="s">
        <v>34987</v>
      </c>
      <c r="D5898" s="589" t="s">
        <v>4699</v>
      </c>
    </row>
    <row r="5899" spans="1:4" ht="13.5" x14ac:dyDescent="0.25">
      <c r="A5899" s="588" t="s">
        <v>35008</v>
      </c>
      <c r="B5899" s="588" t="s">
        <v>35009</v>
      </c>
      <c r="C5899" s="588" t="s">
        <v>34987</v>
      </c>
      <c r="D5899" s="589" t="s">
        <v>13399</v>
      </c>
    </row>
    <row r="5900" spans="1:4" ht="13.5" x14ac:dyDescent="0.25">
      <c r="A5900" s="588" t="s">
        <v>35010</v>
      </c>
      <c r="B5900" s="588" t="s">
        <v>35011</v>
      </c>
      <c r="C5900" s="588" t="s">
        <v>35012</v>
      </c>
      <c r="D5900" s="589" t="s">
        <v>7270</v>
      </c>
    </row>
    <row r="5901" spans="1:4" ht="13.5" x14ac:dyDescent="0.25">
      <c r="A5901" s="588" t="s">
        <v>35013</v>
      </c>
      <c r="B5901" s="588" t="s">
        <v>35014</v>
      </c>
      <c r="C5901" s="588" t="s">
        <v>35012</v>
      </c>
      <c r="D5901" s="589" t="s">
        <v>19250</v>
      </c>
    </row>
    <row r="5902" spans="1:4" ht="13.5" x14ac:dyDescent="0.25">
      <c r="A5902" s="588" t="s">
        <v>35015</v>
      </c>
      <c r="B5902" s="588" t="s">
        <v>35016</v>
      </c>
      <c r="C5902" s="588" t="s">
        <v>35012</v>
      </c>
      <c r="D5902" s="589" t="s">
        <v>30072</v>
      </c>
    </row>
    <row r="5903" spans="1:4" ht="13.5" x14ac:dyDescent="0.25">
      <c r="A5903" s="588" t="s">
        <v>35017</v>
      </c>
      <c r="B5903" s="588" t="s">
        <v>35018</v>
      </c>
      <c r="C5903" s="588" t="s">
        <v>35012</v>
      </c>
      <c r="D5903" s="589" t="s">
        <v>1310</v>
      </c>
    </row>
    <row r="5904" spans="1:4" ht="13.5" x14ac:dyDescent="0.25">
      <c r="A5904" s="588" t="s">
        <v>35019</v>
      </c>
      <c r="B5904" s="588" t="s">
        <v>35020</v>
      </c>
      <c r="C5904" s="588" t="s">
        <v>35012</v>
      </c>
      <c r="D5904" s="589" t="s">
        <v>13887</v>
      </c>
    </row>
    <row r="5905" spans="1:4" ht="13.5" x14ac:dyDescent="0.25">
      <c r="A5905" s="588" t="s">
        <v>35021</v>
      </c>
      <c r="B5905" s="588" t="s">
        <v>35022</v>
      </c>
      <c r="C5905" s="588" t="s">
        <v>35023</v>
      </c>
      <c r="D5905" s="589" t="s">
        <v>374</v>
      </c>
    </row>
    <row r="5906" spans="1:4" ht="13.5" x14ac:dyDescent="0.25">
      <c r="A5906" s="588" t="s">
        <v>35024</v>
      </c>
      <c r="B5906" s="588" t="s">
        <v>35025</v>
      </c>
      <c r="C5906" s="588" t="s">
        <v>35023</v>
      </c>
      <c r="D5906" s="589" t="s">
        <v>193</v>
      </c>
    </row>
    <row r="5907" spans="1:4" ht="13.5" x14ac:dyDescent="0.25">
      <c r="A5907" s="588" t="s">
        <v>35026</v>
      </c>
      <c r="B5907" s="588" t="s">
        <v>35027</v>
      </c>
      <c r="C5907" s="588" t="s">
        <v>35023</v>
      </c>
      <c r="D5907" s="589" t="s">
        <v>1144</v>
      </c>
    </row>
    <row r="5908" spans="1:4" ht="13.5" x14ac:dyDescent="0.25">
      <c r="A5908" s="588" t="s">
        <v>35028</v>
      </c>
      <c r="B5908" s="588" t="s">
        <v>35029</v>
      </c>
      <c r="C5908" s="588" t="s">
        <v>35023</v>
      </c>
      <c r="D5908" s="589" t="s">
        <v>1287</v>
      </c>
    </row>
    <row r="5909" spans="1:4" ht="13.5" x14ac:dyDescent="0.25">
      <c r="A5909" s="588" t="s">
        <v>35030</v>
      </c>
      <c r="B5909" s="588" t="s">
        <v>35031</v>
      </c>
      <c r="C5909" s="588" t="s">
        <v>26471</v>
      </c>
      <c r="D5909" s="589" t="s">
        <v>1179</v>
      </c>
    </row>
    <row r="5910" spans="1:4" ht="13.5" x14ac:dyDescent="0.25">
      <c r="A5910" s="588" t="s">
        <v>35032</v>
      </c>
      <c r="B5910" s="588" t="s">
        <v>35033</v>
      </c>
      <c r="C5910" s="588" t="s">
        <v>26471</v>
      </c>
      <c r="D5910" s="589" t="s">
        <v>1179</v>
      </c>
    </row>
    <row r="5911" spans="1:4" ht="13.5" x14ac:dyDescent="0.25">
      <c r="A5911" s="588" t="s">
        <v>35034</v>
      </c>
      <c r="B5911" s="588" t="s">
        <v>35035</v>
      </c>
      <c r="C5911" s="588" t="s">
        <v>26471</v>
      </c>
      <c r="D5911" s="589" t="s">
        <v>1181</v>
      </c>
    </row>
    <row r="5912" spans="1:4" ht="13.5" x14ac:dyDescent="0.25">
      <c r="A5912" s="588" t="s">
        <v>35036</v>
      </c>
      <c r="B5912" s="588" t="s">
        <v>35037</v>
      </c>
      <c r="C5912" s="588" t="s">
        <v>26237</v>
      </c>
      <c r="D5912" s="589" t="s">
        <v>2439</v>
      </c>
    </row>
    <row r="5913" spans="1:4" ht="13.5" x14ac:dyDescent="0.25">
      <c r="A5913" s="588" t="s">
        <v>35038</v>
      </c>
      <c r="B5913" s="588" t="s">
        <v>35039</v>
      </c>
      <c r="C5913" s="588" t="s">
        <v>26237</v>
      </c>
      <c r="D5913" s="589" t="s">
        <v>705</v>
      </c>
    </row>
    <row r="5914" spans="1:4" ht="13.5" x14ac:dyDescent="0.25">
      <c r="A5914" s="588" t="s">
        <v>35040</v>
      </c>
      <c r="B5914" s="588" t="s">
        <v>35041</v>
      </c>
      <c r="C5914" s="588" t="s">
        <v>26496</v>
      </c>
      <c r="D5914" s="589" t="s">
        <v>328</v>
      </c>
    </row>
    <row r="5915" spans="1:4" ht="13.5" x14ac:dyDescent="0.25">
      <c r="A5915" s="588" t="s">
        <v>35042</v>
      </c>
      <c r="B5915" s="588" t="s">
        <v>35043</v>
      </c>
      <c r="C5915" s="588" t="s">
        <v>35044</v>
      </c>
      <c r="D5915" s="589" t="s">
        <v>406</v>
      </c>
    </row>
    <row r="5916" spans="1:4" ht="13.5" x14ac:dyDescent="0.25">
      <c r="A5916" s="588" t="s">
        <v>35045</v>
      </c>
      <c r="B5916" s="588" t="s">
        <v>35046</v>
      </c>
      <c r="C5916" s="588" t="s">
        <v>35047</v>
      </c>
      <c r="D5916" s="589" t="s">
        <v>297</v>
      </c>
    </row>
    <row r="5917" spans="1:4" ht="13.5" x14ac:dyDescent="0.25">
      <c r="A5917" s="588" t="s">
        <v>35048</v>
      </c>
      <c r="B5917" s="588" t="s">
        <v>35049</v>
      </c>
      <c r="C5917" s="588" t="s">
        <v>35047</v>
      </c>
      <c r="D5917" s="589" t="s">
        <v>336</v>
      </c>
    </row>
    <row r="5918" spans="1:4" ht="13.5" x14ac:dyDescent="0.25">
      <c r="A5918" s="588" t="s">
        <v>35050</v>
      </c>
      <c r="B5918" s="588" t="s">
        <v>35051</v>
      </c>
      <c r="C5918" s="588" t="s">
        <v>35047</v>
      </c>
      <c r="D5918" s="589" t="s">
        <v>5143</v>
      </c>
    </row>
    <row r="5919" spans="1:4" ht="13.5" x14ac:dyDescent="0.25">
      <c r="A5919" s="588" t="s">
        <v>35052</v>
      </c>
      <c r="B5919" s="588" t="s">
        <v>35053</v>
      </c>
      <c r="C5919" s="588" t="s">
        <v>35047</v>
      </c>
      <c r="D5919" s="589" t="s">
        <v>881</v>
      </c>
    </row>
    <row r="5920" spans="1:4" ht="13.5" x14ac:dyDescent="0.25">
      <c r="A5920" s="588" t="s">
        <v>35054</v>
      </c>
      <c r="B5920" s="588" t="s">
        <v>35055</v>
      </c>
      <c r="C5920" s="588" t="s">
        <v>35047</v>
      </c>
      <c r="D5920" s="589" t="s">
        <v>2330</v>
      </c>
    </row>
    <row r="5921" spans="1:4" ht="13.5" x14ac:dyDescent="0.25">
      <c r="A5921" s="588" t="s">
        <v>35056</v>
      </c>
      <c r="B5921" s="588" t="s">
        <v>35057</v>
      </c>
      <c r="C5921" s="588" t="s">
        <v>35047</v>
      </c>
      <c r="D5921" s="589" t="s">
        <v>881</v>
      </c>
    </row>
    <row r="5922" spans="1:4" ht="13.5" x14ac:dyDescent="0.25">
      <c r="A5922" s="588" t="s">
        <v>35058</v>
      </c>
      <c r="B5922" s="588" t="s">
        <v>35059</v>
      </c>
      <c r="C5922" s="588" t="s">
        <v>35047</v>
      </c>
      <c r="D5922" s="589" t="s">
        <v>14347</v>
      </c>
    </row>
    <row r="5923" spans="1:4" ht="13.5" x14ac:dyDescent="0.25">
      <c r="A5923" s="588" t="s">
        <v>35060</v>
      </c>
      <c r="B5923" s="588" t="s">
        <v>35061</v>
      </c>
      <c r="C5923" s="588" t="s">
        <v>35047</v>
      </c>
      <c r="D5923" s="589" t="s">
        <v>832</v>
      </c>
    </row>
    <row r="5924" spans="1:4" ht="13.5" x14ac:dyDescent="0.25">
      <c r="A5924" s="588" t="s">
        <v>35062</v>
      </c>
      <c r="B5924" s="588" t="s">
        <v>35063</v>
      </c>
      <c r="C5924" s="588" t="s">
        <v>35047</v>
      </c>
      <c r="D5924" s="589" t="s">
        <v>2330</v>
      </c>
    </row>
    <row r="5925" spans="1:4" ht="13.5" x14ac:dyDescent="0.25">
      <c r="A5925" s="588" t="s">
        <v>35064</v>
      </c>
      <c r="B5925" s="588" t="s">
        <v>35065</v>
      </c>
      <c r="C5925" s="588" t="s">
        <v>35047</v>
      </c>
      <c r="D5925" s="589" t="s">
        <v>23097</v>
      </c>
    </row>
    <row r="5926" spans="1:4" ht="13.5" x14ac:dyDescent="0.25">
      <c r="A5926" s="588" t="s">
        <v>35066</v>
      </c>
      <c r="B5926" s="588" t="s">
        <v>35067</v>
      </c>
      <c r="C5926" s="588" t="s">
        <v>35047</v>
      </c>
      <c r="D5926" s="589" t="s">
        <v>454</v>
      </c>
    </row>
    <row r="5927" spans="1:4" ht="13.5" x14ac:dyDescent="0.25">
      <c r="A5927" s="588" t="s">
        <v>35068</v>
      </c>
      <c r="B5927" s="588" t="s">
        <v>35069</v>
      </c>
      <c r="C5927" s="588" t="s">
        <v>35047</v>
      </c>
      <c r="D5927" s="589" t="s">
        <v>336</v>
      </c>
    </row>
    <row r="5928" spans="1:4" ht="13.5" x14ac:dyDescent="0.25">
      <c r="A5928" s="588" t="s">
        <v>35070</v>
      </c>
      <c r="B5928" s="588" t="s">
        <v>35071</v>
      </c>
      <c r="C5928" s="588" t="s">
        <v>35047</v>
      </c>
      <c r="D5928" s="589" t="s">
        <v>2693</v>
      </c>
    </row>
    <row r="5929" spans="1:4" ht="13.5" x14ac:dyDescent="0.25">
      <c r="A5929" s="588" t="s">
        <v>35072</v>
      </c>
      <c r="B5929" s="588" t="s">
        <v>35073</v>
      </c>
      <c r="C5929" s="588" t="s">
        <v>35047</v>
      </c>
      <c r="D5929" s="589" t="s">
        <v>454</v>
      </c>
    </row>
    <row r="5930" spans="1:4" ht="13.5" x14ac:dyDescent="0.25">
      <c r="A5930" s="588" t="s">
        <v>35074</v>
      </c>
      <c r="B5930" s="588" t="s">
        <v>35075</v>
      </c>
      <c r="C5930" s="588" t="s">
        <v>35047</v>
      </c>
      <c r="D5930" s="589" t="s">
        <v>792</v>
      </c>
    </row>
    <row r="5931" spans="1:4" ht="13.5" x14ac:dyDescent="0.25">
      <c r="A5931" s="588" t="s">
        <v>35076</v>
      </c>
      <c r="B5931" s="588" t="s">
        <v>35077</v>
      </c>
      <c r="C5931" s="588" t="s">
        <v>35047</v>
      </c>
      <c r="D5931" s="589" t="s">
        <v>2693</v>
      </c>
    </row>
    <row r="5932" spans="1:4" ht="13.5" x14ac:dyDescent="0.25">
      <c r="A5932" s="588" t="s">
        <v>35078</v>
      </c>
      <c r="B5932" s="588" t="s">
        <v>35079</v>
      </c>
      <c r="C5932" s="588" t="s">
        <v>35047</v>
      </c>
      <c r="D5932" s="589" t="s">
        <v>14347</v>
      </c>
    </row>
    <row r="5933" spans="1:4" ht="13.5" x14ac:dyDescent="0.25">
      <c r="A5933" s="588" t="s">
        <v>35080</v>
      </c>
      <c r="B5933" s="588" t="s">
        <v>35081</v>
      </c>
      <c r="C5933" s="588" t="s">
        <v>35047</v>
      </c>
      <c r="D5933" s="589" t="s">
        <v>5985</v>
      </c>
    </row>
    <row r="5934" spans="1:4" ht="13.5" x14ac:dyDescent="0.25">
      <c r="A5934" s="588" t="s">
        <v>35082</v>
      </c>
      <c r="B5934" s="588" t="s">
        <v>35083</v>
      </c>
      <c r="C5934" s="588" t="s">
        <v>35047</v>
      </c>
      <c r="D5934" s="589" t="s">
        <v>27652</v>
      </c>
    </row>
    <row r="5935" spans="1:4" ht="13.5" x14ac:dyDescent="0.25">
      <c r="A5935" s="588" t="s">
        <v>35084</v>
      </c>
      <c r="B5935" s="588" t="s">
        <v>35085</v>
      </c>
      <c r="C5935" s="588" t="s">
        <v>35047</v>
      </c>
      <c r="D5935" s="589" t="s">
        <v>1030</v>
      </c>
    </row>
    <row r="5936" spans="1:4" ht="13.5" x14ac:dyDescent="0.25">
      <c r="A5936" s="588" t="s">
        <v>35086</v>
      </c>
      <c r="B5936" s="588" t="s">
        <v>35087</v>
      </c>
      <c r="C5936" s="588" t="s">
        <v>35047</v>
      </c>
      <c r="D5936" s="589" t="s">
        <v>13604</v>
      </c>
    </row>
    <row r="5937" spans="1:4" ht="13.5" x14ac:dyDescent="0.25">
      <c r="A5937" s="588" t="s">
        <v>35088</v>
      </c>
      <c r="B5937" s="588" t="s">
        <v>35089</v>
      </c>
      <c r="C5937" s="588" t="s">
        <v>35047</v>
      </c>
      <c r="D5937" s="589" t="s">
        <v>5143</v>
      </c>
    </row>
    <row r="5938" spans="1:4" ht="13.5" x14ac:dyDescent="0.25">
      <c r="A5938" s="588" t="s">
        <v>35090</v>
      </c>
      <c r="B5938" s="588" t="s">
        <v>35091</v>
      </c>
      <c r="C5938" s="588" t="s">
        <v>35047</v>
      </c>
      <c r="D5938" s="589" t="s">
        <v>1030</v>
      </c>
    </row>
    <row r="5939" spans="1:4" ht="13.5" x14ac:dyDescent="0.25">
      <c r="A5939" s="588" t="s">
        <v>35092</v>
      </c>
      <c r="B5939" s="588" t="s">
        <v>35093</v>
      </c>
      <c r="C5939" s="588" t="s">
        <v>35047</v>
      </c>
      <c r="D5939" s="589" t="s">
        <v>5985</v>
      </c>
    </row>
    <row r="5940" spans="1:4" ht="13.5" x14ac:dyDescent="0.25">
      <c r="A5940" s="588" t="s">
        <v>35094</v>
      </c>
      <c r="B5940" s="588" t="s">
        <v>35095</v>
      </c>
      <c r="C5940" s="588" t="s">
        <v>34957</v>
      </c>
      <c r="D5940" s="589" t="s">
        <v>662</v>
      </c>
    </row>
    <row r="5941" spans="1:4" ht="13.5" x14ac:dyDescent="0.25">
      <c r="A5941" s="588" t="s">
        <v>35096</v>
      </c>
      <c r="B5941" s="588" t="s">
        <v>35097</v>
      </c>
      <c r="C5941" s="588" t="s">
        <v>34957</v>
      </c>
      <c r="D5941" s="589" t="s">
        <v>879</v>
      </c>
    </row>
    <row r="5942" spans="1:4" ht="13.5" x14ac:dyDescent="0.25">
      <c r="A5942" s="588" t="s">
        <v>35098</v>
      </c>
      <c r="B5942" s="588" t="s">
        <v>35099</v>
      </c>
      <c r="C5942" s="588" t="s">
        <v>34957</v>
      </c>
      <c r="D5942" s="589" t="s">
        <v>203</v>
      </c>
    </row>
    <row r="5943" spans="1:4" ht="13.5" x14ac:dyDescent="0.25">
      <c r="A5943" s="588" t="s">
        <v>35100</v>
      </c>
      <c r="B5943" s="588" t="s">
        <v>35101</v>
      </c>
      <c r="C5943" s="588" t="s">
        <v>34957</v>
      </c>
      <c r="D5943" s="589" t="s">
        <v>746</v>
      </c>
    </row>
    <row r="5944" spans="1:4" ht="13.5" x14ac:dyDescent="0.25">
      <c r="A5944" s="588" t="s">
        <v>35102</v>
      </c>
      <c r="B5944" s="588" t="s">
        <v>35103</v>
      </c>
      <c r="C5944" s="588" t="s">
        <v>35012</v>
      </c>
      <c r="D5944" s="589" t="s">
        <v>34461</v>
      </c>
    </row>
    <row r="5945" spans="1:4" ht="13.5" x14ac:dyDescent="0.25">
      <c r="A5945" s="588" t="s">
        <v>35104</v>
      </c>
      <c r="B5945" s="588" t="s">
        <v>35105</v>
      </c>
      <c r="C5945" s="588" t="s">
        <v>26496</v>
      </c>
      <c r="D5945" s="589" t="s">
        <v>237</v>
      </c>
    </row>
    <row r="5946" spans="1:4" ht="13.5" x14ac:dyDescent="0.25">
      <c r="A5946" s="588" t="s">
        <v>35106</v>
      </c>
      <c r="B5946" s="588" t="s">
        <v>35107</v>
      </c>
      <c r="C5946" s="588" t="s">
        <v>34987</v>
      </c>
      <c r="D5946" s="589" t="s">
        <v>31837</v>
      </c>
    </row>
    <row r="5947" spans="1:4" ht="13.5" x14ac:dyDescent="0.25">
      <c r="A5947" s="588" t="s">
        <v>35108</v>
      </c>
      <c r="B5947" s="588" t="s">
        <v>35109</v>
      </c>
      <c r="C5947" s="588" t="s">
        <v>26237</v>
      </c>
      <c r="D5947" s="589" t="s">
        <v>453</v>
      </c>
    </row>
    <row r="5948" spans="1:4" ht="13.5" x14ac:dyDescent="0.25">
      <c r="A5948" s="588" t="s">
        <v>35110</v>
      </c>
      <c r="B5948" s="588" t="s">
        <v>35111</v>
      </c>
      <c r="C5948" s="588" t="s">
        <v>34987</v>
      </c>
      <c r="D5948" s="589" t="s">
        <v>31837</v>
      </c>
    </row>
    <row r="5949" spans="1:4" ht="13.5" x14ac:dyDescent="0.25">
      <c r="A5949" s="588" t="s">
        <v>35112</v>
      </c>
      <c r="B5949" s="588" t="s">
        <v>35113</v>
      </c>
      <c r="C5949" s="588" t="s">
        <v>26237</v>
      </c>
      <c r="D5949" s="589" t="s">
        <v>453</v>
      </c>
    </row>
    <row r="5950" spans="1:4" ht="13.5" x14ac:dyDescent="0.25">
      <c r="A5950" s="588" t="s">
        <v>35114</v>
      </c>
      <c r="B5950" s="588" t="s">
        <v>35115</v>
      </c>
      <c r="C5950" s="588" t="s">
        <v>34987</v>
      </c>
      <c r="D5950" s="589" t="s">
        <v>35116</v>
      </c>
    </row>
    <row r="5951" spans="1:4" ht="13.5" x14ac:dyDescent="0.25">
      <c r="A5951" s="588" t="s">
        <v>35117</v>
      </c>
      <c r="B5951" s="588" t="s">
        <v>35118</v>
      </c>
      <c r="C5951" s="588" t="s">
        <v>35012</v>
      </c>
      <c r="D5951" s="589" t="s">
        <v>13871</v>
      </c>
    </row>
    <row r="5952" spans="1:4" ht="13.5" x14ac:dyDescent="0.25">
      <c r="A5952" s="588" t="s">
        <v>35119</v>
      </c>
      <c r="B5952" s="588" t="s">
        <v>35120</v>
      </c>
      <c r="C5952" s="588" t="s">
        <v>26496</v>
      </c>
      <c r="D5952" s="589" t="s">
        <v>1183</v>
      </c>
    </row>
    <row r="5953" spans="1:4" ht="13.5" x14ac:dyDescent="0.25">
      <c r="A5953" s="588" t="s">
        <v>35121</v>
      </c>
      <c r="B5953" s="588" t="s">
        <v>35122</v>
      </c>
      <c r="C5953" s="588" t="s">
        <v>34957</v>
      </c>
      <c r="D5953" s="589" t="s">
        <v>424</v>
      </c>
    </row>
    <row r="5954" spans="1:4" ht="13.5" x14ac:dyDescent="0.25">
      <c r="A5954" s="588" t="s">
        <v>35123</v>
      </c>
      <c r="B5954" s="588" t="s">
        <v>35124</v>
      </c>
      <c r="C5954" s="588" t="s">
        <v>35012</v>
      </c>
      <c r="D5954" s="589" t="s">
        <v>27290</v>
      </c>
    </row>
    <row r="5955" spans="1:4" ht="13.5" x14ac:dyDescent="0.25">
      <c r="A5955" s="588" t="s">
        <v>35125</v>
      </c>
      <c r="B5955" s="588" t="s">
        <v>35126</v>
      </c>
      <c r="C5955" s="588" t="s">
        <v>35012</v>
      </c>
      <c r="D5955" s="589" t="s">
        <v>17688</v>
      </c>
    </row>
    <row r="5956" spans="1:4" ht="13.5" x14ac:dyDescent="0.25">
      <c r="A5956" s="588" t="s">
        <v>35127</v>
      </c>
      <c r="B5956" s="588" t="s">
        <v>35128</v>
      </c>
      <c r="C5956" s="588" t="s">
        <v>35012</v>
      </c>
      <c r="D5956" s="589" t="s">
        <v>822</v>
      </c>
    </row>
    <row r="5957" spans="1:4" ht="13.5" x14ac:dyDescent="0.25">
      <c r="A5957" s="588" t="s">
        <v>35129</v>
      </c>
      <c r="B5957" s="588" t="s">
        <v>35130</v>
      </c>
      <c r="C5957" s="588" t="s">
        <v>35012</v>
      </c>
      <c r="D5957" s="589" t="s">
        <v>563</v>
      </c>
    </row>
    <row r="5958" spans="1:4" ht="13.5" x14ac:dyDescent="0.25">
      <c r="A5958" s="588" t="s">
        <v>35131</v>
      </c>
      <c r="B5958" s="588" t="s">
        <v>35132</v>
      </c>
      <c r="C5958" s="588" t="s">
        <v>34987</v>
      </c>
      <c r="D5958" s="589" t="s">
        <v>35133</v>
      </c>
    </row>
    <row r="5959" spans="1:4" ht="13.5" x14ac:dyDescent="0.25">
      <c r="A5959" s="588" t="s">
        <v>35134</v>
      </c>
      <c r="B5959" s="588" t="s">
        <v>35135</v>
      </c>
      <c r="C5959" s="588" t="s">
        <v>26237</v>
      </c>
      <c r="D5959" s="589" t="s">
        <v>192</v>
      </c>
    </row>
    <row r="5960" spans="1:4" ht="13.5" x14ac:dyDescent="0.25">
      <c r="A5960" s="588" t="s">
        <v>35136</v>
      </c>
      <c r="B5960" s="588" t="s">
        <v>35137</v>
      </c>
      <c r="C5960" s="588" t="s">
        <v>34987</v>
      </c>
      <c r="D5960" s="589" t="s">
        <v>273</v>
      </c>
    </row>
    <row r="5961" spans="1:4" ht="13.5" x14ac:dyDescent="0.25">
      <c r="A5961" s="588" t="s">
        <v>35138</v>
      </c>
      <c r="B5961" s="588" t="s">
        <v>35139</v>
      </c>
      <c r="C5961" s="588" t="s">
        <v>34987</v>
      </c>
      <c r="D5961" s="589" t="s">
        <v>2475</v>
      </c>
    </row>
    <row r="5962" spans="1:4" ht="13.5" x14ac:dyDescent="0.25">
      <c r="A5962" s="588" t="s">
        <v>35140</v>
      </c>
      <c r="B5962" s="588" t="s">
        <v>35141</v>
      </c>
      <c r="C5962" s="588" t="s">
        <v>35012</v>
      </c>
      <c r="D5962" s="589" t="s">
        <v>35142</v>
      </c>
    </row>
    <row r="5963" spans="1:4" ht="13.5" x14ac:dyDescent="0.25">
      <c r="A5963" s="588" t="s">
        <v>35143</v>
      </c>
      <c r="B5963" s="588" t="s">
        <v>35144</v>
      </c>
      <c r="C5963" s="588" t="s">
        <v>35012</v>
      </c>
      <c r="D5963" s="589" t="s">
        <v>35145</v>
      </c>
    </row>
    <row r="5964" spans="1:4" ht="13.5" x14ac:dyDescent="0.25">
      <c r="A5964" s="588" t="s">
        <v>35146</v>
      </c>
      <c r="B5964" s="588" t="s">
        <v>35147</v>
      </c>
      <c r="C5964" s="588" t="s">
        <v>35012</v>
      </c>
      <c r="D5964" s="589" t="s">
        <v>2269</v>
      </c>
    </row>
    <row r="5965" spans="1:4" ht="13.5" x14ac:dyDescent="0.25">
      <c r="A5965" s="588" t="s">
        <v>35148</v>
      </c>
      <c r="B5965" s="588" t="s">
        <v>35149</v>
      </c>
      <c r="C5965" s="588" t="s">
        <v>35047</v>
      </c>
      <c r="D5965" s="589" t="s">
        <v>35150</v>
      </c>
    </row>
    <row r="5966" spans="1:4" ht="13.5" x14ac:dyDescent="0.25">
      <c r="A5966" s="588" t="s">
        <v>35151</v>
      </c>
      <c r="B5966" s="588" t="s">
        <v>35152</v>
      </c>
      <c r="C5966" s="588" t="s">
        <v>35047</v>
      </c>
      <c r="D5966" s="589" t="s">
        <v>1433</v>
      </c>
    </row>
    <row r="5967" spans="1:4" ht="13.5" x14ac:dyDescent="0.25">
      <c r="A5967" s="588" t="s">
        <v>35153</v>
      </c>
      <c r="B5967" s="588" t="s">
        <v>35154</v>
      </c>
      <c r="C5967" s="588" t="s">
        <v>35047</v>
      </c>
      <c r="D5967" s="589" t="s">
        <v>2693</v>
      </c>
    </row>
    <row r="5968" spans="1:4" ht="13.5" x14ac:dyDescent="0.25">
      <c r="A5968" s="588" t="s">
        <v>7975</v>
      </c>
      <c r="B5968" s="588" t="s">
        <v>35155</v>
      </c>
      <c r="C5968" s="588" t="s">
        <v>26496</v>
      </c>
      <c r="D5968" s="589" t="s">
        <v>540</v>
      </c>
    </row>
    <row r="5969" spans="1:4" ht="13.5" x14ac:dyDescent="0.25">
      <c r="A5969" s="588" t="s">
        <v>7976</v>
      </c>
      <c r="B5969" s="588" t="s">
        <v>35156</v>
      </c>
      <c r="C5969" s="588" t="s">
        <v>26496</v>
      </c>
      <c r="D5969" s="589" t="s">
        <v>18261</v>
      </c>
    </row>
    <row r="5970" spans="1:4" ht="13.5" x14ac:dyDescent="0.25">
      <c r="A5970" s="588" t="s">
        <v>35157</v>
      </c>
      <c r="B5970" s="588" t="s">
        <v>35158</v>
      </c>
      <c r="C5970" s="588" t="s">
        <v>26496</v>
      </c>
      <c r="D5970" s="589" t="s">
        <v>485</v>
      </c>
    </row>
    <row r="5971" spans="1:4" ht="13.5" x14ac:dyDescent="0.25">
      <c r="A5971" s="588" t="s">
        <v>35159</v>
      </c>
      <c r="B5971" s="588" t="s">
        <v>35160</v>
      </c>
      <c r="C5971" s="588" t="s">
        <v>26496</v>
      </c>
      <c r="D5971" s="589" t="s">
        <v>827</v>
      </c>
    </row>
    <row r="5972" spans="1:4" ht="13.5" x14ac:dyDescent="0.25">
      <c r="A5972" s="588" t="s">
        <v>35161</v>
      </c>
      <c r="B5972" s="588" t="s">
        <v>35162</v>
      </c>
      <c r="C5972" s="588" t="s">
        <v>26496</v>
      </c>
      <c r="D5972" s="589" t="s">
        <v>927</v>
      </c>
    </row>
    <row r="5973" spans="1:4" ht="13.5" x14ac:dyDescent="0.25">
      <c r="A5973" s="588" t="s">
        <v>35163</v>
      </c>
      <c r="B5973" s="588" t="s">
        <v>35164</v>
      </c>
      <c r="C5973" s="588" t="s">
        <v>26496</v>
      </c>
      <c r="D5973" s="589" t="s">
        <v>304</v>
      </c>
    </row>
    <row r="5974" spans="1:4" ht="13.5" x14ac:dyDescent="0.25">
      <c r="A5974" s="588" t="s">
        <v>35165</v>
      </c>
      <c r="B5974" s="588" t="s">
        <v>35166</v>
      </c>
      <c r="C5974" s="588" t="s">
        <v>26496</v>
      </c>
      <c r="D5974" s="589" t="s">
        <v>381</v>
      </c>
    </row>
    <row r="5975" spans="1:4" ht="13.5" x14ac:dyDescent="0.25">
      <c r="A5975" s="588" t="s">
        <v>35167</v>
      </c>
      <c r="B5975" s="588" t="s">
        <v>35168</v>
      </c>
      <c r="C5975" s="588" t="s">
        <v>26496</v>
      </c>
      <c r="D5975" s="589" t="s">
        <v>33353</v>
      </c>
    </row>
    <row r="5976" spans="1:4" ht="13.5" x14ac:dyDescent="0.25">
      <c r="A5976" s="588" t="s">
        <v>35169</v>
      </c>
      <c r="B5976" s="588" t="s">
        <v>35170</v>
      </c>
      <c r="C5976" s="588" t="s">
        <v>26496</v>
      </c>
      <c r="D5976" s="589" t="s">
        <v>550</v>
      </c>
    </row>
    <row r="5977" spans="1:4" ht="13.5" x14ac:dyDescent="0.25">
      <c r="A5977" s="588" t="s">
        <v>35171</v>
      </c>
      <c r="B5977" s="588" t="s">
        <v>35172</v>
      </c>
      <c r="C5977" s="588" t="s">
        <v>26496</v>
      </c>
      <c r="D5977" s="589" t="s">
        <v>1052</v>
      </c>
    </row>
    <row r="5978" spans="1:4" ht="13.5" x14ac:dyDescent="0.25">
      <c r="A5978" s="588" t="s">
        <v>35173</v>
      </c>
      <c r="B5978" s="588" t="s">
        <v>35174</v>
      </c>
      <c r="C5978" s="588" t="s">
        <v>26496</v>
      </c>
      <c r="D5978" s="589" t="s">
        <v>388</v>
      </c>
    </row>
    <row r="5979" spans="1:4" ht="13.5" x14ac:dyDescent="0.25">
      <c r="A5979" s="588" t="s">
        <v>35175</v>
      </c>
      <c r="B5979" s="588" t="s">
        <v>35176</v>
      </c>
      <c r="C5979" s="588" t="s">
        <v>26496</v>
      </c>
      <c r="D5979" s="589" t="s">
        <v>26864</v>
      </c>
    </row>
    <row r="5980" spans="1:4" ht="13.5" x14ac:dyDescent="0.25">
      <c r="A5980" s="588" t="s">
        <v>35177</v>
      </c>
      <c r="B5980" s="588" t="s">
        <v>35178</v>
      </c>
      <c r="C5980" s="588" t="s">
        <v>26496</v>
      </c>
      <c r="D5980" s="589" t="s">
        <v>502</v>
      </c>
    </row>
    <row r="5981" spans="1:4" ht="13.5" x14ac:dyDescent="0.25">
      <c r="A5981" s="588" t="s">
        <v>7979</v>
      </c>
      <c r="B5981" s="588" t="s">
        <v>35179</v>
      </c>
      <c r="C5981" s="588" t="s">
        <v>26105</v>
      </c>
      <c r="D5981" s="589" t="s">
        <v>35180</v>
      </c>
    </row>
    <row r="5982" spans="1:4" ht="13.5" x14ac:dyDescent="0.25">
      <c r="A5982" s="588" t="s">
        <v>7980</v>
      </c>
      <c r="B5982" s="588" t="s">
        <v>35181</v>
      </c>
      <c r="C5982" s="588" t="s">
        <v>26105</v>
      </c>
      <c r="D5982" s="589" t="s">
        <v>35182</v>
      </c>
    </row>
    <row r="5983" spans="1:4" ht="13.5" x14ac:dyDescent="0.25">
      <c r="A5983" s="588" t="s">
        <v>7981</v>
      </c>
      <c r="B5983" s="588" t="s">
        <v>35183</v>
      </c>
      <c r="C5983" s="588" t="s">
        <v>26105</v>
      </c>
      <c r="D5983" s="589" t="s">
        <v>35184</v>
      </c>
    </row>
    <row r="5984" spans="1:4" ht="13.5" x14ac:dyDescent="0.25">
      <c r="A5984" s="588" t="s">
        <v>7982</v>
      </c>
      <c r="B5984" s="588" t="s">
        <v>35185</v>
      </c>
      <c r="C5984" s="588" t="s">
        <v>26237</v>
      </c>
      <c r="D5984" s="589" t="s">
        <v>35186</v>
      </c>
    </row>
    <row r="5985" spans="1:4" ht="13.5" x14ac:dyDescent="0.25">
      <c r="A5985" s="588" t="s">
        <v>7983</v>
      </c>
      <c r="B5985" s="588" t="s">
        <v>35187</v>
      </c>
      <c r="C5985" s="588" t="s">
        <v>26237</v>
      </c>
      <c r="D5985" s="589" t="s">
        <v>14363</v>
      </c>
    </row>
    <row r="5986" spans="1:4" ht="13.5" x14ac:dyDescent="0.25">
      <c r="A5986" s="588" t="s">
        <v>7985</v>
      </c>
      <c r="B5986" s="588" t="s">
        <v>35188</v>
      </c>
      <c r="C5986" s="588" t="s">
        <v>28022</v>
      </c>
      <c r="D5986" s="589" t="s">
        <v>35189</v>
      </c>
    </row>
    <row r="5987" spans="1:4" ht="13.5" x14ac:dyDescent="0.25">
      <c r="A5987" s="588" t="s">
        <v>7986</v>
      </c>
      <c r="B5987" s="588" t="s">
        <v>35190</v>
      </c>
      <c r="C5987" s="588" t="s">
        <v>26237</v>
      </c>
      <c r="D5987" s="589" t="s">
        <v>35191</v>
      </c>
    </row>
    <row r="5988" spans="1:4" ht="13.5" x14ac:dyDescent="0.25">
      <c r="A5988" s="588" t="s">
        <v>7987</v>
      </c>
      <c r="B5988" s="588" t="s">
        <v>35192</v>
      </c>
      <c r="C5988" s="588" t="s">
        <v>26237</v>
      </c>
      <c r="D5988" s="589" t="s">
        <v>19247</v>
      </c>
    </row>
    <row r="5989" spans="1:4" ht="13.5" x14ac:dyDescent="0.25">
      <c r="A5989" s="588" t="s">
        <v>7988</v>
      </c>
      <c r="B5989" s="588" t="s">
        <v>35193</v>
      </c>
      <c r="C5989" s="588" t="s">
        <v>26237</v>
      </c>
      <c r="D5989" s="589" t="s">
        <v>3764</v>
      </c>
    </row>
    <row r="5990" spans="1:4" ht="13.5" x14ac:dyDescent="0.25">
      <c r="A5990" s="588" t="s">
        <v>7989</v>
      </c>
      <c r="B5990" s="588" t="s">
        <v>35194</v>
      </c>
      <c r="C5990" s="588" t="s">
        <v>26105</v>
      </c>
      <c r="D5990" s="589" t="s">
        <v>35195</v>
      </c>
    </row>
    <row r="5991" spans="1:4" ht="13.5" x14ac:dyDescent="0.25">
      <c r="A5991" s="588" t="s">
        <v>7990</v>
      </c>
      <c r="B5991" s="588" t="s">
        <v>35196</v>
      </c>
      <c r="C5991" s="588" t="s">
        <v>26105</v>
      </c>
      <c r="D5991" s="589" t="s">
        <v>35197</v>
      </c>
    </row>
    <row r="5992" spans="1:4" ht="13.5" x14ac:dyDescent="0.25">
      <c r="A5992" s="588" t="s">
        <v>7991</v>
      </c>
      <c r="B5992" s="588" t="s">
        <v>35198</v>
      </c>
      <c r="C5992" s="588" t="s">
        <v>26105</v>
      </c>
      <c r="D5992" s="589" t="s">
        <v>35199</v>
      </c>
    </row>
    <row r="5993" spans="1:4" ht="13.5" x14ac:dyDescent="0.25">
      <c r="A5993" s="588" t="s">
        <v>7992</v>
      </c>
      <c r="B5993" s="588" t="s">
        <v>35200</v>
      </c>
      <c r="C5993" s="588" t="s">
        <v>26105</v>
      </c>
      <c r="D5993" s="589" t="s">
        <v>35201</v>
      </c>
    </row>
    <row r="5994" spans="1:4" ht="13.5" x14ac:dyDescent="0.25">
      <c r="A5994" s="588" t="s">
        <v>7993</v>
      </c>
      <c r="B5994" s="588" t="s">
        <v>35202</v>
      </c>
      <c r="C5994" s="588" t="s">
        <v>26105</v>
      </c>
      <c r="D5994" s="589" t="s">
        <v>20596</v>
      </c>
    </row>
    <row r="5995" spans="1:4" ht="13.5" x14ac:dyDescent="0.25">
      <c r="A5995" s="588" t="s">
        <v>7994</v>
      </c>
      <c r="B5995" s="588" t="s">
        <v>35203</v>
      </c>
      <c r="C5995" s="588" t="s">
        <v>26105</v>
      </c>
      <c r="D5995" s="589" t="s">
        <v>5744</v>
      </c>
    </row>
    <row r="5996" spans="1:4" ht="13.5" x14ac:dyDescent="0.25">
      <c r="A5996" s="588" t="s">
        <v>7996</v>
      </c>
      <c r="B5996" s="588" t="s">
        <v>35204</v>
      </c>
      <c r="C5996" s="588" t="s">
        <v>26105</v>
      </c>
      <c r="D5996" s="589" t="s">
        <v>17754</v>
      </c>
    </row>
    <row r="5997" spans="1:4" ht="13.5" x14ac:dyDescent="0.25">
      <c r="A5997" s="588" t="s">
        <v>7997</v>
      </c>
      <c r="B5997" s="588" t="s">
        <v>35205</v>
      </c>
      <c r="C5997" s="588" t="s">
        <v>26105</v>
      </c>
      <c r="D5997" s="589" t="s">
        <v>34452</v>
      </c>
    </row>
    <row r="5998" spans="1:4" ht="13.5" x14ac:dyDescent="0.25">
      <c r="A5998" s="588" t="s">
        <v>7998</v>
      </c>
      <c r="B5998" s="588" t="s">
        <v>35206</v>
      </c>
      <c r="C5998" s="588" t="s">
        <v>26105</v>
      </c>
      <c r="D5998" s="589" t="s">
        <v>13981</v>
      </c>
    </row>
    <row r="5999" spans="1:4" ht="13.5" x14ac:dyDescent="0.25">
      <c r="A5999" s="588" t="s">
        <v>7999</v>
      </c>
      <c r="B5999" s="588" t="s">
        <v>35207</v>
      </c>
      <c r="C5999" s="588" t="s">
        <v>26105</v>
      </c>
      <c r="D5999" s="589" t="s">
        <v>14773</v>
      </c>
    </row>
    <row r="6000" spans="1:4" ht="13.5" x14ac:dyDescent="0.25">
      <c r="A6000" s="588" t="s">
        <v>8000</v>
      </c>
      <c r="B6000" s="588" t="s">
        <v>35208</v>
      </c>
      <c r="C6000" s="588" t="s">
        <v>26105</v>
      </c>
      <c r="D6000" s="589" t="s">
        <v>17497</v>
      </c>
    </row>
    <row r="6001" spans="1:4" ht="13.5" x14ac:dyDescent="0.25">
      <c r="A6001" s="588" t="s">
        <v>8001</v>
      </c>
      <c r="B6001" s="588" t="s">
        <v>35209</v>
      </c>
      <c r="C6001" s="588" t="s">
        <v>26105</v>
      </c>
      <c r="D6001" s="589" t="s">
        <v>35210</v>
      </c>
    </row>
    <row r="6002" spans="1:4" ht="13.5" x14ac:dyDescent="0.25">
      <c r="A6002" s="588" t="s">
        <v>8002</v>
      </c>
      <c r="B6002" s="588" t="s">
        <v>35211</v>
      </c>
      <c r="C6002" s="588" t="s">
        <v>26105</v>
      </c>
      <c r="D6002" s="589" t="s">
        <v>25591</v>
      </c>
    </row>
    <row r="6003" spans="1:4" ht="13.5" x14ac:dyDescent="0.25">
      <c r="A6003" s="588" t="s">
        <v>8003</v>
      </c>
      <c r="B6003" s="588" t="s">
        <v>35212</v>
      </c>
      <c r="C6003" s="588" t="s">
        <v>26496</v>
      </c>
      <c r="D6003" s="589" t="s">
        <v>641</v>
      </c>
    </row>
    <row r="6004" spans="1:4" ht="13.5" x14ac:dyDescent="0.25">
      <c r="A6004" s="588" t="s">
        <v>8004</v>
      </c>
      <c r="B6004" s="588" t="s">
        <v>35213</v>
      </c>
      <c r="C6004" s="588" t="s">
        <v>26496</v>
      </c>
      <c r="D6004" s="589" t="s">
        <v>4927</v>
      </c>
    </row>
    <row r="6005" spans="1:4" ht="13.5" x14ac:dyDescent="0.25">
      <c r="A6005" s="588" t="s">
        <v>8005</v>
      </c>
      <c r="B6005" s="588" t="s">
        <v>35214</v>
      </c>
      <c r="C6005" s="588" t="s">
        <v>26496</v>
      </c>
      <c r="D6005" s="589" t="s">
        <v>35215</v>
      </c>
    </row>
    <row r="6006" spans="1:4" ht="13.5" x14ac:dyDescent="0.25">
      <c r="A6006" s="588" t="s">
        <v>8006</v>
      </c>
      <c r="B6006" s="588" t="s">
        <v>35216</v>
      </c>
      <c r="C6006" s="588" t="s">
        <v>26496</v>
      </c>
      <c r="D6006" s="589" t="s">
        <v>2035</v>
      </c>
    </row>
    <row r="6007" spans="1:4" ht="13.5" x14ac:dyDescent="0.25">
      <c r="A6007" s="588" t="s">
        <v>8007</v>
      </c>
      <c r="B6007" s="588" t="s">
        <v>35217</v>
      </c>
      <c r="C6007" s="588" t="s">
        <v>26496</v>
      </c>
      <c r="D6007" s="589" t="s">
        <v>541</v>
      </c>
    </row>
    <row r="6008" spans="1:4" ht="13.5" x14ac:dyDescent="0.25">
      <c r="A6008" s="588" t="s">
        <v>8008</v>
      </c>
      <c r="B6008" s="588" t="s">
        <v>35218</v>
      </c>
      <c r="C6008" s="588" t="s">
        <v>26496</v>
      </c>
      <c r="D6008" s="589" t="s">
        <v>407</v>
      </c>
    </row>
    <row r="6009" spans="1:4" ht="13.5" x14ac:dyDescent="0.25">
      <c r="A6009" s="588" t="s">
        <v>8009</v>
      </c>
      <c r="B6009" s="588" t="s">
        <v>35219</v>
      </c>
      <c r="C6009" s="588" t="s">
        <v>26105</v>
      </c>
      <c r="D6009" s="589" t="s">
        <v>903</v>
      </c>
    </row>
    <row r="6010" spans="1:4" ht="13.5" x14ac:dyDescent="0.25">
      <c r="A6010" s="588" t="s">
        <v>8010</v>
      </c>
      <c r="B6010" s="588" t="s">
        <v>35220</v>
      </c>
      <c r="C6010" s="588" t="s">
        <v>26105</v>
      </c>
      <c r="D6010" s="589" t="s">
        <v>23245</v>
      </c>
    </row>
    <row r="6011" spans="1:4" ht="13.5" x14ac:dyDescent="0.25">
      <c r="A6011" s="588" t="s">
        <v>8011</v>
      </c>
      <c r="B6011" s="588" t="s">
        <v>35221</v>
      </c>
      <c r="C6011" s="588" t="s">
        <v>26496</v>
      </c>
      <c r="D6011" s="589" t="s">
        <v>983</v>
      </c>
    </row>
    <row r="6012" spans="1:4" ht="13.5" x14ac:dyDescent="0.25">
      <c r="A6012" s="588" t="s">
        <v>8012</v>
      </c>
      <c r="B6012" s="588" t="s">
        <v>35222</v>
      </c>
      <c r="C6012" s="588" t="s">
        <v>26496</v>
      </c>
      <c r="D6012" s="589" t="s">
        <v>510</v>
      </c>
    </row>
    <row r="6013" spans="1:4" ht="13.5" x14ac:dyDescent="0.25">
      <c r="A6013" s="588" t="s">
        <v>8013</v>
      </c>
      <c r="B6013" s="588" t="s">
        <v>35223</v>
      </c>
      <c r="C6013" s="588" t="s">
        <v>26105</v>
      </c>
      <c r="D6013" s="589" t="s">
        <v>17496</v>
      </c>
    </row>
    <row r="6014" spans="1:4" ht="13.5" x14ac:dyDescent="0.25">
      <c r="A6014" s="588" t="s">
        <v>8014</v>
      </c>
      <c r="B6014" s="588" t="s">
        <v>35224</v>
      </c>
      <c r="C6014" s="588" t="s">
        <v>28022</v>
      </c>
      <c r="D6014" s="589" t="s">
        <v>1118</v>
      </c>
    </row>
    <row r="6015" spans="1:4" ht="13.5" x14ac:dyDescent="0.25">
      <c r="A6015" s="588" t="s">
        <v>8015</v>
      </c>
      <c r="B6015" s="588" t="s">
        <v>35225</v>
      </c>
      <c r="C6015" s="588" t="s">
        <v>26496</v>
      </c>
      <c r="D6015" s="589" t="s">
        <v>32682</v>
      </c>
    </row>
    <row r="6016" spans="1:4" ht="13.5" x14ac:dyDescent="0.25">
      <c r="A6016" s="588" t="s">
        <v>8016</v>
      </c>
      <c r="B6016" s="588" t="s">
        <v>35226</v>
      </c>
      <c r="C6016" s="588" t="s">
        <v>26105</v>
      </c>
      <c r="D6016" s="589" t="s">
        <v>35227</v>
      </c>
    </row>
    <row r="6017" spans="1:4" ht="13.5" x14ac:dyDescent="0.25">
      <c r="A6017" s="588" t="s">
        <v>8017</v>
      </c>
      <c r="B6017" s="588" t="s">
        <v>35228</v>
      </c>
      <c r="C6017" s="588" t="s">
        <v>26237</v>
      </c>
      <c r="D6017" s="589" t="s">
        <v>35229</v>
      </c>
    </row>
    <row r="6018" spans="1:4" ht="13.5" x14ac:dyDescent="0.25">
      <c r="A6018" s="588" t="s">
        <v>8018</v>
      </c>
      <c r="B6018" s="588" t="s">
        <v>35230</v>
      </c>
      <c r="C6018" s="588" t="s">
        <v>26496</v>
      </c>
      <c r="D6018" s="589" t="s">
        <v>367</v>
      </c>
    </row>
    <row r="6019" spans="1:4" ht="13.5" x14ac:dyDescent="0.25">
      <c r="A6019" s="588" t="s">
        <v>8019</v>
      </c>
      <c r="B6019" s="588" t="s">
        <v>35231</v>
      </c>
      <c r="C6019" s="588" t="s">
        <v>26496</v>
      </c>
      <c r="D6019" s="589" t="s">
        <v>193</v>
      </c>
    </row>
    <row r="6020" spans="1:4" ht="13.5" x14ac:dyDescent="0.25">
      <c r="A6020" s="588" t="s">
        <v>8020</v>
      </c>
      <c r="B6020" s="588" t="s">
        <v>35232</v>
      </c>
      <c r="C6020" s="588" t="s">
        <v>26496</v>
      </c>
      <c r="D6020" s="589" t="s">
        <v>705</v>
      </c>
    </row>
    <row r="6021" spans="1:4" ht="13.5" x14ac:dyDescent="0.25">
      <c r="A6021" s="588" t="s">
        <v>8021</v>
      </c>
      <c r="B6021" s="588" t="s">
        <v>35233</v>
      </c>
      <c r="C6021" s="588" t="s">
        <v>26496</v>
      </c>
      <c r="D6021" s="589" t="s">
        <v>175</v>
      </c>
    </row>
    <row r="6022" spans="1:4" ht="13.5" x14ac:dyDescent="0.25">
      <c r="A6022" s="588" t="s">
        <v>8022</v>
      </c>
      <c r="B6022" s="588" t="s">
        <v>35234</v>
      </c>
      <c r="C6022" s="588" t="s">
        <v>26496</v>
      </c>
      <c r="D6022" s="589" t="s">
        <v>453</v>
      </c>
    </row>
    <row r="6023" spans="1:4" ht="13.5" x14ac:dyDescent="0.25">
      <c r="A6023" s="588" t="s">
        <v>8023</v>
      </c>
      <c r="B6023" s="588" t="s">
        <v>35235</v>
      </c>
      <c r="C6023" s="588" t="s">
        <v>26496</v>
      </c>
      <c r="D6023" s="589" t="s">
        <v>564</v>
      </c>
    </row>
    <row r="6024" spans="1:4" ht="13.5" x14ac:dyDescent="0.25">
      <c r="A6024" s="588" t="s">
        <v>8024</v>
      </c>
      <c r="B6024" s="588" t="s">
        <v>35236</v>
      </c>
      <c r="C6024" s="588" t="s">
        <v>26496</v>
      </c>
      <c r="D6024" s="589" t="s">
        <v>4524</v>
      </c>
    </row>
    <row r="6025" spans="1:4" ht="13.5" x14ac:dyDescent="0.25">
      <c r="A6025" s="588" t="s">
        <v>8025</v>
      </c>
      <c r="B6025" s="588" t="s">
        <v>35237</v>
      </c>
      <c r="C6025" s="588" t="s">
        <v>26105</v>
      </c>
      <c r="D6025" s="589" t="s">
        <v>500</v>
      </c>
    </row>
    <row r="6026" spans="1:4" ht="13.5" x14ac:dyDescent="0.25">
      <c r="A6026" s="588" t="s">
        <v>8026</v>
      </c>
      <c r="B6026" s="588" t="s">
        <v>35238</v>
      </c>
      <c r="C6026" s="588" t="s">
        <v>26496</v>
      </c>
      <c r="D6026" s="589" t="s">
        <v>32541</v>
      </c>
    </row>
    <row r="6027" spans="1:4" ht="13.5" x14ac:dyDescent="0.25">
      <c r="A6027" s="588" t="s">
        <v>8027</v>
      </c>
      <c r="B6027" s="588" t="s">
        <v>35239</v>
      </c>
      <c r="C6027" s="588" t="s">
        <v>26496</v>
      </c>
      <c r="D6027" s="589" t="s">
        <v>35240</v>
      </c>
    </row>
    <row r="6028" spans="1:4" ht="13.5" x14ac:dyDescent="0.25">
      <c r="A6028" s="588" t="s">
        <v>8028</v>
      </c>
      <c r="B6028" s="588" t="s">
        <v>35241</v>
      </c>
      <c r="C6028" s="588" t="s">
        <v>26496</v>
      </c>
      <c r="D6028" s="589" t="s">
        <v>35242</v>
      </c>
    </row>
    <row r="6029" spans="1:4" ht="13.5" x14ac:dyDescent="0.25">
      <c r="A6029" s="588" t="s">
        <v>8029</v>
      </c>
      <c r="B6029" s="588" t="s">
        <v>35243</v>
      </c>
      <c r="C6029" s="588" t="s">
        <v>26496</v>
      </c>
      <c r="D6029" s="589" t="s">
        <v>35244</v>
      </c>
    </row>
    <row r="6030" spans="1:4" ht="13.5" x14ac:dyDescent="0.25">
      <c r="A6030" s="588" t="s">
        <v>8030</v>
      </c>
      <c r="B6030" s="588" t="s">
        <v>35245</v>
      </c>
      <c r="C6030" s="588" t="s">
        <v>28022</v>
      </c>
      <c r="D6030" s="589" t="s">
        <v>35246</v>
      </c>
    </row>
    <row r="6031" spans="1:4" ht="13.5" x14ac:dyDescent="0.25">
      <c r="A6031" s="588" t="s">
        <v>8031</v>
      </c>
      <c r="B6031" s="588" t="s">
        <v>35247</v>
      </c>
      <c r="C6031" s="588" t="s">
        <v>28022</v>
      </c>
      <c r="D6031" s="589" t="s">
        <v>18947</v>
      </c>
    </row>
    <row r="6032" spans="1:4" ht="13.5" x14ac:dyDescent="0.25">
      <c r="A6032" s="588" t="s">
        <v>8032</v>
      </c>
      <c r="B6032" s="588" t="s">
        <v>35248</v>
      </c>
      <c r="C6032" s="588" t="s">
        <v>28022</v>
      </c>
      <c r="D6032" s="589" t="s">
        <v>35249</v>
      </c>
    </row>
    <row r="6033" spans="1:4" ht="13.5" x14ac:dyDescent="0.25">
      <c r="A6033" s="588" t="s">
        <v>8033</v>
      </c>
      <c r="B6033" s="588" t="s">
        <v>35250</v>
      </c>
      <c r="C6033" s="588" t="s">
        <v>28022</v>
      </c>
      <c r="D6033" s="589" t="s">
        <v>27522</v>
      </c>
    </row>
    <row r="6034" spans="1:4" ht="13.5" x14ac:dyDescent="0.25">
      <c r="A6034" s="588" t="s">
        <v>8035</v>
      </c>
      <c r="B6034" s="588" t="s">
        <v>35251</v>
      </c>
      <c r="C6034" s="588" t="s">
        <v>28022</v>
      </c>
      <c r="D6034" s="589" t="s">
        <v>35252</v>
      </c>
    </row>
    <row r="6035" spans="1:4" ht="13.5" x14ac:dyDescent="0.25">
      <c r="A6035" s="588" t="s">
        <v>8036</v>
      </c>
      <c r="B6035" s="588" t="s">
        <v>35253</v>
      </c>
      <c r="C6035" s="588" t="s">
        <v>28022</v>
      </c>
      <c r="D6035" s="589" t="s">
        <v>35254</v>
      </c>
    </row>
    <row r="6036" spans="1:4" ht="13.5" x14ac:dyDescent="0.25">
      <c r="A6036" s="588" t="s">
        <v>8037</v>
      </c>
      <c r="B6036" s="588" t="s">
        <v>35255</v>
      </c>
      <c r="C6036" s="588" t="s">
        <v>28022</v>
      </c>
      <c r="D6036" s="589" t="s">
        <v>35256</v>
      </c>
    </row>
    <row r="6037" spans="1:4" ht="13.5" x14ac:dyDescent="0.25">
      <c r="A6037" s="588" t="s">
        <v>8038</v>
      </c>
      <c r="B6037" s="588" t="s">
        <v>35257</v>
      </c>
      <c r="C6037" s="588" t="s">
        <v>28022</v>
      </c>
      <c r="D6037" s="589" t="s">
        <v>17277</v>
      </c>
    </row>
    <row r="6038" spans="1:4" ht="13.5" x14ac:dyDescent="0.25">
      <c r="A6038" s="588" t="s">
        <v>8039</v>
      </c>
      <c r="B6038" s="588" t="s">
        <v>35258</v>
      </c>
      <c r="C6038" s="588" t="s">
        <v>28022</v>
      </c>
      <c r="D6038" s="589" t="s">
        <v>35259</v>
      </c>
    </row>
    <row r="6039" spans="1:4" ht="13.5" x14ac:dyDescent="0.25">
      <c r="A6039" s="588" t="s">
        <v>8040</v>
      </c>
      <c r="B6039" s="588" t="s">
        <v>35260</v>
      </c>
      <c r="C6039" s="588" t="s">
        <v>26496</v>
      </c>
      <c r="D6039" s="589" t="s">
        <v>383</v>
      </c>
    </row>
    <row r="6040" spans="1:4" ht="13.5" x14ac:dyDescent="0.25">
      <c r="A6040" s="588" t="s">
        <v>8041</v>
      </c>
      <c r="B6040" s="588" t="s">
        <v>35261</v>
      </c>
      <c r="C6040" s="588" t="s">
        <v>26105</v>
      </c>
      <c r="D6040" s="589" t="s">
        <v>548</v>
      </c>
    </row>
    <row r="6041" spans="1:4" ht="13.5" x14ac:dyDescent="0.25">
      <c r="A6041" s="588" t="s">
        <v>8042</v>
      </c>
      <c r="B6041" s="588" t="s">
        <v>35262</v>
      </c>
      <c r="C6041" s="588" t="s">
        <v>26496</v>
      </c>
      <c r="D6041" s="589" t="s">
        <v>35263</v>
      </c>
    </row>
    <row r="6042" spans="1:4" ht="13.5" x14ac:dyDescent="0.25">
      <c r="A6042" s="588" t="s">
        <v>8043</v>
      </c>
      <c r="B6042" s="588" t="s">
        <v>35264</v>
      </c>
      <c r="C6042" s="588" t="s">
        <v>26496</v>
      </c>
      <c r="D6042" s="589" t="s">
        <v>18638</v>
      </c>
    </row>
    <row r="6043" spans="1:4" ht="13.5" x14ac:dyDescent="0.25">
      <c r="A6043" s="588" t="s">
        <v>8044</v>
      </c>
      <c r="B6043" s="588" t="s">
        <v>35265</v>
      </c>
      <c r="C6043" s="588" t="s">
        <v>26496</v>
      </c>
      <c r="D6043" s="589" t="s">
        <v>1092</v>
      </c>
    </row>
    <row r="6044" spans="1:4" ht="13.5" x14ac:dyDescent="0.25">
      <c r="A6044" s="588" t="s">
        <v>8045</v>
      </c>
      <c r="B6044" s="588" t="s">
        <v>35266</v>
      </c>
      <c r="C6044" s="588" t="s">
        <v>26496</v>
      </c>
      <c r="D6044" s="589" t="s">
        <v>18289</v>
      </c>
    </row>
    <row r="6045" spans="1:4" ht="13.5" x14ac:dyDescent="0.25">
      <c r="A6045" s="588" t="s">
        <v>8046</v>
      </c>
      <c r="B6045" s="588" t="s">
        <v>35267</v>
      </c>
      <c r="C6045" s="588" t="s">
        <v>26496</v>
      </c>
      <c r="D6045" s="589" t="s">
        <v>278</v>
      </c>
    </row>
    <row r="6046" spans="1:4" ht="13.5" x14ac:dyDescent="0.25">
      <c r="A6046" s="588" t="s">
        <v>8047</v>
      </c>
      <c r="B6046" s="588" t="s">
        <v>35268</v>
      </c>
      <c r="C6046" s="588" t="s">
        <v>26496</v>
      </c>
      <c r="D6046" s="589" t="s">
        <v>3924</v>
      </c>
    </row>
    <row r="6047" spans="1:4" ht="13.5" x14ac:dyDescent="0.25">
      <c r="A6047" s="588" t="s">
        <v>8048</v>
      </c>
      <c r="B6047" s="588" t="s">
        <v>35269</v>
      </c>
      <c r="C6047" s="588" t="s">
        <v>26496</v>
      </c>
      <c r="D6047" s="589" t="s">
        <v>31630</v>
      </c>
    </row>
    <row r="6048" spans="1:4" ht="13.5" x14ac:dyDescent="0.25">
      <c r="A6048" s="588" t="s">
        <v>8049</v>
      </c>
      <c r="B6048" s="588" t="s">
        <v>35270</v>
      </c>
      <c r="C6048" s="588" t="s">
        <v>26496</v>
      </c>
      <c r="D6048" s="589" t="s">
        <v>174</v>
      </c>
    </row>
    <row r="6049" spans="1:4" ht="13.5" x14ac:dyDescent="0.25">
      <c r="A6049" s="588" t="s">
        <v>8050</v>
      </c>
      <c r="B6049" s="588" t="s">
        <v>35271</v>
      </c>
      <c r="C6049" s="588" t="s">
        <v>26496</v>
      </c>
      <c r="D6049" s="589" t="s">
        <v>582</v>
      </c>
    </row>
    <row r="6050" spans="1:4" ht="13.5" x14ac:dyDescent="0.25">
      <c r="A6050" s="588" t="s">
        <v>8051</v>
      </c>
      <c r="B6050" s="588" t="s">
        <v>35272</v>
      </c>
      <c r="C6050" s="588" t="s">
        <v>26496</v>
      </c>
      <c r="D6050" s="589" t="s">
        <v>861</v>
      </c>
    </row>
    <row r="6051" spans="1:4" ht="13.5" x14ac:dyDescent="0.25">
      <c r="A6051" s="588" t="s">
        <v>8052</v>
      </c>
      <c r="B6051" s="588" t="s">
        <v>35273</v>
      </c>
      <c r="C6051" s="588" t="s">
        <v>26496</v>
      </c>
      <c r="D6051" s="589" t="s">
        <v>30599</v>
      </c>
    </row>
    <row r="6052" spans="1:4" ht="13.5" x14ac:dyDescent="0.25">
      <c r="A6052" s="588" t="s">
        <v>8053</v>
      </c>
      <c r="B6052" s="588" t="s">
        <v>35274</v>
      </c>
      <c r="C6052" s="588" t="s">
        <v>26496</v>
      </c>
      <c r="D6052" s="589" t="s">
        <v>1314</v>
      </c>
    </row>
    <row r="6053" spans="1:4" ht="13.5" x14ac:dyDescent="0.25">
      <c r="A6053" s="588" t="s">
        <v>8054</v>
      </c>
      <c r="B6053" s="588" t="s">
        <v>35275</v>
      </c>
      <c r="C6053" s="588" t="s">
        <v>26496</v>
      </c>
      <c r="D6053" s="589" t="s">
        <v>13774</v>
      </c>
    </row>
    <row r="6054" spans="1:4" ht="13.5" x14ac:dyDescent="0.25">
      <c r="A6054" s="588" t="s">
        <v>8055</v>
      </c>
      <c r="B6054" s="588" t="s">
        <v>35276</v>
      </c>
      <c r="C6054" s="588" t="s">
        <v>26496</v>
      </c>
      <c r="D6054" s="589" t="s">
        <v>1139</v>
      </c>
    </row>
    <row r="6055" spans="1:4" ht="13.5" x14ac:dyDescent="0.25">
      <c r="A6055" s="588" t="s">
        <v>8056</v>
      </c>
      <c r="B6055" s="588" t="s">
        <v>35277</v>
      </c>
      <c r="C6055" s="588" t="s">
        <v>26496</v>
      </c>
      <c r="D6055" s="589" t="s">
        <v>183</v>
      </c>
    </row>
    <row r="6056" spans="1:4" ht="13.5" x14ac:dyDescent="0.25">
      <c r="A6056" s="588" t="s">
        <v>8057</v>
      </c>
      <c r="B6056" s="588" t="s">
        <v>35278</v>
      </c>
      <c r="C6056" s="588" t="s">
        <v>26496</v>
      </c>
      <c r="D6056" s="589" t="s">
        <v>1019</v>
      </c>
    </row>
    <row r="6057" spans="1:4" ht="13.5" x14ac:dyDescent="0.25">
      <c r="A6057" s="588" t="s">
        <v>8058</v>
      </c>
      <c r="B6057" s="588" t="s">
        <v>35279</v>
      </c>
      <c r="C6057" s="588" t="s">
        <v>26496</v>
      </c>
      <c r="D6057" s="589" t="s">
        <v>404</v>
      </c>
    </row>
    <row r="6058" spans="1:4" ht="13.5" x14ac:dyDescent="0.25">
      <c r="A6058" s="588" t="s">
        <v>8059</v>
      </c>
      <c r="B6058" s="588" t="s">
        <v>35280</v>
      </c>
      <c r="C6058" s="588" t="s">
        <v>26237</v>
      </c>
      <c r="D6058" s="589" t="s">
        <v>13624</v>
      </c>
    </row>
    <row r="6059" spans="1:4" ht="13.5" x14ac:dyDescent="0.25">
      <c r="A6059" s="588" t="s">
        <v>8060</v>
      </c>
      <c r="B6059" s="588" t="s">
        <v>35281</v>
      </c>
      <c r="C6059" s="588" t="s">
        <v>26237</v>
      </c>
      <c r="D6059" s="589" t="s">
        <v>35282</v>
      </c>
    </row>
    <row r="6060" spans="1:4" ht="13.5" x14ac:dyDescent="0.25">
      <c r="A6060" s="588" t="s">
        <v>8061</v>
      </c>
      <c r="B6060" s="588" t="s">
        <v>35283</v>
      </c>
      <c r="C6060" s="588" t="s">
        <v>26237</v>
      </c>
      <c r="D6060" s="589" t="s">
        <v>35284</v>
      </c>
    </row>
    <row r="6061" spans="1:4" ht="13.5" x14ac:dyDescent="0.25">
      <c r="A6061" s="588" t="s">
        <v>8063</v>
      </c>
      <c r="B6061" s="588" t="s">
        <v>35285</v>
      </c>
      <c r="C6061" s="588" t="s">
        <v>26237</v>
      </c>
      <c r="D6061" s="589" t="s">
        <v>35286</v>
      </c>
    </row>
    <row r="6062" spans="1:4" ht="13.5" x14ac:dyDescent="0.25">
      <c r="A6062" s="588" t="s">
        <v>8064</v>
      </c>
      <c r="B6062" s="588" t="s">
        <v>35287</v>
      </c>
      <c r="C6062" s="588" t="s">
        <v>26496</v>
      </c>
      <c r="D6062" s="589" t="s">
        <v>7261</v>
      </c>
    </row>
    <row r="6063" spans="1:4" ht="13.5" x14ac:dyDescent="0.25">
      <c r="A6063" s="588" t="s">
        <v>8065</v>
      </c>
      <c r="B6063" s="588" t="s">
        <v>35288</v>
      </c>
      <c r="C6063" s="588" t="s">
        <v>26237</v>
      </c>
      <c r="D6063" s="589" t="s">
        <v>35289</v>
      </c>
    </row>
    <row r="6064" spans="1:4" ht="13.5" x14ac:dyDescent="0.25">
      <c r="A6064" s="588" t="s">
        <v>8066</v>
      </c>
      <c r="B6064" s="588" t="s">
        <v>35290</v>
      </c>
      <c r="C6064" s="588" t="s">
        <v>26237</v>
      </c>
      <c r="D6064" s="589" t="s">
        <v>35291</v>
      </c>
    </row>
    <row r="6065" spans="1:4" ht="13.5" x14ac:dyDescent="0.25">
      <c r="A6065" s="588" t="s">
        <v>8067</v>
      </c>
      <c r="B6065" s="588" t="s">
        <v>35292</v>
      </c>
      <c r="C6065" s="588" t="s">
        <v>26237</v>
      </c>
      <c r="D6065" s="589" t="s">
        <v>35293</v>
      </c>
    </row>
    <row r="6066" spans="1:4" ht="13.5" x14ac:dyDescent="0.25">
      <c r="A6066" s="588" t="s">
        <v>8068</v>
      </c>
      <c r="B6066" s="588" t="s">
        <v>35294</v>
      </c>
      <c r="C6066" s="588" t="s">
        <v>26237</v>
      </c>
      <c r="D6066" s="589" t="s">
        <v>35295</v>
      </c>
    </row>
    <row r="6067" spans="1:4" ht="13.5" x14ac:dyDescent="0.25">
      <c r="A6067" s="588" t="s">
        <v>8069</v>
      </c>
      <c r="B6067" s="588" t="s">
        <v>35296</v>
      </c>
      <c r="C6067" s="588" t="s">
        <v>26237</v>
      </c>
      <c r="D6067" s="589" t="s">
        <v>193</v>
      </c>
    </row>
    <row r="6068" spans="1:4" ht="13.5" x14ac:dyDescent="0.25">
      <c r="A6068" s="588" t="s">
        <v>8070</v>
      </c>
      <c r="B6068" s="588" t="s">
        <v>35297</v>
      </c>
      <c r="C6068" s="588" t="s">
        <v>26105</v>
      </c>
      <c r="D6068" s="589" t="s">
        <v>193</v>
      </c>
    </row>
    <row r="6069" spans="1:4" ht="13.5" x14ac:dyDescent="0.25">
      <c r="A6069" s="588" t="s">
        <v>8071</v>
      </c>
      <c r="B6069" s="588" t="s">
        <v>35298</v>
      </c>
      <c r="C6069" s="588" t="s">
        <v>26105</v>
      </c>
      <c r="D6069" s="589" t="s">
        <v>367</v>
      </c>
    </row>
    <row r="6070" spans="1:4" ht="13.5" x14ac:dyDescent="0.25">
      <c r="A6070" s="588" t="s">
        <v>8072</v>
      </c>
      <c r="B6070" s="588" t="s">
        <v>35299</v>
      </c>
      <c r="C6070" s="588" t="s">
        <v>26237</v>
      </c>
      <c r="D6070" s="589" t="s">
        <v>1060</v>
      </c>
    </row>
    <row r="6071" spans="1:4" ht="13.5" x14ac:dyDescent="0.25">
      <c r="A6071" s="588" t="s">
        <v>8073</v>
      </c>
      <c r="B6071" s="588" t="s">
        <v>35300</v>
      </c>
      <c r="C6071" s="588" t="s">
        <v>26237</v>
      </c>
      <c r="D6071" s="589" t="s">
        <v>502</v>
      </c>
    </row>
    <row r="6072" spans="1:4" ht="13.5" x14ac:dyDescent="0.25">
      <c r="A6072" s="588" t="s">
        <v>8074</v>
      </c>
      <c r="B6072" s="588" t="s">
        <v>35301</v>
      </c>
      <c r="C6072" s="588" t="s">
        <v>26237</v>
      </c>
      <c r="D6072" s="589" t="s">
        <v>2255</v>
      </c>
    </row>
    <row r="6073" spans="1:4" ht="13.5" x14ac:dyDescent="0.25">
      <c r="A6073" s="588" t="s">
        <v>8075</v>
      </c>
      <c r="B6073" s="588" t="s">
        <v>35302</v>
      </c>
      <c r="C6073" s="588" t="s">
        <v>26237</v>
      </c>
      <c r="D6073" s="589" t="s">
        <v>706</v>
      </c>
    </row>
    <row r="6074" spans="1:4" ht="13.5" x14ac:dyDescent="0.25">
      <c r="A6074" s="588" t="s">
        <v>8076</v>
      </c>
      <c r="B6074" s="588" t="s">
        <v>35303</v>
      </c>
      <c r="C6074" s="588" t="s">
        <v>26496</v>
      </c>
      <c r="D6074" s="589" t="s">
        <v>5302</v>
      </c>
    </row>
    <row r="6075" spans="1:4" ht="13.5" x14ac:dyDescent="0.25">
      <c r="A6075" s="588" t="s">
        <v>8077</v>
      </c>
      <c r="B6075" s="588" t="s">
        <v>35304</v>
      </c>
      <c r="C6075" s="588" t="s">
        <v>26496</v>
      </c>
      <c r="D6075" s="589" t="s">
        <v>35305</v>
      </c>
    </row>
    <row r="6076" spans="1:4" ht="13.5" x14ac:dyDescent="0.25">
      <c r="A6076" s="588" t="s">
        <v>8100</v>
      </c>
      <c r="B6076" s="588" t="s">
        <v>35306</v>
      </c>
      <c r="C6076" s="588" t="s">
        <v>27005</v>
      </c>
      <c r="D6076" s="589" t="s">
        <v>35307</v>
      </c>
    </row>
    <row r="6077" spans="1:4" ht="13.5" x14ac:dyDescent="0.25">
      <c r="A6077" s="588" t="s">
        <v>14825</v>
      </c>
      <c r="B6077" s="588" t="s">
        <v>35308</v>
      </c>
      <c r="C6077" s="588" t="s">
        <v>26237</v>
      </c>
      <c r="D6077" s="589" t="s">
        <v>694</v>
      </c>
    </row>
    <row r="6078" spans="1:4" ht="13.5" x14ac:dyDescent="0.25">
      <c r="A6078" s="588" t="s">
        <v>14826</v>
      </c>
      <c r="B6078" s="588" t="s">
        <v>35309</v>
      </c>
      <c r="C6078" s="588" t="s">
        <v>26105</v>
      </c>
      <c r="D6078" s="589" t="s">
        <v>21996</v>
      </c>
    </row>
    <row r="6079" spans="1:4" ht="13.5" x14ac:dyDescent="0.25">
      <c r="A6079" s="588" t="s">
        <v>14828</v>
      </c>
      <c r="B6079" s="588" t="s">
        <v>35310</v>
      </c>
      <c r="C6079" s="588" t="s">
        <v>26237</v>
      </c>
      <c r="D6079" s="589" t="s">
        <v>35311</v>
      </c>
    </row>
    <row r="6080" spans="1:4" ht="13.5" x14ac:dyDescent="0.25">
      <c r="A6080" s="588" t="s">
        <v>14829</v>
      </c>
      <c r="B6080" s="588" t="s">
        <v>35312</v>
      </c>
      <c r="C6080" s="588" t="s">
        <v>26237</v>
      </c>
      <c r="D6080" s="589" t="s">
        <v>35313</v>
      </c>
    </row>
    <row r="6081" spans="1:4" ht="13.5" x14ac:dyDescent="0.25">
      <c r="A6081" s="588" t="s">
        <v>14830</v>
      </c>
      <c r="B6081" s="588" t="s">
        <v>35314</v>
      </c>
      <c r="C6081" s="588" t="s">
        <v>26237</v>
      </c>
      <c r="D6081" s="589" t="s">
        <v>21300</v>
      </c>
    </row>
    <row r="6082" spans="1:4" ht="13.5" x14ac:dyDescent="0.25">
      <c r="A6082" s="588" t="s">
        <v>14831</v>
      </c>
      <c r="B6082" s="588" t="s">
        <v>35315</v>
      </c>
      <c r="C6082" s="588" t="s">
        <v>26105</v>
      </c>
      <c r="D6082" s="589" t="s">
        <v>1390</v>
      </c>
    </row>
    <row r="6083" spans="1:4" ht="13.5" x14ac:dyDescent="0.25">
      <c r="A6083" s="588" t="s">
        <v>14832</v>
      </c>
      <c r="B6083" s="588" t="s">
        <v>35316</v>
      </c>
      <c r="C6083" s="588" t="s">
        <v>26105</v>
      </c>
      <c r="D6083" s="589" t="s">
        <v>364</v>
      </c>
    </row>
    <row r="6084" spans="1:4" ht="13.5" x14ac:dyDescent="0.25">
      <c r="A6084" s="588" t="s">
        <v>8101</v>
      </c>
      <c r="B6084" s="588" t="s">
        <v>35317</v>
      </c>
      <c r="C6084" s="588" t="s">
        <v>26496</v>
      </c>
      <c r="D6084" s="589" t="s">
        <v>485</v>
      </c>
    </row>
    <row r="6085" spans="1:4" ht="13.5" x14ac:dyDescent="0.25">
      <c r="A6085" s="588" t="s">
        <v>8102</v>
      </c>
      <c r="B6085" s="588" t="s">
        <v>35318</v>
      </c>
      <c r="C6085" s="588" t="s">
        <v>33519</v>
      </c>
      <c r="D6085" s="589" t="s">
        <v>746</v>
      </c>
    </row>
    <row r="6086" spans="1:4" ht="13.5" x14ac:dyDescent="0.25">
      <c r="A6086" s="588" t="s">
        <v>8103</v>
      </c>
      <c r="B6086" s="588" t="s">
        <v>35319</v>
      </c>
      <c r="C6086" s="588" t="s">
        <v>33519</v>
      </c>
      <c r="D6086" s="589" t="s">
        <v>384</v>
      </c>
    </row>
    <row r="6087" spans="1:4" ht="13.5" x14ac:dyDescent="0.25">
      <c r="A6087" s="588" t="s">
        <v>8104</v>
      </c>
      <c r="B6087" s="588" t="s">
        <v>35320</v>
      </c>
      <c r="C6087" s="588" t="s">
        <v>33519</v>
      </c>
      <c r="D6087" s="589" t="s">
        <v>2516</v>
      </c>
    </row>
    <row r="6088" spans="1:4" ht="13.5" x14ac:dyDescent="0.25">
      <c r="A6088" s="588" t="s">
        <v>8105</v>
      </c>
      <c r="B6088" s="588" t="s">
        <v>35321</v>
      </c>
      <c r="C6088" s="588" t="s">
        <v>33519</v>
      </c>
      <c r="D6088" s="589" t="s">
        <v>393</v>
      </c>
    </row>
    <row r="6089" spans="1:4" ht="13.5" x14ac:dyDescent="0.25">
      <c r="A6089" s="588" t="s">
        <v>8106</v>
      </c>
      <c r="B6089" s="588" t="s">
        <v>35322</v>
      </c>
      <c r="C6089" s="588" t="s">
        <v>33519</v>
      </c>
      <c r="D6089" s="589" t="s">
        <v>502</v>
      </c>
    </row>
    <row r="6090" spans="1:4" ht="13.5" x14ac:dyDescent="0.25">
      <c r="A6090" s="588" t="s">
        <v>8107</v>
      </c>
      <c r="B6090" s="588" t="s">
        <v>35323</v>
      </c>
      <c r="C6090" s="588" t="s">
        <v>33519</v>
      </c>
      <c r="D6090" s="589" t="s">
        <v>26864</v>
      </c>
    </row>
    <row r="6091" spans="1:4" ht="13.5" x14ac:dyDescent="0.25">
      <c r="A6091" s="588" t="s">
        <v>8108</v>
      </c>
      <c r="B6091" s="588" t="s">
        <v>35324</v>
      </c>
      <c r="C6091" s="588" t="s">
        <v>33508</v>
      </c>
      <c r="D6091" s="589" t="s">
        <v>319</v>
      </c>
    </row>
    <row r="6092" spans="1:4" ht="13.5" x14ac:dyDescent="0.25">
      <c r="A6092" s="588" t="s">
        <v>8109</v>
      </c>
      <c r="B6092" s="588" t="s">
        <v>35325</v>
      </c>
      <c r="C6092" s="588" t="s">
        <v>33508</v>
      </c>
      <c r="D6092" s="589" t="s">
        <v>2516</v>
      </c>
    </row>
    <row r="6093" spans="1:4" ht="13.5" x14ac:dyDescent="0.25">
      <c r="A6093" s="588" t="s">
        <v>8110</v>
      </c>
      <c r="B6093" s="588" t="s">
        <v>35326</v>
      </c>
      <c r="C6093" s="588" t="s">
        <v>33508</v>
      </c>
      <c r="D6093" s="589" t="s">
        <v>903</v>
      </c>
    </row>
    <row r="6094" spans="1:4" ht="13.5" x14ac:dyDescent="0.25">
      <c r="A6094" s="588" t="s">
        <v>8111</v>
      </c>
      <c r="B6094" s="588" t="s">
        <v>35327</v>
      </c>
      <c r="C6094" s="588" t="s">
        <v>33508</v>
      </c>
      <c r="D6094" s="589" t="s">
        <v>2255</v>
      </c>
    </row>
    <row r="6095" spans="1:4" ht="13.5" x14ac:dyDescent="0.25">
      <c r="A6095" s="588" t="s">
        <v>8112</v>
      </c>
      <c r="B6095" s="588" t="s">
        <v>35328</v>
      </c>
      <c r="C6095" s="588" t="s">
        <v>33508</v>
      </c>
      <c r="D6095" s="589" t="s">
        <v>26864</v>
      </c>
    </row>
    <row r="6096" spans="1:4" ht="13.5" x14ac:dyDescent="0.25">
      <c r="A6096" s="588" t="s">
        <v>8113</v>
      </c>
      <c r="B6096" s="588" t="s">
        <v>35329</v>
      </c>
      <c r="C6096" s="588" t="s">
        <v>33508</v>
      </c>
      <c r="D6096" s="589" t="s">
        <v>1189</v>
      </c>
    </row>
    <row r="6097" spans="1:4" ht="13.5" x14ac:dyDescent="0.25">
      <c r="A6097" s="588" t="s">
        <v>8114</v>
      </c>
      <c r="B6097" s="588" t="s">
        <v>35330</v>
      </c>
      <c r="C6097" s="588" t="s">
        <v>33519</v>
      </c>
      <c r="D6097" s="589" t="s">
        <v>395</v>
      </c>
    </row>
    <row r="6098" spans="1:4" ht="13.5" x14ac:dyDescent="0.25">
      <c r="A6098" s="588" t="s">
        <v>8115</v>
      </c>
      <c r="B6098" s="588" t="s">
        <v>35331</v>
      </c>
      <c r="C6098" s="588" t="s">
        <v>33519</v>
      </c>
      <c r="D6098" s="589" t="s">
        <v>301</v>
      </c>
    </row>
    <row r="6099" spans="1:4" ht="13.5" x14ac:dyDescent="0.25">
      <c r="A6099" s="588" t="s">
        <v>8116</v>
      </c>
      <c r="B6099" s="588" t="s">
        <v>35332</v>
      </c>
      <c r="C6099" s="588" t="s">
        <v>33519</v>
      </c>
      <c r="D6099" s="589" t="s">
        <v>368</v>
      </c>
    </row>
    <row r="6100" spans="1:4" ht="13.5" x14ac:dyDescent="0.25">
      <c r="A6100" s="588" t="s">
        <v>8117</v>
      </c>
      <c r="B6100" s="588" t="s">
        <v>35333</v>
      </c>
      <c r="C6100" s="588" t="s">
        <v>33508</v>
      </c>
      <c r="D6100" s="589" t="s">
        <v>1052</v>
      </c>
    </row>
    <row r="6101" spans="1:4" ht="13.5" x14ac:dyDescent="0.25">
      <c r="A6101" s="588" t="s">
        <v>8118</v>
      </c>
      <c r="B6101" s="588" t="s">
        <v>35334</v>
      </c>
      <c r="C6101" s="588" t="s">
        <v>33508</v>
      </c>
      <c r="D6101" s="589" t="s">
        <v>368</v>
      </c>
    </row>
    <row r="6102" spans="1:4" ht="13.5" x14ac:dyDescent="0.25">
      <c r="A6102" s="588" t="s">
        <v>8119</v>
      </c>
      <c r="B6102" s="588" t="s">
        <v>35335</v>
      </c>
      <c r="C6102" s="588" t="s">
        <v>33508</v>
      </c>
      <c r="D6102" s="589" t="s">
        <v>195</v>
      </c>
    </row>
    <row r="6103" spans="1:4" ht="13.5" x14ac:dyDescent="0.25">
      <c r="A6103" s="588" t="s">
        <v>8120</v>
      </c>
      <c r="B6103" s="588" t="s">
        <v>35336</v>
      </c>
      <c r="C6103" s="588" t="s">
        <v>33519</v>
      </c>
      <c r="D6103" s="589" t="s">
        <v>286</v>
      </c>
    </row>
    <row r="6104" spans="1:4" ht="13.5" x14ac:dyDescent="0.25">
      <c r="A6104" s="588" t="s">
        <v>8121</v>
      </c>
      <c r="B6104" s="588" t="s">
        <v>35337</v>
      </c>
      <c r="C6104" s="588" t="s">
        <v>33519</v>
      </c>
      <c r="D6104" s="589" t="s">
        <v>319</v>
      </c>
    </row>
    <row r="6105" spans="1:4" ht="13.5" x14ac:dyDescent="0.25">
      <c r="A6105" s="588" t="s">
        <v>8122</v>
      </c>
      <c r="B6105" s="588" t="s">
        <v>35338</v>
      </c>
      <c r="C6105" s="588" t="s">
        <v>33519</v>
      </c>
      <c r="D6105" s="589" t="s">
        <v>846</v>
      </c>
    </row>
    <row r="6106" spans="1:4" ht="13.5" x14ac:dyDescent="0.25">
      <c r="A6106" s="588" t="s">
        <v>8123</v>
      </c>
      <c r="B6106" s="588" t="s">
        <v>35339</v>
      </c>
      <c r="C6106" s="588" t="s">
        <v>33508</v>
      </c>
      <c r="D6106" s="589" t="s">
        <v>311</v>
      </c>
    </row>
    <row r="6107" spans="1:4" ht="13.5" x14ac:dyDescent="0.25">
      <c r="A6107" s="588" t="s">
        <v>8124</v>
      </c>
      <c r="B6107" s="588" t="s">
        <v>35340</v>
      </c>
      <c r="C6107" s="588" t="s">
        <v>33508</v>
      </c>
      <c r="D6107" s="589" t="s">
        <v>172</v>
      </c>
    </row>
    <row r="6108" spans="1:4" ht="13.5" x14ac:dyDescent="0.25">
      <c r="A6108" s="588" t="s">
        <v>8125</v>
      </c>
      <c r="B6108" s="588" t="s">
        <v>35341</v>
      </c>
      <c r="C6108" s="588" t="s">
        <v>33508</v>
      </c>
      <c r="D6108" s="589" t="s">
        <v>1381</v>
      </c>
    </row>
    <row r="6109" spans="1:4" ht="13.5" x14ac:dyDescent="0.25">
      <c r="A6109" s="588" t="s">
        <v>8126</v>
      </c>
      <c r="B6109" s="588" t="s">
        <v>35342</v>
      </c>
      <c r="C6109" s="588" t="s">
        <v>33508</v>
      </c>
      <c r="D6109" s="589" t="s">
        <v>1189</v>
      </c>
    </row>
    <row r="6110" spans="1:4" ht="13.5" x14ac:dyDescent="0.25">
      <c r="A6110" s="588" t="s">
        <v>8127</v>
      </c>
      <c r="B6110" s="588" t="s">
        <v>35343</v>
      </c>
      <c r="C6110" s="588" t="s">
        <v>33508</v>
      </c>
      <c r="D6110" s="589" t="s">
        <v>325</v>
      </c>
    </row>
    <row r="6111" spans="1:4" ht="13.5" x14ac:dyDescent="0.25">
      <c r="A6111" s="588" t="s">
        <v>8128</v>
      </c>
      <c r="B6111" s="588" t="s">
        <v>35344</v>
      </c>
      <c r="C6111" s="588" t="s">
        <v>33508</v>
      </c>
      <c r="D6111" s="589" t="s">
        <v>340</v>
      </c>
    </row>
    <row r="6112" spans="1:4" ht="13.5" x14ac:dyDescent="0.25">
      <c r="A6112" s="588" t="s">
        <v>8129</v>
      </c>
      <c r="B6112" s="588" t="s">
        <v>35345</v>
      </c>
      <c r="C6112" s="588" t="s">
        <v>33508</v>
      </c>
      <c r="D6112" s="589" t="s">
        <v>454</v>
      </c>
    </row>
    <row r="6113" spans="1:4" ht="13.5" x14ac:dyDescent="0.25">
      <c r="A6113" s="588" t="s">
        <v>8130</v>
      </c>
      <c r="B6113" s="588" t="s">
        <v>35346</v>
      </c>
      <c r="C6113" s="588" t="s">
        <v>26105</v>
      </c>
      <c r="D6113" s="589" t="s">
        <v>18142</v>
      </c>
    </row>
    <row r="6114" spans="1:4" ht="13.5" x14ac:dyDescent="0.25">
      <c r="A6114" s="588" t="s">
        <v>8131</v>
      </c>
      <c r="B6114" s="588" t="s">
        <v>35347</v>
      </c>
      <c r="C6114" s="588" t="s">
        <v>26105</v>
      </c>
      <c r="D6114" s="589" t="s">
        <v>18142</v>
      </c>
    </row>
    <row r="6115" spans="1:4" ht="13.5" x14ac:dyDescent="0.25">
      <c r="A6115" s="588" t="s">
        <v>8132</v>
      </c>
      <c r="B6115" s="588" t="s">
        <v>35348</v>
      </c>
      <c r="C6115" s="588" t="s">
        <v>26105</v>
      </c>
      <c r="D6115" s="589" t="s">
        <v>34657</v>
      </c>
    </row>
    <row r="6116" spans="1:4" ht="13.5" x14ac:dyDescent="0.25">
      <c r="A6116" s="588" t="s">
        <v>8133</v>
      </c>
      <c r="B6116" s="588" t="s">
        <v>35349</v>
      </c>
      <c r="C6116" s="588" t="s">
        <v>26105</v>
      </c>
      <c r="D6116" s="589" t="s">
        <v>35350</v>
      </c>
    </row>
    <row r="6117" spans="1:4" ht="13.5" x14ac:dyDescent="0.25">
      <c r="A6117" s="588" t="s">
        <v>8134</v>
      </c>
      <c r="B6117" s="588" t="s">
        <v>35351</v>
      </c>
      <c r="C6117" s="588" t="s">
        <v>26105</v>
      </c>
      <c r="D6117" s="589" t="s">
        <v>35352</v>
      </c>
    </row>
    <row r="6118" spans="1:4" ht="13.5" x14ac:dyDescent="0.25">
      <c r="A6118" s="588" t="s">
        <v>8135</v>
      </c>
      <c r="B6118" s="588" t="s">
        <v>35353</v>
      </c>
      <c r="C6118" s="588" t="s">
        <v>26105</v>
      </c>
      <c r="D6118" s="589" t="s">
        <v>17476</v>
      </c>
    </row>
    <row r="6119" spans="1:4" ht="13.5" x14ac:dyDescent="0.25">
      <c r="A6119" s="588" t="s">
        <v>8136</v>
      </c>
      <c r="B6119" s="588" t="s">
        <v>35354</v>
      </c>
      <c r="C6119" s="588" t="s">
        <v>26105</v>
      </c>
      <c r="D6119" s="589" t="s">
        <v>32579</v>
      </c>
    </row>
    <row r="6120" spans="1:4" ht="13.5" x14ac:dyDescent="0.25">
      <c r="A6120" s="588" t="s">
        <v>8137</v>
      </c>
      <c r="B6120" s="588" t="s">
        <v>35355</v>
      </c>
      <c r="C6120" s="588" t="s">
        <v>26105</v>
      </c>
      <c r="D6120" s="589" t="s">
        <v>14733</v>
      </c>
    </row>
    <row r="6121" spans="1:4" ht="13.5" x14ac:dyDescent="0.25">
      <c r="A6121" s="588" t="s">
        <v>8138</v>
      </c>
      <c r="B6121" s="588" t="s">
        <v>35356</v>
      </c>
      <c r="C6121" s="588" t="s">
        <v>26105</v>
      </c>
      <c r="D6121" s="589" t="s">
        <v>27369</v>
      </c>
    </row>
    <row r="6122" spans="1:4" ht="13.5" x14ac:dyDescent="0.25">
      <c r="A6122" s="588" t="s">
        <v>8140</v>
      </c>
      <c r="B6122" s="588" t="s">
        <v>35357</v>
      </c>
      <c r="C6122" s="588" t="s">
        <v>26496</v>
      </c>
      <c r="D6122" s="589" t="s">
        <v>35358</v>
      </c>
    </row>
    <row r="6123" spans="1:4" ht="13.5" x14ac:dyDescent="0.25">
      <c r="A6123" s="588" t="s">
        <v>8141</v>
      </c>
      <c r="B6123" s="588" t="s">
        <v>35359</v>
      </c>
      <c r="C6123" s="588" t="s">
        <v>26496</v>
      </c>
      <c r="D6123" s="589" t="s">
        <v>35360</v>
      </c>
    </row>
    <row r="6124" spans="1:4" ht="13.5" x14ac:dyDescent="0.25">
      <c r="A6124" s="588" t="s">
        <v>8142</v>
      </c>
      <c r="B6124" s="588" t="s">
        <v>35361</v>
      </c>
      <c r="C6124" s="588" t="s">
        <v>26237</v>
      </c>
      <c r="D6124" s="589" t="s">
        <v>32031</v>
      </c>
    </row>
    <row r="6125" spans="1:4" ht="13.5" x14ac:dyDescent="0.25">
      <c r="A6125" s="588" t="s">
        <v>8143</v>
      </c>
      <c r="B6125" s="588" t="s">
        <v>35362</v>
      </c>
      <c r="C6125" s="588" t="s">
        <v>26237</v>
      </c>
      <c r="D6125" s="589" t="s">
        <v>17908</v>
      </c>
    </row>
    <row r="6126" spans="1:4" ht="13.5" x14ac:dyDescent="0.25">
      <c r="A6126" s="588" t="s">
        <v>8144</v>
      </c>
      <c r="B6126" s="588" t="s">
        <v>35363</v>
      </c>
      <c r="C6126" s="588" t="s">
        <v>26237</v>
      </c>
      <c r="D6126" s="589" t="s">
        <v>28783</v>
      </c>
    </row>
    <row r="6127" spans="1:4" ht="13.5" x14ac:dyDescent="0.25">
      <c r="A6127" s="588" t="s">
        <v>8145</v>
      </c>
      <c r="B6127" s="588" t="s">
        <v>35364</v>
      </c>
      <c r="C6127" s="588" t="s">
        <v>26237</v>
      </c>
      <c r="D6127" s="589" t="s">
        <v>35365</v>
      </c>
    </row>
    <row r="6128" spans="1:4" ht="13.5" x14ac:dyDescent="0.25">
      <c r="A6128" s="588" t="s">
        <v>8147</v>
      </c>
      <c r="B6128" s="588" t="s">
        <v>35366</v>
      </c>
      <c r="C6128" s="588" t="s">
        <v>26237</v>
      </c>
      <c r="D6128" s="589" t="s">
        <v>35367</v>
      </c>
    </row>
    <row r="6129" spans="1:4" ht="13.5" x14ac:dyDescent="0.25">
      <c r="A6129" s="588" t="s">
        <v>8148</v>
      </c>
      <c r="B6129" s="588" t="s">
        <v>35368</v>
      </c>
      <c r="C6129" s="588" t="s">
        <v>26496</v>
      </c>
      <c r="D6129" s="589" t="s">
        <v>287</v>
      </c>
    </row>
    <row r="6130" spans="1:4" ht="13.5" x14ac:dyDescent="0.25">
      <c r="A6130" s="588" t="s">
        <v>8149</v>
      </c>
      <c r="B6130" s="588" t="s">
        <v>35369</v>
      </c>
      <c r="C6130" s="588" t="s">
        <v>26496</v>
      </c>
      <c r="D6130" s="589" t="s">
        <v>495</v>
      </c>
    </row>
    <row r="6131" spans="1:4" ht="13.5" x14ac:dyDescent="0.25">
      <c r="A6131" s="588" t="s">
        <v>8150</v>
      </c>
      <c r="B6131" s="588" t="s">
        <v>35370</v>
      </c>
      <c r="C6131" s="588" t="s">
        <v>26496</v>
      </c>
      <c r="D6131" s="589" t="s">
        <v>484</v>
      </c>
    </row>
    <row r="6132" spans="1:4" ht="13.5" x14ac:dyDescent="0.25">
      <c r="A6132" s="588" t="s">
        <v>8151</v>
      </c>
      <c r="B6132" s="588" t="s">
        <v>35371</v>
      </c>
      <c r="C6132" s="588" t="s">
        <v>26105</v>
      </c>
      <c r="D6132" s="589" t="s">
        <v>35372</v>
      </c>
    </row>
    <row r="6133" spans="1:4" ht="13.5" x14ac:dyDescent="0.25">
      <c r="A6133" s="588" t="s">
        <v>8152</v>
      </c>
      <c r="B6133" s="588" t="s">
        <v>35373</v>
      </c>
      <c r="C6133" s="588" t="s">
        <v>26496</v>
      </c>
      <c r="D6133" s="589" t="s">
        <v>1206</v>
      </c>
    </row>
    <row r="6134" spans="1:4" ht="13.5" x14ac:dyDescent="0.25">
      <c r="A6134" s="588" t="s">
        <v>8153</v>
      </c>
      <c r="B6134" s="588" t="s">
        <v>35374</v>
      </c>
      <c r="C6134" s="588" t="s">
        <v>26496</v>
      </c>
      <c r="D6134" s="589" t="s">
        <v>679</v>
      </c>
    </row>
    <row r="6135" spans="1:4" ht="13.5" x14ac:dyDescent="0.25">
      <c r="A6135" s="588" t="s">
        <v>8154</v>
      </c>
      <c r="B6135" s="588" t="s">
        <v>35375</v>
      </c>
      <c r="C6135" s="588" t="s">
        <v>26496</v>
      </c>
      <c r="D6135" s="589" t="s">
        <v>679</v>
      </c>
    </row>
    <row r="6136" spans="1:4" ht="13.5" x14ac:dyDescent="0.25">
      <c r="A6136" s="588" t="s">
        <v>8155</v>
      </c>
      <c r="B6136" s="588" t="s">
        <v>35376</v>
      </c>
      <c r="C6136" s="588" t="s">
        <v>26496</v>
      </c>
      <c r="D6136" s="589" t="s">
        <v>22096</v>
      </c>
    </row>
    <row r="6137" spans="1:4" ht="13.5" x14ac:dyDescent="0.25">
      <c r="A6137" s="588" t="s">
        <v>8156</v>
      </c>
      <c r="B6137" s="588" t="s">
        <v>35377</v>
      </c>
      <c r="C6137" s="588" t="s">
        <v>26496</v>
      </c>
      <c r="D6137" s="589" t="s">
        <v>592</v>
      </c>
    </row>
    <row r="6138" spans="1:4" ht="13.5" x14ac:dyDescent="0.25">
      <c r="A6138" s="588" t="s">
        <v>8157</v>
      </c>
      <c r="B6138" s="588" t="s">
        <v>35378</v>
      </c>
      <c r="C6138" s="588" t="s">
        <v>26496</v>
      </c>
      <c r="D6138" s="589" t="s">
        <v>35379</v>
      </c>
    </row>
    <row r="6139" spans="1:4" ht="13.5" x14ac:dyDescent="0.25">
      <c r="A6139" s="588" t="s">
        <v>8158</v>
      </c>
      <c r="B6139" s="588" t="s">
        <v>35380</v>
      </c>
      <c r="C6139" s="588" t="s">
        <v>26496</v>
      </c>
      <c r="D6139" s="589" t="s">
        <v>20566</v>
      </c>
    </row>
    <row r="6140" spans="1:4" ht="13.5" x14ac:dyDescent="0.25">
      <c r="A6140" s="588" t="s">
        <v>8159</v>
      </c>
      <c r="B6140" s="588" t="s">
        <v>35381</v>
      </c>
      <c r="C6140" s="588" t="s">
        <v>26496</v>
      </c>
      <c r="D6140" s="589" t="s">
        <v>953</v>
      </c>
    </row>
    <row r="6141" spans="1:4" ht="13.5" x14ac:dyDescent="0.25">
      <c r="A6141" s="588" t="s">
        <v>8160</v>
      </c>
      <c r="B6141" s="588" t="s">
        <v>35382</v>
      </c>
      <c r="C6141" s="588" t="s">
        <v>26496</v>
      </c>
      <c r="D6141" s="589" t="s">
        <v>194</v>
      </c>
    </row>
    <row r="6142" spans="1:4" ht="13.5" x14ac:dyDescent="0.25">
      <c r="A6142" s="588" t="s">
        <v>8161</v>
      </c>
      <c r="B6142" s="588" t="s">
        <v>35383</v>
      </c>
      <c r="C6142" s="588" t="s">
        <v>26237</v>
      </c>
      <c r="D6142" s="589" t="s">
        <v>33727</v>
      </c>
    </row>
    <row r="6143" spans="1:4" ht="13.5" x14ac:dyDescent="0.25">
      <c r="A6143" s="588" t="s">
        <v>8162</v>
      </c>
      <c r="B6143" s="588" t="s">
        <v>35384</v>
      </c>
      <c r="C6143" s="588" t="s">
        <v>26237</v>
      </c>
      <c r="D6143" s="589" t="s">
        <v>18124</v>
      </c>
    </row>
    <row r="6144" spans="1:4" ht="13.5" x14ac:dyDescent="0.25">
      <c r="A6144" s="588" t="s">
        <v>8163</v>
      </c>
      <c r="B6144" s="588" t="s">
        <v>35385</v>
      </c>
      <c r="C6144" s="588" t="s">
        <v>26237</v>
      </c>
      <c r="D6144" s="589" t="s">
        <v>35386</v>
      </c>
    </row>
    <row r="6145" spans="1:4" ht="13.5" x14ac:dyDescent="0.25">
      <c r="A6145" s="588" t="s">
        <v>8164</v>
      </c>
      <c r="B6145" s="588" t="s">
        <v>35387</v>
      </c>
      <c r="C6145" s="588" t="s">
        <v>26237</v>
      </c>
      <c r="D6145" s="589" t="s">
        <v>3634</v>
      </c>
    </row>
    <row r="6146" spans="1:4" ht="13.5" x14ac:dyDescent="0.25">
      <c r="A6146" s="588" t="s">
        <v>8165</v>
      </c>
      <c r="B6146" s="588" t="s">
        <v>35388</v>
      </c>
      <c r="C6146" s="588" t="s">
        <v>26237</v>
      </c>
      <c r="D6146" s="589" t="s">
        <v>35389</v>
      </c>
    </row>
    <row r="6147" spans="1:4" ht="13.5" x14ac:dyDescent="0.25">
      <c r="A6147" s="588" t="s">
        <v>8166</v>
      </c>
      <c r="B6147" s="588" t="s">
        <v>35390</v>
      </c>
      <c r="C6147" s="588" t="s">
        <v>26237</v>
      </c>
      <c r="D6147" s="589" t="s">
        <v>35391</v>
      </c>
    </row>
    <row r="6148" spans="1:4" ht="13.5" x14ac:dyDescent="0.25">
      <c r="A6148" s="588" t="s">
        <v>8167</v>
      </c>
      <c r="B6148" s="588" t="s">
        <v>35392</v>
      </c>
      <c r="C6148" s="588" t="s">
        <v>26237</v>
      </c>
      <c r="D6148" s="589" t="s">
        <v>18682</v>
      </c>
    </row>
    <row r="6149" spans="1:4" ht="13.5" x14ac:dyDescent="0.25">
      <c r="A6149" s="588" t="s">
        <v>8168</v>
      </c>
      <c r="B6149" s="588" t="s">
        <v>35393</v>
      </c>
      <c r="C6149" s="588" t="s">
        <v>26237</v>
      </c>
      <c r="D6149" s="589" t="s">
        <v>35394</v>
      </c>
    </row>
    <row r="6150" spans="1:4" ht="13.5" x14ac:dyDescent="0.25">
      <c r="A6150" s="588" t="s">
        <v>8169</v>
      </c>
      <c r="B6150" s="588" t="s">
        <v>35395</v>
      </c>
      <c r="C6150" s="588" t="s">
        <v>26237</v>
      </c>
      <c r="D6150" s="589" t="s">
        <v>35396</v>
      </c>
    </row>
    <row r="6151" spans="1:4" ht="13.5" x14ac:dyDescent="0.25">
      <c r="A6151" s="588" t="s">
        <v>8170</v>
      </c>
      <c r="B6151" s="588" t="s">
        <v>35397</v>
      </c>
      <c r="C6151" s="588" t="s">
        <v>26237</v>
      </c>
      <c r="D6151" s="589" t="s">
        <v>35398</v>
      </c>
    </row>
    <row r="6152" spans="1:4" ht="13.5" x14ac:dyDescent="0.25">
      <c r="A6152" s="588" t="s">
        <v>8173</v>
      </c>
      <c r="B6152" s="588" t="s">
        <v>35399</v>
      </c>
      <c r="C6152" s="588" t="s">
        <v>27005</v>
      </c>
      <c r="D6152" s="589" t="s">
        <v>2312</v>
      </c>
    </row>
    <row r="6153" spans="1:4" ht="13.5" x14ac:dyDescent="0.25">
      <c r="A6153" s="588" t="s">
        <v>8174</v>
      </c>
      <c r="B6153" s="588" t="s">
        <v>35400</v>
      </c>
      <c r="C6153" s="588" t="s">
        <v>27005</v>
      </c>
      <c r="D6153" s="589" t="s">
        <v>13768</v>
      </c>
    </row>
    <row r="6154" spans="1:4" ht="13.5" x14ac:dyDescent="0.25">
      <c r="A6154" s="588" t="s">
        <v>8175</v>
      </c>
      <c r="B6154" s="588" t="s">
        <v>35401</v>
      </c>
      <c r="C6154" s="588" t="s">
        <v>27005</v>
      </c>
      <c r="D6154" s="589" t="s">
        <v>1151</v>
      </c>
    </row>
    <row r="6155" spans="1:4" ht="13.5" x14ac:dyDescent="0.25">
      <c r="A6155" s="588" t="s">
        <v>8176</v>
      </c>
      <c r="B6155" s="588" t="s">
        <v>35402</v>
      </c>
      <c r="C6155" s="588" t="s">
        <v>27005</v>
      </c>
      <c r="D6155" s="589" t="s">
        <v>932</v>
      </c>
    </row>
    <row r="6156" spans="1:4" ht="13.5" x14ac:dyDescent="0.25">
      <c r="A6156" s="588" t="s">
        <v>8177</v>
      </c>
      <c r="B6156" s="588" t="s">
        <v>35403</v>
      </c>
      <c r="C6156" s="588" t="s">
        <v>27005</v>
      </c>
      <c r="D6156" s="589" t="s">
        <v>16792</v>
      </c>
    </row>
    <row r="6157" spans="1:4" ht="13.5" x14ac:dyDescent="0.25">
      <c r="A6157" s="588" t="s">
        <v>8178</v>
      </c>
      <c r="B6157" s="588" t="s">
        <v>35404</v>
      </c>
      <c r="C6157" s="588" t="s">
        <v>27005</v>
      </c>
      <c r="D6157" s="589" t="s">
        <v>18067</v>
      </c>
    </row>
    <row r="6158" spans="1:4" ht="13.5" x14ac:dyDescent="0.25">
      <c r="A6158" s="588" t="s">
        <v>8179</v>
      </c>
      <c r="B6158" s="588" t="s">
        <v>35405</v>
      </c>
      <c r="C6158" s="588" t="s">
        <v>27005</v>
      </c>
      <c r="D6158" s="589" t="s">
        <v>26238</v>
      </c>
    </row>
    <row r="6159" spans="1:4" ht="13.5" x14ac:dyDescent="0.25">
      <c r="A6159" s="588" t="s">
        <v>8180</v>
      </c>
      <c r="B6159" s="588" t="s">
        <v>35406</v>
      </c>
      <c r="C6159" s="588" t="s">
        <v>27005</v>
      </c>
      <c r="D6159" s="589" t="s">
        <v>35407</v>
      </c>
    </row>
    <row r="6160" spans="1:4" ht="13.5" x14ac:dyDescent="0.25">
      <c r="A6160" s="588" t="s">
        <v>8181</v>
      </c>
      <c r="B6160" s="588" t="s">
        <v>35408</v>
      </c>
      <c r="C6160" s="588" t="s">
        <v>27005</v>
      </c>
      <c r="D6160" s="589" t="s">
        <v>5333</v>
      </c>
    </row>
    <row r="6161" spans="1:4" ht="13.5" x14ac:dyDescent="0.25">
      <c r="A6161" s="588" t="s">
        <v>8182</v>
      </c>
      <c r="B6161" s="588" t="s">
        <v>35409</v>
      </c>
      <c r="C6161" s="588" t="s">
        <v>27005</v>
      </c>
      <c r="D6161" s="589" t="s">
        <v>1789</v>
      </c>
    </row>
    <row r="6162" spans="1:4" ht="13.5" x14ac:dyDescent="0.25">
      <c r="A6162" s="588" t="s">
        <v>8183</v>
      </c>
      <c r="B6162" s="588" t="s">
        <v>35410</v>
      </c>
      <c r="C6162" s="588" t="s">
        <v>27005</v>
      </c>
      <c r="D6162" s="589" t="s">
        <v>13505</v>
      </c>
    </row>
    <row r="6163" spans="1:4" ht="13.5" x14ac:dyDescent="0.25">
      <c r="A6163" s="588" t="s">
        <v>8184</v>
      </c>
      <c r="B6163" s="588" t="s">
        <v>35411</v>
      </c>
      <c r="C6163" s="588" t="s">
        <v>27005</v>
      </c>
      <c r="D6163" s="589" t="s">
        <v>13651</v>
      </c>
    </row>
    <row r="6164" spans="1:4" ht="13.5" x14ac:dyDescent="0.25">
      <c r="A6164" s="588" t="s">
        <v>8185</v>
      </c>
      <c r="B6164" s="588" t="s">
        <v>35412</v>
      </c>
      <c r="C6164" s="588" t="s">
        <v>27005</v>
      </c>
      <c r="D6164" s="589" t="s">
        <v>229</v>
      </c>
    </row>
    <row r="6165" spans="1:4" ht="13.5" x14ac:dyDescent="0.25">
      <c r="A6165" s="588" t="s">
        <v>8187</v>
      </c>
      <c r="B6165" s="588" t="s">
        <v>35413</v>
      </c>
      <c r="C6165" s="588" t="s">
        <v>27005</v>
      </c>
      <c r="D6165" s="589" t="s">
        <v>228</v>
      </c>
    </row>
    <row r="6166" spans="1:4" ht="13.5" x14ac:dyDescent="0.25">
      <c r="A6166" s="588">
        <v>88253</v>
      </c>
      <c r="B6166" s="588" t="s">
        <v>26087</v>
      </c>
      <c r="C6166" s="588" t="s">
        <v>27005</v>
      </c>
      <c r="D6166" s="589">
        <v>15.09</v>
      </c>
    </row>
    <row r="6167" spans="1:4" ht="13.5" x14ac:dyDescent="0.25">
      <c r="A6167" s="588" t="s">
        <v>35414</v>
      </c>
      <c r="B6167" s="588" t="s">
        <v>35415</v>
      </c>
      <c r="C6167" s="588" t="s">
        <v>27005</v>
      </c>
      <c r="D6167" s="589" t="s">
        <v>7926</v>
      </c>
    </row>
    <row r="6168" spans="1:4" ht="13.5" x14ac:dyDescent="0.25">
      <c r="A6168" s="588" t="s">
        <v>8188</v>
      </c>
      <c r="B6168" s="588" t="s">
        <v>35416</v>
      </c>
      <c r="C6168" s="588" t="s">
        <v>27005</v>
      </c>
      <c r="D6168" s="589" t="s">
        <v>19250</v>
      </c>
    </row>
    <row r="6169" spans="1:4" ht="13.5" x14ac:dyDescent="0.25">
      <c r="A6169" s="588" t="s">
        <v>8189</v>
      </c>
      <c r="B6169" s="588" t="s">
        <v>35417</v>
      </c>
      <c r="C6169" s="588" t="s">
        <v>27005</v>
      </c>
      <c r="D6169" s="589" t="s">
        <v>14553</v>
      </c>
    </row>
    <row r="6170" spans="1:4" ht="13.5" x14ac:dyDescent="0.25">
      <c r="A6170" s="588" t="s">
        <v>8190</v>
      </c>
      <c r="B6170" s="588" t="s">
        <v>35418</v>
      </c>
      <c r="C6170" s="588" t="s">
        <v>27005</v>
      </c>
      <c r="D6170" s="589" t="s">
        <v>1357</v>
      </c>
    </row>
    <row r="6171" spans="1:4" ht="13.5" x14ac:dyDescent="0.25">
      <c r="A6171" s="588" t="s">
        <v>8191</v>
      </c>
      <c r="B6171" s="588" t="s">
        <v>35419</v>
      </c>
      <c r="C6171" s="588" t="s">
        <v>27005</v>
      </c>
      <c r="D6171" s="589" t="s">
        <v>13644</v>
      </c>
    </row>
    <row r="6172" spans="1:4" ht="13.5" x14ac:dyDescent="0.25">
      <c r="A6172" s="588" t="s">
        <v>8192</v>
      </c>
      <c r="B6172" s="588" t="s">
        <v>35420</v>
      </c>
      <c r="C6172" s="588" t="s">
        <v>27005</v>
      </c>
      <c r="D6172" s="589" t="s">
        <v>13563</v>
      </c>
    </row>
    <row r="6173" spans="1:4" ht="13.5" x14ac:dyDescent="0.25">
      <c r="A6173" s="588" t="s">
        <v>8194</v>
      </c>
      <c r="B6173" s="588" t="s">
        <v>35421</v>
      </c>
      <c r="C6173" s="588" t="s">
        <v>27005</v>
      </c>
      <c r="D6173" s="589" t="s">
        <v>18171</v>
      </c>
    </row>
    <row r="6174" spans="1:4" ht="13.5" x14ac:dyDescent="0.25">
      <c r="A6174" s="588" t="s">
        <v>8195</v>
      </c>
      <c r="B6174" s="588" t="s">
        <v>35422</v>
      </c>
      <c r="C6174" s="588" t="s">
        <v>27005</v>
      </c>
      <c r="D6174" s="589" t="s">
        <v>1409</v>
      </c>
    </row>
    <row r="6175" spans="1:4" ht="13.5" x14ac:dyDescent="0.25">
      <c r="A6175" s="588" t="s">
        <v>8197</v>
      </c>
      <c r="B6175" s="588" t="s">
        <v>35423</v>
      </c>
      <c r="C6175" s="588" t="s">
        <v>27005</v>
      </c>
      <c r="D6175" s="589" t="s">
        <v>13661</v>
      </c>
    </row>
    <row r="6176" spans="1:4" ht="13.5" x14ac:dyDescent="0.25">
      <c r="A6176" s="588" t="s">
        <v>8198</v>
      </c>
      <c r="B6176" s="588" t="s">
        <v>35424</v>
      </c>
      <c r="C6176" s="588" t="s">
        <v>27005</v>
      </c>
      <c r="D6176" s="589" t="s">
        <v>1323</v>
      </c>
    </row>
    <row r="6177" spans="1:4" ht="13.5" x14ac:dyDescent="0.25">
      <c r="A6177" s="588" t="s">
        <v>8199</v>
      </c>
      <c r="B6177" s="588" t="s">
        <v>35425</v>
      </c>
      <c r="C6177" s="588" t="s">
        <v>27005</v>
      </c>
      <c r="D6177" s="589" t="s">
        <v>14656</v>
      </c>
    </row>
    <row r="6178" spans="1:4" ht="13.5" x14ac:dyDescent="0.25">
      <c r="A6178" s="588" t="s">
        <v>8200</v>
      </c>
      <c r="B6178" s="588" t="s">
        <v>35426</v>
      </c>
      <c r="C6178" s="588" t="s">
        <v>27005</v>
      </c>
      <c r="D6178" s="589" t="s">
        <v>2368</v>
      </c>
    </row>
    <row r="6179" spans="1:4" ht="13.5" x14ac:dyDescent="0.25">
      <c r="A6179" s="588" t="s">
        <v>8201</v>
      </c>
      <c r="B6179" s="588" t="s">
        <v>35427</v>
      </c>
      <c r="C6179" s="588" t="s">
        <v>27005</v>
      </c>
      <c r="D6179" s="589" t="s">
        <v>6155</v>
      </c>
    </row>
    <row r="6180" spans="1:4" ht="13.5" x14ac:dyDescent="0.25">
      <c r="A6180" s="588" t="s">
        <v>8202</v>
      </c>
      <c r="B6180" s="588" t="s">
        <v>35428</v>
      </c>
      <c r="C6180" s="588" t="s">
        <v>27005</v>
      </c>
      <c r="D6180" s="589" t="s">
        <v>16839</v>
      </c>
    </row>
    <row r="6181" spans="1:4" ht="13.5" x14ac:dyDescent="0.25">
      <c r="A6181" s="588" t="s">
        <v>8203</v>
      </c>
      <c r="B6181" s="588" t="s">
        <v>35429</v>
      </c>
      <c r="C6181" s="588" t="s">
        <v>27005</v>
      </c>
      <c r="D6181" s="589" t="s">
        <v>13934</v>
      </c>
    </row>
    <row r="6182" spans="1:4" ht="13.5" x14ac:dyDescent="0.25">
      <c r="A6182" s="588" t="s">
        <v>8204</v>
      </c>
      <c r="B6182" s="588" t="s">
        <v>35430</v>
      </c>
      <c r="C6182" s="588" t="s">
        <v>27005</v>
      </c>
      <c r="D6182" s="589" t="s">
        <v>22849</v>
      </c>
    </row>
    <row r="6183" spans="1:4" ht="13.5" x14ac:dyDescent="0.25">
      <c r="A6183" s="588" t="s">
        <v>8205</v>
      </c>
      <c r="B6183" s="588" t="s">
        <v>35431</v>
      </c>
      <c r="C6183" s="588" t="s">
        <v>27005</v>
      </c>
      <c r="D6183" s="589" t="s">
        <v>996</v>
      </c>
    </row>
    <row r="6184" spans="1:4" ht="13.5" x14ac:dyDescent="0.25">
      <c r="A6184" s="588" t="s">
        <v>8207</v>
      </c>
      <c r="B6184" s="588" t="s">
        <v>35432</v>
      </c>
      <c r="C6184" s="588" t="s">
        <v>27005</v>
      </c>
      <c r="D6184" s="589" t="s">
        <v>17933</v>
      </c>
    </row>
    <row r="6185" spans="1:4" ht="13.5" x14ac:dyDescent="0.25">
      <c r="A6185" s="588" t="s">
        <v>8209</v>
      </c>
      <c r="B6185" s="588" t="s">
        <v>35433</v>
      </c>
      <c r="C6185" s="588" t="s">
        <v>27005</v>
      </c>
      <c r="D6185" s="589" t="s">
        <v>19250</v>
      </c>
    </row>
    <row r="6186" spans="1:4" ht="13.5" x14ac:dyDescent="0.25">
      <c r="A6186" s="588" t="s">
        <v>8210</v>
      </c>
      <c r="B6186" s="588" t="s">
        <v>35434</v>
      </c>
      <c r="C6186" s="588" t="s">
        <v>27005</v>
      </c>
      <c r="D6186" s="589" t="s">
        <v>35435</v>
      </c>
    </row>
    <row r="6187" spans="1:4" ht="13.5" x14ac:dyDescent="0.25">
      <c r="A6187" s="588" t="s">
        <v>8211</v>
      </c>
      <c r="B6187" s="588" t="s">
        <v>35436</v>
      </c>
      <c r="C6187" s="588" t="s">
        <v>27005</v>
      </c>
      <c r="D6187" s="589" t="s">
        <v>35437</v>
      </c>
    </row>
    <row r="6188" spans="1:4" ht="13.5" x14ac:dyDescent="0.25">
      <c r="A6188" s="588" t="s">
        <v>8212</v>
      </c>
      <c r="B6188" s="588" t="s">
        <v>35438</v>
      </c>
      <c r="C6188" s="588" t="s">
        <v>27005</v>
      </c>
      <c r="D6188" s="589" t="s">
        <v>1549</v>
      </c>
    </row>
    <row r="6189" spans="1:4" ht="13.5" x14ac:dyDescent="0.25">
      <c r="A6189" s="588" t="s">
        <v>8213</v>
      </c>
      <c r="B6189" s="588" t="s">
        <v>35439</v>
      </c>
      <c r="C6189" s="588" t="s">
        <v>27005</v>
      </c>
      <c r="D6189" s="589" t="s">
        <v>13675</v>
      </c>
    </row>
    <row r="6190" spans="1:4" ht="13.5" x14ac:dyDescent="0.25">
      <c r="A6190" s="588" t="s">
        <v>8214</v>
      </c>
      <c r="B6190" s="588" t="s">
        <v>35440</v>
      </c>
      <c r="C6190" s="588" t="s">
        <v>27005</v>
      </c>
      <c r="D6190" s="589" t="s">
        <v>1044</v>
      </c>
    </row>
    <row r="6191" spans="1:4" ht="13.5" x14ac:dyDescent="0.25">
      <c r="A6191" s="588" t="s">
        <v>8215</v>
      </c>
      <c r="B6191" s="588" t="s">
        <v>35441</v>
      </c>
      <c r="C6191" s="588" t="s">
        <v>27005</v>
      </c>
      <c r="D6191" s="589" t="s">
        <v>18880</v>
      </c>
    </row>
    <row r="6192" spans="1:4" ht="13.5" x14ac:dyDescent="0.25">
      <c r="A6192" s="588" t="s">
        <v>8216</v>
      </c>
      <c r="B6192" s="588" t="s">
        <v>35442</v>
      </c>
      <c r="C6192" s="588" t="s">
        <v>27005</v>
      </c>
      <c r="D6192" s="589" t="s">
        <v>14504</v>
      </c>
    </row>
    <row r="6193" spans="1:4" ht="13.5" x14ac:dyDescent="0.25">
      <c r="A6193" s="588" t="s">
        <v>8217</v>
      </c>
      <c r="B6193" s="588" t="s">
        <v>35443</v>
      </c>
      <c r="C6193" s="588" t="s">
        <v>27005</v>
      </c>
      <c r="D6193" s="589" t="s">
        <v>1276</v>
      </c>
    </row>
    <row r="6194" spans="1:4" ht="13.5" x14ac:dyDescent="0.25">
      <c r="A6194" s="588" t="s">
        <v>8218</v>
      </c>
      <c r="B6194" s="588" t="s">
        <v>35444</v>
      </c>
      <c r="C6194" s="588" t="s">
        <v>27005</v>
      </c>
      <c r="D6194" s="589" t="s">
        <v>13837</v>
      </c>
    </row>
    <row r="6195" spans="1:4" ht="13.5" x14ac:dyDescent="0.25">
      <c r="A6195" s="588">
        <v>88285</v>
      </c>
      <c r="B6195" s="588" t="s">
        <v>35445</v>
      </c>
      <c r="C6195" s="588" t="s">
        <v>27005</v>
      </c>
      <c r="D6195" s="589" t="s">
        <v>13567</v>
      </c>
    </row>
    <row r="6196" spans="1:4" ht="13.5" x14ac:dyDescent="0.25">
      <c r="A6196" s="588">
        <v>88288</v>
      </c>
      <c r="B6196" s="588" t="s">
        <v>26088</v>
      </c>
      <c r="C6196" s="588" t="s">
        <v>27005</v>
      </c>
      <c r="D6196" s="589">
        <v>17.96</v>
      </c>
    </row>
    <row r="6197" spans="1:4" ht="13.5" x14ac:dyDescent="0.25">
      <c r="A6197" s="588" t="s">
        <v>8220</v>
      </c>
      <c r="B6197" s="588" t="s">
        <v>35446</v>
      </c>
      <c r="C6197" s="588" t="s">
        <v>27005</v>
      </c>
      <c r="D6197" s="589" t="s">
        <v>7665</v>
      </c>
    </row>
    <row r="6198" spans="1:4" ht="13.5" x14ac:dyDescent="0.25">
      <c r="A6198" s="588" t="s">
        <v>8221</v>
      </c>
      <c r="B6198" s="588" t="s">
        <v>35447</v>
      </c>
      <c r="C6198" s="588" t="s">
        <v>27005</v>
      </c>
      <c r="D6198" s="589" t="s">
        <v>14553</v>
      </c>
    </row>
    <row r="6199" spans="1:4" ht="13.5" x14ac:dyDescent="0.25">
      <c r="A6199" s="588" t="s">
        <v>8222</v>
      </c>
      <c r="B6199" s="588" t="s">
        <v>35448</v>
      </c>
      <c r="C6199" s="588" t="s">
        <v>27005</v>
      </c>
      <c r="D6199" s="589" t="s">
        <v>18884</v>
      </c>
    </row>
    <row r="6200" spans="1:4" ht="13.5" x14ac:dyDescent="0.25">
      <c r="A6200" s="588" t="s">
        <v>8224</v>
      </c>
      <c r="B6200" s="588" t="s">
        <v>35449</v>
      </c>
      <c r="C6200" s="588" t="s">
        <v>27005</v>
      </c>
      <c r="D6200" s="589" t="s">
        <v>13533</v>
      </c>
    </row>
    <row r="6201" spans="1:4" ht="13.5" x14ac:dyDescent="0.25">
      <c r="A6201" s="588" t="s">
        <v>8225</v>
      </c>
      <c r="B6201" s="588" t="s">
        <v>35450</v>
      </c>
      <c r="C6201" s="588" t="s">
        <v>27005</v>
      </c>
      <c r="D6201" s="589" t="s">
        <v>754</v>
      </c>
    </row>
    <row r="6202" spans="1:4" ht="13.5" x14ac:dyDescent="0.25">
      <c r="A6202" s="588" t="s">
        <v>8227</v>
      </c>
      <c r="B6202" s="588" t="s">
        <v>35451</v>
      </c>
      <c r="C6202" s="588" t="s">
        <v>27005</v>
      </c>
      <c r="D6202" s="589" t="s">
        <v>2237</v>
      </c>
    </row>
    <row r="6203" spans="1:4" ht="13.5" x14ac:dyDescent="0.25">
      <c r="A6203" s="588" t="s">
        <v>8228</v>
      </c>
      <c r="B6203" s="588" t="s">
        <v>35452</v>
      </c>
      <c r="C6203" s="588" t="s">
        <v>27005</v>
      </c>
      <c r="D6203" s="589" t="s">
        <v>35453</v>
      </c>
    </row>
    <row r="6204" spans="1:4" ht="13.5" x14ac:dyDescent="0.25">
      <c r="A6204" s="588" t="s">
        <v>8229</v>
      </c>
      <c r="B6204" s="588" t="s">
        <v>35454</v>
      </c>
      <c r="C6204" s="588" t="s">
        <v>27005</v>
      </c>
      <c r="D6204" s="589" t="s">
        <v>2261</v>
      </c>
    </row>
    <row r="6205" spans="1:4" ht="13.5" x14ac:dyDescent="0.25">
      <c r="A6205" s="588" t="s">
        <v>8230</v>
      </c>
      <c r="B6205" s="588" t="s">
        <v>35455</v>
      </c>
      <c r="C6205" s="588" t="s">
        <v>27005</v>
      </c>
      <c r="D6205" s="589" t="s">
        <v>32532</v>
      </c>
    </row>
    <row r="6206" spans="1:4" ht="13.5" x14ac:dyDescent="0.25">
      <c r="A6206" s="588" t="s">
        <v>8231</v>
      </c>
      <c r="B6206" s="588" t="s">
        <v>35456</v>
      </c>
      <c r="C6206" s="588" t="s">
        <v>27005</v>
      </c>
      <c r="D6206" s="589" t="s">
        <v>724</v>
      </c>
    </row>
    <row r="6207" spans="1:4" ht="13.5" x14ac:dyDescent="0.25">
      <c r="A6207" s="588" t="s">
        <v>8232</v>
      </c>
      <c r="B6207" s="588" t="s">
        <v>35457</v>
      </c>
      <c r="C6207" s="588" t="s">
        <v>27005</v>
      </c>
      <c r="D6207" s="589" t="s">
        <v>35458</v>
      </c>
    </row>
    <row r="6208" spans="1:4" ht="13.5" x14ac:dyDescent="0.25">
      <c r="A6208" s="588" t="s">
        <v>8233</v>
      </c>
      <c r="B6208" s="588" t="s">
        <v>35459</v>
      </c>
      <c r="C6208" s="588" t="s">
        <v>27005</v>
      </c>
      <c r="D6208" s="589" t="s">
        <v>17864</v>
      </c>
    </row>
    <row r="6209" spans="1:4" ht="13.5" x14ac:dyDescent="0.25">
      <c r="A6209" s="588" t="s">
        <v>8234</v>
      </c>
      <c r="B6209" s="588" t="s">
        <v>35460</v>
      </c>
      <c r="C6209" s="588" t="s">
        <v>27005</v>
      </c>
      <c r="D6209" s="589" t="s">
        <v>32800</v>
      </c>
    </row>
    <row r="6210" spans="1:4" ht="13.5" x14ac:dyDescent="0.25">
      <c r="A6210" s="588" t="s">
        <v>8235</v>
      </c>
      <c r="B6210" s="588" t="s">
        <v>35461</v>
      </c>
      <c r="C6210" s="588" t="s">
        <v>27005</v>
      </c>
      <c r="D6210" s="589" t="s">
        <v>17933</v>
      </c>
    </row>
    <row r="6211" spans="1:4" ht="13.5" x14ac:dyDescent="0.25">
      <c r="A6211" s="588" t="s">
        <v>8236</v>
      </c>
      <c r="B6211" s="588" t="s">
        <v>35462</v>
      </c>
      <c r="C6211" s="588" t="s">
        <v>27005</v>
      </c>
      <c r="D6211" s="589" t="s">
        <v>19249</v>
      </c>
    </row>
    <row r="6212" spans="1:4" ht="13.5" x14ac:dyDescent="0.25">
      <c r="A6212" s="588" t="s">
        <v>8237</v>
      </c>
      <c r="B6212" s="588" t="s">
        <v>35463</v>
      </c>
      <c r="C6212" s="588" t="s">
        <v>27005</v>
      </c>
      <c r="D6212" s="589" t="s">
        <v>4486</v>
      </c>
    </row>
    <row r="6213" spans="1:4" ht="13.5" x14ac:dyDescent="0.25">
      <c r="A6213" s="588" t="s">
        <v>8238</v>
      </c>
      <c r="B6213" s="588" t="s">
        <v>35464</v>
      </c>
      <c r="C6213" s="588" t="s">
        <v>27005</v>
      </c>
      <c r="D6213" s="589" t="s">
        <v>19250</v>
      </c>
    </row>
    <row r="6214" spans="1:4" ht="13.5" x14ac:dyDescent="0.25">
      <c r="A6214" s="588" t="s">
        <v>8239</v>
      </c>
      <c r="B6214" s="588" t="s">
        <v>35465</v>
      </c>
      <c r="C6214" s="588" t="s">
        <v>27005</v>
      </c>
      <c r="D6214" s="589" t="s">
        <v>33264</v>
      </c>
    </row>
    <row r="6215" spans="1:4" ht="13.5" x14ac:dyDescent="0.25">
      <c r="A6215" s="588" t="s">
        <v>8240</v>
      </c>
      <c r="B6215" s="588" t="s">
        <v>35466</v>
      </c>
      <c r="C6215" s="588" t="s">
        <v>27005</v>
      </c>
      <c r="D6215" s="589" t="s">
        <v>26362</v>
      </c>
    </row>
    <row r="6216" spans="1:4" ht="13.5" x14ac:dyDescent="0.25">
      <c r="A6216" s="588" t="s">
        <v>8241</v>
      </c>
      <c r="B6216" s="588" t="s">
        <v>35467</v>
      </c>
      <c r="C6216" s="588" t="s">
        <v>27005</v>
      </c>
      <c r="D6216" s="589" t="s">
        <v>35468</v>
      </c>
    </row>
    <row r="6217" spans="1:4" ht="13.5" x14ac:dyDescent="0.25">
      <c r="A6217" s="588" t="s">
        <v>8242</v>
      </c>
      <c r="B6217" s="588" t="s">
        <v>35469</v>
      </c>
      <c r="C6217" s="588" t="s">
        <v>27005</v>
      </c>
      <c r="D6217" s="589" t="s">
        <v>35470</v>
      </c>
    </row>
    <row r="6218" spans="1:4" ht="13.5" x14ac:dyDescent="0.25">
      <c r="A6218" s="588" t="s">
        <v>8243</v>
      </c>
      <c r="B6218" s="588" t="s">
        <v>35471</v>
      </c>
      <c r="C6218" s="588" t="s">
        <v>27005</v>
      </c>
      <c r="D6218" s="589" t="s">
        <v>35472</v>
      </c>
    </row>
    <row r="6219" spans="1:4" ht="13.5" x14ac:dyDescent="0.25">
      <c r="A6219" s="588" t="s">
        <v>8244</v>
      </c>
      <c r="B6219" s="588" t="s">
        <v>35473</v>
      </c>
      <c r="C6219" s="588" t="s">
        <v>27005</v>
      </c>
      <c r="D6219" s="589" t="s">
        <v>330</v>
      </c>
    </row>
    <row r="6220" spans="1:4" ht="13.5" x14ac:dyDescent="0.25">
      <c r="A6220" s="588" t="s">
        <v>8245</v>
      </c>
      <c r="B6220" s="588" t="s">
        <v>35474</v>
      </c>
      <c r="C6220" s="588" t="s">
        <v>27005</v>
      </c>
      <c r="D6220" s="589" t="s">
        <v>26238</v>
      </c>
    </row>
    <row r="6221" spans="1:4" ht="13.5" x14ac:dyDescent="0.25">
      <c r="A6221" s="588">
        <v>88316</v>
      </c>
      <c r="B6221" s="588" t="s">
        <v>35475</v>
      </c>
      <c r="C6221" s="588" t="s">
        <v>27005</v>
      </c>
      <c r="D6221" s="589" t="s">
        <v>13746</v>
      </c>
    </row>
    <row r="6222" spans="1:4" ht="13.5" x14ac:dyDescent="0.25">
      <c r="A6222" s="588" t="s">
        <v>8246</v>
      </c>
      <c r="B6222" s="588" t="s">
        <v>35476</v>
      </c>
      <c r="C6222" s="588" t="s">
        <v>27005</v>
      </c>
      <c r="D6222" s="589" t="s">
        <v>35458</v>
      </c>
    </row>
    <row r="6223" spans="1:4" ht="13.5" x14ac:dyDescent="0.25">
      <c r="A6223" s="588" t="s">
        <v>8247</v>
      </c>
      <c r="B6223" s="588" t="s">
        <v>35477</v>
      </c>
      <c r="C6223" s="588" t="s">
        <v>27005</v>
      </c>
      <c r="D6223" s="589" t="s">
        <v>34123</v>
      </c>
    </row>
    <row r="6224" spans="1:4" ht="13.5" x14ac:dyDescent="0.25">
      <c r="A6224" s="588" t="s">
        <v>8248</v>
      </c>
      <c r="B6224" s="588" t="s">
        <v>35478</v>
      </c>
      <c r="C6224" s="588" t="s">
        <v>27005</v>
      </c>
      <c r="D6224" s="589" t="s">
        <v>35479</v>
      </c>
    </row>
    <row r="6225" spans="1:4" ht="13.5" x14ac:dyDescent="0.25">
      <c r="A6225" s="588" t="s">
        <v>8250</v>
      </c>
      <c r="B6225" s="588" t="s">
        <v>35480</v>
      </c>
      <c r="C6225" s="588" t="s">
        <v>27005</v>
      </c>
      <c r="D6225" s="589" t="s">
        <v>33743</v>
      </c>
    </row>
    <row r="6226" spans="1:4" ht="13.5" x14ac:dyDescent="0.25">
      <c r="A6226" s="588" t="s">
        <v>8251</v>
      </c>
      <c r="B6226" s="588" t="s">
        <v>35481</v>
      </c>
      <c r="C6226" s="588" t="s">
        <v>27005</v>
      </c>
      <c r="D6226" s="589" t="s">
        <v>35482</v>
      </c>
    </row>
    <row r="6227" spans="1:4" ht="13.5" x14ac:dyDescent="0.25">
      <c r="A6227" s="588" t="s">
        <v>8252</v>
      </c>
      <c r="B6227" s="588" t="s">
        <v>35483</v>
      </c>
      <c r="C6227" s="588" t="s">
        <v>27005</v>
      </c>
      <c r="D6227" s="589" t="s">
        <v>19247</v>
      </c>
    </row>
    <row r="6228" spans="1:4" ht="13.5" x14ac:dyDescent="0.25">
      <c r="A6228" s="588" t="s">
        <v>8253</v>
      </c>
      <c r="B6228" s="588" t="s">
        <v>35484</v>
      </c>
      <c r="C6228" s="588" t="s">
        <v>27005</v>
      </c>
      <c r="D6228" s="589" t="s">
        <v>35485</v>
      </c>
    </row>
    <row r="6229" spans="1:4" ht="13.5" x14ac:dyDescent="0.25">
      <c r="A6229" s="588" t="s">
        <v>8254</v>
      </c>
      <c r="B6229" s="588" t="s">
        <v>35486</v>
      </c>
      <c r="C6229" s="588" t="s">
        <v>27005</v>
      </c>
      <c r="D6229" s="589" t="s">
        <v>30308</v>
      </c>
    </row>
    <row r="6230" spans="1:4" ht="13.5" x14ac:dyDescent="0.25">
      <c r="A6230" s="588" t="s">
        <v>8255</v>
      </c>
      <c r="B6230" s="588" t="s">
        <v>35487</v>
      </c>
      <c r="C6230" s="588" t="s">
        <v>27005</v>
      </c>
      <c r="D6230" s="589" t="s">
        <v>14279</v>
      </c>
    </row>
    <row r="6231" spans="1:4" ht="13.5" x14ac:dyDescent="0.25">
      <c r="A6231" s="588" t="s">
        <v>8256</v>
      </c>
      <c r="B6231" s="588" t="s">
        <v>35488</v>
      </c>
      <c r="C6231" s="588" t="s">
        <v>27005</v>
      </c>
      <c r="D6231" s="589" t="s">
        <v>308</v>
      </c>
    </row>
    <row r="6232" spans="1:4" ht="13.5" x14ac:dyDescent="0.25">
      <c r="A6232" s="588" t="s">
        <v>8257</v>
      </c>
      <c r="B6232" s="588" t="s">
        <v>35489</v>
      </c>
      <c r="C6232" s="588" t="s">
        <v>27005</v>
      </c>
      <c r="D6232" s="589" t="s">
        <v>6098</v>
      </c>
    </row>
    <row r="6233" spans="1:4" ht="13.5" x14ac:dyDescent="0.25">
      <c r="A6233" s="588" t="s">
        <v>8258</v>
      </c>
      <c r="B6233" s="588" t="s">
        <v>35490</v>
      </c>
      <c r="C6233" s="588" t="s">
        <v>27005</v>
      </c>
      <c r="D6233" s="589" t="s">
        <v>35491</v>
      </c>
    </row>
    <row r="6234" spans="1:4" ht="13.5" x14ac:dyDescent="0.25">
      <c r="A6234" s="588" t="s">
        <v>8259</v>
      </c>
      <c r="B6234" s="588" t="s">
        <v>35492</v>
      </c>
      <c r="C6234" s="588" t="s">
        <v>27005</v>
      </c>
      <c r="D6234" s="589" t="s">
        <v>14192</v>
      </c>
    </row>
    <row r="6235" spans="1:4" ht="13.5" x14ac:dyDescent="0.25">
      <c r="A6235" s="588" t="s">
        <v>8261</v>
      </c>
      <c r="B6235" s="588" t="s">
        <v>35493</v>
      </c>
      <c r="C6235" s="588" t="s">
        <v>27005</v>
      </c>
      <c r="D6235" s="589" t="s">
        <v>35494</v>
      </c>
    </row>
    <row r="6236" spans="1:4" ht="13.5" x14ac:dyDescent="0.25">
      <c r="A6236" s="588" t="s">
        <v>8262</v>
      </c>
      <c r="B6236" s="588" t="s">
        <v>35495</v>
      </c>
      <c r="C6236" s="588" t="s">
        <v>27005</v>
      </c>
      <c r="D6236" s="589" t="s">
        <v>35496</v>
      </c>
    </row>
    <row r="6237" spans="1:4" ht="13.5" x14ac:dyDescent="0.25">
      <c r="A6237" s="588" t="s">
        <v>8263</v>
      </c>
      <c r="B6237" s="588" t="s">
        <v>35497</v>
      </c>
      <c r="C6237" s="588" t="s">
        <v>27005</v>
      </c>
      <c r="D6237" s="589" t="s">
        <v>18932</v>
      </c>
    </row>
    <row r="6238" spans="1:4" ht="13.5" x14ac:dyDescent="0.25">
      <c r="A6238" s="588" t="s">
        <v>8264</v>
      </c>
      <c r="B6238" s="588" t="s">
        <v>35498</v>
      </c>
      <c r="C6238" s="588" t="s">
        <v>27005</v>
      </c>
      <c r="D6238" s="589" t="s">
        <v>35499</v>
      </c>
    </row>
    <row r="6239" spans="1:4" ht="13.5" x14ac:dyDescent="0.25">
      <c r="A6239" s="588" t="s">
        <v>8265</v>
      </c>
      <c r="B6239" s="588" t="s">
        <v>35500</v>
      </c>
      <c r="C6239" s="588" t="s">
        <v>27005</v>
      </c>
      <c r="D6239" s="589" t="s">
        <v>31387</v>
      </c>
    </row>
    <row r="6240" spans="1:4" ht="13.5" x14ac:dyDescent="0.25">
      <c r="A6240" s="588" t="s">
        <v>35501</v>
      </c>
      <c r="B6240" s="588" t="s">
        <v>35502</v>
      </c>
      <c r="C6240" s="588" t="s">
        <v>27005</v>
      </c>
      <c r="D6240" s="589" t="s">
        <v>25620</v>
      </c>
    </row>
    <row r="6241" spans="1:4" ht="13.5" x14ac:dyDescent="0.25">
      <c r="A6241" s="588">
        <v>90773</v>
      </c>
      <c r="B6241" s="588" t="s">
        <v>26086</v>
      </c>
      <c r="C6241" s="588" t="s">
        <v>27005</v>
      </c>
      <c r="D6241" s="589">
        <v>30.14</v>
      </c>
    </row>
    <row r="6242" spans="1:4" ht="13.5" x14ac:dyDescent="0.25">
      <c r="A6242" s="588" t="s">
        <v>8266</v>
      </c>
      <c r="B6242" s="588" t="s">
        <v>35503</v>
      </c>
      <c r="C6242" s="588" t="s">
        <v>27005</v>
      </c>
      <c r="D6242" s="589" t="s">
        <v>35504</v>
      </c>
    </row>
    <row r="6243" spans="1:4" ht="13.5" x14ac:dyDescent="0.25">
      <c r="A6243" s="588" t="s">
        <v>8267</v>
      </c>
      <c r="B6243" s="588" t="s">
        <v>35505</v>
      </c>
      <c r="C6243" s="588" t="s">
        <v>27005</v>
      </c>
      <c r="D6243" s="589" t="s">
        <v>18894</v>
      </c>
    </row>
    <row r="6244" spans="1:4" ht="13.5" x14ac:dyDescent="0.25">
      <c r="A6244" s="588" t="s">
        <v>8268</v>
      </c>
      <c r="B6244" s="588" t="s">
        <v>35506</v>
      </c>
      <c r="C6244" s="588" t="s">
        <v>27005</v>
      </c>
      <c r="D6244" s="589" t="s">
        <v>35507</v>
      </c>
    </row>
    <row r="6245" spans="1:4" ht="13.5" x14ac:dyDescent="0.25">
      <c r="A6245" s="588" t="s">
        <v>35508</v>
      </c>
      <c r="B6245" s="588" t="s">
        <v>35509</v>
      </c>
      <c r="C6245" s="588" t="s">
        <v>27005</v>
      </c>
      <c r="D6245" s="589" t="s">
        <v>35510</v>
      </c>
    </row>
    <row r="6246" spans="1:4" ht="13.5" x14ac:dyDescent="0.25">
      <c r="A6246" s="588">
        <v>90779</v>
      </c>
      <c r="B6246" s="588" t="s">
        <v>26085</v>
      </c>
      <c r="C6246" s="588" t="s">
        <v>27005</v>
      </c>
      <c r="D6246" s="589">
        <v>132.32</v>
      </c>
    </row>
    <row r="6247" spans="1:4" ht="13.5" x14ac:dyDescent="0.25">
      <c r="A6247" s="588" t="s">
        <v>8269</v>
      </c>
      <c r="B6247" s="588" t="s">
        <v>35511</v>
      </c>
      <c r="C6247" s="588" t="s">
        <v>27005</v>
      </c>
      <c r="D6247" s="589" t="s">
        <v>35512</v>
      </c>
    </row>
    <row r="6248" spans="1:4" ht="13.5" x14ac:dyDescent="0.25">
      <c r="A6248" s="588">
        <v>90781</v>
      </c>
      <c r="B6248" s="588" t="s">
        <v>26089</v>
      </c>
      <c r="C6248" s="588" t="s">
        <v>27005</v>
      </c>
      <c r="D6248" s="589">
        <v>31.1</v>
      </c>
    </row>
    <row r="6249" spans="1:4" ht="13.5" x14ac:dyDescent="0.25">
      <c r="A6249" s="588">
        <v>91677</v>
      </c>
      <c r="B6249" s="588" t="s">
        <v>35513</v>
      </c>
      <c r="C6249" s="588" t="s">
        <v>27005</v>
      </c>
      <c r="D6249" s="589" t="s">
        <v>18898</v>
      </c>
    </row>
    <row r="6250" spans="1:4" ht="13.5" x14ac:dyDescent="0.25">
      <c r="A6250" s="588" t="s">
        <v>8271</v>
      </c>
      <c r="B6250" s="588" t="s">
        <v>35514</v>
      </c>
      <c r="C6250" s="588" t="s">
        <v>27005</v>
      </c>
      <c r="D6250" s="589" t="s">
        <v>31561</v>
      </c>
    </row>
    <row r="6251" spans="1:4" ht="13.5" x14ac:dyDescent="0.25">
      <c r="A6251" s="588" t="s">
        <v>8274</v>
      </c>
      <c r="B6251" s="588" t="s">
        <v>35515</v>
      </c>
      <c r="C6251" s="588" t="s">
        <v>35516</v>
      </c>
      <c r="D6251" s="589" t="s">
        <v>35517</v>
      </c>
    </row>
    <row r="6252" spans="1:4" ht="13.5" x14ac:dyDescent="0.25">
      <c r="A6252" s="588" t="s">
        <v>8275</v>
      </c>
      <c r="B6252" s="588" t="s">
        <v>35490</v>
      </c>
      <c r="C6252" s="588" t="s">
        <v>35516</v>
      </c>
      <c r="D6252" s="589" t="s">
        <v>35518</v>
      </c>
    </row>
    <row r="6253" spans="1:4" ht="13.5" x14ac:dyDescent="0.25">
      <c r="A6253" s="588" t="s">
        <v>8276</v>
      </c>
      <c r="B6253" s="588" t="s">
        <v>26086</v>
      </c>
      <c r="C6253" s="588" t="s">
        <v>35516</v>
      </c>
      <c r="D6253" s="590">
        <v>3282.06</v>
      </c>
    </row>
    <row r="6254" spans="1:4" ht="13.5" x14ac:dyDescent="0.25">
      <c r="A6254" s="588" t="s">
        <v>8277</v>
      </c>
      <c r="B6254" s="588" t="s">
        <v>35503</v>
      </c>
      <c r="C6254" s="588" t="s">
        <v>35516</v>
      </c>
      <c r="D6254" s="589" t="s">
        <v>35519</v>
      </c>
    </row>
    <row r="6255" spans="1:4" ht="13.5" x14ac:dyDescent="0.25">
      <c r="A6255" s="588" t="s">
        <v>8278</v>
      </c>
      <c r="B6255" s="588" t="s">
        <v>35500</v>
      </c>
      <c r="C6255" s="588" t="s">
        <v>35516</v>
      </c>
      <c r="D6255" s="589" t="s">
        <v>35520</v>
      </c>
    </row>
    <row r="6256" spans="1:4" ht="13.5" x14ac:dyDescent="0.25">
      <c r="A6256" s="588" t="s">
        <v>8279</v>
      </c>
      <c r="B6256" s="588" t="s">
        <v>35492</v>
      </c>
      <c r="C6256" s="588" t="s">
        <v>35516</v>
      </c>
      <c r="D6256" s="589" t="s">
        <v>35521</v>
      </c>
    </row>
    <row r="6257" spans="1:4" ht="13.5" x14ac:dyDescent="0.25">
      <c r="A6257" s="588" t="s">
        <v>8280</v>
      </c>
      <c r="B6257" s="588" t="s">
        <v>35493</v>
      </c>
      <c r="C6257" s="588" t="s">
        <v>35516</v>
      </c>
      <c r="D6257" s="589" t="s">
        <v>35522</v>
      </c>
    </row>
    <row r="6258" spans="1:4" ht="13.5" x14ac:dyDescent="0.25">
      <c r="A6258" s="588" t="s">
        <v>8281</v>
      </c>
      <c r="B6258" s="588" t="s">
        <v>35506</v>
      </c>
      <c r="C6258" s="588" t="s">
        <v>35516</v>
      </c>
      <c r="D6258" s="589" t="s">
        <v>35523</v>
      </c>
    </row>
    <row r="6259" spans="1:4" ht="13.5" x14ac:dyDescent="0.25">
      <c r="A6259" s="588" t="s">
        <v>8282</v>
      </c>
      <c r="B6259" s="588" t="s">
        <v>35502</v>
      </c>
      <c r="C6259" s="588" t="s">
        <v>35516</v>
      </c>
      <c r="D6259" s="589" t="s">
        <v>35524</v>
      </c>
    </row>
    <row r="6260" spans="1:4" ht="13.5" x14ac:dyDescent="0.25">
      <c r="A6260" s="588" t="s">
        <v>8283</v>
      </c>
      <c r="B6260" s="588" t="s">
        <v>35509</v>
      </c>
      <c r="C6260" s="588" t="s">
        <v>35516</v>
      </c>
      <c r="D6260" s="589" t="s">
        <v>35525</v>
      </c>
    </row>
    <row r="6261" spans="1:4" ht="13.5" x14ac:dyDescent="0.25">
      <c r="A6261" s="588" t="s">
        <v>8284</v>
      </c>
      <c r="B6261" s="588" t="s">
        <v>26085</v>
      </c>
      <c r="C6261" s="588" t="s">
        <v>35516</v>
      </c>
      <c r="D6261" s="590">
        <v>23240.6</v>
      </c>
    </row>
    <row r="6262" spans="1:4" ht="13.5" x14ac:dyDescent="0.25">
      <c r="A6262" s="588" t="s">
        <v>8285</v>
      </c>
      <c r="B6262" s="588" t="s">
        <v>35526</v>
      </c>
      <c r="C6262" s="588" t="s">
        <v>35516</v>
      </c>
      <c r="D6262" s="589" t="s">
        <v>35527</v>
      </c>
    </row>
    <row r="6263" spans="1:4" ht="13.5" x14ac:dyDescent="0.25">
      <c r="A6263" s="588" t="s">
        <v>8286</v>
      </c>
      <c r="B6263" s="588" t="s">
        <v>35528</v>
      </c>
      <c r="C6263" s="588" t="s">
        <v>35516</v>
      </c>
      <c r="D6263" s="589" t="s">
        <v>35529</v>
      </c>
    </row>
    <row r="6264" spans="1:4" ht="13.5" x14ac:dyDescent="0.25">
      <c r="A6264" s="588">
        <v>93571</v>
      </c>
      <c r="B6264" s="588" t="s">
        <v>35530</v>
      </c>
      <c r="C6264" s="588" t="s">
        <v>35516</v>
      </c>
      <c r="D6264" s="589" t="s">
        <v>35531</v>
      </c>
    </row>
    <row r="6265" spans="1:4" ht="13.5" x14ac:dyDescent="0.25">
      <c r="A6265" s="588" t="s">
        <v>8288</v>
      </c>
      <c r="B6265" s="588" t="s">
        <v>35532</v>
      </c>
      <c r="C6265" s="588" t="s">
        <v>35516</v>
      </c>
      <c r="D6265" s="589" t="s">
        <v>35533</v>
      </c>
    </row>
    <row r="6266" spans="1:4" ht="13.5" x14ac:dyDescent="0.25">
      <c r="A6266" s="588" t="s">
        <v>8289</v>
      </c>
      <c r="B6266" s="588" t="s">
        <v>35511</v>
      </c>
      <c r="C6266" s="588" t="s">
        <v>35516</v>
      </c>
      <c r="D6266" s="589" t="s">
        <v>35534</v>
      </c>
    </row>
    <row r="6267" spans="1:4" ht="13.5" x14ac:dyDescent="0.25">
      <c r="A6267" s="588" t="s">
        <v>8290</v>
      </c>
      <c r="B6267" s="588" t="s">
        <v>26089</v>
      </c>
      <c r="C6267" s="588" t="s">
        <v>35516</v>
      </c>
      <c r="D6267" s="589" t="s">
        <v>35535</v>
      </c>
    </row>
    <row r="6268" spans="1:4" ht="13.5" x14ac:dyDescent="0.25">
      <c r="A6268" s="588" t="s">
        <v>8291</v>
      </c>
      <c r="B6268" s="588" t="s">
        <v>35536</v>
      </c>
      <c r="C6268" s="588" t="s">
        <v>27005</v>
      </c>
      <c r="D6268" s="589" t="s">
        <v>170</v>
      </c>
    </row>
    <row r="6269" spans="1:4" ht="13.5" x14ac:dyDescent="0.25">
      <c r="A6269" s="588" t="s">
        <v>8292</v>
      </c>
      <c r="B6269" s="588" t="s">
        <v>35537</v>
      </c>
      <c r="C6269" s="588" t="s">
        <v>27005</v>
      </c>
      <c r="D6269" s="589" t="s">
        <v>2379</v>
      </c>
    </row>
    <row r="6270" spans="1:4" ht="13.5" x14ac:dyDescent="0.25">
      <c r="A6270" s="588" t="s">
        <v>8293</v>
      </c>
      <c r="B6270" s="588" t="s">
        <v>35538</v>
      </c>
      <c r="C6270" s="588" t="s">
        <v>27005</v>
      </c>
      <c r="D6270" s="589" t="s">
        <v>705</v>
      </c>
    </row>
    <row r="6271" spans="1:4" ht="13.5" x14ac:dyDescent="0.25">
      <c r="A6271" s="588" t="s">
        <v>8294</v>
      </c>
      <c r="B6271" s="588" t="s">
        <v>35539</v>
      </c>
      <c r="C6271" s="588" t="s">
        <v>27005</v>
      </c>
      <c r="D6271" s="589" t="s">
        <v>170</v>
      </c>
    </row>
    <row r="6272" spans="1:4" ht="13.5" x14ac:dyDescent="0.25">
      <c r="A6272" s="588" t="s">
        <v>8295</v>
      </c>
      <c r="B6272" s="588" t="s">
        <v>35540</v>
      </c>
      <c r="C6272" s="588" t="s">
        <v>27005</v>
      </c>
      <c r="D6272" s="589" t="s">
        <v>408</v>
      </c>
    </row>
    <row r="6273" spans="1:4" ht="13.5" x14ac:dyDescent="0.25">
      <c r="A6273" s="588" t="s">
        <v>8296</v>
      </c>
      <c r="B6273" s="588" t="s">
        <v>35541</v>
      </c>
      <c r="C6273" s="588" t="s">
        <v>27005</v>
      </c>
      <c r="D6273" s="589" t="s">
        <v>408</v>
      </c>
    </row>
    <row r="6274" spans="1:4" ht="13.5" x14ac:dyDescent="0.25">
      <c r="A6274" s="588" t="s">
        <v>8297</v>
      </c>
      <c r="B6274" s="588" t="s">
        <v>35542</v>
      </c>
      <c r="C6274" s="588" t="s">
        <v>27005</v>
      </c>
      <c r="D6274" s="589" t="s">
        <v>1224</v>
      </c>
    </row>
    <row r="6275" spans="1:4" ht="13.5" x14ac:dyDescent="0.25">
      <c r="A6275" s="588" t="s">
        <v>8298</v>
      </c>
      <c r="B6275" s="588" t="s">
        <v>35543</v>
      </c>
      <c r="C6275" s="588" t="s">
        <v>27005</v>
      </c>
      <c r="D6275" s="589" t="s">
        <v>409</v>
      </c>
    </row>
    <row r="6276" spans="1:4" ht="13.5" x14ac:dyDescent="0.25">
      <c r="A6276" s="588" t="s">
        <v>8299</v>
      </c>
      <c r="B6276" s="588" t="s">
        <v>35544</v>
      </c>
      <c r="C6276" s="588" t="s">
        <v>27005</v>
      </c>
      <c r="D6276" s="589" t="s">
        <v>24000</v>
      </c>
    </row>
    <row r="6277" spans="1:4" ht="13.5" x14ac:dyDescent="0.25">
      <c r="A6277" s="588" t="s">
        <v>8300</v>
      </c>
      <c r="B6277" s="588" t="s">
        <v>35545</v>
      </c>
      <c r="C6277" s="588" t="s">
        <v>27005</v>
      </c>
      <c r="D6277" s="589" t="s">
        <v>2379</v>
      </c>
    </row>
    <row r="6278" spans="1:4" ht="13.5" x14ac:dyDescent="0.25">
      <c r="A6278" s="588" t="s">
        <v>8301</v>
      </c>
      <c r="B6278" s="588" t="s">
        <v>35546</v>
      </c>
      <c r="C6278" s="588" t="s">
        <v>27005</v>
      </c>
      <c r="D6278" s="589" t="s">
        <v>2379</v>
      </c>
    </row>
    <row r="6279" spans="1:4" ht="13.5" x14ac:dyDescent="0.25">
      <c r="A6279" s="588" t="s">
        <v>8302</v>
      </c>
      <c r="B6279" s="588" t="s">
        <v>35547</v>
      </c>
      <c r="C6279" s="588" t="s">
        <v>27005</v>
      </c>
      <c r="D6279" s="589" t="s">
        <v>705</v>
      </c>
    </row>
    <row r="6280" spans="1:4" ht="13.5" x14ac:dyDescent="0.25">
      <c r="A6280" s="588" t="s">
        <v>8303</v>
      </c>
      <c r="B6280" s="588" t="s">
        <v>35548</v>
      </c>
      <c r="C6280" s="588" t="s">
        <v>27005</v>
      </c>
      <c r="D6280" s="589" t="s">
        <v>170</v>
      </c>
    </row>
    <row r="6281" spans="1:4" ht="13.5" x14ac:dyDescent="0.25">
      <c r="A6281" s="588" t="s">
        <v>8304</v>
      </c>
      <c r="B6281" s="588" t="s">
        <v>35549</v>
      </c>
      <c r="C6281" s="588" t="s">
        <v>27005</v>
      </c>
      <c r="D6281" s="589" t="s">
        <v>2282</v>
      </c>
    </row>
    <row r="6282" spans="1:4" ht="13.5" x14ac:dyDescent="0.25">
      <c r="A6282" s="588" t="s">
        <v>8305</v>
      </c>
      <c r="B6282" s="588" t="s">
        <v>35550</v>
      </c>
      <c r="C6282" s="588" t="s">
        <v>27005</v>
      </c>
      <c r="D6282" s="589" t="s">
        <v>886</v>
      </c>
    </row>
    <row r="6283" spans="1:4" ht="13.5" x14ac:dyDescent="0.25">
      <c r="A6283" s="588" t="s">
        <v>8306</v>
      </c>
      <c r="B6283" s="588" t="s">
        <v>35551</v>
      </c>
      <c r="C6283" s="588" t="s">
        <v>27005</v>
      </c>
      <c r="D6283" s="589" t="s">
        <v>884</v>
      </c>
    </row>
    <row r="6284" spans="1:4" ht="13.5" x14ac:dyDescent="0.25">
      <c r="A6284" s="588" t="s">
        <v>8307</v>
      </c>
      <c r="B6284" s="588" t="s">
        <v>35552</v>
      </c>
      <c r="C6284" s="588" t="s">
        <v>27005</v>
      </c>
      <c r="D6284" s="589" t="s">
        <v>884</v>
      </c>
    </row>
    <row r="6285" spans="1:4" ht="13.5" x14ac:dyDescent="0.25">
      <c r="A6285" s="588" t="s">
        <v>8308</v>
      </c>
      <c r="B6285" s="588" t="s">
        <v>35553</v>
      </c>
      <c r="C6285" s="588" t="s">
        <v>27005</v>
      </c>
      <c r="D6285" s="589" t="s">
        <v>2109</v>
      </c>
    </row>
    <row r="6286" spans="1:4" ht="13.5" x14ac:dyDescent="0.25">
      <c r="A6286" s="588" t="s">
        <v>8309</v>
      </c>
      <c r="B6286" s="588" t="s">
        <v>35554</v>
      </c>
      <c r="C6286" s="588" t="s">
        <v>27005</v>
      </c>
      <c r="D6286" s="589" t="s">
        <v>407</v>
      </c>
    </row>
    <row r="6287" spans="1:4" ht="13.5" x14ac:dyDescent="0.25">
      <c r="A6287" s="588" t="s">
        <v>8310</v>
      </c>
      <c r="B6287" s="588" t="s">
        <v>35555</v>
      </c>
      <c r="C6287" s="588" t="s">
        <v>27005</v>
      </c>
      <c r="D6287" s="589" t="s">
        <v>1287</v>
      </c>
    </row>
    <row r="6288" spans="1:4" ht="13.5" x14ac:dyDescent="0.25">
      <c r="A6288" s="588" t="s">
        <v>8311</v>
      </c>
      <c r="B6288" s="588" t="s">
        <v>35556</v>
      </c>
      <c r="C6288" s="588" t="s">
        <v>27005</v>
      </c>
      <c r="D6288" s="589" t="s">
        <v>705</v>
      </c>
    </row>
    <row r="6289" spans="1:4" ht="13.5" x14ac:dyDescent="0.25">
      <c r="A6289" s="588" t="s">
        <v>8312</v>
      </c>
      <c r="B6289" s="588" t="s">
        <v>35557</v>
      </c>
      <c r="C6289" s="588" t="s">
        <v>27005</v>
      </c>
      <c r="D6289" s="589" t="s">
        <v>410</v>
      </c>
    </row>
    <row r="6290" spans="1:4" ht="13.5" x14ac:dyDescent="0.25">
      <c r="A6290" s="588" t="s">
        <v>8313</v>
      </c>
      <c r="B6290" s="588" t="s">
        <v>35558</v>
      </c>
      <c r="C6290" s="588" t="s">
        <v>27005</v>
      </c>
      <c r="D6290" s="589" t="s">
        <v>1224</v>
      </c>
    </row>
    <row r="6291" spans="1:4" ht="13.5" x14ac:dyDescent="0.25">
      <c r="A6291" s="588" t="s">
        <v>8314</v>
      </c>
      <c r="B6291" s="588" t="s">
        <v>35559</v>
      </c>
      <c r="C6291" s="588" t="s">
        <v>27005</v>
      </c>
      <c r="D6291" s="589" t="s">
        <v>408</v>
      </c>
    </row>
    <row r="6292" spans="1:4" ht="13.5" x14ac:dyDescent="0.25">
      <c r="A6292" s="588" t="s">
        <v>8315</v>
      </c>
      <c r="B6292" s="588" t="s">
        <v>35560</v>
      </c>
      <c r="C6292" s="588" t="s">
        <v>27005</v>
      </c>
      <c r="D6292" s="589" t="s">
        <v>836</v>
      </c>
    </row>
    <row r="6293" spans="1:4" ht="13.5" x14ac:dyDescent="0.25">
      <c r="A6293" s="588" t="s">
        <v>8316</v>
      </c>
      <c r="B6293" s="588" t="s">
        <v>35561</v>
      </c>
      <c r="C6293" s="588" t="s">
        <v>27005</v>
      </c>
      <c r="D6293" s="589" t="s">
        <v>192</v>
      </c>
    </row>
    <row r="6294" spans="1:4" ht="13.5" x14ac:dyDescent="0.25">
      <c r="A6294" s="588" t="s">
        <v>8317</v>
      </c>
      <c r="B6294" s="588" t="s">
        <v>35562</v>
      </c>
      <c r="C6294" s="588" t="s">
        <v>27005</v>
      </c>
      <c r="D6294" s="589" t="s">
        <v>836</v>
      </c>
    </row>
    <row r="6295" spans="1:4" ht="13.5" x14ac:dyDescent="0.25">
      <c r="A6295" s="588" t="s">
        <v>8318</v>
      </c>
      <c r="B6295" s="588" t="s">
        <v>35563</v>
      </c>
      <c r="C6295" s="588" t="s">
        <v>27005</v>
      </c>
      <c r="D6295" s="589" t="s">
        <v>405</v>
      </c>
    </row>
    <row r="6296" spans="1:4" ht="13.5" x14ac:dyDescent="0.25">
      <c r="A6296" s="588" t="s">
        <v>8319</v>
      </c>
      <c r="B6296" s="588" t="s">
        <v>35564</v>
      </c>
      <c r="C6296" s="588" t="s">
        <v>27005</v>
      </c>
      <c r="D6296" s="589" t="s">
        <v>2379</v>
      </c>
    </row>
    <row r="6297" spans="1:4" ht="13.5" x14ac:dyDescent="0.25">
      <c r="A6297" s="588" t="s">
        <v>8320</v>
      </c>
      <c r="B6297" s="588" t="s">
        <v>35565</v>
      </c>
      <c r="C6297" s="588" t="s">
        <v>27005</v>
      </c>
      <c r="D6297" s="589" t="s">
        <v>170</v>
      </c>
    </row>
    <row r="6298" spans="1:4" ht="13.5" x14ac:dyDescent="0.25">
      <c r="A6298" s="588" t="s">
        <v>8321</v>
      </c>
      <c r="B6298" s="588" t="s">
        <v>35566</v>
      </c>
      <c r="C6298" s="588" t="s">
        <v>27005</v>
      </c>
      <c r="D6298" s="589" t="s">
        <v>2109</v>
      </c>
    </row>
    <row r="6299" spans="1:4" ht="13.5" x14ac:dyDescent="0.25">
      <c r="A6299" s="588" t="s">
        <v>8322</v>
      </c>
      <c r="B6299" s="588" t="s">
        <v>35567</v>
      </c>
      <c r="C6299" s="588" t="s">
        <v>27005</v>
      </c>
      <c r="D6299" s="589" t="s">
        <v>409</v>
      </c>
    </row>
    <row r="6300" spans="1:4" ht="13.5" x14ac:dyDescent="0.25">
      <c r="A6300" s="588" t="s">
        <v>8323</v>
      </c>
      <c r="B6300" s="588" t="s">
        <v>35568</v>
      </c>
      <c r="C6300" s="588" t="s">
        <v>27005</v>
      </c>
      <c r="D6300" s="589" t="s">
        <v>199</v>
      </c>
    </row>
    <row r="6301" spans="1:4" ht="13.5" x14ac:dyDescent="0.25">
      <c r="A6301" s="588" t="s">
        <v>8324</v>
      </c>
      <c r="B6301" s="588" t="s">
        <v>35569</v>
      </c>
      <c r="C6301" s="588" t="s">
        <v>27005</v>
      </c>
      <c r="D6301" s="589" t="s">
        <v>884</v>
      </c>
    </row>
    <row r="6302" spans="1:4" ht="13.5" x14ac:dyDescent="0.25">
      <c r="A6302" s="588" t="s">
        <v>8325</v>
      </c>
      <c r="B6302" s="588" t="s">
        <v>35570</v>
      </c>
      <c r="C6302" s="588" t="s">
        <v>27005</v>
      </c>
      <c r="D6302" s="589" t="s">
        <v>2379</v>
      </c>
    </row>
    <row r="6303" spans="1:4" ht="13.5" x14ac:dyDescent="0.25">
      <c r="A6303" s="588" t="s">
        <v>8326</v>
      </c>
      <c r="B6303" s="588" t="s">
        <v>35571</v>
      </c>
      <c r="C6303" s="588" t="s">
        <v>27005</v>
      </c>
      <c r="D6303" s="589" t="s">
        <v>405</v>
      </c>
    </row>
    <row r="6304" spans="1:4" ht="13.5" x14ac:dyDescent="0.25">
      <c r="A6304" s="588" t="s">
        <v>8327</v>
      </c>
      <c r="B6304" s="588" t="s">
        <v>35572</v>
      </c>
      <c r="C6304" s="588" t="s">
        <v>27005</v>
      </c>
      <c r="D6304" s="589" t="s">
        <v>410</v>
      </c>
    </row>
    <row r="6305" spans="1:4" ht="13.5" x14ac:dyDescent="0.25">
      <c r="A6305" s="588" t="s">
        <v>8328</v>
      </c>
      <c r="B6305" s="588" t="s">
        <v>35573</v>
      </c>
      <c r="C6305" s="588" t="s">
        <v>27005</v>
      </c>
      <c r="D6305" s="589" t="s">
        <v>304</v>
      </c>
    </row>
    <row r="6306" spans="1:4" ht="13.5" x14ac:dyDescent="0.25">
      <c r="A6306" s="588" t="s">
        <v>8329</v>
      </c>
      <c r="B6306" s="588" t="s">
        <v>35574</v>
      </c>
      <c r="C6306" s="588" t="s">
        <v>27005</v>
      </c>
      <c r="D6306" s="589" t="s">
        <v>886</v>
      </c>
    </row>
    <row r="6307" spans="1:4" ht="13.5" x14ac:dyDescent="0.25">
      <c r="A6307" s="588" t="s">
        <v>8330</v>
      </c>
      <c r="B6307" s="588" t="s">
        <v>35575</v>
      </c>
      <c r="C6307" s="588" t="s">
        <v>27005</v>
      </c>
      <c r="D6307" s="589" t="s">
        <v>886</v>
      </c>
    </row>
    <row r="6308" spans="1:4" ht="13.5" x14ac:dyDescent="0.25">
      <c r="A6308" s="588" t="s">
        <v>8331</v>
      </c>
      <c r="B6308" s="588" t="s">
        <v>35576</v>
      </c>
      <c r="C6308" s="588" t="s">
        <v>27005</v>
      </c>
      <c r="D6308" s="589" t="s">
        <v>2282</v>
      </c>
    </row>
    <row r="6309" spans="1:4" ht="13.5" x14ac:dyDescent="0.25">
      <c r="A6309" s="588" t="s">
        <v>8332</v>
      </c>
      <c r="B6309" s="588" t="s">
        <v>35577</v>
      </c>
      <c r="C6309" s="588" t="s">
        <v>27005</v>
      </c>
      <c r="D6309" s="589" t="s">
        <v>886</v>
      </c>
    </row>
    <row r="6310" spans="1:4" ht="13.5" x14ac:dyDescent="0.25">
      <c r="A6310" s="588" t="s">
        <v>8333</v>
      </c>
      <c r="B6310" s="588" t="s">
        <v>35578</v>
      </c>
      <c r="C6310" s="588" t="s">
        <v>27005</v>
      </c>
      <c r="D6310" s="589" t="s">
        <v>541</v>
      </c>
    </row>
    <row r="6311" spans="1:4" ht="13.5" x14ac:dyDescent="0.25">
      <c r="A6311" s="588" t="s">
        <v>8334</v>
      </c>
      <c r="B6311" s="588" t="s">
        <v>35579</v>
      </c>
      <c r="C6311" s="588" t="s">
        <v>27005</v>
      </c>
      <c r="D6311" s="589" t="s">
        <v>484</v>
      </c>
    </row>
    <row r="6312" spans="1:4" ht="13.5" x14ac:dyDescent="0.25">
      <c r="A6312" s="588" t="s">
        <v>8335</v>
      </c>
      <c r="B6312" s="588" t="s">
        <v>35580</v>
      </c>
      <c r="C6312" s="588" t="s">
        <v>27005</v>
      </c>
      <c r="D6312" s="589" t="s">
        <v>1187</v>
      </c>
    </row>
    <row r="6313" spans="1:4" ht="13.5" x14ac:dyDescent="0.25">
      <c r="A6313" s="588" t="s">
        <v>8336</v>
      </c>
      <c r="B6313" s="588" t="s">
        <v>35581</v>
      </c>
      <c r="C6313" s="588" t="s">
        <v>27005</v>
      </c>
      <c r="D6313" s="589" t="s">
        <v>170</v>
      </c>
    </row>
    <row r="6314" spans="1:4" ht="13.5" x14ac:dyDescent="0.25">
      <c r="A6314" s="588" t="s">
        <v>8337</v>
      </c>
      <c r="B6314" s="588" t="s">
        <v>35582</v>
      </c>
      <c r="C6314" s="588" t="s">
        <v>27005</v>
      </c>
      <c r="D6314" s="589" t="s">
        <v>408</v>
      </c>
    </row>
    <row r="6315" spans="1:4" ht="13.5" x14ac:dyDescent="0.25">
      <c r="A6315" s="588" t="s">
        <v>8338</v>
      </c>
      <c r="B6315" s="588" t="s">
        <v>35583</v>
      </c>
      <c r="C6315" s="588" t="s">
        <v>27005</v>
      </c>
      <c r="D6315" s="589" t="s">
        <v>705</v>
      </c>
    </row>
    <row r="6316" spans="1:4" ht="13.5" x14ac:dyDescent="0.25">
      <c r="A6316" s="588" t="s">
        <v>8339</v>
      </c>
      <c r="B6316" s="588" t="s">
        <v>35584</v>
      </c>
      <c r="C6316" s="588" t="s">
        <v>27005</v>
      </c>
      <c r="D6316" s="589" t="s">
        <v>199</v>
      </c>
    </row>
    <row r="6317" spans="1:4" ht="13.5" x14ac:dyDescent="0.25">
      <c r="A6317" s="588" t="s">
        <v>8340</v>
      </c>
      <c r="B6317" s="588" t="s">
        <v>35585</v>
      </c>
      <c r="C6317" s="588" t="s">
        <v>27005</v>
      </c>
      <c r="D6317" s="589" t="s">
        <v>2035</v>
      </c>
    </row>
    <row r="6318" spans="1:4" ht="13.5" x14ac:dyDescent="0.25">
      <c r="A6318" s="588" t="s">
        <v>8341</v>
      </c>
      <c r="B6318" s="588" t="s">
        <v>35586</v>
      </c>
      <c r="C6318" s="588" t="s">
        <v>27005</v>
      </c>
      <c r="D6318" s="589" t="s">
        <v>1478</v>
      </c>
    </row>
    <row r="6319" spans="1:4" ht="13.5" x14ac:dyDescent="0.25">
      <c r="A6319" s="588" t="s">
        <v>8342</v>
      </c>
      <c r="B6319" s="588" t="s">
        <v>35587</v>
      </c>
      <c r="C6319" s="588" t="s">
        <v>27005</v>
      </c>
      <c r="D6319" s="589" t="s">
        <v>2202</v>
      </c>
    </row>
    <row r="6320" spans="1:4" ht="13.5" x14ac:dyDescent="0.25">
      <c r="A6320" s="588" t="s">
        <v>8343</v>
      </c>
      <c r="B6320" s="588" t="s">
        <v>35588</v>
      </c>
      <c r="C6320" s="588" t="s">
        <v>27005</v>
      </c>
      <c r="D6320" s="589" t="s">
        <v>407</v>
      </c>
    </row>
    <row r="6321" spans="1:4" ht="13.5" x14ac:dyDescent="0.25">
      <c r="A6321" s="588" t="s">
        <v>8344</v>
      </c>
      <c r="B6321" s="588" t="s">
        <v>35589</v>
      </c>
      <c r="C6321" s="588" t="s">
        <v>27005</v>
      </c>
      <c r="D6321" s="589" t="s">
        <v>705</v>
      </c>
    </row>
    <row r="6322" spans="1:4" ht="13.5" x14ac:dyDescent="0.25">
      <c r="A6322" s="588" t="s">
        <v>8345</v>
      </c>
      <c r="B6322" s="588" t="s">
        <v>35590</v>
      </c>
      <c r="C6322" s="588" t="s">
        <v>27005</v>
      </c>
      <c r="D6322" s="589" t="s">
        <v>410</v>
      </c>
    </row>
    <row r="6323" spans="1:4" ht="13.5" x14ac:dyDescent="0.25">
      <c r="A6323" s="588" t="s">
        <v>8346</v>
      </c>
      <c r="B6323" s="588" t="s">
        <v>35591</v>
      </c>
      <c r="C6323" s="588" t="s">
        <v>27005</v>
      </c>
      <c r="D6323" s="589" t="s">
        <v>705</v>
      </c>
    </row>
    <row r="6324" spans="1:4" ht="13.5" x14ac:dyDescent="0.25">
      <c r="A6324" s="588" t="s">
        <v>8347</v>
      </c>
      <c r="B6324" s="588" t="s">
        <v>35592</v>
      </c>
      <c r="C6324" s="588" t="s">
        <v>27005</v>
      </c>
      <c r="D6324" s="589" t="s">
        <v>171</v>
      </c>
    </row>
    <row r="6325" spans="1:4" ht="13.5" x14ac:dyDescent="0.25">
      <c r="A6325" s="588" t="s">
        <v>8348</v>
      </c>
      <c r="B6325" s="588" t="s">
        <v>35593</v>
      </c>
      <c r="C6325" s="588" t="s">
        <v>27005</v>
      </c>
      <c r="D6325" s="589" t="s">
        <v>2282</v>
      </c>
    </row>
    <row r="6326" spans="1:4" ht="13.5" x14ac:dyDescent="0.25">
      <c r="A6326" s="588" t="s">
        <v>8349</v>
      </c>
      <c r="B6326" s="588" t="s">
        <v>35594</v>
      </c>
      <c r="C6326" s="588" t="s">
        <v>27005</v>
      </c>
      <c r="D6326" s="589" t="s">
        <v>408</v>
      </c>
    </row>
    <row r="6327" spans="1:4" ht="13.5" x14ac:dyDescent="0.25">
      <c r="A6327" s="588" t="s">
        <v>8350</v>
      </c>
      <c r="B6327" s="588" t="s">
        <v>35595</v>
      </c>
      <c r="C6327" s="588" t="s">
        <v>27005</v>
      </c>
      <c r="D6327" s="589" t="s">
        <v>2035</v>
      </c>
    </row>
    <row r="6328" spans="1:4" ht="13.5" x14ac:dyDescent="0.25">
      <c r="A6328" s="588" t="s">
        <v>8351</v>
      </c>
      <c r="B6328" s="588" t="s">
        <v>35596</v>
      </c>
      <c r="C6328" s="588" t="s">
        <v>27005</v>
      </c>
      <c r="D6328" s="589" t="s">
        <v>1224</v>
      </c>
    </row>
    <row r="6329" spans="1:4" ht="13.5" x14ac:dyDescent="0.25">
      <c r="A6329" s="588" t="s">
        <v>8352</v>
      </c>
      <c r="B6329" s="588" t="s">
        <v>35597</v>
      </c>
      <c r="C6329" s="588" t="s">
        <v>27005</v>
      </c>
      <c r="D6329" s="589" t="s">
        <v>884</v>
      </c>
    </row>
    <row r="6330" spans="1:4" ht="13.5" x14ac:dyDescent="0.25">
      <c r="A6330" s="588" t="s">
        <v>8353</v>
      </c>
      <c r="B6330" s="588" t="s">
        <v>35598</v>
      </c>
      <c r="C6330" s="588" t="s">
        <v>27005</v>
      </c>
      <c r="D6330" s="589" t="s">
        <v>194</v>
      </c>
    </row>
    <row r="6331" spans="1:4" ht="13.5" x14ac:dyDescent="0.25">
      <c r="A6331" s="588" t="s">
        <v>8354</v>
      </c>
      <c r="B6331" s="588" t="s">
        <v>35599</v>
      </c>
      <c r="C6331" s="588" t="s">
        <v>27005</v>
      </c>
      <c r="D6331" s="589" t="s">
        <v>199</v>
      </c>
    </row>
    <row r="6332" spans="1:4" ht="13.5" x14ac:dyDescent="0.25">
      <c r="A6332" s="588" t="s">
        <v>8355</v>
      </c>
      <c r="B6332" s="588" t="s">
        <v>35600</v>
      </c>
      <c r="C6332" s="588" t="s">
        <v>27005</v>
      </c>
      <c r="D6332" s="589" t="s">
        <v>2439</v>
      </c>
    </row>
    <row r="6333" spans="1:4" ht="13.5" x14ac:dyDescent="0.25">
      <c r="A6333" s="588" t="s">
        <v>8356</v>
      </c>
      <c r="B6333" s="588" t="s">
        <v>35601</v>
      </c>
      <c r="C6333" s="588" t="s">
        <v>27005</v>
      </c>
      <c r="D6333" s="589" t="s">
        <v>884</v>
      </c>
    </row>
    <row r="6334" spans="1:4" ht="13.5" x14ac:dyDescent="0.25">
      <c r="A6334" s="588" t="s">
        <v>8357</v>
      </c>
      <c r="B6334" s="588" t="s">
        <v>35602</v>
      </c>
      <c r="C6334" s="588" t="s">
        <v>27005</v>
      </c>
      <c r="D6334" s="589" t="s">
        <v>484</v>
      </c>
    </row>
    <row r="6335" spans="1:4" ht="13.5" x14ac:dyDescent="0.25">
      <c r="A6335" s="588" t="s">
        <v>8358</v>
      </c>
      <c r="B6335" s="588" t="s">
        <v>35603</v>
      </c>
      <c r="C6335" s="588" t="s">
        <v>27005</v>
      </c>
      <c r="D6335" s="589" t="s">
        <v>1180</v>
      </c>
    </row>
    <row r="6336" spans="1:4" ht="13.5" x14ac:dyDescent="0.25">
      <c r="A6336" s="588" t="s">
        <v>8359</v>
      </c>
      <c r="B6336" s="588" t="s">
        <v>35604</v>
      </c>
      <c r="C6336" s="588" t="s">
        <v>27005</v>
      </c>
      <c r="D6336" s="589" t="s">
        <v>1224</v>
      </c>
    </row>
    <row r="6337" spans="1:4" ht="13.5" x14ac:dyDescent="0.25">
      <c r="A6337" s="588" t="s">
        <v>8360</v>
      </c>
      <c r="B6337" s="588" t="s">
        <v>35605</v>
      </c>
      <c r="C6337" s="588" t="s">
        <v>27005</v>
      </c>
      <c r="D6337" s="589" t="s">
        <v>844</v>
      </c>
    </row>
    <row r="6338" spans="1:4" ht="13.5" x14ac:dyDescent="0.25">
      <c r="A6338" s="588" t="s">
        <v>8361</v>
      </c>
      <c r="B6338" s="588" t="s">
        <v>35606</v>
      </c>
      <c r="C6338" s="588" t="s">
        <v>27005</v>
      </c>
      <c r="D6338" s="589" t="s">
        <v>410</v>
      </c>
    </row>
    <row r="6339" spans="1:4" ht="13.5" x14ac:dyDescent="0.25">
      <c r="A6339" s="588" t="s">
        <v>8362</v>
      </c>
      <c r="B6339" s="588" t="s">
        <v>35607</v>
      </c>
      <c r="C6339" s="588" t="s">
        <v>27005</v>
      </c>
      <c r="D6339" s="589" t="s">
        <v>844</v>
      </c>
    </row>
    <row r="6340" spans="1:4" ht="13.5" x14ac:dyDescent="0.25">
      <c r="A6340" s="588" t="s">
        <v>8364</v>
      </c>
      <c r="B6340" s="588" t="s">
        <v>35608</v>
      </c>
      <c r="C6340" s="588" t="s">
        <v>27005</v>
      </c>
      <c r="D6340" s="589" t="s">
        <v>2202</v>
      </c>
    </row>
    <row r="6341" spans="1:4" ht="13.5" x14ac:dyDescent="0.25">
      <c r="A6341" s="588" t="s">
        <v>8365</v>
      </c>
      <c r="B6341" s="588" t="s">
        <v>35609</v>
      </c>
      <c r="C6341" s="588" t="s">
        <v>27005</v>
      </c>
      <c r="D6341" s="589" t="s">
        <v>484</v>
      </c>
    </row>
    <row r="6342" spans="1:4" ht="13.5" x14ac:dyDescent="0.25">
      <c r="A6342" s="588" t="s">
        <v>8366</v>
      </c>
      <c r="B6342" s="588" t="s">
        <v>35610</v>
      </c>
      <c r="C6342" s="588" t="s">
        <v>27005</v>
      </c>
      <c r="D6342" s="589" t="s">
        <v>405</v>
      </c>
    </row>
    <row r="6343" spans="1:4" ht="13.5" x14ac:dyDescent="0.25">
      <c r="A6343" s="588" t="s">
        <v>8367</v>
      </c>
      <c r="B6343" s="588" t="s">
        <v>35611</v>
      </c>
      <c r="C6343" s="588" t="s">
        <v>27005</v>
      </c>
      <c r="D6343" s="589" t="s">
        <v>171</v>
      </c>
    </row>
    <row r="6344" spans="1:4" ht="13.5" x14ac:dyDescent="0.25">
      <c r="A6344" s="588" t="s">
        <v>8368</v>
      </c>
      <c r="B6344" s="588" t="s">
        <v>35612</v>
      </c>
      <c r="C6344" s="588" t="s">
        <v>27005</v>
      </c>
      <c r="D6344" s="589" t="s">
        <v>884</v>
      </c>
    </row>
    <row r="6345" spans="1:4" ht="13.5" x14ac:dyDescent="0.25">
      <c r="A6345" s="588" t="s">
        <v>8369</v>
      </c>
      <c r="B6345" s="588" t="s">
        <v>35613</v>
      </c>
      <c r="C6345" s="588" t="s">
        <v>27005</v>
      </c>
      <c r="D6345" s="589" t="s">
        <v>2202</v>
      </c>
    </row>
    <row r="6346" spans="1:4" ht="13.5" x14ac:dyDescent="0.25">
      <c r="A6346" s="588" t="s">
        <v>8370</v>
      </c>
      <c r="B6346" s="588" t="s">
        <v>35614</v>
      </c>
      <c r="C6346" s="588" t="s">
        <v>27005</v>
      </c>
      <c r="D6346" s="589" t="s">
        <v>407</v>
      </c>
    </row>
    <row r="6347" spans="1:4" ht="13.5" x14ac:dyDescent="0.25">
      <c r="A6347" s="588" t="s">
        <v>8371</v>
      </c>
      <c r="B6347" s="588" t="s">
        <v>35615</v>
      </c>
      <c r="C6347" s="588" t="s">
        <v>27005</v>
      </c>
      <c r="D6347" s="589" t="s">
        <v>2282</v>
      </c>
    </row>
    <row r="6348" spans="1:4" ht="13.5" x14ac:dyDescent="0.25">
      <c r="A6348" s="588" t="s">
        <v>8372</v>
      </c>
      <c r="B6348" s="588" t="s">
        <v>35616</v>
      </c>
      <c r="C6348" s="588" t="s">
        <v>27005</v>
      </c>
      <c r="D6348" s="589" t="s">
        <v>407</v>
      </c>
    </row>
    <row r="6349" spans="1:4" ht="13.5" x14ac:dyDescent="0.25">
      <c r="A6349" s="588" t="s">
        <v>8373</v>
      </c>
      <c r="B6349" s="588" t="s">
        <v>35617</v>
      </c>
      <c r="C6349" s="588" t="s">
        <v>27005</v>
      </c>
      <c r="D6349" s="589" t="s">
        <v>844</v>
      </c>
    </row>
    <row r="6350" spans="1:4" ht="13.5" x14ac:dyDescent="0.25">
      <c r="A6350" s="588" t="s">
        <v>8374</v>
      </c>
      <c r="B6350" s="588" t="s">
        <v>35618</v>
      </c>
      <c r="C6350" s="588" t="s">
        <v>27005</v>
      </c>
      <c r="D6350" s="589" t="s">
        <v>1187</v>
      </c>
    </row>
    <row r="6351" spans="1:4" ht="13.5" x14ac:dyDescent="0.25">
      <c r="A6351" s="588" t="s">
        <v>8375</v>
      </c>
      <c r="B6351" s="588" t="s">
        <v>35619</v>
      </c>
      <c r="C6351" s="588" t="s">
        <v>27005</v>
      </c>
      <c r="D6351" s="589" t="s">
        <v>912</v>
      </c>
    </row>
    <row r="6352" spans="1:4" ht="13.5" x14ac:dyDescent="0.25">
      <c r="A6352" s="588" t="s">
        <v>8376</v>
      </c>
      <c r="B6352" s="588" t="s">
        <v>35620</v>
      </c>
      <c r="C6352" s="588" t="s">
        <v>27005</v>
      </c>
      <c r="D6352" s="589" t="s">
        <v>912</v>
      </c>
    </row>
    <row r="6353" spans="1:4" ht="13.5" x14ac:dyDescent="0.25">
      <c r="A6353" s="588" t="s">
        <v>8377</v>
      </c>
      <c r="B6353" s="588" t="s">
        <v>35621</v>
      </c>
      <c r="C6353" s="588" t="s">
        <v>27005</v>
      </c>
      <c r="D6353" s="589" t="s">
        <v>1381</v>
      </c>
    </row>
    <row r="6354" spans="1:4" ht="13.5" x14ac:dyDescent="0.25">
      <c r="A6354" s="588" t="s">
        <v>8378</v>
      </c>
      <c r="B6354" s="588" t="s">
        <v>35622</v>
      </c>
      <c r="C6354" s="588" t="s">
        <v>27005</v>
      </c>
      <c r="D6354" s="589" t="s">
        <v>179</v>
      </c>
    </row>
    <row r="6355" spans="1:4" ht="13.5" x14ac:dyDescent="0.25">
      <c r="A6355" s="588" t="s">
        <v>8379</v>
      </c>
      <c r="B6355" s="588" t="s">
        <v>35623</v>
      </c>
      <c r="C6355" s="588" t="s">
        <v>27005</v>
      </c>
      <c r="D6355" s="589" t="s">
        <v>408</v>
      </c>
    </row>
    <row r="6356" spans="1:4" ht="13.5" x14ac:dyDescent="0.25">
      <c r="A6356" s="588" t="s">
        <v>8380</v>
      </c>
      <c r="B6356" s="588" t="s">
        <v>35624</v>
      </c>
      <c r="C6356" s="588" t="s">
        <v>27005</v>
      </c>
      <c r="D6356" s="589" t="s">
        <v>886</v>
      </c>
    </row>
    <row r="6357" spans="1:4" ht="13.5" x14ac:dyDescent="0.25">
      <c r="A6357" s="588" t="s">
        <v>8381</v>
      </c>
      <c r="B6357" s="588" t="s">
        <v>35625</v>
      </c>
      <c r="C6357" s="588" t="s">
        <v>27005</v>
      </c>
      <c r="D6357" s="589" t="s">
        <v>2282</v>
      </c>
    </row>
    <row r="6358" spans="1:4" ht="13.5" x14ac:dyDescent="0.25">
      <c r="A6358" s="588" t="s">
        <v>8382</v>
      </c>
      <c r="B6358" s="588" t="s">
        <v>35626</v>
      </c>
      <c r="C6358" s="588" t="s">
        <v>27005</v>
      </c>
      <c r="D6358" s="589" t="s">
        <v>171</v>
      </c>
    </row>
    <row r="6359" spans="1:4" ht="13.5" x14ac:dyDescent="0.25">
      <c r="A6359" s="588" t="s">
        <v>8383</v>
      </c>
      <c r="B6359" s="588" t="s">
        <v>35627</v>
      </c>
      <c r="C6359" s="588" t="s">
        <v>27005</v>
      </c>
      <c r="D6359" s="589" t="s">
        <v>956</v>
      </c>
    </row>
    <row r="6360" spans="1:4" ht="13.5" x14ac:dyDescent="0.25">
      <c r="A6360" s="588" t="s">
        <v>8384</v>
      </c>
      <c r="B6360" s="588" t="s">
        <v>35628</v>
      </c>
      <c r="C6360" s="588" t="s">
        <v>27005</v>
      </c>
      <c r="D6360" s="589" t="s">
        <v>1066</v>
      </c>
    </row>
    <row r="6361" spans="1:4" ht="13.5" x14ac:dyDescent="0.25">
      <c r="A6361" s="588" t="s">
        <v>8385</v>
      </c>
      <c r="B6361" s="588" t="s">
        <v>35629</v>
      </c>
      <c r="C6361" s="588" t="s">
        <v>27005</v>
      </c>
      <c r="D6361" s="589" t="s">
        <v>286</v>
      </c>
    </row>
    <row r="6362" spans="1:4" ht="13.5" x14ac:dyDescent="0.25">
      <c r="A6362" s="588" t="s">
        <v>8386</v>
      </c>
      <c r="B6362" s="588" t="s">
        <v>35630</v>
      </c>
      <c r="C6362" s="588" t="s">
        <v>27005</v>
      </c>
      <c r="D6362" s="589" t="s">
        <v>821</v>
      </c>
    </row>
    <row r="6363" spans="1:4" ht="13.5" x14ac:dyDescent="0.25">
      <c r="A6363" s="588" t="s">
        <v>8387</v>
      </c>
      <c r="B6363" s="588" t="s">
        <v>35631</v>
      </c>
      <c r="C6363" s="588" t="s">
        <v>27005</v>
      </c>
      <c r="D6363" s="589" t="s">
        <v>1183</v>
      </c>
    </row>
    <row r="6364" spans="1:4" ht="13.5" x14ac:dyDescent="0.25">
      <c r="A6364" s="588" t="s">
        <v>8388</v>
      </c>
      <c r="B6364" s="588" t="s">
        <v>35632</v>
      </c>
      <c r="C6364" s="588" t="s">
        <v>27005</v>
      </c>
      <c r="D6364" s="589" t="s">
        <v>844</v>
      </c>
    </row>
    <row r="6365" spans="1:4" ht="13.5" x14ac:dyDescent="0.25">
      <c r="A6365" s="588" t="s">
        <v>8389</v>
      </c>
      <c r="B6365" s="588" t="s">
        <v>35633</v>
      </c>
      <c r="C6365" s="588" t="s">
        <v>27005</v>
      </c>
      <c r="D6365" s="589" t="s">
        <v>336</v>
      </c>
    </row>
    <row r="6366" spans="1:4" ht="13.5" x14ac:dyDescent="0.25">
      <c r="A6366" s="588" t="s">
        <v>8390</v>
      </c>
      <c r="B6366" s="588" t="s">
        <v>35634</v>
      </c>
      <c r="C6366" s="588" t="s">
        <v>35516</v>
      </c>
      <c r="D6366" s="589" t="s">
        <v>29241</v>
      </c>
    </row>
    <row r="6367" spans="1:4" ht="13.5" x14ac:dyDescent="0.25">
      <c r="A6367" s="588" t="s">
        <v>8391</v>
      </c>
      <c r="B6367" s="588" t="s">
        <v>35635</v>
      </c>
      <c r="C6367" s="588" t="s">
        <v>35516</v>
      </c>
      <c r="D6367" s="589" t="s">
        <v>695</v>
      </c>
    </row>
    <row r="6368" spans="1:4" ht="13.5" x14ac:dyDescent="0.25">
      <c r="A6368" s="588" t="s">
        <v>8392</v>
      </c>
      <c r="B6368" s="588" t="s">
        <v>35636</v>
      </c>
      <c r="C6368" s="588" t="s">
        <v>35516</v>
      </c>
      <c r="D6368" s="589" t="s">
        <v>354</v>
      </c>
    </row>
    <row r="6369" spans="1:4" ht="13.5" x14ac:dyDescent="0.25">
      <c r="A6369" s="588" t="s">
        <v>8393</v>
      </c>
      <c r="B6369" s="588" t="s">
        <v>35637</v>
      </c>
      <c r="C6369" s="588" t="s">
        <v>35516</v>
      </c>
      <c r="D6369" s="589" t="s">
        <v>6019</v>
      </c>
    </row>
    <row r="6370" spans="1:4" ht="13.5" x14ac:dyDescent="0.25">
      <c r="A6370" s="588" t="s">
        <v>8395</v>
      </c>
      <c r="B6370" s="588" t="s">
        <v>35638</v>
      </c>
      <c r="C6370" s="588" t="s">
        <v>35516</v>
      </c>
      <c r="D6370" s="589" t="s">
        <v>1362</v>
      </c>
    </row>
    <row r="6371" spans="1:4" ht="13.5" x14ac:dyDescent="0.25">
      <c r="A6371" s="588" t="s">
        <v>8396</v>
      </c>
      <c r="B6371" s="588" t="s">
        <v>35639</v>
      </c>
      <c r="C6371" s="588" t="s">
        <v>35516</v>
      </c>
      <c r="D6371" s="589" t="s">
        <v>14126</v>
      </c>
    </row>
    <row r="6372" spans="1:4" ht="13.5" x14ac:dyDescent="0.25">
      <c r="A6372" s="588" t="s">
        <v>8397</v>
      </c>
      <c r="B6372" s="588" t="s">
        <v>35640</v>
      </c>
      <c r="C6372" s="588" t="s">
        <v>35516</v>
      </c>
      <c r="D6372" s="589" t="s">
        <v>19281</v>
      </c>
    </row>
    <row r="6373" spans="1:4" ht="13.5" x14ac:dyDescent="0.25">
      <c r="A6373" s="588" t="s">
        <v>8398</v>
      </c>
      <c r="B6373" s="588" t="s">
        <v>35641</v>
      </c>
      <c r="C6373" s="588" t="s">
        <v>35516</v>
      </c>
      <c r="D6373" s="589" t="s">
        <v>19282</v>
      </c>
    </row>
    <row r="6374" spans="1:4" ht="13.5" x14ac:dyDescent="0.25">
      <c r="A6374" s="588" t="s">
        <v>8399</v>
      </c>
      <c r="B6374" s="588" t="s">
        <v>35642</v>
      </c>
      <c r="C6374" s="588" t="s">
        <v>35516</v>
      </c>
      <c r="D6374" s="589" t="s">
        <v>14523</v>
      </c>
    </row>
    <row r="6375" spans="1:4" ht="13.5" x14ac:dyDescent="0.25">
      <c r="A6375" s="588" t="s">
        <v>8400</v>
      </c>
      <c r="B6375" s="588" t="s">
        <v>35643</v>
      </c>
      <c r="C6375" s="588" t="s">
        <v>35516</v>
      </c>
      <c r="D6375" s="589" t="s">
        <v>16943</v>
      </c>
    </row>
    <row r="6376" spans="1:4" ht="13.5" x14ac:dyDescent="0.25">
      <c r="A6376" s="588" t="s">
        <v>8401</v>
      </c>
      <c r="B6376" s="588" t="s">
        <v>35644</v>
      </c>
      <c r="C6376" s="588" t="s">
        <v>35516</v>
      </c>
      <c r="D6376" s="589" t="s">
        <v>19283</v>
      </c>
    </row>
    <row r="6377" spans="1:4" ht="13.5" x14ac:dyDescent="0.25">
      <c r="A6377" s="588" t="s">
        <v>8402</v>
      </c>
      <c r="B6377" s="588" t="s">
        <v>35645</v>
      </c>
      <c r="C6377" s="588" t="s">
        <v>35516</v>
      </c>
      <c r="D6377" s="589" t="s">
        <v>19284</v>
      </c>
    </row>
    <row r="6378" spans="1:4" ht="13.5" x14ac:dyDescent="0.25">
      <c r="A6378" s="588" t="s">
        <v>8403</v>
      </c>
      <c r="B6378" s="588" t="s">
        <v>35646</v>
      </c>
      <c r="C6378" s="588" t="s">
        <v>35516</v>
      </c>
      <c r="D6378" s="589" t="s">
        <v>19285</v>
      </c>
    </row>
    <row r="6379" spans="1:4" ht="13.5" x14ac:dyDescent="0.25">
      <c r="A6379" s="588" t="s">
        <v>8404</v>
      </c>
      <c r="B6379" s="588" t="s">
        <v>35647</v>
      </c>
      <c r="C6379" s="588" t="s">
        <v>35516</v>
      </c>
      <c r="D6379" s="589" t="s">
        <v>19286</v>
      </c>
    </row>
    <row r="6380" spans="1:4" ht="13.5" x14ac:dyDescent="0.25">
      <c r="A6380" s="588" t="s">
        <v>8405</v>
      </c>
      <c r="B6380" s="588" t="s">
        <v>35648</v>
      </c>
      <c r="C6380" s="588" t="s">
        <v>35516</v>
      </c>
      <c r="D6380" s="589" t="s">
        <v>35649</v>
      </c>
    </row>
    <row r="6381" spans="1:4" ht="13.5" x14ac:dyDescent="0.25">
      <c r="A6381" s="588" t="s">
        <v>8406</v>
      </c>
      <c r="B6381" s="588" t="s">
        <v>35650</v>
      </c>
      <c r="C6381" s="588" t="s">
        <v>35516</v>
      </c>
      <c r="D6381" s="589" t="s">
        <v>17375</v>
      </c>
    </row>
    <row r="6382" spans="1:4" ht="13.5" x14ac:dyDescent="0.25">
      <c r="A6382" s="588" t="s">
        <v>8407</v>
      </c>
      <c r="B6382" s="588" t="s">
        <v>35651</v>
      </c>
      <c r="C6382" s="588" t="s">
        <v>35516</v>
      </c>
      <c r="D6382" s="589" t="s">
        <v>27078</v>
      </c>
    </row>
    <row r="6383" spans="1:4" ht="13.5" x14ac:dyDescent="0.25">
      <c r="A6383" s="588" t="s">
        <v>35652</v>
      </c>
      <c r="B6383" s="588" t="s">
        <v>35653</v>
      </c>
      <c r="C6383" s="588" t="s">
        <v>27005</v>
      </c>
      <c r="D6383" s="589" t="s">
        <v>169</v>
      </c>
    </row>
    <row r="6384" spans="1:4" ht="13.5" x14ac:dyDescent="0.25">
      <c r="A6384" s="588" t="s">
        <v>35654</v>
      </c>
      <c r="B6384" s="588" t="s">
        <v>35655</v>
      </c>
      <c r="C6384" s="588" t="s">
        <v>27005</v>
      </c>
      <c r="D6384" s="589" t="s">
        <v>1711</v>
      </c>
    </row>
    <row r="6385" spans="1:4" ht="13.5" x14ac:dyDescent="0.25">
      <c r="A6385" s="588" t="s">
        <v>35656</v>
      </c>
      <c r="B6385" s="588" t="s">
        <v>35657</v>
      </c>
      <c r="C6385" s="588" t="s">
        <v>27005</v>
      </c>
      <c r="D6385" s="589" t="s">
        <v>886</v>
      </c>
    </row>
    <row r="6386" spans="1:4" ht="13.5" x14ac:dyDescent="0.25">
      <c r="A6386" s="588" t="s">
        <v>35658</v>
      </c>
      <c r="B6386" s="588" t="s">
        <v>35659</v>
      </c>
      <c r="C6386" s="588" t="s">
        <v>27005</v>
      </c>
      <c r="D6386" s="589" t="s">
        <v>171</v>
      </c>
    </row>
    <row r="6387" spans="1:4" ht="13.5" x14ac:dyDescent="0.25">
      <c r="A6387" s="588" t="s">
        <v>35660</v>
      </c>
      <c r="B6387" s="588" t="s">
        <v>35661</v>
      </c>
      <c r="C6387" s="588" t="s">
        <v>27005</v>
      </c>
      <c r="D6387" s="589" t="s">
        <v>393</v>
      </c>
    </row>
    <row r="6388" spans="1:4" ht="13.5" x14ac:dyDescent="0.25">
      <c r="A6388" s="588" t="s">
        <v>35662</v>
      </c>
      <c r="B6388" s="588" t="s">
        <v>35663</v>
      </c>
      <c r="C6388" s="588" t="s">
        <v>27005</v>
      </c>
      <c r="D6388" s="589" t="s">
        <v>171</v>
      </c>
    </row>
    <row r="6389" spans="1:4" ht="13.5" x14ac:dyDescent="0.25">
      <c r="A6389" s="588" t="s">
        <v>35664</v>
      </c>
      <c r="B6389" s="588" t="s">
        <v>35665</v>
      </c>
      <c r="C6389" s="588" t="s">
        <v>27005</v>
      </c>
      <c r="D6389" s="589" t="s">
        <v>1478</v>
      </c>
    </row>
    <row r="6390" spans="1:4" ht="13.5" x14ac:dyDescent="0.25">
      <c r="A6390" s="588" t="s">
        <v>35666</v>
      </c>
      <c r="B6390" s="588" t="s">
        <v>35667</v>
      </c>
      <c r="C6390" s="588" t="s">
        <v>27005</v>
      </c>
      <c r="D6390" s="589" t="s">
        <v>322</v>
      </c>
    </row>
    <row r="6391" spans="1:4" ht="13.5" x14ac:dyDescent="0.25">
      <c r="A6391" s="588" t="s">
        <v>35668</v>
      </c>
      <c r="B6391" s="588" t="s">
        <v>35669</v>
      </c>
      <c r="C6391" s="588" t="s">
        <v>27005</v>
      </c>
      <c r="D6391" s="589" t="s">
        <v>489</v>
      </c>
    </row>
    <row r="6392" spans="1:4" ht="13.5" x14ac:dyDescent="0.25">
      <c r="A6392" s="588" t="s">
        <v>35670</v>
      </c>
      <c r="B6392" s="588" t="s">
        <v>35671</v>
      </c>
      <c r="C6392" s="588" t="s">
        <v>27005</v>
      </c>
      <c r="D6392" s="589" t="s">
        <v>286</v>
      </c>
    </row>
    <row r="6393" spans="1:4" ht="13.5" x14ac:dyDescent="0.25">
      <c r="A6393" s="588" t="s">
        <v>35672</v>
      </c>
      <c r="B6393" s="588" t="s">
        <v>35673</v>
      </c>
      <c r="C6393" s="588" t="s">
        <v>27005</v>
      </c>
      <c r="D6393" s="589" t="s">
        <v>1380</v>
      </c>
    </row>
    <row r="6394" spans="1:4" ht="13.5" x14ac:dyDescent="0.25">
      <c r="A6394" s="588" t="s">
        <v>35674</v>
      </c>
      <c r="B6394" s="588" t="s">
        <v>35675</v>
      </c>
      <c r="C6394" s="588" t="s">
        <v>27005</v>
      </c>
      <c r="D6394" s="589" t="s">
        <v>1224</v>
      </c>
    </row>
    <row r="6395" spans="1:4" ht="13.5" x14ac:dyDescent="0.25">
      <c r="A6395" s="588" t="s">
        <v>35676</v>
      </c>
      <c r="B6395" s="588" t="s">
        <v>35677</v>
      </c>
      <c r="C6395" s="588" t="s">
        <v>27005</v>
      </c>
      <c r="D6395" s="589" t="s">
        <v>1319</v>
      </c>
    </row>
    <row r="6396" spans="1:4" ht="13.5" x14ac:dyDescent="0.25">
      <c r="A6396" s="588" t="s">
        <v>35678</v>
      </c>
      <c r="B6396" s="588" t="s">
        <v>35679</v>
      </c>
      <c r="C6396" s="588" t="s">
        <v>27005</v>
      </c>
      <c r="D6396" s="589" t="s">
        <v>13663</v>
      </c>
    </row>
    <row r="6397" spans="1:4" ht="13.5" x14ac:dyDescent="0.25">
      <c r="A6397" s="588" t="s">
        <v>35680</v>
      </c>
      <c r="B6397" s="588" t="s">
        <v>35681</v>
      </c>
      <c r="C6397" s="588" t="s">
        <v>27005</v>
      </c>
      <c r="D6397" s="589" t="s">
        <v>20635</v>
      </c>
    </row>
    <row r="6398" spans="1:4" ht="13.5" x14ac:dyDescent="0.25">
      <c r="A6398" s="588" t="s">
        <v>35682</v>
      </c>
      <c r="B6398" s="588" t="s">
        <v>35683</v>
      </c>
      <c r="C6398" s="588" t="s">
        <v>27005</v>
      </c>
      <c r="D6398" s="589" t="s">
        <v>1293</v>
      </c>
    </row>
    <row r="6399" spans="1:4" ht="13.5" x14ac:dyDescent="0.25">
      <c r="A6399" s="588" t="s">
        <v>35684</v>
      </c>
      <c r="B6399" s="588" t="s">
        <v>35685</v>
      </c>
      <c r="C6399" s="588" t="s">
        <v>27005</v>
      </c>
      <c r="D6399" s="589" t="s">
        <v>35686</v>
      </c>
    </row>
    <row r="6400" spans="1:4" ht="13.5" x14ac:dyDescent="0.25">
      <c r="A6400" s="588" t="s">
        <v>35687</v>
      </c>
      <c r="B6400" s="588" t="s">
        <v>35688</v>
      </c>
      <c r="C6400" s="588" t="s">
        <v>27005</v>
      </c>
      <c r="D6400" s="589" t="s">
        <v>23798</v>
      </c>
    </row>
    <row r="6401" spans="1:4" ht="13.5" x14ac:dyDescent="0.25">
      <c r="A6401" s="588" t="s">
        <v>35689</v>
      </c>
      <c r="B6401" s="588" t="s">
        <v>35690</v>
      </c>
      <c r="C6401" s="588" t="s">
        <v>27005</v>
      </c>
      <c r="D6401" s="589" t="s">
        <v>35691</v>
      </c>
    </row>
    <row r="6402" spans="1:4" ht="13.5" x14ac:dyDescent="0.25">
      <c r="A6402" s="588" t="s">
        <v>35692</v>
      </c>
      <c r="B6402" s="588" t="s">
        <v>35693</v>
      </c>
      <c r="C6402" s="588" t="s">
        <v>27005</v>
      </c>
      <c r="D6402" s="589" t="s">
        <v>30916</v>
      </c>
    </row>
    <row r="6403" spans="1:4" ht="13.5" x14ac:dyDescent="0.25">
      <c r="A6403" s="588" t="s">
        <v>35694</v>
      </c>
      <c r="B6403" s="588" t="s">
        <v>35695</v>
      </c>
      <c r="C6403" s="588" t="s">
        <v>27005</v>
      </c>
      <c r="D6403" s="589" t="s">
        <v>13638</v>
      </c>
    </row>
    <row r="6404" spans="1:4" ht="13.5" x14ac:dyDescent="0.25">
      <c r="A6404" s="588" t="s">
        <v>35696</v>
      </c>
      <c r="B6404" s="588" t="s">
        <v>35697</v>
      </c>
      <c r="C6404" s="588" t="s">
        <v>27005</v>
      </c>
      <c r="D6404" s="589" t="s">
        <v>13861</v>
      </c>
    </row>
    <row r="6405" spans="1:4" ht="13.5" x14ac:dyDescent="0.25">
      <c r="A6405" s="588" t="s">
        <v>35698</v>
      </c>
      <c r="B6405" s="588" t="s">
        <v>35699</v>
      </c>
      <c r="C6405" s="588" t="s">
        <v>35516</v>
      </c>
      <c r="D6405" s="589" t="s">
        <v>659</v>
      </c>
    </row>
    <row r="6406" spans="1:4" ht="13.5" x14ac:dyDescent="0.25">
      <c r="A6406" s="588" t="s">
        <v>35700</v>
      </c>
      <c r="B6406" s="588" t="s">
        <v>35701</v>
      </c>
      <c r="C6406" s="588" t="s">
        <v>35516</v>
      </c>
      <c r="D6406" s="589" t="s">
        <v>35702</v>
      </c>
    </row>
    <row r="6407" spans="1:4" ht="13.5" x14ac:dyDescent="0.25">
      <c r="A6407" s="588" t="s">
        <v>35703</v>
      </c>
      <c r="B6407" s="588" t="s">
        <v>35704</v>
      </c>
      <c r="C6407" s="588" t="s">
        <v>35516</v>
      </c>
      <c r="D6407" s="589" t="s">
        <v>35705</v>
      </c>
    </row>
    <row r="6408" spans="1:4" ht="13.5" x14ac:dyDescent="0.25">
      <c r="A6408" s="588" t="s">
        <v>35706</v>
      </c>
      <c r="B6408" s="588" t="s">
        <v>35707</v>
      </c>
      <c r="C6408" s="588" t="s">
        <v>35516</v>
      </c>
      <c r="D6408" s="589" t="s">
        <v>35708</v>
      </c>
    </row>
    <row r="6409" spans="1:4" ht="13.5" x14ac:dyDescent="0.25">
      <c r="A6409" s="588" t="s">
        <v>35709</v>
      </c>
      <c r="B6409" s="588" t="s">
        <v>35710</v>
      </c>
      <c r="C6409" s="588" t="s">
        <v>35516</v>
      </c>
      <c r="D6409" s="589" t="s">
        <v>28685</v>
      </c>
    </row>
    <row r="6410" spans="1:4" ht="13.5" x14ac:dyDescent="0.25">
      <c r="A6410" s="588" t="s">
        <v>35711</v>
      </c>
      <c r="B6410" s="588" t="s">
        <v>35712</v>
      </c>
      <c r="C6410" s="588" t="s">
        <v>35516</v>
      </c>
      <c r="D6410" s="589" t="s">
        <v>1480</v>
      </c>
    </row>
    <row r="6411" spans="1:4" ht="13.5" x14ac:dyDescent="0.25">
      <c r="A6411" s="588" t="s">
        <v>35713</v>
      </c>
      <c r="B6411" s="588" t="s">
        <v>35677</v>
      </c>
      <c r="C6411" s="588" t="s">
        <v>35516</v>
      </c>
      <c r="D6411" s="589" t="s">
        <v>35714</v>
      </c>
    </row>
    <row r="6412" spans="1:4" ht="13.5" x14ac:dyDescent="0.25">
      <c r="A6412" s="588" t="s">
        <v>35715</v>
      </c>
      <c r="B6412" s="588" t="s">
        <v>35716</v>
      </c>
      <c r="C6412" s="588" t="s">
        <v>35516</v>
      </c>
      <c r="D6412" s="589" t="s">
        <v>35717</v>
      </c>
    </row>
    <row r="6413" spans="1:4" ht="13.5" x14ac:dyDescent="0.25">
      <c r="A6413" s="588" t="s">
        <v>35718</v>
      </c>
      <c r="B6413" s="588" t="s">
        <v>35685</v>
      </c>
      <c r="C6413" s="588" t="s">
        <v>35516</v>
      </c>
      <c r="D6413" s="589" t="s">
        <v>35719</v>
      </c>
    </row>
    <row r="6414" spans="1:4" ht="13.5" x14ac:dyDescent="0.25">
      <c r="A6414" s="588" t="s">
        <v>35720</v>
      </c>
      <c r="B6414" s="588" t="s">
        <v>35688</v>
      </c>
      <c r="C6414" s="588" t="s">
        <v>35516</v>
      </c>
      <c r="D6414" s="589" t="s">
        <v>35721</v>
      </c>
    </row>
    <row r="6415" spans="1:4" ht="13.5" x14ac:dyDescent="0.25">
      <c r="A6415" s="588" t="s">
        <v>35722</v>
      </c>
      <c r="B6415" s="588" t="s">
        <v>35690</v>
      </c>
      <c r="C6415" s="588" t="s">
        <v>35516</v>
      </c>
      <c r="D6415" s="589" t="s">
        <v>35723</v>
      </c>
    </row>
    <row r="6416" spans="1:4" ht="13.5" x14ac:dyDescent="0.25">
      <c r="A6416" s="588" t="s">
        <v>35724</v>
      </c>
      <c r="B6416" s="588" t="s">
        <v>35725</v>
      </c>
      <c r="C6416" s="588" t="s">
        <v>35516</v>
      </c>
      <c r="D6416" s="589" t="s">
        <v>35726</v>
      </c>
    </row>
  </sheetData>
  <mergeCells count="3">
    <mergeCell ref="A1:E1"/>
    <mergeCell ref="A2:E2"/>
    <mergeCell ref="A3:E3"/>
  </mergeCells>
  <pageMargins left="0.78740157499999996" right="0.78740157499999996" top="0.984251969" bottom="0.984251969" header="0.5" footer="0.5"/>
  <pageSetup orientation="portrait" horizontalDpi="300" verticalDpi="300" copies="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FB6D3-A8BE-44FE-9F7E-C9115245880B}">
  <dimension ref="A1:D5340"/>
  <sheetViews>
    <sheetView topLeftCell="A2903" workbookViewId="0">
      <selection activeCell="I2943" sqref="I2943"/>
    </sheetView>
  </sheetViews>
  <sheetFormatPr defaultRowHeight="12.75" x14ac:dyDescent="0.2"/>
  <cols>
    <col min="1" max="1" width="10.5703125" style="316" customWidth="1"/>
    <col min="2" max="2" width="78.140625" style="316" customWidth="1"/>
    <col min="3" max="3" width="15.5703125" style="316" customWidth="1"/>
    <col min="4" max="4" width="22.28515625" style="316" customWidth="1"/>
    <col min="5" max="256" width="9.140625" style="316"/>
    <col min="257" max="257" width="10.5703125" style="316" customWidth="1"/>
    <col min="258" max="258" width="78.140625" style="316" customWidth="1"/>
    <col min="259" max="259" width="15.5703125" style="316" customWidth="1"/>
    <col min="260" max="260" width="22.28515625" style="316" customWidth="1"/>
    <col min="261" max="512" width="9.140625" style="316"/>
    <col min="513" max="513" width="10.5703125" style="316" customWidth="1"/>
    <col min="514" max="514" width="78.140625" style="316" customWidth="1"/>
    <col min="515" max="515" width="15.5703125" style="316" customWidth="1"/>
    <col min="516" max="516" width="22.28515625" style="316" customWidth="1"/>
    <col min="517" max="768" width="9.140625" style="316"/>
    <col min="769" max="769" width="10.5703125" style="316" customWidth="1"/>
    <col min="770" max="770" width="78.140625" style="316" customWidth="1"/>
    <col min="771" max="771" width="15.5703125" style="316" customWidth="1"/>
    <col min="772" max="772" width="22.28515625" style="316" customWidth="1"/>
    <col min="773" max="1024" width="9.140625" style="316"/>
    <col min="1025" max="1025" width="10.5703125" style="316" customWidth="1"/>
    <col min="1026" max="1026" width="78.140625" style="316" customWidth="1"/>
    <col min="1027" max="1027" width="15.5703125" style="316" customWidth="1"/>
    <col min="1028" max="1028" width="22.28515625" style="316" customWidth="1"/>
    <col min="1029" max="1280" width="9.140625" style="316"/>
    <col min="1281" max="1281" width="10.5703125" style="316" customWidth="1"/>
    <col min="1282" max="1282" width="78.140625" style="316" customWidth="1"/>
    <col min="1283" max="1283" width="15.5703125" style="316" customWidth="1"/>
    <col min="1284" max="1284" width="22.28515625" style="316" customWidth="1"/>
    <col min="1285" max="1536" width="9.140625" style="316"/>
    <col min="1537" max="1537" width="10.5703125" style="316" customWidth="1"/>
    <col min="1538" max="1538" width="78.140625" style="316" customWidth="1"/>
    <col min="1539" max="1539" width="15.5703125" style="316" customWidth="1"/>
    <col min="1540" max="1540" width="22.28515625" style="316" customWidth="1"/>
    <col min="1541" max="1792" width="9.140625" style="316"/>
    <col min="1793" max="1793" width="10.5703125" style="316" customWidth="1"/>
    <col min="1794" max="1794" width="78.140625" style="316" customWidth="1"/>
    <col min="1795" max="1795" width="15.5703125" style="316" customWidth="1"/>
    <col min="1796" max="1796" width="22.28515625" style="316" customWidth="1"/>
    <col min="1797" max="2048" width="9.140625" style="316"/>
    <col min="2049" max="2049" width="10.5703125" style="316" customWidth="1"/>
    <col min="2050" max="2050" width="78.140625" style="316" customWidth="1"/>
    <col min="2051" max="2051" width="15.5703125" style="316" customWidth="1"/>
    <col min="2052" max="2052" width="22.28515625" style="316" customWidth="1"/>
    <col min="2053" max="2304" width="9.140625" style="316"/>
    <col min="2305" max="2305" width="10.5703125" style="316" customWidth="1"/>
    <col min="2306" max="2306" width="78.140625" style="316" customWidth="1"/>
    <col min="2307" max="2307" width="15.5703125" style="316" customWidth="1"/>
    <col min="2308" max="2308" width="22.28515625" style="316" customWidth="1"/>
    <col min="2309" max="2560" width="9.140625" style="316"/>
    <col min="2561" max="2561" width="10.5703125" style="316" customWidth="1"/>
    <col min="2562" max="2562" width="78.140625" style="316" customWidth="1"/>
    <col min="2563" max="2563" width="15.5703125" style="316" customWidth="1"/>
    <col min="2564" max="2564" width="22.28515625" style="316" customWidth="1"/>
    <col min="2565" max="2816" width="9.140625" style="316"/>
    <col min="2817" max="2817" width="10.5703125" style="316" customWidth="1"/>
    <col min="2818" max="2818" width="78.140625" style="316" customWidth="1"/>
    <col min="2819" max="2819" width="15.5703125" style="316" customWidth="1"/>
    <col min="2820" max="2820" width="22.28515625" style="316" customWidth="1"/>
    <col min="2821" max="3072" width="9.140625" style="316"/>
    <col min="3073" max="3073" width="10.5703125" style="316" customWidth="1"/>
    <col min="3074" max="3074" width="78.140625" style="316" customWidth="1"/>
    <col min="3075" max="3075" width="15.5703125" style="316" customWidth="1"/>
    <col min="3076" max="3076" width="22.28515625" style="316" customWidth="1"/>
    <col min="3077" max="3328" width="9.140625" style="316"/>
    <col min="3329" max="3329" width="10.5703125" style="316" customWidth="1"/>
    <col min="3330" max="3330" width="78.140625" style="316" customWidth="1"/>
    <col min="3331" max="3331" width="15.5703125" style="316" customWidth="1"/>
    <col min="3332" max="3332" width="22.28515625" style="316" customWidth="1"/>
    <col min="3333" max="3584" width="9.140625" style="316"/>
    <col min="3585" max="3585" width="10.5703125" style="316" customWidth="1"/>
    <col min="3586" max="3586" width="78.140625" style="316" customWidth="1"/>
    <col min="3587" max="3587" width="15.5703125" style="316" customWidth="1"/>
    <col min="3588" max="3588" width="22.28515625" style="316" customWidth="1"/>
    <col min="3589" max="3840" width="9.140625" style="316"/>
    <col min="3841" max="3841" width="10.5703125" style="316" customWidth="1"/>
    <col min="3842" max="3842" width="78.140625" style="316" customWidth="1"/>
    <col min="3843" max="3843" width="15.5703125" style="316" customWidth="1"/>
    <col min="3844" max="3844" width="22.28515625" style="316" customWidth="1"/>
    <col min="3845" max="4096" width="9.140625" style="316"/>
    <col min="4097" max="4097" width="10.5703125" style="316" customWidth="1"/>
    <col min="4098" max="4098" width="78.140625" style="316" customWidth="1"/>
    <col min="4099" max="4099" width="15.5703125" style="316" customWidth="1"/>
    <col min="4100" max="4100" width="22.28515625" style="316" customWidth="1"/>
    <col min="4101" max="4352" width="9.140625" style="316"/>
    <col min="4353" max="4353" width="10.5703125" style="316" customWidth="1"/>
    <col min="4354" max="4354" width="78.140625" style="316" customWidth="1"/>
    <col min="4355" max="4355" width="15.5703125" style="316" customWidth="1"/>
    <col min="4356" max="4356" width="22.28515625" style="316" customWidth="1"/>
    <col min="4357" max="4608" width="9.140625" style="316"/>
    <col min="4609" max="4609" width="10.5703125" style="316" customWidth="1"/>
    <col min="4610" max="4610" width="78.140625" style="316" customWidth="1"/>
    <col min="4611" max="4611" width="15.5703125" style="316" customWidth="1"/>
    <col min="4612" max="4612" width="22.28515625" style="316" customWidth="1"/>
    <col min="4613" max="4864" width="9.140625" style="316"/>
    <col min="4865" max="4865" width="10.5703125" style="316" customWidth="1"/>
    <col min="4866" max="4866" width="78.140625" style="316" customWidth="1"/>
    <col min="4867" max="4867" width="15.5703125" style="316" customWidth="1"/>
    <col min="4868" max="4868" width="22.28515625" style="316" customWidth="1"/>
    <col min="4869" max="5120" width="9.140625" style="316"/>
    <col min="5121" max="5121" width="10.5703125" style="316" customWidth="1"/>
    <col min="5122" max="5122" width="78.140625" style="316" customWidth="1"/>
    <col min="5123" max="5123" width="15.5703125" style="316" customWidth="1"/>
    <col min="5124" max="5124" width="22.28515625" style="316" customWidth="1"/>
    <col min="5125" max="5376" width="9.140625" style="316"/>
    <col min="5377" max="5377" width="10.5703125" style="316" customWidth="1"/>
    <col min="5378" max="5378" width="78.140625" style="316" customWidth="1"/>
    <col min="5379" max="5379" width="15.5703125" style="316" customWidth="1"/>
    <col min="5380" max="5380" width="22.28515625" style="316" customWidth="1"/>
    <col min="5381" max="5632" width="9.140625" style="316"/>
    <col min="5633" max="5633" width="10.5703125" style="316" customWidth="1"/>
    <col min="5634" max="5634" width="78.140625" style="316" customWidth="1"/>
    <col min="5635" max="5635" width="15.5703125" style="316" customWidth="1"/>
    <col min="5636" max="5636" width="22.28515625" style="316" customWidth="1"/>
    <col min="5637" max="5888" width="9.140625" style="316"/>
    <col min="5889" max="5889" width="10.5703125" style="316" customWidth="1"/>
    <col min="5890" max="5890" width="78.140625" style="316" customWidth="1"/>
    <col min="5891" max="5891" width="15.5703125" style="316" customWidth="1"/>
    <col min="5892" max="5892" width="22.28515625" style="316" customWidth="1"/>
    <col min="5893" max="6144" width="9.140625" style="316"/>
    <col min="6145" max="6145" width="10.5703125" style="316" customWidth="1"/>
    <col min="6146" max="6146" width="78.140625" style="316" customWidth="1"/>
    <col min="6147" max="6147" width="15.5703125" style="316" customWidth="1"/>
    <col min="6148" max="6148" width="22.28515625" style="316" customWidth="1"/>
    <col min="6149" max="6400" width="9.140625" style="316"/>
    <col min="6401" max="6401" width="10.5703125" style="316" customWidth="1"/>
    <col min="6402" max="6402" width="78.140625" style="316" customWidth="1"/>
    <col min="6403" max="6403" width="15.5703125" style="316" customWidth="1"/>
    <col min="6404" max="6404" width="22.28515625" style="316" customWidth="1"/>
    <col min="6405" max="6656" width="9.140625" style="316"/>
    <col min="6657" max="6657" width="10.5703125" style="316" customWidth="1"/>
    <col min="6658" max="6658" width="78.140625" style="316" customWidth="1"/>
    <col min="6659" max="6659" width="15.5703125" style="316" customWidth="1"/>
    <col min="6660" max="6660" width="22.28515625" style="316" customWidth="1"/>
    <col min="6661" max="6912" width="9.140625" style="316"/>
    <col min="6913" max="6913" width="10.5703125" style="316" customWidth="1"/>
    <col min="6914" max="6914" width="78.140625" style="316" customWidth="1"/>
    <col min="6915" max="6915" width="15.5703125" style="316" customWidth="1"/>
    <col min="6916" max="6916" width="22.28515625" style="316" customWidth="1"/>
    <col min="6917" max="7168" width="9.140625" style="316"/>
    <col min="7169" max="7169" width="10.5703125" style="316" customWidth="1"/>
    <col min="7170" max="7170" width="78.140625" style="316" customWidth="1"/>
    <col min="7171" max="7171" width="15.5703125" style="316" customWidth="1"/>
    <col min="7172" max="7172" width="22.28515625" style="316" customWidth="1"/>
    <col min="7173" max="7424" width="9.140625" style="316"/>
    <col min="7425" max="7425" width="10.5703125" style="316" customWidth="1"/>
    <col min="7426" max="7426" width="78.140625" style="316" customWidth="1"/>
    <col min="7427" max="7427" width="15.5703125" style="316" customWidth="1"/>
    <col min="7428" max="7428" width="22.28515625" style="316" customWidth="1"/>
    <col min="7429" max="7680" width="9.140625" style="316"/>
    <col min="7681" max="7681" width="10.5703125" style="316" customWidth="1"/>
    <col min="7682" max="7682" width="78.140625" style="316" customWidth="1"/>
    <col min="7683" max="7683" width="15.5703125" style="316" customWidth="1"/>
    <col min="7684" max="7684" width="22.28515625" style="316" customWidth="1"/>
    <col min="7685" max="7936" width="9.140625" style="316"/>
    <col min="7937" max="7937" width="10.5703125" style="316" customWidth="1"/>
    <col min="7938" max="7938" width="78.140625" style="316" customWidth="1"/>
    <col min="7939" max="7939" width="15.5703125" style="316" customWidth="1"/>
    <col min="7940" max="7940" width="22.28515625" style="316" customWidth="1"/>
    <col min="7941" max="8192" width="9.140625" style="316"/>
    <col min="8193" max="8193" width="10.5703125" style="316" customWidth="1"/>
    <col min="8194" max="8194" width="78.140625" style="316" customWidth="1"/>
    <col min="8195" max="8195" width="15.5703125" style="316" customWidth="1"/>
    <col min="8196" max="8196" width="22.28515625" style="316" customWidth="1"/>
    <col min="8197" max="8448" width="9.140625" style="316"/>
    <col min="8449" max="8449" width="10.5703125" style="316" customWidth="1"/>
    <col min="8450" max="8450" width="78.140625" style="316" customWidth="1"/>
    <col min="8451" max="8451" width="15.5703125" style="316" customWidth="1"/>
    <col min="8452" max="8452" width="22.28515625" style="316" customWidth="1"/>
    <col min="8453" max="8704" width="9.140625" style="316"/>
    <col min="8705" max="8705" width="10.5703125" style="316" customWidth="1"/>
    <col min="8706" max="8706" width="78.140625" style="316" customWidth="1"/>
    <col min="8707" max="8707" width="15.5703125" style="316" customWidth="1"/>
    <col min="8708" max="8708" width="22.28515625" style="316" customWidth="1"/>
    <col min="8709" max="8960" width="9.140625" style="316"/>
    <col min="8961" max="8961" width="10.5703125" style="316" customWidth="1"/>
    <col min="8962" max="8962" width="78.140625" style="316" customWidth="1"/>
    <col min="8963" max="8963" width="15.5703125" style="316" customWidth="1"/>
    <col min="8964" max="8964" width="22.28515625" style="316" customWidth="1"/>
    <col min="8965" max="9216" width="9.140625" style="316"/>
    <col min="9217" max="9217" width="10.5703125" style="316" customWidth="1"/>
    <col min="9218" max="9218" width="78.140625" style="316" customWidth="1"/>
    <col min="9219" max="9219" width="15.5703125" style="316" customWidth="1"/>
    <col min="9220" max="9220" width="22.28515625" style="316" customWidth="1"/>
    <col min="9221" max="9472" width="9.140625" style="316"/>
    <col min="9473" max="9473" width="10.5703125" style="316" customWidth="1"/>
    <col min="9474" max="9474" width="78.140625" style="316" customWidth="1"/>
    <col min="9475" max="9475" width="15.5703125" style="316" customWidth="1"/>
    <col min="9476" max="9476" width="22.28515625" style="316" customWidth="1"/>
    <col min="9477" max="9728" width="9.140625" style="316"/>
    <col min="9729" max="9729" width="10.5703125" style="316" customWidth="1"/>
    <col min="9730" max="9730" width="78.140625" style="316" customWidth="1"/>
    <col min="9731" max="9731" width="15.5703125" style="316" customWidth="1"/>
    <col min="9732" max="9732" width="22.28515625" style="316" customWidth="1"/>
    <col min="9733" max="9984" width="9.140625" style="316"/>
    <col min="9985" max="9985" width="10.5703125" style="316" customWidth="1"/>
    <col min="9986" max="9986" width="78.140625" style="316" customWidth="1"/>
    <col min="9987" max="9987" width="15.5703125" style="316" customWidth="1"/>
    <col min="9988" max="9988" width="22.28515625" style="316" customWidth="1"/>
    <col min="9989" max="10240" width="9.140625" style="316"/>
    <col min="10241" max="10241" width="10.5703125" style="316" customWidth="1"/>
    <col min="10242" max="10242" width="78.140625" style="316" customWidth="1"/>
    <col min="10243" max="10243" width="15.5703125" style="316" customWidth="1"/>
    <col min="10244" max="10244" width="22.28515625" style="316" customWidth="1"/>
    <col min="10245" max="10496" width="9.140625" style="316"/>
    <col min="10497" max="10497" width="10.5703125" style="316" customWidth="1"/>
    <col min="10498" max="10498" width="78.140625" style="316" customWidth="1"/>
    <col min="10499" max="10499" width="15.5703125" style="316" customWidth="1"/>
    <col min="10500" max="10500" width="22.28515625" style="316" customWidth="1"/>
    <col min="10501" max="10752" width="9.140625" style="316"/>
    <col min="10753" max="10753" width="10.5703125" style="316" customWidth="1"/>
    <col min="10754" max="10754" width="78.140625" style="316" customWidth="1"/>
    <col min="10755" max="10755" width="15.5703125" style="316" customWidth="1"/>
    <col min="10756" max="10756" width="22.28515625" style="316" customWidth="1"/>
    <col min="10757" max="11008" width="9.140625" style="316"/>
    <col min="11009" max="11009" width="10.5703125" style="316" customWidth="1"/>
    <col min="11010" max="11010" width="78.140625" style="316" customWidth="1"/>
    <col min="11011" max="11011" width="15.5703125" style="316" customWidth="1"/>
    <col min="11012" max="11012" width="22.28515625" style="316" customWidth="1"/>
    <col min="11013" max="11264" width="9.140625" style="316"/>
    <col min="11265" max="11265" width="10.5703125" style="316" customWidth="1"/>
    <col min="11266" max="11266" width="78.140625" style="316" customWidth="1"/>
    <col min="11267" max="11267" width="15.5703125" style="316" customWidth="1"/>
    <col min="11268" max="11268" width="22.28515625" style="316" customWidth="1"/>
    <col min="11269" max="11520" width="9.140625" style="316"/>
    <col min="11521" max="11521" width="10.5703125" style="316" customWidth="1"/>
    <col min="11522" max="11522" width="78.140625" style="316" customWidth="1"/>
    <col min="11523" max="11523" width="15.5703125" style="316" customWidth="1"/>
    <col min="11524" max="11524" width="22.28515625" style="316" customWidth="1"/>
    <col min="11525" max="11776" width="9.140625" style="316"/>
    <col min="11777" max="11777" width="10.5703125" style="316" customWidth="1"/>
    <col min="11778" max="11778" width="78.140625" style="316" customWidth="1"/>
    <col min="11779" max="11779" width="15.5703125" style="316" customWidth="1"/>
    <col min="11780" max="11780" width="22.28515625" style="316" customWidth="1"/>
    <col min="11781" max="12032" width="9.140625" style="316"/>
    <col min="12033" max="12033" width="10.5703125" style="316" customWidth="1"/>
    <col min="12034" max="12034" width="78.140625" style="316" customWidth="1"/>
    <col min="12035" max="12035" width="15.5703125" style="316" customWidth="1"/>
    <col min="12036" max="12036" width="22.28515625" style="316" customWidth="1"/>
    <col min="12037" max="12288" width="9.140625" style="316"/>
    <col min="12289" max="12289" width="10.5703125" style="316" customWidth="1"/>
    <col min="12290" max="12290" width="78.140625" style="316" customWidth="1"/>
    <col min="12291" max="12291" width="15.5703125" style="316" customWidth="1"/>
    <col min="12292" max="12292" width="22.28515625" style="316" customWidth="1"/>
    <col min="12293" max="12544" width="9.140625" style="316"/>
    <col min="12545" max="12545" width="10.5703125" style="316" customWidth="1"/>
    <col min="12546" max="12546" width="78.140625" style="316" customWidth="1"/>
    <col min="12547" max="12547" width="15.5703125" style="316" customWidth="1"/>
    <col min="12548" max="12548" width="22.28515625" style="316" customWidth="1"/>
    <col min="12549" max="12800" width="9.140625" style="316"/>
    <col min="12801" max="12801" width="10.5703125" style="316" customWidth="1"/>
    <col min="12802" max="12802" width="78.140625" style="316" customWidth="1"/>
    <col min="12803" max="12803" width="15.5703125" style="316" customWidth="1"/>
    <col min="12804" max="12804" width="22.28515625" style="316" customWidth="1"/>
    <col min="12805" max="13056" width="9.140625" style="316"/>
    <col min="13057" max="13057" width="10.5703125" style="316" customWidth="1"/>
    <col min="13058" max="13058" width="78.140625" style="316" customWidth="1"/>
    <col min="13059" max="13059" width="15.5703125" style="316" customWidth="1"/>
    <col min="13060" max="13060" width="22.28515625" style="316" customWidth="1"/>
    <col min="13061" max="13312" width="9.140625" style="316"/>
    <col min="13313" max="13313" width="10.5703125" style="316" customWidth="1"/>
    <col min="13314" max="13314" width="78.140625" style="316" customWidth="1"/>
    <col min="13315" max="13315" width="15.5703125" style="316" customWidth="1"/>
    <col min="13316" max="13316" width="22.28515625" style="316" customWidth="1"/>
    <col min="13317" max="13568" width="9.140625" style="316"/>
    <col min="13569" max="13569" width="10.5703125" style="316" customWidth="1"/>
    <col min="13570" max="13570" width="78.140625" style="316" customWidth="1"/>
    <col min="13571" max="13571" width="15.5703125" style="316" customWidth="1"/>
    <col min="13572" max="13572" width="22.28515625" style="316" customWidth="1"/>
    <col min="13573" max="13824" width="9.140625" style="316"/>
    <col min="13825" max="13825" width="10.5703125" style="316" customWidth="1"/>
    <col min="13826" max="13826" width="78.140625" style="316" customWidth="1"/>
    <col min="13827" max="13827" width="15.5703125" style="316" customWidth="1"/>
    <col min="13828" max="13828" width="22.28515625" style="316" customWidth="1"/>
    <col min="13829" max="14080" width="9.140625" style="316"/>
    <col min="14081" max="14081" width="10.5703125" style="316" customWidth="1"/>
    <col min="14082" max="14082" width="78.140625" style="316" customWidth="1"/>
    <col min="14083" max="14083" width="15.5703125" style="316" customWidth="1"/>
    <col min="14084" max="14084" width="22.28515625" style="316" customWidth="1"/>
    <col min="14085" max="14336" width="9.140625" style="316"/>
    <col min="14337" max="14337" width="10.5703125" style="316" customWidth="1"/>
    <col min="14338" max="14338" width="78.140625" style="316" customWidth="1"/>
    <col min="14339" max="14339" width="15.5703125" style="316" customWidth="1"/>
    <col min="14340" max="14340" width="22.28515625" style="316" customWidth="1"/>
    <col min="14341" max="14592" width="9.140625" style="316"/>
    <col min="14593" max="14593" width="10.5703125" style="316" customWidth="1"/>
    <col min="14594" max="14594" width="78.140625" style="316" customWidth="1"/>
    <col min="14595" max="14595" width="15.5703125" style="316" customWidth="1"/>
    <col min="14596" max="14596" width="22.28515625" style="316" customWidth="1"/>
    <col min="14597" max="14848" width="9.140625" style="316"/>
    <col min="14849" max="14849" width="10.5703125" style="316" customWidth="1"/>
    <col min="14850" max="14850" width="78.140625" style="316" customWidth="1"/>
    <col min="14851" max="14851" width="15.5703125" style="316" customWidth="1"/>
    <col min="14852" max="14852" width="22.28515625" style="316" customWidth="1"/>
    <col min="14853" max="15104" width="9.140625" style="316"/>
    <col min="15105" max="15105" width="10.5703125" style="316" customWidth="1"/>
    <col min="15106" max="15106" width="78.140625" style="316" customWidth="1"/>
    <col min="15107" max="15107" width="15.5703125" style="316" customWidth="1"/>
    <col min="15108" max="15108" width="22.28515625" style="316" customWidth="1"/>
    <col min="15109" max="15360" width="9.140625" style="316"/>
    <col min="15361" max="15361" width="10.5703125" style="316" customWidth="1"/>
    <col min="15362" max="15362" width="78.140625" style="316" customWidth="1"/>
    <col min="15363" max="15363" width="15.5703125" style="316" customWidth="1"/>
    <col min="15364" max="15364" width="22.28515625" style="316" customWidth="1"/>
    <col min="15365" max="15616" width="9.140625" style="316"/>
    <col min="15617" max="15617" width="10.5703125" style="316" customWidth="1"/>
    <col min="15618" max="15618" width="78.140625" style="316" customWidth="1"/>
    <col min="15619" max="15619" width="15.5703125" style="316" customWidth="1"/>
    <col min="15620" max="15620" width="22.28515625" style="316" customWidth="1"/>
    <col min="15621" max="15872" width="9.140625" style="316"/>
    <col min="15873" max="15873" width="10.5703125" style="316" customWidth="1"/>
    <col min="15874" max="15874" width="78.140625" style="316" customWidth="1"/>
    <col min="15875" max="15875" width="15.5703125" style="316" customWidth="1"/>
    <col min="15876" max="15876" width="22.28515625" style="316" customWidth="1"/>
    <col min="15877" max="16128" width="9.140625" style="316"/>
    <col min="16129" max="16129" width="10.5703125" style="316" customWidth="1"/>
    <col min="16130" max="16130" width="78.140625" style="316" customWidth="1"/>
    <col min="16131" max="16131" width="15.5703125" style="316" customWidth="1"/>
    <col min="16132" max="16132" width="22.28515625" style="316" customWidth="1"/>
    <col min="16133" max="16384" width="9.140625" style="316"/>
  </cols>
  <sheetData>
    <row r="1" spans="1:4" x14ac:dyDescent="0.2">
      <c r="A1" s="316" t="s">
        <v>19290</v>
      </c>
    </row>
    <row r="2" spans="1:4" x14ac:dyDescent="0.2">
      <c r="A2" s="316" t="s">
        <v>161</v>
      </c>
    </row>
    <row r="3" spans="1:4" x14ac:dyDescent="0.2">
      <c r="A3" s="316" t="s">
        <v>35727</v>
      </c>
    </row>
    <row r="4" spans="1:4" x14ac:dyDescent="0.2">
      <c r="A4" s="316" t="s">
        <v>162</v>
      </c>
    </row>
    <row r="5" spans="1:4" x14ac:dyDescent="0.2">
      <c r="A5" s="316" t="s">
        <v>13341</v>
      </c>
    </row>
    <row r="6" spans="1:4" x14ac:dyDescent="0.2">
      <c r="A6" s="316" t="s">
        <v>161</v>
      </c>
    </row>
    <row r="7" spans="1:4" x14ac:dyDescent="0.2">
      <c r="A7" s="316" t="s">
        <v>163</v>
      </c>
      <c r="B7" s="316" t="s">
        <v>164</v>
      </c>
      <c r="C7" s="316" t="s">
        <v>25</v>
      </c>
      <c r="D7" s="316" t="s">
        <v>19292</v>
      </c>
    </row>
    <row r="8" spans="1:4" x14ac:dyDescent="0.2">
      <c r="A8" s="316">
        <v>39847</v>
      </c>
      <c r="B8" s="316" t="s">
        <v>35728</v>
      </c>
      <c r="C8" s="316" t="s">
        <v>35729</v>
      </c>
      <c r="D8" s="591" t="s">
        <v>35730</v>
      </c>
    </row>
    <row r="9" spans="1:4" x14ac:dyDescent="0.2">
      <c r="A9" s="316">
        <v>39844</v>
      </c>
      <c r="B9" s="316" t="s">
        <v>35731</v>
      </c>
      <c r="C9" s="316" t="s">
        <v>35729</v>
      </c>
      <c r="D9" s="591" t="s">
        <v>35732</v>
      </c>
    </row>
    <row r="10" spans="1:4" x14ac:dyDescent="0.2">
      <c r="A10" s="316">
        <v>39846</v>
      </c>
      <c r="B10" s="316" t="s">
        <v>35733</v>
      </c>
      <c r="C10" s="316" t="s">
        <v>35729</v>
      </c>
      <c r="D10" s="591" t="s">
        <v>35734</v>
      </c>
    </row>
    <row r="11" spans="1:4" x14ac:dyDescent="0.2">
      <c r="A11" s="316">
        <v>39838</v>
      </c>
      <c r="B11" s="316" t="s">
        <v>35735</v>
      </c>
      <c r="C11" s="316" t="s">
        <v>35729</v>
      </c>
      <c r="D11" s="591" t="s">
        <v>35736</v>
      </c>
    </row>
    <row r="12" spans="1:4" x14ac:dyDescent="0.2">
      <c r="A12" s="316">
        <v>39839</v>
      </c>
      <c r="B12" s="316" t="s">
        <v>35737</v>
      </c>
      <c r="C12" s="316" t="s">
        <v>35729</v>
      </c>
      <c r="D12" s="591" t="s">
        <v>35738</v>
      </c>
    </row>
    <row r="13" spans="1:4" x14ac:dyDescent="0.2">
      <c r="A13" s="316">
        <v>39841</v>
      </c>
      <c r="B13" s="316" t="s">
        <v>35739</v>
      </c>
      <c r="C13" s="316" t="s">
        <v>35729</v>
      </c>
      <c r="D13" s="591" t="s">
        <v>35740</v>
      </c>
    </row>
    <row r="14" spans="1:4" x14ac:dyDescent="0.2">
      <c r="A14" s="316">
        <v>39842</v>
      </c>
      <c r="B14" s="316" t="s">
        <v>35741</v>
      </c>
      <c r="C14" s="316" t="s">
        <v>35729</v>
      </c>
      <c r="D14" s="591" t="s">
        <v>35742</v>
      </c>
    </row>
    <row r="15" spans="1:4" x14ac:dyDescent="0.2">
      <c r="A15" s="316">
        <v>39843</v>
      </c>
      <c r="B15" s="316" t="s">
        <v>35743</v>
      </c>
      <c r="C15" s="316" t="s">
        <v>35729</v>
      </c>
      <c r="D15" s="591" t="s">
        <v>35744</v>
      </c>
    </row>
    <row r="16" spans="1:4" x14ac:dyDescent="0.2">
      <c r="A16" s="316">
        <v>2404</v>
      </c>
      <c r="B16" s="316" t="s">
        <v>35745</v>
      </c>
      <c r="C16" s="316" t="s">
        <v>35746</v>
      </c>
      <c r="D16" s="591" t="s">
        <v>35747</v>
      </c>
    </row>
    <row r="17" spans="1:4" x14ac:dyDescent="0.2">
      <c r="A17" s="316">
        <v>2720</v>
      </c>
      <c r="B17" s="316" t="s">
        <v>35748</v>
      </c>
      <c r="C17" s="316" t="s">
        <v>35749</v>
      </c>
      <c r="D17" s="591" t="s">
        <v>35750</v>
      </c>
    </row>
    <row r="18" spans="1:4" x14ac:dyDescent="0.2">
      <c r="A18" s="316">
        <v>2719</v>
      </c>
      <c r="B18" s="316" t="s">
        <v>35751</v>
      </c>
      <c r="C18" s="316" t="s">
        <v>35749</v>
      </c>
      <c r="D18" s="591" t="s">
        <v>35752</v>
      </c>
    </row>
    <row r="19" spans="1:4" x14ac:dyDescent="0.2">
      <c r="A19" s="316">
        <v>3378</v>
      </c>
      <c r="B19" s="316" t="s">
        <v>35753</v>
      </c>
      <c r="C19" s="316" t="s">
        <v>35729</v>
      </c>
      <c r="D19" s="591" t="s">
        <v>33854</v>
      </c>
    </row>
    <row r="20" spans="1:4" x14ac:dyDescent="0.2">
      <c r="A20" s="316">
        <v>3380</v>
      </c>
      <c r="B20" s="316" t="s">
        <v>35754</v>
      </c>
      <c r="C20" s="316" t="s">
        <v>35729</v>
      </c>
      <c r="D20" s="591" t="s">
        <v>6194</v>
      </c>
    </row>
    <row r="21" spans="1:4" x14ac:dyDescent="0.2">
      <c r="A21" s="316">
        <v>3379</v>
      </c>
      <c r="B21" s="316" t="s">
        <v>35755</v>
      </c>
      <c r="C21" s="316" t="s">
        <v>35729</v>
      </c>
      <c r="D21" s="591" t="s">
        <v>35756</v>
      </c>
    </row>
    <row r="22" spans="1:4" x14ac:dyDescent="0.2">
      <c r="A22" s="316">
        <v>13382</v>
      </c>
      <c r="B22" s="316" t="s">
        <v>35757</v>
      </c>
      <c r="C22" s="316" t="s">
        <v>35729</v>
      </c>
      <c r="D22" s="591" t="s">
        <v>35758</v>
      </c>
    </row>
    <row r="23" spans="1:4" x14ac:dyDescent="0.2">
      <c r="A23" s="316">
        <v>4126</v>
      </c>
      <c r="B23" s="316" t="s">
        <v>35759</v>
      </c>
      <c r="C23" s="316" t="s">
        <v>35729</v>
      </c>
      <c r="D23" s="591" t="s">
        <v>166</v>
      </c>
    </row>
    <row r="24" spans="1:4" x14ac:dyDescent="0.2">
      <c r="A24" s="316">
        <v>10615</v>
      </c>
      <c r="B24" s="316" t="s">
        <v>35760</v>
      </c>
      <c r="C24" s="316" t="s">
        <v>35729</v>
      </c>
      <c r="D24" s="591" t="s">
        <v>35761</v>
      </c>
    </row>
    <row r="25" spans="1:4" x14ac:dyDescent="0.2">
      <c r="A25" s="316">
        <v>21136</v>
      </c>
      <c r="B25" s="316" t="s">
        <v>35762</v>
      </c>
      <c r="C25" s="316" t="s">
        <v>35763</v>
      </c>
      <c r="D25" s="591" t="s">
        <v>4403</v>
      </c>
    </row>
    <row r="26" spans="1:4" x14ac:dyDescent="0.2">
      <c r="A26" s="316">
        <v>21128</v>
      </c>
      <c r="B26" s="316" t="s">
        <v>35764</v>
      </c>
      <c r="C26" s="316" t="s">
        <v>35763</v>
      </c>
      <c r="D26" s="591" t="s">
        <v>413</v>
      </c>
    </row>
    <row r="27" spans="1:4" x14ac:dyDescent="0.2">
      <c r="A27" s="316">
        <v>21130</v>
      </c>
      <c r="B27" s="316" t="s">
        <v>35765</v>
      </c>
      <c r="C27" s="316" t="s">
        <v>35763</v>
      </c>
      <c r="D27" s="591" t="s">
        <v>1219</v>
      </c>
    </row>
    <row r="28" spans="1:4" x14ac:dyDescent="0.2">
      <c r="A28" s="316">
        <v>21135</v>
      </c>
      <c r="B28" s="316" t="s">
        <v>35766</v>
      </c>
      <c r="C28" s="316" t="s">
        <v>35763</v>
      </c>
      <c r="D28" s="591" t="s">
        <v>35767</v>
      </c>
    </row>
    <row r="29" spans="1:4" x14ac:dyDescent="0.2">
      <c r="A29" s="316">
        <v>38605</v>
      </c>
      <c r="B29" s="316" t="s">
        <v>35768</v>
      </c>
      <c r="C29" s="316" t="s">
        <v>35729</v>
      </c>
      <c r="D29" s="591" t="s">
        <v>35769</v>
      </c>
    </row>
    <row r="30" spans="1:4" x14ac:dyDescent="0.2">
      <c r="A30" s="316">
        <v>11270</v>
      </c>
      <c r="B30" s="316" t="s">
        <v>35770</v>
      </c>
      <c r="C30" s="316" t="s">
        <v>35729</v>
      </c>
      <c r="D30" s="591" t="s">
        <v>497</v>
      </c>
    </row>
    <row r="31" spans="1:4" x14ac:dyDescent="0.2">
      <c r="A31" s="316">
        <v>412</v>
      </c>
      <c r="B31" s="316" t="s">
        <v>35771</v>
      </c>
      <c r="C31" s="316" t="s">
        <v>35729</v>
      </c>
      <c r="D31" s="591" t="s">
        <v>168</v>
      </c>
    </row>
    <row r="32" spans="1:4" x14ac:dyDescent="0.2">
      <c r="A32" s="316">
        <v>414</v>
      </c>
      <c r="B32" s="316" t="s">
        <v>35772</v>
      </c>
      <c r="C32" s="316" t="s">
        <v>35729</v>
      </c>
      <c r="D32" s="591" t="s">
        <v>169</v>
      </c>
    </row>
    <row r="33" spans="1:4" x14ac:dyDescent="0.2">
      <c r="A33" s="316">
        <v>410</v>
      </c>
      <c r="B33" s="316" t="s">
        <v>35773</v>
      </c>
      <c r="C33" s="316" t="s">
        <v>35729</v>
      </c>
      <c r="D33" s="591" t="s">
        <v>170</v>
      </c>
    </row>
    <row r="34" spans="1:4" x14ac:dyDescent="0.2">
      <c r="A34" s="316">
        <v>411</v>
      </c>
      <c r="B34" s="316" t="s">
        <v>35774</v>
      </c>
      <c r="C34" s="316" t="s">
        <v>35729</v>
      </c>
      <c r="D34" s="591" t="s">
        <v>171</v>
      </c>
    </row>
    <row r="35" spans="1:4" x14ac:dyDescent="0.2">
      <c r="A35" s="316">
        <v>408</v>
      </c>
      <c r="B35" s="316" t="s">
        <v>35775</v>
      </c>
      <c r="C35" s="316" t="s">
        <v>35729</v>
      </c>
      <c r="D35" s="591" t="s">
        <v>172</v>
      </c>
    </row>
    <row r="36" spans="1:4" x14ac:dyDescent="0.2">
      <c r="A36" s="316">
        <v>39131</v>
      </c>
      <c r="B36" s="316" t="s">
        <v>35776</v>
      </c>
      <c r="C36" s="316" t="s">
        <v>35729</v>
      </c>
      <c r="D36" s="591" t="s">
        <v>13653</v>
      </c>
    </row>
    <row r="37" spans="1:4" x14ac:dyDescent="0.2">
      <c r="A37" s="316">
        <v>394</v>
      </c>
      <c r="B37" s="316" t="s">
        <v>35777</v>
      </c>
      <c r="C37" s="316" t="s">
        <v>35729</v>
      </c>
      <c r="D37" s="591" t="s">
        <v>373</v>
      </c>
    </row>
    <row r="38" spans="1:4" x14ac:dyDescent="0.2">
      <c r="A38" s="316">
        <v>39130</v>
      </c>
      <c r="B38" s="316" t="s">
        <v>35778</v>
      </c>
      <c r="C38" s="316" t="s">
        <v>35729</v>
      </c>
      <c r="D38" s="591" t="s">
        <v>1143</v>
      </c>
    </row>
    <row r="39" spans="1:4" x14ac:dyDescent="0.2">
      <c r="A39" s="316">
        <v>395</v>
      </c>
      <c r="B39" s="316" t="s">
        <v>35779</v>
      </c>
      <c r="C39" s="316" t="s">
        <v>35729</v>
      </c>
      <c r="D39" s="591" t="s">
        <v>173</v>
      </c>
    </row>
    <row r="40" spans="1:4" x14ac:dyDescent="0.2">
      <c r="A40" s="316">
        <v>39127</v>
      </c>
      <c r="B40" s="316" t="s">
        <v>35780</v>
      </c>
      <c r="C40" s="316" t="s">
        <v>35729</v>
      </c>
      <c r="D40" s="591" t="s">
        <v>456</v>
      </c>
    </row>
    <row r="41" spans="1:4" x14ac:dyDescent="0.2">
      <c r="A41" s="316">
        <v>392</v>
      </c>
      <c r="B41" s="316" t="s">
        <v>35781</v>
      </c>
      <c r="C41" s="316" t="s">
        <v>35729</v>
      </c>
      <c r="D41" s="591" t="s">
        <v>172</v>
      </c>
    </row>
    <row r="42" spans="1:4" x14ac:dyDescent="0.2">
      <c r="A42" s="316">
        <v>39129</v>
      </c>
      <c r="B42" s="316" t="s">
        <v>35782</v>
      </c>
      <c r="C42" s="316" t="s">
        <v>35729</v>
      </c>
      <c r="D42" s="591" t="s">
        <v>847</v>
      </c>
    </row>
    <row r="43" spans="1:4" x14ac:dyDescent="0.2">
      <c r="A43" s="316">
        <v>393</v>
      </c>
      <c r="B43" s="316" t="s">
        <v>35783</v>
      </c>
      <c r="C43" s="316" t="s">
        <v>35729</v>
      </c>
      <c r="D43" s="591" t="s">
        <v>1052</v>
      </c>
    </row>
    <row r="44" spans="1:4" x14ac:dyDescent="0.2">
      <c r="A44" s="316">
        <v>39133</v>
      </c>
      <c r="B44" s="316" t="s">
        <v>35784</v>
      </c>
      <c r="C44" s="316" t="s">
        <v>35729</v>
      </c>
      <c r="D44" s="591" t="s">
        <v>915</v>
      </c>
    </row>
    <row r="45" spans="1:4" x14ac:dyDescent="0.2">
      <c r="A45" s="316">
        <v>397</v>
      </c>
      <c r="B45" s="316" t="s">
        <v>35785</v>
      </c>
      <c r="C45" s="316" t="s">
        <v>35729</v>
      </c>
      <c r="D45" s="591" t="s">
        <v>21300</v>
      </c>
    </row>
    <row r="46" spans="1:4" x14ac:dyDescent="0.2">
      <c r="A46" s="316">
        <v>39132</v>
      </c>
      <c r="B46" s="316" t="s">
        <v>35786</v>
      </c>
      <c r="C46" s="316" t="s">
        <v>35729</v>
      </c>
      <c r="D46" s="591" t="s">
        <v>480</v>
      </c>
    </row>
    <row r="47" spans="1:4" x14ac:dyDescent="0.2">
      <c r="A47" s="316">
        <v>396</v>
      </c>
      <c r="B47" s="316" t="s">
        <v>35787</v>
      </c>
      <c r="C47" s="316" t="s">
        <v>35729</v>
      </c>
      <c r="D47" s="591" t="s">
        <v>320</v>
      </c>
    </row>
    <row r="48" spans="1:4" x14ac:dyDescent="0.2">
      <c r="A48" s="316">
        <v>39135</v>
      </c>
      <c r="B48" s="316" t="s">
        <v>35788</v>
      </c>
      <c r="C48" s="316" t="s">
        <v>35729</v>
      </c>
      <c r="D48" s="591" t="s">
        <v>35789</v>
      </c>
    </row>
    <row r="49" spans="1:4" x14ac:dyDescent="0.2">
      <c r="A49" s="316">
        <v>39128</v>
      </c>
      <c r="B49" s="316" t="s">
        <v>35790</v>
      </c>
      <c r="C49" s="316" t="s">
        <v>35729</v>
      </c>
      <c r="D49" s="591" t="s">
        <v>1144</v>
      </c>
    </row>
    <row r="50" spans="1:4" x14ac:dyDescent="0.2">
      <c r="A50" s="316">
        <v>400</v>
      </c>
      <c r="B50" s="316" t="s">
        <v>35791</v>
      </c>
      <c r="C50" s="316" t="s">
        <v>35729</v>
      </c>
      <c r="D50" s="591" t="s">
        <v>168</v>
      </c>
    </row>
    <row r="51" spans="1:4" x14ac:dyDescent="0.2">
      <c r="A51" s="316">
        <v>39125</v>
      </c>
      <c r="B51" s="316" t="s">
        <v>35792</v>
      </c>
      <c r="C51" s="316" t="s">
        <v>35729</v>
      </c>
      <c r="D51" s="591" t="s">
        <v>1144</v>
      </c>
    </row>
    <row r="52" spans="1:4" x14ac:dyDescent="0.2">
      <c r="A52" s="316">
        <v>39134</v>
      </c>
      <c r="B52" s="316" t="s">
        <v>35793</v>
      </c>
      <c r="C52" s="316" t="s">
        <v>35729</v>
      </c>
      <c r="D52" s="591" t="s">
        <v>1389</v>
      </c>
    </row>
    <row r="53" spans="1:4" x14ac:dyDescent="0.2">
      <c r="A53" s="316">
        <v>398</v>
      </c>
      <c r="B53" s="316" t="s">
        <v>35794</v>
      </c>
      <c r="C53" s="316" t="s">
        <v>35729</v>
      </c>
      <c r="D53" s="591" t="s">
        <v>231</v>
      </c>
    </row>
    <row r="54" spans="1:4" x14ac:dyDescent="0.2">
      <c r="A54" s="316">
        <v>39126</v>
      </c>
      <c r="B54" s="316" t="s">
        <v>35795</v>
      </c>
      <c r="C54" s="316" t="s">
        <v>35729</v>
      </c>
      <c r="D54" s="591" t="s">
        <v>233</v>
      </c>
    </row>
    <row r="55" spans="1:4" x14ac:dyDescent="0.2">
      <c r="A55" s="316">
        <v>399</v>
      </c>
      <c r="B55" s="316" t="s">
        <v>35796</v>
      </c>
      <c r="C55" s="316" t="s">
        <v>35729</v>
      </c>
      <c r="D55" s="591" t="s">
        <v>18044</v>
      </c>
    </row>
    <row r="56" spans="1:4" x14ac:dyDescent="0.2">
      <c r="A56" s="316">
        <v>39158</v>
      </c>
      <c r="B56" s="316" t="s">
        <v>35797</v>
      </c>
      <c r="C56" s="316" t="s">
        <v>35729</v>
      </c>
      <c r="D56" s="591" t="s">
        <v>6768</v>
      </c>
    </row>
    <row r="57" spans="1:4" x14ac:dyDescent="0.2">
      <c r="A57" s="316">
        <v>39141</v>
      </c>
      <c r="B57" s="316" t="s">
        <v>35798</v>
      </c>
      <c r="C57" s="316" t="s">
        <v>35729</v>
      </c>
      <c r="D57" s="591" t="s">
        <v>340</v>
      </c>
    </row>
    <row r="58" spans="1:4" x14ac:dyDescent="0.2">
      <c r="A58" s="316">
        <v>39140</v>
      </c>
      <c r="B58" s="316" t="s">
        <v>35799</v>
      </c>
      <c r="C58" s="316" t="s">
        <v>35729</v>
      </c>
      <c r="D58" s="591" t="s">
        <v>318</v>
      </c>
    </row>
    <row r="59" spans="1:4" x14ac:dyDescent="0.2">
      <c r="A59" s="316">
        <v>39137</v>
      </c>
      <c r="B59" s="316" t="s">
        <v>35800</v>
      </c>
      <c r="C59" s="316" t="s">
        <v>35729</v>
      </c>
      <c r="D59" s="591" t="s">
        <v>1191</v>
      </c>
    </row>
    <row r="60" spans="1:4" x14ac:dyDescent="0.2">
      <c r="A60" s="316">
        <v>39139</v>
      </c>
      <c r="B60" s="316" t="s">
        <v>35801</v>
      </c>
      <c r="C60" s="316" t="s">
        <v>35729</v>
      </c>
      <c r="D60" s="591" t="s">
        <v>1478</v>
      </c>
    </row>
    <row r="61" spans="1:4" x14ac:dyDescent="0.2">
      <c r="A61" s="316">
        <v>39143</v>
      </c>
      <c r="B61" s="316" t="s">
        <v>35802</v>
      </c>
      <c r="C61" s="316" t="s">
        <v>35729</v>
      </c>
      <c r="D61" s="591" t="s">
        <v>334</v>
      </c>
    </row>
    <row r="62" spans="1:4" x14ac:dyDescent="0.2">
      <c r="A62" s="316">
        <v>39142</v>
      </c>
      <c r="B62" s="316" t="s">
        <v>35803</v>
      </c>
      <c r="C62" s="316" t="s">
        <v>35729</v>
      </c>
      <c r="D62" s="591" t="s">
        <v>709</v>
      </c>
    </row>
    <row r="63" spans="1:4" x14ac:dyDescent="0.2">
      <c r="A63" s="316">
        <v>39138</v>
      </c>
      <c r="B63" s="316" t="s">
        <v>35804</v>
      </c>
      <c r="C63" s="316" t="s">
        <v>35729</v>
      </c>
      <c r="D63" s="591" t="s">
        <v>198</v>
      </c>
    </row>
    <row r="64" spans="1:4" x14ac:dyDescent="0.2">
      <c r="A64" s="316">
        <v>39136</v>
      </c>
      <c r="B64" s="316" t="s">
        <v>35805</v>
      </c>
      <c r="C64" s="316" t="s">
        <v>35729</v>
      </c>
      <c r="D64" s="591" t="s">
        <v>884</v>
      </c>
    </row>
    <row r="65" spans="1:4" x14ac:dyDescent="0.2">
      <c r="A65" s="316">
        <v>39144</v>
      </c>
      <c r="B65" s="316" t="s">
        <v>35806</v>
      </c>
      <c r="C65" s="316" t="s">
        <v>35729</v>
      </c>
      <c r="D65" s="591" t="s">
        <v>173</v>
      </c>
    </row>
    <row r="66" spans="1:4" x14ac:dyDescent="0.2">
      <c r="A66" s="316">
        <v>39145</v>
      </c>
      <c r="B66" s="316" t="s">
        <v>35807</v>
      </c>
      <c r="C66" s="316" t="s">
        <v>35729</v>
      </c>
      <c r="D66" s="591" t="s">
        <v>747</v>
      </c>
    </row>
    <row r="67" spans="1:4" x14ac:dyDescent="0.2">
      <c r="A67" s="316">
        <v>12615</v>
      </c>
      <c r="B67" s="316" t="s">
        <v>35808</v>
      </c>
      <c r="C67" s="316" t="s">
        <v>35729</v>
      </c>
      <c r="D67" s="591" t="s">
        <v>208</v>
      </c>
    </row>
    <row r="68" spans="1:4" x14ac:dyDescent="0.2">
      <c r="A68" s="316">
        <v>11927</v>
      </c>
      <c r="B68" s="316" t="s">
        <v>35809</v>
      </c>
      <c r="C68" s="316" t="s">
        <v>35729</v>
      </c>
      <c r="D68" s="591" t="s">
        <v>24213</v>
      </c>
    </row>
    <row r="69" spans="1:4" x14ac:dyDescent="0.2">
      <c r="A69" s="316">
        <v>11928</v>
      </c>
      <c r="B69" s="316" t="s">
        <v>35810</v>
      </c>
      <c r="C69" s="316" t="s">
        <v>35729</v>
      </c>
      <c r="D69" s="591" t="s">
        <v>264</v>
      </c>
    </row>
    <row r="70" spans="1:4" x14ac:dyDescent="0.2">
      <c r="A70" s="316">
        <v>11929</v>
      </c>
      <c r="B70" s="316" t="s">
        <v>35811</v>
      </c>
      <c r="C70" s="316" t="s">
        <v>35729</v>
      </c>
      <c r="D70" s="591" t="s">
        <v>2083</v>
      </c>
    </row>
    <row r="71" spans="1:4" x14ac:dyDescent="0.2">
      <c r="A71" s="316">
        <v>36801</v>
      </c>
      <c r="B71" s="316" t="s">
        <v>35812</v>
      </c>
      <c r="C71" s="316" t="s">
        <v>35729</v>
      </c>
      <c r="D71" s="591" t="s">
        <v>5293</v>
      </c>
    </row>
    <row r="72" spans="1:4" x14ac:dyDescent="0.2">
      <c r="A72" s="316">
        <v>36246</v>
      </c>
      <c r="B72" s="316" t="s">
        <v>35813</v>
      </c>
      <c r="C72" s="316" t="s">
        <v>35763</v>
      </c>
      <c r="D72" s="591" t="s">
        <v>2784</v>
      </c>
    </row>
    <row r="73" spans="1:4" x14ac:dyDescent="0.2">
      <c r="A73" s="316">
        <v>37600</v>
      </c>
      <c r="B73" s="316" t="s">
        <v>35814</v>
      </c>
      <c r="C73" s="316" t="s">
        <v>35729</v>
      </c>
      <c r="D73" s="591" t="s">
        <v>35815</v>
      </c>
    </row>
    <row r="74" spans="1:4" x14ac:dyDescent="0.2">
      <c r="A74" s="316">
        <v>37599</v>
      </c>
      <c r="B74" s="316" t="s">
        <v>35816</v>
      </c>
      <c r="C74" s="316" t="s">
        <v>35729</v>
      </c>
      <c r="D74" s="591" t="s">
        <v>16845</v>
      </c>
    </row>
    <row r="75" spans="1:4" x14ac:dyDescent="0.2">
      <c r="A75" s="316">
        <v>1</v>
      </c>
      <c r="B75" s="316" t="s">
        <v>35817</v>
      </c>
      <c r="C75" s="316" t="s">
        <v>35818</v>
      </c>
      <c r="D75" s="591" t="s">
        <v>18970</v>
      </c>
    </row>
    <row r="76" spans="1:4" x14ac:dyDescent="0.2">
      <c r="A76" s="316">
        <v>3</v>
      </c>
      <c r="B76" s="316" t="s">
        <v>35819</v>
      </c>
      <c r="C76" s="316" t="s">
        <v>35820</v>
      </c>
      <c r="D76" s="591" t="s">
        <v>216</v>
      </c>
    </row>
    <row r="77" spans="1:4" x14ac:dyDescent="0.2">
      <c r="A77" s="316">
        <v>26</v>
      </c>
      <c r="B77" s="316" t="s">
        <v>35821</v>
      </c>
      <c r="C77" s="316" t="s">
        <v>35818</v>
      </c>
      <c r="D77" s="591" t="s">
        <v>1202</v>
      </c>
    </row>
    <row r="78" spans="1:4" x14ac:dyDescent="0.2">
      <c r="A78" s="316">
        <v>20</v>
      </c>
      <c r="B78" s="316" t="s">
        <v>35822</v>
      </c>
      <c r="C78" s="316" t="s">
        <v>35818</v>
      </c>
      <c r="D78" s="591" t="s">
        <v>218</v>
      </c>
    </row>
    <row r="79" spans="1:4" x14ac:dyDescent="0.2">
      <c r="A79" s="316">
        <v>21</v>
      </c>
      <c r="B79" s="316" t="s">
        <v>35823</v>
      </c>
      <c r="C79" s="316" t="s">
        <v>35818</v>
      </c>
      <c r="D79" s="591" t="s">
        <v>218</v>
      </c>
    </row>
    <row r="80" spans="1:4" x14ac:dyDescent="0.2">
      <c r="A80" s="316">
        <v>24</v>
      </c>
      <c r="B80" s="316" t="s">
        <v>35824</v>
      </c>
      <c r="C80" s="316" t="s">
        <v>35818</v>
      </c>
      <c r="D80" s="591" t="s">
        <v>218</v>
      </c>
    </row>
    <row r="81" spans="1:4" x14ac:dyDescent="0.2">
      <c r="A81" s="316">
        <v>25</v>
      </c>
      <c r="B81" s="316" t="s">
        <v>35825</v>
      </c>
      <c r="C81" s="316" t="s">
        <v>35818</v>
      </c>
      <c r="D81" s="591" t="s">
        <v>218</v>
      </c>
    </row>
    <row r="82" spans="1:4" x14ac:dyDescent="0.2">
      <c r="A82" s="316">
        <v>43065</v>
      </c>
      <c r="B82" s="316" t="s">
        <v>35826</v>
      </c>
      <c r="C82" s="316" t="s">
        <v>35818</v>
      </c>
      <c r="D82" s="591" t="s">
        <v>303</v>
      </c>
    </row>
    <row r="83" spans="1:4" x14ac:dyDescent="0.2">
      <c r="A83" s="316">
        <v>34341</v>
      </c>
      <c r="B83" s="316" t="s">
        <v>35827</v>
      </c>
      <c r="C83" s="316" t="s">
        <v>35818</v>
      </c>
      <c r="D83" s="591" t="s">
        <v>1119</v>
      </c>
    </row>
    <row r="84" spans="1:4" x14ac:dyDescent="0.2">
      <c r="A84" s="316">
        <v>22</v>
      </c>
      <c r="B84" s="316" t="s">
        <v>35828</v>
      </c>
      <c r="C84" s="316" t="s">
        <v>35818</v>
      </c>
      <c r="D84" s="591" t="s">
        <v>296</v>
      </c>
    </row>
    <row r="85" spans="1:4" x14ac:dyDescent="0.2">
      <c r="A85" s="316">
        <v>23</v>
      </c>
      <c r="B85" s="316" t="s">
        <v>35829</v>
      </c>
      <c r="C85" s="316" t="s">
        <v>35818</v>
      </c>
      <c r="D85" s="591" t="s">
        <v>13739</v>
      </c>
    </row>
    <row r="86" spans="1:4" x14ac:dyDescent="0.2">
      <c r="A86" s="316">
        <v>34439</v>
      </c>
      <c r="B86" s="316" t="s">
        <v>35830</v>
      </c>
      <c r="C86" s="316" t="s">
        <v>35818</v>
      </c>
      <c r="D86" s="591" t="s">
        <v>302</v>
      </c>
    </row>
    <row r="87" spans="1:4" x14ac:dyDescent="0.2">
      <c r="A87" s="316">
        <v>34</v>
      </c>
      <c r="B87" s="316" t="s">
        <v>35831</v>
      </c>
      <c r="C87" s="316" t="s">
        <v>35818</v>
      </c>
      <c r="D87" s="591" t="s">
        <v>18642</v>
      </c>
    </row>
    <row r="88" spans="1:4" x14ac:dyDescent="0.2">
      <c r="A88" s="316">
        <v>34441</v>
      </c>
      <c r="B88" s="316" t="s">
        <v>35832</v>
      </c>
      <c r="C88" s="316" t="s">
        <v>35818</v>
      </c>
      <c r="D88" s="591" t="s">
        <v>24213</v>
      </c>
    </row>
    <row r="89" spans="1:4" x14ac:dyDescent="0.2">
      <c r="A89" s="316">
        <v>31</v>
      </c>
      <c r="B89" s="316" t="s">
        <v>35833</v>
      </c>
      <c r="C89" s="316" t="s">
        <v>35818</v>
      </c>
      <c r="D89" s="591" t="s">
        <v>215</v>
      </c>
    </row>
    <row r="90" spans="1:4" x14ac:dyDescent="0.2">
      <c r="A90" s="316">
        <v>34443</v>
      </c>
      <c r="B90" s="316" t="s">
        <v>35834</v>
      </c>
      <c r="C90" s="316" t="s">
        <v>35818</v>
      </c>
      <c r="D90" s="591" t="s">
        <v>24213</v>
      </c>
    </row>
    <row r="91" spans="1:4" x14ac:dyDescent="0.2">
      <c r="A91" s="316">
        <v>27</v>
      </c>
      <c r="B91" s="316" t="s">
        <v>35835</v>
      </c>
      <c r="C91" s="316" t="s">
        <v>35818</v>
      </c>
      <c r="D91" s="591" t="s">
        <v>215</v>
      </c>
    </row>
    <row r="92" spans="1:4" x14ac:dyDescent="0.2">
      <c r="A92" s="316">
        <v>34446</v>
      </c>
      <c r="B92" s="316" t="s">
        <v>35836</v>
      </c>
      <c r="C92" s="316" t="s">
        <v>35818</v>
      </c>
      <c r="D92" s="591" t="s">
        <v>24213</v>
      </c>
    </row>
    <row r="93" spans="1:4" x14ac:dyDescent="0.2">
      <c r="A93" s="316">
        <v>29</v>
      </c>
      <c r="B93" s="316" t="s">
        <v>35837</v>
      </c>
      <c r="C93" s="316" t="s">
        <v>35818</v>
      </c>
      <c r="D93" s="591" t="s">
        <v>1164</v>
      </c>
    </row>
    <row r="94" spans="1:4" x14ac:dyDescent="0.2">
      <c r="A94" s="316">
        <v>28</v>
      </c>
      <c r="B94" s="316" t="s">
        <v>35838</v>
      </c>
      <c r="C94" s="316" t="s">
        <v>35818</v>
      </c>
      <c r="D94" s="591" t="s">
        <v>425</v>
      </c>
    </row>
    <row r="95" spans="1:4" x14ac:dyDescent="0.2">
      <c r="A95" s="316">
        <v>34449</v>
      </c>
      <c r="B95" s="316" t="s">
        <v>35839</v>
      </c>
      <c r="C95" s="316" t="s">
        <v>35818</v>
      </c>
      <c r="D95" s="591" t="s">
        <v>29628</v>
      </c>
    </row>
    <row r="96" spans="1:4" x14ac:dyDescent="0.2">
      <c r="A96" s="316">
        <v>32</v>
      </c>
      <c r="B96" s="316" t="s">
        <v>35840</v>
      </c>
      <c r="C96" s="316" t="s">
        <v>35818</v>
      </c>
      <c r="D96" s="591" t="s">
        <v>677</v>
      </c>
    </row>
    <row r="97" spans="1:4" x14ac:dyDescent="0.2">
      <c r="A97" s="316">
        <v>33</v>
      </c>
      <c r="B97" s="316" t="s">
        <v>35841</v>
      </c>
      <c r="C97" s="316" t="s">
        <v>35818</v>
      </c>
      <c r="D97" s="591" t="s">
        <v>1069</v>
      </c>
    </row>
    <row r="98" spans="1:4" x14ac:dyDescent="0.2">
      <c r="A98" s="316">
        <v>34343</v>
      </c>
      <c r="B98" s="316" t="s">
        <v>35842</v>
      </c>
      <c r="C98" s="316" t="s">
        <v>35818</v>
      </c>
      <c r="D98" s="591" t="s">
        <v>13733</v>
      </c>
    </row>
    <row r="99" spans="1:4" x14ac:dyDescent="0.2">
      <c r="A99" s="316">
        <v>34452</v>
      </c>
      <c r="B99" s="316" t="s">
        <v>35843</v>
      </c>
      <c r="C99" s="316" t="s">
        <v>35818</v>
      </c>
      <c r="D99" s="591" t="s">
        <v>495</v>
      </c>
    </row>
    <row r="100" spans="1:4" x14ac:dyDescent="0.2">
      <c r="A100" s="316">
        <v>36</v>
      </c>
      <c r="B100" s="316" t="s">
        <v>35844</v>
      </c>
      <c r="C100" s="316" t="s">
        <v>35818</v>
      </c>
      <c r="D100" s="591" t="s">
        <v>31280</v>
      </c>
    </row>
    <row r="101" spans="1:4" x14ac:dyDescent="0.2">
      <c r="A101" s="316">
        <v>34456</v>
      </c>
      <c r="B101" s="316" t="s">
        <v>35845</v>
      </c>
      <c r="C101" s="316" t="s">
        <v>35818</v>
      </c>
      <c r="D101" s="591" t="s">
        <v>495</v>
      </c>
    </row>
    <row r="102" spans="1:4" x14ac:dyDescent="0.2">
      <c r="A102" s="316">
        <v>39</v>
      </c>
      <c r="B102" s="316" t="s">
        <v>35846</v>
      </c>
      <c r="C102" s="316" t="s">
        <v>35818</v>
      </c>
      <c r="D102" s="591" t="s">
        <v>31280</v>
      </c>
    </row>
    <row r="103" spans="1:4" x14ac:dyDescent="0.2">
      <c r="A103" s="316">
        <v>34457</v>
      </c>
      <c r="B103" s="316" t="s">
        <v>35847</v>
      </c>
      <c r="C103" s="316" t="s">
        <v>35818</v>
      </c>
      <c r="D103" s="591" t="s">
        <v>881</v>
      </c>
    </row>
    <row r="104" spans="1:4" x14ac:dyDescent="0.2">
      <c r="A104" s="316">
        <v>40</v>
      </c>
      <c r="B104" s="316" t="s">
        <v>35848</v>
      </c>
      <c r="C104" s="316" t="s">
        <v>35818</v>
      </c>
      <c r="D104" s="591" t="s">
        <v>790</v>
      </c>
    </row>
    <row r="105" spans="1:4" x14ac:dyDescent="0.2">
      <c r="A105" s="316">
        <v>34460</v>
      </c>
      <c r="B105" s="316" t="s">
        <v>35849</v>
      </c>
      <c r="C105" s="316" t="s">
        <v>35818</v>
      </c>
      <c r="D105" s="591" t="s">
        <v>213</v>
      </c>
    </row>
    <row r="106" spans="1:4" x14ac:dyDescent="0.2">
      <c r="A106" s="316">
        <v>42</v>
      </c>
      <c r="B106" s="316" t="s">
        <v>35850</v>
      </c>
      <c r="C106" s="316" t="s">
        <v>35818</v>
      </c>
      <c r="D106" s="591" t="s">
        <v>13459</v>
      </c>
    </row>
    <row r="107" spans="1:4" x14ac:dyDescent="0.2">
      <c r="A107" s="316">
        <v>38</v>
      </c>
      <c r="B107" s="316" t="s">
        <v>35851</v>
      </c>
      <c r="C107" s="316" t="s">
        <v>35818</v>
      </c>
      <c r="D107" s="591" t="s">
        <v>943</v>
      </c>
    </row>
    <row r="108" spans="1:4" x14ac:dyDescent="0.2">
      <c r="A108" s="316">
        <v>34344</v>
      </c>
      <c r="B108" s="316" t="s">
        <v>35852</v>
      </c>
      <c r="C108" s="316" t="s">
        <v>35818</v>
      </c>
      <c r="D108" s="591" t="s">
        <v>26671</v>
      </c>
    </row>
    <row r="109" spans="1:4" x14ac:dyDescent="0.2">
      <c r="A109" s="316">
        <v>20063</v>
      </c>
      <c r="B109" s="316" t="s">
        <v>35853</v>
      </c>
      <c r="C109" s="316" t="s">
        <v>35729</v>
      </c>
      <c r="D109" s="591" t="s">
        <v>35854</v>
      </c>
    </row>
    <row r="110" spans="1:4" x14ac:dyDescent="0.2">
      <c r="A110" s="316">
        <v>40410</v>
      </c>
      <c r="B110" s="316" t="s">
        <v>35855</v>
      </c>
      <c r="C110" s="316" t="s">
        <v>35729</v>
      </c>
      <c r="D110" s="591" t="s">
        <v>14608</v>
      </c>
    </row>
    <row r="111" spans="1:4" x14ac:dyDescent="0.2">
      <c r="A111" s="316">
        <v>40411</v>
      </c>
      <c r="B111" s="316" t="s">
        <v>35856</v>
      </c>
      <c r="C111" s="316" t="s">
        <v>35729</v>
      </c>
      <c r="D111" s="591" t="s">
        <v>499</v>
      </c>
    </row>
    <row r="112" spans="1:4" x14ac:dyDescent="0.2">
      <c r="A112" s="316">
        <v>40412</v>
      </c>
      <c r="B112" s="316" t="s">
        <v>35857</v>
      </c>
      <c r="C112" s="316" t="s">
        <v>35729</v>
      </c>
      <c r="D112" s="591" t="s">
        <v>27264</v>
      </c>
    </row>
    <row r="113" spans="1:4" x14ac:dyDescent="0.2">
      <c r="A113" s="316">
        <v>38838</v>
      </c>
      <c r="B113" s="316" t="s">
        <v>35858</v>
      </c>
      <c r="C113" s="316" t="s">
        <v>35729</v>
      </c>
      <c r="D113" s="591" t="s">
        <v>1190</v>
      </c>
    </row>
    <row r="114" spans="1:4" x14ac:dyDescent="0.2">
      <c r="A114" s="316">
        <v>38839</v>
      </c>
      <c r="B114" s="316" t="s">
        <v>35859</v>
      </c>
      <c r="C114" s="316" t="s">
        <v>35729</v>
      </c>
      <c r="D114" s="591" t="s">
        <v>450</v>
      </c>
    </row>
    <row r="115" spans="1:4" x14ac:dyDescent="0.2">
      <c r="A115" s="316">
        <v>55</v>
      </c>
      <c r="B115" s="316" t="s">
        <v>35860</v>
      </c>
      <c r="C115" s="316" t="s">
        <v>35729</v>
      </c>
      <c r="D115" s="591" t="s">
        <v>189</v>
      </c>
    </row>
    <row r="116" spans="1:4" x14ac:dyDescent="0.2">
      <c r="A116" s="316">
        <v>61</v>
      </c>
      <c r="B116" s="316" t="s">
        <v>35861</v>
      </c>
      <c r="C116" s="316" t="s">
        <v>35729</v>
      </c>
      <c r="D116" s="591" t="s">
        <v>1081</v>
      </c>
    </row>
    <row r="117" spans="1:4" x14ac:dyDescent="0.2">
      <c r="A117" s="316">
        <v>62</v>
      </c>
      <c r="B117" s="316" t="s">
        <v>35862</v>
      </c>
      <c r="C117" s="316" t="s">
        <v>35729</v>
      </c>
      <c r="D117" s="591" t="s">
        <v>35863</v>
      </c>
    </row>
    <row r="118" spans="1:4" x14ac:dyDescent="0.2">
      <c r="A118" s="316">
        <v>77</v>
      </c>
      <c r="B118" s="316" t="s">
        <v>35864</v>
      </c>
      <c r="C118" s="316" t="s">
        <v>35729</v>
      </c>
      <c r="D118" s="591" t="s">
        <v>1183</v>
      </c>
    </row>
    <row r="119" spans="1:4" x14ac:dyDescent="0.2">
      <c r="A119" s="316">
        <v>76</v>
      </c>
      <c r="B119" s="316" t="s">
        <v>35865</v>
      </c>
      <c r="C119" s="316" t="s">
        <v>35729</v>
      </c>
      <c r="D119" s="591" t="s">
        <v>268</v>
      </c>
    </row>
    <row r="120" spans="1:4" x14ac:dyDescent="0.2">
      <c r="A120" s="316">
        <v>67</v>
      </c>
      <c r="B120" s="316" t="s">
        <v>35866</v>
      </c>
      <c r="C120" s="316" t="s">
        <v>35729</v>
      </c>
      <c r="D120" s="591" t="s">
        <v>18046</v>
      </c>
    </row>
    <row r="121" spans="1:4" x14ac:dyDescent="0.2">
      <c r="A121" s="316">
        <v>71</v>
      </c>
      <c r="B121" s="316" t="s">
        <v>35867</v>
      </c>
      <c r="C121" s="316" t="s">
        <v>35729</v>
      </c>
      <c r="D121" s="591" t="s">
        <v>14131</v>
      </c>
    </row>
    <row r="122" spans="1:4" x14ac:dyDescent="0.2">
      <c r="A122" s="316">
        <v>73</v>
      </c>
      <c r="B122" s="316" t="s">
        <v>35868</v>
      </c>
      <c r="C122" s="316" t="s">
        <v>35729</v>
      </c>
      <c r="D122" s="591" t="s">
        <v>34427</v>
      </c>
    </row>
    <row r="123" spans="1:4" x14ac:dyDescent="0.2">
      <c r="A123" s="316">
        <v>103</v>
      </c>
      <c r="B123" s="316" t="s">
        <v>35869</v>
      </c>
      <c r="C123" s="316" t="s">
        <v>35729</v>
      </c>
      <c r="D123" s="591" t="s">
        <v>35870</v>
      </c>
    </row>
    <row r="124" spans="1:4" x14ac:dyDescent="0.2">
      <c r="A124" s="316">
        <v>107</v>
      </c>
      <c r="B124" s="316" t="s">
        <v>35871</v>
      </c>
      <c r="C124" s="316" t="s">
        <v>35729</v>
      </c>
      <c r="D124" s="591" t="s">
        <v>192</v>
      </c>
    </row>
    <row r="125" spans="1:4" x14ac:dyDescent="0.2">
      <c r="A125" s="316">
        <v>65</v>
      </c>
      <c r="B125" s="316" t="s">
        <v>35872</v>
      </c>
      <c r="C125" s="316" t="s">
        <v>35729</v>
      </c>
      <c r="D125" s="591" t="s">
        <v>186</v>
      </c>
    </row>
    <row r="126" spans="1:4" x14ac:dyDescent="0.2">
      <c r="A126" s="316">
        <v>108</v>
      </c>
      <c r="B126" s="316" t="s">
        <v>35873</v>
      </c>
      <c r="C126" s="316" t="s">
        <v>35729</v>
      </c>
      <c r="D126" s="591" t="s">
        <v>183</v>
      </c>
    </row>
    <row r="127" spans="1:4" x14ac:dyDescent="0.2">
      <c r="A127" s="316">
        <v>110</v>
      </c>
      <c r="B127" s="316" t="s">
        <v>35874</v>
      </c>
      <c r="C127" s="316" t="s">
        <v>35729</v>
      </c>
      <c r="D127" s="591" t="s">
        <v>1285</v>
      </c>
    </row>
    <row r="128" spans="1:4" x14ac:dyDescent="0.2">
      <c r="A128" s="316">
        <v>109</v>
      </c>
      <c r="B128" s="316" t="s">
        <v>35875</v>
      </c>
      <c r="C128" s="316" t="s">
        <v>35729</v>
      </c>
      <c r="D128" s="591" t="s">
        <v>26645</v>
      </c>
    </row>
    <row r="129" spans="1:4" x14ac:dyDescent="0.2">
      <c r="A129" s="316">
        <v>111</v>
      </c>
      <c r="B129" s="316" t="s">
        <v>35876</v>
      </c>
      <c r="C129" s="316" t="s">
        <v>35729</v>
      </c>
      <c r="D129" s="591" t="s">
        <v>1300</v>
      </c>
    </row>
    <row r="130" spans="1:4" x14ac:dyDescent="0.2">
      <c r="A130" s="316">
        <v>112</v>
      </c>
      <c r="B130" s="316" t="s">
        <v>35877</v>
      </c>
      <c r="C130" s="316" t="s">
        <v>35729</v>
      </c>
      <c r="D130" s="591" t="s">
        <v>8139</v>
      </c>
    </row>
    <row r="131" spans="1:4" x14ac:dyDescent="0.2">
      <c r="A131" s="316">
        <v>113</v>
      </c>
      <c r="B131" s="316" t="s">
        <v>35878</v>
      </c>
      <c r="C131" s="316" t="s">
        <v>35729</v>
      </c>
      <c r="D131" s="591" t="s">
        <v>35879</v>
      </c>
    </row>
    <row r="132" spans="1:4" x14ac:dyDescent="0.2">
      <c r="A132" s="316">
        <v>104</v>
      </c>
      <c r="B132" s="316" t="s">
        <v>35880</v>
      </c>
      <c r="C132" s="316" t="s">
        <v>35729</v>
      </c>
      <c r="D132" s="591" t="s">
        <v>35881</v>
      </c>
    </row>
    <row r="133" spans="1:4" x14ac:dyDescent="0.2">
      <c r="A133" s="316">
        <v>102</v>
      </c>
      <c r="B133" s="316" t="s">
        <v>35882</v>
      </c>
      <c r="C133" s="316" t="s">
        <v>35729</v>
      </c>
      <c r="D133" s="591" t="s">
        <v>29480</v>
      </c>
    </row>
    <row r="134" spans="1:4" x14ac:dyDescent="0.2">
      <c r="A134" s="316">
        <v>95</v>
      </c>
      <c r="B134" s="316" t="s">
        <v>35883</v>
      </c>
      <c r="C134" s="316" t="s">
        <v>35729</v>
      </c>
      <c r="D134" s="591" t="s">
        <v>191</v>
      </c>
    </row>
    <row r="135" spans="1:4" x14ac:dyDescent="0.2">
      <c r="A135" s="316">
        <v>96</v>
      </c>
      <c r="B135" s="316" t="s">
        <v>35884</v>
      </c>
      <c r="C135" s="316" t="s">
        <v>35729</v>
      </c>
      <c r="D135" s="591" t="s">
        <v>633</v>
      </c>
    </row>
    <row r="136" spans="1:4" x14ac:dyDescent="0.2">
      <c r="A136" s="316">
        <v>97</v>
      </c>
      <c r="B136" s="316" t="s">
        <v>35885</v>
      </c>
      <c r="C136" s="316" t="s">
        <v>35729</v>
      </c>
      <c r="D136" s="591" t="s">
        <v>634</v>
      </c>
    </row>
    <row r="137" spans="1:4" x14ac:dyDescent="0.2">
      <c r="A137" s="316">
        <v>98</v>
      </c>
      <c r="B137" s="316" t="s">
        <v>35886</v>
      </c>
      <c r="C137" s="316" t="s">
        <v>35729</v>
      </c>
      <c r="D137" s="591" t="s">
        <v>14090</v>
      </c>
    </row>
    <row r="138" spans="1:4" x14ac:dyDescent="0.2">
      <c r="A138" s="316">
        <v>99</v>
      </c>
      <c r="B138" s="316" t="s">
        <v>35887</v>
      </c>
      <c r="C138" s="316" t="s">
        <v>35729</v>
      </c>
      <c r="D138" s="591" t="s">
        <v>17736</v>
      </c>
    </row>
    <row r="139" spans="1:4" x14ac:dyDescent="0.2">
      <c r="A139" s="316">
        <v>100</v>
      </c>
      <c r="B139" s="316" t="s">
        <v>35888</v>
      </c>
      <c r="C139" s="316" t="s">
        <v>35729</v>
      </c>
      <c r="D139" s="591" t="s">
        <v>1255</v>
      </c>
    </row>
    <row r="140" spans="1:4" x14ac:dyDescent="0.2">
      <c r="A140" s="316">
        <v>75</v>
      </c>
      <c r="B140" s="316" t="s">
        <v>35889</v>
      </c>
      <c r="C140" s="316" t="s">
        <v>35729</v>
      </c>
      <c r="D140" s="591" t="s">
        <v>35890</v>
      </c>
    </row>
    <row r="141" spans="1:4" x14ac:dyDescent="0.2">
      <c r="A141" s="316">
        <v>114</v>
      </c>
      <c r="B141" s="316" t="s">
        <v>35891</v>
      </c>
      <c r="C141" s="316" t="s">
        <v>35729</v>
      </c>
      <c r="D141" s="591" t="s">
        <v>17683</v>
      </c>
    </row>
    <row r="142" spans="1:4" x14ac:dyDescent="0.2">
      <c r="A142" s="316">
        <v>68</v>
      </c>
      <c r="B142" s="316" t="s">
        <v>35892</v>
      </c>
      <c r="C142" s="316" t="s">
        <v>35729</v>
      </c>
      <c r="D142" s="591" t="s">
        <v>27777</v>
      </c>
    </row>
    <row r="143" spans="1:4" x14ac:dyDescent="0.2">
      <c r="A143" s="316">
        <v>86</v>
      </c>
      <c r="B143" s="316" t="s">
        <v>35893</v>
      </c>
      <c r="C143" s="316" t="s">
        <v>35729</v>
      </c>
      <c r="D143" s="591" t="s">
        <v>16876</v>
      </c>
    </row>
    <row r="144" spans="1:4" x14ac:dyDescent="0.2">
      <c r="A144" s="316">
        <v>66</v>
      </c>
      <c r="B144" s="316" t="s">
        <v>35894</v>
      </c>
      <c r="C144" s="316" t="s">
        <v>35729</v>
      </c>
      <c r="D144" s="591" t="s">
        <v>18135</v>
      </c>
    </row>
    <row r="145" spans="1:4" x14ac:dyDescent="0.2">
      <c r="A145" s="316">
        <v>69</v>
      </c>
      <c r="B145" s="316" t="s">
        <v>35895</v>
      </c>
      <c r="C145" s="316" t="s">
        <v>35729</v>
      </c>
      <c r="D145" s="591" t="s">
        <v>35896</v>
      </c>
    </row>
    <row r="146" spans="1:4" x14ac:dyDescent="0.2">
      <c r="A146" s="316">
        <v>83</v>
      </c>
      <c r="B146" s="316" t="s">
        <v>35897</v>
      </c>
      <c r="C146" s="316" t="s">
        <v>35729</v>
      </c>
      <c r="D146" s="591" t="s">
        <v>35898</v>
      </c>
    </row>
    <row r="147" spans="1:4" x14ac:dyDescent="0.2">
      <c r="A147" s="316">
        <v>74</v>
      </c>
      <c r="B147" s="316" t="s">
        <v>35899</v>
      </c>
      <c r="C147" s="316" t="s">
        <v>35729</v>
      </c>
      <c r="D147" s="591" t="s">
        <v>35900</v>
      </c>
    </row>
    <row r="148" spans="1:4" x14ac:dyDescent="0.2">
      <c r="A148" s="316">
        <v>106</v>
      </c>
      <c r="B148" s="316" t="s">
        <v>35901</v>
      </c>
      <c r="C148" s="316" t="s">
        <v>35729</v>
      </c>
      <c r="D148" s="591" t="s">
        <v>35902</v>
      </c>
    </row>
    <row r="149" spans="1:4" x14ac:dyDescent="0.2">
      <c r="A149" s="316">
        <v>87</v>
      </c>
      <c r="B149" s="316" t="s">
        <v>35903</v>
      </c>
      <c r="C149" s="316" t="s">
        <v>35729</v>
      </c>
      <c r="D149" s="591" t="s">
        <v>809</v>
      </c>
    </row>
    <row r="150" spans="1:4" x14ac:dyDescent="0.2">
      <c r="A150" s="316">
        <v>88</v>
      </c>
      <c r="B150" s="316" t="s">
        <v>35904</v>
      </c>
      <c r="C150" s="316" t="s">
        <v>35729</v>
      </c>
      <c r="D150" s="591" t="s">
        <v>600</v>
      </c>
    </row>
    <row r="151" spans="1:4" x14ac:dyDescent="0.2">
      <c r="A151" s="316">
        <v>89</v>
      </c>
      <c r="B151" s="316" t="s">
        <v>35905</v>
      </c>
      <c r="C151" s="316" t="s">
        <v>35729</v>
      </c>
      <c r="D151" s="591" t="s">
        <v>35906</v>
      </c>
    </row>
    <row r="152" spans="1:4" x14ac:dyDescent="0.2">
      <c r="A152" s="316">
        <v>90</v>
      </c>
      <c r="B152" s="316" t="s">
        <v>35907</v>
      </c>
      <c r="C152" s="316" t="s">
        <v>35729</v>
      </c>
      <c r="D152" s="591" t="s">
        <v>6467</v>
      </c>
    </row>
    <row r="153" spans="1:4" x14ac:dyDescent="0.2">
      <c r="A153" s="316">
        <v>81</v>
      </c>
      <c r="B153" s="316" t="s">
        <v>35908</v>
      </c>
      <c r="C153" s="316" t="s">
        <v>35729</v>
      </c>
      <c r="D153" s="591" t="s">
        <v>35909</v>
      </c>
    </row>
    <row r="154" spans="1:4" x14ac:dyDescent="0.2">
      <c r="A154" s="316">
        <v>82</v>
      </c>
      <c r="B154" s="316" t="s">
        <v>35910</v>
      </c>
      <c r="C154" s="316" t="s">
        <v>35729</v>
      </c>
      <c r="D154" s="591" t="s">
        <v>35911</v>
      </c>
    </row>
    <row r="155" spans="1:4" x14ac:dyDescent="0.2">
      <c r="A155" s="316">
        <v>105</v>
      </c>
      <c r="B155" s="316" t="s">
        <v>35912</v>
      </c>
      <c r="C155" s="316" t="s">
        <v>35729</v>
      </c>
      <c r="D155" s="591" t="s">
        <v>35913</v>
      </c>
    </row>
    <row r="156" spans="1:4" x14ac:dyDescent="0.2">
      <c r="A156" s="316">
        <v>60</v>
      </c>
      <c r="B156" s="316" t="s">
        <v>35914</v>
      </c>
      <c r="C156" s="316" t="s">
        <v>35729</v>
      </c>
      <c r="D156" s="591" t="s">
        <v>13904</v>
      </c>
    </row>
    <row r="157" spans="1:4" x14ac:dyDescent="0.2">
      <c r="A157" s="316">
        <v>72</v>
      </c>
      <c r="B157" s="316" t="s">
        <v>35915</v>
      </c>
      <c r="C157" s="316" t="s">
        <v>35729</v>
      </c>
      <c r="D157" s="591" t="s">
        <v>18974</v>
      </c>
    </row>
    <row r="158" spans="1:4" x14ac:dyDescent="0.2">
      <c r="A158" s="316">
        <v>70</v>
      </c>
      <c r="B158" s="316" t="s">
        <v>35916</v>
      </c>
      <c r="C158" s="316" t="s">
        <v>35729</v>
      </c>
      <c r="D158" s="591" t="s">
        <v>26609</v>
      </c>
    </row>
    <row r="159" spans="1:4" x14ac:dyDescent="0.2">
      <c r="A159" s="316">
        <v>85</v>
      </c>
      <c r="B159" s="316" t="s">
        <v>35917</v>
      </c>
      <c r="C159" s="316" t="s">
        <v>35729</v>
      </c>
      <c r="D159" s="591" t="s">
        <v>35918</v>
      </c>
    </row>
    <row r="160" spans="1:4" x14ac:dyDescent="0.2">
      <c r="A160" s="316">
        <v>84</v>
      </c>
      <c r="B160" s="316" t="s">
        <v>35919</v>
      </c>
      <c r="C160" s="316" t="s">
        <v>35729</v>
      </c>
      <c r="D160" s="591" t="s">
        <v>13399</v>
      </c>
    </row>
    <row r="161" spans="1:4" x14ac:dyDescent="0.2">
      <c r="A161" s="316">
        <v>37997</v>
      </c>
      <c r="B161" s="316" t="s">
        <v>35920</v>
      </c>
      <c r="C161" s="316" t="s">
        <v>35729</v>
      </c>
      <c r="D161" s="591" t="s">
        <v>1209</v>
      </c>
    </row>
    <row r="162" spans="1:4" x14ac:dyDescent="0.2">
      <c r="A162" s="316">
        <v>37998</v>
      </c>
      <c r="B162" s="316" t="s">
        <v>35921</v>
      </c>
      <c r="C162" s="316" t="s">
        <v>35729</v>
      </c>
      <c r="D162" s="591" t="s">
        <v>13732</v>
      </c>
    </row>
    <row r="163" spans="1:4" x14ac:dyDescent="0.2">
      <c r="A163" s="316">
        <v>10899</v>
      </c>
      <c r="B163" s="316" t="s">
        <v>35922</v>
      </c>
      <c r="C163" s="316" t="s">
        <v>35729</v>
      </c>
      <c r="D163" s="591" t="s">
        <v>35923</v>
      </c>
    </row>
    <row r="164" spans="1:4" x14ac:dyDescent="0.2">
      <c r="A164" s="316">
        <v>10900</v>
      </c>
      <c r="B164" s="316" t="s">
        <v>35924</v>
      </c>
      <c r="C164" s="316" t="s">
        <v>35729</v>
      </c>
      <c r="D164" s="591" t="s">
        <v>19300</v>
      </c>
    </row>
    <row r="165" spans="1:4" x14ac:dyDescent="0.2">
      <c r="A165" s="316">
        <v>46</v>
      </c>
      <c r="B165" s="316" t="s">
        <v>35925</v>
      </c>
      <c r="C165" s="316" t="s">
        <v>35729</v>
      </c>
      <c r="D165" s="591" t="s">
        <v>35926</v>
      </c>
    </row>
    <row r="166" spans="1:4" x14ac:dyDescent="0.2">
      <c r="A166" s="316">
        <v>51</v>
      </c>
      <c r="B166" s="316" t="s">
        <v>35927</v>
      </c>
      <c r="C166" s="316" t="s">
        <v>35729</v>
      </c>
      <c r="D166" s="591" t="s">
        <v>35928</v>
      </c>
    </row>
    <row r="167" spans="1:4" x14ac:dyDescent="0.2">
      <c r="A167" s="316">
        <v>12863</v>
      </c>
      <c r="B167" s="316" t="s">
        <v>35929</v>
      </c>
      <c r="C167" s="316" t="s">
        <v>35729</v>
      </c>
      <c r="D167" s="591" t="s">
        <v>18001</v>
      </c>
    </row>
    <row r="168" spans="1:4" x14ac:dyDescent="0.2">
      <c r="A168" s="316">
        <v>50</v>
      </c>
      <c r="B168" s="316" t="s">
        <v>35930</v>
      </c>
      <c r="C168" s="316" t="s">
        <v>35729</v>
      </c>
      <c r="D168" s="591" t="s">
        <v>35931</v>
      </c>
    </row>
    <row r="169" spans="1:4" x14ac:dyDescent="0.2">
      <c r="A169" s="316">
        <v>47</v>
      </c>
      <c r="B169" s="316" t="s">
        <v>35932</v>
      </c>
      <c r="C169" s="316" t="s">
        <v>35729</v>
      </c>
      <c r="D169" s="591" t="s">
        <v>35933</v>
      </c>
    </row>
    <row r="170" spans="1:4" x14ac:dyDescent="0.2">
      <c r="A170" s="316">
        <v>48</v>
      </c>
      <c r="B170" s="316" t="s">
        <v>35934</v>
      </c>
      <c r="C170" s="316" t="s">
        <v>35729</v>
      </c>
      <c r="D170" s="591" t="s">
        <v>18315</v>
      </c>
    </row>
    <row r="171" spans="1:4" x14ac:dyDescent="0.2">
      <c r="A171" s="316">
        <v>52</v>
      </c>
      <c r="B171" s="316" t="s">
        <v>35935</v>
      </c>
      <c r="C171" s="316" t="s">
        <v>35729</v>
      </c>
      <c r="D171" s="591" t="s">
        <v>22027</v>
      </c>
    </row>
    <row r="172" spans="1:4" x14ac:dyDescent="0.2">
      <c r="A172" s="316">
        <v>43</v>
      </c>
      <c r="B172" s="316" t="s">
        <v>35936</v>
      </c>
      <c r="C172" s="316" t="s">
        <v>35729</v>
      </c>
      <c r="D172" s="591" t="s">
        <v>35937</v>
      </c>
    </row>
    <row r="173" spans="1:4" x14ac:dyDescent="0.2">
      <c r="A173" s="316">
        <v>4791</v>
      </c>
      <c r="B173" s="316" t="s">
        <v>35938</v>
      </c>
      <c r="C173" s="316" t="s">
        <v>35818</v>
      </c>
      <c r="D173" s="591" t="s">
        <v>35939</v>
      </c>
    </row>
    <row r="174" spans="1:4" x14ac:dyDescent="0.2">
      <c r="A174" s="316">
        <v>157</v>
      </c>
      <c r="B174" s="316" t="s">
        <v>35940</v>
      </c>
      <c r="C174" s="316" t="s">
        <v>35818</v>
      </c>
      <c r="D174" s="591" t="s">
        <v>35941</v>
      </c>
    </row>
    <row r="175" spans="1:4" x14ac:dyDescent="0.2">
      <c r="A175" s="316">
        <v>156</v>
      </c>
      <c r="B175" s="316" t="s">
        <v>35942</v>
      </c>
      <c r="C175" s="316" t="s">
        <v>35818</v>
      </c>
      <c r="D175" s="591" t="s">
        <v>29004</v>
      </c>
    </row>
    <row r="176" spans="1:4" x14ac:dyDescent="0.2">
      <c r="A176" s="316">
        <v>131</v>
      </c>
      <c r="B176" s="316" t="s">
        <v>35943</v>
      </c>
      <c r="C176" s="316" t="s">
        <v>35818</v>
      </c>
      <c r="D176" s="591" t="s">
        <v>35944</v>
      </c>
    </row>
    <row r="177" spans="1:4" x14ac:dyDescent="0.2">
      <c r="A177" s="316">
        <v>39719</v>
      </c>
      <c r="B177" s="316" t="s">
        <v>35945</v>
      </c>
      <c r="C177" s="316" t="s">
        <v>35820</v>
      </c>
      <c r="D177" s="591" t="s">
        <v>31130</v>
      </c>
    </row>
    <row r="178" spans="1:4" x14ac:dyDescent="0.2">
      <c r="A178" s="316">
        <v>21114</v>
      </c>
      <c r="B178" s="316" t="s">
        <v>35946</v>
      </c>
      <c r="C178" s="316" t="s">
        <v>35729</v>
      </c>
      <c r="D178" s="591" t="s">
        <v>14133</v>
      </c>
    </row>
    <row r="179" spans="1:4" x14ac:dyDescent="0.2">
      <c r="A179" s="316">
        <v>119</v>
      </c>
      <c r="B179" s="316" t="s">
        <v>35947</v>
      </c>
      <c r="C179" s="316" t="s">
        <v>35729</v>
      </c>
      <c r="D179" s="591" t="s">
        <v>2433</v>
      </c>
    </row>
    <row r="180" spans="1:4" x14ac:dyDescent="0.2">
      <c r="A180" s="316">
        <v>20080</v>
      </c>
      <c r="B180" s="316" t="s">
        <v>35948</v>
      </c>
      <c r="C180" s="316" t="s">
        <v>35729</v>
      </c>
      <c r="D180" s="591" t="s">
        <v>8186</v>
      </c>
    </row>
    <row r="181" spans="1:4" x14ac:dyDescent="0.2">
      <c r="A181" s="316">
        <v>122</v>
      </c>
      <c r="B181" s="316" t="s">
        <v>35949</v>
      </c>
      <c r="C181" s="316" t="s">
        <v>35729</v>
      </c>
      <c r="D181" s="591" t="s">
        <v>30403</v>
      </c>
    </row>
    <row r="182" spans="1:4" x14ac:dyDescent="0.2">
      <c r="A182" s="316">
        <v>3410</v>
      </c>
      <c r="B182" s="316" t="s">
        <v>35950</v>
      </c>
      <c r="C182" s="316" t="s">
        <v>35818</v>
      </c>
      <c r="D182" s="591" t="s">
        <v>426</v>
      </c>
    </row>
    <row r="183" spans="1:4" x14ac:dyDescent="0.2">
      <c r="A183" s="316">
        <v>124</v>
      </c>
      <c r="B183" s="316" t="s">
        <v>35951</v>
      </c>
      <c r="C183" s="316" t="s">
        <v>35820</v>
      </c>
      <c r="D183" s="591" t="s">
        <v>751</v>
      </c>
    </row>
    <row r="184" spans="1:4" x14ac:dyDescent="0.2">
      <c r="A184" s="316">
        <v>7334</v>
      </c>
      <c r="B184" s="316" t="s">
        <v>35952</v>
      </c>
      <c r="C184" s="316" t="s">
        <v>35820</v>
      </c>
      <c r="D184" s="591" t="s">
        <v>30083</v>
      </c>
    </row>
    <row r="185" spans="1:4" x14ac:dyDescent="0.2">
      <c r="A185" s="316">
        <v>7325</v>
      </c>
      <c r="B185" s="316" t="s">
        <v>35953</v>
      </c>
      <c r="C185" s="316" t="s">
        <v>35818</v>
      </c>
      <c r="D185" s="591" t="s">
        <v>5098</v>
      </c>
    </row>
    <row r="186" spans="1:4" x14ac:dyDescent="0.2">
      <c r="A186" s="316">
        <v>123</v>
      </c>
      <c r="B186" s="316" t="s">
        <v>35954</v>
      </c>
      <c r="C186" s="316" t="s">
        <v>35820</v>
      </c>
      <c r="D186" s="591" t="s">
        <v>24213</v>
      </c>
    </row>
    <row r="187" spans="1:4" x14ac:dyDescent="0.2">
      <c r="A187" s="316">
        <v>127</v>
      </c>
      <c r="B187" s="316" t="s">
        <v>35955</v>
      </c>
      <c r="C187" s="316" t="s">
        <v>35820</v>
      </c>
      <c r="D187" s="591" t="s">
        <v>664</v>
      </c>
    </row>
    <row r="188" spans="1:4" x14ac:dyDescent="0.2">
      <c r="A188" s="316">
        <v>133</v>
      </c>
      <c r="B188" s="316" t="s">
        <v>35956</v>
      </c>
      <c r="C188" s="316" t="s">
        <v>35820</v>
      </c>
      <c r="D188" s="591" t="s">
        <v>781</v>
      </c>
    </row>
    <row r="189" spans="1:4" x14ac:dyDescent="0.2">
      <c r="A189" s="316">
        <v>37538</v>
      </c>
      <c r="B189" s="316" t="s">
        <v>35957</v>
      </c>
      <c r="C189" s="316" t="s">
        <v>35958</v>
      </c>
      <c r="D189" s="591" t="s">
        <v>35959</v>
      </c>
    </row>
    <row r="190" spans="1:4" x14ac:dyDescent="0.2">
      <c r="A190" s="316">
        <v>132</v>
      </c>
      <c r="B190" s="316" t="s">
        <v>35960</v>
      </c>
      <c r="C190" s="316" t="s">
        <v>35820</v>
      </c>
      <c r="D190" s="591" t="s">
        <v>266</v>
      </c>
    </row>
    <row r="191" spans="1:4" x14ac:dyDescent="0.2">
      <c r="A191" s="316">
        <v>13408</v>
      </c>
      <c r="B191" s="316" t="s">
        <v>35961</v>
      </c>
      <c r="C191" s="316" t="s">
        <v>35962</v>
      </c>
      <c r="D191" s="591" t="s">
        <v>35963</v>
      </c>
    </row>
    <row r="192" spans="1:4" x14ac:dyDescent="0.2">
      <c r="A192" s="316">
        <v>37476</v>
      </c>
      <c r="B192" s="316" t="s">
        <v>35964</v>
      </c>
      <c r="C192" s="316" t="s">
        <v>35729</v>
      </c>
      <c r="D192" s="591" t="s">
        <v>35965</v>
      </c>
    </row>
    <row r="193" spans="1:4" x14ac:dyDescent="0.2">
      <c r="A193" s="316">
        <v>37478</v>
      </c>
      <c r="B193" s="316" t="s">
        <v>35966</v>
      </c>
      <c r="C193" s="316" t="s">
        <v>35729</v>
      </c>
      <c r="D193" s="591" t="s">
        <v>35967</v>
      </c>
    </row>
    <row r="194" spans="1:4" x14ac:dyDescent="0.2">
      <c r="A194" s="316">
        <v>37477</v>
      </c>
      <c r="B194" s="316" t="s">
        <v>35968</v>
      </c>
      <c r="C194" s="316" t="s">
        <v>35729</v>
      </c>
      <c r="D194" s="591" t="s">
        <v>35969</v>
      </c>
    </row>
    <row r="195" spans="1:4" x14ac:dyDescent="0.2">
      <c r="A195" s="316">
        <v>37479</v>
      </c>
      <c r="B195" s="316" t="s">
        <v>35970</v>
      </c>
      <c r="C195" s="316" t="s">
        <v>35729</v>
      </c>
      <c r="D195" s="591" t="s">
        <v>35971</v>
      </c>
    </row>
    <row r="196" spans="1:4" x14ac:dyDescent="0.2">
      <c r="A196" s="316">
        <v>4319</v>
      </c>
      <c r="B196" s="316" t="s">
        <v>35972</v>
      </c>
      <c r="C196" s="316" t="s">
        <v>35729</v>
      </c>
      <c r="D196" s="591" t="s">
        <v>196</v>
      </c>
    </row>
    <row r="197" spans="1:4" x14ac:dyDescent="0.2">
      <c r="A197" s="316">
        <v>43064</v>
      </c>
      <c r="B197" s="316" t="s">
        <v>35973</v>
      </c>
      <c r="C197" s="316" t="s">
        <v>35818</v>
      </c>
      <c r="D197" s="591" t="s">
        <v>299</v>
      </c>
    </row>
    <row r="198" spans="1:4" x14ac:dyDescent="0.2">
      <c r="A198" s="316">
        <v>40553</v>
      </c>
      <c r="B198" s="316" t="s">
        <v>35974</v>
      </c>
      <c r="C198" s="316" t="s">
        <v>35975</v>
      </c>
      <c r="D198" s="591" t="s">
        <v>269</v>
      </c>
    </row>
    <row r="199" spans="1:4" x14ac:dyDescent="0.2">
      <c r="A199" s="316">
        <v>13003</v>
      </c>
      <c r="B199" s="316" t="s">
        <v>35976</v>
      </c>
      <c r="C199" s="316" t="s">
        <v>35820</v>
      </c>
      <c r="D199" s="591" t="s">
        <v>1621</v>
      </c>
    </row>
    <row r="200" spans="1:4" x14ac:dyDescent="0.2">
      <c r="A200" s="316">
        <v>6114</v>
      </c>
      <c r="B200" s="316" t="s">
        <v>35977</v>
      </c>
      <c r="C200" s="316" t="s">
        <v>35749</v>
      </c>
      <c r="D200" s="591" t="s">
        <v>5415</v>
      </c>
    </row>
    <row r="201" spans="1:4" x14ac:dyDescent="0.2">
      <c r="A201" s="316">
        <v>40912</v>
      </c>
      <c r="B201" s="316" t="s">
        <v>35978</v>
      </c>
      <c r="C201" s="316" t="s">
        <v>35979</v>
      </c>
      <c r="D201" s="591" t="s">
        <v>35980</v>
      </c>
    </row>
    <row r="202" spans="1:4" x14ac:dyDescent="0.2">
      <c r="A202" s="316">
        <v>247</v>
      </c>
      <c r="B202" s="316" t="s">
        <v>35981</v>
      </c>
      <c r="C202" s="316" t="s">
        <v>35749</v>
      </c>
      <c r="D202" s="591" t="s">
        <v>35982</v>
      </c>
    </row>
    <row r="203" spans="1:4" x14ac:dyDescent="0.2">
      <c r="A203" s="316">
        <v>40919</v>
      </c>
      <c r="B203" s="316" t="s">
        <v>35983</v>
      </c>
      <c r="C203" s="316" t="s">
        <v>35979</v>
      </c>
      <c r="D203" s="591" t="s">
        <v>35984</v>
      </c>
    </row>
    <row r="204" spans="1:4" x14ac:dyDescent="0.2">
      <c r="A204" s="316">
        <v>25958</v>
      </c>
      <c r="B204" s="316" t="s">
        <v>35985</v>
      </c>
      <c r="C204" s="316" t="s">
        <v>35749</v>
      </c>
      <c r="D204" s="591" t="s">
        <v>2579</v>
      </c>
    </row>
    <row r="205" spans="1:4" x14ac:dyDescent="0.2">
      <c r="A205" s="316">
        <v>40984</v>
      </c>
      <c r="B205" s="316" t="s">
        <v>35986</v>
      </c>
      <c r="C205" s="316" t="s">
        <v>35979</v>
      </c>
      <c r="D205" s="591" t="s">
        <v>35987</v>
      </c>
    </row>
    <row r="206" spans="1:4" x14ac:dyDescent="0.2">
      <c r="A206" s="316">
        <v>248</v>
      </c>
      <c r="B206" s="316" t="s">
        <v>35988</v>
      </c>
      <c r="C206" s="316" t="s">
        <v>35749</v>
      </c>
      <c r="D206" s="591" t="s">
        <v>17674</v>
      </c>
    </row>
    <row r="207" spans="1:4" x14ac:dyDescent="0.2">
      <c r="A207" s="316">
        <v>41086</v>
      </c>
      <c r="B207" s="316" t="s">
        <v>35989</v>
      </c>
      <c r="C207" s="316" t="s">
        <v>35979</v>
      </c>
      <c r="D207" s="591" t="s">
        <v>35990</v>
      </c>
    </row>
    <row r="208" spans="1:4" x14ac:dyDescent="0.2">
      <c r="A208" s="316">
        <v>34466</v>
      </c>
      <c r="B208" s="316" t="s">
        <v>35991</v>
      </c>
      <c r="C208" s="316" t="s">
        <v>35749</v>
      </c>
      <c r="D208" s="591" t="s">
        <v>577</v>
      </c>
    </row>
    <row r="209" spans="1:4" x14ac:dyDescent="0.2">
      <c r="A209" s="316">
        <v>41083</v>
      </c>
      <c r="B209" s="316" t="s">
        <v>35992</v>
      </c>
      <c r="C209" s="316" t="s">
        <v>35979</v>
      </c>
      <c r="D209" s="591" t="s">
        <v>35993</v>
      </c>
    </row>
    <row r="210" spans="1:4" x14ac:dyDescent="0.2">
      <c r="A210" s="316">
        <v>252</v>
      </c>
      <c r="B210" s="316" t="s">
        <v>35994</v>
      </c>
      <c r="C210" s="316" t="s">
        <v>35749</v>
      </c>
      <c r="D210" s="591" t="s">
        <v>35995</v>
      </c>
    </row>
    <row r="211" spans="1:4" x14ac:dyDescent="0.2">
      <c r="A211" s="316">
        <v>40909</v>
      </c>
      <c r="B211" s="316" t="s">
        <v>35996</v>
      </c>
      <c r="C211" s="316" t="s">
        <v>35979</v>
      </c>
      <c r="D211" s="591" t="s">
        <v>35997</v>
      </c>
    </row>
    <row r="212" spans="1:4" x14ac:dyDescent="0.2">
      <c r="A212" s="316">
        <v>242</v>
      </c>
      <c r="B212" s="316" t="s">
        <v>35998</v>
      </c>
      <c r="C212" s="316" t="s">
        <v>35749</v>
      </c>
      <c r="D212" s="591" t="s">
        <v>1168</v>
      </c>
    </row>
    <row r="213" spans="1:4" x14ac:dyDescent="0.2">
      <c r="A213" s="316">
        <v>41085</v>
      </c>
      <c r="B213" s="316" t="s">
        <v>35999</v>
      </c>
      <c r="C213" s="316" t="s">
        <v>35979</v>
      </c>
      <c r="D213" s="591" t="s">
        <v>36000</v>
      </c>
    </row>
    <row r="214" spans="1:4" x14ac:dyDescent="0.2">
      <c r="A214" s="316">
        <v>427</v>
      </c>
      <c r="B214" s="316" t="s">
        <v>36001</v>
      </c>
      <c r="C214" s="316" t="s">
        <v>35729</v>
      </c>
      <c r="D214" s="591" t="s">
        <v>216</v>
      </c>
    </row>
    <row r="215" spans="1:4" x14ac:dyDescent="0.2">
      <c r="A215" s="316">
        <v>417</v>
      </c>
      <c r="B215" s="316" t="s">
        <v>36002</v>
      </c>
      <c r="C215" s="316" t="s">
        <v>35729</v>
      </c>
      <c r="D215" s="591" t="s">
        <v>747</v>
      </c>
    </row>
    <row r="216" spans="1:4" x14ac:dyDescent="0.2">
      <c r="A216" s="316">
        <v>11273</v>
      </c>
      <c r="B216" s="316" t="s">
        <v>36003</v>
      </c>
      <c r="C216" s="316" t="s">
        <v>35729</v>
      </c>
      <c r="D216" s="591" t="s">
        <v>4736</v>
      </c>
    </row>
    <row r="217" spans="1:4" x14ac:dyDescent="0.2">
      <c r="A217" s="316">
        <v>11272</v>
      </c>
      <c r="B217" s="316" t="s">
        <v>36004</v>
      </c>
      <c r="C217" s="316" t="s">
        <v>35729</v>
      </c>
      <c r="D217" s="591" t="s">
        <v>850</v>
      </c>
    </row>
    <row r="218" spans="1:4" x14ac:dyDescent="0.2">
      <c r="A218" s="316">
        <v>11275</v>
      </c>
      <c r="B218" s="316" t="s">
        <v>36005</v>
      </c>
      <c r="C218" s="316" t="s">
        <v>35729</v>
      </c>
      <c r="D218" s="591" t="s">
        <v>14201</v>
      </c>
    </row>
    <row r="219" spans="1:4" x14ac:dyDescent="0.2">
      <c r="A219" s="316">
        <v>11274</v>
      </c>
      <c r="B219" s="316" t="s">
        <v>36006</v>
      </c>
      <c r="C219" s="316" t="s">
        <v>35729</v>
      </c>
      <c r="D219" s="591" t="s">
        <v>948</v>
      </c>
    </row>
    <row r="220" spans="1:4" x14ac:dyDescent="0.2">
      <c r="A220" s="316">
        <v>38470</v>
      </c>
      <c r="B220" s="316" t="s">
        <v>36007</v>
      </c>
      <c r="C220" s="316" t="s">
        <v>35729</v>
      </c>
      <c r="D220" s="591" t="s">
        <v>19447</v>
      </c>
    </row>
    <row r="221" spans="1:4" x14ac:dyDescent="0.2">
      <c r="A221" s="316">
        <v>38547</v>
      </c>
      <c r="B221" s="316" t="s">
        <v>36008</v>
      </c>
      <c r="C221" s="316" t="s">
        <v>35729</v>
      </c>
      <c r="D221" s="591" t="s">
        <v>36009</v>
      </c>
    </row>
    <row r="222" spans="1:4" x14ac:dyDescent="0.2">
      <c r="A222" s="316">
        <v>38469</v>
      </c>
      <c r="B222" s="316" t="s">
        <v>36010</v>
      </c>
      <c r="C222" s="316" t="s">
        <v>35729</v>
      </c>
      <c r="D222" s="591" t="s">
        <v>36011</v>
      </c>
    </row>
    <row r="223" spans="1:4" x14ac:dyDescent="0.2">
      <c r="A223" s="316">
        <v>38467</v>
      </c>
      <c r="B223" s="316" t="s">
        <v>36012</v>
      </c>
      <c r="C223" s="316" t="s">
        <v>35729</v>
      </c>
      <c r="D223" s="591" t="s">
        <v>36013</v>
      </c>
    </row>
    <row r="224" spans="1:4" x14ac:dyDescent="0.2">
      <c r="A224" s="316">
        <v>38468</v>
      </c>
      <c r="B224" s="316" t="s">
        <v>36014</v>
      </c>
      <c r="C224" s="316" t="s">
        <v>35729</v>
      </c>
      <c r="D224" s="591" t="s">
        <v>32169</v>
      </c>
    </row>
    <row r="225" spans="1:4" x14ac:dyDescent="0.2">
      <c r="A225" s="316">
        <v>38471</v>
      </c>
      <c r="B225" s="316" t="s">
        <v>36015</v>
      </c>
      <c r="C225" s="316" t="s">
        <v>35729</v>
      </c>
      <c r="D225" s="591" t="s">
        <v>36016</v>
      </c>
    </row>
    <row r="226" spans="1:4" x14ac:dyDescent="0.2">
      <c r="A226" s="316">
        <v>37370</v>
      </c>
      <c r="B226" s="316" t="s">
        <v>36017</v>
      </c>
      <c r="C226" s="316" t="s">
        <v>35749</v>
      </c>
      <c r="D226" s="591" t="s">
        <v>566</v>
      </c>
    </row>
    <row r="227" spans="1:4" x14ac:dyDescent="0.2">
      <c r="A227" s="316">
        <v>40862</v>
      </c>
      <c r="B227" s="316" t="s">
        <v>36018</v>
      </c>
      <c r="C227" s="316" t="s">
        <v>35979</v>
      </c>
      <c r="D227" s="591" t="s">
        <v>13374</v>
      </c>
    </row>
    <row r="228" spans="1:4" x14ac:dyDescent="0.2">
      <c r="A228" s="316">
        <v>10658</v>
      </c>
      <c r="B228" s="316" t="s">
        <v>36019</v>
      </c>
      <c r="C228" s="316" t="s">
        <v>35729</v>
      </c>
      <c r="D228" s="591" t="s">
        <v>36020</v>
      </c>
    </row>
    <row r="229" spans="1:4" x14ac:dyDescent="0.2">
      <c r="A229" s="316">
        <v>253</v>
      </c>
      <c r="B229" s="316" t="s">
        <v>36021</v>
      </c>
      <c r="C229" s="316" t="s">
        <v>35749</v>
      </c>
      <c r="D229" s="591" t="s">
        <v>13901</v>
      </c>
    </row>
    <row r="230" spans="1:4" x14ac:dyDescent="0.2">
      <c r="A230" s="316">
        <v>40809</v>
      </c>
      <c r="B230" s="316" t="s">
        <v>36022</v>
      </c>
      <c r="C230" s="316" t="s">
        <v>35979</v>
      </c>
      <c r="D230" s="591" t="s">
        <v>19538</v>
      </c>
    </row>
    <row r="231" spans="1:4" x14ac:dyDescent="0.2">
      <c r="A231" s="316">
        <v>42428</v>
      </c>
      <c r="B231" s="316" t="s">
        <v>36023</v>
      </c>
      <c r="C231" s="316" t="s">
        <v>35729</v>
      </c>
      <c r="D231" s="591" t="s">
        <v>36024</v>
      </c>
    </row>
    <row r="232" spans="1:4" x14ac:dyDescent="0.2">
      <c r="A232" s="316">
        <v>583</v>
      </c>
      <c r="B232" s="316" t="s">
        <v>36025</v>
      </c>
      <c r="C232" s="316" t="s">
        <v>35818</v>
      </c>
      <c r="D232" s="591" t="s">
        <v>1325</v>
      </c>
    </row>
    <row r="233" spans="1:4" x14ac:dyDescent="0.2">
      <c r="A233" s="316">
        <v>299</v>
      </c>
      <c r="B233" s="316" t="s">
        <v>36026</v>
      </c>
      <c r="C233" s="316" t="s">
        <v>35729</v>
      </c>
      <c r="D233" s="591" t="s">
        <v>21300</v>
      </c>
    </row>
    <row r="234" spans="1:4" x14ac:dyDescent="0.2">
      <c r="A234" s="316">
        <v>298</v>
      </c>
      <c r="B234" s="316" t="s">
        <v>36027</v>
      </c>
      <c r="C234" s="316" t="s">
        <v>35729</v>
      </c>
      <c r="D234" s="591" t="s">
        <v>828</v>
      </c>
    </row>
    <row r="235" spans="1:4" x14ac:dyDescent="0.2">
      <c r="A235" s="316">
        <v>295</v>
      </c>
      <c r="B235" s="316" t="s">
        <v>36028</v>
      </c>
      <c r="C235" s="316" t="s">
        <v>35729</v>
      </c>
      <c r="D235" s="591" t="s">
        <v>2435</v>
      </c>
    </row>
    <row r="236" spans="1:4" x14ac:dyDescent="0.2">
      <c r="A236" s="316">
        <v>296</v>
      </c>
      <c r="B236" s="316" t="s">
        <v>36029</v>
      </c>
      <c r="C236" s="316" t="s">
        <v>35729</v>
      </c>
      <c r="D236" s="591" t="s">
        <v>392</v>
      </c>
    </row>
    <row r="237" spans="1:4" x14ac:dyDescent="0.2">
      <c r="A237" s="316">
        <v>297</v>
      </c>
      <c r="B237" s="316" t="s">
        <v>36030</v>
      </c>
      <c r="C237" s="316" t="s">
        <v>35729</v>
      </c>
      <c r="D237" s="591" t="s">
        <v>378</v>
      </c>
    </row>
    <row r="238" spans="1:4" x14ac:dyDescent="0.2">
      <c r="A238" s="316">
        <v>301</v>
      </c>
      <c r="B238" s="316" t="s">
        <v>36031</v>
      </c>
      <c r="C238" s="316" t="s">
        <v>35729</v>
      </c>
      <c r="D238" s="591" t="s">
        <v>324</v>
      </c>
    </row>
    <row r="239" spans="1:4" x14ac:dyDescent="0.2">
      <c r="A239" s="316">
        <v>300</v>
      </c>
      <c r="B239" s="316" t="s">
        <v>36032</v>
      </c>
      <c r="C239" s="316" t="s">
        <v>35729</v>
      </c>
      <c r="D239" s="591" t="s">
        <v>1195</v>
      </c>
    </row>
    <row r="240" spans="1:4" x14ac:dyDescent="0.2">
      <c r="A240" s="316">
        <v>20084</v>
      </c>
      <c r="B240" s="316" t="s">
        <v>36033</v>
      </c>
      <c r="C240" s="316" t="s">
        <v>35729</v>
      </c>
      <c r="D240" s="591" t="s">
        <v>2435</v>
      </c>
    </row>
    <row r="241" spans="1:4" x14ac:dyDescent="0.2">
      <c r="A241" s="316">
        <v>20085</v>
      </c>
      <c r="B241" s="316" t="s">
        <v>36034</v>
      </c>
      <c r="C241" s="316" t="s">
        <v>35729</v>
      </c>
      <c r="D241" s="591" t="s">
        <v>286</v>
      </c>
    </row>
    <row r="242" spans="1:4" x14ac:dyDescent="0.2">
      <c r="A242" s="316">
        <v>311</v>
      </c>
      <c r="B242" s="316" t="s">
        <v>36035</v>
      </c>
      <c r="C242" s="316" t="s">
        <v>35729</v>
      </c>
      <c r="D242" s="591" t="s">
        <v>1186</v>
      </c>
    </row>
    <row r="243" spans="1:4" x14ac:dyDescent="0.2">
      <c r="A243" s="316">
        <v>318</v>
      </c>
      <c r="B243" s="316" t="s">
        <v>36036</v>
      </c>
      <c r="C243" s="316" t="s">
        <v>35729</v>
      </c>
      <c r="D243" s="591" t="s">
        <v>856</v>
      </c>
    </row>
    <row r="244" spans="1:4" x14ac:dyDescent="0.2">
      <c r="A244" s="316">
        <v>319</v>
      </c>
      <c r="B244" s="316" t="s">
        <v>36037</v>
      </c>
      <c r="C244" s="316" t="s">
        <v>35729</v>
      </c>
      <c r="D244" s="591" t="s">
        <v>35458</v>
      </c>
    </row>
    <row r="245" spans="1:4" x14ac:dyDescent="0.2">
      <c r="A245" s="316">
        <v>320</v>
      </c>
      <c r="B245" s="316" t="s">
        <v>36038</v>
      </c>
      <c r="C245" s="316" t="s">
        <v>35729</v>
      </c>
      <c r="D245" s="591" t="s">
        <v>36039</v>
      </c>
    </row>
    <row r="246" spans="1:4" x14ac:dyDescent="0.2">
      <c r="A246" s="316">
        <v>314</v>
      </c>
      <c r="B246" s="316" t="s">
        <v>36040</v>
      </c>
      <c r="C246" s="316" t="s">
        <v>35729</v>
      </c>
      <c r="D246" s="591" t="s">
        <v>36041</v>
      </c>
    </row>
    <row r="247" spans="1:4" x14ac:dyDescent="0.2">
      <c r="A247" s="316">
        <v>303</v>
      </c>
      <c r="B247" s="316" t="s">
        <v>36042</v>
      </c>
      <c r="C247" s="316" t="s">
        <v>35729</v>
      </c>
      <c r="D247" s="591" t="s">
        <v>1385</v>
      </c>
    </row>
    <row r="248" spans="1:4" x14ac:dyDescent="0.2">
      <c r="A248" s="316">
        <v>304</v>
      </c>
      <c r="B248" s="316" t="s">
        <v>36043</v>
      </c>
      <c r="C248" s="316" t="s">
        <v>35729</v>
      </c>
      <c r="D248" s="591" t="s">
        <v>1163</v>
      </c>
    </row>
    <row r="249" spans="1:4" x14ac:dyDescent="0.2">
      <c r="A249" s="316">
        <v>305</v>
      </c>
      <c r="B249" s="316" t="s">
        <v>36044</v>
      </c>
      <c r="C249" s="316" t="s">
        <v>35729</v>
      </c>
      <c r="D249" s="591" t="s">
        <v>13819</v>
      </c>
    </row>
    <row r="250" spans="1:4" x14ac:dyDescent="0.2">
      <c r="A250" s="316">
        <v>306</v>
      </c>
      <c r="B250" s="316" t="s">
        <v>36045</v>
      </c>
      <c r="C250" s="316" t="s">
        <v>35729</v>
      </c>
      <c r="D250" s="591" t="s">
        <v>14109</v>
      </c>
    </row>
    <row r="251" spans="1:4" x14ac:dyDescent="0.2">
      <c r="A251" s="316">
        <v>307</v>
      </c>
      <c r="B251" s="316" t="s">
        <v>36046</v>
      </c>
      <c r="C251" s="316" t="s">
        <v>35729</v>
      </c>
      <c r="D251" s="591" t="s">
        <v>614</v>
      </c>
    </row>
    <row r="252" spans="1:4" x14ac:dyDescent="0.2">
      <c r="A252" s="316">
        <v>309</v>
      </c>
      <c r="B252" s="316" t="s">
        <v>36047</v>
      </c>
      <c r="C252" s="316" t="s">
        <v>35729</v>
      </c>
      <c r="D252" s="591" t="s">
        <v>25349</v>
      </c>
    </row>
    <row r="253" spans="1:4" x14ac:dyDescent="0.2">
      <c r="A253" s="316">
        <v>310</v>
      </c>
      <c r="B253" s="316" t="s">
        <v>36048</v>
      </c>
      <c r="C253" s="316" t="s">
        <v>35729</v>
      </c>
      <c r="D253" s="591" t="s">
        <v>36049</v>
      </c>
    </row>
    <row r="254" spans="1:4" x14ac:dyDescent="0.2">
      <c r="A254" s="316">
        <v>328</v>
      </c>
      <c r="B254" s="316" t="s">
        <v>36050</v>
      </c>
      <c r="C254" s="316" t="s">
        <v>35729</v>
      </c>
      <c r="D254" s="591" t="s">
        <v>6762</v>
      </c>
    </row>
    <row r="255" spans="1:4" x14ac:dyDescent="0.2">
      <c r="A255" s="316">
        <v>325</v>
      </c>
      <c r="B255" s="316" t="s">
        <v>36051</v>
      </c>
      <c r="C255" s="316" t="s">
        <v>35729</v>
      </c>
      <c r="D255" s="591" t="s">
        <v>370</v>
      </c>
    </row>
    <row r="256" spans="1:4" x14ac:dyDescent="0.2">
      <c r="A256" s="316">
        <v>20326</v>
      </c>
      <c r="B256" s="316" t="s">
        <v>36052</v>
      </c>
      <c r="C256" s="316" t="s">
        <v>35729</v>
      </c>
      <c r="D256" s="591" t="s">
        <v>3908</v>
      </c>
    </row>
    <row r="257" spans="1:4" x14ac:dyDescent="0.2">
      <c r="A257" s="316">
        <v>329</v>
      </c>
      <c r="B257" s="316" t="s">
        <v>36053</v>
      </c>
      <c r="C257" s="316" t="s">
        <v>35729</v>
      </c>
      <c r="D257" s="591" t="s">
        <v>18260</v>
      </c>
    </row>
    <row r="258" spans="1:4" x14ac:dyDescent="0.2">
      <c r="A258" s="316">
        <v>308</v>
      </c>
      <c r="B258" s="316" t="s">
        <v>36054</v>
      </c>
      <c r="C258" s="316" t="s">
        <v>35729</v>
      </c>
      <c r="D258" s="591" t="s">
        <v>6617</v>
      </c>
    </row>
    <row r="259" spans="1:4" x14ac:dyDescent="0.2">
      <c r="A259" s="316">
        <v>39642</v>
      </c>
      <c r="B259" s="316" t="s">
        <v>36055</v>
      </c>
      <c r="C259" s="316" t="s">
        <v>35729</v>
      </c>
      <c r="D259" s="591" t="s">
        <v>821</v>
      </c>
    </row>
    <row r="260" spans="1:4" x14ac:dyDescent="0.2">
      <c r="A260" s="316">
        <v>39641</v>
      </c>
      <c r="B260" s="316" t="s">
        <v>36056</v>
      </c>
      <c r="C260" s="316" t="s">
        <v>35729</v>
      </c>
      <c r="D260" s="591" t="s">
        <v>477</v>
      </c>
    </row>
    <row r="261" spans="1:4" x14ac:dyDescent="0.2">
      <c r="A261" s="316">
        <v>39643</v>
      </c>
      <c r="B261" s="316" t="s">
        <v>36057</v>
      </c>
      <c r="C261" s="316" t="s">
        <v>35729</v>
      </c>
      <c r="D261" s="591" t="s">
        <v>487</v>
      </c>
    </row>
    <row r="262" spans="1:4" x14ac:dyDescent="0.2">
      <c r="A262" s="316">
        <v>39644</v>
      </c>
      <c r="B262" s="316" t="s">
        <v>36058</v>
      </c>
      <c r="C262" s="316" t="s">
        <v>35729</v>
      </c>
      <c r="D262" s="591" t="s">
        <v>240</v>
      </c>
    </row>
    <row r="263" spans="1:4" x14ac:dyDescent="0.2">
      <c r="A263" s="316">
        <v>39645</v>
      </c>
      <c r="B263" s="316" t="s">
        <v>36059</v>
      </c>
      <c r="C263" s="316" t="s">
        <v>35729</v>
      </c>
      <c r="D263" s="591" t="s">
        <v>13645</v>
      </c>
    </row>
    <row r="264" spans="1:4" x14ac:dyDescent="0.2">
      <c r="A264" s="316">
        <v>12548</v>
      </c>
      <c r="B264" s="316" t="s">
        <v>36060</v>
      </c>
      <c r="C264" s="316" t="s">
        <v>35729</v>
      </c>
      <c r="D264" s="591" t="s">
        <v>31925</v>
      </c>
    </row>
    <row r="265" spans="1:4" x14ac:dyDescent="0.2">
      <c r="A265" s="316">
        <v>13113</v>
      </c>
      <c r="B265" s="316" t="s">
        <v>36061</v>
      </c>
      <c r="C265" s="316" t="s">
        <v>35729</v>
      </c>
      <c r="D265" s="591" t="s">
        <v>13592</v>
      </c>
    </row>
    <row r="266" spans="1:4" x14ac:dyDescent="0.2">
      <c r="A266" s="316">
        <v>13114</v>
      </c>
      <c r="B266" s="316" t="s">
        <v>36062</v>
      </c>
      <c r="C266" s="316" t="s">
        <v>35729</v>
      </c>
      <c r="D266" s="591" t="s">
        <v>4852</v>
      </c>
    </row>
    <row r="267" spans="1:4" x14ac:dyDescent="0.2">
      <c r="A267" s="316">
        <v>12530</v>
      </c>
      <c r="B267" s="316" t="s">
        <v>36063</v>
      </c>
      <c r="C267" s="316" t="s">
        <v>35729</v>
      </c>
      <c r="D267" s="591" t="s">
        <v>36064</v>
      </c>
    </row>
    <row r="268" spans="1:4" x14ac:dyDescent="0.2">
      <c r="A268" s="316">
        <v>12531</v>
      </c>
      <c r="B268" s="316" t="s">
        <v>36065</v>
      </c>
      <c r="C268" s="316" t="s">
        <v>35729</v>
      </c>
      <c r="D268" s="591" t="s">
        <v>13693</v>
      </c>
    </row>
    <row r="269" spans="1:4" x14ac:dyDescent="0.2">
      <c r="A269" s="316">
        <v>12532</v>
      </c>
      <c r="B269" s="316" t="s">
        <v>36066</v>
      </c>
      <c r="C269" s="316" t="s">
        <v>35729</v>
      </c>
      <c r="D269" s="591" t="s">
        <v>36067</v>
      </c>
    </row>
    <row r="270" spans="1:4" x14ac:dyDescent="0.2">
      <c r="A270" s="316">
        <v>12533</v>
      </c>
      <c r="B270" s="316" t="s">
        <v>36068</v>
      </c>
      <c r="C270" s="316" t="s">
        <v>35729</v>
      </c>
      <c r="D270" s="591" t="s">
        <v>36069</v>
      </c>
    </row>
    <row r="271" spans="1:4" x14ac:dyDescent="0.2">
      <c r="A271" s="316">
        <v>12544</v>
      </c>
      <c r="B271" s="316" t="s">
        <v>36070</v>
      </c>
      <c r="C271" s="316" t="s">
        <v>35729</v>
      </c>
      <c r="D271" s="591" t="s">
        <v>18932</v>
      </c>
    </row>
    <row r="272" spans="1:4" x14ac:dyDescent="0.2">
      <c r="A272" s="316">
        <v>12546</v>
      </c>
      <c r="B272" s="316" t="s">
        <v>36071</v>
      </c>
      <c r="C272" s="316" t="s">
        <v>35729</v>
      </c>
      <c r="D272" s="591" t="s">
        <v>36072</v>
      </c>
    </row>
    <row r="273" spans="1:4" x14ac:dyDescent="0.2">
      <c r="A273" s="316">
        <v>12547</v>
      </c>
      <c r="B273" s="316" t="s">
        <v>36073</v>
      </c>
      <c r="C273" s="316" t="s">
        <v>35729</v>
      </c>
      <c r="D273" s="591" t="s">
        <v>36074</v>
      </c>
    </row>
    <row r="274" spans="1:4" x14ac:dyDescent="0.2">
      <c r="A274" s="316">
        <v>12551</v>
      </c>
      <c r="B274" s="316" t="s">
        <v>36075</v>
      </c>
      <c r="C274" s="316" t="s">
        <v>35729</v>
      </c>
      <c r="D274" s="591" t="s">
        <v>36076</v>
      </c>
    </row>
    <row r="275" spans="1:4" x14ac:dyDescent="0.2">
      <c r="A275" s="316">
        <v>12563</v>
      </c>
      <c r="B275" s="316" t="s">
        <v>36077</v>
      </c>
      <c r="C275" s="316" t="s">
        <v>35729</v>
      </c>
      <c r="D275" s="591" t="s">
        <v>36078</v>
      </c>
    </row>
    <row r="276" spans="1:4" x14ac:dyDescent="0.2">
      <c r="A276" s="316">
        <v>12565</v>
      </c>
      <c r="B276" s="316" t="s">
        <v>36079</v>
      </c>
      <c r="C276" s="316" t="s">
        <v>35729</v>
      </c>
      <c r="D276" s="591" t="s">
        <v>36080</v>
      </c>
    </row>
    <row r="277" spans="1:4" x14ac:dyDescent="0.2">
      <c r="A277" s="316">
        <v>12567</v>
      </c>
      <c r="B277" s="316" t="s">
        <v>36081</v>
      </c>
      <c r="C277" s="316" t="s">
        <v>35729</v>
      </c>
      <c r="D277" s="591" t="s">
        <v>36082</v>
      </c>
    </row>
    <row r="278" spans="1:4" x14ac:dyDescent="0.2">
      <c r="A278" s="316">
        <v>12568</v>
      </c>
      <c r="B278" s="316" t="s">
        <v>36083</v>
      </c>
      <c r="C278" s="316" t="s">
        <v>35729</v>
      </c>
      <c r="D278" s="591" t="s">
        <v>36084</v>
      </c>
    </row>
    <row r="279" spans="1:4" x14ac:dyDescent="0.2">
      <c r="A279" s="316">
        <v>11789</v>
      </c>
      <c r="B279" s="316" t="s">
        <v>36085</v>
      </c>
      <c r="C279" s="316" t="s">
        <v>35729</v>
      </c>
      <c r="D279" s="591" t="s">
        <v>234</v>
      </c>
    </row>
    <row r="280" spans="1:4" x14ac:dyDescent="0.2">
      <c r="A280" s="316">
        <v>20975</v>
      </c>
      <c r="B280" s="316" t="s">
        <v>36086</v>
      </c>
      <c r="C280" s="316" t="s">
        <v>35729</v>
      </c>
      <c r="D280" s="591" t="s">
        <v>929</v>
      </c>
    </row>
    <row r="281" spans="1:4" x14ac:dyDescent="0.2">
      <c r="A281" s="316">
        <v>20976</v>
      </c>
      <c r="B281" s="316" t="s">
        <v>36087</v>
      </c>
      <c r="C281" s="316" t="s">
        <v>35729</v>
      </c>
      <c r="D281" s="591" t="s">
        <v>853</v>
      </c>
    </row>
    <row r="282" spans="1:4" x14ac:dyDescent="0.2">
      <c r="A282" s="316">
        <v>40340</v>
      </c>
      <c r="B282" s="316" t="s">
        <v>36088</v>
      </c>
      <c r="C282" s="316" t="s">
        <v>35729</v>
      </c>
      <c r="D282" s="591" t="s">
        <v>398</v>
      </c>
    </row>
    <row r="283" spans="1:4" x14ac:dyDescent="0.2">
      <c r="A283" s="316">
        <v>40341</v>
      </c>
      <c r="B283" s="316" t="s">
        <v>36089</v>
      </c>
      <c r="C283" s="316" t="s">
        <v>35729</v>
      </c>
      <c r="D283" s="591" t="s">
        <v>36090</v>
      </c>
    </row>
    <row r="284" spans="1:4" x14ac:dyDescent="0.2">
      <c r="A284" s="316">
        <v>40342</v>
      </c>
      <c r="B284" s="316" t="s">
        <v>36091</v>
      </c>
      <c r="C284" s="316" t="s">
        <v>35729</v>
      </c>
      <c r="D284" s="591" t="s">
        <v>36092</v>
      </c>
    </row>
    <row r="285" spans="1:4" x14ac:dyDescent="0.2">
      <c r="A285" s="316">
        <v>40343</v>
      </c>
      <c r="B285" s="316" t="s">
        <v>36093</v>
      </c>
      <c r="C285" s="316" t="s">
        <v>35729</v>
      </c>
      <c r="D285" s="591" t="s">
        <v>23103</v>
      </c>
    </row>
    <row r="286" spans="1:4" x14ac:dyDescent="0.2">
      <c r="A286" s="316">
        <v>40344</v>
      </c>
      <c r="B286" s="316" t="s">
        <v>36094</v>
      </c>
      <c r="C286" s="316" t="s">
        <v>35729</v>
      </c>
      <c r="D286" s="591" t="s">
        <v>36095</v>
      </c>
    </row>
    <row r="287" spans="1:4" x14ac:dyDescent="0.2">
      <c r="A287" s="316">
        <v>40345</v>
      </c>
      <c r="B287" s="316" t="s">
        <v>36096</v>
      </c>
      <c r="C287" s="316" t="s">
        <v>35729</v>
      </c>
      <c r="D287" s="591" t="s">
        <v>36097</v>
      </c>
    </row>
    <row r="288" spans="1:4" x14ac:dyDescent="0.2">
      <c r="A288" s="316">
        <v>40346</v>
      </c>
      <c r="B288" s="316" t="s">
        <v>36098</v>
      </c>
      <c r="C288" s="316" t="s">
        <v>35729</v>
      </c>
      <c r="D288" s="591" t="s">
        <v>36099</v>
      </c>
    </row>
    <row r="289" spans="1:4" x14ac:dyDescent="0.2">
      <c r="A289" s="316">
        <v>40347</v>
      </c>
      <c r="B289" s="316" t="s">
        <v>36100</v>
      </c>
      <c r="C289" s="316" t="s">
        <v>35729</v>
      </c>
      <c r="D289" s="591" t="s">
        <v>36101</v>
      </c>
    </row>
    <row r="290" spans="1:4" x14ac:dyDescent="0.2">
      <c r="A290" s="316">
        <v>38840</v>
      </c>
      <c r="B290" s="316" t="s">
        <v>36102</v>
      </c>
      <c r="C290" s="316" t="s">
        <v>35729</v>
      </c>
      <c r="D290" s="591" t="s">
        <v>942</v>
      </c>
    </row>
    <row r="291" spans="1:4" x14ac:dyDescent="0.2">
      <c r="A291" s="316">
        <v>38841</v>
      </c>
      <c r="B291" s="316" t="s">
        <v>36103</v>
      </c>
      <c r="C291" s="316" t="s">
        <v>35729</v>
      </c>
      <c r="D291" s="591" t="s">
        <v>547</v>
      </c>
    </row>
    <row r="292" spans="1:4" x14ac:dyDescent="0.2">
      <c r="A292" s="316">
        <v>38842</v>
      </c>
      <c r="B292" s="316" t="s">
        <v>36104</v>
      </c>
      <c r="C292" s="316" t="s">
        <v>35729</v>
      </c>
      <c r="D292" s="591" t="s">
        <v>24213</v>
      </c>
    </row>
    <row r="293" spans="1:4" x14ac:dyDescent="0.2">
      <c r="A293" s="316">
        <v>38843</v>
      </c>
      <c r="B293" s="316" t="s">
        <v>36105</v>
      </c>
      <c r="C293" s="316" t="s">
        <v>35729</v>
      </c>
      <c r="D293" s="591" t="s">
        <v>235</v>
      </c>
    </row>
    <row r="294" spans="1:4" x14ac:dyDescent="0.2">
      <c r="A294" s="316">
        <v>13761</v>
      </c>
      <c r="B294" s="316" t="s">
        <v>36106</v>
      </c>
      <c r="C294" s="316" t="s">
        <v>35729</v>
      </c>
      <c r="D294" s="591" t="s">
        <v>36107</v>
      </c>
    </row>
    <row r="295" spans="1:4" x14ac:dyDescent="0.2">
      <c r="A295" s="316">
        <v>12888</v>
      </c>
      <c r="B295" s="316" t="s">
        <v>36108</v>
      </c>
      <c r="C295" s="316" t="s">
        <v>36109</v>
      </c>
      <c r="D295" s="591" t="s">
        <v>18827</v>
      </c>
    </row>
    <row r="296" spans="1:4" x14ac:dyDescent="0.2">
      <c r="A296" s="316">
        <v>12889</v>
      </c>
      <c r="B296" s="316" t="s">
        <v>36110</v>
      </c>
      <c r="C296" s="316" t="s">
        <v>36109</v>
      </c>
      <c r="D296" s="591" t="s">
        <v>36111</v>
      </c>
    </row>
    <row r="297" spans="1:4" x14ac:dyDescent="0.2">
      <c r="A297" s="316">
        <v>4814</v>
      </c>
      <c r="B297" s="316" t="s">
        <v>36112</v>
      </c>
      <c r="C297" s="316" t="s">
        <v>35729</v>
      </c>
      <c r="D297" s="591" t="s">
        <v>26375</v>
      </c>
    </row>
    <row r="298" spans="1:4" x14ac:dyDescent="0.2">
      <c r="A298" s="316">
        <v>25967</v>
      </c>
      <c r="B298" s="316" t="s">
        <v>36113</v>
      </c>
      <c r="C298" s="316" t="s">
        <v>35729</v>
      </c>
      <c r="D298" s="591" t="s">
        <v>36114</v>
      </c>
    </row>
    <row r="299" spans="1:4" x14ac:dyDescent="0.2">
      <c r="A299" s="316">
        <v>6122</v>
      </c>
      <c r="B299" s="316" t="s">
        <v>36115</v>
      </c>
      <c r="C299" s="316" t="s">
        <v>35749</v>
      </c>
      <c r="D299" s="591" t="s">
        <v>19622</v>
      </c>
    </row>
    <row r="300" spans="1:4" x14ac:dyDescent="0.2">
      <c r="A300" s="316">
        <v>40810</v>
      </c>
      <c r="B300" s="316" t="s">
        <v>36116</v>
      </c>
      <c r="C300" s="316" t="s">
        <v>35979</v>
      </c>
      <c r="D300" s="591" t="s">
        <v>19624</v>
      </c>
    </row>
    <row r="301" spans="1:4" x14ac:dyDescent="0.2">
      <c r="A301" s="316">
        <v>21100</v>
      </c>
      <c r="B301" s="316" t="s">
        <v>36117</v>
      </c>
      <c r="C301" s="316" t="s">
        <v>35729</v>
      </c>
      <c r="D301" s="591" t="s">
        <v>36118</v>
      </c>
    </row>
    <row r="302" spans="1:4" x14ac:dyDescent="0.2">
      <c r="A302" s="316">
        <v>11816</v>
      </c>
      <c r="B302" s="316" t="s">
        <v>36119</v>
      </c>
      <c r="C302" s="316" t="s">
        <v>35729</v>
      </c>
      <c r="D302" s="591" t="s">
        <v>36120</v>
      </c>
    </row>
    <row r="303" spans="1:4" x14ac:dyDescent="0.2">
      <c r="A303" s="316">
        <v>11814</v>
      </c>
      <c r="B303" s="316" t="s">
        <v>36121</v>
      </c>
      <c r="C303" s="316" t="s">
        <v>35729</v>
      </c>
      <c r="D303" s="591" t="s">
        <v>36122</v>
      </c>
    </row>
    <row r="304" spans="1:4" x14ac:dyDescent="0.2">
      <c r="A304" s="316">
        <v>14186</v>
      </c>
      <c r="B304" s="316" t="s">
        <v>36123</v>
      </c>
      <c r="C304" s="316" t="s">
        <v>35729</v>
      </c>
      <c r="D304" s="591" t="s">
        <v>36124</v>
      </c>
    </row>
    <row r="305" spans="1:4" x14ac:dyDescent="0.2">
      <c r="A305" s="316">
        <v>14185</v>
      </c>
      <c r="B305" s="316" t="s">
        <v>36125</v>
      </c>
      <c r="C305" s="316" t="s">
        <v>35729</v>
      </c>
      <c r="D305" s="591" t="s">
        <v>36126</v>
      </c>
    </row>
    <row r="306" spans="1:4" x14ac:dyDescent="0.2">
      <c r="A306" s="316">
        <v>11811</v>
      </c>
      <c r="B306" s="316" t="s">
        <v>36127</v>
      </c>
      <c r="C306" s="316" t="s">
        <v>35729</v>
      </c>
      <c r="D306" s="591" t="s">
        <v>36128</v>
      </c>
    </row>
    <row r="307" spans="1:4" x14ac:dyDescent="0.2">
      <c r="A307" s="316">
        <v>26038</v>
      </c>
      <c r="B307" s="316" t="s">
        <v>36129</v>
      </c>
      <c r="C307" s="316" t="s">
        <v>35729</v>
      </c>
      <c r="D307" s="591" t="s">
        <v>19638</v>
      </c>
    </row>
    <row r="308" spans="1:4" x14ac:dyDescent="0.2">
      <c r="A308" s="316">
        <v>34482</v>
      </c>
      <c r="B308" s="316" t="s">
        <v>36130</v>
      </c>
      <c r="C308" s="316" t="s">
        <v>35729</v>
      </c>
      <c r="D308" s="591" t="s">
        <v>36131</v>
      </c>
    </row>
    <row r="309" spans="1:4" x14ac:dyDescent="0.2">
      <c r="A309" s="316">
        <v>34469</v>
      </c>
      <c r="B309" s="316" t="s">
        <v>36132</v>
      </c>
      <c r="C309" s="316" t="s">
        <v>35729</v>
      </c>
      <c r="D309" s="591" t="s">
        <v>36133</v>
      </c>
    </row>
    <row r="310" spans="1:4" x14ac:dyDescent="0.2">
      <c r="A310" s="316">
        <v>34472</v>
      </c>
      <c r="B310" s="316" t="s">
        <v>36134</v>
      </c>
      <c r="C310" s="316" t="s">
        <v>35729</v>
      </c>
      <c r="D310" s="591" t="s">
        <v>24405</v>
      </c>
    </row>
    <row r="311" spans="1:4" x14ac:dyDescent="0.2">
      <c r="A311" s="316">
        <v>34476</v>
      </c>
      <c r="B311" s="316" t="s">
        <v>36135</v>
      </c>
      <c r="C311" s="316" t="s">
        <v>35729</v>
      </c>
      <c r="D311" s="591" t="s">
        <v>36136</v>
      </c>
    </row>
    <row r="312" spans="1:4" x14ac:dyDescent="0.2">
      <c r="A312" s="316">
        <v>34477</v>
      </c>
      <c r="B312" s="316" t="s">
        <v>36137</v>
      </c>
      <c r="C312" s="316" t="s">
        <v>35729</v>
      </c>
      <c r="D312" s="591" t="s">
        <v>36138</v>
      </c>
    </row>
    <row r="313" spans="1:4" x14ac:dyDescent="0.2">
      <c r="A313" s="316">
        <v>42425</v>
      </c>
      <c r="B313" s="316" t="s">
        <v>36139</v>
      </c>
      <c r="C313" s="316" t="s">
        <v>35729</v>
      </c>
      <c r="D313" s="591" t="s">
        <v>36140</v>
      </c>
    </row>
    <row r="314" spans="1:4" x14ac:dyDescent="0.2">
      <c r="A314" s="316">
        <v>42422</v>
      </c>
      <c r="B314" s="316" t="s">
        <v>36141</v>
      </c>
      <c r="C314" s="316" t="s">
        <v>35729</v>
      </c>
      <c r="D314" s="591" t="s">
        <v>36142</v>
      </c>
    </row>
    <row r="315" spans="1:4" x14ac:dyDescent="0.2">
      <c r="A315" s="316">
        <v>42424</v>
      </c>
      <c r="B315" s="316" t="s">
        <v>36143</v>
      </c>
      <c r="C315" s="316" t="s">
        <v>35729</v>
      </c>
      <c r="D315" s="591" t="s">
        <v>36144</v>
      </c>
    </row>
    <row r="316" spans="1:4" x14ac:dyDescent="0.2">
      <c r="A316" s="316">
        <v>42416</v>
      </c>
      <c r="B316" s="316" t="s">
        <v>36145</v>
      </c>
      <c r="C316" s="316" t="s">
        <v>35729</v>
      </c>
      <c r="D316" s="591" t="s">
        <v>36146</v>
      </c>
    </row>
    <row r="317" spans="1:4" x14ac:dyDescent="0.2">
      <c r="A317" s="316">
        <v>42417</v>
      </c>
      <c r="B317" s="316" t="s">
        <v>36147</v>
      </c>
      <c r="C317" s="316" t="s">
        <v>35729</v>
      </c>
      <c r="D317" s="591" t="s">
        <v>36148</v>
      </c>
    </row>
    <row r="318" spans="1:4" x14ac:dyDescent="0.2">
      <c r="A318" s="316">
        <v>42419</v>
      </c>
      <c r="B318" s="316" t="s">
        <v>36149</v>
      </c>
      <c r="C318" s="316" t="s">
        <v>35729</v>
      </c>
      <c r="D318" s="591" t="s">
        <v>36150</v>
      </c>
    </row>
    <row r="319" spans="1:4" x14ac:dyDescent="0.2">
      <c r="A319" s="316">
        <v>42420</v>
      </c>
      <c r="B319" s="316" t="s">
        <v>36151</v>
      </c>
      <c r="C319" s="316" t="s">
        <v>35729</v>
      </c>
      <c r="D319" s="591" t="s">
        <v>36152</v>
      </c>
    </row>
    <row r="320" spans="1:4" x14ac:dyDescent="0.2">
      <c r="A320" s="316">
        <v>42421</v>
      </c>
      <c r="B320" s="316" t="s">
        <v>36153</v>
      </c>
      <c r="C320" s="316" t="s">
        <v>35729</v>
      </c>
      <c r="D320" s="591" t="s">
        <v>36154</v>
      </c>
    </row>
    <row r="321" spans="1:4" x14ac:dyDescent="0.2">
      <c r="A321" s="316">
        <v>39556</v>
      </c>
      <c r="B321" s="316" t="s">
        <v>36155</v>
      </c>
      <c r="C321" s="316" t="s">
        <v>35729</v>
      </c>
      <c r="D321" s="591" t="s">
        <v>36156</v>
      </c>
    </row>
    <row r="322" spans="1:4" x14ac:dyDescent="0.2">
      <c r="A322" s="316">
        <v>39557</v>
      </c>
      <c r="B322" s="316" t="s">
        <v>36157</v>
      </c>
      <c r="C322" s="316" t="s">
        <v>35729</v>
      </c>
      <c r="D322" s="591" t="s">
        <v>36158</v>
      </c>
    </row>
    <row r="323" spans="1:4" x14ac:dyDescent="0.2">
      <c r="A323" s="316">
        <v>39558</v>
      </c>
      <c r="B323" s="316" t="s">
        <v>36159</v>
      </c>
      <c r="C323" s="316" t="s">
        <v>35729</v>
      </c>
      <c r="D323" s="591" t="s">
        <v>36160</v>
      </c>
    </row>
    <row r="324" spans="1:4" x14ac:dyDescent="0.2">
      <c r="A324" s="316">
        <v>39559</v>
      </c>
      <c r="B324" s="316" t="s">
        <v>36161</v>
      </c>
      <c r="C324" s="316" t="s">
        <v>35729</v>
      </c>
      <c r="D324" s="591" t="s">
        <v>36162</v>
      </c>
    </row>
    <row r="325" spans="1:4" x14ac:dyDescent="0.2">
      <c r="A325" s="316">
        <v>39560</v>
      </c>
      <c r="B325" s="316" t="s">
        <v>36163</v>
      </c>
      <c r="C325" s="316" t="s">
        <v>35729</v>
      </c>
      <c r="D325" s="591" t="s">
        <v>36164</v>
      </c>
    </row>
    <row r="326" spans="1:4" x14ac:dyDescent="0.2">
      <c r="A326" s="316">
        <v>39561</v>
      </c>
      <c r="B326" s="316" t="s">
        <v>36165</v>
      </c>
      <c r="C326" s="316" t="s">
        <v>35729</v>
      </c>
      <c r="D326" s="591" t="s">
        <v>36166</v>
      </c>
    </row>
    <row r="327" spans="1:4" x14ac:dyDescent="0.2">
      <c r="A327" s="316">
        <v>39555</v>
      </c>
      <c r="B327" s="316" t="s">
        <v>36167</v>
      </c>
      <c r="C327" s="316" t="s">
        <v>35729</v>
      </c>
      <c r="D327" s="591" t="s">
        <v>36168</v>
      </c>
    </row>
    <row r="328" spans="1:4" x14ac:dyDescent="0.2">
      <c r="A328" s="316">
        <v>39548</v>
      </c>
      <c r="B328" s="316" t="s">
        <v>36169</v>
      </c>
      <c r="C328" s="316" t="s">
        <v>35729</v>
      </c>
      <c r="D328" s="591" t="s">
        <v>36170</v>
      </c>
    </row>
    <row r="329" spans="1:4" x14ac:dyDescent="0.2">
      <c r="A329" s="316">
        <v>39554</v>
      </c>
      <c r="B329" s="316" t="s">
        <v>36171</v>
      </c>
      <c r="C329" s="316" t="s">
        <v>35729</v>
      </c>
      <c r="D329" s="591" t="s">
        <v>36172</v>
      </c>
    </row>
    <row r="330" spans="1:4" x14ac:dyDescent="0.2">
      <c r="A330" s="316">
        <v>39550</v>
      </c>
      <c r="B330" s="316" t="s">
        <v>36173</v>
      </c>
      <c r="C330" s="316" t="s">
        <v>35729</v>
      </c>
      <c r="D330" s="591" t="s">
        <v>36174</v>
      </c>
    </row>
    <row r="331" spans="1:4" x14ac:dyDescent="0.2">
      <c r="A331" s="316">
        <v>39551</v>
      </c>
      <c r="B331" s="316" t="s">
        <v>36175</v>
      </c>
      <c r="C331" s="316" t="s">
        <v>35729</v>
      </c>
      <c r="D331" s="591" t="s">
        <v>36176</v>
      </c>
    </row>
    <row r="332" spans="1:4" x14ac:dyDescent="0.2">
      <c r="A332" s="316">
        <v>39580</v>
      </c>
      <c r="B332" s="316" t="s">
        <v>36177</v>
      </c>
      <c r="C332" s="316" t="s">
        <v>35729</v>
      </c>
      <c r="D332" s="591" t="s">
        <v>36178</v>
      </c>
    </row>
    <row r="333" spans="1:4" x14ac:dyDescent="0.2">
      <c r="A333" s="316">
        <v>39577</v>
      </c>
      <c r="B333" s="316" t="s">
        <v>36179</v>
      </c>
      <c r="C333" s="316" t="s">
        <v>35729</v>
      </c>
      <c r="D333" s="591" t="s">
        <v>36180</v>
      </c>
    </row>
    <row r="334" spans="1:4" x14ac:dyDescent="0.2">
      <c r="A334" s="316">
        <v>39578</v>
      </c>
      <c r="B334" s="316" t="s">
        <v>36181</v>
      </c>
      <c r="C334" s="316" t="s">
        <v>35729</v>
      </c>
      <c r="D334" s="591" t="s">
        <v>36182</v>
      </c>
    </row>
    <row r="335" spans="1:4" x14ac:dyDescent="0.2">
      <c r="A335" s="316">
        <v>39579</v>
      </c>
      <c r="B335" s="316" t="s">
        <v>36183</v>
      </c>
      <c r="C335" s="316" t="s">
        <v>35729</v>
      </c>
      <c r="D335" s="591" t="s">
        <v>36184</v>
      </c>
    </row>
    <row r="336" spans="1:4" x14ac:dyDescent="0.2">
      <c r="A336" s="316">
        <v>39826</v>
      </c>
      <c r="B336" s="316" t="s">
        <v>36185</v>
      </c>
      <c r="C336" s="316" t="s">
        <v>35729</v>
      </c>
      <c r="D336" s="591" t="s">
        <v>36186</v>
      </c>
    </row>
    <row r="337" spans="1:4" x14ac:dyDescent="0.2">
      <c r="A337" s="316">
        <v>10700</v>
      </c>
      <c r="B337" s="316" t="s">
        <v>36187</v>
      </c>
      <c r="C337" s="316" t="s">
        <v>35729</v>
      </c>
      <c r="D337" s="591" t="s">
        <v>36188</v>
      </c>
    </row>
    <row r="338" spans="1:4" x14ac:dyDescent="0.2">
      <c r="A338" s="316">
        <v>346</v>
      </c>
      <c r="B338" s="316" t="s">
        <v>36189</v>
      </c>
      <c r="C338" s="316" t="s">
        <v>35818</v>
      </c>
      <c r="D338" s="591" t="s">
        <v>6077</v>
      </c>
    </row>
    <row r="339" spans="1:4" x14ac:dyDescent="0.2">
      <c r="A339" s="316">
        <v>3312</v>
      </c>
      <c r="B339" s="316" t="s">
        <v>36190</v>
      </c>
      <c r="C339" s="316" t="s">
        <v>35818</v>
      </c>
      <c r="D339" s="591" t="s">
        <v>6111</v>
      </c>
    </row>
    <row r="340" spans="1:4" x14ac:dyDescent="0.2">
      <c r="A340" s="316">
        <v>339</v>
      </c>
      <c r="B340" s="316" t="s">
        <v>36191</v>
      </c>
      <c r="C340" s="316" t="s">
        <v>35763</v>
      </c>
      <c r="D340" s="591" t="s">
        <v>172</v>
      </c>
    </row>
    <row r="341" spans="1:4" x14ac:dyDescent="0.2">
      <c r="A341" s="316">
        <v>340</v>
      </c>
      <c r="B341" s="316" t="s">
        <v>36192</v>
      </c>
      <c r="C341" s="316" t="s">
        <v>35763</v>
      </c>
      <c r="D341" s="591" t="s">
        <v>301</v>
      </c>
    </row>
    <row r="342" spans="1:4" x14ac:dyDescent="0.2">
      <c r="A342" s="316">
        <v>338</v>
      </c>
      <c r="B342" s="316" t="s">
        <v>36193</v>
      </c>
      <c r="C342" s="316" t="s">
        <v>35818</v>
      </c>
      <c r="D342" s="591" t="s">
        <v>19796</v>
      </c>
    </row>
    <row r="343" spans="1:4" x14ac:dyDescent="0.2">
      <c r="A343" s="316">
        <v>334</v>
      </c>
      <c r="B343" s="316" t="s">
        <v>36194</v>
      </c>
      <c r="C343" s="316" t="s">
        <v>35818</v>
      </c>
      <c r="D343" s="591" t="s">
        <v>255</v>
      </c>
    </row>
    <row r="344" spans="1:4" x14ac:dyDescent="0.2">
      <c r="A344" s="316">
        <v>335</v>
      </c>
      <c r="B344" s="316" t="s">
        <v>36195</v>
      </c>
      <c r="C344" s="316" t="s">
        <v>35818</v>
      </c>
      <c r="D344" s="591" t="s">
        <v>5330</v>
      </c>
    </row>
    <row r="345" spans="1:4" x14ac:dyDescent="0.2">
      <c r="A345" s="316">
        <v>342</v>
      </c>
      <c r="B345" s="316" t="s">
        <v>36196</v>
      </c>
      <c r="C345" s="316" t="s">
        <v>35818</v>
      </c>
      <c r="D345" s="591" t="s">
        <v>277</v>
      </c>
    </row>
    <row r="346" spans="1:4" x14ac:dyDescent="0.2">
      <c r="A346" s="316">
        <v>333</v>
      </c>
      <c r="B346" s="316" t="s">
        <v>36197</v>
      </c>
      <c r="C346" s="316" t="s">
        <v>35818</v>
      </c>
      <c r="D346" s="591" t="s">
        <v>18301</v>
      </c>
    </row>
    <row r="347" spans="1:4" x14ac:dyDescent="0.2">
      <c r="A347" s="316">
        <v>343</v>
      </c>
      <c r="B347" s="316" t="s">
        <v>36198</v>
      </c>
      <c r="C347" s="316" t="s">
        <v>35763</v>
      </c>
      <c r="D347" s="591" t="s">
        <v>858</v>
      </c>
    </row>
    <row r="348" spans="1:4" x14ac:dyDescent="0.2">
      <c r="A348" s="316">
        <v>344</v>
      </c>
      <c r="B348" s="316" t="s">
        <v>36199</v>
      </c>
      <c r="C348" s="316" t="s">
        <v>35818</v>
      </c>
      <c r="D348" s="591" t="s">
        <v>19034</v>
      </c>
    </row>
    <row r="349" spans="1:4" x14ac:dyDescent="0.2">
      <c r="A349" s="316">
        <v>341</v>
      </c>
      <c r="B349" s="316" t="s">
        <v>36200</v>
      </c>
      <c r="C349" s="316" t="s">
        <v>35763</v>
      </c>
      <c r="D349" s="591" t="s">
        <v>844</v>
      </c>
    </row>
    <row r="350" spans="1:4" x14ac:dyDescent="0.2">
      <c r="A350" s="316">
        <v>345</v>
      </c>
      <c r="B350" s="316" t="s">
        <v>36200</v>
      </c>
      <c r="C350" s="316" t="s">
        <v>35818</v>
      </c>
      <c r="D350" s="591" t="s">
        <v>36201</v>
      </c>
    </row>
    <row r="351" spans="1:4" x14ac:dyDescent="0.2">
      <c r="A351" s="316">
        <v>11107</v>
      </c>
      <c r="B351" s="316" t="s">
        <v>36202</v>
      </c>
      <c r="C351" s="316" t="s">
        <v>35818</v>
      </c>
      <c r="D351" s="591" t="s">
        <v>31137</v>
      </c>
    </row>
    <row r="352" spans="1:4" x14ac:dyDescent="0.2">
      <c r="A352" s="316">
        <v>3313</v>
      </c>
      <c r="B352" s="316" t="s">
        <v>36203</v>
      </c>
      <c r="C352" s="316" t="s">
        <v>35818</v>
      </c>
      <c r="D352" s="591" t="s">
        <v>19713</v>
      </c>
    </row>
    <row r="353" spans="1:4" x14ac:dyDescent="0.2">
      <c r="A353" s="316">
        <v>34562</v>
      </c>
      <c r="B353" s="316" t="s">
        <v>36204</v>
      </c>
      <c r="C353" s="316" t="s">
        <v>35818</v>
      </c>
      <c r="D353" s="591" t="s">
        <v>36205</v>
      </c>
    </row>
    <row r="354" spans="1:4" x14ac:dyDescent="0.2">
      <c r="A354" s="316">
        <v>337</v>
      </c>
      <c r="B354" s="316" t="s">
        <v>36206</v>
      </c>
      <c r="C354" s="316" t="s">
        <v>35818</v>
      </c>
      <c r="D354" s="591" t="s">
        <v>317</v>
      </c>
    </row>
    <row r="355" spans="1:4" x14ac:dyDescent="0.2">
      <c r="A355" s="316">
        <v>369</v>
      </c>
      <c r="B355" s="316" t="s">
        <v>36207</v>
      </c>
      <c r="C355" s="316" t="s">
        <v>35975</v>
      </c>
      <c r="D355" s="591" t="s">
        <v>13431</v>
      </c>
    </row>
    <row r="356" spans="1:4" x14ac:dyDescent="0.2">
      <c r="A356" s="316">
        <v>366</v>
      </c>
      <c r="B356" s="316" t="s">
        <v>36208</v>
      </c>
      <c r="C356" s="316" t="s">
        <v>35975</v>
      </c>
      <c r="D356" s="591" t="s">
        <v>32679</v>
      </c>
    </row>
    <row r="357" spans="1:4" x14ac:dyDescent="0.2">
      <c r="A357" s="316">
        <v>367</v>
      </c>
      <c r="B357" s="316" t="s">
        <v>36209</v>
      </c>
      <c r="C357" s="316" t="s">
        <v>35975</v>
      </c>
      <c r="D357" s="591" t="s">
        <v>36210</v>
      </c>
    </row>
    <row r="358" spans="1:4" x14ac:dyDescent="0.2">
      <c r="A358" s="316">
        <v>370</v>
      </c>
      <c r="B358" s="316" t="s">
        <v>36211</v>
      </c>
      <c r="C358" s="316" t="s">
        <v>35975</v>
      </c>
      <c r="D358" s="591" t="s">
        <v>1121</v>
      </c>
    </row>
    <row r="359" spans="1:4" x14ac:dyDescent="0.2">
      <c r="A359" s="316">
        <v>368</v>
      </c>
      <c r="B359" s="316" t="s">
        <v>36212</v>
      </c>
      <c r="C359" s="316" t="s">
        <v>35975</v>
      </c>
      <c r="D359" s="591" t="s">
        <v>207</v>
      </c>
    </row>
    <row r="360" spans="1:4" x14ac:dyDescent="0.2">
      <c r="A360" s="316">
        <v>11075</v>
      </c>
      <c r="B360" s="316" t="s">
        <v>36213</v>
      </c>
      <c r="C360" s="316" t="s">
        <v>35975</v>
      </c>
      <c r="D360" s="591" t="s">
        <v>36214</v>
      </c>
    </row>
    <row r="361" spans="1:4" x14ac:dyDescent="0.2">
      <c r="A361" s="316">
        <v>11076</v>
      </c>
      <c r="B361" s="316" t="s">
        <v>36215</v>
      </c>
      <c r="C361" s="316" t="s">
        <v>35975</v>
      </c>
      <c r="D361" s="591" t="s">
        <v>25352</v>
      </c>
    </row>
    <row r="362" spans="1:4" x14ac:dyDescent="0.2">
      <c r="A362" s="316">
        <v>1381</v>
      </c>
      <c r="B362" s="316" t="s">
        <v>36216</v>
      </c>
      <c r="C362" s="316" t="s">
        <v>35818</v>
      </c>
      <c r="D362" s="591" t="s">
        <v>310</v>
      </c>
    </row>
    <row r="363" spans="1:4" x14ac:dyDescent="0.2">
      <c r="A363" s="316">
        <v>34353</v>
      </c>
      <c r="B363" s="316" t="s">
        <v>36217</v>
      </c>
      <c r="C363" s="316" t="s">
        <v>35818</v>
      </c>
      <c r="D363" s="591" t="s">
        <v>1141</v>
      </c>
    </row>
    <row r="364" spans="1:4" x14ac:dyDescent="0.2">
      <c r="A364" s="316">
        <v>37595</v>
      </c>
      <c r="B364" s="316" t="s">
        <v>36218</v>
      </c>
      <c r="C364" s="316" t="s">
        <v>35818</v>
      </c>
      <c r="D364" s="591" t="s">
        <v>281</v>
      </c>
    </row>
    <row r="365" spans="1:4" x14ac:dyDescent="0.2">
      <c r="A365" s="316">
        <v>37596</v>
      </c>
      <c r="B365" s="316" t="s">
        <v>36219</v>
      </c>
      <c r="C365" s="316" t="s">
        <v>35818</v>
      </c>
      <c r="D365" s="591" t="s">
        <v>205</v>
      </c>
    </row>
    <row r="366" spans="1:4" x14ac:dyDescent="0.2">
      <c r="A366" s="316">
        <v>371</v>
      </c>
      <c r="B366" s="316" t="s">
        <v>36220</v>
      </c>
      <c r="C366" s="316" t="s">
        <v>35818</v>
      </c>
      <c r="D366" s="591" t="s">
        <v>364</v>
      </c>
    </row>
    <row r="367" spans="1:4" x14ac:dyDescent="0.2">
      <c r="A367" s="316">
        <v>37553</v>
      </c>
      <c r="B367" s="316" t="s">
        <v>36221</v>
      </c>
      <c r="C367" s="316" t="s">
        <v>35818</v>
      </c>
      <c r="D367" s="591" t="s">
        <v>270</v>
      </c>
    </row>
    <row r="368" spans="1:4" x14ac:dyDescent="0.2">
      <c r="A368" s="316">
        <v>37552</v>
      </c>
      <c r="B368" s="316" t="s">
        <v>36222</v>
      </c>
      <c r="C368" s="316" t="s">
        <v>35818</v>
      </c>
      <c r="D368" s="591" t="s">
        <v>940</v>
      </c>
    </row>
    <row r="369" spans="1:4" x14ac:dyDescent="0.2">
      <c r="A369" s="316">
        <v>36880</v>
      </c>
      <c r="B369" s="316" t="s">
        <v>36223</v>
      </c>
      <c r="C369" s="316" t="s">
        <v>35818</v>
      </c>
      <c r="D369" s="591" t="s">
        <v>284</v>
      </c>
    </row>
    <row r="370" spans="1:4" x14ac:dyDescent="0.2">
      <c r="A370" s="316">
        <v>34355</v>
      </c>
      <c r="B370" s="316" t="s">
        <v>36224</v>
      </c>
      <c r="C370" s="316" t="s">
        <v>35818</v>
      </c>
      <c r="D370" s="591" t="s">
        <v>818</v>
      </c>
    </row>
    <row r="371" spans="1:4" x14ac:dyDescent="0.2">
      <c r="A371" s="316">
        <v>130</v>
      </c>
      <c r="B371" s="316" t="s">
        <v>36225</v>
      </c>
      <c r="C371" s="316" t="s">
        <v>35818</v>
      </c>
      <c r="D371" s="591" t="s">
        <v>1193</v>
      </c>
    </row>
    <row r="372" spans="1:4" x14ac:dyDescent="0.2">
      <c r="A372" s="316">
        <v>135</v>
      </c>
      <c r="B372" s="316" t="s">
        <v>36226</v>
      </c>
      <c r="C372" s="316" t="s">
        <v>35818</v>
      </c>
      <c r="D372" s="591" t="s">
        <v>5098</v>
      </c>
    </row>
    <row r="373" spans="1:4" x14ac:dyDescent="0.2">
      <c r="A373" s="316">
        <v>36886</v>
      </c>
      <c r="B373" s="316" t="s">
        <v>36227</v>
      </c>
      <c r="C373" s="316" t="s">
        <v>35818</v>
      </c>
      <c r="D373" s="591" t="s">
        <v>340</v>
      </c>
    </row>
    <row r="374" spans="1:4" x14ac:dyDescent="0.2">
      <c r="A374" s="316">
        <v>374</v>
      </c>
      <c r="B374" s="316" t="s">
        <v>36228</v>
      </c>
      <c r="C374" s="316" t="s">
        <v>35818</v>
      </c>
      <c r="D374" s="591" t="s">
        <v>195</v>
      </c>
    </row>
    <row r="375" spans="1:4" x14ac:dyDescent="0.2">
      <c r="A375" s="316">
        <v>38546</v>
      </c>
      <c r="B375" s="316" t="s">
        <v>36229</v>
      </c>
      <c r="C375" s="316" t="s">
        <v>35975</v>
      </c>
      <c r="D375" s="591" t="s">
        <v>36230</v>
      </c>
    </row>
    <row r="376" spans="1:4" x14ac:dyDescent="0.2">
      <c r="A376" s="316">
        <v>34549</v>
      </c>
      <c r="B376" s="316" t="s">
        <v>36231</v>
      </c>
      <c r="C376" s="316" t="s">
        <v>35975</v>
      </c>
      <c r="D376" s="591" t="s">
        <v>36232</v>
      </c>
    </row>
    <row r="377" spans="1:4" x14ac:dyDescent="0.2">
      <c r="A377" s="316">
        <v>6081</v>
      </c>
      <c r="B377" s="316" t="s">
        <v>36233</v>
      </c>
      <c r="C377" s="316" t="s">
        <v>35975</v>
      </c>
      <c r="D377" s="591" t="s">
        <v>36234</v>
      </c>
    </row>
    <row r="378" spans="1:4" x14ac:dyDescent="0.2">
      <c r="A378" s="316">
        <v>6077</v>
      </c>
      <c r="B378" s="316" t="s">
        <v>36235</v>
      </c>
      <c r="C378" s="316" t="s">
        <v>35975</v>
      </c>
      <c r="D378" s="591" t="s">
        <v>18315</v>
      </c>
    </row>
    <row r="379" spans="1:4" x14ac:dyDescent="0.2">
      <c r="A379" s="316">
        <v>6079</v>
      </c>
      <c r="B379" s="316" t="s">
        <v>36236</v>
      </c>
      <c r="C379" s="316" t="s">
        <v>35975</v>
      </c>
      <c r="D379" s="591" t="s">
        <v>568</v>
      </c>
    </row>
    <row r="380" spans="1:4" x14ac:dyDescent="0.2">
      <c r="A380" s="316">
        <v>1091</v>
      </c>
      <c r="B380" s="316" t="s">
        <v>36237</v>
      </c>
      <c r="C380" s="316" t="s">
        <v>35729</v>
      </c>
      <c r="D380" s="591" t="s">
        <v>1462</v>
      </c>
    </row>
    <row r="381" spans="1:4" x14ac:dyDescent="0.2">
      <c r="A381" s="316">
        <v>1094</v>
      </c>
      <c r="B381" s="316" t="s">
        <v>36238</v>
      </c>
      <c r="C381" s="316" t="s">
        <v>35729</v>
      </c>
      <c r="D381" s="591" t="s">
        <v>29682</v>
      </c>
    </row>
    <row r="382" spans="1:4" x14ac:dyDescent="0.2">
      <c r="A382" s="316">
        <v>1095</v>
      </c>
      <c r="B382" s="316" t="s">
        <v>36239</v>
      </c>
      <c r="C382" s="316" t="s">
        <v>35729</v>
      </c>
      <c r="D382" s="591" t="s">
        <v>583</v>
      </c>
    </row>
    <row r="383" spans="1:4" x14ac:dyDescent="0.2">
      <c r="A383" s="316">
        <v>1092</v>
      </c>
      <c r="B383" s="316" t="s">
        <v>36240</v>
      </c>
      <c r="C383" s="316" t="s">
        <v>35729</v>
      </c>
      <c r="D383" s="591" t="s">
        <v>754</v>
      </c>
    </row>
    <row r="384" spans="1:4" x14ac:dyDescent="0.2">
      <c r="A384" s="316">
        <v>1093</v>
      </c>
      <c r="B384" s="316" t="s">
        <v>36241</v>
      </c>
      <c r="C384" s="316" t="s">
        <v>35729</v>
      </c>
      <c r="D384" s="591" t="s">
        <v>36242</v>
      </c>
    </row>
    <row r="385" spans="1:4" x14ac:dyDescent="0.2">
      <c r="A385" s="316">
        <v>1090</v>
      </c>
      <c r="B385" s="316" t="s">
        <v>36243</v>
      </c>
      <c r="C385" s="316" t="s">
        <v>35729</v>
      </c>
      <c r="D385" s="591" t="s">
        <v>17973</v>
      </c>
    </row>
    <row r="386" spans="1:4" x14ac:dyDescent="0.2">
      <c r="A386" s="316">
        <v>1096</v>
      </c>
      <c r="B386" s="316" t="s">
        <v>36244</v>
      </c>
      <c r="C386" s="316" t="s">
        <v>35729</v>
      </c>
      <c r="D386" s="591" t="s">
        <v>36245</v>
      </c>
    </row>
    <row r="387" spans="1:4" x14ac:dyDescent="0.2">
      <c r="A387" s="316">
        <v>1097</v>
      </c>
      <c r="B387" s="316" t="s">
        <v>36246</v>
      </c>
      <c r="C387" s="316" t="s">
        <v>35729</v>
      </c>
      <c r="D387" s="591" t="s">
        <v>36247</v>
      </c>
    </row>
    <row r="388" spans="1:4" x14ac:dyDescent="0.2">
      <c r="A388" s="316">
        <v>378</v>
      </c>
      <c r="B388" s="316" t="s">
        <v>36248</v>
      </c>
      <c r="C388" s="316" t="s">
        <v>35749</v>
      </c>
      <c r="D388" s="591" t="s">
        <v>13405</v>
      </c>
    </row>
    <row r="389" spans="1:4" x14ac:dyDescent="0.2">
      <c r="A389" s="316">
        <v>40911</v>
      </c>
      <c r="B389" s="316" t="s">
        <v>36249</v>
      </c>
      <c r="C389" s="316" t="s">
        <v>35979</v>
      </c>
      <c r="D389" s="591" t="s">
        <v>36250</v>
      </c>
    </row>
    <row r="390" spans="1:4" x14ac:dyDescent="0.2">
      <c r="A390" s="316">
        <v>33939</v>
      </c>
      <c r="B390" s="316" t="s">
        <v>36251</v>
      </c>
      <c r="C390" s="316" t="s">
        <v>35749</v>
      </c>
      <c r="D390" s="591" t="s">
        <v>19758</v>
      </c>
    </row>
    <row r="391" spans="1:4" x14ac:dyDescent="0.2">
      <c r="A391" s="316">
        <v>40815</v>
      </c>
      <c r="B391" s="316" t="s">
        <v>36252</v>
      </c>
      <c r="C391" s="316" t="s">
        <v>35979</v>
      </c>
      <c r="D391" s="591" t="s">
        <v>19760</v>
      </c>
    </row>
    <row r="392" spans="1:4" x14ac:dyDescent="0.2">
      <c r="A392" s="316">
        <v>34760</v>
      </c>
      <c r="B392" s="316" t="s">
        <v>36253</v>
      </c>
      <c r="C392" s="316" t="s">
        <v>35749</v>
      </c>
      <c r="D392" s="591" t="s">
        <v>14778</v>
      </c>
    </row>
    <row r="393" spans="1:4" x14ac:dyDescent="0.2">
      <c r="A393" s="316">
        <v>40935</v>
      </c>
      <c r="B393" s="316" t="s">
        <v>36254</v>
      </c>
      <c r="C393" s="316" t="s">
        <v>35979</v>
      </c>
      <c r="D393" s="591" t="s">
        <v>19763</v>
      </c>
    </row>
    <row r="394" spans="1:4" x14ac:dyDescent="0.2">
      <c r="A394" s="316">
        <v>33952</v>
      </c>
      <c r="B394" s="316" t="s">
        <v>36255</v>
      </c>
      <c r="C394" s="316" t="s">
        <v>35749</v>
      </c>
      <c r="D394" s="591" t="s">
        <v>19765</v>
      </c>
    </row>
    <row r="395" spans="1:4" x14ac:dyDescent="0.2">
      <c r="A395" s="316">
        <v>40816</v>
      </c>
      <c r="B395" s="316" t="s">
        <v>36256</v>
      </c>
      <c r="C395" s="316" t="s">
        <v>35979</v>
      </c>
      <c r="D395" s="591" t="s">
        <v>19767</v>
      </c>
    </row>
    <row r="396" spans="1:4" x14ac:dyDescent="0.2">
      <c r="A396" s="316">
        <v>33953</v>
      </c>
      <c r="B396" s="316" t="s">
        <v>36257</v>
      </c>
      <c r="C396" s="316" t="s">
        <v>35749</v>
      </c>
      <c r="D396" s="591" t="s">
        <v>19769</v>
      </c>
    </row>
    <row r="397" spans="1:4" x14ac:dyDescent="0.2">
      <c r="A397" s="316">
        <v>40817</v>
      </c>
      <c r="B397" s="316" t="s">
        <v>36258</v>
      </c>
      <c r="C397" s="316" t="s">
        <v>35979</v>
      </c>
      <c r="D397" s="591" t="s">
        <v>19771</v>
      </c>
    </row>
    <row r="398" spans="1:4" x14ac:dyDescent="0.2">
      <c r="A398" s="316">
        <v>13348</v>
      </c>
      <c r="B398" s="316" t="s">
        <v>36259</v>
      </c>
      <c r="C398" s="316" t="s">
        <v>35729</v>
      </c>
      <c r="D398" s="591" t="s">
        <v>1052</v>
      </c>
    </row>
    <row r="399" spans="1:4" x14ac:dyDescent="0.2">
      <c r="A399" s="316">
        <v>39211</v>
      </c>
      <c r="B399" s="316" t="s">
        <v>36260</v>
      </c>
      <c r="C399" s="316" t="s">
        <v>35729</v>
      </c>
      <c r="D399" s="591" t="s">
        <v>334</v>
      </c>
    </row>
    <row r="400" spans="1:4" x14ac:dyDescent="0.2">
      <c r="A400" s="316">
        <v>39212</v>
      </c>
      <c r="B400" s="316" t="s">
        <v>36261</v>
      </c>
      <c r="C400" s="316" t="s">
        <v>35729</v>
      </c>
      <c r="D400" s="591" t="s">
        <v>335</v>
      </c>
    </row>
    <row r="401" spans="1:4" x14ac:dyDescent="0.2">
      <c r="A401" s="316">
        <v>39208</v>
      </c>
      <c r="B401" s="316" t="s">
        <v>36262</v>
      </c>
      <c r="C401" s="316" t="s">
        <v>35729</v>
      </c>
      <c r="D401" s="591" t="s">
        <v>24000</v>
      </c>
    </row>
    <row r="402" spans="1:4" x14ac:dyDescent="0.2">
      <c r="A402" s="316">
        <v>39210</v>
      </c>
      <c r="B402" s="316" t="s">
        <v>36263</v>
      </c>
      <c r="C402" s="316" t="s">
        <v>35729</v>
      </c>
      <c r="D402" s="591" t="s">
        <v>177</v>
      </c>
    </row>
    <row r="403" spans="1:4" x14ac:dyDescent="0.2">
      <c r="A403" s="316">
        <v>39214</v>
      </c>
      <c r="B403" s="316" t="s">
        <v>36264</v>
      </c>
      <c r="C403" s="316" t="s">
        <v>35729</v>
      </c>
      <c r="D403" s="591" t="s">
        <v>336</v>
      </c>
    </row>
    <row r="404" spans="1:4" x14ac:dyDescent="0.2">
      <c r="A404" s="316">
        <v>39213</v>
      </c>
      <c r="B404" s="316" t="s">
        <v>36265</v>
      </c>
      <c r="C404" s="316" t="s">
        <v>35729</v>
      </c>
      <c r="D404" s="591" t="s">
        <v>337</v>
      </c>
    </row>
    <row r="405" spans="1:4" x14ac:dyDescent="0.2">
      <c r="A405" s="316">
        <v>39209</v>
      </c>
      <c r="B405" s="316" t="s">
        <v>36266</v>
      </c>
      <c r="C405" s="316" t="s">
        <v>35729</v>
      </c>
      <c r="D405" s="591" t="s">
        <v>195</v>
      </c>
    </row>
    <row r="406" spans="1:4" x14ac:dyDescent="0.2">
      <c r="A406" s="316">
        <v>39207</v>
      </c>
      <c r="B406" s="316" t="s">
        <v>36267</v>
      </c>
      <c r="C406" s="316" t="s">
        <v>35729</v>
      </c>
      <c r="D406" s="591" t="s">
        <v>177</v>
      </c>
    </row>
    <row r="407" spans="1:4" x14ac:dyDescent="0.2">
      <c r="A407" s="316">
        <v>39215</v>
      </c>
      <c r="B407" s="316" t="s">
        <v>36268</v>
      </c>
      <c r="C407" s="316" t="s">
        <v>35729</v>
      </c>
      <c r="D407" s="591" t="s">
        <v>338</v>
      </c>
    </row>
    <row r="408" spans="1:4" x14ac:dyDescent="0.2">
      <c r="A408" s="316">
        <v>39216</v>
      </c>
      <c r="B408" s="316" t="s">
        <v>36269</v>
      </c>
      <c r="C408" s="316" t="s">
        <v>35729</v>
      </c>
      <c r="D408" s="591" t="s">
        <v>339</v>
      </c>
    </row>
    <row r="409" spans="1:4" x14ac:dyDescent="0.2">
      <c r="A409" s="316">
        <v>379</v>
      </c>
      <c r="B409" s="316" t="s">
        <v>36270</v>
      </c>
      <c r="C409" s="316" t="s">
        <v>35729</v>
      </c>
      <c r="D409" s="591" t="s">
        <v>26864</v>
      </c>
    </row>
    <row r="410" spans="1:4" x14ac:dyDescent="0.2">
      <c r="A410" s="316">
        <v>11267</v>
      </c>
      <c r="B410" s="316" t="s">
        <v>36271</v>
      </c>
      <c r="C410" s="316" t="s">
        <v>35729</v>
      </c>
      <c r="D410" s="591" t="s">
        <v>226</v>
      </c>
    </row>
    <row r="411" spans="1:4" x14ac:dyDescent="0.2">
      <c r="A411" s="316">
        <v>41901</v>
      </c>
      <c r="B411" s="316" t="s">
        <v>36272</v>
      </c>
      <c r="C411" s="316" t="s">
        <v>35818</v>
      </c>
      <c r="D411" s="591" t="s">
        <v>586</v>
      </c>
    </row>
    <row r="412" spans="1:4" x14ac:dyDescent="0.2">
      <c r="A412" s="316">
        <v>510</v>
      </c>
      <c r="B412" s="316" t="s">
        <v>36273</v>
      </c>
      <c r="C412" s="316" t="s">
        <v>35818</v>
      </c>
      <c r="D412" s="591" t="s">
        <v>20848</v>
      </c>
    </row>
    <row r="413" spans="1:4" x14ac:dyDescent="0.2">
      <c r="A413" s="316">
        <v>516</v>
      </c>
      <c r="B413" s="316" t="s">
        <v>36274</v>
      </c>
      <c r="C413" s="316" t="s">
        <v>35818</v>
      </c>
      <c r="D413" s="591" t="s">
        <v>1049</v>
      </c>
    </row>
    <row r="414" spans="1:4" x14ac:dyDescent="0.2">
      <c r="A414" s="316">
        <v>509</v>
      </c>
      <c r="B414" s="316" t="s">
        <v>36275</v>
      </c>
      <c r="C414" s="316" t="s">
        <v>35818</v>
      </c>
      <c r="D414" s="591" t="s">
        <v>1050</v>
      </c>
    </row>
    <row r="415" spans="1:4" x14ac:dyDescent="0.2">
      <c r="A415" s="316">
        <v>40331</v>
      </c>
      <c r="B415" s="316" t="s">
        <v>36276</v>
      </c>
      <c r="C415" s="316" t="s">
        <v>35749</v>
      </c>
      <c r="D415" s="591" t="s">
        <v>360</v>
      </c>
    </row>
    <row r="416" spans="1:4" x14ac:dyDescent="0.2">
      <c r="A416" s="316">
        <v>40930</v>
      </c>
      <c r="B416" s="316" t="s">
        <v>36277</v>
      </c>
      <c r="C416" s="316" t="s">
        <v>35979</v>
      </c>
      <c r="D416" s="591" t="s">
        <v>36278</v>
      </c>
    </row>
    <row r="417" spans="1:4" x14ac:dyDescent="0.2">
      <c r="A417" s="316">
        <v>11761</v>
      </c>
      <c r="B417" s="316" t="s">
        <v>36279</v>
      </c>
      <c r="C417" s="316" t="s">
        <v>35729</v>
      </c>
      <c r="D417" s="591" t="s">
        <v>854</v>
      </c>
    </row>
    <row r="418" spans="1:4" x14ac:dyDescent="0.2">
      <c r="A418" s="316">
        <v>377</v>
      </c>
      <c r="B418" s="316" t="s">
        <v>36280</v>
      </c>
      <c r="C418" s="316" t="s">
        <v>35729</v>
      </c>
      <c r="D418" s="591" t="s">
        <v>17612</v>
      </c>
    </row>
    <row r="419" spans="1:4" x14ac:dyDescent="0.2">
      <c r="A419" s="316">
        <v>7588</v>
      </c>
      <c r="B419" s="316" t="s">
        <v>36281</v>
      </c>
      <c r="C419" s="316" t="s">
        <v>35729</v>
      </c>
      <c r="D419" s="591" t="s">
        <v>28928</v>
      </c>
    </row>
    <row r="420" spans="1:4" x14ac:dyDescent="0.2">
      <c r="A420" s="316">
        <v>34392</v>
      </c>
      <c r="B420" s="316" t="s">
        <v>36282</v>
      </c>
      <c r="C420" s="316" t="s">
        <v>35749</v>
      </c>
      <c r="D420" s="591" t="s">
        <v>19796</v>
      </c>
    </row>
    <row r="421" spans="1:4" x14ac:dyDescent="0.2">
      <c r="A421" s="316">
        <v>40908</v>
      </c>
      <c r="B421" s="316" t="s">
        <v>36283</v>
      </c>
      <c r="C421" s="316" t="s">
        <v>35979</v>
      </c>
      <c r="D421" s="591" t="s">
        <v>19798</v>
      </c>
    </row>
    <row r="422" spans="1:4" x14ac:dyDescent="0.2">
      <c r="A422" s="316">
        <v>34551</v>
      </c>
      <c r="B422" s="316" t="s">
        <v>36284</v>
      </c>
      <c r="C422" s="316" t="s">
        <v>35749</v>
      </c>
      <c r="D422" s="591" t="s">
        <v>14629</v>
      </c>
    </row>
    <row r="423" spans="1:4" x14ac:dyDescent="0.2">
      <c r="A423" s="316">
        <v>41078</v>
      </c>
      <c r="B423" s="316" t="s">
        <v>36285</v>
      </c>
      <c r="C423" s="316" t="s">
        <v>35979</v>
      </c>
      <c r="D423" s="591" t="s">
        <v>36286</v>
      </c>
    </row>
    <row r="424" spans="1:4" x14ac:dyDescent="0.2">
      <c r="A424" s="316">
        <v>246</v>
      </c>
      <c r="B424" s="316" t="s">
        <v>36287</v>
      </c>
      <c r="C424" s="316" t="s">
        <v>35749</v>
      </c>
      <c r="D424" s="591" t="s">
        <v>826</v>
      </c>
    </row>
    <row r="425" spans="1:4" x14ac:dyDescent="0.2">
      <c r="A425" s="316">
        <v>40927</v>
      </c>
      <c r="B425" s="316" t="s">
        <v>36288</v>
      </c>
      <c r="C425" s="316" t="s">
        <v>35979</v>
      </c>
      <c r="D425" s="591" t="s">
        <v>36289</v>
      </c>
    </row>
    <row r="426" spans="1:4" x14ac:dyDescent="0.2">
      <c r="A426" s="316">
        <v>2350</v>
      </c>
      <c r="B426" s="316" t="s">
        <v>36290</v>
      </c>
      <c r="C426" s="316" t="s">
        <v>35749</v>
      </c>
      <c r="D426" s="591" t="s">
        <v>5897</v>
      </c>
    </row>
    <row r="427" spans="1:4" x14ac:dyDescent="0.2">
      <c r="A427" s="316">
        <v>40812</v>
      </c>
      <c r="B427" s="316" t="s">
        <v>36291</v>
      </c>
      <c r="C427" s="316" t="s">
        <v>35979</v>
      </c>
      <c r="D427" s="591" t="s">
        <v>19806</v>
      </c>
    </row>
    <row r="428" spans="1:4" x14ac:dyDescent="0.2">
      <c r="A428" s="316">
        <v>245</v>
      </c>
      <c r="B428" s="316" t="s">
        <v>36292</v>
      </c>
      <c r="C428" s="316" t="s">
        <v>35749</v>
      </c>
      <c r="D428" s="591" t="s">
        <v>19808</v>
      </c>
    </row>
    <row r="429" spans="1:4" x14ac:dyDescent="0.2">
      <c r="A429" s="316">
        <v>41090</v>
      </c>
      <c r="B429" s="316" t="s">
        <v>36293</v>
      </c>
      <c r="C429" s="316" t="s">
        <v>35979</v>
      </c>
      <c r="D429" s="591" t="s">
        <v>19810</v>
      </c>
    </row>
    <row r="430" spans="1:4" x14ac:dyDescent="0.2">
      <c r="A430" s="316">
        <v>251</v>
      </c>
      <c r="B430" s="316" t="s">
        <v>36294</v>
      </c>
      <c r="C430" s="316" t="s">
        <v>35749</v>
      </c>
      <c r="D430" s="591" t="s">
        <v>435</v>
      </c>
    </row>
    <row r="431" spans="1:4" x14ac:dyDescent="0.2">
      <c r="A431" s="316">
        <v>40975</v>
      </c>
      <c r="B431" s="316" t="s">
        <v>36295</v>
      </c>
      <c r="C431" s="316" t="s">
        <v>35979</v>
      </c>
      <c r="D431" s="591" t="s">
        <v>36296</v>
      </c>
    </row>
    <row r="432" spans="1:4" x14ac:dyDescent="0.2">
      <c r="A432" s="316">
        <v>6127</v>
      </c>
      <c r="B432" s="316" t="s">
        <v>36297</v>
      </c>
      <c r="C432" s="316" t="s">
        <v>35749</v>
      </c>
      <c r="D432" s="591" t="s">
        <v>13502</v>
      </c>
    </row>
    <row r="433" spans="1:4" x14ac:dyDescent="0.2">
      <c r="A433" s="316">
        <v>41072</v>
      </c>
      <c r="B433" s="316" t="s">
        <v>36298</v>
      </c>
      <c r="C433" s="316" t="s">
        <v>35979</v>
      </c>
      <c r="D433" s="591" t="s">
        <v>36299</v>
      </c>
    </row>
    <row r="434" spans="1:4" x14ac:dyDescent="0.2">
      <c r="A434" s="316">
        <v>6121</v>
      </c>
      <c r="B434" s="316" t="s">
        <v>36300</v>
      </c>
      <c r="C434" s="316" t="s">
        <v>35749</v>
      </c>
      <c r="D434" s="591" t="s">
        <v>13975</v>
      </c>
    </row>
    <row r="435" spans="1:4" x14ac:dyDescent="0.2">
      <c r="A435" s="316">
        <v>41071</v>
      </c>
      <c r="B435" s="316" t="s">
        <v>36301</v>
      </c>
      <c r="C435" s="316" t="s">
        <v>35979</v>
      </c>
      <c r="D435" s="591" t="s">
        <v>36302</v>
      </c>
    </row>
    <row r="436" spans="1:4" x14ac:dyDescent="0.2">
      <c r="A436" s="316">
        <v>244</v>
      </c>
      <c r="B436" s="316" t="s">
        <v>36303</v>
      </c>
      <c r="C436" s="316" t="s">
        <v>35749</v>
      </c>
      <c r="D436" s="591" t="s">
        <v>14639</v>
      </c>
    </row>
    <row r="437" spans="1:4" x14ac:dyDescent="0.2">
      <c r="A437" s="316">
        <v>41093</v>
      </c>
      <c r="B437" s="316" t="s">
        <v>36304</v>
      </c>
      <c r="C437" s="316" t="s">
        <v>35979</v>
      </c>
      <c r="D437" s="591" t="s">
        <v>36305</v>
      </c>
    </row>
    <row r="438" spans="1:4" x14ac:dyDescent="0.2">
      <c r="A438" s="316">
        <v>532</v>
      </c>
      <c r="B438" s="316" t="s">
        <v>36306</v>
      </c>
      <c r="C438" s="316" t="s">
        <v>35749</v>
      </c>
      <c r="D438" s="591" t="s">
        <v>745</v>
      </c>
    </row>
    <row r="439" spans="1:4" x14ac:dyDescent="0.2">
      <c r="A439" s="316">
        <v>40931</v>
      </c>
      <c r="B439" s="316" t="s">
        <v>36307</v>
      </c>
      <c r="C439" s="316" t="s">
        <v>35979</v>
      </c>
      <c r="D439" s="591" t="s">
        <v>19823</v>
      </c>
    </row>
    <row r="440" spans="1:4" x14ac:dyDescent="0.2">
      <c r="A440" s="316">
        <v>36150</v>
      </c>
      <c r="B440" s="316" t="s">
        <v>36308</v>
      </c>
      <c r="C440" s="316" t="s">
        <v>35729</v>
      </c>
      <c r="D440" s="591" t="s">
        <v>26146</v>
      </c>
    </row>
    <row r="441" spans="1:4" x14ac:dyDescent="0.2">
      <c r="A441" s="316">
        <v>41069</v>
      </c>
      <c r="B441" s="316" t="s">
        <v>36309</v>
      </c>
      <c r="C441" s="316" t="s">
        <v>35979</v>
      </c>
      <c r="D441" s="591" t="s">
        <v>36310</v>
      </c>
    </row>
    <row r="442" spans="1:4" x14ac:dyDescent="0.2">
      <c r="A442" s="316">
        <v>4760</v>
      </c>
      <c r="B442" s="316" t="s">
        <v>36311</v>
      </c>
      <c r="C442" s="316" t="s">
        <v>35749</v>
      </c>
      <c r="D442" s="591" t="s">
        <v>23488</v>
      </c>
    </row>
    <row r="443" spans="1:4" x14ac:dyDescent="0.2">
      <c r="A443" s="316">
        <v>10422</v>
      </c>
      <c r="B443" s="316" t="s">
        <v>36312</v>
      </c>
      <c r="C443" s="316" t="s">
        <v>35729</v>
      </c>
      <c r="D443" s="591" t="s">
        <v>36313</v>
      </c>
    </row>
    <row r="444" spans="1:4" x14ac:dyDescent="0.2">
      <c r="A444" s="316">
        <v>10420</v>
      </c>
      <c r="B444" s="316" t="s">
        <v>36314</v>
      </c>
      <c r="C444" s="316" t="s">
        <v>35729</v>
      </c>
      <c r="D444" s="591" t="s">
        <v>13765</v>
      </c>
    </row>
    <row r="445" spans="1:4" x14ac:dyDescent="0.2">
      <c r="A445" s="316">
        <v>10421</v>
      </c>
      <c r="B445" s="316" t="s">
        <v>36315</v>
      </c>
      <c r="C445" s="316" t="s">
        <v>35729</v>
      </c>
      <c r="D445" s="591" t="s">
        <v>33577</v>
      </c>
    </row>
    <row r="446" spans="1:4" x14ac:dyDescent="0.2">
      <c r="A446" s="316">
        <v>36520</v>
      </c>
      <c r="B446" s="316" t="s">
        <v>36316</v>
      </c>
      <c r="C446" s="316" t="s">
        <v>35729</v>
      </c>
      <c r="D446" s="591" t="s">
        <v>36317</v>
      </c>
    </row>
    <row r="447" spans="1:4" x14ac:dyDescent="0.2">
      <c r="A447" s="316">
        <v>11784</v>
      </c>
      <c r="B447" s="316" t="s">
        <v>36318</v>
      </c>
      <c r="C447" s="316" t="s">
        <v>35729</v>
      </c>
      <c r="D447" s="591" t="s">
        <v>36319</v>
      </c>
    </row>
    <row r="448" spans="1:4" x14ac:dyDescent="0.2">
      <c r="A448" s="316">
        <v>10</v>
      </c>
      <c r="B448" s="316" t="s">
        <v>36320</v>
      </c>
      <c r="C448" s="316" t="s">
        <v>35729</v>
      </c>
      <c r="D448" s="591" t="s">
        <v>479</v>
      </c>
    </row>
    <row r="449" spans="1:4" x14ac:dyDescent="0.2">
      <c r="A449" s="316">
        <v>4815</v>
      </c>
      <c r="B449" s="316" t="s">
        <v>36321</v>
      </c>
      <c r="C449" s="316" t="s">
        <v>35729</v>
      </c>
      <c r="D449" s="591" t="s">
        <v>1199</v>
      </c>
    </row>
    <row r="450" spans="1:4" x14ac:dyDescent="0.2">
      <c r="A450" s="316">
        <v>541</v>
      </c>
      <c r="B450" s="316" t="s">
        <v>36322</v>
      </c>
      <c r="C450" s="316" t="s">
        <v>35729</v>
      </c>
      <c r="D450" s="591" t="s">
        <v>36323</v>
      </c>
    </row>
    <row r="451" spans="1:4" x14ac:dyDescent="0.2">
      <c r="A451" s="316">
        <v>542</v>
      </c>
      <c r="B451" s="316" t="s">
        <v>36324</v>
      </c>
      <c r="C451" s="316" t="s">
        <v>35729</v>
      </c>
      <c r="D451" s="591" t="s">
        <v>36325</v>
      </c>
    </row>
    <row r="452" spans="1:4" x14ac:dyDescent="0.2">
      <c r="A452" s="316">
        <v>540</v>
      </c>
      <c r="B452" s="316" t="s">
        <v>36326</v>
      </c>
      <c r="C452" s="316" t="s">
        <v>35729</v>
      </c>
      <c r="D452" s="591" t="s">
        <v>36327</v>
      </c>
    </row>
    <row r="453" spans="1:4" x14ac:dyDescent="0.2">
      <c r="A453" s="316">
        <v>38364</v>
      </c>
      <c r="B453" s="316" t="s">
        <v>36328</v>
      </c>
      <c r="C453" s="316" t="s">
        <v>35729</v>
      </c>
      <c r="D453" s="591" t="s">
        <v>36329</v>
      </c>
    </row>
    <row r="454" spans="1:4" x14ac:dyDescent="0.2">
      <c r="A454" s="316">
        <v>11692</v>
      </c>
      <c r="B454" s="316" t="s">
        <v>36330</v>
      </c>
      <c r="C454" s="316" t="s">
        <v>35746</v>
      </c>
      <c r="D454" s="591" t="s">
        <v>36331</v>
      </c>
    </row>
    <row r="455" spans="1:4" x14ac:dyDescent="0.2">
      <c r="A455" s="316">
        <v>1746</v>
      </c>
      <c r="B455" s="316" t="s">
        <v>36332</v>
      </c>
      <c r="C455" s="316" t="s">
        <v>35729</v>
      </c>
      <c r="D455" s="591" t="s">
        <v>36333</v>
      </c>
    </row>
    <row r="456" spans="1:4" x14ac:dyDescent="0.2">
      <c r="A456" s="316">
        <v>1748</v>
      </c>
      <c r="B456" s="316" t="s">
        <v>36334</v>
      </c>
      <c r="C456" s="316" t="s">
        <v>35729</v>
      </c>
      <c r="D456" s="591" t="s">
        <v>36335</v>
      </c>
    </row>
    <row r="457" spans="1:4" x14ac:dyDescent="0.2">
      <c r="A457" s="316">
        <v>1749</v>
      </c>
      <c r="B457" s="316" t="s">
        <v>36336</v>
      </c>
      <c r="C457" s="316" t="s">
        <v>35729</v>
      </c>
      <c r="D457" s="591" t="s">
        <v>36337</v>
      </c>
    </row>
    <row r="458" spans="1:4" x14ac:dyDescent="0.2">
      <c r="A458" s="316">
        <v>37412</v>
      </c>
      <c r="B458" s="316" t="s">
        <v>36338</v>
      </c>
      <c r="C458" s="316" t="s">
        <v>35729</v>
      </c>
      <c r="D458" s="591" t="s">
        <v>36339</v>
      </c>
    </row>
    <row r="459" spans="1:4" x14ac:dyDescent="0.2">
      <c r="A459" s="316">
        <v>1745</v>
      </c>
      <c r="B459" s="316" t="s">
        <v>36340</v>
      </c>
      <c r="C459" s="316" t="s">
        <v>35729</v>
      </c>
      <c r="D459" s="591" t="s">
        <v>36341</v>
      </c>
    </row>
    <row r="460" spans="1:4" x14ac:dyDescent="0.2">
      <c r="A460" s="316">
        <v>1750</v>
      </c>
      <c r="B460" s="316" t="s">
        <v>36342</v>
      </c>
      <c r="C460" s="316" t="s">
        <v>35729</v>
      </c>
      <c r="D460" s="591" t="s">
        <v>36343</v>
      </c>
    </row>
    <row r="461" spans="1:4" x14ac:dyDescent="0.2">
      <c r="A461" s="316">
        <v>11687</v>
      </c>
      <c r="B461" s="316" t="s">
        <v>36344</v>
      </c>
      <c r="C461" s="316" t="s">
        <v>35763</v>
      </c>
      <c r="D461" s="591" t="s">
        <v>36345</v>
      </c>
    </row>
    <row r="462" spans="1:4" x14ac:dyDescent="0.2">
      <c r="A462" s="316">
        <v>11689</v>
      </c>
      <c r="B462" s="316" t="s">
        <v>36346</v>
      </c>
      <c r="C462" s="316" t="s">
        <v>35763</v>
      </c>
      <c r="D462" s="591" t="s">
        <v>36347</v>
      </c>
    </row>
    <row r="463" spans="1:4" x14ac:dyDescent="0.2">
      <c r="A463" s="316">
        <v>11693</v>
      </c>
      <c r="B463" s="316" t="s">
        <v>36348</v>
      </c>
      <c r="C463" s="316" t="s">
        <v>35746</v>
      </c>
      <c r="D463" s="591" t="s">
        <v>36349</v>
      </c>
    </row>
    <row r="464" spans="1:4" x14ac:dyDescent="0.2">
      <c r="A464" s="316">
        <v>36215</v>
      </c>
      <c r="B464" s="316" t="s">
        <v>36350</v>
      </c>
      <c r="C464" s="316" t="s">
        <v>35729</v>
      </c>
      <c r="D464" s="591" t="s">
        <v>36351</v>
      </c>
    </row>
    <row r="465" spans="1:4" x14ac:dyDescent="0.2">
      <c r="A465" s="316">
        <v>42439</v>
      </c>
      <c r="B465" s="316" t="s">
        <v>36352</v>
      </c>
      <c r="C465" s="316" t="s">
        <v>35729</v>
      </c>
      <c r="D465" s="591" t="s">
        <v>36353</v>
      </c>
    </row>
    <row r="466" spans="1:4" x14ac:dyDescent="0.2">
      <c r="A466" s="316">
        <v>38381</v>
      </c>
      <c r="B466" s="316" t="s">
        <v>36354</v>
      </c>
      <c r="C466" s="316" t="s">
        <v>35729</v>
      </c>
      <c r="D466" s="591" t="s">
        <v>26671</v>
      </c>
    </row>
    <row r="467" spans="1:4" x14ac:dyDescent="0.2">
      <c r="A467" s="316">
        <v>39621</v>
      </c>
      <c r="B467" s="316" t="s">
        <v>36355</v>
      </c>
      <c r="C467" s="316" t="s">
        <v>36356</v>
      </c>
      <c r="D467" s="591" t="s">
        <v>36357</v>
      </c>
    </row>
    <row r="468" spans="1:4" x14ac:dyDescent="0.2">
      <c r="A468" s="316">
        <v>39624</v>
      </c>
      <c r="B468" s="316" t="s">
        <v>36358</v>
      </c>
      <c r="C468" s="316" t="s">
        <v>36356</v>
      </c>
      <c r="D468" s="591" t="s">
        <v>36359</v>
      </c>
    </row>
    <row r="469" spans="1:4" x14ac:dyDescent="0.2">
      <c r="A469" s="316">
        <v>39615</v>
      </c>
      <c r="B469" s="316" t="s">
        <v>36360</v>
      </c>
      <c r="C469" s="316" t="s">
        <v>35729</v>
      </c>
      <c r="D469" s="591" t="s">
        <v>36361</v>
      </c>
    </row>
    <row r="470" spans="1:4" x14ac:dyDescent="0.2">
      <c r="A470" s="316">
        <v>39620</v>
      </c>
      <c r="B470" s="316" t="s">
        <v>36362</v>
      </c>
      <c r="C470" s="316" t="s">
        <v>35729</v>
      </c>
      <c r="D470" s="591" t="s">
        <v>36363</v>
      </c>
    </row>
    <row r="471" spans="1:4" x14ac:dyDescent="0.2">
      <c r="A471" s="316">
        <v>39623</v>
      </c>
      <c r="B471" s="316" t="s">
        <v>36364</v>
      </c>
      <c r="C471" s="316" t="s">
        <v>35729</v>
      </c>
      <c r="D471" s="591" t="s">
        <v>36365</v>
      </c>
    </row>
    <row r="472" spans="1:4" x14ac:dyDescent="0.2">
      <c r="A472" s="316">
        <v>36207</v>
      </c>
      <c r="B472" s="316" t="s">
        <v>36366</v>
      </c>
      <c r="C472" s="316" t="s">
        <v>35729</v>
      </c>
      <c r="D472" s="591" t="s">
        <v>36367</v>
      </c>
    </row>
    <row r="473" spans="1:4" x14ac:dyDescent="0.2">
      <c r="A473" s="316">
        <v>36209</v>
      </c>
      <c r="B473" s="316" t="s">
        <v>36368</v>
      </c>
      <c r="C473" s="316" t="s">
        <v>35729</v>
      </c>
      <c r="D473" s="591" t="s">
        <v>36369</v>
      </c>
    </row>
    <row r="474" spans="1:4" x14ac:dyDescent="0.2">
      <c r="A474" s="316">
        <v>36210</v>
      </c>
      <c r="B474" s="316" t="s">
        <v>36370</v>
      </c>
      <c r="C474" s="316" t="s">
        <v>35729</v>
      </c>
      <c r="D474" s="591" t="s">
        <v>36371</v>
      </c>
    </row>
    <row r="475" spans="1:4" x14ac:dyDescent="0.2">
      <c r="A475" s="316">
        <v>36204</v>
      </c>
      <c r="B475" s="316" t="s">
        <v>36372</v>
      </c>
      <c r="C475" s="316" t="s">
        <v>35729</v>
      </c>
      <c r="D475" s="591" t="s">
        <v>36373</v>
      </c>
    </row>
    <row r="476" spans="1:4" x14ac:dyDescent="0.2">
      <c r="A476" s="316">
        <v>36205</v>
      </c>
      <c r="B476" s="316" t="s">
        <v>36374</v>
      </c>
      <c r="C476" s="316" t="s">
        <v>35729</v>
      </c>
      <c r="D476" s="591" t="s">
        <v>14216</v>
      </c>
    </row>
    <row r="477" spans="1:4" x14ac:dyDescent="0.2">
      <c r="A477" s="316">
        <v>36081</v>
      </c>
      <c r="B477" s="316" t="s">
        <v>36375</v>
      </c>
      <c r="C477" s="316" t="s">
        <v>35729</v>
      </c>
      <c r="D477" s="591" t="s">
        <v>14070</v>
      </c>
    </row>
    <row r="478" spans="1:4" x14ac:dyDescent="0.2">
      <c r="A478" s="316">
        <v>36206</v>
      </c>
      <c r="B478" s="316" t="s">
        <v>36376</v>
      </c>
      <c r="C478" s="316" t="s">
        <v>35729</v>
      </c>
      <c r="D478" s="591" t="s">
        <v>16672</v>
      </c>
    </row>
    <row r="479" spans="1:4" x14ac:dyDescent="0.2">
      <c r="A479" s="316">
        <v>36218</v>
      </c>
      <c r="B479" s="316" t="s">
        <v>36377</v>
      </c>
      <c r="C479" s="316" t="s">
        <v>35729</v>
      </c>
      <c r="D479" s="591" t="s">
        <v>36378</v>
      </c>
    </row>
    <row r="480" spans="1:4" x14ac:dyDescent="0.2">
      <c r="A480" s="316">
        <v>36220</v>
      </c>
      <c r="B480" s="316" t="s">
        <v>36379</v>
      </c>
      <c r="C480" s="316" t="s">
        <v>35729</v>
      </c>
      <c r="D480" s="591" t="s">
        <v>36380</v>
      </c>
    </row>
    <row r="481" spans="1:4" x14ac:dyDescent="0.2">
      <c r="A481" s="316">
        <v>36080</v>
      </c>
      <c r="B481" s="316" t="s">
        <v>36381</v>
      </c>
      <c r="C481" s="316" t="s">
        <v>35729</v>
      </c>
      <c r="D481" s="591" t="s">
        <v>36382</v>
      </c>
    </row>
    <row r="482" spans="1:4" x14ac:dyDescent="0.2">
      <c r="A482" s="316">
        <v>36223</v>
      </c>
      <c r="B482" s="316" t="s">
        <v>36383</v>
      </c>
      <c r="C482" s="316" t="s">
        <v>35729</v>
      </c>
      <c r="D482" s="591" t="s">
        <v>24842</v>
      </c>
    </row>
    <row r="483" spans="1:4" x14ac:dyDescent="0.2">
      <c r="A483" s="316">
        <v>546</v>
      </c>
      <c r="B483" s="316" t="s">
        <v>36384</v>
      </c>
      <c r="C483" s="316" t="s">
        <v>35818</v>
      </c>
      <c r="D483" s="591" t="s">
        <v>1200</v>
      </c>
    </row>
    <row r="484" spans="1:4" x14ac:dyDescent="0.2">
      <c r="A484" s="316">
        <v>557</v>
      </c>
      <c r="B484" s="316" t="s">
        <v>36385</v>
      </c>
      <c r="C484" s="316" t="s">
        <v>35763</v>
      </c>
      <c r="D484" s="591" t="s">
        <v>3540</v>
      </c>
    </row>
    <row r="485" spans="1:4" x14ac:dyDescent="0.2">
      <c r="A485" s="316">
        <v>552</v>
      </c>
      <c r="B485" s="316" t="s">
        <v>36386</v>
      </c>
      <c r="C485" s="316" t="s">
        <v>35763</v>
      </c>
      <c r="D485" s="591" t="s">
        <v>654</v>
      </c>
    </row>
    <row r="486" spans="1:4" x14ac:dyDescent="0.2">
      <c r="A486" s="316">
        <v>555</v>
      </c>
      <c r="B486" s="316" t="s">
        <v>36387</v>
      </c>
      <c r="C486" s="316" t="s">
        <v>35763</v>
      </c>
      <c r="D486" s="591" t="s">
        <v>1285</v>
      </c>
    </row>
    <row r="487" spans="1:4" x14ac:dyDescent="0.2">
      <c r="A487" s="316">
        <v>565</v>
      </c>
      <c r="B487" s="316" t="s">
        <v>36388</v>
      </c>
      <c r="C487" s="316" t="s">
        <v>35763</v>
      </c>
      <c r="D487" s="591" t="s">
        <v>294</v>
      </c>
    </row>
    <row r="488" spans="1:4" x14ac:dyDescent="0.2">
      <c r="A488" s="316">
        <v>549</v>
      </c>
      <c r="B488" s="316" t="s">
        <v>36389</v>
      </c>
      <c r="C488" s="316" t="s">
        <v>35763</v>
      </c>
      <c r="D488" s="591" t="s">
        <v>33067</v>
      </c>
    </row>
    <row r="489" spans="1:4" x14ac:dyDescent="0.2">
      <c r="A489" s="316">
        <v>559</v>
      </c>
      <c r="B489" s="316" t="s">
        <v>36390</v>
      </c>
      <c r="C489" s="316" t="s">
        <v>35763</v>
      </c>
      <c r="D489" s="591" t="s">
        <v>3851</v>
      </c>
    </row>
    <row r="490" spans="1:4" x14ac:dyDescent="0.2">
      <c r="A490" s="316">
        <v>551</v>
      </c>
      <c r="B490" s="316" t="s">
        <v>36391</v>
      </c>
      <c r="C490" s="316" t="s">
        <v>35763</v>
      </c>
      <c r="D490" s="591" t="s">
        <v>36392</v>
      </c>
    </row>
    <row r="491" spans="1:4" x14ac:dyDescent="0.2">
      <c r="A491" s="316">
        <v>547</v>
      </c>
      <c r="B491" s="316" t="s">
        <v>36393</v>
      </c>
      <c r="C491" s="316" t="s">
        <v>35763</v>
      </c>
      <c r="D491" s="591" t="s">
        <v>14658</v>
      </c>
    </row>
    <row r="492" spans="1:4" x14ac:dyDescent="0.2">
      <c r="A492" s="316">
        <v>560</v>
      </c>
      <c r="B492" s="316" t="s">
        <v>36394</v>
      </c>
      <c r="C492" s="316" t="s">
        <v>35763</v>
      </c>
      <c r="D492" s="591" t="s">
        <v>17528</v>
      </c>
    </row>
    <row r="493" spans="1:4" x14ac:dyDescent="0.2">
      <c r="A493" s="316">
        <v>566</v>
      </c>
      <c r="B493" s="316" t="s">
        <v>36395</v>
      </c>
      <c r="C493" s="316" t="s">
        <v>35763</v>
      </c>
      <c r="D493" s="591" t="s">
        <v>383</v>
      </c>
    </row>
    <row r="494" spans="1:4" x14ac:dyDescent="0.2">
      <c r="A494" s="316">
        <v>563</v>
      </c>
      <c r="B494" s="316" t="s">
        <v>36396</v>
      </c>
      <c r="C494" s="316" t="s">
        <v>35763</v>
      </c>
      <c r="D494" s="591" t="s">
        <v>1070</v>
      </c>
    </row>
    <row r="495" spans="1:4" x14ac:dyDescent="0.2">
      <c r="A495" s="316">
        <v>38127</v>
      </c>
      <c r="B495" s="316" t="s">
        <v>36397</v>
      </c>
      <c r="C495" s="316" t="s">
        <v>35729</v>
      </c>
      <c r="D495" s="591" t="s">
        <v>36398</v>
      </c>
    </row>
    <row r="496" spans="1:4" x14ac:dyDescent="0.2">
      <c r="A496" s="316">
        <v>38060</v>
      </c>
      <c r="B496" s="316" t="s">
        <v>36399</v>
      </c>
      <c r="C496" s="316" t="s">
        <v>35729</v>
      </c>
      <c r="D496" s="591" t="s">
        <v>7221</v>
      </c>
    </row>
    <row r="497" spans="1:4" x14ac:dyDescent="0.2">
      <c r="A497" s="316">
        <v>10956</v>
      </c>
      <c r="B497" s="316" t="s">
        <v>36400</v>
      </c>
      <c r="C497" s="316" t="s">
        <v>35729</v>
      </c>
      <c r="D497" s="591" t="s">
        <v>3616</v>
      </c>
    </row>
    <row r="498" spans="1:4" x14ac:dyDescent="0.2">
      <c r="A498" s="316">
        <v>39380</v>
      </c>
      <c r="B498" s="316" t="s">
        <v>36401</v>
      </c>
      <c r="C498" s="316" t="s">
        <v>35729</v>
      </c>
      <c r="D498" s="591" t="s">
        <v>33390</v>
      </c>
    </row>
    <row r="499" spans="1:4" x14ac:dyDescent="0.2">
      <c r="A499" s="316">
        <v>13374</v>
      </c>
      <c r="B499" s="316" t="s">
        <v>36402</v>
      </c>
      <c r="C499" s="316" t="s">
        <v>35729</v>
      </c>
      <c r="D499" s="591" t="s">
        <v>36403</v>
      </c>
    </row>
    <row r="500" spans="1:4" x14ac:dyDescent="0.2">
      <c r="A500" s="316">
        <v>37597</v>
      </c>
      <c r="B500" s="316" t="s">
        <v>36404</v>
      </c>
      <c r="C500" s="316" t="s">
        <v>35729</v>
      </c>
      <c r="D500" s="591" t="s">
        <v>36405</v>
      </c>
    </row>
    <row r="501" spans="1:4" x14ac:dyDescent="0.2">
      <c r="A501" s="316">
        <v>183</v>
      </c>
      <c r="B501" s="316" t="s">
        <v>36406</v>
      </c>
      <c r="C501" s="316" t="s">
        <v>36407</v>
      </c>
      <c r="D501" s="591" t="s">
        <v>36408</v>
      </c>
    </row>
    <row r="502" spans="1:4" x14ac:dyDescent="0.2">
      <c r="A502" s="316">
        <v>184</v>
      </c>
      <c r="B502" s="316" t="s">
        <v>36409</v>
      </c>
      <c r="C502" s="316" t="s">
        <v>36407</v>
      </c>
      <c r="D502" s="591" t="s">
        <v>29912</v>
      </c>
    </row>
    <row r="503" spans="1:4" x14ac:dyDescent="0.2">
      <c r="A503" s="316">
        <v>195</v>
      </c>
      <c r="B503" s="316" t="s">
        <v>36410</v>
      </c>
      <c r="C503" s="316" t="s">
        <v>36407</v>
      </c>
      <c r="D503" s="591" t="s">
        <v>36411</v>
      </c>
    </row>
    <row r="504" spans="1:4" x14ac:dyDescent="0.2">
      <c r="A504" s="316">
        <v>194</v>
      </c>
      <c r="B504" s="316" t="s">
        <v>36412</v>
      </c>
      <c r="C504" s="316" t="s">
        <v>36407</v>
      </c>
      <c r="D504" s="591" t="s">
        <v>34517</v>
      </c>
    </row>
    <row r="505" spans="1:4" x14ac:dyDescent="0.2">
      <c r="A505" s="316">
        <v>20001</v>
      </c>
      <c r="B505" s="316" t="s">
        <v>36413</v>
      </c>
      <c r="C505" s="316" t="s">
        <v>36407</v>
      </c>
      <c r="D505" s="591" t="s">
        <v>3284</v>
      </c>
    </row>
    <row r="506" spans="1:4" x14ac:dyDescent="0.2">
      <c r="A506" s="316">
        <v>181</v>
      </c>
      <c r="B506" s="316" t="s">
        <v>36414</v>
      </c>
      <c r="C506" s="316" t="s">
        <v>36407</v>
      </c>
      <c r="D506" s="591" t="s">
        <v>31878</v>
      </c>
    </row>
    <row r="507" spans="1:4" x14ac:dyDescent="0.2">
      <c r="A507" s="316">
        <v>39837</v>
      </c>
      <c r="B507" s="316" t="s">
        <v>36415</v>
      </c>
      <c r="C507" s="316" t="s">
        <v>36407</v>
      </c>
      <c r="D507" s="591" t="s">
        <v>36416</v>
      </c>
    </row>
    <row r="508" spans="1:4" x14ac:dyDescent="0.2">
      <c r="A508" s="316">
        <v>10535</v>
      </c>
      <c r="B508" s="316" t="s">
        <v>36417</v>
      </c>
      <c r="C508" s="316" t="s">
        <v>35729</v>
      </c>
      <c r="D508" s="591" t="s">
        <v>36418</v>
      </c>
    </row>
    <row r="509" spans="1:4" x14ac:dyDescent="0.2">
      <c r="A509" s="316">
        <v>10537</v>
      </c>
      <c r="B509" s="316" t="s">
        <v>36419</v>
      </c>
      <c r="C509" s="316" t="s">
        <v>35729</v>
      </c>
      <c r="D509" s="591" t="s">
        <v>36420</v>
      </c>
    </row>
    <row r="510" spans="1:4" x14ac:dyDescent="0.2">
      <c r="A510" s="316">
        <v>13891</v>
      </c>
      <c r="B510" s="316" t="s">
        <v>36421</v>
      </c>
      <c r="C510" s="316" t="s">
        <v>35729</v>
      </c>
      <c r="D510" s="591" t="s">
        <v>36422</v>
      </c>
    </row>
    <row r="511" spans="1:4" x14ac:dyDescent="0.2">
      <c r="A511" s="316">
        <v>25975</v>
      </c>
      <c r="B511" s="316" t="s">
        <v>36423</v>
      </c>
      <c r="C511" s="316" t="s">
        <v>35729</v>
      </c>
      <c r="D511" s="591" t="s">
        <v>36424</v>
      </c>
    </row>
    <row r="512" spans="1:4" x14ac:dyDescent="0.2">
      <c r="A512" s="316">
        <v>36396</v>
      </c>
      <c r="B512" s="316" t="s">
        <v>36425</v>
      </c>
      <c r="C512" s="316" t="s">
        <v>35729</v>
      </c>
      <c r="D512" s="591" t="s">
        <v>36426</v>
      </c>
    </row>
    <row r="513" spans="1:4" x14ac:dyDescent="0.2">
      <c r="A513" s="316">
        <v>36397</v>
      </c>
      <c r="B513" s="316" t="s">
        <v>36427</v>
      </c>
      <c r="C513" s="316" t="s">
        <v>35729</v>
      </c>
      <c r="D513" s="591" t="s">
        <v>36428</v>
      </c>
    </row>
    <row r="514" spans="1:4" x14ac:dyDescent="0.2">
      <c r="A514" s="316">
        <v>36398</v>
      </c>
      <c r="B514" s="316" t="s">
        <v>36429</v>
      </c>
      <c r="C514" s="316" t="s">
        <v>35729</v>
      </c>
      <c r="D514" s="591" t="s">
        <v>36430</v>
      </c>
    </row>
    <row r="515" spans="1:4" x14ac:dyDescent="0.2">
      <c r="A515" s="316">
        <v>647</v>
      </c>
      <c r="B515" s="316" t="s">
        <v>36431</v>
      </c>
      <c r="C515" s="316" t="s">
        <v>35749</v>
      </c>
      <c r="D515" s="591" t="s">
        <v>20380</v>
      </c>
    </row>
    <row r="516" spans="1:4" x14ac:dyDescent="0.2">
      <c r="A516" s="316">
        <v>40920</v>
      </c>
      <c r="B516" s="316" t="s">
        <v>36432</v>
      </c>
      <c r="C516" s="316" t="s">
        <v>35979</v>
      </c>
      <c r="D516" s="591" t="s">
        <v>36433</v>
      </c>
    </row>
    <row r="517" spans="1:4" x14ac:dyDescent="0.2">
      <c r="A517" s="316">
        <v>7266</v>
      </c>
      <c r="B517" s="316" t="s">
        <v>36434</v>
      </c>
      <c r="C517" s="316" t="s">
        <v>36435</v>
      </c>
      <c r="D517" s="591" t="s">
        <v>14363</v>
      </c>
    </row>
    <row r="518" spans="1:4" x14ac:dyDescent="0.2">
      <c r="A518" s="316">
        <v>7270</v>
      </c>
      <c r="B518" s="316" t="s">
        <v>36436</v>
      </c>
      <c r="C518" s="316" t="s">
        <v>35729</v>
      </c>
      <c r="D518" s="591" t="s">
        <v>322</v>
      </c>
    </row>
    <row r="519" spans="1:4" x14ac:dyDescent="0.2">
      <c r="A519" s="316">
        <v>7269</v>
      </c>
      <c r="B519" s="316" t="s">
        <v>36437</v>
      </c>
      <c r="C519" s="316" t="s">
        <v>35729</v>
      </c>
      <c r="D519" s="591" t="s">
        <v>422</v>
      </c>
    </row>
    <row r="520" spans="1:4" x14ac:dyDescent="0.2">
      <c r="A520" s="316">
        <v>7271</v>
      </c>
      <c r="B520" s="316" t="s">
        <v>36438</v>
      </c>
      <c r="C520" s="316" t="s">
        <v>35729</v>
      </c>
      <c r="D520" s="591" t="s">
        <v>1189</v>
      </c>
    </row>
    <row r="521" spans="1:4" x14ac:dyDescent="0.2">
      <c r="A521" s="316">
        <v>7268</v>
      </c>
      <c r="B521" s="316" t="s">
        <v>36439</v>
      </c>
      <c r="C521" s="316" t="s">
        <v>35729</v>
      </c>
      <c r="D521" s="591" t="s">
        <v>172</v>
      </c>
    </row>
    <row r="522" spans="1:4" x14ac:dyDescent="0.2">
      <c r="A522" s="316">
        <v>7267</v>
      </c>
      <c r="B522" s="316" t="s">
        <v>36440</v>
      </c>
      <c r="C522" s="316" t="s">
        <v>35729</v>
      </c>
      <c r="D522" s="591" t="s">
        <v>365</v>
      </c>
    </row>
    <row r="523" spans="1:4" x14ac:dyDescent="0.2">
      <c r="A523" s="316">
        <v>38783</v>
      </c>
      <c r="B523" s="316" t="s">
        <v>36441</v>
      </c>
      <c r="C523" s="316" t="s">
        <v>35729</v>
      </c>
      <c r="D523" s="591" t="s">
        <v>2577</v>
      </c>
    </row>
    <row r="524" spans="1:4" x14ac:dyDescent="0.2">
      <c r="A524" s="316">
        <v>37593</v>
      </c>
      <c r="B524" s="316" t="s">
        <v>36442</v>
      </c>
      <c r="C524" s="316" t="s">
        <v>35729</v>
      </c>
      <c r="D524" s="591" t="s">
        <v>374</v>
      </c>
    </row>
    <row r="525" spans="1:4" x14ac:dyDescent="0.2">
      <c r="A525" s="316">
        <v>37594</v>
      </c>
      <c r="B525" s="316" t="s">
        <v>36443</v>
      </c>
      <c r="C525" s="316" t="s">
        <v>35729</v>
      </c>
      <c r="D525" s="591" t="s">
        <v>548</v>
      </c>
    </row>
    <row r="526" spans="1:4" x14ac:dyDescent="0.2">
      <c r="A526" s="316">
        <v>37592</v>
      </c>
      <c r="B526" s="316" t="s">
        <v>36444</v>
      </c>
      <c r="C526" s="316" t="s">
        <v>35729</v>
      </c>
      <c r="D526" s="591" t="s">
        <v>251</v>
      </c>
    </row>
    <row r="527" spans="1:4" x14ac:dyDescent="0.2">
      <c r="A527" s="316">
        <v>34556</v>
      </c>
      <c r="B527" s="316" t="s">
        <v>36445</v>
      </c>
      <c r="C527" s="316" t="s">
        <v>35729</v>
      </c>
      <c r="D527" s="591" t="s">
        <v>278</v>
      </c>
    </row>
    <row r="528" spans="1:4" x14ac:dyDescent="0.2">
      <c r="A528" s="316">
        <v>37873</v>
      </c>
      <c r="B528" s="316" t="s">
        <v>36446</v>
      </c>
      <c r="C528" s="316" t="s">
        <v>35729</v>
      </c>
      <c r="D528" s="591" t="s">
        <v>504</v>
      </c>
    </row>
    <row r="529" spans="1:4" x14ac:dyDescent="0.2">
      <c r="A529" s="316">
        <v>34564</v>
      </c>
      <c r="B529" s="316" t="s">
        <v>36447</v>
      </c>
      <c r="C529" s="316" t="s">
        <v>35729</v>
      </c>
      <c r="D529" s="591" t="s">
        <v>26645</v>
      </c>
    </row>
    <row r="530" spans="1:4" x14ac:dyDescent="0.2">
      <c r="A530" s="316">
        <v>34565</v>
      </c>
      <c r="B530" s="316" t="s">
        <v>36448</v>
      </c>
      <c r="C530" s="316" t="s">
        <v>35729</v>
      </c>
      <c r="D530" s="591" t="s">
        <v>2344</v>
      </c>
    </row>
    <row r="531" spans="1:4" x14ac:dyDescent="0.2">
      <c r="A531" s="316">
        <v>38590</v>
      </c>
      <c r="B531" s="316" t="s">
        <v>36449</v>
      </c>
      <c r="C531" s="316" t="s">
        <v>35729</v>
      </c>
      <c r="D531" s="591" t="s">
        <v>529</v>
      </c>
    </row>
    <row r="532" spans="1:4" x14ac:dyDescent="0.2">
      <c r="A532" s="316">
        <v>34566</v>
      </c>
      <c r="B532" s="316" t="s">
        <v>36450</v>
      </c>
      <c r="C532" s="316" t="s">
        <v>35729</v>
      </c>
      <c r="D532" s="591" t="s">
        <v>337</v>
      </c>
    </row>
    <row r="533" spans="1:4" x14ac:dyDescent="0.2">
      <c r="A533" s="316">
        <v>34567</v>
      </c>
      <c r="B533" s="316" t="s">
        <v>36451</v>
      </c>
      <c r="C533" s="316" t="s">
        <v>35729</v>
      </c>
      <c r="D533" s="591" t="s">
        <v>729</v>
      </c>
    </row>
    <row r="534" spans="1:4" x14ac:dyDescent="0.2">
      <c r="A534" s="316">
        <v>38591</v>
      </c>
      <c r="B534" s="316" t="s">
        <v>36452</v>
      </c>
      <c r="C534" s="316" t="s">
        <v>35729</v>
      </c>
      <c r="D534" s="591" t="s">
        <v>376</v>
      </c>
    </row>
    <row r="535" spans="1:4" x14ac:dyDescent="0.2">
      <c r="A535" s="316">
        <v>34568</v>
      </c>
      <c r="B535" s="316" t="s">
        <v>36453</v>
      </c>
      <c r="C535" s="316" t="s">
        <v>35729</v>
      </c>
      <c r="D535" s="591" t="s">
        <v>945</v>
      </c>
    </row>
    <row r="536" spans="1:4" x14ac:dyDescent="0.2">
      <c r="A536" s="316">
        <v>34569</v>
      </c>
      <c r="B536" s="316" t="s">
        <v>36454</v>
      </c>
      <c r="C536" s="316" t="s">
        <v>35729</v>
      </c>
      <c r="D536" s="591" t="s">
        <v>550</v>
      </c>
    </row>
    <row r="537" spans="1:4" x14ac:dyDescent="0.2">
      <c r="A537" s="316">
        <v>34570</v>
      </c>
      <c r="B537" s="316" t="s">
        <v>36455</v>
      </c>
      <c r="C537" s="316" t="s">
        <v>35729</v>
      </c>
      <c r="D537" s="591" t="s">
        <v>681</v>
      </c>
    </row>
    <row r="538" spans="1:4" x14ac:dyDescent="0.2">
      <c r="A538" s="316">
        <v>25070</v>
      </c>
      <c r="B538" s="316" t="s">
        <v>36456</v>
      </c>
      <c r="C538" s="316" t="s">
        <v>35729</v>
      </c>
      <c r="D538" s="591" t="s">
        <v>791</v>
      </c>
    </row>
    <row r="539" spans="1:4" x14ac:dyDescent="0.2">
      <c r="A539" s="316">
        <v>34571</v>
      </c>
      <c r="B539" s="316" t="s">
        <v>36457</v>
      </c>
      <c r="C539" s="316" t="s">
        <v>35729</v>
      </c>
      <c r="D539" s="591" t="s">
        <v>2606</v>
      </c>
    </row>
    <row r="540" spans="1:4" x14ac:dyDescent="0.2">
      <c r="A540" s="316">
        <v>34573</v>
      </c>
      <c r="B540" s="316" t="s">
        <v>36458</v>
      </c>
      <c r="C540" s="316" t="s">
        <v>35729</v>
      </c>
      <c r="D540" s="591" t="s">
        <v>231</v>
      </c>
    </row>
    <row r="541" spans="1:4" x14ac:dyDescent="0.2">
      <c r="A541" s="316">
        <v>37107</v>
      </c>
      <c r="B541" s="316" t="s">
        <v>36459</v>
      </c>
      <c r="C541" s="316" t="s">
        <v>35729</v>
      </c>
      <c r="D541" s="591" t="s">
        <v>13732</v>
      </c>
    </row>
    <row r="542" spans="1:4" x14ac:dyDescent="0.2">
      <c r="A542" s="316">
        <v>34576</v>
      </c>
      <c r="B542" s="316" t="s">
        <v>36460</v>
      </c>
      <c r="C542" s="316" t="s">
        <v>35729</v>
      </c>
      <c r="D542" s="591" t="s">
        <v>2541</v>
      </c>
    </row>
    <row r="543" spans="1:4" x14ac:dyDescent="0.2">
      <c r="A543" s="316">
        <v>34577</v>
      </c>
      <c r="B543" s="316" t="s">
        <v>36461</v>
      </c>
      <c r="C543" s="316" t="s">
        <v>35729</v>
      </c>
      <c r="D543" s="591" t="s">
        <v>13732</v>
      </c>
    </row>
    <row r="544" spans="1:4" x14ac:dyDescent="0.2">
      <c r="A544" s="316">
        <v>34578</v>
      </c>
      <c r="B544" s="316" t="s">
        <v>36462</v>
      </c>
      <c r="C544" s="316" t="s">
        <v>35729</v>
      </c>
      <c r="D544" s="591" t="s">
        <v>16623</v>
      </c>
    </row>
    <row r="545" spans="1:4" x14ac:dyDescent="0.2">
      <c r="A545" s="316">
        <v>34579</v>
      </c>
      <c r="B545" s="316" t="s">
        <v>36463</v>
      </c>
      <c r="C545" s="316" t="s">
        <v>35729</v>
      </c>
      <c r="D545" s="591" t="s">
        <v>3878</v>
      </c>
    </row>
    <row r="546" spans="1:4" x14ac:dyDescent="0.2">
      <c r="A546" s="316">
        <v>25067</v>
      </c>
      <c r="B546" s="316" t="s">
        <v>36464</v>
      </c>
      <c r="C546" s="316" t="s">
        <v>35729</v>
      </c>
      <c r="D546" s="591" t="s">
        <v>26645</v>
      </c>
    </row>
    <row r="547" spans="1:4" x14ac:dyDescent="0.2">
      <c r="A547" s="316">
        <v>34580</v>
      </c>
      <c r="B547" s="316" t="s">
        <v>36465</v>
      </c>
      <c r="C547" s="316" t="s">
        <v>35729</v>
      </c>
      <c r="D547" s="591" t="s">
        <v>241</v>
      </c>
    </row>
    <row r="548" spans="1:4" x14ac:dyDescent="0.2">
      <c r="A548" s="316">
        <v>25071</v>
      </c>
      <c r="B548" s="316" t="s">
        <v>36466</v>
      </c>
      <c r="C548" s="316" t="s">
        <v>35729</v>
      </c>
      <c r="D548" s="591" t="s">
        <v>183</v>
      </c>
    </row>
    <row r="549" spans="1:4" x14ac:dyDescent="0.2">
      <c r="A549" s="316">
        <v>38395</v>
      </c>
      <c r="B549" s="316" t="s">
        <v>36467</v>
      </c>
      <c r="C549" s="316" t="s">
        <v>35729</v>
      </c>
      <c r="D549" s="591" t="s">
        <v>430</v>
      </c>
    </row>
    <row r="550" spans="1:4" x14ac:dyDescent="0.2">
      <c r="A550" s="316">
        <v>34583</v>
      </c>
      <c r="B550" s="316" t="s">
        <v>36468</v>
      </c>
      <c r="C550" s="316" t="s">
        <v>35746</v>
      </c>
      <c r="D550" s="591" t="s">
        <v>36469</v>
      </c>
    </row>
    <row r="551" spans="1:4" x14ac:dyDescent="0.2">
      <c r="A551" s="316">
        <v>34584</v>
      </c>
      <c r="B551" s="316" t="s">
        <v>36470</v>
      </c>
      <c r="C551" s="316" t="s">
        <v>35746</v>
      </c>
      <c r="D551" s="591" t="s">
        <v>36471</v>
      </c>
    </row>
    <row r="552" spans="1:4" x14ac:dyDescent="0.2">
      <c r="A552" s="316">
        <v>709</v>
      </c>
      <c r="B552" s="316" t="s">
        <v>36472</v>
      </c>
      <c r="C552" s="316" t="s">
        <v>35746</v>
      </c>
      <c r="D552" s="591" t="s">
        <v>36473</v>
      </c>
    </row>
    <row r="553" spans="1:4" x14ac:dyDescent="0.2">
      <c r="A553" s="316">
        <v>716</v>
      </c>
      <c r="B553" s="316" t="s">
        <v>36474</v>
      </c>
      <c r="C553" s="316" t="s">
        <v>35729</v>
      </c>
      <c r="D553" s="591" t="s">
        <v>386</v>
      </c>
    </row>
    <row r="554" spans="1:4" x14ac:dyDescent="0.2">
      <c r="A554" s="316">
        <v>715</v>
      </c>
      <c r="B554" s="316" t="s">
        <v>36475</v>
      </c>
      <c r="C554" s="316" t="s">
        <v>35729</v>
      </c>
      <c r="D554" s="591" t="s">
        <v>387</v>
      </c>
    </row>
    <row r="555" spans="1:4" x14ac:dyDescent="0.2">
      <c r="A555" s="316">
        <v>718</v>
      </c>
      <c r="B555" s="316" t="s">
        <v>36476</v>
      </c>
      <c r="C555" s="316" t="s">
        <v>35729</v>
      </c>
      <c r="D555" s="591" t="s">
        <v>18706</v>
      </c>
    </row>
    <row r="556" spans="1:4" x14ac:dyDescent="0.2">
      <c r="A556" s="316">
        <v>11981</v>
      </c>
      <c r="B556" s="316" t="s">
        <v>36477</v>
      </c>
      <c r="C556" s="316" t="s">
        <v>35729</v>
      </c>
      <c r="D556" s="591" t="s">
        <v>19968</v>
      </c>
    </row>
    <row r="557" spans="1:4" x14ac:dyDescent="0.2">
      <c r="A557" s="316">
        <v>10610</v>
      </c>
      <c r="B557" s="316" t="s">
        <v>36478</v>
      </c>
      <c r="C557" s="316" t="s">
        <v>35729</v>
      </c>
      <c r="D557" s="591" t="s">
        <v>19970</v>
      </c>
    </row>
    <row r="558" spans="1:4" x14ac:dyDescent="0.2">
      <c r="A558" s="316">
        <v>34585</v>
      </c>
      <c r="B558" s="316" t="s">
        <v>36479</v>
      </c>
      <c r="C558" s="316" t="s">
        <v>35729</v>
      </c>
      <c r="D558" s="591" t="s">
        <v>176</v>
      </c>
    </row>
    <row r="559" spans="1:4" x14ac:dyDescent="0.2">
      <c r="A559" s="316">
        <v>34586</v>
      </c>
      <c r="B559" s="316" t="s">
        <v>36480</v>
      </c>
      <c r="C559" s="316" t="s">
        <v>35729</v>
      </c>
      <c r="D559" s="591" t="s">
        <v>300</v>
      </c>
    </row>
    <row r="560" spans="1:4" x14ac:dyDescent="0.2">
      <c r="A560" s="316">
        <v>38603</v>
      </c>
      <c r="B560" s="316" t="s">
        <v>36481</v>
      </c>
      <c r="C560" s="316" t="s">
        <v>35729</v>
      </c>
      <c r="D560" s="591" t="s">
        <v>746</v>
      </c>
    </row>
    <row r="561" spans="1:4" x14ac:dyDescent="0.2">
      <c r="A561" s="316">
        <v>34588</v>
      </c>
      <c r="B561" s="316" t="s">
        <v>36482</v>
      </c>
      <c r="C561" s="316" t="s">
        <v>35729</v>
      </c>
      <c r="D561" s="591" t="s">
        <v>325</v>
      </c>
    </row>
    <row r="562" spans="1:4" x14ac:dyDescent="0.2">
      <c r="A562" s="316">
        <v>34590</v>
      </c>
      <c r="B562" s="316" t="s">
        <v>36483</v>
      </c>
      <c r="C562" s="316" t="s">
        <v>35729</v>
      </c>
      <c r="D562" s="591" t="s">
        <v>379</v>
      </c>
    </row>
    <row r="563" spans="1:4" x14ac:dyDescent="0.2">
      <c r="A563" s="316">
        <v>34591</v>
      </c>
      <c r="B563" s="316" t="s">
        <v>36484</v>
      </c>
      <c r="C563" s="316" t="s">
        <v>35729</v>
      </c>
      <c r="D563" s="591" t="s">
        <v>321</v>
      </c>
    </row>
    <row r="564" spans="1:4" x14ac:dyDescent="0.2">
      <c r="A564" s="316">
        <v>37103</v>
      </c>
      <c r="B564" s="316" t="s">
        <v>36485</v>
      </c>
      <c r="C564" s="316" t="s">
        <v>35729</v>
      </c>
      <c r="D564" s="591" t="s">
        <v>378</v>
      </c>
    </row>
    <row r="565" spans="1:4" x14ac:dyDescent="0.2">
      <c r="A565" s="316">
        <v>34555</v>
      </c>
      <c r="B565" s="316" t="s">
        <v>36486</v>
      </c>
      <c r="C565" s="316" t="s">
        <v>35729</v>
      </c>
      <c r="D565" s="591" t="s">
        <v>324</v>
      </c>
    </row>
    <row r="566" spans="1:4" x14ac:dyDescent="0.2">
      <c r="A566" s="316">
        <v>34599</v>
      </c>
      <c r="B566" s="316" t="s">
        <v>36487</v>
      </c>
      <c r="C566" s="316" t="s">
        <v>35729</v>
      </c>
      <c r="D566" s="591" t="s">
        <v>563</v>
      </c>
    </row>
    <row r="567" spans="1:4" x14ac:dyDescent="0.2">
      <c r="A567" s="316">
        <v>674</v>
      </c>
      <c r="B567" s="316" t="s">
        <v>36488</v>
      </c>
      <c r="C567" s="316" t="s">
        <v>35746</v>
      </c>
      <c r="D567" s="591" t="s">
        <v>2913</v>
      </c>
    </row>
    <row r="568" spans="1:4" x14ac:dyDescent="0.2">
      <c r="A568" s="316">
        <v>34600</v>
      </c>
      <c r="B568" s="316" t="s">
        <v>36489</v>
      </c>
      <c r="C568" s="316" t="s">
        <v>35746</v>
      </c>
      <c r="D568" s="591" t="s">
        <v>36490</v>
      </c>
    </row>
    <row r="569" spans="1:4" x14ac:dyDescent="0.2">
      <c r="A569" s="316">
        <v>652</v>
      </c>
      <c r="B569" s="316" t="s">
        <v>36491</v>
      </c>
      <c r="C569" s="316" t="s">
        <v>35746</v>
      </c>
      <c r="D569" s="591" t="s">
        <v>36492</v>
      </c>
    </row>
    <row r="570" spans="1:4" x14ac:dyDescent="0.2">
      <c r="A570" s="316">
        <v>34592</v>
      </c>
      <c r="B570" s="316" t="s">
        <v>36493</v>
      </c>
      <c r="C570" s="316" t="s">
        <v>35729</v>
      </c>
      <c r="D570" s="591" t="s">
        <v>372</v>
      </c>
    </row>
    <row r="571" spans="1:4" x14ac:dyDescent="0.2">
      <c r="A571" s="316">
        <v>651</v>
      </c>
      <c r="B571" s="316" t="s">
        <v>36494</v>
      </c>
      <c r="C571" s="316" t="s">
        <v>35729</v>
      </c>
      <c r="D571" s="591" t="s">
        <v>325</v>
      </c>
    </row>
    <row r="572" spans="1:4" x14ac:dyDescent="0.2">
      <c r="A572" s="316">
        <v>654</v>
      </c>
      <c r="B572" s="316" t="s">
        <v>36495</v>
      </c>
      <c r="C572" s="316" t="s">
        <v>35729</v>
      </c>
      <c r="D572" s="591" t="s">
        <v>747</v>
      </c>
    </row>
    <row r="573" spans="1:4" x14ac:dyDescent="0.2">
      <c r="A573" s="316">
        <v>650</v>
      </c>
      <c r="B573" s="316" t="s">
        <v>36496</v>
      </c>
      <c r="C573" s="316" t="s">
        <v>35729</v>
      </c>
      <c r="D573" s="591" t="s">
        <v>19573</v>
      </c>
    </row>
    <row r="574" spans="1:4" x14ac:dyDescent="0.2">
      <c r="A574" s="316">
        <v>40517</v>
      </c>
      <c r="B574" s="316" t="s">
        <v>36497</v>
      </c>
      <c r="C574" s="316" t="s">
        <v>35746</v>
      </c>
      <c r="D574" s="591" t="s">
        <v>26995</v>
      </c>
    </row>
    <row r="575" spans="1:4" x14ac:dyDescent="0.2">
      <c r="A575" s="316">
        <v>40520</v>
      </c>
      <c r="B575" s="316" t="s">
        <v>36498</v>
      </c>
      <c r="C575" s="316" t="s">
        <v>35746</v>
      </c>
      <c r="D575" s="591" t="s">
        <v>6225</v>
      </c>
    </row>
    <row r="576" spans="1:4" x14ac:dyDescent="0.2">
      <c r="A576" s="316">
        <v>40515</v>
      </c>
      <c r="B576" s="316" t="s">
        <v>36499</v>
      </c>
      <c r="C576" s="316" t="s">
        <v>35746</v>
      </c>
      <c r="D576" s="591" t="s">
        <v>36500</v>
      </c>
    </row>
    <row r="577" spans="1:4" x14ac:dyDescent="0.2">
      <c r="A577" s="316">
        <v>40516</v>
      </c>
      <c r="B577" s="316" t="s">
        <v>36501</v>
      </c>
      <c r="C577" s="316" t="s">
        <v>35746</v>
      </c>
      <c r="D577" s="591" t="s">
        <v>30684</v>
      </c>
    </row>
    <row r="578" spans="1:4" x14ac:dyDescent="0.2">
      <c r="A578" s="316">
        <v>40529</v>
      </c>
      <c r="B578" s="316" t="s">
        <v>36502</v>
      </c>
      <c r="C578" s="316" t="s">
        <v>35746</v>
      </c>
      <c r="D578" s="591" t="s">
        <v>16699</v>
      </c>
    </row>
    <row r="579" spans="1:4" x14ac:dyDescent="0.2">
      <c r="A579" s="316">
        <v>36170</v>
      </c>
      <c r="B579" s="316" t="s">
        <v>36503</v>
      </c>
      <c r="C579" s="316" t="s">
        <v>35746</v>
      </c>
      <c r="D579" s="591" t="s">
        <v>13506</v>
      </c>
    </row>
    <row r="580" spans="1:4" x14ac:dyDescent="0.2">
      <c r="A580" s="316">
        <v>40524</v>
      </c>
      <c r="B580" s="316" t="s">
        <v>36504</v>
      </c>
      <c r="C580" s="316" t="s">
        <v>35746</v>
      </c>
      <c r="D580" s="591" t="s">
        <v>36505</v>
      </c>
    </row>
    <row r="581" spans="1:4" x14ac:dyDescent="0.2">
      <c r="A581" s="316">
        <v>36156</v>
      </c>
      <c r="B581" s="316" t="s">
        <v>36506</v>
      </c>
      <c r="C581" s="316" t="s">
        <v>35746</v>
      </c>
      <c r="D581" s="591" t="s">
        <v>36507</v>
      </c>
    </row>
    <row r="582" spans="1:4" x14ac:dyDescent="0.2">
      <c r="A582" s="316">
        <v>36155</v>
      </c>
      <c r="B582" s="316" t="s">
        <v>36508</v>
      </c>
      <c r="C582" s="316" t="s">
        <v>35746</v>
      </c>
      <c r="D582" s="591" t="s">
        <v>13903</v>
      </c>
    </row>
    <row r="583" spans="1:4" x14ac:dyDescent="0.2">
      <c r="A583" s="316">
        <v>36154</v>
      </c>
      <c r="B583" s="316" t="s">
        <v>36509</v>
      </c>
      <c r="C583" s="316" t="s">
        <v>35746</v>
      </c>
      <c r="D583" s="591" t="s">
        <v>35180</v>
      </c>
    </row>
    <row r="584" spans="1:4" x14ac:dyDescent="0.2">
      <c r="A584" s="316">
        <v>695</v>
      </c>
      <c r="B584" s="316" t="s">
        <v>36510</v>
      </c>
      <c r="C584" s="316" t="s">
        <v>35746</v>
      </c>
      <c r="D584" s="591" t="s">
        <v>17808</v>
      </c>
    </row>
    <row r="585" spans="1:4" x14ac:dyDescent="0.2">
      <c r="A585" s="316">
        <v>679</v>
      </c>
      <c r="B585" s="316" t="s">
        <v>36511</v>
      </c>
      <c r="C585" s="316" t="s">
        <v>35746</v>
      </c>
      <c r="D585" s="591" t="s">
        <v>6961</v>
      </c>
    </row>
    <row r="586" spans="1:4" x14ac:dyDescent="0.2">
      <c r="A586" s="316">
        <v>711</v>
      </c>
      <c r="B586" s="316" t="s">
        <v>36512</v>
      </c>
      <c r="C586" s="316" t="s">
        <v>35746</v>
      </c>
      <c r="D586" s="591" t="s">
        <v>16840</v>
      </c>
    </row>
    <row r="587" spans="1:4" x14ac:dyDescent="0.2">
      <c r="A587" s="316">
        <v>712</v>
      </c>
      <c r="B587" s="316" t="s">
        <v>36513</v>
      </c>
      <c r="C587" s="316" t="s">
        <v>35746</v>
      </c>
      <c r="D587" s="591" t="s">
        <v>13506</v>
      </c>
    </row>
    <row r="588" spans="1:4" x14ac:dyDescent="0.2">
      <c r="A588" s="316">
        <v>12614</v>
      </c>
      <c r="B588" s="316" t="s">
        <v>36514</v>
      </c>
      <c r="C588" s="316" t="s">
        <v>35729</v>
      </c>
      <c r="D588" s="591" t="s">
        <v>2421</v>
      </c>
    </row>
    <row r="589" spans="1:4" x14ac:dyDescent="0.2">
      <c r="A589" s="316">
        <v>6140</v>
      </c>
      <c r="B589" s="316" t="s">
        <v>36515</v>
      </c>
      <c r="C589" s="316" t="s">
        <v>35729</v>
      </c>
      <c r="D589" s="591" t="s">
        <v>1139</v>
      </c>
    </row>
    <row r="590" spans="1:4" x14ac:dyDescent="0.2">
      <c r="A590" s="316">
        <v>38399</v>
      </c>
      <c r="B590" s="316" t="s">
        <v>36516</v>
      </c>
      <c r="C590" s="316" t="s">
        <v>35729</v>
      </c>
      <c r="D590" s="591" t="s">
        <v>36517</v>
      </c>
    </row>
    <row r="591" spans="1:4" x14ac:dyDescent="0.2">
      <c r="A591" s="316">
        <v>735</v>
      </c>
      <c r="B591" s="316" t="s">
        <v>36518</v>
      </c>
      <c r="C591" s="316" t="s">
        <v>35729</v>
      </c>
      <c r="D591" s="591" t="s">
        <v>36519</v>
      </c>
    </row>
    <row r="592" spans="1:4" x14ac:dyDescent="0.2">
      <c r="A592" s="316">
        <v>736</v>
      </c>
      <c r="B592" s="316" t="s">
        <v>36520</v>
      </c>
      <c r="C592" s="316" t="s">
        <v>35729</v>
      </c>
      <c r="D592" s="591" t="s">
        <v>36521</v>
      </c>
    </row>
    <row r="593" spans="1:4" x14ac:dyDescent="0.2">
      <c r="A593" s="316">
        <v>729</v>
      </c>
      <c r="B593" s="316" t="s">
        <v>36522</v>
      </c>
      <c r="C593" s="316" t="s">
        <v>35729</v>
      </c>
      <c r="D593" s="591" t="s">
        <v>36523</v>
      </c>
    </row>
    <row r="594" spans="1:4" x14ac:dyDescent="0.2">
      <c r="A594" s="316">
        <v>39925</v>
      </c>
      <c r="B594" s="316" t="s">
        <v>36524</v>
      </c>
      <c r="C594" s="316" t="s">
        <v>35729</v>
      </c>
      <c r="D594" s="591" t="s">
        <v>36525</v>
      </c>
    </row>
    <row r="595" spans="1:4" x14ac:dyDescent="0.2">
      <c r="A595" s="316">
        <v>731</v>
      </c>
      <c r="B595" s="316" t="s">
        <v>36526</v>
      </c>
      <c r="C595" s="316" t="s">
        <v>35729</v>
      </c>
      <c r="D595" s="591" t="s">
        <v>36527</v>
      </c>
    </row>
    <row r="596" spans="1:4" x14ac:dyDescent="0.2">
      <c r="A596" s="316">
        <v>10575</v>
      </c>
      <c r="B596" s="316" t="s">
        <v>36528</v>
      </c>
      <c r="C596" s="316" t="s">
        <v>35729</v>
      </c>
      <c r="D596" s="591" t="s">
        <v>36529</v>
      </c>
    </row>
    <row r="597" spans="1:4" x14ac:dyDescent="0.2">
      <c r="A597" s="316">
        <v>733</v>
      </c>
      <c r="B597" s="316" t="s">
        <v>36530</v>
      </c>
      <c r="C597" s="316" t="s">
        <v>35729</v>
      </c>
      <c r="D597" s="591" t="s">
        <v>36531</v>
      </c>
    </row>
    <row r="598" spans="1:4" x14ac:dyDescent="0.2">
      <c r="A598" s="316">
        <v>732</v>
      </c>
      <c r="B598" s="316" t="s">
        <v>36532</v>
      </c>
      <c r="C598" s="316" t="s">
        <v>35729</v>
      </c>
      <c r="D598" s="591" t="s">
        <v>36533</v>
      </c>
    </row>
    <row r="599" spans="1:4" x14ac:dyDescent="0.2">
      <c r="A599" s="316">
        <v>737</v>
      </c>
      <c r="B599" s="316" t="s">
        <v>36534</v>
      </c>
      <c r="C599" s="316" t="s">
        <v>35729</v>
      </c>
      <c r="D599" s="591" t="s">
        <v>36535</v>
      </c>
    </row>
    <row r="600" spans="1:4" x14ac:dyDescent="0.2">
      <c r="A600" s="316">
        <v>738</v>
      </c>
      <c r="B600" s="316" t="s">
        <v>36536</v>
      </c>
      <c r="C600" s="316" t="s">
        <v>35729</v>
      </c>
      <c r="D600" s="591" t="s">
        <v>36537</v>
      </c>
    </row>
    <row r="601" spans="1:4" x14ac:dyDescent="0.2">
      <c r="A601" s="316">
        <v>740</v>
      </c>
      <c r="B601" s="316" t="s">
        <v>36538</v>
      </c>
      <c r="C601" s="316" t="s">
        <v>35729</v>
      </c>
      <c r="D601" s="591" t="s">
        <v>36539</v>
      </c>
    </row>
    <row r="602" spans="1:4" x14ac:dyDescent="0.2">
      <c r="A602" s="316">
        <v>734</v>
      </c>
      <c r="B602" s="316" t="s">
        <v>36540</v>
      </c>
      <c r="C602" s="316" t="s">
        <v>35729</v>
      </c>
      <c r="D602" s="591" t="s">
        <v>36541</v>
      </c>
    </row>
    <row r="603" spans="1:4" x14ac:dyDescent="0.2">
      <c r="A603" s="316">
        <v>39008</v>
      </c>
      <c r="B603" s="316" t="s">
        <v>36542</v>
      </c>
      <c r="C603" s="316" t="s">
        <v>35729</v>
      </c>
      <c r="D603" s="591" t="s">
        <v>36543</v>
      </c>
    </row>
    <row r="604" spans="1:4" x14ac:dyDescent="0.2">
      <c r="A604" s="316">
        <v>39009</v>
      </c>
      <c r="B604" s="316" t="s">
        <v>36544</v>
      </c>
      <c r="C604" s="316" t="s">
        <v>35729</v>
      </c>
      <c r="D604" s="591" t="s">
        <v>36545</v>
      </c>
    </row>
    <row r="605" spans="1:4" x14ac:dyDescent="0.2">
      <c r="A605" s="316">
        <v>10587</v>
      </c>
      <c r="B605" s="316" t="s">
        <v>36546</v>
      </c>
      <c r="C605" s="316" t="s">
        <v>35729</v>
      </c>
      <c r="D605" s="591" t="s">
        <v>36547</v>
      </c>
    </row>
    <row r="606" spans="1:4" x14ac:dyDescent="0.2">
      <c r="A606" s="316">
        <v>759</v>
      </c>
      <c r="B606" s="316" t="s">
        <v>36548</v>
      </c>
      <c r="C606" s="316" t="s">
        <v>35729</v>
      </c>
      <c r="D606" s="591" t="s">
        <v>36549</v>
      </c>
    </row>
    <row r="607" spans="1:4" x14ac:dyDescent="0.2">
      <c r="A607" s="316">
        <v>761</v>
      </c>
      <c r="B607" s="316" t="s">
        <v>36550</v>
      </c>
      <c r="C607" s="316" t="s">
        <v>35729</v>
      </c>
      <c r="D607" s="591" t="s">
        <v>36551</v>
      </c>
    </row>
    <row r="608" spans="1:4" x14ac:dyDescent="0.2">
      <c r="A608" s="316">
        <v>750</v>
      </c>
      <c r="B608" s="316" t="s">
        <v>36552</v>
      </c>
      <c r="C608" s="316" t="s">
        <v>35729</v>
      </c>
      <c r="D608" s="591" t="s">
        <v>36553</v>
      </c>
    </row>
    <row r="609" spans="1:4" x14ac:dyDescent="0.2">
      <c r="A609" s="316">
        <v>755</v>
      </c>
      <c r="B609" s="316" t="s">
        <v>36554</v>
      </c>
      <c r="C609" s="316" t="s">
        <v>35729</v>
      </c>
      <c r="D609" s="591" t="s">
        <v>36555</v>
      </c>
    </row>
    <row r="610" spans="1:4" x14ac:dyDescent="0.2">
      <c r="A610" s="316">
        <v>749</v>
      </c>
      <c r="B610" s="316" t="s">
        <v>36556</v>
      </c>
      <c r="C610" s="316" t="s">
        <v>35729</v>
      </c>
      <c r="D610" s="591" t="s">
        <v>36557</v>
      </c>
    </row>
    <row r="611" spans="1:4" x14ac:dyDescent="0.2">
      <c r="A611" s="316">
        <v>756</v>
      </c>
      <c r="B611" s="316" t="s">
        <v>36558</v>
      </c>
      <c r="C611" s="316" t="s">
        <v>35729</v>
      </c>
      <c r="D611" s="591" t="s">
        <v>36559</v>
      </c>
    </row>
    <row r="612" spans="1:4" x14ac:dyDescent="0.2">
      <c r="A612" s="316">
        <v>757</v>
      </c>
      <c r="B612" s="316" t="s">
        <v>36560</v>
      </c>
      <c r="C612" s="316" t="s">
        <v>35729</v>
      </c>
      <c r="D612" s="591" t="s">
        <v>36561</v>
      </c>
    </row>
    <row r="613" spans="1:4" x14ac:dyDescent="0.2">
      <c r="A613" s="316">
        <v>10588</v>
      </c>
      <c r="B613" s="316" t="s">
        <v>36562</v>
      </c>
      <c r="C613" s="316" t="s">
        <v>35729</v>
      </c>
      <c r="D613" s="591" t="s">
        <v>36563</v>
      </c>
    </row>
    <row r="614" spans="1:4" x14ac:dyDescent="0.2">
      <c r="A614" s="316">
        <v>10592</v>
      </c>
      <c r="B614" s="316" t="s">
        <v>36564</v>
      </c>
      <c r="C614" s="316" t="s">
        <v>35729</v>
      </c>
      <c r="D614" s="591" t="s">
        <v>36565</v>
      </c>
    </row>
    <row r="615" spans="1:4" x14ac:dyDescent="0.2">
      <c r="A615" s="316">
        <v>10589</v>
      </c>
      <c r="B615" s="316" t="s">
        <v>36566</v>
      </c>
      <c r="C615" s="316" t="s">
        <v>35729</v>
      </c>
      <c r="D615" s="591" t="s">
        <v>36567</v>
      </c>
    </row>
    <row r="616" spans="1:4" x14ac:dyDescent="0.2">
      <c r="A616" s="316">
        <v>760</v>
      </c>
      <c r="B616" s="316" t="s">
        <v>36568</v>
      </c>
      <c r="C616" s="316" t="s">
        <v>35729</v>
      </c>
      <c r="D616" s="591" t="s">
        <v>36569</v>
      </c>
    </row>
    <row r="617" spans="1:4" x14ac:dyDescent="0.2">
      <c r="A617" s="316">
        <v>751</v>
      </c>
      <c r="B617" s="316" t="s">
        <v>36570</v>
      </c>
      <c r="C617" s="316" t="s">
        <v>35729</v>
      </c>
      <c r="D617" s="591" t="s">
        <v>36571</v>
      </c>
    </row>
    <row r="618" spans="1:4" x14ac:dyDescent="0.2">
      <c r="A618" s="316">
        <v>754</v>
      </c>
      <c r="B618" s="316" t="s">
        <v>36572</v>
      </c>
      <c r="C618" s="316" t="s">
        <v>35729</v>
      </c>
      <c r="D618" s="591" t="s">
        <v>36573</v>
      </c>
    </row>
    <row r="619" spans="1:4" x14ac:dyDescent="0.2">
      <c r="A619" s="316">
        <v>14013</v>
      </c>
      <c r="B619" s="316" t="s">
        <v>36574</v>
      </c>
      <c r="C619" s="316" t="s">
        <v>35729</v>
      </c>
      <c r="D619" s="591" t="s">
        <v>36575</v>
      </c>
    </row>
    <row r="620" spans="1:4" x14ac:dyDescent="0.2">
      <c r="A620" s="316">
        <v>39917</v>
      </c>
      <c r="B620" s="316" t="s">
        <v>36576</v>
      </c>
      <c r="C620" s="316" t="s">
        <v>35729</v>
      </c>
      <c r="D620" s="591" t="s">
        <v>36577</v>
      </c>
    </row>
    <row r="621" spans="1:4" x14ac:dyDescent="0.2">
      <c r="A621" s="316">
        <v>5081</v>
      </c>
      <c r="B621" s="316" t="s">
        <v>36578</v>
      </c>
      <c r="C621" s="316" t="s">
        <v>36356</v>
      </c>
      <c r="D621" s="591" t="s">
        <v>16821</v>
      </c>
    </row>
    <row r="622" spans="1:4" x14ac:dyDescent="0.2">
      <c r="A622" s="316">
        <v>38167</v>
      </c>
      <c r="B622" s="316" t="s">
        <v>36579</v>
      </c>
      <c r="C622" s="316" t="s">
        <v>36356</v>
      </c>
      <c r="D622" s="591" t="s">
        <v>32513</v>
      </c>
    </row>
    <row r="623" spans="1:4" x14ac:dyDescent="0.2">
      <c r="A623" s="316">
        <v>36145</v>
      </c>
      <c r="B623" s="316" t="s">
        <v>36580</v>
      </c>
      <c r="C623" s="316" t="s">
        <v>36356</v>
      </c>
      <c r="D623" s="591" t="s">
        <v>36581</v>
      </c>
    </row>
    <row r="624" spans="1:4" x14ac:dyDescent="0.2">
      <c r="A624" s="316">
        <v>12893</v>
      </c>
      <c r="B624" s="316" t="s">
        <v>36582</v>
      </c>
      <c r="C624" s="316" t="s">
        <v>36356</v>
      </c>
      <c r="D624" s="591" t="s">
        <v>36583</v>
      </c>
    </row>
    <row r="625" spans="1:4" x14ac:dyDescent="0.2">
      <c r="A625" s="316">
        <v>11685</v>
      </c>
      <c r="B625" s="316" t="s">
        <v>36584</v>
      </c>
      <c r="C625" s="316" t="s">
        <v>35729</v>
      </c>
      <c r="D625" s="591" t="s">
        <v>892</v>
      </c>
    </row>
    <row r="626" spans="1:4" x14ac:dyDescent="0.2">
      <c r="A626" s="316">
        <v>11679</v>
      </c>
      <c r="B626" s="316" t="s">
        <v>36585</v>
      </c>
      <c r="C626" s="316" t="s">
        <v>35729</v>
      </c>
      <c r="D626" s="591" t="s">
        <v>5302</v>
      </c>
    </row>
    <row r="627" spans="1:4" x14ac:dyDescent="0.2">
      <c r="A627" s="316">
        <v>11680</v>
      </c>
      <c r="B627" s="316" t="s">
        <v>36586</v>
      </c>
      <c r="C627" s="316" t="s">
        <v>35729</v>
      </c>
      <c r="D627" s="591" t="s">
        <v>18045</v>
      </c>
    </row>
    <row r="628" spans="1:4" x14ac:dyDescent="0.2">
      <c r="A628" s="316">
        <v>2512</v>
      </c>
      <c r="B628" s="316" t="s">
        <v>36587</v>
      </c>
      <c r="C628" s="316" t="s">
        <v>35729</v>
      </c>
      <c r="D628" s="591" t="s">
        <v>624</v>
      </c>
    </row>
    <row r="629" spans="1:4" x14ac:dyDescent="0.2">
      <c r="A629" s="316">
        <v>4374</v>
      </c>
      <c r="B629" s="316" t="s">
        <v>36588</v>
      </c>
      <c r="C629" s="316" t="s">
        <v>35729</v>
      </c>
      <c r="D629" s="591" t="s">
        <v>409</v>
      </c>
    </row>
    <row r="630" spans="1:4" x14ac:dyDescent="0.2">
      <c r="A630" s="316">
        <v>7568</v>
      </c>
      <c r="B630" s="316" t="s">
        <v>36589</v>
      </c>
      <c r="C630" s="316" t="s">
        <v>35729</v>
      </c>
      <c r="D630" s="591" t="s">
        <v>1478</v>
      </c>
    </row>
    <row r="631" spans="1:4" x14ac:dyDescent="0.2">
      <c r="A631" s="316">
        <v>7584</v>
      </c>
      <c r="B631" s="316" t="s">
        <v>36590</v>
      </c>
      <c r="C631" s="316" t="s">
        <v>35729</v>
      </c>
      <c r="D631" s="591" t="s">
        <v>333</v>
      </c>
    </row>
    <row r="632" spans="1:4" x14ac:dyDescent="0.2">
      <c r="A632" s="316">
        <v>11945</v>
      </c>
      <c r="B632" s="316" t="s">
        <v>36591</v>
      </c>
      <c r="C632" s="316" t="s">
        <v>35729</v>
      </c>
      <c r="D632" s="591" t="s">
        <v>169</v>
      </c>
    </row>
    <row r="633" spans="1:4" x14ac:dyDescent="0.2">
      <c r="A633" s="316">
        <v>11946</v>
      </c>
      <c r="B633" s="316" t="s">
        <v>36592</v>
      </c>
      <c r="C633" s="316" t="s">
        <v>35729</v>
      </c>
      <c r="D633" s="591" t="s">
        <v>169</v>
      </c>
    </row>
    <row r="634" spans="1:4" x14ac:dyDescent="0.2">
      <c r="A634" s="316">
        <v>4375</v>
      </c>
      <c r="B634" s="316" t="s">
        <v>36593</v>
      </c>
      <c r="C634" s="316" t="s">
        <v>35729</v>
      </c>
      <c r="D634" s="591" t="s">
        <v>886</v>
      </c>
    </row>
    <row r="635" spans="1:4" x14ac:dyDescent="0.2">
      <c r="A635" s="316">
        <v>11950</v>
      </c>
      <c r="B635" s="316" t="s">
        <v>36594</v>
      </c>
      <c r="C635" s="316" t="s">
        <v>35729</v>
      </c>
      <c r="D635" s="591" t="s">
        <v>171</v>
      </c>
    </row>
    <row r="636" spans="1:4" x14ac:dyDescent="0.2">
      <c r="A636" s="316">
        <v>4376</v>
      </c>
      <c r="B636" s="316" t="s">
        <v>36595</v>
      </c>
      <c r="C636" s="316" t="s">
        <v>35729</v>
      </c>
      <c r="D636" s="591" t="s">
        <v>705</v>
      </c>
    </row>
    <row r="637" spans="1:4" x14ac:dyDescent="0.2">
      <c r="A637" s="316">
        <v>7583</v>
      </c>
      <c r="B637" s="316" t="s">
        <v>36596</v>
      </c>
      <c r="C637" s="316" t="s">
        <v>35729</v>
      </c>
      <c r="D637" s="591" t="s">
        <v>194</v>
      </c>
    </row>
    <row r="638" spans="1:4" x14ac:dyDescent="0.2">
      <c r="A638" s="316">
        <v>4350</v>
      </c>
      <c r="B638" s="316" t="s">
        <v>36597</v>
      </c>
      <c r="C638" s="316" t="s">
        <v>35729</v>
      </c>
      <c r="D638" s="591" t="s">
        <v>13399</v>
      </c>
    </row>
    <row r="639" spans="1:4" x14ac:dyDescent="0.2">
      <c r="A639" s="316">
        <v>39886</v>
      </c>
      <c r="B639" s="316" t="s">
        <v>36598</v>
      </c>
      <c r="C639" s="316" t="s">
        <v>35729</v>
      </c>
      <c r="D639" s="591" t="s">
        <v>27158</v>
      </c>
    </row>
    <row r="640" spans="1:4" x14ac:dyDescent="0.2">
      <c r="A640" s="316">
        <v>39887</v>
      </c>
      <c r="B640" s="316" t="s">
        <v>36599</v>
      </c>
      <c r="C640" s="316" t="s">
        <v>35729</v>
      </c>
      <c r="D640" s="591" t="s">
        <v>4716</v>
      </c>
    </row>
    <row r="641" spans="1:4" x14ac:dyDescent="0.2">
      <c r="A641" s="316">
        <v>39888</v>
      </c>
      <c r="B641" s="316" t="s">
        <v>36600</v>
      </c>
      <c r="C641" s="316" t="s">
        <v>35729</v>
      </c>
      <c r="D641" s="591" t="s">
        <v>36601</v>
      </c>
    </row>
    <row r="642" spans="1:4" x14ac:dyDescent="0.2">
      <c r="A642" s="316">
        <v>39890</v>
      </c>
      <c r="B642" s="316" t="s">
        <v>36602</v>
      </c>
      <c r="C642" s="316" t="s">
        <v>35729</v>
      </c>
      <c r="D642" s="591" t="s">
        <v>30734</v>
      </c>
    </row>
    <row r="643" spans="1:4" x14ac:dyDescent="0.2">
      <c r="A643" s="316">
        <v>39891</v>
      </c>
      <c r="B643" s="316" t="s">
        <v>36603</v>
      </c>
      <c r="C643" s="316" t="s">
        <v>35729</v>
      </c>
      <c r="D643" s="591" t="s">
        <v>16876</v>
      </c>
    </row>
    <row r="644" spans="1:4" x14ac:dyDescent="0.2">
      <c r="A644" s="316">
        <v>39892</v>
      </c>
      <c r="B644" s="316" t="s">
        <v>36604</v>
      </c>
      <c r="C644" s="316" t="s">
        <v>35729</v>
      </c>
      <c r="D644" s="591" t="s">
        <v>36605</v>
      </c>
    </row>
    <row r="645" spans="1:4" x14ac:dyDescent="0.2">
      <c r="A645" s="316">
        <v>790</v>
      </c>
      <c r="B645" s="316" t="s">
        <v>36606</v>
      </c>
      <c r="C645" s="316" t="s">
        <v>35729</v>
      </c>
      <c r="D645" s="591" t="s">
        <v>14489</v>
      </c>
    </row>
    <row r="646" spans="1:4" x14ac:dyDescent="0.2">
      <c r="A646" s="316">
        <v>766</v>
      </c>
      <c r="B646" s="316" t="s">
        <v>36607</v>
      </c>
      <c r="C646" s="316" t="s">
        <v>35729</v>
      </c>
      <c r="D646" s="591" t="s">
        <v>14489</v>
      </c>
    </row>
    <row r="647" spans="1:4" x14ac:dyDescent="0.2">
      <c r="A647" s="316">
        <v>791</v>
      </c>
      <c r="B647" s="316" t="s">
        <v>36608</v>
      </c>
      <c r="C647" s="316" t="s">
        <v>35729</v>
      </c>
      <c r="D647" s="591" t="s">
        <v>14489</v>
      </c>
    </row>
    <row r="648" spans="1:4" x14ac:dyDescent="0.2">
      <c r="A648" s="316">
        <v>767</v>
      </c>
      <c r="B648" s="316" t="s">
        <v>36609</v>
      </c>
      <c r="C648" s="316" t="s">
        <v>35729</v>
      </c>
      <c r="D648" s="591" t="s">
        <v>14489</v>
      </c>
    </row>
    <row r="649" spans="1:4" x14ac:dyDescent="0.2">
      <c r="A649" s="316">
        <v>768</v>
      </c>
      <c r="B649" s="316" t="s">
        <v>36610</v>
      </c>
      <c r="C649" s="316" t="s">
        <v>35729</v>
      </c>
      <c r="D649" s="591" t="s">
        <v>967</v>
      </c>
    </row>
    <row r="650" spans="1:4" x14ac:dyDescent="0.2">
      <c r="A650" s="316">
        <v>789</v>
      </c>
      <c r="B650" s="316" t="s">
        <v>36611</v>
      </c>
      <c r="C650" s="316" t="s">
        <v>35729</v>
      </c>
      <c r="D650" s="591" t="s">
        <v>1297</v>
      </c>
    </row>
    <row r="651" spans="1:4" x14ac:dyDescent="0.2">
      <c r="A651" s="316">
        <v>769</v>
      </c>
      <c r="B651" s="316" t="s">
        <v>36612</v>
      </c>
      <c r="C651" s="316" t="s">
        <v>35729</v>
      </c>
      <c r="D651" s="591" t="s">
        <v>967</v>
      </c>
    </row>
    <row r="652" spans="1:4" x14ac:dyDescent="0.2">
      <c r="A652" s="316">
        <v>770</v>
      </c>
      <c r="B652" s="316" t="s">
        <v>36613</v>
      </c>
      <c r="C652" s="316" t="s">
        <v>35729</v>
      </c>
      <c r="D652" s="591" t="s">
        <v>443</v>
      </c>
    </row>
    <row r="653" spans="1:4" x14ac:dyDescent="0.2">
      <c r="A653" s="316">
        <v>12394</v>
      </c>
      <c r="B653" s="316" t="s">
        <v>36614</v>
      </c>
      <c r="C653" s="316" t="s">
        <v>35729</v>
      </c>
      <c r="D653" s="591" t="s">
        <v>443</v>
      </c>
    </row>
    <row r="654" spans="1:4" x14ac:dyDescent="0.2">
      <c r="A654" s="316">
        <v>764</v>
      </c>
      <c r="B654" s="316" t="s">
        <v>36615</v>
      </c>
      <c r="C654" s="316" t="s">
        <v>35729</v>
      </c>
      <c r="D654" s="591" t="s">
        <v>290</v>
      </c>
    </row>
    <row r="655" spans="1:4" x14ac:dyDescent="0.2">
      <c r="A655" s="316">
        <v>765</v>
      </c>
      <c r="B655" s="316" t="s">
        <v>36616</v>
      </c>
      <c r="C655" s="316" t="s">
        <v>35729</v>
      </c>
      <c r="D655" s="591" t="s">
        <v>290</v>
      </c>
    </row>
    <row r="656" spans="1:4" x14ac:dyDescent="0.2">
      <c r="A656" s="316">
        <v>787</v>
      </c>
      <c r="B656" s="316" t="s">
        <v>36617</v>
      </c>
      <c r="C656" s="316" t="s">
        <v>35729</v>
      </c>
      <c r="D656" s="591" t="s">
        <v>35494</v>
      </c>
    </row>
    <row r="657" spans="1:4" x14ac:dyDescent="0.2">
      <c r="A657" s="316">
        <v>774</v>
      </c>
      <c r="B657" s="316" t="s">
        <v>36618</v>
      </c>
      <c r="C657" s="316" t="s">
        <v>35729</v>
      </c>
      <c r="D657" s="591" t="s">
        <v>35494</v>
      </c>
    </row>
    <row r="658" spans="1:4" x14ac:dyDescent="0.2">
      <c r="A658" s="316">
        <v>773</v>
      </c>
      <c r="B658" s="316" t="s">
        <v>36619</v>
      </c>
      <c r="C658" s="316" t="s">
        <v>35729</v>
      </c>
      <c r="D658" s="591" t="s">
        <v>35494</v>
      </c>
    </row>
    <row r="659" spans="1:4" x14ac:dyDescent="0.2">
      <c r="A659" s="316">
        <v>775</v>
      </c>
      <c r="B659" s="316" t="s">
        <v>36620</v>
      </c>
      <c r="C659" s="316" t="s">
        <v>35729</v>
      </c>
      <c r="D659" s="591" t="s">
        <v>35494</v>
      </c>
    </row>
    <row r="660" spans="1:4" x14ac:dyDescent="0.2">
      <c r="A660" s="316">
        <v>788</v>
      </c>
      <c r="B660" s="316" t="s">
        <v>36621</v>
      </c>
      <c r="C660" s="316" t="s">
        <v>35729</v>
      </c>
      <c r="D660" s="591" t="s">
        <v>20070</v>
      </c>
    </row>
    <row r="661" spans="1:4" x14ac:dyDescent="0.2">
      <c r="A661" s="316">
        <v>772</v>
      </c>
      <c r="B661" s="316" t="s">
        <v>36622</v>
      </c>
      <c r="C661" s="316" t="s">
        <v>35729</v>
      </c>
      <c r="D661" s="591" t="s">
        <v>20070</v>
      </c>
    </row>
    <row r="662" spans="1:4" x14ac:dyDescent="0.2">
      <c r="A662" s="316">
        <v>771</v>
      </c>
      <c r="B662" s="316" t="s">
        <v>36623</v>
      </c>
      <c r="C662" s="316" t="s">
        <v>35729</v>
      </c>
      <c r="D662" s="591" t="s">
        <v>20070</v>
      </c>
    </row>
    <row r="663" spans="1:4" x14ac:dyDescent="0.2">
      <c r="A663" s="316">
        <v>779</v>
      </c>
      <c r="B663" s="316" t="s">
        <v>36624</v>
      </c>
      <c r="C663" s="316" t="s">
        <v>35729</v>
      </c>
      <c r="D663" s="591" t="s">
        <v>425</v>
      </c>
    </row>
    <row r="664" spans="1:4" x14ac:dyDescent="0.2">
      <c r="A664" s="316">
        <v>776</v>
      </c>
      <c r="B664" s="316" t="s">
        <v>36625</v>
      </c>
      <c r="C664" s="316" t="s">
        <v>35729</v>
      </c>
      <c r="D664" s="591" t="s">
        <v>14210</v>
      </c>
    </row>
    <row r="665" spans="1:4" x14ac:dyDescent="0.2">
      <c r="A665" s="316">
        <v>777</v>
      </c>
      <c r="B665" s="316" t="s">
        <v>36626</v>
      </c>
      <c r="C665" s="316" t="s">
        <v>35729</v>
      </c>
      <c r="D665" s="591" t="s">
        <v>34521</v>
      </c>
    </row>
    <row r="666" spans="1:4" x14ac:dyDescent="0.2">
      <c r="A666" s="316">
        <v>780</v>
      </c>
      <c r="B666" s="316" t="s">
        <v>36627</v>
      </c>
      <c r="C666" s="316" t="s">
        <v>35729</v>
      </c>
      <c r="D666" s="591" t="s">
        <v>36628</v>
      </c>
    </row>
    <row r="667" spans="1:4" x14ac:dyDescent="0.2">
      <c r="A667" s="316">
        <v>778</v>
      </c>
      <c r="B667" s="316" t="s">
        <v>36629</v>
      </c>
      <c r="C667" s="316" t="s">
        <v>35729</v>
      </c>
      <c r="D667" s="591" t="s">
        <v>14210</v>
      </c>
    </row>
    <row r="668" spans="1:4" x14ac:dyDescent="0.2">
      <c r="A668" s="316">
        <v>781</v>
      </c>
      <c r="B668" s="316" t="s">
        <v>36630</v>
      </c>
      <c r="C668" s="316" t="s">
        <v>35729</v>
      </c>
      <c r="D668" s="591" t="s">
        <v>36631</v>
      </c>
    </row>
    <row r="669" spans="1:4" x14ac:dyDescent="0.2">
      <c r="A669" s="316">
        <v>786</v>
      </c>
      <c r="B669" s="316" t="s">
        <v>36632</v>
      </c>
      <c r="C669" s="316" t="s">
        <v>35729</v>
      </c>
      <c r="D669" s="591" t="s">
        <v>36631</v>
      </c>
    </row>
    <row r="670" spans="1:4" x14ac:dyDescent="0.2">
      <c r="A670" s="316">
        <v>782</v>
      </c>
      <c r="B670" s="316" t="s">
        <v>36633</v>
      </c>
      <c r="C670" s="316" t="s">
        <v>35729</v>
      </c>
      <c r="D670" s="591" t="s">
        <v>36631</v>
      </c>
    </row>
    <row r="671" spans="1:4" x14ac:dyDescent="0.2">
      <c r="A671" s="316">
        <v>783</v>
      </c>
      <c r="B671" s="316" t="s">
        <v>36634</v>
      </c>
      <c r="C671" s="316" t="s">
        <v>35729</v>
      </c>
      <c r="D671" s="591" t="s">
        <v>36635</v>
      </c>
    </row>
    <row r="672" spans="1:4" x14ac:dyDescent="0.2">
      <c r="A672" s="316">
        <v>785</v>
      </c>
      <c r="B672" s="316" t="s">
        <v>36636</v>
      </c>
      <c r="C672" s="316" t="s">
        <v>35729</v>
      </c>
      <c r="D672" s="591" t="s">
        <v>36637</v>
      </c>
    </row>
    <row r="673" spans="1:4" x14ac:dyDescent="0.2">
      <c r="A673" s="316">
        <v>784</v>
      </c>
      <c r="B673" s="316" t="s">
        <v>36638</v>
      </c>
      <c r="C673" s="316" t="s">
        <v>35729</v>
      </c>
      <c r="D673" s="591" t="s">
        <v>36639</v>
      </c>
    </row>
    <row r="674" spans="1:4" x14ac:dyDescent="0.2">
      <c r="A674" s="316">
        <v>831</v>
      </c>
      <c r="B674" s="316" t="s">
        <v>36640</v>
      </c>
      <c r="C674" s="316" t="s">
        <v>35729</v>
      </c>
      <c r="D674" s="591" t="s">
        <v>36641</v>
      </c>
    </row>
    <row r="675" spans="1:4" x14ac:dyDescent="0.2">
      <c r="A675" s="316">
        <v>828</v>
      </c>
      <c r="B675" s="316" t="s">
        <v>36642</v>
      </c>
      <c r="C675" s="316" t="s">
        <v>35729</v>
      </c>
      <c r="D675" s="591" t="s">
        <v>365</v>
      </c>
    </row>
    <row r="676" spans="1:4" x14ac:dyDescent="0.2">
      <c r="A676" s="316">
        <v>829</v>
      </c>
      <c r="B676" s="316" t="s">
        <v>36643</v>
      </c>
      <c r="C676" s="316" t="s">
        <v>35729</v>
      </c>
      <c r="D676" s="591" t="s">
        <v>366</v>
      </c>
    </row>
    <row r="677" spans="1:4" x14ac:dyDescent="0.2">
      <c r="A677" s="316">
        <v>812</v>
      </c>
      <c r="B677" s="316" t="s">
        <v>36644</v>
      </c>
      <c r="C677" s="316" t="s">
        <v>35729</v>
      </c>
      <c r="D677" s="591" t="s">
        <v>184</v>
      </c>
    </row>
    <row r="678" spans="1:4" x14ac:dyDescent="0.2">
      <c r="A678" s="316">
        <v>819</v>
      </c>
      <c r="B678" s="316" t="s">
        <v>36645</v>
      </c>
      <c r="C678" s="316" t="s">
        <v>35729</v>
      </c>
      <c r="D678" s="591" t="s">
        <v>566</v>
      </c>
    </row>
    <row r="679" spans="1:4" x14ac:dyDescent="0.2">
      <c r="A679" s="316">
        <v>818</v>
      </c>
      <c r="B679" s="316" t="s">
        <v>36646</v>
      </c>
      <c r="C679" s="316" t="s">
        <v>35729</v>
      </c>
      <c r="D679" s="591" t="s">
        <v>209</v>
      </c>
    </row>
    <row r="680" spans="1:4" x14ac:dyDescent="0.2">
      <c r="A680" s="316">
        <v>823</v>
      </c>
      <c r="B680" s="316" t="s">
        <v>36647</v>
      </c>
      <c r="C680" s="316" t="s">
        <v>35729</v>
      </c>
      <c r="D680" s="591" t="s">
        <v>14586</v>
      </c>
    </row>
    <row r="681" spans="1:4" x14ac:dyDescent="0.2">
      <c r="A681" s="316">
        <v>830</v>
      </c>
      <c r="B681" s="316" t="s">
        <v>36648</v>
      </c>
      <c r="C681" s="316" t="s">
        <v>35729</v>
      </c>
      <c r="D681" s="591" t="s">
        <v>1304</v>
      </c>
    </row>
    <row r="682" spans="1:4" x14ac:dyDescent="0.2">
      <c r="A682" s="316">
        <v>826</v>
      </c>
      <c r="B682" s="316" t="s">
        <v>36649</v>
      </c>
      <c r="C682" s="316" t="s">
        <v>35729</v>
      </c>
      <c r="D682" s="591" t="s">
        <v>16608</v>
      </c>
    </row>
    <row r="683" spans="1:4" x14ac:dyDescent="0.2">
      <c r="A683" s="316">
        <v>827</v>
      </c>
      <c r="B683" s="316" t="s">
        <v>36650</v>
      </c>
      <c r="C683" s="316" t="s">
        <v>35729</v>
      </c>
      <c r="D683" s="591" t="s">
        <v>13980</v>
      </c>
    </row>
    <row r="684" spans="1:4" x14ac:dyDescent="0.2">
      <c r="A684" s="316">
        <v>832</v>
      </c>
      <c r="B684" s="316" t="s">
        <v>36651</v>
      </c>
      <c r="C684" s="316" t="s">
        <v>35729</v>
      </c>
      <c r="D684" s="591" t="s">
        <v>454</v>
      </c>
    </row>
    <row r="685" spans="1:4" x14ac:dyDescent="0.2">
      <c r="A685" s="316">
        <v>833</v>
      </c>
      <c r="B685" s="316" t="s">
        <v>36652</v>
      </c>
      <c r="C685" s="316" t="s">
        <v>35729</v>
      </c>
      <c r="D685" s="591" t="s">
        <v>26645</v>
      </c>
    </row>
    <row r="686" spans="1:4" x14ac:dyDescent="0.2">
      <c r="A686" s="316">
        <v>834</v>
      </c>
      <c r="B686" s="316" t="s">
        <v>36653</v>
      </c>
      <c r="C686" s="316" t="s">
        <v>35729</v>
      </c>
      <c r="D686" s="591" t="s">
        <v>949</v>
      </c>
    </row>
    <row r="687" spans="1:4" x14ac:dyDescent="0.2">
      <c r="A687" s="316">
        <v>825</v>
      </c>
      <c r="B687" s="316" t="s">
        <v>36654</v>
      </c>
      <c r="C687" s="316" t="s">
        <v>35729</v>
      </c>
      <c r="D687" s="591" t="s">
        <v>1067</v>
      </c>
    </row>
    <row r="688" spans="1:4" x14ac:dyDescent="0.2">
      <c r="A688" s="316">
        <v>813</v>
      </c>
      <c r="B688" s="316" t="s">
        <v>36655</v>
      </c>
      <c r="C688" s="316" t="s">
        <v>35729</v>
      </c>
      <c r="D688" s="591" t="s">
        <v>252</v>
      </c>
    </row>
    <row r="689" spans="1:4" x14ac:dyDescent="0.2">
      <c r="A689" s="316">
        <v>820</v>
      </c>
      <c r="B689" s="316" t="s">
        <v>36656</v>
      </c>
      <c r="C689" s="316" t="s">
        <v>35729</v>
      </c>
      <c r="D689" s="591" t="s">
        <v>13377</v>
      </c>
    </row>
    <row r="690" spans="1:4" x14ac:dyDescent="0.2">
      <c r="A690" s="316">
        <v>816</v>
      </c>
      <c r="B690" s="316" t="s">
        <v>36657</v>
      </c>
      <c r="C690" s="316" t="s">
        <v>35729</v>
      </c>
      <c r="D690" s="591" t="s">
        <v>479</v>
      </c>
    </row>
    <row r="691" spans="1:4" x14ac:dyDescent="0.2">
      <c r="A691" s="316">
        <v>814</v>
      </c>
      <c r="B691" s="316" t="s">
        <v>36658</v>
      </c>
      <c r="C691" s="316" t="s">
        <v>35729</v>
      </c>
      <c r="D691" s="591" t="s">
        <v>900</v>
      </c>
    </row>
    <row r="692" spans="1:4" x14ac:dyDescent="0.2">
      <c r="A692" s="316">
        <v>815</v>
      </c>
      <c r="B692" s="316" t="s">
        <v>36659</v>
      </c>
      <c r="C692" s="316" t="s">
        <v>35729</v>
      </c>
      <c r="D692" s="591" t="s">
        <v>3901</v>
      </c>
    </row>
    <row r="693" spans="1:4" x14ac:dyDescent="0.2">
      <c r="A693" s="316">
        <v>822</v>
      </c>
      <c r="B693" s="316" t="s">
        <v>36660</v>
      </c>
      <c r="C693" s="316" t="s">
        <v>35729</v>
      </c>
      <c r="D693" s="591" t="s">
        <v>13630</v>
      </c>
    </row>
    <row r="694" spans="1:4" x14ac:dyDescent="0.2">
      <c r="A694" s="316">
        <v>821</v>
      </c>
      <c r="B694" s="316" t="s">
        <v>36661</v>
      </c>
      <c r="C694" s="316" t="s">
        <v>35729</v>
      </c>
      <c r="D694" s="591" t="s">
        <v>18116</v>
      </c>
    </row>
    <row r="695" spans="1:4" x14ac:dyDescent="0.2">
      <c r="A695" s="316">
        <v>817</v>
      </c>
      <c r="B695" s="316" t="s">
        <v>36662</v>
      </c>
      <c r="C695" s="316" t="s">
        <v>35729</v>
      </c>
      <c r="D695" s="591" t="s">
        <v>36663</v>
      </c>
    </row>
    <row r="696" spans="1:4" x14ac:dyDescent="0.2">
      <c r="A696" s="316">
        <v>20086</v>
      </c>
      <c r="B696" s="316" t="s">
        <v>36664</v>
      </c>
      <c r="C696" s="316" t="s">
        <v>35729</v>
      </c>
      <c r="D696" s="591" t="s">
        <v>182</v>
      </c>
    </row>
    <row r="697" spans="1:4" x14ac:dyDescent="0.2">
      <c r="A697" s="316">
        <v>39191</v>
      </c>
      <c r="B697" s="316" t="s">
        <v>36665</v>
      </c>
      <c r="C697" s="316" t="s">
        <v>35729</v>
      </c>
      <c r="D697" s="591" t="s">
        <v>35244</v>
      </c>
    </row>
    <row r="698" spans="1:4" x14ac:dyDescent="0.2">
      <c r="A698" s="316">
        <v>39190</v>
      </c>
      <c r="B698" s="316" t="s">
        <v>36666</v>
      </c>
      <c r="C698" s="316" t="s">
        <v>35729</v>
      </c>
      <c r="D698" s="591" t="s">
        <v>435</v>
      </c>
    </row>
    <row r="699" spans="1:4" x14ac:dyDescent="0.2">
      <c r="A699" s="316">
        <v>39189</v>
      </c>
      <c r="B699" s="316" t="s">
        <v>36667</v>
      </c>
      <c r="C699" s="316" t="s">
        <v>35729</v>
      </c>
      <c r="D699" s="591" t="s">
        <v>436</v>
      </c>
    </row>
    <row r="700" spans="1:4" x14ac:dyDescent="0.2">
      <c r="A700" s="316">
        <v>39186</v>
      </c>
      <c r="B700" s="316" t="s">
        <v>36668</v>
      </c>
      <c r="C700" s="316" t="s">
        <v>35729</v>
      </c>
      <c r="D700" s="591" t="s">
        <v>437</v>
      </c>
    </row>
    <row r="701" spans="1:4" x14ac:dyDescent="0.2">
      <c r="A701" s="316">
        <v>39188</v>
      </c>
      <c r="B701" s="316" t="s">
        <v>36669</v>
      </c>
      <c r="C701" s="316" t="s">
        <v>35729</v>
      </c>
      <c r="D701" s="591" t="s">
        <v>438</v>
      </c>
    </row>
    <row r="702" spans="1:4" x14ac:dyDescent="0.2">
      <c r="A702" s="316">
        <v>39187</v>
      </c>
      <c r="B702" s="316" t="s">
        <v>36670</v>
      </c>
      <c r="C702" s="316" t="s">
        <v>35729</v>
      </c>
      <c r="D702" s="591" t="s">
        <v>439</v>
      </c>
    </row>
    <row r="703" spans="1:4" x14ac:dyDescent="0.2">
      <c r="A703" s="316">
        <v>39184</v>
      </c>
      <c r="B703" s="316" t="s">
        <v>36671</v>
      </c>
      <c r="C703" s="316" t="s">
        <v>35729</v>
      </c>
      <c r="D703" s="591" t="s">
        <v>338</v>
      </c>
    </row>
    <row r="704" spans="1:4" x14ac:dyDescent="0.2">
      <c r="A704" s="316">
        <v>39185</v>
      </c>
      <c r="B704" s="316" t="s">
        <v>36672</v>
      </c>
      <c r="C704" s="316" t="s">
        <v>35729</v>
      </c>
      <c r="D704" s="591" t="s">
        <v>440</v>
      </c>
    </row>
    <row r="705" spans="1:4" x14ac:dyDescent="0.2">
      <c r="A705" s="316">
        <v>39198</v>
      </c>
      <c r="B705" s="316" t="s">
        <v>36673</v>
      </c>
      <c r="C705" s="316" t="s">
        <v>35729</v>
      </c>
      <c r="D705" s="591" t="s">
        <v>28926</v>
      </c>
    </row>
    <row r="706" spans="1:4" x14ac:dyDescent="0.2">
      <c r="A706" s="316">
        <v>39197</v>
      </c>
      <c r="B706" s="316" t="s">
        <v>36674</v>
      </c>
      <c r="C706" s="316" t="s">
        <v>35729</v>
      </c>
      <c r="D706" s="591" t="s">
        <v>17828</v>
      </c>
    </row>
    <row r="707" spans="1:4" x14ac:dyDescent="0.2">
      <c r="A707" s="316">
        <v>39196</v>
      </c>
      <c r="B707" s="316" t="s">
        <v>36675</v>
      </c>
      <c r="C707" s="316" t="s">
        <v>35729</v>
      </c>
      <c r="D707" s="591" t="s">
        <v>26841</v>
      </c>
    </row>
    <row r="708" spans="1:4" x14ac:dyDescent="0.2">
      <c r="A708" s="316">
        <v>39199</v>
      </c>
      <c r="B708" s="316" t="s">
        <v>36676</v>
      </c>
      <c r="C708" s="316" t="s">
        <v>35729</v>
      </c>
      <c r="D708" s="591" t="s">
        <v>36677</v>
      </c>
    </row>
    <row r="709" spans="1:4" x14ac:dyDescent="0.2">
      <c r="A709" s="316">
        <v>39195</v>
      </c>
      <c r="B709" s="316" t="s">
        <v>36678</v>
      </c>
      <c r="C709" s="316" t="s">
        <v>35729</v>
      </c>
      <c r="D709" s="591" t="s">
        <v>441</v>
      </c>
    </row>
    <row r="710" spans="1:4" x14ac:dyDescent="0.2">
      <c r="A710" s="316">
        <v>39194</v>
      </c>
      <c r="B710" s="316" t="s">
        <v>36679</v>
      </c>
      <c r="C710" s="316" t="s">
        <v>35729</v>
      </c>
      <c r="D710" s="591" t="s">
        <v>442</v>
      </c>
    </row>
    <row r="711" spans="1:4" x14ac:dyDescent="0.2">
      <c r="A711" s="316">
        <v>39193</v>
      </c>
      <c r="B711" s="316" t="s">
        <v>36680</v>
      </c>
      <c r="C711" s="316" t="s">
        <v>35729</v>
      </c>
      <c r="D711" s="591" t="s">
        <v>35435</v>
      </c>
    </row>
    <row r="712" spans="1:4" x14ac:dyDescent="0.2">
      <c r="A712" s="316">
        <v>39192</v>
      </c>
      <c r="B712" s="316" t="s">
        <v>36681</v>
      </c>
      <c r="C712" s="316" t="s">
        <v>35729</v>
      </c>
      <c r="D712" s="591" t="s">
        <v>36682</v>
      </c>
    </row>
    <row r="713" spans="1:4" x14ac:dyDescent="0.2">
      <c r="A713" s="316">
        <v>39920</v>
      </c>
      <c r="B713" s="316" t="s">
        <v>36683</v>
      </c>
      <c r="C713" s="316" t="s">
        <v>35729</v>
      </c>
      <c r="D713" s="591" t="s">
        <v>443</v>
      </c>
    </row>
    <row r="714" spans="1:4" x14ac:dyDescent="0.2">
      <c r="A714" s="316">
        <v>39201</v>
      </c>
      <c r="B714" s="316" t="s">
        <v>36684</v>
      </c>
      <c r="C714" s="316" t="s">
        <v>35729</v>
      </c>
      <c r="D714" s="591" t="s">
        <v>18163</v>
      </c>
    </row>
    <row r="715" spans="1:4" x14ac:dyDescent="0.2">
      <c r="A715" s="316">
        <v>39200</v>
      </c>
      <c r="B715" s="316" t="s">
        <v>36685</v>
      </c>
      <c r="C715" s="316" t="s">
        <v>35729</v>
      </c>
      <c r="D715" s="591" t="s">
        <v>23907</v>
      </c>
    </row>
    <row r="716" spans="1:4" x14ac:dyDescent="0.2">
      <c r="A716" s="316">
        <v>39203</v>
      </c>
      <c r="B716" s="316" t="s">
        <v>36686</v>
      </c>
      <c r="C716" s="316" t="s">
        <v>35729</v>
      </c>
      <c r="D716" s="591" t="s">
        <v>32572</v>
      </c>
    </row>
    <row r="717" spans="1:4" x14ac:dyDescent="0.2">
      <c r="A717" s="316">
        <v>39202</v>
      </c>
      <c r="B717" s="316" t="s">
        <v>36687</v>
      </c>
      <c r="C717" s="316" t="s">
        <v>35729</v>
      </c>
      <c r="D717" s="591" t="s">
        <v>18294</v>
      </c>
    </row>
    <row r="718" spans="1:4" x14ac:dyDescent="0.2">
      <c r="A718" s="316">
        <v>39205</v>
      </c>
      <c r="B718" s="316" t="s">
        <v>36688</v>
      </c>
      <c r="C718" s="316" t="s">
        <v>35729</v>
      </c>
      <c r="D718" s="591" t="s">
        <v>17643</v>
      </c>
    </row>
    <row r="719" spans="1:4" x14ac:dyDescent="0.2">
      <c r="A719" s="316">
        <v>39204</v>
      </c>
      <c r="B719" s="316" t="s">
        <v>36689</v>
      </c>
      <c r="C719" s="316" t="s">
        <v>35729</v>
      </c>
      <c r="D719" s="591" t="s">
        <v>36690</v>
      </c>
    </row>
    <row r="720" spans="1:4" x14ac:dyDescent="0.2">
      <c r="A720" s="316">
        <v>39206</v>
      </c>
      <c r="B720" s="316" t="s">
        <v>36691</v>
      </c>
      <c r="C720" s="316" t="s">
        <v>35729</v>
      </c>
      <c r="D720" s="591" t="s">
        <v>36692</v>
      </c>
    </row>
    <row r="721" spans="1:4" x14ac:dyDescent="0.2">
      <c r="A721" s="316">
        <v>797</v>
      </c>
      <c r="B721" s="316" t="s">
        <v>36693</v>
      </c>
      <c r="C721" s="316" t="s">
        <v>35729</v>
      </c>
      <c r="D721" s="591" t="s">
        <v>339</v>
      </c>
    </row>
    <row r="722" spans="1:4" x14ac:dyDescent="0.2">
      <c r="A722" s="316">
        <v>798</v>
      </c>
      <c r="B722" s="316" t="s">
        <v>36694</v>
      </c>
      <c r="C722" s="316" t="s">
        <v>35729</v>
      </c>
      <c r="D722" s="591" t="s">
        <v>6745</v>
      </c>
    </row>
    <row r="723" spans="1:4" x14ac:dyDescent="0.2">
      <c r="A723" s="316">
        <v>796</v>
      </c>
      <c r="B723" s="316" t="s">
        <v>36695</v>
      </c>
      <c r="C723" s="316" t="s">
        <v>35729</v>
      </c>
      <c r="D723" s="591" t="s">
        <v>3828</v>
      </c>
    </row>
    <row r="724" spans="1:4" x14ac:dyDescent="0.2">
      <c r="A724" s="316">
        <v>799</v>
      </c>
      <c r="B724" s="316" t="s">
        <v>36696</v>
      </c>
      <c r="C724" s="316" t="s">
        <v>35729</v>
      </c>
      <c r="D724" s="591" t="s">
        <v>877</v>
      </c>
    </row>
    <row r="725" spans="1:4" x14ac:dyDescent="0.2">
      <c r="A725" s="316">
        <v>792</v>
      </c>
      <c r="B725" s="316" t="s">
        <v>36697</v>
      </c>
      <c r="C725" s="316" t="s">
        <v>35729</v>
      </c>
      <c r="D725" s="591" t="s">
        <v>13737</v>
      </c>
    </row>
    <row r="726" spans="1:4" x14ac:dyDescent="0.2">
      <c r="A726" s="316">
        <v>804</v>
      </c>
      <c r="B726" s="316" t="s">
        <v>36698</v>
      </c>
      <c r="C726" s="316" t="s">
        <v>35729</v>
      </c>
      <c r="D726" s="591" t="s">
        <v>18049</v>
      </c>
    </row>
    <row r="727" spans="1:4" x14ac:dyDescent="0.2">
      <c r="A727" s="316">
        <v>793</v>
      </c>
      <c r="B727" s="316" t="s">
        <v>36699</v>
      </c>
      <c r="C727" s="316" t="s">
        <v>35729</v>
      </c>
      <c r="D727" s="591" t="s">
        <v>14488</v>
      </c>
    </row>
    <row r="728" spans="1:4" x14ac:dyDescent="0.2">
      <c r="A728" s="316">
        <v>801</v>
      </c>
      <c r="B728" s="316" t="s">
        <v>36700</v>
      </c>
      <c r="C728" s="316" t="s">
        <v>35729</v>
      </c>
      <c r="D728" s="591" t="s">
        <v>209</v>
      </c>
    </row>
    <row r="729" spans="1:4" x14ac:dyDescent="0.2">
      <c r="A729" s="316">
        <v>794</v>
      </c>
      <c r="B729" s="316" t="s">
        <v>36701</v>
      </c>
      <c r="C729" s="316" t="s">
        <v>35729</v>
      </c>
      <c r="D729" s="591" t="s">
        <v>214</v>
      </c>
    </row>
    <row r="730" spans="1:4" x14ac:dyDescent="0.2">
      <c r="A730" s="316">
        <v>802</v>
      </c>
      <c r="B730" s="316" t="s">
        <v>36702</v>
      </c>
      <c r="C730" s="316" t="s">
        <v>35729</v>
      </c>
      <c r="D730" s="591" t="s">
        <v>36703</v>
      </c>
    </row>
    <row r="731" spans="1:4" x14ac:dyDescent="0.2">
      <c r="A731" s="316">
        <v>803</v>
      </c>
      <c r="B731" s="316" t="s">
        <v>36704</v>
      </c>
      <c r="C731" s="316" t="s">
        <v>35729</v>
      </c>
      <c r="D731" s="591" t="s">
        <v>14513</v>
      </c>
    </row>
    <row r="732" spans="1:4" x14ac:dyDescent="0.2">
      <c r="A732" s="316">
        <v>38001</v>
      </c>
      <c r="B732" s="316" t="s">
        <v>36705</v>
      </c>
      <c r="C732" s="316" t="s">
        <v>35729</v>
      </c>
      <c r="D732" s="591" t="s">
        <v>903</v>
      </c>
    </row>
    <row r="733" spans="1:4" x14ac:dyDescent="0.2">
      <c r="A733" s="316">
        <v>38002</v>
      </c>
      <c r="B733" s="316" t="s">
        <v>36706</v>
      </c>
      <c r="C733" s="316" t="s">
        <v>35729</v>
      </c>
      <c r="D733" s="591" t="s">
        <v>1188</v>
      </c>
    </row>
    <row r="734" spans="1:4" x14ac:dyDescent="0.2">
      <c r="A734" s="316">
        <v>38003</v>
      </c>
      <c r="B734" s="316" t="s">
        <v>36707</v>
      </c>
      <c r="C734" s="316" t="s">
        <v>35729</v>
      </c>
      <c r="D734" s="591" t="s">
        <v>13369</v>
      </c>
    </row>
    <row r="735" spans="1:4" x14ac:dyDescent="0.2">
      <c r="A735" s="316">
        <v>38004</v>
      </c>
      <c r="B735" s="316" t="s">
        <v>36708</v>
      </c>
      <c r="C735" s="316" t="s">
        <v>35729</v>
      </c>
      <c r="D735" s="591" t="s">
        <v>14483</v>
      </c>
    </row>
    <row r="736" spans="1:4" x14ac:dyDescent="0.2">
      <c r="A736" s="316">
        <v>36327</v>
      </c>
      <c r="B736" s="316" t="s">
        <v>36709</v>
      </c>
      <c r="C736" s="316" t="s">
        <v>35729</v>
      </c>
      <c r="D736" s="591" t="s">
        <v>1662</v>
      </c>
    </row>
    <row r="737" spans="1:4" x14ac:dyDescent="0.2">
      <c r="A737" s="316">
        <v>38992</v>
      </c>
      <c r="B737" s="316" t="s">
        <v>36710</v>
      </c>
      <c r="C737" s="316" t="s">
        <v>35729</v>
      </c>
      <c r="D737" s="591" t="s">
        <v>278</v>
      </c>
    </row>
    <row r="738" spans="1:4" x14ac:dyDescent="0.2">
      <c r="A738" s="316">
        <v>38993</v>
      </c>
      <c r="B738" s="316" t="s">
        <v>36711</v>
      </c>
      <c r="C738" s="316" t="s">
        <v>35729</v>
      </c>
      <c r="D738" s="591" t="s">
        <v>358</v>
      </c>
    </row>
    <row r="739" spans="1:4" x14ac:dyDescent="0.2">
      <c r="A739" s="316">
        <v>38418</v>
      </c>
      <c r="B739" s="316" t="s">
        <v>36712</v>
      </c>
      <c r="C739" s="316" t="s">
        <v>35729</v>
      </c>
      <c r="D739" s="591" t="s">
        <v>835</v>
      </c>
    </row>
    <row r="740" spans="1:4" x14ac:dyDescent="0.2">
      <c r="A740" s="316">
        <v>39178</v>
      </c>
      <c r="B740" s="316" t="s">
        <v>36713</v>
      </c>
      <c r="C740" s="316" t="s">
        <v>35729</v>
      </c>
      <c r="D740" s="591" t="s">
        <v>19573</v>
      </c>
    </row>
    <row r="741" spans="1:4" x14ac:dyDescent="0.2">
      <c r="A741" s="316">
        <v>39177</v>
      </c>
      <c r="B741" s="316" t="s">
        <v>36714</v>
      </c>
      <c r="C741" s="316" t="s">
        <v>35729</v>
      </c>
      <c r="D741" s="591" t="s">
        <v>423</v>
      </c>
    </row>
    <row r="742" spans="1:4" x14ac:dyDescent="0.2">
      <c r="A742" s="316">
        <v>39174</v>
      </c>
      <c r="B742" s="316" t="s">
        <v>36715</v>
      </c>
      <c r="C742" s="316" t="s">
        <v>35729</v>
      </c>
      <c r="D742" s="591" t="s">
        <v>456</v>
      </c>
    </row>
    <row r="743" spans="1:4" x14ac:dyDescent="0.2">
      <c r="A743" s="316">
        <v>39176</v>
      </c>
      <c r="B743" s="316" t="s">
        <v>36716</v>
      </c>
      <c r="C743" s="316" t="s">
        <v>35729</v>
      </c>
      <c r="D743" s="591" t="s">
        <v>457</v>
      </c>
    </row>
    <row r="744" spans="1:4" x14ac:dyDescent="0.2">
      <c r="A744" s="316">
        <v>39180</v>
      </c>
      <c r="B744" s="316" t="s">
        <v>36717</v>
      </c>
      <c r="C744" s="316" t="s">
        <v>35729</v>
      </c>
      <c r="D744" s="591" t="s">
        <v>458</v>
      </c>
    </row>
    <row r="745" spans="1:4" x14ac:dyDescent="0.2">
      <c r="A745" s="316">
        <v>39179</v>
      </c>
      <c r="B745" s="316" t="s">
        <v>36718</v>
      </c>
      <c r="C745" s="316" t="s">
        <v>35729</v>
      </c>
      <c r="D745" s="591" t="s">
        <v>36719</v>
      </c>
    </row>
    <row r="746" spans="1:4" x14ac:dyDescent="0.2">
      <c r="A746" s="316">
        <v>39175</v>
      </c>
      <c r="B746" s="316" t="s">
        <v>36720</v>
      </c>
      <c r="C746" s="316" t="s">
        <v>35729</v>
      </c>
      <c r="D746" s="591" t="s">
        <v>197</v>
      </c>
    </row>
    <row r="747" spans="1:4" x14ac:dyDescent="0.2">
      <c r="A747" s="316">
        <v>39217</v>
      </c>
      <c r="B747" s="316" t="s">
        <v>36721</v>
      </c>
      <c r="C747" s="316" t="s">
        <v>35729</v>
      </c>
      <c r="D747" s="591" t="s">
        <v>368</v>
      </c>
    </row>
    <row r="748" spans="1:4" x14ac:dyDescent="0.2">
      <c r="A748" s="316">
        <v>39181</v>
      </c>
      <c r="B748" s="316" t="s">
        <v>36722</v>
      </c>
      <c r="C748" s="316" t="s">
        <v>35729</v>
      </c>
      <c r="D748" s="591" t="s">
        <v>459</v>
      </c>
    </row>
    <row r="749" spans="1:4" x14ac:dyDescent="0.2">
      <c r="A749" s="316">
        <v>39182</v>
      </c>
      <c r="B749" s="316" t="s">
        <v>36723</v>
      </c>
      <c r="C749" s="316" t="s">
        <v>35729</v>
      </c>
      <c r="D749" s="591" t="s">
        <v>460</v>
      </c>
    </row>
    <row r="750" spans="1:4" x14ac:dyDescent="0.2">
      <c r="A750" s="316">
        <v>12616</v>
      </c>
      <c r="B750" s="316" t="s">
        <v>36724</v>
      </c>
      <c r="C750" s="316" t="s">
        <v>35729</v>
      </c>
      <c r="D750" s="591" t="s">
        <v>1094</v>
      </c>
    </row>
    <row r="751" spans="1:4" x14ac:dyDescent="0.2">
      <c r="A751" s="316">
        <v>1049</v>
      </c>
      <c r="B751" s="316" t="s">
        <v>36725</v>
      </c>
      <c r="C751" s="316" t="s">
        <v>35729</v>
      </c>
      <c r="D751" s="591" t="s">
        <v>462</v>
      </c>
    </row>
    <row r="752" spans="1:4" x14ac:dyDescent="0.2">
      <c r="A752" s="316">
        <v>1099</v>
      </c>
      <c r="B752" s="316" t="s">
        <v>36726</v>
      </c>
      <c r="C752" s="316" t="s">
        <v>35729</v>
      </c>
      <c r="D752" s="591" t="s">
        <v>302</v>
      </c>
    </row>
    <row r="753" spans="1:4" x14ac:dyDescent="0.2">
      <c r="A753" s="316">
        <v>39678</v>
      </c>
      <c r="B753" s="316" t="s">
        <v>36727</v>
      </c>
      <c r="C753" s="316" t="s">
        <v>35729</v>
      </c>
      <c r="D753" s="591" t="s">
        <v>27203</v>
      </c>
    </row>
    <row r="754" spans="1:4" x14ac:dyDescent="0.2">
      <c r="A754" s="316">
        <v>1050</v>
      </c>
      <c r="B754" s="316" t="s">
        <v>36728</v>
      </c>
      <c r="C754" s="316" t="s">
        <v>35729</v>
      </c>
      <c r="D754" s="591" t="s">
        <v>463</v>
      </c>
    </row>
    <row r="755" spans="1:4" x14ac:dyDescent="0.2">
      <c r="A755" s="316">
        <v>1101</v>
      </c>
      <c r="B755" s="316" t="s">
        <v>36729</v>
      </c>
      <c r="C755" s="316" t="s">
        <v>35729</v>
      </c>
      <c r="D755" s="591" t="s">
        <v>464</v>
      </c>
    </row>
    <row r="756" spans="1:4" x14ac:dyDescent="0.2">
      <c r="A756" s="316">
        <v>1100</v>
      </c>
      <c r="B756" s="316" t="s">
        <v>36730</v>
      </c>
      <c r="C756" s="316" t="s">
        <v>35729</v>
      </c>
      <c r="D756" s="591" t="s">
        <v>465</v>
      </c>
    </row>
    <row r="757" spans="1:4" x14ac:dyDescent="0.2">
      <c r="A757" s="316">
        <v>39679</v>
      </c>
      <c r="B757" s="316" t="s">
        <v>36731</v>
      </c>
      <c r="C757" s="316" t="s">
        <v>35729</v>
      </c>
      <c r="D757" s="591" t="s">
        <v>26983</v>
      </c>
    </row>
    <row r="758" spans="1:4" x14ac:dyDescent="0.2">
      <c r="A758" s="316">
        <v>1098</v>
      </c>
      <c r="B758" s="316" t="s">
        <v>36732</v>
      </c>
      <c r="C758" s="316" t="s">
        <v>35729</v>
      </c>
      <c r="D758" s="591" t="s">
        <v>381</v>
      </c>
    </row>
    <row r="759" spans="1:4" x14ac:dyDescent="0.2">
      <c r="A759" s="316">
        <v>1102</v>
      </c>
      <c r="B759" s="316" t="s">
        <v>36733</v>
      </c>
      <c r="C759" s="316" t="s">
        <v>35729</v>
      </c>
      <c r="D759" s="591" t="s">
        <v>36734</v>
      </c>
    </row>
    <row r="760" spans="1:4" x14ac:dyDescent="0.2">
      <c r="A760" s="316">
        <v>1051</v>
      </c>
      <c r="B760" s="316" t="s">
        <v>36735</v>
      </c>
      <c r="C760" s="316" t="s">
        <v>35729</v>
      </c>
      <c r="D760" s="591" t="s">
        <v>36736</v>
      </c>
    </row>
    <row r="761" spans="1:4" x14ac:dyDescent="0.2">
      <c r="A761" s="316">
        <v>37399</v>
      </c>
      <c r="B761" s="316" t="s">
        <v>36737</v>
      </c>
      <c r="C761" s="316" t="s">
        <v>35729</v>
      </c>
      <c r="D761" s="591" t="s">
        <v>32102</v>
      </c>
    </row>
    <row r="762" spans="1:4" x14ac:dyDescent="0.2">
      <c r="A762" s="316">
        <v>42655</v>
      </c>
      <c r="B762" s="316" t="s">
        <v>36738</v>
      </c>
      <c r="C762" s="316" t="s">
        <v>35818</v>
      </c>
      <c r="D762" s="591" t="s">
        <v>18640</v>
      </c>
    </row>
    <row r="763" spans="1:4" x14ac:dyDescent="0.2">
      <c r="A763" s="316">
        <v>25004</v>
      </c>
      <c r="B763" s="316" t="s">
        <v>36739</v>
      </c>
      <c r="C763" s="316" t="s">
        <v>35818</v>
      </c>
      <c r="D763" s="591" t="s">
        <v>1455</v>
      </c>
    </row>
    <row r="764" spans="1:4" x14ac:dyDescent="0.2">
      <c r="A764" s="316">
        <v>25002</v>
      </c>
      <c r="B764" s="316" t="s">
        <v>36740</v>
      </c>
      <c r="C764" s="316" t="s">
        <v>35818</v>
      </c>
      <c r="D764" s="591" t="s">
        <v>17614</v>
      </c>
    </row>
    <row r="765" spans="1:4" x14ac:dyDescent="0.2">
      <c r="A765" s="316">
        <v>37409</v>
      </c>
      <c r="B765" s="316" t="s">
        <v>36741</v>
      </c>
      <c r="C765" s="316" t="s">
        <v>35818</v>
      </c>
      <c r="D765" s="591" t="s">
        <v>32804</v>
      </c>
    </row>
    <row r="766" spans="1:4" x14ac:dyDescent="0.2">
      <c r="A766" s="316">
        <v>841</v>
      </c>
      <c r="B766" s="316" t="s">
        <v>36742</v>
      </c>
      <c r="C766" s="316" t="s">
        <v>35818</v>
      </c>
      <c r="D766" s="591" t="s">
        <v>17705</v>
      </c>
    </row>
    <row r="767" spans="1:4" x14ac:dyDescent="0.2">
      <c r="A767" s="316">
        <v>25005</v>
      </c>
      <c r="B767" s="316" t="s">
        <v>36743</v>
      </c>
      <c r="C767" s="316" t="s">
        <v>35818</v>
      </c>
      <c r="D767" s="591" t="s">
        <v>20142</v>
      </c>
    </row>
    <row r="768" spans="1:4" x14ac:dyDescent="0.2">
      <c r="A768" s="316">
        <v>25003</v>
      </c>
      <c r="B768" s="316" t="s">
        <v>36744</v>
      </c>
      <c r="C768" s="316" t="s">
        <v>35818</v>
      </c>
      <c r="D768" s="591" t="s">
        <v>34458</v>
      </c>
    </row>
    <row r="769" spans="1:4" x14ac:dyDescent="0.2">
      <c r="A769" s="316">
        <v>37410</v>
      </c>
      <c r="B769" s="316" t="s">
        <v>36745</v>
      </c>
      <c r="C769" s="316" t="s">
        <v>35818</v>
      </c>
      <c r="D769" s="591" t="s">
        <v>20142</v>
      </c>
    </row>
    <row r="770" spans="1:4" x14ac:dyDescent="0.2">
      <c r="A770" s="316">
        <v>842</v>
      </c>
      <c r="B770" s="316" t="s">
        <v>36746</v>
      </c>
      <c r="C770" s="316" t="s">
        <v>35818</v>
      </c>
      <c r="D770" s="591" t="s">
        <v>36747</v>
      </c>
    </row>
    <row r="771" spans="1:4" x14ac:dyDescent="0.2">
      <c r="A771" s="316">
        <v>862</v>
      </c>
      <c r="B771" s="316" t="s">
        <v>36748</v>
      </c>
      <c r="C771" s="316" t="s">
        <v>35763</v>
      </c>
      <c r="D771" s="591" t="s">
        <v>18642</v>
      </c>
    </row>
    <row r="772" spans="1:4" x14ac:dyDescent="0.2">
      <c r="A772" s="316">
        <v>866</v>
      </c>
      <c r="B772" s="316" t="s">
        <v>36749</v>
      </c>
      <c r="C772" s="316" t="s">
        <v>35763</v>
      </c>
      <c r="D772" s="591" t="s">
        <v>36750</v>
      </c>
    </row>
    <row r="773" spans="1:4" x14ac:dyDescent="0.2">
      <c r="A773" s="316">
        <v>892</v>
      </c>
      <c r="B773" s="316" t="s">
        <v>36751</v>
      </c>
      <c r="C773" s="316" t="s">
        <v>35763</v>
      </c>
      <c r="D773" s="591" t="s">
        <v>30971</v>
      </c>
    </row>
    <row r="774" spans="1:4" x14ac:dyDescent="0.2">
      <c r="A774" s="316">
        <v>857</v>
      </c>
      <c r="B774" s="316" t="s">
        <v>36752</v>
      </c>
      <c r="C774" s="316" t="s">
        <v>35763</v>
      </c>
      <c r="D774" s="591" t="s">
        <v>7054</v>
      </c>
    </row>
    <row r="775" spans="1:4" x14ac:dyDescent="0.2">
      <c r="A775" s="316">
        <v>37404</v>
      </c>
      <c r="B775" s="316" t="s">
        <v>36753</v>
      </c>
      <c r="C775" s="316" t="s">
        <v>35763</v>
      </c>
      <c r="D775" s="591" t="s">
        <v>24631</v>
      </c>
    </row>
    <row r="776" spans="1:4" x14ac:dyDescent="0.2">
      <c r="A776" s="316">
        <v>868</v>
      </c>
      <c r="B776" s="316" t="s">
        <v>36754</v>
      </c>
      <c r="C776" s="316" t="s">
        <v>35763</v>
      </c>
      <c r="D776" s="591" t="s">
        <v>871</v>
      </c>
    </row>
    <row r="777" spans="1:4" x14ac:dyDescent="0.2">
      <c r="A777" s="316">
        <v>870</v>
      </c>
      <c r="B777" s="316" t="s">
        <v>36755</v>
      </c>
      <c r="C777" s="316" t="s">
        <v>35763</v>
      </c>
      <c r="D777" s="591" t="s">
        <v>36756</v>
      </c>
    </row>
    <row r="778" spans="1:4" x14ac:dyDescent="0.2">
      <c r="A778" s="316">
        <v>863</v>
      </c>
      <c r="B778" s="316" t="s">
        <v>36757</v>
      </c>
      <c r="C778" s="316" t="s">
        <v>35763</v>
      </c>
      <c r="D778" s="591" t="s">
        <v>19034</v>
      </c>
    </row>
    <row r="779" spans="1:4" x14ac:dyDescent="0.2">
      <c r="A779" s="316">
        <v>867</v>
      </c>
      <c r="B779" s="316" t="s">
        <v>36758</v>
      </c>
      <c r="C779" s="316" t="s">
        <v>35763</v>
      </c>
      <c r="D779" s="591" t="s">
        <v>30954</v>
      </c>
    </row>
    <row r="780" spans="1:4" x14ac:dyDescent="0.2">
      <c r="A780" s="316">
        <v>891</v>
      </c>
      <c r="B780" s="316" t="s">
        <v>36759</v>
      </c>
      <c r="C780" s="316" t="s">
        <v>35763</v>
      </c>
      <c r="D780" s="591" t="s">
        <v>36760</v>
      </c>
    </row>
    <row r="781" spans="1:4" x14ac:dyDescent="0.2">
      <c r="A781" s="316">
        <v>864</v>
      </c>
      <c r="B781" s="316" t="s">
        <v>36761</v>
      </c>
      <c r="C781" s="316" t="s">
        <v>35763</v>
      </c>
      <c r="D781" s="591" t="s">
        <v>1451</v>
      </c>
    </row>
    <row r="782" spans="1:4" x14ac:dyDescent="0.2">
      <c r="A782" s="316">
        <v>865</v>
      </c>
      <c r="B782" s="316" t="s">
        <v>36762</v>
      </c>
      <c r="C782" s="316" t="s">
        <v>35763</v>
      </c>
      <c r="D782" s="591" t="s">
        <v>36763</v>
      </c>
    </row>
    <row r="783" spans="1:4" x14ac:dyDescent="0.2">
      <c r="A783" s="316">
        <v>1006</v>
      </c>
      <c r="B783" s="316" t="s">
        <v>36764</v>
      </c>
      <c r="C783" s="316" t="s">
        <v>35763</v>
      </c>
      <c r="D783" s="591" t="s">
        <v>947</v>
      </c>
    </row>
    <row r="784" spans="1:4" x14ac:dyDescent="0.2">
      <c r="A784" s="316">
        <v>948</v>
      </c>
      <c r="B784" s="316" t="s">
        <v>36765</v>
      </c>
      <c r="C784" s="316" t="s">
        <v>35763</v>
      </c>
      <c r="D784" s="591" t="s">
        <v>36766</v>
      </c>
    </row>
    <row r="785" spans="1:4" x14ac:dyDescent="0.2">
      <c r="A785" s="316">
        <v>947</v>
      </c>
      <c r="B785" s="316" t="s">
        <v>36767</v>
      </c>
      <c r="C785" s="316" t="s">
        <v>35763</v>
      </c>
      <c r="D785" s="591" t="s">
        <v>1361</v>
      </c>
    </row>
    <row r="786" spans="1:4" x14ac:dyDescent="0.2">
      <c r="A786" s="316">
        <v>911</v>
      </c>
      <c r="B786" s="316" t="s">
        <v>36768</v>
      </c>
      <c r="C786" s="316" t="s">
        <v>35763</v>
      </c>
      <c r="D786" s="591" t="s">
        <v>13621</v>
      </c>
    </row>
    <row r="787" spans="1:4" x14ac:dyDescent="0.2">
      <c r="A787" s="316">
        <v>925</v>
      </c>
      <c r="B787" s="316" t="s">
        <v>36769</v>
      </c>
      <c r="C787" s="316" t="s">
        <v>35763</v>
      </c>
      <c r="D787" s="591" t="s">
        <v>31422</v>
      </c>
    </row>
    <row r="788" spans="1:4" x14ac:dyDescent="0.2">
      <c r="A788" s="316">
        <v>954</v>
      </c>
      <c r="B788" s="316" t="s">
        <v>36770</v>
      </c>
      <c r="C788" s="316" t="s">
        <v>35763</v>
      </c>
      <c r="D788" s="591" t="s">
        <v>36771</v>
      </c>
    </row>
    <row r="789" spans="1:4" x14ac:dyDescent="0.2">
      <c r="A789" s="316">
        <v>901</v>
      </c>
      <c r="B789" s="316" t="s">
        <v>36772</v>
      </c>
      <c r="C789" s="316" t="s">
        <v>35763</v>
      </c>
      <c r="D789" s="591" t="s">
        <v>29442</v>
      </c>
    </row>
    <row r="790" spans="1:4" x14ac:dyDescent="0.2">
      <c r="A790" s="316">
        <v>926</v>
      </c>
      <c r="B790" s="316" t="s">
        <v>36773</v>
      </c>
      <c r="C790" s="316" t="s">
        <v>35763</v>
      </c>
      <c r="D790" s="591" t="s">
        <v>25349</v>
      </c>
    </row>
    <row r="791" spans="1:4" x14ac:dyDescent="0.2">
      <c r="A791" s="316">
        <v>912</v>
      </c>
      <c r="B791" s="316" t="s">
        <v>36774</v>
      </c>
      <c r="C791" s="316" t="s">
        <v>35763</v>
      </c>
      <c r="D791" s="591" t="s">
        <v>36775</v>
      </c>
    </row>
    <row r="792" spans="1:4" x14ac:dyDescent="0.2">
      <c r="A792" s="316">
        <v>955</v>
      </c>
      <c r="B792" s="316" t="s">
        <v>36776</v>
      </c>
      <c r="C792" s="316" t="s">
        <v>35763</v>
      </c>
      <c r="D792" s="591" t="s">
        <v>36777</v>
      </c>
    </row>
    <row r="793" spans="1:4" x14ac:dyDescent="0.2">
      <c r="A793" s="316">
        <v>946</v>
      </c>
      <c r="B793" s="316" t="s">
        <v>36778</v>
      </c>
      <c r="C793" s="316" t="s">
        <v>35763</v>
      </c>
      <c r="D793" s="591" t="s">
        <v>36779</v>
      </c>
    </row>
    <row r="794" spans="1:4" x14ac:dyDescent="0.2">
      <c r="A794" s="316">
        <v>953</v>
      </c>
      <c r="B794" s="316" t="s">
        <v>36780</v>
      </c>
      <c r="C794" s="316" t="s">
        <v>35763</v>
      </c>
      <c r="D794" s="591" t="s">
        <v>14627</v>
      </c>
    </row>
    <row r="795" spans="1:4" x14ac:dyDescent="0.2">
      <c r="A795" s="316">
        <v>902</v>
      </c>
      <c r="B795" s="316" t="s">
        <v>36781</v>
      </c>
      <c r="C795" s="316" t="s">
        <v>35763</v>
      </c>
      <c r="D795" s="591" t="s">
        <v>36782</v>
      </c>
    </row>
    <row r="796" spans="1:4" x14ac:dyDescent="0.2">
      <c r="A796" s="316">
        <v>927</v>
      </c>
      <c r="B796" s="316" t="s">
        <v>36783</v>
      </c>
      <c r="C796" s="316" t="s">
        <v>35763</v>
      </c>
      <c r="D796" s="591" t="s">
        <v>36784</v>
      </c>
    </row>
    <row r="797" spans="1:4" x14ac:dyDescent="0.2">
      <c r="A797" s="316">
        <v>913</v>
      </c>
      <c r="B797" s="316" t="s">
        <v>36785</v>
      </c>
      <c r="C797" s="316" t="s">
        <v>35763</v>
      </c>
      <c r="D797" s="591" t="s">
        <v>36786</v>
      </c>
    </row>
    <row r="798" spans="1:4" x14ac:dyDescent="0.2">
      <c r="A798" s="316">
        <v>903</v>
      </c>
      <c r="B798" s="316" t="s">
        <v>36787</v>
      </c>
      <c r="C798" s="316" t="s">
        <v>35763</v>
      </c>
      <c r="D798" s="591" t="s">
        <v>31120</v>
      </c>
    </row>
    <row r="799" spans="1:4" x14ac:dyDescent="0.2">
      <c r="A799" s="316">
        <v>945</v>
      </c>
      <c r="B799" s="316" t="s">
        <v>36788</v>
      </c>
      <c r="C799" s="316" t="s">
        <v>35763</v>
      </c>
      <c r="D799" s="591" t="s">
        <v>25526</v>
      </c>
    </row>
    <row r="800" spans="1:4" x14ac:dyDescent="0.2">
      <c r="A800" s="316">
        <v>914</v>
      </c>
      <c r="B800" s="316" t="s">
        <v>36789</v>
      </c>
      <c r="C800" s="316" t="s">
        <v>35763</v>
      </c>
      <c r="D800" s="591" t="s">
        <v>36790</v>
      </c>
    </row>
    <row r="801" spans="1:4" x14ac:dyDescent="0.2">
      <c r="A801" s="316">
        <v>993</v>
      </c>
      <c r="B801" s="316" t="s">
        <v>36791</v>
      </c>
      <c r="C801" s="316" t="s">
        <v>35763</v>
      </c>
      <c r="D801" s="591" t="s">
        <v>19546</v>
      </c>
    </row>
    <row r="802" spans="1:4" x14ac:dyDescent="0.2">
      <c r="A802" s="316">
        <v>1020</v>
      </c>
      <c r="B802" s="316" t="s">
        <v>36792</v>
      </c>
      <c r="C802" s="316" t="s">
        <v>35763</v>
      </c>
      <c r="D802" s="591" t="s">
        <v>953</v>
      </c>
    </row>
    <row r="803" spans="1:4" x14ac:dyDescent="0.2">
      <c r="A803" s="316">
        <v>1017</v>
      </c>
      <c r="B803" s="316" t="s">
        <v>36793</v>
      </c>
      <c r="C803" s="316" t="s">
        <v>35763</v>
      </c>
      <c r="D803" s="591" t="s">
        <v>36794</v>
      </c>
    </row>
    <row r="804" spans="1:4" x14ac:dyDescent="0.2">
      <c r="A804" s="316">
        <v>999</v>
      </c>
      <c r="B804" s="316" t="s">
        <v>36795</v>
      </c>
      <c r="C804" s="316" t="s">
        <v>35763</v>
      </c>
      <c r="D804" s="591" t="s">
        <v>36796</v>
      </c>
    </row>
    <row r="805" spans="1:4" x14ac:dyDescent="0.2">
      <c r="A805" s="316">
        <v>995</v>
      </c>
      <c r="B805" s="316" t="s">
        <v>36797</v>
      </c>
      <c r="C805" s="316" t="s">
        <v>35763</v>
      </c>
      <c r="D805" s="591" t="s">
        <v>2083</v>
      </c>
    </row>
    <row r="806" spans="1:4" x14ac:dyDescent="0.2">
      <c r="A806" s="316">
        <v>1000</v>
      </c>
      <c r="B806" s="316" t="s">
        <v>36798</v>
      </c>
      <c r="C806" s="316" t="s">
        <v>35763</v>
      </c>
      <c r="D806" s="591" t="s">
        <v>26432</v>
      </c>
    </row>
    <row r="807" spans="1:4" x14ac:dyDescent="0.2">
      <c r="A807" s="316">
        <v>1022</v>
      </c>
      <c r="B807" s="316" t="s">
        <v>36799</v>
      </c>
      <c r="C807" s="316" t="s">
        <v>35763</v>
      </c>
      <c r="D807" s="591" t="s">
        <v>516</v>
      </c>
    </row>
    <row r="808" spans="1:4" x14ac:dyDescent="0.2">
      <c r="A808" s="316">
        <v>1015</v>
      </c>
      <c r="B808" s="316" t="s">
        <v>36800</v>
      </c>
      <c r="C808" s="316" t="s">
        <v>35763</v>
      </c>
      <c r="D808" s="591" t="s">
        <v>36041</v>
      </c>
    </row>
    <row r="809" spans="1:4" x14ac:dyDescent="0.2">
      <c r="A809" s="316">
        <v>996</v>
      </c>
      <c r="B809" s="316" t="s">
        <v>36801</v>
      </c>
      <c r="C809" s="316" t="s">
        <v>35763</v>
      </c>
      <c r="D809" s="591" t="s">
        <v>36802</v>
      </c>
    </row>
    <row r="810" spans="1:4" x14ac:dyDescent="0.2">
      <c r="A810" s="316">
        <v>1001</v>
      </c>
      <c r="B810" s="316" t="s">
        <v>36803</v>
      </c>
      <c r="C810" s="316" t="s">
        <v>35763</v>
      </c>
      <c r="D810" s="591" t="s">
        <v>28180</v>
      </c>
    </row>
    <row r="811" spans="1:4" x14ac:dyDescent="0.2">
      <c r="A811" s="316">
        <v>1019</v>
      </c>
      <c r="B811" s="316" t="s">
        <v>36804</v>
      </c>
      <c r="C811" s="316" t="s">
        <v>35763</v>
      </c>
      <c r="D811" s="591" t="s">
        <v>5293</v>
      </c>
    </row>
    <row r="812" spans="1:4" x14ac:dyDescent="0.2">
      <c r="A812" s="316">
        <v>1021</v>
      </c>
      <c r="B812" s="316" t="s">
        <v>36805</v>
      </c>
      <c r="C812" s="316" t="s">
        <v>35763</v>
      </c>
      <c r="D812" s="591" t="s">
        <v>205</v>
      </c>
    </row>
    <row r="813" spans="1:4" x14ac:dyDescent="0.2">
      <c r="A813" s="316">
        <v>39249</v>
      </c>
      <c r="B813" s="316" t="s">
        <v>36806</v>
      </c>
      <c r="C813" s="316" t="s">
        <v>35763</v>
      </c>
      <c r="D813" s="591" t="s">
        <v>36807</v>
      </c>
    </row>
    <row r="814" spans="1:4" x14ac:dyDescent="0.2">
      <c r="A814" s="316">
        <v>1018</v>
      </c>
      <c r="B814" s="316" t="s">
        <v>36808</v>
      </c>
      <c r="C814" s="316" t="s">
        <v>35763</v>
      </c>
      <c r="D814" s="591" t="s">
        <v>32534</v>
      </c>
    </row>
    <row r="815" spans="1:4" x14ac:dyDescent="0.2">
      <c r="A815" s="316">
        <v>39250</v>
      </c>
      <c r="B815" s="316" t="s">
        <v>36809</v>
      </c>
      <c r="C815" s="316" t="s">
        <v>35763</v>
      </c>
      <c r="D815" s="591" t="s">
        <v>36810</v>
      </c>
    </row>
    <row r="816" spans="1:4" x14ac:dyDescent="0.2">
      <c r="A816" s="316">
        <v>994</v>
      </c>
      <c r="B816" s="316" t="s">
        <v>36811</v>
      </c>
      <c r="C816" s="316" t="s">
        <v>35763</v>
      </c>
      <c r="D816" s="591" t="s">
        <v>463</v>
      </c>
    </row>
    <row r="817" spans="1:4" x14ac:dyDescent="0.2">
      <c r="A817" s="316">
        <v>977</v>
      </c>
      <c r="B817" s="316" t="s">
        <v>36812</v>
      </c>
      <c r="C817" s="316" t="s">
        <v>35763</v>
      </c>
      <c r="D817" s="591" t="s">
        <v>13447</v>
      </c>
    </row>
    <row r="818" spans="1:4" x14ac:dyDescent="0.2">
      <c r="A818" s="316">
        <v>998</v>
      </c>
      <c r="B818" s="316" t="s">
        <v>36813</v>
      </c>
      <c r="C818" s="316" t="s">
        <v>35763</v>
      </c>
      <c r="D818" s="591" t="s">
        <v>31003</v>
      </c>
    </row>
    <row r="819" spans="1:4" x14ac:dyDescent="0.2">
      <c r="A819" s="316">
        <v>39251</v>
      </c>
      <c r="B819" s="316" t="s">
        <v>36814</v>
      </c>
      <c r="C819" s="316" t="s">
        <v>35763</v>
      </c>
      <c r="D819" s="591" t="s">
        <v>422</v>
      </c>
    </row>
    <row r="820" spans="1:4" x14ac:dyDescent="0.2">
      <c r="A820" s="316">
        <v>1011</v>
      </c>
      <c r="B820" s="316" t="s">
        <v>36815</v>
      </c>
      <c r="C820" s="316" t="s">
        <v>35763</v>
      </c>
      <c r="D820" s="591" t="s">
        <v>1380</v>
      </c>
    </row>
    <row r="821" spans="1:4" x14ac:dyDescent="0.2">
      <c r="A821" s="316">
        <v>39252</v>
      </c>
      <c r="B821" s="316" t="s">
        <v>36816</v>
      </c>
      <c r="C821" s="316" t="s">
        <v>35763</v>
      </c>
      <c r="D821" s="591" t="s">
        <v>310</v>
      </c>
    </row>
    <row r="822" spans="1:4" x14ac:dyDescent="0.2">
      <c r="A822" s="316">
        <v>1013</v>
      </c>
      <c r="B822" s="316" t="s">
        <v>36817</v>
      </c>
      <c r="C822" s="316" t="s">
        <v>35763</v>
      </c>
      <c r="D822" s="591" t="s">
        <v>168</v>
      </c>
    </row>
    <row r="823" spans="1:4" x14ac:dyDescent="0.2">
      <c r="A823" s="316">
        <v>980</v>
      </c>
      <c r="B823" s="316" t="s">
        <v>36818</v>
      </c>
      <c r="C823" s="316" t="s">
        <v>35763</v>
      </c>
      <c r="D823" s="591" t="s">
        <v>13733</v>
      </c>
    </row>
    <row r="824" spans="1:4" x14ac:dyDescent="0.2">
      <c r="A824" s="316">
        <v>39237</v>
      </c>
      <c r="B824" s="316" t="s">
        <v>36819</v>
      </c>
      <c r="C824" s="316" t="s">
        <v>35763</v>
      </c>
      <c r="D824" s="591" t="s">
        <v>26817</v>
      </c>
    </row>
    <row r="825" spans="1:4" x14ac:dyDescent="0.2">
      <c r="A825" s="316">
        <v>39238</v>
      </c>
      <c r="B825" s="316" t="s">
        <v>36820</v>
      </c>
      <c r="C825" s="316" t="s">
        <v>35763</v>
      </c>
      <c r="D825" s="591" t="s">
        <v>36821</v>
      </c>
    </row>
    <row r="826" spans="1:4" x14ac:dyDescent="0.2">
      <c r="A826" s="316">
        <v>979</v>
      </c>
      <c r="B826" s="316" t="s">
        <v>36822</v>
      </c>
      <c r="C826" s="316" t="s">
        <v>35763</v>
      </c>
      <c r="D826" s="591" t="s">
        <v>19485</v>
      </c>
    </row>
    <row r="827" spans="1:4" x14ac:dyDescent="0.2">
      <c r="A827" s="316">
        <v>39239</v>
      </c>
      <c r="B827" s="316" t="s">
        <v>36823</v>
      </c>
      <c r="C827" s="316" t="s">
        <v>35763</v>
      </c>
      <c r="D827" s="591" t="s">
        <v>36824</v>
      </c>
    </row>
    <row r="828" spans="1:4" x14ac:dyDescent="0.2">
      <c r="A828" s="316">
        <v>1014</v>
      </c>
      <c r="B828" s="316" t="s">
        <v>36825</v>
      </c>
      <c r="C828" s="316" t="s">
        <v>35763</v>
      </c>
      <c r="D828" s="591" t="s">
        <v>196</v>
      </c>
    </row>
    <row r="829" spans="1:4" x14ac:dyDescent="0.2">
      <c r="A829" s="316">
        <v>39240</v>
      </c>
      <c r="B829" s="316" t="s">
        <v>36826</v>
      </c>
      <c r="C829" s="316" t="s">
        <v>35763</v>
      </c>
      <c r="D829" s="591" t="s">
        <v>36827</v>
      </c>
    </row>
    <row r="830" spans="1:4" x14ac:dyDescent="0.2">
      <c r="A830" s="316">
        <v>39232</v>
      </c>
      <c r="B830" s="316" t="s">
        <v>36828</v>
      </c>
      <c r="C830" s="316" t="s">
        <v>35763</v>
      </c>
      <c r="D830" s="591" t="s">
        <v>36829</v>
      </c>
    </row>
    <row r="831" spans="1:4" x14ac:dyDescent="0.2">
      <c r="A831" s="316">
        <v>39233</v>
      </c>
      <c r="B831" s="316" t="s">
        <v>36830</v>
      </c>
      <c r="C831" s="316" t="s">
        <v>35763</v>
      </c>
      <c r="D831" s="591" t="s">
        <v>30905</v>
      </c>
    </row>
    <row r="832" spans="1:4" x14ac:dyDescent="0.2">
      <c r="A832" s="316">
        <v>981</v>
      </c>
      <c r="B832" s="316" t="s">
        <v>36831</v>
      </c>
      <c r="C832" s="316" t="s">
        <v>35763</v>
      </c>
      <c r="D832" s="591" t="s">
        <v>816</v>
      </c>
    </row>
    <row r="833" spans="1:4" x14ac:dyDescent="0.2">
      <c r="A833" s="316">
        <v>39234</v>
      </c>
      <c r="B833" s="316" t="s">
        <v>36832</v>
      </c>
      <c r="C833" s="316" t="s">
        <v>35763</v>
      </c>
      <c r="D833" s="591" t="s">
        <v>14694</v>
      </c>
    </row>
    <row r="834" spans="1:4" x14ac:dyDescent="0.2">
      <c r="A834" s="316">
        <v>982</v>
      </c>
      <c r="B834" s="316" t="s">
        <v>36833</v>
      </c>
      <c r="C834" s="316" t="s">
        <v>35763</v>
      </c>
      <c r="D834" s="591" t="s">
        <v>1350</v>
      </c>
    </row>
    <row r="835" spans="1:4" x14ac:dyDescent="0.2">
      <c r="A835" s="316">
        <v>39235</v>
      </c>
      <c r="B835" s="316" t="s">
        <v>36834</v>
      </c>
      <c r="C835" s="316" t="s">
        <v>35763</v>
      </c>
      <c r="D835" s="591" t="s">
        <v>16426</v>
      </c>
    </row>
    <row r="836" spans="1:4" x14ac:dyDescent="0.2">
      <c r="A836" s="316">
        <v>39236</v>
      </c>
      <c r="B836" s="316" t="s">
        <v>36835</v>
      </c>
      <c r="C836" s="316" t="s">
        <v>35763</v>
      </c>
      <c r="D836" s="591" t="s">
        <v>21495</v>
      </c>
    </row>
    <row r="837" spans="1:4" x14ac:dyDescent="0.2">
      <c r="A837" s="316">
        <v>876</v>
      </c>
      <c r="B837" s="316" t="s">
        <v>36836</v>
      </c>
      <c r="C837" s="316" t="s">
        <v>35763</v>
      </c>
      <c r="D837" s="591" t="s">
        <v>36837</v>
      </c>
    </row>
    <row r="838" spans="1:4" x14ac:dyDescent="0.2">
      <c r="A838" s="316">
        <v>877</v>
      </c>
      <c r="B838" s="316" t="s">
        <v>36838</v>
      </c>
      <c r="C838" s="316" t="s">
        <v>35763</v>
      </c>
      <c r="D838" s="591" t="s">
        <v>36839</v>
      </c>
    </row>
    <row r="839" spans="1:4" x14ac:dyDescent="0.2">
      <c r="A839" s="316">
        <v>882</v>
      </c>
      <c r="B839" s="316" t="s">
        <v>36840</v>
      </c>
      <c r="C839" s="316" t="s">
        <v>35763</v>
      </c>
      <c r="D839" s="591" t="s">
        <v>36841</v>
      </c>
    </row>
    <row r="840" spans="1:4" x14ac:dyDescent="0.2">
      <c r="A840" s="316">
        <v>878</v>
      </c>
      <c r="B840" s="316" t="s">
        <v>36842</v>
      </c>
      <c r="C840" s="316" t="s">
        <v>35763</v>
      </c>
      <c r="D840" s="591" t="s">
        <v>36843</v>
      </c>
    </row>
    <row r="841" spans="1:4" x14ac:dyDescent="0.2">
      <c r="A841" s="316">
        <v>879</v>
      </c>
      <c r="B841" s="316" t="s">
        <v>36844</v>
      </c>
      <c r="C841" s="316" t="s">
        <v>35763</v>
      </c>
      <c r="D841" s="591" t="s">
        <v>36845</v>
      </c>
    </row>
    <row r="842" spans="1:4" x14ac:dyDescent="0.2">
      <c r="A842" s="316">
        <v>880</v>
      </c>
      <c r="B842" s="316" t="s">
        <v>36846</v>
      </c>
      <c r="C842" s="316" t="s">
        <v>35763</v>
      </c>
      <c r="D842" s="591" t="s">
        <v>36847</v>
      </c>
    </row>
    <row r="843" spans="1:4" x14ac:dyDescent="0.2">
      <c r="A843" s="316">
        <v>873</v>
      </c>
      <c r="B843" s="316" t="s">
        <v>36848</v>
      </c>
      <c r="C843" s="316" t="s">
        <v>35763</v>
      </c>
      <c r="D843" s="591" t="s">
        <v>36849</v>
      </c>
    </row>
    <row r="844" spans="1:4" x14ac:dyDescent="0.2">
      <c r="A844" s="316">
        <v>881</v>
      </c>
      <c r="B844" s="316" t="s">
        <v>36850</v>
      </c>
      <c r="C844" s="316" t="s">
        <v>35763</v>
      </c>
      <c r="D844" s="591" t="s">
        <v>36851</v>
      </c>
    </row>
    <row r="845" spans="1:4" x14ac:dyDescent="0.2">
      <c r="A845" s="316">
        <v>874</v>
      </c>
      <c r="B845" s="316" t="s">
        <v>36852</v>
      </c>
      <c r="C845" s="316" t="s">
        <v>35763</v>
      </c>
      <c r="D845" s="591" t="s">
        <v>14537</v>
      </c>
    </row>
    <row r="846" spans="1:4" x14ac:dyDescent="0.2">
      <c r="A846" s="316">
        <v>875</v>
      </c>
      <c r="B846" s="316" t="s">
        <v>36853</v>
      </c>
      <c r="C846" s="316" t="s">
        <v>35763</v>
      </c>
      <c r="D846" s="591" t="s">
        <v>36854</v>
      </c>
    </row>
    <row r="847" spans="1:4" x14ac:dyDescent="0.2">
      <c r="A847" s="316">
        <v>983</v>
      </c>
      <c r="B847" s="316" t="s">
        <v>36855</v>
      </c>
      <c r="C847" s="316" t="s">
        <v>35763</v>
      </c>
      <c r="D847" s="591" t="s">
        <v>172</v>
      </c>
    </row>
    <row r="848" spans="1:4" x14ac:dyDescent="0.2">
      <c r="A848" s="316">
        <v>985</v>
      </c>
      <c r="B848" s="316" t="s">
        <v>36856</v>
      </c>
      <c r="C848" s="316" t="s">
        <v>35763</v>
      </c>
      <c r="D848" s="591" t="s">
        <v>296</v>
      </c>
    </row>
    <row r="849" spans="1:4" x14ac:dyDescent="0.2">
      <c r="A849" s="316">
        <v>990</v>
      </c>
      <c r="B849" s="316" t="s">
        <v>36857</v>
      </c>
      <c r="C849" s="316" t="s">
        <v>35763</v>
      </c>
      <c r="D849" s="591" t="s">
        <v>33813</v>
      </c>
    </row>
    <row r="850" spans="1:4" x14ac:dyDescent="0.2">
      <c r="A850" s="316">
        <v>39241</v>
      </c>
      <c r="B850" s="316" t="s">
        <v>36858</v>
      </c>
      <c r="C850" s="316" t="s">
        <v>35763</v>
      </c>
      <c r="D850" s="591" t="s">
        <v>2511</v>
      </c>
    </row>
    <row r="851" spans="1:4" x14ac:dyDescent="0.2">
      <c r="A851" s="316">
        <v>1005</v>
      </c>
      <c r="B851" s="316" t="s">
        <v>36859</v>
      </c>
      <c r="C851" s="316" t="s">
        <v>35763</v>
      </c>
      <c r="D851" s="591" t="s">
        <v>36860</v>
      </c>
    </row>
    <row r="852" spans="1:4" x14ac:dyDescent="0.2">
      <c r="A852" s="316">
        <v>984</v>
      </c>
      <c r="B852" s="316" t="s">
        <v>36861</v>
      </c>
      <c r="C852" s="316" t="s">
        <v>35763</v>
      </c>
      <c r="D852" s="591" t="s">
        <v>181</v>
      </c>
    </row>
    <row r="853" spans="1:4" x14ac:dyDescent="0.2">
      <c r="A853" s="316">
        <v>991</v>
      </c>
      <c r="B853" s="316" t="s">
        <v>36862</v>
      </c>
      <c r="C853" s="316" t="s">
        <v>35763</v>
      </c>
      <c r="D853" s="591" t="s">
        <v>36863</v>
      </c>
    </row>
    <row r="854" spans="1:4" x14ac:dyDescent="0.2">
      <c r="A854" s="316">
        <v>986</v>
      </c>
      <c r="B854" s="316" t="s">
        <v>36864</v>
      </c>
      <c r="C854" s="316" t="s">
        <v>35763</v>
      </c>
      <c r="D854" s="591" t="s">
        <v>13676</v>
      </c>
    </row>
    <row r="855" spans="1:4" x14ac:dyDescent="0.2">
      <c r="A855" s="316">
        <v>1024</v>
      </c>
      <c r="B855" s="316" t="s">
        <v>36865</v>
      </c>
      <c r="C855" s="316" t="s">
        <v>35763</v>
      </c>
      <c r="D855" s="591" t="s">
        <v>36866</v>
      </c>
    </row>
    <row r="856" spans="1:4" x14ac:dyDescent="0.2">
      <c r="A856" s="316">
        <v>987</v>
      </c>
      <c r="B856" s="316" t="s">
        <v>36867</v>
      </c>
      <c r="C856" s="316" t="s">
        <v>35763</v>
      </c>
      <c r="D856" s="591" t="s">
        <v>29278</v>
      </c>
    </row>
    <row r="857" spans="1:4" x14ac:dyDescent="0.2">
      <c r="A857" s="316">
        <v>1003</v>
      </c>
      <c r="B857" s="316" t="s">
        <v>36868</v>
      </c>
      <c r="C857" s="316" t="s">
        <v>35763</v>
      </c>
      <c r="D857" s="591" t="s">
        <v>371</v>
      </c>
    </row>
    <row r="858" spans="1:4" x14ac:dyDescent="0.2">
      <c r="A858" s="316">
        <v>992</v>
      </c>
      <c r="B858" s="316" t="s">
        <v>36869</v>
      </c>
      <c r="C858" s="316" t="s">
        <v>35763</v>
      </c>
      <c r="D858" s="591" t="s">
        <v>36870</v>
      </c>
    </row>
    <row r="859" spans="1:4" x14ac:dyDescent="0.2">
      <c r="A859" s="316">
        <v>1007</v>
      </c>
      <c r="B859" s="316" t="s">
        <v>36871</v>
      </c>
      <c r="C859" s="316" t="s">
        <v>35763</v>
      </c>
      <c r="D859" s="591" t="s">
        <v>36872</v>
      </c>
    </row>
    <row r="860" spans="1:4" x14ac:dyDescent="0.2">
      <c r="A860" s="316">
        <v>39242</v>
      </c>
      <c r="B860" s="316" t="s">
        <v>36873</v>
      </c>
      <c r="C860" s="316" t="s">
        <v>35763</v>
      </c>
      <c r="D860" s="591" t="s">
        <v>36874</v>
      </c>
    </row>
    <row r="861" spans="1:4" x14ac:dyDescent="0.2">
      <c r="A861" s="316">
        <v>1008</v>
      </c>
      <c r="B861" s="316" t="s">
        <v>36875</v>
      </c>
      <c r="C861" s="316" t="s">
        <v>35763</v>
      </c>
      <c r="D861" s="591" t="s">
        <v>1223</v>
      </c>
    </row>
    <row r="862" spans="1:4" x14ac:dyDescent="0.2">
      <c r="A862" s="316">
        <v>988</v>
      </c>
      <c r="B862" s="316" t="s">
        <v>36876</v>
      </c>
      <c r="C862" s="316" t="s">
        <v>35763</v>
      </c>
      <c r="D862" s="591" t="s">
        <v>36877</v>
      </c>
    </row>
    <row r="863" spans="1:4" x14ac:dyDescent="0.2">
      <c r="A863" s="316">
        <v>989</v>
      </c>
      <c r="B863" s="316" t="s">
        <v>36878</v>
      </c>
      <c r="C863" s="316" t="s">
        <v>35763</v>
      </c>
      <c r="D863" s="591" t="s">
        <v>31948</v>
      </c>
    </row>
    <row r="864" spans="1:4" x14ac:dyDescent="0.2">
      <c r="A864" s="316">
        <v>39598</v>
      </c>
      <c r="B864" s="316" t="s">
        <v>36879</v>
      </c>
      <c r="C864" s="316" t="s">
        <v>35763</v>
      </c>
      <c r="D864" s="591" t="s">
        <v>880</v>
      </c>
    </row>
    <row r="865" spans="1:4" x14ac:dyDescent="0.2">
      <c r="A865" s="316">
        <v>39599</v>
      </c>
      <c r="B865" s="316" t="s">
        <v>36880</v>
      </c>
      <c r="C865" s="316" t="s">
        <v>35763</v>
      </c>
      <c r="D865" s="591" t="s">
        <v>184</v>
      </c>
    </row>
    <row r="866" spans="1:4" x14ac:dyDescent="0.2">
      <c r="A866" s="316">
        <v>34602</v>
      </c>
      <c r="B866" s="316" t="s">
        <v>36881</v>
      </c>
      <c r="C866" s="316" t="s">
        <v>35763</v>
      </c>
      <c r="D866" s="591" t="s">
        <v>202</v>
      </c>
    </row>
    <row r="867" spans="1:4" x14ac:dyDescent="0.2">
      <c r="A867" s="316">
        <v>34603</v>
      </c>
      <c r="B867" s="316" t="s">
        <v>36882</v>
      </c>
      <c r="C867" s="316" t="s">
        <v>35763</v>
      </c>
      <c r="D867" s="591" t="s">
        <v>698</v>
      </c>
    </row>
    <row r="868" spans="1:4" x14ac:dyDescent="0.2">
      <c r="A868" s="316">
        <v>34607</v>
      </c>
      <c r="B868" s="316" t="s">
        <v>36883</v>
      </c>
      <c r="C868" s="316" t="s">
        <v>35763</v>
      </c>
      <c r="D868" s="591" t="s">
        <v>16467</v>
      </c>
    </row>
    <row r="869" spans="1:4" x14ac:dyDescent="0.2">
      <c r="A869" s="316">
        <v>34609</v>
      </c>
      <c r="B869" s="316" t="s">
        <v>36884</v>
      </c>
      <c r="C869" s="316" t="s">
        <v>35763</v>
      </c>
      <c r="D869" s="591" t="s">
        <v>723</v>
      </c>
    </row>
    <row r="870" spans="1:4" x14ac:dyDescent="0.2">
      <c r="A870" s="316">
        <v>34618</v>
      </c>
      <c r="B870" s="316" t="s">
        <v>36885</v>
      </c>
      <c r="C870" s="316" t="s">
        <v>35763</v>
      </c>
      <c r="D870" s="591" t="s">
        <v>448</v>
      </c>
    </row>
    <row r="871" spans="1:4" x14ac:dyDescent="0.2">
      <c r="A871" s="316">
        <v>34620</v>
      </c>
      <c r="B871" s="316" t="s">
        <v>36886</v>
      </c>
      <c r="C871" s="316" t="s">
        <v>35763</v>
      </c>
      <c r="D871" s="591" t="s">
        <v>13825</v>
      </c>
    </row>
    <row r="872" spans="1:4" x14ac:dyDescent="0.2">
      <c r="A872" s="316">
        <v>34621</v>
      </c>
      <c r="B872" s="316" t="s">
        <v>36887</v>
      </c>
      <c r="C872" s="316" t="s">
        <v>35763</v>
      </c>
      <c r="D872" s="591" t="s">
        <v>1028</v>
      </c>
    </row>
    <row r="873" spans="1:4" x14ac:dyDescent="0.2">
      <c r="A873" s="316">
        <v>34622</v>
      </c>
      <c r="B873" s="316" t="s">
        <v>36888</v>
      </c>
      <c r="C873" s="316" t="s">
        <v>35763</v>
      </c>
      <c r="D873" s="591" t="s">
        <v>1511</v>
      </c>
    </row>
    <row r="874" spans="1:4" x14ac:dyDescent="0.2">
      <c r="A874" s="316">
        <v>34624</v>
      </c>
      <c r="B874" s="316" t="s">
        <v>36889</v>
      </c>
      <c r="C874" s="316" t="s">
        <v>35763</v>
      </c>
      <c r="D874" s="591" t="s">
        <v>2047</v>
      </c>
    </row>
    <row r="875" spans="1:4" x14ac:dyDescent="0.2">
      <c r="A875" s="316">
        <v>34626</v>
      </c>
      <c r="B875" s="316" t="s">
        <v>36890</v>
      </c>
      <c r="C875" s="316" t="s">
        <v>35763</v>
      </c>
      <c r="D875" s="591" t="s">
        <v>36891</v>
      </c>
    </row>
    <row r="876" spans="1:4" x14ac:dyDescent="0.2">
      <c r="A876" s="316">
        <v>34627</v>
      </c>
      <c r="B876" s="316" t="s">
        <v>36892</v>
      </c>
      <c r="C876" s="316" t="s">
        <v>35763</v>
      </c>
      <c r="D876" s="591" t="s">
        <v>4752</v>
      </c>
    </row>
    <row r="877" spans="1:4" x14ac:dyDescent="0.2">
      <c r="A877" s="316">
        <v>34629</v>
      </c>
      <c r="B877" s="316" t="s">
        <v>36893</v>
      </c>
      <c r="C877" s="316" t="s">
        <v>35763</v>
      </c>
      <c r="D877" s="591" t="s">
        <v>531</v>
      </c>
    </row>
    <row r="878" spans="1:4" x14ac:dyDescent="0.2">
      <c r="A878" s="316">
        <v>39257</v>
      </c>
      <c r="B878" s="316" t="s">
        <v>36894</v>
      </c>
      <c r="C878" s="316" t="s">
        <v>35763</v>
      </c>
      <c r="D878" s="591" t="s">
        <v>1100</v>
      </c>
    </row>
    <row r="879" spans="1:4" x14ac:dyDescent="0.2">
      <c r="A879" s="316">
        <v>39261</v>
      </c>
      <c r="B879" s="316" t="s">
        <v>36895</v>
      </c>
      <c r="C879" s="316" t="s">
        <v>35763</v>
      </c>
      <c r="D879" s="591" t="s">
        <v>20968</v>
      </c>
    </row>
    <row r="880" spans="1:4" x14ac:dyDescent="0.2">
      <c r="A880" s="316">
        <v>39268</v>
      </c>
      <c r="B880" s="316" t="s">
        <v>36896</v>
      </c>
      <c r="C880" s="316" t="s">
        <v>35763</v>
      </c>
      <c r="D880" s="591" t="s">
        <v>36897</v>
      </c>
    </row>
    <row r="881" spans="1:4" x14ac:dyDescent="0.2">
      <c r="A881" s="316">
        <v>39262</v>
      </c>
      <c r="B881" s="316" t="s">
        <v>36898</v>
      </c>
      <c r="C881" s="316" t="s">
        <v>35763</v>
      </c>
      <c r="D881" s="591" t="s">
        <v>18933</v>
      </c>
    </row>
    <row r="882" spans="1:4" x14ac:dyDescent="0.2">
      <c r="A882" s="316">
        <v>39258</v>
      </c>
      <c r="B882" s="316" t="s">
        <v>36899</v>
      </c>
      <c r="C882" s="316" t="s">
        <v>35763</v>
      </c>
      <c r="D882" s="591" t="s">
        <v>478</v>
      </c>
    </row>
    <row r="883" spans="1:4" x14ac:dyDescent="0.2">
      <c r="A883" s="316">
        <v>39263</v>
      </c>
      <c r="B883" s="316" t="s">
        <v>36900</v>
      </c>
      <c r="C883" s="316" t="s">
        <v>35763</v>
      </c>
      <c r="D883" s="591" t="s">
        <v>36901</v>
      </c>
    </row>
    <row r="884" spans="1:4" x14ac:dyDescent="0.2">
      <c r="A884" s="316">
        <v>39264</v>
      </c>
      <c r="B884" s="316" t="s">
        <v>36902</v>
      </c>
      <c r="C884" s="316" t="s">
        <v>35763</v>
      </c>
      <c r="D884" s="591" t="s">
        <v>14607</v>
      </c>
    </row>
    <row r="885" spans="1:4" x14ac:dyDescent="0.2">
      <c r="A885" s="316">
        <v>39259</v>
      </c>
      <c r="B885" s="316" t="s">
        <v>36903</v>
      </c>
      <c r="C885" s="316" t="s">
        <v>35763</v>
      </c>
      <c r="D885" s="591" t="s">
        <v>293</v>
      </c>
    </row>
    <row r="886" spans="1:4" x14ac:dyDescent="0.2">
      <c r="A886" s="316">
        <v>39265</v>
      </c>
      <c r="B886" s="316" t="s">
        <v>36904</v>
      </c>
      <c r="C886" s="316" t="s">
        <v>35763</v>
      </c>
      <c r="D886" s="591" t="s">
        <v>18246</v>
      </c>
    </row>
    <row r="887" spans="1:4" x14ac:dyDescent="0.2">
      <c r="A887" s="316">
        <v>39260</v>
      </c>
      <c r="B887" s="316" t="s">
        <v>36905</v>
      </c>
      <c r="C887" s="316" t="s">
        <v>35763</v>
      </c>
      <c r="D887" s="591" t="s">
        <v>1165</v>
      </c>
    </row>
    <row r="888" spans="1:4" x14ac:dyDescent="0.2">
      <c r="A888" s="316">
        <v>39266</v>
      </c>
      <c r="B888" s="316" t="s">
        <v>36906</v>
      </c>
      <c r="C888" s="316" t="s">
        <v>35763</v>
      </c>
      <c r="D888" s="591" t="s">
        <v>16453</v>
      </c>
    </row>
    <row r="889" spans="1:4" x14ac:dyDescent="0.2">
      <c r="A889" s="316">
        <v>39267</v>
      </c>
      <c r="B889" s="316" t="s">
        <v>36907</v>
      </c>
      <c r="C889" s="316" t="s">
        <v>35763</v>
      </c>
      <c r="D889" s="591" t="s">
        <v>36908</v>
      </c>
    </row>
    <row r="890" spans="1:4" x14ac:dyDescent="0.2">
      <c r="A890" s="316">
        <v>11901</v>
      </c>
      <c r="B890" s="316" t="s">
        <v>36909</v>
      </c>
      <c r="C890" s="316" t="s">
        <v>35763</v>
      </c>
      <c r="D890" s="591" t="s">
        <v>485</v>
      </c>
    </row>
    <row r="891" spans="1:4" x14ac:dyDescent="0.2">
      <c r="A891" s="316">
        <v>11902</v>
      </c>
      <c r="B891" s="316" t="s">
        <v>36910</v>
      </c>
      <c r="C891" s="316" t="s">
        <v>35763</v>
      </c>
      <c r="D891" s="591" t="s">
        <v>178</v>
      </c>
    </row>
    <row r="892" spans="1:4" x14ac:dyDescent="0.2">
      <c r="A892" s="316">
        <v>11903</v>
      </c>
      <c r="B892" s="316" t="s">
        <v>36911</v>
      </c>
      <c r="C892" s="316" t="s">
        <v>35763</v>
      </c>
      <c r="D892" s="591" t="s">
        <v>981</v>
      </c>
    </row>
    <row r="893" spans="1:4" x14ac:dyDescent="0.2">
      <c r="A893" s="316">
        <v>11904</v>
      </c>
      <c r="B893" s="316" t="s">
        <v>36912</v>
      </c>
      <c r="C893" s="316" t="s">
        <v>35763</v>
      </c>
      <c r="D893" s="591" t="s">
        <v>576</v>
      </c>
    </row>
    <row r="894" spans="1:4" x14ac:dyDescent="0.2">
      <c r="A894" s="316">
        <v>11905</v>
      </c>
      <c r="B894" s="316" t="s">
        <v>36913</v>
      </c>
      <c r="C894" s="316" t="s">
        <v>35763</v>
      </c>
      <c r="D894" s="591" t="s">
        <v>181</v>
      </c>
    </row>
    <row r="895" spans="1:4" x14ac:dyDescent="0.2">
      <c r="A895" s="316">
        <v>11906</v>
      </c>
      <c r="B895" s="316" t="s">
        <v>36914</v>
      </c>
      <c r="C895" s="316" t="s">
        <v>35763</v>
      </c>
      <c r="D895" s="591" t="s">
        <v>728</v>
      </c>
    </row>
    <row r="896" spans="1:4" x14ac:dyDescent="0.2">
      <c r="A896" s="316">
        <v>11919</v>
      </c>
      <c r="B896" s="316" t="s">
        <v>36915</v>
      </c>
      <c r="C896" s="316" t="s">
        <v>35763</v>
      </c>
      <c r="D896" s="591" t="s">
        <v>458</v>
      </c>
    </row>
    <row r="897" spans="1:4" x14ac:dyDescent="0.2">
      <c r="A897" s="316">
        <v>11920</v>
      </c>
      <c r="B897" s="316" t="s">
        <v>36916</v>
      </c>
      <c r="C897" s="316" t="s">
        <v>35763</v>
      </c>
      <c r="D897" s="591" t="s">
        <v>16473</v>
      </c>
    </row>
    <row r="898" spans="1:4" x14ac:dyDescent="0.2">
      <c r="A898" s="316">
        <v>11924</v>
      </c>
      <c r="B898" s="316" t="s">
        <v>36917</v>
      </c>
      <c r="C898" s="316" t="s">
        <v>35763</v>
      </c>
      <c r="D898" s="591" t="s">
        <v>14581</v>
      </c>
    </row>
    <row r="899" spans="1:4" x14ac:dyDescent="0.2">
      <c r="A899" s="316">
        <v>11921</v>
      </c>
      <c r="B899" s="316" t="s">
        <v>36918</v>
      </c>
      <c r="C899" s="316" t="s">
        <v>35763</v>
      </c>
      <c r="D899" s="591" t="s">
        <v>13359</v>
      </c>
    </row>
    <row r="900" spans="1:4" x14ac:dyDescent="0.2">
      <c r="A900" s="316">
        <v>11922</v>
      </c>
      <c r="B900" s="316" t="s">
        <v>36919</v>
      </c>
      <c r="C900" s="316" t="s">
        <v>35763</v>
      </c>
      <c r="D900" s="591" t="s">
        <v>22593</v>
      </c>
    </row>
    <row r="901" spans="1:4" x14ac:dyDescent="0.2">
      <c r="A901" s="316">
        <v>11923</v>
      </c>
      <c r="B901" s="316" t="s">
        <v>36920</v>
      </c>
      <c r="C901" s="316" t="s">
        <v>35763</v>
      </c>
      <c r="D901" s="591" t="s">
        <v>31117</v>
      </c>
    </row>
    <row r="902" spans="1:4" x14ac:dyDescent="0.2">
      <c r="A902" s="316">
        <v>11916</v>
      </c>
      <c r="B902" s="316" t="s">
        <v>36921</v>
      </c>
      <c r="C902" s="316" t="s">
        <v>35763</v>
      </c>
      <c r="D902" s="591" t="s">
        <v>220</v>
      </c>
    </row>
    <row r="903" spans="1:4" x14ac:dyDescent="0.2">
      <c r="A903" s="316">
        <v>11914</v>
      </c>
      <c r="B903" s="316" t="s">
        <v>36922</v>
      </c>
      <c r="C903" s="316" t="s">
        <v>35763</v>
      </c>
      <c r="D903" s="591" t="s">
        <v>420</v>
      </c>
    </row>
    <row r="904" spans="1:4" x14ac:dyDescent="0.2">
      <c r="A904" s="316">
        <v>11917</v>
      </c>
      <c r="B904" s="316" t="s">
        <v>36923</v>
      </c>
      <c r="C904" s="316" t="s">
        <v>35763</v>
      </c>
      <c r="D904" s="591" t="s">
        <v>18107</v>
      </c>
    </row>
    <row r="905" spans="1:4" x14ac:dyDescent="0.2">
      <c r="A905" s="316">
        <v>11918</v>
      </c>
      <c r="B905" s="316" t="s">
        <v>36924</v>
      </c>
      <c r="C905" s="316" t="s">
        <v>35763</v>
      </c>
      <c r="D905" s="591" t="s">
        <v>14020</v>
      </c>
    </row>
    <row r="906" spans="1:4" x14ac:dyDescent="0.2">
      <c r="A906" s="316">
        <v>37734</v>
      </c>
      <c r="B906" s="316" t="s">
        <v>36925</v>
      </c>
      <c r="C906" s="316" t="s">
        <v>35729</v>
      </c>
      <c r="D906" s="591" t="s">
        <v>13518</v>
      </c>
    </row>
    <row r="907" spans="1:4" x14ac:dyDescent="0.2">
      <c r="A907" s="316">
        <v>42251</v>
      </c>
      <c r="B907" s="316" t="s">
        <v>36926</v>
      </c>
      <c r="C907" s="316" t="s">
        <v>35729</v>
      </c>
      <c r="D907" s="591" t="s">
        <v>13519</v>
      </c>
    </row>
    <row r="908" spans="1:4" x14ac:dyDescent="0.2">
      <c r="A908" s="316">
        <v>37733</v>
      </c>
      <c r="B908" s="316" t="s">
        <v>36927</v>
      </c>
      <c r="C908" s="316" t="s">
        <v>35729</v>
      </c>
      <c r="D908" s="591" t="s">
        <v>13520</v>
      </c>
    </row>
    <row r="909" spans="1:4" x14ac:dyDescent="0.2">
      <c r="A909" s="316">
        <v>37735</v>
      </c>
      <c r="B909" s="316" t="s">
        <v>36928</v>
      </c>
      <c r="C909" s="316" t="s">
        <v>35729</v>
      </c>
      <c r="D909" s="591" t="s">
        <v>13521</v>
      </c>
    </row>
    <row r="910" spans="1:4" x14ac:dyDescent="0.2">
      <c r="A910" s="316">
        <v>41758</v>
      </c>
      <c r="B910" s="316" t="s">
        <v>36929</v>
      </c>
      <c r="C910" s="316" t="s">
        <v>35729</v>
      </c>
      <c r="D910" s="591" t="s">
        <v>36930</v>
      </c>
    </row>
    <row r="911" spans="1:4" x14ac:dyDescent="0.2">
      <c r="A911" s="316">
        <v>5090</v>
      </c>
      <c r="B911" s="316" t="s">
        <v>36931</v>
      </c>
      <c r="C911" s="316" t="s">
        <v>35729</v>
      </c>
      <c r="D911" s="591" t="s">
        <v>7534</v>
      </c>
    </row>
    <row r="912" spans="1:4" x14ac:dyDescent="0.2">
      <c r="A912" s="316">
        <v>5085</v>
      </c>
      <c r="B912" s="316" t="s">
        <v>36932</v>
      </c>
      <c r="C912" s="316" t="s">
        <v>35729</v>
      </c>
      <c r="D912" s="591" t="s">
        <v>31370</v>
      </c>
    </row>
    <row r="913" spans="1:4" x14ac:dyDescent="0.2">
      <c r="A913" s="316">
        <v>38374</v>
      </c>
      <c r="B913" s="316" t="s">
        <v>36933</v>
      </c>
      <c r="C913" s="316" t="s">
        <v>35729</v>
      </c>
      <c r="D913" s="591" t="s">
        <v>36934</v>
      </c>
    </row>
    <row r="914" spans="1:4" x14ac:dyDescent="0.2">
      <c r="A914" s="316">
        <v>20212</v>
      </c>
      <c r="B914" s="316" t="s">
        <v>36935</v>
      </c>
      <c r="C914" s="316" t="s">
        <v>35763</v>
      </c>
      <c r="D914" s="591" t="s">
        <v>5204</v>
      </c>
    </row>
    <row r="915" spans="1:4" x14ac:dyDescent="0.2">
      <c r="A915" s="316">
        <v>4430</v>
      </c>
      <c r="B915" s="316" t="s">
        <v>36936</v>
      </c>
      <c r="C915" s="316" t="s">
        <v>35763</v>
      </c>
      <c r="D915" s="591" t="s">
        <v>5998</v>
      </c>
    </row>
    <row r="916" spans="1:4" x14ac:dyDescent="0.2">
      <c r="A916" s="316">
        <v>4400</v>
      </c>
      <c r="B916" s="316" t="s">
        <v>36937</v>
      </c>
      <c r="C916" s="316" t="s">
        <v>35763</v>
      </c>
      <c r="D916" s="591" t="s">
        <v>3608</v>
      </c>
    </row>
    <row r="917" spans="1:4" x14ac:dyDescent="0.2">
      <c r="A917" s="316">
        <v>4500</v>
      </c>
      <c r="B917" s="316" t="s">
        <v>36938</v>
      </c>
      <c r="C917" s="316" t="s">
        <v>35763</v>
      </c>
      <c r="D917" s="591" t="s">
        <v>1304</v>
      </c>
    </row>
    <row r="918" spans="1:4" x14ac:dyDescent="0.2">
      <c r="A918" s="316">
        <v>4513</v>
      </c>
      <c r="B918" s="316" t="s">
        <v>36939</v>
      </c>
      <c r="C918" s="316" t="s">
        <v>35763</v>
      </c>
      <c r="D918" s="591" t="s">
        <v>190</v>
      </c>
    </row>
    <row r="919" spans="1:4" x14ac:dyDescent="0.2">
      <c r="A919" s="316">
        <v>4496</v>
      </c>
      <c r="B919" s="316" t="s">
        <v>36940</v>
      </c>
      <c r="C919" s="316" t="s">
        <v>35763</v>
      </c>
      <c r="D919" s="591" t="s">
        <v>21100</v>
      </c>
    </row>
    <row r="920" spans="1:4" x14ac:dyDescent="0.2">
      <c r="A920" s="316">
        <v>11871</v>
      </c>
      <c r="B920" s="316" t="s">
        <v>36941</v>
      </c>
      <c r="C920" s="316" t="s">
        <v>35729</v>
      </c>
      <c r="D920" s="591" t="s">
        <v>36942</v>
      </c>
    </row>
    <row r="921" spans="1:4" x14ac:dyDescent="0.2">
      <c r="A921" s="316">
        <v>34636</v>
      </c>
      <c r="B921" s="316" t="s">
        <v>36943</v>
      </c>
      <c r="C921" s="316" t="s">
        <v>35729</v>
      </c>
      <c r="D921" s="591" t="s">
        <v>20901</v>
      </c>
    </row>
    <row r="922" spans="1:4" x14ac:dyDescent="0.2">
      <c r="A922" s="316">
        <v>34639</v>
      </c>
      <c r="B922" s="316" t="s">
        <v>36944</v>
      </c>
      <c r="C922" s="316" t="s">
        <v>35729</v>
      </c>
      <c r="D922" s="591" t="s">
        <v>36945</v>
      </c>
    </row>
    <row r="923" spans="1:4" x14ac:dyDescent="0.2">
      <c r="A923" s="316">
        <v>34640</v>
      </c>
      <c r="B923" s="316" t="s">
        <v>36946</v>
      </c>
      <c r="C923" s="316" t="s">
        <v>35729</v>
      </c>
      <c r="D923" s="591" t="s">
        <v>36947</v>
      </c>
    </row>
    <row r="924" spans="1:4" x14ac:dyDescent="0.2">
      <c r="A924" s="316">
        <v>34637</v>
      </c>
      <c r="B924" s="316" t="s">
        <v>36948</v>
      </c>
      <c r="C924" s="316" t="s">
        <v>35729</v>
      </c>
      <c r="D924" s="591" t="s">
        <v>36949</v>
      </c>
    </row>
    <row r="925" spans="1:4" x14ac:dyDescent="0.2">
      <c r="A925" s="316">
        <v>34638</v>
      </c>
      <c r="B925" s="316" t="s">
        <v>36950</v>
      </c>
      <c r="C925" s="316" t="s">
        <v>35729</v>
      </c>
      <c r="D925" s="591" t="s">
        <v>36951</v>
      </c>
    </row>
    <row r="926" spans="1:4" x14ac:dyDescent="0.2">
      <c r="A926" s="316">
        <v>11868</v>
      </c>
      <c r="B926" s="316" t="s">
        <v>36952</v>
      </c>
      <c r="C926" s="316" t="s">
        <v>35729</v>
      </c>
      <c r="D926" s="591" t="s">
        <v>36953</v>
      </c>
    </row>
    <row r="927" spans="1:4" x14ac:dyDescent="0.2">
      <c r="A927" s="316">
        <v>37106</v>
      </c>
      <c r="B927" s="316" t="s">
        <v>36954</v>
      </c>
      <c r="C927" s="316" t="s">
        <v>35729</v>
      </c>
      <c r="D927" s="591" t="s">
        <v>36955</v>
      </c>
    </row>
    <row r="928" spans="1:4" x14ac:dyDescent="0.2">
      <c r="A928" s="316">
        <v>11869</v>
      </c>
      <c r="B928" s="316" t="s">
        <v>36956</v>
      </c>
      <c r="C928" s="316" t="s">
        <v>35729</v>
      </c>
      <c r="D928" s="591" t="s">
        <v>36957</v>
      </c>
    </row>
    <row r="929" spans="1:4" x14ac:dyDescent="0.2">
      <c r="A929" s="316">
        <v>37104</v>
      </c>
      <c r="B929" s="316" t="s">
        <v>36958</v>
      </c>
      <c r="C929" s="316" t="s">
        <v>35729</v>
      </c>
      <c r="D929" s="591" t="s">
        <v>36959</v>
      </c>
    </row>
    <row r="930" spans="1:4" x14ac:dyDescent="0.2">
      <c r="A930" s="316">
        <v>37105</v>
      </c>
      <c r="B930" s="316" t="s">
        <v>36960</v>
      </c>
      <c r="C930" s="316" t="s">
        <v>35729</v>
      </c>
      <c r="D930" s="591" t="s">
        <v>36961</v>
      </c>
    </row>
    <row r="931" spans="1:4" x14ac:dyDescent="0.2">
      <c r="A931" s="316">
        <v>11638</v>
      </c>
      <c r="B931" s="316" t="s">
        <v>36962</v>
      </c>
      <c r="C931" s="316" t="s">
        <v>35729</v>
      </c>
      <c r="D931" s="591" t="s">
        <v>36963</v>
      </c>
    </row>
    <row r="932" spans="1:4" x14ac:dyDescent="0.2">
      <c r="A932" s="316">
        <v>1030</v>
      </c>
      <c r="B932" s="316" t="s">
        <v>36964</v>
      </c>
      <c r="C932" s="316" t="s">
        <v>35729</v>
      </c>
      <c r="D932" s="591" t="s">
        <v>765</v>
      </c>
    </row>
    <row r="933" spans="1:4" x14ac:dyDescent="0.2">
      <c r="A933" s="316">
        <v>11694</v>
      </c>
      <c r="B933" s="316" t="s">
        <v>36965</v>
      </c>
      <c r="C933" s="316" t="s">
        <v>35729</v>
      </c>
      <c r="D933" s="591" t="s">
        <v>36966</v>
      </c>
    </row>
    <row r="934" spans="1:4" x14ac:dyDescent="0.2">
      <c r="A934" s="316">
        <v>35277</v>
      </c>
      <c r="B934" s="316" t="s">
        <v>36967</v>
      </c>
      <c r="C934" s="316" t="s">
        <v>35729</v>
      </c>
      <c r="D934" s="591" t="s">
        <v>36968</v>
      </c>
    </row>
    <row r="935" spans="1:4" x14ac:dyDescent="0.2">
      <c r="A935" s="316">
        <v>10521</v>
      </c>
      <c r="B935" s="316" t="s">
        <v>36969</v>
      </c>
      <c r="C935" s="316" t="s">
        <v>35729</v>
      </c>
      <c r="D935" s="591" t="s">
        <v>36970</v>
      </c>
    </row>
    <row r="936" spans="1:4" x14ac:dyDescent="0.2">
      <c r="A936" s="316">
        <v>10885</v>
      </c>
      <c r="B936" s="316" t="s">
        <v>36971</v>
      </c>
      <c r="C936" s="316" t="s">
        <v>35729</v>
      </c>
      <c r="D936" s="591" t="s">
        <v>36972</v>
      </c>
    </row>
    <row r="937" spans="1:4" x14ac:dyDescent="0.2">
      <c r="A937" s="316">
        <v>20962</v>
      </c>
      <c r="B937" s="316" t="s">
        <v>36973</v>
      </c>
      <c r="C937" s="316" t="s">
        <v>35729</v>
      </c>
      <c r="D937" s="591" t="s">
        <v>1106</v>
      </c>
    </row>
    <row r="938" spans="1:4" x14ac:dyDescent="0.2">
      <c r="A938" s="316">
        <v>20963</v>
      </c>
      <c r="B938" s="316" t="s">
        <v>36974</v>
      </c>
      <c r="C938" s="316" t="s">
        <v>35729</v>
      </c>
      <c r="D938" s="591" t="s">
        <v>36975</v>
      </c>
    </row>
    <row r="939" spans="1:4" x14ac:dyDescent="0.2">
      <c r="A939" s="316">
        <v>2555</v>
      </c>
      <c r="B939" s="316" t="s">
        <v>36976</v>
      </c>
      <c r="C939" s="316" t="s">
        <v>35729</v>
      </c>
      <c r="D939" s="591" t="s">
        <v>268</v>
      </c>
    </row>
    <row r="940" spans="1:4" x14ac:dyDescent="0.2">
      <c r="A940" s="316">
        <v>2556</v>
      </c>
      <c r="B940" s="316" t="s">
        <v>36977</v>
      </c>
      <c r="C940" s="316" t="s">
        <v>35729</v>
      </c>
      <c r="D940" s="591" t="s">
        <v>6745</v>
      </c>
    </row>
    <row r="941" spans="1:4" x14ac:dyDescent="0.2">
      <c r="A941" s="316">
        <v>2557</v>
      </c>
      <c r="B941" s="316" t="s">
        <v>36978</v>
      </c>
      <c r="C941" s="316" t="s">
        <v>35729</v>
      </c>
      <c r="D941" s="591" t="s">
        <v>181</v>
      </c>
    </row>
    <row r="942" spans="1:4" x14ac:dyDescent="0.2">
      <c r="A942" s="316">
        <v>39810</v>
      </c>
      <c r="B942" s="316" t="s">
        <v>36979</v>
      </c>
      <c r="C942" s="316" t="s">
        <v>35729</v>
      </c>
      <c r="D942" s="591" t="s">
        <v>17527</v>
      </c>
    </row>
    <row r="943" spans="1:4" x14ac:dyDescent="0.2">
      <c r="A943" s="316">
        <v>39811</v>
      </c>
      <c r="B943" s="316" t="s">
        <v>36980</v>
      </c>
      <c r="C943" s="316" t="s">
        <v>35729</v>
      </c>
      <c r="D943" s="591" t="s">
        <v>7242</v>
      </c>
    </row>
    <row r="944" spans="1:4" x14ac:dyDescent="0.2">
      <c r="A944" s="316">
        <v>39812</v>
      </c>
      <c r="B944" s="316" t="s">
        <v>36981</v>
      </c>
      <c r="C944" s="316" t="s">
        <v>35729</v>
      </c>
      <c r="D944" s="591" t="s">
        <v>17988</v>
      </c>
    </row>
    <row r="945" spans="1:4" x14ac:dyDescent="0.2">
      <c r="A945" s="316">
        <v>20254</v>
      </c>
      <c r="B945" s="316" t="s">
        <v>36982</v>
      </c>
      <c r="C945" s="316" t="s">
        <v>35729</v>
      </c>
      <c r="D945" s="591" t="s">
        <v>653</v>
      </c>
    </row>
    <row r="946" spans="1:4" x14ac:dyDescent="0.2">
      <c r="A946" s="316">
        <v>39771</v>
      </c>
      <c r="B946" s="316" t="s">
        <v>36983</v>
      </c>
      <c r="C946" s="316" t="s">
        <v>35729</v>
      </c>
      <c r="D946" s="591" t="s">
        <v>17420</v>
      </c>
    </row>
    <row r="947" spans="1:4" x14ac:dyDescent="0.2">
      <c r="A947" s="316">
        <v>20255</v>
      </c>
      <c r="B947" s="316" t="s">
        <v>36984</v>
      </c>
      <c r="C947" s="316" t="s">
        <v>35729</v>
      </c>
      <c r="D947" s="591" t="s">
        <v>36985</v>
      </c>
    </row>
    <row r="948" spans="1:4" x14ac:dyDescent="0.2">
      <c r="A948" s="316">
        <v>39772</v>
      </c>
      <c r="B948" s="316" t="s">
        <v>36986</v>
      </c>
      <c r="C948" s="316" t="s">
        <v>35729</v>
      </c>
      <c r="D948" s="591" t="s">
        <v>1326</v>
      </c>
    </row>
    <row r="949" spans="1:4" x14ac:dyDescent="0.2">
      <c r="A949" s="316">
        <v>20253</v>
      </c>
      <c r="B949" s="316" t="s">
        <v>36987</v>
      </c>
      <c r="C949" s="316" t="s">
        <v>35729</v>
      </c>
      <c r="D949" s="591" t="s">
        <v>17741</v>
      </c>
    </row>
    <row r="950" spans="1:4" x14ac:dyDescent="0.2">
      <c r="A950" s="316">
        <v>39773</v>
      </c>
      <c r="B950" s="316" t="s">
        <v>36988</v>
      </c>
      <c r="C950" s="316" t="s">
        <v>35729</v>
      </c>
      <c r="D950" s="591" t="s">
        <v>23054</v>
      </c>
    </row>
    <row r="951" spans="1:4" x14ac:dyDescent="0.2">
      <c r="A951" s="316">
        <v>39774</v>
      </c>
      <c r="B951" s="316" t="s">
        <v>36989</v>
      </c>
      <c r="C951" s="316" t="s">
        <v>35729</v>
      </c>
      <c r="D951" s="591" t="s">
        <v>13475</v>
      </c>
    </row>
    <row r="952" spans="1:4" x14ac:dyDescent="0.2">
      <c r="A952" s="316">
        <v>39775</v>
      </c>
      <c r="B952" s="316" t="s">
        <v>36990</v>
      </c>
      <c r="C952" s="316" t="s">
        <v>35729</v>
      </c>
      <c r="D952" s="591" t="s">
        <v>14794</v>
      </c>
    </row>
    <row r="953" spans="1:4" x14ac:dyDescent="0.2">
      <c r="A953" s="316">
        <v>39776</v>
      </c>
      <c r="B953" s="316" t="s">
        <v>36991</v>
      </c>
      <c r="C953" s="316" t="s">
        <v>35729</v>
      </c>
      <c r="D953" s="591" t="s">
        <v>36992</v>
      </c>
    </row>
    <row r="954" spans="1:4" x14ac:dyDescent="0.2">
      <c r="A954" s="316">
        <v>39777</v>
      </c>
      <c r="B954" s="316" t="s">
        <v>36993</v>
      </c>
      <c r="C954" s="316" t="s">
        <v>35729</v>
      </c>
      <c r="D954" s="591" t="s">
        <v>18347</v>
      </c>
    </row>
    <row r="955" spans="1:4" x14ac:dyDescent="0.2">
      <c r="A955" s="316">
        <v>11250</v>
      </c>
      <c r="B955" s="316" t="s">
        <v>36994</v>
      </c>
      <c r="C955" s="316" t="s">
        <v>35729</v>
      </c>
      <c r="D955" s="591" t="s">
        <v>23753</v>
      </c>
    </row>
    <row r="956" spans="1:4" x14ac:dyDescent="0.2">
      <c r="A956" s="316">
        <v>39766</v>
      </c>
      <c r="B956" s="316" t="s">
        <v>36995</v>
      </c>
      <c r="C956" s="316" t="s">
        <v>35729</v>
      </c>
      <c r="D956" s="591" t="s">
        <v>36996</v>
      </c>
    </row>
    <row r="957" spans="1:4" x14ac:dyDescent="0.2">
      <c r="A957" s="316">
        <v>11251</v>
      </c>
      <c r="B957" s="316" t="s">
        <v>36997</v>
      </c>
      <c r="C957" s="316" t="s">
        <v>35729</v>
      </c>
      <c r="D957" s="591" t="s">
        <v>36998</v>
      </c>
    </row>
    <row r="958" spans="1:4" x14ac:dyDescent="0.2">
      <c r="A958" s="316">
        <v>39767</v>
      </c>
      <c r="B958" s="316" t="s">
        <v>36999</v>
      </c>
      <c r="C958" s="316" t="s">
        <v>35729</v>
      </c>
      <c r="D958" s="591" t="s">
        <v>17784</v>
      </c>
    </row>
    <row r="959" spans="1:4" x14ac:dyDescent="0.2">
      <c r="A959" s="316">
        <v>11253</v>
      </c>
      <c r="B959" s="316" t="s">
        <v>37000</v>
      </c>
      <c r="C959" s="316" t="s">
        <v>35729</v>
      </c>
      <c r="D959" s="591" t="s">
        <v>37001</v>
      </c>
    </row>
    <row r="960" spans="1:4" x14ac:dyDescent="0.2">
      <c r="A960" s="316">
        <v>11254</v>
      </c>
      <c r="B960" s="316" t="s">
        <v>37002</v>
      </c>
      <c r="C960" s="316" t="s">
        <v>35729</v>
      </c>
      <c r="D960" s="591" t="s">
        <v>37003</v>
      </c>
    </row>
    <row r="961" spans="1:4" x14ac:dyDescent="0.2">
      <c r="A961" s="316">
        <v>11255</v>
      </c>
      <c r="B961" s="316" t="s">
        <v>37004</v>
      </c>
      <c r="C961" s="316" t="s">
        <v>35729</v>
      </c>
      <c r="D961" s="591" t="s">
        <v>18347</v>
      </c>
    </row>
    <row r="962" spans="1:4" x14ac:dyDescent="0.2">
      <c r="A962" s="316">
        <v>11256</v>
      </c>
      <c r="B962" s="316" t="s">
        <v>37005</v>
      </c>
      <c r="C962" s="316" t="s">
        <v>35729</v>
      </c>
      <c r="D962" s="591" t="s">
        <v>37006</v>
      </c>
    </row>
    <row r="963" spans="1:4" x14ac:dyDescent="0.2">
      <c r="A963" s="316">
        <v>14055</v>
      </c>
      <c r="B963" s="316" t="s">
        <v>37007</v>
      </c>
      <c r="C963" s="316" t="s">
        <v>35729</v>
      </c>
      <c r="D963" s="591" t="s">
        <v>37008</v>
      </c>
    </row>
    <row r="964" spans="1:4" x14ac:dyDescent="0.2">
      <c r="A964" s="316">
        <v>39768</v>
      </c>
      <c r="B964" s="316" t="s">
        <v>37009</v>
      </c>
      <c r="C964" s="316" t="s">
        <v>35729</v>
      </c>
      <c r="D964" s="591" t="s">
        <v>37010</v>
      </c>
    </row>
    <row r="965" spans="1:4" x14ac:dyDescent="0.2">
      <c r="A965" s="316">
        <v>11247</v>
      </c>
      <c r="B965" s="316" t="s">
        <v>37011</v>
      </c>
      <c r="C965" s="316" t="s">
        <v>35729</v>
      </c>
      <c r="D965" s="591" t="s">
        <v>37012</v>
      </c>
    </row>
    <row r="966" spans="1:4" x14ac:dyDescent="0.2">
      <c r="A966" s="316">
        <v>39769</v>
      </c>
      <c r="B966" s="316" t="s">
        <v>37013</v>
      </c>
      <c r="C966" s="316" t="s">
        <v>35729</v>
      </c>
      <c r="D966" s="591" t="s">
        <v>37014</v>
      </c>
    </row>
    <row r="967" spans="1:4" x14ac:dyDescent="0.2">
      <c r="A967" s="316">
        <v>11249</v>
      </c>
      <c r="B967" s="316" t="s">
        <v>37015</v>
      </c>
      <c r="C967" s="316" t="s">
        <v>35729</v>
      </c>
      <c r="D967" s="591" t="s">
        <v>37016</v>
      </c>
    </row>
    <row r="968" spans="1:4" x14ac:dyDescent="0.2">
      <c r="A968" s="316">
        <v>39770</v>
      </c>
      <c r="B968" s="316" t="s">
        <v>37017</v>
      </c>
      <c r="C968" s="316" t="s">
        <v>35729</v>
      </c>
      <c r="D968" s="591" t="s">
        <v>37018</v>
      </c>
    </row>
    <row r="969" spans="1:4" x14ac:dyDescent="0.2">
      <c r="A969" s="316">
        <v>10569</v>
      </c>
      <c r="B969" s="316" t="s">
        <v>37019</v>
      </c>
      <c r="C969" s="316" t="s">
        <v>35729</v>
      </c>
      <c r="D969" s="591" t="s">
        <v>378</v>
      </c>
    </row>
    <row r="970" spans="1:4" x14ac:dyDescent="0.2">
      <c r="A970" s="316">
        <v>1872</v>
      </c>
      <c r="B970" s="316" t="s">
        <v>37020</v>
      </c>
      <c r="C970" s="316" t="s">
        <v>35729</v>
      </c>
      <c r="D970" s="591" t="s">
        <v>827</v>
      </c>
    </row>
    <row r="971" spans="1:4" x14ac:dyDescent="0.2">
      <c r="A971" s="316">
        <v>1873</v>
      </c>
      <c r="B971" s="316" t="s">
        <v>37021</v>
      </c>
      <c r="C971" s="316" t="s">
        <v>35729</v>
      </c>
      <c r="D971" s="591" t="s">
        <v>949</v>
      </c>
    </row>
    <row r="972" spans="1:4" x14ac:dyDescent="0.2">
      <c r="A972" s="316">
        <v>39693</v>
      </c>
      <c r="B972" s="316" t="s">
        <v>37022</v>
      </c>
      <c r="C972" s="316" t="s">
        <v>35729</v>
      </c>
      <c r="D972" s="591" t="s">
        <v>37023</v>
      </c>
    </row>
    <row r="973" spans="1:4" x14ac:dyDescent="0.2">
      <c r="A973" s="316">
        <v>39692</v>
      </c>
      <c r="B973" s="316" t="s">
        <v>37024</v>
      </c>
      <c r="C973" s="316" t="s">
        <v>35729</v>
      </c>
      <c r="D973" s="591" t="s">
        <v>37025</v>
      </c>
    </row>
    <row r="974" spans="1:4" x14ac:dyDescent="0.2">
      <c r="A974" s="316">
        <v>39681</v>
      </c>
      <c r="B974" s="316" t="s">
        <v>37026</v>
      </c>
      <c r="C974" s="316" t="s">
        <v>35729</v>
      </c>
      <c r="D974" s="591" t="s">
        <v>35389</v>
      </c>
    </row>
    <row r="975" spans="1:4" x14ac:dyDescent="0.2">
      <c r="A975" s="316">
        <v>39680</v>
      </c>
      <c r="B975" s="316" t="s">
        <v>37027</v>
      </c>
      <c r="C975" s="316" t="s">
        <v>35729</v>
      </c>
      <c r="D975" s="591" t="s">
        <v>37028</v>
      </c>
    </row>
    <row r="976" spans="1:4" x14ac:dyDescent="0.2">
      <c r="A976" s="316">
        <v>39682</v>
      </c>
      <c r="B976" s="316" t="s">
        <v>37029</v>
      </c>
      <c r="C976" s="316" t="s">
        <v>35729</v>
      </c>
      <c r="D976" s="591" t="s">
        <v>37030</v>
      </c>
    </row>
    <row r="977" spans="1:4" x14ac:dyDescent="0.2">
      <c r="A977" s="316">
        <v>39685</v>
      </c>
      <c r="B977" s="316" t="s">
        <v>37031</v>
      </c>
      <c r="C977" s="316" t="s">
        <v>35729</v>
      </c>
      <c r="D977" s="591" t="s">
        <v>30463</v>
      </c>
    </row>
    <row r="978" spans="1:4" x14ac:dyDescent="0.2">
      <c r="A978" s="316">
        <v>39687</v>
      </c>
      <c r="B978" s="316" t="s">
        <v>37032</v>
      </c>
      <c r="C978" s="316" t="s">
        <v>35729</v>
      </c>
      <c r="D978" s="591" t="s">
        <v>37033</v>
      </c>
    </row>
    <row r="979" spans="1:4" x14ac:dyDescent="0.2">
      <c r="A979" s="316">
        <v>3280</v>
      </c>
      <c r="B979" s="316" t="s">
        <v>37034</v>
      </c>
      <c r="C979" s="316" t="s">
        <v>35729</v>
      </c>
      <c r="D979" s="591" t="s">
        <v>37035</v>
      </c>
    </row>
    <row r="980" spans="1:4" x14ac:dyDescent="0.2">
      <c r="A980" s="316">
        <v>11881</v>
      </c>
      <c r="B980" s="316" t="s">
        <v>37036</v>
      </c>
      <c r="C980" s="316" t="s">
        <v>35729</v>
      </c>
      <c r="D980" s="591" t="s">
        <v>32376</v>
      </c>
    </row>
    <row r="981" spans="1:4" x14ac:dyDescent="0.2">
      <c r="A981" s="316">
        <v>34641</v>
      </c>
      <c r="B981" s="316" t="s">
        <v>37037</v>
      </c>
      <c r="C981" s="316" t="s">
        <v>35729</v>
      </c>
      <c r="D981" s="591" t="s">
        <v>475</v>
      </c>
    </row>
    <row r="982" spans="1:4" x14ac:dyDescent="0.2">
      <c r="A982" s="316">
        <v>34643</v>
      </c>
      <c r="B982" s="316" t="s">
        <v>37038</v>
      </c>
      <c r="C982" s="316" t="s">
        <v>35729</v>
      </c>
      <c r="D982" s="591" t="s">
        <v>32466</v>
      </c>
    </row>
    <row r="983" spans="1:4" x14ac:dyDescent="0.2">
      <c r="A983" s="316">
        <v>3278</v>
      </c>
      <c r="B983" s="316" t="s">
        <v>37039</v>
      </c>
      <c r="C983" s="316" t="s">
        <v>35729</v>
      </c>
      <c r="D983" s="591" t="s">
        <v>36067</v>
      </c>
    </row>
    <row r="984" spans="1:4" x14ac:dyDescent="0.2">
      <c r="A984" s="316">
        <v>3279</v>
      </c>
      <c r="B984" s="316" t="s">
        <v>37040</v>
      </c>
      <c r="C984" s="316" t="s">
        <v>35729</v>
      </c>
      <c r="D984" s="591" t="s">
        <v>37041</v>
      </c>
    </row>
    <row r="985" spans="1:4" x14ac:dyDescent="0.2">
      <c r="A985" s="316">
        <v>1062</v>
      </c>
      <c r="B985" s="316" t="s">
        <v>37042</v>
      </c>
      <c r="C985" s="316" t="s">
        <v>35729</v>
      </c>
      <c r="D985" s="591" t="s">
        <v>37043</v>
      </c>
    </row>
    <row r="986" spans="1:4" x14ac:dyDescent="0.2">
      <c r="A986" s="316">
        <v>39686</v>
      </c>
      <c r="B986" s="316" t="s">
        <v>37044</v>
      </c>
      <c r="C986" s="316" t="s">
        <v>35729</v>
      </c>
      <c r="D986" s="591" t="s">
        <v>37045</v>
      </c>
    </row>
    <row r="987" spans="1:4" x14ac:dyDescent="0.2">
      <c r="A987" s="316">
        <v>39683</v>
      </c>
      <c r="B987" s="316" t="s">
        <v>37046</v>
      </c>
      <c r="C987" s="316" t="s">
        <v>35729</v>
      </c>
      <c r="D987" s="591" t="s">
        <v>14270</v>
      </c>
    </row>
    <row r="988" spans="1:4" x14ac:dyDescent="0.2">
      <c r="A988" s="316">
        <v>1871</v>
      </c>
      <c r="B988" s="316" t="s">
        <v>37047</v>
      </c>
      <c r="C988" s="316" t="s">
        <v>35729</v>
      </c>
      <c r="D988" s="591" t="s">
        <v>292</v>
      </c>
    </row>
    <row r="989" spans="1:4" x14ac:dyDescent="0.2">
      <c r="A989" s="316">
        <v>12001</v>
      </c>
      <c r="B989" s="316" t="s">
        <v>37048</v>
      </c>
      <c r="C989" s="316" t="s">
        <v>35729</v>
      </c>
      <c r="D989" s="591" t="s">
        <v>227</v>
      </c>
    </row>
    <row r="990" spans="1:4" x14ac:dyDescent="0.2">
      <c r="A990" s="316">
        <v>11882</v>
      </c>
      <c r="B990" s="316" t="s">
        <v>37049</v>
      </c>
      <c r="C990" s="316" t="s">
        <v>35729</v>
      </c>
      <c r="D990" s="591" t="s">
        <v>36067</v>
      </c>
    </row>
    <row r="991" spans="1:4" x14ac:dyDescent="0.2">
      <c r="A991" s="316">
        <v>39689</v>
      </c>
      <c r="B991" s="316" t="s">
        <v>37050</v>
      </c>
      <c r="C991" s="316" t="s">
        <v>35729</v>
      </c>
      <c r="D991" s="591" t="s">
        <v>37051</v>
      </c>
    </row>
    <row r="992" spans="1:4" x14ac:dyDescent="0.2">
      <c r="A992" s="316">
        <v>39688</v>
      </c>
      <c r="B992" s="316" t="s">
        <v>37052</v>
      </c>
      <c r="C992" s="316" t="s">
        <v>35729</v>
      </c>
      <c r="D992" s="591" t="s">
        <v>16750</v>
      </c>
    </row>
    <row r="993" spans="1:4" x14ac:dyDescent="0.2">
      <c r="A993" s="316">
        <v>1068</v>
      </c>
      <c r="B993" s="316" t="s">
        <v>37053</v>
      </c>
      <c r="C993" s="316" t="s">
        <v>35729</v>
      </c>
      <c r="D993" s="591" t="s">
        <v>37054</v>
      </c>
    </row>
    <row r="994" spans="1:4" x14ac:dyDescent="0.2">
      <c r="A994" s="316">
        <v>39690</v>
      </c>
      <c r="B994" s="316" t="s">
        <v>37055</v>
      </c>
      <c r="C994" s="316" t="s">
        <v>35729</v>
      </c>
      <c r="D994" s="591" t="s">
        <v>37056</v>
      </c>
    </row>
    <row r="995" spans="1:4" x14ac:dyDescent="0.2">
      <c r="A995" s="316">
        <v>39691</v>
      </c>
      <c r="B995" s="316" t="s">
        <v>37057</v>
      </c>
      <c r="C995" s="316" t="s">
        <v>35729</v>
      </c>
      <c r="D995" s="591" t="s">
        <v>37058</v>
      </c>
    </row>
    <row r="996" spans="1:4" x14ac:dyDescent="0.2">
      <c r="A996" s="316">
        <v>39808</v>
      </c>
      <c r="B996" s="316" t="s">
        <v>37059</v>
      </c>
      <c r="C996" s="316" t="s">
        <v>35729</v>
      </c>
      <c r="D996" s="591" t="s">
        <v>1998</v>
      </c>
    </row>
    <row r="997" spans="1:4" x14ac:dyDescent="0.2">
      <c r="A997" s="316">
        <v>39809</v>
      </c>
      <c r="B997" s="316" t="s">
        <v>37060</v>
      </c>
      <c r="C997" s="316" t="s">
        <v>35729</v>
      </c>
      <c r="D997" s="591" t="s">
        <v>37061</v>
      </c>
    </row>
    <row r="998" spans="1:4" x14ac:dyDescent="0.2">
      <c r="A998" s="316">
        <v>11713</v>
      </c>
      <c r="B998" s="316" t="s">
        <v>37062</v>
      </c>
      <c r="C998" s="316" t="s">
        <v>35729</v>
      </c>
      <c r="D998" s="591" t="s">
        <v>14192</v>
      </c>
    </row>
    <row r="999" spans="1:4" x14ac:dyDescent="0.2">
      <c r="A999" s="316">
        <v>11716</v>
      </c>
      <c r="B999" s="316" t="s">
        <v>37063</v>
      </c>
      <c r="C999" s="316" t="s">
        <v>35729</v>
      </c>
      <c r="D999" s="591" t="s">
        <v>1407</v>
      </c>
    </row>
    <row r="1000" spans="1:4" x14ac:dyDescent="0.2">
      <c r="A1000" s="316">
        <v>5103</v>
      </c>
      <c r="B1000" s="316" t="s">
        <v>37064</v>
      </c>
      <c r="C1000" s="316" t="s">
        <v>35729</v>
      </c>
      <c r="D1000" s="591" t="s">
        <v>317</v>
      </c>
    </row>
    <row r="1001" spans="1:4" x14ac:dyDescent="0.2">
      <c r="A1001" s="316">
        <v>11712</v>
      </c>
      <c r="B1001" s="316" t="s">
        <v>37065</v>
      </c>
      <c r="C1001" s="316" t="s">
        <v>35729</v>
      </c>
      <c r="D1001" s="591" t="s">
        <v>31550</v>
      </c>
    </row>
    <row r="1002" spans="1:4" x14ac:dyDescent="0.2">
      <c r="A1002" s="316">
        <v>11717</v>
      </c>
      <c r="B1002" s="316" t="s">
        <v>37066</v>
      </c>
      <c r="C1002" s="316" t="s">
        <v>35729</v>
      </c>
      <c r="D1002" s="591" t="s">
        <v>37067</v>
      </c>
    </row>
    <row r="1003" spans="1:4" x14ac:dyDescent="0.2">
      <c r="A1003" s="316">
        <v>11714</v>
      </c>
      <c r="B1003" s="316" t="s">
        <v>37068</v>
      </c>
      <c r="C1003" s="316" t="s">
        <v>35729</v>
      </c>
      <c r="D1003" s="591" t="s">
        <v>37069</v>
      </c>
    </row>
    <row r="1004" spans="1:4" x14ac:dyDescent="0.2">
      <c r="A1004" s="316">
        <v>11715</v>
      </c>
      <c r="B1004" s="316" t="s">
        <v>37070</v>
      </c>
      <c r="C1004" s="316" t="s">
        <v>35729</v>
      </c>
      <c r="D1004" s="591" t="s">
        <v>37071</v>
      </c>
    </row>
    <row r="1005" spans="1:4" x14ac:dyDescent="0.2">
      <c r="A1005" s="316">
        <v>11880</v>
      </c>
      <c r="B1005" s="316" t="s">
        <v>37072</v>
      </c>
      <c r="C1005" s="316" t="s">
        <v>35729</v>
      </c>
      <c r="D1005" s="591" t="s">
        <v>13628</v>
      </c>
    </row>
    <row r="1006" spans="1:4" x14ac:dyDescent="0.2">
      <c r="A1006" s="316">
        <v>1106</v>
      </c>
      <c r="B1006" s="316" t="s">
        <v>37073</v>
      </c>
      <c r="C1006" s="316" t="s">
        <v>35818</v>
      </c>
      <c r="D1006" s="591" t="s">
        <v>2516</v>
      </c>
    </row>
    <row r="1007" spans="1:4" x14ac:dyDescent="0.2">
      <c r="A1007" s="316">
        <v>11161</v>
      </c>
      <c r="B1007" s="316" t="s">
        <v>37074</v>
      </c>
      <c r="C1007" s="316" t="s">
        <v>35818</v>
      </c>
      <c r="D1007" s="591" t="s">
        <v>576</v>
      </c>
    </row>
    <row r="1008" spans="1:4" x14ac:dyDescent="0.2">
      <c r="A1008" s="316">
        <v>1107</v>
      </c>
      <c r="B1008" s="316" t="s">
        <v>37075</v>
      </c>
      <c r="C1008" s="316" t="s">
        <v>35818</v>
      </c>
      <c r="D1008" s="591" t="s">
        <v>268</v>
      </c>
    </row>
    <row r="1009" spans="1:4" x14ac:dyDescent="0.2">
      <c r="A1009" s="316">
        <v>4758</v>
      </c>
      <c r="B1009" s="316" t="s">
        <v>37076</v>
      </c>
      <c r="C1009" s="316" t="s">
        <v>35749</v>
      </c>
      <c r="D1009" s="591" t="s">
        <v>998</v>
      </c>
    </row>
    <row r="1010" spans="1:4" x14ac:dyDescent="0.2">
      <c r="A1010" s="316">
        <v>41080</v>
      </c>
      <c r="B1010" s="316" t="s">
        <v>37077</v>
      </c>
      <c r="C1010" s="316" t="s">
        <v>35979</v>
      </c>
      <c r="D1010" s="591" t="s">
        <v>37078</v>
      </c>
    </row>
    <row r="1011" spans="1:4" x14ac:dyDescent="0.2">
      <c r="A1011" s="316">
        <v>25963</v>
      </c>
      <c r="B1011" s="316" t="s">
        <v>37079</v>
      </c>
      <c r="C1011" s="316" t="s">
        <v>35818</v>
      </c>
      <c r="D1011" s="591" t="s">
        <v>1187</v>
      </c>
    </row>
    <row r="1012" spans="1:4" x14ac:dyDescent="0.2">
      <c r="A1012" s="316">
        <v>4759</v>
      </c>
      <c r="B1012" s="316" t="s">
        <v>37080</v>
      </c>
      <c r="C1012" s="316" t="s">
        <v>35749</v>
      </c>
      <c r="D1012" s="591" t="s">
        <v>5819</v>
      </c>
    </row>
    <row r="1013" spans="1:4" x14ac:dyDescent="0.2">
      <c r="A1013" s="316">
        <v>41068</v>
      </c>
      <c r="B1013" s="316" t="s">
        <v>37081</v>
      </c>
      <c r="C1013" s="316" t="s">
        <v>35979</v>
      </c>
      <c r="D1013" s="591" t="s">
        <v>37082</v>
      </c>
    </row>
    <row r="1014" spans="1:4" x14ac:dyDescent="0.2">
      <c r="A1014" s="316">
        <v>1108</v>
      </c>
      <c r="B1014" s="316" t="s">
        <v>37083</v>
      </c>
      <c r="C1014" s="316" t="s">
        <v>35763</v>
      </c>
      <c r="D1014" s="591" t="s">
        <v>18983</v>
      </c>
    </row>
    <row r="1015" spans="1:4" x14ac:dyDescent="0.2">
      <c r="A1015" s="316">
        <v>1117</v>
      </c>
      <c r="B1015" s="316" t="s">
        <v>37084</v>
      </c>
      <c r="C1015" s="316" t="s">
        <v>35763</v>
      </c>
      <c r="D1015" s="591" t="s">
        <v>1549</v>
      </c>
    </row>
    <row r="1016" spans="1:4" x14ac:dyDescent="0.2">
      <c r="A1016" s="316">
        <v>1118</v>
      </c>
      <c r="B1016" s="316" t="s">
        <v>37085</v>
      </c>
      <c r="C1016" s="316" t="s">
        <v>35763</v>
      </c>
      <c r="D1016" s="591" t="s">
        <v>1150</v>
      </c>
    </row>
    <row r="1017" spans="1:4" x14ac:dyDescent="0.2">
      <c r="A1017" s="316">
        <v>1110</v>
      </c>
      <c r="B1017" s="316" t="s">
        <v>37086</v>
      </c>
      <c r="C1017" s="316" t="s">
        <v>35763</v>
      </c>
      <c r="D1017" s="591" t="s">
        <v>1150</v>
      </c>
    </row>
    <row r="1018" spans="1:4" x14ac:dyDescent="0.2">
      <c r="A1018" s="316">
        <v>12618</v>
      </c>
      <c r="B1018" s="316" t="s">
        <v>37087</v>
      </c>
      <c r="C1018" s="316" t="s">
        <v>35729</v>
      </c>
      <c r="D1018" s="591" t="s">
        <v>21369</v>
      </c>
    </row>
    <row r="1019" spans="1:4" x14ac:dyDescent="0.2">
      <c r="A1019" s="316">
        <v>40871</v>
      </c>
      <c r="B1019" s="316" t="s">
        <v>37088</v>
      </c>
      <c r="C1019" s="316" t="s">
        <v>35763</v>
      </c>
      <c r="D1019" s="591" t="s">
        <v>37089</v>
      </c>
    </row>
    <row r="1020" spans="1:4" x14ac:dyDescent="0.2">
      <c r="A1020" s="316">
        <v>40869</v>
      </c>
      <c r="B1020" s="316" t="s">
        <v>37090</v>
      </c>
      <c r="C1020" s="316" t="s">
        <v>35763</v>
      </c>
      <c r="D1020" s="591" t="s">
        <v>26295</v>
      </c>
    </row>
    <row r="1021" spans="1:4" x14ac:dyDescent="0.2">
      <c r="A1021" s="316">
        <v>40870</v>
      </c>
      <c r="B1021" s="316" t="s">
        <v>37091</v>
      </c>
      <c r="C1021" s="316" t="s">
        <v>35763</v>
      </c>
      <c r="D1021" s="591" t="s">
        <v>17686</v>
      </c>
    </row>
    <row r="1022" spans="1:4" x14ac:dyDescent="0.2">
      <c r="A1022" s="316">
        <v>1109</v>
      </c>
      <c r="B1022" s="316" t="s">
        <v>37092</v>
      </c>
      <c r="C1022" s="316" t="s">
        <v>35763</v>
      </c>
      <c r="D1022" s="591" t="s">
        <v>19247</v>
      </c>
    </row>
    <row r="1023" spans="1:4" x14ac:dyDescent="0.2">
      <c r="A1023" s="316">
        <v>1119</v>
      </c>
      <c r="B1023" s="316" t="s">
        <v>37093</v>
      </c>
      <c r="C1023" s="316" t="s">
        <v>35763</v>
      </c>
      <c r="D1023" s="591" t="s">
        <v>1312</v>
      </c>
    </row>
    <row r="1024" spans="1:4" x14ac:dyDescent="0.2">
      <c r="A1024" s="316">
        <v>13115</v>
      </c>
      <c r="B1024" s="316" t="s">
        <v>37094</v>
      </c>
      <c r="C1024" s="316" t="s">
        <v>35763</v>
      </c>
      <c r="D1024" s="591" t="s">
        <v>2424</v>
      </c>
    </row>
    <row r="1025" spans="1:4" x14ac:dyDescent="0.2">
      <c r="A1025" s="316">
        <v>10541</v>
      </c>
      <c r="B1025" s="316" t="s">
        <v>37095</v>
      </c>
      <c r="C1025" s="316" t="s">
        <v>35763</v>
      </c>
      <c r="D1025" s="591" t="s">
        <v>33458</v>
      </c>
    </row>
    <row r="1026" spans="1:4" x14ac:dyDescent="0.2">
      <c r="A1026" s="316">
        <v>10543</v>
      </c>
      <c r="B1026" s="316" t="s">
        <v>37096</v>
      </c>
      <c r="C1026" s="316" t="s">
        <v>35763</v>
      </c>
      <c r="D1026" s="591" t="s">
        <v>37097</v>
      </c>
    </row>
    <row r="1027" spans="1:4" x14ac:dyDescent="0.2">
      <c r="A1027" s="316">
        <v>10544</v>
      </c>
      <c r="B1027" s="316" t="s">
        <v>37098</v>
      </c>
      <c r="C1027" s="316" t="s">
        <v>35763</v>
      </c>
      <c r="D1027" s="591" t="s">
        <v>17938</v>
      </c>
    </row>
    <row r="1028" spans="1:4" x14ac:dyDescent="0.2">
      <c r="A1028" s="316">
        <v>10545</v>
      </c>
      <c r="B1028" s="316" t="s">
        <v>37099</v>
      </c>
      <c r="C1028" s="316" t="s">
        <v>35763</v>
      </c>
      <c r="D1028" s="591" t="s">
        <v>25000</v>
      </c>
    </row>
    <row r="1029" spans="1:4" x14ac:dyDescent="0.2">
      <c r="A1029" s="316">
        <v>10542</v>
      </c>
      <c r="B1029" s="316" t="s">
        <v>37100</v>
      </c>
      <c r="C1029" s="316" t="s">
        <v>35763</v>
      </c>
      <c r="D1029" s="591" t="s">
        <v>14531</v>
      </c>
    </row>
    <row r="1030" spans="1:4" x14ac:dyDescent="0.2">
      <c r="A1030" s="316">
        <v>38365</v>
      </c>
      <c r="B1030" s="316" t="s">
        <v>37101</v>
      </c>
      <c r="C1030" s="316" t="s">
        <v>35746</v>
      </c>
      <c r="D1030" s="591" t="s">
        <v>2323</v>
      </c>
    </row>
    <row r="1031" spans="1:4" x14ac:dyDescent="0.2">
      <c r="A1031" s="316">
        <v>37745</v>
      </c>
      <c r="B1031" s="316" t="s">
        <v>37102</v>
      </c>
      <c r="C1031" s="316" t="s">
        <v>35729</v>
      </c>
      <c r="D1031" s="591" t="s">
        <v>37103</v>
      </c>
    </row>
    <row r="1032" spans="1:4" x14ac:dyDescent="0.2">
      <c r="A1032" s="316">
        <v>37754</v>
      </c>
      <c r="B1032" s="316" t="s">
        <v>37104</v>
      </c>
      <c r="C1032" s="316" t="s">
        <v>35729</v>
      </c>
      <c r="D1032" s="591" t="s">
        <v>37105</v>
      </c>
    </row>
    <row r="1033" spans="1:4" x14ac:dyDescent="0.2">
      <c r="A1033" s="316">
        <v>37748</v>
      </c>
      <c r="B1033" s="316" t="s">
        <v>37106</v>
      </c>
      <c r="C1033" s="316" t="s">
        <v>35729</v>
      </c>
      <c r="D1033" s="591" t="s">
        <v>37107</v>
      </c>
    </row>
    <row r="1034" spans="1:4" x14ac:dyDescent="0.2">
      <c r="A1034" s="316">
        <v>37761</v>
      </c>
      <c r="B1034" s="316" t="s">
        <v>37108</v>
      </c>
      <c r="C1034" s="316" t="s">
        <v>35729</v>
      </c>
      <c r="D1034" s="591" t="s">
        <v>37109</v>
      </c>
    </row>
    <row r="1035" spans="1:4" x14ac:dyDescent="0.2">
      <c r="A1035" s="316">
        <v>37757</v>
      </c>
      <c r="B1035" s="316" t="s">
        <v>37110</v>
      </c>
      <c r="C1035" s="316" t="s">
        <v>35729</v>
      </c>
      <c r="D1035" s="591" t="s">
        <v>37111</v>
      </c>
    </row>
    <row r="1036" spans="1:4" x14ac:dyDescent="0.2">
      <c r="A1036" s="316">
        <v>37759</v>
      </c>
      <c r="B1036" s="316" t="s">
        <v>37112</v>
      </c>
      <c r="C1036" s="316" t="s">
        <v>35729</v>
      </c>
      <c r="D1036" s="591" t="s">
        <v>37113</v>
      </c>
    </row>
    <row r="1037" spans="1:4" x14ac:dyDescent="0.2">
      <c r="A1037" s="316">
        <v>37766</v>
      </c>
      <c r="B1037" s="316" t="s">
        <v>37114</v>
      </c>
      <c r="C1037" s="316" t="s">
        <v>35729</v>
      </c>
      <c r="D1037" s="591" t="s">
        <v>37115</v>
      </c>
    </row>
    <row r="1038" spans="1:4" x14ac:dyDescent="0.2">
      <c r="A1038" s="316">
        <v>37752</v>
      </c>
      <c r="B1038" s="316" t="s">
        <v>37116</v>
      </c>
      <c r="C1038" s="316" t="s">
        <v>35729</v>
      </c>
      <c r="D1038" s="591" t="s">
        <v>37117</v>
      </c>
    </row>
    <row r="1039" spans="1:4" x14ac:dyDescent="0.2">
      <c r="A1039" s="316">
        <v>37760</v>
      </c>
      <c r="B1039" s="316" t="s">
        <v>37118</v>
      </c>
      <c r="C1039" s="316" t="s">
        <v>35729</v>
      </c>
      <c r="D1039" s="591" t="s">
        <v>37119</v>
      </c>
    </row>
    <row r="1040" spans="1:4" x14ac:dyDescent="0.2">
      <c r="A1040" s="316">
        <v>37765</v>
      </c>
      <c r="B1040" s="316" t="s">
        <v>37120</v>
      </c>
      <c r="C1040" s="316" t="s">
        <v>35729</v>
      </c>
      <c r="D1040" s="591" t="s">
        <v>37121</v>
      </c>
    </row>
    <row r="1041" spans="1:4" x14ac:dyDescent="0.2">
      <c r="A1041" s="316">
        <v>37746</v>
      </c>
      <c r="B1041" s="316" t="s">
        <v>37122</v>
      </c>
      <c r="C1041" s="316" t="s">
        <v>35729</v>
      </c>
      <c r="D1041" s="591" t="s">
        <v>37123</v>
      </c>
    </row>
    <row r="1042" spans="1:4" x14ac:dyDescent="0.2">
      <c r="A1042" s="316">
        <v>37750</v>
      </c>
      <c r="B1042" s="316" t="s">
        <v>37124</v>
      </c>
      <c r="C1042" s="316" t="s">
        <v>35729</v>
      </c>
      <c r="D1042" s="591" t="s">
        <v>37125</v>
      </c>
    </row>
    <row r="1043" spans="1:4" x14ac:dyDescent="0.2">
      <c r="A1043" s="316">
        <v>37753</v>
      </c>
      <c r="B1043" s="316" t="s">
        <v>37126</v>
      </c>
      <c r="C1043" s="316" t="s">
        <v>35729</v>
      </c>
      <c r="D1043" s="591" t="s">
        <v>37127</v>
      </c>
    </row>
    <row r="1044" spans="1:4" x14ac:dyDescent="0.2">
      <c r="A1044" s="316">
        <v>37756</v>
      </c>
      <c r="B1044" s="316" t="s">
        <v>37128</v>
      </c>
      <c r="C1044" s="316" t="s">
        <v>35729</v>
      </c>
      <c r="D1044" s="591" t="s">
        <v>37109</v>
      </c>
    </row>
    <row r="1045" spans="1:4" x14ac:dyDescent="0.2">
      <c r="A1045" s="316">
        <v>37755</v>
      </c>
      <c r="B1045" s="316" t="s">
        <v>37129</v>
      </c>
      <c r="C1045" s="316" t="s">
        <v>35729</v>
      </c>
      <c r="D1045" s="591" t="s">
        <v>37130</v>
      </c>
    </row>
    <row r="1046" spans="1:4" x14ac:dyDescent="0.2">
      <c r="A1046" s="316">
        <v>37758</v>
      </c>
      <c r="B1046" s="316" t="s">
        <v>37131</v>
      </c>
      <c r="C1046" s="316" t="s">
        <v>35729</v>
      </c>
      <c r="D1046" s="591" t="s">
        <v>37132</v>
      </c>
    </row>
    <row r="1047" spans="1:4" x14ac:dyDescent="0.2">
      <c r="A1047" s="316">
        <v>37747</v>
      </c>
      <c r="B1047" s="316" t="s">
        <v>37133</v>
      </c>
      <c r="C1047" s="316" t="s">
        <v>35729</v>
      </c>
      <c r="D1047" s="591" t="s">
        <v>37134</v>
      </c>
    </row>
    <row r="1048" spans="1:4" x14ac:dyDescent="0.2">
      <c r="A1048" s="316">
        <v>37767</v>
      </c>
      <c r="B1048" s="316" t="s">
        <v>37135</v>
      </c>
      <c r="C1048" s="316" t="s">
        <v>35729</v>
      </c>
      <c r="D1048" s="591" t="s">
        <v>37136</v>
      </c>
    </row>
    <row r="1049" spans="1:4" x14ac:dyDescent="0.2">
      <c r="A1049" s="316">
        <v>37751</v>
      </c>
      <c r="B1049" s="316" t="s">
        <v>37137</v>
      </c>
      <c r="C1049" s="316" t="s">
        <v>35729</v>
      </c>
      <c r="D1049" s="591" t="s">
        <v>37136</v>
      </c>
    </row>
    <row r="1050" spans="1:4" x14ac:dyDescent="0.2">
      <c r="A1050" s="316">
        <v>37749</v>
      </c>
      <c r="B1050" s="316" t="s">
        <v>37138</v>
      </c>
      <c r="C1050" s="316" t="s">
        <v>35729</v>
      </c>
      <c r="D1050" s="591" t="s">
        <v>37139</v>
      </c>
    </row>
    <row r="1051" spans="1:4" x14ac:dyDescent="0.2">
      <c r="A1051" s="316">
        <v>1159</v>
      </c>
      <c r="B1051" s="316" t="s">
        <v>37140</v>
      </c>
      <c r="C1051" s="316" t="s">
        <v>35729</v>
      </c>
      <c r="D1051" s="591" t="s">
        <v>37141</v>
      </c>
    </row>
    <row r="1052" spans="1:4" x14ac:dyDescent="0.2">
      <c r="A1052" s="316">
        <v>12114</v>
      </c>
      <c r="B1052" s="316" t="s">
        <v>37142</v>
      </c>
      <c r="C1052" s="316" t="s">
        <v>35729</v>
      </c>
      <c r="D1052" s="591" t="s">
        <v>37143</v>
      </c>
    </row>
    <row r="1053" spans="1:4" x14ac:dyDescent="0.2">
      <c r="A1053" s="316">
        <v>38106</v>
      </c>
      <c r="B1053" s="316" t="s">
        <v>37144</v>
      </c>
      <c r="C1053" s="316" t="s">
        <v>35729</v>
      </c>
      <c r="D1053" s="591" t="s">
        <v>22855</v>
      </c>
    </row>
    <row r="1054" spans="1:4" x14ac:dyDescent="0.2">
      <c r="A1054" s="316">
        <v>38085</v>
      </c>
      <c r="B1054" s="316" t="s">
        <v>37145</v>
      </c>
      <c r="C1054" s="316" t="s">
        <v>35729</v>
      </c>
      <c r="D1054" s="591" t="s">
        <v>37146</v>
      </c>
    </row>
    <row r="1055" spans="1:4" x14ac:dyDescent="0.2">
      <c r="A1055" s="316">
        <v>38599</v>
      </c>
      <c r="B1055" s="316" t="s">
        <v>37147</v>
      </c>
      <c r="C1055" s="316" t="s">
        <v>35729</v>
      </c>
      <c r="D1055" s="591" t="s">
        <v>13737</v>
      </c>
    </row>
    <row r="1056" spans="1:4" x14ac:dyDescent="0.2">
      <c r="A1056" s="316">
        <v>38596</v>
      </c>
      <c r="B1056" s="316" t="s">
        <v>37148</v>
      </c>
      <c r="C1056" s="316" t="s">
        <v>35729</v>
      </c>
      <c r="D1056" s="591" t="s">
        <v>729</v>
      </c>
    </row>
    <row r="1057" spans="1:4" x14ac:dyDescent="0.2">
      <c r="A1057" s="316">
        <v>38600</v>
      </c>
      <c r="B1057" s="316" t="s">
        <v>37149</v>
      </c>
      <c r="C1057" s="316" t="s">
        <v>35729</v>
      </c>
      <c r="D1057" s="591" t="s">
        <v>33203</v>
      </c>
    </row>
    <row r="1058" spans="1:4" x14ac:dyDescent="0.2">
      <c r="A1058" s="316">
        <v>38597</v>
      </c>
      <c r="B1058" s="316" t="s">
        <v>37150</v>
      </c>
      <c r="C1058" s="316" t="s">
        <v>35729</v>
      </c>
      <c r="D1058" s="591" t="s">
        <v>321</v>
      </c>
    </row>
    <row r="1059" spans="1:4" x14ac:dyDescent="0.2">
      <c r="A1059" s="316">
        <v>659</v>
      </c>
      <c r="B1059" s="316" t="s">
        <v>37151</v>
      </c>
      <c r="C1059" s="316" t="s">
        <v>35729</v>
      </c>
      <c r="D1059" s="591" t="s">
        <v>196</v>
      </c>
    </row>
    <row r="1060" spans="1:4" x14ac:dyDescent="0.2">
      <c r="A1060" s="316">
        <v>660</v>
      </c>
      <c r="B1060" s="316" t="s">
        <v>37152</v>
      </c>
      <c r="C1060" s="316" t="s">
        <v>35729</v>
      </c>
      <c r="D1060" s="591" t="s">
        <v>1282</v>
      </c>
    </row>
    <row r="1061" spans="1:4" x14ac:dyDescent="0.2">
      <c r="A1061" s="316">
        <v>658</v>
      </c>
      <c r="B1061" s="316" t="s">
        <v>37153</v>
      </c>
      <c r="C1061" s="316" t="s">
        <v>35729</v>
      </c>
      <c r="D1061" s="591" t="s">
        <v>268</v>
      </c>
    </row>
    <row r="1062" spans="1:4" x14ac:dyDescent="0.2">
      <c r="A1062" s="316">
        <v>38548</v>
      </c>
      <c r="B1062" s="316" t="s">
        <v>37154</v>
      </c>
      <c r="C1062" s="316" t="s">
        <v>35729</v>
      </c>
      <c r="D1062" s="591" t="s">
        <v>880</v>
      </c>
    </row>
    <row r="1063" spans="1:4" x14ac:dyDescent="0.2">
      <c r="A1063" s="316">
        <v>34647</v>
      </c>
      <c r="B1063" s="316" t="s">
        <v>37155</v>
      </c>
      <c r="C1063" s="316" t="s">
        <v>35729</v>
      </c>
      <c r="D1063" s="591" t="s">
        <v>444</v>
      </c>
    </row>
    <row r="1064" spans="1:4" x14ac:dyDescent="0.2">
      <c r="A1064" s="316">
        <v>34649</v>
      </c>
      <c r="B1064" s="316" t="s">
        <v>37156</v>
      </c>
      <c r="C1064" s="316" t="s">
        <v>35729</v>
      </c>
      <c r="D1064" s="591" t="s">
        <v>270</v>
      </c>
    </row>
    <row r="1065" spans="1:4" x14ac:dyDescent="0.2">
      <c r="A1065" s="316">
        <v>34652</v>
      </c>
      <c r="B1065" s="316" t="s">
        <v>37157</v>
      </c>
      <c r="C1065" s="316" t="s">
        <v>35729</v>
      </c>
      <c r="D1065" s="591" t="s">
        <v>493</v>
      </c>
    </row>
    <row r="1066" spans="1:4" x14ac:dyDescent="0.2">
      <c r="A1066" s="316">
        <v>34655</v>
      </c>
      <c r="B1066" s="316" t="s">
        <v>37158</v>
      </c>
      <c r="C1066" s="316" t="s">
        <v>35729</v>
      </c>
      <c r="D1066" s="591" t="s">
        <v>239</v>
      </c>
    </row>
    <row r="1067" spans="1:4" x14ac:dyDescent="0.2">
      <c r="A1067" s="316">
        <v>40607</v>
      </c>
      <c r="B1067" s="316" t="s">
        <v>37159</v>
      </c>
      <c r="C1067" s="316" t="s">
        <v>35729</v>
      </c>
      <c r="D1067" s="591" t="s">
        <v>210</v>
      </c>
    </row>
    <row r="1068" spans="1:4" x14ac:dyDescent="0.2">
      <c r="A1068" s="316">
        <v>585</v>
      </c>
      <c r="B1068" s="316" t="s">
        <v>37160</v>
      </c>
      <c r="C1068" s="316" t="s">
        <v>35818</v>
      </c>
      <c r="D1068" s="591" t="s">
        <v>37161</v>
      </c>
    </row>
    <row r="1069" spans="1:4" x14ac:dyDescent="0.2">
      <c r="A1069" s="316">
        <v>4777</v>
      </c>
      <c r="B1069" s="316" t="s">
        <v>37162</v>
      </c>
      <c r="C1069" s="316" t="s">
        <v>35818</v>
      </c>
      <c r="D1069" s="591" t="s">
        <v>851</v>
      </c>
    </row>
    <row r="1070" spans="1:4" x14ac:dyDescent="0.2">
      <c r="A1070" s="316">
        <v>587</v>
      </c>
      <c r="B1070" s="316" t="s">
        <v>37163</v>
      </c>
      <c r="C1070" s="316" t="s">
        <v>35818</v>
      </c>
      <c r="D1070" s="591" t="s">
        <v>754</v>
      </c>
    </row>
    <row r="1071" spans="1:4" x14ac:dyDescent="0.2">
      <c r="A1071" s="316">
        <v>590</v>
      </c>
      <c r="B1071" s="316" t="s">
        <v>37164</v>
      </c>
      <c r="C1071" s="316" t="s">
        <v>35818</v>
      </c>
      <c r="D1071" s="591" t="s">
        <v>1394</v>
      </c>
    </row>
    <row r="1072" spans="1:4" x14ac:dyDescent="0.2">
      <c r="A1072" s="316">
        <v>592</v>
      </c>
      <c r="B1072" s="316" t="s">
        <v>37165</v>
      </c>
      <c r="C1072" s="316" t="s">
        <v>35818</v>
      </c>
      <c r="D1072" s="591" t="s">
        <v>754</v>
      </c>
    </row>
    <row r="1073" spans="1:4" x14ac:dyDescent="0.2">
      <c r="A1073" s="316">
        <v>586</v>
      </c>
      <c r="B1073" s="316" t="s">
        <v>37166</v>
      </c>
      <c r="C1073" s="316" t="s">
        <v>35763</v>
      </c>
      <c r="D1073" s="591" t="s">
        <v>255</v>
      </c>
    </row>
    <row r="1074" spans="1:4" x14ac:dyDescent="0.2">
      <c r="A1074" s="316">
        <v>591</v>
      </c>
      <c r="B1074" s="316" t="s">
        <v>37167</v>
      </c>
      <c r="C1074" s="316" t="s">
        <v>35818</v>
      </c>
      <c r="D1074" s="591" t="s">
        <v>37161</v>
      </c>
    </row>
    <row r="1075" spans="1:4" x14ac:dyDescent="0.2">
      <c r="A1075" s="316">
        <v>588</v>
      </c>
      <c r="B1075" s="316" t="s">
        <v>37168</v>
      </c>
      <c r="C1075" s="316" t="s">
        <v>35763</v>
      </c>
      <c r="D1075" s="591" t="s">
        <v>738</v>
      </c>
    </row>
    <row r="1076" spans="1:4" x14ac:dyDescent="0.2">
      <c r="A1076" s="316">
        <v>589</v>
      </c>
      <c r="B1076" s="316" t="s">
        <v>37169</v>
      </c>
      <c r="C1076" s="316" t="s">
        <v>35763</v>
      </c>
      <c r="D1076" s="591" t="s">
        <v>4907</v>
      </c>
    </row>
    <row r="1077" spans="1:4" x14ac:dyDescent="0.2">
      <c r="A1077" s="316">
        <v>584</v>
      </c>
      <c r="B1077" s="316" t="s">
        <v>37170</v>
      </c>
      <c r="C1077" s="316" t="s">
        <v>35763</v>
      </c>
      <c r="D1077" s="591" t="s">
        <v>23601</v>
      </c>
    </row>
    <row r="1078" spans="1:4" x14ac:dyDescent="0.2">
      <c r="A1078" s="316">
        <v>4912</v>
      </c>
      <c r="B1078" s="316" t="s">
        <v>37171</v>
      </c>
      <c r="C1078" s="316" t="s">
        <v>35818</v>
      </c>
      <c r="D1078" s="591" t="s">
        <v>586</v>
      </c>
    </row>
    <row r="1079" spans="1:4" x14ac:dyDescent="0.2">
      <c r="A1079" s="316">
        <v>574</v>
      </c>
      <c r="B1079" s="316" t="s">
        <v>37172</v>
      </c>
      <c r="C1079" s="316" t="s">
        <v>35763</v>
      </c>
      <c r="D1079" s="591" t="s">
        <v>35263</v>
      </c>
    </row>
    <row r="1080" spans="1:4" x14ac:dyDescent="0.2">
      <c r="A1080" s="316">
        <v>567</v>
      </c>
      <c r="B1080" s="316" t="s">
        <v>37173</v>
      </c>
      <c r="C1080" s="316" t="s">
        <v>35763</v>
      </c>
      <c r="D1080" s="591" t="s">
        <v>796</v>
      </c>
    </row>
    <row r="1081" spans="1:4" x14ac:dyDescent="0.2">
      <c r="A1081" s="316">
        <v>568</v>
      </c>
      <c r="B1081" s="316" t="s">
        <v>37174</v>
      </c>
      <c r="C1081" s="316" t="s">
        <v>35763</v>
      </c>
      <c r="D1081" s="591" t="s">
        <v>32692</v>
      </c>
    </row>
    <row r="1082" spans="1:4" x14ac:dyDescent="0.2">
      <c r="A1082" s="316">
        <v>569</v>
      </c>
      <c r="B1082" s="316" t="s">
        <v>37175</v>
      </c>
      <c r="C1082" s="316" t="s">
        <v>35818</v>
      </c>
      <c r="D1082" s="591" t="s">
        <v>14124</v>
      </c>
    </row>
    <row r="1083" spans="1:4" x14ac:dyDescent="0.2">
      <c r="A1083" s="316">
        <v>1165</v>
      </c>
      <c r="B1083" s="316" t="s">
        <v>37176</v>
      </c>
      <c r="C1083" s="316" t="s">
        <v>35729</v>
      </c>
      <c r="D1083" s="591" t="s">
        <v>16470</v>
      </c>
    </row>
    <row r="1084" spans="1:4" x14ac:dyDescent="0.2">
      <c r="A1084" s="316">
        <v>1164</v>
      </c>
      <c r="B1084" s="316" t="s">
        <v>37177</v>
      </c>
      <c r="C1084" s="316" t="s">
        <v>35729</v>
      </c>
      <c r="D1084" s="591" t="s">
        <v>519</v>
      </c>
    </row>
    <row r="1085" spans="1:4" x14ac:dyDescent="0.2">
      <c r="A1085" s="316">
        <v>1162</v>
      </c>
      <c r="B1085" s="316" t="s">
        <v>37178</v>
      </c>
      <c r="C1085" s="316" t="s">
        <v>35729</v>
      </c>
      <c r="D1085" s="591" t="s">
        <v>8139</v>
      </c>
    </row>
    <row r="1086" spans="1:4" x14ac:dyDescent="0.2">
      <c r="A1086" s="316">
        <v>12395</v>
      </c>
      <c r="B1086" s="316" t="s">
        <v>37179</v>
      </c>
      <c r="C1086" s="316" t="s">
        <v>35729</v>
      </c>
      <c r="D1086" s="591" t="s">
        <v>418</v>
      </c>
    </row>
    <row r="1087" spans="1:4" x14ac:dyDescent="0.2">
      <c r="A1087" s="316">
        <v>1170</v>
      </c>
      <c r="B1087" s="316" t="s">
        <v>37180</v>
      </c>
      <c r="C1087" s="316" t="s">
        <v>35729</v>
      </c>
      <c r="D1087" s="591" t="s">
        <v>696</v>
      </c>
    </row>
    <row r="1088" spans="1:4" x14ac:dyDescent="0.2">
      <c r="A1088" s="316">
        <v>1169</v>
      </c>
      <c r="B1088" s="316" t="s">
        <v>37181</v>
      </c>
      <c r="C1088" s="316" t="s">
        <v>35729</v>
      </c>
      <c r="D1088" s="591" t="s">
        <v>37182</v>
      </c>
    </row>
    <row r="1089" spans="1:4" x14ac:dyDescent="0.2">
      <c r="A1089" s="316">
        <v>1166</v>
      </c>
      <c r="B1089" s="316" t="s">
        <v>37183</v>
      </c>
      <c r="C1089" s="316" t="s">
        <v>35729</v>
      </c>
      <c r="D1089" s="591" t="s">
        <v>19796</v>
      </c>
    </row>
    <row r="1090" spans="1:4" x14ac:dyDescent="0.2">
      <c r="A1090" s="316">
        <v>1163</v>
      </c>
      <c r="B1090" s="316" t="s">
        <v>37184</v>
      </c>
      <c r="C1090" s="316" t="s">
        <v>35729</v>
      </c>
      <c r="D1090" s="591" t="s">
        <v>495</v>
      </c>
    </row>
    <row r="1091" spans="1:4" x14ac:dyDescent="0.2">
      <c r="A1091" s="316">
        <v>12396</v>
      </c>
      <c r="B1091" s="316" t="s">
        <v>37185</v>
      </c>
      <c r="C1091" s="316" t="s">
        <v>35729</v>
      </c>
      <c r="D1091" s="591" t="s">
        <v>418</v>
      </c>
    </row>
    <row r="1092" spans="1:4" x14ac:dyDescent="0.2">
      <c r="A1092" s="316">
        <v>1168</v>
      </c>
      <c r="B1092" s="316" t="s">
        <v>37186</v>
      </c>
      <c r="C1092" s="316" t="s">
        <v>35729</v>
      </c>
      <c r="D1092" s="591" t="s">
        <v>14747</v>
      </c>
    </row>
    <row r="1093" spans="1:4" x14ac:dyDescent="0.2">
      <c r="A1093" s="316">
        <v>1167</v>
      </c>
      <c r="B1093" s="316" t="s">
        <v>37187</v>
      </c>
      <c r="C1093" s="316" t="s">
        <v>35729</v>
      </c>
      <c r="D1093" s="591" t="s">
        <v>36378</v>
      </c>
    </row>
    <row r="1094" spans="1:4" x14ac:dyDescent="0.2">
      <c r="A1094" s="316">
        <v>36331</v>
      </c>
      <c r="B1094" s="316" t="s">
        <v>37188</v>
      </c>
      <c r="C1094" s="316" t="s">
        <v>35729</v>
      </c>
      <c r="D1094" s="591" t="s">
        <v>549</v>
      </c>
    </row>
    <row r="1095" spans="1:4" x14ac:dyDescent="0.2">
      <c r="A1095" s="316">
        <v>36346</v>
      </c>
      <c r="B1095" s="316" t="s">
        <v>37189</v>
      </c>
      <c r="C1095" s="316" t="s">
        <v>35729</v>
      </c>
      <c r="D1095" s="591" t="s">
        <v>270</v>
      </c>
    </row>
    <row r="1096" spans="1:4" x14ac:dyDescent="0.2">
      <c r="A1096" s="316">
        <v>1210</v>
      </c>
      <c r="B1096" s="316" t="s">
        <v>37190</v>
      </c>
      <c r="C1096" s="316" t="s">
        <v>35729</v>
      </c>
      <c r="D1096" s="591" t="s">
        <v>668</v>
      </c>
    </row>
    <row r="1097" spans="1:4" x14ac:dyDescent="0.2">
      <c r="A1097" s="316">
        <v>1203</v>
      </c>
      <c r="B1097" s="316" t="s">
        <v>37191</v>
      </c>
      <c r="C1097" s="316" t="s">
        <v>35729</v>
      </c>
      <c r="D1097" s="591" t="s">
        <v>1123</v>
      </c>
    </row>
    <row r="1098" spans="1:4" x14ac:dyDescent="0.2">
      <c r="A1098" s="316">
        <v>1197</v>
      </c>
      <c r="B1098" s="316" t="s">
        <v>37192</v>
      </c>
      <c r="C1098" s="316" t="s">
        <v>35729</v>
      </c>
      <c r="D1098" s="591" t="s">
        <v>334</v>
      </c>
    </row>
    <row r="1099" spans="1:4" x14ac:dyDescent="0.2">
      <c r="A1099" s="316">
        <v>1202</v>
      </c>
      <c r="B1099" s="316" t="s">
        <v>37193</v>
      </c>
      <c r="C1099" s="316" t="s">
        <v>35729</v>
      </c>
      <c r="D1099" s="591" t="s">
        <v>1315</v>
      </c>
    </row>
    <row r="1100" spans="1:4" x14ac:dyDescent="0.2">
      <c r="A1100" s="316">
        <v>1188</v>
      </c>
      <c r="B1100" s="316" t="s">
        <v>37194</v>
      </c>
      <c r="C1100" s="316" t="s">
        <v>35729</v>
      </c>
      <c r="D1100" s="591" t="s">
        <v>16478</v>
      </c>
    </row>
    <row r="1101" spans="1:4" x14ac:dyDescent="0.2">
      <c r="A1101" s="316">
        <v>1211</v>
      </c>
      <c r="B1101" s="316" t="s">
        <v>37195</v>
      </c>
      <c r="C1101" s="316" t="s">
        <v>35729</v>
      </c>
      <c r="D1101" s="591" t="s">
        <v>1030</v>
      </c>
    </row>
    <row r="1102" spans="1:4" x14ac:dyDescent="0.2">
      <c r="A1102" s="316">
        <v>1198</v>
      </c>
      <c r="B1102" s="316" t="s">
        <v>37196</v>
      </c>
      <c r="C1102" s="316" t="s">
        <v>35729</v>
      </c>
      <c r="D1102" s="591" t="s">
        <v>325</v>
      </c>
    </row>
    <row r="1103" spans="1:4" x14ac:dyDescent="0.2">
      <c r="A1103" s="316">
        <v>1199</v>
      </c>
      <c r="B1103" s="316" t="s">
        <v>37197</v>
      </c>
      <c r="C1103" s="316" t="s">
        <v>35729</v>
      </c>
      <c r="D1103" s="591" t="s">
        <v>467</v>
      </c>
    </row>
    <row r="1104" spans="1:4" x14ac:dyDescent="0.2">
      <c r="A1104" s="316">
        <v>20088</v>
      </c>
      <c r="B1104" s="316" t="s">
        <v>37198</v>
      </c>
      <c r="C1104" s="316" t="s">
        <v>35729</v>
      </c>
      <c r="D1104" s="591" t="s">
        <v>1334</v>
      </c>
    </row>
    <row r="1105" spans="1:4" x14ac:dyDescent="0.2">
      <c r="A1105" s="316">
        <v>20089</v>
      </c>
      <c r="B1105" s="316" t="s">
        <v>37199</v>
      </c>
      <c r="C1105" s="316" t="s">
        <v>35729</v>
      </c>
      <c r="D1105" s="591" t="s">
        <v>37200</v>
      </c>
    </row>
    <row r="1106" spans="1:4" x14ac:dyDescent="0.2">
      <c r="A1106" s="316">
        <v>20087</v>
      </c>
      <c r="B1106" s="316" t="s">
        <v>37201</v>
      </c>
      <c r="C1106" s="316" t="s">
        <v>35729</v>
      </c>
      <c r="D1106" s="591" t="s">
        <v>985</v>
      </c>
    </row>
    <row r="1107" spans="1:4" x14ac:dyDescent="0.2">
      <c r="A1107" s="316">
        <v>1200</v>
      </c>
      <c r="B1107" s="316" t="s">
        <v>37202</v>
      </c>
      <c r="C1107" s="316" t="s">
        <v>35729</v>
      </c>
      <c r="D1107" s="591" t="s">
        <v>928</v>
      </c>
    </row>
    <row r="1108" spans="1:4" x14ac:dyDescent="0.2">
      <c r="A1108" s="316">
        <v>12909</v>
      </c>
      <c r="B1108" s="316" t="s">
        <v>37203</v>
      </c>
      <c r="C1108" s="316" t="s">
        <v>35729</v>
      </c>
      <c r="D1108" s="591" t="s">
        <v>1444</v>
      </c>
    </row>
    <row r="1109" spans="1:4" x14ac:dyDescent="0.2">
      <c r="A1109" s="316">
        <v>12910</v>
      </c>
      <c r="B1109" s="316" t="s">
        <v>37204</v>
      </c>
      <c r="C1109" s="316" t="s">
        <v>35729</v>
      </c>
      <c r="D1109" s="591" t="s">
        <v>2433</v>
      </c>
    </row>
    <row r="1110" spans="1:4" x14ac:dyDescent="0.2">
      <c r="A1110" s="316">
        <v>1184</v>
      </c>
      <c r="B1110" s="316" t="s">
        <v>37205</v>
      </c>
      <c r="C1110" s="316" t="s">
        <v>35729</v>
      </c>
      <c r="D1110" s="591" t="s">
        <v>37206</v>
      </c>
    </row>
    <row r="1111" spans="1:4" x14ac:dyDescent="0.2">
      <c r="A1111" s="316">
        <v>1191</v>
      </c>
      <c r="B1111" s="316" t="s">
        <v>37207</v>
      </c>
      <c r="C1111" s="316" t="s">
        <v>35729</v>
      </c>
      <c r="D1111" s="591" t="s">
        <v>1140</v>
      </c>
    </row>
    <row r="1112" spans="1:4" x14ac:dyDescent="0.2">
      <c r="A1112" s="316">
        <v>1185</v>
      </c>
      <c r="B1112" s="316" t="s">
        <v>37208</v>
      </c>
      <c r="C1112" s="316" t="s">
        <v>35729</v>
      </c>
      <c r="D1112" s="591" t="s">
        <v>1188</v>
      </c>
    </row>
    <row r="1113" spans="1:4" x14ac:dyDescent="0.2">
      <c r="A1113" s="316">
        <v>1189</v>
      </c>
      <c r="B1113" s="316" t="s">
        <v>37209</v>
      </c>
      <c r="C1113" s="316" t="s">
        <v>35729</v>
      </c>
      <c r="D1113" s="591" t="s">
        <v>14201</v>
      </c>
    </row>
    <row r="1114" spans="1:4" x14ac:dyDescent="0.2">
      <c r="A1114" s="316">
        <v>1193</v>
      </c>
      <c r="B1114" s="316" t="s">
        <v>37210</v>
      </c>
      <c r="C1114" s="316" t="s">
        <v>35729</v>
      </c>
      <c r="D1114" s="591" t="s">
        <v>761</v>
      </c>
    </row>
    <row r="1115" spans="1:4" x14ac:dyDescent="0.2">
      <c r="A1115" s="316">
        <v>1194</v>
      </c>
      <c r="B1115" s="316" t="s">
        <v>37211</v>
      </c>
      <c r="C1115" s="316" t="s">
        <v>35729</v>
      </c>
      <c r="D1115" s="591" t="s">
        <v>862</v>
      </c>
    </row>
    <row r="1116" spans="1:4" x14ac:dyDescent="0.2">
      <c r="A1116" s="316">
        <v>1195</v>
      </c>
      <c r="B1116" s="316" t="s">
        <v>37212</v>
      </c>
      <c r="C1116" s="316" t="s">
        <v>35729</v>
      </c>
      <c r="D1116" s="591" t="s">
        <v>3901</v>
      </c>
    </row>
    <row r="1117" spans="1:4" x14ac:dyDescent="0.2">
      <c r="A1117" s="316">
        <v>1204</v>
      </c>
      <c r="B1117" s="316" t="s">
        <v>37213</v>
      </c>
      <c r="C1117" s="316" t="s">
        <v>35729</v>
      </c>
      <c r="D1117" s="591" t="s">
        <v>29278</v>
      </c>
    </row>
    <row r="1118" spans="1:4" x14ac:dyDescent="0.2">
      <c r="A1118" s="316">
        <v>1205</v>
      </c>
      <c r="B1118" s="316" t="s">
        <v>37214</v>
      </c>
      <c r="C1118" s="316" t="s">
        <v>35729</v>
      </c>
      <c r="D1118" s="591" t="s">
        <v>37215</v>
      </c>
    </row>
    <row r="1119" spans="1:4" x14ac:dyDescent="0.2">
      <c r="A1119" s="316">
        <v>1207</v>
      </c>
      <c r="B1119" s="316" t="s">
        <v>37216</v>
      </c>
      <c r="C1119" s="316" t="s">
        <v>35729</v>
      </c>
      <c r="D1119" s="591" t="s">
        <v>37217</v>
      </c>
    </row>
    <row r="1120" spans="1:4" x14ac:dyDescent="0.2">
      <c r="A1120" s="316">
        <v>1206</v>
      </c>
      <c r="B1120" s="316" t="s">
        <v>37218</v>
      </c>
      <c r="C1120" s="316" t="s">
        <v>35729</v>
      </c>
      <c r="D1120" s="591" t="s">
        <v>561</v>
      </c>
    </row>
    <row r="1121" spans="1:4" x14ac:dyDescent="0.2">
      <c r="A1121" s="316">
        <v>1183</v>
      </c>
      <c r="B1121" s="316" t="s">
        <v>37219</v>
      </c>
      <c r="C1121" s="316" t="s">
        <v>35729</v>
      </c>
      <c r="D1121" s="591" t="s">
        <v>361</v>
      </c>
    </row>
    <row r="1122" spans="1:4" x14ac:dyDescent="0.2">
      <c r="A1122" s="316">
        <v>42685</v>
      </c>
      <c r="B1122" s="316" t="s">
        <v>37220</v>
      </c>
      <c r="C1122" s="316" t="s">
        <v>35729</v>
      </c>
      <c r="D1122" s="591" t="s">
        <v>13754</v>
      </c>
    </row>
    <row r="1123" spans="1:4" x14ac:dyDescent="0.2">
      <c r="A1123" s="316">
        <v>42686</v>
      </c>
      <c r="B1123" s="316" t="s">
        <v>37221</v>
      </c>
      <c r="C1123" s="316" t="s">
        <v>35729</v>
      </c>
      <c r="D1123" s="591" t="s">
        <v>37222</v>
      </c>
    </row>
    <row r="1124" spans="1:4" x14ac:dyDescent="0.2">
      <c r="A1124" s="316">
        <v>12894</v>
      </c>
      <c r="B1124" s="316" t="s">
        <v>37223</v>
      </c>
      <c r="C1124" s="316" t="s">
        <v>35729</v>
      </c>
      <c r="D1124" s="591" t="s">
        <v>16790</v>
      </c>
    </row>
    <row r="1125" spans="1:4" x14ac:dyDescent="0.2">
      <c r="A1125" s="316">
        <v>12895</v>
      </c>
      <c r="B1125" s="316" t="s">
        <v>37224</v>
      </c>
      <c r="C1125" s="316" t="s">
        <v>35729</v>
      </c>
      <c r="D1125" s="591" t="s">
        <v>18638</v>
      </c>
    </row>
    <row r="1126" spans="1:4" x14ac:dyDescent="0.2">
      <c r="A1126" s="316">
        <v>1631</v>
      </c>
      <c r="B1126" s="316" t="s">
        <v>37225</v>
      </c>
      <c r="C1126" s="316" t="s">
        <v>35729</v>
      </c>
      <c r="D1126" s="591" t="s">
        <v>37226</v>
      </c>
    </row>
    <row r="1127" spans="1:4" x14ac:dyDescent="0.2">
      <c r="A1127" s="316">
        <v>1633</v>
      </c>
      <c r="B1127" s="316" t="s">
        <v>37227</v>
      </c>
      <c r="C1127" s="316" t="s">
        <v>35729</v>
      </c>
      <c r="D1127" s="591" t="s">
        <v>37228</v>
      </c>
    </row>
    <row r="1128" spans="1:4" x14ac:dyDescent="0.2">
      <c r="A1128" s="316">
        <v>10818</v>
      </c>
      <c r="B1128" s="316" t="s">
        <v>37229</v>
      </c>
      <c r="C1128" s="316" t="s">
        <v>35818</v>
      </c>
      <c r="D1128" s="591" t="s">
        <v>579</v>
      </c>
    </row>
    <row r="1129" spans="1:4" x14ac:dyDescent="0.2">
      <c r="A1129" s="316">
        <v>39359</v>
      </c>
      <c r="B1129" s="316" t="s">
        <v>37230</v>
      </c>
      <c r="C1129" s="316" t="s">
        <v>35729</v>
      </c>
      <c r="D1129" s="591" t="s">
        <v>34105</v>
      </c>
    </row>
    <row r="1130" spans="1:4" x14ac:dyDescent="0.2">
      <c r="A1130" s="316">
        <v>39360</v>
      </c>
      <c r="B1130" s="316" t="s">
        <v>37231</v>
      </c>
      <c r="C1130" s="316" t="s">
        <v>35729</v>
      </c>
      <c r="D1130" s="591" t="s">
        <v>1335</v>
      </c>
    </row>
    <row r="1131" spans="1:4" x14ac:dyDescent="0.2">
      <c r="A1131" s="316">
        <v>10710</v>
      </c>
      <c r="B1131" s="316" t="s">
        <v>37232</v>
      </c>
      <c r="C1131" s="316" t="s">
        <v>35746</v>
      </c>
      <c r="D1131" s="591" t="s">
        <v>37233</v>
      </c>
    </row>
    <row r="1132" spans="1:4" x14ac:dyDescent="0.2">
      <c r="A1132" s="316">
        <v>10709</v>
      </c>
      <c r="B1132" s="316" t="s">
        <v>37234</v>
      </c>
      <c r="C1132" s="316" t="s">
        <v>35746</v>
      </c>
      <c r="D1132" s="591" t="s">
        <v>37235</v>
      </c>
    </row>
    <row r="1133" spans="1:4" x14ac:dyDescent="0.2">
      <c r="A1133" s="316">
        <v>39636</v>
      </c>
      <c r="B1133" s="316" t="s">
        <v>37236</v>
      </c>
      <c r="C1133" s="316" t="s">
        <v>35746</v>
      </c>
      <c r="D1133" s="591" t="s">
        <v>37237</v>
      </c>
    </row>
    <row r="1134" spans="1:4" x14ac:dyDescent="0.2">
      <c r="A1134" s="316">
        <v>10708</v>
      </c>
      <c r="B1134" s="316" t="s">
        <v>37238</v>
      </c>
      <c r="C1134" s="316" t="s">
        <v>35746</v>
      </c>
      <c r="D1134" s="591" t="s">
        <v>27815</v>
      </c>
    </row>
    <row r="1135" spans="1:4" x14ac:dyDescent="0.2">
      <c r="A1135" s="316">
        <v>39635</v>
      </c>
      <c r="B1135" s="316" t="s">
        <v>37239</v>
      </c>
      <c r="C1135" s="316" t="s">
        <v>35746</v>
      </c>
      <c r="D1135" s="591" t="s">
        <v>17374</v>
      </c>
    </row>
    <row r="1136" spans="1:4" x14ac:dyDescent="0.2">
      <c r="A1136" s="316">
        <v>6117</v>
      </c>
      <c r="B1136" s="316" t="s">
        <v>37240</v>
      </c>
      <c r="C1136" s="316" t="s">
        <v>35749</v>
      </c>
      <c r="D1136" s="591" t="s">
        <v>14596</v>
      </c>
    </row>
    <row r="1137" spans="1:4" x14ac:dyDescent="0.2">
      <c r="A1137" s="316">
        <v>40913</v>
      </c>
      <c r="B1137" s="316" t="s">
        <v>37241</v>
      </c>
      <c r="C1137" s="316" t="s">
        <v>35979</v>
      </c>
      <c r="D1137" s="591" t="s">
        <v>37242</v>
      </c>
    </row>
    <row r="1138" spans="1:4" x14ac:dyDescent="0.2">
      <c r="A1138" s="316">
        <v>1214</v>
      </c>
      <c r="B1138" s="316" t="s">
        <v>37243</v>
      </c>
      <c r="C1138" s="316" t="s">
        <v>35749</v>
      </c>
      <c r="D1138" s="591" t="s">
        <v>864</v>
      </c>
    </row>
    <row r="1139" spans="1:4" x14ac:dyDescent="0.2">
      <c r="A1139" s="316">
        <v>40915</v>
      </c>
      <c r="B1139" s="316" t="s">
        <v>37244</v>
      </c>
      <c r="C1139" s="316" t="s">
        <v>35979</v>
      </c>
      <c r="D1139" s="591" t="s">
        <v>37245</v>
      </c>
    </row>
    <row r="1140" spans="1:4" x14ac:dyDescent="0.2">
      <c r="A1140" s="316">
        <v>1213</v>
      </c>
      <c r="B1140" s="316" t="s">
        <v>37246</v>
      </c>
      <c r="C1140" s="316" t="s">
        <v>35749</v>
      </c>
      <c r="D1140" s="591" t="s">
        <v>17496</v>
      </c>
    </row>
    <row r="1141" spans="1:4" x14ac:dyDescent="0.2">
      <c r="A1141" s="316">
        <v>40914</v>
      </c>
      <c r="B1141" s="316" t="s">
        <v>37247</v>
      </c>
      <c r="C1141" s="316" t="s">
        <v>35979</v>
      </c>
      <c r="D1141" s="591" t="s">
        <v>37248</v>
      </c>
    </row>
    <row r="1142" spans="1:4" x14ac:dyDescent="0.2">
      <c r="A1142" s="316">
        <v>5091</v>
      </c>
      <c r="B1142" s="316" t="s">
        <v>37249</v>
      </c>
      <c r="C1142" s="316" t="s">
        <v>35729</v>
      </c>
      <c r="D1142" s="591" t="s">
        <v>824</v>
      </c>
    </row>
    <row r="1143" spans="1:4" x14ac:dyDescent="0.2">
      <c r="A1143" s="316">
        <v>14615</v>
      </c>
      <c r="B1143" s="316" t="s">
        <v>37250</v>
      </c>
      <c r="C1143" s="316" t="s">
        <v>35729</v>
      </c>
      <c r="D1143" s="591" t="s">
        <v>37251</v>
      </c>
    </row>
    <row r="1144" spans="1:4" x14ac:dyDescent="0.2">
      <c r="A1144" s="316">
        <v>2711</v>
      </c>
      <c r="B1144" s="316" t="s">
        <v>37252</v>
      </c>
      <c r="C1144" s="316" t="s">
        <v>35729</v>
      </c>
      <c r="D1144" s="591" t="s">
        <v>37253</v>
      </c>
    </row>
    <row r="1145" spans="1:4" x14ac:dyDescent="0.2">
      <c r="A1145" s="316">
        <v>37727</v>
      </c>
      <c r="B1145" s="316" t="s">
        <v>37254</v>
      </c>
      <c r="C1145" s="316" t="s">
        <v>35729</v>
      </c>
      <c r="D1145" s="591" t="s">
        <v>13598</v>
      </c>
    </row>
    <row r="1146" spans="1:4" x14ac:dyDescent="0.2">
      <c r="A1146" s="316">
        <v>37728</v>
      </c>
      <c r="B1146" s="316" t="s">
        <v>37255</v>
      </c>
      <c r="C1146" s="316" t="s">
        <v>35729</v>
      </c>
      <c r="D1146" s="591" t="s">
        <v>13599</v>
      </c>
    </row>
    <row r="1147" spans="1:4" x14ac:dyDescent="0.2">
      <c r="A1147" s="316">
        <v>37729</v>
      </c>
      <c r="B1147" s="316" t="s">
        <v>37256</v>
      </c>
      <c r="C1147" s="316" t="s">
        <v>35729</v>
      </c>
      <c r="D1147" s="591" t="s">
        <v>13600</v>
      </c>
    </row>
    <row r="1148" spans="1:4" x14ac:dyDescent="0.2">
      <c r="A1148" s="316">
        <v>37730</v>
      </c>
      <c r="B1148" s="316" t="s">
        <v>37257</v>
      </c>
      <c r="C1148" s="316" t="s">
        <v>35729</v>
      </c>
      <c r="D1148" s="591" t="s">
        <v>13601</v>
      </c>
    </row>
    <row r="1149" spans="1:4" x14ac:dyDescent="0.2">
      <c r="A1149" s="316">
        <v>37731</v>
      </c>
      <c r="B1149" s="316" t="s">
        <v>37258</v>
      </c>
      <c r="C1149" s="316" t="s">
        <v>35729</v>
      </c>
      <c r="D1149" s="591" t="s">
        <v>13602</v>
      </c>
    </row>
    <row r="1150" spans="1:4" x14ac:dyDescent="0.2">
      <c r="A1150" s="316">
        <v>37732</v>
      </c>
      <c r="B1150" s="316" t="s">
        <v>37259</v>
      </c>
      <c r="C1150" s="316" t="s">
        <v>35729</v>
      </c>
      <c r="D1150" s="591" t="s">
        <v>13603</v>
      </c>
    </row>
    <row r="1151" spans="1:4" x14ac:dyDescent="0.2">
      <c r="A1151" s="316">
        <v>42250</v>
      </c>
      <c r="B1151" s="316" t="s">
        <v>37260</v>
      </c>
      <c r="C1151" s="316" t="s">
        <v>37261</v>
      </c>
      <c r="D1151" s="591" t="s">
        <v>37262</v>
      </c>
    </row>
    <row r="1152" spans="1:4" x14ac:dyDescent="0.2">
      <c r="A1152" s="316">
        <v>42256</v>
      </c>
      <c r="B1152" s="316" t="s">
        <v>37263</v>
      </c>
      <c r="C1152" s="316" t="s">
        <v>35818</v>
      </c>
      <c r="D1152" s="591" t="s">
        <v>2047</v>
      </c>
    </row>
    <row r="1153" spans="1:4" x14ac:dyDescent="0.2">
      <c r="A1153" s="316">
        <v>4743</v>
      </c>
      <c r="B1153" s="316" t="s">
        <v>37264</v>
      </c>
      <c r="C1153" s="316" t="s">
        <v>35975</v>
      </c>
      <c r="D1153" s="591" t="s">
        <v>13592</v>
      </c>
    </row>
    <row r="1154" spans="1:4" x14ac:dyDescent="0.2">
      <c r="A1154" s="316">
        <v>4744</v>
      </c>
      <c r="B1154" s="316" t="s">
        <v>37265</v>
      </c>
      <c r="C1154" s="316" t="s">
        <v>35975</v>
      </c>
      <c r="D1154" s="591" t="s">
        <v>17679</v>
      </c>
    </row>
    <row r="1155" spans="1:4" x14ac:dyDescent="0.2">
      <c r="A1155" s="316">
        <v>4745</v>
      </c>
      <c r="B1155" s="316" t="s">
        <v>37266</v>
      </c>
      <c r="C1155" s="316" t="s">
        <v>35975</v>
      </c>
      <c r="D1155" s="591" t="s">
        <v>37267</v>
      </c>
    </row>
    <row r="1156" spans="1:4" x14ac:dyDescent="0.2">
      <c r="A1156" s="316">
        <v>36496</v>
      </c>
      <c r="B1156" s="316" t="s">
        <v>37268</v>
      </c>
      <c r="C1156" s="316" t="s">
        <v>35729</v>
      </c>
      <c r="D1156" s="591" t="s">
        <v>37269</v>
      </c>
    </row>
    <row r="1157" spans="1:4" x14ac:dyDescent="0.2">
      <c r="A1157" s="316">
        <v>10630</v>
      </c>
      <c r="B1157" s="316" t="s">
        <v>37270</v>
      </c>
      <c r="C1157" s="316" t="s">
        <v>35729</v>
      </c>
      <c r="D1157" s="591" t="s">
        <v>37271</v>
      </c>
    </row>
    <row r="1158" spans="1:4" x14ac:dyDescent="0.2">
      <c r="A1158" s="316">
        <v>37762</v>
      </c>
      <c r="B1158" s="316" t="s">
        <v>37272</v>
      </c>
      <c r="C1158" s="316" t="s">
        <v>35729</v>
      </c>
      <c r="D1158" s="591" t="s">
        <v>37273</v>
      </c>
    </row>
    <row r="1159" spans="1:4" x14ac:dyDescent="0.2">
      <c r="A1159" s="316">
        <v>37763</v>
      </c>
      <c r="B1159" s="316" t="s">
        <v>37274</v>
      </c>
      <c r="C1159" s="316" t="s">
        <v>35729</v>
      </c>
      <c r="D1159" s="591" t="s">
        <v>37275</v>
      </c>
    </row>
    <row r="1160" spans="1:4" x14ac:dyDescent="0.2">
      <c r="A1160" s="316">
        <v>41992</v>
      </c>
      <c r="B1160" s="316" t="s">
        <v>37276</v>
      </c>
      <c r="C1160" s="316" t="s">
        <v>35729</v>
      </c>
      <c r="D1160" s="591" t="s">
        <v>37277</v>
      </c>
    </row>
    <row r="1161" spans="1:4" x14ac:dyDescent="0.2">
      <c r="A1161" s="316">
        <v>13215</v>
      </c>
      <c r="B1161" s="316" t="s">
        <v>37278</v>
      </c>
      <c r="C1161" s="316" t="s">
        <v>35729</v>
      </c>
      <c r="D1161" s="591" t="s">
        <v>37279</v>
      </c>
    </row>
    <row r="1162" spans="1:4" x14ac:dyDescent="0.2">
      <c r="A1162" s="316">
        <v>4235</v>
      </c>
      <c r="B1162" s="316" t="s">
        <v>37280</v>
      </c>
      <c r="C1162" s="316" t="s">
        <v>35749</v>
      </c>
      <c r="D1162" s="591" t="s">
        <v>695</v>
      </c>
    </row>
    <row r="1163" spans="1:4" x14ac:dyDescent="0.2">
      <c r="A1163" s="316">
        <v>40976</v>
      </c>
      <c r="B1163" s="316" t="s">
        <v>37281</v>
      </c>
      <c r="C1163" s="316" t="s">
        <v>35979</v>
      </c>
      <c r="D1163" s="591" t="s">
        <v>37282</v>
      </c>
    </row>
    <row r="1164" spans="1:4" x14ac:dyDescent="0.2">
      <c r="A1164" s="316">
        <v>39013</v>
      </c>
      <c r="B1164" s="316" t="s">
        <v>37283</v>
      </c>
      <c r="C1164" s="316" t="s">
        <v>35729</v>
      </c>
      <c r="D1164" s="591" t="s">
        <v>709</v>
      </c>
    </row>
    <row r="1165" spans="1:4" x14ac:dyDescent="0.2">
      <c r="A1165" s="316">
        <v>41967</v>
      </c>
      <c r="B1165" s="316" t="s">
        <v>37284</v>
      </c>
      <c r="C1165" s="316" t="s">
        <v>35820</v>
      </c>
      <c r="D1165" s="591" t="s">
        <v>3810</v>
      </c>
    </row>
    <row r="1166" spans="1:4" x14ac:dyDescent="0.2">
      <c r="A1166" s="316">
        <v>12760</v>
      </c>
      <c r="B1166" s="316" t="s">
        <v>37285</v>
      </c>
      <c r="C1166" s="316" t="s">
        <v>35746</v>
      </c>
      <c r="D1166" s="591" t="s">
        <v>37286</v>
      </c>
    </row>
    <row r="1167" spans="1:4" x14ac:dyDescent="0.2">
      <c r="A1167" s="316">
        <v>12759</v>
      </c>
      <c r="B1167" s="316" t="s">
        <v>37287</v>
      </c>
      <c r="C1167" s="316" t="s">
        <v>35746</v>
      </c>
      <c r="D1167" s="591" t="s">
        <v>37288</v>
      </c>
    </row>
    <row r="1168" spans="1:4" x14ac:dyDescent="0.2">
      <c r="A1168" s="316">
        <v>40424</v>
      </c>
      <c r="B1168" s="316" t="s">
        <v>37289</v>
      </c>
      <c r="C1168" s="316" t="s">
        <v>35818</v>
      </c>
      <c r="D1168" s="591" t="s">
        <v>221</v>
      </c>
    </row>
    <row r="1169" spans="1:4" x14ac:dyDescent="0.2">
      <c r="A1169" s="316">
        <v>1325</v>
      </c>
      <c r="B1169" s="316" t="s">
        <v>37290</v>
      </c>
      <c r="C1169" s="316" t="s">
        <v>35818</v>
      </c>
      <c r="D1169" s="591" t="s">
        <v>829</v>
      </c>
    </row>
    <row r="1170" spans="1:4" x14ac:dyDescent="0.2">
      <c r="A1170" s="316">
        <v>1327</v>
      </c>
      <c r="B1170" s="316" t="s">
        <v>37291</v>
      </c>
      <c r="C1170" s="316" t="s">
        <v>35818</v>
      </c>
      <c r="D1170" s="591" t="s">
        <v>1343</v>
      </c>
    </row>
    <row r="1171" spans="1:4" x14ac:dyDescent="0.2">
      <c r="A1171" s="316">
        <v>1328</v>
      </c>
      <c r="B1171" s="316" t="s">
        <v>37292</v>
      </c>
      <c r="C1171" s="316" t="s">
        <v>35818</v>
      </c>
      <c r="D1171" s="591" t="s">
        <v>455</v>
      </c>
    </row>
    <row r="1172" spans="1:4" x14ac:dyDescent="0.2">
      <c r="A1172" s="316">
        <v>1321</v>
      </c>
      <c r="B1172" s="316" t="s">
        <v>37293</v>
      </c>
      <c r="C1172" s="316" t="s">
        <v>35818</v>
      </c>
      <c r="D1172" s="591" t="s">
        <v>783</v>
      </c>
    </row>
    <row r="1173" spans="1:4" x14ac:dyDescent="0.2">
      <c r="A1173" s="316">
        <v>1318</v>
      </c>
      <c r="B1173" s="316" t="s">
        <v>37294</v>
      </c>
      <c r="C1173" s="316" t="s">
        <v>35818</v>
      </c>
      <c r="D1173" s="591" t="s">
        <v>13862</v>
      </c>
    </row>
    <row r="1174" spans="1:4" x14ac:dyDescent="0.2">
      <c r="A1174" s="316">
        <v>1322</v>
      </c>
      <c r="B1174" s="316" t="s">
        <v>37295</v>
      </c>
      <c r="C1174" s="316" t="s">
        <v>35818</v>
      </c>
      <c r="D1174" s="591" t="s">
        <v>1332</v>
      </c>
    </row>
    <row r="1175" spans="1:4" x14ac:dyDescent="0.2">
      <c r="A1175" s="316">
        <v>1323</v>
      </c>
      <c r="B1175" s="316" t="s">
        <v>37296</v>
      </c>
      <c r="C1175" s="316" t="s">
        <v>35818</v>
      </c>
      <c r="D1175" s="591" t="s">
        <v>5281</v>
      </c>
    </row>
    <row r="1176" spans="1:4" x14ac:dyDescent="0.2">
      <c r="A1176" s="316">
        <v>1319</v>
      </c>
      <c r="B1176" s="316" t="s">
        <v>37297</v>
      </c>
      <c r="C1176" s="316" t="s">
        <v>35818</v>
      </c>
      <c r="D1176" s="591" t="s">
        <v>459</v>
      </c>
    </row>
    <row r="1177" spans="1:4" x14ac:dyDescent="0.2">
      <c r="A1177" s="316">
        <v>11026</v>
      </c>
      <c r="B1177" s="316" t="s">
        <v>37298</v>
      </c>
      <c r="C1177" s="316" t="s">
        <v>35818</v>
      </c>
      <c r="D1177" s="591" t="s">
        <v>37299</v>
      </c>
    </row>
    <row r="1178" spans="1:4" x14ac:dyDescent="0.2">
      <c r="A1178" s="316">
        <v>11027</v>
      </c>
      <c r="B1178" s="316" t="s">
        <v>37300</v>
      </c>
      <c r="C1178" s="316" t="s">
        <v>35818</v>
      </c>
      <c r="D1178" s="591" t="s">
        <v>30083</v>
      </c>
    </row>
    <row r="1179" spans="1:4" x14ac:dyDescent="0.2">
      <c r="A1179" s="316">
        <v>11046</v>
      </c>
      <c r="B1179" s="316" t="s">
        <v>37301</v>
      </c>
      <c r="C1179" s="316" t="s">
        <v>35818</v>
      </c>
      <c r="D1179" s="591" t="s">
        <v>808</v>
      </c>
    </row>
    <row r="1180" spans="1:4" x14ac:dyDescent="0.2">
      <c r="A1180" s="316">
        <v>11047</v>
      </c>
      <c r="B1180" s="316" t="s">
        <v>37302</v>
      </c>
      <c r="C1180" s="316" t="s">
        <v>35818</v>
      </c>
      <c r="D1180" s="591" t="s">
        <v>267</v>
      </c>
    </row>
    <row r="1181" spans="1:4" x14ac:dyDescent="0.2">
      <c r="A1181" s="316">
        <v>39630</v>
      </c>
      <c r="B1181" s="316" t="s">
        <v>37303</v>
      </c>
      <c r="C1181" s="316" t="s">
        <v>35746</v>
      </c>
      <c r="D1181" s="591" t="s">
        <v>33760</v>
      </c>
    </row>
    <row r="1182" spans="1:4" x14ac:dyDescent="0.2">
      <c r="A1182" s="316">
        <v>11049</v>
      </c>
      <c r="B1182" s="316" t="s">
        <v>37304</v>
      </c>
      <c r="C1182" s="316" t="s">
        <v>35818</v>
      </c>
      <c r="D1182" s="591" t="s">
        <v>2536</v>
      </c>
    </row>
    <row r="1183" spans="1:4" x14ac:dyDescent="0.2">
      <c r="A1183" s="316">
        <v>39632</v>
      </c>
      <c r="B1183" s="316" t="s">
        <v>37305</v>
      </c>
      <c r="C1183" s="316" t="s">
        <v>35746</v>
      </c>
      <c r="D1183" s="591" t="s">
        <v>22679</v>
      </c>
    </row>
    <row r="1184" spans="1:4" x14ac:dyDescent="0.2">
      <c r="A1184" s="316">
        <v>11051</v>
      </c>
      <c r="B1184" s="316" t="s">
        <v>37306</v>
      </c>
      <c r="C1184" s="316" t="s">
        <v>35818</v>
      </c>
      <c r="D1184" s="591" t="s">
        <v>18260</v>
      </c>
    </row>
    <row r="1185" spans="1:4" x14ac:dyDescent="0.2">
      <c r="A1185" s="316">
        <v>11061</v>
      </c>
      <c r="B1185" s="316" t="s">
        <v>37307</v>
      </c>
      <c r="C1185" s="316" t="s">
        <v>35818</v>
      </c>
      <c r="D1185" s="591" t="s">
        <v>1091</v>
      </c>
    </row>
    <row r="1186" spans="1:4" x14ac:dyDescent="0.2">
      <c r="A1186" s="316">
        <v>1336</v>
      </c>
      <c r="B1186" s="316" t="s">
        <v>37308</v>
      </c>
      <c r="C1186" s="316" t="s">
        <v>35746</v>
      </c>
      <c r="D1186" s="591" t="s">
        <v>37309</v>
      </c>
    </row>
    <row r="1187" spans="1:4" x14ac:dyDescent="0.2">
      <c r="A1187" s="316">
        <v>1333</v>
      </c>
      <c r="B1187" s="316" t="s">
        <v>37310</v>
      </c>
      <c r="C1187" s="316" t="s">
        <v>35818</v>
      </c>
      <c r="D1187" s="591" t="s">
        <v>23565</v>
      </c>
    </row>
    <row r="1188" spans="1:4" x14ac:dyDescent="0.2">
      <c r="A1188" s="316">
        <v>1330</v>
      </c>
      <c r="B1188" s="316" t="s">
        <v>37311</v>
      </c>
      <c r="C1188" s="316" t="s">
        <v>35818</v>
      </c>
      <c r="D1188" s="591" t="s">
        <v>3881</v>
      </c>
    </row>
    <row r="1189" spans="1:4" x14ac:dyDescent="0.2">
      <c r="A1189" s="316">
        <v>10957</v>
      </c>
      <c r="B1189" s="316" t="s">
        <v>37312</v>
      </c>
      <c r="C1189" s="316" t="s">
        <v>35818</v>
      </c>
      <c r="D1189" s="591" t="s">
        <v>2536</v>
      </c>
    </row>
    <row r="1190" spans="1:4" x14ac:dyDescent="0.2">
      <c r="A1190" s="316">
        <v>1332</v>
      </c>
      <c r="B1190" s="316" t="s">
        <v>37313</v>
      </c>
      <c r="C1190" s="316" t="s">
        <v>35818</v>
      </c>
      <c r="D1190" s="591" t="s">
        <v>33522</v>
      </c>
    </row>
    <row r="1191" spans="1:4" x14ac:dyDescent="0.2">
      <c r="A1191" s="316">
        <v>1334</v>
      </c>
      <c r="B1191" s="316" t="s">
        <v>37314</v>
      </c>
      <c r="C1191" s="316" t="s">
        <v>35818</v>
      </c>
      <c r="D1191" s="591" t="s">
        <v>587</v>
      </c>
    </row>
    <row r="1192" spans="1:4" x14ac:dyDescent="0.2">
      <c r="A1192" s="316">
        <v>1335</v>
      </c>
      <c r="B1192" s="316" t="s">
        <v>37315</v>
      </c>
      <c r="C1192" s="316" t="s">
        <v>35818</v>
      </c>
      <c r="D1192" s="591" t="s">
        <v>403</v>
      </c>
    </row>
    <row r="1193" spans="1:4" x14ac:dyDescent="0.2">
      <c r="A1193" s="316">
        <v>40425</v>
      </c>
      <c r="B1193" s="316" t="s">
        <v>37316</v>
      </c>
      <c r="C1193" s="316" t="s">
        <v>35818</v>
      </c>
      <c r="D1193" s="591" t="s">
        <v>4151</v>
      </c>
    </row>
    <row r="1194" spans="1:4" x14ac:dyDescent="0.2">
      <c r="A1194" s="316">
        <v>1337</v>
      </c>
      <c r="B1194" s="316" t="s">
        <v>37317</v>
      </c>
      <c r="C1194" s="316" t="s">
        <v>35818</v>
      </c>
      <c r="D1194" s="591" t="s">
        <v>906</v>
      </c>
    </row>
    <row r="1195" spans="1:4" x14ac:dyDescent="0.2">
      <c r="A1195" s="316">
        <v>11122</v>
      </c>
      <c r="B1195" s="316" t="s">
        <v>37318</v>
      </c>
      <c r="C1195" s="316" t="s">
        <v>35818</v>
      </c>
      <c r="D1195" s="591" t="s">
        <v>13609</v>
      </c>
    </row>
    <row r="1196" spans="1:4" x14ac:dyDescent="0.2">
      <c r="A1196" s="316">
        <v>11123</v>
      </c>
      <c r="B1196" s="316" t="s">
        <v>37319</v>
      </c>
      <c r="C1196" s="316" t="s">
        <v>35818</v>
      </c>
      <c r="D1196" s="591" t="s">
        <v>13609</v>
      </c>
    </row>
    <row r="1197" spans="1:4" x14ac:dyDescent="0.2">
      <c r="A1197" s="316">
        <v>11125</v>
      </c>
      <c r="B1197" s="316" t="s">
        <v>37320</v>
      </c>
      <c r="C1197" s="316" t="s">
        <v>35818</v>
      </c>
      <c r="D1197" s="591" t="s">
        <v>13609</v>
      </c>
    </row>
    <row r="1198" spans="1:4" x14ac:dyDescent="0.2">
      <c r="A1198" s="316">
        <v>39416</v>
      </c>
      <c r="B1198" s="316" t="s">
        <v>37321</v>
      </c>
      <c r="C1198" s="316" t="s">
        <v>35746</v>
      </c>
      <c r="D1198" s="591" t="s">
        <v>1568</v>
      </c>
    </row>
    <row r="1199" spans="1:4" x14ac:dyDescent="0.2">
      <c r="A1199" s="316">
        <v>39417</v>
      </c>
      <c r="B1199" s="316" t="s">
        <v>37322</v>
      </c>
      <c r="C1199" s="316" t="s">
        <v>35746</v>
      </c>
      <c r="D1199" s="591" t="s">
        <v>867</v>
      </c>
    </row>
    <row r="1200" spans="1:4" x14ac:dyDescent="0.2">
      <c r="A1200" s="316">
        <v>39414</v>
      </c>
      <c r="B1200" s="316" t="s">
        <v>37323</v>
      </c>
      <c r="C1200" s="316" t="s">
        <v>35746</v>
      </c>
      <c r="D1200" s="591" t="s">
        <v>32543</v>
      </c>
    </row>
    <row r="1201" spans="1:4" x14ac:dyDescent="0.2">
      <c r="A1201" s="316">
        <v>39415</v>
      </c>
      <c r="B1201" s="316" t="s">
        <v>37324</v>
      </c>
      <c r="C1201" s="316" t="s">
        <v>35746</v>
      </c>
      <c r="D1201" s="591" t="s">
        <v>14763</v>
      </c>
    </row>
    <row r="1202" spans="1:4" x14ac:dyDescent="0.2">
      <c r="A1202" s="316">
        <v>39412</v>
      </c>
      <c r="B1202" s="316" t="s">
        <v>37325</v>
      </c>
      <c r="C1202" s="316" t="s">
        <v>35746</v>
      </c>
      <c r="D1202" s="591" t="s">
        <v>37326</v>
      </c>
    </row>
    <row r="1203" spans="1:4" x14ac:dyDescent="0.2">
      <c r="A1203" s="316">
        <v>39413</v>
      </c>
      <c r="B1203" s="316" t="s">
        <v>37327</v>
      </c>
      <c r="C1203" s="316" t="s">
        <v>35746</v>
      </c>
      <c r="D1203" s="591" t="s">
        <v>910</v>
      </c>
    </row>
    <row r="1204" spans="1:4" x14ac:dyDescent="0.2">
      <c r="A1204" s="316">
        <v>1338</v>
      </c>
      <c r="B1204" s="316" t="s">
        <v>37328</v>
      </c>
      <c r="C1204" s="316" t="s">
        <v>35746</v>
      </c>
      <c r="D1204" s="591" t="s">
        <v>17489</v>
      </c>
    </row>
    <row r="1205" spans="1:4" x14ac:dyDescent="0.2">
      <c r="A1205" s="316">
        <v>1340</v>
      </c>
      <c r="B1205" s="316" t="s">
        <v>37329</v>
      </c>
      <c r="C1205" s="316" t="s">
        <v>35746</v>
      </c>
      <c r="D1205" s="591" t="s">
        <v>34121</v>
      </c>
    </row>
    <row r="1206" spans="1:4" x14ac:dyDescent="0.2">
      <c r="A1206" s="316">
        <v>1341</v>
      </c>
      <c r="B1206" s="316" t="s">
        <v>37330</v>
      </c>
      <c r="C1206" s="316" t="s">
        <v>35746</v>
      </c>
      <c r="D1206" s="591" t="s">
        <v>37331</v>
      </c>
    </row>
    <row r="1207" spans="1:4" x14ac:dyDescent="0.2">
      <c r="A1207" s="316">
        <v>1364</v>
      </c>
      <c r="B1207" s="316" t="s">
        <v>37332</v>
      </c>
      <c r="C1207" s="316" t="s">
        <v>35746</v>
      </c>
      <c r="D1207" s="591" t="s">
        <v>1421</v>
      </c>
    </row>
    <row r="1208" spans="1:4" x14ac:dyDescent="0.2">
      <c r="A1208" s="316">
        <v>1361</v>
      </c>
      <c r="B1208" s="316" t="s">
        <v>37333</v>
      </c>
      <c r="C1208" s="316" t="s">
        <v>35729</v>
      </c>
      <c r="D1208" s="591" t="s">
        <v>37334</v>
      </c>
    </row>
    <row r="1209" spans="1:4" x14ac:dyDescent="0.2">
      <c r="A1209" s="316">
        <v>1362</v>
      </c>
      <c r="B1209" s="316" t="s">
        <v>37335</v>
      </c>
      <c r="C1209" s="316" t="s">
        <v>35746</v>
      </c>
      <c r="D1209" s="591" t="s">
        <v>37336</v>
      </c>
    </row>
    <row r="1210" spans="1:4" x14ac:dyDescent="0.2">
      <c r="A1210" s="316">
        <v>11131</v>
      </c>
      <c r="B1210" s="316" t="s">
        <v>37337</v>
      </c>
      <c r="C1210" s="316" t="s">
        <v>35746</v>
      </c>
      <c r="D1210" s="591" t="s">
        <v>37338</v>
      </c>
    </row>
    <row r="1211" spans="1:4" x14ac:dyDescent="0.2">
      <c r="A1211" s="316">
        <v>11132</v>
      </c>
      <c r="B1211" s="316" t="s">
        <v>37339</v>
      </c>
      <c r="C1211" s="316" t="s">
        <v>35746</v>
      </c>
      <c r="D1211" s="591" t="s">
        <v>37340</v>
      </c>
    </row>
    <row r="1212" spans="1:4" x14ac:dyDescent="0.2">
      <c r="A1212" s="316">
        <v>1363</v>
      </c>
      <c r="B1212" s="316" t="s">
        <v>37341</v>
      </c>
      <c r="C1212" s="316" t="s">
        <v>35746</v>
      </c>
      <c r="D1212" s="591" t="s">
        <v>32485</v>
      </c>
    </row>
    <row r="1213" spans="1:4" x14ac:dyDescent="0.2">
      <c r="A1213" s="316">
        <v>11130</v>
      </c>
      <c r="B1213" s="316" t="s">
        <v>37342</v>
      </c>
      <c r="C1213" s="316" t="s">
        <v>35746</v>
      </c>
      <c r="D1213" s="591" t="s">
        <v>1331</v>
      </c>
    </row>
    <row r="1214" spans="1:4" x14ac:dyDescent="0.2">
      <c r="A1214" s="316">
        <v>11134</v>
      </c>
      <c r="B1214" s="316" t="s">
        <v>37343</v>
      </c>
      <c r="C1214" s="316" t="s">
        <v>35746</v>
      </c>
      <c r="D1214" s="591" t="s">
        <v>34673</v>
      </c>
    </row>
    <row r="1215" spans="1:4" x14ac:dyDescent="0.2">
      <c r="A1215" s="316">
        <v>11135</v>
      </c>
      <c r="B1215" s="316" t="s">
        <v>37344</v>
      </c>
      <c r="C1215" s="316" t="s">
        <v>35746</v>
      </c>
      <c r="D1215" s="591" t="s">
        <v>29449</v>
      </c>
    </row>
    <row r="1216" spans="1:4" x14ac:dyDescent="0.2">
      <c r="A1216" s="316">
        <v>11136</v>
      </c>
      <c r="B1216" s="316" t="s">
        <v>37345</v>
      </c>
      <c r="C1216" s="316" t="s">
        <v>35746</v>
      </c>
      <c r="D1216" s="591" t="s">
        <v>605</v>
      </c>
    </row>
    <row r="1217" spans="1:4" x14ac:dyDescent="0.2">
      <c r="A1217" s="316">
        <v>34743</v>
      </c>
      <c r="B1217" s="316" t="s">
        <v>37346</v>
      </c>
      <c r="C1217" s="316" t="s">
        <v>35746</v>
      </c>
      <c r="D1217" s="591" t="s">
        <v>26247</v>
      </c>
    </row>
    <row r="1218" spans="1:4" x14ac:dyDescent="0.2">
      <c r="A1218" s="316">
        <v>11137</v>
      </c>
      <c r="B1218" s="316" t="s">
        <v>37347</v>
      </c>
      <c r="C1218" s="316" t="s">
        <v>35746</v>
      </c>
      <c r="D1218" s="591" t="s">
        <v>14027</v>
      </c>
    </row>
    <row r="1219" spans="1:4" x14ac:dyDescent="0.2">
      <c r="A1219" s="316">
        <v>34745</v>
      </c>
      <c r="B1219" s="316" t="s">
        <v>37348</v>
      </c>
      <c r="C1219" s="316" t="s">
        <v>35746</v>
      </c>
      <c r="D1219" s="591" t="s">
        <v>37349</v>
      </c>
    </row>
    <row r="1220" spans="1:4" x14ac:dyDescent="0.2">
      <c r="A1220" s="316">
        <v>34746</v>
      </c>
      <c r="B1220" s="316" t="s">
        <v>37350</v>
      </c>
      <c r="C1220" s="316" t="s">
        <v>35746</v>
      </c>
      <c r="D1220" s="591" t="s">
        <v>14195</v>
      </c>
    </row>
    <row r="1221" spans="1:4" x14ac:dyDescent="0.2">
      <c r="A1221" s="316">
        <v>1360</v>
      </c>
      <c r="B1221" s="316" t="s">
        <v>37351</v>
      </c>
      <c r="C1221" s="316" t="s">
        <v>35746</v>
      </c>
      <c r="D1221" s="591" t="s">
        <v>37352</v>
      </c>
    </row>
    <row r="1222" spans="1:4" x14ac:dyDescent="0.2">
      <c r="A1222" s="316">
        <v>1346</v>
      </c>
      <c r="B1222" s="316" t="s">
        <v>37353</v>
      </c>
      <c r="C1222" s="316" t="s">
        <v>35746</v>
      </c>
      <c r="D1222" s="591" t="s">
        <v>37354</v>
      </c>
    </row>
    <row r="1223" spans="1:4" x14ac:dyDescent="0.2">
      <c r="A1223" s="316">
        <v>1345</v>
      </c>
      <c r="B1223" s="316" t="s">
        <v>37355</v>
      </c>
      <c r="C1223" s="316" t="s">
        <v>35746</v>
      </c>
      <c r="D1223" s="591" t="s">
        <v>475</v>
      </c>
    </row>
    <row r="1224" spans="1:4" x14ac:dyDescent="0.2">
      <c r="A1224" s="316">
        <v>1344</v>
      </c>
      <c r="B1224" s="316" t="s">
        <v>37356</v>
      </c>
      <c r="C1224" s="316" t="s">
        <v>35729</v>
      </c>
      <c r="D1224" s="591" t="s">
        <v>18598</v>
      </c>
    </row>
    <row r="1225" spans="1:4" x14ac:dyDescent="0.2">
      <c r="A1225" s="316">
        <v>1342</v>
      </c>
      <c r="B1225" s="316" t="s">
        <v>37357</v>
      </c>
      <c r="C1225" s="316" t="s">
        <v>35729</v>
      </c>
      <c r="D1225" s="591" t="s">
        <v>13971</v>
      </c>
    </row>
    <row r="1226" spans="1:4" x14ac:dyDescent="0.2">
      <c r="A1226" s="316">
        <v>1347</v>
      </c>
      <c r="B1226" s="316" t="s">
        <v>37358</v>
      </c>
      <c r="C1226" s="316" t="s">
        <v>35746</v>
      </c>
      <c r="D1226" s="591" t="s">
        <v>37359</v>
      </c>
    </row>
    <row r="1227" spans="1:4" x14ac:dyDescent="0.2">
      <c r="A1227" s="316">
        <v>1349</v>
      </c>
      <c r="B1227" s="316" t="s">
        <v>37360</v>
      </c>
      <c r="C1227" s="316" t="s">
        <v>35729</v>
      </c>
      <c r="D1227" s="591" t="s">
        <v>37361</v>
      </c>
    </row>
    <row r="1228" spans="1:4" x14ac:dyDescent="0.2">
      <c r="A1228" s="316">
        <v>1350</v>
      </c>
      <c r="B1228" s="316" t="s">
        <v>37362</v>
      </c>
      <c r="C1228" s="316" t="s">
        <v>35729</v>
      </c>
      <c r="D1228" s="591" t="s">
        <v>13617</v>
      </c>
    </row>
    <row r="1229" spans="1:4" x14ac:dyDescent="0.2">
      <c r="A1229" s="316">
        <v>1357</v>
      </c>
      <c r="B1229" s="316" t="s">
        <v>37363</v>
      </c>
      <c r="C1229" s="316" t="s">
        <v>35729</v>
      </c>
      <c r="D1229" s="591" t="s">
        <v>13618</v>
      </c>
    </row>
    <row r="1230" spans="1:4" x14ac:dyDescent="0.2">
      <c r="A1230" s="316">
        <v>1355</v>
      </c>
      <c r="B1230" s="316" t="s">
        <v>37364</v>
      </c>
      <c r="C1230" s="316" t="s">
        <v>35746</v>
      </c>
      <c r="D1230" s="591" t="s">
        <v>4920</v>
      </c>
    </row>
    <row r="1231" spans="1:4" x14ac:dyDescent="0.2">
      <c r="A1231" s="316">
        <v>1358</v>
      </c>
      <c r="B1231" s="316" t="s">
        <v>37365</v>
      </c>
      <c r="C1231" s="316" t="s">
        <v>35746</v>
      </c>
      <c r="D1231" s="591" t="s">
        <v>1421</v>
      </c>
    </row>
    <row r="1232" spans="1:4" x14ac:dyDescent="0.2">
      <c r="A1232" s="316">
        <v>1359</v>
      </c>
      <c r="B1232" s="316" t="s">
        <v>37366</v>
      </c>
      <c r="C1232" s="316" t="s">
        <v>35729</v>
      </c>
      <c r="D1232" s="591" t="s">
        <v>13619</v>
      </c>
    </row>
    <row r="1233" spans="1:4" x14ac:dyDescent="0.2">
      <c r="A1233" s="316">
        <v>1351</v>
      </c>
      <c r="B1233" s="316" t="s">
        <v>37367</v>
      </c>
      <c r="C1233" s="316" t="s">
        <v>35729</v>
      </c>
      <c r="D1233" s="591" t="s">
        <v>13407</v>
      </c>
    </row>
    <row r="1234" spans="1:4" x14ac:dyDescent="0.2">
      <c r="A1234" s="316">
        <v>34659</v>
      </c>
      <c r="B1234" s="316" t="s">
        <v>37368</v>
      </c>
      <c r="C1234" s="316" t="s">
        <v>35746</v>
      </c>
      <c r="D1234" s="591" t="s">
        <v>37369</v>
      </c>
    </row>
    <row r="1235" spans="1:4" x14ac:dyDescent="0.2">
      <c r="A1235" s="316">
        <v>34514</v>
      </c>
      <c r="B1235" s="316" t="s">
        <v>37370</v>
      </c>
      <c r="C1235" s="316" t="s">
        <v>35746</v>
      </c>
      <c r="D1235" s="591" t="s">
        <v>13592</v>
      </c>
    </row>
    <row r="1236" spans="1:4" x14ac:dyDescent="0.2">
      <c r="A1236" s="316">
        <v>34660</v>
      </c>
      <c r="B1236" s="316" t="s">
        <v>37371</v>
      </c>
      <c r="C1236" s="316" t="s">
        <v>35746</v>
      </c>
      <c r="D1236" s="591" t="s">
        <v>30762</v>
      </c>
    </row>
    <row r="1237" spans="1:4" x14ac:dyDescent="0.2">
      <c r="A1237" s="316">
        <v>34661</v>
      </c>
      <c r="B1237" s="316" t="s">
        <v>37372</v>
      </c>
      <c r="C1237" s="316" t="s">
        <v>35746</v>
      </c>
      <c r="D1237" s="591" t="s">
        <v>37373</v>
      </c>
    </row>
    <row r="1238" spans="1:4" x14ac:dyDescent="0.2">
      <c r="A1238" s="316">
        <v>34667</v>
      </c>
      <c r="B1238" s="316" t="s">
        <v>37374</v>
      </c>
      <c r="C1238" s="316" t="s">
        <v>35746</v>
      </c>
      <c r="D1238" s="591" t="s">
        <v>37375</v>
      </c>
    </row>
    <row r="1239" spans="1:4" x14ac:dyDescent="0.2">
      <c r="A1239" s="316">
        <v>34668</v>
      </c>
      <c r="B1239" s="316" t="s">
        <v>37376</v>
      </c>
      <c r="C1239" s="316" t="s">
        <v>35746</v>
      </c>
      <c r="D1239" s="591" t="s">
        <v>14531</v>
      </c>
    </row>
    <row r="1240" spans="1:4" x14ac:dyDescent="0.2">
      <c r="A1240" s="316">
        <v>34741</v>
      </c>
      <c r="B1240" s="316" t="s">
        <v>37377</v>
      </c>
      <c r="C1240" s="316" t="s">
        <v>35746</v>
      </c>
      <c r="D1240" s="591" t="s">
        <v>14545</v>
      </c>
    </row>
    <row r="1241" spans="1:4" x14ac:dyDescent="0.2">
      <c r="A1241" s="316">
        <v>34664</v>
      </c>
      <c r="B1241" s="316" t="s">
        <v>37378</v>
      </c>
      <c r="C1241" s="316" t="s">
        <v>35746</v>
      </c>
      <c r="D1241" s="591" t="s">
        <v>13673</v>
      </c>
    </row>
    <row r="1242" spans="1:4" x14ac:dyDescent="0.2">
      <c r="A1242" s="316">
        <v>34665</v>
      </c>
      <c r="B1242" s="316" t="s">
        <v>37379</v>
      </c>
      <c r="C1242" s="316" t="s">
        <v>35746</v>
      </c>
      <c r="D1242" s="591" t="s">
        <v>18180</v>
      </c>
    </row>
    <row r="1243" spans="1:4" x14ac:dyDescent="0.2">
      <c r="A1243" s="316">
        <v>34666</v>
      </c>
      <c r="B1243" s="316" t="s">
        <v>37380</v>
      </c>
      <c r="C1243" s="316" t="s">
        <v>35746</v>
      </c>
      <c r="D1243" s="591" t="s">
        <v>1000</v>
      </c>
    </row>
    <row r="1244" spans="1:4" x14ac:dyDescent="0.2">
      <c r="A1244" s="316">
        <v>34669</v>
      </c>
      <c r="B1244" s="316" t="s">
        <v>37381</v>
      </c>
      <c r="C1244" s="316" t="s">
        <v>35746</v>
      </c>
      <c r="D1244" s="591" t="s">
        <v>332</v>
      </c>
    </row>
    <row r="1245" spans="1:4" x14ac:dyDescent="0.2">
      <c r="A1245" s="316">
        <v>34670</v>
      </c>
      <c r="B1245" s="316" t="s">
        <v>37382</v>
      </c>
      <c r="C1245" s="316" t="s">
        <v>35746</v>
      </c>
      <c r="D1245" s="591" t="s">
        <v>5016</v>
      </c>
    </row>
    <row r="1246" spans="1:4" x14ac:dyDescent="0.2">
      <c r="A1246" s="316">
        <v>34671</v>
      </c>
      <c r="B1246" s="316" t="s">
        <v>37383</v>
      </c>
      <c r="C1246" s="316" t="s">
        <v>35746</v>
      </c>
      <c r="D1246" s="591" t="s">
        <v>23601</v>
      </c>
    </row>
    <row r="1247" spans="1:4" x14ac:dyDescent="0.2">
      <c r="A1247" s="316">
        <v>34672</v>
      </c>
      <c r="B1247" s="316" t="s">
        <v>37384</v>
      </c>
      <c r="C1247" s="316" t="s">
        <v>35746</v>
      </c>
      <c r="D1247" s="591" t="s">
        <v>14511</v>
      </c>
    </row>
    <row r="1248" spans="1:4" x14ac:dyDescent="0.2">
      <c r="A1248" s="316">
        <v>34673</v>
      </c>
      <c r="B1248" s="316" t="s">
        <v>37385</v>
      </c>
      <c r="C1248" s="316" t="s">
        <v>35746</v>
      </c>
      <c r="D1248" s="591" t="s">
        <v>18985</v>
      </c>
    </row>
    <row r="1249" spans="1:4" x14ac:dyDescent="0.2">
      <c r="A1249" s="316">
        <v>34674</v>
      </c>
      <c r="B1249" s="316" t="s">
        <v>37386</v>
      </c>
      <c r="C1249" s="316" t="s">
        <v>35746</v>
      </c>
      <c r="D1249" s="591" t="s">
        <v>865</v>
      </c>
    </row>
    <row r="1250" spans="1:4" x14ac:dyDescent="0.2">
      <c r="A1250" s="316">
        <v>34675</v>
      </c>
      <c r="B1250" s="316" t="s">
        <v>37387</v>
      </c>
      <c r="C1250" s="316" t="s">
        <v>35746</v>
      </c>
      <c r="D1250" s="591" t="s">
        <v>33959</v>
      </c>
    </row>
    <row r="1251" spans="1:4" x14ac:dyDescent="0.2">
      <c r="A1251" s="316">
        <v>34676</v>
      </c>
      <c r="B1251" s="316" t="s">
        <v>37388</v>
      </c>
      <c r="C1251" s="316" t="s">
        <v>35746</v>
      </c>
      <c r="D1251" s="591" t="s">
        <v>1196</v>
      </c>
    </row>
    <row r="1252" spans="1:4" x14ac:dyDescent="0.2">
      <c r="A1252" s="316">
        <v>34677</v>
      </c>
      <c r="B1252" s="316" t="s">
        <v>37389</v>
      </c>
      <c r="C1252" s="316" t="s">
        <v>35746</v>
      </c>
      <c r="D1252" s="591" t="s">
        <v>5505</v>
      </c>
    </row>
    <row r="1253" spans="1:4" x14ac:dyDescent="0.2">
      <c r="A1253" s="316">
        <v>40623</v>
      </c>
      <c r="B1253" s="316" t="s">
        <v>37390</v>
      </c>
      <c r="C1253" s="316" t="s">
        <v>36356</v>
      </c>
      <c r="D1253" s="591" t="s">
        <v>35150</v>
      </c>
    </row>
    <row r="1254" spans="1:4" x14ac:dyDescent="0.2">
      <c r="A1254" s="316">
        <v>11112</v>
      </c>
      <c r="B1254" s="316" t="s">
        <v>37391</v>
      </c>
      <c r="C1254" s="316" t="s">
        <v>35818</v>
      </c>
      <c r="D1254" s="591" t="s">
        <v>13609</v>
      </c>
    </row>
    <row r="1255" spans="1:4" x14ac:dyDescent="0.2">
      <c r="A1255" s="316">
        <v>11115</v>
      </c>
      <c r="B1255" s="316" t="s">
        <v>37392</v>
      </c>
      <c r="C1255" s="316" t="s">
        <v>35763</v>
      </c>
      <c r="D1255" s="591" t="s">
        <v>1063</v>
      </c>
    </row>
    <row r="1256" spans="1:4" x14ac:dyDescent="0.2">
      <c r="A1256" s="316">
        <v>11113</v>
      </c>
      <c r="B1256" s="316" t="s">
        <v>37393</v>
      </c>
      <c r="C1256" s="316" t="s">
        <v>35818</v>
      </c>
      <c r="D1256" s="591" t="s">
        <v>13609</v>
      </c>
    </row>
    <row r="1257" spans="1:4" x14ac:dyDescent="0.2">
      <c r="A1257" s="316">
        <v>11114</v>
      </c>
      <c r="B1257" s="316" t="s">
        <v>37394</v>
      </c>
      <c r="C1257" s="316" t="s">
        <v>35763</v>
      </c>
      <c r="D1257" s="591" t="s">
        <v>13622</v>
      </c>
    </row>
    <row r="1258" spans="1:4" x14ac:dyDescent="0.2">
      <c r="A1258" s="316">
        <v>12083</v>
      </c>
      <c r="B1258" s="316" t="s">
        <v>37395</v>
      </c>
      <c r="C1258" s="316" t="s">
        <v>35729</v>
      </c>
      <c r="D1258" s="591" t="s">
        <v>37396</v>
      </c>
    </row>
    <row r="1259" spans="1:4" x14ac:dyDescent="0.2">
      <c r="A1259" s="316">
        <v>12081</v>
      </c>
      <c r="B1259" s="316" t="s">
        <v>37397</v>
      </c>
      <c r="C1259" s="316" t="s">
        <v>35729</v>
      </c>
      <c r="D1259" s="591" t="s">
        <v>37398</v>
      </c>
    </row>
    <row r="1260" spans="1:4" x14ac:dyDescent="0.2">
      <c r="A1260" s="316">
        <v>12082</v>
      </c>
      <c r="B1260" s="316" t="s">
        <v>37399</v>
      </c>
      <c r="C1260" s="316" t="s">
        <v>35729</v>
      </c>
      <c r="D1260" s="591" t="s">
        <v>37400</v>
      </c>
    </row>
    <row r="1261" spans="1:4" x14ac:dyDescent="0.2">
      <c r="A1261" s="316">
        <v>13354</v>
      </c>
      <c r="B1261" s="316" t="s">
        <v>37401</v>
      </c>
      <c r="C1261" s="316" t="s">
        <v>35729</v>
      </c>
      <c r="D1261" s="591" t="s">
        <v>37402</v>
      </c>
    </row>
    <row r="1262" spans="1:4" x14ac:dyDescent="0.2">
      <c r="A1262" s="316">
        <v>14057</v>
      </c>
      <c r="B1262" s="316" t="s">
        <v>37403</v>
      </c>
      <c r="C1262" s="316" t="s">
        <v>35729</v>
      </c>
      <c r="D1262" s="591" t="s">
        <v>37404</v>
      </c>
    </row>
    <row r="1263" spans="1:4" x14ac:dyDescent="0.2">
      <c r="A1263" s="316">
        <v>14058</v>
      </c>
      <c r="B1263" s="316" t="s">
        <v>37405</v>
      </c>
      <c r="C1263" s="316" t="s">
        <v>35729</v>
      </c>
      <c r="D1263" s="591" t="s">
        <v>37406</v>
      </c>
    </row>
    <row r="1264" spans="1:4" x14ac:dyDescent="0.2">
      <c r="A1264" s="316">
        <v>20971</v>
      </c>
      <c r="B1264" s="316" t="s">
        <v>37407</v>
      </c>
      <c r="C1264" s="316" t="s">
        <v>35729</v>
      </c>
      <c r="D1264" s="591" t="s">
        <v>986</v>
      </c>
    </row>
    <row r="1265" spans="1:4" x14ac:dyDescent="0.2">
      <c r="A1265" s="316">
        <v>5047</v>
      </c>
      <c r="B1265" s="316" t="s">
        <v>37408</v>
      </c>
      <c r="C1265" s="316" t="s">
        <v>35729</v>
      </c>
      <c r="D1265" s="591" t="s">
        <v>37409</v>
      </c>
    </row>
    <row r="1266" spans="1:4" x14ac:dyDescent="0.2">
      <c r="A1266" s="316">
        <v>13369</v>
      </c>
      <c r="B1266" s="316" t="s">
        <v>37410</v>
      </c>
      <c r="C1266" s="316" t="s">
        <v>35729</v>
      </c>
      <c r="D1266" s="591" t="s">
        <v>37411</v>
      </c>
    </row>
    <row r="1267" spans="1:4" x14ac:dyDescent="0.2">
      <c r="A1267" s="316">
        <v>13370</v>
      </c>
      <c r="B1267" s="316" t="s">
        <v>37412</v>
      </c>
      <c r="C1267" s="316" t="s">
        <v>35729</v>
      </c>
      <c r="D1267" s="591" t="s">
        <v>37413</v>
      </c>
    </row>
    <row r="1268" spans="1:4" x14ac:dyDescent="0.2">
      <c r="A1268" s="316">
        <v>13279</v>
      </c>
      <c r="B1268" s="316" t="s">
        <v>37414</v>
      </c>
      <c r="C1268" s="316" t="s">
        <v>35818</v>
      </c>
      <c r="D1268" s="591" t="s">
        <v>969</v>
      </c>
    </row>
    <row r="1269" spans="1:4" x14ac:dyDescent="0.2">
      <c r="A1269" s="316">
        <v>11977</v>
      </c>
      <c r="B1269" s="316" t="s">
        <v>37415</v>
      </c>
      <c r="C1269" s="316" t="s">
        <v>35729</v>
      </c>
      <c r="D1269" s="591" t="s">
        <v>572</v>
      </c>
    </row>
    <row r="1270" spans="1:4" x14ac:dyDescent="0.2">
      <c r="A1270" s="316">
        <v>11975</v>
      </c>
      <c r="B1270" s="316" t="s">
        <v>37416</v>
      </c>
      <c r="C1270" s="316" t="s">
        <v>35729</v>
      </c>
      <c r="D1270" s="591" t="s">
        <v>766</v>
      </c>
    </row>
    <row r="1271" spans="1:4" x14ac:dyDescent="0.2">
      <c r="A1271" s="316">
        <v>39746</v>
      </c>
      <c r="B1271" s="316" t="s">
        <v>37417</v>
      </c>
      <c r="C1271" s="316" t="s">
        <v>35729</v>
      </c>
      <c r="D1271" s="591" t="s">
        <v>37418</v>
      </c>
    </row>
    <row r="1272" spans="1:4" x14ac:dyDescent="0.2">
      <c r="A1272" s="316">
        <v>11976</v>
      </c>
      <c r="B1272" s="316" t="s">
        <v>37419</v>
      </c>
      <c r="C1272" s="316" t="s">
        <v>35729</v>
      </c>
      <c r="D1272" s="591" t="s">
        <v>168</v>
      </c>
    </row>
    <row r="1273" spans="1:4" x14ac:dyDescent="0.2">
      <c r="A1273" s="316">
        <v>1368</v>
      </c>
      <c r="B1273" s="316" t="s">
        <v>37420</v>
      </c>
      <c r="C1273" s="316" t="s">
        <v>35729</v>
      </c>
      <c r="D1273" s="591" t="s">
        <v>14112</v>
      </c>
    </row>
    <row r="1274" spans="1:4" x14ac:dyDescent="0.2">
      <c r="A1274" s="316">
        <v>1367</v>
      </c>
      <c r="B1274" s="316" t="s">
        <v>37421</v>
      </c>
      <c r="C1274" s="316" t="s">
        <v>35729</v>
      </c>
      <c r="D1274" s="591" t="s">
        <v>37422</v>
      </c>
    </row>
    <row r="1275" spans="1:4" x14ac:dyDescent="0.2">
      <c r="A1275" s="316">
        <v>7608</v>
      </c>
      <c r="B1275" s="316" t="s">
        <v>37423</v>
      </c>
      <c r="C1275" s="316" t="s">
        <v>35729</v>
      </c>
      <c r="D1275" s="591" t="s">
        <v>216</v>
      </c>
    </row>
    <row r="1276" spans="1:4" x14ac:dyDescent="0.2">
      <c r="A1276" s="316">
        <v>41900</v>
      </c>
      <c r="B1276" s="316" t="s">
        <v>37424</v>
      </c>
      <c r="C1276" s="316" t="s">
        <v>35818</v>
      </c>
      <c r="D1276" s="591" t="s">
        <v>551</v>
      </c>
    </row>
    <row r="1277" spans="1:4" x14ac:dyDescent="0.2">
      <c r="A1277" s="316">
        <v>41899</v>
      </c>
      <c r="B1277" s="316" t="s">
        <v>37425</v>
      </c>
      <c r="C1277" s="316" t="s">
        <v>37261</v>
      </c>
      <c r="D1277" s="591" t="s">
        <v>37426</v>
      </c>
    </row>
    <row r="1278" spans="1:4" x14ac:dyDescent="0.2">
      <c r="A1278" s="316">
        <v>1380</v>
      </c>
      <c r="B1278" s="316" t="s">
        <v>37427</v>
      </c>
      <c r="C1278" s="316" t="s">
        <v>35818</v>
      </c>
      <c r="D1278" s="591" t="s">
        <v>370</v>
      </c>
    </row>
    <row r="1279" spans="1:4" x14ac:dyDescent="0.2">
      <c r="A1279" s="316">
        <v>1375</v>
      </c>
      <c r="B1279" s="316" t="s">
        <v>37428</v>
      </c>
      <c r="C1279" s="316" t="s">
        <v>35818</v>
      </c>
      <c r="D1279" s="591" t="s">
        <v>5069</v>
      </c>
    </row>
    <row r="1280" spans="1:4" x14ac:dyDescent="0.2">
      <c r="A1280" s="316">
        <v>1379</v>
      </c>
      <c r="B1280" s="316" t="s">
        <v>37429</v>
      </c>
      <c r="C1280" s="316" t="s">
        <v>35818</v>
      </c>
      <c r="D1280" s="591" t="s">
        <v>485</v>
      </c>
    </row>
    <row r="1281" spans="1:4" x14ac:dyDescent="0.2">
      <c r="A1281" s="316">
        <v>10511</v>
      </c>
      <c r="B1281" s="316" t="s">
        <v>37430</v>
      </c>
      <c r="C1281" s="316" t="s">
        <v>37431</v>
      </c>
      <c r="D1281" s="591" t="s">
        <v>16497</v>
      </c>
    </row>
    <row r="1282" spans="1:4" x14ac:dyDescent="0.2">
      <c r="A1282" s="316">
        <v>13284</v>
      </c>
      <c r="B1282" s="316" t="s">
        <v>37432</v>
      </c>
      <c r="C1282" s="316" t="s">
        <v>35818</v>
      </c>
      <c r="D1282" s="591" t="s">
        <v>422</v>
      </c>
    </row>
    <row r="1283" spans="1:4" x14ac:dyDescent="0.2">
      <c r="A1283" s="316">
        <v>25974</v>
      </c>
      <c r="B1283" s="316" t="s">
        <v>37433</v>
      </c>
      <c r="C1283" s="316" t="s">
        <v>35818</v>
      </c>
      <c r="D1283" s="591" t="s">
        <v>710</v>
      </c>
    </row>
    <row r="1284" spans="1:4" x14ac:dyDescent="0.2">
      <c r="A1284" s="316">
        <v>1382</v>
      </c>
      <c r="B1284" s="316" t="s">
        <v>37434</v>
      </c>
      <c r="C1284" s="316" t="s">
        <v>37431</v>
      </c>
      <c r="D1284" s="591" t="s">
        <v>37435</v>
      </c>
    </row>
    <row r="1285" spans="1:4" x14ac:dyDescent="0.2">
      <c r="A1285" s="316">
        <v>34753</v>
      </c>
      <c r="B1285" s="316" t="s">
        <v>37436</v>
      </c>
      <c r="C1285" s="316" t="s">
        <v>35818</v>
      </c>
      <c r="D1285" s="591" t="s">
        <v>858</v>
      </c>
    </row>
    <row r="1286" spans="1:4" x14ac:dyDescent="0.2">
      <c r="A1286" s="316">
        <v>420</v>
      </c>
      <c r="B1286" s="316" t="s">
        <v>37437</v>
      </c>
      <c r="C1286" s="316" t="s">
        <v>35729</v>
      </c>
      <c r="D1286" s="591" t="s">
        <v>13563</v>
      </c>
    </row>
    <row r="1287" spans="1:4" x14ac:dyDescent="0.2">
      <c r="A1287" s="316">
        <v>12327</v>
      </c>
      <c r="B1287" s="316" t="s">
        <v>37438</v>
      </c>
      <c r="C1287" s="316" t="s">
        <v>35729</v>
      </c>
      <c r="D1287" s="591" t="s">
        <v>19890</v>
      </c>
    </row>
    <row r="1288" spans="1:4" x14ac:dyDescent="0.2">
      <c r="A1288" s="316">
        <v>36148</v>
      </c>
      <c r="B1288" s="316" t="s">
        <v>37439</v>
      </c>
      <c r="C1288" s="316" t="s">
        <v>35729</v>
      </c>
      <c r="D1288" s="591" t="s">
        <v>36583</v>
      </c>
    </row>
    <row r="1289" spans="1:4" x14ac:dyDescent="0.2">
      <c r="A1289" s="316">
        <v>12329</v>
      </c>
      <c r="B1289" s="316" t="s">
        <v>37440</v>
      </c>
      <c r="C1289" s="316" t="s">
        <v>35818</v>
      </c>
      <c r="D1289" s="591" t="s">
        <v>18835</v>
      </c>
    </row>
    <row r="1290" spans="1:4" x14ac:dyDescent="0.2">
      <c r="A1290" s="316">
        <v>1339</v>
      </c>
      <c r="B1290" s="316" t="s">
        <v>37441</v>
      </c>
      <c r="C1290" s="316" t="s">
        <v>35818</v>
      </c>
      <c r="D1290" s="591" t="s">
        <v>7199</v>
      </c>
    </row>
    <row r="1291" spans="1:4" x14ac:dyDescent="0.2">
      <c r="A1291" s="316">
        <v>11849</v>
      </c>
      <c r="B1291" s="316" t="s">
        <v>37442</v>
      </c>
      <c r="C1291" s="316" t="s">
        <v>35820</v>
      </c>
      <c r="D1291" s="591" t="s">
        <v>910</v>
      </c>
    </row>
    <row r="1292" spans="1:4" x14ac:dyDescent="0.2">
      <c r="A1292" s="316">
        <v>37418</v>
      </c>
      <c r="B1292" s="316" t="s">
        <v>37443</v>
      </c>
      <c r="C1292" s="316" t="s">
        <v>35729</v>
      </c>
      <c r="D1292" s="591" t="s">
        <v>255</v>
      </c>
    </row>
    <row r="1293" spans="1:4" x14ac:dyDescent="0.2">
      <c r="A1293" s="316">
        <v>37419</v>
      </c>
      <c r="B1293" s="316" t="s">
        <v>37444</v>
      </c>
      <c r="C1293" s="316" t="s">
        <v>35729</v>
      </c>
      <c r="D1293" s="591" t="s">
        <v>37445</v>
      </c>
    </row>
    <row r="1294" spans="1:4" x14ac:dyDescent="0.2">
      <c r="A1294" s="316">
        <v>1427</v>
      </c>
      <c r="B1294" s="316" t="s">
        <v>37446</v>
      </c>
      <c r="C1294" s="316" t="s">
        <v>35729</v>
      </c>
      <c r="D1294" s="591" t="s">
        <v>350</v>
      </c>
    </row>
    <row r="1295" spans="1:4" x14ac:dyDescent="0.2">
      <c r="A1295" s="316">
        <v>1402</v>
      </c>
      <c r="B1295" s="316" t="s">
        <v>37447</v>
      </c>
      <c r="C1295" s="316" t="s">
        <v>35729</v>
      </c>
      <c r="D1295" s="591" t="s">
        <v>31639</v>
      </c>
    </row>
    <row r="1296" spans="1:4" x14ac:dyDescent="0.2">
      <c r="A1296" s="316">
        <v>1420</v>
      </c>
      <c r="B1296" s="316" t="s">
        <v>37448</v>
      </c>
      <c r="C1296" s="316" t="s">
        <v>35729</v>
      </c>
      <c r="D1296" s="591" t="s">
        <v>2754</v>
      </c>
    </row>
    <row r="1297" spans="1:4" x14ac:dyDescent="0.2">
      <c r="A1297" s="316">
        <v>1419</v>
      </c>
      <c r="B1297" s="316" t="s">
        <v>37449</v>
      </c>
      <c r="C1297" s="316" t="s">
        <v>35729</v>
      </c>
      <c r="D1297" s="591" t="s">
        <v>17526</v>
      </c>
    </row>
    <row r="1298" spans="1:4" x14ac:dyDescent="0.2">
      <c r="A1298" s="316">
        <v>1414</v>
      </c>
      <c r="B1298" s="316" t="s">
        <v>37450</v>
      </c>
      <c r="C1298" s="316" t="s">
        <v>35729</v>
      </c>
      <c r="D1298" s="591" t="s">
        <v>17984</v>
      </c>
    </row>
    <row r="1299" spans="1:4" x14ac:dyDescent="0.2">
      <c r="A1299" s="316">
        <v>1413</v>
      </c>
      <c r="B1299" s="316" t="s">
        <v>37451</v>
      </c>
      <c r="C1299" s="316" t="s">
        <v>35729</v>
      </c>
      <c r="D1299" s="591" t="s">
        <v>7476</v>
      </c>
    </row>
    <row r="1300" spans="1:4" x14ac:dyDescent="0.2">
      <c r="A1300" s="316">
        <v>1412</v>
      </c>
      <c r="B1300" s="316" t="s">
        <v>37452</v>
      </c>
      <c r="C1300" s="316" t="s">
        <v>35729</v>
      </c>
      <c r="D1300" s="591" t="s">
        <v>3901</v>
      </c>
    </row>
    <row r="1301" spans="1:4" x14ac:dyDescent="0.2">
      <c r="A1301" s="316">
        <v>1411</v>
      </c>
      <c r="B1301" s="316" t="s">
        <v>37453</v>
      </c>
      <c r="C1301" s="316" t="s">
        <v>35729</v>
      </c>
      <c r="D1301" s="591" t="s">
        <v>29278</v>
      </c>
    </row>
    <row r="1302" spans="1:4" x14ac:dyDescent="0.2">
      <c r="A1302" s="316">
        <v>1406</v>
      </c>
      <c r="B1302" s="316" t="s">
        <v>37454</v>
      </c>
      <c r="C1302" s="316" t="s">
        <v>35729</v>
      </c>
      <c r="D1302" s="591" t="s">
        <v>17527</v>
      </c>
    </row>
    <row r="1303" spans="1:4" x14ac:dyDescent="0.2">
      <c r="A1303" s="316">
        <v>1407</v>
      </c>
      <c r="B1303" s="316" t="s">
        <v>37455</v>
      </c>
      <c r="C1303" s="316" t="s">
        <v>35729</v>
      </c>
      <c r="D1303" s="591" t="s">
        <v>18049</v>
      </c>
    </row>
    <row r="1304" spans="1:4" x14ac:dyDescent="0.2">
      <c r="A1304" s="316">
        <v>1404</v>
      </c>
      <c r="B1304" s="316" t="s">
        <v>37456</v>
      </c>
      <c r="C1304" s="316" t="s">
        <v>35729</v>
      </c>
      <c r="D1304" s="591" t="s">
        <v>18704</v>
      </c>
    </row>
    <row r="1305" spans="1:4" x14ac:dyDescent="0.2">
      <c r="A1305" s="316">
        <v>11281</v>
      </c>
      <c r="B1305" s="316" t="s">
        <v>37457</v>
      </c>
      <c r="C1305" s="316" t="s">
        <v>35729</v>
      </c>
      <c r="D1305" s="591" t="s">
        <v>37458</v>
      </c>
    </row>
    <row r="1306" spans="1:4" x14ac:dyDescent="0.2">
      <c r="A1306" s="316">
        <v>1442</v>
      </c>
      <c r="B1306" s="316" t="s">
        <v>37459</v>
      </c>
      <c r="C1306" s="316" t="s">
        <v>35729</v>
      </c>
      <c r="D1306" s="591" t="s">
        <v>37460</v>
      </c>
    </row>
    <row r="1307" spans="1:4" x14ac:dyDescent="0.2">
      <c r="A1307" s="316">
        <v>13457</v>
      </c>
      <c r="B1307" s="316" t="s">
        <v>37461</v>
      </c>
      <c r="C1307" s="316" t="s">
        <v>35729</v>
      </c>
      <c r="D1307" s="591" t="s">
        <v>37462</v>
      </c>
    </row>
    <row r="1308" spans="1:4" x14ac:dyDescent="0.2">
      <c r="A1308" s="316">
        <v>40699</v>
      </c>
      <c r="B1308" s="316" t="s">
        <v>37463</v>
      </c>
      <c r="C1308" s="316" t="s">
        <v>35729</v>
      </c>
      <c r="D1308" s="591" t="s">
        <v>37464</v>
      </c>
    </row>
    <row r="1309" spans="1:4" x14ac:dyDescent="0.2">
      <c r="A1309" s="316">
        <v>40701</v>
      </c>
      <c r="B1309" s="316" t="s">
        <v>37465</v>
      </c>
      <c r="C1309" s="316" t="s">
        <v>35729</v>
      </c>
      <c r="D1309" s="591" t="s">
        <v>37466</v>
      </c>
    </row>
    <row r="1310" spans="1:4" x14ac:dyDescent="0.2">
      <c r="A1310" s="316">
        <v>40700</v>
      </c>
      <c r="B1310" s="316" t="s">
        <v>37467</v>
      </c>
      <c r="C1310" s="316" t="s">
        <v>35729</v>
      </c>
      <c r="D1310" s="591" t="s">
        <v>37468</v>
      </c>
    </row>
    <row r="1311" spans="1:4" x14ac:dyDescent="0.2">
      <c r="A1311" s="316">
        <v>13458</v>
      </c>
      <c r="B1311" s="316" t="s">
        <v>37469</v>
      </c>
      <c r="C1311" s="316" t="s">
        <v>35729</v>
      </c>
      <c r="D1311" s="591" t="s">
        <v>37470</v>
      </c>
    </row>
    <row r="1312" spans="1:4" x14ac:dyDescent="0.2">
      <c r="A1312" s="316">
        <v>36524</v>
      </c>
      <c r="B1312" s="316" t="s">
        <v>37471</v>
      </c>
      <c r="C1312" s="316" t="s">
        <v>35729</v>
      </c>
      <c r="D1312" s="591" t="s">
        <v>37472</v>
      </c>
    </row>
    <row r="1313" spans="1:4" x14ac:dyDescent="0.2">
      <c r="A1313" s="316">
        <v>36526</v>
      </c>
      <c r="B1313" s="316" t="s">
        <v>37473</v>
      </c>
      <c r="C1313" s="316" t="s">
        <v>35729</v>
      </c>
      <c r="D1313" s="591" t="s">
        <v>37474</v>
      </c>
    </row>
    <row r="1314" spans="1:4" x14ac:dyDescent="0.2">
      <c r="A1314" s="316">
        <v>36523</v>
      </c>
      <c r="B1314" s="316" t="s">
        <v>37475</v>
      </c>
      <c r="C1314" s="316" t="s">
        <v>35729</v>
      </c>
      <c r="D1314" s="591" t="s">
        <v>37476</v>
      </c>
    </row>
    <row r="1315" spans="1:4" x14ac:dyDescent="0.2">
      <c r="A1315" s="316">
        <v>36527</v>
      </c>
      <c r="B1315" s="316" t="s">
        <v>37477</v>
      </c>
      <c r="C1315" s="316" t="s">
        <v>35729</v>
      </c>
      <c r="D1315" s="591" t="s">
        <v>37478</v>
      </c>
    </row>
    <row r="1316" spans="1:4" x14ac:dyDescent="0.2">
      <c r="A1316" s="316">
        <v>13803</v>
      </c>
      <c r="B1316" s="316" t="s">
        <v>37479</v>
      </c>
      <c r="C1316" s="316" t="s">
        <v>35729</v>
      </c>
      <c r="D1316" s="591" t="s">
        <v>37480</v>
      </c>
    </row>
    <row r="1317" spans="1:4" x14ac:dyDescent="0.2">
      <c r="A1317" s="316">
        <v>38642</v>
      </c>
      <c r="B1317" s="316" t="s">
        <v>37481</v>
      </c>
      <c r="C1317" s="316" t="s">
        <v>35729</v>
      </c>
      <c r="D1317" s="591" t="s">
        <v>37482</v>
      </c>
    </row>
    <row r="1318" spans="1:4" x14ac:dyDescent="0.2">
      <c r="A1318" s="316">
        <v>36522</v>
      </c>
      <c r="B1318" s="316" t="s">
        <v>37483</v>
      </c>
      <c r="C1318" s="316" t="s">
        <v>35729</v>
      </c>
      <c r="D1318" s="591" t="s">
        <v>37484</v>
      </c>
    </row>
    <row r="1319" spans="1:4" x14ac:dyDescent="0.2">
      <c r="A1319" s="316">
        <v>36525</v>
      </c>
      <c r="B1319" s="316" t="s">
        <v>37485</v>
      </c>
      <c r="C1319" s="316" t="s">
        <v>35729</v>
      </c>
      <c r="D1319" s="591" t="s">
        <v>37486</v>
      </c>
    </row>
    <row r="1320" spans="1:4" x14ac:dyDescent="0.2">
      <c r="A1320" s="316">
        <v>41991</v>
      </c>
      <c r="B1320" s="316" t="s">
        <v>37487</v>
      </c>
      <c r="C1320" s="316" t="s">
        <v>35729</v>
      </c>
      <c r="D1320" s="591" t="s">
        <v>37488</v>
      </c>
    </row>
    <row r="1321" spans="1:4" x14ac:dyDescent="0.2">
      <c r="A1321" s="316">
        <v>34348</v>
      </c>
      <c r="B1321" s="316" t="s">
        <v>37489</v>
      </c>
      <c r="C1321" s="316" t="s">
        <v>35763</v>
      </c>
      <c r="D1321" s="591" t="s">
        <v>31757</v>
      </c>
    </row>
    <row r="1322" spans="1:4" x14ac:dyDescent="0.2">
      <c r="A1322" s="316">
        <v>34347</v>
      </c>
      <c r="B1322" s="316" t="s">
        <v>37490</v>
      </c>
      <c r="C1322" s="316" t="s">
        <v>35763</v>
      </c>
      <c r="D1322" s="591" t="s">
        <v>18969</v>
      </c>
    </row>
    <row r="1323" spans="1:4" x14ac:dyDescent="0.2">
      <c r="A1323" s="316">
        <v>11146</v>
      </c>
      <c r="B1323" s="316" t="s">
        <v>37491</v>
      </c>
      <c r="C1323" s="316" t="s">
        <v>35975</v>
      </c>
      <c r="D1323" s="591" t="s">
        <v>37492</v>
      </c>
    </row>
    <row r="1324" spans="1:4" x14ac:dyDescent="0.2">
      <c r="A1324" s="316">
        <v>11147</v>
      </c>
      <c r="B1324" s="316" t="s">
        <v>37493</v>
      </c>
      <c r="C1324" s="316" t="s">
        <v>35975</v>
      </c>
      <c r="D1324" s="591" t="s">
        <v>37494</v>
      </c>
    </row>
    <row r="1325" spans="1:4" x14ac:dyDescent="0.2">
      <c r="A1325" s="316">
        <v>34872</v>
      </c>
      <c r="B1325" s="316" t="s">
        <v>37495</v>
      </c>
      <c r="C1325" s="316" t="s">
        <v>35975</v>
      </c>
      <c r="D1325" s="591" t="s">
        <v>37496</v>
      </c>
    </row>
    <row r="1326" spans="1:4" x14ac:dyDescent="0.2">
      <c r="A1326" s="316">
        <v>34491</v>
      </c>
      <c r="B1326" s="316" t="s">
        <v>37497</v>
      </c>
      <c r="C1326" s="316" t="s">
        <v>35975</v>
      </c>
      <c r="D1326" s="591" t="s">
        <v>37498</v>
      </c>
    </row>
    <row r="1327" spans="1:4" x14ac:dyDescent="0.2">
      <c r="A1327" s="316">
        <v>34770</v>
      </c>
      <c r="B1327" s="316" t="s">
        <v>37499</v>
      </c>
      <c r="C1327" s="316" t="s">
        <v>37261</v>
      </c>
      <c r="D1327" s="591" t="s">
        <v>37500</v>
      </c>
    </row>
    <row r="1328" spans="1:4" x14ac:dyDescent="0.2">
      <c r="A1328" s="316">
        <v>1518</v>
      </c>
      <c r="B1328" s="316" t="s">
        <v>37501</v>
      </c>
      <c r="C1328" s="316" t="s">
        <v>37261</v>
      </c>
      <c r="D1328" s="591" t="s">
        <v>37502</v>
      </c>
    </row>
    <row r="1329" spans="1:4" x14ac:dyDescent="0.2">
      <c r="A1329" s="316">
        <v>41965</v>
      </c>
      <c r="B1329" s="316" t="s">
        <v>37503</v>
      </c>
      <c r="C1329" s="316" t="s">
        <v>37261</v>
      </c>
      <c r="D1329" s="591" t="s">
        <v>37504</v>
      </c>
    </row>
    <row r="1330" spans="1:4" x14ac:dyDescent="0.2">
      <c r="A1330" s="316">
        <v>34492</v>
      </c>
      <c r="B1330" s="316" t="s">
        <v>37505</v>
      </c>
      <c r="C1330" s="316" t="s">
        <v>35975</v>
      </c>
      <c r="D1330" s="591" t="s">
        <v>37506</v>
      </c>
    </row>
    <row r="1331" spans="1:4" x14ac:dyDescent="0.2">
      <c r="A1331" s="316">
        <v>1524</v>
      </c>
      <c r="B1331" s="316" t="s">
        <v>37507</v>
      </c>
      <c r="C1331" s="316" t="s">
        <v>35975</v>
      </c>
      <c r="D1331" s="591" t="s">
        <v>37508</v>
      </c>
    </row>
    <row r="1332" spans="1:4" x14ac:dyDescent="0.2">
      <c r="A1332" s="316">
        <v>38404</v>
      </c>
      <c r="B1332" s="316" t="s">
        <v>37509</v>
      </c>
      <c r="C1332" s="316" t="s">
        <v>35975</v>
      </c>
      <c r="D1332" s="591" t="s">
        <v>37510</v>
      </c>
    </row>
    <row r="1333" spans="1:4" x14ac:dyDescent="0.2">
      <c r="A1333" s="316">
        <v>39849</v>
      </c>
      <c r="B1333" s="316" t="s">
        <v>37511</v>
      </c>
      <c r="C1333" s="316" t="s">
        <v>35975</v>
      </c>
      <c r="D1333" s="591" t="s">
        <v>37512</v>
      </c>
    </row>
    <row r="1334" spans="1:4" x14ac:dyDescent="0.2">
      <c r="A1334" s="316">
        <v>38464</v>
      </c>
      <c r="B1334" s="316" t="s">
        <v>37513</v>
      </c>
      <c r="C1334" s="316" t="s">
        <v>35975</v>
      </c>
      <c r="D1334" s="591" t="s">
        <v>37514</v>
      </c>
    </row>
    <row r="1335" spans="1:4" x14ac:dyDescent="0.2">
      <c r="A1335" s="316">
        <v>34493</v>
      </c>
      <c r="B1335" s="316" t="s">
        <v>37515</v>
      </c>
      <c r="C1335" s="316" t="s">
        <v>35975</v>
      </c>
      <c r="D1335" s="591" t="s">
        <v>37516</v>
      </c>
    </row>
    <row r="1336" spans="1:4" x14ac:dyDescent="0.2">
      <c r="A1336" s="316">
        <v>1527</v>
      </c>
      <c r="B1336" s="316" t="s">
        <v>37517</v>
      </c>
      <c r="C1336" s="316" t="s">
        <v>35975</v>
      </c>
      <c r="D1336" s="591" t="s">
        <v>37518</v>
      </c>
    </row>
    <row r="1337" spans="1:4" x14ac:dyDescent="0.2">
      <c r="A1337" s="316">
        <v>38405</v>
      </c>
      <c r="B1337" s="316" t="s">
        <v>37519</v>
      </c>
      <c r="C1337" s="316" t="s">
        <v>35975</v>
      </c>
      <c r="D1337" s="591" t="s">
        <v>37520</v>
      </c>
    </row>
    <row r="1338" spans="1:4" x14ac:dyDescent="0.2">
      <c r="A1338" s="316">
        <v>38408</v>
      </c>
      <c r="B1338" s="316" t="s">
        <v>37521</v>
      </c>
      <c r="C1338" s="316" t="s">
        <v>35975</v>
      </c>
      <c r="D1338" s="591" t="s">
        <v>37522</v>
      </c>
    </row>
    <row r="1339" spans="1:4" x14ac:dyDescent="0.2">
      <c r="A1339" s="316">
        <v>34494</v>
      </c>
      <c r="B1339" s="316" t="s">
        <v>37523</v>
      </c>
      <c r="C1339" s="316" t="s">
        <v>35975</v>
      </c>
      <c r="D1339" s="591" t="s">
        <v>37524</v>
      </c>
    </row>
    <row r="1340" spans="1:4" x14ac:dyDescent="0.2">
      <c r="A1340" s="316">
        <v>1525</v>
      </c>
      <c r="B1340" s="316" t="s">
        <v>37525</v>
      </c>
      <c r="C1340" s="316" t="s">
        <v>35975</v>
      </c>
      <c r="D1340" s="591" t="s">
        <v>37526</v>
      </c>
    </row>
    <row r="1341" spans="1:4" x14ac:dyDescent="0.2">
      <c r="A1341" s="316">
        <v>38406</v>
      </c>
      <c r="B1341" s="316" t="s">
        <v>37527</v>
      </c>
      <c r="C1341" s="316" t="s">
        <v>35975</v>
      </c>
      <c r="D1341" s="591" t="s">
        <v>37528</v>
      </c>
    </row>
    <row r="1342" spans="1:4" x14ac:dyDescent="0.2">
      <c r="A1342" s="316">
        <v>38409</v>
      </c>
      <c r="B1342" s="316" t="s">
        <v>37529</v>
      </c>
      <c r="C1342" s="316" t="s">
        <v>35975</v>
      </c>
      <c r="D1342" s="591" t="s">
        <v>37530</v>
      </c>
    </row>
    <row r="1343" spans="1:4" x14ac:dyDescent="0.2">
      <c r="A1343" s="316">
        <v>34495</v>
      </c>
      <c r="B1343" s="316" t="s">
        <v>37531</v>
      </c>
      <c r="C1343" s="316" t="s">
        <v>35975</v>
      </c>
      <c r="D1343" s="591" t="s">
        <v>37532</v>
      </c>
    </row>
    <row r="1344" spans="1:4" x14ac:dyDescent="0.2">
      <c r="A1344" s="316">
        <v>11145</v>
      </c>
      <c r="B1344" s="316" t="s">
        <v>37533</v>
      </c>
      <c r="C1344" s="316" t="s">
        <v>35975</v>
      </c>
      <c r="D1344" s="591" t="s">
        <v>37534</v>
      </c>
    </row>
    <row r="1345" spans="1:4" x14ac:dyDescent="0.2">
      <c r="A1345" s="316">
        <v>34496</v>
      </c>
      <c r="B1345" s="316" t="s">
        <v>37535</v>
      </c>
      <c r="C1345" s="316" t="s">
        <v>35975</v>
      </c>
      <c r="D1345" s="591" t="s">
        <v>37536</v>
      </c>
    </row>
    <row r="1346" spans="1:4" x14ac:dyDescent="0.2">
      <c r="A1346" s="316">
        <v>34479</v>
      </c>
      <c r="B1346" s="316" t="s">
        <v>37537</v>
      </c>
      <c r="C1346" s="316" t="s">
        <v>35975</v>
      </c>
      <c r="D1346" s="591" t="s">
        <v>28743</v>
      </c>
    </row>
    <row r="1347" spans="1:4" x14ac:dyDescent="0.2">
      <c r="A1347" s="316">
        <v>34481</v>
      </c>
      <c r="B1347" s="316" t="s">
        <v>37538</v>
      </c>
      <c r="C1347" s="316" t="s">
        <v>35975</v>
      </c>
      <c r="D1347" s="591" t="s">
        <v>37539</v>
      </c>
    </row>
    <row r="1348" spans="1:4" x14ac:dyDescent="0.2">
      <c r="A1348" s="316">
        <v>34483</v>
      </c>
      <c r="B1348" s="316" t="s">
        <v>37540</v>
      </c>
      <c r="C1348" s="316" t="s">
        <v>35975</v>
      </c>
      <c r="D1348" s="591" t="s">
        <v>37541</v>
      </c>
    </row>
    <row r="1349" spans="1:4" x14ac:dyDescent="0.2">
      <c r="A1349" s="316">
        <v>34485</v>
      </c>
      <c r="B1349" s="316" t="s">
        <v>37542</v>
      </c>
      <c r="C1349" s="316" t="s">
        <v>35975</v>
      </c>
      <c r="D1349" s="591" t="s">
        <v>37543</v>
      </c>
    </row>
    <row r="1350" spans="1:4" x14ac:dyDescent="0.2">
      <c r="A1350" s="316">
        <v>34497</v>
      </c>
      <c r="B1350" s="316" t="s">
        <v>37544</v>
      </c>
      <c r="C1350" s="316" t="s">
        <v>35975</v>
      </c>
      <c r="D1350" s="591" t="s">
        <v>37545</v>
      </c>
    </row>
    <row r="1351" spans="1:4" x14ac:dyDescent="0.2">
      <c r="A1351" s="316">
        <v>14041</v>
      </c>
      <c r="B1351" s="316" t="s">
        <v>37546</v>
      </c>
      <c r="C1351" s="316" t="s">
        <v>35975</v>
      </c>
      <c r="D1351" s="591" t="s">
        <v>37547</v>
      </c>
    </row>
    <row r="1352" spans="1:4" x14ac:dyDescent="0.2">
      <c r="A1352" s="316">
        <v>1523</v>
      </c>
      <c r="B1352" s="316" t="s">
        <v>37548</v>
      </c>
      <c r="C1352" s="316" t="s">
        <v>35975</v>
      </c>
      <c r="D1352" s="591" t="s">
        <v>37549</v>
      </c>
    </row>
    <row r="1353" spans="1:4" x14ac:dyDescent="0.2">
      <c r="A1353" s="316">
        <v>14052</v>
      </c>
      <c r="B1353" s="316" t="s">
        <v>37550</v>
      </c>
      <c r="C1353" s="316" t="s">
        <v>35729</v>
      </c>
      <c r="D1353" s="591" t="s">
        <v>633</v>
      </c>
    </row>
    <row r="1354" spans="1:4" x14ac:dyDescent="0.2">
      <c r="A1354" s="316">
        <v>14054</v>
      </c>
      <c r="B1354" s="316" t="s">
        <v>37551</v>
      </c>
      <c r="C1354" s="316" t="s">
        <v>35729</v>
      </c>
      <c r="D1354" s="591" t="s">
        <v>634</v>
      </c>
    </row>
    <row r="1355" spans="1:4" x14ac:dyDescent="0.2">
      <c r="A1355" s="316">
        <v>14053</v>
      </c>
      <c r="B1355" s="316" t="s">
        <v>37552</v>
      </c>
      <c r="C1355" s="316" t="s">
        <v>35729</v>
      </c>
      <c r="D1355" s="591" t="s">
        <v>18106</v>
      </c>
    </row>
    <row r="1356" spans="1:4" x14ac:dyDescent="0.2">
      <c r="A1356" s="316">
        <v>2558</v>
      </c>
      <c r="B1356" s="316" t="s">
        <v>37553</v>
      </c>
      <c r="C1356" s="316" t="s">
        <v>35729</v>
      </c>
      <c r="D1356" s="591" t="s">
        <v>307</v>
      </c>
    </row>
    <row r="1357" spans="1:4" x14ac:dyDescent="0.2">
      <c r="A1357" s="316">
        <v>2560</v>
      </c>
      <c r="B1357" s="316" t="s">
        <v>37554</v>
      </c>
      <c r="C1357" s="316" t="s">
        <v>35729</v>
      </c>
      <c r="D1357" s="591" t="s">
        <v>635</v>
      </c>
    </row>
    <row r="1358" spans="1:4" x14ac:dyDescent="0.2">
      <c r="A1358" s="316">
        <v>2559</v>
      </c>
      <c r="B1358" s="316" t="s">
        <v>37555</v>
      </c>
      <c r="C1358" s="316" t="s">
        <v>35729</v>
      </c>
      <c r="D1358" s="591" t="s">
        <v>35879</v>
      </c>
    </row>
    <row r="1359" spans="1:4" x14ac:dyDescent="0.2">
      <c r="A1359" s="316">
        <v>2592</v>
      </c>
      <c r="B1359" s="316" t="s">
        <v>37556</v>
      </c>
      <c r="C1359" s="316" t="s">
        <v>35729</v>
      </c>
      <c r="D1359" s="591" t="s">
        <v>37557</v>
      </c>
    </row>
    <row r="1360" spans="1:4" x14ac:dyDescent="0.2">
      <c r="A1360" s="316">
        <v>2566</v>
      </c>
      <c r="B1360" s="316" t="s">
        <v>37558</v>
      </c>
      <c r="C1360" s="316" t="s">
        <v>35729</v>
      </c>
      <c r="D1360" s="591" t="s">
        <v>636</v>
      </c>
    </row>
    <row r="1361" spans="1:4" x14ac:dyDescent="0.2">
      <c r="A1361" s="316">
        <v>2589</v>
      </c>
      <c r="B1361" s="316" t="s">
        <v>37559</v>
      </c>
      <c r="C1361" s="316" t="s">
        <v>35729</v>
      </c>
      <c r="D1361" s="591" t="s">
        <v>637</v>
      </c>
    </row>
    <row r="1362" spans="1:4" x14ac:dyDescent="0.2">
      <c r="A1362" s="316">
        <v>2591</v>
      </c>
      <c r="B1362" s="316" t="s">
        <v>37560</v>
      </c>
      <c r="C1362" s="316" t="s">
        <v>35729</v>
      </c>
      <c r="D1362" s="591" t="s">
        <v>191</v>
      </c>
    </row>
    <row r="1363" spans="1:4" x14ac:dyDescent="0.2">
      <c r="A1363" s="316">
        <v>2590</v>
      </c>
      <c r="B1363" s="316" t="s">
        <v>37561</v>
      </c>
      <c r="C1363" s="316" t="s">
        <v>35729</v>
      </c>
      <c r="D1363" s="591" t="s">
        <v>638</v>
      </c>
    </row>
    <row r="1364" spans="1:4" x14ac:dyDescent="0.2">
      <c r="A1364" s="316">
        <v>2567</v>
      </c>
      <c r="B1364" s="316" t="s">
        <v>37562</v>
      </c>
      <c r="C1364" s="316" t="s">
        <v>35729</v>
      </c>
      <c r="D1364" s="591" t="s">
        <v>639</v>
      </c>
    </row>
    <row r="1365" spans="1:4" x14ac:dyDescent="0.2">
      <c r="A1365" s="316">
        <v>2565</v>
      </c>
      <c r="B1365" s="316" t="s">
        <v>37563</v>
      </c>
      <c r="C1365" s="316" t="s">
        <v>35729</v>
      </c>
      <c r="D1365" s="591" t="s">
        <v>640</v>
      </c>
    </row>
    <row r="1366" spans="1:4" x14ac:dyDescent="0.2">
      <c r="A1366" s="316">
        <v>2568</v>
      </c>
      <c r="B1366" s="316" t="s">
        <v>37564</v>
      </c>
      <c r="C1366" s="316" t="s">
        <v>35729</v>
      </c>
      <c r="D1366" s="591" t="s">
        <v>37565</v>
      </c>
    </row>
    <row r="1367" spans="1:4" x14ac:dyDescent="0.2">
      <c r="A1367" s="316">
        <v>2594</v>
      </c>
      <c r="B1367" s="316" t="s">
        <v>37566</v>
      </c>
      <c r="C1367" s="316" t="s">
        <v>35729</v>
      </c>
      <c r="D1367" s="591" t="s">
        <v>37567</v>
      </c>
    </row>
    <row r="1368" spans="1:4" x14ac:dyDescent="0.2">
      <c r="A1368" s="316">
        <v>2587</v>
      </c>
      <c r="B1368" s="316" t="s">
        <v>37568</v>
      </c>
      <c r="C1368" s="316" t="s">
        <v>35729</v>
      </c>
      <c r="D1368" s="591" t="s">
        <v>16758</v>
      </c>
    </row>
    <row r="1369" spans="1:4" x14ac:dyDescent="0.2">
      <c r="A1369" s="316">
        <v>2588</v>
      </c>
      <c r="B1369" s="316" t="s">
        <v>37569</v>
      </c>
      <c r="C1369" s="316" t="s">
        <v>35729</v>
      </c>
      <c r="D1369" s="591" t="s">
        <v>32250</v>
      </c>
    </row>
    <row r="1370" spans="1:4" x14ac:dyDescent="0.2">
      <c r="A1370" s="316">
        <v>2569</v>
      </c>
      <c r="B1370" s="316" t="s">
        <v>37570</v>
      </c>
      <c r="C1370" s="316" t="s">
        <v>35729</v>
      </c>
      <c r="D1370" s="591" t="s">
        <v>18042</v>
      </c>
    </row>
    <row r="1371" spans="1:4" x14ac:dyDescent="0.2">
      <c r="A1371" s="316">
        <v>2570</v>
      </c>
      <c r="B1371" s="316" t="s">
        <v>37571</v>
      </c>
      <c r="C1371" s="316" t="s">
        <v>35729</v>
      </c>
      <c r="D1371" s="591" t="s">
        <v>31589</v>
      </c>
    </row>
    <row r="1372" spans="1:4" x14ac:dyDescent="0.2">
      <c r="A1372" s="316">
        <v>2571</v>
      </c>
      <c r="B1372" s="316" t="s">
        <v>37572</v>
      </c>
      <c r="C1372" s="316" t="s">
        <v>35729</v>
      </c>
      <c r="D1372" s="591" t="s">
        <v>20497</v>
      </c>
    </row>
    <row r="1373" spans="1:4" x14ac:dyDescent="0.2">
      <c r="A1373" s="316">
        <v>2593</v>
      </c>
      <c r="B1373" s="316" t="s">
        <v>37573</v>
      </c>
      <c r="C1373" s="316" t="s">
        <v>35729</v>
      </c>
      <c r="D1373" s="591" t="s">
        <v>591</v>
      </c>
    </row>
    <row r="1374" spans="1:4" x14ac:dyDescent="0.2">
      <c r="A1374" s="316">
        <v>2572</v>
      </c>
      <c r="B1374" s="316" t="s">
        <v>37574</v>
      </c>
      <c r="C1374" s="316" t="s">
        <v>35729</v>
      </c>
      <c r="D1374" s="591" t="s">
        <v>33681</v>
      </c>
    </row>
    <row r="1375" spans="1:4" x14ac:dyDescent="0.2">
      <c r="A1375" s="316">
        <v>2595</v>
      </c>
      <c r="B1375" s="316" t="s">
        <v>37575</v>
      </c>
      <c r="C1375" s="316" t="s">
        <v>35729</v>
      </c>
      <c r="D1375" s="591" t="s">
        <v>37576</v>
      </c>
    </row>
    <row r="1376" spans="1:4" x14ac:dyDescent="0.2">
      <c r="A1376" s="316">
        <v>2576</v>
      </c>
      <c r="B1376" s="316" t="s">
        <v>37577</v>
      </c>
      <c r="C1376" s="316" t="s">
        <v>35729</v>
      </c>
      <c r="D1376" s="591" t="s">
        <v>641</v>
      </c>
    </row>
    <row r="1377" spans="1:4" x14ac:dyDescent="0.2">
      <c r="A1377" s="316">
        <v>2575</v>
      </c>
      <c r="B1377" s="316" t="s">
        <v>37578</v>
      </c>
      <c r="C1377" s="316" t="s">
        <v>35729</v>
      </c>
      <c r="D1377" s="591" t="s">
        <v>642</v>
      </c>
    </row>
    <row r="1378" spans="1:4" x14ac:dyDescent="0.2">
      <c r="A1378" s="316">
        <v>2573</v>
      </c>
      <c r="B1378" s="316" t="s">
        <v>37579</v>
      </c>
      <c r="C1378" s="316" t="s">
        <v>35729</v>
      </c>
      <c r="D1378" s="591" t="s">
        <v>245</v>
      </c>
    </row>
    <row r="1379" spans="1:4" x14ac:dyDescent="0.2">
      <c r="A1379" s="316">
        <v>2586</v>
      </c>
      <c r="B1379" s="316" t="s">
        <v>37580</v>
      </c>
      <c r="C1379" s="316" t="s">
        <v>35729</v>
      </c>
      <c r="D1379" s="591" t="s">
        <v>348</v>
      </c>
    </row>
    <row r="1380" spans="1:4" x14ac:dyDescent="0.2">
      <c r="A1380" s="316">
        <v>2577</v>
      </c>
      <c r="B1380" s="316" t="s">
        <v>37581</v>
      </c>
      <c r="C1380" s="316" t="s">
        <v>35729</v>
      </c>
      <c r="D1380" s="591" t="s">
        <v>20227</v>
      </c>
    </row>
    <row r="1381" spans="1:4" x14ac:dyDescent="0.2">
      <c r="A1381" s="316">
        <v>2574</v>
      </c>
      <c r="B1381" s="316" t="s">
        <v>37582</v>
      </c>
      <c r="C1381" s="316" t="s">
        <v>35729</v>
      </c>
      <c r="D1381" s="591" t="s">
        <v>30863</v>
      </c>
    </row>
    <row r="1382" spans="1:4" x14ac:dyDescent="0.2">
      <c r="A1382" s="316">
        <v>2578</v>
      </c>
      <c r="B1382" s="316" t="s">
        <v>37583</v>
      </c>
      <c r="C1382" s="316" t="s">
        <v>35729</v>
      </c>
      <c r="D1382" s="591" t="s">
        <v>37584</v>
      </c>
    </row>
    <row r="1383" spans="1:4" x14ac:dyDescent="0.2">
      <c r="A1383" s="316">
        <v>2585</v>
      </c>
      <c r="B1383" s="316" t="s">
        <v>37585</v>
      </c>
      <c r="C1383" s="316" t="s">
        <v>35729</v>
      </c>
      <c r="D1383" s="591" t="s">
        <v>37586</v>
      </c>
    </row>
    <row r="1384" spans="1:4" x14ac:dyDescent="0.2">
      <c r="A1384" s="316">
        <v>12008</v>
      </c>
      <c r="B1384" s="316" t="s">
        <v>37587</v>
      </c>
      <c r="C1384" s="316" t="s">
        <v>35729</v>
      </c>
      <c r="D1384" s="591" t="s">
        <v>37588</v>
      </c>
    </row>
    <row r="1385" spans="1:4" x14ac:dyDescent="0.2">
      <c r="A1385" s="316">
        <v>2582</v>
      </c>
      <c r="B1385" s="316" t="s">
        <v>37589</v>
      </c>
      <c r="C1385" s="316" t="s">
        <v>35729</v>
      </c>
      <c r="D1385" s="591" t="s">
        <v>643</v>
      </c>
    </row>
    <row r="1386" spans="1:4" x14ac:dyDescent="0.2">
      <c r="A1386" s="316">
        <v>2597</v>
      </c>
      <c r="B1386" s="316" t="s">
        <v>37590</v>
      </c>
      <c r="C1386" s="316" t="s">
        <v>35729</v>
      </c>
      <c r="D1386" s="591" t="s">
        <v>24497</v>
      </c>
    </row>
    <row r="1387" spans="1:4" x14ac:dyDescent="0.2">
      <c r="A1387" s="316">
        <v>2579</v>
      </c>
      <c r="B1387" s="316" t="s">
        <v>37591</v>
      </c>
      <c r="C1387" s="316" t="s">
        <v>35729</v>
      </c>
      <c r="D1387" s="591" t="s">
        <v>644</v>
      </c>
    </row>
    <row r="1388" spans="1:4" x14ac:dyDescent="0.2">
      <c r="A1388" s="316">
        <v>2581</v>
      </c>
      <c r="B1388" s="316" t="s">
        <v>37592</v>
      </c>
      <c r="C1388" s="316" t="s">
        <v>35729</v>
      </c>
      <c r="D1388" s="591" t="s">
        <v>645</v>
      </c>
    </row>
    <row r="1389" spans="1:4" x14ac:dyDescent="0.2">
      <c r="A1389" s="316">
        <v>2596</v>
      </c>
      <c r="B1389" s="316" t="s">
        <v>37593</v>
      </c>
      <c r="C1389" s="316" t="s">
        <v>35729</v>
      </c>
      <c r="D1389" s="591" t="s">
        <v>646</v>
      </c>
    </row>
    <row r="1390" spans="1:4" x14ac:dyDescent="0.2">
      <c r="A1390" s="316">
        <v>2580</v>
      </c>
      <c r="B1390" s="316" t="s">
        <v>37594</v>
      </c>
      <c r="C1390" s="316" t="s">
        <v>35729</v>
      </c>
      <c r="D1390" s="591" t="s">
        <v>37595</v>
      </c>
    </row>
    <row r="1391" spans="1:4" x14ac:dyDescent="0.2">
      <c r="A1391" s="316">
        <v>2583</v>
      </c>
      <c r="B1391" s="316" t="s">
        <v>37596</v>
      </c>
      <c r="C1391" s="316" t="s">
        <v>35729</v>
      </c>
      <c r="D1391" s="591" t="s">
        <v>37597</v>
      </c>
    </row>
    <row r="1392" spans="1:4" x14ac:dyDescent="0.2">
      <c r="A1392" s="316">
        <v>2584</v>
      </c>
      <c r="B1392" s="316" t="s">
        <v>37598</v>
      </c>
      <c r="C1392" s="316" t="s">
        <v>35729</v>
      </c>
      <c r="D1392" s="591" t="s">
        <v>37599</v>
      </c>
    </row>
    <row r="1393" spans="1:4" x14ac:dyDescent="0.2">
      <c r="A1393" s="316">
        <v>12010</v>
      </c>
      <c r="B1393" s="316" t="s">
        <v>37600</v>
      </c>
      <c r="C1393" s="316" t="s">
        <v>35729</v>
      </c>
      <c r="D1393" s="591" t="s">
        <v>1306</v>
      </c>
    </row>
    <row r="1394" spans="1:4" x14ac:dyDescent="0.2">
      <c r="A1394" s="316">
        <v>39329</v>
      </c>
      <c r="B1394" s="316" t="s">
        <v>37601</v>
      </c>
      <c r="C1394" s="316" t="s">
        <v>35729</v>
      </c>
      <c r="D1394" s="591" t="s">
        <v>299</v>
      </c>
    </row>
    <row r="1395" spans="1:4" x14ac:dyDescent="0.2">
      <c r="A1395" s="316">
        <v>39330</v>
      </c>
      <c r="B1395" s="316" t="s">
        <v>37602</v>
      </c>
      <c r="C1395" s="316" t="s">
        <v>35729</v>
      </c>
      <c r="D1395" s="591" t="s">
        <v>13507</v>
      </c>
    </row>
    <row r="1396" spans="1:4" x14ac:dyDescent="0.2">
      <c r="A1396" s="316">
        <v>39332</v>
      </c>
      <c r="B1396" s="316" t="s">
        <v>37603</v>
      </c>
      <c r="C1396" s="316" t="s">
        <v>35729</v>
      </c>
      <c r="D1396" s="591" t="s">
        <v>18060</v>
      </c>
    </row>
    <row r="1397" spans="1:4" x14ac:dyDescent="0.2">
      <c r="A1397" s="316">
        <v>39331</v>
      </c>
      <c r="B1397" s="316" t="s">
        <v>37604</v>
      </c>
      <c r="C1397" s="316" t="s">
        <v>35729</v>
      </c>
      <c r="D1397" s="591" t="s">
        <v>18087</v>
      </c>
    </row>
    <row r="1398" spans="1:4" x14ac:dyDescent="0.2">
      <c r="A1398" s="316">
        <v>39333</v>
      </c>
      <c r="B1398" s="316" t="s">
        <v>37605</v>
      </c>
      <c r="C1398" s="316" t="s">
        <v>35729</v>
      </c>
      <c r="D1398" s="591" t="s">
        <v>2818</v>
      </c>
    </row>
    <row r="1399" spans="1:4" x14ac:dyDescent="0.2">
      <c r="A1399" s="316">
        <v>39335</v>
      </c>
      <c r="B1399" s="316" t="s">
        <v>37606</v>
      </c>
      <c r="C1399" s="316" t="s">
        <v>35729</v>
      </c>
      <c r="D1399" s="591" t="s">
        <v>16471</v>
      </c>
    </row>
    <row r="1400" spans="1:4" x14ac:dyDescent="0.2">
      <c r="A1400" s="316">
        <v>39334</v>
      </c>
      <c r="B1400" s="316" t="s">
        <v>37607</v>
      </c>
      <c r="C1400" s="316" t="s">
        <v>35729</v>
      </c>
      <c r="D1400" s="591" t="s">
        <v>3881</v>
      </c>
    </row>
    <row r="1401" spans="1:4" x14ac:dyDescent="0.2">
      <c r="A1401" s="316">
        <v>12016</v>
      </c>
      <c r="B1401" s="316" t="s">
        <v>37608</v>
      </c>
      <c r="C1401" s="316" t="s">
        <v>35729</v>
      </c>
      <c r="D1401" s="591" t="s">
        <v>2334</v>
      </c>
    </row>
    <row r="1402" spans="1:4" x14ac:dyDescent="0.2">
      <c r="A1402" s="316">
        <v>12015</v>
      </c>
      <c r="B1402" s="316" t="s">
        <v>37609</v>
      </c>
      <c r="C1402" s="316" t="s">
        <v>35729</v>
      </c>
      <c r="D1402" s="591" t="s">
        <v>27874</v>
      </c>
    </row>
    <row r="1403" spans="1:4" x14ac:dyDescent="0.2">
      <c r="A1403" s="316">
        <v>12020</v>
      </c>
      <c r="B1403" s="316" t="s">
        <v>37610</v>
      </c>
      <c r="C1403" s="316" t="s">
        <v>35729</v>
      </c>
      <c r="D1403" s="591" t="s">
        <v>2334</v>
      </c>
    </row>
    <row r="1404" spans="1:4" x14ac:dyDescent="0.2">
      <c r="A1404" s="316">
        <v>12019</v>
      </c>
      <c r="B1404" s="316" t="s">
        <v>37611</v>
      </c>
      <c r="C1404" s="316" t="s">
        <v>35729</v>
      </c>
      <c r="D1404" s="591" t="s">
        <v>27874</v>
      </c>
    </row>
    <row r="1405" spans="1:4" x14ac:dyDescent="0.2">
      <c r="A1405" s="316">
        <v>39336</v>
      </c>
      <c r="B1405" s="316" t="s">
        <v>37612</v>
      </c>
      <c r="C1405" s="316" t="s">
        <v>35729</v>
      </c>
      <c r="D1405" s="591" t="s">
        <v>13507</v>
      </c>
    </row>
    <row r="1406" spans="1:4" x14ac:dyDescent="0.2">
      <c r="A1406" s="316">
        <v>39338</v>
      </c>
      <c r="B1406" s="316" t="s">
        <v>37613</v>
      </c>
      <c r="C1406" s="316" t="s">
        <v>35729</v>
      </c>
      <c r="D1406" s="591" t="s">
        <v>18060</v>
      </c>
    </row>
    <row r="1407" spans="1:4" x14ac:dyDescent="0.2">
      <c r="A1407" s="316">
        <v>39337</v>
      </c>
      <c r="B1407" s="316" t="s">
        <v>37614</v>
      </c>
      <c r="C1407" s="316" t="s">
        <v>35729</v>
      </c>
      <c r="D1407" s="591" t="s">
        <v>18087</v>
      </c>
    </row>
    <row r="1408" spans="1:4" x14ac:dyDescent="0.2">
      <c r="A1408" s="316">
        <v>39341</v>
      </c>
      <c r="B1408" s="316" t="s">
        <v>37615</v>
      </c>
      <c r="C1408" s="316" t="s">
        <v>35729</v>
      </c>
      <c r="D1408" s="591" t="s">
        <v>18640</v>
      </c>
    </row>
    <row r="1409" spans="1:4" x14ac:dyDescent="0.2">
      <c r="A1409" s="316">
        <v>39340</v>
      </c>
      <c r="B1409" s="316" t="s">
        <v>37616</v>
      </c>
      <c r="C1409" s="316" t="s">
        <v>35729</v>
      </c>
      <c r="D1409" s="591" t="s">
        <v>18260</v>
      </c>
    </row>
    <row r="1410" spans="1:4" x14ac:dyDescent="0.2">
      <c r="A1410" s="316">
        <v>12025</v>
      </c>
      <c r="B1410" s="316" t="s">
        <v>37617</v>
      </c>
      <c r="C1410" s="316" t="s">
        <v>35729</v>
      </c>
      <c r="D1410" s="591" t="s">
        <v>354</v>
      </c>
    </row>
    <row r="1411" spans="1:4" x14ac:dyDescent="0.2">
      <c r="A1411" s="316">
        <v>39342</v>
      </c>
      <c r="B1411" s="316" t="s">
        <v>37618</v>
      </c>
      <c r="C1411" s="316" t="s">
        <v>35729</v>
      </c>
      <c r="D1411" s="591" t="s">
        <v>18640</v>
      </c>
    </row>
    <row r="1412" spans="1:4" x14ac:dyDescent="0.2">
      <c r="A1412" s="316">
        <v>39343</v>
      </c>
      <c r="B1412" s="316" t="s">
        <v>37619</v>
      </c>
      <c r="C1412" s="316" t="s">
        <v>35729</v>
      </c>
      <c r="D1412" s="591" t="s">
        <v>13627</v>
      </c>
    </row>
    <row r="1413" spans="1:4" x14ac:dyDescent="0.2">
      <c r="A1413" s="316">
        <v>39345</v>
      </c>
      <c r="B1413" s="316" t="s">
        <v>37620</v>
      </c>
      <c r="C1413" s="316" t="s">
        <v>35729</v>
      </c>
      <c r="D1413" s="591" t="s">
        <v>1299</v>
      </c>
    </row>
    <row r="1414" spans="1:4" x14ac:dyDescent="0.2">
      <c r="A1414" s="316">
        <v>39344</v>
      </c>
      <c r="B1414" s="316" t="s">
        <v>37621</v>
      </c>
      <c r="C1414" s="316" t="s">
        <v>35729</v>
      </c>
      <c r="D1414" s="591" t="s">
        <v>5411</v>
      </c>
    </row>
    <row r="1415" spans="1:4" x14ac:dyDescent="0.2">
      <c r="A1415" s="316">
        <v>12623</v>
      </c>
      <c r="B1415" s="316" t="s">
        <v>37622</v>
      </c>
      <c r="C1415" s="316" t="s">
        <v>35763</v>
      </c>
      <c r="D1415" s="591" t="s">
        <v>2974</v>
      </c>
    </row>
    <row r="1416" spans="1:4" x14ac:dyDescent="0.2">
      <c r="A1416" s="316">
        <v>34498</v>
      </c>
      <c r="B1416" s="316" t="s">
        <v>37623</v>
      </c>
      <c r="C1416" s="316" t="s">
        <v>35729</v>
      </c>
      <c r="D1416" s="591" t="s">
        <v>37624</v>
      </c>
    </row>
    <row r="1417" spans="1:4" x14ac:dyDescent="0.2">
      <c r="A1417" s="316">
        <v>13244</v>
      </c>
      <c r="B1417" s="316" t="s">
        <v>37625</v>
      </c>
      <c r="C1417" s="316" t="s">
        <v>35729</v>
      </c>
      <c r="D1417" s="591" t="s">
        <v>18987</v>
      </c>
    </row>
    <row r="1418" spans="1:4" x14ac:dyDescent="0.2">
      <c r="A1418" s="316">
        <v>38998</v>
      </c>
      <c r="B1418" s="316" t="s">
        <v>37626</v>
      </c>
      <c r="C1418" s="316" t="s">
        <v>35729</v>
      </c>
      <c r="D1418" s="591" t="s">
        <v>743</v>
      </c>
    </row>
    <row r="1419" spans="1:4" x14ac:dyDescent="0.2">
      <c r="A1419" s="316">
        <v>38999</v>
      </c>
      <c r="B1419" s="316" t="s">
        <v>37627</v>
      </c>
      <c r="C1419" s="316" t="s">
        <v>35729</v>
      </c>
      <c r="D1419" s="591" t="s">
        <v>30313</v>
      </c>
    </row>
    <row r="1420" spans="1:4" x14ac:dyDescent="0.2">
      <c r="A1420" s="316">
        <v>38996</v>
      </c>
      <c r="B1420" s="316" t="s">
        <v>37628</v>
      </c>
      <c r="C1420" s="316" t="s">
        <v>35729</v>
      </c>
      <c r="D1420" s="591" t="s">
        <v>30212</v>
      </c>
    </row>
    <row r="1421" spans="1:4" x14ac:dyDescent="0.2">
      <c r="A1421" s="316">
        <v>38997</v>
      </c>
      <c r="B1421" s="316" t="s">
        <v>37629</v>
      </c>
      <c r="C1421" s="316" t="s">
        <v>35729</v>
      </c>
      <c r="D1421" s="591" t="s">
        <v>7170</v>
      </c>
    </row>
    <row r="1422" spans="1:4" x14ac:dyDescent="0.2">
      <c r="A1422" s="316">
        <v>39862</v>
      </c>
      <c r="B1422" s="316" t="s">
        <v>37630</v>
      </c>
      <c r="C1422" s="316" t="s">
        <v>35729</v>
      </c>
      <c r="D1422" s="591" t="s">
        <v>1054</v>
      </c>
    </row>
    <row r="1423" spans="1:4" x14ac:dyDescent="0.2">
      <c r="A1423" s="316">
        <v>39863</v>
      </c>
      <c r="B1423" s="316" t="s">
        <v>37631</v>
      </c>
      <c r="C1423" s="316" t="s">
        <v>35729</v>
      </c>
      <c r="D1423" s="591" t="s">
        <v>5154</v>
      </c>
    </row>
    <row r="1424" spans="1:4" x14ac:dyDescent="0.2">
      <c r="A1424" s="316">
        <v>39864</v>
      </c>
      <c r="B1424" s="316" t="s">
        <v>37632</v>
      </c>
      <c r="C1424" s="316" t="s">
        <v>35729</v>
      </c>
      <c r="D1424" s="591" t="s">
        <v>14486</v>
      </c>
    </row>
    <row r="1425" spans="1:4" x14ac:dyDescent="0.2">
      <c r="A1425" s="316">
        <v>39865</v>
      </c>
      <c r="B1425" s="316" t="s">
        <v>37633</v>
      </c>
      <c r="C1425" s="316" t="s">
        <v>35729</v>
      </c>
      <c r="D1425" s="591" t="s">
        <v>37634</v>
      </c>
    </row>
    <row r="1426" spans="1:4" x14ac:dyDescent="0.2">
      <c r="A1426" s="316">
        <v>2517</v>
      </c>
      <c r="B1426" s="316" t="s">
        <v>37635</v>
      </c>
      <c r="C1426" s="316" t="s">
        <v>35729</v>
      </c>
      <c r="D1426" s="591" t="s">
        <v>37636</v>
      </c>
    </row>
    <row r="1427" spans="1:4" x14ac:dyDescent="0.2">
      <c r="A1427" s="316">
        <v>2522</v>
      </c>
      <c r="B1427" s="316" t="s">
        <v>37637</v>
      </c>
      <c r="C1427" s="316" t="s">
        <v>35729</v>
      </c>
      <c r="D1427" s="591" t="s">
        <v>664</v>
      </c>
    </row>
    <row r="1428" spans="1:4" x14ac:dyDescent="0.2">
      <c r="A1428" s="316">
        <v>2548</v>
      </c>
      <c r="B1428" s="316" t="s">
        <v>37638</v>
      </c>
      <c r="C1428" s="316" t="s">
        <v>35729</v>
      </c>
      <c r="D1428" s="591" t="s">
        <v>665</v>
      </c>
    </row>
    <row r="1429" spans="1:4" x14ac:dyDescent="0.2">
      <c r="A1429" s="316">
        <v>2516</v>
      </c>
      <c r="B1429" s="316" t="s">
        <v>37639</v>
      </c>
      <c r="C1429" s="316" t="s">
        <v>35729</v>
      </c>
      <c r="D1429" s="591" t="s">
        <v>514</v>
      </c>
    </row>
    <row r="1430" spans="1:4" x14ac:dyDescent="0.2">
      <c r="A1430" s="316">
        <v>2518</v>
      </c>
      <c r="B1430" s="316" t="s">
        <v>37640</v>
      </c>
      <c r="C1430" s="316" t="s">
        <v>35729</v>
      </c>
      <c r="D1430" s="591" t="s">
        <v>37641</v>
      </c>
    </row>
    <row r="1431" spans="1:4" x14ac:dyDescent="0.2">
      <c r="A1431" s="316">
        <v>2521</v>
      </c>
      <c r="B1431" s="316" t="s">
        <v>37642</v>
      </c>
      <c r="C1431" s="316" t="s">
        <v>35729</v>
      </c>
      <c r="D1431" s="591" t="s">
        <v>37643</v>
      </c>
    </row>
    <row r="1432" spans="1:4" x14ac:dyDescent="0.2">
      <c r="A1432" s="316">
        <v>2515</v>
      </c>
      <c r="B1432" s="316" t="s">
        <v>37644</v>
      </c>
      <c r="C1432" s="316" t="s">
        <v>35729</v>
      </c>
      <c r="D1432" s="591" t="s">
        <v>666</v>
      </c>
    </row>
    <row r="1433" spans="1:4" x14ac:dyDescent="0.2">
      <c r="A1433" s="316">
        <v>2519</v>
      </c>
      <c r="B1433" s="316" t="s">
        <v>37645</v>
      </c>
      <c r="C1433" s="316" t="s">
        <v>35729</v>
      </c>
      <c r="D1433" s="591" t="s">
        <v>31007</v>
      </c>
    </row>
    <row r="1434" spans="1:4" x14ac:dyDescent="0.2">
      <c r="A1434" s="316">
        <v>2520</v>
      </c>
      <c r="B1434" s="316" t="s">
        <v>37646</v>
      </c>
      <c r="C1434" s="316" t="s">
        <v>35729</v>
      </c>
      <c r="D1434" s="591" t="s">
        <v>37647</v>
      </c>
    </row>
    <row r="1435" spans="1:4" x14ac:dyDescent="0.2">
      <c r="A1435" s="316">
        <v>1602</v>
      </c>
      <c r="B1435" s="316" t="s">
        <v>37648</v>
      </c>
      <c r="C1435" s="316" t="s">
        <v>35729</v>
      </c>
      <c r="D1435" s="591" t="s">
        <v>34105</v>
      </c>
    </row>
    <row r="1436" spans="1:4" x14ac:dyDescent="0.2">
      <c r="A1436" s="316">
        <v>1601</v>
      </c>
      <c r="B1436" s="316" t="s">
        <v>37649</v>
      </c>
      <c r="C1436" s="316" t="s">
        <v>35729</v>
      </c>
      <c r="D1436" s="591" t="s">
        <v>26142</v>
      </c>
    </row>
    <row r="1437" spans="1:4" x14ac:dyDescent="0.2">
      <c r="A1437" s="316">
        <v>1598</v>
      </c>
      <c r="B1437" s="316" t="s">
        <v>37650</v>
      </c>
      <c r="C1437" s="316" t="s">
        <v>35729</v>
      </c>
      <c r="D1437" s="591" t="s">
        <v>662</v>
      </c>
    </row>
    <row r="1438" spans="1:4" x14ac:dyDescent="0.2">
      <c r="A1438" s="316">
        <v>1600</v>
      </c>
      <c r="B1438" s="316" t="s">
        <v>37651</v>
      </c>
      <c r="C1438" s="316" t="s">
        <v>35729</v>
      </c>
      <c r="D1438" s="591" t="s">
        <v>7161</v>
      </c>
    </row>
    <row r="1439" spans="1:4" x14ac:dyDescent="0.2">
      <c r="A1439" s="316">
        <v>1603</v>
      </c>
      <c r="B1439" s="316" t="s">
        <v>37652</v>
      </c>
      <c r="C1439" s="316" t="s">
        <v>35729</v>
      </c>
      <c r="D1439" s="591" t="s">
        <v>18942</v>
      </c>
    </row>
    <row r="1440" spans="1:4" x14ac:dyDescent="0.2">
      <c r="A1440" s="316">
        <v>1599</v>
      </c>
      <c r="B1440" s="316" t="s">
        <v>37653</v>
      </c>
      <c r="C1440" s="316" t="s">
        <v>35729</v>
      </c>
      <c r="D1440" s="591" t="s">
        <v>24861</v>
      </c>
    </row>
    <row r="1441" spans="1:4" x14ac:dyDescent="0.2">
      <c r="A1441" s="316">
        <v>1597</v>
      </c>
      <c r="B1441" s="316" t="s">
        <v>37654</v>
      </c>
      <c r="C1441" s="316" t="s">
        <v>35729</v>
      </c>
      <c r="D1441" s="591" t="s">
        <v>590</v>
      </c>
    </row>
    <row r="1442" spans="1:4" x14ac:dyDescent="0.2">
      <c r="A1442" s="316">
        <v>39600</v>
      </c>
      <c r="B1442" s="316" t="s">
        <v>37655</v>
      </c>
      <c r="C1442" s="316" t="s">
        <v>35729</v>
      </c>
      <c r="D1442" s="591" t="s">
        <v>568</v>
      </c>
    </row>
    <row r="1443" spans="1:4" x14ac:dyDescent="0.2">
      <c r="A1443" s="316">
        <v>39601</v>
      </c>
      <c r="B1443" s="316" t="s">
        <v>37656</v>
      </c>
      <c r="C1443" s="316" t="s">
        <v>35729</v>
      </c>
      <c r="D1443" s="591" t="s">
        <v>921</v>
      </c>
    </row>
    <row r="1444" spans="1:4" x14ac:dyDescent="0.2">
      <c r="A1444" s="316">
        <v>39602</v>
      </c>
      <c r="B1444" s="316" t="s">
        <v>37657</v>
      </c>
      <c r="C1444" s="316" t="s">
        <v>35729</v>
      </c>
      <c r="D1444" s="591" t="s">
        <v>489</v>
      </c>
    </row>
    <row r="1445" spans="1:4" x14ac:dyDescent="0.2">
      <c r="A1445" s="316">
        <v>39603</v>
      </c>
      <c r="B1445" s="316" t="s">
        <v>37658</v>
      </c>
      <c r="C1445" s="316" t="s">
        <v>35729</v>
      </c>
      <c r="D1445" s="591" t="s">
        <v>337</v>
      </c>
    </row>
    <row r="1446" spans="1:4" x14ac:dyDescent="0.2">
      <c r="A1446" s="316">
        <v>11821</v>
      </c>
      <c r="B1446" s="316" t="s">
        <v>37659</v>
      </c>
      <c r="C1446" s="316" t="s">
        <v>35729</v>
      </c>
      <c r="D1446" s="591" t="s">
        <v>4151</v>
      </c>
    </row>
    <row r="1447" spans="1:4" x14ac:dyDescent="0.2">
      <c r="A1447" s="316">
        <v>1562</v>
      </c>
      <c r="B1447" s="316" t="s">
        <v>37660</v>
      </c>
      <c r="C1447" s="316" t="s">
        <v>35729</v>
      </c>
      <c r="D1447" s="591" t="s">
        <v>1317</v>
      </c>
    </row>
    <row r="1448" spans="1:4" x14ac:dyDescent="0.2">
      <c r="A1448" s="316">
        <v>1563</v>
      </c>
      <c r="B1448" s="316" t="s">
        <v>37661</v>
      </c>
      <c r="C1448" s="316" t="s">
        <v>35729</v>
      </c>
      <c r="D1448" s="591" t="s">
        <v>871</v>
      </c>
    </row>
    <row r="1449" spans="1:4" x14ac:dyDescent="0.2">
      <c r="A1449" s="316">
        <v>11856</v>
      </c>
      <c r="B1449" s="316" t="s">
        <v>37662</v>
      </c>
      <c r="C1449" s="316" t="s">
        <v>35729</v>
      </c>
      <c r="D1449" s="591" t="s">
        <v>1019</v>
      </c>
    </row>
    <row r="1450" spans="1:4" x14ac:dyDescent="0.2">
      <c r="A1450" s="316">
        <v>11857</v>
      </c>
      <c r="B1450" s="316" t="s">
        <v>37663</v>
      </c>
      <c r="C1450" s="316" t="s">
        <v>35729</v>
      </c>
      <c r="D1450" s="591" t="s">
        <v>1301</v>
      </c>
    </row>
    <row r="1451" spans="1:4" x14ac:dyDescent="0.2">
      <c r="A1451" s="316">
        <v>11858</v>
      </c>
      <c r="B1451" s="316" t="s">
        <v>37664</v>
      </c>
      <c r="C1451" s="316" t="s">
        <v>35729</v>
      </c>
      <c r="D1451" s="591" t="s">
        <v>34323</v>
      </c>
    </row>
    <row r="1452" spans="1:4" x14ac:dyDescent="0.2">
      <c r="A1452" s="316">
        <v>1539</v>
      </c>
      <c r="B1452" s="316" t="s">
        <v>37665</v>
      </c>
      <c r="C1452" s="316" t="s">
        <v>35729</v>
      </c>
      <c r="D1452" s="591" t="s">
        <v>757</v>
      </c>
    </row>
    <row r="1453" spans="1:4" x14ac:dyDescent="0.2">
      <c r="A1453" s="316">
        <v>11859</v>
      </c>
      <c r="B1453" s="316" t="s">
        <v>37666</v>
      </c>
      <c r="C1453" s="316" t="s">
        <v>35729</v>
      </c>
      <c r="D1453" s="591" t="s">
        <v>583</v>
      </c>
    </row>
    <row r="1454" spans="1:4" x14ac:dyDescent="0.2">
      <c r="A1454" s="316">
        <v>1550</v>
      </c>
      <c r="B1454" s="316" t="s">
        <v>37667</v>
      </c>
      <c r="C1454" s="316" t="s">
        <v>35729</v>
      </c>
      <c r="D1454" s="591" t="s">
        <v>201</v>
      </c>
    </row>
    <row r="1455" spans="1:4" x14ac:dyDescent="0.2">
      <c r="A1455" s="316">
        <v>11854</v>
      </c>
      <c r="B1455" s="316" t="s">
        <v>37668</v>
      </c>
      <c r="C1455" s="316" t="s">
        <v>35729</v>
      </c>
      <c r="D1455" s="591" t="s">
        <v>3884</v>
      </c>
    </row>
    <row r="1456" spans="1:4" x14ac:dyDescent="0.2">
      <c r="A1456" s="316">
        <v>11862</v>
      </c>
      <c r="B1456" s="316" t="s">
        <v>37669</v>
      </c>
      <c r="C1456" s="316" t="s">
        <v>35729</v>
      </c>
      <c r="D1456" s="591" t="s">
        <v>7054</v>
      </c>
    </row>
    <row r="1457" spans="1:4" x14ac:dyDescent="0.2">
      <c r="A1457" s="316">
        <v>11863</v>
      </c>
      <c r="B1457" s="316" t="s">
        <v>37670</v>
      </c>
      <c r="C1457" s="316" t="s">
        <v>35729</v>
      </c>
      <c r="D1457" s="591" t="s">
        <v>982</v>
      </c>
    </row>
    <row r="1458" spans="1:4" x14ac:dyDescent="0.2">
      <c r="A1458" s="316">
        <v>11855</v>
      </c>
      <c r="B1458" s="316" t="s">
        <v>37671</v>
      </c>
      <c r="C1458" s="316" t="s">
        <v>35729</v>
      </c>
      <c r="D1458" s="591" t="s">
        <v>13489</v>
      </c>
    </row>
    <row r="1459" spans="1:4" x14ac:dyDescent="0.2">
      <c r="A1459" s="316">
        <v>11864</v>
      </c>
      <c r="B1459" s="316" t="s">
        <v>37672</v>
      </c>
      <c r="C1459" s="316" t="s">
        <v>35729</v>
      </c>
      <c r="D1459" s="591" t="s">
        <v>13746</v>
      </c>
    </row>
    <row r="1460" spans="1:4" x14ac:dyDescent="0.2">
      <c r="A1460" s="316">
        <v>2527</v>
      </c>
      <c r="B1460" s="316" t="s">
        <v>37673</v>
      </c>
      <c r="C1460" s="316" t="s">
        <v>35729</v>
      </c>
      <c r="D1460" s="591" t="s">
        <v>561</v>
      </c>
    </row>
    <row r="1461" spans="1:4" x14ac:dyDescent="0.2">
      <c r="A1461" s="316">
        <v>2526</v>
      </c>
      <c r="B1461" s="316" t="s">
        <v>37674</v>
      </c>
      <c r="C1461" s="316" t="s">
        <v>35729</v>
      </c>
      <c r="D1461" s="591" t="s">
        <v>680</v>
      </c>
    </row>
    <row r="1462" spans="1:4" x14ac:dyDescent="0.2">
      <c r="A1462" s="316">
        <v>2487</v>
      </c>
      <c r="B1462" s="316" t="s">
        <v>37675</v>
      </c>
      <c r="C1462" s="316" t="s">
        <v>35729</v>
      </c>
      <c r="D1462" s="591" t="s">
        <v>19970</v>
      </c>
    </row>
    <row r="1463" spans="1:4" x14ac:dyDescent="0.2">
      <c r="A1463" s="316">
        <v>2483</v>
      </c>
      <c r="B1463" s="316" t="s">
        <v>37676</v>
      </c>
      <c r="C1463" s="316" t="s">
        <v>35729</v>
      </c>
      <c r="D1463" s="591" t="s">
        <v>681</v>
      </c>
    </row>
    <row r="1464" spans="1:4" x14ac:dyDescent="0.2">
      <c r="A1464" s="316">
        <v>2528</v>
      </c>
      <c r="B1464" s="316" t="s">
        <v>37677</v>
      </c>
      <c r="C1464" s="316" t="s">
        <v>35729</v>
      </c>
      <c r="D1464" s="591" t="s">
        <v>402</v>
      </c>
    </row>
    <row r="1465" spans="1:4" x14ac:dyDescent="0.2">
      <c r="A1465" s="316">
        <v>2489</v>
      </c>
      <c r="B1465" s="316" t="s">
        <v>37678</v>
      </c>
      <c r="C1465" s="316" t="s">
        <v>35729</v>
      </c>
      <c r="D1465" s="591" t="s">
        <v>682</v>
      </c>
    </row>
    <row r="1466" spans="1:4" x14ac:dyDescent="0.2">
      <c r="A1466" s="316">
        <v>2488</v>
      </c>
      <c r="B1466" s="316" t="s">
        <v>37679</v>
      </c>
      <c r="C1466" s="316" t="s">
        <v>35729</v>
      </c>
      <c r="D1466" s="591" t="s">
        <v>184</v>
      </c>
    </row>
    <row r="1467" spans="1:4" x14ac:dyDescent="0.2">
      <c r="A1467" s="316">
        <v>2484</v>
      </c>
      <c r="B1467" s="316" t="s">
        <v>37680</v>
      </c>
      <c r="C1467" s="316" t="s">
        <v>35729</v>
      </c>
      <c r="D1467" s="591" t="s">
        <v>37681</v>
      </c>
    </row>
    <row r="1468" spans="1:4" x14ac:dyDescent="0.2">
      <c r="A1468" s="316">
        <v>2485</v>
      </c>
      <c r="B1468" s="316" t="s">
        <v>37682</v>
      </c>
      <c r="C1468" s="316" t="s">
        <v>35729</v>
      </c>
      <c r="D1468" s="591" t="s">
        <v>30737</v>
      </c>
    </row>
    <row r="1469" spans="1:4" x14ac:dyDescent="0.2">
      <c r="A1469" s="316">
        <v>38005</v>
      </c>
      <c r="B1469" s="316" t="s">
        <v>37683</v>
      </c>
      <c r="C1469" s="316" t="s">
        <v>35729</v>
      </c>
      <c r="D1469" s="591" t="s">
        <v>5365</v>
      </c>
    </row>
    <row r="1470" spans="1:4" x14ac:dyDescent="0.2">
      <c r="A1470" s="316">
        <v>38006</v>
      </c>
      <c r="B1470" s="316" t="s">
        <v>37684</v>
      </c>
      <c r="C1470" s="316" t="s">
        <v>35729</v>
      </c>
      <c r="D1470" s="591" t="s">
        <v>635</v>
      </c>
    </row>
    <row r="1471" spans="1:4" x14ac:dyDescent="0.2">
      <c r="A1471" s="316">
        <v>38428</v>
      </c>
      <c r="B1471" s="316" t="s">
        <v>37685</v>
      </c>
      <c r="C1471" s="316" t="s">
        <v>35729</v>
      </c>
      <c r="D1471" s="591" t="s">
        <v>30388</v>
      </c>
    </row>
    <row r="1472" spans="1:4" x14ac:dyDescent="0.2">
      <c r="A1472" s="316">
        <v>38007</v>
      </c>
      <c r="B1472" s="316" t="s">
        <v>37686</v>
      </c>
      <c r="C1472" s="316" t="s">
        <v>35729</v>
      </c>
      <c r="D1472" s="591" t="s">
        <v>5548</v>
      </c>
    </row>
    <row r="1473" spans="1:4" x14ac:dyDescent="0.2">
      <c r="A1473" s="316">
        <v>38008</v>
      </c>
      <c r="B1473" s="316" t="s">
        <v>37687</v>
      </c>
      <c r="C1473" s="316" t="s">
        <v>35729</v>
      </c>
      <c r="D1473" s="591" t="s">
        <v>37688</v>
      </c>
    </row>
    <row r="1474" spans="1:4" x14ac:dyDescent="0.2">
      <c r="A1474" s="316">
        <v>38009</v>
      </c>
      <c r="B1474" s="316" t="s">
        <v>37689</v>
      </c>
      <c r="C1474" s="316" t="s">
        <v>35729</v>
      </c>
      <c r="D1474" s="591" t="s">
        <v>37690</v>
      </c>
    </row>
    <row r="1475" spans="1:4" x14ac:dyDescent="0.2">
      <c r="A1475" s="316">
        <v>39279</v>
      </c>
      <c r="B1475" s="316" t="s">
        <v>37691</v>
      </c>
      <c r="C1475" s="316" t="s">
        <v>35729</v>
      </c>
      <c r="D1475" s="591" t="s">
        <v>14303</v>
      </c>
    </row>
    <row r="1476" spans="1:4" x14ac:dyDescent="0.2">
      <c r="A1476" s="316">
        <v>38845</v>
      </c>
      <c r="B1476" s="316" t="s">
        <v>37692</v>
      </c>
      <c r="C1476" s="316" t="s">
        <v>35729</v>
      </c>
      <c r="D1476" s="591" t="s">
        <v>1048</v>
      </c>
    </row>
    <row r="1477" spans="1:4" x14ac:dyDescent="0.2">
      <c r="A1477" s="316">
        <v>39280</v>
      </c>
      <c r="B1477" s="316" t="s">
        <v>37693</v>
      </c>
      <c r="C1477" s="316" t="s">
        <v>35729</v>
      </c>
      <c r="D1477" s="591" t="s">
        <v>35244</v>
      </c>
    </row>
    <row r="1478" spans="1:4" x14ac:dyDescent="0.2">
      <c r="A1478" s="316">
        <v>39281</v>
      </c>
      <c r="B1478" s="316" t="s">
        <v>37694</v>
      </c>
      <c r="C1478" s="316" t="s">
        <v>35729</v>
      </c>
      <c r="D1478" s="591" t="s">
        <v>1435</v>
      </c>
    </row>
    <row r="1479" spans="1:4" x14ac:dyDescent="0.2">
      <c r="A1479" s="316">
        <v>38849</v>
      </c>
      <c r="B1479" s="316" t="s">
        <v>37695</v>
      </c>
      <c r="C1479" s="316" t="s">
        <v>35729</v>
      </c>
      <c r="D1479" s="591" t="s">
        <v>629</v>
      </c>
    </row>
    <row r="1480" spans="1:4" x14ac:dyDescent="0.2">
      <c r="A1480" s="316">
        <v>39282</v>
      </c>
      <c r="B1480" s="316" t="s">
        <v>37696</v>
      </c>
      <c r="C1480" s="316" t="s">
        <v>35729</v>
      </c>
      <c r="D1480" s="591" t="s">
        <v>14462</v>
      </c>
    </row>
    <row r="1481" spans="1:4" x14ac:dyDescent="0.2">
      <c r="A1481" s="316">
        <v>38852</v>
      </c>
      <c r="B1481" s="316" t="s">
        <v>37697</v>
      </c>
      <c r="C1481" s="316" t="s">
        <v>35729</v>
      </c>
      <c r="D1481" s="591" t="s">
        <v>30031</v>
      </c>
    </row>
    <row r="1482" spans="1:4" x14ac:dyDescent="0.2">
      <c r="A1482" s="316">
        <v>38844</v>
      </c>
      <c r="B1482" s="316" t="s">
        <v>37698</v>
      </c>
      <c r="C1482" s="316" t="s">
        <v>35729</v>
      </c>
      <c r="D1482" s="591" t="s">
        <v>1098</v>
      </c>
    </row>
    <row r="1483" spans="1:4" x14ac:dyDescent="0.2">
      <c r="A1483" s="316">
        <v>38846</v>
      </c>
      <c r="B1483" s="316" t="s">
        <v>37699</v>
      </c>
      <c r="C1483" s="316" t="s">
        <v>35729</v>
      </c>
      <c r="D1483" s="591" t="s">
        <v>5568</v>
      </c>
    </row>
    <row r="1484" spans="1:4" x14ac:dyDescent="0.2">
      <c r="A1484" s="316">
        <v>38847</v>
      </c>
      <c r="B1484" s="316" t="s">
        <v>37700</v>
      </c>
      <c r="C1484" s="316" t="s">
        <v>35729</v>
      </c>
      <c r="D1484" s="591" t="s">
        <v>508</v>
      </c>
    </row>
    <row r="1485" spans="1:4" x14ac:dyDescent="0.2">
      <c r="A1485" s="316">
        <v>38850</v>
      </c>
      <c r="B1485" s="316" t="s">
        <v>37701</v>
      </c>
      <c r="C1485" s="316" t="s">
        <v>35729</v>
      </c>
      <c r="D1485" s="591" t="s">
        <v>758</v>
      </c>
    </row>
    <row r="1486" spans="1:4" x14ac:dyDescent="0.2">
      <c r="A1486" s="316">
        <v>38848</v>
      </c>
      <c r="B1486" s="316" t="s">
        <v>37702</v>
      </c>
      <c r="C1486" s="316" t="s">
        <v>35729</v>
      </c>
      <c r="D1486" s="591" t="s">
        <v>36829</v>
      </c>
    </row>
    <row r="1487" spans="1:4" x14ac:dyDescent="0.2">
      <c r="A1487" s="316">
        <v>38851</v>
      </c>
      <c r="B1487" s="316" t="s">
        <v>37703</v>
      </c>
      <c r="C1487" s="316" t="s">
        <v>35729</v>
      </c>
      <c r="D1487" s="591" t="s">
        <v>26238</v>
      </c>
    </row>
    <row r="1488" spans="1:4" x14ac:dyDescent="0.2">
      <c r="A1488" s="316">
        <v>38860</v>
      </c>
      <c r="B1488" s="316" t="s">
        <v>37704</v>
      </c>
      <c r="C1488" s="316" t="s">
        <v>35729</v>
      </c>
      <c r="D1488" s="591" t="s">
        <v>5215</v>
      </c>
    </row>
    <row r="1489" spans="1:4" x14ac:dyDescent="0.2">
      <c r="A1489" s="316">
        <v>38861</v>
      </c>
      <c r="B1489" s="316" t="s">
        <v>37705</v>
      </c>
      <c r="C1489" s="316" t="s">
        <v>35729</v>
      </c>
      <c r="D1489" s="591" t="s">
        <v>4752</v>
      </c>
    </row>
    <row r="1490" spans="1:4" x14ac:dyDescent="0.2">
      <c r="A1490" s="316">
        <v>38862</v>
      </c>
      <c r="B1490" s="316" t="s">
        <v>37706</v>
      </c>
      <c r="C1490" s="316" t="s">
        <v>35729</v>
      </c>
      <c r="D1490" s="591" t="s">
        <v>4781</v>
      </c>
    </row>
    <row r="1491" spans="1:4" x14ac:dyDescent="0.2">
      <c r="A1491" s="316">
        <v>38863</v>
      </c>
      <c r="B1491" s="316" t="s">
        <v>37707</v>
      </c>
      <c r="C1491" s="316" t="s">
        <v>35729</v>
      </c>
      <c r="D1491" s="591" t="s">
        <v>13626</v>
      </c>
    </row>
    <row r="1492" spans="1:4" x14ac:dyDescent="0.2">
      <c r="A1492" s="316">
        <v>38865</v>
      </c>
      <c r="B1492" s="316" t="s">
        <v>37708</v>
      </c>
      <c r="C1492" s="316" t="s">
        <v>35729</v>
      </c>
      <c r="D1492" s="591" t="s">
        <v>1251</v>
      </c>
    </row>
    <row r="1493" spans="1:4" x14ac:dyDescent="0.2">
      <c r="A1493" s="316">
        <v>38864</v>
      </c>
      <c r="B1493" s="316" t="s">
        <v>37709</v>
      </c>
      <c r="C1493" s="316" t="s">
        <v>35729</v>
      </c>
      <c r="D1493" s="591" t="s">
        <v>690</v>
      </c>
    </row>
    <row r="1494" spans="1:4" x14ac:dyDescent="0.2">
      <c r="A1494" s="316">
        <v>38866</v>
      </c>
      <c r="B1494" s="316" t="s">
        <v>37710</v>
      </c>
      <c r="C1494" s="316" t="s">
        <v>35729</v>
      </c>
      <c r="D1494" s="591" t="s">
        <v>5415</v>
      </c>
    </row>
    <row r="1495" spans="1:4" x14ac:dyDescent="0.2">
      <c r="A1495" s="316">
        <v>38868</v>
      </c>
      <c r="B1495" s="316" t="s">
        <v>37711</v>
      </c>
      <c r="C1495" s="316" t="s">
        <v>35729</v>
      </c>
      <c r="D1495" s="591" t="s">
        <v>18047</v>
      </c>
    </row>
    <row r="1496" spans="1:4" x14ac:dyDescent="0.2">
      <c r="A1496" s="316">
        <v>38853</v>
      </c>
      <c r="B1496" s="316" t="s">
        <v>37712</v>
      </c>
      <c r="C1496" s="316" t="s">
        <v>35729</v>
      </c>
      <c r="D1496" s="591" t="s">
        <v>3846</v>
      </c>
    </row>
    <row r="1497" spans="1:4" x14ac:dyDescent="0.2">
      <c r="A1497" s="316">
        <v>38854</v>
      </c>
      <c r="B1497" s="316" t="s">
        <v>37713</v>
      </c>
      <c r="C1497" s="316" t="s">
        <v>35729</v>
      </c>
      <c r="D1497" s="591" t="s">
        <v>568</v>
      </c>
    </row>
    <row r="1498" spans="1:4" x14ac:dyDescent="0.2">
      <c r="A1498" s="316">
        <v>38855</v>
      </c>
      <c r="B1498" s="316" t="s">
        <v>37714</v>
      </c>
      <c r="C1498" s="316" t="s">
        <v>35729</v>
      </c>
      <c r="D1498" s="591" t="s">
        <v>619</v>
      </c>
    </row>
    <row r="1499" spans="1:4" x14ac:dyDescent="0.2">
      <c r="A1499" s="316">
        <v>38856</v>
      </c>
      <c r="B1499" s="316" t="s">
        <v>37715</v>
      </c>
      <c r="C1499" s="316" t="s">
        <v>35729</v>
      </c>
      <c r="D1499" s="591" t="s">
        <v>13625</v>
      </c>
    </row>
    <row r="1500" spans="1:4" x14ac:dyDescent="0.2">
      <c r="A1500" s="316">
        <v>38857</v>
      </c>
      <c r="B1500" s="316" t="s">
        <v>37716</v>
      </c>
      <c r="C1500" s="316" t="s">
        <v>35729</v>
      </c>
      <c r="D1500" s="591" t="s">
        <v>931</v>
      </c>
    </row>
    <row r="1501" spans="1:4" x14ac:dyDescent="0.2">
      <c r="A1501" s="316">
        <v>38858</v>
      </c>
      <c r="B1501" s="316" t="s">
        <v>37717</v>
      </c>
      <c r="C1501" s="316" t="s">
        <v>35729</v>
      </c>
      <c r="D1501" s="591" t="s">
        <v>14141</v>
      </c>
    </row>
    <row r="1502" spans="1:4" x14ac:dyDescent="0.2">
      <c r="A1502" s="316">
        <v>38859</v>
      </c>
      <c r="B1502" s="316" t="s">
        <v>37718</v>
      </c>
      <c r="C1502" s="316" t="s">
        <v>35729</v>
      </c>
      <c r="D1502" s="591" t="s">
        <v>7270</v>
      </c>
    </row>
    <row r="1503" spans="1:4" x14ac:dyDescent="0.2">
      <c r="A1503" s="316">
        <v>1607</v>
      </c>
      <c r="B1503" s="316" t="s">
        <v>37719</v>
      </c>
      <c r="C1503" s="316" t="s">
        <v>37720</v>
      </c>
      <c r="D1503" s="591" t="s">
        <v>410</v>
      </c>
    </row>
    <row r="1504" spans="1:4" x14ac:dyDescent="0.2">
      <c r="A1504" s="316">
        <v>11467</v>
      </c>
      <c r="B1504" s="316" t="s">
        <v>37721</v>
      </c>
      <c r="C1504" s="316" t="s">
        <v>35729</v>
      </c>
      <c r="D1504" s="591" t="s">
        <v>965</v>
      </c>
    </row>
    <row r="1505" spans="1:4" x14ac:dyDescent="0.2">
      <c r="A1505" s="316">
        <v>38169</v>
      </c>
      <c r="B1505" s="316" t="s">
        <v>37722</v>
      </c>
      <c r="C1505" s="316" t="s">
        <v>37720</v>
      </c>
      <c r="D1505" s="591" t="s">
        <v>37723</v>
      </c>
    </row>
    <row r="1506" spans="1:4" x14ac:dyDescent="0.2">
      <c r="A1506" s="316">
        <v>6142</v>
      </c>
      <c r="B1506" s="316" t="s">
        <v>37724</v>
      </c>
      <c r="C1506" s="316" t="s">
        <v>35729</v>
      </c>
      <c r="D1506" s="591" t="s">
        <v>461</v>
      </c>
    </row>
    <row r="1507" spans="1:4" x14ac:dyDescent="0.2">
      <c r="A1507" s="316">
        <v>11686</v>
      </c>
      <c r="B1507" s="316" t="s">
        <v>37725</v>
      </c>
      <c r="C1507" s="316" t="s">
        <v>35729</v>
      </c>
      <c r="D1507" s="591" t="s">
        <v>697</v>
      </c>
    </row>
    <row r="1508" spans="1:4" x14ac:dyDescent="0.2">
      <c r="A1508" s="316">
        <v>37598</v>
      </c>
      <c r="B1508" s="316" t="s">
        <v>37726</v>
      </c>
      <c r="C1508" s="316" t="s">
        <v>35729</v>
      </c>
      <c r="D1508" s="591" t="s">
        <v>18886</v>
      </c>
    </row>
    <row r="1509" spans="1:4" x14ac:dyDescent="0.2">
      <c r="A1509" s="316">
        <v>25398</v>
      </c>
      <c r="B1509" s="316" t="s">
        <v>37727</v>
      </c>
      <c r="C1509" s="316" t="s">
        <v>35729</v>
      </c>
      <c r="D1509" s="591" t="s">
        <v>37728</v>
      </c>
    </row>
    <row r="1510" spans="1:4" x14ac:dyDescent="0.2">
      <c r="A1510" s="316">
        <v>25399</v>
      </c>
      <c r="B1510" s="316" t="s">
        <v>37729</v>
      </c>
      <c r="C1510" s="316" t="s">
        <v>35729</v>
      </c>
      <c r="D1510" s="591" t="s">
        <v>37730</v>
      </c>
    </row>
    <row r="1511" spans="1:4" x14ac:dyDescent="0.2">
      <c r="A1511" s="316">
        <v>10667</v>
      </c>
      <c r="B1511" s="316" t="s">
        <v>37731</v>
      </c>
      <c r="C1511" s="316" t="s">
        <v>35729</v>
      </c>
      <c r="D1511" s="591" t="s">
        <v>13642</v>
      </c>
    </row>
    <row r="1512" spans="1:4" x14ac:dyDescent="0.2">
      <c r="A1512" s="316">
        <v>1613</v>
      </c>
      <c r="B1512" s="316" t="s">
        <v>37732</v>
      </c>
      <c r="C1512" s="316" t="s">
        <v>35729</v>
      </c>
      <c r="D1512" s="591" t="s">
        <v>37733</v>
      </c>
    </row>
    <row r="1513" spans="1:4" x14ac:dyDescent="0.2">
      <c r="A1513" s="316">
        <v>1626</v>
      </c>
      <c r="B1513" s="316" t="s">
        <v>37734</v>
      </c>
      <c r="C1513" s="316" t="s">
        <v>35729</v>
      </c>
      <c r="D1513" s="591" t="s">
        <v>37735</v>
      </c>
    </row>
    <row r="1514" spans="1:4" x14ac:dyDescent="0.2">
      <c r="A1514" s="316">
        <v>1625</v>
      </c>
      <c r="B1514" s="316" t="s">
        <v>37736</v>
      </c>
      <c r="C1514" s="316" t="s">
        <v>35729</v>
      </c>
      <c r="D1514" s="591" t="s">
        <v>37737</v>
      </c>
    </row>
    <row r="1515" spans="1:4" x14ac:dyDescent="0.2">
      <c r="A1515" s="316">
        <v>1622</v>
      </c>
      <c r="B1515" s="316" t="s">
        <v>37738</v>
      </c>
      <c r="C1515" s="316" t="s">
        <v>35729</v>
      </c>
      <c r="D1515" s="591" t="s">
        <v>37739</v>
      </c>
    </row>
    <row r="1516" spans="1:4" x14ac:dyDescent="0.2">
      <c r="A1516" s="316">
        <v>1620</v>
      </c>
      <c r="B1516" s="316" t="s">
        <v>37740</v>
      </c>
      <c r="C1516" s="316" t="s">
        <v>35729</v>
      </c>
      <c r="D1516" s="591" t="s">
        <v>37741</v>
      </c>
    </row>
    <row r="1517" spans="1:4" x14ac:dyDescent="0.2">
      <c r="A1517" s="316">
        <v>1629</v>
      </c>
      <c r="B1517" s="316" t="s">
        <v>37742</v>
      </c>
      <c r="C1517" s="316" t="s">
        <v>35729</v>
      </c>
      <c r="D1517" s="591" t="s">
        <v>37743</v>
      </c>
    </row>
    <row r="1518" spans="1:4" x14ac:dyDescent="0.2">
      <c r="A1518" s="316">
        <v>1627</v>
      </c>
      <c r="B1518" s="316" t="s">
        <v>37744</v>
      </c>
      <c r="C1518" s="316" t="s">
        <v>35729</v>
      </c>
      <c r="D1518" s="591" t="s">
        <v>28835</v>
      </c>
    </row>
    <row r="1519" spans="1:4" x14ac:dyDescent="0.2">
      <c r="A1519" s="316">
        <v>1623</v>
      </c>
      <c r="B1519" s="316" t="s">
        <v>37745</v>
      </c>
      <c r="C1519" s="316" t="s">
        <v>35729</v>
      </c>
      <c r="D1519" s="591" t="s">
        <v>26698</v>
      </c>
    </row>
    <row r="1520" spans="1:4" x14ac:dyDescent="0.2">
      <c r="A1520" s="316">
        <v>1619</v>
      </c>
      <c r="B1520" s="316" t="s">
        <v>37746</v>
      </c>
      <c r="C1520" s="316" t="s">
        <v>35729</v>
      </c>
      <c r="D1520" s="591" t="s">
        <v>37747</v>
      </c>
    </row>
    <row r="1521" spans="1:4" x14ac:dyDescent="0.2">
      <c r="A1521" s="316">
        <v>1630</v>
      </c>
      <c r="B1521" s="316" t="s">
        <v>37748</v>
      </c>
      <c r="C1521" s="316" t="s">
        <v>35729</v>
      </c>
      <c r="D1521" s="591" t="s">
        <v>37749</v>
      </c>
    </row>
    <row r="1522" spans="1:4" x14ac:dyDescent="0.2">
      <c r="A1522" s="316">
        <v>1616</v>
      </c>
      <c r="B1522" s="316" t="s">
        <v>37750</v>
      </c>
      <c r="C1522" s="316" t="s">
        <v>35729</v>
      </c>
      <c r="D1522" s="591" t="s">
        <v>37751</v>
      </c>
    </row>
    <row r="1523" spans="1:4" x14ac:dyDescent="0.2">
      <c r="A1523" s="316">
        <v>1614</v>
      </c>
      <c r="B1523" s="316" t="s">
        <v>37752</v>
      </c>
      <c r="C1523" s="316" t="s">
        <v>35729</v>
      </c>
      <c r="D1523" s="591" t="s">
        <v>37753</v>
      </c>
    </row>
    <row r="1524" spans="1:4" x14ac:dyDescent="0.2">
      <c r="A1524" s="316">
        <v>1617</v>
      </c>
      <c r="B1524" s="316" t="s">
        <v>37754</v>
      </c>
      <c r="C1524" s="316" t="s">
        <v>35729</v>
      </c>
      <c r="D1524" s="591" t="s">
        <v>37755</v>
      </c>
    </row>
    <row r="1525" spans="1:4" x14ac:dyDescent="0.2">
      <c r="A1525" s="316">
        <v>1621</v>
      </c>
      <c r="B1525" s="316" t="s">
        <v>37756</v>
      </c>
      <c r="C1525" s="316" t="s">
        <v>35729</v>
      </c>
      <c r="D1525" s="591" t="s">
        <v>37757</v>
      </c>
    </row>
    <row r="1526" spans="1:4" x14ac:dyDescent="0.2">
      <c r="A1526" s="316">
        <v>1624</v>
      </c>
      <c r="B1526" s="316" t="s">
        <v>37758</v>
      </c>
      <c r="C1526" s="316" t="s">
        <v>35729</v>
      </c>
      <c r="D1526" s="591" t="s">
        <v>37759</v>
      </c>
    </row>
    <row r="1527" spans="1:4" x14ac:dyDescent="0.2">
      <c r="A1527" s="316">
        <v>1615</v>
      </c>
      <c r="B1527" s="316" t="s">
        <v>37760</v>
      </c>
      <c r="C1527" s="316" t="s">
        <v>35729</v>
      </c>
      <c r="D1527" s="591" t="s">
        <v>37761</v>
      </c>
    </row>
    <row r="1528" spans="1:4" x14ac:dyDescent="0.2">
      <c r="A1528" s="316">
        <v>1612</v>
      </c>
      <c r="B1528" s="316" t="s">
        <v>37762</v>
      </c>
      <c r="C1528" s="316" t="s">
        <v>35729</v>
      </c>
      <c r="D1528" s="591" t="s">
        <v>37763</v>
      </c>
    </row>
    <row r="1529" spans="1:4" x14ac:dyDescent="0.2">
      <c r="A1529" s="316">
        <v>1618</v>
      </c>
      <c r="B1529" s="316" t="s">
        <v>37764</v>
      </c>
      <c r="C1529" s="316" t="s">
        <v>35729</v>
      </c>
      <c r="D1529" s="591" t="s">
        <v>37765</v>
      </c>
    </row>
    <row r="1530" spans="1:4" x14ac:dyDescent="0.2">
      <c r="A1530" s="316">
        <v>14211</v>
      </c>
      <c r="B1530" s="316" t="s">
        <v>37766</v>
      </c>
      <c r="C1530" s="316" t="s">
        <v>35729</v>
      </c>
      <c r="D1530" s="591" t="s">
        <v>14088</v>
      </c>
    </row>
    <row r="1531" spans="1:4" x14ac:dyDescent="0.2">
      <c r="A1531" s="316">
        <v>34500</v>
      </c>
      <c r="B1531" s="316" t="s">
        <v>37767</v>
      </c>
      <c r="C1531" s="316" t="s">
        <v>35749</v>
      </c>
      <c r="D1531" s="591" t="s">
        <v>21160</v>
      </c>
    </row>
    <row r="1532" spans="1:4" x14ac:dyDescent="0.2">
      <c r="A1532" s="316">
        <v>40934</v>
      </c>
      <c r="B1532" s="316" t="s">
        <v>37768</v>
      </c>
      <c r="C1532" s="316" t="s">
        <v>35979</v>
      </c>
      <c r="D1532" s="591" t="s">
        <v>21162</v>
      </c>
    </row>
    <row r="1533" spans="1:4" x14ac:dyDescent="0.2">
      <c r="A1533" s="316">
        <v>5328</v>
      </c>
      <c r="B1533" s="316" t="s">
        <v>37769</v>
      </c>
      <c r="C1533" s="316" t="s">
        <v>35729</v>
      </c>
      <c r="D1533" s="591" t="s">
        <v>26128</v>
      </c>
    </row>
    <row r="1534" spans="1:4" x14ac:dyDescent="0.2">
      <c r="A1534" s="316">
        <v>38200</v>
      </c>
      <c r="B1534" s="316" t="s">
        <v>37770</v>
      </c>
      <c r="C1534" s="316" t="s">
        <v>37771</v>
      </c>
      <c r="D1534" s="591" t="s">
        <v>37772</v>
      </c>
    </row>
    <row r="1535" spans="1:4" x14ac:dyDescent="0.2">
      <c r="A1535" s="316">
        <v>39269</v>
      </c>
      <c r="B1535" s="316" t="s">
        <v>37773</v>
      </c>
      <c r="C1535" s="316" t="s">
        <v>35763</v>
      </c>
      <c r="D1535" s="591" t="s">
        <v>172</v>
      </c>
    </row>
    <row r="1536" spans="1:4" x14ac:dyDescent="0.2">
      <c r="A1536" s="316">
        <v>11889</v>
      </c>
      <c r="B1536" s="316" t="s">
        <v>37774</v>
      </c>
      <c r="C1536" s="316" t="s">
        <v>35763</v>
      </c>
      <c r="D1536" s="591" t="s">
        <v>1779</v>
      </c>
    </row>
    <row r="1537" spans="1:4" x14ac:dyDescent="0.2">
      <c r="A1537" s="316">
        <v>39270</v>
      </c>
      <c r="B1537" s="316" t="s">
        <v>37775</v>
      </c>
      <c r="C1537" s="316" t="s">
        <v>35763</v>
      </c>
      <c r="D1537" s="591" t="s">
        <v>196</v>
      </c>
    </row>
    <row r="1538" spans="1:4" x14ac:dyDescent="0.2">
      <c r="A1538" s="316">
        <v>11890</v>
      </c>
      <c r="B1538" s="316" t="s">
        <v>37776</v>
      </c>
      <c r="C1538" s="316" t="s">
        <v>35763</v>
      </c>
      <c r="D1538" s="591" t="s">
        <v>818</v>
      </c>
    </row>
    <row r="1539" spans="1:4" x14ac:dyDescent="0.2">
      <c r="A1539" s="316">
        <v>11891</v>
      </c>
      <c r="B1539" s="316" t="s">
        <v>37777</v>
      </c>
      <c r="C1539" s="316" t="s">
        <v>35763</v>
      </c>
      <c r="D1539" s="591" t="s">
        <v>1389</v>
      </c>
    </row>
    <row r="1540" spans="1:4" x14ac:dyDescent="0.2">
      <c r="A1540" s="316">
        <v>11892</v>
      </c>
      <c r="B1540" s="316" t="s">
        <v>37778</v>
      </c>
      <c r="C1540" s="316" t="s">
        <v>35763</v>
      </c>
      <c r="D1540" s="591" t="s">
        <v>1184</v>
      </c>
    </row>
    <row r="1541" spans="1:4" x14ac:dyDescent="0.2">
      <c r="A1541" s="316">
        <v>37601</v>
      </c>
      <c r="B1541" s="316" t="s">
        <v>37779</v>
      </c>
      <c r="C1541" s="316" t="s">
        <v>35763</v>
      </c>
      <c r="D1541" s="591" t="s">
        <v>13377</v>
      </c>
    </row>
    <row r="1542" spans="1:4" x14ac:dyDescent="0.2">
      <c r="A1542" s="316">
        <v>1634</v>
      </c>
      <c r="B1542" s="316" t="s">
        <v>37780</v>
      </c>
      <c r="C1542" s="316" t="s">
        <v>35763</v>
      </c>
      <c r="D1542" s="591" t="s">
        <v>33353</v>
      </c>
    </row>
    <row r="1543" spans="1:4" x14ac:dyDescent="0.2">
      <c r="A1543" s="316">
        <v>5086</v>
      </c>
      <c r="B1543" s="316" t="s">
        <v>37781</v>
      </c>
      <c r="C1543" s="316" t="s">
        <v>35818</v>
      </c>
      <c r="D1543" s="591" t="s">
        <v>31567</v>
      </c>
    </row>
    <row r="1544" spans="1:4" x14ac:dyDescent="0.2">
      <c r="A1544" s="316">
        <v>11280</v>
      </c>
      <c r="B1544" s="316" t="s">
        <v>37782</v>
      </c>
      <c r="C1544" s="316" t="s">
        <v>35729</v>
      </c>
      <c r="D1544" s="591" t="s">
        <v>37783</v>
      </c>
    </row>
    <row r="1545" spans="1:4" x14ac:dyDescent="0.2">
      <c r="A1545" s="316">
        <v>40519</v>
      </c>
      <c r="B1545" s="316" t="s">
        <v>37784</v>
      </c>
      <c r="C1545" s="316" t="s">
        <v>35729</v>
      </c>
      <c r="D1545" s="591" t="s">
        <v>37785</v>
      </c>
    </row>
    <row r="1546" spans="1:4" x14ac:dyDescent="0.2">
      <c r="A1546" s="316">
        <v>39869</v>
      </c>
      <c r="B1546" s="316" t="s">
        <v>37786</v>
      </c>
      <c r="C1546" s="316" t="s">
        <v>35729</v>
      </c>
      <c r="D1546" s="591" t="s">
        <v>591</v>
      </c>
    </row>
    <row r="1547" spans="1:4" x14ac:dyDescent="0.2">
      <c r="A1547" s="316">
        <v>39870</v>
      </c>
      <c r="B1547" s="316" t="s">
        <v>37787</v>
      </c>
      <c r="C1547" s="316" t="s">
        <v>35729</v>
      </c>
      <c r="D1547" s="591" t="s">
        <v>1124</v>
      </c>
    </row>
    <row r="1548" spans="1:4" x14ac:dyDescent="0.2">
      <c r="A1548" s="316">
        <v>39871</v>
      </c>
      <c r="B1548" s="316" t="s">
        <v>37788</v>
      </c>
      <c r="C1548" s="316" t="s">
        <v>35729</v>
      </c>
      <c r="D1548" s="591" t="s">
        <v>17990</v>
      </c>
    </row>
    <row r="1549" spans="1:4" x14ac:dyDescent="0.2">
      <c r="A1549" s="316">
        <v>12722</v>
      </c>
      <c r="B1549" s="316" t="s">
        <v>37789</v>
      </c>
      <c r="C1549" s="316" t="s">
        <v>35729</v>
      </c>
      <c r="D1549" s="591" t="s">
        <v>37790</v>
      </c>
    </row>
    <row r="1550" spans="1:4" x14ac:dyDescent="0.2">
      <c r="A1550" s="316">
        <v>12714</v>
      </c>
      <c r="B1550" s="316" t="s">
        <v>37791</v>
      </c>
      <c r="C1550" s="316" t="s">
        <v>35729</v>
      </c>
      <c r="D1550" s="591" t="s">
        <v>241</v>
      </c>
    </row>
    <row r="1551" spans="1:4" x14ac:dyDescent="0.2">
      <c r="A1551" s="316">
        <v>12715</v>
      </c>
      <c r="B1551" s="316" t="s">
        <v>37792</v>
      </c>
      <c r="C1551" s="316" t="s">
        <v>35729</v>
      </c>
      <c r="D1551" s="591" t="s">
        <v>13508</v>
      </c>
    </row>
    <row r="1552" spans="1:4" x14ac:dyDescent="0.2">
      <c r="A1552" s="316">
        <v>12716</v>
      </c>
      <c r="B1552" s="316" t="s">
        <v>37793</v>
      </c>
      <c r="C1552" s="316" t="s">
        <v>35729</v>
      </c>
      <c r="D1552" s="591" t="s">
        <v>1259</v>
      </c>
    </row>
    <row r="1553" spans="1:4" x14ac:dyDescent="0.2">
      <c r="A1553" s="316">
        <v>12717</v>
      </c>
      <c r="B1553" s="316" t="s">
        <v>37794</v>
      </c>
      <c r="C1553" s="316" t="s">
        <v>35729</v>
      </c>
      <c r="D1553" s="591" t="s">
        <v>33195</v>
      </c>
    </row>
    <row r="1554" spans="1:4" x14ac:dyDescent="0.2">
      <c r="A1554" s="316">
        <v>12718</v>
      </c>
      <c r="B1554" s="316" t="s">
        <v>37795</v>
      </c>
      <c r="C1554" s="316" t="s">
        <v>35729</v>
      </c>
      <c r="D1554" s="591" t="s">
        <v>13844</v>
      </c>
    </row>
    <row r="1555" spans="1:4" x14ac:dyDescent="0.2">
      <c r="A1555" s="316">
        <v>12719</v>
      </c>
      <c r="B1555" s="316" t="s">
        <v>37796</v>
      </c>
      <c r="C1555" s="316" t="s">
        <v>35729</v>
      </c>
      <c r="D1555" s="591" t="s">
        <v>14212</v>
      </c>
    </row>
    <row r="1556" spans="1:4" x14ac:dyDescent="0.2">
      <c r="A1556" s="316">
        <v>12720</v>
      </c>
      <c r="B1556" s="316" t="s">
        <v>37797</v>
      </c>
      <c r="C1556" s="316" t="s">
        <v>35729</v>
      </c>
      <c r="D1556" s="591" t="s">
        <v>37798</v>
      </c>
    </row>
    <row r="1557" spans="1:4" x14ac:dyDescent="0.2">
      <c r="A1557" s="316">
        <v>12721</v>
      </c>
      <c r="B1557" s="316" t="s">
        <v>37799</v>
      </c>
      <c r="C1557" s="316" t="s">
        <v>35729</v>
      </c>
      <c r="D1557" s="591" t="s">
        <v>37800</v>
      </c>
    </row>
    <row r="1558" spans="1:4" x14ac:dyDescent="0.2">
      <c r="A1558" s="316">
        <v>3468</v>
      </c>
      <c r="B1558" s="316" t="s">
        <v>37801</v>
      </c>
      <c r="C1558" s="316" t="s">
        <v>35729</v>
      </c>
      <c r="D1558" s="591" t="s">
        <v>14229</v>
      </c>
    </row>
    <row r="1559" spans="1:4" x14ac:dyDescent="0.2">
      <c r="A1559" s="316">
        <v>3465</v>
      </c>
      <c r="B1559" s="316" t="s">
        <v>37802</v>
      </c>
      <c r="C1559" s="316" t="s">
        <v>35729</v>
      </c>
      <c r="D1559" s="591" t="s">
        <v>17991</v>
      </c>
    </row>
    <row r="1560" spans="1:4" x14ac:dyDescent="0.2">
      <c r="A1560" s="316">
        <v>12403</v>
      </c>
      <c r="B1560" s="316" t="s">
        <v>37803</v>
      </c>
      <c r="C1560" s="316" t="s">
        <v>35729</v>
      </c>
      <c r="D1560" s="591" t="s">
        <v>1420</v>
      </c>
    </row>
    <row r="1561" spans="1:4" x14ac:dyDescent="0.2">
      <c r="A1561" s="316">
        <v>3463</v>
      </c>
      <c r="B1561" s="316" t="s">
        <v>37804</v>
      </c>
      <c r="C1561" s="316" t="s">
        <v>35729</v>
      </c>
      <c r="D1561" s="591" t="s">
        <v>31656</v>
      </c>
    </row>
    <row r="1562" spans="1:4" x14ac:dyDescent="0.2">
      <c r="A1562" s="316">
        <v>3464</v>
      </c>
      <c r="B1562" s="316" t="s">
        <v>37805</v>
      </c>
      <c r="C1562" s="316" t="s">
        <v>35729</v>
      </c>
      <c r="D1562" s="591" t="s">
        <v>31656</v>
      </c>
    </row>
    <row r="1563" spans="1:4" x14ac:dyDescent="0.2">
      <c r="A1563" s="316">
        <v>3466</v>
      </c>
      <c r="B1563" s="316" t="s">
        <v>37806</v>
      </c>
      <c r="C1563" s="316" t="s">
        <v>35729</v>
      </c>
      <c r="D1563" s="591" t="s">
        <v>37807</v>
      </c>
    </row>
    <row r="1564" spans="1:4" x14ac:dyDescent="0.2">
      <c r="A1564" s="316">
        <v>3467</v>
      </c>
      <c r="B1564" s="316" t="s">
        <v>37808</v>
      </c>
      <c r="C1564" s="316" t="s">
        <v>35729</v>
      </c>
      <c r="D1564" s="591" t="s">
        <v>37809</v>
      </c>
    </row>
    <row r="1565" spans="1:4" x14ac:dyDescent="0.2">
      <c r="A1565" s="316">
        <v>3462</v>
      </c>
      <c r="B1565" s="316" t="s">
        <v>37810</v>
      </c>
      <c r="C1565" s="316" t="s">
        <v>35729</v>
      </c>
      <c r="D1565" s="591" t="s">
        <v>1190</v>
      </c>
    </row>
    <row r="1566" spans="1:4" x14ac:dyDescent="0.2">
      <c r="A1566" s="316">
        <v>3446</v>
      </c>
      <c r="B1566" s="316" t="s">
        <v>37811</v>
      </c>
      <c r="C1566" s="316" t="s">
        <v>35729</v>
      </c>
      <c r="D1566" s="591" t="s">
        <v>17155</v>
      </c>
    </row>
    <row r="1567" spans="1:4" x14ac:dyDescent="0.2">
      <c r="A1567" s="316">
        <v>3445</v>
      </c>
      <c r="B1567" s="316" t="s">
        <v>37812</v>
      </c>
      <c r="C1567" s="316" t="s">
        <v>35729</v>
      </c>
      <c r="D1567" s="591" t="s">
        <v>18059</v>
      </c>
    </row>
    <row r="1568" spans="1:4" x14ac:dyDescent="0.2">
      <c r="A1568" s="316">
        <v>3441</v>
      </c>
      <c r="B1568" s="316" t="s">
        <v>37813</v>
      </c>
      <c r="C1568" s="316" t="s">
        <v>35729</v>
      </c>
      <c r="D1568" s="591" t="s">
        <v>953</v>
      </c>
    </row>
    <row r="1569" spans="1:4" x14ac:dyDescent="0.2">
      <c r="A1569" s="316">
        <v>3444</v>
      </c>
      <c r="B1569" s="316" t="s">
        <v>37814</v>
      </c>
      <c r="C1569" s="316" t="s">
        <v>35729</v>
      </c>
      <c r="D1569" s="591" t="s">
        <v>1299</v>
      </c>
    </row>
    <row r="1570" spans="1:4" x14ac:dyDescent="0.2">
      <c r="A1570" s="316">
        <v>12402</v>
      </c>
      <c r="B1570" s="316" t="s">
        <v>37815</v>
      </c>
      <c r="C1570" s="316" t="s">
        <v>35729</v>
      </c>
      <c r="D1570" s="591" t="s">
        <v>37816</v>
      </c>
    </row>
    <row r="1571" spans="1:4" x14ac:dyDescent="0.2">
      <c r="A1571" s="316">
        <v>3447</v>
      </c>
      <c r="B1571" s="316" t="s">
        <v>37817</v>
      </c>
      <c r="C1571" s="316" t="s">
        <v>35729</v>
      </c>
      <c r="D1571" s="591" t="s">
        <v>14769</v>
      </c>
    </row>
    <row r="1572" spans="1:4" x14ac:dyDescent="0.2">
      <c r="A1572" s="316">
        <v>3442</v>
      </c>
      <c r="B1572" s="316" t="s">
        <v>37818</v>
      </c>
      <c r="C1572" s="316" t="s">
        <v>35729</v>
      </c>
      <c r="D1572" s="591" t="s">
        <v>466</v>
      </c>
    </row>
    <row r="1573" spans="1:4" x14ac:dyDescent="0.2">
      <c r="A1573" s="316">
        <v>3448</v>
      </c>
      <c r="B1573" s="316" t="s">
        <v>37819</v>
      </c>
      <c r="C1573" s="316" t="s">
        <v>35729</v>
      </c>
      <c r="D1573" s="591" t="s">
        <v>19012</v>
      </c>
    </row>
    <row r="1574" spans="1:4" x14ac:dyDescent="0.2">
      <c r="A1574" s="316">
        <v>3449</v>
      </c>
      <c r="B1574" s="316" t="s">
        <v>37820</v>
      </c>
      <c r="C1574" s="316" t="s">
        <v>35729</v>
      </c>
      <c r="D1574" s="591" t="s">
        <v>37821</v>
      </c>
    </row>
    <row r="1575" spans="1:4" x14ac:dyDescent="0.2">
      <c r="A1575" s="316">
        <v>37438</v>
      </c>
      <c r="B1575" s="316" t="s">
        <v>37822</v>
      </c>
      <c r="C1575" s="316" t="s">
        <v>35729</v>
      </c>
      <c r="D1575" s="591" t="s">
        <v>37823</v>
      </c>
    </row>
    <row r="1576" spans="1:4" x14ac:dyDescent="0.2">
      <c r="A1576" s="316">
        <v>37439</v>
      </c>
      <c r="B1576" s="316" t="s">
        <v>37824</v>
      </c>
      <c r="C1576" s="316" t="s">
        <v>35729</v>
      </c>
      <c r="D1576" s="591" t="s">
        <v>37825</v>
      </c>
    </row>
    <row r="1577" spans="1:4" x14ac:dyDescent="0.2">
      <c r="A1577" s="316">
        <v>37435</v>
      </c>
      <c r="B1577" s="316" t="s">
        <v>37826</v>
      </c>
      <c r="C1577" s="316" t="s">
        <v>35729</v>
      </c>
      <c r="D1577" s="591" t="s">
        <v>14331</v>
      </c>
    </row>
    <row r="1578" spans="1:4" x14ac:dyDescent="0.2">
      <c r="A1578" s="316">
        <v>37436</v>
      </c>
      <c r="B1578" s="316" t="s">
        <v>37827</v>
      </c>
      <c r="C1578" s="316" t="s">
        <v>35729</v>
      </c>
      <c r="D1578" s="591" t="s">
        <v>616</v>
      </c>
    </row>
    <row r="1579" spans="1:4" x14ac:dyDescent="0.2">
      <c r="A1579" s="316">
        <v>37437</v>
      </c>
      <c r="B1579" s="316" t="s">
        <v>37828</v>
      </c>
      <c r="C1579" s="316" t="s">
        <v>35729</v>
      </c>
      <c r="D1579" s="591" t="s">
        <v>18115</v>
      </c>
    </row>
    <row r="1580" spans="1:4" x14ac:dyDescent="0.2">
      <c r="A1580" s="316">
        <v>3473</v>
      </c>
      <c r="B1580" s="316" t="s">
        <v>37829</v>
      </c>
      <c r="C1580" s="316" t="s">
        <v>35729</v>
      </c>
      <c r="D1580" s="591" t="s">
        <v>37830</v>
      </c>
    </row>
    <row r="1581" spans="1:4" x14ac:dyDescent="0.2">
      <c r="A1581" s="316">
        <v>3474</v>
      </c>
      <c r="B1581" s="316" t="s">
        <v>37831</v>
      </c>
      <c r="C1581" s="316" t="s">
        <v>35729</v>
      </c>
      <c r="D1581" s="591" t="s">
        <v>14278</v>
      </c>
    </row>
    <row r="1582" spans="1:4" x14ac:dyDescent="0.2">
      <c r="A1582" s="316">
        <v>3450</v>
      </c>
      <c r="B1582" s="316" t="s">
        <v>37832</v>
      </c>
      <c r="C1582" s="316" t="s">
        <v>35729</v>
      </c>
      <c r="D1582" s="591" t="s">
        <v>1332</v>
      </c>
    </row>
    <row r="1583" spans="1:4" x14ac:dyDescent="0.2">
      <c r="A1583" s="316">
        <v>3443</v>
      </c>
      <c r="B1583" s="316" t="s">
        <v>37833</v>
      </c>
      <c r="C1583" s="316" t="s">
        <v>35729</v>
      </c>
      <c r="D1583" s="591" t="s">
        <v>17704</v>
      </c>
    </row>
    <row r="1584" spans="1:4" x14ac:dyDescent="0.2">
      <c r="A1584" s="316">
        <v>3453</v>
      </c>
      <c r="B1584" s="316" t="s">
        <v>37834</v>
      </c>
      <c r="C1584" s="316" t="s">
        <v>35729</v>
      </c>
      <c r="D1584" s="591" t="s">
        <v>37835</v>
      </c>
    </row>
    <row r="1585" spans="1:4" x14ac:dyDescent="0.2">
      <c r="A1585" s="316">
        <v>3452</v>
      </c>
      <c r="B1585" s="316" t="s">
        <v>37836</v>
      </c>
      <c r="C1585" s="316" t="s">
        <v>35729</v>
      </c>
      <c r="D1585" s="591" t="s">
        <v>16676</v>
      </c>
    </row>
    <row r="1586" spans="1:4" x14ac:dyDescent="0.2">
      <c r="A1586" s="316">
        <v>3451</v>
      </c>
      <c r="B1586" s="316" t="s">
        <v>37837</v>
      </c>
      <c r="C1586" s="316" t="s">
        <v>35729</v>
      </c>
      <c r="D1586" s="591" t="s">
        <v>17525</v>
      </c>
    </row>
    <row r="1587" spans="1:4" x14ac:dyDescent="0.2">
      <c r="A1587" s="316">
        <v>3454</v>
      </c>
      <c r="B1587" s="316" t="s">
        <v>37838</v>
      </c>
      <c r="C1587" s="316" t="s">
        <v>35729</v>
      </c>
      <c r="D1587" s="591" t="s">
        <v>37839</v>
      </c>
    </row>
    <row r="1588" spans="1:4" x14ac:dyDescent="0.2">
      <c r="A1588" s="316">
        <v>3458</v>
      </c>
      <c r="B1588" s="316" t="s">
        <v>37840</v>
      </c>
      <c r="C1588" s="316" t="s">
        <v>35729</v>
      </c>
      <c r="D1588" s="591" t="s">
        <v>6111</v>
      </c>
    </row>
    <row r="1589" spans="1:4" x14ac:dyDescent="0.2">
      <c r="A1589" s="316">
        <v>3457</v>
      </c>
      <c r="B1589" s="316" t="s">
        <v>37841</v>
      </c>
      <c r="C1589" s="316" t="s">
        <v>35729</v>
      </c>
      <c r="D1589" s="591" t="s">
        <v>5471</v>
      </c>
    </row>
    <row r="1590" spans="1:4" x14ac:dyDescent="0.2">
      <c r="A1590" s="316">
        <v>3455</v>
      </c>
      <c r="B1590" s="316" t="s">
        <v>37842</v>
      </c>
      <c r="C1590" s="316" t="s">
        <v>35729</v>
      </c>
      <c r="D1590" s="591" t="s">
        <v>669</v>
      </c>
    </row>
    <row r="1591" spans="1:4" x14ac:dyDescent="0.2">
      <c r="A1591" s="316">
        <v>3472</v>
      </c>
      <c r="B1591" s="316" t="s">
        <v>37843</v>
      </c>
      <c r="C1591" s="316" t="s">
        <v>35729</v>
      </c>
      <c r="D1591" s="591" t="s">
        <v>1165</v>
      </c>
    </row>
    <row r="1592" spans="1:4" x14ac:dyDescent="0.2">
      <c r="A1592" s="316">
        <v>3470</v>
      </c>
      <c r="B1592" s="316" t="s">
        <v>37844</v>
      </c>
      <c r="C1592" s="316" t="s">
        <v>35729</v>
      </c>
      <c r="D1592" s="591" t="s">
        <v>33464</v>
      </c>
    </row>
    <row r="1593" spans="1:4" x14ac:dyDescent="0.2">
      <c r="A1593" s="316">
        <v>3471</v>
      </c>
      <c r="B1593" s="316" t="s">
        <v>37845</v>
      </c>
      <c r="C1593" s="316" t="s">
        <v>35729</v>
      </c>
      <c r="D1593" s="591" t="s">
        <v>17382</v>
      </c>
    </row>
    <row r="1594" spans="1:4" x14ac:dyDescent="0.2">
      <c r="A1594" s="316">
        <v>3456</v>
      </c>
      <c r="B1594" s="316" t="s">
        <v>37846</v>
      </c>
      <c r="C1594" s="316" t="s">
        <v>35729</v>
      </c>
      <c r="D1594" s="591" t="s">
        <v>1220</v>
      </c>
    </row>
    <row r="1595" spans="1:4" x14ac:dyDescent="0.2">
      <c r="A1595" s="316">
        <v>3459</v>
      </c>
      <c r="B1595" s="316" t="s">
        <v>37847</v>
      </c>
      <c r="C1595" s="316" t="s">
        <v>35729</v>
      </c>
      <c r="D1595" s="591" t="s">
        <v>37848</v>
      </c>
    </row>
    <row r="1596" spans="1:4" x14ac:dyDescent="0.2">
      <c r="A1596" s="316">
        <v>3469</v>
      </c>
      <c r="B1596" s="316" t="s">
        <v>37849</v>
      </c>
      <c r="C1596" s="316" t="s">
        <v>35729</v>
      </c>
      <c r="D1596" s="591" t="s">
        <v>14661</v>
      </c>
    </row>
    <row r="1597" spans="1:4" x14ac:dyDescent="0.2">
      <c r="A1597" s="316">
        <v>3460</v>
      </c>
      <c r="B1597" s="316" t="s">
        <v>37850</v>
      </c>
      <c r="C1597" s="316" t="s">
        <v>35729</v>
      </c>
      <c r="D1597" s="591" t="s">
        <v>37851</v>
      </c>
    </row>
    <row r="1598" spans="1:4" x14ac:dyDescent="0.2">
      <c r="A1598" s="316">
        <v>3461</v>
      </c>
      <c r="B1598" s="316" t="s">
        <v>37852</v>
      </c>
      <c r="C1598" s="316" t="s">
        <v>35729</v>
      </c>
      <c r="D1598" s="591" t="s">
        <v>37853</v>
      </c>
    </row>
    <row r="1599" spans="1:4" x14ac:dyDescent="0.2">
      <c r="A1599" s="316">
        <v>37433</v>
      </c>
      <c r="B1599" s="316" t="s">
        <v>37854</v>
      </c>
      <c r="C1599" s="316" t="s">
        <v>35729</v>
      </c>
      <c r="D1599" s="591" t="s">
        <v>37823</v>
      </c>
    </row>
    <row r="1600" spans="1:4" x14ac:dyDescent="0.2">
      <c r="A1600" s="316">
        <v>37430</v>
      </c>
      <c r="B1600" s="316" t="s">
        <v>37855</v>
      </c>
      <c r="C1600" s="316" t="s">
        <v>35729</v>
      </c>
      <c r="D1600" s="591" t="s">
        <v>875</v>
      </c>
    </row>
    <row r="1601" spans="1:4" x14ac:dyDescent="0.2">
      <c r="A1601" s="316">
        <v>37434</v>
      </c>
      <c r="B1601" s="316" t="s">
        <v>37856</v>
      </c>
      <c r="C1601" s="316" t="s">
        <v>35729</v>
      </c>
      <c r="D1601" s="591" t="s">
        <v>37857</v>
      </c>
    </row>
    <row r="1602" spans="1:4" x14ac:dyDescent="0.2">
      <c r="A1602" s="316">
        <v>37431</v>
      </c>
      <c r="B1602" s="316" t="s">
        <v>37858</v>
      </c>
      <c r="C1602" s="316" t="s">
        <v>35729</v>
      </c>
      <c r="D1602" s="591" t="s">
        <v>18885</v>
      </c>
    </row>
    <row r="1603" spans="1:4" x14ac:dyDescent="0.2">
      <c r="A1603" s="316">
        <v>37432</v>
      </c>
      <c r="B1603" s="316" t="s">
        <v>37859</v>
      </c>
      <c r="C1603" s="316" t="s">
        <v>35729</v>
      </c>
      <c r="D1603" s="591" t="s">
        <v>37860</v>
      </c>
    </row>
    <row r="1604" spans="1:4" x14ac:dyDescent="0.2">
      <c r="A1604" s="316">
        <v>37413</v>
      </c>
      <c r="B1604" s="316" t="s">
        <v>37861</v>
      </c>
      <c r="C1604" s="316" t="s">
        <v>35729</v>
      </c>
      <c r="D1604" s="591" t="s">
        <v>35789</v>
      </c>
    </row>
    <row r="1605" spans="1:4" x14ac:dyDescent="0.2">
      <c r="A1605" s="316">
        <v>37414</v>
      </c>
      <c r="B1605" s="316" t="s">
        <v>37862</v>
      </c>
      <c r="C1605" s="316" t="s">
        <v>35729</v>
      </c>
      <c r="D1605" s="591" t="s">
        <v>1166</v>
      </c>
    </row>
    <row r="1606" spans="1:4" x14ac:dyDescent="0.2">
      <c r="A1606" s="316">
        <v>37415</v>
      </c>
      <c r="B1606" s="316" t="s">
        <v>37863</v>
      </c>
      <c r="C1606" s="316" t="s">
        <v>35729</v>
      </c>
      <c r="D1606" s="591" t="s">
        <v>3908</v>
      </c>
    </row>
    <row r="1607" spans="1:4" x14ac:dyDescent="0.2">
      <c r="A1607" s="316">
        <v>37416</v>
      </c>
      <c r="B1607" s="316" t="s">
        <v>37864</v>
      </c>
      <c r="C1607" s="316" t="s">
        <v>35729</v>
      </c>
      <c r="D1607" s="591" t="s">
        <v>16791</v>
      </c>
    </row>
    <row r="1608" spans="1:4" x14ac:dyDescent="0.2">
      <c r="A1608" s="316">
        <v>37417</v>
      </c>
      <c r="B1608" s="316" t="s">
        <v>37865</v>
      </c>
      <c r="C1608" s="316" t="s">
        <v>35729</v>
      </c>
      <c r="D1608" s="591" t="s">
        <v>1253</v>
      </c>
    </row>
    <row r="1609" spans="1:4" x14ac:dyDescent="0.2">
      <c r="A1609" s="316">
        <v>3112</v>
      </c>
      <c r="B1609" s="316" t="s">
        <v>37866</v>
      </c>
      <c r="C1609" s="316" t="s">
        <v>37720</v>
      </c>
      <c r="D1609" s="591" t="s">
        <v>2996</v>
      </c>
    </row>
    <row r="1610" spans="1:4" x14ac:dyDescent="0.2">
      <c r="A1610" s="316">
        <v>3113</v>
      </c>
      <c r="B1610" s="316" t="s">
        <v>37867</v>
      </c>
      <c r="C1610" s="316" t="s">
        <v>37720</v>
      </c>
      <c r="D1610" s="591" t="s">
        <v>33468</v>
      </c>
    </row>
    <row r="1611" spans="1:4" x14ac:dyDescent="0.2">
      <c r="A1611" s="316">
        <v>3114</v>
      </c>
      <c r="B1611" s="316" t="s">
        <v>37868</v>
      </c>
      <c r="C1611" s="316" t="s">
        <v>35729</v>
      </c>
      <c r="D1611" s="591" t="s">
        <v>31376</v>
      </c>
    </row>
    <row r="1612" spans="1:4" x14ac:dyDescent="0.2">
      <c r="A1612" s="316">
        <v>34519</v>
      </c>
      <c r="B1612" s="316" t="s">
        <v>37869</v>
      </c>
      <c r="C1612" s="316" t="s">
        <v>35729</v>
      </c>
      <c r="D1612" s="591" t="s">
        <v>731</v>
      </c>
    </row>
    <row r="1613" spans="1:4" x14ac:dyDescent="0.2">
      <c r="A1613" s="316">
        <v>10510</v>
      </c>
      <c r="B1613" s="316" t="s">
        <v>37870</v>
      </c>
      <c r="C1613" s="316" t="s">
        <v>35729</v>
      </c>
      <c r="D1613" s="591" t="s">
        <v>37871</v>
      </c>
    </row>
    <row r="1614" spans="1:4" x14ac:dyDescent="0.2">
      <c r="A1614" s="316">
        <v>1649</v>
      </c>
      <c r="B1614" s="316" t="s">
        <v>37872</v>
      </c>
      <c r="C1614" s="316" t="s">
        <v>35729</v>
      </c>
      <c r="D1614" s="591" t="s">
        <v>37873</v>
      </c>
    </row>
    <row r="1615" spans="1:4" x14ac:dyDescent="0.2">
      <c r="A1615" s="316">
        <v>1653</v>
      </c>
      <c r="B1615" s="316" t="s">
        <v>37874</v>
      </c>
      <c r="C1615" s="316" t="s">
        <v>35729</v>
      </c>
      <c r="D1615" s="591" t="s">
        <v>14208</v>
      </c>
    </row>
    <row r="1616" spans="1:4" x14ac:dyDescent="0.2">
      <c r="A1616" s="316">
        <v>1647</v>
      </c>
      <c r="B1616" s="316" t="s">
        <v>37875</v>
      </c>
      <c r="C1616" s="316" t="s">
        <v>35729</v>
      </c>
      <c r="D1616" s="591" t="s">
        <v>30167</v>
      </c>
    </row>
    <row r="1617" spans="1:4" x14ac:dyDescent="0.2">
      <c r="A1617" s="316">
        <v>1648</v>
      </c>
      <c r="B1617" s="316" t="s">
        <v>37876</v>
      </c>
      <c r="C1617" s="316" t="s">
        <v>35729</v>
      </c>
      <c r="D1617" s="591" t="s">
        <v>37877</v>
      </c>
    </row>
    <row r="1618" spans="1:4" x14ac:dyDescent="0.2">
      <c r="A1618" s="316">
        <v>1651</v>
      </c>
      <c r="B1618" s="316" t="s">
        <v>37878</v>
      </c>
      <c r="C1618" s="316" t="s">
        <v>35729</v>
      </c>
      <c r="D1618" s="591" t="s">
        <v>19886</v>
      </c>
    </row>
    <row r="1619" spans="1:4" x14ac:dyDescent="0.2">
      <c r="A1619" s="316">
        <v>1650</v>
      </c>
      <c r="B1619" s="316" t="s">
        <v>37879</v>
      </c>
      <c r="C1619" s="316" t="s">
        <v>35729</v>
      </c>
      <c r="D1619" s="591" t="s">
        <v>17999</v>
      </c>
    </row>
    <row r="1620" spans="1:4" x14ac:dyDescent="0.2">
      <c r="A1620" s="316">
        <v>1654</v>
      </c>
      <c r="B1620" s="316" t="s">
        <v>37880</v>
      </c>
      <c r="C1620" s="316" t="s">
        <v>35729</v>
      </c>
      <c r="D1620" s="591" t="s">
        <v>37881</v>
      </c>
    </row>
    <row r="1621" spans="1:4" x14ac:dyDescent="0.2">
      <c r="A1621" s="316">
        <v>1652</v>
      </c>
      <c r="B1621" s="316" t="s">
        <v>37882</v>
      </c>
      <c r="C1621" s="316" t="s">
        <v>35729</v>
      </c>
      <c r="D1621" s="591" t="s">
        <v>37883</v>
      </c>
    </row>
    <row r="1622" spans="1:4" x14ac:dyDescent="0.2">
      <c r="A1622" s="316">
        <v>1747</v>
      </c>
      <c r="B1622" s="316" t="s">
        <v>37884</v>
      </c>
      <c r="C1622" s="316" t="s">
        <v>35729</v>
      </c>
      <c r="D1622" s="591" t="s">
        <v>37885</v>
      </c>
    </row>
    <row r="1623" spans="1:4" x14ac:dyDescent="0.2">
      <c r="A1623" s="316">
        <v>1744</v>
      </c>
      <c r="B1623" s="316" t="s">
        <v>37886</v>
      </c>
      <c r="C1623" s="316" t="s">
        <v>35729</v>
      </c>
      <c r="D1623" s="591" t="s">
        <v>37887</v>
      </c>
    </row>
    <row r="1624" spans="1:4" x14ac:dyDescent="0.2">
      <c r="A1624" s="316">
        <v>1743</v>
      </c>
      <c r="B1624" s="316" t="s">
        <v>37888</v>
      </c>
      <c r="C1624" s="316" t="s">
        <v>35729</v>
      </c>
      <c r="D1624" s="591" t="s">
        <v>37889</v>
      </c>
    </row>
    <row r="1625" spans="1:4" x14ac:dyDescent="0.2">
      <c r="A1625" s="316">
        <v>7241</v>
      </c>
      <c r="B1625" s="316" t="s">
        <v>37890</v>
      </c>
      <c r="C1625" s="316" t="s">
        <v>35746</v>
      </c>
      <c r="D1625" s="591" t="s">
        <v>3053</v>
      </c>
    </row>
    <row r="1626" spans="1:4" x14ac:dyDescent="0.2">
      <c r="A1626" s="316">
        <v>39640</v>
      </c>
      <c r="B1626" s="316" t="s">
        <v>37891</v>
      </c>
      <c r="C1626" s="316" t="s">
        <v>35729</v>
      </c>
      <c r="D1626" s="591" t="s">
        <v>513</v>
      </c>
    </row>
    <row r="1627" spans="1:4" x14ac:dyDescent="0.2">
      <c r="A1627" s="316">
        <v>11013</v>
      </c>
      <c r="B1627" s="316" t="s">
        <v>37892</v>
      </c>
      <c r="C1627" s="316" t="s">
        <v>35729</v>
      </c>
      <c r="D1627" s="591" t="s">
        <v>1915</v>
      </c>
    </row>
    <row r="1628" spans="1:4" x14ac:dyDescent="0.2">
      <c r="A1628" s="316">
        <v>11017</v>
      </c>
      <c r="B1628" s="316" t="s">
        <v>37893</v>
      </c>
      <c r="C1628" s="316" t="s">
        <v>35729</v>
      </c>
      <c r="D1628" s="591" t="s">
        <v>4161</v>
      </c>
    </row>
    <row r="1629" spans="1:4" x14ac:dyDescent="0.2">
      <c r="A1629" s="316">
        <v>20236</v>
      </c>
      <c r="B1629" s="316" t="s">
        <v>37894</v>
      </c>
      <c r="C1629" s="316" t="s">
        <v>35729</v>
      </c>
      <c r="D1629" s="591" t="s">
        <v>30934</v>
      </c>
    </row>
    <row r="1630" spans="1:4" x14ac:dyDescent="0.2">
      <c r="A1630" s="316">
        <v>7215</v>
      </c>
      <c r="B1630" s="316" t="s">
        <v>37895</v>
      </c>
      <c r="C1630" s="316" t="s">
        <v>35729</v>
      </c>
      <c r="D1630" s="591" t="s">
        <v>34444</v>
      </c>
    </row>
    <row r="1631" spans="1:4" x14ac:dyDescent="0.2">
      <c r="A1631" s="316">
        <v>7216</v>
      </c>
      <c r="B1631" s="316" t="s">
        <v>37896</v>
      </c>
      <c r="C1631" s="316" t="s">
        <v>35729</v>
      </c>
      <c r="D1631" s="591" t="s">
        <v>37897</v>
      </c>
    </row>
    <row r="1632" spans="1:4" x14ac:dyDescent="0.2">
      <c r="A1632" s="316">
        <v>20235</v>
      </c>
      <c r="B1632" s="316" t="s">
        <v>37898</v>
      </c>
      <c r="C1632" s="316" t="s">
        <v>35729</v>
      </c>
      <c r="D1632" s="591" t="s">
        <v>37899</v>
      </c>
    </row>
    <row r="1633" spans="1:4" x14ac:dyDescent="0.2">
      <c r="A1633" s="316">
        <v>7181</v>
      </c>
      <c r="B1633" s="316" t="s">
        <v>37900</v>
      </c>
      <c r="C1633" s="316" t="s">
        <v>35729</v>
      </c>
      <c r="D1633" s="591" t="s">
        <v>454</v>
      </c>
    </row>
    <row r="1634" spans="1:4" x14ac:dyDescent="0.2">
      <c r="A1634" s="316">
        <v>40866</v>
      </c>
      <c r="B1634" s="316" t="s">
        <v>37901</v>
      </c>
      <c r="C1634" s="316" t="s">
        <v>35729</v>
      </c>
      <c r="D1634" s="591" t="s">
        <v>18043</v>
      </c>
    </row>
    <row r="1635" spans="1:4" x14ac:dyDescent="0.2">
      <c r="A1635" s="316">
        <v>7214</v>
      </c>
      <c r="B1635" s="316" t="s">
        <v>37902</v>
      </c>
      <c r="C1635" s="316" t="s">
        <v>35729</v>
      </c>
      <c r="D1635" s="591" t="s">
        <v>37903</v>
      </c>
    </row>
    <row r="1636" spans="1:4" x14ac:dyDescent="0.2">
      <c r="A1636" s="316">
        <v>7219</v>
      </c>
      <c r="B1636" s="316" t="s">
        <v>37904</v>
      </c>
      <c r="C1636" s="316" t="s">
        <v>35729</v>
      </c>
      <c r="D1636" s="591" t="s">
        <v>37905</v>
      </c>
    </row>
    <row r="1637" spans="1:4" x14ac:dyDescent="0.2">
      <c r="A1637" s="316">
        <v>37972</v>
      </c>
      <c r="B1637" s="316" t="s">
        <v>37906</v>
      </c>
      <c r="C1637" s="316" t="s">
        <v>35729</v>
      </c>
      <c r="D1637" s="591" t="s">
        <v>1089</v>
      </c>
    </row>
    <row r="1638" spans="1:4" x14ac:dyDescent="0.2">
      <c r="A1638" s="316">
        <v>37973</v>
      </c>
      <c r="B1638" s="316" t="s">
        <v>37907</v>
      </c>
      <c r="C1638" s="316" t="s">
        <v>35729</v>
      </c>
      <c r="D1638" s="591" t="s">
        <v>1277</v>
      </c>
    </row>
    <row r="1639" spans="1:4" x14ac:dyDescent="0.2">
      <c r="A1639" s="316">
        <v>37971</v>
      </c>
      <c r="B1639" s="316" t="s">
        <v>37908</v>
      </c>
      <c r="C1639" s="316" t="s">
        <v>35729</v>
      </c>
      <c r="D1639" s="591" t="s">
        <v>2784</v>
      </c>
    </row>
    <row r="1640" spans="1:4" x14ac:dyDescent="0.2">
      <c r="A1640" s="316">
        <v>20094</v>
      </c>
      <c r="B1640" s="316" t="s">
        <v>37909</v>
      </c>
      <c r="C1640" s="316" t="s">
        <v>35729</v>
      </c>
      <c r="D1640" s="591" t="s">
        <v>522</v>
      </c>
    </row>
    <row r="1641" spans="1:4" x14ac:dyDescent="0.2">
      <c r="A1641" s="316">
        <v>20095</v>
      </c>
      <c r="B1641" s="316" t="s">
        <v>37910</v>
      </c>
      <c r="C1641" s="316" t="s">
        <v>35729</v>
      </c>
      <c r="D1641" s="591" t="s">
        <v>14091</v>
      </c>
    </row>
    <row r="1642" spans="1:4" x14ac:dyDescent="0.2">
      <c r="A1642" s="316">
        <v>1954</v>
      </c>
      <c r="B1642" s="316" t="s">
        <v>37911</v>
      </c>
      <c r="C1642" s="316" t="s">
        <v>35729</v>
      </c>
      <c r="D1642" s="591" t="s">
        <v>37912</v>
      </c>
    </row>
    <row r="1643" spans="1:4" x14ac:dyDescent="0.2">
      <c r="A1643" s="316">
        <v>1926</v>
      </c>
      <c r="B1643" s="316" t="s">
        <v>37913</v>
      </c>
      <c r="C1643" s="316" t="s">
        <v>35729</v>
      </c>
      <c r="D1643" s="591" t="s">
        <v>373</v>
      </c>
    </row>
    <row r="1644" spans="1:4" x14ac:dyDescent="0.2">
      <c r="A1644" s="316">
        <v>1927</v>
      </c>
      <c r="B1644" s="316" t="s">
        <v>37914</v>
      </c>
      <c r="C1644" s="316" t="s">
        <v>35729</v>
      </c>
      <c r="D1644" s="591" t="s">
        <v>394</v>
      </c>
    </row>
    <row r="1645" spans="1:4" x14ac:dyDescent="0.2">
      <c r="A1645" s="316">
        <v>1923</v>
      </c>
      <c r="B1645" s="316" t="s">
        <v>37915</v>
      </c>
      <c r="C1645" s="316" t="s">
        <v>35729</v>
      </c>
      <c r="D1645" s="591" t="s">
        <v>13671</v>
      </c>
    </row>
    <row r="1646" spans="1:4" x14ac:dyDescent="0.2">
      <c r="A1646" s="316">
        <v>1929</v>
      </c>
      <c r="B1646" s="316" t="s">
        <v>37916</v>
      </c>
      <c r="C1646" s="316" t="s">
        <v>35729</v>
      </c>
      <c r="D1646" s="591" t="s">
        <v>37917</v>
      </c>
    </row>
    <row r="1647" spans="1:4" x14ac:dyDescent="0.2">
      <c r="A1647" s="316">
        <v>1930</v>
      </c>
      <c r="B1647" s="316" t="s">
        <v>37918</v>
      </c>
      <c r="C1647" s="316" t="s">
        <v>35729</v>
      </c>
      <c r="D1647" s="591" t="s">
        <v>6750</v>
      </c>
    </row>
    <row r="1648" spans="1:4" x14ac:dyDescent="0.2">
      <c r="A1648" s="316">
        <v>1924</v>
      </c>
      <c r="B1648" s="316" t="s">
        <v>37919</v>
      </c>
      <c r="C1648" s="316" t="s">
        <v>35729</v>
      </c>
      <c r="D1648" s="591" t="s">
        <v>1470</v>
      </c>
    </row>
    <row r="1649" spans="1:4" x14ac:dyDescent="0.2">
      <c r="A1649" s="316">
        <v>1922</v>
      </c>
      <c r="B1649" s="316" t="s">
        <v>37920</v>
      </c>
      <c r="C1649" s="316" t="s">
        <v>35729</v>
      </c>
      <c r="D1649" s="591" t="s">
        <v>37921</v>
      </c>
    </row>
    <row r="1650" spans="1:4" x14ac:dyDescent="0.2">
      <c r="A1650" s="316">
        <v>1953</v>
      </c>
      <c r="B1650" s="316" t="s">
        <v>37922</v>
      </c>
      <c r="C1650" s="316" t="s">
        <v>35729</v>
      </c>
      <c r="D1650" s="591" t="s">
        <v>18062</v>
      </c>
    </row>
    <row r="1651" spans="1:4" x14ac:dyDescent="0.2">
      <c r="A1651" s="316">
        <v>1962</v>
      </c>
      <c r="B1651" s="316" t="s">
        <v>37923</v>
      </c>
      <c r="C1651" s="316" t="s">
        <v>35729</v>
      </c>
      <c r="D1651" s="591" t="s">
        <v>37567</v>
      </c>
    </row>
    <row r="1652" spans="1:4" x14ac:dyDescent="0.2">
      <c r="A1652" s="316">
        <v>1955</v>
      </c>
      <c r="B1652" s="316" t="s">
        <v>37924</v>
      </c>
      <c r="C1652" s="316" t="s">
        <v>35729</v>
      </c>
      <c r="D1652" s="591" t="s">
        <v>379</v>
      </c>
    </row>
    <row r="1653" spans="1:4" x14ac:dyDescent="0.2">
      <c r="A1653" s="316">
        <v>1956</v>
      </c>
      <c r="B1653" s="316" t="s">
        <v>37925</v>
      </c>
      <c r="C1653" s="316" t="s">
        <v>35729</v>
      </c>
      <c r="D1653" s="591" t="s">
        <v>1688</v>
      </c>
    </row>
    <row r="1654" spans="1:4" x14ac:dyDescent="0.2">
      <c r="A1654" s="316">
        <v>1957</v>
      </c>
      <c r="B1654" s="316" t="s">
        <v>37926</v>
      </c>
      <c r="C1654" s="316" t="s">
        <v>35729</v>
      </c>
      <c r="D1654" s="591" t="s">
        <v>1476</v>
      </c>
    </row>
    <row r="1655" spans="1:4" x14ac:dyDescent="0.2">
      <c r="A1655" s="316">
        <v>1958</v>
      </c>
      <c r="B1655" s="316" t="s">
        <v>37927</v>
      </c>
      <c r="C1655" s="316" t="s">
        <v>35729</v>
      </c>
      <c r="D1655" s="591" t="s">
        <v>17814</v>
      </c>
    </row>
    <row r="1656" spans="1:4" x14ac:dyDescent="0.2">
      <c r="A1656" s="316">
        <v>1959</v>
      </c>
      <c r="B1656" s="316" t="s">
        <v>37928</v>
      </c>
      <c r="C1656" s="316" t="s">
        <v>35729</v>
      </c>
      <c r="D1656" s="591" t="s">
        <v>17410</v>
      </c>
    </row>
    <row r="1657" spans="1:4" x14ac:dyDescent="0.2">
      <c r="A1657" s="316">
        <v>1925</v>
      </c>
      <c r="B1657" s="316" t="s">
        <v>37929</v>
      </c>
      <c r="C1657" s="316" t="s">
        <v>35729</v>
      </c>
      <c r="D1657" s="591" t="s">
        <v>37930</v>
      </c>
    </row>
    <row r="1658" spans="1:4" x14ac:dyDescent="0.2">
      <c r="A1658" s="316">
        <v>1960</v>
      </c>
      <c r="B1658" s="316" t="s">
        <v>37931</v>
      </c>
      <c r="C1658" s="316" t="s">
        <v>35729</v>
      </c>
      <c r="D1658" s="591" t="s">
        <v>16464</v>
      </c>
    </row>
    <row r="1659" spans="1:4" x14ac:dyDescent="0.2">
      <c r="A1659" s="316">
        <v>1961</v>
      </c>
      <c r="B1659" s="316" t="s">
        <v>37932</v>
      </c>
      <c r="C1659" s="316" t="s">
        <v>35729</v>
      </c>
      <c r="D1659" s="591" t="s">
        <v>37933</v>
      </c>
    </row>
    <row r="1660" spans="1:4" x14ac:dyDescent="0.2">
      <c r="A1660" s="316">
        <v>38426</v>
      </c>
      <c r="B1660" s="316" t="s">
        <v>37934</v>
      </c>
      <c r="C1660" s="316" t="s">
        <v>35729</v>
      </c>
      <c r="D1660" s="591" t="s">
        <v>1276</v>
      </c>
    </row>
    <row r="1661" spans="1:4" x14ac:dyDescent="0.2">
      <c r="A1661" s="316">
        <v>38423</v>
      </c>
      <c r="B1661" s="316" t="s">
        <v>37935</v>
      </c>
      <c r="C1661" s="316" t="s">
        <v>35729</v>
      </c>
      <c r="D1661" s="591" t="s">
        <v>32310</v>
      </c>
    </row>
    <row r="1662" spans="1:4" x14ac:dyDescent="0.2">
      <c r="A1662" s="316">
        <v>38421</v>
      </c>
      <c r="B1662" s="316" t="s">
        <v>37936</v>
      </c>
      <c r="C1662" s="316" t="s">
        <v>35729</v>
      </c>
      <c r="D1662" s="591" t="s">
        <v>37937</v>
      </c>
    </row>
    <row r="1663" spans="1:4" x14ac:dyDescent="0.2">
      <c r="A1663" s="316">
        <v>38422</v>
      </c>
      <c r="B1663" s="316" t="s">
        <v>37938</v>
      </c>
      <c r="C1663" s="316" t="s">
        <v>35729</v>
      </c>
      <c r="D1663" s="591" t="s">
        <v>37939</v>
      </c>
    </row>
    <row r="1664" spans="1:4" x14ac:dyDescent="0.2">
      <c r="A1664" s="316">
        <v>39866</v>
      </c>
      <c r="B1664" s="316" t="s">
        <v>37940</v>
      </c>
      <c r="C1664" s="316" t="s">
        <v>35729</v>
      </c>
      <c r="D1664" s="591" t="s">
        <v>18266</v>
      </c>
    </row>
    <row r="1665" spans="1:4" x14ac:dyDescent="0.2">
      <c r="A1665" s="316">
        <v>39867</v>
      </c>
      <c r="B1665" s="316" t="s">
        <v>37941</v>
      </c>
      <c r="C1665" s="316" t="s">
        <v>35729</v>
      </c>
      <c r="D1665" s="591" t="s">
        <v>37942</v>
      </c>
    </row>
    <row r="1666" spans="1:4" x14ac:dyDescent="0.2">
      <c r="A1666" s="316">
        <v>39868</v>
      </c>
      <c r="B1666" s="316" t="s">
        <v>37943</v>
      </c>
      <c r="C1666" s="316" t="s">
        <v>35729</v>
      </c>
      <c r="D1666" s="591" t="s">
        <v>16464</v>
      </c>
    </row>
    <row r="1667" spans="1:4" x14ac:dyDescent="0.2">
      <c r="A1667" s="316">
        <v>37999</v>
      </c>
      <c r="B1667" s="316" t="s">
        <v>37944</v>
      </c>
      <c r="C1667" s="316" t="s">
        <v>35729</v>
      </c>
      <c r="D1667" s="591" t="s">
        <v>233</v>
      </c>
    </row>
    <row r="1668" spans="1:4" x14ac:dyDescent="0.2">
      <c r="A1668" s="316">
        <v>38000</v>
      </c>
      <c r="B1668" s="316" t="s">
        <v>37945</v>
      </c>
      <c r="C1668" s="316" t="s">
        <v>35729</v>
      </c>
      <c r="D1668" s="591" t="s">
        <v>859</v>
      </c>
    </row>
    <row r="1669" spans="1:4" x14ac:dyDescent="0.2">
      <c r="A1669" s="316">
        <v>38129</v>
      </c>
      <c r="B1669" s="316" t="s">
        <v>37946</v>
      </c>
      <c r="C1669" s="316" t="s">
        <v>35729</v>
      </c>
      <c r="D1669" s="591" t="s">
        <v>761</v>
      </c>
    </row>
    <row r="1670" spans="1:4" x14ac:dyDescent="0.2">
      <c r="A1670" s="316">
        <v>38025</v>
      </c>
      <c r="B1670" s="316" t="s">
        <v>37947</v>
      </c>
      <c r="C1670" s="316" t="s">
        <v>35729</v>
      </c>
      <c r="D1670" s="591" t="s">
        <v>217</v>
      </c>
    </row>
    <row r="1671" spans="1:4" x14ac:dyDescent="0.2">
      <c r="A1671" s="316">
        <v>38026</v>
      </c>
      <c r="B1671" s="316" t="s">
        <v>37948</v>
      </c>
      <c r="C1671" s="316" t="s">
        <v>35729</v>
      </c>
      <c r="D1671" s="591" t="s">
        <v>7173</v>
      </c>
    </row>
    <row r="1672" spans="1:4" x14ac:dyDescent="0.2">
      <c r="A1672" s="316">
        <v>1858</v>
      </c>
      <c r="B1672" s="316" t="s">
        <v>37949</v>
      </c>
      <c r="C1672" s="316" t="s">
        <v>35729</v>
      </c>
      <c r="D1672" s="591" t="s">
        <v>37950</v>
      </c>
    </row>
    <row r="1673" spans="1:4" x14ac:dyDescent="0.2">
      <c r="A1673" s="316">
        <v>1844</v>
      </c>
      <c r="B1673" s="316" t="s">
        <v>37951</v>
      </c>
      <c r="C1673" s="316" t="s">
        <v>35729</v>
      </c>
      <c r="D1673" s="591" t="s">
        <v>37952</v>
      </c>
    </row>
    <row r="1674" spans="1:4" x14ac:dyDescent="0.2">
      <c r="A1674" s="316">
        <v>1863</v>
      </c>
      <c r="B1674" s="316" t="s">
        <v>37953</v>
      </c>
      <c r="C1674" s="316" t="s">
        <v>35729</v>
      </c>
      <c r="D1674" s="591" t="s">
        <v>37954</v>
      </c>
    </row>
    <row r="1675" spans="1:4" x14ac:dyDescent="0.2">
      <c r="A1675" s="316">
        <v>1865</v>
      </c>
      <c r="B1675" s="316" t="s">
        <v>37955</v>
      </c>
      <c r="C1675" s="316" t="s">
        <v>35729</v>
      </c>
      <c r="D1675" s="591" t="s">
        <v>37956</v>
      </c>
    </row>
    <row r="1676" spans="1:4" x14ac:dyDescent="0.2">
      <c r="A1676" s="316">
        <v>36355</v>
      </c>
      <c r="B1676" s="316" t="s">
        <v>37957</v>
      </c>
      <c r="C1676" s="316" t="s">
        <v>35729</v>
      </c>
      <c r="D1676" s="591" t="s">
        <v>487</v>
      </c>
    </row>
    <row r="1677" spans="1:4" x14ac:dyDescent="0.2">
      <c r="A1677" s="316">
        <v>36356</v>
      </c>
      <c r="B1677" s="316" t="s">
        <v>37958</v>
      </c>
      <c r="C1677" s="316" t="s">
        <v>35729</v>
      </c>
      <c r="D1677" s="591" t="s">
        <v>759</v>
      </c>
    </row>
    <row r="1678" spans="1:4" x14ac:dyDescent="0.2">
      <c r="A1678" s="316">
        <v>1932</v>
      </c>
      <c r="B1678" s="316" t="s">
        <v>37959</v>
      </c>
      <c r="C1678" s="316" t="s">
        <v>35729</v>
      </c>
      <c r="D1678" s="591" t="s">
        <v>362</v>
      </c>
    </row>
    <row r="1679" spans="1:4" x14ac:dyDescent="0.2">
      <c r="A1679" s="316">
        <v>1933</v>
      </c>
      <c r="B1679" s="316" t="s">
        <v>37960</v>
      </c>
      <c r="C1679" s="316" t="s">
        <v>35729</v>
      </c>
      <c r="D1679" s="591" t="s">
        <v>16623</v>
      </c>
    </row>
    <row r="1680" spans="1:4" x14ac:dyDescent="0.2">
      <c r="A1680" s="316">
        <v>1951</v>
      </c>
      <c r="B1680" s="316" t="s">
        <v>37961</v>
      </c>
      <c r="C1680" s="316" t="s">
        <v>35729</v>
      </c>
      <c r="D1680" s="591" t="s">
        <v>25517</v>
      </c>
    </row>
    <row r="1681" spans="1:4" x14ac:dyDescent="0.2">
      <c r="A1681" s="316">
        <v>1966</v>
      </c>
      <c r="B1681" s="316" t="s">
        <v>37962</v>
      </c>
      <c r="C1681" s="316" t="s">
        <v>35729</v>
      </c>
      <c r="D1681" s="591" t="s">
        <v>32087</v>
      </c>
    </row>
    <row r="1682" spans="1:4" x14ac:dyDescent="0.2">
      <c r="A1682" s="316">
        <v>1952</v>
      </c>
      <c r="B1682" s="316" t="s">
        <v>37963</v>
      </c>
      <c r="C1682" s="316" t="s">
        <v>35729</v>
      </c>
      <c r="D1682" s="591" t="s">
        <v>14456</v>
      </c>
    </row>
    <row r="1683" spans="1:4" x14ac:dyDescent="0.2">
      <c r="A1683" s="316">
        <v>20104</v>
      </c>
      <c r="B1683" s="316" t="s">
        <v>37964</v>
      </c>
      <c r="C1683" s="316" t="s">
        <v>35729</v>
      </c>
      <c r="D1683" s="591" t="s">
        <v>37965</v>
      </c>
    </row>
    <row r="1684" spans="1:4" x14ac:dyDescent="0.2">
      <c r="A1684" s="316">
        <v>20105</v>
      </c>
      <c r="B1684" s="316" t="s">
        <v>37966</v>
      </c>
      <c r="C1684" s="316" t="s">
        <v>35729</v>
      </c>
      <c r="D1684" s="591" t="s">
        <v>37967</v>
      </c>
    </row>
    <row r="1685" spans="1:4" x14ac:dyDescent="0.2">
      <c r="A1685" s="316">
        <v>1965</v>
      </c>
      <c r="B1685" s="316" t="s">
        <v>37968</v>
      </c>
      <c r="C1685" s="316" t="s">
        <v>35729</v>
      </c>
      <c r="D1685" s="591" t="s">
        <v>32269</v>
      </c>
    </row>
    <row r="1686" spans="1:4" x14ac:dyDescent="0.2">
      <c r="A1686" s="316">
        <v>10765</v>
      </c>
      <c r="B1686" s="316" t="s">
        <v>37969</v>
      </c>
      <c r="C1686" s="316" t="s">
        <v>35729</v>
      </c>
      <c r="D1686" s="591" t="s">
        <v>703</v>
      </c>
    </row>
    <row r="1687" spans="1:4" x14ac:dyDescent="0.2">
      <c r="A1687" s="316">
        <v>10767</v>
      </c>
      <c r="B1687" s="316" t="s">
        <v>37970</v>
      </c>
      <c r="C1687" s="316" t="s">
        <v>35729</v>
      </c>
      <c r="D1687" s="591" t="s">
        <v>34273</v>
      </c>
    </row>
    <row r="1688" spans="1:4" x14ac:dyDescent="0.2">
      <c r="A1688" s="316">
        <v>1970</v>
      </c>
      <c r="B1688" s="316" t="s">
        <v>37971</v>
      </c>
      <c r="C1688" s="316" t="s">
        <v>35729</v>
      </c>
      <c r="D1688" s="591" t="s">
        <v>37972</v>
      </c>
    </row>
    <row r="1689" spans="1:4" x14ac:dyDescent="0.2">
      <c r="A1689" s="316">
        <v>1967</v>
      </c>
      <c r="B1689" s="316" t="s">
        <v>37973</v>
      </c>
      <c r="C1689" s="316" t="s">
        <v>35729</v>
      </c>
      <c r="D1689" s="591" t="s">
        <v>214</v>
      </c>
    </row>
    <row r="1690" spans="1:4" x14ac:dyDescent="0.2">
      <c r="A1690" s="316">
        <v>1968</v>
      </c>
      <c r="B1690" s="316" t="s">
        <v>37974</v>
      </c>
      <c r="C1690" s="316" t="s">
        <v>35729</v>
      </c>
      <c r="D1690" s="591" t="s">
        <v>1362</v>
      </c>
    </row>
    <row r="1691" spans="1:4" x14ac:dyDescent="0.2">
      <c r="A1691" s="316">
        <v>1969</v>
      </c>
      <c r="B1691" s="316" t="s">
        <v>37975</v>
      </c>
      <c r="C1691" s="316" t="s">
        <v>35729</v>
      </c>
      <c r="D1691" s="591" t="s">
        <v>2332</v>
      </c>
    </row>
    <row r="1692" spans="1:4" x14ac:dyDescent="0.2">
      <c r="A1692" s="316">
        <v>1839</v>
      </c>
      <c r="B1692" s="316" t="s">
        <v>37976</v>
      </c>
      <c r="C1692" s="316" t="s">
        <v>35729</v>
      </c>
      <c r="D1692" s="591" t="s">
        <v>37977</v>
      </c>
    </row>
    <row r="1693" spans="1:4" x14ac:dyDescent="0.2">
      <c r="A1693" s="316">
        <v>1835</v>
      </c>
      <c r="B1693" s="316" t="s">
        <v>37978</v>
      </c>
      <c r="C1693" s="316" t="s">
        <v>35729</v>
      </c>
      <c r="D1693" s="591" t="s">
        <v>768</v>
      </c>
    </row>
    <row r="1694" spans="1:4" x14ac:dyDescent="0.2">
      <c r="A1694" s="316">
        <v>1823</v>
      </c>
      <c r="B1694" s="316" t="s">
        <v>37979</v>
      </c>
      <c r="C1694" s="316" t="s">
        <v>35729</v>
      </c>
      <c r="D1694" s="591" t="s">
        <v>37980</v>
      </c>
    </row>
    <row r="1695" spans="1:4" x14ac:dyDescent="0.2">
      <c r="A1695" s="316">
        <v>1827</v>
      </c>
      <c r="B1695" s="316" t="s">
        <v>37981</v>
      </c>
      <c r="C1695" s="316" t="s">
        <v>35729</v>
      </c>
      <c r="D1695" s="591" t="s">
        <v>16433</v>
      </c>
    </row>
    <row r="1696" spans="1:4" x14ac:dyDescent="0.2">
      <c r="A1696" s="316">
        <v>1831</v>
      </c>
      <c r="B1696" s="316" t="s">
        <v>37982</v>
      </c>
      <c r="C1696" s="316" t="s">
        <v>35729</v>
      </c>
      <c r="D1696" s="591" t="s">
        <v>18075</v>
      </c>
    </row>
    <row r="1697" spans="1:4" x14ac:dyDescent="0.2">
      <c r="A1697" s="316">
        <v>1825</v>
      </c>
      <c r="B1697" s="316" t="s">
        <v>37983</v>
      </c>
      <c r="C1697" s="316" t="s">
        <v>35729</v>
      </c>
      <c r="D1697" s="591" t="s">
        <v>37984</v>
      </c>
    </row>
    <row r="1698" spans="1:4" x14ac:dyDescent="0.2">
      <c r="A1698" s="316">
        <v>1828</v>
      </c>
      <c r="B1698" s="316" t="s">
        <v>37985</v>
      </c>
      <c r="C1698" s="316" t="s">
        <v>35729</v>
      </c>
      <c r="D1698" s="591" t="s">
        <v>37986</v>
      </c>
    </row>
    <row r="1699" spans="1:4" x14ac:dyDescent="0.2">
      <c r="A1699" s="316">
        <v>1845</v>
      </c>
      <c r="B1699" s="316" t="s">
        <v>37987</v>
      </c>
      <c r="C1699" s="316" t="s">
        <v>35729</v>
      </c>
      <c r="D1699" s="591" t="s">
        <v>31916</v>
      </c>
    </row>
    <row r="1700" spans="1:4" x14ac:dyDescent="0.2">
      <c r="A1700" s="316">
        <v>1824</v>
      </c>
      <c r="B1700" s="316" t="s">
        <v>37988</v>
      </c>
      <c r="C1700" s="316" t="s">
        <v>35729</v>
      </c>
      <c r="D1700" s="591" t="s">
        <v>5011</v>
      </c>
    </row>
    <row r="1701" spans="1:4" x14ac:dyDescent="0.2">
      <c r="A1701" s="316">
        <v>1941</v>
      </c>
      <c r="B1701" s="316" t="s">
        <v>37989</v>
      </c>
      <c r="C1701" s="316" t="s">
        <v>35729</v>
      </c>
      <c r="D1701" s="591" t="s">
        <v>4325</v>
      </c>
    </row>
    <row r="1702" spans="1:4" x14ac:dyDescent="0.2">
      <c r="A1702" s="316">
        <v>1940</v>
      </c>
      <c r="B1702" s="316" t="s">
        <v>37990</v>
      </c>
      <c r="C1702" s="316" t="s">
        <v>35729</v>
      </c>
      <c r="D1702" s="591" t="s">
        <v>1711</v>
      </c>
    </row>
    <row r="1703" spans="1:4" x14ac:dyDescent="0.2">
      <c r="A1703" s="316">
        <v>1937</v>
      </c>
      <c r="B1703" s="316" t="s">
        <v>37991</v>
      </c>
      <c r="C1703" s="316" t="s">
        <v>35729</v>
      </c>
      <c r="D1703" s="591" t="s">
        <v>33203</v>
      </c>
    </row>
    <row r="1704" spans="1:4" x14ac:dyDescent="0.2">
      <c r="A1704" s="316">
        <v>1939</v>
      </c>
      <c r="B1704" s="316" t="s">
        <v>37992</v>
      </c>
      <c r="C1704" s="316" t="s">
        <v>35729</v>
      </c>
      <c r="D1704" s="591" t="s">
        <v>2450</v>
      </c>
    </row>
    <row r="1705" spans="1:4" x14ac:dyDescent="0.2">
      <c r="A1705" s="316">
        <v>1942</v>
      </c>
      <c r="B1705" s="316" t="s">
        <v>37993</v>
      </c>
      <c r="C1705" s="316" t="s">
        <v>35729</v>
      </c>
      <c r="D1705" s="591" t="s">
        <v>17157</v>
      </c>
    </row>
    <row r="1706" spans="1:4" x14ac:dyDescent="0.2">
      <c r="A1706" s="316">
        <v>1938</v>
      </c>
      <c r="B1706" s="316" t="s">
        <v>37994</v>
      </c>
      <c r="C1706" s="316" t="s">
        <v>35729</v>
      </c>
      <c r="D1706" s="591" t="s">
        <v>13904</v>
      </c>
    </row>
    <row r="1707" spans="1:4" x14ac:dyDescent="0.2">
      <c r="A1707" s="316">
        <v>42692</v>
      </c>
      <c r="B1707" s="316" t="s">
        <v>37995</v>
      </c>
      <c r="C1707" s="316" t="s">
        <v>35729</v>
      </c>
      <c r="D1707" s="591" t="s">
        <v>37996</v>
      </c>
    </row>
    <row r="1708" spans="1:4" x14ac:dyDescent="0.2">
      <c r="A1708" s="316">
        <v>42693</v>
      </c>
      <c r="B1708" s="316" t="s">
        <v>37997</v>
      </c>
      <c r="C1708" s="316" t="s">
        <v>35729</v>
      </c>
      <c r="D1708" s="591" t="s">
        <v>37998</v>
      </c>
    </row>
    <row r="1709" spans="1:4" x14ac:dyDescent="0.2">
      <c r="A1709" s="316">
        <v>42695</v>
      </c>
      <c r="B1709" s="316" t="s">
        <v>37999</v>
      </c>
      <c r="C1709" s="316" t="s">
        <v>35729</v>
      </c>
      <c r="D1709" s="591" t="s">
        <v>38000</v>
      </c>
    </row>
    <row r="1710" spans="1:4" x14ac:dyDescent="0.2">
      <c r="A1710" s="316">
        <v>42694</v>
      </c>
      <c r="B1710" s="316" t="s">
        <v>38001</v>
      </c>
      <c r="C1710" s="316" t="s">
        <v>35729</v>
      </c>
      <c r="D1710" s="591" t="s">
        <v>38002</v>
      </c>
    </row>
    <row r="1711" spans="1:4" x14ac:dyDescent="0.2">
      <c r="A1711" s="316">
        <v>20097</v>
      </c>
      <c r="B1711" s="316" t="s">
        <v>38003</v>
      </c>
      <c r="C1711" s="316" t="s">
        <v>35729</v>
      </c>
      <c r="D1711" s="591" t="s">
        <v>841</v>
      </c>
    </row>
    <row r="1712" spans="1:4" x14ac:dyDescent="0.2">
      <c r="A1712" s="316">
        <v>20098</v>
      </c>
      <c r="B1712" s="316" t="s">
        <v>38004</v>
      </c>
      <c r="C1712" s="316" t="s">
        <v>35729</v>
      </c>
      <c r="D1712" s="591" t="s">
        <v>38005</v>
      </c>
    </row>
    <row r="1713" spans="1:4" x14ac:dyDescent="0.2">
      <c r="A1713" s="316">
        <v>20096</v>
      </c>
      <c r="B1713" s="316" t="s">
        <v>38006</v>
      </c>
      <c r="C1713" s="316" t="s">
        <v>35729</v>
      </c>
      <c r="D1713" s="591" t="s">
        <v>1122</v>
      </c>
    </row>
    <row r="1714" spans="1:4" x14ac:dyDescent="0.2">
      <c r="A1714" s="316">
        <v>1964</v>
      </c>
      <c r="B1714" s="316" t="s">
        <v>38007</v>
      </c>
      <c r="C1714" s="316" t="s">
        <v>35729</v>
      </c>
      <c r="D1714" s="591" t="s">
        <v>13407</v>
      </c>
    </row>
    <row r="1715" spans="1:4" x14ac:dyDescent="0.2">
      <c r="A1715" s="316">
        <v>1880</v>
      </c>
      <c r="B1715" s="316" t="s">
        <v>38008</v>
      </c>
      <c r="C1715" s="316" t="s">
        <v>35729</v>
      </c>
      <c r="D1715" s="591" t="s">
        <v>376</v>
      </c>
    </row>
    <row r="1716" spans="1:4" x14ac:dyDescent="0.2">
      <c r="A1716" s="316">
        <v>39274</v>
      </c>
      <c r="B1716" s="316" t="s">
        <v>38009</v>
      </c>
      <c r="C1716" s="316" t="s">
        <v>35729</v>
      </c>
      <c r="D1716" s="591" t="s">
        <v>888</v>
      </c>
    </row>
    <row r="1717" spans="1:4" x14ac:dyDescent="0.2">
      <c r="A1717" s="316">
        <v>2628</v>
      </c>
      <c r="B1717" s="316" t="s">
        <v>38010</v>
      </c>
      <c r="C1717" s="316" t="s">
        <v>35729</v>
      </c>
      <c r="D1717" s="591" t="s">
        <v>38011</v>
      </c>
    </row>
    <row r="1718" spans="1:4" x14ac:dyDescent="0.2">
      <c r="A1718" s="316">
        <v>2622</v>
      </c>
      <c r="B1718" s="316" t="s">
        <v>38012</v>
      </c>
      <c r="C1718" s="316" t="s">
        <v>35729</v>
      </c>
      <c r="D1718" s="591" t="s">
        <v>1932</v>
      </c>
    </row>
    <row r="1719" spans="1:4" x14ac:dyDescent="0.2">
      <c r="A1719" s="316">
        <v>2623</v>
      </c>
      <c r="B1719" s="316" t="s">
        <v>38013</v>
      </c>
      <c r="C1719" s="316" t="s">
        <v>35729</v>
      </c>
      <c r="D1719" s="591" t="s">
        <v>21100</v>
      </c>
    </row>
    <row r="1720" spans="1:4" x14ac:dyDescent="0.2">
      <c r="A1720" s="316">
        <v>2624</v>
      </c>
      <c r="B1720" s="316" t="s">
        <v>38014</v>
      </c>
      <c r="C1720" s="316" t="s">
        <v>35729</v>
      </c>
      <c r="D1720" s="591" t="s">
        <v>28214</v>
      </c>
    </row>
    <row r="1721" spans="1:4" x14ac:dyDescent="0.2">
      <c r="A1721" s="316">
        <v>2625</v>
      </c>
      <c r="B1721" s="316" t="s">
        <v>38015</v>
      </c>
      <c r="C1721" s="316" t="s">
        <v>35729</v>
      </c>
      <c r="D1721" s="591" t="s">
        <v>32087</v>
      </c>
    </row>
    <row r="1722" spans="1:4" x14ac:dyDescent="0.2">
      <c r="A1722" s="316">
        <v>2626</v>
      </c>
      <c r="B1722" s="316" t="s">
        <v>38016</v>
      </c>
      <c r="C1722" s="316" t="s">
        <v>35729</v>
      </c>
      <c r="D1722" s="591" t="s">
        <v>38017</v>
      </c>
    </row>
    <row r="1723" spans="1:4" x14ac:dyDescent="0.2">
      <c r="A1723" s="316">
        <v>2630</v>
      </c>
      <c r="B1723" s="316" t="s">
        <v>38018</v>
      </c>
      <c r="C1723" s="316" t="s">
        <v>35729</v>
      </c>
      <c r="D1723" s="591" t="s">
        <v>38019</v>
      </c>
    </row>
    <row r="1724" spans="1:4" x14ac:dyDescent="0.2">
      <c r="A1724" s="316">
        <v>2627</v>
      </c>
      <c r="B1724" s="316" t="s">
        <v>38020</v>
      </c>
      <c r="C1724" s="316" t="s">
        <v>35729</v>
      </c>
      <c r="D1724" s="591" t="s">
        <v>19557</v>
      </c>
    </row>
    <row r="1725" spans="1:4" x14ac:dyDescent="0.2">
      <c r="A1725" s="316">
        <v>2629</v>
      </c>
      <c r="B1725" s="316" t="s">
        <v>38021</v>
      </c>
      <c r="C1725" s="316" t="s">
        <v>35729</v>
      </c>
      <c r="D1725" s="591" t="s">
        <v>16879</v>
      </c>
    </row>
    <row r="1726" spans="1:4" x14ac:dyDescent="0.2">
      <c r="A1726" s="316">
        <v>12033</v>
      </c>
      <c r="B1726" s="316" t="s">
        <v>38022</v>
      </c>
      <c r="C1726" s="316" t="s">
        <v>35729</v>
      </c>
      <c r="D1726" s="591" t="s">
        <v>1452</v>
      </c>
    </row>
    <row r="1727" spans="1:4" x14ac:dyDescent="0.2">
      <c r="A1727" s="316">
        <v>40408</v>
      </c>
      <c r="B1727" s="316" t="s">
        <v>38023</v>
      </c>
      <c r="C1727" s="316" t="s">
        <v>35729</v>
      </c>
      <c r="D1727" s="591" t="s">
        <v>5378</v>
      </c>
    </row>
    <row r="1728" spans="1:4" x14ac:dyDescent="0.2">
      <c r="A1728" s="316">
        <v>40409</v>
      </c>
      <c r="B1728" s="316" t="s">
        <v>38024</v>
      </c>
      <c r="C1728" s="316" t="s">
        <v>35729</v>
      </c>
      <c r="D1728" s="591" t="s">
        <v>184</v>
      </c>
    </row>
    <row r="1729" spans="1:4" x14ac:dyDescent="0.2">
      <c r="A1729" s="316">
        <v>39276</v>
      </c>
      <c r="B1729" s="316" t="s">
        <v>38025</v>
      </c>
      <c r="C1729" s="316" t="s">
        <v>35729</v>
      </c>
      <c r="D1729" s="591" t="s">
        <v>16733</v>
      </c>
    </row>
    <row r="1730" spans="1:4" x14ac:dyDescent="0.2">
      <c r="A1730" s="316">
        <v>39277</v>
      </c>
      <c r="B1730" s="316" t="s">
        <v>38026</v>
      </c>
      <c r="C1730" s="316" t="s">
        <v>35729</v>
      </c>
      <c r="D1730" s="591" t="s">
        <v>1148</v>
      </c>
    </row>
    <row r="1731" spans="1:4" x14ac:dyDescent="0.2">
      <c r="A1731" s="316">
        <v>12034</v>
      </c>
      <c r="B1731" s="316" t="s">
        <v>38027</v>
      </c>
      <c r="C1731" s="316" t="s">
        <v>35729</v>
      </c>
      <c r="D1731" s="591" t="s">
        <v>949</v>
      </c>
    </row>
    <row r="1732" spans="1:4" x14ac:dyDescent="0.2">
      <c r="A1732" s="316">
        <v>39879</v>
      </c>
      <c r="B1732" s="316" t="s">
        <v>38028</v>
      </c>
      <c r="C1732" s="316" t="s">
        <v>35729</v>
      </c>
      <c r="D1732" s="591" t="s">
        <v>35789</v>
      </c>
    </row>
    <row r="1733" spans="1:4" x14ac:dyDescent="0.2">
      <c r="A1733" s="316">
        <v>39880</v>
      </c>
      <c r="B1733" s="316" t="s">
        <v>38029</v>
      </c>
      <c r="C1733" s="316" t="s">
        <v>35729</v>
      </c>
      <c r="D1733" s="591" t="s">
        <v>6527</v>
      </c>
    </row>
    <row r="1734" spans="1:4" x14ac:dyDescent="0.2">
      <c r="A1734" s="316">
        <v>39881</v>
      </c>
      <c r="B1734" s="316" t="s">
        <v>38030</v>
      </c>
      <c r="C1734" s="316" t="s">
        <v>35729</v>
      </c>
      <c r="D1734" s="591" t="s">
        <v>3608</v>
      </c>
    </row>
    <row r="1735" spans="1:4" x14ac:dyDescent="0.2">
      <c r="A1735" s="316">
        <v>39882</v>
      </c>
      <c r="B1735" s="316" t="s">
        <v>38031</v>
      </c>
      <c r="C1735" s="316" t="s">
        <v>35729</v>
      </c>
      <c r="D1735" s="591" t="s">
        <v>2931</v>
      </c>
    </row>
    <row r="1736" spans="1:4" x14ac:dyDescent="0.2">
      <c r="A1736" s="316">
        <v>39883</v>
      </c>
      <c r="B1736" s="316" t="s">
        <v>38032</v>
      </c>
      <c r="C1736" s="316" t="s">
        <v>35729</v>
      </c>
      <c r="D1736" s="591" t="s">
        <v>31224</v>
      </c>
    </row>
    <row r="1737" spans="1:4" x14ac:dyDescent="0.2">
      <c r="A1737" s="316">
        <v>39884</v>
      </c>
      <c r="B1737" s="316" t="s">
        <v>38033</v>
      </c>
      <c r="C1737" s="316" t="s">
        <v>35729</v>
      </c>
      <c r="D1737" s="591" t="s">
        <v>26947</v>
      </c>
    </row>
    <row r="1738" spans="1:4" x14ac:dyDescent="0.2">
      <c r="A1738" s="316">
        <v>39885</v>
      </c>
      <c r="B1738" s="316" t="s">
        <v>38034</v>
      </c>
      <c r="C1738" s="316" t="s">
        <v>35729</v>
      </c>
      <c r="D1738" s="591" t="s">
        <v>38035</v>
      </c>
    </row>
    <row r="1739" spans="1:4" x14ac:dyDescent="0.2">
      <c r="A1739" s="316">
        <v>1777</v>
      </c>
      <c r="B1739" s="316" t="s">
        <v>38036</v>
      </c>
      <c r="C1739" s="316" t="s">
        <v>35729</v>
      </c>
      <c r="D1739" s="591" t="s">
        <v>33698</v>
      </c>
    </row>
    <row r="1740" spans="1:4" x14ac:dyDescent="0.2">
      <c r="A1740" s="316">
        <v>1819</v>
      </c>
      <c r="B1740" s="316" t="s">
        <v>38037</v>
      </c>
      <c r="C1740" s="316" t="s">
        <v>35729</v>
      </c>
      <c r="D1740" s="591" t="s">
        <v>38038</v>
      </c>
    </row>
    <row r="1741" spans="1:4" x14ac:dyDescent="0.2">
      <c r="A1741" s="316">
        <v>1775</v>
      </c>
      <c r="B1741" s="316" t="s">
        <v>38039</v>
      </c>
      <c r="C1741" s="316" t="s">
        <v>35729</v>
      </c>
      <c r="D1741" s="591" t="s">
        <v>2169</v>
      </c>
    </row>
    <row r="1742" spans="1:4" x14ac:dyDescent="0.2">
      <c r="A1742" s="316">
        <v>1776</v>
      </c>
      <c r="B1742" s="316" t="s">
        <v>38040</v>
      </c>
      <c r="C1742" s="316" t="s">
        <v>35729</v>
      </c>
      <c r="D1742" s="591" t="s">
        <v>38041</v>
      </c>
    </row>
    <row r="1743" spans="1:4" x14ac:dyDescent="0.2">
      <c r="A1743" s="316">
        <v>1778</v>
      </c>
      <c r="B1743" s="316" t="s">
        <v>38042</v>
      </c>
      <c r="C1743" s="316" t="s">
        <v>35729</v>
      </c>
      <c r="D1743" s="591" t="s">
        <v>38043</v>
      </c>
    </row>
    <row r="1744" spans="1:4" x14ac:dyDescent="0.2">
      <c r="A1744" s="316">
        <v>1818</v>
      </c>
      <c r="B1744" s="316" t="s">
        <v>38044</v>
      </c>
      <c r="C1744" s="316" t="s">
        <v>35729</v>
      </c>
      <c r="D1744" s="591" t="s">
        <v>38045</v>
      </c>
    </row>
    <row r="1745" spans="1:4" x14ac:dyDescent="0.2">
      <c r="A1745" s="316">
        <v>1820</v>
      </c>
      <c r="B1745" s="316" t="s">
        <v>38046</v>
      </c>
      <c r="C1745" s="316" t="s">
        <v>35729</v>
      </c>
      <c r="D1745" s="591" t="s">
        <v>1470</v>
      </c>
    </row>
    <row r="1746" spans="1:4" x14ac:dyDescent="0.2">
      <c r="A1746" s="316">
        <v>1779</v>
      </c>
      <c r="B1746" s="316" t="s">
        <v>38047</v>
      </c>
      <c r="C1746" s="316" t="s">
        <v>35729</v>
      </c>
      <c r="D1746" s="591" t="s">
        <v>38048</v>
      </c>
    </row>
    <row r="1747" spans="1:4" x14ac:dyDescent="0.2">
      <c r="A1747" s="316">
        <v>1780</v>
      </c>
      <c r="B1747" s="316" t="s">
        <v>38049</v>
      </c>
      <c r="C1747" s="316" t="s">
        <v>35729</v>
      </c>
      <c r="D1747" s="591" t="s">
        <v>38050</v>
      </c>
    </row>
    <row r="1748" spans="1:4" x14ac:dyDescent="0.2">
      <c r="A1748" s="316">
        <v>1783</v>
      </c>
      <c r="B1748" s="316" t="s">
        <v>38051</v>
      </c>
      <c r="C1748" s="316" t="s">
        <v>35729</v>
      </c>
      <c r="D1748" s="591" t="s">
        <v>38052</v>
      </c>
    </row>
    <row r="1749" spans="1:4" x14ac:dyDescent="0.2">
      <c r="A1749" s="316">
        <v>1782</v>
      </c>
      <c r="B1749" s="316" t="s">
        <v>38053</v>
      </c>
      <c r="C1749" s="316" t="s">
        <v>35729</v>
      </c>
      <c r="D1749" s="591" t="s">
        <v>14558</v>
      </c>
    </row>
    <row r="1750" spans="1:4" x14ac:dyDescent="0.2">
      <c r="A1750" s="316">
        <v>1817</v>
      </c>
      <c r="B1750" s="316" t="s">
        <v>38054</v>
      </c>
      <c r="C1750" s="316" t="s">
        <v>35729</v>
      </c>
      <c r="D1750" s="591" t="s">
        <v>14700</v>
      </c>
    </row>
    <row r="1751" spans="1:4" x14ac:dyDescent="0.2">
      <c r="A1751" s="316">
        <v>1781</v>
      </c>
      <c r="B1751" s="316" t="s">
        <v>38055</v>
      </c>
      <c r="C1751" s="316" t="s">
        <v>35729</v>
      </c>
      <c r="D1751" s="591" t="s">
        <v>4052</v>
      </c>
    </row>
    <row r="1752" spans="1:4" x14ac:dyDescent="0.2">
      <c r="A1752" s="316">
        <v>1784</v>
      </c>
      <c r="B1752" s="316" t="s">
        <v>38056</v>
      </c>
      <c r="C1752" s="316" t="s">
        <v>35729</v>
      </c>
      <c r="D1752" s="591" t="s">
        <v>18296</v>
      </c>
    </row>
    <row r="1753" spans="1:4" x14ac:dyDescent="0.2">
      <c r="A1753" s="316">
        <v>1810</v>
      </c>
      <c r="B1753" s="316" t="s">
        <v>38057</v>
      </c>
      <c r="C1753" s="316" t="s">
        <v>35729</v>
      </c>
      <c r="D1753" s="591" t="s">
        <v>38058</v>
      </c>
    </row>
    <row r="1754" spans="1:4" x14ac:dyDescent="0.2">
      <c r="A1754" s="316">
        <v>1811</v>
      </c>
      <c r="B1754" s="316" t="s">
        <v>38059</v>
      </c>
      <c r="C1754" s="316" t="s">
        <v>35729</v>
      </c>
      <c r="D1754" s="591" t="s">
        <v>5129</v>
      </c>
    </row>
    <row r="1755" spans="1:4" x14ac:dyDescent="0.2">
      <c r="A1755" s="316">
        <v>1812</v>
      </c>
      <c r="B1755" s="316" t="s">
        <v>38060</v>
      </c>
      <c r="C1755" s="316" t="s">
        <v>35729</v>
      </c>
      <c r="D1755" s="591" t="s">
        <v>38061</v>
      </c>
    </row>
    <row r="1756" spans="1:4" x14ac:dyDescent="0.2">
      <c r="A1756" s="316">
        <v>40386</v>
      </c>
      <c r="B1756" s="316" t="s">
        <v>38062</v>
      </c>
      <c r="C1756" s="316" t="s">
        <v>35729</v>
      </c>
      <c r="D1756" s="591" t="s">
        <v>38063</v>
      </c>
    </row>
    <row r="1757" spans="1:4" x14ac:dyDescent="0.2">
      <c r="A1757" s="316">
        <v>40384</v>
      </c>
      <c r="B1757" s="316" t="s">
        <v>38064</v>
      </c>
      <c r="C1757" s="316" t="s">
        <v>35729</v>
      </c>
      <c r="D1757" s="591" t="s">
        <v>38065</v>
      </c>
    </row>
    <row r="1758" spans="1:4" x14ac:dyDescent="0.2">
      <c r="A1758" s="316">
        <v>40379</v>
      </c>
      <c r="B1758" s="316" t="s">
        <v>38066</v>
      </c>
      <c r="C1758" s="316" t="s">
        <v>35729</v>
      </c>
      <c r="D1758" s="591" t="s">
        <v>14003</v>
      </c>
    </row>
    <row r="1759" spans="1:4" x14ac:dyDescent="0.2">
      <c r="A1759" s="316">
        <v>40423</v>
      </c>
      <c r="B1759" s="316" t="s">
        <v>38067</v>
      </c>
      <c r="C1759" s="316" t="s">
        <v>35729</v>
      </c>
      <c r="D1759" s="591" t="s">
        <v>29792</v>
      </c>
    </row>
    <row r="1760" spans="1:4" x14ac:dyDescent="0.2">
      <c r="A1760" s="316">
        <v>40389</v>
      </c>
      <c r="B1760" s="316" t="s">
        <v>38068</v>
      </c>
      <c r="C1760" s="316" t="s">
        <v>35729</v>
      </c>
      <c r="D1760" s="591" t="s">
        <v>38069</v>
      </c>
    </row>
    <row r="1761" spans="1:4" x14ac:dyDescent="0.2">
      <c r="A1761" s="316">
        <v>40388</v>
      </c>
      <c r="B1761" s="316" t="s">
        <v>38070</v>
      </c>
      <c r="C1761" s="316" t="s">
        <v>35729</v>
      </c>
      <c r="D1761" s="591" t="s">
        <v>38071</v>
      </c>
    </row>
    <row r="1762" spans="1:4" x14ac:dyDescent="0.2">
      <c r="A1762" s="316">
        <v>40381</v>
      </c>
      <c r="B1762" s="316" t="s">
        <v>38072</v>
      </c>
      <c r="C1762" s="316" t="s">
        <v>35729</v>
      </c>
      <c r="D1762" s="591" t="s">
        <v>38073</v>
      </c>
    </row>
    <row r="1763" spans="1:4" x14ac:dyDescent="0.2">
      <c r="A1763" s="316">
        <v>40391</v>
      </c>
      <c r="B1763" s="316" t="s">
        <v>38074</v>
      </c>
      <c r="C1763" s="316" t="s">
        <v>35729</v>
      </c>
      <c r="D1763" s="591" t="s">
        <v>38075</v>
      </c>
    </row>
    <row r="1764" spans="1:4" x14ac:dyDescent="0.2">
      <c r="A1764" s="316">
        <v>40414</v>
      </c>
      <c r="B1764" s="316" t="s">
        <v>38076</v>
      </c>
      <c r="C1764" s="316" t="s">
        <v>35729</v>
      </c>
      <c r="D1764" s="591" t="s">
        <v>13464</v>
      </c>
    </row>
    <row r="1765" spans="1:4" x14ac:dyDescent="0.2">
      <c r="A1765" s="316">
        <v>40416</v>
      </c>
      <c r="B1765" s="316" t="s">
        <v>38077</v>
      </c>
      <c r="C1765" s="316" t="s">
        <v>35729</v>
      </c>
      <c r="D1765" s="591" t="s">
        <v>1971</v>
      </c>
    </row>
    <row r="1766" spans="1:4" x14ac:dyDescent="0.2">
      <c r="A1766" s="316">
        <v>40418</v>
      </c>
      <c r="B1766" s="316" t="s">
        <v>38078</v>
      </c>
      <c r="C1766" s="316" t="s">
        <v>35729</v>
      </c>
      <c r="D1766" s="591" t="s">
        <v>14659</v>
      </c>
    </row>
    <row r="1767" spans="1:4" x14ac:dyDescent="0.2">
      <c r="A1767" s="316">
        <v>2615</v>
      </c>
      <c r="B1767" s="316" t="s">
        <v>38079</v>
      </c>
      <c r="C1767" s="316" t="s">
        <v>35729</v>
      </c>
      <c r="D1767" s="591" t="s">
        <v>38080</v>
      </c>
    </row>
    <row r="1768" spans="1:4" x14ac:dyDescent="0.2">
      <c r="A1768" s="316">
        <v>2635</v>
      </c>
      <c r="B1768" s="316" t="s">
        <v>38081</v>
      </c>
      <c r="C1768" s="316" t="s">
        <v>35729</v>
      </c>
      <c r="D1768" s="591" t="s">
        <v>20566</v>
      </c>
    </row>
    <row r="1769" spans="1:4" x14ac:dyDescent="0.2">
      <c r="A1769" s="316">
        <v>2609</v>
      </c>
      <c r="B1769" s="316" t="s">
        <v>38082</v>
      </c>
      <c r="C1769" s="316" t="s">
        <v>35729</v>
      </c>
      <c r="D1769" s="591" t="s">
        <v>859</v>
      </c>
    </row>
    <row r="1770" spans="1:4" x14ac:dyDescent="0.2">
      <c r="A1770" s="316">
        <v>2634</v>
      </c>
      <c r="B1770" s="316" t="s">
        <v>38083</v>
      </c>
      <c r="C1770" s="316" t="s">
        <v>35729</v>
      </c>
      <c r="D1770" s="591" t="s">
        <v>3895</v>
      </c>
    </row>
    <row r="1771" spans="1:4" x14ac:dyDescent="0.2">
      <c r="A1771" s="316">
        <v>2611</v>
      </c>
      <c r="B1771" s="316" t="s">
        <v>38084</v>
      </c>
      <c r="C1771" s="316" t="s">
        <v>35729</v>
      </c>
      <c r="D1771" s="591" t="s">
        <v>14647</v>
      </c>
    </row>
    <row r="1772" spans="1:4" x14ac:dyDescent="0.2">
      <c r="A1772" s="316">
        <v>2612</v>
      </c>
      <c r="B1772" s="316" t="s">
        <v>38085</v>
      </c>
      <c r="C1772" s="316" t="s">
        <v>35729</v>
      </c>
      <c r="D1772" s="591" t="s">
        <v>18109</v>
      </c>
    </row>
    <row r="1773" spans="1:4" x14ac:dyDescent="0.2">
      <c r="A1773" s="316">
        <v>2613</v>
      </c>
      <c r="B1773" s="316" t="s">
        <v>38086</v>
      </c>
      <c r="C1773" s="316" t="s">
        <v>35729</v>
      </c>
      <c r="D1773" s="591" t="s">
        <v>34248</v>
      </c>
    </row>
    <row r="1774" spans="1:4" x14ac:dyDescent="0.2">
      <c r="A1774" s="316">
        <v>2614</v>
      </c>
      <c r="B1774" s="316" t="s">
        <v>38087</v>
      </c>
      <c r="C1774" s="316" t="s">
        <v>35729</v>
      </c>
      <c r="D1774" s="591" t="s">
        <v>38088</v>
      </c>
    </row>
    <row r="1775" spans="1:4" x14ac:dyDescent="0.2">
      <c r="A1775" s="316">
        <v>34359</v>
      </c>
      <c r="B1775" s="316" t="s">
        <v>38089</v>
      </c>
      <c r="C1775" s="316" t="s">
        <v>35729</v>
      </c>
      <c r="D1775" s="591" t="s">
        <v>34133</v>
      </c>
    </row>
    <row r="1776" spans="1:4" x14ac:dyDescent="0.2">
      <c r="A1776" s="316">
        <v>1789</v>
      </c>
      <c r="B1776" s="316" t="s">
        <v>38090</v>
      </c>
      <c r="C1776" s="316" t="s">
        <v>35729</v>
      </c>
      <c r="D1776" s="591" t="s">
        <v>38091</v>
      </c>
    </row>
    <row r="1777" spans="1:4" x14ac:dyDescent="0.2">
      <c r="A1777" s="316">
        <v>1788</v>
      </c>
      <c r="B1777" s="316" t="s">
        <v>38092</v>
      </c>
      <c r="C1777" s="316" t="s">
        <v>35729</v>
      </c>
      <c r="D1777" s="591" t="s">
        <v>38093</v>
      </c>
    </row>
    <row r="1778" spans="1:4" x14ac:dyDescent="0.2">
      <c r="A1778" s="316">
        <v>1786</v>
      </c>
      <c r="B1778" s="316" t="s">
        <v>38094</v>
      </c>
      <c r="C1778" s="316" t="s">
        <v>35729</v>
      </c>
      <c r="D1778" s="591" t="s">
        <v>5051</v>
      </c>
    </row>
    <row r="1779" spans="1:4" x14ac:dyDescent="0.2">
      <c r="A1779" s="316">
        <v>1787</v>
      </c>
      <c r="B1779" s="316" t="s">
        <v>38095</v>
      </c>
      <c r="C1779" s="316" t="s">
        <v>35729</v>
      </c>
      <c r="D1779" s="591" t="s">
        <v>38096</v>
      </c>
    </row>
    <row r="1780" spans="1:4" x14ac:dyDescent="0.2">
      <c r="A1780" s="316">
        <v>1791</v>
      </c>
      <c r="B1780" s="316" t="s">
        <v>38097</v>
      </c>
      <c r="C1780" s="316" t="s">
        <v>35729</v>
      </c>
      <c r="D1780" s="591" t="s">
        <v>38098</v>
      </c>
    </row>
    <row r="1781" spans="1:4" x14ac:dyDescent="0.2">
      <c r="A1781" s="316">
        <v>1790</v>
      </c>
      <c r="B1781" s="316" t="s">
        <v>38099</v>
      </c>
      <c r="C1781" s="316" t="s">
        <v>35729</v>
      </c>
      <c r="D1781" s="591" t="s">
        <v>14364</v>
      </c>
    </row>
    <row r="1782" spans="1:4" x14ac:dyDescent="0.2">
      <c r="A1782" s="316">
        <v>1813</v>
      </c>
      <c r="B1782" s="316" t="s">
        <v>38100</v>
      </c>
      <c r="C1782" s="316" t="s">
        <v>35729</v>
      </c>
      <c r="D1782" s="591" t="s">
        <v>38101</v>
      </c>
    </row>
    <row r="1783" spans="1:4" x14ac:dyDescent="0.2">
      <c r="A1783" s="316">
        <v>1792</v>
      </c>
      <c r="B1783" s="316" t="s">
        <v>38102</v>
      </c>
      <c r="C1783" s="316" t="s">
        <v>35729</v>
      </c>
      <c r="D1783" s="591" t="s">
        <v>23822</v>
      </c>
    </row>
    <row r="1784" spans="1:4" x14ac:dyDescent="0.2">
      <c r="A1784" s="316">
        <v>1793</v>
      </c>
      <c r="B1784" s="316" t="s">
        <v>38103</v>
      </c>
      <c r="C1784" s="316" t="s">
        <v>35729</v>
      </c>
      <c r="D1784" s="591" t="s">
        <v>38104</v>
      </c>
    </row>
    <row r="1785" spans="1:4" x14ac:dyDescent="0.2">
      <c r="A1785" s="316">
        <v>1809</v>
      </c>
      <c r="B1785" s="316" t="s">
        <v>38105</v>
      </c>
      <c r="C1785" s="316" t="s">
        <v>35729</v>
      </c>
      <c r="D1785" s="591" t="s">
        <v>38106</v>
      </c>
    </row>
    <row r="1786" spans="1:4" x14ac:dyDescent="0.2">
      <c r="A1786" s="316">
        <v>1814</v>
      </c>
      <c r="B1786" s="316" t="s">
        <v>38107</v>
      </c>
      <c r="C1786" s="316" t="s">
        <v>35729</v>
      </c>
      <c r="D1786" s="591" t="s">
        <v>38108</v>
      </c>
    </row>
    <row r="1787" spans="1:4" x14ac:dyDescent="0.2">
      <c r="A1787" s="316">
        <v>1803</v>
      </c>
      <c r="B1787" s="316" t="s">
        <v>38109</v>
      </c>
      <c r="C1787" s="316" t="s">
        <v>35729</v>
      </c>
      <c r="D1787" s="591" t="s">
        <v>972</v>
      </c>
    </row>
    <row r="1788" spans="1:4" x14ac:dyDescent="0.2">
      <c r="A1788" s="316">
        <v>1805</v>
      </c>
      <c r="B1788" s="316" t="s">
        <v>38110</v>
      </c>
      <c r="C1788" s="316" t="s">
        <v>35729</v>
      </c>
      <c r="D1788" s="591" t="s">
        <v>14511</v>
      </c>
    </row>
    <row r="1789" spans="1:4" x14ac:dyDescent="0.2">
      <c r="A1789" s="316">
        <v>1821</v>
      </c>
      <c r="B1789" s="316" t="s">
        <v>38111</v>
      </c>
      <c r="C1789" s="316" t="s">
        <v>35729</v>
      </c>
      <c r="D1789" s="591" t="s">
        <v>38112</v>
      </c>
    </row>
    <row r="1790" spans="1:4" x14ac:dyDescent="0.2">
      <c r="A1790" s="316">
        <v>1806</v>
      </c>
      <c r="B1790" s="316" t="s">
        <v>38113</v>
      </c>
      <c r="C1790" s="316" t="s">
        <v>35729</v>
      </c>
      <c r="D1790" s="591" t="s">
        <v>38114</v>
      </c>
    </row>
    <row r="1791" spans="1:4" x14ac:dyDescent="0.2">
      <c r="A1791" s="316">
        <v>1804</v>
      </c>
      <c r="B1791" s="316" t="s">
        <v>38115</v>
      </c>
      <c r="C1791" s="316" t="s">
        <v>35729</v>
      </c>
      <c r="D1791" s="591" t="s">
        <v>986</v>
      </c>
    </row>
    <row r="1792" spans="1:4" x14ac:dyDescent="0.2">
      <c r="A1792" s="316">
        <v>1807</v>
      </c>
      <c r="B1792" s="316" t="s">
        <v>38116</v>
      </c>
      <c r="C1792" s="316" t="s">
        <v>35729</v>
      </c>
      <c r="D1792" s="591" t="s">
        <v>38117</v>
      </c>
    </row>
    <row r="1793" spans="1:4" x14ac:dyDescent="0.2">
      <c r="A1793" s="316">
        <v>1808</v>
      </c>
      <c r="B1793" s="316" t="s">
        <v>38118</v>
      </c>
      <c r="C1793" s="316" t="s">
        <v>35729</v>
      </c>
      <c r="D1793" s="591" t="s">
        <v>38119</v>
      </c>
    </row>
    <row r="1794" spans="1:4" x14ac:dyDescent="0.2">
      <c r="A1794" s="316">
        <v>1797</v>
      </c>
      <c r="B1794" s="316" t="s">
        <v>38120</v>
      </c>
      <c r="C1794" s="316" t="s">
        <v>35729</v>
      </c>
      <c r="D1794" s="591" t="s">
        <v>38121</v>
      </c>
    </row>
    <row r="1795" spans="1:4" x14ac:dyDescent="0.2">
      <c r="A1795" s="316">
        <v>1796</v>
      </c>
      <c r="B1795" s="316" t="s">
        <v>38122</v>
      </c>
      <c r="C1795" s="316" t="s">
        <v>35729</v>
      </c>
      <c r="D1795" s="591" t="s">
        <v>25450</v>
      </c>
    </row>
    <row r="1796" spans="1:4" x14ac:dyDescent="0.2">
      <c r="A1796" s="316">
        <v>1794</v>
      </c>
      <c r="B1796" s="316" t="s">
        <v>38123</v>
      </c>
      <c r="C1796" s="316" t="s">
        <v>35729</v>
      </c>
      <c r="D1796" s="591" t="s">
        <v>38124</v>
      </c>
    </row>
    <row r="1797" spans="1:4" x14ac:dyDescent="0.2">
      <c r="A1797" s="316">
        <v>1816</v>
      </c>
      <c r="B1797" s="316" t="s">
        <v>38125</v>
      </c>
      <c r="C1797" s="316" t="s">
        <v>35729</v>
      </c>
      <c r="D1797" s="591" t="s">
        <v>38126</v>
      </c>
    </row>
    <row r="1798" spans="1:4" x14ac:dyDescent="0.2">
      <c r="A1798" s="316">
        <v>1815</v>
      </c>
      <c r="B1798" s="316" t="s">
        <v>38127</v>
      </c>
      <c r="C1798" s="316" t="s">
        <v>35729</v>
      </c>
      <c r="D1798" s="591" t="s">
        <v>38128</v>
      </c>
    </row>
    <row r="1799" spans="1:4" x14ac:dyDescent="0.2">
      <c r="A1799" s="316">
        <v>1798</v>
      </c>
      <c r="B1799" s="316" t="s">
        <v>38129</v>
      </c>
      <c r="C1799" s="316" t="s">
        <v>35729</v>
      </c>
      <c r="D1799" s="591" t="s">
        <v>38130</v>
      </c>
    </row>
    <row r="1800" spans="1:4" x14ac:dyDescent="0.2">
      <c r="A1800" s="316">
        <v>1795</v>
      </c>
      <c r="B1800" s="316" t="s">
        <v>38131</v>
      </c>
      <c r="C1800" s="316" t="s">
        <v>35729</v>
      </c>
      <c r="D1800" s="591" t="s">
        <v>14043</v>
      </c>
    </row>
    <row r="1801" spans="1:4" x14ac:dyDescent="0.2">
      <c r="A1801" s="316">
        <v>1799</v>
      </c>
      <c r="B1801" s="316" t="s">
        <v>38132</v>
      </c>
      <c r="C1801" s="316" t="s">
        <v>35729</v>
      </c>
      <c r="D1801" s="591" t="s">
        <v>38133</v>
      </c>
    </row>
    <row r="1802" spans="1:4" x14ac:dyDescent="0.2">
      <c r="A1802" s="316">
        <v>1800</v>
      </c>
      <c r="B1802" s="316" t="s">
        <v>38134</v>
      </c>
      <c r="C1802" s="316" t="s">
        <v>35729</v>
      </c>
      <c r="D1802" s="591" t="s">
        <v>38135</v>
      </c>
    </row>
    <row r="1803" spans="1:4" x14ac:dyDescent="0.2">
      <c r="A1803" s="316">
        <v>1802</v>
      </c>
      <c r="B1803" s="316" t="s">
        <v>38136</v>
      </c>
      <c r="C1803" s="316" t="s">
        <v>35729</v>
      </c>
      <c r="D1803" s="591" t="s">
        <v>38137</v>
      </c>
    </row>
    <row r="1804" spans="1:4" x14ac:dyDescent="0.2">
      <c r="A1804" s="316">
        <v>40385</v>
      </c>
      <c r="B1804" s="316" t="s">
        <v>38138</v>
      </c>
      <c r="C1804" s="316" t="s">
        <v>35729</v>
      </c>
      <c r="D1804" s="591" t="s">
        <v>38063</v>
      </c>
    </row>
    <row r="1805" spans="1:4" x14ac:dyDescent="0.2">
      <c r="A1805" s="316">
        <v>40383</v>
      </c>
      <c r="B1805" s="316" t="s">
        <v>38139</v>
      </c>
      <c r="C1805" s="316" t="s">
        <v>35729</v>
      </c>
      <c r="D1805" s="591" t="s">
        <v>38065</v>
      </c>
    </row>
    <row r="1806" spans="1:4" x14ac:dyDescent="0.2">
      <c r="A1806" s="316">
        <v>40378</v>
      </c>
      <c r="B1806" s="316" t="s">
        <v>38140</v>
      </c>
      <c r="C1806" s="316" t="s">
        <v>35729</v>
      </c>
      <c r="D1806" s="591" t="s">
        <v>14003</v>
      </c>
    </row>
    <row r="1807" spans="1:4" x14ac:dyDescent="0.2">
      <c r="A1807" s="316">
        <v>40382</v>
      </c>
      <c r="B1807" s="316" t="s">
        <v>38141</v>
      </c>
      <c r="C1807" s="316" t="s">
        <v>35729</v>
      </c>
      <c r="D1807" s="591" t="s">
        <v>29792</v>
      </c>
    </row>
    <row r="1808" spans="1:4" x14ac:dyDescent="0.2">
      <c r="A1808" s="316">
        <v>40422</v>
      </c>
      <c r="B1808" s="316" t="s">
        <v>38142</v>
      </c>
      <c r="C1808" s="316" t="s">
        <v>35729</v>
      </c>
      <c r="D1808" s="591" t="s">
        <v>38143</v>
      </c>
    </row>
    <row r="1809" spans="1:4" x14ac:dyDescent="0.2">
      <c r="A1809" s="316">
        <v>40387</v>
      </c>
      <c r="B1809" s="316" t="s">
        <v>38144</v>
      </c>
      <c r="C1809" s="316" t="s">
        <v>35729</v>
      </c>
      <c r="D1809" s="591" t="s">
        <v>38145</v>
      </c>
    </row>
    <row r="1810" spans="1:4" x14ac:dyDescent="0.2">
      <c r="A1810" s="316">
        <v>40380</v>
      </c>
      <c r="B1810" s="316" t="s">
        <v>38146</v>
      </c>
      <c r="C1810" s="316" t="s">
        <v>35729</v>
      </c>
      <c r="D1810" s="591" t="s">
        <v>38073</v>
      </c>
    </row>
    <row r="1811" spans="1:4" x14ac:dyDescent="0.2">
      <c r="A1811" s="316">
        <v>40390</v>
      </c>
      <c r="B1811" s="316" t="s">
        <v>38147</v>
      </c>
      <c r="C1811" s="316" t="s">
        <v>35729</v>
      </c>
      <c r="D1811" s="591" t="s">
        <v>38148</v>
      </c>
    </row>
    <row r="1812" spans="1:4" x14ac:dyDescent="0.2">
      <c r="A1812" s="316">
        <v>40413</v>
      </c>
      <c r="B1812" s="316" t="s">
        <v>38149</v>
      </c>
      <c r="C1812" s="316" t="s">
        <v>35729</v>
      </c>
      <c r="D1812" s="591" t="s">
        <v>1402</v>
      </c>
    </row>
    <row r="1813" spans="1:4" x14ac:dyDescent="0.2">
      <c r="A1813" s="316">
        <v>40415</v>
      </c>
      <c r="B1813" s="316" t="s">
        <v>38150</v>
      </c>
      <c r="C1813" s="316" t="s">
        <v>35729</v>
      </c>
      <c r="D1813" s="591" t="s">
        <v>20008</v>
      </c>
    </row>
    <row r="1814" spans="1:4" x14ac:dyDescent="0.2">
      <c r="A1814" s="316">
        <v>40417</v>
      </c>
      <c r="B1814" s="316" t="s">
        <v>38151</v>
      </c>
      <c r="C1814" s="316" t="s">
        <v>35729</v>
      </c>
      <c r="D1814" s="591" t="s">
        <v>14280</v>
      </c>
    </row>
    <row r="1815" spans="1:4" x14ac:dyDescent="0.2">
      <c r="A1815" s="316">
        <v>39271</v>
      </c>
      <c r="B1815" s="316" t="s">
        <v>38152</v>
      </c>
      <c r="C1815" s="316" t="s">
        <v>35729</v>
      </c>
      <c r="D1815" s="591" t="s">
        <v>176</v>
      </c>
    </row>
    <row r="1816" spans="1:4" x14ac:dyDescent="0.2">
      <c r="A1816" s="316">
        <v>39273</v>
      </c>
      <c r="B1816" s="316" t="s">
        <v>38153</v>
      </c>
      <c r="C1816" s="316" t="s">
        <v>35729</v>
      </c>
      <c r="D1816" s="591" t="s">
        <v>370</v>
      </c>
    </row>
    <row r="1817" spans="1:4" x14ac:dyDescent="0.2">
      <c r="A1817" s="316">
        <v>39272</v>
      </c>
      <c r="B1817" s="316" t="s">
        <v>38154</v>
      </c>
      <c r="C1817" s="316" t="s">
        <v>35729</v>
      </c>
      <c r="D1817" s="591" t="s">
        <v>281</v>
      </c>
    </row>
    <row r="1818" spans="1:4" x14ac:dyDescent="0.2">
      <c r="A1818" s="316">
        <v>1875</v>
      </c>
      <c r="B1818" s="316" t="s">
        <v>38155</v>
      </c>
      <c r="C1818" s="316" t="s">
        <v>35729</v>
      </c>
      <c r="D1818" s="591" t="s">
        <v>676</v>
      </c>
    </row>
    <row r="1819" spans="1:4" x14ac:dyDescent="0.2">
      <c r="A1819" s="316">
        <v>1874</v>
      </c>
      <c r="B1819" s="316" t="s">
        <v>38156</v>
      </c>
      <c r="C1819" s="316" t="s">
        <v>35729</v>
      </c>
      <c r="D1819" s="591" t="s">
        <v>1382</v>
      </c>
    </row>
    <row r="1820" spans="1:4" x14ac:dyDescent="0.2">
      <c r="A1820" s="316">
        <v>1870</v>
      </c>
      <c r="B1820" s="316" t="s">
        <v>38157</v>
      </c>
      <c r="C1820" s="316" t="s">
        <v>35729</v>
      </c>
      <c r="D1820" s="591" t="s">
        <v>375</v>
      </c>
    </row>
    <row r="1821" spans="1:4" x14ac:dyDescent="0.2">
      <c r="A1821" s="316">
        <v>1884</v>
      </c>
      <c r="B1821" s="316" t="s">
        <v>38158</v>
      </c>
      <c r="C1821" s="316" t="s">
        <v>35729</v>
      </c>
      <c r="D1821" s="591" t="s">
        <v>411</v>
      </c>
    </row>
    <row r="1822" spans="1:4" x14ac:dyDescent="0.2">
      <c r="A1822" s="316">
        <v>1887</v>
      </c>
      <c r="B1822" s="316" t="s">
        <v>38159</v>
      </c>
      <c r="C1822" s="316" t="s">
        <v>35729</v>
      </c>
      <c r="D1822" s="591" t="s">
        <v>38160</v>
      </c>
    </row>
    <row r="1823" spans="1:4" x14ac:dyDescent="0.2">
      <c r="A1823" s="316">
        <v>1876</v>
      </c>
      <c r="B1823" s="316" t="s">
        <v>38161</v>
      </c>
      <c r="C1823" s="316" t="s">
        <v>35729</v>
      </c>
      <c r="D1823" s="591" t="s">
        <v>783</v>
      </c>
    </row>
    <row r="1824" spans="1:4" x14ac:dyDescent="0.2">
      <c r="A1824" s="316">
        <v>1879</v>
      </c>
      <c r="B1824" s="316" t="s">
        <v>38162</v>
      </c>
      <c r="C1824" s="316" t="s">
        <v>35729</v>
      </c>
      <c r="D1824" s="591" t="s">
        <v>323</v>
      </c>
    </row>
    <row r="1825" spans="1:4" x14ac:dyDescent="0.2">
      <c r="A1825" s="316">
        <v>1877</v>
      </c>
      <c r="B1825" s="316" t="s">
        <v>38163</v>
      </c>
      <c r="C1825" s="316" t="s">
        <v>35729</v>
      </c>
      <c r="D1825" s="591" t="s">
        <v>1040</v>
      </c>
    </row>
    <row r="1826" spans="1:4" x14ac:dyDescent="0.2">
      <c r="A1826" s="316">
        <v>1878</v>
      </c>
      <c r="B1826" s="316" t="s">
        <v>38164</v>
      </c>
      <c r="C1826" s="316" t="s">
        <v>35729</v>
      </c>
      <c r="D1826" s="591" t="s">
        <v>7258</v>
      </c>
    </row>
    <row r="1827" spans="1:4" x14ac:dyDescent="0.2">
      <c r="A1827" s="316">
        <v>2621</v>
      </c>
      <c r="B1827" s="316" t="s">
        <v>38165</v>
      </c>
      <c r="C1827" s="316" t="s">
        <v>35729</v>
      </c>
      <c r="D1827" s="591" t="s">
        <v>28140</v>
      </c>
    </row>
    <row r="1828" spans="1:4" x14ac:dyDescent="0.2">
      <c r="A1828" s="316">
        <v>2616</v>
      </c>
      <c r="B1828" s="316" t="s">
        <v>38166</v>
      </c>
      <c r="C1828" s="316" t="s">
        <v>35729</v>
      </c>
      <c r="D1828" s="591" t="s">
        <v>16733</v>
      </c>
    </row>
    <row r="1829" spans="1:4" x14ac:dyDescent="0.2">
      <c r="A1829" s="316">
        <v>2633</v>
      </c>
      <c r="B1829" s="316" t="s">
        <v>38167</v>
      </c>
      <c r="C1829" s="316" t="s">
        <v>35729</v>
      </c>
      <c r="D1829" s="591" t="s">
        <v>901</v>
      </c>
    </row>
    <row r="1830" spans="1:4" x14ac:dyDescent="0.2">
      <c r="A1830" s="316">
        <v>2617</v>
      </c>
      <c r="B1830" s="316" t="s">
        <v>38168</v>
      </c>
      <c r="C1830" s="316" t="s">
        <v>35729</v>
      </c>
      <c r="D1830" s="591" t="s">
        <v>557</v>
      </c>
    </row>
    <row r="1831" spans="1:4" x14ac:dyDescent="0.2">
      <c r="A1831" s="316">
        <v>2618</v>
      </c>
      <c r="B1831" s="316" t="s">
        <v>38169</v>
      </c>
      <c r="C1831" s="316" t="s">
        <v>35729</v>
      </c>
      <c r="D1831" s="591" t="s">
        <v>35881</v>
      </c>
    </row>
    <row r="1832" spans="1:4" x14ac:dyDescent="0.2">
      <c r="A1832" s="316">
        <v>2632</v>
      </c>
      <c r="B1832" s="316" t="s">
        <v>38170</v>
      </c>
      <c r="C1832" s="316" t="s">
        <v>35729</v>
      </c>
      <c r="D1832" s="591" t="s">
        <v>2431</v>
      </c>
    </row>
    <row r="1833" spans="1:4" x14ac:dyDescent="0.2">
      <c r="A1833" s="316">
        <v>2631</v>
      </c>
      <c r="B1833" s="316" t="s">
        <v>38171</v>
      </c>
      <c r="C1833" s="316" t="s">
        <v>35729</v>
      </c>
      <c r="D1833" s="591" t="s">
        <v>38172</v>
      </c>
    </row>
    <row r="1834" spans="1:4" x14ac:dyDescent="0.2">
      <c r="A1834" s="316">
        <v>2619</v>
      </c>
      <c r="B1834" s="316" t="s">
        <v>38173</v>
      </c>
      <c r="C1834" s="316" t="s">
        <v>35729</v>
      </c>
      <c r="D1834" s="591" t="s">
        <v>38174</v>
      </c>
    </row>
    <row r="1835" spans="1:4" x14ac:dyDescent="0.2">
      <c r="A1835" s="316">
        <v>2620</v>
      </c>
      <c r="B1835" s="316" t="s">
        <v>38175</v>
      </c>
      <c r="C1835" s="316" t="s">
        <v>35729</v>
      </c>
      <c r="D1835" s="591" t="s">
        <v>38176</v>
      </c>
    </row>
    <row r="1836" spans="1:4" x14ac:dyDescent="0.2">
      <c r="A1836" s="316">
        <v>25968</v>
      </c>
      <c r="B1836" s="316" t="s">
        <v>38177</v>
      </c>
      <c r="C1836" s="316" t="s">
        <v>35729</v>
      </c>
      <c r="D1836" s="591" t="s">
        <v>38178</v>
      </c>
    </row>
    <row r="1837" spans="1:4" x14ac:dyDescent="0.2">
      <c r="A1837" s="316">
        <v>38369</v>
      </c>
      <c r="B1837" s="316" t="s">
        <v>38179</v>
      </c>
      <c r="C1837" s="316" t="s">
        <v>35729</v>
      </c>
      <c r="D1837" s="591" t="s">
        <v>31818</v>
      </c>
    </row>
    <row r="1838" spans="1:4" x14ac:dyDescent="0.2">
      <c r="A1838" s="316">
        <v>38370</v>
      </c>
      <c r="B1838" s="316" t="s">
        <v>38180</v>
      </c>
      <c r="C1838" s="316" t="s">
        <v>35729</v>
      </c>
      <c r="D1838" s="591" t="s">
        <v>31818</v>
      </c>
    </row>
    <row r="1839" spans="1:4" x14ac:dyDescent="0.2">
      <c r="A1839" s="316">
        <v>38372</v>
      </c>
      <c r="B1839" s="316" t="s">
        <v>38181</v>
      </c>
      <c r="C1839" s="316" t="s">
        <v>35729</v>
      </c>
      <c r="D1839" s="591" t="s">
        <v>1289</v>
      </c>
    </row>
    <row r="1840" spans="1:4" x14ac:dyDescent="0.2">
      <c r="A1840" s="316">
        <v>2357</v>
      </c>
      <c r="B1840" s="316" t="s">
        <v>38182</v>
      </c>
      <c r="C1840" s="316" t="s">
        <v>35749</v>
      </c>
      <c r="D1840" s="591" t="s">
        <v>4980</v>
      </c>
    </row>
    <row r="1841" spans="1:4" x14ac:dyDescent="0.2">
      <c r="A1841" s="316">
        <v>40806</v>
      </c>
      <c r="B1841" s="316" t="s">
        <v>38183</v>
      </c>
      <c r="C1841" s="316" t="s">
        <v>35979</v>
      </c>
      <c r="D1841" s="591" t="s">
        <v>38184</v>
      </c>
    </row>
    <row r="1842" spans="1:4" x14ac:dyDescent="0.2">
      <c r="A1842" s="316">
        <v>2355</v>
      </c>
      <c r="B1842" s="316" t="s">
        <v>38185</v>
      </c>
      <c r="C1842" s="316" t="s">
        <v>35749</v>
      </c>
      <c r="D1842" s="591" t="s">
        <v>34493</v>
      </c>
    </row>
    <row r="1843" spans="1:4" x14ac:dyDescent="0.2">
      <c r="A1843" s="316">
        <v>40805</v>
      </c>
      <c r="B1843" s="316" t="s">
        <v>38186</v>
      </c>
      <c r="C1843" s="316" t="s">
        <v>35979</v>
      </c>
      <c r="D1843" s="591" t="s">
        <v>38187</v>
      </c>
    </row>
    <row r="1844" spans="1:4" x14ac:dyDescent="0.2">
      <c r="A1844" s="316">
        <v>2358</v>
      </c>
      <c r="B1844" s="316" t="s">
        <v>38188</v>
      </c>
      <c r="C1844" s="316" t="s">
        <v>35749</v>
      </c>
      <c r="D1844" s="591" t="s">
        <v>38189</v>
      </c>
    </row>
    <row r="1845" spans="1:4" x14ac:dyDescent="0.2">
      <c r="A1845" s="316">
        <v>40807</v>
      </c>
      <c r="B1845" s="316" t="s">
        <v>38190</v>
      </c>
      <c r="C1845" s="316" t="s">
        <v>35979</v>
      </c>
      <c r="D1845" s="591" t="s">
        <v>38191</v>
      </c>
    </row>
    <row r="1846" spans="1:4" x14ac:dyDescent="0.2">
      <c r="A1846" s="316">
        <v>2359</v>
      </c>
      <c r="B1846" s="316" t="s">
        <v>38192</v>
      </c>
      <c r="C1846" s="316" t="s">
        <v>35749</v>
      </c>
      <c r="D1846" s="591" t="s">
        <v>38193</v>
      </c>
    </row>
    <row r="1847" spans="1:4" x14ac:dyDescent="0.2">
      <c r="A1847" s="316">
        <v>40808</v>
      </c>
      <c r="B1847" s="316" t="s">
        <v>38194</v>
      </c>
      <c r="C1847" s="316" t="s">
        <v>35979</v>
      </c>
      <c r="D1847" s="591" t="s">
        <v>38195</v>
      </c>
    </row>
    <row r="1848" spans="1:4" x14ac:dyDescent="0.2">
      <c r="A1848" s="316">
        <v>39397</v>
      </c>
      <c r="B1848" s="316" t="s">
        <v>38196</v>
      </c>
      <c r="C1848" s="316" t="s">
        <v>35820</v>
      </c>
      <c r="D1848" s="591" t="s">
        <v>3851</v>
      </c>
    </row>
    <row r="1849" spans="1:4" x14ac:dyDescent="0.2">
      <c r="A1849" s="316">
        <v>2692</v>
      </c>
      <c r="B1849" s="316" t="s">
        <v>38197</v>
      </c>
      <c r="C1849" s="316" t="s">
        <v>35820</v>
      </c>
      <c r="D1849" s="591" t="s">
        <v>588</v>
      </c>
    </row>
    <row r="1850" spans="1:4" x14ac:dyDescent="0.2">
      <c r="A1850" s="316">
        <v>6</v>
      </c>
      <c r="B1850" s="316" t="s">
        <v>38198</v>
      </c>
      <c r="C1850" s="316" t="s">
        <v>35820</v>
      </c>
      <c r="D1850" s="591" t="s">
        <v>1067</v>
      </c>
    </row>
    <row r="1851" spans="1:4" x14ac:dyDescent="0.2">
      <c r="A1851" s="316">
        <v>5330</v>
      </c>
      <c r="B1851" s="316" t="s">
        <v>38199</v>
      </c>
      <c r="C1851" s="316" t="s">
        <v>35820</v>
      </c>
      <c r="D1851" s="591" t="s">
        <v>38200</v>
      </c>
    </row>
    <row r="1852" spans="1:4" x14ac:dyDescent="0.2">
      <c r="A1852" s="316">
        <v>26017</v>
      </c>
      <c r="B1852" s="316" t="s">
        <v>38201</v>
      </c>
      <c r="C1852" s="316" t="s">
        <v>35729</v>
      </c>
      <c r="D1852" s="591" t="s">
        <v>13563</v>
      </c>
    </row>
    <row r="1853" spans="1:4" x14ac:dyDescent="0.2">
      <c r="A1853" s="316">
        <v>25931</v>
      </c>
      <c r="B1853" s="316" t="s">
        <v>38202</v>
      </c>
      <c r="C1853" s="316" t="s">
        <v>35729</v>
      </c>
      <c r="D1853" s="591" t="s">
        <v>14350</v>
      </c>
    </row>
    <row r="1854" spans="1:4" x14ac:dyDescent="0.2">
      <c r="A1854" s="316">
        <v>38140</v>
      </c>
      <c r="B1854" s="316" t="s">
        <v>38203</v>
      </c>
      <c r="C1854" s="316" t="s">
        <v>35729</v>
      </c>
      <c r="D1854" s="591" t="s">
        <v>7261</v>
      </c>
    </row>
    <row r="1855" spans="1:4" x14ac:dyDescent="0.2">
      <c r="A1855" s="316">
        <v>13887</v>
      </c>
      <c r="B1855" s="316" t="s">
        <v>38204</v>
      </c>
      <c r="C1855" s="316" t="s">
        <v>35729</v>
      </c>
      <c r="D1855" s="591" t="s">
        <v>38205</v>
      </c>
    </row>
    <row r="1856" spans="1:4" x14ac:dyDescent="0.2">
      <c r="A1856" s="316">
        <v>26018</v>
      </c>
      <c r="B1856" s="316" t="s">
        <v>38206</v>
      </c>
      <c r="C1856" s="316" t="s">
        <v>35729</v>
      </c>
      <c r="D1856" s="591" t="s">
        <v>1268</v>
      </c>
    </row>
    <row r="1857" spans="1:4" x14ac:dyDescent="0.2">
      <c r="A1857" s="316">
        <v>26019</v>
      </c>
      <c r="B1857" s="316" t="s">
        <v>38207</v>
      </c>
      <c r="C1857" s="316" t="s">
        <v>35729</v>
      </c>
      <c r="D1857" s="591" t="s">
        <v>22631</v>
      </c>
    </row>
    <row r="1858" spans="1:4" x14ac:dyDescent="0.2">
      <c r="A1858" s="316">
        <v>26020</v>
      </c>
      <c r="B1858" s="316" t="s">
        <v>38208</v>
      </c>
      <c r="C1858" s="316" t="s">
        <v>35729</v>
      </c>
      <c r="D1858" s="591" t="s">
        <v>357</v>
      </c>
    </row>
    <row r="1859" spans="1:4" x14ac:dyDescent="0.2">
      <c r="A1859" s="316">
        <v>34544</v>
      </c>
      <c r="B1859" s="316" t="s">
        <v>38209</v>
      </c>
      <c r="C1859" s="316" t="s">
        <v>35729</v>
      </c>
      <c r="D1859" s="591" t="s">
        <v>38210</v>
      </c>
    </row>
    <row r="1860" spans="1:4" x14ac:dyDescent="0.2">
      <c r="A1860" s="316">
        <v>34729</v>
      </c>
      <c r="B1860" s="316" t="s">
        <v>38211</v>
      </c>
      <c r="C1860" s="316" t="s">
        <v>35729</v>
      </c>
      <c r="D1860" s="591" t="s">
        <v>38212</v>
      </c>
    </row>
    <row r="1861" spans="1:4" x14ac:dyDescent="0.2">
      <c r="A1861" s="316">
        <v>34734</v>
      </c>
      <c r="B1861" s="316" t="s">
        <v>38213</v>
      </c>
      <c r="C1861" s="316" t="s">
        <v>35729</v>
      </c>
      <c r="D1861" s="591" t="s">
        <v>38214</v>
      </c>
    </row>
    <row r="1862" spans="1:4" x14ac:dyDescent="0.2">
      <c r="A1862" s="316">
        <v>34738</v>
      </c>
      <c r="B1862" s="316" t="s">
        <v>38215</v>
      </c>
      <c r="C1862" s="316" t="s">
        <v>35729</v>
      </c>
      <c r="D1862" s="591" t="s">
        <v>38216</v>
      </c>
    </row>
    <row r="1863" spans="1:4" x14ac:dyDescent="0.2">
      <c r="A1863" s="316">
        <v>2391</v>
      </c>
      <c r="B1863" s="316" t="s">
        <v>38217</v>
      </c>
      <c r="C1863" s="316" t="s">
        <v>35729</v>
      </c>
      <c r="D1863" s="591" t="s">
        <v>38218</v>
      </c>
    </row>
    <row r="1864" spans="1:4" x14ac:dyDescent="0.2">
      <c r="A1864" s="316">
        <v>2374</v>
      </c>
      <c r="B1864" s="316" t="s">
        <v>38219</v>
      </c>
      <c r="C1864" s="316" t="s">
        <v>35729</v>
      </c>
      <c r="D1864" s="591" t="s">
        <v>38220</v>
      </c>
    </row>
    <row r="1865" spans="1:4" x14ac:dyDescent="0.2">
      <c r="A1865" s="316">
        <v>2377</v>
      </c>
      <c r="B1865" s="316" t="s">
        <v>38221</v>
      </c>
      <c r="C1865" s="316" t="s">
        <v>35729</v>
      </c>
      <c r="D1865" s="591" t="s">
        <v>38222</v>
      </c>
    </row>
    <row r="1866" spans="1:4" x14ac:dyDescent="0.2">
      <c r="A1866" s="316">
        <v>2393</v>
      </c>
      <c r="B1866" s="316" t="s">
        <v>38223</v>
      </c>
      <c r="C1866" s="316" t="s">
        <v>35729</v>
      </c>
      <c r="D1866" s="591" t="s">
        <v>38224</v>
      </c>
    </row>
    <row r="1867" spans="1:4" x14ac:dyDescent="0.2">
      <c r="A1867" s="316">
        <v>34705</v>
      </c>
      <c r="B1867" s="316" t="s">
        <v>38225</v>
      </c>
      <c r="C1867" s="316" t="s">
        <v>35729</v>
      </c>
      <c r="D1867" s="591" t="s">
        <v>33937</v>
      </c>
    </row>
    <row r="1868" spans="1:4" x14ac:dyDescent="0.2">
      <c r="A1868" s="316">
        <v>34707</v>
      </c>
      <c r="B1868" s="316" t="s">
        <v>38226</v>
      </c>
      <c r="C1868" s="316" t="s">
        <v>35729</v>
      </c>
      <c r="D1868" s="591" t="s">
        <v>38227</v>
      </c>
    </row>
    <row r="1869" spans="1:4" x14ac:dyDescent="0.2">
      <c r="A1869" s="316">
        <v>2378</v>
      </c>
      <c r="B1869" s="316" t="s">
        <v>38228</v>
      </c>
      <c r="C1869" s="316" t="s">
        <v>35729</v>
      </c>
      <c r="D1869" s="591" t="s">
        <v>38229</v>
      </c>
    </row>
    <row r="1870" spans="1:4" x14ac:dyDescent="0.2">
      <c r="A1870" s="316">
        <v>2379</v>
      </c>
      <c r="B1870" s="316" t="s">
        <v>38230</v>
      </c>
      <c r="C1870" s="316" t="s">
        <v>35729</v>
      </c>
      <c r="D1870" s="591" t="s">
        <v>38229</v>
      </c>
    </row>
    <row r="1871" spans="1:4" x14ac:dyDescent="0.2">
      <c r="A1871" s="316">
        <v>2376</v>
      </c>
      <c r="B1871" s="316" t="s">
        <v>38231</v>
      </c>
      <c r="C1871" s="316" t="s">
        <v>35729</v>
      </c>
      <c r="D1871" s="591" t="s">
        <v>38232</v>
      </c>
    </row>
    <row r="1872" spans="1:4" x14ac:dyDescent="0.2">
      <c r="A1872" s="316">
        <v>2394</v>
      </c>
      <c r="B1872" s="316" t="s">
        <v>38233</v>
      </c>
      <c r="C1872" s="316" t="s">
        <v>35729</v>
      </c>
      <c r="D1872" s="591" t="s">
        <v>38234</v>
      </c>
    </row>
    <row r="1873" spans="1:4" x14ac:dyDescent="0.2">
      <c r="A1873" s="316">
        <v>34686</v>
      </c>
      <c r="B1873" s="316" t="s">
        <v>38235</v>
      </c>
      <c r="C1873" s="316" t="s">
        <v>35729</v>
      </c>
      <c r="D1873" s="591" t="s">
        <v>21511</v>
      </c>
    </row>
    <row r="1874" spans="1:4" x14ac:dyDescent="0.2">
      <c r="A1874" s="316">
        <v>34616</v>
      </c>
      <c r="B1874" s="316" t="s">
        <v>38236</v>
      </c>
      <c r="C1874" s="316" t="s">
        <v>35729</v>
      </c>
      <c r="D1874" s="591" t="s">
        <v>18020</v>
      </c>
    </row>
    <row r="1875" spans="1:4" x14ac:dyDescent="0.2">
      <c r="A1875" s="316">
        <v>34623</v>
      </c>
      <c r="B1875" s="316" t="s">
        <v>38237</v>
      </c>
      <c r="C1875" s="316" t="s">
        <v>35729</v>
      </c>
      <c r="D1875" s="591" t="s">
        <v>38238</v>
      </c>
    </row>
    <row r="1876" spans="1:4" x14ac:dyDescent="0.2">
      <c r="A1876" s="316">
        <v>34628</v>
      </c>
      <c r="B1876" s="316" t="s">
        <v>38239</v>
      </c>
      <c r="C1876" s="316" t="s">
        <v>35729</v>
      </c>
      <c r="D1876" s="591" t="s">
        <v>38240</v>
      </c>
    </row>
    <row r="1877" spans="1:4" x14ac:dyDescent="0.2">
      <c r="A1877" s="316">
        <v>34653</v>
      </c>
      <c r="B1877" s="316" t="s">
        <v>38241</v>
      </c>
      <c r="C1877" s="316" t="s">
        <v>35729</v>
      </c>
      <c r="D1877" s="591" t="s">
        <v>5302</v>
      </c>
    </row>
    <row r="1878" spans="1:4" x14ac:dyDescent="0.2">
      <c r="A1878" s="316">
        <v>34688</v>
      </c>
      <c r="B1878" s="316" t="s">
        <v>38242</v>
      </c>
      <c r="C1878" s="316" t="s">
        <v>35729</v>
      </c>
      <c r="D1878" s="591" t="s">
        <v>1406</v>
      </c>
    </row>
    <row r="1879" spans="1:4" x14ac:dyDescent="0.2">
      <c r="A1879" s="316">
        <v>34709</v>
      </c>
      <c r="B1879" s="316" t="s">
        <v>38243</v>
      </c>
      <c r="C1879" s="316" t="s">
        <v>35729</v>
      </c>
      <c r="D1879" s="591" t="s">
        <v>30398</v>
      </c>
    </row>
    <row r="1880" spans="1:4" x14ac:dyDescent="0.2">
      <c r="A1880" s="316">
        <v>34714</v>
      </c>
      <c r="B1880" s="316" t="s">
        <v>38244</v>
      </c>
      <c r="C1880" s="316" t="s">
        <v>35729</v>
      </c>
      <c r="D1880" s="591" t="s">
        <v>38245</v>
      </c>
    </row>
    <row r="1881" spans="1:4" x14ac:dyDescent="0.2">
      <c r="A1881" s="316">
        <v>2388</v>
      </c>
      <c r="B1881" s="316" t="s">
        <v>38246</v>
      </c>
      <c r="C1881" s="316" t="s">
        <v>35729</v>
      </c>
      <c r="D1881" s="591" t="s">
        <v>18221</v>
      </c>
    </row>
    <row r="1882" spans="1:4" x14ac:dyDescent="0.2">
      <c r="A1882" s="316">
        <v>34606</v>
      </c>
      <c r="B1882" s="316" t="s">
        <v>38247</v>
      </c>
      <c r="C1882" s="316" t="s">
        <v>35729</v>
      </c>
      <c r="D1882" s="591" t="s">
        <v>38248</v>
      </c>
    </row>
    <row r="1883" spans="1:4" x14ac:dyDescent="0.2">
      <c r="A1883" s="316">
        <v>34689</v>
      </c>
      <c r="B1883" s="316" t="s">
        <v>38249</v>
      </c>
      <c r="C1883" s="316" t="s">
        <v>35729</v>
      </c>
      <c r="D1883" s="591" t="s">
        <v>18975</v>
      </c>
    </row>
    <row r="1884" spans="1:4" x14ac:dyDescent="0.2">
      <c r="A1884" s="316">
        <v>2370</v>
      </c>
      <c r="B1884" s="316" t="s">
        <v>38250</v>
      </c>
      <c r="C1884" s="316" t="s">
        <v>35729</v>
      </c>
      <c r="D1884" s="591" t="s">
        <v>1651</v>
      </c>
    </row>
    <row r="1885" spans="1:4" x14ac:dyDescent="0.2">
      <c r="A1885" s="316">
        <v>2386</v>
      </c>
      <c r="B1885" s="316" t="s">
        <v>38251</v>
      </c>
      <c r="C1885" s="316" t="s">
        <v>35729</v>
      </c>
      <c r="D1885" s="591" t="s">
        <v>38252</v>
      </c>
    </row>
    <row r="1886" spans="1:4" x14ac:dyDescent="0.2">
      <c r="A1886" s="316">
        <v>2392</v>
      </c>
      <c r="B1886" s="316" t="s">
        <v>38253</v>
      </c>
      <c r="C1886" s="316" t="s">
        <v>35729</v>
      </c>
      <c r="D1886" s="591" t="s">
        <v>38254</v>
      </c>
    </row>
    <row r="1887" spans="1:4" x14ac:dyDescent="0.2">
      <c r="A1887" s="316">
        <v>2373</v>
      </c>
      <c r="B1887" s="316" t="s">
        <v>38255</v>
      </c>
      <c r="C1887" s="316" t="s">
        <v>35729</v>
      </c>
      <c r="D1887" s="591" t="s">
        <v>38256</v>
      </c>
    </row>
    <row r="1888" spans="1:4" x14ac:dyDescent="0.2">
      <c r="A1888" s="316">
        <v>39465</v>
      </c>
      <c r="B1888" s="316" t="s">
        <v>38257</v>
      </c>
      <c r="C1888" s="316" t="s">
        <v>35729</v>
      </c>
      <c r="D1888" s="591" t="s">
        <v>18183</v>
      </c>
    </row>
    <row r="1889" spans="1:4" x14ac:dyDescent="0.2">
      <c r="A1889" s="316">
        <v>39466</v>
      </c>
      <c r="B1889" s="316" t="s">
        <v>38258</v>
      </c>
      <c r="C1889" s="316" t="s">
        <v>35729</v>
      </c>
      <c r="D1889" s="591" t="s">
        <v>26427</v>
      </c>
    </row>
    <row r="1890" spans="1:4" x14ac:dyDescent="0.2">
      <c r="A1890" s="316">
        <v>39467</v>
      </c>
      <c r="B1890" s="316" t="s">
        <v>38259</v>
      </c>
      <c r="C1890" s="316" t="s">
        <v>35729</v>
      </c>
      <c r="D1890" s="591" t="s">
        <v>38260</v>
      </c>
    </row>
    <row r="1891" spans="1:4" x14ac:dyDescent="0.2">
      <c r="A1891" s="316">
        <v>39468</v>
      </c>
      <c r="B1891" s="316" t="s">
        <v>38261</v>
      </c>
      <c r="C1891" s="316" t="s">
        <v>35729</v>
      </c>
      <c r="D1891" s="591" t="s">
        <v>38262</v>
      </c>
    </row>
    <row r="1892" spans="1:4" x14ac:dyDescent="0.2">
      <c r="A1892" s="316">
        <v>39469</v>
      </c>
      <c r="B1892" s="316" t="s">
        <v>38263</v>
      </c>
      <c r="C1892" s="316" t="s">
        <v>35729</v>
      </c>
      <c r="D1892" s="591" t="s">
        <v>14792</v>
      </c>
    </row>
    <row r="1893" spans="1:4" x14ac:dyDescent="0.2">
      <c r="A1893" s="316">
        <v>39470</v>
      </c>
      <c r="B1893" s="316" t="s">
        <v>38264</v>
      </c>
      <c r="C1893" s="316" t="s">
        <v>35729</v>
      </c>
      <c r="D1893" s="591" t="s">
        <v>33668</v>
      </c>
    </row>
    <row r="1894" spans="1:4" x14ac:dyDescent="0.2">
      <c r="A1894" s="316">
        <v>39471</v>
      </c>
      <c r="B1894" s="316" t="s">
        <v>38265</v>
      </c>
      <c r="C1894" s="316" t="s">
        <v>35729</v>
      </c>
      <c r="D1894" s="591" t="s">
        <v>38266</v>
      </c>
    </row>
    <row r="1895" spans="1:4" x14ac:dyDescent="0.2">
      <c r="A1895" s="316">
        <v>39472</v>
      </c>
      <c r="B1895" s="316" t="s">
        <v>38267</v>
      </c>
      <c r="C1895" s="316" t="s">
        <v>35729</v>
      </c>
      <c r="D1895" s="591" t="s">
        <v>38268</v>
      </c>
    </row>
    <row r="1896" spans="1:4" x14ac:dyDescent="0.2">
      <c r="A1896" s="316">
        <v>39473</v>
      </c>
      <c r="B1896" s="316" t="s">
        <v>38269</v>
      </c>
      <c r="C1896" s="316" t="s">
        <v>35729</v>
      </c>
      <c r="D1896" s="591" t="s">
        <v>38270</v>
      </c>
    </row>
    <row r="1897" spans="1:4" x14ac:dyDescent="0.2">
      <c r="A1897" s="316">
        <v>39474</v>
      </c>
      <c r="B1897" s="316" t="s">
        <v>38271</v>
      </c>
      <c r="C1897" s="316" t="s">
        <v>35729</v>
      </c>
      <c r="D1897" s="591" t="s">
        <v>38272</v>
      </c>
    </row>
    <row r="1898" spans="1:4" x14ac:dyDescent="0.2">
      <c r="A1898" s="316">
        <v>39475</v>
      </c>
      <c r="B1898" s="316" t="s">
        <v>38273</v>
      </c>
      <c r="C1898" s="316" t="s">
        <v>35729</v>
      </c>
      <c r="D1898" s="591" t="s">
        <v>38274</v>
      </c>
    </row>
    <row r="1899" spans="1:4" x14ac:dyDescent="0.2">
      <c r="A1899" s="316">
        <v>39476</v>
      </c>
      <c r="B1899" s="316" t="s">
        <v>38275</v>
      </c>
      <c r="C1899" s="316" t="s">
        <v>35729</v>
      </c>
      <c r="D1899" s="591" t="s">
        <v>14636</v>
      </c>
    </row>
    <row r="1900" spans="1:4" x14ac:dyDescent="0.2">
      <c r="A1900" s="316">
        <v>39477</v>
      </c>
      <c r="B1900" s="316" t="s">
        <v>38276</v>
      </c>
      <c r="C1900" s="316" t="s">
        <v>35729</v>
      </c>
      <c r="D1900" s="591" t="s">
        <v>38277</v>
      </c>
    </row>
    <row r="1901" spans="1:4" x14ac:dyDescent="0.2">
      <c r="A1901" s="316">
        <v>39478</v>
      </c>
      <c r="B1901" s="316" t="s">
        <v>38278</v>
      </c>
      <c r="C1901" s="316" t="s">
        <v>35729</v>
      </c>
      <c r="D1901" s="591" t="s">
        <v>38279</v>
      </c>
    </row>
    <row r="1902" spans="1:4" x14ac:dyDescent="0.2">
      <c r="A1902" s="316">
        <v>39479</v>
      </c>
      <c r="B1902" s="316" t="s">
        <v>38280</v>
      </c>
      <c r="C1902" s="316" t="s">
        <v>35729</v>
      </c>
      <c r="D1902" s="591" t="s">
        <v>38281</v>
      </c>
    </row>
    <row r="1903" spans="1:4" x14ac:dyDescent="0.2">
      <c r="A1903" s="316">
        <v>39480</v>
      </c>
      <c r="B1903" s="316" t="s">
        <v>38282</v>
      </c>
      <c r="C1903" s="316" t="s">
        <v>35729</v>
      </c>
      <c r="D1903" s="591" t="s">
        <v>38283</v>
      </c>
    </row>
    <row r="1904" spans="1:4" x14ac:dyDescent="0.2">
      <c r="A1904" s="316">
        <v>39459</v>
      </c>
      <c r="B1904" s="316" t="s">
        <v>38284</v>
      </c>
      <c r="C1904" s="316" t="s">
        <v>35729</v>
      </c>
      <c r="D1904" s="591" t="s">
        <v>38285</v>
      </c>
    </row>
    <row r="1905" spans="1:4" x14ac:dyDescent="0.2">
      <c r="A1905" s="316">
        <v>39445</v>
      </c>
      <c r="B1905" s="316" t="s">
        <v>38286</v>
      </c>
      <c r="C1905" s="316" t="s">
        <v>35729</v>
      </c>
      <c r="D1905" s="591" t="s">
        <v>38287</v>
      </c>
    </row>
    <row r="1906" spans="1:4" x14ac:dyDescent="0.2">
      <c r="A1906" s="316">
        <v>39446</v>
      </c>
      <c r="B1906" s="316" t="s">
        <v>38288</v>
      </c>
      <c r="C1906" s="316" t="s">
        <v>35729</v>
      </c>
      <c r="D1906" s="591" t="s">
        <v>38289</v>
      </c>
    </row>
    <row r="1907" spans="1:4" x14ac:dyDescent="0.2">
      <c r="A1907" s="316">
        <v>39447</v>
      </c>
      <c r="B1907" s="316" t="s">
        <v>38290</v>
      </c>
      <c r="C1907" s="316" t="s">
        <v>35729</v>
      </c>
      <c r="D1907" s="591" t="s">
        <v>38291</v>
      </c>
    </row>
    <row r="1908" spans="1:4" x14ac:dyDescent="0.2">
      <c r="A1908" s="316">
        <v>39448</v>
      </c>
      <c r="B1908" s="316" t="s">
        <v>38292</v>
      </c>
      <c r="C1908" s="316" t="s">
        <v>35729</v>
      </c>
      <c r="D1908" s="591" t="s">
        <v>38293</v>
      </c>
    </row>
    <row r="1909" spans="1:4" x14ac:dyDescent="0.2">
      <c r="A1909" s="316">
        <v>39450</v>
      </c>
      <c r="B1909" s="316" t="s">
        <v>38294</v>
      </c>
      <c r="C1909" s="316" t="s">
        <v>35729</v>
      </c>
      <c r="D1909" s="591" t="s">
        <v>38295</v>
      </c>
    </row>
    <row r="1910" spans="1:4" x14ac:dyDescent="0.2">
      <c r="A1910" s="316">
        <v>39451</v>
      </c>
      <c r="B1910" s="316" t="s">
        <v>38296</v>
      </c>
      <c r="C1910" s="316" t="s">
        <v>35729</v>
      </c>
      <c r="D1910" s="591" t="s">
        <v>38297</v>
      </c>
    </row>
    <row r="1911" spans="1:4" x14ac:dyDescent="0.2">
      <c r="A1911" s="316">
        <v>39452</v>
      </c>
      <c r="B1911" s="316" t="s">
        <v>38298</v>
      </c>
      <c r="C1911" s="316" t="s">
        <v>35729</v>
      </c>
      <c r="D1911" s="591" t="s">
        <v>21844</v>
      </c>
    </row>
    <row r="1912" spans="1:4" x14ac:dyDescent="0.2">
      <c r="A1912" s="316">
        <v>39523</v>
      </c>
      <c r="B1912" s="316" t="s">
        <v>38299</v>
      </c>
      <c r="C1912" s="316" t="s">
        <v>35729</v>
      </c>
      <c r="D1912" s="591" t="s">
        <v>38300</v>
      </c>
    </row>
    <row r="1913" spans="1:4" x14ac:dyDescent="0.2">
      <c r="A1913" s="316">
        <v>39449</v>
      </c>
      <c r="B1913" s="316" t="s">
        <v>38301</v>
      </c>
      <c r="C1913" s="316" t="s">
        <v>35729</v>
      </c>
      <c r="D1913" s="591" t="s">
        <v>38302</v>
      </c>
    </row>
    <row r="1914" spans="1:4" x14ac:dyDescent="0.2">
      <c r="A1914" s="316">
        <v>39455</v>
      </c>
      <c r="B1914" s="316" t="s">
        <v>38303</v>
      </c>
      <c r="C1914" s="316" t="s">
        <v>35729</v>
      </c>
      <c r="D1914" s="591" t="s">
        <v>30132</v>
      </c>
    </row>
    <row r="1915" spans="1:4" x14ac:dyDescent="0.2">
      <c r="A1915" s="316">
        <v>39456</v>
      </c>
      <c r="B1915" s="316" t="s">
        <v>38304</v>
      </c>
      <c r="C1915" s="316" t="s">
        <v>35729</v>
      </c>
      <c r="D1915" s="591" t="s">
        <v>38305</v>
      </c>
    </row>
    <row r="1916" spans="1:4" x14ac:dyDescent="0.2">
      <c r="A1916" s="316">
        <v>39457</v>
      </c>
      <c r="B1916" s="316" t="s">
        <v>38306</v>
      </c>
      <c r="C1916" s="316" t="s">
        <v>35729</v>
      </c>
      <c r="D1916" s="591" t="s">
        <v>38307</v>
      </c>
    </row>
    <row r="1917" spans="1:4" x14ac:dyDescent="0.2">
      <c r="A1917" s="316">
        <v>39458</v>
      </c>
      <c r="B1917" s="316" t="s">
        <v>38308</v>
      </c>
      <c r="C1917" s="316" t="s">
        <v>35729</v>
      </c>
      <c r="D1917" s="591" t="s">
        <v>38309</v>
      </c>
    </row>
    <row r="1918" spans="1:4" x14ac:dyDescent="0.2">
      <c r="A1918" s="316">
        <v>39464</v>
      </c>
      <c r="B1918" s="316" t="s">
        <v>38310</v>
      </c>
      <c r="C1918" s="316" t="s">
        <v>35729</v>
      </c>
      <c r="D1918" s="591" t="s">
        <v>38311</v>
      </c>
    </row>
    <row r="1919" spans="1:4" x14ac:dyDescent="0.2">
      <c r="A1919" s="316">
        <v>39460</v>
      </c>
      <c r="B1919" s="316" t="s">
        <v>38312</v>
      </c>
      <c r="C1919" s="316" t="s">
        <v>35729</v>
      </c>
      <c r="D1919" s="591" t="s">
        <v>38313</v>
      </c>
    </row>
    <row r="1920" spans="1:4" x14ac:dyDescent="0.2">
      <c r="A1920" s="316">
        <v>39461</v>
      </c>
      <c r="B1920" s="316" t="s">
        <v>38314</v>
      </c>
      <c r="C1920" s="316" t="s">
        <v>35729</v>
      </c>
      <c r="D1920" s="591" t="s">
        <v>38315</v>
      </c>
    </row>
    <row r="1921" spans="1:4" x14ac:dyDescent="0.2">
      <c r="A1921" s="316">
        <v>39462</v>
      </c>
      <c r="B1921" s="316" t="s">
        <v>38316</v>
      </c>
      <c r="C1921" s="316" t="s">
        <v>35729</v>
      </c>
      <c r="D1921" s="591" t="s">
        <v>38317</v>
      </c>
    </row>
    <row r="1922" spans="1:4" x14ac:dyDescent="0.2">
      <c r="A1922" s="316">
        <v>39463</v>
      </c>
      <c r="B1922" s="316" t="s">
        <v>38318</v>
      </c>
      <c r="C1922" s="316" t="s">
        <v>35729</v>
      </c>
      <c r="D1922" s="591" t="s">
        <v>38319</v>
      </c>
    </row>
    <row r="1923" spans="1:4" x14ac:dyDescent="0.2">
      <c r="A1923" s="316">
        <v>26039</v>
      </c>
      <c r="B1923" s="316" t="s">
        <v>38320</v>
      </c>
      <c r="C1923" s="316" t="s">
        <v>35729</v>
      </c>
      <c r="D1923" s="591" t="s">
        <v>21655</v>
      </c>
    </row>
    <row r="1924" spans="1:4" x14ac:dyDescent="0.2">
      <c r="A1924" s="316">
        <v>2401</v>
      </c>
      <c r="B1924" s="316" t="s">
        <v>38321</v>
      </c>
      <c r="C1924" s="316" t="s">
        <v>35729</v>
      </c>
      <c r="D1924" s="591" t="s">
        <v>21657</v>
      </c>
    </row>
    <row r="1925" spans="1:4" x14ac:dyDescent="0.2">
      <c r="A1925" s="316">
        <v>38870</v>
      </c>
      <c r="B1925" s="316" t="s">
        <v>38322</v>
      </c>
      <c r="C1925" s="316" t="s">
        <v>35729</v>
      </c>
      <c r="D1925" s="591" t="s">
        <v>38323</v>
      </c>
    </row>
    <row r="1926" spans="1:4" x14ac:dyDescent="0.2">
      <c r="A1926" s="316">
        <v>38869</v>
      </c>
      <c r="B1926" s="316" t="s">
        <v>38324</v>
      </c>
      <c r="C1926" s="316" t="s">
        <v>35729</v>
      </c>
      <c r="D1926" s="591" t="s">
        <v>4574</v>
      </c>
    </row>
    <row r="1927" spans="1:4" x14ac:dyDescent="0.2">
      <c r="A1927" s="316">
        <v>38872</v>
      </c>
      <c r="B1927" s="316" t="s">
        <v>38325</v>
      </c>
      <c r="C1927" s="316" t="s">
        <v>35729</v>
      </c>
      <c r="D1927" s="591" t="s">
        <v>30438</v>
      </c>
    </row>
    <row r="1928" spans="1:4" x14ac:dyDescent="0.2">
      <c r="A1928" s="316">
        <v>38871</v>
      </c>
      <c r="B1928" s="316" t="s">
        <v>38326</v>
      </c>
      <c r="C1928" s="316" t="s">
        <v>35729</v>
      </c>
      <c r="D1928" s="591" t="s">
        <v>38327</v>
      </c>
    </row>
    <row r="1929" spans="1:4" x14ac:dyDescent="0.2">
      <c r="A1929" s="316">
        <v>39283</v>
      </c>
      <c r="B1929" s="316" t="s">
        <v>38328</v>
      </c>
      <c r="C1929" s="316" t="s">
        <v>35729</v>
      </c>
      <c r="D1929" s="591" t="s">
        <v>38329</v>
      </c>
    </row>
    <row r="1930" spans="1:4" x14ac:dyDescent="0.2">
      <c r="A1930" s="316">
        <v>39284</v>
      </c>
      <c r="B1930" s="316" t="s">
        <v>38330</v>
      </c>
      <c r="C1930" s="316" t="s">
        <v>35729</v>
      </c>
      <c r="D1930" s="591" t="s">
        <v>38331</v>
      </c>
    </row>
    <row r="1931" spans="1:4" x14ac:dyDescent="0.2">
      <c r="A1931" s="316">
        <v>39285</v>
      </c>
      <c r="B1931" s="316" t="s">
        <v>38332</v>
      </c>
      <c r="C1931" s="316" t="s">
        <v>35729</v>
      </c>
      <c r="D1931" s="591" t="s">
        <v>38333</v>
      </c>
    </row>
    <row r="1932" spans="1:4" x14ac:dyDescent="0.2">
      <c r="A1932" s="316">
        <v>39286</v>
      </c>
      <c r="B1932" s="316" t="s">
        <v>38334</v>
      </c>
      <c r="C1932" s="316" t="s">
        <v>35729</v>
      </c>
      <c r="D1932" s="591" t="s">
        <v>38335</v>
      </c>
    </row>
    <row r="1933" spans="1:4" x14ac:dyDescent="0.2">
      <c r="A1933" s="316">
        <v>39287</v>
      </c>
      <c r="B1933" s="316" t="s">
        <v>38336</v>
      </c>
      <c r="C1933" s="316" t="s">
        <v>35729</v>
      </c>
      <c r="D1933" s="591" t="s">
        <v>38337</v>
      </c>
    </row>
    <row r="1934" spans="1:4" x14ac:dyDescent="0.2">
      <c r="A1934" s="316">
        <v>39288</v>
      </c>
      <c r="B1934" s="316" t="s">
        <v>38338</v>
      </c>
      <c r="C1934" s="316" t="s">
        <v>35729</v>
      </c>
      <c r="D1934" s="591" t="s">
        <v>38339</v>
      </c>
    </row>
    <row r="1935" spans="1:4" x14ac:dyDescent="0.2">
      <c r="A1935" s="316">
        <v>2414</v>
      </c>
      <c r="B1935" s="316" t="s">
        <v>38340</v>
      </c>
      <c r="C1935" s="316" t="s">
        <v>35746</v>
      </c>
      <c r="D1935" s="591" t="s">
        <v>38341</v>
      </c>
    </row>
    <row r="1936" spans="1:4" x14ac:dyDescent="0.2">
      <c r="A1936" s="316">
        <v>2413</v>
      </c>
      <c r="B1936" s="316" t="s">
        <v>38342</v>
      </c>
      <c r="C1936" s="316" t="s">
        <v>35746</v>
      </c>
      <c r="D1936" s="591" t="s">
        <v>38343</v>
      </c>
    </row>
    <row r="1937" spans="1:4" x14ac:dyDescent="0.2">
      <c r="A1937" s="316">
        <v>2405</v>
      </c>
      <c r="B1937" s="316" t="s">
        <v>38344</v>
      </c>
      <c r="C1937" s="316" t="s">
        <v>35746</v>
      </c>
      <c r="D1937" s="591" t="s">
        <v>38345</v>
      </c>
    </row>
    <row r="1938" spans="1:4" x14ac:dyDescent="0.2">
      <c r="A1938" s="316">
        <v>13361</v>
      </c>
      <c r="B1938" s="316" t="s">
        <v>38346</v>
      </c>
      <c r="C1938" s="316" t="s">
        <v>35746</v>
      </c>
      <c r="D1938" s="591" t="s">
        <v>38347</v>
      </c>
    </row>
    <row r="1939" spans="1:4" x14ac:dyDescent="0.2">
      <c r="A1939" s="316">
        <v>11987</v>
      </c>
      <c r="B1939" s="316" t="s">
        <v>38348</v>
      </c>
      <c r="C1939" s="316" t="s">
        <v>35746</v>
      </c>
      <c r="D1939" s="591" t="s">
        <v>38349</v>
      </c>
    </row>
    <row r="1940" spans="1:4" x14ac:dyDescent="0.2">
      <c r="A1940" s="316">
        <v>2416</v>
      </c>
      <c r="B1940" s="316" t="s">
        <v>38350</v>
      </c>
      <c r="C1940" s="316" t="s">
        <v>35746</v>
      </c>
      <c r="D1940" s="591" t="s">
        <v>38351</v>
      </c>
    </row>
    <row r="1941" spans="1:4" x14ac:dyDescent="0.2">
      <c r="A1941" s="316">
        <v>2412</v>
      </c>
      <c r="B1941" s="316" t="s">
        <v>38352</v>
      </c>
      <c r="C1941" s="316" t="s">
        <v>35746</v>
      </c>
      <c r="D1941" s="591" t="s">
        <v>38353</v>
      </c>
    </row>
    <row r="1942" spans="1:4" x14ac:dyDescent="0.2">
      <c r="A1942" s="316">
        <v>2411</v>
      </c>
      <c r="B1942" s="316" t="s">
        <v>38354</v>
      </c>
      <c r="C1942" s="316" t="s">
        <v>35746</v>
      </c>
      <c r="D1942" s="591" t="s">
        <v>38347</v>
      </c>
    </row>
    <row r="1943" spans="1:4" x14ac:dyDescent="0.2">
      <c r="A1943" s="316">
        <v>2406</v>
      </c>
      <c r="B1943" s="316" t="s">
        <v>38355</v>
      </c>
      <c r="C1943" s="316" t="s">
        <v>35746</v>
      </c>
      <c r="D1943" s="591" t="s">
        <v>38356</v>
      </c>
    </row>
    <row r="1944" spans="1:4" x14ac:dyDescent="0.2">
      <c r="A1944" s="316">
        <v>10571</v>
      </c>
      <c r="B1944" s="316" t="s">
        <v>38357</v>
      </c>
      <c r="C1944" s="316" t="s">
        <v>35746</v>
      </c>
      <c r="D1944" s="591" t="s">
        <v>38358</v>
      </c>
    </row>
    <row r="1945" spans="1:4" x14ac:dyDescent="0.2">
      <c r="A1945" s="316">
        <v>11985</v>
      </c>
      <c r="B1945" s="316" t="s">
        <v>38359</v>
      </c>
      <c r="C1945" s="316" t="s">
        <v>35746</v>
      </c>
      <c r="D1945" s="591" t="s">
        <v>38360</v>
      </c>
    </row>
    <row r="1946" spans="1:4" x14ac:dyDescent="0.2">
      <c r="A1946" s="316">
        <v>2410</v>
      </c>
      <c r="B1946" s="316" t="s">
        <v>38361</v>
      </c>
      <c r="C1946" s="316" t="s">
        <v>35746</v>
      </c>
      <c r="D1946" s="591" t="s">
        <v>23142</v>
      </c>
    </row>
    <row r="1947" spans="1:4" x14ac:dyDescent="0.2">
      <c r="A1947" s="316">
        <v>2417</v>
      </c>
      <c r="B1947" s="316" t="s">
        <v>38362</v>
      </c>
      <c r="C1947" s="316" t="s">
        <v>35746</v>
      </c>
      <c r="D1947" s="591" t="s">
        <v>38363</v>
      </c>
    </row>
    <row r="1948" spans="1:4" x14ac:dyDescent="0.2">
      <c r="A1948" s="316">
        <v>2415</v>
      </c>
      <c r="B1948" s="316" t="s">
        <v>38364</v>
      </c>
      <c r="C1948" s="316" t="s">
        <v>35746</v>
      </c>
      <c r="D1948" s="591" t="s">
        <v>14570</v>
      </c>
    </row>
    <row r="1949" spans="1:4" x14ac:dyDescent="0.2">
      <c r="A1949" s="316">
        <v>13360</v>
      </c>
      <c r="B1949" s="316" t="s">
        <v>38365</v>
      </c>
      <c r="C1949" s="316" t="s">
        <v>35746</v>
      </c>
      <c r="D1949" s="591" t="s">
        <v>14570</v>
      </c>
    </row>
    <row r="1950" spans="1:4" x14ac:dyDescent="0.2">
      <c r="A1950" s="316">
        <v>11983</v>
      </c>
      <c r="B1950" s="316" t="s">
        <v>38366</v>
      </c>
      <c r="C1950" s="316" t="s">
        <v>35746</v>
      </c>
      <c r="D1950" s="591" t="s">
        <v>38367</v>
      </c>
    </row>
    <row r="1951" spans="1:4" x14ac:dyDescent="0.2">
      <c r="A1951" s="316">
        <v>11986</v>
      </c>
      <c r="B1951" s="316" t="s">
        <v>38368</v>
      </c>
      <c r="C1951" s="316" t="s">
        <v>35746</v>
      </c>
      <c r="D1951" s="591" t="s">
        <v>38369</v>
      </c>
    </row>
    <row r="1952" spans="1:4" x14ac:dyDescent="0.2">
      <c r="A1952" s="316">
        <v>25976</v>
      </c>
      <c r="B1952" s="316" t="s">
        <v>38370</v>
      </c>
      <c r="C1952" s="316" t="s">
        <v>35746</v>
      </c>
      <c r="D1952" s="591" t="s">
        <v>38371</v>
      </c>
    </row>
    <row r="1953" spans="1:4" x14ac:dyDescent="0.2">
      <c r="A1953" s="316">
        <v>10629</v>
      </c>
      <c r="B1953" s="316" t="s">
        <v>38372</v>
      </c>
      <c r="C1953" s="316" t="s">
        <v>35746</v>
      </c>
      <c r="D1953" s="591" t="s">
        <v>38373</v>
      </c>
    </row>
    <row r="1954" spans="1:4" x14ac:dyDescent="0.2">
      <c r="A1954" s="316">
        <v>10698</v>
      </c>
      <c r="B1954" s="316" t="s">
        <v>38374</v>
      </c>
      <c r="C1954" s="316" t="s">
        <v>35746</v>
      </c>
      <c r="D1954" s="591" t="s">
        <v>13729</v>
      </c>
    </row>
    <row r="1955" spans="1:4" x14ac:dyDescent="0.2">
      <c r="A1955" s="316">
        <v>40521</v>
      </c>
      <c r="B1955" s="316" t="s">
        <v>38375</v>
      </c>
      <c r="C1955" s="316" t="s">
        <v>35729</v>
      </c>
      <c r="D1955" s="591" t="s">
        <v>38376</v>
      </c>
    </row>
    <row r="1956" spans="1:4" x14ac:dyDescent="0.2">
      <c r="A1956" s="316">
        <v>2432</v>
      </c>
      <c r="B1956" s="316" t="s">
        <v>38377</v>
      </c>
      <c r="C1956" s="316" t="s">
        <v>35729</v>
      </c>
      <c r="D1956" s="591" t="s">
        <v>6130</v>
      </c>
    </row>
    <row r="1957" spans="1:4" x14ac:dyDescent="0.2">
      <c r="A1957" s="316">
        <v>2418</v>
      </c>
      <c r="B1957" s="316" t="s">
        <v>38378</v>
      </c>
      <c r="C1957" s="316" t="s">
        <v>35729</v>
      </c>
      <c r="D1957" s="591" t="s">
        <v>971</v>
      </c>
    </row>
    <row r="1958" spans="1:4" x14ac:dyDescent="0.2">
      <c r="A1958" s="316">
        <v>2433</v>
      </c>
      <c r="B1958" s="316" t="s">
        <v>38379</v>
      </c>
      <c r="C1958" s="316" t="s">
        <v>35729</v>
      </c>
      <c r="D1958" s="591" t="s">
        <v>13390</v>
      </c>
    </row>
    <row r="1959" spans="1:4" x14ac:dyDescent="0.2">
      <c r="A1959" s="316">
        <v>2420</v>
      </c>
      <c r="B1959" s="316" t="s">
        <v>38380</v>
      </c>
      <c r="C1959" s="316" t="s">
        <v>35729</v>
      </c>
      <c r="D1959" s="591" t="s">
        <v>16734</v>
      </c>
    </row>
    <row r="1960" spans="1:4" x14ac:dyDescent="0.2">
      <c r="A1960" s="316">
        <v>2421</v>
      </c>
      <c r="B1960" s="316" t="s">
        <v>38381</v>
      </c>
      <c r="C1960" s="316" t="s">
        <v>35729</v>
      </c>
      <c r="D1960" s="591" t="s">
        <v>13358</v>
      </c>
    </row>
    <row r="1961" spans="1:4" x14ac:dyDescent="0.2">
      <c r="A1961" s="316">
        <v>11447</v>
      </c>
      <c r="B1961" s="316" t="s">
        <v>38382</v>
      </c>
      <c r="C1961" s="316" t="s">
        <v>35729</v>
      </c>
      <c r="D1961" s="591" t="s">
        <v>1261</v>
      </c>
    </row>
    <row r="1962" spans="1:4" x14ac:dyDescent="0.2">
      <c r="A1962" s="316">
        <v>2429</v>
      </c>
      <c r="B1962" s="316" t="s">
        <v>38383</v>
      </c>
      <c r="C1962" s="316" t="s">
        <v>35729</v>
      </c>
      <c r="D1962" s="591" t="s">
        <v>38384</v>
      </c>
    </row>
    <row r="1963" spans="1:4" x14ac:dyDescent="0.2">
      <c r="A1963" s="316">
        <v>11449</v>
      </c>
      <c r="B1963" s="316" t="s">
        <v>38385</v>
      </c>
      <c r="C1963" s="316" t="s">
        <v>35729</v>
      </c>
      <c r="D1963" s="591" t="s">
        <v>38386</v>
      </c>
    </row>
    <row r="1964" spans="1:4" x14ac:dyDescent="0.2">
      <c r="A1964" s="316">
        <v>11451</v>
      </c>
      <c r="B1964" s="316" t="s">
        <v>38387</v>
      </c>
      <c r="C1964" s="316" t="s">
        <v>35729</v>
      </c>
      <c r="D1964" s="591" t="s">
        <v>38388</v>
      </c>
    </row>
    <row r="1965" spans="1:4" x14ac:dyDescent="0.2">
      <c r="A1965" s="316">
        <v>11116</v>
      </c>
      <c r="B1965" s="316" t="s">
        <v>38389</v>
      </c>
      <c r="C1965" s="316" t="s">
        <v>35729</v>
      </c>
      <c r="D1965" s="591" t="s">
        <v>21721</v>
      </c>
    </row>
    <row r="1966" spans="1:4" x14ac:dyDescent="0.2">
      <c r="A1966" s="316">
        <v>38411</v>
      </c>
      <c r="B1966" s="316" t="s">
        <v>38390</v>
      </c>
      <c r="C1966" s="316" t="s">
        <v>35729</v>
      </c>
      <c r="D1966" s="591" t="s">
        <v>38391</v>
      </c>
    </row>
    <row r="1967" spans="1:4" x14ac:dyDescent="0.2">
      <c r="A1967" s="316">
        <v>1370</v>
      </c>
      <c r="B1967" s="316" t="s">
        <v>38392</v>
      </c>
      <c r="C1967" s="316" t="s">
        <v>35729</v>
      </c>
      <c r="D1967" s="591" t="s">
        <v>17423</v>
      </c>
    </row>
    <row r="1968" spans="1:4" x14ac:dyDescent="0.2">
      <c r="A1968" s="316">
        <v>38189</v>
      </c>
      <c r="B1968" s="316" t="s">
        <v>38393</v>
      </c>
      <c r="C1968" s="316" t="s">
        <v>35729</v>
      </c>
      <c r="D1968" s="591" t="s">
        <v>38394</v>
      </c>
    </row>
    <row r="1969" spans="1:4" x14ac:dyDescent="0.2">
      <c r="A1969" s="316">
        <v>38190</v>
      </c>
      <c r="B1969" s="316" t="s">
        <v>38395</v>
      </c>
      <c r="C1969" s="316" t="s">
        <v>35729</v>
      </c>
      <c r="D1969" s="591" t="s">
        <v>38396</v>
      </c>
    </row>
    <row r="1970" spans="1:4" x14ac:dyDescent="0.2">
      <c r="A1970" s="316">
        <v>36516</v>
      </c>
      <c r="B1970" s="316" t="s">
        <v>38397</v>
      </c>
      <c r="C1970" s="316" t="s">
        <v>35729</v>
      </c>
      <c r="D1970" s="591" t="s">
        <v>38398</v>
      </c>
    </row>
    <row r="1971" spans="1:4" x14ac:dyDescent="0.2">
      <c r="A1971" s="316">
        <v>34777</v>
      </c>
      <c r="B1971" s="316" t="s">
        <v>38399</v>
      </c>
      <c r="C1971" s="316" t="s">
        <v>35729</v>
      </c>
      <c r="D1971" s="591" t="s">
        <v>183</v>
      </c>
    </row>
    <row r="1972" spans="1:4" x14ac:dyDescent="0.2">
      <c r="A1972" s="316">
        <v>7273</v>
      </c>
      <c r="B1972" s="316" t="s">
        <v>38400</v>
      </c>
      <c r="C1972" s="316" t="s">
        <v>35729</v>
      </c>
      <c r="D1972" s="591" t="s">
        <v>1621</v>
      </c>
    </row>
    <row r="1973" spans="1:4" x14ac:dyDescent="0.2">
      <c r="A1973" s="316">
        <v>7272</v>
      </c>
      <c r="B1973" s="316" t="s">
        <v>38401</v>
      </c>
      <c r="C1973" s="316" t="s">
        <v>35729</v>
      </c>
      <c r="D1973" s="591" t="s">
        <v>252</v>
      </c>
    </row>
    <row r="1974" spans="1:4" x14ac:dyDescent="0.2">
      <c r="A1974" s="316">
        <v>10605</v>
      </c>
      <c r="B1974" s="316" t="s">
        <v>38402</v>
      </c>
      <c r="C1974" s="316" t="s">
        <v>35729</v>
      </c>
      <c r="D1974" s="591" t="s">
        <v>389</v>
      </c>
    </row>
    <row r="1975" spans="1:4" x14ac:dyDescent="0.2">
      <c r="A1975" s="316">
        <v>10604</v>
      </c>
      <c r="B1975" s="316" t="s">
        <v>38403</v>
      </c>
      <c r="C1975" s="316" t="s">
        <v>35729</v>
      </c>
      <c r="D1975" s="591" t="s">
        <v>189</v>
      </c>
    </row>
    <row r="1976" spans="1:4" x14ac:dyDescent="0.2">
      <c r="A1976" s="316">
        <v>672</v>
      </c>
      <c r="B1976" s="316" t="s">
        <v>38404</v>
      </c>
      <c r="C1976" s="316" t="s">
        <v>35729</v>
      </c>
      <c r="D1976" s="591" t="s">
        <v>761</v>
      </c>
    </row>
    <row r="1977" spans="1:4" x14ac:dyDescent="0.2">
      <c r="A1977" s="316">
        <v>668</v>
      </c>
      <c r="B1977" s="316" t="s">
        <v>38405</v>
      </c>
      <c r="C1977" s="316" t="s">
        <v>35729</v>
      </c>
      <c r="D1977" s="591" t="s">
        <v>14512</v>
      </c>
    </row>
    <row r="1978" spans="1:4" x14ac:dyDescent="0.2">
      <c r="A1978" s="316">
        <v>10578</v>
      </c>
      <c r="B1978" s="316" t="s">
        <v>38406</v>
      </c>
      <c r="C1978" s="316" t="s">
        <v>35729</v>
      </c>
      <c r="D1978" s="591" t="s">
        <v>625</v>
      </c>
    </row>
    <row r="1979" spans="1:4" x14ac:dyDescent="0.2">
      <c r="A1979" s="316">
        <v>666</v>
      </c>
      <c r="B1979" s="316" t="s">
        <v>38407</v>
      </c>
      <c r="C1979" s="316" t="s">
        <v>35729</v>
      </c>
      <c r="D1979" s="591" t="s">
        <v>5060</v>
      </c>
    </row>
    <row r="1980" spans="1:4" x14ac:dyDescent="0.2">
      <c r="A1980" s="316">
        <v>665</v>
      </c>
      <c r="B1980" s="316" t="s">
        <v>38408</v>
      </c>
      <c r="C1980" s="316" t="s">
        <v>35729</v>
      </c>
      <c r="D1980" s="591" t="s">
        <v>24550</v>
      </c>
    </row>
    <row r="1981" spans="1:4" x14ac:dyDescent="0.2">
      <c r="A1981" s="316">
        <v>10577</v>
      </c>
      <c r="B1981" s="316" t="s">
        <v>38409</v>
      </c>
      <c r="C1981" s="316" t="s">
        <v>35729</v>
      </c>
      <c r="D1981" s="591" t="s">
        <v>1427</v>
      </c>
    </row>
    <row r="1982" spans="1:4" x14ac:dyDescent="0.2">
      <c r="A1982" s="316">
        <v>10583</v>
      </c>
      <c r="B1982" s="316" t="s">
        <v>38410</v>
      </c>
      <c r="C1982" s="316" t="s">
        <v>35729</v>
      </c>
      <c r="D1982" s="591" t="s">
        <v>670</v>
      </c>
    </row>
    <row r="1983" spans="1:4" x14ac:dyDescent="0.2">
      <c r="A1983" s="316">
        <v>10579</v>
      </c>
      <c r="B1983" s="316" t="s">
        <v>38411</v>
      </c>
      <c r="C1983" s="316" t="s">
        <v>35729</v>
      </c>
      <c r="D1983" s="591" t="s">
        <v>265</v>
      </c>
    </row>
    <row r="1984" spans="1:4" x14ac:dyDescent="0.2">
      <c r="A1984" s="316">
        <v>10582</v>
      </c>
      <c r="B1984" s="316" t="s">
        <v>38412</v>
      </c>
      <c r="C1984" s="316" t="s">
        <v>35729</v>
      </c>
      <c r="D1984" s="591" t="s">
        <v>13904</v>
      </c>
    </row>
    <row r="1985" spans="1:4" x14ac:dyDescent="0.2">
      <c r="A1985" s="316">
        <v>2436</v>
      </c>
      <c r="B1985" s="316" t="s">
        <v>38413</v>
      </c>
      <c r="C1985" s="316" t="s">
        <v>35749</v>
      </c>
      <c r="D1985" s="591" t="s">
        <v>17496</v>
      </c>
    </row>
    <row r="1986" spans="1:4" x14ac:dyDescent="0.2">
      <c r="A1986" s="316">
        <v>40918</v>
      </c>
      <c r="B1986" s="316" t="s">
        <v>38414</v>
      </c>
      <c r="C1986" s="316" t="s">
        <v>35979</v>
      </c>
      <c r="D1986" s="591" t="s">
        <v>37248</v>
      </c>
    </row>
    <row r="1987" spans="1:4" x14ac:dyDescent="0.2">
      <c r="A1987" s="316">
        <v>2439</v>
      </c>
      <c r="B1987" s="316" t="s">
        <v>38415</v>
      </c>
      <c r="C1987" s="316" t="s">
        <v>35749</v>
      </c>
      <c r="D1987" s="591" t="s">
        <v>4721</v>
      </c>
    </row>
    <row r="1988" spans="1:4" x14ac:dyDescent="0.2">
      <c r="A1988" s="316">
        <v>40923</v>
      </c>
      <c r="B1988" s="316" t="s">
        <v>38416</v>
      </c>
      <c r="C1988" s="316" t="s">
        <v>35979</v>
      </c>
      <c r="D1988" s="591" t="s">
        <v>38417</v>
      </c>
    </row>
    <row r="1989" spans="1:4" x14ac:dyDescent="0.2">
      <c r="A1989" s="316">
        <v>10998</v>
      </c>
      <c r="B1989" s="316" t="s">
        <v>38418</v>
      </c>
      <c r="C1989" s="316" t="s">
        <v>35818</v>
      </c>
      <c r="D1989" s="591" t="s">
        <v>616</v>
      </c>
    </row>
    <row r="1990" spans="1:4" x14ac:dyDescent="0.2">
      <c r="A1990" s="316">
        <v>11002</v>
      </c>
      <c r="B1990" s="316" t="s">
        <v>38419</v>
      </c>
      <c r="C1990" s="316" t="s">
        <v>35818</v>
      </c>
      <c r="D1990" s="591" t="s">
        <v>1072</v>
      </c>
    </row>
    <row r="1991" spans="1:4" x14ac:dyDescent="0.2">
      <c r="A1991" s="316">
        <v>10999</v>
      </c>
      <c r="B1991" s="316" t="s">
        <v>38420</v>
      </c>
      <c r="C1991" s="316" t="s">
        <v>35818</v>
      </c>
      <c r="D1991" s="591" t="s">
        <v>18267</v>
      </c>
    </row>
    <row r="1992" spans="1:4" x14ac:dyDescent="0.2">
      <c r="A1992" s="316">
        <v>10997</v>
      </c>
      <c r="B1992" s="316" t="s">
        <v>38421</v>
      </c>
      <c r="C1992" s="316" t="s">
        <v>35818</v>
      </c>
      <c r="D1992" s="591" t="s">
        <v>14604</v>
      </c>
    </row>
    <row r="1993" spans="1:4" x14ac:dyDescent="0.2">
      <c r="A1993" s="316">
        <v>2685</v>
      </c>
      <c r="B1993" s="316" t="s">
        <v>38422</v>
      </c>
      <c r="C1993" s="316" t="s">
        <v>35763</v>
      </c>
      <c r="D1993" s="591" t="s">
        <v>1313</v>
      </c>
    </row>
    <row r="1994" spans="1:4" x14ac:dyDescent="0.2">
      <c r="A1994" s="316">
        <v>2680</v>
      </c>
      <c r="B1994" s="316" t="s">
        <v>38423</v>
      </c>
      <c r="C1994" s="316" t="s">
        <v>35763</v>
      </c>
      <c r="D1994" s="591" t="s">
        <v>240</v>
      </c>
    </row>
    <row r="1995" spans="1:4" x14ac:dyDescent="0.2">
      <c r="A1995" s="316">
        <v>2684</v>
      </c>
      <c r="B1995" s="316" t="s">
        <v>38424</v>
      </c>
      <c r="C1995" s="316" t="s">
        <v>35763</v>
      </c>
      <c r="D1995" s="591" t="s">
        <v>1095</v>
      </c>
    </row>
    <row r="1996" spans="1:4" x14ac:dyDescent="0.2">
      <c r="A1996" s="316">
        <v>2673</v>
      </c>
      <c r="B1996" s="316" t="s">
        <v>38425</v>
      </c>
      <c r="C1996" s="316" t="s">
        <v>35763</v>
      </c>
      <c r="D1996" s="591" t="s">
        <v>454</v>
      </c>
    </row>
    <row r="1997" spans="1:4" x14ac:dyDescent="0.2">
      <c r="A1997" s="316">
        <v>2681</v>
      </c>
      <c r="B1997" s="316" t="s">
        <v>38426</v>
      </c>
      <c r="C1997" s="316" t="s">
        <v>35763</v>
      </c>
      <c r="D1997" s="591" t="s">
        <v>13639</v>
      </c>
    </row>
    <row r="1998" spans="1:4" x14ac:dyDescent="0.2">
      <c r="A1998" s="316">
        <v>2682</v>
      </c>
      <c r="B1998" s="316" t="s">
        <v>38427</v>
      </c>
      <c r="C1998" s="316" t="s">
        <v>35763</v>
      </c>
      <c r="D1998" s="591" t="s">
        <v>17688</v>
      </c>
    </row>
    <row r="1999" spans="1:4" x14ac:dyDescent="0.2">
      <c r="A1999" s="316">
        <v>2686</v>
      </c>
      <c r="B1999" s="316" t="s">
        <v>38428</v>
      </c>
      <c r="C1999" s="316" t="s">
        <v>35763</v>
      </c>
      <c r="D1999" s="591" t="s">
        <v>25517</v>
      </c>
    </row>
    <row r="2000" spans="1:4" x14ac:dyDescent="0.2">
      <c r="A2000" s="316">
        <v>2674</v>
      </c>
      <c r="B2000" s="316" t="s">
        <v>38429</v>
      </c>
      <c r="C2000" s="316" t="s">
        <v>35763</v>
      </c>
      <c r="D2000" s="591" t="s">
        <v>187</v>
      </c>
    </row>
    <row r="2001" spans="1:4" x14ac:dyDescent="0.2">
      <c r="A2001" s="316">
        <v>2683</v>
      </c>
      <c r="B2001" s="316" t="s">
        <v>38430</v>
      </c>
      <c r="C2001" s="316" t="s">
        <v>35763</v>
      </c>
      <c r="D2001" s="591" t="s">
        <v>38431</v>
      </c>
    </row>
    <row r="2002" spans="1:4" x14ac:dyDescent="0.2">
      <c r="A2002" s="316">
        <v>2676</v>
      </c>
      <c r="B2002" s="316" t="s">
        <v>38432</v>
      </c>
      <c r="C2002" s="316" t="s">
        <v>35763</v>
      </c>
      <c r="D2002" s="591" t="s">
        <v>502</v>
      </c>
    </row>
    <row r="2003" spans="1:4" x14ac:dyDescent="0.2">
      <c r="A2003" s="316">
        <v>2678</v>
      </c>
      <c r="B2003" s="316" t="s">
        <v>38433</v>
      </c>
      <c r="C2003" s="316" t="s">
        <v>35763</v>
      </c>
      <c r="D2003" s="591" t="s">
        <v>13653</v>
      </c>
    </row>
    <row r="2004" spans="1:4" x14ac:dyDescent="0.2">
      <c r="A2004" s="316">
        <v>2679</v>
      </c>
      <c r="B2004" s="316" t="s">
        <v>38434</v>
      </c>
      <c r="C2004" s="316" t="s">
        <v>35763</v>
      </c>
      <c r="D2004" s="591" t="s">
        <v>2008</v>
      </c>
    </row>
    <row r="2005" spans="1:4" x14ac:dyDescent="0.2">
      <c r="A2005" s="316">
        <v>12070</v>
      </c>
      <c r="B2005" s="316" t="s">
        <v>38435</v>
      </c>
      <c r="C2005" s="316" t="s">
        <v>35763</v>
      </c>
      <c r="D2005" s="591" t="s">
        <v>429</v>
      </c>
    </row>
    <row r="2006" spans="1:4" x14ac:dyDescent="0.2">
      <c r="A2006" s="316">
        <v>2675</v>
      </c>
      <c r="B2006" s="316" t="s">
        <v>38436</v>
      </c>
      <c r="C2006" s="316" t="s">
        <v>35763</v>
      </c>
      <c r="D2006" s="591" t="s">
        <v>1105</v>
      </c>
    </row>
    <row r="2007" spans="1:4" x14ac:dyDescent="0.2">
      <c r="A2007" s="316">
        <v>12067</v>
      </c>
      <c r="B2007" s="316" t="s">
        <v>38437</v>
      </c>
      <c r="C2007" s="316" t="s">
        <v>35763</v>
      </c>
      <c r="D2007" s="591" t="s">
        <v>1136</v>
      </c>
    </row>
    <row r="2008" spans="1:4" x14ac:dyDescent="0.2">
      <c r="A2008" s="316">
        <v>40401</v>
      </c>
      <c r="B2008" s="316" t="s">
        <v>38438</v>
      </c>
      <c r="C2008" s="316" t="s">
        <v>35763</v>
      </c>
      <c r="D2008" s="591" t="s">
        <v>2606</v>
      </c>
    </row>
    <row r="2009" spans="1:4" x14ac:dyDescent="0.2">
      <c r="A2009" s="316">
        <v>40402</v>
      </c>
      <c r="B2009" s="316" t="s">
        <v>38439</v>
      </c>
      <c r="C2009" s="316" t="s">
        <v>35763</v>
      </c>
      <c r="D2009" s="591" t="s">
        <v>681</v>
      </c>
    </row>
    <row r="2010" spans="1:4" x14ac:dyDescent="0.2">
      <c r="A2010" s="316">
        <v>40400</v>
      </c>
      <c r="B2010" s="316" t="s">
        <v>38440</v>
      </c>
      <c r="C2010" s="316" t="s">
        <v>35763</v>
      </c>
      <c r="D2010" s="591" t="s">
        <v>569</v>
      </c>
    </row>
    <row r="2011" spans="1:4" x14ac:dyDescent="0.2">
      <c r="A2011" s="316">
        <v>2504</v>
      </c>
      <c r="B2011" s="316" t="s">
        <v>38441</v>
      </c>
      <c r="C2011" s="316" t="s">
        <v>35763</v>
      </c>
      <c r="D2011" s="591" t="s">
        <v>896</v>
      </c>
    </row>
    <row r="2012" spans="1:4" x14ac:dyDescent="0.2">
      <c r="A2012" s="316">
        <v>2501</v>
      </c>
      <c r="B2012" s="316" t="s">
        <v>38442</v>
      </c>
      <c r="C2012" s="316" t="s">
        <v>35763</v>
      </c>
      <c r="D2012" s="591" t="s">
        <v>18073</v>
      </c>
    </row>
    <row r="2013" spans="1:4" x14ac:dyDescent="0.2">
      <c r="A2013" s="316">
        <v>2502</v>
      </c>
      <c r="B2013" s="316" t="s">
        <v>38443</v>
      </c>
      <c r="C2013" s="316" t="s">
        <v>35763</v>
      </c>
      <c r="D2013" s="591" t="s">
        <v>19247</v>
      </c>
    </row>
    <row r="2014" spans="1:4" x14ac:dyDescent="0.2">
      <c r="A2014" s="316">
        <v>2503</v>
      </c>
      <c r="B2014" s="316" t="s">
        <v>38444</v>
      </c>
      <c r="C2014" s="316" t="s">
        <v>35763</v>
      </c>
      <c r="D2014" s="591" t="s">
        <v>38445</v>
      </c>
    </row>
    <row r="2015" spans="1:4" x14ac:dyDescent="0.2">
      <c r="A2015" s="316">
        <v>2500</v>
      </c>
      <c r="B2015" s="316" t="s">
        <v>38446</v>
      </c>
      <c r="C2015" s="316" t="s">
        <v>35763</v>
      </c>
      <c r="D2015" s="591" t="s">
        <v>38447</v>
      </c>
    </row>
    <row r="2016" spans="1:4" x14ac:dyDescent="0.2">
      <c r="A2016" s="316">
        <v>2505</v>
      </c>
      <c r="B2016" s="316" t="s">
        <v>38448</v>
      </c>
      <c r="C2016" s="316" t="s">
        <v>35763</v>
      </c>
      <c r="D2016" s="591" t="s">
        <v>38449</v>
      </c>
    </row>
    <row r="2017" spans="1:4" x14ac:dyDescent="0.2">
      <c r="A2017" s="316">
        <v>12056</v>
      </c>
      <c r="B2017" s="316" t="s">
        <v>38450</v>
      </c>
      <c r="C2017" s="316" t="s">
        <v>35763</v>
      </c>
      <c r="D2017" s="591" t="s">
        <v>14280</v>
      </c>
    </row>
    <row r="2018" spans="1:4" x14ac:dyDescent="0.2">
      <c r="A2018" s="316">
        <v>12057</v>
      </c>
      <c r="B2018" s="316" t="s">
        <v>38451</v>
      </c>
      <c r="C2018" s="316" t="s">
        <v>35763</v>
      </c>
      <c r="D2018" s="591" t="s">
        <v>21199</v>
      </c>
    </row>
    <row r="2019" spans="1:4" x14ac:dyDescent="0.2">
      <c r="A2019" s="316">
        <v>12059</v>
      </c>
      <c r="B2019" s="316" t="s">
        <v>38452</v>
      </c>
      <c r="C2019" s="316" t="s">
        <v>35763</v>
      </c>
      <c r="D2019" s="591" t="s">
        <v>1399</v>
      </c>
    </row>
    <row r="2020" spans="1:4" x14ac:dyDescent="0.2">
      <c r="A2020" s="316">
        <v>12058</v>
      </c>
      <c r="B2020" s="316" t="s">
        <v>38453</v>
      </c>
      <c r="C2020" s="316" t="s">
        <v>35763</v>
      </c>
      <c r="D2020" s="591" t="s">
        <v>13975</v>
      </c>
    </row>
    <row r="2021" spans="1:4" x14ac:dyDescent="0.2">
      <c r="A2021" s="316">
        <v>12060</v>
      </c>
      <c r="B2021" s="316" t="s">
        <v>38454</v>
      </c>
      <c r="C2021" s="316" t="s">
        <v>35763</v>
      </c>
      <c r="D2021" s="591" t="s">
        <v>18095</v>
      </c>
    </row>
    <row r="2022" spans="1:4" x14ac:dyDescent="0.2">
      <c r="A2022" s="316">
        <v>12061</v>
      </c>
      <c r="B2022" s="316" t="s">
        <v>38455</v>
      </c>
      <c r="C2022" s="316" t="s">
        <v>35763</v>
      </c>
      <c r="D2022" s="591" t="s">
        <v>17832</v>
      </c>
    </row>
    <row r="2023" spans="1:4" x14ac:dyDescent="0.2">
      <c r="A2023" s="316">
        <v>12062</v>
      </c>
      <c r="B2023" s="316" t="s">
        <v>38456</v>
      </c>
      <c r="C2023" s="316" t="s">
        <v>35763</v>
      </c>
      <c r="D2023" s="591" t="s">
        <v>38457</v>
      </c>
    </row>
    <row r="2024" spans="1:4" x14ac:dyDescent="0.2">
      <c r="A2024" s="316">
        <v>21137</v>
      </c>
      <c r="B2024" s="316" t="s">
        <v>38458</v>
      </c>
      <c r="C2024" s="316" t="s">
        <v>35763</v>
      </c>
      <c r="D2024" s="591" t="s">
        <v>29645</v>
      </c>
    </row>
    <row r="2025" spans="1:4" x14ac:dyDescent="0.2">
      <c r="A2025" s="316">
        <v>2687</v>
      </c>
      <c r="B2025" s="316" t="s">
        <v>38459</v>
      </c>
      <c r="C2025" s="316" t="s">
        <v>35763</v>
      </c>
      <c r="D2025" s="591" t="s">
        <v>1188</v>
      </c>
    </row>
    <row r="2026" spans="1:4" x14ac:dyDescent="0.2">
      <c r="A2026" s="316">
        <v>2689</v>
      </c>
      <c r="B2026" s="316" t="s">
        <v>38460</v>
      </c>
      <c r="C2026" s="316" t="s">
        <v>35763</v>
      </c>
      <c r="D2026" s="591" t="s">
        <v>899</v>
      </c>
    </row>
    <row r="2027" spans="1:4" x14ac:dyDescent="0.2">
      <c r="A2027" s="316">
        <v>2688</v>
      </c>
      <c r="B2027" s="316" t="s">
        <v>38461</v>
      </c>
      <c r="C2027" s="316" t="s">
        <v>35763</v>
      </c>
      <c r="D2027" s="591" t="s">
        <v>392</v>
      </c>
    </row>
    <row r="2028" spans="1:4" x14ac:dyDescent="0.2">
      <c r="A2028" s="316">
        <v>2690</v>
      </c>
      <c r="B2028" s="316" t="s">
        <v>38462</v>
      </c>
      <c r="C2028" s="316" t="s">
        <v>35763</v>
      </c>
      <c r="D2028" s="591" t="s">
        <v>401</v>
      </c>
    </row>
    <row r="2029" spans="1:4" x14ac:dyDescent="0.2">
      <c r="A2029" s="316">
        <v>39243</v>
      </c>
      <c r="B2029" s="316" t="s">
        <v>38463</v>
      </c>
      <c r="C2029" s="316" t="s">
        <v>35763</v>
      </c>
      <c r="D2029" s="591" t="s">
        <v>373</v>
      </c>
    </row>
    <row r="2030" spans="1:4" x14ac:dyDescent="0.2">
      <c r="A2030" s="316">
        <v>39244</v>
      </c>
      <c r="B2030" s="316" t="s">
        <v>38464</v>
      </c>
      <c r="C2030" s="316" t="s">
        <v>35763</v>
      </c>
      <c r="D2030" s="591" t="s">
        <v>729</v>
      </c>
    </row>
    <row r="2031" spans="1:4" x14ac:dyDescent="0.2">
      <c r="A2031" s="316">
        <v>39245</v>
      </c>
      <c r="B2031" s="316" t="s">
        <v>38465</v>
      </c>
      <c r="C2031" s="316" t="s">
        <v>35763</v>
      </c>
      <c r="D2031" s="591" t="s">
        <v>443</v>
      </c>
    </row>
    <row r="2032" spans="1:4" x14ac:dyDescent="0.2">
      <c r="A2032" s="316">
        <v>39254</v>
      </c>
      <c r="B2032" s="316" t="s">
        <v>38466</v>
      </c>
      <c r="C2032" s="316" t="s">
        <v>35763</v>
      </c>
      <c r="D2032" s="591" t="s">
        <v>4058</v>
      </c>
    </row>
    <row r="2033" spans="1:4" x14ac:dyDescent="0.2">
      <c r="A2033" s="316">
        <v>39255</v>
      </c>
      <c r="B2033" s="316" t="s">
        <v>38467</v>
      </c>
      <c r="C2033" s="316" t="s">
        <v>35763</v>
      </c>
      <c r="D2033" s="591" t="s">
        <v>698</v>
      </c>
    </row>
    <row r="2034" spans="1:4" x14ac:dyDescent="0.2">
      <c r="A2034" s="316">
        <v>39253</v>
      </c>
      <c r="B2034" s="316" t="s">
        <v>38468</v>
      </c>
      <c r="C2034" s="316" t="s">
        <v>35763</v>
      </c>
      <c r="D2034" s="591" t="s">
        <v>4781</v>
      </c>
    </row>
    <row r="2035" spans="1:4" x14ac:dyDescent="0.2">
      <c r="A2035" s="316">
        <v>2446</v>
      </c>
      <c r="B2035" s="316" t="s">
        <v>38469</v>
      </c>
      <c r="C2035" s="316" t="s">
        <v>35763</v>
      </c>
      <c r="D2035" s="591" t="s">
        <v>953</v>
      </c>
    </row>
    <row r="2036" spans="1:4" x14ac:dyDescent="0.2">
      <c r="A2036" s="316">
        <v>2442</v>
      </c>
      <c r="B2036" s="316" t="s">
        <v>38470</v>
      </c>
      <c r="C2036" s="316" t="s">
        <v>35763</v>
      </c>
      <c r="D2036" s="591" t="s">
        <v>18260</v>
      </c>
    </row>
    <row r="2037" spans="1:4" x14ac:dyDescent="0.2">
      <c r="A2037" s="316">
        <v>39246</v>
      </c>
      <c r="B2037" s="316" t="s">
        <v>38471</v>
      </c>
      <c r="C2037" s="316" t="s">
        <v>35763</v>
      </c>
      <c r="D2037" s="591" t="s">
        <v>5094</v>
      </c>
    </row>
    <row r="2038" spans="1:4" x14ac:dyDescent="0.2">
      <c r="A2038" s="316">
        <v>39247</v>
      </c>
      <c r="B2038" s="316" t="s">
        <v>38472</v>
      </c>
      <c r="C2038" s="316" t="s">
        <v>35763</v>
      </c>
      <c r="D2038" s="591" t="s">
        <v>551</v>
      </c>
    </row>
    <row r="2039" spans="1:4" x14ac:dyDescent="0.2">
      <c r="A2039" s="316">
        <v>39248</v>
      </c>
      <c r="B2039" s="316" t="s">
        <v>38473</v>
      </c>
      <c r="C2039" s="316" t="s">
        <v>35763</v>
      </c>
      <c r="D2039" s="591" t="s">
        <v>508</v>
      </c>
    </row>
    <row r="2040" spans="1:4" x14ac:dyDescent="0.2">
      <c r="A2040" s="316">
        <v>2438</v>
      </c>
      <c r="B2040" s="316" t="s">
        <v>38474</v>
      </c>
      <c r="C2040" s="316" t="s">
        <v>35749</v>
      </c>
      <c r="D2040" s="591" t="s">
        <v>38475</v>
      </c>
    </row>
    <row r="2041" spans="1:4" x14ac:dyDescent="0.2">
      <c r="A2041" s="316">
        <v>40922</v>
      </c>
      <c r="B2041" s="316" t="s">
        <v>38476</v>
      </c>
      <c r="C2041" s="316" t="s">
        <v>35979</v>
      </c>
      <c r="D2041" s="591" t="s">
        <v>38477</v>
      </c>
    </row>
    <row r="2042" spans="1:4" x14ac:dyDescent="0.2">
      <c r="A2042" s="316">
        <v>36486</v>
      </c>
      <c r="B2042" s="316" t="s">
        <v>38478</v>
      </c>
      <c r="C2042" s="316" t="s">
        <v>35729</v>
      </c>
      <c r="D2042" s="591" t="s">
        <v>38479</v>
      </c>
    </row>
    <row r="2043" spans="1:4" x14ac:dyDescent="0.2">
      <c r="A2043" s="316">
        <v>37777</v>
      </c>
      <c r="B2043" s="316" t="s">
        <v>38480</v>
      </c>
      <c r="C2043" s="316" t="s">
        <v>35729</v>
      </c>
      <c r="D2043" s="591" t="s">
        <v>38481</v>
      </c>
    </row>
    <row r="2044" spans="1:4" x14ac:dyDescent="0.2">
      <c r="A2044" s="316">
        <v>12624</v>
      </c>
      <c r="B2044" s="316" t="s">
        <v>38482</v>
      </c>
      <c r="C2044" s="316" t="s">
        <v>35729</v>
      </c>
      <c r="D2044" s="591" t="s">
        <v>5051</v>
      </c>
    </row>
    <row r="2045" spans="1:4" x14ac:dyDescent="0.2">
      <c r="A2045" s="316">
        <v>10638</v>
      </c>
      <c r="B2045" s="316" t="s">
        <v>38483</v>
      </c>
      <c r="C2045" s="316" t="s">
        <v>35729</v>
      </c>
      <c r="D2045" s="591" t="s">
        <v>38484</v>
      </c>
    </row>
    <row r="2046" spans="1:4" x14ac:dyDescent="0.2">
      <c r="A2046" s="316">
        <v>10635</v>
      </c>
      <c r="B2046" s="316" t="s">
        <v>38485</v>
      </c>
      <c r="C2046" s="316" t="s">
        <v>35729</v>
      </c>
      <c r="D2046" s="591" t="s">
        <v>38486</v>
      </c>
    </row>
    <row r="2047" spans="1:4" x14ac:dyDescent="0.2">
      <c r="A2047" s="316">
        <v>10634</v>
      </c>
      <c r="B2047" s="316" t="s">
        <v>38487</v>
      </c>
      <c r="C2047" s="316" t="s">
        <v>35729</v>
      </c>
      <c r="D2047" s="591" t="s">
        <v>38488</v>
      </c>
    </row>
    <row r="2048" spans="1:4" x14ac:dyDescent="0.2">
      <c r="A2048" s="316">
        <v>10636</v>
      </c>
      <c r="B2048" s="316" t="s">
        <v>38489</v>
      </c>
      <c r="C2048" s="316" t="s">
        <v>35729</v>
      </c>
      <c r="D2048" s="591" t="s">
        <v>38490</v>
      </c>
    </row>
    <row r="2049" spans="1:4" x14ac:dyDescent="0.2">
      <c r="A2049" s="316">
        <v>10637</v>
      </c>
      <c r="B2049" s="316" t="s">
        <v>38491</v>
      </c>
      <c r="C2049" s="316" t="s">
        <v>35729</v>
      </c>
      <c r="D2049" s="591" t="s">
        <v>38492</v>
      </c>
    </row>
    <row r="2050" spans="1:4" x14ac:dyDescent="0.2">
      <c r="A2050" s="316">
        <v>517</v>
      </c>
      <c r="B2050" s="316" t="s">
        <v>38493</v>
      </c>
      <c r="C2050" s="316" t="s">
        <v>35820</v>
      </c>
      <c r="D2050" s="591" t="s">
        <v>13645</v>
      </c>
    </row>
    <row r="2051" spans="1:4" x14ac:dyDescent="0.2">
      <c r="A2051" s="316">
        <v>41904</v>
      </c>
      <c r="B2051" s="316" t="s">
        <v>38494</v>
      </c>
      <c r="C2051" s="316" t="s">
        <v>37261</v>
      </c>
      <c r="D2051" s="591" t="s">
        <v>38495</v>
      </c>
    </row>
    <row r="2052" spans="1:4" x14ac:dyDescent="0.2">
      <c r="A2052" s="316">
        <v>41905</v>
      </c>
      <c r="B2052" s="316" t="s">
        <v>38496</v>
      </c>
      <c r="C2052" s="316" t="s">
        <v>35818</v>
      </c>
      <c r="D2052" s="591" t="s">
        <v>231</v>
      </c>
    </row>
    <row r="2053" spans="1:4" x14ac:dyDescent="0.2">
      <c r="A2053" s="316">
        <v>41903</v>
      </c>
      <c r="B2053" s="316" t="s">
        <v>38497</v>
      </c>
      <c r="C2053" s="316" t="s">
        <v>35818</v>
      </c>
      <c r="D2053" s="591" t="s">
        <v>411</v>
      </c>
    </row>
    <row r="2054" spans="1:4" x14ac:dyDescent="0.2">
      <c r="A2054" s="316">
        <v>37534</v>
      </c>
      <c r="B2054" s="316" t="s">
        <v>38498</v>
      </c>
      <c r="C2054" s="316" t="s">
        <v>35818</v>
      </c>
      <c r="D2054" s="591" t="s">
        <v>630</v>
      </c>
    </row>
    <row r="2055" spans="1:4" x14ac:dyDescent="0.2">
      <c r="A2055" s="316">
        <v>37535</v>
      </c>
      <c r="B2055" s="316" t="s">
        <v>38499</v>
      </c>
      <c r="C2055" s="316" t="s">
        <v>35818</v>
      </c>
      <c r="D2055" s="591" t="s">
        <v>630</v>
      </c>
    </row>
    <row r="2056" spans="1:4" x14ac:dyDescent="0.2">
      <c r="A2056" s="316">
        <v>37533</v>
      </c>
      <c r="B2056" s="316" t="s">
        <v>38500</v>
      </c>
      <c r="C2056" s="316" t="s">
        <v>35818</v>
      </c>
      <c r="D2056" s="591" t="s">
        <v>630</v>
      </c>
    </row>
    <row r="2057" spans="1:4" x14ac:dyDescent="0.2">
      <c r="A2057" s="316">
        <v>37537</v>
      </c>
      <c r="B2057" s="316" t="s">
        <v>38501</v>
      </c>
      <c r="C2057" s="316" t="s">
        <v>35818</v>
      </c>
      <c r="D2057" s="591" t="s">
        <v>684</v>
      </c>
    </row>
    <row r="2058" spans="1:4" x14ac:dyDescent="0.2">
      <c r="A2058" s="316">
        <v>37536</v>
      </c>
      <c r="B2058" s="316" t="s">
        <v>38502</v>
      </c>
      <c r="C2058" s="316" t="s">
        <v>35818</v>
      </c>
      <c r="D2058" s="591" t="s">
        <v>684</v>
      </c>
    </row>
    <row r="2059" spans="1:4" x14ac:dyDescent="0.2">
      <c r="A2059" s="316">
        <v>37532</v>
      </c>
      <c r="B2059" s="316" t="s">
        <v>38503</v>
      </c>
      <c r="C2059" s="316" t="s">
        <v>35818</v>
      </c>
      <c r="D2059" s="591" t="s">
        <v>684</v>
      </c>
    </row>
    <row r="2060" spans="1:4" x14ac:dyDescent="0.2">
      <c r="A2060" s="316">
        <v>2696</v>
      </c>
      <c r="B2060" s="316" t="s">
        <v>38504</v>
      </c>
      <c r="C2060" s="316" t="s">
        <v>35749</v>
      </c>
      <c r="D2060" s="591" t="s">
        <v>4239</v>
      </c>
    </row>
    <row r="2061" spans="1:4" x14ac:dyDescent="0.2">
      <c r="A2061" s="316">
        <v>40928</v>
      </c>
      <c r="B2061" s="316" t="s">
        <v>38505</v>
      </c>
      <c r="C2061" s="316" t="s">
        <v>35979</v>
      </c>
      <c r="D2061" s="591" t="s">
        <v>38506</v>
      </c>
    </row>
    <row r="2062" spans="1:4" x14ac:dyDescent="0.2">
      <c r="A2062" s="316">
        <v>4083</v>
      </c>
      <c r="B2062" s="316" t="s">
        <v>38507</v>
      </c>
      <c r="C2062" s="316" t="s">
        <v>35749</v>
      </c>
      <c r="D2062" s="591" t="s">
        <v>38508</v>
      </c>
    </row>
    <row r="2063" spans="1:4" x14ac:dyDescent="0.2">
      <c r="A2063" s="316">
        <v>40818</v>
      </c>
      <c r="B2063" s="316" t="s">
        <v>38509</v>
      </c>
      <c r="C2063" s="316" t="s">
        <v>35979</v>
      </c>
      <c r="D2063" s="591" t="s">
        <v>38510</v>
      </c>
    </row>
    <row r="2064" spans="1:4" x14ac:dyDescent="0.2">
      <c r="A2064" s="316">
        <v>2705</v>
      </c>
      <c r="B2064" s="316" t="s">
        <v>38511</v>
      </c>
      <c r="C2064" s="316" t="s">
        <v>38512</v>
      </c>
      <c r="D2064" s="591" t="s">
        <v>709</v>
      </c>
    </row>
    <row r="2065" spans="1:4" x14ac:dyDescent="0.2">
      <c r="A2065" s="316">
        <v>14250</v>
      </c>
      <c r="B2065" s="316" t="s">
        <v>38513</v>
      </c>
      <c r="C2065" s="316" t="s">
        <v>38512</v>
      </c>
      <c r="D2065" s="591" t="s">
        <v>1140</v>
      </c>
    </row>
    <row r="2066" spans="1:4" x14ac:dyDescent="0.2">
      <c r="A2066" s="316">
        <v>11683</v>
      </c>
      <c r="B2066" s="316" t="s">
        <v>38514</v>
      </c>
      <c r="C2066" s="316" t="s">
        <v>35729</v>
      </c>
      <c r="D2066" s="591" t="s">
        <v>4325</v>
      </c>
    </row>
    <row r="2067" spans="1:4" x14ac:dyDescent="0.2">
      <c r="A2067" s="316">
        <v>11684</v>
      </c>
      <c r="B2067" s="316" t="s">
        <v>38515</v>
      </c>
      <c r="C2067" s="316" t="s">
        <v>35729</v>
      </c>
      <c r="D2067" s="591" t="s">
        <v>17703</v>
      </c>
    </row>
    <row r="2068" spans="1:4" x14ac:dyDescent="0.2">
      <c r="A2068" s="316">
        <v>6141</v>
      </c>
      <c r="B2068" s="316" t="s">
        <v>38516</v>
      </c>
      <c r="C2068" s="316" t="s">
        <v>35729</v>
      </c>
      <c r="D2068" s="591" t="s">
        <v>518</v>
      </c>
    </row>
    <row r="2069" spans="1:4" x14ac:dyDescent="0.2">
      <c r="A2069" s="316">
        <v>11681</v>
      </c>
      <c r="B2069" s="316" t="s">
        <v>38517</v>
      </c>
      <c r="C2069" s="316" t="s">
        <v>35729</v>
      </c>
      <c r="D2069" s="591" t="s">
        <v>5064</v>
      </c>
    </row>
    <row r="2070" spans="1:4" x14ac:dyDescent="0.2">
      <c r="A2070" s="316">
        <v>2706</v>
      </c>
      <c r="B2070" s="316" t="s">
        <v>38518</v>
      </c>
      <c r="C2070" s="316" t="s">
        <v>35749</v>
      </c>
      <c r="D2070" s="591" t="s">
        <v>14009</v>
      </c>
    </row>
    <row r="2071" spans="1:4" x14ac:dyDescent="0.2">
      <c r="A2071" s="316">
        <v>40811</v>
      </c>
      <c r="B2071" s="316" t="s">
        <v>38519</v>
      </c>
      <c r="C2071" s="316" t="s">
        <v>35979</v>
      </c>
      <c r="D2071" s="591" t="s">
        <v>21839</v>
      </c>
    </row>
    <row r="2072" spans="1:4" x14ac:dyDescent="0.2">
      <c r="A2072" s="316">
        <v>2707</v>
      </c>
      <c r="B2072" s="316" t="s">
        <v>38520</v>
      </c>
      <c r="C2072" s="316" t="s">
        <v>35749</v>
      </c>
      <c r="D2072" s="591" t="s">
        <v>16747</v>
      </c>
    </row>
    <row r="2073" spans="1:4" x14ac:dyDescent="0.2">
      <c r="A2073" s="316">
        <v>40813</v>
      </c>
      <c r="B2073" s="316" t="s">
        <v>38521</v>
      </c>
      <c r="C2073" s="316" t="s">
        <v>35979</v>
      </c>
      <c r="D2073" s="591" t="s">
        <v>21842</v>
      </c>
    </row>
    <row r="2074" spans="1:4" x14ac:dyDescent="0.2">
      <c r="A2074" s="316">
        <v>2708</v>
      </c>
      <c r="B2074" s="316" t="s">
        <v>38522</v>
      </c>
      <c r="C2074" s="316" t="s">
        <v>35749</v>
      </c>
      <c r="D2074" s="591" t="s">
        <v>21844</v>
      </c>
    </row>
    <row r="2075" spans="1:4" x14ac:dyDescent="0.2">
      <c r="A2075" s="316">
        <v>40814</v>
      </c>
      <c r="B2075" s="316" t="s">
        <v>38523</v>
      </c>
      <c r="C2075" s="316" t="s">
        <v>35979</v>
      </c>
      <c r="D2075" s="591" t="s">
        <v>21846</v>
      </c>
    </row>
    <row r="2076" spans="1:4" x14ac:dyDescent="0.2">
      <c r="A2076" s="316">
        <v>34779</v>
      </c>
      <c r="B2076" s="316" t="s">
        <v>38524</v>
      </c>
      <c r="C2076" s="316" t="s">
        <v>35749</v>
      </c>
      <c r="D2076" s="591" t="s">
        <v>21848</v>
      </c>
    </row>
    <row r="2077" spans="1:4" x14ac:dyDescent="0.2">
      <c r="A2077" s="316">
        <v>40936</v>
      </c>
      <c r="B2077" s="316" t="s">
        <v>38525</v>
      </c>
      <c r="C2077" s="316" t="s">
        <v>35979</v>
      </c>
      <c r="D2077" s="591" t="s">
        <v>21850</v>
      </c>
    </row>
    <row r="2078" spans="1:4" x14ac:dyDescent="0.2">
      <c r="A2078" s="316">
        <v>34780</v>
      </c>
      <c r="B2078" s="316" t="s">
        <v>38526</v>
      </c>
      <c r="C2078" s="316" t="s">
        <v>35749</v>
      </c>
      <c r="D2078" s="591" t="s">
        <v>21852</v>
      </c>
    </row>
    <row r="2079" spans="1:4" x14ac:dyDescent="0.2">
      <c r="A2079" s="316">
        <v>40937</v>
      </c>
      <c r="B2079" s="316" t="s">
        <v>38527</v>
      </c>
      <c r="C2079" s="316" t="s">
        <v>35979</v>
      </c>
      <c r="D2079" s="591" t="s">
        <v>21854</v>
      </c>
    </row>
    <row r="2080" spans="1:4" x14ac:dyDescent="0.2">
      <c r="A2080" s="316">
        <v>34782</v>
      </c>
      <c r="B2080" s="316" t="s">
        <v>38528</v>
      </c>
      <c r="C2080" s="316" t="s">
        <v>35749</v>
      </c>
      <c r="D2080" s="591" t="s">
        <v>21856</v>
      </c>
    </row>
    <row r="2081" spans="1:4" x14ac:dyDescent="0.2">
      <c r="A2081" s="316">
        <v>40938</v>
      </c>
      <c r="B2081" s="316" t="s">
        <v>38529</v>
      </c>
      <c r="C2081" s="316" t="s">
        <v>35979</v>
      </c>
      <c r="D2081" s="591" t="s">
        <v>21858</v>
      </c>
    </row>
    <row r="2082" spans="1:4" x14ac:dyDescent="0.2">
      <c r="A2082" s="316">
        <v>34783</v>
      </c>
      <c r="B2082" s="316" t="s">
        <v>38530</v>
      </c>
      <c r="C2082" s="316" t="s">
        <v>35749</v>
      </c>
      <c r="D2082" s="591" t="s">
        <v>14775</v>
      </c>
    </row>
    <row r="2083" spans="1:4" x14ac:dyDescent="0.2">
      <c r="A2083" s="316">
        <v>40939</v>
      </c>
      <c r="B2083" s="316" t="s">
        <v>38531</v>
      </c>
      <c r="C2083" s="316" t="s">
        <v>35979</v>
      </c>
      <c r="D2083" s="591" t="s">
        <v>21861</v>
      </c>
    </row>
    <row r="2084" spans="1:4" x14ac:dyDescent="0.2">
      <c r="A2084" s="316">
        <v>34785</v>
      </c>
      <c r="B2084" s="316" t="s">
        <v>38532</v>
      </c>
      <c r="C2084" s="316" t="s">
        <v>35749</v>
      </c>
      <c r="D2084" s="591" t="s">
        <v>21680</v>
      </c>
    </row>
    <row r="2085" spans="1:4" x14ac:dyDescent="0.2">
      <c r="A2085" s="316">
        <v>40940</v>
      </c>
      <c r="B2085" s="316" t="s">
        <v>38533</v>
      </c>
      <c r="C2085" s="316" t="s">
        <v>35979</v>
      </c>
      <c r="D2085" s="591" t="s">
        <v>21864</v>
      </c>
    </row>
    <row r="2086" spans="1:4" x14ac:dyDescent="0.2">
      <c r="A2086" s="316">
        <v>38403</v>
      </c>
      <c r="B2086" s="316" t="s">
        <v>38534</v>
      </c>
      <c r="C2086" s="316" t="s">
        <v>35729</v>
      </c>
      <c r="D2086" s="591" t="s">
        <v>13769</v>
      </c>
    </row>
    <row r="2087" spans="1:4" x14ac:dyDescent="0.2">
      <c r="A2087" s="316">
        <v>43494</v>
      </c>
      <c r="B2087" s="316" t="s">
        <v>38535</v>
      </c>
      <c r="C2087" s="316" t="s">
        <v>35979</v>
      </c>
      <c r="D2087" s="591" t="s">
        <v>38536</v>
      </c>
    </row>
    <row r="2088" spans="1:4" x14ac:dyDescent="0.2">
      <c r="A2088" s="316">
        <v>43482</v>
      </c>
      <c r="B2088" s="316" t="s">
        <v>38535</v>
      </c>
      <c r="C2088" s="316" t="s">
        <v>35749</v>
      </c>
      <c r="D2088" s="591" t="s">
        <v>237</v>
      </c>
    </row>
    <row r="2089" spans="1:4" x14ac:dyDescent="0.2">
      <c r="A2089" s="316">
        <v>43483</v>
      </c>
      <c r="B2089" s="316" t="s">
        <v>38537</v>
      </c>
      <c r="C2089" s="316" t="s">
        <v>35749</v>
      </c>
      <c r="D2089" s="591" t="s">
        <v>477</v>
      </c>
    </row>
    <row r="2090" spans="1:4" x14ac:dyDescent="0.2">
      <c r="A2090" s="316">
        <v>43495</v>
      </c>
      <c r="B2090" s="316" t="s">
        <v>38538</v>
      </c>
      <c r="C2090" s="316" t="s">
        <v>35979</v>
      </c>
      <c r="D2090" s="591" t="s">
        <v>38539</v>
      </c>
    </row>
    <row r="2091" spans="1:4" x14ac:dyDescent="0.2">
      <c r="A2091" s="316">
        <v>43484</v>
      </c>
      <c r="B2091" s="316" t="s">
        <v>38540</v>
      </c>
      <c r="C2091" s="316" t="s">
        <v>35749</v>
      </c>
      <c r="D2091" s="591" t="s">
        <v>575</v>
      </c>
    </row>
    <row r="2092" spans="1:4" x14ac:dyDescent="0.2">
      <c r="A2092" s="316">
        <v>43496</v>
      </c>
      <c r="B2092" s="316" t="s">
        <v>38541</v>
      </c>
      <c r="C2092" s="316" t="s">
        <v>35979</v>
      </c>
      <c r="D2092" s="591" t="s">
        <v>38542</v>
      </c>
    </row>
    <row r="2093" spans="1:4" x14ac:dyDescent="0.2">
      <c r="A2093" s="316">
        <v>43485</v>
      </c>
      <c r="B2093" s="316" t="s">
        <v>38543</v>
      </c>
      <c r="C2093" s="316" t="s">
        <v>35749</v>
      </c>
      <c r="D2093" s="591" t="s">
        <v>709</v>
      </c>
    </row>
    <row r="2094" spans="1:4" x14ac:dyDescent="0.2">
      <c r="A2094" s="316">
        <v>43497</v>
      </c>
      <c r="B2094" s="316" t="s">
        <v>38544</v>
      </c>
      <c r="C2094" s="316" t="s">
        <v>35979</v>
      </c>
      <c r="D2094" s="591" t="s">
        <v>38545</v>
      </c>
    </row>
    <row r="2095" spans="1:4" x14ac:dyDescent="0.2">
      <c r="A2095" s="316">
        <v>43499</v>
      </c>
      <c r="B2095" s="316" t="s">
        <v>38546</v>
      </c>
      <c r="C2095" s="316" t="s">
        <v>35979</v>
      </c>
      <c r="D2095" s="591" t="s">
        <v>38547</v>
      </c>
    </row>
    <row r="2096" spans="1:4" x14ac:dyDescent="0.2">
      <c r="A2096" s="316">
        <v>43487</v>
      </c>
      <c r="B2096" s="316" t="s">
        <v>38546</v>
      </c>
      <c r="C2096" s="316" t="s">
        <v>35749</v>
      </c>
      <c r="D2096" s="591" t="s">
        <v>575</v>
      </c>
    </row>
    <row r="2097" spans="1:4" x14ac:dyDescent="0.2">
      <c r="A2097" s="316">
        <v>43486</v>
      </c>
      <c r="B2097" s="316" t="s">
        <v>38548</v>
      </c>
      <c r="C2097" s="316" t="s">
        <v>35749</v>
      </c>
      <c r="D2097" s="591" t="s">
        <v>192</v>
      </c>
    </row>
    <row r="2098" spans="1:4" x14ac:dyDescent="0.2">
      <c r="A2098" s="316">
        <v>43498</v>
      </c>
      <c r="B2098" s="316" t="s">
        <v>38549</v>
      </c>
      <c r="C2098" s="316" t="s">
        <v>35979</v>
      </c>
      <c r="D2098" s="591" t="s">
        <v>38550</v>
      </c>
    </row>
    <row r="2099" spans="1:4" x14ac:dyDescent="0.2">
      <c r="A2099" s="316">
        <v>43488</v>
      </c>
      <c r="B2099" s="316" t="s">
        <v>38551</v>
      </c>
      <c r="C2099" s="316" t="s">
        <v>35749</v>
      </c>
      <c r="D2099" s="591" t="s">
        <v>333</v>
      </c>
    </row>
    <row r="2100" spans="1:4" x14ac:dyDescent="0.2">
      <c r="A2100" s="316">
        <v>43500</v>
      </c>
      <c r="B2100" s="316" t="s">
        <v>38552</v>
      </c>
      <c r="C2100" s="316" t="s">
        <v>35979</v>
      </c>
      <c r="D2100" s="591" t="s">
        <v>28117</v>
      </c>
    </row>
    <row r="2101" spans="1:4" x14ac:dyDescent="0.2">
      <c r="A2101" s="316">
        <v>43489</v>
      </c>
      <c r="B2101" s="316" t="s">
        <v>38553</v>
      </c>
      <c r="C2101" s="316" t="s">
        <v>35749</v>
      </c>
      <c r="D2101" s="591" t="s">
        <v>2255</v>
      </c>
    </row>
    <row r="2102" spans="1:4" x14ac:dyDescent="0.2">
      <c r="A2102" s="316">
        <v>43501</v>
      </c>
      <c r="B2102" s="316" t="s">
        <v>38554</v>
      </c>
      <c r="C2102" s="316" t="s">
        <v>35979</v>
      </c>
      <c r="D2102" s="591" t="s">
        <v>38555</v>
      </c>
    </row>
    <row r="2103" spans="1:4" x14ac:dyDescent="0.2">
      <c r="A2103" s="316">
        <v>43490</v>
      </c>
      <c r="B2103" s="316" t="s">
        <v>38556</v>
      </c>
      <c r="C2103" s="316" t="s">
        <v>35749</v>
      </c>
      <c r="D2103" s="591" t="s">
        <v>480</v>
      </c>
    </row>
    <row r="2104" spans="1:4" x14ac:dyDescent="0.2">
      <c r="A2104" s="316">
        <v>43502</v>
      </c>
      <c r="B2104" s="316" t="s">
        <v>38557</v>
      </c>
      <c r="C2104" s="316" t="s">
        <v>35979</v>
      </c>
      <c r="D2104" s="591" t="s">
        <v>38558</v>
      </c>
    </row>
    <row r="2105" spans="1:4" x14ac:dyDescent="0.2">
      <c r="A2105" s="316">
        <v>43491</v>
      </c>
      <c r="B2105" s="316" t="s">
        <v>38559</v>
      </c>
      <c r="C2105" s="316" t="s">
        <v>35749</v>
      </c>
      <c r="D2105" s="591" t="s">
        <v>917</v>
      </c>
    </row>
    <row r="2106" spans="1:4" x14ac:dyDescent="0.2">
      <c r="A2106" s="316">
        <v>43503</v>
      </c>
      <c r="B2106" s="316" t="s">
        <v>38560</v>
      </c>
      <c r="C2106" s="316" t="s">
        <v>35979</v>
      </c>
      <c r="D2106" s="591" t="s">
        <v>38561</v>
      </c>
    </row>
    <row r="2107" spans="1:4" x14ac:dyDescent="0.2">
      <c r="A2107" s="316">
        <v>43492</v>
      </c>
      <c r="B2107" s="316" t="s">
        <v>38562</v>
      </c>
      <c r="C2107" s="316" t="s">
        <v>35749</v>
      </c>
      <c r="D2107" s="591" t="s">
        <v>388</v>
      </c>
    </row>
    <row r="2108" spans="1:4" x14ac:dyDescent="0.2">
      <c r="A2108" s="316">
        <v>43504</v>
      </c>
      <c r="B2108" s="316" t="s">
        <v>38563</v>
      </c>
      <c r="C2108" s="316" t="s">
        <v>35979</v>
      </c>
      <c r="D2108" s="591" t="s">
        <v>38564</v>
      </c>
    </row>
    <row r="2109" spans="1:4" x14ac:dyDescent="0.2">
      <c r="A2109" s="316">
        <v>43493</v>
      </c>
      <c r="B2109" s="316" t="s">
        <v>38565</v>
      </c>
      <c r="C2109" s="316" t="s">
        <v>35749</v>
      </c>
      <c r="D2109" s="591" t="s">
        <v>310</v>
      </c>
    </row>
    <row r="2110" spans="1:4" x14ac:dyDescent="0.2">
      <c r="A2110" s="316">
        <v>43505</v>
      </c>
      <c r="B2110" s="316" t="s">
        <v>38566</v>
      </c>
      <c r="C2110" s="316" t="s">
        <v>35979</v>
      </c>
      <c r="D2110" s="591" t="s">
        <v>38567</v>
      </c>
    </row>
    <row r="2111" spans="1:4" x14ac:dyDescent="0.2">
      <c r="A2111" s="316">
        <v>37774</v>
      </c>
      <c r="B2111" s="316" t="s">
        <v>38568</v>
      </c>
      <c r="C2111" s="316" t="s">
        <v>35729</v>
      </c>
      <c r="D2111" s="591" t="s">
        <v>38569</v>
      </c>
    </row>
    <row r="2112" spans="1:4" x14ac:dyDescent="0.2">
      <c r="A2112" s="316">
        <v>38630</v>
      </c>
      <c r="B2112" s="316" t="s">
        <v>38570</v>
      </c>
      <c r="C2112" s="316" t="s">
        <v>35729</v>
      </c>
      <c r="D2112" s="591" t="s">
        <v>13750</v>
      </c>
    </row>
    <row r="2113" spans="1:4" x14ac:dyDescent="0.2">
      <c r="A2113" s="316">
        <v>38629</v>
      </c>
      <c r="B2113" s="316" t="s">
        <v>38571</v>
      </c>
      <c r="C2113" s="316" t="s">
        <v>35729</v>
      </c>
      <c r="D2113" s="591" t="s">
        <v>13751</v>
      </c>
    </row>
    <row r="2114" spans="1:4" x14ac:dyDescent="0.2">
      <c r="A2114" s="316">
        <v>38476</v>
      </c>
      <c r="B2114" s="316" t="s">
        <v>38572</v>
      </c>
      <c r="C2114" s="316" t="s">
        <v>35729</v>
      </c>
      <c r="D2114" s="591" t="s">
        <v>38573</v>
      </c>
    </row>
    <row r="2115" spans="1:4" x14ac:dyDescent="0.2">
      <c r="A2115" s="316">
        <v>38477</v>
      </c>
      <c r="B2115" s="316" t="s">
        <v>38574</v>
      </c>
      <c r="C2115" s="316" t="s">
        <v>35729</v>
      </c>
      <c r="D2115" s="591" t="s">
        <v>38575</v>
      </c>
    </row>
    <row r="2116" spans="1:4" x14ac:dyDescent="0.2">
      <c r="A2116" s="316">
        <v>40635</v>
      </c>
      <c r="B2116" s="316" t="s">
        <v>38576</v>
      </c>
      <c r="C2116" s="316" t="s">
        <v>35729</v>
      </c>
      <c r="D2116" s="591" t="s">
        <v>21873</v>
      </c>
    </row>
    <row r="2117" spans="1:4" x14ac:dyDescent="0.2">
      <c r="A2117" s="316">
        <v>36483</v>
      </c>
      <c r="B2117" s="316" t="s">
        <v>38577</v>
      </c>
      <c r="C2117" s="316" t="s">
        <v>35729</v>
      </c>
      <c r="D2117" s="591" t="s">
        <v>21875</v>
      </c>
    </row>
    <row r="2118" spans="1:4" x14ac:dyDescent="0.2">
      <c r="A2118" s="316">
        <v>14525</v>
      </c>
      <c r="B2118" s="316" t="s">
        <v>38578</v>
      </c>
      <c r="C2118" s="316" t="s">
        <v>35729</v>
      </c>
      <c r="D2118" s="591" t="s">
        <v>21877</v>
      </c>
    </row>
    <row r="2119" spans="1:4" x14ac:dyDescent="0.2">
      <c r="A2119" s="316">
        <v>36482</v>
      </c>
      <c r="B2119" s="316" t="s">
        <v>38579</v>
      </c>
      <c r="C2119" s="316" t="s">
        <v>35729</v>
      </c>
      <c r="D2119" s="591" t="s">
        <v>21879</v>
      </c>
    </row>
    <row r="2120" spans="1:4" x14ac:dyDescent="0.2">
      <c r="A2120" s="316">
        <v>36408</v>
      </c>
      <c r="B2120" s="316" t="s">
        <v>38580</v>
      </c>
      <c r="C2120" s="316" t="s">
        <v>35729</v>
      </c>
      <c r="D2120" s="591" t="s">
        <v>21881</v>
      </c>
    </row>
    <row r="2121" spans="1:4" x14ac:dyDescent="0.2">
      <c r="A2121" s="316">
        <v>2723</v>
      </c>
      <c r="B2121" s="316" t="s">
        <v>38581</v>
      </c>
      <c r="C2121" s="316" t="s">
        <v>35729</v>
      </c>
      <c r="D2121" s="591" t="s">
        <v>21883</v>
      </c>
    </row>
    <row r="2122" spans="1:4" x14ac:dyDescent="0.2">
      <c r="A2122" s="316">
        <v>36481</v>
      </c>
      <c r="B2122" s="316" t="s">
        <v>38582</v>
      </c>
      <c r="C2122" s="316" t="s">
        <v>35729</v>
      </c>
      <c r="D2122" s="591" t="s">
        <v>21885</v>
      </c>
    </row>
    <row r="2123" spans="1:4" x14ac:dyDescent="0.2">
      <c r="A2123" s="316">
        <v>10685</v>
      </c>
      <c r="B2123" s="316" t="s">
        <v>38583</v>
      </c>
      <c r="C2123" s="316" t="s">
        <v>35729</v>
      </c>
      <c r="D2123" s="591" t="s">
        <v>21887</v>
      </c>
    </row>
    <row r="2124" spans="1:4" x14ac:dyDescent="0.2">
      <c r="A2124" s="316">
        <v>40636</v>
      </c>
      <c r="B2124" s="316" t="s">
        <v>38584</v>
      </c>
      <c r="C2124" s="316" t="s">
        <v>35729</v>
      </c>
      <c r="D2124" s="591" t="s">
        <v>21889</v>
      </c>
    </row>
    <row r="2125" spans="1:4" x14ac:dyDescent="0.2">
      <c r="A2125" s="316">
        <v>4111</v>
      </c>
      <c r="B2125" s="316" t="s">
        <v>38585</v>
      </c>
      <c r="C2125" s="316" t="s">
        <v>35729</v>
      </c>
      <c r="D2125" s="591" t="s">
        <v>18776</v>
      </c>
    </row>
    <row r="2126" spans="1:4" x14ac:dyDescent="0.2">
      <c r="A2126" s="316">
        <v>26021</v>
      </c>
      <c r="B2126" s="316" t="s">
        <v>38586</v>
      </c>
      <c r="C2126" s="316" t="s">
        <v>35729</v>
      </c>
      <c r="D2126" s="591" t="s">
        <v>38587</v>
      </c>
    </row>
    <row r="2127" spans="1:4" x14ac:dyDescent="0.2">
      <c r="A2127" s="316">
        <v>12</v>
      </c>
      <c r="B2127" s="316" t="s">
        <v>38588</v>
      </c>
      <c r="C2127" s="316" t="s">
        <v>35729</v>
      </c>
      <c r="D2127" s="591" t="s">
        <v>2536</v>
      </c>
    </row>
    <row r="2128" spans="1:4" x14ac:dyDescent="0.2">
      <c r="A2128" s="316">
        <v>37554</v>
      </c>
      <c r="B2128" s="316" t="s">
        <v>38589</v>
      </c>
      <c r="C2128" s="316" t="s">
        <v>35729</v>
      </c>
      <c r="D2128" s="591" t="s">
        <v>38590</v>
      </c>
    </row>
    <row r="2129" spans="1:4" x14ac:dyDescent="0.2">
      <c r="A2129" s="316">
        <v>37555</v>
      </c>
      <c r="B2129" s="316" t="s">
        <v>38591</v>
      </c>
      <c r="C2129" s="316" t="s">
        <v>35729</v>
      </c>
      <c r="D2129" s="591" t="s">
        <v>38592</v>
      </c>
    </row>
    <row r="2130" spans="1:4" x14ac:dyDescent="0.2">
      <c r="A2130" s="316">
        <v>10902</v>
      </c>
      <c r="B2130" s="316" t="s">
        <v>38593</v>
      </c>
      <c r="C2130" s="316" t="s">
        <v>35729</v>
      </c>
      <c r="D2130" s="591" t="s">
        <v>38594</v>
      </c>
    </row>
    <row r="2131" spans="1:4" x14ac:dyDescent="0.2">
      <c r="A2131" s="316">
        <v>20965</v>
      </c>
      <c r="B2131" s="316" t="s">
        <v>38595</v>
      </c>
      <c r="C2131" s="316" t="s">
        <v>35729</v>
      </c>
      <c r="D2131" s="591" t="s">
        <v>37984</v>
      </c>
    </row>
    <row r="2132" spans="1:4" x14ac:dyDescent="0.2">
      <c r="A2132" s="316">
        <v>20966</v>
      </c>
      <c r="B2132" s="316" t="s">
        <v>38596</v>
      </c>
      <c r="C2132" s="316" t="s">
        <v>35729</v>
      </c>
      <c r="D2132" s="591" t="s">
        <v>38597</v>
      </c>
    </row>
    <row r="2133" spans="1:4" x14ac:dyDescent="0.2">
      <c r="A2133" s="316">
        <v>10903</v>
      </c>
      <c r="B2133" s="316" t="s">
        <v>38598</v>
      </c>
      <c r="C2133" s="316" t="s">
        <v>35729</v>
      </c>
      <c r="D2133" s="591" t="s">
        <v>38599</v>
      </c>
    </row>
    <row r="2134" spans="1:4" x14ac:dyDescent="0.2">
      <c r="A2134" s="316">
        <v>20967</v>
      </c>
      <c r="B2134" s="316" t="s">
        <v>38600</v>
      </c>
      <c r="C2134" s="316" t="s">
        <v>35729</v>
      </c>
      <c r="D2134" s="591" t="s">
        <v>38599</v>
      </c>
    </row>
    <row r="2135" spans="1:4" x14ac:dyDescent="0.2">
      <c r="A2135" s="316">
        <v>20968</v>
      </c>
      <c r="B2135" s="316" t="s">
        <v>38601</v>
      </c>
      <c r="C2135" s="316" t="s">
        <v>35729</v>
      </c>
      <c r="D2135" s="591" t="s">
        <v>38602</v>
      </c>
    </row>
    <row r="2136" spans="1:4" x14ac:dyDescent="0.2">
      <c r="A2136" s="316">
        <v>11359</v>
      </c>
      <c r="B2136" s="316" t="s">
        <v>38603</v>
      </c>
      <c r="C2136" s="316" t="s">
        <v>35729</v>
      </c>
      <c r="D2136" s="591" t="s">
        <v>38604</v>
      </c>
    </row>
    <row r="2137" spans="1:4" x14ac:dyDescent="0.2">
      <c r="A2137" s="316">
        <v>39017</v>
      </c>
      <c r="B2137" s="316" t="s">
        <v>38605</v>
      </c>
      <c r="C2137" s="316" t="s">
        <v>35729</v>
      </c>
      <c r="D2137" s="591" t="s">
        <v>408</v>
      </c>
    </row>
    <row r="2138" spans="1:4" x14ac:dyDescent="0.2">
      <c r="A2138" s="316">
        <v>39315</v>
      </c>
      <c r="B2138" s="316" t="s">
        <v>38606</v>
      </c>
      <c r="C2138" s="316" t="s">
        <v>35729</v>
      </c>
      <c r="D2138" s="591" t="s">
        <v>199</v>
      </c>
    </row>
    <row r="2139" spans="1:4" x14ac:dyDescent="0.2">
      <c r="A2139" s="316">
        <v>39016</v>
      </c>
      <c r="B2139" s="316" t="s">
        <v>38607</v>
      </c>
      <c r="C2139" s="316" t="s">
        <v>35729</v>
      </c>
      <c r="D2139" s="591" t="s">
        <v>199</v>
      </c>
    </row>
    <row r="2140" spans="1:4" x14ac:dyDescent="0.2">
      <c r="A2140" s="316">
        <v>40432</v>
      </c>
      <c r="B2140" s="316" t="s">
        <v>38608</v>
      </c>
      <c r="C2140" s="316" t="s">
        <v>35729</v>
      </c>
      <c r="D2140" s="591" t="s">
        <v>746</v>
      </c>
    </row>
    <row r="2141" spans="1:4" x14ac:dyDescent="0.2">
      <c r="A2141" s="316">
        <v>39481</v>
      </c>
      <c r="B2141" s="316" t="s">
        <v>38609</v>
      </c>
      <c r="C2141" s="316" t="s">
        <v>35729</v>
      </c>
      <c r="D2141" s="591" t="s">
        <v>1188</v>
      </c>
    </row>
    <row r="2142" spans="1:4" x14ac:dyDescent="0.2">
      <c r="A2142" s="316">
        <v>40433</v>
      </c>
      <c r="B2142" s="316" t="s">
        <v>38610</v>
      </c>
      <c r="C2142" s="316" t="s">
        <v>35729</v>
      </c>
      <c r="D2142" s="591" t="s">
        <v>515</v>
      </c>
    </row>
    <row r="2143" spans="1:4" x14ac:dyDescent="0.2">
      <c r="A2143" s="316">
        <v>20219</v>
      </c>
      <c r="B2143" s="316" t="s">
        <v>38611</v>
      </c>
      <c r="C2143" s="316" t="s">
        <v>35729</v>
      </c>
      <c r="D2143" s="591" t="s">
        <v>21911</v>
      </c>
    </row>
    <row r="2144" spans="1:4" x14ac:dyDescent="0.2">
      <c r="A2144" s="316">
        <v>36484</v>
      </c>
      <c r="B2144" s="316" t="s">
        <v>38612</v>
      </c>
      <c r="C2144" s="316" t="s">
        <v>35729</v>
      </c>
      <c r="D2144" s="591" t="s">
        <v>21913</v>
      </c>
    </row>
    <row r="2145" spans="1:4" x14ac:dyDescent="0.2">
      <c r="A2145" s="316">
        <v>38367</v>
      </c>
      <c r="B2145" s="316" t="s">
        <v>38613</v>
      </c>
      <c r="C2145" s="316" t="s">
        <v>35729</v>
      </c>
      <c r="D2145" s="591" t="s">
        <v>980</v>
      </c>
    </row>
    <row r="2146" spans="1:4" x14ac:dyDescent="0.2">
      <c r="A2146" s="316">
        <v>38368</v>
      </c>
      <c r="B2146" s="316" t="s">
        <v>38614</v>
      </c>
      <c r="C2146" s="316" t="s">
        <v>35729</v>
      </c>
      <c r="D2146" s="591" t="s">
        <v>225</v>
      </c>
    </row>
    <row r="2147" spans="1:4" x14ac:dyDescent="0.2">
      <c r="A2147" s="316">
        <v>38091</v>
      </c>
      <c r="B2147" s="316" t="s">
        <v>38615</v>
      </c>
      <c r="C2147" s="316" t="s">
        <v>35729</v>
      </c>
      <c r="D2147" s="591" t="s">
        <v>816</v>
      </c>
    </row>
    <row r="2148" spans="1:4" x14ac:dyDescent="0.2">
      <c r="A2148" s="316">
        <v>38095</v>
      </c>
      <c r="B2148" s="316" t="s">
        <v>38616</v>
      </c>
      <c r="C2148" s="316" t="s">
        <v>35729</v>
      </c>
      <c r="D2148" s="591" t="s">
        <v>914</v>
      </c>
    </row>
    <row r="2149" spans="1:4" x14ac:dyDescent="0.2">
      <c r="A2149" s="316">
        <v>38092</v>
      </c>
      <c r="B2149" s="316" t="s">
        <v>38617</v>
      </c>
      <c r="C2149" s="316" t="s">
        <v>35729</v>
      </c>
      <c r="D2149" s="591" t="s">
        <v>390</v>
      </c>
    </row>
    <row r="2150" spans="1:4" x14ac:dyDescent="0.2">
      <c r="A2150" s="316">
        <v>38093</v>
      </c>
      <c r="B2150" s="316" t="s">
        <v>38618</v>
      </c>
      <c r="C2150" s="316" t="s">
        <v>35729</v>
      </c>
      <c r="D2150" s="591" t="s">
        <v>369</v>
      </c>
    </row>
    <row r="2151" spans="1:4" x14ac:dyDescent="0.2">
      <c r="A2151" s="316">
        <v>38096</v>
      </c>
      <c r="B2151" s="316" t="s">
        <v>38619</v>
      </c>
      <c r="C2151" s="316" t="s">
        <v>35729</v>
      </c>
      <c r="D2151" s="591" t="s">
        <v>1163</v>
      </c>
    </row>
    <row r="2152" spans="1:4" x14ac:dyDescent="0.2">
      <c r="A2152" s="316">
        <v>38094</v>
      </c>
      <c r="B2152" s="316" t="s">
        <v>38620</v>
      </c>
      <c r="C2152" s="316" t="s">
        <v>35729</v>
      </c>
      <c r="D2152" s="591" t="s">
        <v>1389</v>
      </c>
    </row>
    <row r="2153" spans="1:4" x14ac:dyDescent="0.2">
      <c r="A2153" s="316">
        <v>38097</v>
      </c>
      <c r="B2153" s="316" t="s">
        <v>38621</v>
      </c>
      <c r="C2153" s="316" t="s">
        <v>35729</v>
      </c>
      <c r="D2153" s="591" t="s">
        <v>1095</v>
      </c>
    </row>
    <row r="2154" spans="1:4" x14ac:dyDescent="0.2">
      <c r="A2154" s="316">
        <v>38098</v>
      </c>
      <c r="B2154" s="316" t="s">
        <v>38622</v>
      </c>
      <c r="C2154" s="316" t="s">
        <v>35729</v>
      </c>
      <c r="D2154" s="591" t="s">
        <v>1095</v>
      </c>
    </row>
    <row r="2155" spans="1:4" x14ac:dyDescent="0.2">
      <c r="A2155" s="316">
        <v>11186</v>
      </c>
      <c r="B2155" s="316" t="s">
        <v>38623</v>
      </c>
      <c r="C2155" s="316" t="s">
        <v>35746</v>
      </c>
      <c r="D2155" s="591" t="s">
        <v>38624</v>
      </c>
    </row>
    <row r="2156" spans="1:4" x14ac:dyDescent="0.2">
      <c r="A2156" s="316">
        <v>11558</v>
      </c>
      <c r="B2156" s="316" t="s">
        <v>38625</v>
      </c>
      <c r="C2156" s="316" t="s">
        <v>36356</v>
      </c>
      <c r="D2156" s="591" t="s">
        <v>519</v>
      </c>
    </row>
    <row r="2157" spans="1:4" x14ac:dyDescent="0.2">
      <c r="A2157" s="316">
        <v>11557</v>
      </c>
      <c r="B2157" s="316" t="s">
        <v>38626</v>
      </c>
      <c r="C2157" s="316" t="s">
        <v>36356</v>
      </c>
      <c r="D2157" s="591" t="s">
        <v>34087</v>
      </c>
    </row>
    <row r="2158" spans="1:4" x14ac:dyDescent="0.2">
      <c r="A2158" s="316">
        <v>2759</v>
      </c>
      <c r="B2158" s="316" t="s">
        <v>38627</v>
      </c>
      <c r="C2158" s="316" t="s">
        <v>35729</v>
      </c>
      <c r="D2158" s="591" t="s">
        <v>216</v>
      </c>
    </row>
    <row r="2159" spans="1:4" x14ac:dyDescent="0.2">
      <c r="A2159" s="316">
        <v>38124</v>
      </c>
      <c r="B2159" s="316" t="s">
        <v>38628</v>
      </c>
      <c r="C2159" s="316" t="s">
        <v>35729</v>
      </c>
      <c r="D2159" s="591" t="s">
        <v>27290</v>
      </c>
    </row>
    <row r="2160" spans="1:4" x14ac:dyDescent="0.2">
      <c r="A2160" s="316">
        <v>38380</v>
      </c>
      <c r="B2160" s="316" t="s">
        <v>38629</v>
      </c>
      <c r="C2160" s="316" t="s">
        <v>35729</v>
      </c>
      <c r="D2160" s="591" t="s">
        <v>37881</v>
      </c>
    </row>
    <row r="2161" spans="1:4" x14ac:dyDescent="0.2">
      <c r="A2161" s="316">
        <v>20059</v>
      </c>
      <c r="B2161" s="316" t="s">
        <v>38630</v>
      </c>
      <c r="C2161" s="316" t="s">
        <v>35729</v>
      </c>
      <c r="D2161" s="591" t="s">
        <v>2261</v>
      </c>
    </row>
    <row r="2162" spans="1:4" x14ac:dyDescent="0.2">
      <c r="A2162" s="316">
        <v>42429</v>
      </c>
      <c r="B2162" s="316" t="s">
        <v>38631</v>
      </c>
      <c r="C2162" s="316" t="s">
        <v>35729</v>
      </c>
      <c r="D2162" s="591" t="s">
        <v>38632</v>
      </c>
    </row>
    <row r="2163" spans="1:4" x14ac:dyDescent="0.2">
      <c r="A2163" s="316">
        <v>38538</v>
      </c>
      <c r="B2163" s="316" t="s">
        <v>38633</v>
      </c>
      <c r="C2163" s="316" t="s">
        <v>35763</v>
      </c>
      <c r="D2163" s="591" t="s">
        <v>534</v>
      </c>
    </row>
    <row r="2164" spans="1:4" x14ac:dyDescent="0.2">
      <c r="A2164" s="316">
        <v>38539</v>
      </c>
      <c r="B2164" s="316" t="s">
        <v>38634</v>
      </c>
      <c r="C2164" s="316" t="s">
        <v>35763</v>
      </c>
      <c r="D2164" s="591" t="s">
        <v>854</v>
      </c>
    </row>
    <row r="2165" spans="1:4" x14ac:dyDescent="0.2">
      <c r="A2165" s="316">
        <v>38540</v>
      </c>
      <c r="B2165" s="316" t="s">
        <v>38635</v>
      </c>
      <c r="C2165" s="316" t="s">
        <v>35763</v>
      </c>
      <c r="D2165" s="591" t="s">
        <v>855</v>
      </c>
    </row>
    <row r="2166" spans="1:4" x14ac:dyDescent="0.2">
      <c r="A2166" s="316">
        <v>38384</v>
      </c>
      <c r="B2166" s="316" t="s">
        <v>38636</v>
      </c>
      <c r="C2166" s="316" t="s">
        <v>35729</v>
      </c>
      <c r="D2166" s="591" t="s">
        <v>30472</v>
      </c>
    </row>
    <row r="2167" spans="1:4" x14ac:dyDescent="0.2">
      <c r="A2167" s="316">
        <v>13</v>
      </c>
      <c r="B2167" s="316" t="s">
        <v>38637</v>
      </c>
      <c r="C2167" s="316" t="s">
        <v>35818</v>
      </c>
      <c r="D2167" s="591" t="s">
        <v>741</v>
      </c>
    </row>
    <row r="2168" spans="1:4" x14ac:dyDescent="0.2">
      <c r="A2168" s="316">
        <v>2762</v>
      </c>
      <c r="B2168" s="316" t="s">
        <v>38638</v>
      </c>
      <c r="C2168" s="316" t="s">
        <v>35763</v>
      </c>
      <c r="D2168" s="591" t="s">
        <v>38639</v>
      </c>
    </row>
    <row r="2169" spans="1:4" x14ac:dyDescent="0.2">
      <c r="A2169" s="316">
        <v>21142</v>
      </c>
      <c r="B2169" s="316" t="s">
        <v>38640</v>
      </c>
      <c r="C2169" s="316" t="s">
        <v>35729</v>
      </c>
      <c r="D2169" s="591" t="s">
        <v>33527</v>
      </c>
    </row>
    <row r="2170" spans="1:4" x14ac:dyDescent="0.2">
      <c r="A2170" s="316">
        <v>12865</v>
      </c>
      <c r="B2170" s="316" t="s">
        <v>38641</v>
      </c>
      <c r="C2170" s="316" t="s">
        <v>35749</v>
      </c>
      <c r="D2170" s="591" t="s">
        <v>13856</v>
      </c>
    </row>
    <row r="2171" spans="1:4" x14ac:dyDescent="0.2">
      <c r="A2171" s="316">
        <v>41074</v>
      </c>
      <c r="B2171" s="316" t="s">
        <v>38642</v>
      </c>
      <c r="C2171" s="316" t="s">
        <v>35979</v>
      </c>
      <c r="D2171" s="591" t="s">
        <v>38643</v>
      </c>
    </row>
    <row r="2172" spans="1:4" x14ac:dyDescent="0.2">
      <c r="A2172" s="316">
        <v>4223</v>
      </c>
      <c r="B2172" s="316" t="s">
        <v>38644</v>
      </c>
      <c r="C2172" s="316" t="s">
        <v>35820</v>
      </c>
      <c r="D2172" s="591" t="s">
        <v>36719</v>
      </c>
    </row>
    <row r="2173" spans="1:4" x14ac:dyDescent="0.2">
      <c r="A2173" s="316">
        <v>37372</v>
      </c>
      <c r="B2173" s="316" t="s">
        <v>38645</v>
      </c>
      <c r="C2173" s="316" t="s">
        <v>35749</v>
      </c>
      <c r="D2173" s="591" t="s">
        <v>365</v>
      </c>
    </row>
    <row r="2174" spans="1:4" x14ac:dyDescent="0.2">
      <c r="A2174" s="316">
        <v>40863</v>
      </c>
      <c r="B2174" s="316" t="s">
        <v>38646</v>
      </c>
      <c r="C2174" s="316" t="s">
        <v>35979</v>
      </c>
      <c r="D2174" s="591" t="s">
        <v>13761</v>
      </c>
    </row>
    <row r="2175" spans="1:4" x14ac:dyDescent="0.2">
      <c r="A2175" s="316">
        <v>38475</v>
      </c>
      <c r="B2175" s="316" t="s">
        <v>38647</v>
      </c>
      <c r="C2175" s="316" t="s">
        <v>35729</v>
      </c>
      <c r="D2175" s="591" t="s">
        <v>38648</v>
      </c>
    </row>
    <row r="2176" spans="1:4" x14ac:dyDescent="0.2">
      <c r="A2176" s="316">
        <v>38474</v>
      </c>
      <c r="B2176" s="316" t="s">
        <v>38649</v>
      </c>
      <c r="C2176" s="316" t="s">
        <v>35729</v>
      </c>
      <c r="D2176" s="591" t="s">
        <v>13949</v>
      </c>
    </row>
    <row r="2177" spans="1:4" x14ac:dyDescent="0.2">
      <c r="A2177" s="316">
        <v>10886</v>
      </c>
      <c r="B2177" s="316" t="s">
        <v>38650</v>
      </c>
      <c r="C2177" s="316" t="s">
        <v>35729</v>
      </c>
      <c r="D2177" s="591" t="s">
        <v>21949</v>
      </c>
    </row>
    <row r="2178" spans="1:4" x14ac:dyDescent="0.2">
      <c r="A2178" s="316">
        <v>10888</v>
      </c>
      <c r="B2178" s="316" t="s">
        <v>38651</v>
      </c>
      <c r="C2178" s="316" t="s">
        <v>35729</v>
      </c>
      <c r="D2178" s="591" t="s">
        <v>21951</v>
      </c>
    </row>
    <row r="2179" spans="1:4" x14ac:dyDescent="0.2">
      <c r="A2179" s="316">
        <v>10889</v>
      </c>
      <c r="B2179" s="316" t="s">
        <v>38652</v>
      </c>
      <c r="C2179" s="316" t="s">
        <v>35729</v>
      </c>
      <c r="D2179" s="591" t="s">
        <v>21953</v>
      </c>
    </row>
    <row r="2180" spans="1:4" x14ac:dyDescent="0.2">
      <c r="A2180" s="316">
        <v>10890</v>
      </c>
      <c r="B2180" s="316" t="s">
        <v>38653</v>
      </c>
      <c r="C2180" s="316" t="s">
        <v>35729</v>
      </c>
      <c r="D2180" s="591" t="s">
        <v>21955</v>
      </c>
    </row>
    <row r="2181" spans="1:4" x14ac:dyDescent="0.2">
      <c r="A2181" s="316">
        <v>10891</v>
      </c>
      <c r="B2181" s="316" t="s">
        <v>38654</v>
      </c>
      <c r="C2181" s="316" t="s">
        <v>35729</v>
      </c>
      <c r="D2181" s="591" t="s">
        <v>14306</v>
      </c>
    </row>
    <row r="2182" spans="1:4" x14ac:dyDescent="0.2">
      <c r="A2182" s="316">
        <v>10892</v>
      </c>
      <c r="B2182" s="316" t="s">
        <v>38655</v>
      </c>
      <c r="C2182" s="316" t="s">
        <v>35729</v>
      </c>
      <c r="D2182" s="591" t="s">
        <v>21958</v>
      </c>
    </row>
    <row r="2183" spans="1:4" x14ac:dyDescent="0.2">
      <c r="A2183" s="316">
        <v>20977</v>
      </c>
      <c r="B2183" s="316" t="s">
        <v>38656</v>
      </c>
      <c r="C2183" s="316" t="s">
        <v>35729</v>
      </c>
      <c r="D2183" s="591" t="s">
        <v>21960</v>
      </c>
    </row>
    <row r="2184" spans="1:4" x14ac:dyDescent="0.2">
      <c r="A2184" s="316">
        <v>3073</v>
      </c>
      <c r="B2184" s="316" t="s">
        <v>38657</v>
      </c>
      <c r="C2184" s="316" t="s">
        <v>35729</v>
      </c>
      <c r="D2184" s="591" t="s">
        <v>38658</v>
      </c>
    </row>
    <row r="2185" spans="1:4" x14ac:dyDescent="0.2">
      <c r="A2185" s="316">
        <v>3068</v>
      </c>
      <c r="B2185" s="316" t="s">
        <v>38659</v>
      </c>
      <c r="C2185" s="316" t="s">
        <v>35729</v>
      </c>
      <c r="D2185" s="591" t="s">
        <v>2040</v>
      </c>
    </row>
    <row r="2186" spans="1:4" x14ac:dyDescent="0.2">
      <c r="A2186" s="316">
        <v>3074</v>
      </c>
      <c r="B2186" s="316" t="s">
        <v>38660</v>
      </c>
      <c r="C2186" s="316" t="s">
        <v>35729</v>
      </c>
      <c r="D2186" s="591" t="s">
        <v>38661</v>
      </c>
    </row>
    <row r="2187" spans="1:4" x14ac:dyDescent="0.2">
      <c r="A2187" s="316">
        <v>3076</v>
      </c>
      <c r="B2187" s="316" t="s">
        <v>38662</v>
      </c>
      <c r="C2187" s="316" t="s">
        <v>35729</v>
      </c>
      <c r="D2187" s="591" t="s">
        <v>38663</v>
      </c>
    </row>
    <row r="2188" spans="1:4" x14ac:dyDescent="0.2">
      <c r="A2188" s="316">
        <v>3072</v>
      </c>
      <c r="B2188" s="316" t="s">
        <v>38664</v>
      </c>
      <c r="C2188" s="316" t="s">
        <v>35729</v>
      </c>
      <c r="D2188" s="591" t="s">
        <v>13665</v>
      </c>
    </row>
    <row r="2189" spans="1:4" x14ac:dyDescent="0.2">
      <c r="A2189" s="316">
        <v>3075</v>
      </c>
      <c r="B2189" s="316" t="s">
        <v>38665</v>
      </c>
      <c r="C2189" s="316" t="s">
        <v>35729</v>
      </c>
      <c r="D2189" s="591" t="s">
        <v>38666</v>
      </c>
    </row>
    <row r="2190" spans="1:4" x14ac:dyDescent="0.2">
      <c r="A2190" s="316">
        <v>10780</v>
      </c>
      <c r="B2190" s="316" t="s">
        <v>38667</v>
      </c>
      <c r="C2190" s="316" t="s">
        <v>35729</v>
      </c>
      <c r="D2190" s="591" t="s">
        <v>290</v>
      </c>
    </row>
    <row r="2191" spans="1:4" x14ac:dyDescent="0.2">
      <c r="A2191" s="316">
        <v>10781</v>
      </c>
      <c r="B2191" s="316" t="s">
        <v>38668</v>
      </c>
      <c r="C2191" s="316" t="s">
        <v>35729</v>
      </c>
      <c r="D2191" s="591" t="s">
        <v>5452</v>
      </c>
    </row>
    <row r="2192" spans="1:4" x14ac:dyDescent="0.2">
      <c r="A2192" s="316">
        <v>20106</v>
      </c>
      <c r="B2192" s="316" t="s">
        <v>38669</v>
      </c>
      <c r="C2192" s="316" t="s">
        <v>35729</v>
      </c>
      <c r="D2192" s="591" t="s">
        <v>582</v>
      </c>
    </row>
    <row r="2193" spans="1:4" x14ac:dyDescent="0.2">
      <c r="A2193" s="316">
        <v>20107</v>
      </c>
      <c r="B2193" s="316" t="s">
        <v>38670</v>
      </c>
      <c r="C2193" s="316" t="s">
        <v>35729</v>
      </c>
      <c r="D2193" s="591" t="s">
        <v>1105</v>
      </c>
    </row>
    <row r="2194" spans="1:4" x14ac:dyDescent="0.2">
      <c r="A2194" s="316">
        <v>20108</v>
      </c>
      <c r="B2194" s="316" t="s">
        <v>38671</v>
      </c>
      <c r="C2194" s="316" t="s">
        <v>35729</v>
      </c>
      <c r="D2194" s="591" t="s">
        <v>20185</v>
      </c>
    </row>
    <row r="2195" spans="1:4" x14ac:dyDescent="0.2">
      <c r="A2195" s="316">
        <v>20109</v>
      </c>
      <c r="B2195" s="316" t="s">
        <v>38672</v>
      </c>
      <c r="C2195" s="316" t="s">
        <v>35729</v>
      </c>
      <c r="D2195" s="591" t="s">
        <v>290</v>
      </c>
    </row>
    <row r="2196" spans="1:4" x14ac:dyDescent="0.2">
      <c r="A2196" s="316">
        <v>34795</v>
      </c>
      <c r="B2196" s="316" t="s">
        <v>38673</v>
      </c>
      <c r="C2196" s="316" t="s">
        <v>35746</v>
      </c>
      <c r="D2196" s="591" t="s">
        <v>38674</v>
      </c>
    </row>
    <row r="2197" spans="1:4" x14ac:dyDescent="0.2">
      <c r="A2197" s="316">
        <v>34796</v>
      </c>
      <c r="B2197" s="316" t="s">
        <v>38675</v>
      </c>
      <c r="C2197" s="316" t="s">
        <v>35763</v>
      </c>
      <c r="D2197" s="591" t="s">
        <v>16785</v>
      </c>
    </row>
    <row r="2198" spans="1:4" x14ac:dyDescent="0.2">
      <c r="A2198" s="316">
        <v>11474</v>
      </c>
      <c r="B2198" s="316" t="s">
        <v>38676</v>
      </c>
      <c r="C2198" s="316" t="s">
        <v>35729</v>
      </c>
      <c r="D2198" s="591" t="s">
        <v>20495</v>
      </c>
    </row>
    <row r="2199" spans="1:4" x14ac:dyDescent="0.2">
      <c r="A2199" s="316">
        <v>11470</v>
      </c>
      <c r="B2199" s="316" t="s">
        <v>38677</v>
      </c>
      <c r="C2199" s="316" t="s">
        <v>35729</v>
      </c>
      <c r="D2199" s="591" t="s">
        <v>13589</v>
      </c>
    </row>
    <row r="2200" spans="1:4" x14ac:dyDescent="0.2">
      <c r="A2200" s="316">
        <v>11480</v>
      </c>
      <c r="B2200" s="316" t="s">
        <v>38678</v>
      </c>
      <c r="C2200" s="316" t="s">
        <v>37720</v>
      </c>
      <c r="D2200" s="591" t="s">
        <v>38679</v>
      </c>
    </row>
    <row r="2201" spans="1:4" x14ac:dyDescent="0.2">
      <c r="A2201" s="316">
        <v>38154</v>
      </c>
      <c r="B2201" s="316" t="s">
        <v>38680</v>
      </c>
      <c r="C2201" s="316" t="s">
        <v>37720</v>
      </c>
      <c r="D2201" s="591" t="s">
        <v>14650</v>
      </c>
    </row>
    <row r="2202" spans="1:4" x14ac:dyDescent="0.2">
      <c r="A2202" s="316">
        <v>11482</v>
      </c>
      <c r="B2202" s="316" t="s">
        <v>38681</v>
      </c>
      <c r="C2202" s="316" t="s">
        <v>37720</v>
      </c>
      <c r="D2202" s="591" t="s">
        <v>38682</v>
      </c>
    </row>
    <row r="2203" spans="1:4" x14ac:dyDescent="0.2">
      <c r="A2203" s="316">
        <v>3084</v>
      </c>
      <c r="B2203" s="316" t="s">
        <v>38683</v>
      </c>
      <c r="C2203" s="316" t="s">
        <v>37720</v>
      </c>
      <c r="D2203" s="591" t="s">
        <v>38684</v>
      </c>
    </row>
    <row r="2204" spans="1:4" x14ac:dyDescent="0.2">
      <c r="A2204" s="316">
        <v>3103</v>
      </c>
      <c r="B2204" s="316" t="s">
        <v>38685</v>
      </c>
      <c r="C2204" s="316" t="s">
        <v>35729</v>
      </c>
      <c r="D2204" s="591" t="s">
        <v>13911</v>
      </c>
    </row>
    <row r="2205" spans="1:4" x14ac:dyDescent="0.2">
      <c r="A2205" s="316">
        <v>11481</v>
      </c>
      <c r="B2205" s="316" t="s">
        <v>38686</v>
      </c>
      <c r="C2205" s="316" t="s">
        <v>35729</v>
      </c>
      <c r="D2205" s="591" t="s">
        <v>17925</v>
      </c>
    </row>
    <row r="2206" spans="1:4" x14ac:dyDescent="0.2">
      <c r="A2206" s="316">
        <v>3097</v>
      </c>
      <c r="B2206" s="316" t="s">
        <v>38687</v>
      </c>
      <c r="C2206" s="316" t="s">
        <v>37720</v>
      </c>
      <c r="D2206" s="591" t="s">
        <v>4914</v>
      </c>
    </row>
    <row r="2207" spans="1:4" x14ac:dyDescent="0.2">
      <c r="A2207" s="316">
        <v>38153</v>
      </c>
      <c r="B2207" s="316" t="s">
        <v>38688</v>
      </c>
      <c r="C2207" s="316" t="s">
        <v>37720</v>
      </c>
      <c r="D2207" s="591" t="s">
        <v>24363</v>
      </c>
    </row>
    <row r="2208" spans="1:4" x14ac:dyDescent="0.2">
      <c r="A2208" s="316">
        <v>3099</v>
      </c>
      <c r="B2208" s="316" t="s">
        <v>38689</v>
      </c>
      <c r="C2208" s="316" t="s">
        <v>37720</v>
      </c>
      <c r="D2208" s="591" t="s">
        <v>33606</v>
      </c>
    </row>
    <row r="2209" spans="1:4" x14ac:dyDescent="0.2">
      <c r="A2209" s="316">
        <v>3080</v>
      </c>
      <c r="B2209" s="316" t="s">
        <v>38690</v>
      </c>
      <c r="C2209" s="316" t="s">
        <v>37720</v>
      </c>
      <c r="D2209" s="591" t="s">
        <v>4134</v>
      </c>
    </row>
    <row r="2210" spans="1:4" x14ac:dyDescent="0.2">
      <c r="A2210" s="316">
        <v>3081</v>
      </c>
      <c r="B2210" s="316" t="s">
        <v>38691</v>
      </c>
      <c r="C2210" s="316" t="s">
        <v>37720</v>
      </c>
      <c r="D2210" s="591" t="s">
        <v>38692</v>
      </c>
    </row>
    <row r="2211" spans="1:4" x14ac:dyDescent="0.2">
      <c r="A2211" s="316">
        <v>38151</v>
      </c>
      <c r="B2211" s="316" t="s">
        <v>38693</v>
      </c>
      <c r="C2211" s="316" t="s">
        <v>37720</v>
      </c>
      <c r="D2211" s="591" t="s">
        <v>38694</v>
      </c>
    </row>
    <row r="2212" spans="1:4" x14ac:dyDescent="0.2">
      <c r="A2212" s="316">
        <v>11479</v>
      </c>
      <c r="B2212" s="316" t="s">
        <v>38695</v>
      </c>
      <c r="C2212" s="316" t="s">
        <v>35729</v>
      </c>
      <c r="D2212" s="591" t="s">
        <v>19252</v>
      </c>
    </row>
    <row r="2213" spans="1:4" x14ac:dyDescent="0.2">
      <c r="A2213" s="316">
        <v>38152</v>
      </c>
      <c r="B2213" s="316" t="s">
        <v>38696</v>
      </c>
      <c r="C2213" s="316" t="s">
        <v>37720</v>
      </c>
      <c r="D2213" s="591" t="s">
        <v>38697</v>
      </c>
    </row>
    <row r="2214" spans="1:4" x14ac:dyDescent="0.2">
      <c r="A2214" s="316">
        <v>11478</v>
      </c>
      <c r="B2214" s="316" t="s">
        <v>38698</v>
      </c>
      <c r="C2214" s="316" t="s">
        <v>35729</v>
      </c>
      <c r="D2214" s="591" t="s">
        <v>38699</v>
      </c>
    </row>
    <row r="2215" spans="1:4" x14ac:dyDescent="0.2">
      <c r="A2215" s="316">
        <v>3090</v>
      </c>
      <c r="B2215" s="316" t="s">
        <v>38700</v>
      </c>
      <c r="C2215" s="316" t="s">
        <v>37720</v>
      </c>
      <c r="D2215" s="591" t="s">
        <v>30926</v>
      </c>
    </row>
    <row r="2216" spans="1:4" x14ac:dyDescent="0.2">
      <c r="A2216" s="316">
        <v>3093</v>
      </c>
      <c r="B2216" s="316" t="s">
        <v>38701</v>
      </c>
      <c r="C2216" s="316" t="s">
        <v>37720</v>
      </c>
      <c r="D2216" s="591" t="s">
        <v>35201</v>
      </c>
    </row>
    <row r="2217" spans="1:4" x14ac:dyDescent="0.2">
      <c r="A2217" s="316">
        <v>11476</v>
      </c>
      <c r="B2217" s="316" t="s">
        <v>38702</v>
      </c>
      <c r="C2217" s="316" t="s">
        <v>35729</v>
      </c>
      <c r="D2217" s="591" t="s">
        <v>31966</v>
      </c>
    </row>
    <row r="2218" spans="1:4" x14ac:dyDescent="0.2">
      <c r="A2218" s="316">
        <v>3082</v>
      </c>
      <c r="B2218" s="316" t="s">
        <v>38703</v>
      </c>
      <c r="C2218" s="316" t="s">
        <v>37720</v>
      </c>
      <c r="D2218" s="591" t="s">
        <v>38704</v>
      </c>
    </row>
    <row r="2219" spans="1:4" x14ac:dyDescent="0.2">
      <c r="A2219" s="316">
        <v>11484</v>
      </c>
      <c r="B2219" s="316" t="s">
        <v>38705</v>
      </c>
      <c r="C2219" s="316" t="s">
        <v>35729</v>
      </c>
      <c r="D2219" s="591" t="s">
        <v>38706</v>
      </c>
    </row>
    <row r="2220" spans="1:4" x14ac:dyDescent="0.2">
      <c r="A2220" s="316">
        <v>38155</v>
      </c>
      <c r="B2220" s="316" t="s">
        <v>38707</v>
      </c>
      <c r="C2220" s="316" t="s">
        <v>35729</v>
      </c>
      <c r="D2220" s="591" t="s">
        <v>38708</v>
      </c>
    </row>
    <row r="2221" spans="1:4" x14ac:dyDescent="0.2">
      <c r="A2221" s="316">
        <v>11468</v>
      </c>
      <c r="B2221" s="316" t="s">
        <v>38709</v>
      </c>
      <c r="C2221" s="316" t="s">
        <v>35729</v>
      </c>
      <c r="D2221" s="591" t="s">
        <v>31324</v>
      </c>
    </row>
    <row r="2222" spans="1:4" x14ac:dyDescent="0.2">
      <c r="A2222" s="316">
        <v>11469</v>
      </c>
      <c r="B2222" s="316" t="s">
        <v>38710</v>
      </c>
      <c r="C2222" s="316" t="s">
        <v>35729</v>
      </c>
      <c r="D2222" s="591" t="s">
        <v>929</v>
      </c>
    </row>
    <row r="2223" spans="1:4" x14ac:dyDescent="0.2">
      <c r="A2223" s="316">
        <v>11477</v>
      </c>
      <c r="B2223" s="316" t="s">
        <v>38711</v>
      </c>
      <c r="C2223" s="316" t="s">
        <v>37720</v>
      </c>
      <c r="D2223" s="591" t="s">
        <v>38712</v>
      </c>
    </row>
    <row r="2224" spans="1:4" x14ac:dyDescent="0.2">
      <c r="A2224" s="316">
        <v>40311</v>
      </c>
      <c r="B2224" s="316" t="s">
        <v>38713</v>
      </c>
      <c r="C2224" s="316" t="s">
        <v>37720</v>
      </c>
      <c r="D2224" s="591" t="s">
        <v>35909</v>
      </c>
    </row>
    <row r="2225" spans="1:4" x14ac:dyDescent="0.2">
      <c r="A2225" s="316">
        <v>38165</v>
      </c>
      <c r="B2225" s="316" t="s">
        <v>38714</v>
      </c>
      <c r="C2225" s="316" t="s">
        <v>37720</v>
      </c>
      <c r="D2225" s="591" t="s">
        <v>38715</v>
      </c>
    </row>
    <row r="2226" spans="1:4" x14ac:dyDescent="0.2">
      <c r="A2226" s="316">
        <v>3096</v>
      </c>
      <c r="B2226" s="316" t="s">
        <v>38716</v>
      </c>
      <c r="C2226" s="316" t="s">
        <v>37720</v>
      </c>
      <c r="D2226" s="591" t="s">
        <v>4980</v>
      </c>
    </row>
    <row r="2227" spans="1:4" x14ac:dyDescent="0.2">
      <c r="A2227" s="316">
        <v>11456</v>
      </c>
      <c r="B2227" s="316" t="s">
        <v>38717</v>
      </c>
      <c r="C2227" s="316" t="s">
        <v>35729</v>
      </c>
      <c r="D2227" s="591" t="s">
        <v>315</v>
      </c>
    </row>
    <row r="2228" spans="1:4" x14ac:dyDescent="0.2">
      <c r="A2228" s="316">
        <v>3119</v>
      </c>
      <c r="B2228" s="316" t="s">
        <v>38718</v>
      </c>
      <c r="C2228" s="316" t="s">
        <v>35729</v>
      </c>
      <c r="D2228" s="591" t="s">
        <v>374</v>
      </c>
    </row>
    <row r="2229" spans="1:4" x14ac:dyDescent="0.2">
      <c r="A2229" s="316">
        <v>3122</v>
      </c>
      <c r="B2229" s="316" t="s">
        <v>38719</v>
      </c>
      <c r="C2229" s="316" t="s">
        <v>35729</v>
      </c>
      <c r="D2229" s="591" t="s">
        <v>324</v>
      </c>
    </row>
    <row r="2230" spans="1:4" x14ac:dyDescent="0.2">
      <c r="A2230" s="316">
        <v>3121</v>
      </c>
      <c r="B2230" s="316" t="s">
        <v>38720</v>
      </c>
      <c r="C2230" s="316" t="s">
        <v>35729</v>
      </c>
      <c r="D2230" s="591" t="s">
        <v>873</v>
      </c>
    </row>
    <row r="2231" spans="1:4" x14ac:dyDescent="0.2">
      <c r="A2231" s="316">
        <v>3120</v>
      </c>
      <c r="B2231" s="316" t="s">
        <v>38721</v>
      </c>
      <c r="C2231" s="316" t="s">
        <v>35729</v>
      </c>
      <c r="D2231" s="591" t="s">
        <v>2745</v>
      </c>
    </row>
    <row r="2232" spans="1:4" x14ac:dyDescent="0.2">
      <c r="A2232" s="316">
        <v>11455</v>
      </c>
      <c r="B2232" s="316" t="s">
        <v>38722</v>
      </c>
      <c r="C2232" s="316" t="s">
        <v>35729</v>
      </c>
      <c r="D2232" s="591" t="s">
        <v>640</v>
      </c>
    </row>
    <row r="2233" spans="1:4" x14ac:dyDescent="0.2">
      <c r="A2233" s="316">
        <v>3111</v>
      </c>
      <c r="B2233" s="316" t="s">
        <v>38723</v>
      </c>
      <c r="C2233" s="316" t="s">
        <v>35729</v>
      </c>
      <c r="D2233" s="591" t="s">
        <v>29300</v>
      </c>
    </row>
    <row r="2234" spans="1:4" x14ac:dyDescent="0.2">
      <c r="A2234" s="316">
        <v>3108</v>
      </c>
      <c r="B2234" s="316" t="s">
        <v>38724</v>
      </c>
      <c r="C2234" s="316" t="s">
        <v>35729</v>
      </c>
      <c r="D2234" s="591" t="s">
        <v>14784</v>
      </c>
    </row>
    <row r="2235" spans="1:4" x14ac:dyDescent="0.2">
      <c r="A2235" s="316">
        <v>3105</v>
      </c>
      <c r="B2235" s="316" t="s">
        <v>38725</v>
      </c>
      <c r="C2235" s="316" t="s">
        <v>35729</v>
      </c>
      <c r="D2235" s="591" t="s">
        <v>2756</v>
      </c>
    </row>
    <row r="2236" spans="1:4" x14ac:dyDescent="0.2">
      <c r="A2236" s="316">
        <v>38178</v>
      </c>
      <c r="B2236" s="316" t="s">
        <v>38726</v>
      </c>
      <c r="C2236" s="316" t="s">
        <v>35729</v>
      </c>
      <c r="D2236" s="591" t="s">
        <v>38727</v>
      </c>
    </row>
    <row r="2237" spans="1:4" x14ac:dyDescent="0.2">
      <c r="A2237" s="316">
        <v>11458</v>
      </c>
      <c r="B2237" s="316" t="s">
        <v>38728</v>
      </c>
      <c r="C2237" s="316" t="s">
        <v>35729</v>
      </c>
      <c r="D2237" s="591" t="s">
        <v>38729</v>
      </c>
    </row>
    <row r="2238" spans="1:4" x14ac:dyDescent="0.2">
      <c r="A2238" s="316">
        <v>42481</v>
      </c>
      <c r="B2238" s="316" t="s">
        <v>38730</v>
      </c>
      <c r="C2238" s="316" t="s">
        <v>35746</v>
      </c>
      <c r="D2238" s="591" t="s">
        <v>13464</v>
      </c>
    </row>
    <row r="2239" spans="1:4" x14ac:dyDescent="0.2">
      <c r="A2239" s="316">
        <v>43458</v>
      </c>
      <c r="B2239" s="316" t="s">
        <v>38731</v>
      </c>
      <c r="C2239" s="316" t="s">
        <v>35749</v>
      </c>
      <c r="D2239" s="591" t="s">
        <v>169</v>
      </c>
    </row>
    <row r="2240" spans="1:4" x14ac:dyDescent="0.2">
      <c r="A2240" s="316">
        <v>43470</v>
      </c>
      <c r="B2240" s="316" t="s">
        <v>38732</v>
      </c>
      <c r="C2240" s="316" t="s">
        <v>35979</v>
      </c>
      <c r="D2240" s="591" t="s">
        <v>670</v>
      </c>
    </row>
    <row r="2241" spans="1:4" x14ac:dyDescent="0.2">
      <c r="A2241" s="316">
        <v>43459</v>
      </c>
      <c r="B2241" s="316" t="s">
        <v>38733</v>
      </c>
      <c r="C2241" s="316" t="s">
        <v>35749</v>
      </c>
      <c r="D2241" s="591" t="s">
        <v>365</v>
      </c>
    </row>
    <row r="2242" spans="1:4" x14ac:dyDescent="0.2">
      <c r="A2242" s="316">
        <v>43471</v>
      </c>
      <c r="B2242" s="316" t="s">
        <v>38734</v>
      </c>
      <c r="C2242" s="316" t="s">
        <v>35979</v>
      </c>
      <c r="D2242" s="591" t="s">
        <v>38735</v>
      </c>
    </row>
    <row r="2243" spans="1:4" x14ac:dyDescent="0.2">
      <c r="A2243" s="316">
        <v>43460</v>
      </c>
      <c r="B2243" s="316" t="s">
        <v>38736</v>
      </c>
      <c r="C2243" s="316" t="s">
        <v>35749</v>
      </c>
      <c r="D2243" s="591" t="s">
        <v>327</v>
      </c>
    </row>
    <row r="2244" spans="1:4" x14ac:dyDescent="0.2">
      <c r="A2244" s="316">
        <v>43472</v>
      </c>
      <c r="B2244" s="316" t="s">
        <v>38737</v>
      </c>
      <c r="C2244" s="316" t="s">
        <v>35979</v>
      </c>
      <c r="D2244" s="591" t="s">
        <v>25501</v>
      </c>
    </row>
    <row r="2245" spans="1:4" x14ac:dyDescent="0.2">
      <c r="A2245" s="316">
        <v>43461</v>
      </c>
      <c r="B2245" s="316" t="s">
        <v>38738</v>
      </c>
      <c r="C2245" s="316" t="s">
        <v>35749</v>
      </c>
      <c r="D2245" s="591" t="s">
        <v>1287</v>
      </c>
    </row>
    <row r="2246" spans="1:4" x14ac:dyDescent="0.2">
      <c r="A2246" s="316">
        <v>43473</v>
      </c>
      <c r="B2246" s="316" t="s">
        <v>38739</v>
      </c>
      <c r="C2246" s="316" t="s">
        <v>35979</v>
      </c>
      <c r="D2246" s="591" t="s">
        <v>38740</v>
      </c>
    </row>
    <row r="2247" spans="1:4" x14ac:dyDescent="0.2">
      <c r="A2247" s="316">
        <v>43475</v>
      </c>
      <c r="B2247" s="316" t="s">
        <v>38741</v>
      </c>
      <c r="C2247" s="316" t="s">
        <v>35979</v>
      </c>
      <c r="D2247" s="591" t="s">
        <v>657</v>
      </c>
    </row>
    <row r="2248" spans="1:4" x14ac:dyDescent="0.2">
      <c r="A2248" s="316">
        <v>43463</v>
      </c>
      <c r="B2248" s="316" t="s">
        <v>38741</v>
      </c>
      <c r="C2248" s="316" t="s">
        <v>35749</v>
      </c>
      <c r="D2248" s="591" t="s">
        <v>541</v>
      </c>
    </row>
    <row r="2249" spans="1:4" x14ac:dyDescent="0.2">
      <c r="A2249" s="316">
        <v>43462</v>
      </c>
      <c r="B2249" s="316" t="s">
        <v>38742</v>
      </c>
      <c r="C2249" s="316" t="s">
        <v>35749</v>
      </c>
      <c r="D2249" s="591" t="s">
        <v>1179</v>
      </c>
    </row>
    <row r="2250" spans="1:4" x14ac:dyDescent="0.2">
      <c r="A2250" s="316">
        <v>43474</v>
      </c>
      <c r="B2250" s="316" t="s">
        <v>38743</v>
      </c>
      <c r="C2250" s="316" t="s">
        <v>35979</v>
      </c>
      <c r="D2250" s="591" t="s">
        <v>569</v>
      </c>
    </row>
    <row r="2251" spans="1:4" x14ac:dyDescent="0.2">
      <c r="A2251" s="316">
        <v>43464</v>
      </c>
      <c r="B2251" s="316" t="s">
        <v>38744</v>
      </c>
      <c r="C2251" s="316" t="s">
        <v>35749</v>
      </c>
      <c r="D2251" s="591" t="s">
        <v>1179</v>
      </c>
    </row>
    <row r="2252" spans="1:4" x14ac:dyDescent="0.2">
      <c r="A2252" s="316">
        <v>43476</v>
      </c>
      <c r="B2252" s="316" t="s">
        <v>38745</v>
      </c>
      <c r="C2252" s="316" t="s">
        <v>35979</v>
      </c>
      <c r="D2252" s="591" t="s">
        <v>1179</v>
      </c>
    </row>
    <row r="2253" spans="1:4" x14ac:dyDescent="0.2">
      <c r="A2253" s="316">
        <v>43465</v>
      </c>
      <c r="B2253" s="316" t="s">
        <v>38746</v>
      </c>
      <c r="C2253" s="316" t="s">
        <v>35749</v>
      </c>
      <c r="D2253" s="591" t="s">
        <v>364</v>
      </c>
    </row>
    <row r="2254" spans="1:4" x14ac:dyDescent="0.2">
      <c r="A2254" s="316">
        <v>43477</v>
      </c>
      <c r="B2254" s="316" t="s">
        <v>38747</v>
      </c>
      <c r="C2254" s="316" t="s">
        <v>35979</v>
      </c>
      <c r="D2254" s="591" t="s">
        <v>38748</v>
      </c>
    </row>
    <row r="2255" spans="1:4" x14ac:dyDescent="0.2">
      <c r="A2255" s="316">
        <v>43466</v>
      </c>
      <c r="B2255" s="316" t="s">
        <v>38749</v>
      </c>
      <c r="C2255" s="316" t="s">
        <v>35749</v>
      </c>
      <c r="D2255" s="591" t="s">
        <v>1441</v>
      </c>
    </row>
    <row r="2256" spans="1:4" x14ac:dyDescent="0.2">
      <c r="A2256" s="316">
        <v>43478</v>
      </c>
      <c r="B2256" s="316" t="s">
        <v>38750</v>
      </c>
      <c r="C2256" s="316" t="s">
        <v>35979</v>
      </c>
      <c r="D2256" s="591" t="s">
        <v>38751</v>
      </c>
    </row>
    <row r="2257" spans="1:4" x14ac:dyDescent="0.2">
      <c r="A2257" s="316">
        <v>43467</v>
      </c>
      <c r="B2257" s="316" t="s">
        <v>38752</v>
      </c>
      <c r="C2257" s="316" t="s">
        <v>35749</v>
      </c>
      <c r="D2257" s="591" t="s">
        <v>365</v>
      </c>
    </row>
    <row r="2258" spans="1:4" x14ac:dyDescent="0.2">
      <c r="A2258" s="316">
        <v>43479</v>
      </c>
      <c r="B2258" s="316" t="s">
        <v>38753</v>
      </c>
      <c r="C2258" s="316" t="s">
        <v>35979</v>
      </c>
      <c r="D2258" s="591" t="s">
        <v>17901</v>
      </c>
    </row>
    <row r="2259" spans="1:4" x14ac:dyDescent="0.2">
      <c r="A2259" s="316">
        <v>43468</v>
      </c>
      <c r="B2259" s="316" t="s">
        <v>38754</v>
      </c>
      <c r="C2259" s="316" t="s">
        <v>35749</v>
      </c>
      <c r="D2259" s="591" t="s">
        <v>197</v>
      </c>
    </row>
    <row r="2260" spans="1:4" x14ac:dyDescent="0.2">
      <c r="A2260" s="316">
        <v>43480</v>
      </c>
      <c r="B2260" s="316" t="s">
        <v>38755</v>
      </c>
      <c r="C2260" s="316" t="s">
        <v>35979</v>
      </c>
      <c r="D2260" s="591" t="s">
        <v>18331</v>
      </c>
    </row>
    <row r="2261" spans="1:4" x14ac:dyDescent="0.2">
      <c r="A2261" s="316">
        <v>43469</v>
      </c>
      <c r="B2261" s="316" t="s">
        <v>38756</v>
      </c>
      <c r="C2261" s="316" t="s">
        <v>35749</v>
      </c>
      <c r="D2261" s="591" t="s">
        <v>1180</v>
      </c>
    </row>
    <row r="2262" spans="1:4" x14ac:dyDescent="0.2">
      <c r="A2262" s="316">
        <v>43481</v>
      </c>
      <c r="B2262" s="316" t="s">
        <v>38757</v>
      </c>
      <c r="C2262" s="316" t="s">
        <v>35979</v>
      </c>
      <c r="D2262" s="591" t="s">
        <v>32124</v>
      </c>
    </row>
    <row r="2263" spans="1:4" x14ac:dyDescent="0.2">
      <c r="A2263" s="316">
        <v>11461</v>
      </c>
      <c r="B2263" s="316" t="s">
        <v>38758</v>
      </c>
      <c r="C2263" s="316" t="s">
        <v>35729</v>
      </c>
      <c r="D2263" s="591" t="s">
        <v>13350</v>
      </c>
    </row>
    <row r="2264" spans="1:4" x14ac:dyDescent="0.2">
      <c r="A2264" s="316">
        <v>3106</v>
      </c>
      <c r="B2264" s="316" t="s">
        <v>38759</v>
      </c>
      <c r="C2264" s="316" t="s">
        <v>35729</v>
      </c>
      <c r="D2264" s="591" t="s">
        <v>33203</v>
      </c>
    </row>
    <row r="2265" spans="1:4" x14ac:dyDescent="0.2">
      <c r="A2265" s="316">
        <v>3107</v>
      </c>
      <c r="B2265" s="316" t="s">
        <v>38760</v>
      </c>
      <c r="C2265" s="316" t="s">
        <v>35729</v>
      </c>
      <c r="D2265" s="591" t="s">
        <v>877</v>
      </c>
    </row>
    <row r="2266" spans="1:4" x14ac:dyDescent="0.2">
      <c r="A2266" s="316">
        <v>25951</v>
      </c>
      <c r="B2266" s="316" t="s">
        <v>38761</v>
      </c>
      <c r="C2266" s="316" t="s">
        <v>35818</v>
      </c>
      <c r="D2266" s="591" t="s">
        <v>821</v>
      </c>
    </row>
    <row r="2267" spans="1:4" x14ac:dyDescent="0.2">
      <c r="A2267" s="316">
        <v>3123</v>
      </c>
      <c r="B2267" s="316" t="s">
        <v>38762</v>
      </c>
      <c r="C2267" s="316" t="s">
        <v>35818</v>
      </c>
      <c r="D2267" s="591" t="s">
        <v>183</v>
      </c>
    </row>
    <row r="2268" spans="1:4" x14ac:dyDescent="0.2">
      <c r="A2268" s="316">
        <v>38125</v>
      </c>
      <c r="B2268" s="316" t="s">
        <v>38763</v>
      </c>
      <c r="C2268" s="316" t="s">
        <v>35818</v>
      </c>
      <c r="D2268" s="591" t="s">
        <v>19546</v>
      </c>
    </row>
    <row r="2269" spans="1:4" x14ac:dyDescent="0.2">
      <c r="A2269" s="316">
        <v>39014</v>
      </c>
      <c r="B2269" s="316" t="s">
        <v>38764</v>
      </c>
      <c r="C2269" s="316" t="s">
        <v>35818</v>
      </c>
      <c r="D2269" s="591" t="s">
        <v>465</v>
      </c>
    </row>
    <row r="2270" spans="1:4" x14ac:dyDescent="0.2">
      <c r="A2270" s="316">
        <v>11894</v>
      </c>
      <c r="B2270" s="316" t="s">
        <v>38765</v>
      </c>
      <c r="C2270" s="316" t="s">
        <v>35729</v>
      </c>
      <c r="D2270" s="591" t="s">
        <v>38766</v>
      </c>
    </row>
    <row r="2271" spans="1:4" x14ac:dyDescent="0.2">
      <c r="A2271" s="316">
        <v>39365</v>
      </c>
      <c r="B2271" s="316" t="s">
        <v>38767</v>
      </c>
      <c r="C2271" s="316" t="s">
        <v>35729</v>
      </c>
      <c r="D2271" s="591" t="s">
        <v>38768</v>
      </c>
    </row>
    <row r="2272" spans="1:4" x14ac:dyDescent="0.2">
      <c r="A2272" s="316">
        <v>39366</v>
      </c>
      <c r="B2272" s="316" t="s">
        <v>38769</v>
      </c>
      <c r="C2272" s="316" t="s">
        <v>35729</v>
      </c>
      <c r="D2272" s="591" t="s">
        <v>38770</v>
      </c>
    </row>
    <row r="2273" spans="1:4" x14ac:dyDescent="0.2">
      <c r="A2273" s="316">
        <v>39367</v>
      </c>
      <c r="B2273" s="316" t="s">
        <v>38771</v>
      </c>
      <c r="C2273" s="316" t="s">
        <v>35729</v>
      </c>
      <c r="D2273" s="591" t="s">
        <v>38772</v>
      </c>
    </row>
    <row r="2274" spans="1:4" x14ac:dyDescent="0.2">
      <c r="A2274" s="316">
        <v>37394</v>
      </c>
      <c r="B2274" s="316" t="s">
        <v>38773</v>
      </c>
      <c r="C2274" s="316" t="s">
        <v>38774</v>
      </c>
      <c r="D2274" s="591" t="s">
        <v>1047</v>
      </c>
    </row>
    <row r="2275" spans="1:4" x14ac:dyDescent="0.2">
      <c r="A2275" s="316">
        <v>14146</v>
      </c>
      <c r="B2275" s="316" t="s">
        <v>38775</v>
      </c>
      <c r="C2275" s="316" t="s">
        <v>38774</v>
      </c>
      <c r="D2275" s="591" t="s">
        <v>19722</v>
      </c>
    </row>
    <row r="2276" spans="1:4" x14ac:dyDescent="0.2">
      <c r="A2276" s="316">
        <v>38134</v>
      </c>
      <c r="B2276" s="316" t="s">
        <v>38776</v>
      </c>
      <c r="C2276" s="316" t="s">
        <v>35818</v>
      </c>
      <c r="D2276" s="591" t="s">
        <v>38777</v>
      </c>
    </row>
    <row r="2277" spans="1:4" x14ac:dyDescent="0.2">
      <c r="A2277" s="316">
        <v>38132</v>
      </c>
      <c r="B2277" s="316" t="s">
        <v>38778</v>
      </c>
      <c r="C2277" s="316" t="s">
        <v>35818</v>
      </c>
      <c r="D2277" s="591" t="s">
        <v>38779</v>
      </c>
    </row>
    <row r="2278" spans="1:4" x14ac:dyDescent="0.2">
      <c r="A2278" s="316">
        <v>38133</v>
      </c>
      <c r="B2278" s="316" t="s">
        <v>38780</v>
      </c>
      <c r="C2278" s="316" t="s">
        <v>35818</v>
      </c>
      <c r="D2278" s="591" t="s">
        <v>38781</v>
      </c>
    </row>
    <row r="2279" spans="1:4" x14ac:dyDescent="0.2">
      <c r="A2279" s="316">
        <v>938</v>
      </c>
      <c r="B2279" s="316" t="s">
        <v>38782</v>
      </c>
      <c r="C2279" s="316" t="s">
        <v>35763</v>
      </c>
      <c r="D2279" s="591" t="s">
        <v>1144</v>
      </c>
    </row>
    <row r="2280" spans="1:4" x14ac:dyDescent="0.2">
      <c r="A2280" s="316">
        <v>937</v>
      </c>
      <c r="B2280" s="316" t="s">
        <v>38783</v>
      </c>
      <c r="C2280" s="316" t="s">
        <v>35763</v>
      </c>
      <c r="D2280" s="591" t="s">
        <v>1027</v>
      </c>
    </row>
    <row r="2281" spans="1:4" x14ac:dyDescent="0.2">
      <c r="A2281" s="316">
        <v>939</v>
      </c>
      <c r="B2281" s="316" t="s">
        <v>38784</v>
      </c>
      <c r="C2281" s="316" t="s">
        <v>35763</v>
      </c>
      <c r="D2281" s="591" t="s">
        <v>334</v>
      </c>
    </row>
    <row r="2282" spans="1:4" x14ac:dyDescent="0.2">
      <c r="A2282" s="316">
        <v>944</v>
      </c>
      <c r="B2282" s="316" t="s">
        <v>38785</v>
      </c>
      <c r="C2282" s="316" t="s">
        <v>35763</v>
      </c>
      <c r="D2282" s="591" t="s">
        <v>369</v>
      </c>
    </row>
    <row r="2283" spans="1:4" x14ac:dyDescent="0.2">
      <c r="A2283" s="316">
        <v>940</v>
      </c>
      <c r="B2283" s="316" t="s">
        <v>38786</v>
      </c>
      <c r="C2283" s="316" t="s">
        <v>35763</v>
      </c>
      <c r="D2283" s="591" t="s">
        <v>982</v>
      </c>
    </row>
    <row r="2284" spans="1:4" x14ac:dyDescent="0.2">
      <c r="A2284" s="316">
        <v>936</v>
      </c>
      <c r="B2284" s="316" t="s">
        <v>38787</v>
      </c>
      <c r="C2284" s="316" t="s">
        <v>35763</v>
      </c>
      <c r="D2284" s="591" t="s">
        <v>1052</v>
      </c>
    </row>
    <row r="2285" spans="1:4" x14ac:dyDescent="0.2">
      <c r="A2285" s="316">
        <v>935</v>
      </c>
      <c r="B2285" s="316" t="s">
        <v>38788</v>
      </c>
      <c r="C2285" s="316" t="s">
        <v>35763</v>
      </c>
      <c r="D2285" s="591" t="s">
        <v>368</v>
      </c>
    </row>
    <row r="2286" spans="1:4" x14ac:dyDescent="0.2">
      <c r="A2286" s="316">
        <v>406</v>
      </c>
      <c r="B2286" s="316" t="s">
        <v>38789</v>
      </c>
      <c r="C2286" s="316" t="s">
        <v>35729</v>
      </c>
      <c r="D2286" s="591" t="s">
        <v>26947</v>
      </c>
    </row>
    <row r="2287" spans="1:4" x14ac:dyDescent="0.2">
      <c r="A2287" s="316">
        <v>42529</v>
      </c>
      <c r="B2287" s="316" t="s">
        <v>38790</v>
      </c>
      <c r="C2287" s="316" t="s">
        <v>35763</v>
      </c>
      <c r="D2287" s="591" t="s">
        <v>333</v>
      </c>
    </row>
    <row r="2288" spans="1:4" x14ac:dyDescent="0.2">
      <c r="A2288" s="316">
        <v>39634</v>
      </c>
      <c r="B2288" s="316" t="s">
        <v>38791</v>
      </c>
      <c r="C2288" s="316" t="s">
        <v>35763</v>
      </c>
      <c r="D2288" s="591" t="s">
        <v>1104</v>
      </c>
    </row>
    <row r="2289" spans="1:4" x14ac:dyDescent="0.2">
      <c r="A2289" s="316">
        <v>39701</v>
      </c>
      <c r="B2289" s="316" t="s">
        <v>38792</v>
      </c>
      <c r="C2289" s="316" t="s">
        <v>35729</v>
      </c>
      <c r="D2289" s="591" t="s">
        <v>38793</v>
      </c>
    </row>
    <row r="2290" spans="1:4" x14ac:dyDescent="0.2">
      <c r="A2290" s="316">
        <v>12815</v>
      </c>
      <c r="B2290" s="316" t="s">
        <v>38794</v>
      </c>
      <c r="C2290" s="316" t="s">
        <v>35729</v>
      </c>
      <c r="D2290" s="591" t="s">
        <v>2818</v>
      </c>
    </row>
    <row r="2291" spans="1:4" x14ac:dyDescent="0.2">
      <c r="A2291" s="316">
        <v>407</v>
      </c>
      <c r="B2291" s="316" t="s">
        <v>38795</v>
      </c>
      <c r="C2291" s="316" t="s">
        <v>35818</v>
      </c>
      <c r="D2291" s="591" t="s">
        <v>24565</v>
      </c>
    </row>
    <row r="2292" spans="1:4" x14ac:dyDescent="0.2">
      <c r="A2292" s="316">
        <v>39431</v>
      </c>
      <c r="B2292" s="316" t="s">
        <v>38796</v>
      </c>
      <c r="C2292" s="316" t="s">
        <v>35763</v>
      </c>
      <c r="D2292" s="591" t="s">
        <v>199</v>
      </c>
    </row>
    <row r="2293" spans="1:4" x14ac:dyDescent="0.2">
      <c r="A2293" s="316">
        <v>39432</v>
      </c>
      <c r="B2293" s="316" t="s">
        <v>38797</v>
      </c>
      <c r="C2293" s="316" t="s">
        <v>35763</v>
      </c>
      <c r="D2293" s="591" t="s">
        <v>500</v>
      </c>
    </row>
    <row r="2294" spans="1:4" x14ac:dyDescent="0.2">
      <c r="A2294" s="316">
        <v>20111</v>
      </c>
      <c r="B2294" s="316" t="s">
        <v>38798</v>
      </c>
      <c r="C2294" s="316" t="s">
        <v>35729</v>
      </c>
      <c r="D2294" s="591" t="s">
        <v>1020</v>
      </c>
    </row>
    <row r="2295" spans="1:4" x14ac:dyDescent="0.2">
      <c r="A2295" s="316">
        <v>21127</v>
      </c>
      <c r="B2295" s="316" t="s">
        <v>38799</v>
      </c>
      <c r="C2295" s="316" t="s">
        <v>35729</v>
      </c>
      <c r="D2295" s="591" t="s">
        <v>1199</v>
      </c>
    </row>
    <row r="2296" spans="1:4" x14ac:dyDescent="0.2">
      <c r="A2296" s="316">
        <v>404</v>
      </c>
      <c r="B2296" s="316" t="s">
        <v>38800</v>
      </c>
      <c r="C2296" s="316" t="s">
        <v>35763</v>
      </c>
      <c r="D2296" s="591" t="s">
        <v>300</v>
      </c>
    </row>
    <row r="2297" spans="1:4" x14ac:dyDescent="0.2">
      <c r="A2297" s="316">
        <v>14151</v>
      </c>
      <c r="B2297" s="316" t="s">
        <v>38801</v>
      </c>
      <c r="C2297" s="316" t="s">
        <v>35729</v>
      </c>
      <c r="D2297" s="591" t="s">
        <v>7559</v>
      </c>
    </row>
    <row r="2298" spans="1:4" x14ac:dyDescent="0.2">
      <c r="A2298" s="316">
        <v>14153</v>
      </c>
      <c r="B2298" s="316" t="s">
        <v>38802</v>
      </c>
      <c r="C2298" s="316" t="s">
        <v>35729</v>
      </c>
      <c r="D2298" s="591" t="s">
        <v>26320</v>
      </c>
    </row>
    <row r="2299" spans="1:4" x14ac:dyDescent="0.2">
      <c r="A2299" s="316">
        <v>14152</v>
      </c>
      <c r="B2299" s="316" t="s">
        <v>38803</v>
      </c>
      <c r="C2299" s="316" t="s">
        <v>35729</v>
      </c>
      <c r="D2299" s="591" t="s">
        <v>21330</v>
      </c>
    </row>
    <row r="2300" spans="1:4" x14ac:dyDescent="0.2">
      <c r="A2300" s="316">
        <v>14154</v>
      </c>
      <c r="B2300" s="316" t="s">
        <v>38804</v>
      </c>
      <c r="C2300" s="316" t="s">
        <v>35729</v>
      </c>
      <c r="D2300" s="591" t="s">
        <v>33653</v>
      </c>
    </row>
    <row r="2301" spans="1:4" x14ac:dyDescent="0.2">
      <c r="A2301" s="316">
        <v>42015</v>
      </c>
      <c r="B2301" s="316" t="s">
        <v>38805</v>
      </c>
      <c r="C2301" s="316" t="s">
        <v>35763</v>
      </c>
      <c r="D2301" s="591" t="s">
        <v>886</v>
      </c>
    </row>
    <row r="2302" spans="1:4" x14ac:dyDescent="0.2">
      <c r="A2302" s="316">
        <v>3146</v>
      </c>
      <c r="B2302" s="316" t="s">
        <v>38806</v>
      </c>
      <c r="C2302" s="316" t="s">
        <v>35729</v>
      </c>
      <c r="D2302" s="591" t="s">
        <v>552</v>
      </c>
    </row>
    <row r="2303" spans="1:4" x14ac:dyDescent="0.2">
      <c r="A2303" s="316">
        <v>3143</v>
      </c>
      <c r="B2303" s="316" t="s">
        <v>38807</v>
      </c>
      <c r="C2303" s="316" t="s">
        <v>35729</v>
      </c>
      <c r="D2303" s="591" t="s">
        <v>4331</v>
      </c>
    </row>
    <row r="2304" spans="1:4" x14ac:dyDescent="0.2">
      <c r="A2304" s="316">
        <v>3148</v>
      </c>
      <c r="B2304" s="316" t="s">
        <v>38808</v>
      </c>
      <c r="C2304" s="316" t="s">
        <v>35729</v>
      </c>
      <c r="D2304" s="591" t="s">
        <v>1483</v>
      </c>
    </row>
    <row r="2305" spans="1:4" x14ac:dyDescent="0.2">
      <c r="A2305" s="316">
        <v>4310</v>
      </c>
      <c r="B2305" s="316" t="s">
        <v>38809</v>
      </c>
      <c r="C2305" s="316" t="s">
        <v>35729</v>
      </c>
      <c r="D2305" s="591" t="s">
        <v>369</v>
      </c>
    </row>
    <row r="2306" spans="1:4" x14ac:dyDescent="0.2">
      <c r="A2306" s="316">
        <v>4311</v>
      </c>
      <c r="B2306" s="316" t="s">
        <v>38810</v>
      </c>
      <c r="C2306" s="316" t="s">
        <v>35729</v>
      </c>
      <c r="D2306" s="591" t="s">
        <v>845</v>
      </c>
    </row>
    <row r="2307" spans="1:4" x14ac:dyDescent="0.2">
      <c r="A2307" s="316">
        <v>4312</v>
      </c>
      <c r="B2307" s="316" t="s">
        <v>38811</v>
      </c>
      <c r="C2307" s="316" t="s">
        <v>35729</v>
      </c>
      <c r="D2307" s="591" t="s">
        <v>182</v>
      </c>
    </row>
    <row r="2308" spans="1:4" x14ac:dyDescent="0.2">
      <c r="A2308" s="316">
        <v>11162</v>
      </c>
      <c r="B2308" s="316" t="s">
        <v>38812</v>
      </c>
      <c r="C2308" s="316" t="s">
        <v>35729</v>
      </c>
      <c r="D2308" s="591" t="s">
        <v>14201</v>
      </c>
    </row>
    <row r="2309" spans="1:4" x14ac:dyDescent="0.2">
      <c r="A2309" s="316">
        <v>13261</v>
      </c>
      <c r="B2309" s="316" t="s">
        <v>38813</v>
      </c>
      <c r="C2309" s="316" t="s">
        <v>35729</v>
      </c>
      <c r="D2309" s="591" t="s">
        <v>281</v>
      </c>
    </row>
    <row r="2310" spans="1:4" x14ac:dyDescent="0.2">
      <c r="A2310" s="316">
        <v>3255</v>
      </c>
      <c r="B2310" s="316" t="s">
        <v>38814</v>
      </c>
      <c r="C2310" s="316" t="s">
        <v>35729</v>
      </c>
      <c r="D2310" s="591" t="s">
        <v>1290</v>
      </c>
    </row>
    <row r="2311" spans="1:4" x14ac:dyDescent="0.2">
      <c r="A2311" s="316">
        <v>3254</v>
      </c>
      <c r="B2311" s="316" t="s">
        <v>38815</v>
      </c>
      <c r="C2311" s="316" t="s">
        <v>35729</v>
      </c>
      <c r="D2311" s="591" t="s">
        <v>38816</v>
      </c>
    </row>
    <row r="2312" spans="1:4" x14ac:dyDescent="0.2">
      <c r="A2312" s="316">
        <v>3259</v>
      </c>
      <c r="B2312" s="316" t="s">
        <v>38817</v>
      </c>
      <c r="C2312" s="316" t="s">
        <v>35729</v>
      </c>
      <c r="D2312" s="591" t="s">
        <v>439</v>
      </c>
    </row>
    <row r="2313" spans="1:4" x14ac:dyDescent="0.2">
      <c r="A2313" s="316">
        <v>3258</v>
      </c>
      <c r="B2313" s="316" t="s">
        <v>38818</v>
      </c>
      <c r="C2313" s="316" t="s">
        <v>35729</v>
      </c>
      <c r="D2313" s="591" t="s">
        <v>3869</v>
      </c>
    </row>
    <row r="2314" spans="1:4" x14ac:dyDescent="0.2">
      <c r="A2314" s="316">
        <v>3251</v>
      </c>
      <c r="B2314" s="316" t="s">
        <v>38819</v>
      </c>
      <c r="C2314" s="316" t="s">
        <v>35729</v>
      </c>
      <c r="D2314" s="591" t="s">
        <v>13377</v>
      </c>
    </row>
    <row r="2315" spans="1:4" x14ac:dyDescent="0.2">
      <c r="A2315" s="316">
        <v>3256</v>
      </c>
      <c r="B2315" s="316" t="s">
        <v>38820</v>
      </c>
      <c r="C2315" s="316" t="s">
        <v>35729</v>
      </c>
      <c r="D2315" s="591" t="s">
        <v>5788</v>
      </c>
    </row>
    <row r="2316" spans="1:4" x14ac:dyDescent="0.2">
      <c r="A2316" s="316">
        <v>3261</v>
      </c>
      <c r="B2316" s="316" t="s">
        <v>38821</v>
      </c>
      <c r="C2316" s="316" t="s">
        <v>35729</v>
      </c>
      <c r="D2316" s="591" t="s">
        <v>32302</v>
      </c>
    </row>
    <row r="2317" spans="1:4" x14ac:dyDescent="0.2">
      <c r="A2317" s="316">
        <v>3260</v>
      </c>
      <c r="B2317" s="316" t="s">
        <v>38822</v>
      </c>
      <c r="C2317" s="316" t="s">
        <v>35729</v>
      </c>
      <c r="D2317" s="591" t="s">
        <v>785</v>
      </c>
    </row>
    <row r="2318" spans="1:4" x14ac:dyDescent="0.2">
      <c r="A2318" s="316">
        <v>3272</v>
      </c>
      <c r="B2318" s="316" t="s">
        <v>38823</v>
      </c>
      <c r="C2318" s="316" t="s">
        <v>35729</v>
      </c>
      <c r="D2318" s="591" t="s">
        <v>38824</v>
      </c>
    </row>
    <row r="2319" spans="1:4" x14ac:dyDescent="0.2">
      <c r="A2319" s="316">
        <v>3265</v>
      </c>
      <c r="B2319" s="316" t="s">
        <v>38825</v>
      </c>
      <c r="C2319" s="316" t="s">
        <v>35729</v>
      </c>
      <c r="D2319" s="591" t="s">
        <v>14510</v>
      </c>
    </row>
    <row r="2320" spans="1:4" x14ac:dyDescent="0.2">
      <c r="A2320" s="316">
        <v>3262</v>
      </c>
      <c r="B2320" s="316" t="s">
        <v>38826</v>
      </c>
      <c r="C2320" s="316" t="s">
        <v>35729</v>
      </c>
      <c r="D2320" s="591" t="s">
        <v>1267</v>
      </c>
    </row>
    <row r="2321" spans="1:4" x14ac:dyDescent="0.2">
      <c r="A2321" s="316">
        <v>3264</v>
      </c>
      <c r="B2321" s="316" t="s">
        <v>38827</v>
      </c>
      <c r="C2321" s="316" t="s">
        <v>35729</v>
      </c>
      <c r="D2321" s="591" t="s">
        <v>876</v>
      </c>
    </row>
    <row r="2322" spans="1:4" x14ac:dyDescent="0.2">
      <c r="A2322" s="316">
        <v>3267</v>
      </c>
      <c r="B2322" s="316" t="s">
        <v>38828</v>
      </c>
      <c r="C2322" s="316" t="s">
        <v>35729</v>
      </c>
      <c r="D2322" s="591" t="s">
        <v>38829</v>
      </c>
    </row>
    <row r="2323" spans="1:4" x14ac:dyDescent="0.2">
      <c r="A2323" s="316">
        <v>3266</v>
      </c>
      <c r="B2323" s="316" t="s">
        <v>38830</v>
      </c>
      <c r="C2323" s="316" t="s">
        <v>35729</v>
      </c>
      <c r="D2323" s="591" t="s">
        <v>29366</v>
      </c>
    </row>
    <row r="2324" spans="1:4" x14ac:dyDescent="0.2">
      <c r="A2324" s="316">
        <v>3263</v>
      </c>
      <c r="B2324" s="316" t="s">
        <v>38831</v>
      </c>
      <c r="C2324" s="316" t="s">
        <v>35729</v>
      </c>
      <c r="D2324" s="591" t="s">
        <v>603</v>
      </c>
    </row>
    <row r="2325" spans="1:4" x14ac:dyDescent="0.2">
      <c r="A2325" s="316">
        <v>3268</v>
      </c>
      <c r="B2325" s="316" t="s">
        <v>38832</v>
      </c>
      <c r="C2325" s="316" t="s">
        <v>35729</v>
      </c>
      <c r="D2325" s="591" t="s">
        <v>38833</v>
      </c>
    </row>
    <row r="2326" spans="1:4" x14ac:dyDescent="0.2">
      <c r="A2326" s="316">
        <v>3271</v>
      </c>
      <c r="B2326" s="316" t="s">
        <v>38834</v>
      </c>
      <c r="C2326" s="316" t="s">
        <v>35729</v>
      </c>
      <c r="D2326" s="591" t="s">
        <v>38835</v>
      </c>
    </row>
    <row r="2327" spans="1:4" x14ac:dyDescent="0.2">
      <c r="A2327" s="316">
        <v>3270</v>
      </c>
      <c r="B2327" s="316" t="s">
        <v>38836</v>
      </c>
      <c r="C2327" s="316" t="s">
        <v>35729</v>
      </c>
      <c r="D2327" s="591" t="s">
        <v>38837</v>
      </c>
    </row>
    <row r="2328" spans="1:4" x14ac:dyDescent="0.2">
      <c r="A2328" s="316">
        <v>3275</v>
      </c>
      <c r="B2328" s="316" t="s">
        <v>38838</v>
      </c>
      <c r="C2328" s="316" t="s">
        <v>35746</v>
      </c>
      <c r="D2328" s="591" t="s">
        <v>33954</v>
      </c>
    </row>
    <row r="2329" spans="1:4" x14ac:dyDescent="0.2">
      <c r="A2329" s="316">
        <v>39512</v>
      </c>
      <c r="B2329" s="316" t="s">
        <v>38839</v>
      </c>
      <c r="C2329" s="316" t="s">
        <v>35746</v>
      </c>
      <c r="D2329" s="591" t="s">
        <v>1262</v>
      </c>
    </row>
    <row r="2330" spans="1:4" x14ac:dyDescent="0.2">
      <c r="A2330" s="316">
        <v>39511</v>
      </c>
      <c r="B2330" s="316" t="s">
        <v>38840</v>
      </c>
      <c r="C2330" s="316" t="s">
        <v>35746</v>
      </c>
      <c r="D2330" s="591" t="s">
        <v>17758</v>
      </c>
    </row>
    <row r="2331" spans="1:4" x14ac:dyDescent="0.2">
      <c r="A2331" s="316">
        <v>39513</v>
      </c>
      <c r="B2331" s="316" t="s">
        <v>38841</v>
      </c>
      <c r="C2331" s="316" t="s">
        <v>35746</v>
      </c>
      <c r="D2331" s="591" t="s">
        <v>31903</v>
      </c>
    </row>
    <row r="2332" spans="1:4" x14ac:dyDescent="0.2">
      <c r="A2332" s="316">
        <v>3286</v>
      </c>
      <c r="B2332" s="316" t="s">
        <v>38842</v>
      </c>
      <c r="C2332" s="316" t="s">
        <v>35746</v>
      </c>
      <c r="D2332" s="591" t="s">
        <v>33781</v>
      </c>
    </row>
    <row r="2333" spans="1:4" x14ac:dyDescent="0.2">
      <c r="A2333" s="316">
        <v>3287</v>
      </c>
      <c r="B2333" s="316" t="s">
        <v>38843</v>
      </c>
      <c r="C2333" s="316" t="s">
        <v>35746</v>
      </c>
      <c r="D2333" s="591" t="s">
        <v>38844</v>
      </c>
    </row>
    <row r="2334" spans="1:4" x14ac:dyDescent="0.2">
      <c r="A2334" s="316">
        <v>3283</v>
      </c>
      <c r="B2334" s="316" t="s">
        <v>38845</v>
      </c>
      <c r="C2334" s="316" t="s">
        <v>35746</v>
      </c>
      <c r="D2334" s="591" t="s">
        <v>1197</v>
      </c>
    </row>
    <row r="2335" spans="1:4" x14ac:dyDescent="0.2">
      <c r="A2335" s="316">
        <v>11587</v>
      </c>
      <c r="B2335" s="316" t="s">
        <v>38846</v>
      </c>
      <c r="C2335" s="316" t="s">
        <v>35746</v>
      </c>
      <c r="D2335" s="591" t="s">
        <v>17444</v>
      </c>
    </row>
    <row r="2336" spans="1:4" x14ac:dyDescent="0.2">
      <c r="A2336" s="316">
        <v>36225</v>
      </c>
      <c r="B2336" s="316" t="s">
        <v>38847</v>
      </c>
      <c r="C2336" s="316" t="s">
        <v>35746</v>
      </c>
      <c r="D2336" s="591" t="s">
        <v>30479</v>
      </c>
    </row>
    <row r="2337" spans="1:4" x14ac:dyDescent="0.2">
      <c r="A2337" s="316">
        <v>36230</v>
      </c>
      <c r="B2337" s="316" t="s">
        <v>38848</v>
      </c>
      <c r="C2337" s="316" t="s">
        <v>35746</v>
      </c>
      <c r="D2337" s="591" t="s">
        <v>27356</v>
      </c>
    </row>
    <row r="2338" spans="1:4" x14ac:dyDescent="0.2">
      <c r="A2338" s="316">
        <v>36238</v>
      </c>
      <c r="B2338" s="316" t="s">
        <v>38849</v>
      </c>
      <c r="C2338" s="316" t="s">
        <v>35746</v>
      </c>
      <c r="D2338" s="591" t="s">
        <v>36205</v>
      </c>
    </row>
    <row r="2339" spans="1:4" x14ac:dyDescent="0.2">
      <c r="A2339" s="316">
        <v>11887</v>
      </c>
      <c r="B2339" s="316" t="s">
        <v>38850</v>
      </c>
      <c r="C2339" s="316" t="s">
        <v>35729</v>
      </c>
      <c r="D2339" s="591" t="s">
        <v>38851</v>
      </c>
    </row>
    <row r="2340" spans="1:4" x14ac:dyDescent="0.2">
      <c r="A2340" s="316">
        <v>11883</v>
      </c>
      <c r="B2340" s="316" t="s">
        <v>38852</v>
      </c>
      <c r="C2340" s="316" t="s">
        <v>35729</v>
      </c>
      <c r="D2340" s="591" t="s">
        <v>38853</v>
      </c>
    </row>
    <row r="2341" spans="1:4" x14ac:dyDescent="0.2">
      <c r="A2341" s="316">
        <v>11884</v>
      </c>
      <c r="B2341" s="316" t="s">
        <v>38854</v>
      </c>
      <c r="C2341" s="316" t="s">
        <v>35729</v>
      </c>
      <c r="D2341" s="591" t="s">
        <v>38855</v>
      </c>
    </row>
    <row r="2342" spans="1:4" x14ac:dyDescent="0.2">
      <c r="A2342" s="316">
        <v>11885</v>
      </c>
      <c r="B2342" s="316" t="s">
        <v>38856</v>
      </c>
      <c r="C2342" s="316" t="s">
        <v>35729</v>
      </c>
      <c r="D2342" s="591" t="s">
        <v>38857</v>
      </c>
    </row>
    <row r="2343" spans="1:4" x14ac:dyDescent="0.2">
      <c r="A2343" s="316">
        <v>11886</v>
      </c>
      <c r="B2343" s="316" t="s">
        <v>38858</v>
      </c>
      <c r="C2343" s="316" t="s">
        <v>35729</v>
      </c>
      <c r="D2343" s="591" t="s">
        <v>38859</v>
      </c>
    </row>
    <row r="2344" spans="1:4" x14ac:dyDescent="0.2">
      <c r="A2344" s="316">
        <v>11888</v>
      </c>
      <c r="B2344" s="316" t="s">
        <v>38860</v>
      </c>
      <c r="C2344" s="316" t="s">
        <v>35729</v>
      </c>
      <c r="D2344" s="591" t="s">
        <v>38861</v>
      </c>
    </row>
    <row r="2345" spans="1:4" x14ac:dyDescent="0.2">
      <c r="A2345" s="316">
        <v>3277</v>
      </c>
      <c r="B2345" s="316" t="s">
        <v>38862</v>
      </c>
      <c r="C2345" s="316" t="s">
        <v>35729</v>
      </c>
      <c r="D2345" s="591" t="s">
        <v>38863</v>
      </c>
    </row>
    <row r="2346" spans="1:4" x14ac:dyDescent="0.2">
      <c r="A2346" s="316">
        <v>3281</v>
      </c>
      <c r="B2346" s="316" t="s">
        <v>38864</v>
      </c>
      <c r="C2346" s="316" t="s">
        <v>35729</v>
      </c>
      <c r="D2346" s="591" t="s">
        <v>38865</v>
      </c>
    </row>
    <row r="2347" spans="1:4" x14ac:dyDescent="0.2">
      <c r="A2347" s="316">
        <v>39363</v>
      </c>
      <c r="B2347" s="316" t="s">
        <v>38866</v>
      </c>
      <c r="C2347" s="316" t="s">
        <v>35729</v>
      </c>
      <c r="D2347" s="591" t="s">
        <v>38867</v>
      </c>
    </row>
    <row r="2348" spans="1:4" x14ac:dyDescent="0.2">
      <c r="A2348" s="316">
        <v>39361</v>
      </c>
      <c r="B2348" s="316" t="s">
        <v>38868</v>
      </c>
      <c r="C2348" s="316" t="s">
        <v>35729</v>
      </c>
      <c r="D2348" s="591" t="s">
        <v>38869</v>
      </c>
    </row>
    <row r="2349" spans="1:4" x14ac:dyDescent="0.2">
      <c r="A2349" s="316">
        <v>39362</v>
      </c>
      <c r="B2349" s="316" t="s">
        <v>38870</v>
      </c>
      <c r="C2349" s="316" t="s">
        <v>35729</v>
      </c>
      <c r="D2349" s="591" t="s">
        <v>38871</v>
      </c>
    </row>
    <row r="2350" spans="1:4" x14ac:dyDescent="0.2">
      <c r="A2350" s="316">
        <v>39364</v>
      </c>
      <c r="B2350" s="316" t="s">
        <v>38872</v>
      </c>
      <c r="C2350" s="316" t="s">
        <v>35729</v>
      </c>
      <c r="D2350" s="591" t="s">
        <v>38873</v>
      </c>
    </row>
    <row r="2351" spans="1:4" x14ac:dyDescent="0.2">
      <c r="A2351" s="316">
        <v>14576</v>
      </c>
      <c r="B2351" s="316" t="s">
        <v>38874</v>
      </c>
      <c r="C2351" s="316" t="s">
        <v>35729</v>
      </c>
      <c r="D2351" s="591" t="s">
        <v>38875</v>
      </c>
    </row>
    <row r="2352" spans="1:4" x14ac:dyDescent="0.2">
      <c r="A2352" s="316">
        <v>13877</v>
      </c>
      <c r="B2352" s="316" t="s">
        <v>38876</v>
      </c>
      <c r="C2352" s="316" t="s">
        <v>35729</v>
      </c>
      <c r="D2352" s="591" t="s">
        <v>38877</v>
      </c>
    </row>
    <row r="2353" spans="1:4" x14ac:dyDescent="0.2">
      <c r="A2353" s="316">
        <v>7307</v>
      </c>
      <c r="B2353" s="316" t="s">
        <v>38878</v>
      </c>
      <c r="C2353" s="316" t="s">
        <v>35820</v>
      </c>
      <c r="D2353" s="591" t="s">
        <v>32543</v>
      </c>
    </row>
    <row r="2354" spans="1:4" x14ac:dyDescent="0.2">
      <c r="A2354" s="316">
        <v>38122</v>
      </c>
      <c r="B2354" s="316" t="s">
        <v>38879</v>
      </c>
      <c r="C2354" s="316" t="s">
        <v>35820</v>
      </c>
      <c r="D2354" s="591" t="s">
        <v>3931</v>
      </c>
    </row>
    <row r="2355" spans="1:4" x14ac:dyDescent="0.2">
      <c r="A2355" s="316">
        <v>6086</v>
      </c>
      <c r="B2355" s="316" t="s">
        <v>38880</v>
      </c>
      <c r="C2355" s="316" t="s">
        <v>38881</v>
      </c>
      <c r="D2355" s="591" t="s">
        <v>38882</v>
      </c>
    </row>
    <row r="2356" spans="1:4" x14ac:dyDescent="0.2">
      <c r="A2356" s="316">
        <v>38633</v>
      </c>
      <c r="B2356" s="316" t="s">
        <v>38883</v>
      </c>
      <c r="C2356" s="316" t="s">
        <v>35729</v>
      </c>
      <c r="D2356" s="591" t="s">
        <v>4191</v>
      </c>
    </row>
    <row r="2357" spans="1:4" x14ac:dyDescent="0.2">
      <c r="A2357" s="316">
        <v>12344</v>
      </c>
      <c r="B2357" s="316" t="s">
        <v>38884</v>
      </c>
      <c r="C2357" s="316" t="s">
        <v>35729</v>
      </c>
      <c r="D2357" s="591" t="s">
        <v>861</v>
      </c>
    </row>
    <row r="2358" spans="1:4" x14ac:dyDescent="0.2">
      <c r="A2358" s="316">
        <v>12343</v>
      </c>
      <c r="B2358" s="316" t="s">
        <v>38885</v>
      </c>
      <c r="C2358" s="316" t="s">
        <v>35729</v>
      </c>
      <c r="D2358" s="591" t="s">
        <v>6702</v>
      </c>
    </row>
    <row r="2359" spans="1:4" x14ac:dyDescent="0.2">
      <c r="A2359" s="316">
        <v>3295</v>
      </c>
      <c r="B2359" s="316" t="s">
        <v>38886</v>
      </c>
      <c r="C2359" s="316" t="s">
        <v>35729</v>
      </c>
      <c r="D2359" s="591" t="s">
        <v>14596</v>
      </c>
    </row>
    <row r="2360" spans="1:4" x14ac:dyDescent="0.2">
      <c r="A2360" s="316">
        <v>3302</v>
      </c>
      <c r="B2360" s="316" t="s">
        <v>38887</v>
      </c>
      <c r="C2360" s="316" t="s">
        <v>35729</v>
      </c>
      <c r="D2360" s="591" t="s">
        <v>4933</v>
      </c>
    </row>
    <row r="2361" spans="1:4" x14ac:dyDescent="0.2">
      <c r="A2361" s="316">
        <v>3297</v>
      </c>
      <c r="B2361" s="316" t="s">
        <v>38888</v>
      </c>
      <c r="C2361" s="316" t="s">
        <v>35729</v>
      </c>
      <c r="D2361" s="591" t="s">
        <v>38889</v>
      </c>
    </row>
    <row r="2362" spans="1:4" x14ac:dyDescent="0.2">
      <c r="A2362" s="316">
        <v>3294</v>
      </c>
      <c r="B2362" s="316" t="s">
        <v>38890</v>
      </c>
      <c r="C2362" s="316" t="s">
        <v>35729</v>
      </c>
      <c r="D2362" s="591" t="s">
        <v>13869</v>
      </c>
    </row>
    <row r="2363" spans="1:4" x14ac:dyDescent="0.2">
      <c r="A2363" s="316">
        <v>3292</v>
      </c>
      <c r="B2363" s="316" t="s">
        <v>38891</v>
      </c>
      <c r="C2363" s="316" t="s">
        <v>35729</v>
      </c>
      <c r="D2363" s="591" t="s">
        <v>14351</v>
      </c>
    </row>
    <row r="2364" spans="1:4" x14ac:dyDescent="0.2">
      <c r="A2364" s="316">
        <v>3298</v>
      </c>
      <c r="B2364" s="316" t="s">
        <v>38892</v>
      </c>
      <c r="C2364" s="316" t="s">
        <v>35729</v>
      </c>
      <c r="D2364" s="591" t="s">
        <v>18967</v>
      </c>
    </row>
    <row r="2365" spans="1:4" x14ac:dyDescent="0.2">
      <c r="A2365" s="316">
        <v>11596</v>
      </c>
      <c r="B2365" s="316" t="s">
        <v>38893</v>
      </c>
      <c r="C2365" s="316" t="s">
        <v>35729</v>
      </c>
      <c r="D2365" s="591" t="s">
        <v>22152</v>
      </c>
    </row>
    <row r="2366" spans="1:4" x14ac:dyDescent="0.2">
      <c r="A2366" s="316">
        <v>34802</v>
      </c>
      <c r="B2366" s="316" t="s">
        <v>38894</v>
      </c>
      <c r="C2366" s="316" t="s">
        <v>35729</v>
      </c>
      <c r="D2366" s="591" t="s">
        <v>22154</v>
      </c>
    </row>
    <row r="2367" spans="1:4" x14ac:dyDescent="0.2">
      <c r="A2367" s="316">
        <v>11588</v>
      </c>
      <c r="B2367" s="316" t="s">
        <v>38895</v>
      </c>
      <c r="C2367" s="316" t="s">
        <v>35729</v>
      </c>
      <c r="D2367" s="591" t="s">
        <v>22156</v>
      </c>
    </row>
    <row r="2368" spans="1:4" x14ac:dyDescent="0.2">
      <c r="A2368" s="316">
        <v>34383</v>
      </c>
      <c r="B2368" s="316" t="s">
        <v>38896</v>
      </c>
      <c r="C2368" s="316" t="s">
        <v>35729</v>
      </c>
      <c r="D2368" s="591" t="s">
        <v>22158</v>
      </c>
    </row>
    <row r="2369" spans="1:4" x14ac:dyDescent="0.2">
      <c r="A2369" s="316">
        <v>40451</v>
      </c>
      <c r="B2369" s="316" t="s">
        <v>38897</v>
      </c>
      <c r="C2369" s="316" t="s">
        <v>35746</v>
      </c>
      <c r="D2369" s="591" t="s">
        <v>22160</v>
      </c>
    </row>
    <row r="2370" spans="1:4" x14ac:dyDescent="0.2">
      <c r="A2370" s="316">
        <v>40453</v>
      </c>
      <c r="B2370" s="316" t="s">
        <v>38898</v>
      </c>
      <c r="C2370" s="316" t="s">
        <v>35746</v>
      </c>
      <c r="D2370" s="591" t="s">
        <v>22162</v>
      </c>
    </row>
    <row r="2371" spans="1:4" x14ac:dyDescent="0.2">
      <c r="A2371" s="316">
        <v>40452</v>
      </c>
      <c r="B2371" s="316" t="s">
        <v>38899</v>
      </c>
      <c r="C2371" s="316" t="s">
        <v>35746</v>
      </c>
      <c r="D2371" s="591" t="s">
        <v>22164</v>
      </c>
    </row>
    <row r="2372" spans="1:4" x14ac:dyDescent="0.2">
      <c r="A2372" s="316">
        <v>11594</v>
      </c>
      <c r="B2372" s="316" t="s">
        <v>38900</v>
      </c>
      <c r="C2372" s="316" t="s">
        <v>35729</v>
      </c>
      <c r="D2372" s="591" t="s">
        <v>22166</v>
      </c>
    </row>
    <row r="2373" spans="1:4" x14ac:dyDescent="0.2">
      <c r="A2373" s="316">
        <v>3311</v>
      </c>
      <c r="B2373" s="316" t="s">
        <v>38901</v>
      </c>
      <c r="C2373" s="316" t="s">
        <v>35975</v>
      </c>
      <c r="D2373" s="591" t="s">
        <v>22166</v>
      </c>
    </row>
    <row r="2374" spans="1:4" x14ac:dyDescent="0.2">
      <c r="A2374" s="316">
        <v>11599</v>
      </c>
      <c r="B2374" s="316" t="s">
        <v>38902</v>
      </c>
      <c r="C2374" s="316" t="s">
        <v>35729</v>
      </c>
      <c r="D2374" s="591" t="s">
        <v>22169</v>
      </c>
    </row>
    <row r="2375" spans="1:4" x14ac:dyDescent="0.2">
      <c r="A2375" s="316">
        <v>11593</v>
      </c>
      <c r="B2375" s="316" t="s">
        <v>38903</v>
      </c>
      <c r="C2375" s="316" t="s">
        <v>35729</v>
      </c>
      <c r="D2375" s="591" t="s">
        <v>22171</v>
      </c>
    </row>
    <row r="2376" spans="1:4" x14ac:dyDescent="0.2">
      <c r="A2376" s="316">
        <v>3314</v>
      </c>
      <c r="B2376" s="316" t="s">
        <v>38904</v>
      </c>
      <c r="C2376" s="316" t="s">
        <v>35975</v>
      </c>
      <c r="D2376" s="591" t="s">
        <v>22173</v>
      </c>
    </row>
    <row r="2377" spans="1:4" x14ac:dyDescent="0.2">
      <c r="A2377" s="316">
        <v>11597</v>
      </c>
      <c r="B2377" s="316" t="s">
        <v>38905</v>
      </c>
      <c r="C2377" s="316" t="s">
        <v>35729</v>
      </c>
      <c r="D2377" s="591" t="s">
        <v>22175</v>
      </c>
    </row>
    <row r="2378" spans="1:4" x14ac:dyDescent="0.2">
      <c r="A2378" s="316">
        <v>3309</v>
      </c>
      <c r="B2378" s="316" t="s">
        <v>38906</v>
      </c>
      <c r="C2378" s="316" t="s">
        <v>35975</v>
      </c>
      <c r="D2378" s="591" t="s">
        <v>22152</v>
      </c>
    </row>
    <row r="2379" spans="1:4" x14ac:dyDescent="0.2">
      <c r="A2379" s="316">
        <v>34612</v>
      </c>
      <c r="B2379" s="316" t="s">
        <v>38907</v>
      </c>
      <c r="C2379" s="316" t="s">
        <v>35729</v>
      </c>
      <c r="D2379" s="591" t="s">
        <v>22178</v>
      </c>
    </row>
    <row r="2380" spans="1:4" x14ac:dyDescent="0.2">
      <c r="A2380" s="316">
        <v>34635</v>
      </c>
      <c r="B2380" s="316" t="s">
        <v>38908</v>
      </c>
      <c r="C2380" s="316" t="s">
        <v>35729</v>
      </c>
      <c r="D2380" s="591" t="s">
        <v>22180</v>
      </c>
    </row>
    <row r="2381" spans="1:4" x14ac:dyDescent="0.2">
      <c r="A2381" s="316">
        <v>34633</v>
      </c>
      <c r="B2381" s="316" t="s">
        <v>38909</v>
      </c>
      <c r="C2381" s="316" t="s">
        <v>35729</v>
      </c>
      <c r="D2381" s="591" t="s">
        <v>22182</v>
      </c>
    </row>
    <row r="2382" spans="1:4" x14ac:dyDescent="0.2">
      <c r="A2382" s="316">
        <v>40440</v>
      </c>
      <c r="B2382" s="316" t="s">
        <v>38910</v>
      </c>
      <c r="C2382" s="316" t="s">
        <v>35975</v>
      </c>
      <c r="D2382" s="591" t="s">
        <v>22184</v>
      </c>
    </row>
    <row r="2383" spans="1:4" x14ac:dyDescent="0.2">
      <c r="A2383" s="316">
        <v>40441</v>
      </c>
      <c r="B2383" s="316" t="s">
        <v>38911</v>
      </c>
      <c r="C2383" s="316" t="s">
        <v>35975</v>
      </c>
      <c r="D2383" s="591" t="s">
        <v>22186</v>
      </c>
    </row>
    <row r="2384" spans="1:4" x14ac:dyDescent="0.2">
      <c r="A2384" s="316">
        <v>40449</v>
      </c>
      <c r="B2384" s="316" t="s">
        <v>38912</v>
      </c>
      <c r="C2384" s="316" t="s">
        <v>35975</v>
      </c>
      <c r="D2384" s="591" t="s">
        <v>22188</v>
      </c>
    </row>
    <row r="2385" spans="1:4" x14ac:dyDescent="0.2">
      <c r="A2385" s="316">
        <v>34800</v>
      </c>
      <c r="B2385" s="316" t="s">
        <v>38913</v>
      </c>
      <c r="C2385" s="316" t="s">
        <v>35975</v>
      </c>
      <c r="D2385" s="591" t="s">
        <v>22190</v>
      </c>
    </row>
    <row r="2386" spans="1:4" x14ac:dyDescent="0.2">
      <c r="A2386" s="316">
        <v>11592</v>
      </c>
      <c r="B2386" s="316" t="s">
        <v>38914</v>
      </c>
      <c r="C2386" s="316" t="s">
        <v>35729</v>
      </c>
      <c r="D2386" s="591" t="s">
        <v>22173</v>
      </c>
    </row>
    <row r="2387" spans="1:4" x14ac:dyDescent="0.2">
      <c r="A2387" s="316">
        <v>40438</v>
      </c>
      <c r="B2387" s="316" t="s">
        <v>38915</v>
      </c>
      <c r="C2387" s="316" t="s">
        <v>35975</v>
      </c>
      <c r="D2387" s="591" t="s">
        <v>22193</v>
      </c>
    </row>
    <row r="2388" spans="1:4" x14ac:dyDescent="0.2">
      <c r="A2388" s="316">
        <v>40436</v>
      </c>
      <c r="B2388" s="316" t="s">
        <v>38916</v>
      </c>
      <c r="C2388" s="316" t="s">
        <v>35975</v>
      </c>
      <c r="D2388" s="591" t="s">
        <v>14672</v>
      </c>
    </row>
    <row r="2389" spans="1:4" x14ac:dyDescent="0.2">
      <c r="A2389" s="316">
        <v>4315</v>
      </c>
      <c r="B2389" s="316" t="s">
        <v>38917</v>
      </c>
      <c r="C2389" s="316" t="s">
        <v>35729</v>
      </c>
      <c r="D2389" s="591" t="s">
        <v>918</v>
      </c>
    </row>
    <row r="2390" spans="1:4" x14ac:dyDescent="0.2">
      <c r="A2390" s="316">
        <v>42482</v>
      </c>
      <c r="B2390" s="316" t="s">
        <v>38918</v>
      </c>
      <c r="C2390" s="316" t="s">
        <v>35729</v>
      </c>
      <c r="D2390" s="591" t="s">
        <v>548</v>
      </c>
    </row>
    <row r="2391" spans="1:4" x14ac:dyDescent="0.2">
      <c r="A2391" s="316">
        <v>402</v>
      </c>
      <c r="B2391" s="316" t="s">
        <v>38919</v>
      </c>
      <c r="C2391" s="316" t="s">
        <v>35729</v>
      </c>
      <c r="D2391" s="591" t="s">
        <v>2521</v>
      </c>
    </row>
    <row r="2392" spans="1:4" x14ac:dyDescent="0.2">
      <c r="A2392" s="316">
        <v>4226</v>
      </c>
      <c r="B2392" s="316" t="s">
        <v>38920</v>
      </c>
      <c r="C2392" s="316" t="s">
        <v>35818</v>
      </c>
      <c r="D2392" s="591" t="s">
        <v>943</v>
      </c>
    </row>
    <row r="2393" spans="1:4" x14ac:dyDescent="0.2">
      <c r="A2393" s="316">
        <v>4222</v>
      </c>
      <c r="B2393" s="316" t="s">
        <v>38921</v>
      </c>
      <c r="C2393" s="316" t="s">
        <v>35820</v>
      </c>
      <c r="D2393" s="591" t="s">
        <v>1185</v>
      </c>
    </row>
    <row r="2394" spans="1:4" x14ac:dyDescent="0.2">
      <c r="A2394" s="316">
        <v>34804</v>
      </c>
      <c r="B2394" s="316" t="s">
        <v>38922</v>
      </c>
      <c r="C2394" s="316" t="s">
        <v>35746</v>
      </c>
      <c r="D2394" s="591" t="s">
        <v>7068</v>
      </c>
    </row>
    <row r="2395" spans="1:4" x14ac:dyDescent="0.2">
      <c r="A2395" s="316">
        <v>4013</v>
      </c>
      <c r="B2395" s="316" t="s">
        <v>38923</v>
      </c>
      <c r="C2395" s="316" t="s">
        <v>35746</v>
      </c>
      <c r="D2395" s="591" t="s">
        <v>13733</v>
      </c>
    </row>
    <row r="2396" spans="1:4" x14ac:dyDescent="0.2">
      <c r="A2396" s="316">
        <v>4011</v>
      </c>
      <c r="B2396" s="316" t="s">
        <v>38924</v>
      </c>
      <c r="C2396" s="316" t="s">
        <v>35746</v>
      </c>
      <c r="D2396" s="591" t="s">
        <v>17152</v>
      </c>
    </row>
    <row r="2397" spans="1:4" x14ac:dyDescent="0.2">
      <c r="A2397" s="316">
        <v>4021</v>
      </c>
      <c r="B2397" s="316" t="s">
        <v>38925</v>
      </c>
      <c r="C2397" s="316" t="s">
        <v>35746</v>
      </c>
      <c r="D2397" s="591" t="s">
        <v>589</v>
      </c>
    </row>
    <row r="2398" spans="1:4" x14ac:dyDescent="0.2">
      <c r="A2398" s="316">
        <v>4019</v>
      </c>
      <c r="B2398" s="316" t="s">
        <v>38926</v>
      </c>
      <c r="C2398" s="316" t="s">
        <v>35746</v>
      </c>
      <c r="D2398" s="591" t="s">
        <v>2083</v>
      </c>
    </row>
    <row r="2399" spans="1:4" x14ac:dyDescent="0.2">
      <c r="A2399" s="316">
        <v>4012</v>
      </c>
      <c r="B2399" s="316" t="s">
        <v>38927</v>
      </c>
      <c r="C2399" s="316" t="s">
        <v>35746</v>
      </c>
      <c r="D2399" s="591" t="s">
        <v>426</v>
      </c>
    </row>
    <row r="2400" spans="1:4" x14ac:dyDescent="0.2">
      <c r="A2400" s="316">
        <v>4020</v>
      </c>
      <c r="B2400" s="316" t="s">
        <v>38928</v>
      </c>
      <c r="C2400" s="316" t="s">
        <v>35746</v>
      </c>
      <c r="D2400" s="591" t="s">
        <v>35881</v>
      </c>
    </row>
    <row r="2401" spans="1:4" x14ac:dyDescent="0.2">
      <c r="A2401" s="316">
        <v>4018</v>
      </c>
      <c r="B2401" s="316" t="s">
        <v>38929</v>
      </c>
      <c r="C2401" s="316" t="s">
        <v>35746</v>
      </c>
      <c r="D2401" s="591" t="s">
        <v>38930</v>
      </c>
    </row>
    <row r="2402" spans="1:4" x14ac:dyDescent="0.2">
      <c r="A2402" s="316">
        <v>36498</v>
      </c>
      <c r="B2402" s="316" t="s">
        <v>38931</v>
      </c>
      <c r="C2402" s="316" t="s">
        <v>35729</v>
      </c>
      <c r="D2402" s="591" t="s">
        <v>38932</v>
      </c>
    </row>
    <row r="2403" spans="1:4" x14ac:dyDescent="0.2">
      <c r="A2403" s="316">
        <v>12872</v>
      </c>
      <c r="B2403" s="316" t="s">
        <v>38933</v>
      </c>
      <c r="C2403" s="316" t="s">
        <v>35749</v>
      </c>
      <c r="D2403" s="591" t="s">
        <v>28630</v>
      </c>
    </row>
    <row r="2404" spans="1:4" x14ac:dyDescent="0.2">
      <c r="A2404" s="316">
        <v>41075</v>
      </c>
      <c r="B2404" s="316" t="s">
        <v>38934</v>
      </c>
      <c r="C2404" s="316" t="s">
        <v>35979</v>
      </c>
      <c r="D2404" s="591" t="s">
        <v>38935</v>
      </c>
    </row>
    <row r="2405" spans="1:4" x14ac:dyDescent="0.2">
      <c r="A2405" s="316">
        <v>3315</v>
      </c>
      <c r="B2405" s="316" t="s">
        <v>38936</v>
      </c>
      <c r="C2405" s="316" t="s">
        <v>35818</v>
      </c>
      <c r="D2405" s="591" t="s">
        <v>836</v>
      </c>
    </row>
    <row r="2406" spans="1:4" x14ac:dyDescent="0.2">
      <c r="A2406" s="316">
        <v>36870</v>
      </c>
      <c r="B2406" s="316" t="s">
        <v>38937</v>
      </c>
      <c r="C2406" s="316" t="s">
        <v>35818</v>
      </c>
      <c r="D2406" s="591" t="s">
        <v>193</v>
      </c>
    </row>
    <row r="2407" spans="1:4" x14ac:dyDescent="0.2">
      <c r="A2407" s="316">
        <v>5092</v>
      </c>
      <c r="B2407" s="316" t="s">
        <v>38938</v>
      </c>
      <c r="C2407" s="316" t="s">
        <v>36356</v>
      </c>
      <c r="D2407" s="591" t="s">
        <v>577</v>
      </c>
    </row>
    <row r="2408" spans="1:4" x14ac:dyDescent="0.2">
      <c r="A2408" s="316">
        <v>11462</v>
      </c>
      <c r="B2408" s="316" t="s">
        <v>38939</v>
      </c>
      <c r="C2408" s="316" t="s">
        <v>36356</v>
      </c>
      <c r="D2408" s="591" t="s">
        <v>38940</v>
      </c>
    </row>
    <row r="2409" spans="1:4" x14ac:dyDescent="0.2">
      <c r="A2409" s="316">
        <v>36529</v>
      </c>
      <c r="B2409" s="316" t="s">
        <v>38941</v>
      </c>
      <c r="C2409" s="316" t="s">
        <v>35729</v>
      </c>
      <c r="D2409" s="591" t="s">
        <v>38942</v>
      </c>
    </row>
    <row r="2410" spans="1:4" x14ac:dyDescent="0.2">
      <c r="A2410" s="316">
        <v>3318</v>
      </c>
      <c r="B2410" s="316" t="s">
        <v>38943</v>
      </c>
      <c r="C2410" s="316" t="s">
        <v>35729</v>
      </c>
      <c r="D2410" s="591" t="s">
        <v>38944</v>
      </c>
    </row>
    <row r="2411" spans="1:4" x14ac:dyDescent="0.2">
      <c r="A2411" s="316">
        <v>38968</v>
      </c>
      <c r="B2411" s="316" t="s">
        <v>38945</v>
      </c>
      <c r="C2411" s="316" t="s">
        <v>35746</v>
      </c>
      <c r="D2411" s="591" t="s">
        <v>38946</v>
      </c>
    </row>
    <row r="2412" spans="1:4" x14ac:dyDescent="0.2">
      <c r="A2412" s="316">
        <v>3324</v>
      </c>
      <c r="B2412" s="316" t="s">
        <v>38947</v>
      </c>
      <c r="C2412" s="316" t="s">
        <v>35746</v>
      </c>
      <c r="D2412" s="591" t="s">
        <v>905</v>
      </c>
    </row>
    <row r="2413" spans="1:4" x14ac:dyDescent="0.2">
      <c r="A2413" s="316">
        <v>3322</v>
      </c>
      <c r="B2413" s="316" t="s">
        <v>38948</v>
      </c>
      <c r="C2413" s="316" t="s">
        <v>35746</v>
      </c>
      <c r="D2413" s="591" t="s">
        <v>906</v>
      </c>
    </row>
    <row r="2414" spans="1:4" x14ac:dyDescent="0.2">
      <c r="A2414" s="316">
        <v>43390</v>
      </c>
      <c r="B2414" s="316" t="s">
        <v>38949</v>
      </c>
      <c r="C2414" s="316" t="s">
        <v>35746</v>
      </c>
      <c r="D2414" s="591" t="s">
        <v>19726</v>
      </c>
    </row>
    <row r="2415" spans="1:4" x14ac:dyDescent="0.2">
      <c r="A2415" s="316">
        <v>5076</v>
      </c>
      <c r="B2415" s="316" t="s">
        <v>38950</v>
      </c>
      <c r="C2415" s="316" t="s">
        <v>35818</v>
      </c>
      <c r="D2415" s="591" t="s">
        <v>1351</v>
      </c>
    </row>
    <row r="2416" spans="1:4" x14ac:dyDescent="0.2">
      <c r="A2416" s="316">
        <v>5077</v>
      </c>
      <c r="B2416" s="316" t="s">
        <v>38951</v>
      </c>
      <c r="C2416" s="316" t="s">
        <v>35818</v>
      </c>
      <c r="D2416" s="591" t="s">
        <v>14126</v>
      </c>
    </row>
    <row r="2417" spans="1:4" x14ac:dyDescent="0.2">
      <c r="A2417" s="316">
        <v>11837</v>
      </c>
      <c r="B2417" s="316" t="s">
        <v>38952</v>
      </c>
      <c r="C2417" s="316" t="s">
        <v>35729</v>
      </c>
      <c r="D2417" s="591" t="s">
        <v>17436</v>
      </c>
    </row>
    <row r="2418" spans="1:4" x14ac:dyDescent="0.2">
      <c r="A2418" s="316">
        <v>38055</v>
      </c>
      <c r="B2418" s="316" t="s">
        <v>38953</v>
      </c>
      <c r="C2418" s="316" t="s">
        <v>35729</v>
      </c>
      <c r="D2418" s="591" t="s">
        <v>495</v>
      </c>
    </row>
    <row r="2419" spans="1:4" x14ac:dyDescent="0.2">
      <c r="A2419" s="316">
        <v>415</v>
      </c>
      <c r="B2419" s="316" t="s">
        <v>38954</v>
      </c>
      <c r="C2419" s="316" t="s">
        <v>35729</v>
      </c>
      <c r="D2419" s="591" t="s">
        <v>1392</v>
      </c>
    </row>
    <row r="2420" spans="1:4" x14ac:dyDescent="0.2">
      <c r="A2420" s="316">
        <v>416</v>
      </c>
      <c r="B2420" s="316" t="s">
        <v>38955</v>
      </c>
      <c r="C2420" s="316" t="s">
        <v>35729</v>
      </c>
      <c r="D2420" s="591" t="s">
        <v>13813</v>
      </c>
    </row>
    <row r="2421" spans="1:4" x14ac:dyDescent="0.2">
      <c r="A2421" s="316">
        <v>425</v>
      </c>
      <c r="B2421" s="316" t="s">
        <v>38956</v>
      </c>
      <c r="C2421" s="316" t="s">
        <v>35729</v>
      </c>
      <c r="D2421" s="591" t="s">
        <v>24213</v>
      </c>
    </row>
    <row r="2422" spans="1:4" x14ac:dyDescent="0.2">
      <c r="A2422" s="316">
        <v>426</v>
      </c>
      <c r="B2422" s="316" t="s">
        <v>38957</v>
      </c>
      <c r="C2422" s="316" t="s">
        <v>35729</v>
      </c>
      <c r="D2422" s="591" t="s">
        <v>17864</v>
      </c>
    </row>
    <row r="2423" spans="1:4" x14ac:dyDescent="0.2">
      <c r="A2423" s="316">
        <v>38056</v>
      </c>
      <c r="B2423" s="316" t="s">
        <v>38958</v>
      </c>
      <c r="C2423" s="316" t="s">
        <v>35729</v>
      </c>
      <c r="D2423" s="591" t="s">
        <v>29168</v>
      </c>
    </row>
    <row r="2424" spans="1:4" x14ac:dyDescent="0.2">
      <c r="A2424" s="316">
        <v>1564</v>
      </c>
      <c r="B2424" s="316" t="s">
        <v>38959</v>
      </c>
      <c r="C2424" s="316" t="s">
        <v>35729</v>
      </c>
      <c r="D2424" s="591" t="s">
        <v>18101</v>
      </c>
    </row>
    <row r="2425" spans="1:4" x14ac:dyDescent="0.2">
      <c r="A2425" s="316">
        <v>11032</v>
      </c>
      <c r="B2425" s="316" t="s">
        <v>38960</v>
      </c>
      <c r="C2425" s="316" t="s">
        <v>35729</v>
      </c>
      <c r="D2425" s="591" t="s">
        <v>5890</v>
      </c>
    </row>
    <row r="2426" spans="1:4" x14ac:dyDescent="0.2">
      <c r="A2426" s="316">
        <v>36786</v>
      </c>
      <c r="B2426" s="316" t="s">
        <v>38961</v>
      </c>
      <c r="C2426" s="316" t="s">
        <v>38962</v>
      </c>
      <c r="D2426" s="591" t="s">
        <v>38963</v>
      </c>
    </row>
    <row r="2427" spans="1:4" x14ac:dyDescent="0.2">
      <c r="A2427" s="316">
        <v>36785</v>
      </c>
      <c r="B2427" s="316" t="s">
        <v>38964</v>
      </c>
      <c r="C2427" s="316" t="s">
        <v>38962</v>
      </c>
      <c r="D2427" s="591" t="s">
        <v>29308</v>
      </c>
    </row>
    <row r="2428" spans="1:4" x14ac:dyDescent="0.2">
      <c r="A2428" s="316">
        <v>36782</v>
      </c>
      <c r="B2428" s="316" t="s">
        <v>38965</v>
      </c>
      <c r="C2428" s="316" t="s">
        <v>38962</v>
      </c>
      <c r="D2428" s="591" t="s">
        <v>7152</v>
      </c>
    </row>
    <row r="2429" spans="1:4" x14ac:dyDescent="0.2">
      <c r="A2429" s="316">
        <v>25930</v>
      </c>
      <c r="B2429" s="316" t="s">
        <v>38966</v>
      </c>
      <c r="C2429" s="316" t="s">
        <v>38962</v>
      </c>
      <c r="D2429" s="591" t="s">
        <v>21958</v>
      </c>
    </row>
    <row r="2430" spans="1:4" x14ac:dyDescent="0.2">
      <c r="A2430" s="316">
        <v>4824</v>
      </c>
      <c r="B2430" s="316" t="s">
        <v>38967</v>
      </c>
      <c r="C2430" s="316" t="s">
        <v>35818</v>
      </c>
      <c r="D2430" s="591" t="s">
        <v>858</v>
      </c>
    </row>
    <row r="2431" spans="1:4" x14ac:dyDescent="0.2">
      <c r="A2431" s="316">
        <v>11795</v>
      </c>
      <c r="B2431" s="316" t="s">
        <v>38968</v>
      </c>
      <c r="C2431" s="316" t="s">
        <v>35746</v>
      </c>
      <c r="D2431" s="591" t="s">
        <v>13797</v>
      </c>
    </row>
    <row r="2432" spans="1:4" x14ac:dyDescent="0.2">
      <c r="A2432" s="316">
        <v>134</v>
      </c>
      <c r="B2432" s="316" t="s">
        <v>38969</v>
      </c>
      <c r="C2432" s="316" t="s">
        <v>35818</v>
      </c>
      <c r="D2432" s="591" t="s">
        <v>19573</v>
      </c>
    </row>
    <row r="2433" spans="1:4" x14ac:dyDescent="0.2">
      <c r="A2433" s="316">
        <v>4229</v>
      </c>
      <c r="B2433" s="316" t="s">
        <v>38970</v>
      </c>
      <c r="C2433" s="316" t="s">
        <v>35818</v>
      </c>
      <c r="D2433" s="591" t="s">
        <v>14600</v>
      </c>
    </row>
    <row r="2434" spans="1:4" x14ac:dyDescent="0.2">
      <c r="A2434" s="316">
        <v>37402</v>
      </c>
      <c r="B2434" s="316" t="s">
        <v>38971</v>
      </c>
      <c r="C2434" s="316" t="s">
        <v>35729</v>
      </c>
      <c r="D2434" s="591" t="s">
        <v>38972</v>
      </c>
    </row>
    <row r="2435" spans="1:4" x14ac:dyDescent="0.2">
      <c r="A2435" s="316">
        <v>11244</v>
      </c>
      <c r="B2435" s="316" t="s">
        <v>38973</v>
      </c>
      <c r="C2435" s="316" t="s">
        <v>35729</v>
      </c>
      <c r="D2435" s="591" t="s">
        <v>38974</v>
      </c>
    </row>
    <row r="2436" spans="1:4" x14ac:dyDescent="0.2">
      <c r="A2436" s="316">
        <v>11245</v>
      </c>
      <c r="B2436" s="316" t="s">
        <v>38975</v>
      </c>
      <c r="C2436" s="316" t="s">
        <v>35729</v>
      </c>
      <c r="D2436" s="591" t="s">
        <v>38976</v>
      </c>
    </row>
    <row r="2437" spans="1:4" x14ac:dyDescent="0.2">
      <c r="A2437" s="316">
        <v>11235</v>
      </c>
      <c r="B2437" s="316" t="s">
        <v>38977</v>
      </c>
      <c r="C2437" s="316" t="s">
        <v>35729</v>
      </c>
      <c r="D2437" s="591" t="s">
        <v>34030</v>
      </c>
    </row>
    <row r="2438" spans="1:4" x14ac:dyDescent="0.2">
      <c r="A2438" s="316">
        <v>11236</v>
      </c>
      <c r="B2438" s="316" t="s">
        <v>38978</v>
      </c>
      <c r="C2438" s="316" t="s">
        <v>35729</v>
      </c>
      <c r="D2438" s="591" t="s">
        <v>30992</v>
      </c>
    </row>
    <row r="2439" spans="1:4" x14ac:dyDescent="0.2">
      <c r="A2439" s="316">
        <v>11731</v>
      </c>
      <c r="B2439" s="316" t="s">
        <v>38979</v>
      </c>
      <c r="C2439" s="316" t="s">
        <v>35729</v>
      </c>
      <c r="D2439" s="591" t="s">
        <v>669</v>
      </c>
    </row>
    <row r="2440" spans="1:4" x14ac:dyDescent="0.2">
      <c r="A2440" s="316">
        <v>11732</v>
      </c>
      <c r="B2440" s="316" t="s">
        <v>38980</v>
      </c>
      <c r="C2440" s="316" t="s">
        <v>35729</v>
      </c>
      <c r="D2440" s="591" t="s">
        <v>38981</v>
      </c>
    </row>
    <row r="2441" spans="1:4" x14ac:dyDescent="0.2">
      <c r="A2441" s="316">
        <v>36494</v>
      </c>
      <c r="B2441" s="316" t="s">
        <v>38982</v>
      </c>
      <c r="C2441" s="316" t="s">
        <v>35729</v>
      </c>
      <c r="D2441" s="591" t="s">
        <v>38983</v>
      </c>
    </row>
    <row r="2442" spans="1:4" x14ac:dyDescent="0.2">
      <c r="A2442" s="316">
        <v>36493</v>
      </c>
      <c r="B2442" s="316" t="s">
        <v>38984</v>
      </c>
      <c r="C2442" s="316" t="s">
        <v>35729</v>
      </c>
      <c r="D2442" s="591" t="s">
        <v>38985</v>
      </c>
    </row>
    <row r="2443" spans="1:4" x14ac:dyDescent="0.2">
      <c r="A2443" s="316">
        <v>36492</v>
      </c>
      <c r="B2443" s="316" t="s">
        <v>38986</v>
      </c>
      <c r="C2443" s="316" t="s">
        <v>35729</v>
      </c>
      <c r="D2443" s="591" t="s">
        <v>38987</v>
      </c>
    </row>
    <row r="2444" spans="1:4" x14ac:dyDescent="0.2">
      <c r="A2444" s="316">
        <v>13333</v>
      </c>
      <c r="B2444" s="316" t="s">
        <v>38988</v>
      </c>
      <c r="C2444" s="316" t="s">
        <v>35729</v>
      </c>
      <c r="D2444" s="591" t="s">
        <v>38989</v>
      </c>
    </row>
    <row r="2445" spans="1:4" x14ac:dyDescent="0.2">
      <c r="A2445" s="316">
        <v>13533</v>
      </c>
      <c r="B2445" s="316" t="s">
        <v>38990</v>
      </c>
      <c r="C2445" s="316" t="s">
        <v>35729</v>
      </c>
      <c r="D2445" s="591" t="s">
        <v>38991</v>
      </c>
    </row>
    <row r="2446" spans="1:4" x14ac:dyDescent="0.2">
      <c r="A2446" s="316">
        <v>36499</v>
      </c>
      <c r="B2446" s="316" t="s">
        <v>38992</v>
      </c>
      <c r="C2446" s="316" t="s">
        <v>35729</v>
      </c>
      <c r="D2446" s="591" t="s">
        <v>38993</v>
      </c>
    </row>
    <row r="2447" spans="1:4" x14ac:dyDescent="0.2">
      <c r="A2447" s="316">
        <v>39585</v>
      </c>
      <c r="B2447" s="316" t="s">
        <v>38994</v>
      </c>
      <c r="C2447" s="316" t="s">
        <v>35729</v>
      </c>
      <c r="D2447" s="591" t="s">
        <v>38995</v>
      </c>
    </row>
    <row r="2448" spans="1:4" x14ac:dyDescent="0.2">
      <c r="A2448" s="316">
        <v>39586</v>
      </c>
      <c r="B2448" s="316" t="s">
        <v>38996</v>
      </c>
      <c r="C2448" s="316" t="s">
        <v>35729</v>
      </c>
      <c r="D2448" s="591" t="s">
        <v>38997</v>
      </c>
    </row>
    <row r="2449" spans="1:4" x14ac:dyDescent="0.2">
      <c r="A2449" s="316">
        <v>39587</v>
      </c>
      <c r="B2449" s="316" t="s">
        <v>38998</v>
      </c>
      <c r="C2449" s="316" t="s">
        <v>35729</v>
      </c>
      <c r="D2449" s="591" t="s">
        <v>38999</v>
      </c>
    </row>
    <row r="2450" spans="1:4" x14ac:dyDescent="0.2">
      <c r="A2450" s="316">
        <v>39588</v>
      </c>
      <c r="B2450" s="316" t="s">
        <v>39000</v>
      </c>
      <c r="C2450" s="316" t="s">
        <v>35729</v>
      </c>
      <c r="D2450" s="591" t="s">
        <v>39001</v>
      </c>
    </row>
    <row r="2451" spans="1:4" x14ac:dyDescent="0.2">
      <c r="A2451" s="316">
        <v>39584</v>
      </c>
      <c r="B2451" s="316" t="s">
        <v>39002</v>
      </c>
      <c r="C2451" s="316" t="s">
        <v>35729</v>
      </c>
      <c r="D2451" s="591" t="s">
        <v>39003</v>
      </c>
    </row>
    <row r="2452" spans="1:4" x14ac:dyDescent="0.2">
      <c r="A2452" s="316">
        <v>39590</v>
      </c>
      <c r="B2452" s="316" t="s">
        <v>39004</v>
      </c>
      <c r="C2452" s="316" t="s">
        <v>35729</v>
      </c>
      <c r="D2452" s="591" t="s">
        <v>39005</v>
      </c>
    </row>
    <row r="2453" spans="1:4" x14ac:dyDescent="0.2">
      <c r="A2453" s="316">
        <v>39592</v>
      </c>
      <c r="B2453" s="316" t="s">
        <v>39006</v>
      </c>
      <c r="C2453" s="316" t="s">
        <v>35729</v>
      </c>
      <c r="D2453" s="591" t="s">
        <v>39007</v>
      </c>
    </row>
    <row r="2454" spans="1:4" x14ac:dyDescent="0.2">
      <c r="A2454" s="316">
        <v>39593</v>
      </c>
      <c r="B2454" s="316" t="s">
        <v>39008</v>
      </c>
      <c r="C2454" s="316" t="s">
        <v>35729</v>
      </c>
      <c r="D2454" s="591" t="s">
        <v>38999</v>
      </c>
    </row>
    <row r="2455" spans="1:4" x14ac:dyDescent="0.2">
      <c r="A2455" s="316">
        <v>14254</v>
      </c>
      <c r="B2455" s="316" t="s">
        <v>39009</v>
      </c>
      <c r="C2455" s="316" t="s">
        <v>35729</v>
      </c>
      <c r="D2455" s="591" t="s">
        <v>39010</v>
      </c>
    </row>
    <row r="2456" spans="1:4" x14ac:dyDescent="0.2">
      <c r="A2456" s="316">
        <v>25987</v>
      </c>
      <c r="B2456" s="316" t="s">
        <v>39011</v>
      </c>
      <c r="C2456" s="316" t="s">
        <v>35729</v>
      </c>
      <c r="D2456" s="591" t="s">
        <v>39012</v>
      </c>
    </row>
    <row r="2457" spans="1:4" x14ac:dyDescent="0.2">
      <c r="A2457" s="316">
        <v>25019</v>
      </c>
      <c r="B2457" s="316" t="s">
        <v>39013</v>
      </c>
      <c r="C2457" s="316" t="s">
        <v>35729</v>
      </c>
      <c r="D2457" s="591" t="s">
        <v>39014</v>
      </c>
    </row>
    <row r="2458" spans="1:4" x14ac:dyDescent="0.2">
      <c r="A2458" s="316">
        <v>36501</v>
      </c>
      <c r="B2458" s="316" t="s">
        <v>39015</v>
      </c>
      <c r="C2458" s="316" t="s">
        <v>35729</v>
      </c>
      <c r="D2458" s="591" t="s">
        <v>39016</v>
      </c>
    </row>
    <row r="2459" spans="1:4" x14ac:dyDescent="0.2">
      <c r="A2459" s="316">
        <v>25986</v>
      </c>
      <c r="B2459" s="316" t="s">
        <v>39017</v>
      </c>
      <c r="C2459" s="316" t="s">
        <v>35729</v>
      </c>
      <c r="D2459" s="591" t="s">
        <v>39018</v>
      </c>
    </row>
    <row r="2460" spans="1:4" x14ac:dyDescent="0.2">
      <c r="A2460" s="316">
        <v>36500</v>
      </c>
      <c r="B2460" s="316" t="s">
        <v>39019</v>
      </c>
      <c r="C2460" s="316" t="s">
        <v>35729</v>
      </c>
      <c r="D2460" s="591" t="s">
        <v>39020</v>
      </c>
    </row>
    <row r="2461" spans="1:4" x14ac:dyDescent="0.2">
      <c r="A2461" s="316">
        <v>20017</v>
      </c>
      <c r="B2461" s="316" t="s">
        <v>39021</v>
      </c>
      <c r="C2461" s="316" t="s">
        <v>35763</v>
      </c>
      <c r="D2461" s="591" t="s">
        <v>550</v>
      </c>
    </row>
    <row r="2462" spans="1:4" x14ac:dyDescent="0.2">
      <c r="A2462" s="316">
        <v>20007</v>
      </c>
      <c r="B2462" s="316" t="s">
        <v>39022</v>
      </c>
      <c r="C2462" s="316" t="s">
        <v>35763</v>
      </c>
      <c r="D2462" s="591" t="s">
        <v>13441</v>
      </c>
    </row>
    <row r="2463" spans="1:4" x14ac:dyDescent="0.2">
      <c r="A2463" s="316">
        <v>39836</v>
      </c>
      <c r="B2463" s="316" t="s">
        <v>39023</v>
      </c>
      <c r="C2463" s="316" t="s">
        <v>36407</v>
      </c>
      <c r="D2463" s="591" t="s">
        <v>18961</v>
      </c>
    </row>
    <row r="2464" spans="1:4" x14ac:dyDescent="0.2">
      <c r="A2464" s="316">
        <v>39830</v>
      </c>
      <c r="B2464" s="316" t="s">
        <v>39024</v>
      </c>
      <c r="C2464" s="316" t="s">
        <v>36407</v>
      </c>
      <c r="D2464" s="591" t="s">
        <v>39025</v>
      </c>
    </row>
    <row r="2465" spans="1:4" x14ac:dyDescent="0.2">
      <c r="A2465" s="316">
        <v>39831</v>
      </c>
      <c r="B2465" s="316" t="s">
        <v>39026</v>
      </c>
      <c r="C2465" s="316" t="s">
        <v>36407</v>
      </c>
      <c r="D2465" s="591" t="s">
        <v>23661</v>
      </c>
    </row>
    <row r="2466" spans="1:4" x14ac:dyDescent="0.2">
      <c r="A2466" s="316">
        <v>36888</v>
      </c>
      <c r="B2466" s="316" t="s">
        <v>39027</v>
      </c>
      <c r="C2466" s="316" t="s">
        <v>35763</v>
      </c>
      <c r="D2466" s="591" t="s">
        <v>19485</v>
      </c>
    </row>
    <row r="2467" spans="1:4" x14ac:dyDescent="0.2">
      <c r="A2467" s="316">
        <v>40527</v>
      </c>
      <c r="B2467" s="316" t="s">
        <v>39028</v>
      </c>
      <c r="C2467" s="316" t="s">
        <v>35729</v>
      </c>
      <c r="D2467" s="591" t="s">
        <v>39029</v>
      </c>
    </row>
    <row r="2468" spans="1:4" x14ac:dyDescent="0.2">
      <c r="A2468" s="316">
        <v>36497</v>
      </c>
      <c r="B2468" s="316" t="s">
        <v>39030</v>
      </c>
      <c r="C2468" s="316" t="s">
        <v>35729</v>
      </c>
      <c r="D2468" s="591" t="s">
        <v>39031</v>
      </c>
    </row>
    <row r="2469" spans="1:4" x14ac:dyDescent="0.2">
      <c r="A2469" s="316">
        <v>36487</v>
      </c>
      <c r="B2469" s="316" t="s">
        <v>39032</v>
      </c>
      <c r="C2469" s="316" t="s">
        <v>35729</v>
      </c>
      <c r="D2469" s="591" t="s">
        <v>39033</v>
      </c>
    </row>
    <row r="2470" spans="1:4" x14ac:dyDescent="0.2">
      <c r="A2470" s="316">
        <v>25952</v>
      </c>
      <c r="B2470" s="316" t="s">
        <v>39034</v>
      </c>
      <c r="C2470" s="316" t="s">
        <v>35729</v>
      </c>
      <c r="D2470" s="591" t="s">
        <v>39035</v>
      </c>
    </row>
    <row r="2471" spans="1:4" x14ac:dyDescent="0.2">
      <c r="A2471" s="316">
        <v>25954</v>
      </c>
      <c r="B2471" s="316" t="s">
        <v>39036</v>
      </c>
      <c r="C2471" s="316" t="s">
        <v>35729</v>
      </c>
      <c r="D2471" s="591" t="s">
        <v>39037</v>
      </c>
    </row>
    <row r="2472" spans="1:4" x14ac:dyDescent="0.2">
      <c r="A2472" s="316">
        <v>25953</v>
      </c>
      <c r="B2472" s="316" t="s">
        <v>39038</v>
      </c>
      <c r="C2472" s="316" t="s">
        <v>35729</v>
      </c>
      <c r="D2472" s="591" t="s">
        <v>39039</v>
      </c>
    </row>
    <row r="2473" spans="1:4" x14ac:dyDescent="0.2">
      <c r="A2473" s="316">
        <v>37776</v>
      </c>
      <c r="B2473" s="316" t="s">
        <v>39040</v>
      </c>
      <c r="C2473" s="316" t="s">
        <v>35729</v>
      </c>
      <c r="D2473" s="591" t="s">
        <v>39041</v>
      </c>
    </row>
    <row r="2474" spans="1:4" x14ac:dyDescent="0.2">
      <c r="A2474" s="316">
        <v>37775</v>
      </c>
      <c r="B2474" s="316" t="s">
        <v>39042</v>
      </c>
      <c r="C2474" s="316" t="s">
        <v>35729</v>
      </c>
      <c r="D2474" s="591" t="s">
        <v>39043</v>
      </c>
    </row>
    <row r="2475" spans="1:4" x14ac:dyDescent="0.2">
      <c r="A2475" s="316">
        <v>36491</v>
      </c>
      <c r="B2475" s="316" t="s">
        <v>39044</v>
      </c>
      <c r="C2475" s="316" t="s">
        <v>35729</v>
      </c>
      <c r="D2475" s="591" t="s">
        <v>39045</v>
      </c>
    </row>
    <row r="2476" spans="1:4" x14ac:dyDescent="0.2">
      <c r="A2476" s="316">
        <v>10712</v>
      </c>
      <c r="B2476" s="316" t="s">
        <v>39046</v>
      </c>
      <c r="C2476" s="316" t="s">
        <v>35729</v>
      </c>
      <c r="D2476" s="591" t="s">
        <v>39047</v>
      </c>
    </row>
    <row r="2477" spans="1:4" x14ac:dyDescent="0.2">
      <c r="A2477" s="316">
        <v>3363</v>
      </c>
      <c r="B2477" s="316" t="s">
        <v>39048</v>
      </c>
      <c r="C2477" s="316" t="s">
        <v>35729</v>
      </c>
      <c r="D2477" s="591" t="s">
        <v>39049</v>
      </c>
    </row>
    <row r="2478" spans="1:4" x14ac:dyDescent="0.2">
      <c r="A2478" s="316">
        <v>3365</v>
      </c>
      <c r="B2478" s="316" t="s">
        <v>39050</v>
      </c>
      <c r="C2478" s="316" t="s">
        <v>35729</v>
      </c>
      <c r="D2478" s="591" t="s">
        <v>39051</v>
      </c>
    </row>
    <row r="2479" spans="1:4" x14ac:dyDescent="0.2">
      <c r="A2479" s="316">
        <v>7569</v>
      </c>
      <c r="B2479" s="316" t="s">
        <v>39052</v>
      </c>
      <c r="C2479" s="316" t="s">
        <v>35729</v>
      </c>
      <c r="D2479" s="591" t="s">
        <v>18444</v>
      </c>
    </row>
    <row r="2480" spans="1:4" x14ac:dyDescent="0.2">
      <c r="A2480" s="316">
        <v>34349</v>
      </c>
      <c r="B2480" s="316" t="s">
        <v>39053</v>
      </c>
      <c r="C2480" s="316" t="s">
        <v>35729</v>
      </c>
      <c r="D2480" s="591" t="s">
        <v>577</v>
      </c>
    </row>
    <row r="2481" spans="1:4" x14ac:dyDescent="0.2">
      <c r="A2481" s="316">
        <v>11991</v>
      </c>
      <c r="B2481" s="316" t="s">
        <v>39054</v>
      </c>
      <c r="C2481" s="316" t="s">
        <v>35729</v>
      </c>
      <c r="D2481" s="591" t="s">
        <v>18792</v>
      </c>
    </row>
    <row r="2482" spans="1:4" x14ac:dyDescent="0.2">
      <c r="A2482" s="316">
        <v>20062</v>
      </c>
      <c r="B2482" s="316" t="s">
        <v>39055</v>
      </c>
      <c r="C2482" s="316" t="s">
        <v>35729</v>
      </c>
      <c r="D2482" s="591" t="s">
        <v>1010</v>
      </c>
    </row>
    <row r="2483" spans="1:4" x14ac:dyDescent="0.2">
      <c r="A2483" s="316">
        <v>11029</v>
      </c>
      <c r="B2483" s="316" t="s">
        <v>39056</v>
      </c>
      <c r="C2483" s="316" t="s">
        <v>37720</v>
      </c>
      <c r="D2483" s="591" t="s">
        <v>392</v>
      </c>
    </row>
    <row r="2484" spans="1:4" x14ac:dyDescent="0.2">
      <c r="A2484" s="316">
        <v>4316</v>
      </c>
      <c r="B2484" s="316" t="s">
        <v>39057</v>
      </c>
      <c r="C2484" s="316" t="s">
        <v>35729</v>
      </c>
      <c r="D2484" s="591" t="s">
        <v>1143</v>
      </c>
    </row>
    <row r="2485" spans="1:4" x14ac:dyDescent="0.2">
      <c r="A2485" s="316">
        <v>4313</v>
      </c>
      <c r="B2485" s="316" t="s">
        <v>39058</v>
      </c>
      <c r="C2485" s="316" t="s">
        <v>37720</v>
      </c>
      <c r="D2485" s="591" t="s">
        <v>529</v>
      </c>
    </row>
    <row r="2486" spans="1:4" x14ac:dyDescent="0.2">
      <c r="A2486" s="316">
        <v>4317</v>
      </c>
      <c r="B2486" s="316" t="s">
        <v>39059</v>
      </c>
      <c r="C2486" s="316" t="s">
        <v>35729</v>
      </c>
      <c r="D2486" s="591" t="s">
        <v>376</v>
      </c>
    </row>
    <row r="2487" spans="1:4" x14ac:dyDescent="0.2">
      <c r="A2487" s="316">
        <v>4314</v>
      </c>
      <c r="B2487" s="316" t="s">
        <v>39060</v>
      </c>
      <c r="C2487" s="316" t="s">
        <v>37720</v>
      </c>
      <c r="D2487" s="591" t="s">
        <v>205</v>
      </c>
    </row>
    <row r="2488" spans="1:4" x14ac:dyDescent="0.2">
      <c r="A2488" s="316">
        <v>10561</v>
      </c>
      <c r="B2488" s="316" t="s">
        <v>39061</v>
      </c>
      <c r="C2488" s="316" t="s">
        <v>35818</v>
      </c>
      <c r="D2488" s="591" t="s">
        <v>322</v>
      </c>
    </row>
    <row r="2489" spans="1:4" x14ac:dyDescent="0.2">
      <c r="A2489" s="316">
        <v>10921</v>
      </c>
      <c r="B2489" s="316" t="s">
        <v>39062</v>
      </c>
      <c r="C2489" s="316" t="s">
        <v>35729</v>
      </c>
      <c r="D2489" s="591" t="s">
        <v>39063</v>
      </c>
    </row>
    <row r="2490" spans="1:4" x14ac:dyDescent="0.2">
      <c r="A2490" s="316">
        <v>10922</v>
      </c>
      <c r="B2490" s="316" t="s">
        <v>39064</v>
      </c>
      <c r="C2490" s="316" t="s">
        <v>35729</v>
      </c>
      <c r="D2490" s="591" t="s">
        <v>39065</v>
      </c>
    </row>
    <row r="2491" spans="1:4" x14ac:dyDescent="0.2">
      <c r="A2491" s="316">
        <v>10923</v>
      </c>
      <c r="B2491" s="316" t="s">
        <v>39066</v>
      </c>
      <c r="C2491" s="316" t="s">
        <v>35729</v>
      </c>
      <c r="D2491" s="591" t="s">
        <v>39067</v>
      </c>
    </row>
    <row r="2492" spans="1:4" x14ac:dyDescent="0.2">
      <c r="A2492" s="316">
        <v>10924</v>
      </c>
      <c r="B2492" s="316" t="s">
        <v>39068</v>
      </c>
      <c r="C2492" s="316" t="s">
        <v>35729</v>
      </c>
      <c r="D2492" s="591" t="s">
        <v>39069</v>
      </c>
    </row>
    <row r="2493" spans="1:4" x14ac:dyDescent="0.2">
      <c r="A2493" s="316">
        <v>37772</v>
      </c>
      <c r="B2493" s="316" t="s">
        <v>39070</v>
      </c>
      <c r="C2493" s="316" t="s">
        <v>35729</v>
      </c>
      <c r="D2493" s="591" t="s">
        <v>39071</v>
      </c>
    </row>
    <row r="2494" spans="1:4" x14ac:dyDescent="0.2">
      <c r="A2494" s="316">
        <v>37771</v>
      </c>
      <c r="B2494" s="316" t="s">
        <v>39072</v>
      </c>
      <c r="C2494" s="316" t="s">
        <v>35729</v>
      </c>
      <c r="D2494" s="591" t="s">
        <v>39073</v>
      </c>
    </row>
    <row r="2495" spans="1:4" x14ac:dyDescent="0.2">
      <c r="A2495" s="316">
        <v>12770</v>
      </c>
      <c r="B2495" s="316" t="s">
        <v>39074</v>
      </c>
      <c r="C2495" s="316" t="s">
        <v>35729</v>
      </c>
      <c r="D2495" s="591" t="s">
        <v>39075</v>
      </c>
    </row>
    <row r="2496" spans="1:4" x14ac:dyDescent="0.2">
      <c r="A2496" s="316">
        <v>12772</v>
      </c>
      <c r="B2496" s="316" t="s">
        <v>39076</v>
      </c>
      <c r="C2496" s="316" t="s">
        <v>35729</v>
      </c>
      <c r="D2496" s="591" t="s">
        <v>39077</v>
      </c>
    </row>
    <row r="2497" spans="1:4" x14ac:dyDescent="0.2">
      <c r="A2497" s="316">
        <v>12768</v>
      </c>
      <c r="B2497" s="316" t="s">
        <v>39078</v>
      </c>
      <c r="C2497" s="316" t="s">
        <v>35729</v>
      </c>
      <c r="D2497" s="591" t="s">
        <v>39079</v>
      </c>
    </row>
    <row r="2498" spans="1:4" x14ac:dyDescent="0.2">
      <c r="A2498" s="316">
        <v>12775</v>
      </c>
      <c r="B2498" s="316" t="s">
        <v>39080</v>
      </c>
      <c r="C2498" s="316" t="s">
        <v>35729</v>
      </c>
      <c r="D2498" s="591" t="s">
        <v>39081</v>
      </c>
    </row>
    <row r="2499" spans="1:4" x14ac:dyDescent="0.2">
      <c r="A2499" s="316">
        <v>12769</v>
      </c>
      <c r="B2499" s="316" t="s">
        <v>39082</v>
      </c>
      <c r="C2499" s="316" t="s">
        <v>35729</v>
      </c>
      <c r="D2499" s="591" t="s">
        <v>25057</v>
      </c>
    </row>
    <row r="2500" spans="1:4" x14ac:dyDescent="0.2">
      <c r="A2500" s="316">
        <v>12773</v>
      </c>
      <c r="B2500" s="316" t="s">
        <v>39083</v>
      </c>
      <c r="C2500" s="316" t="s">
        <v>35729</v>
      </c>
      <c r="D2500" s="591" t="s">
        <v>39084</v>
      </c>
    </row>
    <row r="2501" spans="1:4" x14ac:dyDescent="0.2">
      <c r="A2501" s="316">
        <v>12774</v>
      </c>
      <c r="B2501" s="316" t="s">
        <v>39085</v>
      </c>
      <c r="C2501" s="316" t="s">
        <v>35729</v>
      </c>
      <c r="D2501" s="591" t="s">
        <v>39086</v>
      </c>
    </row>
    <row r="2502" spans="1:4" x14ac:dyDescent="0.2">
      <c r="A2502" s="316">
        <v>12776</v>
      </c>
      <c r="B2502" s="316" t="s">
        <v>39087</v>
      </c>
      <c r="C2502" s="316" t="s">
        <v>35729</v>
      </c>
      <c r="D2502" s="591" t="s">
        <v>39088</v>
      </c>
    </row>
    <row r="2503" spans="1:4" x14ac:dyDescent="0.2">
      <c r="A2503" s="316">
        <v>12777</v>
      </c>
      <c r="B2503" s="316" t="s">
        <v>39089</v>
      </c>
      <c r="C2503" s="316" t="s">
        <v>35729</v>
      </c>
      <c r="D2503" s="591" t="s">
        <v>39090</v>
      </c>
    </row>
    <row r="2504" spans="1:4" x14ac:dyDescent="0.2">
      <c r="A2504" s="316">
        <v>3391</v>
      </c>
      <c r="B2504" s="316" t="s">
        <v>39091</v>
      </c>
      <c r="C2504" s="316" t="s">
        <v>35729</v>
      </c>
      <c r="D2504" s="591" t="s">
        <v>35379</v>
      </c>
    </row>
    <row r="2505" spans="1:4" x14ac:dyDescent="0.2">
      <c r="A2505" s="316">
        <v>3389</v>
      </c>
      <c r="B2505" s="316" t="s">
        <v>39092</v>
      </c>
      <c r="C2505" s="316" t="s">
        <v>35729</v>
      </c>
      <c r="D2505" s="591" t="s">
        <v>14842</v>
      </c>
    </row>
    <row r="2506" spans="1:4" x14ac:dyDescent="0.2">
      <c r="A2506" s="316">
        <v>3390</v>
      </c>
      <c r="B2506" s="316" t="s">
        <v>39093</v>
      </c>
      <c r="C2506" s="316" t="s">
        <v>35729</v>
      </c>
      <c r="D2506" s="591" t="s">
        <v>39094</v>
      </c>
    </row>
    <row r="2507" spans="1:4" x14ac:dyDescent="0.2">
      <c r="A2507" s="316">
        <v>12873</v>
      </c>
      <c r="B2507" s="316" t="s">
        <v>39095</v>
      </c>
      <c r="C2507" s="316" t="s">
        <v>35749</v>
      </c>
      <c r="D2507" s="591" t="s">
        <v>5471</v>
      </c>
    </row>
    <row r="2508" spans="1:4" x14ac:dyDescent="0.2">
      <c r="A2508" s="316">
        <v>41076</v>
      </c>
      <c r="B2508" s="316" t="s">
        <v>39096</v>
      </c>
      <c r="C2508" s="316" t="s">
        <v>35979</v>
      </c>
      <c r="D2508" s="591" t="s">
        <v>39097</v>
      </c>
    </row>
    <row r="2509" spans="1:4" x14ac:dyDescent="0.2">
      <c r="A2509" s="316">
        <v>140</v>
      </c>
      <c r="B2509" s="316" t="s">
        <v>39098</v>
      </c>
      <c r="C2509" s="316" t="s">
        <v>35818</v>
      </c>
      <c r="D2509" s="591" t="s">
        <v>17682</v>
      </c>
    </row>
    <row r="2510" spans="1:4" x14ac:dyDescent="0.2">
      <c r="A2510" s="316">
        <v>151</v>
      </c>
      <c r="B2510" s="316" t="s">
        <v>39099</v>
      </c>
      <c r="C2510" s="316" t="s">
        <v>35820</v>
      </c>
      <c r="D2510" s="591" t="s">
        <v>14593</v>
      </c>
    </row>
    <row r="2511" spans="1:4" x14ac:dyDescent="0.2">
      <c r="A2511" s="316">
        <v>7340</v>
      </c>
      <c r="B2511" s="316" t="s">
        <v>39100</v>
      </c>
      <c r="C2511" s="316" t="s">
        <v>35820</v>
      </c>
      <c r="D2511" s="591" t="s">
        <v>435</v>
      </c>
    </row>
    <row r="2512" spans="1:4" x14ac:dyDescent="0.2">
      <c r="A2512" s="316">
        <v>2701</v>
      </c>
      <c r="B2512" s="316" t="s">
        <v>39101</v>
      </c>
      <c r="C2512" s="316" t="s">
        <v>35749</v>
      </c>
      <c r="D2512" s="591" t="s">
        <v>20783</v>
      </c>
    </row>
    <row r="2513" spans="1:4" x14ac:dyDescent="0.2">
      <c r="A2513" s="316">
        <v>40929</v>
      </c>
      <c r="B2513" s="316" t="s">
        <v>39102</v>
      </c>
      <c r="C2513" s="316" t="s">
        <v>35979</v>
      </c>
      <c r="D2513" s="591" t="s">
        <v>39103</v>
      </c>
    </row>
    <row r="2514" spans="1:4" x14ac:dyDescent="0.2">
      <c r="A2514" s="316">
        <v>38114</v>
      </c>
      <c r="B2514" s="316" t="s">
        <v>39104</v>
      </c>
      <c r="C2514" s="316" t="s">
        <v>35729</v>
      </c>
      <c r="D2514" s="591" t="s">
        <v>18041</v>
      </c>
    </row>
    <row r="2515" spans="1:4" x14ac:dyDescent="0.2">
      <c r="A2515" s="316">
        <v>38064</v>
      </c>
      <c r="B2515" s="316" t="s">
        <v>39105</v>
      </c>
      <c r="C2515" s="316" t="s">
        <v>35729</v>
      </c>
      <c r="D2515" s="591" t="s">
        <v>37636</v>
      </c>
    </row>
    <row r="2516" spans="1:4" x14ac:dyDescent="0.2">
      <c r="A2516" s="316">
        <v>38115</v>
      </c>
      <c r="B2516" s="316" t="s">
        <v>39106</v>
      </c>
      <c r="C2516" s="316" t="s">
        <v>35729</v>
      </c>
      <c r="D2516" s="591" t="s">
        <v>14329</v>
      </c>
    </row>
    <row r="2517" spans="1:4" x14ac:dyDescent="0.2">
      <c r="A2517" s="316">
        <v>38065</v>
      </c>
      <c r="B2517" s="316" t="s">
        <v>39107</v>
      </c>
      <c r="C2517" s="316" t="s">
        <v>35729</v>
      </c>
      <c r="D2517" s="591" t="s">
        <v>1087</v>
      </c>
    </row>
    <row r="2518" spans="1:4" x14ac:dyDescent="0.2">
      <c r="A2518" s="316">
        <v>38078</v>
      </c>
      <c r="B2518" s="316" t="s">
        <v>39108</v>
      </c>
      <c r="C2518" s="316" t="s">
        <v>35729</v>
      </c>
      <c r="D2518" s="591" t="s">
        <v>809</v>
      </c>
    </row>
    <row r="2519" spans="1:4" x14ac:dyDescent="0.2">
      <c r="A2519" s="316">
        <v>38113</v>
      </c>
      <c r="B2519" s="316" t="s">
        <v>39109</v>
      </c>
      <c r="C2519" s="316" t="s">
        <v>35729</v>
      </c>
      <c r="D2519" s="591" t="s">
        <v>19485</v>
      </c>
    </row>
    <row r="2520" spans="1:4" x14ac:dyDescent="0.2">
      <c r="A2520" s="316">
        <v>38063</v>
      </c>
      <c r="B2520" s="316" t="s">
        <v>39110</v>
      </c>
      <c r="C2520" s="316" t="s">
        <v>35729</v>
      </c>
      <c r="D2520" s="591" t="s">
        <v>17524</v>
      </c>
    </row>
    <row r="2521" spans="1:4" x14ac:dyDescent="0.2">
      <c r="A2521" s="316">
        <v>38080</v>
      </c>
      <c r="B2521" s="316" t="s">
        <v>39111</v>
      </c>
      <c r="C2521" s="316" t="s">
        <v>35729</v>
      </c>
      <c r="D2521" s="591" t="s">
        <v>25774</v>
      </c>
    </row>
    <row r="2522" spans="1:4" x14ac:dyDescent="0.2">
      <c r="A2522" s="316">
        <v>38069</v>
      </c>
      <c r="B2522" s="316" t="s">
        <v>39112</v>
      </c>
      <c r="C2522" s="316" t="s">
        <v>35729</v>
      </c>
      <c r="D2522" s="591" t="s">
        <v>37445</v>
      </c>
    </row>
    <row r="2523" spans="1:4" x14ac:dyDescent="0.2">
      <c r="A2523" s="316">
        <v>38077</v>
      </c>
      <c r="B2523" s="316" t="s">
        <v>39113</v>
      </c>
      <c r="C2523" s="316" t="s">
        <v>35729</v>
      </c>
      <c r="D2523" s="591" t="s">
        <v>1192</v>
      </c>
    </row>
    <row r="2524" spans="1:4" x14ac:dyDescent="0.2">
      <c r="A2524" s="316">
        <v>38073</v>
      </c>
      <c r="B2524" s="316" t="s">
        <v>39114</v>
      </c>
      <c r="C2524" s="316" t="s">
        <v>35729</v>
      </c>
      <c r="D2524" s="591" t="s">
        <v>39115</v>
      </c>
    </row>
    <row r="2525" spans="1:4" x14ac:dyDescent="0.2">
      <c r="A2525" s="316">
        <v>38112</v>
      </c>
      <c r="B2525" s="316" t="s">
        <v>39116</v>
      </c>
      <c r="C2525" s="316" t="s">
        <v>35729</v>
      </c>
      <c r="D2525" s="591" t="s">
        <v>33522</v>
      </c>
    </row>
    <row r="2526" spans="1:4" x14ac:dyDescent="0.2">
      <c r="A2526" s="316">
        <v>38062</v>
      </c>
      <c r="B2526" s="316" t="s">
        <v>39117</v>
      </c>
      <c r="C2526" s="316" t="s">
        <v>35729</v>
      </c>
      <c r="D2526" s="591" t="s">
        <v>1447</v>
      </c>
    </row>
    <row r="2527" spans="1:4" x14ac:dyDescent="0.2">
      <c r="A2527" s="316">
        <v>12128</v>
      </c>
      <c r="B2527" s="316" t="s">
        <v>39118</v>
      </c>
      <c r="C2527" s="316" t="s">
        <v>35729</v>
      </c>
      <c r="D2527" s="591" t="s">
        <v>1317</v>
      </c>
    </row>
    <row r="2528" spans="1:4" x14ac:dyDescent="0.2">
      <c r="A2528" s="316">
        <v>12129</v>
      </c>
      <c r="B2528" s="316" t="s">
        <v>39119</v>
      </c>
      <c r="C2528" s="316" t="s">
        <v>35729</v>
      </c>
      <c r="D2528" s="591" t="s">
        <v>14487</v>
      </c>
    </row>
    <row r="2529" spans="1:4" x14ac:dyDescent="0.2">
      <c r="A2529" s="316">
        <v>38081</v>
      </c>
      <c r="B2529" s="316" t="s">
        <v>39120</v>
      </c>
      <c r="C2529" s="316" t="s">
        <v>35729</v>
      </c>
      <c r="D2529" s="591" t="s">
        <v>756</v>
      </c>
    </row>
    <row r="2530" spans="1:4" x14ac:dyDescent="0.2">
      <c r="A2530" s="316">
        <v>38070</v>
      </c>
      <c r="B2530" s="316" t="s">
        <v>39121</v>
      </c>
      <c r="C2530" s="316" t="s">
        <v>35729</v>
      </c>
      <c r="D2530" s="591" t="s">
        <v>657</v>
      </c>
    </row>
    <row r="2531" spans="1:4" x14ac:dyDescent="0.2">
      <c r="A2531" s="316">
        <v>38074</v>
      </c>
      <c r="B2531" s="316" t="s">
        <v>39122</v>
      </c>
      <c r="C2531" s="316" t="s">
        <v>35729</v>
      </c>
      <c r="D2531" s="591" t="s">
        <v>39123</v>
      </c>
    </row>
    <row r="2532" spans="1:4" x14ac:dyDescent="0.2">
      <c r="A2532" s="316">
        <v>38079</v>
      </c>
      <c r="B2532" s="316" t="s">
        <v>39124</v>
      </c>
      <c r="C2532" s="316" t="s">
        <v>35729</v>
      </c>
      <c r="D2532" s="591" t="s">
        <v>39125</v>
      </c>
    </row>
    <row r="2533" spans="1:4" x14ac:dyDescent="0.2">
      <c r="A2533" s="316">
        <v>38072</v>
      </c>
      <c r="B2533" s="316" t="s">
        <v>39126</v>
      </c>
      <c r="C2533" s="316" t="s">
        <v>35729</v>
      </c>
      <c r="D2533" s="591" t="s">
        <v>13661</v>
      </c>
    </row>
    <row r="2534" spans="1:4" x14ac:dyDescent="0.2">
      <c r="A2534" s="316">
        <v>38068</v>
      </c>
      <c r="B2534" s="316" t="s">
        <v>39127</v>
      </c>
      <c r="C2534" s="316" t="s">
        <v>35729</v>
      </c>
      <c r="D2534" s="591" t="s">
        <v>29568</v>
      </c>
    </row>
    <row r="2535" spans="1:4" x14ac:dyDescent="0.2">
      <c r="A2535" s="316">
        <v>38071</v>
      </c>
      <c r="B2535" s="316" t="s">
        <v>39128</v>
      </c>
      <c r="C2535" s="316" t="s">
        <v>35729</v>
      </c>
      <c r="D2535" s="591" t="s">
        <v>29868</v>
      </c>
    </row>
    <row r="2536" spans="1:4" x14ac:dyDescent="0.2">
      <c r="A2536" s="316">
        <v>38412</v>
      </c>
      <c r="B2536" s="316" t="s">
        <v>39129</v>
      </c>
      <c r="C2536" s="316" t="s">
        <v>35729</v>
      </c>
      <c r="D2536" s="591" t="s">
        <v>39130</v>
      </c>
    </row>
    <row r="2537" spans="1:4" x14ac:dyDescent="0.2">
      <c r="A2537" s="316">
        <v>3405</v>
      </c>
      <c r="B2537" s="316" t="s">
        <v>39131</v>
      </c>
      <c r="C2537" s="316" t="s">
        <v>35729</v>
      </c>
      <c r="D2537" s="591" t="s">
        <v>39132</v>
      </c>
    </row>
    <row r="2538" spans="1:4" x14ac:dyDescent="0.2">
      <c r="A2538" s="316">
        <v>3394</v>
      </c>
      <c r="B2538" s="316" t="s">
        <v>39133</v>
      </c>
      <c r="C2538" s="316" t="s">
        <v>35729</v>
      </c>
      <c r="D2538" s="591" t="s">
        <v>39134</v>
      </c>
    </row>
    <row r="2539" spans="1:4" x14ac:dyDescent="0.2">
      <c r="A2539" s="316">
        <v>3393</v>
      </c>
      <c r="B2539" s="316" t="s">
        <v>39135</v>
      </c>
      <c r="C2539" s="316" t="s">
        <v>35729</v>
      </c>
      <c r="D2539" s="591" t="s">
        <v>22498</v>
      </c>
    </row>
    <row r="2540" spans="1:4" x14ac:dyDescent="0.2">
      <c r="A2540" s="316">
        <v>3406</v>
      </c>
      <c r="B2540" s="316" t="s">
        <v>39136</v>
      </c>
      <c r="C2540" s="316" t="s">
        <v>35729</v>
      </c>
      <c r="D2540" s="591" t="s">
        <v>4129</v>
      </c>
    </row>
    <row r="2541" spans="1:4" x14ac:dyDescent="0.2">
      <c r="A2541" s="316">
        <v>3395</v>
      </c>
      <c r="B2541" s="316" t="s">
        <v>39137</v>
      </c>
      <c r="C2541" s="316" t="s">
        <v>35729</v>
      </c>
      <c r="D2541" s="591" t="s">
        <v>39138</v>
      </c>
    </row>
    <row r="2542" spans="1:4" x14ac:dyDescent="0.2">
      <c r="A2542" s="316">
        <v>3398</v>
      </c>
      <c r="B2542" s="316" t="s">
        <v>39139</v>
      </c>
      <c r="C2542" s="316" t="s">
        <v>35729</v>
      </c>
      <c r="D2542" s="591" t="s">
        <v>425</v>
      </c>
    </row>
    <row r="2543" spans="1:4" x14ac:dyDescent="0.2">
      <c r="A2543" s="316">
        <v>34379</v>
      </c>
      <c r="B2543" s="316" t="s">
        <v>39140</v>
      </c>
      <c r="C2543" s="316" t="s">
        <v>35729</v>
      </c>
      <c r="D2543" s="591" t="s">
        <v>39141</v>
      </c>
    </row>
    <row r="2544" spans="1:4" x14ac:dyDescent="0.2">
      <c r="A2544" s="316">
        <v>34378</v>
      </c>
      <c r="B2544" s="316" t="s">
        <v>39142</v>
      </c>
      <c r="C2544" s="316" t="s">
        <v>35729</v>
      </c>
      <c r="D2544" s="591" t="s">
        <v>39143</v>
      </c>
    </row>
    <row r="2545" spans="1:4" x14ac:dyDescent="0.2">
      <c r="A2545" s="316">
        <v>34377</v>
      </c>
      <c r="B2545" s="316" t="s">
        <v>39144</v>
      </c>
      <c r="C2545" s="316" t="s">
        <v>35729</v>
      </c>
      <c r="D2545" s="591" t="s">
        <v>39145</v>
      </c>
    </row>
    <row r="2546" spans="1:4" x14ac:dyDescent="0.2">
      <c r="A2546" s="316">
        <v>581</v>
      </c>
      <c r="B2546" s="316" t="s">
        <v>39146</v>
      </c>
      <c r="C2546" s="316" t="s">
        <v>35746</v>
      </c>
      <c r="D2546" s="591" t="s">
        <v>39147</v>
      </c>
    </row>
    <row r="2547" spans="1:4" x14ac:dyDescent="0.2">
      <c r="A2547" s="316">
        <v>40662</v>
      </c>
      <c r="B2547" s="316" t="s">
        <v>39148</v>
      </c>
      <c r="C2547" s="316" t="s">
        <v>35729</v>
      </c>
      <c r="D2547" s="591" t="s">
        <v>39149</v>
      </c>
    </row>
    <row r="2548" spans="1:4" x14ac:dyDescent="0.2">
      <c r="A2548" s="316">
        <v>3437</v>
      </c>
      <c r="B2548" s="316" t="s">
        <v>39150</v>
      </c>
      <c r="C2548" s="316" t="s">
        <v>35746</v>
      </c>
      <c r="D2548" s="591" t="s">
        <v>39151</v>
      </c>
    </row>
    <row r="2549" spans="1:4" x14ac:dyDescent="0.2">
      <c r="A2549" s="316">
        <v>11183</v>
      </c>
      <c r="B2549" s="316" t="s">
        <v>39152</v>
      </c>
      <c r="C2549" s="316" t="s">
        <v>35729</v>
      </c>
      <c r="D2549" s="591" t="s">
        <v>39153</v>
      </c>
    </row>
    <row r="2550" spans="1:4" x14ac:dyDescent="0.2">
      <c r="A2550" s="316">
        <v>11190</v>
      </c>
      <c r="B2550" s="316" t="s">
        <v>39154</v>
      </c>
      <c r="C2550" s="316" t="s">
        <v>35729</v>
      </c>
      <c r="D2550" s="591" t="s">
        <v>39155</v>
      </c>
    </row>
    <row r="2551" spans="1:4" x14ac:dyDescent="0.2">
      <c r="A2551" s="316">
        <v>616</v>
      </c>
      <c r="B2551" s="316" t="s">
        <v>39156</v>
      </c>
      <c r="C2551" s="316" t="s">
        <v>35729</v>
      </c>
      <c r="D2551" s="591" t="s">
        <v>39157</v>
      </c>
    </row>
    <row r="2552" spans="1:4" x14ac:dyDescent="0.2">
      <c r="A2552" s="316">
        <v>615</v>
      </c>
      <c r="B2552" s="316" t="s">
        <v>39156</v>
      </c>
      <c r="C2552" s="316" t="s">
        <v>35746</v>
      </c>
      <c r="D2552" s="591" t="s">
        <v>39158</v>
      </c>
    </row>
    <row r="2553" spans="1:4" x14ac:dyDescent="0.2">
      <c r="A2553" s="316">
        <v>11192</v>
      </c>
      <c r="B2553" s="316" t="s">
        <v>39159</v>
      </c>
      <c r="C2553" s="316" t="s">
        <v>35729</v>
      </c>
      <c r="D2553" s="591" t="s">
        <v>39160</v>
      </c>
    </row>
    <row r="2554" spans="1:4" x14ac:dyDescent="0.2">
      <c r="A2554" s="316">
        <v>11231</v>
      </c>
      <c r="B2554" s="316" t="s">
        <v>39159</v>
      </c>
      <c r="C2554" s="316" t="s">
        <v>35746</v>
      </c>
      <c r="D2554" s="591" t="s">
        <v>39161</v>
      </c>
    </row>
    <row r="2555" spans="1:4" x14ac:dyDescent="0.2">
      <c r="A2555" s="316">
        <v>3428</v>
      </c>
      <c r="B2555" s="316" t="s">
        <v>39162</v>
      </c>
      <c r="C2555" s="316" t="s">
        <v>35746</v>
      </c>
      <c r="D2555" s="591" t="s">
        <v>39163</v>
      </c>
    </row>
    <row r="2556" spans="1:4" x14ac:dyDescent="0.2">
      <c r="A2556" s="316">
        <v>3429</v>
      </c>
      <c r="B2556" s="316" t="s">
        <v>39164</v>
      </c>
      <c r="C2556" s="316" t="s">
        <v>35746</v>
      </c>
      <c r="D2556" s="591" t="s">
        <v>39165</v>
      </c>
    </row>
    <row r="2557" spans="1:4" x14ac:dyDescent="0.2">
      <c r="A2557" s="316">
        <v>34371</v>
      </c>
      <c r="B2557" s="316" t="s">
        <v>39166</v>
      </c>
      <c r="C2557" s="316" t="s">
        <v>35729</v>
      </c>
      <c r="D2557" s="591" t="s">
        <v>39167</v>
      </c>
    </row>
    <row r="2558" spans="1:4" x14ac:dyDescent="0.2">
      <c r="A2558" s="316">
        <v>34370</v>
      </c>
      <c r="B2558" s="316" t="s">
        <v>39168</v>
      </c>
      <c r="C2558" s="316" t="s">
        <v>35729</v>
      </c>
      <c r="D2558" s="591" t="s">
        <v>39169</v>
      </c>
    </row>
    <row r="2559" spans="1:4" x14ac:dyDescent="0.2">
      <c r="A2559" s="316">
        <v>34372</v>
      </c>
      <c r="B2559" s="316" t="s">
        <v>39170</v>
      </c>
      <c r="C2559" s="316" t="s">
        <v>35729</v>
      </c>
      <c r="D2559" s="591" t="s">
        <v>39171</v>
      </c>
    </row>
    <row r="2560" spans="1:4" x14ac:dyDescent="0.2">
      <c r="A2560" s="316">
        <v>34373</v>
      </c>
      <c r="B2560" s="316" t="s">
        <v>39172</v>
      </c>
      <c r="C2560" s="316" t="s">
        <v>35729</v>
      </c>
      <c r="D2560" s="591" t="s">
        <v>39173</v>
      </c>
    </row>
    <row r="2561" spans="1:4" x14ac:dyDescent="0.2">
      <c r="A2561" s="316">
        <v>36896</v>
      </c>
      <c r="B2561" s="316" t="s">
        <v>39174</v>
      </c>
      <c r="C2561" s="316" t="s">
        <v>35729</v>
      </c>
      <c r="D2561" s="591" t="s">
        <v>39175</v>
      </c>
    </row>
    <row r="2562" spans="1:4" x14ac:dyDescent="0.2">
      <c r="A2562" s="316">
        <v>34367</v>
      </c>
      <c r="B2562" s="316" t="s">
        <v>39176</v>
      </c>
      <c r="C2562" s="316" t="s">
        <v>35729</v>
      </c>
      <c r="D2562" s="591" t="s">
        <v>39177</v>
      </c>
    </row>
    <row r="2563" spans="1:4" x14ac:dyDescent="0.2">
      <c r="A2563" s="316">
        <v>36897</v>
      </c>
      <c r="B2563" s="316" t="s">
        <v>39178</v>
      </c>
      <c r="C2563" s="316" t="s">
        <v>35729</v>
      </c>
      <c r="D2563" s="591" t="s">
        <v>39179</v>
      </c>
    </row>
    <row r="2564" spans="1:4" x14ac:dyDescent="0.2">
      <c r="A2564" s="316">
        <v>36884</v>
      </c>
      <c r="B2564" s="316" t="s">
        <v>39178</v>
      </c>
      <c r="C2564" s="316" t="s">
        <v>35746</v>
      </c>
      <c r="D2564" s="591" t="s">
        <v>39180</v>
      </c>
    </row>
    <row r="2565" spans="1:4" x14ac:dyDescent="0.2">
      <c r="A2565" s="316">
        <v>597</v>
      </c>
      <c r="B2565" s="316" t="s">
        <v>39181</v>
      </c>
      <c r="C2565" s="316" t="s">
        <v>35746</v>
      </c>
      <c r="D2565" s="591" t="s">
        <v>39182</v>
      </c>
    </row>
    <row r="2566" spans="1:4" x14ac:dyDescent="0.2">
      <c r="A2566" s="316">
        <v>34369</v>
      </c>
      <c r="B2566" s="316" t="s">
        <v>39183</v>
      </c>
      <c r="C2566" s="316" t="s">
        <v>35729</v>
      </c>
      <c r="D2566" s="591" t="s">
        <v>39184</v>
      </c>
    </row>
    <row r="2567" spans="1:4" x14ac:dyDescent="0.2">
      <c r="A2567" s="316">
        <v>34362</v>
      </c>
      <c r="B2567" s="316" t="s">
        <v>39185</v>
      </c>
      <c r="C2567" s="316" t="s">
        <v>35729</v>
      </c>
      <c r="D2567" s="591" t="s">
        <v>39186</v>
      </c>
    </row>
    <row r="2568" spans="1:4" x14ac:dyDescent="0.2">
      <c r="A2568" s="316">
        <v>34363</v>
      </c>
      <c r="B2568" s="316" t="s">
        <v>39187</v>
      </c>
      <c r="C2568" s="316" t="s">
        <v>35729</v>
      </c>
      <c r="D2568" s="591" t="s">
        <v>39188</v>
      </c>
    </row>
    <row r="2569" spans="1:4" x14ac:dyDescent="0.2">
      <c r="A2569" s="316">
        <v>34364</v>
      </c>
      <c r="B2569" s="316" t="s">
        <v>39189</v>
      </c>
      <c r="C2569" s="316" t="s">
        <v>35729</v>
      </c>
      <c r="D2569" s="591" t="s">
        <v>39190</v>
      </c>
    </row>
    <row r="2570" spans="1:4" x14ac:dyDescent="0.2">
      <c r="A2570" s="316">
        <v>34365</v>
      </c>
      <c r="B2570" s="316" t="s">
        <v>39191</v>
      </c>
      <c r="C2570" s="316" t="s">
        <v>35729</v>
      </c>
      <c r="D2570" s="591" t="s">
        <v>39192</v>
      </c>
    </row>
    <row r="2571" spans="1:4" x14ac:dyDescent="0.2">
      <c r="A2571" s="316">
        <v>11199</v>
      </c>
      <c r="B2571" s="316" t="s">
        <v>39193</v>
      </c>
      <c r="C2571" s="316" t="s">
        <v>35729</v>
      </c>
      <c r="D2571" s="591" t="s">
        <v>39194</v>
      </c>
    </row>
    <row r="2572" spans="1:4" x14ac:dyDescent="0.2">
      <c r="A2572" s="316">
        <v>34801</v>
      </c>
      <c r="B2572" s="316" t="s">
        <v>39195</v>
      </c>
      <c r="C2572" s="316" t="s">
        <v>35729</v>
      </c>
      <c r="D2572" s="591" t="s">
        <v>39196</v>
      </c>
    </row>
    <row r="2573" spans="1:4" x14ac:dyDescent="0.2">
      <c r="A2573" s="316">
        <v>34799</v>
      </c>
      <c r="B2573" s="316" t="s">
        <v>39197</v>
      </c>
      <c r="C2573" s="316" t="s">
        <v>35729</v>
      </c>
      <c r="D2573" s="591" t="s">
        <v>39198</v>
      </c>
    </row>
    <row r="2574" spans="1:4" x14ac:dyDescent="0.2">
      <c r="A2574" s="316">
        <v>622</v>
      </c>
      <c r="B2574" s="316" t="s">
        <v>39199</v>
      </c>
      <c r="C2574" s="316" t="s">
        <v>35729</v>
      </c>
      <c r="D2574" s="591" t="s">
        <v>39200</v>
      </c>
    </row>
    <row r="2575" spans="1:4" x14ac:dyDescent="0.2">
      <c r="A2575" s="316">
        <v>34805</v>
      </c>
      <c r="B2575" s="316" t="s">
        <v>39201</v>
      </c>
      <c r="C2575" s="316" t="s">
        <v>35746</v>
      </c>
      <c r="D2575" s="591" t="s">
        <v>39202</v>
      </c>
    </row>
    <row r="2576" spans="1:4" x14ac:dyDescent="0.2">
      <c r="A2576" s="316">
        <v>34803</v>
      </c>
      <c r="B2576" s="316" t="s">
        <v>39203</v>
      </c>
      <c r="C2576" s="316" t="s">
        <v>35729</v>
      </c>
      <c r="D2576" s="591" t="s">
        <v>39204</v>
      </c>
    </row>
    <row r="2577" spans="1:4" x14ac:dyDescent="0.2">
      <c r="A2577" s="316">
        <v>606</v>
      </c>
      <c r="B2577" s="316" t="s">
        <v>39205</v>
      </c>
      <c r="C2577" s="316" t="s">
        <v>35746</v>
      </c>
      <c r="D2577" s="591" t="s">
        <v>39206</v>
      </c>
    </row>
    <row r="2578" spans="1:4" x14ac:dyDescent="0.2">
      <c r="A2578" s="316">
        <v>11227</v>
      </c>
      <c r="B2578" s="316" t="s">
        <v>39207</v>
      </c>
      <c r="C2578" s="316" t="s">
        <v>35729</v>
      </c>
      <c r="D2578" s="591" t="s">
        <v>39208</v>
      </c>
    </row>
    <row r="2579" spans="1:4" x14ac:dyDescent="0.2">
      <c r="A2579" s="316">
        <v>11193</v>
      </c>
      <c r="B2579" s="316" t="s">
        <v>39209</v>
      </c>
      <c r="C2579" s="316" t="s">
        <v>35746</v>
      </c>
      <c r="D2579" s="591" t="s">
        <v>39210</v>
      </c>
    </row>
    <row r="2580" spans="1:4" x14ac:dyDescent="0.2">
      <c r="A2580" s="316">
        <v>11194</v>
      </c>
      <c r="B2580" s="316" t="s">
        <v>39211</v>
      </c>
      <c r="C2580" s="316" t="s">
        <v>35746</v>
      </c>
      <c r="D2580" s="591" t="s">
        <v>39212</v>
      </c>
    </row>
    <row r="2581" spans="1:4" x14ac:dyDescent="0.2">
      <c r="A2581" s="316">
        <v>605</v>
      </c>
      <c r="B2581" s="316" t="s">
        <v>39213</v>
      </c>
      <c r="C2581" s="316" t="s">
        <v>35746</v>
      </c>
      <c r="D2581" s="591" t="s">
        <v>39214</v>
      </c>
    </row>
    <row r="2582" spans="1:4" x14ac:dyDescent="0.2">
      <c r="A2582" s="316">
        <v>11197</v>
      </c>
      <c r="B2582" s="316" t="s">
        <v>39215</v>
      </c>
      <c r="C2582" s="316" t="s">
        <v>35729</v>
      </c>
      <c r="D2582" s="591" t="s">
        <v>39216</v>
      </c>
    </row>
    <row r="2583" spans="1:4" x14ac:dyDescent="0.2">
      <c r="A2583" s="316">
        <v>40659</v>
      </c>
      <c r="B2583" s="316" t="s">
        <v>39217</v>
      </c>
      <c r="C2583" s="316" t="s">
        <v>35746</v>
      </c>
      <c r="D2583" s="591" t="s">
        <v>39218</v>
      </c>
    </row>
    <row r="2584" spans="1:4" x14ac:dyDescent="0.2">
      <c r="A2584" s="316">
        <v>40660</v>
      </c>
      <c r="B2584" s="316" t="s">
        <v>39219</v>
      </c>
      <c r="C2584" s="316" t="s">
        <v>35746</v>
      </c>
      <c r="D2584" s="591" t="s">
        <v>39220</v>
      </c>
    </row>
    <row r="2585" spans="1:4" x14ac:dyDescent="0.2">
      <c r="A2585" s="316">
        <v>40661</v>
      </c>
      <c r="B2585" s="316" t="s">
        <v>39221</v>
      </c>
      <c r="C2585" s="316" t="s">
        <v>35746</v>
      </c>
      <c r="D2585" s="591" t="s">
        <v>39222</v>
      </c>
    </row>
    <row r="2586" spans="1:4" x14ac:dyDescent="0.2">
      <c r="A2586" s="316">
        <v>3421</v>
      </c>
      <c r="B2586" s="316" t="s">
        <v>39223</v>
      </c>
      <c r="C2586" s="316" t="s">
        <v>35746</v>
      </c>
      <c r="D2586" s="591" t="s">
        <v>39224</v>
      </c>
    </row>
    <row r="2587" spans="1:4" x14ac:dyDescent="0.2">
      <c r="A2587" s="316">
        <v>599</v>
      </c>
      <c r="B2587" s="316" t="s">
        <v>39225</v>
      </c>
      <c r="C2587" s="316" t="s">
        <v>35746</v>
      </c>
      <c r="D2587" s="591" t="s">
        <v>39226</v>
      </c>
    </row>
    <row r="2588" spans="1:4" x14ac:dyDescent="0.2">
      <c r="A2588" s="316">
        <v>34380</v>
      </c>
      <c r="B2588" s="316" t="s">
        <v>39227</v>
      </c>
      <c r="C2588" s="316" t="s">
        <v>35729</v>
      </c>
      <c r="D2588" s="591" t="s">
        <v>39228</v>
      </c>
    </row>
    <row r="2589" spans="1:4" x14ac:dyDescent="0.2">
      <c r="A2589" s="316">
        <v>34381</v>
      </c>
      <c r="B2589" s="316" t="s">
        <v>39229</v>
      </c>
      <c r="C2589" s="316" t="s">
        <v>35729</v>
      </c>
      <c r="D2589" s="591" t="s">
        <v>39230</v>
      </c>
    </row>
    <row r="2590" spans="1:4" x14ac:dyDescent="0.2">
      <c r="A2590" s="316">
        <v>601</v>
      </c>
      <c r="B2590" s="316" t="s">
        <v>39229</v>
      </c>
      <c r="C2590" s="316" t="s">
        <v>35746</v>
      </c>
      <c r="D2590" s="591" t="s">
        <v>39231</v>
      </c>
    </row>
    <row r="2591" spans="1:4" x14ac:dyDescent="0.2">
      <c r="A2591" s="316">
        <v>3423</v>
      </c>
      <c r="B2591" s="316" t="s">
        <v>39232</v>
      </c>
      <c r="C2591" s="316" t="s">
        <v>35746</v>
      </c>
      <c r="D2591" s="591" t="s">
        <v>39233</v>
      </c>
    </row>
    <row r="2592" spans="1:4" x14ac:dyDescent="0.2">
      <c r="A2592" s="316">
        <v>34797</v>
      </c>
      <c r="B2592" s="316" t="s">
        <v>39234</v>
      </c>
      <c r="C2592" s="316" t="s">
        <v>35729</v>
      </c>
      <c r="D2592" s="591" t="s">
        <v>39235</v>
      </c>
    </row>
    <row r="2593" spans="1:4" x14ac:dyDescent="0.2">
      <c r="A2593" s="316">
        <v>624</v>
      </c>
      <c r="B2593" s="316" t="s">
        <v>39236</v>
      </c>
      <c r="C2593" s="316" t="s">
        <v>35746</v>
      </c>
      <c r="D2593" s="591" t="s">
        <v>39237</v>
      </c>
    </row>
    <row r="2594" spans="1:4" x14ac:dyDescent="0.2">
      <c r="A2594" s="316">
        <v>623</v>
      </c>
      <c r="B2594" s="316" t="s">
        <v>39238</v>
      </c>
      <c r="C2594" s="316" t="s">
        <v>35746</v>
      </c>
      <c r="D2594" s="591" t="s">
        <v>39239</v>
      </c>
    </row>
    <row r="2595" spans="1:4" x14ac:dyDescent="0.2">
      <c r="A2595" s="316">
        <v>25964</v>
      </c>
      <c r="B2595" s="316" t="s">
        <v>39240</v>
      </c>
      <c r="C2595" s="316" t="s">
        <v>35749</v>
      </c>
      <c r="D2595" s="591" t="s">
        <v>29509</v>
      </c>
    </row>
    <row r="2596" spans="1:4" x14ac:dyDescent="0.2">
      <c r="A2596" s="316">
        <v>41077</v>
      </c>
      <c r="B2596" s="316" t="s">
        <v>39241</v>
      </c>
      <c r="C2596" s="316" t="s">
        <v>35979</v>
      </c>
      <c r="D2596" s="591" t="s">
        <v>39242</v>
      </c>
    </row>
    <row r="2597" spans="1:4" x14ac:dyDescent="0.2">
      <c r="A2597" s="316">
        <v>20159</v>
      </c>
      <c r="B2597" s="316" t="s">
        <v>39243</v>
      </c>
      <c r="C2597" s="316" t="s">
        <v>35729</v>
      </c>
      <c r="D2597" s="591" t="s">
        <v>39244</v>
      </c>
    </row>
    <row r="2598" spans="1:4" x14ac:dyDescent="0.2">
      <c r="A2598" s="316">
        <v>37963</v>
      </c>
      <c r="B2598" s="316" t="s">
        <v>39245</v>
      </c>
      <c r="C2598" s="316" t="s">
        <v>35729</v>
      </c>
      <c r="D2598" s="591" t="s">
        <v>17895</v>
      </c>
    </row>
    <row r="2599" spans="1:4" x14ac:dyDescent="0.2">
      <c r="A2599" s="316">
        <v>37964</v>
      </c>
      <c r="B2599" s="316" t="s">
        <v>39246</v>
      </c>
      <c r="C2599" s="316" t="s">
        <v>35729</v>
      </c>
      <c r="D2599" s="591" t="s">
        <v>2344</v>
      </c>
    </row>
    <row r="2600" spans="1:4" x14ac:dyDescent="0.2">
      <c r="A2600" s="316">
        <v>37965</v>
      </c>
      <c r="B2600" s="316" t="s">
        <v>39247</v>
      </c>
      <c r="C2600" s="316" t="s">
        <v>35729</v>
      </c>
      <c r="D2600" s="591" t="s">
        <v>1119</v>
      </c>
    </row>
    <row r="2601" spans="1:4" x14ac:dyDescent="0.2">
      <c r="A2601" s="316">
        <v>37966</v>
      </c>
      <c r="B2601" s="316" t="s">
        <v>39248</v>
      </c>
      <c r="C2601" s="316" t="s">
        <v>35729</v>
      </c>
      <c r="D2601" s="591" t="s">
        <v>5998</v>
      </c>
    </row>
    <row r="2602" spans="1:4" x14ac:dyDescent="0.2">
      <c r="A2602" s="316">
        <v>37967</v>
      </c>
      <c r="B2602" s="316" t="s">
        <v>39249</v>
      </c>
      <c r="C2602" s="316" t="s">
        <v>35729</v>
      </c>
      <c r="D2602" s="591" t="s">
        <v>4792</v>
      </c>
    </row>
    <row r="2603" spans="1:4" x14ac:dyDescent="0.2">
      <c r="A2603" s="316">
        <v>37968</v>
      </c>
      <c r="B2603" s="316" t="s">
        <v>39250</v>
      </c>
      <c r="C2603" s="316" t="s">
        <v>35729</v>
      </c>
      <c r="D2603" s="591" t="s">
        <v>39251</v>
      </c>
    </row>
    <row r="2604" spans="1:4" x14ac:dyDescent="0.2">
      <c r="A2604" s="316">
        <v>37969</v>
      </c>
      <c r="B2604" s="316" t="s">
        <v>39252</v>
      </c>
      <c r="C2604" s="316" t="s">
        <v>35729</v>
      </c>
      <c r="D2604" s="591" t="s">
        <v>39253</v>
      </c>
    </row>
    <row r="2605" spans="1:4" x14ac:dyDescent="0.2">
      <c r="A2605" s="316">
        <v>37970</v>
      </c>
      <c r="B2605" s="316" t="s">
        <v>39254</v>
      </c>
      <c r="C2605" s="316" t="s">
        <v>35729</v>
      </c>
      <c r="D2605" s="591" t="s">
        <v>39255</v>
      </c>
    </row>
    <row r="2606" spans="1:4" x14ac:dyDescent="0.2">
      <c r="A2606" s="316">
        <v>21118</v>
      </c>
      <c r="B2606" s="316" t="s">
        <v>39256</v>
      </c>
      <c r="C2606" s="316" t="s">
        <v>35729</v>
      </c>
      <c r="D2606" s="591" t="s">
        <v>183</v>
      </c>
    </row>
    <row r="2607" spans="1:4" x14ac:dyDescent="0.2">
      <c r="A2607" s="316">
        <v>37956</v>
      </c>
      <c r="B2607" s="316" t="s">
        <v>39257</v>
      </c>
      <c r="C2607" s="316" t="s">
        <v>35729</v>
      </c>
      <c r="D2607" s="591" t="s">
        <v>370</v>
      </c>
    </row>
    <row r="2608" spans="1:4" x14ac:dyDescent="0.2">
      <c r="A2608" s="316">
        <v>37957</v>
      </c>
      <c r="B2608" s="316" t="s">
        <v>39258</v>
      </c>
      <c r="C2608" s="316" t="s">
        <v>35729</v>
      </c>
      <c r="D2608" s="591" t="s">
        <v>1201</v>
      </c>
    </row>
    <row r="2609" spans="1:4" x14ac:dyDescent="0.2">
      <c r="A2609" s="316">
        <v>37958</v>
      </c>
      <c r="B2609" s="316" t="s">
        <v>39259</v>
      </c>
      <c r="C2609" s="316" t="s">
        <v>35729</v>
      </c>
      <c r="D2609" s="591" t="s">
        <v>5998</v>
      </c>
    </row>
    <row r="2610" spans="1:4" x14ac:dyDescent="0.2">
      <c r="A2610" s="316">
        <v>37959</v>
      </c>
      <c r="B2610" s="316" t="s">
        <v>39260</v>
      </c>
      <c r="C2610" s="316" t="s">
        <v>35729</v>
      </c>
      <c r="D2610" s="591" t="s">
        <v>4792</v>
      </c>
    </row>
    <row r="2611" spans="1:4" x14ac:dyDescent="0.2">
      <c r="A2611" s="316">
        <v>37960</v>
      </c>
      <c r="B2611" s="316" t="s">
        <v>39261</v>
      </c>
      <c r="C2611" s="316" t="s">
        <v>35729</v>
      </c>
      <c r="D2611" s="591" t="s">
        <v>39262</v>
      </c>
    </row>
    <row r="2612" spans="1:4" x14ac:dyDescent="0.2">
      <c r="A2612" s="316">
        <v>37961</v>
      </c>
      <c r="B2612" s="316" t="s">
        <v>39263</v>
      </c>
      <c r="C2612" s="316" t="s">
        <v>35729</v>
      </c>
      <c r="D2612" s="591" t="s">
        <v>4011</v>
      </c>
    </row>
    <row r="2613" spans="1:4" x14ac:dyDescent="0.2">
      <c r="A2613" s="316">
        <v>37962</v>
      </c>
      <c r="B2613" s="316" t="s">
        <v>39264</v>
      </c>
      <c r="C2613" s="316" t="s">
        <v>35729</v>
      </c>
      <c r="D2613" s="591" t="s">
        <v>39265</v>
      </c>
    </row>
    <row r="2614" spans="1:4" x14ac:dyDescent="0.2">
      <c r="A2614" s="316">
        <v>3533</v>
      </c>
      <c r="B2614" s="316" t="s">
        <v>39266</v>
      </c>
      <c r="C2614" s="316" t="s">
        <v>35729</v>
      </c>
      <c r="D2614" s="591" t="s">
        <v>283</v>
      </c>
    </row>
    <row r="2615" spans="1:4" x14ac:dyDescent="0.2">
      <c r="A2615" s="316">
        <v>3538</v>
      </c>
      <c r="B2615" s="316" t="s">
        <v>39267</v>
      </c>
      <c r="C2615" s="316" t="s">
        <v>35729</v>
      </c>
      <c r="D2615" s="591" t="s">
        <v>560</v>
      </c>
    </row>
    <row r="2616" spans="1:4" x14ac:dyDescent="0.2">
      <c r="A2616" s="316">
        <v>3497</v>
      </c>
      <c r="B2616" s="316" t="s">
        <v>39268</v>
      </c>
      <c r="C2616" s="316" t="s">
        <v>35729</v>
      </c>
      <c r="D2616" s="591" t="s">
        <v>5763</v>
      </c>
    </row>
    <row r="2617" spans="1:4" x14ac:dyDescent="0.2">
      <c r="A2617" s="316">
        <v>3498</v>
      </c>
      <c r="B2617" s="316" t="s">
        <v>39269</v>
      </c>
      <c r="C2617" s="316" t="s">
        <v>35729</v>
      </c>
      <c r="D2617" s="591" t="s">
        <v>208</v>
      </c>
    </row>
    <row r="2618" spans="1:4" x14ac:dyDescent="0.2">
      <c r="A2618" s="316">
        <v>3496</v>
      </c>
      <c r="B2618" s="316" t="s">
        <v>39270</v>
      </c>
      <c r="C2618" s="316" t="s">
        <v>35729</v>
      </c>
      <c r="D2618" s="591" t="s">
        <v>1203</v>
      </c>
    </row>
    <row r="2619" spans="1:4" x14ac:dyDescent="0.2">
      <c r="A2619" s="316">
        <v>38429</v>
      </c>
      <c r="B2619" s="316" t="s">
        <v>39271</v>
      </c>
      <c r="C2619" s="316" t="s">
        <v>35729</v>
      </c>
      <c r="D2619" s="591" t="s">
        <v>1202</v>
      </c>
    </row>
    <row r="2620" spans="1:4" x14ac:dyDescent="0.2">
      <c r="A2620" s="316">
        <v>38431</v>
      </c>
      <c r="B2620" s="316" t="s">
        <v>39272</v>
      </c>
      <c r="C2620" s="316" t="s">
        <v>35729</v>
      </c>
      <c r="D2620" s="591" t="s">
        <v>191</v>
      </c>
    </row>
    <row r="2621" spans="1:4" x14ac:dyDescent="0.2">
      <c r="A2621" s="316">
        <v>38430</v>
      </c>
      <c r="B2621" s="316" t="s">
        <v>39273</v>
      </c>
      <c r="C2621" s="316" t="s">
        <v>35729</v>
      </c>
      <c r="D2621" s="591" t="s">
        <v>13863</v>
      </c>
    </row>
    <row r="2622" spans="1:4" x14ac:dyDescent="0.2">
      <c r="A2622" s="316">
        <v>36348</v>
      </c>
      <c r="B2622" s="316" t="s">
        <v>39274</v>
      </c>
      <c r="C2622" s="316" t="s">
        <v>35729</v>
      </c>
      <c r="D2622" s="591" t="s">
        <v>917</v>
      </c>
    </row>
    <row r="2623" spans="1:4" x14ac:dyDescent="0.2">
      <c r="A2623" s="316">
        <v>36349</v>
      </c>
      <c r="B2623" s="316" t="s">
        <v>39275</v>
      </c>
      <c r="C2623" s="316" t="s">
        <v>35729</v>
      </c>
      <c r="D2623" s="591" t="s">
        <v>372</v>
      </c>
    </row>
    <row r="2624" spans="1:4" x14ac:dyDescent="0.2">
      <c r="A2624" s="316">
        <v>38433</v>
      </c>
      <c r="B2624" s="316" t="s">
        <v>39276</v>
      </c>
      <c r="C2624" s="316" t="s">
        <v>35729</v>
      </c>
      <c r="D2624" s="591" t="s">
        <v>13737</v>
      </c>
    </row>
    <row r="2625" spans="1:4" x14ac:dyDescent="0.2">
      <c r="A2625" s="316">
        <v>38440</v>
      </c>
      <c r="B2625" s="316" t="s">
        <v>39277</v>
      </c>
      <c r="C2625" s="316" t="s">
        <v>35729</v>
      </c>
      <c r="D2625" s="591" t="s">
        <v>39278</v>
      </c>
    </row>
    <row r="2626" spans="1:4" x14ac:dyDescent="0.2">
      <c r="A2626" s="316">
        <v>36359</v>
      </c>
      <c r="B2626" s="316" t="s">
        <v>39279</v>
      </c>
      <c r="C2626" s="316" t="s">
        <v>35729</v>
      </c>
      <c r="D2626" s="591" t="s">
        <v>453</v>
      </c>
    </row>
    <row r="2627" spans="1:4" x14ac:dyDescent="0.2">
      <c r="A2627" s="316">
        <v>36360</v>
      </c>
      <c r="B2627" s="316" t="s">
        <v>39280</v>
      </c>
      <c r="C2627" s="316" t="s">
        <v>35729</v>
      </c>
      <c r="D2627" s="591" t="s">
        <v>391</v>
      </c>
    </row>
    <row r="2628" spans="1:4" x14ac:dyDescent="0.2">
      <c r="A2628" s="316">
        <v>38434</v>
      </c>
      <c r="B2628" s="316" t="s">
        <v>39281</v>
      </c>
      <c r="C2628" s="316" t="s">
        <v>35729</v>
      </c>
      <c r="D2628" s="591" t="s">
        <v>1182</v>
      </c>
    </row>
    <row r="2629" spans="1:4" x14ac:dyDescent="0.2">
      <c r="A2629" s="316">
        <v>38435</v>
      </c>
      <c r="B2629" s="316" t="s">
        <v>39282</v>
      </c>
      <c r="C2629" s="316" t="s">
        <v>35729</v>
      </c>
      <c r="D2629" s="591" t="s">
        <v>459</v>
      </c>
    </row>
    <row r="2630" spans="1:4" x14ac:dyDescent="0.2">
      <c r="A2630" s="316">
        <v>38436</v>
      </c>
      <c r="B2630" s="316" t="s">
        <v>39283</v>
      </c>
      <c r="C2630" s="316" t="s">
        <v>35729</v>
      </c>
      <c r="D2630" s="591" t="s">
        <v>802</v>
      </c>
    </row>
    <row r="2631" spans="1:4" x14ac:dyDescent="0.2">
      <c r="A2631" s="316">
        <v>38437</v>
      </c>
      <c r="B2631" s="316" t="s">
        <v>39284</v>
      </c>
      <c r="C2631" s="316" t="s">
        <v>35729</v>
      </c>
      <c r="D2631" s="591" t="s">
        <v>8186</v>
      </c>
    </row>
    <row r="2632" spans="1:4" x14ac:dyDescent="0.2">
      <c r="A2632" s="316">
        <v>38438</v>
      </c>
      <c r="B2632" s="316" t="s">
        <v>39285</v>
      </c>
      <c r="C2632" s="316" t="s">
        <v>35729</v>
      </c>
      <c r="D2632" s="591" t="s">
        <v>39286</v>
      </c>
    </row>
    <row r="2633" spans="1:4" x14ac:dyDescent="0.2">
      <c r="A2633" s="316">
        <v>38439</v>
      </c>
      <c r="B2633" s="316" t="s">
        <v>39287</v>
      </c>
      <c r="C2633" s="316" t="s">
        <v>35729</v>
      </c>
      <c r="D2633" s="591" t="s">
        <v>39288</v>
      </c>
    </row>
    <row r="2634" spans="1:4" x14ac:dyDescent="0.2">
      <c r="A2634" s="316">
        <v>10836</v>
      </c>
      <c r="B2634" s="316" t="s">
        <v>39289</v>
      </c>
      <c r="C2634" s="316" t="s">
        <v>35729</v>
      </c>
      <c r="D2634" s="591" t="s">
        <v>27489</v>
      </c>
    </row>
    <row r="2635" spans="1:4" x14ac:dyDescent="0.2">
      <c r="A2635" s="316">
        <v>20128</v>
      </c>
      <c r="B2635" s="316" t="s">
        <v>39290</v>
      </c>
      <c r="C2635" s="316" t="s">
        <v>35729</v>
      </c>
      <c r="D2635" s="591" t="s">
        <v>39291</v>
      </c>
    </row>
    <row r="2636" spans="1:4" x14ac:dyDescent="0.2">
      <c r="A2636" s="316">
        <v>20131</v>
      </c>
      <c r="B2636" s="316" t="s">
        <v>39292</v>
      </c>
      <c r="C2636" s="316" t="s">
        <v>35729</v>
      </c>
      <c r="D2636" s="591" t="s">
        <v>14517</v>
      </c>
    </row>
    <row r="2637" spans="1:4" x14ac:dyDescent="0.2">
      <c r="A2637" s="316">
        <v>3521</v>
      </c>
      <c r="B2637" s="316" t="s">
        <v>39293</v>
      </c>
      <c r="C2637" s="316" t="s">
        <v>35729</v>
      </c>
      <c r="D2637" s="591" t="s">
        <v>746</v>
      </c>
    </row>
    <row r="2638" spans="1:4" x14ac:dyDescent="0.2">
      <c r="A2638" s="316">
        <v>3531</v>
      </c>
      <c r="B2638" s="316" t="s">
        <v>39294</v>
      </c>
      <c r="C2638" s="316" t="s">
        <v>35729</v>
      </c>
      <c r="D2638" s="591" t="s">
        <v>444</v>
      </c>
    </row>
    <row r="2639" spans="1:4" x14ac:dyDescent="0.2">
      <c r="A2639" s="316">
        <v>3522</v>
      </c>
      <c r="B2639" s="316" t="s">
        <v>39295</v>
      </c>
      <c r="C2639" s="316" t="s">
        <v>35729</v>
      </c>
      <c r="D2639" s="591" t="s">
        <v>518</v>
      </c>
    </row>
    <row r="2640" spans="1:4" x14ac:dyDescent="0.2">
      <c r="A2640" s="316">
        <v>3527</v>
      </c>
      <c r="B2640" s="316" t="s">
        <v>39296</v>
      </c>
      <c r="C2640" s="316" t="s">
        <v>35729</v>
      </c>
      <c r="D2640" s="591" t="s">
        <v>305</v>
      </c>
    </row>
    <row r="2641" spans="1:4" x14ac:dyDescent="0.2">
      <c r="A2641" s="316">
        <v>10835</v>
      </c>
      <c r="B2641" s="316" t="s">
        <v>39297</v>
      </c>
      <c r="C2641" s="316" t="s">
        <v>35729</v>
      </c>
      <c r="D2641" s="591" t="s">
        <v>675</v>
      </c>
    </row>
    <row r="2642" spans="1:4" x14ac:dyDescent="0.2">
      <c r="A2642" s="316">
        <v>3475</v>
      </c>
      <c r="B2642" s="316" t="s">
        <v>39298</v>
      </c>
      <c r="C2642" s="316" t="s">
        <v>35729</v>
      </c>
      <c r="D2642" s="591" t="s">
        <v>1385</v>
      </c>
    </row>
    <row r="2643" spans="1:4" x14ac:dyDescent="0.2">
      <c r="A2643" s="316">
        <v>3485</v>
      </c>
      <c r="B2643" s="316" t="s">
        <v>39299</v>
      </c>
      <c r="C2643" s="316" t="s">
        <v>35729</v>
      </c>
      <c r="D2643" s="591" t="s">
        <v>262</v>
      </c>
    </row>
    <row r="2644" spans="1:4" x14ac:dyDescent="0.2">
      <c r="A2644" s="316">
        <v>3534</v>
      </c>
      <c r="B2644" s="316" t="s">
        <v>39300</v>
      </c>
      <c r="C2644" s="316" t="s">
        <v>35729</v>
      </c>
      <c r="D2644" s="591" t="s">
        <v>6702</v>
      </c>
    </row>
    <row r="2645" spans="1:4" x14ac:dyDescent="0.2">
      <c r="A2645" s="316">
        <v>3543</v>
      </c>
      <c r="B2645" s="316" t="s">
        <v>39301</v>
      </c>
      <c r="C2645" s="316" t="s">
        <v>35729</v>
      </c>
      <c r="D2645" s="591" t="s">
        <v>454</v>
      </c>
    </row>
    <row r="2646" spans="1:4" x14ac:dyDescent="0.2">
      <c r="A2646" s="316">
        <v>3482</v>
      </c>
      <c r="B2646" s="316" t="s">
        <v>39302</v>
      </c>
      <c r="C2646" s="316" t="s">
        <v>35729</v>
      </c>
      <c r="D2646" s="591" t="s">
        <v>31639</v>
      </c>
    </row>
    <row r="2647" spans="1:4" x14ac:dyDescent="0.2">
      <c r="A2647" s="316">
        <v>3505</v>
      </c>
      <c r="B2647" s="316" t="s">
        <v>39303</v>
      </c>
      <c r="C2647" s="316" t="s">
        <v>35729</v>
      </c>
      <c r="D2647" s="591" t="s">
        <v>380</v>
      </c>
    </row>
    <row r="2648" spans="1:4" x14ac:dyDescent="0.2">
      <c r="A2648" s="316">
        <v>3516</v>
      </c>
      <c r="B2648" s="316" t="s">
        <v>39304</v>
      </c>
      <c r="C2648" s="316" t="s">
        <v>35729</v>
      </c>
      <c r="D2648" s="591" t="s">
        <v>1183</v>
      </c>
    </row>
    <row r="2649" spans="1:4" x14ac:dyDescent="0.2">
      <c r="A2649" s="316">
        <v>3517</v>
      </c>
      <c r="B2649" s="316" t="s">
        <v>39305</v>
      </c>
      <c r="C2649" s="316" t="s">
        <v>35729</v>
      </c>
      <c r="D2649" s="591" t="s">
        <v>1100</v>
      </c>
    </row>
    <row r="2650" spans="1:4" x14ac:dyDescent="0.2">
      <c r="A2650" s="316">
        <v>3515</v>
      </c>
      <c r="B2650" s="316" t="s">
        <v>39306</v>
      </c>
      <c r="C2650" s="316" t="s">
        <v>35729</v>
      </c>
      <c r="D2650" s="591" t="s">
        <v>574</v>
      </c>
    </row>
    <row r="2651" spans="1:4" x14ac:dyDescent="0.2">
      <c r="A2651" s="316">
        <v>20147</v>
      </c>
      <c r="B2651" s="316" t="s">
        <v>39307</v>
      </c>
      <c r="C2651" s="316" t="s">
        <v>35729</v>
      </c>
      <c r="D2651" s="591" t="s">
        <v>221</v>
      </c>
    </row>
    <row r="2652" spans="1:4" x14ac:dyDescent="0.2">
      <c r="A2652" s="316">
        <v>3524</v>
      </c>
      <c r="B2652" s="316" t="s">
        <v>39308</v>
      </c>
      <c r="C2652" s="316" t="s">
        <v>35729</v>
      </c>
      <c r="D2652" s="591" t="s">
        <v>721</v>
      </c>
    </row>
    <row r="2653" spans="1:4" x14ac:dyDescent="0.2">
      <c r="A2653" s="316">
        <v>3532</v>
      </c>
      <c r="B2653" s="316" t="s">
        <v>39309</v>
      </c>
      <c r="C2653" s="316" t="s">
        <v>35729</v>
      </c>
      <c r="D2653" s="591" t="s">
        <v>3608</v>
      </c>
    </row>
    <row r="2654" spans="1:4" x14ac:dyDescent="0.2">
      <c r="A2654" s="316">
        <v>3528</v>
      </c>
      <c r="B2654" s="316" t="s">
        <v>39310</v>
      </c>
      <c r="C2654" s="316" t="s">
        <v>35729</v>
      </c>
      <c r="D2654" s="591" t="s">
        <v>3869</v>
      </c>
    </row>
    <row r="2655" spans="1:4" x14ac:dyDescent="0.2">
      <c r="A2655" s="316">
        <v>37952</v>
      </c>
      <c r="B2655" s="316" t="s">
        <v>39311</v>
      </c>
      <c r="C2655" s="316" t="s">
        <v>35729</v>
      </c>
      <c r="D2655" s="591" t="s">
        <v>14569</v>
      </c>
    </row>
    <row r="2656" spans="1:4" x14ac:dyDescent="0.2">
      <c r="A2656" s="316">
        <v>37951</v>
      </c>
      <c r="B2656" s="316" t="s">
        <v>39312</v>
      </c>
      <c r="C2656" s="316" t="s">
        <v>35729</v>
      </c>
      <c r="D2656" s="591" t="s">
        <v>529</v>
      </c>
    </row>
    <row r="2657" spans="1:4" x14ac:dyDescent="0.2">
      <c r="A2657" s="316">
        <v>3518</v>
      </c>
      <c r="B2657" s="316" t="s">
        <v>39313</v>
      </c>
      <c r="C2657" s="316" t="s">
        <v>35729</v>
      </c>
      <c r="D2657" s="591" t="s">
        <v>13643</v>
      </c>
    </row>
    <row r="2658" spans="1:4" x14ac:dyDescent="0.2">
      <c r="A2658" s="316">
        <v>3519</v>
      </c>
      <c r="B2658" s="316" t="s">
        <v>39314</v>
      </c>
      <c r="C2658" s="316" t="s">
        <v>35729</v>
      </c>
      <c r="D2658" s="591" t="s">
        <v>462</v>
      </c>
    </row>
    <row r="2659" spans="1:4" x14ac:dyDescent="0.2">
      <c r="A2659" s="316">
        <v>3520</v>
      </c>
      <c r="B2659" s="316" t="s">
        <v>39315</v>
      </c>
      <c r="C2659" s="316" t="s">
        <v>35729</v>
      </c>
      <c r="D2659" s="591" t="s">
        <v>13608</v>
      </c>
    </row>
    <row r="2660" spans="1:4" x14ac:dyDescent="0.2">
      <c r="A2660" s="316">
        <v>37950</v>
      </c>
      <c r="B2660" s="316" t="s">
        <v>39316</v>
      </c>
      <c r="C2660" s="316" t="s">
        <v>35729</v>
      </c>
      <c r="D2660" s="591" t="s">
        <v>14517</v>
      </c>
    </row>
    <row r="2661" spans="1:4" x14ac:dyDescent="0.2">
      <c r="A2661" s="316">
        <v>37949</v>
      </c>
      <c r="B2661" s="316" t="s">
        <v>39317</v>
      </c>
      <c r="C2661" s="316" t="s">
        <v>35729</v>
      </c>
      <c r="D2661" s="591" t="s">
        <v>888</v>
      </c>
    </row>
    <row r="2662" spans="1:4" x14ac:dyDescent="0.2">
      <c r="A2662" s="316">
        <v>3526</v>
      </c>
      <c r="B2662" s="316" t="s">
        <v>39318</v>
      </c>
      <c r="C2662" s="316" t="s">
        <v>35729</v>
      </c>
      <c r="D2662" s="591" t="s">
        <v>401</v>
      </c>
    </row>
    <row r="2663" spans="1:4" x14ac:dyDescent="0.2">
      <c r="A2663" s="316">
        <v>3509</v>
      </c>
      <c r="B2663" s="316" t="s">
        <v>39319</v>
      </c>
      <c r="C2663" s="316" t="s">
        <v>35729</v>
      </c>
      <c r="D2663" s="591" t="s">
        <v>882</v>
      </c>
    </row>
    <row r="2664" spans="1:4" x14ac:dyDescent="0.2">
      <c r="A2664" s="316">
        <v>3530</v>
      </c>
      <c r="B2664" s="316" t="s">
        <v>39320</v>
      </c>
      <c r="C2664" s="316" t="s">
        <v>35729</v>
      </c>
      <c r="D2664" s="591" t="s">
        <v>39321</v>
      </c>
    </row>
    <row r="2665" spans="1:4" x14ac:dyDescent="0.2">
      <c r="A2665" s="316">
        <v>3542</v>
      </c>
      <c r="B2665" s="316" t="s">
        <v>39322</v>
      </c>
      <c r="C2665" s="316" t="s">
        <v>35729</v>
      </c>
      <c r="D2665" s="591" t="s">
        <v>195</v>
      </c>
    </row>
    <row r="2666" spans="1:4" x14ac:dyDescent="0.2">
      <c r="A2666" s="316">
        <v>3529</v>
      </c>
      <c r="B2666" s="316" t="s">
        <v>39323</v>
      </c>
      <c r="C2666" s="316" t="s">
        <v>35729</v>
      </c>
      <c r="D2666" s="591" t="s">
        <v>1381</v>
      </c>
    </row>
    <row r="2667" spans="1:4" x14ac:dyDescent="0.2">
      <c r="A2667" s="316">
        <v>3536</v>
      </c>
      <c r="B2667" s="316" t="s">
        <v>39324</v>
      </c>
      <c r="C2667" s="316" t="s">
        <v>35729</v>
      </c>
      <c r="D2667" s="591" t="s">
        <v>4699</v>
      </c>
    </row>
    <row r="2668" spans="1:4" x14ac:dyDescent="0.2">
      <c r="A2668" s="316">
        <v>3535</v>
      </c>
      <c r="B2668" s="316" t="s">
        <v>39325</v>
      </c>
      <c r="C2668" s="316" t="s">
        <v>35729</v>
      </c>
      <c r="D2668" s="591" t="s">
        <v>280</v>
      </c>
    </row>
    <row r="2669" spans="1:4" x14ac:dyDescent="0.2">
      <c r="A2669" s="316">
        <v>3540</v>
      </c>
      <c r="B2669" s="316" t="s">
        <v>39326</v>
      </c>
      <c r="C2669" s="316" t="s">
        <v>35729</v>
      </c>
      <c r="D2669" s="591" t="s">
        <v>963</v>
      </c>
    </row>
    <row r="2670" spans="1:4" x14ac:dyDescent="0.2">
      <c r="A2670" s="316">
        <v>3539</v>
      </c>
      <c r="B2670" s="316" t="s">
        <v>39327</v>
      </c>
      <c r="C2670" s="316" t="s">
        <v>35729</v>
      </c>
      <c r="D2670" s="591" t="s">
        <v>32248</v>
      </c>
    </row>
    <row r="2671" spans="1:4" x14ac:dyDescent="0.2">
      <c r="A2671" s="316">
        <v>3513</v>
      </c>
      <c r="B2671" s="316" t="s">
        <v>39328</v>
      </c>
      <c r="C2671" s="316" t="s">
        <v>35729</v>
      </c>
      <c r="D2671" s="591" t="s">
        <v>37565</v>
      </c>
    </row>
    <row r="2672" spans="1:4" x14ac:dyDescent="0.2">
      <c r="A2672" s="316">
        <v>3492</v>
      </c>
      <c r="B2672" s="316" t="s">
        <v>39329</v>
      </c>
      <c r="C2672" s="316" t="s">
        <v>35729</v>
      </c>
      <c r="D2672" s="591" t="s">
        <v>795</v>
      </c>
    </row>
    <row r="2673" spans="1:4" x14ac:dyDescent="0.2">
      <c r="A2673" s="316">
        <v>3491</v>
      </c>
      <c r="B2673" s="316" t="s">
        <v>39330</v>
      </c>
      <c r="C2673" s="316" t="s">
        <v>35729</v>
      </c>
      <c r="D2673" s="591" t="s">
        <v>510</v>
      </c>
    </row>
    <row r="2674" spans="1:4" x14ac:dyDescent="0.2">
      <c r="A2674" s="316">
        <v>3493</v>
      </c>
      <c r="B2674" s="316" t="s">
        <v>39331</v>
      </c>
      <c r="C2674" s="316" t="s">
        <v>35729</v>
      </c>
      <c r="D2674" s="591" t="s">
        <v>39332</v>
      </c>
    </row>
    <row r="2675" spans="1:4" x14ac:dyDescent="0.2">
      <c r="A2675" s="316">
        <v>12628</v>
      </c>
      <c r="B2675" s="316" t="s">
        <v>39333</v>
      </c>
      <c r="C2675" s="316" t="s">
        <v>35729</v>
      </c>
      <c r="D2675" s="591" t="s">
        <v>587</v>
      </c>
    </row>
    <row r="2676" spans="1:4" x14ac:dyDescent="0.2">
      <c r="A2676" s="316">
        <v>12629</v>
      </c>
      <c r="B2676" s="316" t="s">
        <v>39334</v>
      </c>
      <c r="C2676" s="316" t="s">
        <v>35729</v>
      </c>
      <c r="D2676" s="591" t="s">
        <v>1104</v>
      </c>
    </row>
    <row r="2677" spans="1:4" x14ac:dyDescent="0.2">
      <c r="A2677" s="316">
        <v>3481</v>
      </c>
      <c r="B2677" s="316" t="s">
        <v>39335</v>
      </c>
      <c r="C2677" s="316" t="s">
        <v>35729</v>
      </c>
      <c r="D2677" s="591" t="s">
        <v>685</v>
      </c>
    </row>
    <row r="2678" spans="1:4" x14ac:dyDescent="0.2">
      <c r="A2678" s="316">
        <v>3510</v>
      </c>
      <c r="B2678" s="316" t="s">
        <v>39336</v>
      </c>
      <c r="C2678" s="316" t="s">
        <v>35729</v>
      </c>
      <c r="D2678" s="591" t="s">
        <v>13359</v>
      </c>
    </row>
    <row r="2679" spans="1:4" x14ac:dyDescent="0.2">
      <c r="A2679" s="316">
        <v>3508</v>
      </c>
      <c r="B2679" s="316" t="s">
        <v>39337</v>
      </c>
      <c r="C2679" s="316" t="s">
        <v>35729</v>
      </c>
      <c r="D2679" s="591" t="s">
        <v>1005</v>
      </c>
    </row>
    <row r="2680" spans="1:4" x14ac:dyDescent="0.2">
      <c r="A2680" s="316">
        <v>38939</v>
      </c>
      <c r="B2680" s="316" t="s">
        <v>39338</v>
      </c>
      <c r="C2680" s="316" t="s">
        <v>35729</v>
      </c>
      <c r="D2680" s="591" t="s">
        <v>1402</v>
      </c>
    </row>
    <row r="2681" spans="1:4" x14ac:dyDescent="0.2">
      <c r="A2681" s="316">
        <v>38940</v>
      </c>
      <c r="B2681" s="316" t="s">
        <v>39339</v>
      </c>
      <c r="C2681" s="316" t="s">
        <v>35729</v>
      </c>
      <c r="D2681" s="591" t="s">
        <v>21249</v>
      </c>
    </row>
    <row r="2682" spans="1:4" x14ac:dyDescent="0.2">
      <c r="A2682" s="316">
        <v>38941</v>
      </c>
      <c r="B2682" s="316" t="s">
        <v>39340</v>
      </c>
      <c r="C2682" s="316" t="s">
        <v>35729</v>
      </c>
      <c r="D2682" s="591" t="s">
        <v>30907</v>
      </c>
    </row>
    <row r="2683" spans="1:4" x14ac:dyDescent="0.2">
      <c r="A2683" s="316">
        <v>38942</v>
      </c>
      <c r="B2683" s="316" t="s">
        <v>39341</v>
      </c>
      <c r="C2683" s="316" t="s">
        <v>35729</v>
      </c>
      <c r="D2683" s="591" t="s">
        <v>35479</v>
      </c>
    </row>
    <row r="2684" spans="1:4" x14ac:dyDescent="0.2">
      <c r="A2684" s="316">
        <v>38987</v>
      </c>
      <c r="B2684" s="316" t="s">
        <v>39342</v>
      </c>
      <c r="C2684" s="316" t="s">
        <v>35729</v>
      </c>
      <c r="D2684" s="591" t="s">
        <v>979</v>
      </c>
    </row>
    <row r="2685" spans="1:4" x14ac:dyDescent="0.2">
      <c r="A2685" s="316">
        <v>38988</v>
      </c>
      <c r="B2685" s="316" t="s">
        <v>39343</v>
      </c>
      <c r="C2685" s="316" t="s">
        <v>35729</v>
      </c>
      <c r="D2685" s="591" t="s">
        <v>4317</v>
      </c>
    </row>
    <row r="2686" spans="1:4" x14ac:dyDescent="0.2">
      <c r="A2686" s="316">
        <v>38989</v>
      </c>
      <c r="B2686" s="316" t="s">
        <v>39344</v>
      </c>
      <c r="C2686" s="316" t="s">
        <v>35729</v>
      </c>
      <c r="D2686" s="591" t="s">
        <v>14195</v>
      </c>
    </row>
    <row r="2687" spans="1:4" x14ac:dyDescent="0.2">
      <c r="A2687" s="316">
        <v>38990</v>
      </c>
      <c r="B2687" s="316" t="s">
        <v>39345</v>
      </c>
      <c r="C2687" s="316" t="s">
        <v>35729</v>
      </c>
      <c r="D2687" s="591" t="s">
        <v>39346</v>
      </c>
    </row>
    <row r="2688" spans="1:4" x14ac:dyDescent="0.2">
      <c r="A2688" s="316">
        <v>38991</v>
      </c>
      <c r="B2688" s="316" t="s">
        <v>39347</v>
      </c>
      <c r="C2688" s="316" t="s">
        <v>35729</v>
      </c>
      <c r="D2688" s="591" t="s">
        <v>39348</v>
      </c>
    </row>
    <row r="2689" spans="1:4" x14ac:dyDescent="0.2">
      <c r="A2689" s="316">
        <v>38913</v>
      </c>
      <c r="B2689" s="316" t="s">
        <v>39349</v>
      </c>
      <c r="C2689" s="316" t="s">
        <v>35729</v>
      </c>
      <c r="D2689" s="591" t="s">
        <v>13635</v>
      </c>
    </row>
    <row r="2690" spans="1:4" x14ac:dyDescent="0.2">
      <c r="A2690" s="316">
        <v>38914</v>
      </c>
      <c r="B2690" s="316" t="s">
        <v>39350</v>
      </c>
      <c r="C2690" s="316" t="s">
        <v>35729</v>
      </c>
      <c r="D2690" s="591" t="s">
        <v>1070</v>
      </c>
    </row>
    <row r="2691" spans="1:4" x14ac:dyDescent="0.2">
      <c r="A2691" s="316">
        <v>38915</v>
      </c>
      <c r="B2691" s="316" t="s">
        <v>39351</v>
      </c>
      <c r="C2691" s="316" t="s">
        <v>35729</v>
      </c>
      <c r="D2691" s="591" t="s">
        <v>18394</v>
      </c>
    </row>
    <row r="2692" spans="1:4" x14ac:dyDescent="0.2">
      <c r="A2692" s="316">
        <v>38916</v>
      </c>
      <c r="B2692" s="316" t="s">
        <v>39352</v>
      </c>
      <c r="C2692" s="316" t="s">
        <v>35729</v>
      </c>
      <c r="D2692" s="591" t="s">
        <v>28639</v>
      </c>
    </row>
    <row r="2693" spans="1:4" x14ac:dyDescent="0.2">
      <c r="A2693" s="316">
        <v>39300</v>
      </c>
      <c r="B2693" s="316" t="s">
        <v>39353</v>
      </c>
      <c r="C2693" s="316" t="s">
        <v>35729</v>
      </c>
      <c r="D2693" s="591" t="s">
        <v>5157</v>
      </c>
    </row>
    <row r="2694" spans="1:4" x14ac:dyDescent="0.2">
      <c r="A2694" s="316">
        <v>39301</v>
      </c>
      <c r="B2694" s="316" t="s">
        <v>39354</v>
      </c>
      <c r="C2694" s="316" t="s">
        <v>35729</v>
      </c>
      <c r="D2694" s="591" t="s">
        <v>13827</v>
      </c>
    </row>
    <row r="2695" spans="1:4" x14ac:dyDescent="0.2">
      <c r="A2695" s="316">
        <v>39302</v>
      </c>
      <c r="B2695" s="316" t="s">
        <v>39355</v>
      </c>
      <c r="C2695" s="316" t="s">
        <v>35729</v>
      </c>
      <c r="D2695" s="591" t="s">
        <v>16478</v>
      </c>
    </row>
    <row r="2696" spans="1:4" x14ac:dyDescent="0.2">
      <c r="A2696" s="316">
        <v>39303</v>
      </c>
      <c r="B2696" s="316" t="s">
        <v>39356</v>
      </c>
      <c r="C2696" s="316" t="s">
        <v>35729</v>
      </c>
      <c r="D2696" s="591" t="s">
        <v>34372</v>
      </c>
    </row>
    <row r="2697" spans="1:4" x14ac:dyDescent="0.2">
      <c r="A2697" s="316">
        <v>38923</v>
      </c>
      <c r="B2697" s="316" t="s">
        <v>39357</v>
      </c>
      <c r="C2697" s="316" t="s">
        <v>35729</v>
      </c>
      <c r="D2697" s="591" t="s">
        <v>967</v>
      </c>
    </row>
    <row r="2698" spans="1:4" x14ac:dyDescent="0.2">
      <c r="A2698" s="316">
        <v>38925</v>
      </c>
      <c r="B2698" s="316" t="s">
        <v>39358</v>
      </c>
      <c r="C2698" s="316" t="s">
        <v>35729</v>
      </c>
      <c r="D2698" s="591" t="s">
        <v>1446</v>
      </c>
    </row>
    <row r="2699" spans="1:4" x14ac:dyDescent="0.2">
      <c r="A2699" s="316">
        <v>38926</v>
      </c>
      <c r="B2699" s="316" t="s">
        <v>39359</v>
      </c>
      <c r="C2699" s="316" t="s">
        <v>35729</v>
      </c>
      <c r="D2699" s="591" t="s">
        <v>1268</v>
      </c>
    </row>
    <row r="2700" spans="1:4" x14ac:dyDescent="0.2">
      <c r="A2700" s="316">
        <v>38927</v>
      </c>
      <c r="B2700" s="316" t="s">
        <v>39360</v>
      </c>
      <c r="C2700" s="316" t="s">
        <v>35729</v>
      </c>
      <c r="D2700" s="591" t="s">
        <v>692</v>
      </c>
    </row>
    <row r="2701" spans="1:4" x14ac:dyDescent="0.2">
      <c r="A2701" s="316">
        <v>39304</v>
      </c>
      <c r="B2701" s="316" t="s">
        <v>39361</v>
      </c>
      <c r="C2701" s="316" t="s">
        <v>35729</v>
      </c>
      <c r="D2701" s="591" t="s">
        <v>7176</v>
      </c>
    </row>
    <row r="2702" spans="1:4" x14ac:dyDescent="0.2">
      <c r="A2702" s="316">
        <v>38924</v>
      </c>
      <c r="B2702" s="316" t="s">
        <v>39362</v>
      </c>
      <c r="C2702" s="316" t="s">
        <v>35729</v>
      </c>
      <c r="D2702" s="591" t="s">
        <v>14605</v>
      </c>
    </row>
    <row r="2703" spans="1:4" x14ac:dyDescent="0.2">
      <c r="A2703" s="316">
        <v>39305</v>
      </c>
      <c r="B2703" s="316" t="s">
        <v>39363</v>
      </c>
      <c r="C2703" s="316" t="s">
        <v>35729</v>
      </c>
      <c r="D2703" s="591" t="s">
        <v>1293</v>
      </c>
    </row>
    <row r="2704" spans="1:4" x14ac:dyDescent="0.2">
      <c r="A2704" s="316">
        <v>39306</v>
      </c>
      <c r="B2704" s="316" t="s">
        <v>39364</v>
      </c>
      <c r="C2704" s="316" t="s">
        <v>35729</v>
      </c>
      <c r="D2704" s="591" t="s">
        <v>13973</v>
      </c>
    </row>
    <row r="2705" spans="1:4" x14ac:dyDescent="0.2">
      <c r="A2705" s="316">
        <v>38928</v>
      </c>
      <c r="B2705" s="316" t="s">
        <v>39365</v>
      </c>
      <c r="C2705" s="316" t="s">
        <v>35729</v>
      </c>
      <c r="D2705" s="591" t="s">
        <v>18706</v>
      </c>
    </row>
    <row r="2706" spans="1:4" x14ac:dyDescent="0.2">
      <c r="A2706" s="316">
        <v>38929</v>
      </c>
      <c r="B2706" s="316" t="s">
        <v>39366</v>
      </c>
      <c r="C2706" s="316" t="s">
        <v>35729</v>
      </c>
      <c r="D2706" s="591" t="s">
        <v>22635</v>
      </c>
    </row>
    <row r="2707" spans="1:4" x14ac:dyDescent="0.2">
      <c r="A2707" s="316">
        <v>39307</v>
      </c>
      <c r="B2707" s="316" t="s">
        <v>39367</v>
      </c>
      <c r="C2707" s="316" t="s">
        <v>35729</v>
      </c>
      <c r="D2707" s="591" t="s">
        <v>32731</v>
      </c>
    </row>
    <row r="2708" spans="1:4" x14ac:dyDescent="0.2">
      <c r="A2708" s="316">
        <v>38930</v>
      </c>
      <c r="B2708" s="316" t="s">
        <v>39368</v>
      </c>
      <c r="C2708" s="316" t="s">
        <v>35729</v>
      </c>
      <c r="D2708" s="591" t="s">
        <v>21569</v>
      </c>
    </row>
    <row r="2709" spans="1:4" x14ac:dyDescent="0.2">
      <c r="A2709" s="316">
        <v>38931</v>
      </c>
      <c r="B2709" s="316" t="s">
        <v>39369</v>
      </c>
      <c r="C2709" s="316" t="s">
        <v>35729</v>
      </c>
      <c r="D2709" s="591" t="s">
        <v>18681</v>
      </c>
    </row>
    <row r="2710" spans="1:4" x14ac:dyDescent="0.2">
      <c r="A2710" s="316">
        <v>38932</v>
      </c>
      <c r="B2710" s="316" t="s">
        <v>39370</v>
      </c>
      <c r="C2710" s="316" t="s">
        <v>35729</v>
      </c>
      <c r="D2710" s="591" t="s">
        <v>7226</v>
      </c>
    </row>
    <row r="2711" spans="1:4" x14ac:dyDescent="0.2">
      <c r="A2711" s="316">
        <v>38934</v>
      </c>
      <c r="B2711" s="316" t="s">
        <v>39371</v>
      </c>
      <c r="C2711" s="316" t="s">
        <v>35729</v>
      </c>
      <c r="D2711" s="591" t="s">
        <v>14771</v>
      </c>
    </row>
    <row r="2712" spans="1:4" x14ac:dyDescent="0.2">
      <c r="A2712" s="316">
        <v>38935</v>
      </c>
      <c r="B2712" s="316" t="s">
        <v>39372</v>
      </c>
      <c r="C2712" s="316" t="s">
        <v>35729</v>
      </c>
      <c r="D2712" s="591" t="s">
        <v>38729</v>
      </c>
    </row>
    <row r="2713" spans="1:4" x14ac:dyDescent="0.2">
      <c r="A2713" s="316">
        <v>38936</v>
      </c>
      <c r="B2713" s="316" t="s">
        <v>39373</v>
      </c>
      <c r="C2713" s="316" t="s">
        <v>35729</v>
      </c>
      <c r="D2713" s="591" t="s">
        <v>21199</v>
      </c>
    </row>
    <row r="2714" spans="1:4" x14ac:dyDescent="0.2">
      <c r="A2714" s="316">
        <v>38937</v>
      </c>
      <c r="B2714" s="316" t="s">
        <v>39374</v>
      </c>
      <c r="C2714" s="316" t="s">
        <v>35729</v>
      </c>
      <c r="D2714" s="591" t="s">
        <v>16604</v>
      </c>
    </row>
    <row r="2715" spans="1:4" x14ac:dyDescent="0.2">
      <c r="A2715" s="316">
        <v>38938</v>
      </c>
      <c r="B2715" s="316" t="s">
        <v>39375</v>
      </c>
      <c r="C2715" s="316" t="s">
        <v>35729</v>
      </c>
      <c r="D2715" s="591" t="s">
        <v>39376</v>
      </c>
    </row>
    <row r="2716" spans="1:4" x14ac:dyDescent="0.2">
      <c r="A2716" s="316">
        <v>3489</v>
      </c>
      <c r="B2716" s="316" t="s">
        <v>39377</v>
      </c>
      <c r="C2716" s="316" t="s">
        <v>35729</v>
      </c>
      <c r="D2716" s="591" t="s">
        <v>14487</v>
      </c>
    </row>
    <row r="2717" spans="1:4" x14ac:dyDescent="0.2">
      <c r="A2717" s="316">
        <v>20151</v>
      </c>
      <c r="B2717" s="316" t="s">
        <v>39378</v>
      </c>
      <c r="C2717" s="316" t="s">
        <v>35729</v>
      </c>
      <c r="D2717" s="591" t="s">
        <v>977</v>
      </c>
    </row>
    <row r="2718" spans="1:4" x14ac:dyDescent="0.2">
      <c r="A2718" s="316">
        <v>20152</v>
      </c>
      <c r="B2718" s="316" t="s">
        <v>39379</v>
      </c>
      <c r="C2718" s="316" t="s">
        <v>35729</v>
      </c>
      <c r="D2718" s="591" t="s">
        <v>39380</v>
      </c>
    </row>
    <row r="2719" spans="1:4" x14ac:dyDescent="0.2">
      <c r="A2719" s="316">
        <v>20148</v>
      </c>
      <c r="B2719" s="316" t="s">
        <v>39381</v>
      </c>
      <c r="C2719" s="316" t="s">
        <v>35729</v>
      </c>
      <c r="D2719" s="591" t="s">
        <v>201</v>
      </c>
    </row>
    <row r="2720" spans="1:4" x14ac:dyDescent="0.2">
      <c r="A2720" s="316">
        <v>20149</v>
      </c>
      <c r="B2720" s="316" t="s">
        <v>39382</v>
      </c>
      <c r="C2720" s="316" t="s">
        <v>35729</v>
      </c>
      <c r="D2720" s="591" t="s">
        <v>597</v>
      </c>
    </row>
    <row r="2721" spans="1:4" x14ac:dyDescent="0.2">
      <c r="A2721" s="316">
        <v>20150</v>
      </c>
      <c r="B2721" s="316" t="s">
        <v>39383</v>
      </c>
      <c r="C2721" s="316" t="s">
        <v>35729</v>
      </c>
      <c r="D2721" s="591" t="s">
        <v>39384</v>
      </c>
    </row>
    <row r="2722" spans="1:4" x14ac:dyDescent="0.2">
      <c r="A2722" s="316">
        <v>20157</v>
      </c>
      <c r="B2722" s="316" t="s">
        <v>39385</v>
      </c>
      <c r="C2722" s="316" t="s">
        <v>35729</v>
      </c>
      <c r="D2722" s="591" t="s">
        <v>39386</v>
      </c>
    </row>
    <row r="2723" spans="1:4" x14ac:dyDescent="0.2">
      <c r="A2723" s="316">
        <v>20158</v>
      </c>
      <c r="B2723" s="316" t="s">
        <v>39387</v>
      </c>
      <c r="C2723" s="316" t="s">
        <v>35729</v>
      </c>
      <c r="D2723" s="591" t="s">
        <v>39388</v>
      </c>
    </row>
    <row r="2724" spans="1:4" x14ac:dyDescent="0.2">
      <c r="A2724" s="316">
        <v>20154</v>
      </c>
      <c r="B2724" s="316" t="s">
        <v>39389</v>
      </c>
      <c r="C2724" s="316" t="s">
        <v>35729</v>
      </c>
      <c r="D2724" s="591" t="s">
        <v>4177</v>
      </c>
    </row>
    <row r="2725" spans="1:4" x14ac:dyDescent="0.2">
      <c r="A2725" s="316">
        <v>20155</v>
      </c>
      <c r="B2725" s="316" t="s">
        <v>39390</v>
      </c>
      <c r="C2725" s="316" t="s">
        <v>35729</v>
      </c>
      <c r="D2725" s="591" t="s">
        <v>1463</v>
      </c>
    </row>
    <row r="2726" spans="1:4" x14ac:dyDescent="0.2">
      <c r="A2726" s="316">
        <v>20156</v>
      </c>
      <c r="B2726" s="316" t="s">
        <v>39391</v>
      </c>
      <c r="C2726" s="316" t="s">
        <v>35729</v>
      </c>
      <c r="D2726" s="591" t="s">
        <v>813</v>
      </c>
    </row>
    <row r="2727" spans="1:4" x14ac:dyDescent="0.2">
      <c r="A2727" s="316">
        <v>3512</v>
      </c>
      <c r="B2727" s="316" t="s">
        <v>39392</v>
      </c>
      <c r="C2727" s="316" t="s">
        <v>35729</v>
      </c>
      <c r="D2727" s="591" t="s">
        <v>39393</v>
      </c>
    </row>
    <row r="2728" spans="1:4" x14ac:dyDescent="0.2">
      <c r="A2728" s="316">
        <v>3499</v>
      </c>
      <c r="B2728" s="316" t="s">
        <v>39394</v>
      </c>
      <c r="C2728" s="316" t="s">
        <v>35729</v>
      </c>
      <c r="D2728" s="591" t="s">
        <v>186</v>
      </c>
    </row>
    <row r="2729" spans="1:4" x14ac:dyDescent="0.2">
      <c r="A2729" s="316">
        <v>3500</v>
      </c>
      <c r="B2729" s="316" t="s">
        <v>39395</v>
      </c>
      <c r="C2729" s="316" t="s">
        <v>35729</v>
      </c>
      <c r="D2729" s="591" t="s">
        <v>251</v>
      </c>
    </row>
    <row r="2730" spans="1:4" x14ac:dyDescent="0.2">
      <c r="A2730" s="316">
        <v>3501</v>
      </c>
      <c r="B2730" s="316" t="s">
        <v>39396</v>
      </c>
      <c r="C2730" s="316" t="s">
        <v>35729</v>
      </c>
      <c r="D2730" s="591" t="s">
        <v>582</v>
      </c>
    </row>
    <row r="2731" spans="1:4" x14ac:dyDescent="0.2">
      <c r="A2731" s="316">
        <v>3502</v>
      </c>
      <c r="B2731" s="316" t="s">
        <v>39397</v>
      </c>
      <c r="C2731" s="316" t="s">
        <v>35729</v>
      </c>
      <c r="D2731" s="591" t="s">
        <v>218</v>
      </c>
    </row>
    <row r="2732" spans="1:4" x14ac:dyDescent="0.2">
      <c r="A2732" s="316">
        <v>3503</v>
      </c>
      <c r="B2732" s="316" t="s">
        <v>39398</v>
      </c>
      <c r="C2732" s="316" t="s">
        <v>35729</v>
      </c>
      <c r="D2732" s="591" t="s">
        <v>34399</v>
      </c>
    </row>
    <row r="2733" spans="1:4" x14ac:dyDescent="0.2">
      <c r="A2733" s="316">
        <v>3477</v>
      </c>
      <c r="B2733" s="316" t="s">
        <v>39399</v>
      </c>
      <c r="C2733" s="316" t="s">
        <v>35729</v>
      </c>
      <c r="D2733" s="591" t="s">
        <v>771</v>
      </c>
    </row>
    <row r="2734" spans="1:4" x14ac:dyDescent="0.2">
      <c r="A2734" s="316">
        <v>3478</v>
      </c>
      <c r="B2734" s="316" t="s">
        <v>39400</v>
      </c>
      <c r="C2734" s="316" t="s">
        <v>35729</v>
      </c>
      <c r="D2734" s="591" t="s">
        <v>1425</v>
      </c>
    </row>
    <row r="2735" spans="1:4" x14ac:dyDescent="0.2">
      <c r="A2735" s="316">
        <v>3525</v>
      </c>
      <c r="B2735" s="316" t="s">
        <v>39401</v>
      </c>
      <c r="C2735" s="316" t="s">
        <v>35729</v>
      </c>
      <c r="D2735" s="591" t="s">
        <v>21994</v>
      </c>
    </row>
    <row r="2736" spans="1:4" x14ac:dyDescent="0.2">
      <c r="A2736" s="316">
        <v>3511</v>
      </c>
      <c r="B2736" s="316" t="s">
        <v>39402</v>
      </c>
      <c r="C2736" s="316" t="s">
        <v>35729</v>
      </c>
      <c r="D2736" s="591" t="s">
        <v>36111</v>
      </c>
    </row>
    <row r="2737" spans="1:4" x14ac:dyDescent="0.2">
      <c r="A2737" s="316">
        <v>38917</v>
      </c>
      <c r="B2737" s="316" t="s">
        <v>39403</v>
      </c>
      <c r="C2737" s="316" t="s">
        <v>35729</v>
      </c>
      <c r="D2737" s="591" t="s">
        <v>698</v>
      </c>
    </row>
    <row r="2738" spans="1:4" x14ac:dyDescent="0.2">
      <c r="A2738" s="316">
        <v>38919</v>
      </c>
      <c r="B2738" s="316" t="s">
        <v>39404</v>
      </c>
      <c r="C2738" s="316" t="s">
        <v>35729</v>
      </c>
      <c r="D2738" s="591" t="s">
        <v>16472</v>
      </c>
    </row>
    <row r="2739" spans="1:4" x14ac:dyDescent="0.2">
      <c r="A2739" s="316">
        <v>38922</v>
      </c>
      <c r="B2739" s="316" t="s">
        <v>39405</v>
      </c>
      <c r="C2739" s="316" t="s">
        <v>35729</v>
      </c>
      <c r="D2739" s="591" t="s">
        <v>18316</v>
      </c>
    </row>
    <row r="2740" spans="1:4" x14ac:dyDescent="0.2">
      <c r="A2740" s="316">
        <v>38921</v>
      </c>
      <c r="B2740" s="316" t="s">
        <v>39406</v>
      </c>
      <c r="C2740" s="316" t="s">
        <v>35729</v>
      </c>
      <c r="D2740" s="591" t="s">
        <v>1286</v>
      </c>
    </row>
    <row r="2741" spans="1:4" x14ac:dyDescent="0.2">
      <c r="A2741" s="316">
        <v>38918</v>
      </c>
      <c r="B2741" s="316" t="s">
        <v>39407</v>
      </c>
      <c r="C2741" s="316" t="s">
        <v>35729</v>
      </c>
      <c r="D2741" s="591" t="s">
        <v>39408</v>
      </c>
    </row>
    <row r="2742" spans="1:4" x14ac:dyDescent="0.2">
      <c r="A2742" s="316">
        <v>38920</v>
      </c>
      <c r="B2742" s="316" t="s">
        <v>39409</v>
      </c>
      <c r="C2742" s="316" t="s">
        <v>35729</v>
      </c>
      <c r="D2742" s="591" t="s">
        <v>6030</v>
      </c>
    </row>
    <row r="2743" spans="1:4" x14ac:dyDescent="0.2">
      <c r="A2743" s="316">
        <v>3104</v>
      </c>
      <c r="B2743" s="316" t="s">
        <v>39410</v>
      </c>
      <c r="C2743" s="316" t="s">
        <v>37720</v>
      </c>
      <c r="D2743" s="591" t="s">
        <v>39411</v>
      </c>
    </row>
    <row r="2744" spans="1:4" x14ac:dyDescent="0.2">
      <c r="A2744" s="316">
        <v>12032</v>
      </c>
      <c r="B2744" s="316" t="s">
        <v>39412</v>
      </c>
      <c r="C2744" s="316" t="s">
        <v>36407</v>
      </c>
      <c r="D2744" s="591" t="s">
        <v>17778</v>
      </c>
    </row>
    <row r="2745" spans="1:4" x14ac:dyDescent="0.2">
      <c r="A2745" s="316">
        <v>12030</v>
      </c>
      <c r="B2745" s="316" t="s">
        <v>39413</v>
      </c>
      <c r="C2745" s="316" t="s">
        <v>36407</v>
      </c>
      <c r="D2745" s="591" t="s">
        <v>14332</v>
      </c>
    </row>
    <row r="2746" spans="1:4" x14ac:dyDescent="0.2">
      <c r="A2746" s="316">
        <v>10908</v>
      </c>
      <c r="B2746" s="316" t="s">
        <v>39414</v>
      </c>
      <c r="C2746" s="316" t="s">
        <v>35729</v>
      </c>
      <c r="D2746" s="591" t="s">
        <v>38889</v>
      </c>
    </row>
    <row r="2747" spans="1:4" x14ac:dyDescent="0.2">
      <c r="A2747" s="316">
        <v>10909</v>
      </c>
      <c r="B2747" s="316" t="s">
        <v>39415</v>
      </c>
      <c r="C2747" s="316" t="s">
        <v>35729</v>
      </c>
      <c r="D2747" s="591" t="s">
        <v>34105</v>
      </c>
    </row>
    <row r="2748" spans="1:4" x14ac:dyDescent="0.2">
      <c r="A2748" s="316">
        <v>3669</v>
      </c>
      <c r="B2748" s="316" t="s">
        <v>39416</v>
      </c>
      <c r="C2748" s="316" t="s">
        <v>35729</v>
      </c>
      <c r="D2748" s="591" t="s">
        <v>1364</v>
      </c>
    </row>
    <row r="2749" spans="1:4" x14ac:dyDescent="0.2">
      <c r="A2749" s="316">
        <v>20138</v>
      </c>
      <c r="B2749" s="316" t="s">
        <v>39417</v>
      </c>
      <c r="C2749" s="316" t="s">
        <v>35729</v>
      </c>
      <c r="D2749" s="591" t="s">
        <v>18396</v>
      </c>
    </row>
    <row r="2750" spans="1:4" x14ac:dyDescent="0.2">
      <c r="A2750" s="316">
        <v>20139</v>
      </c>
      <c r="B2750" s="316" t="s">
        <v>39418</v>
      </c>
      <c r="C2750" s="316" t="s">
        <v>35729</v>
      </c>
      <c r="D2750" s="591" t="s">
        <v>39419</v>
      </c>
    </row>
    <row r="2751" spans="1:4" x14ac:dyDescent="0.2">
      <c r="A2751" s="316">
        <v>3668</v>
      </c>
      <c r="B2751" s="316" t="s">
        <v>39420</v>
      </c>
      <c r="C2751" s="316" t="s">
        <v>35729</v>
      </c>
      <c r="D2751" s="591" t="s">
        <v>1320</v>
      </c>
    </row>
    <row r="2752" spans="1:4" x14ac:dyDescent="0.2">
      <c r="A2752" s="316">
        <v>3656</v>
      </c>
      <c r="B2752" s="316" t="s">
        <v>39421</v>
      </c>
      <c r="C2752" s="316" t="s">
        <v>35729</v>
      </c>
      <c r="D2752" s="591" t="s">
        <v>471</v>
      </c>
    </row>
    <row r="2753" spans="1:4" x14ac:dyDescent="0.2">
      <c r="A2753" s="316">
        <v>10911</v>
      </c>
      <c r="B2753" s="316" t="s">
        <v>39422</v>
      </c>
      <c r="C2753" s="316" t="s">
        <v>35729</v>
      </c>
      <c r="D2753" s="591" t="s">
        <v>1002</v>
      </c>
    </row>
    <row r="2754" spans="1:4" x14ac:dyDescent="0.2">
      <c r="A2754" s="316">
        <v>3654</v>
      </c>
      <c r="B2754" s="316" t="s">
        <v>39423</v>
      </c>
      <c r="C2754" s="316" t="s">
        <v>35729</v>
      </c>
      <c r="D2754" s="591" t="s">
        <v>35854</v>
      </c>
    </row>
    <row r="2755" spans="1:4" x14ac:dyDescent="0.2">
      <c r="A2755" s="316">
        <v>3664</v>
      </c>
      <c r="B2755" s="316" t="s">
        <v>39424</v>
      </c>
      <c r="C2755" s="316" t="s">
        <v>35729</v>
      </c>
      <c r="D2755" s="591" t="s">
        <v>677</v>
      </c>
    </row>
    <row r="2756" spans="1:4" x14ac:dyDescent="0.2">
      <c r="A2756" s="316">
        <v>3657</v>
      </c>
      <c r="B2756" s="316" t="s">
        <v>39425</v>
      </c>
      <c r="C2756" s="316" t="s">
        <v>35729</v>
      </c>
      <c r="D2756" s="591" t="s">
        <v>13733</v>
      </c>
    </row>
    <row r="2757" spans="1:4" x14ac:dyDescent="0.2">
      <c r="A2757" s="316">
        <v>12625</v>
      </c>
      <c r="B2757" s="316" t="s">
        <v>39426</v>
      </c>
      <c r="C2757" s="316" t="s">
        <v>35729</v>
      </c>
      <c r="D2757" s="591" t="s">
        <v>1958</v>
      </c>
    </row>
    <row r="2758" spans="1:4" x14ac:dyDescent="0.2">
      <c r="A2758" s="316">
        <v>20136</v>
      </c>
      <c r="B2758" s="316" t="s">
        <v>39427</v>
      </c>
      <c r="C2758" s="316" t="s">
        <v>35729</v>
      </c>
      <c r="D2758" s="591" t="s">
        <v>39428</v>
      </c>
    </row>
    <row r="2759" spans="1:4" x14ac:dyDescent="0.2">
      <c r="A2759" s="316">
        <v>20144</v>
      </c>
      <c r="B2759" s="316" t="s">
        <v>39429</v>
      </c>
      <c r="C2759" s="316" t="s">
        <v>35729</v>
      </c>
      <c r="D2759" s="591" t="s">
        <v>34467</v>
      </c>
    </row>
    <row r="2760" spans="1:4" x14ac:dyDescent="0.2">
      <c r="A2760" s="316">
        <v>20143</v>
      </c>
      <c r="B2760" s="316" t="s">
        <v>39430</v>
      </c>
      <c r="C2760" s="316" t="s">
        <v>35729</v>
      </c>
      <c r="D2760" s="591" t="s">
        <v>5917</v>
      </c>
    </row>
    <row r="2761" spans="1:4" x14ac:dyDescent="0.2">
      <c r="A2761" s="316">
        <v>20145</v>
      </c>
      <c r="B2761" s="316" t="s">
        <v>39431</v>
      </c>
      <c r="C2761" s="316" t="s">
        <v>35729</v>
      </c>
      <c r="D2761" s="591" t="s">
        <v>39432</v>
      </c>
    </row>
    <row r="2762" spans="1:4" x14ac:dyDescent="0.2">
      <c r="A2762" s="316">
        <v>20146</v>
      </c>
      <c r="B2762" s="316" t="s">
        <v>39433</v>
      </c>
      <c r="C2762" s="316" t="s">
        <v>35729</v>
      </c>
      <c r="D2762" s="591" t="s">
        <v>39434</v>
      </c>
    </row>
    <row r="2763" spans="1:4" x14ac:dyDescent="0.2">
      <c r="A2763" s="316">
        <v>20140</v>
      </c>
      <c r="B2763" s="316" t="s">
        <v>39435</v>
      </c>
      <c r="C2763" s="316" t="s">
        <v>35729</v>
      </c>
      <c r="D2763" s="591" t="s">
        <v>1077</v>
      </c>
    </row>
    <row r="2764" spans="1:4" x14ac:dyDescent="0.2">
      <c r="A2764" s="316">
        <v>20141</v>
      </c>
      <c r="B2764" s="316" t="s">
        <v>39436</v>
      </c>
      <c r="C2764" s="316" t="s">
        <v>35729</v>
      </c>
      <c r="D2764" s="591" t="s">
        <v>490</v>
      </c>
    </row>
    <row r="2765" spans="1:4" x14ac:dyDescent="0.2">
      <c r="A2765" s="316">
        <v>20142</v>
      </c>
      <c r="B2765" s="316" t="s">
        <v>39437</v>
      </c>
      <c r="C2765" s="316" t="s">
        <v>35729</v>
      </c>
      <c r="D2765" s="591" t="s">
        <v>7559</v>
      </c>
    </row>
    <row r="2766" spans="1:4" x14ac:dyDescent="0.2">
      <c r="A2766" s="316">
        <v>3659</v>
      </c>
      <c r="B2766" s="316" t="s">
        <v>39438</v>
      </c>
      <c r="C2766" s="316" t="s">
        <v>35729</v>
      </c>
      <c r="D2766" s="591" t="s">
        <v>39439</v>
      </c>
    </row>
    <row r="2767" spans="1:4" x14ac:dyDescent="0.2">
      <c r="A2767" s="316">
        <v>3660</v>
      </c>
      <c r="B2767" s="316" t="s">
        <v>39440</v>
      </c>
      <c r="C2767" s="316" t="s">
        <v>35729</v>
      </c>
      <c r="D2767" s="591" t="s">
        <v>14087</v>
      </c>
    </row>
    <row r="2768" spans="1:4" x14ac:dyDescent="0.2">
      <c r="A2768" s="316">
        <v>3662</v>
      </c>
      <c r="B2768" s="316" t="s">
        <v>39441</v>
      </c>
      <c r="C2768" s="316" t="s">
        <v>35729</v>
      </c>
      <c r="D2768" s="591" t="s">
        <v>1295</v>
      </c>
    </row>
    <row r="2769" spans="1:4" x14ac:dyDescent="0.2">
      <c r="A2769" s="316">
        <v>3661</v>
      </c>
      <c r="B2769" s="316" t="s">
        <v>39442</v>
      </c>
      <c r="C2769" s="316" t="s">
        <v>35729</v>
      </c>
      <c r="D2769" s="591" t="s">
        <v>438</v>
      </c>
    </row>
    <row r="2770" spans="1:4" x14ac:dyDescent="0.2">
      <c r="A2770" s="316">
        <v>3658</v>
      </c>
      <c r="B2770" s="316" t="s">
        <v>39443</v>
      </c>
      <c r="C2770" s="316" t="s">
        <v>35729</v>
      </c>
      <c r="D2770" s="591" t="s">
        <v>6077</v>
      </c>
    </row>
    <row r="2771" spans="1:4" x14ac:dyDescent="0.2">
      <c r="A2771" s="316">
        <v>3670</v>
      </c>
      <c r="B2771" s="316" t="s">
        <v>39444</v>
      </c>
      <c r="C2771" s="316" t="s">
        <v>35729</v>
      </c>
      <c r="D2771" s="591" t="s">
        <v>33383</v>
      </c>
    </row>
    <row r="2772" spans="1:4" x14ac:dyDescent="0.2">
      <c r="A2772" s="316">
        <v>3666</v>
      </c>
      <c r="B2772" s="316" t="s">
        <v>39445</v>
      </c>
      <c r="C2772" s="316" t="s">
        <v>35729</v>
      </c>
      <c r="D2772" s="591" t="s">
        <v>2701</v>
      </c>
    </row>
    <row r="2773" spans="1:4" x14ac:dyDescent="0.2">
      <c r="A2773" s="316">
        <v>14157</v>
      </c>
      <c r="B2773" s="316" t="s">
        <v>39446</v>
      </c>
      <c r="C2773" s="316" t="s">
        <v>35729</v>
      </c>
      <c r="D2773" s="591" t="s">
        <v>1052</v>
      </c>
    </row>
    <row r="2774" spans="1:4" x14ac:dyDescent="0.2">
      <c r="A2774" s="316">
        <v>3653</v>
      </c>
      <c r="B2774" s="316" t="s">
        <v>39447</v>
      </c>
      <c r="C2774" s="316" t="s">
        <v>35729</v>
      </c>
      <c r="D2774" s="591" t="s">
        <v>34226</v>
      </c>
    </row>
    <row r="2775" spans="1:4" x14ac:dyDescent="0.2">
      <c r="A2775" s="316">
        <v>3649</v>
      </c>
      <c r="B2775" s="316" t="s">
        <v>39448</v>
      </c>
      <c r="C2775" s="316" t="s">
        <v>35729</v>
      </c>
      <c r="D2775" s="591" t="s">
        <v>39449</v>
      </c>
    </row>
    <row r="2776" spans="1:4" x14ac:dyDescent="0.2">
      <c r="A2776" s="316">
        <v>42696</v>
      </c>
      <c r="B2776" s="316" t="s">
        <v>39450</v>
      </c>
      <c r="C2776" s="316" t="s">
        <v>35729</v>
      </c>
      <c r="D2776" s="591" t="s">
        <v>39451</v>
      </c>
    </row>
    <row r="2777" spans="1:4" x14ac:dyDescent="0.2">
      <c r="A2777" s="316">
        <v>42697</v>
      </c>
      <c r="B2777" s="316" t="s">
        <v>39452</v>
      </c>
      <c r="C2777" s="316" t="s">
        <v>35729</v>
      </c>
      <c r="D2777" s="591" t="s">
        <v>39453</v>
      </c>
    </row>
    <row r="2778" spans="1:4" x14ac:dyDescent="0.2">
      <c r="A2778" s="316">
        <v>42698</v>
      </c>
      <c r="B2778" s="316" t="s">
        <v>39454</v>
      </c>
      <c r="C2778" s="316" t="s">
        <v>35729</v>
      </c>
      <c r="D2778" s="591" t="s">
        <v>39455</v>
      </c>
    </row>
    <row r="2779" spans="1:4" x14ac:dyDescent="0.2">
      <c r="A2779" s="316">
        <v>39875</v>
      </c>
      <c r="B2779" s="316" t="s">
        <v>39456</v>
      </c>
      <c r="C2779" s="316" t="s">
        <v>35729</v>
      </c>
      <c r="D2779" s="591" t="s">
        <v>39457</v>
      </c>
    </row>
    <row r="2780" spans="1:4" x14ac:dyDescent="0.2">
      <c r="A2780" s="316">
        <v>39876</v>
      </c>
      <c r="B2780" s="316" t="s">
        <v>39458</v>
      </c>
      <c r="C2780" s="316" t="s">
        <v>35729</v>
      </c>
      <c r="D2780" s="591" t="s">
        <v>39459</v>
      </c>
    </row>
    <row r="2781" spans="1:4" x14ac:dyDescent="0.2">
      <c r="A2781" s="316">
        <v>39877</v>
      </c>
      <c r="B2781" s="316" t="s">
        <v>39460</v>
      </c>
      <c r="C2781" s="316" t="s">
        <v>35729</v>
      </c>
      <c r="D2781" s="591" t="s">
        <v>39461</v>
      </c>
    </row>
    <row r="2782" spans="1:4" x14ac:dyDescent="0.2">
      <c r="A2782" s="316">
        <v>39878</v>
      </c>
      <c r="B2782" s="316" t="s">
        <v>39462</v>
      </c>
      <c r="C2782" s="316" t="s">
        <v>35729</v>
      </c>
      <c r="D2782" s="591" t="s">
        <v>39463</v>
      </c>
    </row>
    <row r="2783" spans="1:4" x14ac:dyDescent="0.2">
      <c r="A2783" s="316">
        <v>39872</v>
      </c>
      <c r="B2783" s="316" t="s">
        <v>39464</v>
      </c>
      <c r="C2783" s="316" t="s">
        <v>35729</v>
      </c>
      <c r="D2783" s="591" t="s">
        <v>39465</v>
      </c>
    </row>
    <row r="2784" spans="1:4" x14ac:dyDescent="0.2">
      <c r="A2784" s="316">
        <v>39873</v>
      </c>
      <c r="B2784" s="316" t="s">
        <v>39466</v>
      </c>
      <c r="C2784" s="316" t="s">
        <v>35729</v>
      </c>
      <c r="D2784" s="591" t="s">
        <v>39467</v>
      </c>
    </row>
    <row r="2785" spans="1:4" x14ac:dyDescent="0.2">
      <c r="A2785" s="316">
        <v>39874</v>
      </c>
      <c r="B2785" s="316" t="s">
        <v>39468</v>
      </c>
      <c r="C2785" s="316" t="s">
        <v>35729</v>
      </c>
      <c r="D2785" s="591" t="s">
        <v>39469</v>
      </c>
    </row>
    <row r="2786" spans="1:4" x14ac:dyDescent="0.2">
      <c r="A2786" s="316">
        <v>3674</v>
      </c>
      <c r="B2786" s="316" t="s">
        <v>39470</v>
      </c>
      <c r="C2786" s="316" t="s">
        <v>35763</v>
      </c>
      <c r="D2786" s="591" t="s">
        <v>14296</v>
      </c>
    </row>
    <row r="2787" spans="1:4" x14ac:dyDescent="0.2">
      <c r="A2787" s="316">
        <v>3681</v>
      </c>
      <c r="B2787" s="316" t="s">
        <v>39471</v>
      </c>
      <c r="C2787" s="316" t="s">
        <v>35763</v>
      </c>
      <c r="D2787" s="591" t="s">
        <v>33912</v>
      </c>
    </row>
    <row r="2788" spans="1:4" x14ac:dyDescent="0.2">
      <c r="A2788" s="316">
        <v>3676</v>
      </c>
      <c r="B2788" s="316" t="s">
        <v>39472</v>
      </c>
      <c r="C2788" s="316" t="s">
        <v>35763</v>
      </c>
      <c r="D2788" s="591" t="s">
        <v>39473</v>
      </c>
    </row>
    <row r="2789" spans="1:4" x14ac:dyDescent="0.2">
      <c r="A2789" s="316">
        <v>3679</v>
      </c>
      <c r="B2789" s="316" t="s">
        <v>39474</v>
      </c>
      <c r="C2789" s="316" t="s">
        <v>35763</v>
      </c>
      <c r="D2789" s="591" t="s">
        <v>39475</v>
      </c>
    </row>
    <row r="2790" spans="1:4" x14ac:dyDescent="0.2">
      <c r="A2790" s="316">
        <v>3672</v>
      </c>
      <c r="B2790" s="316" t="s">
        <v>39476</v>
      </c>
      <c r="C2790" s="316" t="s">
        <v>35763</v>
      </c>
      <c r="D2790" s="591" t="s">
        <v>457</v>
      </c>
    </row>
    <row r="2791" spans="1:4" x14ac:dyDescent="0.2">
      <c r="A2791" s="316">
        <v>3671</v>
      </c>
      <c r="B2791" s="316" t="s">
        <v>39477</v>
      </c>
      <c r="C2791" s="316" t="s">
        <v>35763</v>
      </c>
      <c r="D2791" s="591" t="s">
        <v>1052</v>
      </c>
    </row>
    <row r="2792" spans="1:4" x14ac:dyDescent="0.2">
      <c r="A2792" s="316">
        <v>3673</v>
      </c>
      <c r="B2792" s="316" t="s">
        <v>39478</v>
      </c>
      <c r="C2792" s="316" t="s">
        <v>35763</v>
      </c>
      <c r="D2792" s="591" t="s">
        <v>710</v>
      </c>
    </row>
    <row r="2793" spans="1:4" x14ac:dyDescent="0.2">
      <c r="A2793" s="316">
        <v>38394</v>
      </c>
      <c r="B2793" s="316" t="s">
        <v>39479</v>
      </c>
      <c r="C2793" s="316" t="s">
        <v>35729</v>
      </c>
      <c r="D2793" s="591" t="s">
        <v>39480</v>
      </c>
    </row>
    <row r="2794" spans="1:4" x14ac:dyDescent="0.2">
      <c r="A2794" s="316">
        <v>3729</v>
      </c>
      <c r="B2794" s="316" t="s">
        <v>39481</v>
      </c>
      <c r="C2794" s="316" t="s">
        <v>35729</v>
      </c>
      <c r="D2794" s="591" t="s">
        <v>39482</v>
      </c>
    </row>
    <row r="2795" spans="1:4" x14ac:dyDescent="0.2">
      <c r="A2795" s="316">
        <v>39357</v>
      </c>
      <c r="B2795" s="316" t="s">
        <v>39483</v>
      </c>
      <c r="C2795" s="316" t="s">
        <v>35729</v>
      </c>
      <c r="D2795" s="591" t="s">
        <v>39484</v>
      </c>
    </row>
    <row r="2796" spans="1:4" x14ac:dyDescent="0.2">
      <c r="A2796" s="316">
        <v>39358</v>
      </c>
      <c r="B2796" s="316" t="s">
        <v>39485</v>
      </c>
      <c r="C2796" s="316" t="s">
        <v>35729</v>
      </c>
      <c r="D2796" s="591" t="s">
        <v>39486</v>
      </c>
    </row>
    <row r="2797" spans="1:4" x14ac:dyDescent="0.2">
      <c r="A2797" s="316">
        <v>39356</v>
      </c>
      <c r="B2797" s="316" t="s">
        <v>39487</v>
      </c>
      <c r="C2797" s="316" t="s">
        <v>35729</v>
      </c>
      <c r="D2797" s="591" t="s">
        <v>39488</v>
      </c>
    </row>
    <row r="2798" spans="1:4" x14ac:dyDescent="0.2">
      <c r="A2798" s="316">
        <v>39355</v>
      </c>
      <c r="B2798" s="316" t="s">
        <v>39489</v>
      </c>
      <c r="C2798" s="316" t="s">
        <v>35729</v>
      </c>
      <c r="D2798" s="591" t="s">
        <v>39490</v>
      </c>
    </row>
    <row r="2799" spans="1:4" x14ac:dyDescent="0.2">
      <c r="A2799" s="316">
        <v>39353</v>
      </c>
      <c r="B2799" s="316" t="s">
        <v>39491</v>
      </c>
      <c r="C2799" s="316" t="s">
        <v>35729</v>
      </c>
      <c r="D2799" s="591" t="s">
        <v>39492</v>
      </c>
    </row>
    <row r="2800" spans="1:4" x14ac:dyDescent="0.2">
      <c r="A2800" s="316">
        <v>39354</v>
      </c>
      <c r="B2800" s="316" t="s">
        <v>39493</v>
      </c>
      <c r="C2800" s="316" t="s">
        <v>35729</v>
      </c>
      <c r="D2800" s="591" t="s">
        <v>39494</v>
      </c>
    </row>
    <row r="2801" spans="1:4" x14ac:dyDescent="0.2">
      <c r="A2801" s="316">
        <v>39398</v>
      </c>
      <c r="B2801" s="316" t="s">
        <v>39495</v>
      </c>
      <c r="C2801" s="316" t="s">
        <v>35729</v>
      </c>
      <c r="D2801" s="591" t="s">
        <v>39496</v>
      </c>
    </row>
    <row r="2802" spans="1:4" x14ac:dyDescent="0.2">
      <c r="A2802" s="316">
        <v>13343</v>
      </c>
      <c r="B2802" s="316" t="s">
        <v>39497</v>
      </c>
      <c r="C2802" s="316" t="s">
        <v>35729</v>
      </c>
      <c r="D2802" s="591" t="s">
        <v>39498</v>
      </c>
    </row>
    <row r="2803" spans="1:4" x14ac:dyDescent="0.2">
      <c r="A2803" s="316">
        <v>12118</v>
      </c>
      <c r="B2803" s="316" t="s">
        <v>39499</v>
      </c>
      <c r="C2803" s="316" t="s">
        <v>35729</v>
      </c>
      <c r="D2803" s="591" t="s">
        <v>21328</v>
      </c>
    </row>
    <row r="2804" spans="1:4" x14ac:dyDescent="0.2">
      <c r="A2804" s="316">
        <v>39482</v>
      </c>
      <c r="B2804" s="316" t="s">
        <v>39500</v>
      </c>
      <c r="C2804" s="316" t="s">
        <v>35729</v>
      </c>
      <c r="D2804" s="591" t="s">
        <v>39501</v>
      </c>
    </row>
    <row r="2805" spans="1:4" x14ac:dyDescent="0.2">
      <c r="A2805" s="316">
        <v>39486</v>
      </c>
      <c r="B2805" s="316" t="s">
        <v>39502</v>
      </c>
      <c r="C2805" s="316" t="s">
        <v>35729</v>
      </c>
      <c r="D2805" s="591" t="s">
        <v>39503</v>
      </c>
    </row>
    <row r="2806" spans="1:4" x14ac:dyDescent="0.2">
      <c r="A2806" s="316">
        <v>39483</v>
      </c>
      <c r="B2806" s="316" t="s">
        <v>39504</v>
      </c>
      <c r="C2806" s="316" t="s">
        <v>35729</v>
      </c>
      <c r="D2806" s="591" t="s">
        <v>39505</v>
      </c>
    </row>
    <row r="2807" spans="1:4" x14ac:dyDescent="0.2">
      <c r="A2807" s="316">
        <v>39487</v>
      </c>
      <c r="B2807" s="316" t="s">
        <v>39506</v>
      </c>
      <c r="C2807" s="316" t="s">
        <v>35729</v>
      </c>
      <c r="D2807" s="591" t="s">
        <v>39507</v>
      </c>
    </row>
    <row r="2808" spans="1:4" x14ac:dyDescent="0.2">
      <c r="A2808" s="316">
        <v>39484</v>
      </c>
      <c r="B2808" s="316" t="s">
        <v>39508</v>
      </c>
      <c r="C2808" s="316" t="s">
        <v>35729</v>
      </c>
      <c r="D2808" s="591" t="s">
        <v>39509</v>
      </c>
    </row>
    <row r="2809" spans="1:4" x14ac:dyDescent="0.2">
      <c r="A2809" s="316">
        <v>39488</v>
      </c>
      <c r="B2809" s="316" t="s">
        <v>39510</v>
      </c>
      <c r="C2809" s="316" t="s">
        <v>35729</v>
      </c>
      <c r="D2809" s="591" t="s">
        <v>39511</v>
      </c>
    </row>
    <row r="2810" spans="1:4" x14ac:dyDescent="0.2">
      <c r="A2810" s="316">
        <v>39485</v>
      </c>
      <c r="B2810" s="316" t="s">
        <v>39512</v>
      </c>
      <c r="C2810" s="316" t="s">
        <v>35729</v>
      </c>
      <c r="D2810" s="591" t="s">
        <v>39513</v>
      </c>
    </row>
    <row r="2811" spans="1:4" x14ac:dyDescent="0.2">
      <c r="A2811" s="316">
        <v>39489</v>
      </c>
      <c r="B2811" s="316" t="s">
        <v>39514</v>
      </c>
      <c r="C2811" s="316" t="s">
        <v>35729</v>
      </c>
      <c r="D2811" s="591" t="s">
        <v>39515</v>
      </c>
    </row>
    <row r="2812" spans="1:4" x14ac:dyDescent="0.2">
      <c r="A2812" s="316">
        <v>39494</v>
      </c>
      <c r="B2812" s="316" t="s">
        <v>39516</v>
      </c>
      <c r="C2812" s="316" t="s">
        <v>35729</v>
      </c>
      <c r="D2812" s="591" t="s">
        <v>39517</v>
      </c>
    </row>
    <row r="2813" spans="1:4" x14ac:dyDescent="0.2">
      <c r="A2813" s="316">
        <v>39490</v>
      </c>
      <c r="B2813" s="316" t="s">
        <v>39518</v>
      </c>
      <c r="C2813" s="316" t="s">
        <v>35729</v>
      </c>
      <c r="D2813" s="591" t="s">
        <v>39519</v>
      </c>
    </row>
    <row r="2814" spans="1:4" x14ac:dyDescent="0.2">
      <c r="A2814" s="316">
        <v>39495</v>
      </c>
      <c r="B2814" s="316" t="s">
        <v>39520</v>
      </c>
      <c r="C2814" s="316" t="s">
        <v>35729</v>
      </c>
      <c r="D2814" s="591" t="s">
        <v>39501</v>
      </c>
    </row>
    <row r="2815" spans="1:4" x14ac:dyDescent="0.2">
      <c r="A2815" s="316">
        <v>39491</v>
      </c>
      <c r="B2815" s="316" t="s">
        <v>39521</v>
      </c>
      <c r="C2815" s="316" t="s">
        <v>35729</v>
      </c>
      <c r="D2815" s="591" t="s">
        <v>39522</v>
      </c>
    </row>
    <row r="2816" spans="1:4" x14ac:dyDescent="0.2">
      <c r="A2816" s="316">
        <v>39496</v>
      </c>
      <c r="B2816" s="316" t="s">
        <v>39523</v>
      </c>
      <c r="C2816" s="316" t="s">
        <v>35729</v>
      </c>
      <c r="D2816" s="591" t="s">
        <v>39524</v>
      </c>
    </row>
    <row r="2817" spans="1:4" x14ac:dyDescent="0.2">
      <c r="A2817" s="316">
        <v>39492</v>
      </c>
      <c r="B2817" s="316" t="s">
        <v>39525</v>
      </c>
      <c r="C2817" s="316" t="s">
        <v>35729</v>
      </c>
      <c r="D2817" s="591" t="s">
        <v>39526</v>
      </c>
    </row>
    <row r="2818" spans="1:4" x14ac:dyDescent="0.2">
      <c r="A2818" s="316">
        <v>39497</v>
      </c>
      <c r="B2818" s="316" t="s">
        <v>39527</v>
      </c>
      <c r="C2818" s="316" t="s">
        <v>35729</v>
      </c>
      <c r="D2818" s="591" t="s">
        <v>39528</v>
      </c>
    </row>
    <row r="2819" spans="1:4" x14ac:dyDescent="0.2">
      <c r="A2819" s="316">
        <v>39493</v>
      </c>
      <c r="B2819" s="316" t="s">
        <v>39529</v>
      </c>
      <c r="C2819" s="316" t="s">
        <v>35729</v>
      </c>
      <c r="D2819" s="591" t="s">
        <v>39530</v>
      </c>
    </row>
    <row r="2820" spans="1:4" x14ac:dyDescent="0.2">
      <c r="A2820" s="316">
        <v>39500</v>
      </c>
      <c r="B2820" s="316" t="s">
        <v>39531</v>
      </c>
      <c r="C2820" s="316" t="s">
        <v>35729</v>
      </c>
      <c r="D2820" s="591" t="s">
        <v>39532</v>
      </c>
    </row>
    <row r="2821" spans="1:4" x14ac:dyDescent="0.2">
      <c r="A2821" s="316">
        <v>39498</v>
      </c>
      <c r="B2821" s="316" t="s">
        <v>39533</v>
      </c>
      <c r="C2821" s="316" t="s">
        <v>35729</v>
      </c>
      <c r="D2821" s="591" t="s">
        <v>39534</v>
      </c>
    </row>
    <row r="2822" spans="1:4" x14ac:dyDescent="0.2">
      <c r="A2822" s="316">
        <v>39501</v>
      </c>
      <c r="B2822" s="316" t="s">
        <v>39535</v>
      </c>
      <c r="C2822" s="316" t="s">
        <v>35729</v>
      </c>
      <c r="D2822" s="591" t="s">
        <v>39536</v>
      </c>
    </row>
    <row r="2823" spans="1:4" x14ac:dyDescent="0.2">
      <c r="A2823" s="316">
        <v>39499</v>
      </c>
      <c r="B2823" s="316" t="s">
        <v>39537</v>
      </c>
      <c r="C2823" s="316" t="s">
        <v>35729</v>
      </c>
      <c r="D2823" s="591" t="s">
        <v>39538</v>
      </c>
    </row>
    <row r="2824" spans="1:4" x14ac:dyDescent="0.2">
      <c r="A2824" s="316">
        <v>3733</v>
      </c>
      <c r="B2824" s="316" t="s">
        <v>39539</v>
      </c>
      <c r="C2824" s="316" t="s">
        <v>35746</v>
      </c>
      <c r="D2824" s="591" t="s">
        <v>1003</v>
      </c>
    </row>
    <row r="2825" spans="1:4" x14ac:dyDescent="0.2">
      <c r="A2825" s="316">
        <v>3731</v>
      </c>
      <c r="B2825" s="316" t="s">
        <v>39540</v>
      </c>
      <c r="C2825" s="316" t="s">
        <v>35746</v>
      </c>
      <c r="D2825" s="591" t="s">
        <v>39541</v>
      </c>
    </row>
    <row r="2826" spans="1:4" x14ac:dyDescent="0.2">
      <c r="A2826" s="316">
        <v>38137</v>
      </c>
      <c r="B2826" s="316" t="s">
        <v>39542</v>
      </c>
      <c r="C2826" s="316" t="s">
        <v>35746</v>
      </c>
      <c r="D2826" s="591" t="s">
        <v>39543</v>
      </c>
    </row>
    <row r="2827" spans="1:4" x14ac:dyDescent="0.2">
      <c r="A2827" s="316">
        <v>38135</v>
      </c>
      <c r="B2827" s="316" t="s">
        <v>39544</v>
      </c>
      <c r="C2827" s="316" t="s">
        <v>35746</v>
      </c>
      <c r="D2827" s="591" t="s">
        <v>1004</v>
      </c>
    </row>
    <row r="2828" spans="1:4" x14ac:dyDescent="0.2">
      <c r="A2828" s="316">
        <v>38138</v>
      </c>
      <c r="B2828" s="316" t="s">
        <v>39545</v>
      </c>
      <c r="C2828" s="316" t="s">
        <v>35746</v>
      </c>
      <c r="D2828" s="591" t="s">
        <v>18016</v>
      </c>
    </row>
    <row r="2829" spans="1:4" x14ac:dyDescent="0.2">
      <c r="A2829" s="316">
        <v>3736</v>
      </c>
      <c r="B2829" s="316" t="s">
        <v>39546</v>
      </c>
      <c r="C2829" s="316" t="s">
        <v>35746</v>
      </c>
      <c r="D2829" s="591" t="s">
        <v>17770</v>
      </c>
    </row>
    <row r="2830" spans="1:4" x14ac:dyDescent="0.2">
      <c r="A2830" s="316">
        <v>3741</v>
      </c>
      <c r="B2830" s="316" t="s">
        <v>39547</v>
      </c>
      <c r="C2830" s="316" t="s">
        <v>35746</v>
      </c>
      <c r="D2830" s="591" t="s">
        <v>1087</v>
      </c>
    </row>
    <row r="2831" spans="1:4" x14ac:dyDescent="0.2">
      <c r="A2831" s="316">
        <v>3745</v>
      </c>
      <c r="B2831" s="316" t="s">
        <v>39548</v>
      </c>
      <c r="C2831" s="316" t="s">
        <v>35746</v>
      </c>
      <c r="D2831" s="591" t="s">
        <v>39549</v>
      </c>
    </row>
    <row r="2832" spans="1:4" x14ac:dyDescent="0.2">
      <c r="A2832" s="316">
        <v>3743</v>
      </c>
      <c r="B2832" s="316" t="s">
        <v>39550</v>
      </c>
      <c r="C2832" s="316" t="s">
        <v>35746</v>
      </c>
      <c r="D2832" s="591" t="s">
        <v>6292</v>
      </c>
    </row>
    <row r="2833" spans="1:4" x14ac:dyDescent="0.2">
      <c r="A2833" s="316">
        <v>3744</v>
      </c>
      <c r="B2833" s="316" t="s">
        <v>39551</v>
      </c>
      <c r="C2833" s="316" t="s">
        <v>35746</v>
      </c>
      <c r="D2833" s="591" t="s">
        <v>17706</v>
      </c>
    </row>
    <row r="2834" spans="1:4" x14ac:dyDescent="0.2">
      <c r="A2834" s="316">
        <v>3739</v>
      </c>
      <c r="B2834" s="316" t="s">
        <v>39552</v>
      </c>
      <c r="C2834" s="316" t="s">
        <v>35746</v>
      </c>
      <c r="D2834" s="591" t="s">
        <v>18836</v>
      </c>
    </row>
    <row r="2835" spans="1:4" x14ac:dyDescent="0.2">
      <c r="A2835" s="316">
        <v>3737</v>
      </c>
      <c r="B2835" s="316" t="s">
        <v>39553</v>
      </c>
      <c r="C2835" s="316" t="s">
        <v>35746</v>
      </c>
      <c r="D2835" s="591" t="s">
        <v>14189</v>
      </c>
    </row>
    <row r="2836" spans="1:4" x14ac:dyDescent="0.2">
      <c r="A2836" s="316">
        <v>3738</v>
      </c>
      <c r="B2836" s="316" t="s">
        <v>39554</v>
      </c>
      <c r="C2836" s="316" t="s">
        <v>35746</v>
      </c>
      <c r="D2836" s="591" t="s">
        <v>39555</v>
      </c>
    </row>
    <row r="2837" spans="1:4" x14ac:dyDescent="0.2">
      <c r="A2837" s="316">
        <v>3747</v>
      </c>
      <c r="B2837" s="316" t="s">
        <v>39556</v>
      </c>
      <c r="C2837" s="316" t="s">
        <v>35746</v>
      </c>
      <c r="D2837" s="591" t="s">
        <v>17706</v>
      </c>
    </row>
    <row r="2838" spans="1:4" x14ac:dyDescent="0.2">
      <c r="A2838" s="316">
        <v>11649</v>
      </c>
      <c r="B2838" s="316" t="s">
        <v>39557</v>
      </c>
      <c r="C2838" s="316" t="s">
        <v>35729</v>
      </c>
      <c r="D2838" s="591" t="s">
        <v>39558</v>
      </c>
    </row>
    <row r="2839" spans="1:4" x14ac:dyDescent="0.2">
      <c r="A2839" s="316">
        <v>11650</v>
      </c>
      <c r="B2839" s="316" t="s">
        <v>39559</v>
      </c>
      <c r="C2839" s="316" t="s">
        <v>35729</v>
      </c>
      <c r="D2839" s="591" t="s">
        <v>39560</v>
      </c>
    </row>
    <row r="2840" spans="1:4" x14ac:dyDescent="0.2">
      <c r="A2840" s="316">
        <v>3742</v>
      </c>
      <c r="B2840" s="316" t="s">
        <v>39561</v>
      </c>
      <c r="C2840" s="316" t="s">
        <v>35746</v>
      </c>
      <c r="D2840" s="591" t="s">
        <v>2889</v>
      </c>
    </row>
    <row r="2841" spans="1:4" x14ac:dyDescent="0.2">
      <c r="A2841" s="316">
        <v>3746</v>
      </c>
      <c r="B2841" s="316" t="s">
        <v>39562</v>
      </c>
      <c r="C2841" s="316" t="s">
        <v>35746</v>
      </c>
      <c r="D2841" s="591" t="s">
        <v>39563</v>
      </c>
    </row>
    <row r="2842" spans="1:4" x14ac:dyDescent="0.2">
      <c r="A2842" s="316">
        <v>21106</v>
      </c>
      <c r="B2842" s="316" t="s">
        <v>39564</v>
      </c>
      <c r="C2842" s="316" t="s">
        <v>35818</v>
      </c>
      <c r="D2842" s="591" t="s">
        <v>6449</v>
      </c>
    </row>
    <row r="2843" spans="1:4" x14ac:dyDescent="0.2">
      <c r="A2843" s="316">
        <v>3755</v>
      </c>
      <c r="B2843" s="316" t="s">
        <v>39565</v>
      </c>
      <c r="C2843" s="316" t="s">
        <v>35729</v>
      </c>
      <c r="D2843" s="591" t="s">
        <v>1484</v>
      </c>
    </row>
    <row r="2844" spans="1:4" x14ac:dyDescent="0.2">
      <c r="A2844" s="316">
        <v>3750</v>
      </c>
      <c r="B2844" s="316" t="s">
        <v>39566</v>
      </c>
      <c r="C2844" s="316" t="s">
        <v>35729</v>
      </c>
      <c r="D2844" s="591" t="s">
        <v>1138</v>
      </c>
    </row>
    <row r="2845" spans="1:4" x14ac:dyDescent="0.2">
      <c r="A2845" s="316">
        <v>3756</v>
      </c>
      <c r="B2845" s="316" t="s">
        <v>39567</v>
      </c>
      <c r="C2845" s="316" t="s">
        <v>35729</v>
      </c>
      <c r="D2845" s="591" t="s">
        <v>39568</v>
      </c>
    </row>
    <row r="2846" spans="1:4" x14ac:dyDescent="0.2">
      <c r="A2846" s="316">
        <v>39377</v>
      </c>
      <c r="B2846" s="316" t="s">
        <v>39569</v>
      </c>
      <c r="C2846" s="316" t="s">
        <v>35729</v>
      </c>
      <c r="D2846" s="591" t="s">
        <v>39570</v>
      </c>
    </row>
    <row r="2847" spans="1:4" x14ac:dyDescent="0.2">
      <c r="A2847" s="316">
        <v>38191</v>
      </c>
      <c r="B2847" s="316" t="s">
        <v>39571</v>
      </c>
      <c r="C2847" s="316" t="s">
        <v>35729</v>
      </c>
      <c r="D2847" s="591" t="s">
        <v>2544</v>
      </c>
    </row>
    <row r="2848" spans="1:4" x14ac:dyDescent="0.2">
      <c r="A2848" s="316">
        <v>39381</v>
      </c>
      <c r="B2848" s="316" t="s">
        <v>39572</v>
      </c>
      <c r="C2848" s="316" t="s">
        <v>35729</v>
      </c>
      <c r="D2848" s="591" t="s">
        <v>18063</v>
      </c>
    </row>
    <row r="2849" spans="1:4" x14ac:dyDescent="0.2">
      <c r="A2849" s="316">
        <v>38780</v>
      </c>
      <c r="B2849" s="316" t="s">
        <v>39573</v>
      </c>
      <c r="C2849" s="316" t="s">
        <v>35729</v>
      </c>
      <c r="D2849" s="591" t="s">
        <v>39574</v>
      </c>
    </row>
    <row r="2850" spans="1:4" x14ac:dyDescent="0.2">
      <c r="A2850" s="316">
        <v>38781</v>
      </c>
      <c r="B2850" s="316" t="s">
        <v>39575</v>
      </c>
      <c r="C2850" s="316" t="s">
        <v>35729</v>
      </c>
      <c r="D2850" s="591" t="s">
        <v>39576</v>
      </c>
    </row>
    <row r="2851" spans="1:4" x14ac:dyDescent="0.2">
      <c r="A2851" s="316">
        <v>38192</v>
      </c>
      <c r="B2851" s="316" t="s">
        <v>39577</v>
      </c>
      <c r="C2851" s="316" t="s">
        <v>35729</v>
      </c>
      <c r="D2851" s="591" t="s">
        <v>14789</v>
      </c>
    </row>
    <row r="2852" spans="1:4" x14ac:dyDescent="0.2">
      <c r="A2852" s="316">
        <v>3753</v>
      </c>
      <c r="B2852" s="316" t="s">
        <v>39578</v>
      </c>
      <c r="C2852" s="316" t="s">
        <v>35729</v>
      </c>
      <c r="D2852" s="591" t="s">
        <v>702</v>
      </c>
    </row>
    <row r="2853" spans="1:4" x14ac:dyDescent="0.2">
      <c r="A2853" s="316">
        <v>38782</v>
      </c>
      <c r="B2853" s="316" t="s">
        <v>39579</v>
      </c>
      <c r="C2853" s="316" t="s">
        <v>35729</v>
      </c>
      <c r="D2853" s="591" t="s">
        <v>6768</v>
      </c>
    </row>
    <row r="2854" spans="1:4" x14ac:dyDescent="0.2">
      <c r="A2854" s="316">
        <v>38778</v>
      </c>
      <c r="B2854" s="316" t="s">
        <v>39580</v>
      </c>
      <c r="C2854" s="316" t="s">
        <v>35729</v>
      </c>
      <c r="D2854" s="591" t="s">
        <v>3828</v>
      </c>
    </row>
    <row r="2855" spans="1:4" x14ac:dyDescent="0.2">
      <c r="A2855" s="316">
        <v>38779</v>
      </c>
      <c r="B2855" s="316" t="s">
        <v>39581</v>
      </c>
      <c r="C2855" s="316" t="s">
        <v>35729</v>
      </c>
      <c r="D2855" s="591" t="s">
        <v>358</v>
      </c>
    </row>
    <row r="2856" spans="1:4" x14ac:dyDescent="0.2">
      <c r="A2856" s="316">
        <v>39388</v>
      </c>
      <c r="B2856" s="316" t="s">
        <v>39582</v>
      </c>
      <c r="C2856" s="316" t="s">
        <v>35729</v>
      </c>
      <c r="D2856" s="591" t="s">
        <v>39583</v>
      </c>
    </row>
    <row r="2857" spans="1:4" x14ac:dyDescent="0.2">
      <c r="A2857" s="316">
        <v>39387</v>
      </c>
      <c r="B2857" s="316" t="s">
        <v>39584</v>
      </c>
      <c r="C2857" s="316" t="s">
        <v>35729</v>
      </c>
      <c r="D2857" s="591" t="s">
        <v>843</v>
      </c>
    </row>
    <row r="2858" spans="1:4" x14ac:dyDescent="0.2">
      <c r="A2858" s="316">
        <v>39386</v>
      </c>
      <c r="B2858" s="316" t="s">
        <v>39585</v>
      </c>
      <c r="C2858" s="316" t="s">
        <v>35729</v>
      </c>
      <c r="D2858" s="591" t="s">
        <v>14556</v>
      </c>
    </row>
    <row r="2859" spans="1:4" x14ac:dyDescent="0.2">
      <c r="A2859" s="316">
        <v>38194</v>
      </c>
      <c r="B2859" s="316" t="s">
        <v>39586</v>
      </c>
      <c r="C2859" s="316" t="s">
        <v>35729</v>
      </c>
      <c r="D2859" s="591" t="s">
        <v>18132</v>
      </c>
    </row>
    <row r="2860" spans="1:4" x14ac:dyDescent="0.2">
      <c r="A2860" s="316">
        <v>38193</v>
      </c>
      <c r="B2860" s="316" t="s">
        <v>39587</v>
      </c>
      <c r="C2860" s="316" t="s">
        <v>35729</v>
      </c>
      <c r="D2860" s="591" t="s">
        <v>992</v>
      </c>
    </row>
    <row r="2861" spans="1:4" x14ac:dyDescent="0.2">
      <c r="A2861" s="316">
        <v>12216</v>
      </c>
      <c r="B2861" s="316" t="s">
        <v>39588</v>
      </c>
      <c r="C2861" s="316" t="s">
        <v>35729</v>
      </c>
      <c r="D2861" s="591" t="s">
        <v>39589</v>
      </c>
    </row>
    <row r="2862" spans="1:4" x14ac:dyDescent="0.2">
      <c r="A2862" s="316">
        <v>3757</v>
      </c>
      <c r="B2862" s="316" t="s">
        <v>39590</v>
      </c>
      <c r="C2862" s="316" t="s">
        <v>35729</v>
      </c>
      <c r="D2862" s="591" t="s">
        <v>38327</v>
      </c>
    </row>
    <row r="2863" spans="1:4" x14ac:dyDescent="0.2">
      <c r="A2863" s="316">
        <v>3758</v>
      </c>
      <c r="B2863" s="316" t="s">
        <v>39591</v>
      </c>
      <c r="C2863" s="316" t="s">
        <v>35729</v>
      </c>
      <c r="D2863" s="591" t="s">
        <v>36505</v>
      </c>
    </row>
    <row r="2864" spans="1:4" x14ac:dyDescent="0.2">
      <c r="A2864" s="316">
        <v>12214</v>
      </c>
      <c r="B2864" s="316" t="s">
        <v>39592</v>
      </c>
      <c r="C2864" s="316" t="s">
        <v>35729</v>
      </c>
      <c r="D2864" s="591" t="s">
        <v>33991</v>
      </c>
    </row>
    <row r="2865" spans="1:4" x14ac:dyDescent="0.2">
      <c r="A2865" s="316">
        <v>3749</v>
      </c>
      <c r="B2865" s="316" t="s">
        <v>39593</v>
      </c>
      <c r="C2865" s="316" t="s">
        <v>35729</v>
      </c>
      <c r="D2865" s="591" t="s">
        <v>33042</v>
      </c>
    </row>
    <row r="2866" spans="1:4" x14ac:dyDescent="0.2">
      <c r="A2866" s="316">
        <v>3751</v>
      </c>
      <c r="B2866" s="316" t="s">
        <v>39594</v>
      </c>
      <c r="C2866" s="316" t="s">
        <v>35729</v>
      </c>
      <c r="D2866" s="591" t="s">
        <v>31064</v>
      </c>
    </row>
    <row r="2867" spans="1:4" x14ac:dyDescent="0.2">
      <c r="A2867" s="316">
        <v>39376</v>
      </c>
      <c r="B2867" s="316" t="s">
        <v>39595</v>
      </c>
      <c r="C2867" s="316" t="s">
        <v>35729</v>
      </c>
      <c r="D2867" s="591" t="s">
        <v>24937</v>
      </c>
    </row>
    <row r="2868" spans="1:4" x14ac:dyDescent="0.2">
      <c r="A2868" s="316">
        <v>3752</v>
      </c>
      <c r="B2868" s="316" t="s">
        <v>39596</v>
      </c>
      <c r="C2868" s="316" t="s">
        <v>35729</v>
      </c>
      <c r="D2868" s="591" t="s">
        <v>29848</v>
      </c>
    </row>
    <row r="2869" spans="1:4" x14ac:dyDescent="0.2">
      <c r="A2869" s="316">
        <v>746</v>
      </c>
      <c r="B2869" s="316" t="s">
        <v>39597</v>
      </c>
      <c r="C2869" s="316" t="s">
        <v>35729</v>
      </c>
      <c r="D2869" s="591" t="s">
        <v>22863</v>
      </c>
    </row>
    <row r="2870" spans="1:4" x14ac:dyDescent="0.2">
      <c r="A2870" s="316">
        <v>36521</v>
      </c>
      <c r="B2870" s="316" t="s">
        <v>39598</v>
      </c>
      <c r="C2870" s="316" t="s">
        <v>35729</v>
      </c>
      <c r="D2870" s="591" t="s">
        <v>39599</v>
      </c>
    </row>
    <row r="2871" spans="1:4" x14ac:dyDescent="0.2">
      <c r="A2871" s="316">
        <v>36794</v>
      </c>
      <c r="B2871" s="316" t="s">
        <v>39600</v>
      </c>
      <c r="C2871" s="316" t="s">
        <v>35729</v>
      </c>
      <c r="D2871" s="591" t="s">
        <v>39601</v>
      </c>
    </row>
    <row r="2872" spans="1:4" x14ac:dyDescent="0.2">
      <c r="A2872" s="316">
        <v>10426</v>
      </c>
      <c r="B2872" s="316" t="s">
        <v>39602</v>
      </c>
      <c r="C2872" s="316" t="s">
        <v>35729</v>
      </c>
      <c r="D2872" s="591" t="s">
        <v>39603</v>
      </c>
    </row>
    <row r="2873" spans="1:4" x14ac:dyDescent="0.2">
      <c r="A2873" s="316">
        <v>10425</v>
      </c>
      <c r="B2873" s="316" t="s">
        <v>39604</v>
      </c>
      <c r="C2873" s="316" t="s">
        <v>35729</v>
      </c>
      <c r="D2873" s="591" t="s">
        <v>25869</v>
      </c>
    </row>
    <row r="2874" spans="1:4" x14ac:dyDescent="0.2">
      <c r="A2874" s="316">
        <v>10431</v>
      </c>
      <c r="B2874" s="316" t="s">
        <v>39605</v>
      </c>
      <c r="C2874" s="316" t="s">
        <v>35729</v>
      </c>
      <c r="D2874" s="591" t="s">
        <v>39606</v>
      </c>
    </row>
    <row r="2875" spans="1:4" x14ac:dyDescent="0.2">
      <c r="A2875" s="316">
        <v>10429</v>
      </c>
      <c r="B2875" s="316" t="s">
        <v>39607</v>
      </c>
      <c r="C2875" s="316" t="s">
        <v>35729</v>
      </c>
      <c r="D2875" s="591" t="s">
        <v>39608</v>
      </c>
    </row>
    <row r="2876" spans="1:4" x14ac:dyDescent="0.2">
      <c r="A2876" s="316">
        <v>20269</v>
      </c>
      <c r="B2876" s="316" t="s">
        <v>39609</v>
      </c>
      <c r="C2876" s="316" t="s">
        <v>35729</v>
      </c>
      <c r="D2876" s="591" t="s">
        <v>31066</v>
      </c>
    </row>
    <row r="2877" spans="1:4" x14ac:dyDescent="0.2">
      <c r="A2877" s="316">
        <v>20270</v>
      </c>
      <c r="B2877" s="316" t="s">
        <v>39610</v>
      </c>
      <c r="C2877" s="316" t="s">
        <v>35729</v>
      </c>
      <c r="D2877" s="591" t="s">
        <v>39611</v>
      </c>
    </row>
    <row r="2878" spans="1:4" x14ac:dyDescent="0.2">
      <c r="A2878" s="316">
        <v>11696</v>
      </c>
      <c r="B2878" s="316" t="s">
        <v>39612</v>
      </c>
      <c r="C2878" s="316" t="s">
        <v>35729</v>
      </c>
      <c r="D2878" s="591" t="s">
        <v>32176</v>
      </c>
    </row>
    <row r="2879" spans="1:4" x14ac:dyDescent="0.2">
      <c r="A2879" s="316">
        <v>10427</v>
      </c>
      <c r="B2879" s="316" t="s">
        <v>39613</v>
      </c>
      <c r="C2879" s="316" t="s">
        <v>35729</v>
      </c>
      <c r="D2879" s="591" t="s">
        <v>32857</v>
      </c>
    </row>
    <row r="2880" spans="1:4" x14ac:dyDescent="0.2">
      <c r="A2880" s="316">
        <v>10428</v>
      </c>
      <c r="B2880" s="316" t="s">
        <v>39614</v>
      </c>
      <c r="C2880" s="316" t="s">
        <v>35729</v>
      </c>
      <c r="D2880" s="591" t="s">
        <v>39615</v>
      </c>
    </row>
    <row r="2881" spans="1:4" x14ac:dyDescent="0.2">
      <c r="A2881" s="316">
        <v>2354</v>
      </c>
      <c r="B2881" s="316" t="s">
        <v>39616</v>
      </c>
      <c r="C2881" s="316" t="s">
        <v>35749</v>
      </c>
      <c r="D2881" s="591" t="s">
        <v>4266</v>
      </c>
    </row>
    <row r="2882" spans="1:4" x14ac:dyDescent="0.2">
      <c r="A2882" s="316">
        <v>40932</v>
      </c>
      <c r="B2882" s="316" t="s">
        <v>39617</v>
      </c>
      <c r="C2882" s="316" t="s">
        <v>35979</v>
      </c>
      <c r="D2882" s="591" t="s">
        <v>22885</v>
      </c>
    </row>
    <row r="2883" spans="1:4" x14ac:dyDescent="0.2">
      <c r="A2883" s="316">
        <v>10853</v>
      </c>
      <c r="B2883" s="316" t="s">
        <v>39618</v>
      </c>
      <c r="C2883" s="316" t="s">
        <v>35729</v>
      </c>
      <c r="D2883" s="591" t="s">
        <v>39619</v>
      </c>
    </row>
    <row r="2884" spans="1:4" x14ac:dyDescent="0.2">
      <c r="A2884" s="316">
        <v>5093</v>
      </c>
      <c r="B2884" s="316" t="s">
        <v>39620</v>
      </c>
      <c r="C2884" s="316" t="s">
        <v>36356</v>
      </c>
      <c r="D2884" s="591" t="s">
        <v>1391</v>
      </c>
    </row>
    <row r="2885" spans="1:4" x14ac:dyDescent="0.2">
      <c r="A2885" s="316">
        <v>37768</v>
      </c>
      <c r="B2885" s="316" t="s">
        <v>39621</v>
      </c>
      <c r="C2885" s="316" t="s">
        <v>35729</v>
      </c>
      <c r="D2885" s="591" t="s">
        <v>39622</v>
      </c>
    </row>
    <row r="2886" spans="1:4" x14ac:dyDescent="0.2">
      <c r="A2886" s="316">
        <v>37773</v>
      </c>
      <c r="B2886" s="316" t="s">
        <v>39623</v>
      </c>
      <c r="C2886" s="316" t="s">
        <v>35729</v>
      </c>
      <c r="D2886" s="591" t="s">
        <v>39624</v>
      </c>
    </row>
    <row r="2887" spans="1:4" x14ac:dyDescent="0.2">
      <c r="A2887" s="316">
        <v>37769</v>
      </c>
      <c r="B2887" s="316" t="s">
        <v>39625</v>
      </c>
      <c r="C2887" s="316" t="s">
        <v>35729</v>
      </c>
      <c r="D2887" s="591" t="s">
        <v>39626</v>
      </c>
    </row>
    <row r="2888" spans="1:4" x14ac:dyDescent="0.2">
      <c r="A2888" s="316">
        <v>37770</v>
      </c>
      <c r="B2888" s="316" t="s">
        <v>39627</v>
      </c>
      <c r="C2888" s="316" t="s">
        <v>35729</v>
      </c>
      <c r="D2888" s="591" t="s">
        <v>39628</v>
      </c>
    </row>
    <row r="2889" spans="1:4" x14ac:dyDescent="0.2">
      <c r="A2889" s="316">
        <v>38382</v>
      </c>
      <c r="B2889" s="316" t="s">
        <v>39629</v>
      </c>
      <c r="C2889" s="316" t="s">
        <v>35729</v>
      </c>
      <c r="D2889" s="591" t="s">
        <v>591</v>
      </c>
    </row>
    <row r="2890" spans="1:4" x14ac:dyDescent="0.2">
      <c r="A2890" s="316">
        <v>6091</v>
      </c>
      <c r="B2890" s="316" t="s">
        <v>39630</v>
      </c>
      <c r="C2890" s="316" t="s">
        <v>35820</v>
      </c>
      <c r="D2890" s="591" t="s">
        <v>25620</v>
      </c>
    </row>
    <row r="2891" spans="1:4" x14ac:dyDescent="0.2">
      <c r="A2891" s="316">
        <v>38383</v>
      </c>
      <c r="B2891" s="316" t="s">
        <v>39631</v>
      </c>
      <c r="C2891" s="316" t="s">
        <v>35729</v>
      </c>
      <c r="D2891" s="591" t="s">
        <v>19573</v>
      </c>
    </row>
    <row r="2892" spans="1:4" x14ac:dyDescent="0.2">
      <c r="A2892" s="316">
        <v>3768</v>
      </c>
      <c r="B2892" s="316" t="s">
        <v>39632</v>
      </c>
      <c r="C2892" s="316" t="s">
        <v>35729</v>
      </c>
      <c r="D2892" s="591" t="s">
        <v>448</v>
      </c>
    </row>
    <row r="2893" spans="1:4" x14ac:dyDescent="0.2">
      <c r="A2893" s="316">
        <v>3767</v>
      </c>
      <c r="B2893" s="316" t="s">
        <v>39633</v>
      </c>
      <c r="C2893" s="316" t="s">
        <v>35729</v>
      </c>
      <c r="D2893" s="591" t="s">
        <v>456</v>
      </c>
    </row>
    <row r="2894" spans="1:4" x14ac:dyDescent="0.2">
      <c r="A2894" s="316">
        <v>13192</v>
      </c>
      <c r="B2894" s="316" t="s">
        <v>39634</v>
      </c>
      <c r="C2894" s="316" t="s">
        <v>35729</v>
      </c>
      <c r="D2894" s="591" t="s">
        <v>39635</v>
      </c>
    </row>
    <row r="2895" spans="1:4" x14ac:dyDescent="0.2">
      <c r="A2895" s="316">
        <v>38413</v>
      </c>
      <c r="B2895" s="316" t="s">
        <v>39636</v>
      </c>
      <c r="C2895" s="316" t="s">
        <v>35729</v>
      </c>
      <c r="D2895" s="591" t="s">
        <v>39637</v>
      </c>
    </row>
    <row r="2896" spans="1:4" x14ac:dyDescent="0.2">
      <c r="A2896" s="316">
        <v>42440</v>
      </c>
      <c r="B2896" s="316" t="s">
        <v>39638</v>
      </c>
      <c r="C2896" s="316" t="s">
        <v>35729</v>
      </c>
      <c r="D2896" s="591" t="s">
        <v>39639</v>
      </c>
    </row>
    <row r="2897" spans="1:4" x14ac:dyDescent="0.2">
      <c r="A2897" s="316">
        <v>20193</v>
      </c>
      <c r="B2897" s="316" t="s">
        <v>39640</v>
      </c>
      <c r="C2897" s="316" t="s">
        <v>39641</v>
      </c>
      <c r="D2897" s="591" t="s">
        <v>233</v>
      </c>
    </row>
    <row r="2898" spans="1:4" x14ac:dyDescent="0.2">
      <c r="A2898" s="316">
        <v>10527</v>
      </c>
      <c r="B2898" s="316" t="s">
        <v>39642</v>
      </c>
      <c r="C2898" s="316" t="s">
        <v>39643</v>
      </c>
      <c r="D2898" s="591" t="s">
        <v>1020</v>
      </c>
    </row>
    <row r="2899" spans="1:4" x14ac:dyDescent="0.2">
      <c r="A2899" s="316">
        <v>41805</v>
      </c>
      <c r="B2899" s="316" t="s">
        <v>39644</v>
      </c>
      <c r="C2899" s="316" t="s">
        <v>35979</v>
      </c>
      <c r="D2899" s="591" t="s">
        <v>21953</v>
      </c>
    </row>
    <row r="2900" spans="1:4" x14ac:dyDescent="0.2">
      <c r="A2900" s="316">
        <v>40271</v>
      </c>
      <c r="B2900" s="316" t="s">
        <v>39645</v>
      </c>
      <c r="C2900" s="316" t="s">
        <v>35979</v>
      </c>
      <c r="D2900" s="591" t="s">
        <v>290</v>
      </c>
    </row>
    <row r="2901" spans="1:4" x14ac:dyDescent="0.2">
      <c r="A2901" s="316">
        <v>40287</v>
      </c>
      <c r="B2901" s="316" t="s">
        <v>39646</v>
      </c>
      <c r="C2901" s="316" t="s">
        <v>35979</v>
      </c>
      <c r="D2901" s="591" t="s">
        <v>493</v>
      </c>
    </row>
    <row r="2902" spans="1:4" x14ac:dyDescent="0.2">
      <c r="A2902" s="316">
        <v>40295</v>
      </c>
      <c r="B2902" s="316" t="s">
        <v>39647</v>
      </c>
      <c r="C2902" s="316" t="s">
        <v>35749</v>
      </c>
      <c r="D2902" s="591" t="s">
        <v>27203</v>
      </c>
    </row>
    <row r="2903" spans="1:4" x14ac:dyDescent="0.2">
      <c r="A2903" s="316">
        <v>745</v>
      </c>
      <c r="B2903" s="316" t="s">
        <v>39648</v>
      </c>
      <c r="C2903" s="316" t="s">
        <v>35749</v>
      </c>
      <c r="D2903" s="591" t="s">
        <v>376</v>
      </c>
    </row>
    <row r="2904" spans="1:4" x14ac:dyDescent="0.2">
      <c r="A2904" s="316">
        <v>4084</v>
      </c>
      <c r="B2904" s="316" t="s">
        <v>39649</v>
      </c>
      <c r="C2904" s="316" t="s">
        <v>35749</v>
      </c>
      <c r="D2904" s="591" t="s">
        <v>183</v>
      </c>
    </row>
    <row r="2905" spans="1:4" x14ac:dyDescent="0.2">
      <c r="A2905" s="316">
        <v>743</v>
      </c>
      <c r="B2905" s="316" t="s">
        <v>39650</v>
      </c>
      <c r="C2905" s="316" t="s">
        <v>35749</v>
      </c>
      <c r="D2905" s="591" t="s">
        <v>183</v>
      </c>
    </row>
    <row r="2906" spans="1:4" x14ac:dyDescent="0.2">
      <c r="A2906" s="316">
        <v>40293</v>
      </c>
      <c r="B2906" s="316" t="s">
        <v>39651</v>
      </c>
      <c r="C2906" s="316" t="s">
        <v>35749</v>
      </c>
      <c r="D2906" s="591" t="s">
        <v>337</v>
      </c>
    </row>
    <row r="2907" spans="1:4" x14ac:dyDescent="0.2">
      <c r="A2907" s="316">
        <v>40294</v>
      </c>
      <c r="B2907" s="316" t="s">
        <v>39652</v>
      </c>
      <c r="C2907" s="316" t="s">
        <v>35749</v>
      </c>
      <c r="D2907" s="591" t="s">
        <v>183</v>
      </c>
    </row>
    <row r="2908" spans="1:4" x14ac:dyDescent="0.2">
      <c r="A2908" s="316">
        <v>4085</v>
      </c>
      <c r="B2908" s="316" t="s">
        <v>39653</v>
      </c>
      <c r="C2908" s="316" t="s">
        <v>35749</v>
      </c>
      <c r="D2908" s="591" t="s">
        <v>1074</v>
      </c>
    </row>
    <row r="2909" spans="1:4" x14ac:dyDescent="0.2">
      <c r="A2909" s="316">
        <v>10775</v>
      </c>
      <c r="B2909" s="316" t="s">
        <v>39654</v>
      </c>
      <c r="C2909" s="316" t="s">
        <v>35979</v>
      </c>
      <c r="D2909" s="591" t="s">
        <v>39655</v>
      </c>
    </row>
    <row r="2910" spans="1:4" x14ac:dyDescent="0.2">
      <c r="A2910" s="316">
        <v>10776</v>
      </c>
      <c r="B2910" s="316" t="s">
        <v>39656</v>
      </c>
      <c r="C2910" s="316" t="s">
        <v>35979</v>
      </c>
      <c r="D2910" s="591" t="s">
        <v>39657</v>
      </c>
    </row>
    <row r="2911" spans="1:4" x14ac:dyDescent="0.2">
      <c r="A2911" s="316">
        <v>10779</v>
      </c>
      <c r="B2911" s="316" t="s">
        <v>39658</v>
      </c>
      <c r="C2911" s="316" t="s">
        <v>35979</v>
      </c>
      <c r="D2911" s="591" t="s">
        <v>39659</v>
      </c>
    </row>
    <row r="2912" spans="1:4" x14ac:dyDescent="0.2">
      <c r="A2912" s="316">
        <v>10777</v>
      </c>
      <c r="B2912" s="316" t="s">
        <v>39660</v>
      </c>
      <c r="C2912" s="316" t="s">
        <v>35979</v>
      </c>
      <c r="D2912" s="591" t="s">
        <v>39661</v>
      </c>
    </row>
    <row r="2913" spans="1:4" x14ac:dyDescent="0.2">
      <c r="A2913" s="316">
        <v>10778</v>
      </c>
      <c r="B2913" s="316" t="s">
        <v>39662</v>
      </c>
      <c r="C2913" s="316" t="s">
        <v>35979</v>
      </c>
      <c r="D2913" s="591" t="s">
        <v>39659</v>
      </c>
    </row>
    <row r="2914" spans="1:4" x14ac:dyDescent="0.2">
      <c r="A2914" s="316">
        <v>40339</v>
      </c>
      <c r="B2914" s="316" t="s">
        <v>39663</v>
      </c>
      <c r="C2914" s="316" t="s">
        <v>35979</v>
      </c>
      <c r="D2914" s="591" t="s">
        <v>493</v>
      </c>
    </row>
    <row r="2915" spans="1:4" x14ac:dyDescent="0.2">
      <c r="A2915" s="316">
        <v>3355</v>
      </c>
      <c r="B2915" s="316" t="s">
        <v>39664</v>
      </c>
      <c r="C2915" s="316" t="s">
        <v>35749</v>
      </c>
      <c r="D2915" s="591" t="s">
        <v>13907</v>
      </c>
    </row>
    <row r="2916" spans="1:4" x14ac:dyDescent="0.2">
      <c r="A2916" s="316">
        <v>39814</v>
      </c>
      <c r="B2916" s="316" t="s">
        <v>39665</v>
      </c>
      <c r="C2916" s="316" t="s">
        <v>35749</v>
      </c>
      <c r="D2916" s="591" t="s">
        <v>39666</v>
      </c>
    </row>
    <row r="2917" spans="1:4" x14ac:dyDescent="0.2">
      <c r="A2917" s="316">
        <v>10749</v>
      </c>
      <c r="B2917" s="316" t="s">
        <v>39667</v>
      </c>
      <c r="C2917" s="316" t="s">
        <v>35979</v>
      </c>
      <c r="D2917" s="591" t="s">
        <v>1027</v>
      </c>
    </row>
    <row r="2918" spans="1:4" x14ac:dyDescent="0.2">
      <c r="A2918" s="316">
        <v>40290</v>
      </c>
      <c r="B2918" s="316" t="s">
        <v>39668</v>
      </c>
      <c r="C2918" s="316" t="s">
        <v>35979</v>
      </c>
      <c r="D2918" s="591" t="s">
        <v>1028</v>
      </c>
    </row>
    <row r="2919" spans="1:4" x14ac:dyDescent="0.2">
      <c r="A2919" s="316">
        <v>3346</v>
      </c>
      <c r="B2919" s="316" t="s">
        <v>39669</v>
      </c>
      <c r="C2919" s="316" t="s">
        <v>35749</v>
      </c>
      <c r="D2919" s="591" t="s">
        <v>27664</v>
      </c>
    </row>
    <row r="2920" spans="1:4" x14ac:dyDescent="0.2">
      <c r="A2920" s="316">
        <v>3348</v>
      </c>
      <c r="B2920" s="316" t="s">
        <v>39670</v>
      </c>
      <c r="C2920" s="316" t="s">
        <v>35749</v>
      </c>
      <c r="D2920" s="591" t="s">
        <v>39671</v>
      </c>
    </row>
    <row r="2921" spans="1:4" x14ac:dyDescent="0.2">
      <c r="A2921" s="316">
        <v>3345</v>
      </c>
      <c r="B2921" s="316" t="s">
        <v>39672</v>
      </c>
      <c r="C2921" s="316" t="s">
        <v>35749</v>
      </c>
      <c r="D2921" s="591" t="s">
        <v>5452</v>
      </c>
    </row>
    <row r="2922" spans="1:4" x14ac:dyDescent="0.2">
      <c r="A2922" s="316">
        <v>39833</v>
      </c>
      <c r="B2922" s="316" t="s">
        <v>39673</v>
      </c>
      <c r="C2922" s="316" t="s">
        <v>35749</v>
      </c>
      <c r="D2922" s="591" t="s">
        <v>39674</v>
      </c>
    </row>
    <row r="2923" spans="1:4" x14ac:dyDescent="0.2">
      <c r="A2923" s="316">
        <v>39834</v>
      </c>
      <c r="B2923" s="316" t="s">
        <v>39675</v>
      </c>
      <c r="C2923" s="316" t="s">
        <v>35749</v>
      </c>
      <c r="D2923" s="591" t="s">
        <v>39666</v>
      </c>
    </row>
    <row r="2924" spans="1:4" x14ac:dyDescent="0.2">
      <c r="A2924" s="316">
        <v>39835</v>
      </c>
      <c r="B2924" s="316" t="s">
        <v>39676</v>
      </c>
      <c r="C2924" s="316" t="s">
        <v>35749</v>
      </c>
      <c r="D2924" s="591" t="s">
        <v>13868</v>
      </c>
    </row>
    <row r="2925" spans="1:4" x14ac:dyDescent="0.2">
      <c r="A2925" s="316">
        <v>7252</v>
      </c>
      <c r="B2925" s="316" t="s">
        <v>39677</v>
      </c>
      <c r="C2925" s="316" t="s">
        <v>35749</v>
      </c>
      <c r="D2925" s="591" t="s">
        <v>202</v>
      </c>
    </row>
    <row r="2926" spans="1:4" x14ac:dyDescent="0.2">
      <c r="A2926" s="316">
        <v>4778</v>
      </c>
      <c r="B2926" s="316" t="s">
        <v>39678</v>
      </c>
      <c r="C2926" s="316" t="s">
        <v>35749</v>
      </c>
      <c r="D2926" s="591" t="s">
        <v>13643</v>
      </c>
    </row>
    <row r="2927" spans="1:4" x14ac:dyDescent="0.2">
      <c r="A2927" s="316">
        <v>4780</v>
      </c>
      <c r="B2927" s="316" t="s">
        <v>39679</v>
      </c>
      <c r="C2927" s="316" t="s">
        <v>35749</v>
      </c>
      <c r="D2927" s="591" t="s">
        <v>2330</v>
      </c>
    </row>
    <row r="2928" spans="1:4" x14ac:dyDescent="0.2">
      <c r="A2928" s="316">
        <v>10809</v>
      </c>
      <c r="B2928" s="316" t="s">
        <v>39680</v>
      </c>
      <c r="C2928" s="316" t="s">
        <v>35749</v>
      </c>
      <c r="D2928" s="591" t="s">
        <v>453</v>
      </c>
    </row>
    <row r="2929" spans="1:4" x14ac:dyDescent="0.2">
      <c r="A2929" s="316">
        <v>10811</v>
      </c>
      <c r="B2929" s="316" t="s">
        <v>39681</v>
      </c>
      <c r="C2929" s="316" t="s">
        <v>35749</v>
      </c>
      <c r="D2929" s="591" t="s">
        <v>319</v>
      </c>
    </row>
    <row r="2930" spans="1:4" x14ac:dyDescent="0.2">
      <c r="A2930" s="316">
        <v>7247</v>
      </c>
      <c r="B2930" s="316" t="s">
        <v>39682</v>
      </c>
      <c r="C2930" s="316" t="s">
        <v>35749</v>
      </c>
      <c r="D2930" s="591" t="s">
        <v>202</v>
      </c>
    </row>
    <row r="2931" spans="1:4" x14ac:dyDescent="0.2">
      <c r="A2931" s="316">
        <v>40291</v>
      </c>
      <c r="B2931" s="316" t="s">
        <v>39683</v>
      </c>
      <c r="C2931" s="316" t="s">
        <v>35979</v>
      </c>
      <c r="D2931" s="591" t="s">
        <v>1034</v>
      </c>
    </row>
    <row r="2932" spans="1:4" x14ac:dyDescent="0.2">
      <c r="A2932" s="316">
        <v>40275</v>
      </c>
      <c r="B2932" s="316" t="s">
        <v>39684</v>
      </c>
      <c r="C2932" s="316" t="s">
        <v>35979</v>
      </c>
      <c r="D2932" s="591" t="s">
        <v>1020</v>
      </c>
    </row>
    <row r="2933" spans="1:4" x14ac:dyDescent="0.2">
      <c r="A2933" s="316">
        <v>3777</v>
      </c>
      <c r="B2933" s="316" t="s">
        <v>39685</v>
      </c>
      <c r="C2933" s="316" t="s">
        <v>35746</v>
      </c>
      <c r="D2933" s="591" t="s">
        <v>301</v>
      </c>
    </row>
    <row r="2934" spans="1:4" x14ac:dyDescent="0.2">
      <c r="A2934" s="316">
        <v>43067</v>
      </c>
      <c r="B2934" s="316" t="s">
        <v>39686</v>
      </c>
      <c r="C2934" s="316" t="s">
        <v>35746</v>
      </c>
      <c r="D2934" s="591" t="s">
        <v>1188</v>
      </c>
    </row>
    <row r="2935" spans="1:4" x14ac:dyDescent="0.2">
      <c r="A2935" s="316">
        <v>3779</v>
      </c>
      <c r="B2935" s="316" t="s">
        <v>39687</v>
      </c>
      <c r="C2935" s="316" t="s">
        <v>35763</v>
      </c>
      <c r="D2935" s="591" t="s">
        <v>1035</v>
      </c>
    </row>
    <row r="2936" spans="1:4" x14ac:dyDescent="0.2">
      <c r="A2936" s="316">
        <v>3798</v>
      </c>
      <c r="B2936" s="316" t="s">
        <v>39688</v>
      </c>
      <c r="C2936" s="316" t="s">
        <v>35729</v>
      </c>
      <c r="D2936" s="591" t="s">
        <v>39689</v>
      </c>
    </row>
    <row r="2937" spans="1:4" x14ac:dyDescent="0.2">
      <c r="A2937" s="316">
        <v>38769</v>
      </c>
      <c r="B2937" s="316" t="s">
        <v>39690</v>
      </c>
      <c r="C2937" s="316" t="s">
        <v>35729</v>
      </c>
      <c r="D2937" s="591" t="s">
        <v>39691</v>
      </c>
    </row>
    <row r="2938" spans="1:4" x14ac:dyDescent="0.2">
      <c r="A2938" s="316">
        <v>39510</v>
      </c>
      <c r="B2938" s="316" t="s">
        <v>39692</v>
      </c>
      <c r="C2938" s="316" t="s">
        <v>35729</v>
      </c>
      <c r="D2938" s="591" t="s">
        <v>39693</v>
      </c>
    </row>
    <row r="2939" spans="1:4" x14ac:dyDescent="0.2">
      <c r="A2939" s="316">
        <v>38776</v>
      </c>
      <c r="B2939" s="316" t="s">
        <v>39694</v>
      </c>
      <c r="C2939" s="316" t="s">
        <v>35729</v>
      </c>
      <c r="D2939" s="591" t="s">
        <v>39695</v>
      </c>
    </row>
    <row r="2940" spans="1:4" x14ac:dyDescent="0.2">
      <c r="A2940" s="316">
        <v>38774</v>
      </c>
      <c r="B2940" s="316" t="s">
        <v>39696</v>
      </c>
      <c r="C2940" s="316" t="s">
        <v>35729</v>
      </c>
      <c r="D2940" s="591" t="s">
        <v>4574</v>
      </c>
    </row>
    <row r="2941" spans="1:4" x14ac:dyDescent="0.2">
      <c r="A2941" s="316">
        <v>42977</v>
      </c>
      <c r="B2941" s="316" t="s">
        <v>39697</v>
      </c>
      <c r="C2941" s="316" t="s">
        <v>35729</v>
      </c>
      <c r="D2941" s="591" t="s">
        <v>39698</v>
      </c>
    </row>
    <row r="2942" spans="1:4" x14ac:dyDescent="0.2">
      <c r="A2942" s="316">
        <v>38889</v>
      </c>
      <c r="B2942" s="316" t="s">
        <v>39699</v>
      </c>
      <c r="C2942" s="316" t="s">
        <v>35729</v>
      </c>
      <c r="D2942" s="591" t="s">
        <v>39700</v>
      </c>
    </row>
    <row r="2943" spans="1:4" x14ac:dyDescent="0.2">
      <c r="A2943" s="316">
        <v>38784</v>
      </c>
      <c r="B2943" s="316" t="s">
        <v>39701</v>
      </c>
      <c r="C2943" s="316" t="s">
        <v>35729</v>
      </c>
      <c r="D2943" s="591" t="s">
        <v>17936</v>
      </c>
    </row>
    <row r="2944" spans="1:4" x14ac:dyDescent="0.2">
      <c r="A2944" s="316">
        <v>3788</v>
      </c>
      <c r="B2944" s="316" t="s">
        <v>39702</v>
      </c>
      <c r="C2944" s="316" t="s">
        <v>35729</v>
      </c>
      <c r="D2944" s="591" t="s">
        <v>18648</v>
      </c>
    </row>
    <row r="2945" spans="1:4" x14ac:dyDescent="0.2">
      <c r="A2945" s="316">
        <v>12230</v>
      </c>
      <c r="B2945" s="316" t="s">
        <v>39703</v>
      </c>
      <c r="C2945" s="316" t="s">
        <v>35729</v>
      </c>
      <c r="D2945" s="591" t="s">
        <v>1436</v>
      </c>
    </row>
    <row r="2946" spans="1:4" x14ac:dyDescent="0.2">
      <c r="A2946" s="316">
        <v>3780</v>
      </c>
      <c r="B2946" s="316" t="s">
        <v>39704</v>
      </c>
      <c r="C2946" s="316" t="s">
        <v>35729</v>
      </c>
      <c r="D2946" s="591" t="s">
        <v>22047</v>
      </c>
    </row>
    <row r="2947" spans="1:4" x14ac:dyDescent="0.2">
      <c r="A2947" s="316">
        <v>12231</v>
      </c>
      <c r="B2947" s="316" t="s">
        <v>39705</v>
      </c>
      <c r="C2947" s="316" t="s">
        <v>35729</v>
      </c>
      <c r="D2947" s="591" t="s">
        <v>39706</v>
      </c>
    </row>
    <row r="2948" spans="1:4" x14ac:dyDescent="0.2">
      <c r="A2948" s="316">
        <v>3811</v>
      </c>
      <c r="B2948" s="316" t="s">
        <v>39707</v>
      </c>
      <c r="C2948" s="316" t="s">
        <v>35729</v>
      </c>
      <c r="D2948" s="591" t="s">
        <v>33771</v>
      </c>
    </row>
    <row r="2949" spans="1:4" x14ac:dyDescent="0.2">
      <c r="A2949" s="316">
        <v>12232</v>
      </c>
      <c r="B2949" s="316" t="s">
        <v>39708</v>
      </c>
      <c r="C2949" s="316" t="s">
        <v>35729</v>
      </c>
      <c r="D2949" s="591" t="s">
        <v>6765</v>
      </c>
    </row>
    <row r="2950" spans="1:4" x14ac:dyDescent="0.2">
      <c r="A2950" s="316">
        <v>3799</v>
      </c>
      <c r="B2950" s="316" t="s">
        <v>39709</v>
      </c>
      <c r="C2950" s="316" t="s">
        <v>35729</v>
      </c>
      <c r="D2950" s="591" t="s">
        <v>14536</v>
      </c>
    </row>
    <row r="2951" spans="1:4" x14ac:dyDescent="0.2">
      <c r="A2951" s="316">
        <v>12239</v>
      </c>
      <c r="B2951" s="316" t="s">
        <v>39710</v>
      </c>
      <c r="C2951" s="316" t="s">
        <v>35729</v>
      </c>
      <c r="D2951" s="591" t="s">
        <v>720</v>
      </c>
    </row>
    <row r="2952" spans="1:4" x14ac:dyDescent="0.2">
      <c r="A2952" s="316">
        <v>38773</v>
      </c>
      <c r="B2952" s="316" t="s">
        <v>39711</v>
      </c>
      <c r="C2952" s="316" t="s">
        <v>35729</v>
      </c>
      <c r="D2952" s="591" t="s">
        <v>1315</v>
      </c>
    </row>
    <row r="2953" spans="1:4" x14ac:dyDescent="0.2">
      <c r="A2953" s="316">
        <v>12271</v>
      </c>
      <c r="B2953" s="316" t="s">
        <v>39712</v>
      </c>
      <c r="C2953" s="316" t="s">
        <v>35729</v>
      </c>
      <c r="D2953" s="591" t="s">
        <v>39713</v>
      </c>
    </row>
    <row r="2954" spans="1:4" x14ac:dyDescent="0.2">
      <c r="A2954" s="316">
        <v>12245</v>
      </c>
      <c r="B2954" s="316" t="s">
        <v>39714</v>
      </c>
      <c r="C2954" s="316" t="s">
        <v>35729</v>
      </c>
      <c r="D2954" s="591" t="s">
        <v>39715</v>
      </c>
    </row>
    <row r="2955" spans="1:4" x14ac:dyDescent="0.2">
      <c r="A2955" s="316">
        <v>38785</v>
      </c>
      <c r="B2955" s="316" t="s">
        <v>39716</v>
      </c>
      <c r="C2955" s="316" t="s">
        <v>35729</v>
      </c>
      <c r="D2955" s="591" t="s">
        <v>39717</v>
      </c>
    </row>
    <row r="2956" spans="1:4" x14ac:dyDescent="0.2">
      <c r="A2956" s="316">
        <v>38786</v>
      </c>
      <c r="B2956" s="316" t="s">
        <v>39718</v>
      </c>
      <c r="C2956" s="316" t="s">
        <v>35729</v>
      </c>
      <c r="D2956" s="591" t="s">
        <v>39719</v>
      </c>
    </row>
    <row r="2957" spans="1:4" x14ac:dyDescent="0.2">
      <c r="A2957" s="316">
        <v>39385</v>
      </c>
      <c r="B2957" s="316" t="s">
        <v>39720</v>
      </c>
      <c r="C2957" s="316" t="s">
        <v>35729</v>
      </c>
      <c r="D2957" s="591" t="s">
        <v>39721</v>
      </c>
    </row>
    <row r="2958" spans="1:4" x14ac:dyDescent="0.2">
      <c r="A2958" s="316">
        <v>39389</v>
      </c>
      <c r="B2958" s="316" t="s">
        <v>39722</v>
      </c>
      <c r="C2958" s="316" t="s">
        <v>35729</v>
      </c>
      <c r="D2958" s="591" t="s">
        <v>18766</v>
      </c>
    </row>
    <row r="2959" spans="1:4" x14ac:dyDescent="0.2">
      <c r="A2959" s="316">
        <v>39390</v>
      </c>
      <c r="B2959" s="316" t="s">
        <v>39723</v>
      </c>
      <c r="C2959" s="316" t="s">
        <v>35729</v>
      </c>
      <c r="D2959" s="591" t="s">
        <v>39724</v>
      </c>
    </row>
    <row r="2960" spans="1:4" x14ac:dyDescent="0.2">
      <c r="A2960" s="316">
        <v>39391</v>
      </c>
      <c r="B2960" s="316" t="s">
        <v>39725</v>
      </c>
      <c r="C2960" s="316" t="s">
        <v>35729</v>
      </c>
      <c r="D2960" s="591" t="s">
        <v>39726</v>
      </c>
    </row>
    <row r="2961" spans="1:4" x14ac:dyDescent="0.2">
      <c r="A2961" s="316">
        <v>3803</v>
      </c>
      <c r="B2961" s="316" t="s">
        <v>39727</v>
      </c>
      <c r="C2961" s="316" t="s">
        <v>35729</v>
      </c>
      <c r="D2961" s="591" t="s">
        <v>17809</v>
      </c>
    </row>
    <row r="2962" spans="1:4" x14ac:dyDescent="0.2">
      <c r="A2962" s="316">
        <v>38770</v>
      </c>
      <c r="B2962" s="316" t="s">
        <v>39728</v>
      </c>
      <c r="C2962" s="316" t="s">
        <v>35729</v>
      </c>
      <c r="D2962" s="591" t="s">
        <v>39729</v>
      </c>
    </row>
    <row r="2963" spans="1:4" x14ac:dyDescent="0.2">
      <c r="A2963" s="316">
        <v>12267</v>
      </c>
      <c r="B2963" s="316" t="s">
        <v>39730</v>
      </c>
      <c r="C2963" s="316" t="s">
        <v>35729</v>
      </c>
      <c r="D2963" s="591" t="s">
        <v>39731</v>
      </c>
    </row>
    <row r="2964" spans="1:4" x14ac:dyDescent="0.2">
      <c r="A2964" s="316">
        <v>43068</v>
      </c>
      <c r="B2964" s="316" t="s">
        <v>39732</v>
      </c>
      <c r="C2964" s="316" t="s">
        <v>35729</v>
      </c>
      <c r="D2964" s="591" t="s">
        <v>39733</v>
      </c>
    </row>
    <row r="2965" spans="1:4" x14ac:dyDescent="0.2">
      <c r="A2965" s="316">
        <v>12266</v>
      </c>
      <c r="B2965" s="316" t="s">
        <v>39734</v>
      </c>
      <c r="C2965" s="316" t="s">
        <v>35729</v>
      </c>
      <c r="D2965" s="591" t="s">
        <v>14073</v>
      </c>
    </row>
    <row r="2966" spans="1:4" x14ac:dyDescent="0.2">
      <c r="A2966" s="316">
        <v>39378</v>
      </c>
      <c r="B2966" s="316" t="s">
        <v>39735</v>
      </c>
      <c r="C2966" s="316" t="s">
        <v>35729</v>
      </c>
      <c r="D2966" s="591" t="s">
        <v>14547</v>
      </c>
    </row>
    <row r="2967" spans="1:4" x14ac:dyDescent="0.2">
      <c r="A2967" s="316">
        <v>38775</v>
      </c>
      <c r="B2967" s="316" t="s">
        <v>39736</v>
      </c>
      <c r="C2967" s="316" t="s">
        <v>35729</v>
      </c>
      <c r="D2967" s="591" t="s">
        <v>39737</v>
      </c>
    </row>
    <row r="2968" spans="1:4" x14ac:dyDescent="0.2">
      <c r="A2968" s="316">
        <v>21119</v>
      </c>
      <c r="B2968" s="316" t="s">
        <v>39738</v>
      </c>
      <c r="C2968" s="316" t="s">
        <v>35729</v>
      </c>
      <c r="D2968" s="591" t="s">
        <v>6745</v>
      </c>
    </row>
    <row r="2969" spans="1:4" x14ac:dyDescent="0.2">
      <c r="A2969" s="316">
        <v>37974</v>
      </c>
      <c r="B2969" s="316" t="s">
        <v>39739</v>
      </c>
      <c r="C2969" s="316" t="s">
        <v>35729</v>
      </c>
      <c r="D2969" s="591" t="s">
        <v>392</v>
      </c>
    </row>
    <row r="2970" spans="1:4" x14ac:dyDescent="0.2">
      <c r="A2970" s="316">
        <v>37975</v>
      </c>
      <c r="B2970" s="316" t="s">
        <v>39740</v>
      </c>
      <c r="C2970" s="316" t="s">
        <v>35729</v>
      </c>
      <c r="D2970" s="591" t="s">
        <v>550</v>
      </c>
    </row>
    <row r="2971" spans="1:4" x14ac:dyDescent="0.2">
      <c r="A2971" s="316">
        <v>37976</v>
      </c>
      <c r="B2971" s="316" t="s">
        <v>39741</v>
      </c>
      <c r="C2971" s="316" t="s">
        <v>35729</v>
      </c>
      <c r="D2971" s="591" t="s">
        <v>1343</v>
      </c>
    </row>
    <row r="2972" spans="1:4" x14ac:dyDescent="0.2">
      <c r="A2972" s="316">
        <v>37977</v>
      </c>
      <c r="B2972" s="316" t="s">
        <v>39742</v>
      </c>
      <c r="C2972" s="316" t="s">
        <v>35729</v>
      </c>
      <c r="D2972" s="591" t="s">
        <v>226</v>
      </c>
    </row>
    <row r="2973" spans="1:4" x14ac:dyDescent="0.2">
      <c r="A2973" s="316">
        <v>37978</v>
      </c>
      <c r="B2973" s="316" t="s">
        <v>39743</v>
      </c>
      <c r="C2973" s="316" t="s">
        <v>35729</v>
      </c>
      <c r="D2973" s="591" t="s">
        <v>1656</v>
      </c>
    </row>
    <row r="2974" spans="1:4" x14ac:dyDescent="0.2">
      <c r="A2974" s="316">
        <v>37979</v>
      </c>
      <c r="B2974" s="316" t="s">
        <v>39744</v>
      </c>
      <c r="C2974" s="316" t="s">
        <v>35729</v>
      </c>
      <c r="D2974" s="591" t="s">
        <v>39745</v>
      </c>
    </row>
    <row r="2975" spans="1:4" x14ac:dyDescent="0.2">
      <c r="A2975" s="316">
        <v>37980</v>
      </c>
      <c r="B2975" s="316" t="s">
        <v>39746</v>
      </c>
      <c r="C2975" s="316" t="s">
        <v>35729</v>
      </c>
      <c r="D2975" s="591" t="s">
        <v>39747</v>
      </c>
    </row>
    <row r="2976" spans="1:4" x14ac:dyDescent="0.2">
      <c r="A2976" s="316">
        <v>36147</v>
      </c>
      <c r="B2976" s="316" t="s">
        <v>39748</v>
      </c>
      <c r="C2976" s="316" t="s">
        <v>36356</v>
      </c>
      <c r="D2976" s="591" t="s">
        <v>39749</v>
      </c>
    </row>
    <row r="2977" spans="1:4" x14ac:dyDescent="0.2">
      <c r="A2977" s="316">
        <v>12731</v>
      </c>
      <c r="B2977" s="316" t="s">
        <v>39750</v>
      </c>
      <c r="C2977" s="316" t="s">
        <v>35729</v>
      </c>
      <c r="D2977" s="591" t="s">
        <v>39751</v>
      </c>
    </row>
    <row r="2978" spans="1:4" x14ac:dyDescent="0.2">
      <c r="A2978" s="316">
        <v>12723</v>
      </c>
      <c r="B2978" s="316" t="s">
        <v>39752</v>
      </c>
      <c r="C2978" s="316" t="s">
        <v>35729</v>
      </c>
      <c r="D2978" s="591" t="s">
        <v>281</v>
      </c>
    </row>
    <row r="2979" spans="1:4" x14ac:dyDescent="0.2">
      <c r="A2979" s="316">
        <v>12724</v>
      </c>
      <c r="B2979" s="316" t="s">
        <v>39753</v>
      </c>
      <c r="C2979" s="316" t="s">
        <v>35729</v>
      </c>
      <c r="D2979" s="591" t="s">
        <v>238</v>
      </c>
    </row>
    <row r="2980" spans="1:4" x14ac:dyDescent="0.2">
      <c r="A2980" s="316">
        <v>12725</v>
      </c>
      <c r="B2980" s="316" t="s">
        <v>39754</v>
      </c>
      <c r="C2980" s="316" t="s">
        <v>35729</v>
      </c>
      <c r="D2980" s="591" t="s">
        <v>1306</v>
      </c>
    </row>
    <row r="2981" spans="1:4" x14ac:dyDescent="0.2">
      <c r="A2981" s="316">
        <v>12726</v>
      </c>
      <c r="B2981" s="316" t="s">
        <v>39755</v>
      </c>
      <c r="C2981" s="316" t="s">
        <v>35729</v>
      </c>
      <c r="D2981" s="591" t="s">
        <v>766</v>
      </c>
    </row>
    <row r="2982" spans="1:4" x14ac:dyDescent="0.2">
      <c r="A2982" s="316">
        <v>12727</v>
      </c>
      <c r="B2982" s="316" t="s">
        <v>39756</v>
      </c>
      <c r="C2982" s="316" t="s">
        <v>35729</v>
      </c>
      <c r="D2982" s="591" t="s">
        <v>13426</v>
      </c>
    </row>
    <row r="2983" spans="1:4" x14ac:dyDescent="0.2">
      <c r="A2983" s="316">
        <v>12728</v>
      </c>
      <c r="B2983" s="316" t="s">
        <v>39757</v>
      </c>
      <c r="C2983" s="316" t="s">
        <v>35729</v>
      </c>
      <c r="D2983" s="591" t="s">
        <v>35133</v>
      </c>
    </row>
    <row r="2984" spans="1:4" x14ac:dyDescent="0.2">
      <c r="A2984" s="316">
        <v>12729</v>
      </c>
      <c r="B2984" s="316" t="s">
        <v>39758</v>
      </c>
      <c r="C2984" s="316" t="s">
        <v>35729</v>
      </c>
      <c r="D2984" s="591" t="s">
        <v>39759</v>
      </c>
    </row>
    <row r="2985" spans="1:4" x14ac:dyDescent="0.2">
      <c r="A2985" s="316">
        <v>12730</v>
      </c>
      <c r="B2985" s="316" t="s">
        <v>39760</v>
      </c>
      <c r="C2985" s="316" t="s">
        <v>35729</v>
      </c>
      <c r="D2985" s="591" t="s">
        <v>39761</v>
      </c>
    </row>
    <row r="2986" spans="1:4" x14ac:dyDescent="0.2">
      <c r="A2986" s="316">
        <v>3840</v>
      </c>
      <c r="B2986" s="316" t="s">
        <v>39762</v>
      </c>
      <c r="C2986" s="316" t="s">
        <v>35729</v>
      </c>
      <c r="D2986" s="591" t="s">
        <v>39763</v>
      </c>
    </row>
    <row r="2987" spans="1:4" x14ac:dyDescent="0.2">
      <c r="A2987" s="316">
        <v>3838</v>
      </c>
      <c r="B2987" s="316" t="s">
        <v>39764</v>
      </c>
      <c r="C2987" s="316" t="s">
        <v>35729</v>
      </c>
      <c r="D2987" s="591" t="s">
        <v>39765</v>
      </c>
    </row>
    <row r="2988" spans="1:4" x14ac:dyDescent="0.2">
      <c r="A2988" s="316">
        <v>3844</v>
      </c>
      <c r="B2988" s="316" t="s">
        <v>39766</v>
      </c>
      <c r="C2988" s="316" t="s">
        <v>35729</v>
      </c>
      <c r="D2988" s="591" t="s">
        <v>39767</v>
      </c>
    </row>
    <row r="2989" spans="1:4" x14ac:dyDescent="0.2">
      <c r="A2989" s="316">
        <v>3839</v>
      </c>
      <c r="B2989" s="316" t="s">
        <v>39768</v>
      </c>
      <c r="C2989" s="316" t="s">
        <v>35729</v>
      </c>
      <c r="D2989" s="591" t="s">
        <v>39769</v>
      </c>
    </row>
    <row r="2990" spans="1:4" x14ac:dyDescent="0.2">
      <c r="A2990" s="316">
        <v>3843</v>
      </c>
      <c r="B2990" s="316" t="s">
        <v>39770</v>
      </c>
      <c r="C2990" s="316" t="s">
        <v>35729</v>
      </c>
      <c r="D2990" s="591" t="s">
        <v>39771</v>
      </c>
    </row>
    <row r="2991" spans="1:4" x14ac:dyDescent="0.2">
      <c r="A2991" s="316">
        <v>3900</v>
      </c>
      <c r="B2991" s="316" t="s">
        <v>39772</v>
      </c>
      <c r="C2991" s="316" t="s">
        <v>35729</v>
      </c>
      <c r="D2991" s="591" t="s">
        <v>39773</v>
      </c>
    </row>
    <row r="2992" spans="1:4" x14ac:dyDescent="0.2">
      <c r="A2992" s="316">
        <v>3846</v>
      </c>
      <c r="B2992" s="316" t="s">
        <v>39774</v>
      </c>
      <c r="C2992" s="316" t="s">
        <v>35729</v>
      </c>
      <c r="D2992" s="591" t="s">
        <v>31320</v>
      </c>
    </row>
    <row r="2993" spans="1:4" x14ac:dyDescent="0.2">
      <c r="A2993" s="316">
        <v>3886</v>
      </c>
      <c r="B2993" s="316" t="s">
        <v>39775</v>
      </c>
      <c r="C2993" s="316" t="s">
        <v>35729</v>
      </c>
      <c r="D2993" s="591" t="s">
        <v>39776</v>
      </c>
    </row>
    <row r="2994" spans="1:4" x14ac:dyDescent="0.2">
      <c r="A2994" s="316">
        <v>3854</v>
      </c>
      <c r="B2994" s="316" t="s">
        <v>39777</v>
      </c>
      <c r="C2994" s="316" t="s">
        <v>35729</v>
      </c>
      <c r="D2994" s="591" t="s">
        <v>597</v>
      </c>
    </row>
    <row r="2995" spans="1:4" x14ac:dyDescent="0.2">
      <c r="A2995" s="316">
        <v>3873</v>
      </c>
      <c r="B2995" s="316" t="s">
        <v>39778</v>
      </c>
      <c r="C2995" s="316" t="s">
        <v>35729</v>
      </c>
      <c r="D2995" s="591" t="s">
        <v>1257</v>
      </c>
    </row>
    <row r="2996" spans="1:4" x14ac:dyDescent="0.2">
      <c r="A2996" s="316">
        <v>38021</v>
      </c>
      <c r="B2996" s="316" t="s">
        <v>39779</v>
      </c>
      <c r="C2996" s="316" t="s">
        <v>35729</v>
      </c>
      <c r="D2996" s="591" t="s">
        <v>623</v>
      </c>
    </row>
    <row r="2997" spans="1:4" x14ac:dyDescent="0.2">
      <c r="A2997" s="316">
        <v>3847</v>
      </c>
      <c r="B2997" s="316" t="s">
        <v>39780</v>
      </c>
      <c r="C2997" s="316" t="s">
        <v>35729</v>
      </c>
      <c r="D2997" s="591" t="s">
        <v>1667</v>
      </c>
    </row>
    <row r="2998" spans="1:4" x14ac:dyDescent="0.2">
      <c r="A2998" s="316">
        <v>38022</v>
      </c>
      <c r="B2998" s="316" t="s">
        <v>39781</v>
      </c>
      <c r="C2998" s="316" t="s">
        <v>35729</v>
      </c>
      <c r="D2998" s="591" t="s">
        <v>27869</v>
      </c>
    </row>
    <row r="2999" spans="1:4" x14ac:dyDescent="0.2">
      <c r="A2999" s="316">
        <v>3833</v>
      </c>
      <c r="B2999" s="316" t="s">
        <v>39782</v>
      </c>
      <c r="C2999" s="316" t="s">
        <v>35729</v>
      </c>
      <c r="D2999" s="591" t="s">
        <v>1168</v>
      </c>
    </row>
    <row r="3000" spans="1:4" x14ac:dyDescent="0.2">
      <c r="A3000" s="316">
        <v>3835</v>
      </c>
      <c r="B3000" s="316" t="s">
        <v>39783</v>
      </c>
      <c r="C3000" s="316" t="s">
        <v>35729</v>
      </c>
      <c r="D3000" s="591" t="s">
        <v>39784</v>
      </c>
    </row>
    <row r="3001" spans="1:4" x14ac:dyDescent="0.2">
      <c r="A3001" s="316">
        <v>3836</v>
      </c>
      <c r="B3001" s="316" t="s">
        <v>39785</v>
      </c>
      <c r="C3001" s="316" t="s">
        <v>35729</v>
      </c>
      <c r="D3001" s="591" t="s">
        <v>28038</v>
      </c>
    </row>
    <row r="3002" spans="1:4" x14ac:dyDescent="0.2">
      <c r="A3002" s="316">
        <v>3830</v>
      </c>
      <c r="B3002" s="316" t="s">
        <v>39786</v>
      </c>
      <c r="C3002" s="316" t="s">
        <v>35729</v>
      </c>
      <c r="D3002" s="591" t="s">
        <v>39787</v>
      </c>
    </row>
    <row r="3003" spans="1:4" x14ac:dyDescent="0.2">
      <c r="A3003" s="316">
        <v>3831</v>
      </c>
      <c r="B3003" s="316" t="s">
        <v>39788</v>
      </c>
      <c r="C3003" s="316" t="s">
        <v>35729</v>
      </c>
      <c r="D3003" s="591" t="s">
        <v>39789</v>
      </c>
    </row>
    <row r="3004" spans="1:4" x14ac:dyDescent="0.2">
      <c r="A3004" s="316">
        <v>37981</v>
      </c>
      <c r="B3004" s="316" t="s">
        <v>39790</v>
      </c>
      <c r="C3004" s="316" t="s">
        <v>35729</v>
      </c>
      <c r="D3004" s="591" t="s">
        <v>837</v>
      </c>
    </row>
    <row r="3005" spans="1:4" x14ac:dyDescent="0.2">
      <c r="A3005" s="316">
        <v>37982</v>
      </c>
      <c r="B3005" s="316" t="s">
        <v>39791</v>
      </c>
      <c r="C3005" s="316" t="s">
        <v>35729</v>
      </c>
      <c r="D3005" s="591" t="s">
        <v>859</v>
      </c>
    </row>
    <row r="3006" spans="1:4" x14ac:dyDescent="0.2">
      <c r="A3006" s="316">
        <v>37983</v>
      </c>
      <c r="B3006" s="316" t="s">
        <v>39792</v>
      </c>
      <c r="C3006" s="316" t="s">
        <v>35729</v>
      </c>
      <c r="D3006" s="591" t="s">
        <v>725</v>
      </c>
    </row>
    <row r="3007" spans="1:4" x14ac:dyDescent="0.2">
      <c r="A3007" s="316">
        <v>37984</v>
      </c>
      <c r="B3007" s="316" t="s">
        <v>39793</v>
      </c>
      <c r="C3007" s="316" t="s">
        <v>35729</v>
      </c>
      <c r="D3007" s="591" t="s">
        <v>14303</v>
      </c>
    </row>
    <row r="3008" spans="1:4" x14ac:dyDescent="0.2">
      <c r="A3008" s="316">
        <v>37985</v>
      </c>
      <c r="B3008" s="316" t="s">
        <v>39794</v>
      </c>
      <c r="C3008" s="316" t="s">
        <v>35729</v>
      </c>
      <c r="D3008" s="591" t="s">
        <v>892</v>
      </c>
    </row>
    <row r="3009" spans="1:4" x14ac:dyDescent="0.2">
      <c r="A3009" s="316">
        <v>3826</v>
      </c>
      <c r="B3009" s="316" t="s">
        <v>39795</v>
      </c>
      <c r="C3009" s="316" t="s">
        <v>35729</v>
      </c>
      <c r="D3009" s="591" t="s">
        <v>1432</v>
      </c>
    </row>
    <row r="3010" spans="1:4" x14ac:dyDescent="0.2">
      <c r="A3010" s="316">
        <v>3825</v>
      </c>
      <c r="B3010" s="316" t="s">
        <v>39796</v>
      </c>
      <c r="C3010" s="316" t="s">
        <v>35729</v>
      </c>
      <c r="D3010" s="591" t="s">
        <v>907</v>
      </c>
    </row>
    <row r="3011" spans="1:4" x14ac:dyDescent="0.2">
      <c r="A3011" s="316">
        <v>3827</v>
      </c>
      <c r="B3011" s="316" t="s">
        <v>39797</v>
      </c>
      <c r="C3011" s="316" t="s">
        <v>35729</v>
      </c>
      <c r="D3011" s="591" t="s">
        <v>39798</v>
      </c>
    </row>
    <row r="3012" spans="1:4" x14ac:dyDescent="0.2">
      <c r="A3012" s="316">
        <v>20165</v>
      </c>
      <c r="B3012" s="316" t="s">
        <v>39799</v>
      </c>
      <c r="C3012" s="316" t="s">
        <v>35729</v>
      </c>
      <c r="D3012" s="591" t="s">
        <v>17489</v>
      </c>
    </row>
    <row r="3013" spans="1:4" x14ac:dyDescent="0.2">
      <c r="A3013" s="316">
        <v>20166</v>
      </c>
      <c r="B3013" s="316" t="s">
        <v>39800</v>
      </c>
      <c r="C3013" s="316" t="s">
        <v>35729</v>
      </c>
      <c r="D3013" s="591" t="s">
        <v>39801</v>
      </c>
    </row>
    <row r="3014" spans="1:4" x14ac:dyDescent="0.2">
      <c r="A3014" s="316">
        <v>20164</v>
      </c>
      <c r="B3014" s="316" t="s">
        <v>39802</v>
      </c>
      <c r="C3014" s="316" t="s">
        <v>35729</v>
      </c>
      <c r="D3014" s="591" t="s">
        <v>1383</v>
      </c>
    </row>
    <row r="3015" spans="1:4" x14ac:dyDescent="0.2">
      <c r="A3015" s="316">
        <v>3893</v>
      </c>
      <c r="B3015" s="316" t="s">
        <v>39803</v>
      </c>
      <c r="C3015" s="316" t="s">
        <v>35729</v>
      </c>
      <c r="D3015" s="591" t="s">
        <v>1477</v>
      </c>
    </row>
    <row r="3016" spans="1:4" x14ac:dyDescent="0.2">
      <c r="A3016" s="316">
        <v>3848</v>
      </c>
      <c r="B3016" s="316" t="s">
        <v>39804</v>
      </c>
      <c r="C3016" s="316" t="s">
        <v>35729</v>
      </c>
      <c r="D3016" s="591" t="s">
        <v>1958</v>
      </c>
    </row>
    <row r="3017" spans="1:4" x14ac:dyDescent="0.2">
      <c r="A3017" s="316">
        <v>3895</v>
      </c>
      <c r="B3017" s="316" t="s">
        <v>39805</v>
      </c>
      <c r="C3017" s="316" t="s">
        <v>35729</v>
      </c>
      <c r="D3017" s="591" t="s">
        <v>17689</v>
      </c>
    </row>
    <row r="3018" spans="1:4" x14ac:dyDescent="0.2">
      <c r="A3018" s="316">
        <v>12404</v>
      </c>
      <c r="B3018" s="316" t="s">
        <v>39806</v>
      </c>
      <c r="C3018" s="316" t="s">
        <v>35729</v>
      </c>
      <c r="D3018" s="591" t="s">
        <v>31263</v>
      </c>
    </row>
    <row r="3019" spans="1:4" x14ac:dyDescent="0.2">
      <c r="A3019" s="316">
        <v>3939</v>
      </c>
      <c r="B3019" s="316" t="s">
        <v>39807</v>
      </c>
      <c r="C3019" s="316" t="s">
        <v>35729</v>
      </c>
      <c r="D3019" s="591" t="s">
        <v>785</v>
      </c>
    </row>
    <row r="3020" spans="1:4" x14ac:dyDescent="0.2">
      <c r="A3020" s="316">
        <v>3911</v>
      </c>
      <c r="B3020" s="316" t="s">
        <v>39808</v>
      </c>
      <c r="C3020" s="316" t="s">
        <v>35729</v>
      </c>
      <c r="D3020" s="591" t="s">
        <v>1124</v>
      </c>
    </row>
    <row r="3021" spans="1:4" x14ac:dyDescent="0.2">
      <c r="A3021" s="316">
        <v>3908</v>
      </c>
      <c r="B3021" s="316" t="s">
        <v>39809</v>
      </c>
      <c r="C3021" s="316" t="s">
        <v>35729</v>
      </c>
      <c r="D3021" s="591" t="s">
        <v>227</v>
      </c>
    </row>
    <row r="3022" spans="1:4" x14ac:dyDescent="0.2">
      <c r="A3022" s="316">
        <v>3910</v>
      </c>
      <c r="B3022" s="316" t="s">
        <v>39810</v>
      </c>
      <c r="C3022" s="316" t="s">
        <v>35729</v>
      </c>
      <c r="D3022" s="591" t="s">
        <v>5804</v>
      </c>
    </row>
    <row r="3023" spans="1:4" x14ac:dyDescent="0.2">
      <c r="A3023" s="316">
        <v>3913</v>
      </c>
      <c r="B3023" s="316" t="s">
        <v>39811</v>
      </c>
      <c r="C3023" s="316" t="s">
        <v>35729</v>
      </c>
      <c r="D3023" s="591" t="s">
        <v>32642</v>
      </c>
    </row>
    <row r="3024" spans="1:4" x14ac:dyDescent="0.2">
      <c r="A3024" s="316">
        <v>3912</v>
      </c>
      <c r="B3024" s="316" t="s">
        <v>39812</v>
      </c>
      <c r="C3024" s="316" t="s">
        <v>35729</v>
      </c>
      <c r="D3024" s="591" t="s">
        <v>13798</v>
      </c>
    </row>
    <row r="3025" spans="1:4" x14ac:dyDescent="0.2">
      <c r="A3025" s="316">
        <v>3909</v>
      </c>
      <c r="B3025" s="316" t="s">
        <v>39813</v>
      </c>
      <c r="C3025" s="316" t="s">
        <v>35729</v>
      </c>
      <c r="D3025" s="591" t="s">
        <v>225</v>
      </c>
    </row>
    <row r="3026" spans="1:4" x14ac:dyDescent="0.2">
      <c r="A3026" s="316">
        <v>3914</v>
      </c>
      <c r="B3026" s="316" t="s">
        <v>39814</v>
      </c>
      <c r="C3026" s="316" t="s">
        <v>35729</v>
      </c>
      <c r="D3026" s="591" t="s">
        <v>38174</v>
      </c>
    </row>
    <row r="3027" spans="1:4" x14ac:dyDescent="0.2">
      <c r="A3027" s="316">
        <v>3915</v>
      </c>
      <c r="B3027" s="316" t="s">
        <v>39815</v>
      </c>
      <c r="C3027" s="316" t="s">
        <v>35729</v>
      </c>
      <c r="D3027" s="591" t="s">
        <v>27553</v>
      </c>
    </row>
    <row r="3028" spans="1:4" x14ac:dyDescent="0.2">
      <c r="A3028" s="316">
        <v>3916</v>
      </c>
      <c r="B3028" s="316" t="s">
        <v>39816</v>
      </c>
      <c r="C3028" s="316" t="s">
        <v>35729</v>
      </c>
      <c r="D3028" s="591" t="s">
        <v>17394</v>
      </c>
    </row>
    <row r="3029" spans="1:4" x14ac:dyDescent="0.2">
      <c r="A3029" s="316">
        <v>3917</v>
      </c>
      <c r="B3029" s="316" t="s">
        <v>39817</v>
      </c>
      <c r="C3029" s="316" t="s">
        <v>35729</v>
      </c>
      <c r="D3029" s="591" t="s">
        <v>39818</v>
      </c>
    </row>
    <row r="3030" spans="1:4" x14ac:dyDescent="0.2">
      <c r="A3030" s="316">
        <v>1904</v>
      </c>
      <c r="B3030" s="316" t="s">
        <v>39819</v>
      </c>
      <c r="C3030" s="316" t="s">
        <v>35729</v>
      </c>
      <c r="D3030" s="591" t="s">
        <v>237</v>
      </c>
    </row>
    <row r="3031" spans="1:4" x14ac:dyDescent="0.2">
      <c r="A3031" s="316">
        <v>1899</v>
      </c>
      <c r="B3031" s="316" t="s">
        <v>39820</v>
      </c>
      <c r="C3031" s="316" t="s">
        <v>35729</v>
      </c>
      <c r="D3031" s="591" t="s">
        <v>178</v>
      </c>
    </row>
    <row r="3032" spans="1:4" x14ac:dyDescent="0.2">
      <c r="A3032" s="316">
        <v>1900</v>
      </c>
      <c r="B3032" s="316" t="s">
        <v>39821</v>
      </c>
      <c r="C3032" s="316" t="s">
        <v>35729</v>
      </c>
      <c r="D3032" s="591" t="s">
        <v>2064</v>
      </c>
    </row>
    <row r="3033" spans="1:4" x14ac:dyDescent="0.2">
      <c r="A3033" s="316">
        <v>12407</v>
      </c>
      <c r="B3033" s="316" t="s">
        <v>39822</v>
      </c>
      <c r="C3033" s="316" t="s">
        <v>35729</v>
      </c>
      <c r="D3033" s="591" t="s">
        <v>18880</v>
      </c>
    </row>
    <row r="3034" spans="1:4" x14ac:dyDescent="0.2">
      <c r="A3034" s="316">
        <v>12408</v>
      </c>
      <c r="B3034" s="316" t="s">
        <v>39823</v>
      </c>
      <c r="C3034" s="316" t="s">
        <v>35729</v>
      </c>
      <c r="D3034" s="591" t="s">
        <v>27356</v>
      </c>
    </row>
    <row r="3035" spans="1:4" x14ac:dyDescent="0.2">
      <c r="A3035" s="316">
        <v>12409</v>
      </c>
      <c r="B3035" s="316" t="s">
        <v>39824</v>
      </c>
      <c r="C3035" s="316" t="s">
        <v>35729</v>
      </c>
      <c r="D3035" s="591" t="s">
        <v>27356</v>
      </c>
    </row>
    <row r="3036" spans="1:4" x14ac:dyDescent="0.2">
      <c r="A3036" s="316">
        <v>12410</v>
      </c>
      <c r="B3036" s="316" t="s">
        <v>39825</v>
      </c>
      <c r="C3036" s="316" t="s">
        <v>35729</v>
      </c>
      <c r="D3036" s="591" t="s">
        <v>13831</v>
      </c>
    </row>
    <row r="3037" spans="1:4" x14ac:dyDescent="0.2">
      <c r="A3037" s="316">
        <v>3936</v>
      </c>
      <c r="B3037" s="316" t="s">
        <v>39826</v>
      </c>
      <c r="C3037" s="316" t="s">
        <v>35729</v>
      </c>
      <c r="D3037" s="591" t="s">
        <v>4239</v>
      </c>
    </row>
    <row r="3038" spans="1:4" x14ac:dyDescent="0.2">
      <c r="A3038" s="316">
        <v>3922</v>
      </c>
      <c r="B3038" s="316" t="s">
        <v>39827</v>
      </c>
      <c r="C3038" s="316" t="s">
        <v>35729</v>
      </c>
      <c r="D3038" s="591" t="s">
        <v>2261</v>
      </c>
    </row>
    <row r="3039" spans="1:4" x14ac:dyDescent="0.2">
      <c r="A3039" s="316">
        <v>3924</v>
      </c>
      <c r="B3039" s="316" t="s">
        <v>39828</v>
      </c>
      <c r="C3039" s="316" t="s">
        <v>35729</v>
      </c>
      <c r="D3039" s="591" t="s">
        <v>4239</v>
      </c>
    </row>
    <row r="3040" spans="1:4" x14ac:dyDescent="0.2">
      <c r="A3040" s="316">
        <v>3923</v>
      </c>
      <c r="B3040" s="316" t="s">
        <v>39829</v>
      </c>
      <c r="C3040" s="316" t="s">
        <v>35729</v>
      </c>
      <c r="D3040" s="591" t="s">
        <v>4239</v>
      </c>
    </row>
    <row r="3041" spans="1:4" x14ac:dyDescent="0.2">
      <c r="A3041" s="316">
        <v>3937</v>
      </c>
      <c r="B3041" s="316" t="s">
        <v>39830</v>
      </c>
      <c r="C3041" s="316" t="s">
        <v>35729</v>
      </c>
      <c r="D3041" s="591" t="s">
        <v>5291</v>
      </c>
    </row>
    <row r="3042" spans="1:4" x14ac:dyDescent="0.2">
      <c r="A3042" s="316">
        <v>3921</v>
      </c>
      <c r="B3042" s="316" t="s">
        <v>39831</v>
      </c>
      <c r="C3042" s="316" t="s">
        <v>35729</v>
      </c>
      <c r="D3042" s="591" t="s">
        <v>13390</v>
      </c>
    </row>
    <row r="3043" spans="1:4" x14ac:dyDescent="0.2">
      <c r="A3043" s="316">
        <v>3920</v>
      </c>
      <c r="B3043" s="316" t="s">
        <v>39832</v>
      </c>
      <c r="C3043" s="316" t="s">
        <v>35729</v>
      </c>
      <c r="D3043" s="591" t="s">
        <v>5291</v>
      </c>
    </row>
    <row r="3044" spans="1:4" x14ac:dyDescent="0.2">
      <c r="A3044" s="316">
        <v>3938</v>
      </c>
      <c r="B3044" s="316" t="s">
        <v>39833</v>
      </c>
      <c r="C3044" s="316" t="s">
        <v>35729</v>
      </c>
      <c r="D3044" s="591" t="s">
        <v>13513</v>
      </c>
    </row>
    <row r="3045" spans="1:4" x14ac:dyDescent="0.2">
      <c r="A3045" s="316">
        <v>3919</v>
      </c>
      <c r="B3045" s="316" t="s">
        <v>39834</v>
      </c>
      <c r="C3045" s="316" t="s">
        <v>35729</v>
      </c>
      <c r="D3045" s="591" t="s">
        <v>514</v>
      </c>
    </row>
    <row r="3046" spans="1:4" x14ac:dyDescent="0.2">
      <c r="A3046" s="316">
        <v>3927</v>
      </c>
      <c r="B3046" s="316" t="s">
        <v>39835</v>
      </c>
      <c r="C3046" s="316" t="s">
        <v>35729</v>
      </c>
      <c r="D3046" s="591" t="s">
        <v>39836</v>
      </c>
    </row>
    <row r="3047" spans="1:4" x14ac:dyDescent="0.2">
      <c r="A3047" s="316">
        <v>3928</v>
      </c>
      <c r="B3047" s="316" t="s">
        <v>39837</v>
      </c>
      <c r="C3047" s="316" t="s">
        <v>35729</v>
      </c>
      <c r="D3047" s="591" t="s">
        <v>39836</v>
      </c>
    </row>
    <row r="3048" spans="1:4" x14ac:dyDescent="0.2">
      <c r="A3048" s="316">
        <v>3926</v>
      </c>
      <c r="B3048" s="316" t="s">
        <v>39838</v>
      </c>
      <c r="C3048" s="316" t="s">
        <v>35729</v>
      </c>
      <c r="D3048" s="591" t="s">
        <v>6617</v>
      </c>
    </row>
    <row r="3049" spans="1:4" x14ac:dyDescent="0.2">
      <c r="A3049" s="316">
        <v>3935</v>
      </c>
      <c r="B3049" s="316" t="s">
        <v>39839</v>
      </c>
      <c r="C3049" s="316" t="s">
        <v>35729</v>
      </c>
      <c r="D3049" s="591" t="s">
        <v>6617</v>
      </c>
    </row>
    <row r="3050" spans="1:4" x14ac:dyDescent="0.2">
      <c r="A3050" s="316">
        <v>3925</v>
      </c>
      <c r="B3050" s="316" t="s">
        <v>39840</v>
      </c>
      <c r="C3050" s="316" t="s">
        <v>35729</v>
      </c>
      <c r="D3050" s="591" t="s">
        <v>6617</v>
      </c>
    </row>
    <row r="3051" spans="1:4" x14ac:dyDescent="0.2">
      <c r="A3051" s="316">
        <v>12406</v>
      </c>
      <c r="B3051" s="316" t="s">
        <v>39841</v>
      </c>
      <c r="C3051" s="316" t="s">
        <v>35729</v>
      </c>
      <c r="D3051" s="591" t="s">
        <v>30145</v>
      </c>
    </row>
    <row r="3052" spans="1:4" x14ac:dyDescent="0.2">
      <c r="A3052" s="316">
        <v>3929</v>
      </c>
      <c r="B3052" s="316" t="s">
        <v>39842</v>
      </c>
      <c r="C3052" s="316" t="s">
        <v>35729</v>
      </c>
      <c r="D3052" s="591" t="s">
        <v>18144</v>
      </c>
    </row>
    <row r="3053" spans="1:4" x14ac:dyDescent="0.2">
      <c r="A3053" s="316">
        <v>3931</v>
      </c>
      <c r="B3053" s="316" t="s">
        <v>39843</v>
      </c>
      <c r="C3053" s="316" t="s">
        <v>35729</v>
      </c>
      <c r="D3053" s="591" t="s">
        <v>18144</v>
      </c>
    </row>
    <row r="3054" spans="1:4" x14ac:dyDescent="0.2">
      <c r="A3054" s="316">
        <v>3930</v>
      </c>
      <c r="B3054" s="316" t="s">
        <v>39844</v>
      </c>
      <c r="C3054" s="316" t="s">
        <v>35729</v>
      </c>
      <c r="D3054" s="591" t="s">
        <v>18144</v>
      </c>
    </row>
    <row r="3055" spans="1:4" x14ac:dyDescent="0.2">
      <c r="A3055" s="316">
        <v>3932</v>
      </c>
      <c r="B3055" s="316" t="s">
        <v>39845</v>
      </c>
      <c r="C3055" s="316" t="s">
        <v>35729</v>
      </c>
      <c r="D3055" s="591" t="s">
        <v>39846</v>
      </c>
    </row>
    <row r="3056" spans="1:4" x14ac:dyDescent="0.2">
      <c r="A3056" s="316">
        <v>3933</v>
      </c>
      <c r="B3056" s="316" t="s">
        <v>39847</v>
      </c>
      <c r="C3056" s="316" t="s">
        <v>35729</v>
      </c>
      <c r="D3056" s="591" t="s">
        <v>39846</v>
      </c>
    </row>
    <row r="3057" spans="1:4" x14ac:dyDescent="0.2">
      <c r="A3057" s="316">
        <v>3934</v>
      </c>
      <c r="B3057" s="316" t="s">
        <v>39848</v>
      </c>
      <c r="C3057" s="316" t="s">
        <v>35729</v>
      </c>
      <c r="D3057" s="591" t="s">
        <v>39846</v>
      </c>
    </row>
    <row r="3058" spans="1:4" x14ac:dyDescent="0.2">
      <c r="A3058" s="316">
        <v>40355</v>
      </c>
      <c r="B3058" s="316" t="s">
        <v>39849</v>
      </c>
      <c r="C3058" s="316" t="s">
        <v>35729</v>
      </c>
      <c r="D3058" s="591" t="s">
        <v>1919</v>
      </c>
    </row>
    <row r="3059" spans="1:4" x14ac:dyDescent="0.2">
      <c r="A3059" s="316">
        <v>40364</v>
      </c>
      <c r="B3059" s="316" t="s">
        <v>39850</v>
      </c>
      <c r="C3059" s="316" t="s">
        <v>35729</v>
      </c>
      <c r="D3059" s="591" t="s">
        <v>39851</v>
      </c>
    </row>
    <row r="3060" spans="1:4" x14ac:dyDescent="0.2">
      <c r="A3060" s="316">
        <v>40361</v>
      </c>
      <c r="B3060" s="316" t="s">
        <v>39852</v>
      </c>
      <c r="C3060" s="316" t="s">
        <v>35729</v>
      </c>
      <c r="D3060" s="591" t="s">
        <v>18876</v>
      </c>
    </row>
    <row r="3061" spans="1:4" x14ac:dyDescent="0.2">
      <c r="A3061" s="316">
        <v>40358</v>
      </c>
      <c r="B3061" s="316" t="s">
        <v>39853</v>
      </c>
      <c r="C3061" s="316" t="s">
        <v>35729</v>
      </c>
      <c r="D3061" s="591" t="s">
        <v>1391</v>
      </c>
    </row>
    <row r="3062" spans="1:4" x14ac:dyDescent="0.2">
      <c r="A3062" s="316">
        <v>40370</v>
      </c>
      <c r="B3062" s="316" t="s">
        <v>39854</v>
      </c>
      <c r="C3062" s="316" t="s">
        <v>35729</v>
      </c>
      <c r="D3062" s="591" t="s">
        <v>39855</v>
      </c>
    </row>
    <row r="3063" spans="1:4" x14ac:dyDescent="0.2">
      <c r="A3063" s="316">
        <v>40367</v>
      </c>
      <c r="B3063" s="316" t="s">
        <v>39856</v>
      </c>
      <c r="C3063" s="316" t="s">
        <v>35729</v>
      </c>
      <c r="D3063" s="591" t="s">
        <v>33599</v>
      </c>
    </row>
    <row r="3064" spans="1:4" x14ac:dyDescent="0.2">
      <c r="A3064" s="316">
        <v>40373</v>
      </c>
      <c r="B3064" s="316" t="s">
        <v>39857</v>
      </c>
      <c r="C3064" s="316" t="s">
        <v>35729</v>
      </c>
      <c r="D3064" s="591" t="s">
        <v>39858</v>
      </c>
    </row>
    <row r="3065" spans="1:4" x14ac:dyDescent="0.2">
      <c r="A3065" s="316">
        <v>38947</v>
      </c>
      <c r="B3065" s="316" t="s">
        <v>39859</v>
      </c>
      <c r="C3065" s="316" t="s">
        <v>35729</v>
      </c>
      <c r="D3065" s="591" t="s">
        <v>954</v>
      </c>
    </row>
    <row r="3066" spans="1:4" x14ac:dyDescent="0.2">
      <c r="A3066" s="316">
        <v>38948</v>
      </c>
      <c r="B3066" s="316" t="s">
        <v>39860</v>
      </c>
      <c r="C3066" s="316" t="s">
        <v>35729</v>
      </c>
      <c r="D3066" s="591" t="s">
        <v>14490</v>
      </c>
    </row>
    <row r="3067" spans="1:4" x14ac:dyDescent="0.2">
      <c r="A3067" s="316">
        <v>38949</v>
      </c>
      <c r="B3067" s="316" t="s">
        <v>39861</v>
      </c>
      <c r="C3067" s="316" t="s">
        <v>35729</v>
      </c>
      <c r="D3067" s="591" t="s">
        <v>39862</v>
      </c>
    </row>
    <row r="3068" spans="1:4" x14ac:dyDescent="0.2">
      <c r="A3068" s="316">
        <v>38951</v>
      </c>
      <c r="B3068" s="316" t="s">
        <v>39863</v>
      </c>
      <c r="C3068" s="316" t="s">
        <v>35729</v>
      </c>
      <c r="D3068" s="591" t="s">
        <v>29278</v>
      </c>
    </row>
    <row r="3069" spans="1:4" x14ac:dyDescent="0.2">
      <c r="A3069" s="316">
        <v>39312</v>
      </c>
      <c r="B3069" s="316" t="s">
        <v>39864</v>
      </c>
      <c r="C3069" s="316" t="s">
        <v>35729</v>
      </c>
      <c r="D3069" s="591" t="s">
        <v>19968</v>
      </c>
    </row>
    <row r="3070" spans="1:4" x14ac:dyDescent="0.2">
      <c r="A3070" s="316">
        <v>39313</v>
      </c>
      <c r="B3070" s="316" t="s">
        <v>39865</v>
      </c>
      <c r="C3070" s="316" t="s">
        <v>35729</v>
      </c>
      <c r="D3070" s="591" t="s">
        <v>2421</v>
      </c>
    </row>
    <row r="3071" spans="1:4" x14ac:dyDescent="0.2">
      <c r="A3071" s="316">
        <v>38950</v>
      </c>
      <c r="B3071" s="316" t="s">
        <v>39866</v>
      </c>
      <c r="C3071" s="316" t="s">
        <v>35729</v>
      </c>
      <c r="D3071" s="591" t="s">
        <v>38445</v>
      </c>
    </row>
    <row r="3072" spans="1:4" x14ac:dyDescent="0.2">
      <c r="A3072" s="316">
        <v>39314</v>
      </c>
      <c r="B3072" s="316" t="s">
        <v>39867</v>
      </c>
      <c r="C3072" s="316" t="s">
        <v>35729</v>
      </c>
      <c r="D3072" s="591" t="s">
        <v>13930</v>
      </c>
    </row>
    <row r="3073" spans="1:4" x14ac:dyDescent="0.2">
      <c r="A3073" s="316">
        <v>3907</v>
      </c>
      <c r="B3073" s="316" t="s">
        <v>39868</v>
      </c>
      <c r="C3073" s="316" t="s">
        <v>35729</v>
      </c>
      <c r="D3073" s="591" t="s">
        <v>582</v>
      </c>
    </row>
    <row r="3074" spans="1:4" x14ac:dyDescent="0.2">
      <c r="A3074" s="316">
        <v>3889</v>
      </c>
      <c r="B3074" s="316" t="s">
        <v>39869</v>
      </c>
      <c r="C3074" s="316" t="s">
        <v>35729</v>
      </c>
      <c r="D3074" s="591" t="s">
        <v>1207</v>
      </c>
    </row>
    <row r="3075" spans="1:4" x14ac:dyDescent="0.2">
      <c r="A3075" s="316">
        <v>3868</v>
      </c>
      <c r="B3075" s="316" t="s">
        <v>39870</v>
      </c>
      <c r="C3075" s="316" t="s">
        <v>35729</v>
      </c>
      <c r="D3075" s="591" t="s">
        <v>917</v>
      </c>
    </row>
    <row r="3076" spans="1:4" x14ac:dyDescent="0.2">
      <c r="A3076" s="316">
        <v>3869</v>
      </c>
      <c r="B3076" s="316" t="s">
        <v>39871</v>
      </c>
      <c r="C3076" s="316" t="s">
        <v>35729</v>
      </c>
      <c r="D3076" s="591" t="s">
        <v>2330</v>
      </c>
    </row>
    <row r="3077" spans="1:4" x14ac:dyDescent="0.2">
      <c r="A3077" s="316">
        <v>3872</v>
      </c>
      <c r="B3077" s="316" t="s">
        <v>39872</v>
      </c>
      <c r="C3077" s="316" t="s">
        <v>35729</v>
      </c>
      <c r="D3077" s="591" t="s">
        <v>5122</v>
      </c>
    </row>
    <row r="3078" spans="1:4" x14ac:dyDescent="0.2">
      <c r="A3078" s="316">
        <v>3850</v>
      </c>
      <c r="B3078" s="316" t="s">
        <v>39873</v>
      </c>
      <c r="C3078" s="316" t="s">
        <v>35729</v>
      </c>
      <c r="D3078" s="591" t="s">
        <v>39874</v>
      </c>
    </row>
    <row r="3079" spans="1:4" x14ac:dyDescent="0.2">
      <c r="A3079" s="316">
        <v>38023</v>
      </c>
      <c r="B3079" s="316" t="s">
        <v>39875</v>
      </c>
      <c r="C3079" s="316" t="s">
        <v>35729</v>
      </c>
      <c r="D3079" s="591" t="s">
        <v>6702</v>
      </c>
    </row>
    <row r="3080" spans="1:4" x14ac:dyDescent="0.2">
      <c r="A3080" s="316">
        <v>37986</v>
      </c>
      <c r="B3080" s="316" t="s">
        <v>39876</v>
      </c>
      <c r="C3080" s="316" t="s">
        <v>35729</v>
      </c>
      <c r="D3080" s="591" t="s">
        <v>1066</v>
      </c>
    </row>
    <row r="3081" spans="1:4" x14ac:dyDescent="0.2">
      <c r="A3081" s="316">
        <v>37987</v>
      </c>
      <c r="B3081" s="316" t="s">
        <v>39877</v>
      </c>
      <c r="C3081" s="316" t="s">
        <v>35729</v>
      </c>
      <c r="D3081" s="591" t="s">
        <v>39878</v>
      </c>
    </row>
    <row r="3082" spans="1:4" x14ac:dyDescent="0.2">
      <c r="A3082" s="316">
        <v>37988</v>
      </c>
      <c r="B3082" s="316" t="s">
        <v>39879</v>
      </c>
      <c r="C3082" s="316" t="s">
        <v>35729</v>
      </c>
      <c r="D3082" s="591" t="s">
        <v>39880</v>
      </c>
    </row>
    <row r="3083" spans="1:4" x14ac:dyDescent="0.2">
      <c r="A3083" s="316">
        <v>21120</v>
      </c>
      <c r="B3083" s="316" t="s">
        <v>39881</v>
      </c>
      <c r="C3083" s="316" t="s">
        <v>35729</v>
      </c>
      <c r="D3083" s="591" t="s">
        <v>561</v>
      </c>
    </row>
    <row r="3084" spans="1:4" x14ac:dyDescent="0.2">
      <c r="A3084" s="316">
        <v>39318</v>
      </c>
      <c r="B3084" s="316" t="s">
        <v>39882</v>
      </c>
      <c r="C3084" s="316" t="s">
        <v>35729</v>
      </c>
      <c r="D3084" s="591" t="s">
        <v>3865</v>
      </c>
    </row>
    <row r="3085" spans="1:4" x14ac:dyDescent="0.2">
      <c r="A3085" s="316">
        <v>20162</v>
      </c>
      <c r="B3085" s="316" t="s">
        <v>39883</v>
      </c>
      <c r="C3085" s="316" t="s">
        <v>35729</v>
      </c>
      <c r="D3085" s="591" t="s">
        <v>261</v>
      </c>
    </row>
    <row r="3086" spans="1:4" x14ac:dyDescent="0.2">
      <c r="A3086" s="316">
        <v>40366</v>
      </c>
      <c r="B3086" s="316" t="s">
        <v>39884</v>
      </c>
      <c r="C3086" s="316" t="s">
        <v>35729</v>
      </c>
      <c r="D3086" s="591" t="s">
        <v>13344</v>
      </c>
    </row>
    <row r="3087" spans="1:4" x14ac:dyDescent="0.2">
      <c r="A3087" s="316">
        <v>40363</v>
      </c>
      <c r="B3087" s="316" t="s">
        <v>39885</v>
      </c>
      <c r="C3087" s="316" t="s">
        <v>35729</v>
      </c>
      <c r="D3087" s="591" t="s">
        <v>1099</v>
      </c>
    </row>
    <row r="3088" spans="1:4" x14ac:dyDescent="0.2">
      <c r="A3088" s="316">
        <v>40354</v>
      </c>
      <c r="B3088" s="316" t="s">
        <v>39886</v>
      </c>
      <c r="C3088" s="316" t="s">
        <v>35729</v>
      </c>
      <c r="D3088" s="591" t="s">
        <v>7226</v>
      </c>
    </row>
    <row r="3089" spans="1:4" x14ac:dyDescent="0.2">
      <c r="A3089" s="316">
        <v>40360</v>
      </c>
      <c r="B3089" s="316" t="s">
        <v>39887</v>
      </c>
      <c r="C3089" s="316" t="s">
        <v>35729</v>
      </c>
      <c r="D3089" s="591" t="s">
        <v>13596</v>
      </c>
    </row>
    <row r="3090" spans="1:4" x14ac:dyDescent="0.2">
      <c r="A3090" s="316">
        <v>40372</v>
      </c>
      <c r="B3090" s="316" t="s">
        <v>39888</v>
      </c>
      <c r="C3090" s="316" t="s">
        <v>35729</v>
      </c>
      <c r="D3090" s="591" t="s">
        <v>39889</v>
      </c>
    </row>
    <row r="3091" spans="1:4" x14ac:dyDescent="0.2">
      <c r="A3091" s="316">
        <v>40369</v>
      </c>
      <c r="B3091" s="316" t="s">
        <v>39890</v>
      </c>
      <c r="C3091" s="316" t="s">
        <v>35729</v>
      </c>
      <c r="D3091" s="591" t="s">
        <v>13938</v>
      </c>
    </row>
    <row r="3092" spans="1:4" x14ac:dyDescent="0.2">
      <c r="A3092" s="316">
        <v>40357</v>
      </c>
      <c r="B3092" s="316" t="s">
        <v>39891</v>
      </c>
      <c r="C3092" s="316" t="s">
        <v>35729</v>
      </c>
      <c r="D3092" s="591" t="s">
        <v>1391</v>
      </c>
    </row>
    <row r="3093" spans="1:4" x14ac:dyDescent="0.2">
      <c r="A3093" s="316">
        <v>40375</v>
      </c>
      <c r="B3093" s="316" t="s">
        <v>39892</v>
      </c>
      <c r="C3093" s="316" t="s">
        <v>35729</v>
      </c>
      <c r="D3093" s="591" t="s">
        <v>17986</v>
      </c>
    </row>
    <row r="3094" spans="1:4" x14ac:dyDescent="0.2">
      <c r="A3094" s="316">
        <v>1893</v>
      </c>
      <c r="B3094" s="316" t="s">
        <v>39893</v>
      </c>
      <c r="C3094" s="316" t="s">
        <v>35729</v>
      </c>
      <c r="D3094" s="591" t="s">
        <v>231</v>
      </c>
    </row>
    <row r="3095" spans="1:4" x14ac:dyDescent="0.2">
      <c r="A3095" s="316">
        <v>1902</v>
      </c>
      <c r="B3095" s="316" t="s">
        <v>39894</v>
      </c>
      <c r="C3095" s="316" t="s">
        <v>35729</v>
      </c>
      <c r="D3095" s="591" t="s">
        <v>281</v>
      </c>
    </row>
    <row r="3096" spans="1:4" x14ac:dyDescent="0.2">
      <c r="A3096" s="316">
        <v>1901</v>
      </c>
      <c r="B3096" s="316" t="s">
        <v>39895</v>
      </c>
      <c r="C3096" s="316" t="s">
        <v>35729</v>
      </c>
      <c r="D3096" s="591" t="s">
        <v>836</v>
      </c>
    </row>
    <row r="3097" spans="1:4" x14ac:dyDescent="0.2">
      <c r="A3097" s="316">
        <v>1892</v>
      </c>
      <c r="B3097" s="316" t="s">
        <v>39896</v>
      </c>
      <c r="C3097" s="316" t="s">
        <v>35729</v>
      </c>
      <c r="D3097" s="591" t="s">
        <v>549</v>
      </c>
    </row>
    <row r="3098" spans="1:4" x14ac:dyDescent="0.2">
      <c r="A3098" s="316">
        <v>1907</v>
      </c>
      <c r="B3098" s="316" t="s">
        <v>39897</v>
      </c>
      <c r="C3098" s="316" t="s">
        <v>35729</v>
      </c>
      <c r="D3098" s="591" t="s">
        <v>8394</v>
      </c>
    </row>
    <row r="3099" spans="1:4" x14ac:dyDescent="0.2">
      <c r="A3099" s="316">
        <v>1894</v>
      </c>
      <c r="B3099" s="316" t="s">
        <v>39898</v>
      </c>
      <c r="C3099" s="316" t="s">
        <v>35729</v>
      </c>
      <c r="D3099" s="591" t="s">
        <v>16469</v>
      </c>
    </row>
    <row r="3100" spans="1:4" x14ac:dyDescent="0.2">
      <c r="A3100" s="316">
        <v>1891</v>
      </c>
      <c r="B3100" s="316" t="s">
        <v>39899</v>
      </c>
      <c r="C3100" s="316" t="s">
        <v>35729</v>
      </c>
      <c r="D3100" s="591" t="s">
        <v>585</v>
      </c>
    </row>
    <row r="3101" spans="1:4" x14ac:dyDescent="0.2">
      <c r="A3101" s="316">
        <v>1896</v>
      </c>
      <c r="B3101" s="316" t="s">
        <v>39900</v>
      </c>
      <c r="C3101" s="316" t="s">
        <v>35729</v>
      </c>
      <c r="D3101" s="591" t="s">
        <v>13863</v>
      </c>
    </row>
    <row r="3102" spans="1:4" x14ac:dyDescent="0.2">
      <c r="A3102" s="316">
        <v>1895</v>
      </c>
      <c r="B3102" s="316" t="s">
        <v>39901</v>
      </c>
      <c r="C3102" s="316" t="s">
        <v>35729</v>
      </c>
      <c r="D3102" s="591" t="s">
        <v>30415</v>
      </c>
    </row>
    <row r="3103" spans="1:4" x14ac:dyDescent="0.2">
      <c r="A3103" s="316">
        <v>2641</v>
      </c>
      <c r="B3103" s="316" t="s">
        <v>39902</v>
      </c>
      <c r="C3103" s="316" t="s">
        <v>35729</v>
      </c>
      <c r="D3103" s="591" t="s">
        <v>1426</v>
      </c>
    </row>
    <row r="3104" spans="1:4" x14ac:dyDescent="0.2">
      <c r="A3104" s="316">
        <v>2636</v>
      </c>
      <c r="B3104" s="316" t="s">
        <v>39903</v>
      </c>
      <c r="C3104" s="316" t="s">
        <v>35729</v>
      </c>
      <c r="D3104" s="591" t="s">
        <v>320</v>
      </c>
    </row>
    <row r="3105" spans="1:4" x14ac:dyDescent="0.2">
      <c r="A3105" s="316">
        <v>2637</v>
      </c>
      <c r="B3105" s="316" t="s">
        <v>39904</v>
      </c>
      <c r="C3105" s="316" t="s">
        <v>35729</v>
      </c>
      <c r="D3105" s="591" t="s">
        <v>1282</v>
      </c>
    </row>
    <row r="3106" spans="1:4" x14ac:dyDescent="0.2">
      <c r="A3106" s="316">
        <v>2638</v>
      </c>
      <c r="B3106" s="316" t="s">
        <v>39905</v>
      </c>
      <c r="C3106" s="316" t="s">
        <v>35729</v>
      </c>
      <c r="D3106" s="591" t="s">
        <v>548</v>
      </c>
    </row>
    <row r="3107" spans="1:4" x14ac:dyDescent="0.2">
      <c r="A3107" s="316">
        <v>2639</v>
      </c>
      <c r="B3107" s="316" t="s">
        <v>39906</v>
      </c>
      <c r="C3107" s="316" t="s">
        <v>35729</v>
      </c>
      <c r="D3107" s="591" t="s">
        <v>873</v>
      </c>
    </row>
    <row r="3108" spans="1:4" x14ac:dyDescent="0.2">
      <c r="A3108" s="316">
        <v>2644</v>
      </c>
      <c r="B3108" s="316" t="s">
        <v>39907</v>
      </c>
      <c r="C3108" s="316" t="s">
        <v>35729</v>
      </c>
      <c r="D3108" s="591" t="s">
        <v>1627</v>
      </c>
    </row>
    <row r="3109" spans="1:4" x14ac:dyDescent="0.2">
      <c r="A3109" s="316">
        <v>2643</v>
      </c>
      <c r="B3109" s="316" t="s">
        <v>39908</v>
      </c>
      <c r="C3109" s="316" t="s">
        <v>35729</v>
      </c>
      <c r="D3109" s="591" t="s">
        <v>4736</v>
      </c>
    </row>
    <row r="3110" spans="1:4" x14ac:dyDescent="0.2">
      <c r="A3110" s="316">
        <v>2640</v>
      </c>
      <c r="B3110" s="316" t="s">
        <v>39909</v>
      </c>
      <c r="C3110" s="316" t="s">
        <v>35729</v>
      </c>
      <c r="D3110" s="591" t="s">
        <v>18640</v>
      </c>
    </row>
    <row r="3111" spans="1:4" x14ac:dyDescent="0.2">
      <c r="A3111" s="316">
        <v>2642</v>
      </c>
      <c r="B3111" s="316" t="s">
        <v>39910</v>
      </c>
      <c r="C3111" s="316" t="s">
        <v>35729</v>
      </c>
      <c r="D3111" s="591" t="s">
        <v>600</v>
      </c>
    </row>
    <row r="3112" spans="1:4" x14ac:dyDescent="0.2">
      <c r="A3112" s="316">
        <v>38943</v>
      </c>
      <c r="B3112" s="316" t="s">
        <v>39911</v>
      </c>
      <c r="C3112" s="316" t="s">
        <v>35729</v>
      </c>
      <c r="D3112" s="591" t="s">
        <v>425</v>
      </c>
    </row>
    <row r="3113" spans="1:4" x14ac:dyDescent="0.2">
      <c r="A3113" s="316">
        <v>38944</v>
      </c>
      <c r="B3113" s="316" t="s">
        <v>39912</v>
      </c>
      <c r="C3113" s="316" t="s">
        <v>35729</v>
      </c>
      <c r="D3113" s="591" t="s">
        <v>1340</v>
      </c>
    </row>
    <row r="3114" spans="1:4" x14ac:dyDescent="0.2">
      <c r="A3114" s="316">
        <v>38945</v>
      </c>
      <c r="B3114" s="316" t="s">
        <v>39913</v>
      </c>
      <c r="C3114" s="316" t="s">
        <v>35729</v>
      </c>
      <c r="D3114" s="591" t="s">
        <v>1365</v>
      </c>
    </row>
    <row r="3115" spans="1:4" x14ac:dyDescent="0.2">
      <c r="A3115" s="316">
        <v>38946</v>
      </c>
      <c r="B3115" s="316" t="s">
        <v>39914</v>
      </c>
      <c r="C3115" s="316" t="s">
        <v>35729</v>
      </c>
      <c r="D3115" s="591" t="s">
        <v>13456</v>
      </c>
    </row>
    <row r="3116" spans="1:4" x14ac:dyDescent="0.2">
      <c r="A3116" s="316">
        <v>39308</v>
      </c>
      <c r="B3116" s="316" t="s">
        <v>39915</v>
      </c>
      <c r="C3116" s="316" t="s">
        <v>35729</v>
      </c>
      <c r="D3116" s="591" t="s">
        <v>245</v>
      </c>
    </row>
    <row r="3117" spans="1:4" x14ac:dyDescent="0.2">
      <c r="A3117" s="316">
        <v>39309</v>
      </c>
      <c r="B3117" s="316" t="s">
        <v>39916</v>
      </c>
      <c r="C3117" s="316" t="s">
        <v>35729</v>
      </c>
      <c r="D3117" s="591" t="s">
        <v>25519</v>
      </c>
    </row>
    <row r="3118" spans="1:4" x14ac:dyDescent="0.2">
      <c r="A3118" s="316">
        <v>39310</v>
      </c>
      <c r="B3118" s="316" t="s">
        <v>39917</v>
      </c>
      <c r="C3118" s="316" t="s">
        <v>35729</v>
      </c>
      <c r="D3118" s="591" t="s">
        <v>18323</v>
      </c>
    </row>
    <row r="3119" spans="1:4" x14ac:dyDescent="0.2">
      <c r="A3119" s="316">
        <v>39311</v>
      </c>
      <c r="B3119" s="316" t="s">
        <v>39918</v>
      </c>
      <c r="C3119" s="316" t="s">
        <v>35729</v>
      </c>
      <c r="D3119" s="591" t="s">
        <v>2756</v>
      </c>
    </row>
    <row r="3120" spans="1:4" x14ac:dyDescent="0.2">
      <c r="A3120" s="316">
        <v>39855</v>
      </c>
      <c r="B3120" s="316" t="s">
        <v>39919</v>
      </c>
      <c r="C3120" s="316" t="s">
        <v>35729</v>
      </c>
      <c r="D3120" s="591" t="s">
        <v>919</v>
      </c>
    </row>
    <row r="3121" spans="1:4" x14ac:dyDescent="0.2">
      <c r="A3121" s="316">
        <v>39856</v>
      </c>
      <c r="B3121" s="316" t="s">
        <v>39920</v>
      </c>
      <c r="C3121" s="316" t="s">
        <v>35729</v>
      </c>
      <c r="D3121" s="591" t="s">
        <v>16733</v>
      </c>
    </row>
    <row r="3122" spans="1:4" x14ac:dyDescent="0.2">
      <c r="A3122" s="316">
        <v>39857</v>
      </c>
      <c r="B3122" s="316" t="s">
        <v>39921</v>
      </c>
      <c r="C3122" s="316" t="s">
        <v>35729</v>
      </c>
      <c r="D3122" s="591" t="s">
        <v>1306</v>
      </c>
    </row>
    <row r="3123" spans="1:4" x14ac:dyDescent="0.2">
      <c r="A3123" s="316">
        <v>39858</v>
      </c>
      <c r="B3123" s="316" t="s">
        <v>39922</v>
      </c>
      <c r="C3123" s="316" t="s">
        <v>35729</v>
      </c>
      <c r="D3123" s="591" t="s">
        <v>350</v>
      </c>
    </row>
    <row r="3124" spans="1:4" x14ac:dyDescent="0.2">
      <c r="A3124" s="316">
        <v>39859</v>
      </c>
      <c r="B3124" s="316" t="s">
        <v>39923</v>
      </c>
      <c r="C3124" s="316" t="s">
        <v>35729</v>
      </c>
      <c r="D3124" s="591" t="s">
        <v>13611</v>
      </c>
    </row>
    <row r="3125" spans="1:4" x14ac:dyDescent="0.2">
      <c r="A3125" s="316">
        <v>39860</v>
      </c>
      <c r="B3125" s="316" t="s">
        <v>39924</v>
      </c>
      <c r="C3125" s="316" t="s">
        <v>35729</v>
      </c>
      <c r="D3125" s="591" t="s">
        <v>5445</v>
      </c>
    </row>
    <row r="3126" spans="1:4" x14ac:dyDescent="0.2">
      <c r="A3126" s="316">
        <v>39861</v>
      </c>
      <c r="B3126" s="316" t="s">
        <v>39925</v>
      </c>
      <c r="C3126" s="316" t="s">
        <v>35729</v>
      </c>
      <c r="D3126" s="591" t="s">
        <v>39759</v>
      </c>
    </row>
    <row r="3127" spans="1:4" x14ac:dyDescent="0.2">
      <c r="A3127" s="316">
        <v>38447</v>
      </c>
      <c r="B3127" s="316" t="s">
        <v>39926</v>
      </c>
      <c r="C3127" s="316" t="s">
        <v>35729</v>
      </c>
      <c r="D3127" s="591" t="s">
        <v>16711</v>
      </c>
    </row>
    <row r="3128" spans="1:4" x14ac:dyDescent="0.2">
      <c r="A3128" s="316">
        <v>36320</v>
      </c>
      <c r="B3128" s="316" t="s">
        <v>39927</v>
      </c>
      <c r="C3128" s="316" t="s">
        <v>35729</v>
      </c>
      <c r="D3128" s="591" t="s">
        <v>917</v>
      </c>
    </row>
    <row r="3129" spans="1:4" x14ac:dyDescent="0.2">
      <c r="A3129" s="316">
        <v>36324</v>
      </c>
      <c r="B3129" s="316" t="s">
        <v>39928</v>
      </c>
      <c r="C3129" s="316" t="s">
        <v>35729</v>
      </c>
      <c r="D3129" s="591" t="s">
        <v>821</v>
      </c>
    </row>
    <row r="3130" spans="1:4" x14ac:dyDescent="0.2">
      <c r="A3130" s="316">
        <v>38441</v>
      </c>
      <c r="B3130" s="316" t="s">
        <v>39929</v>
      </c>
      <c r="C3130" s="316" t="s">
        <v>35729</v>
      </c>
      <c r="D3130" s="591" t="s">
        <v>369</v>
      </c>
    </row>
    <row r="3131" spans="1:4" x14ac:dyDescent="0.2">
      <c r="A3131" s="316">
        <v>38442</v>
      </c>
      <c r="B3131" s="316" t="s">
        <v>39930</v>
      </c>
      <c r="C3131" s="316" t="s">
        <v>35729</v>
      </c>
      <c r="D3131" s="591" t="s">
        <v>506</v>
      </c>
    </row>
    <row r="3132" spans="1:4" x14ac:dyDescent="0.2">
      <c r="A3132" s="316">
        <v>38443</v>
      </c>
      <c r="B3132" s="316" t="s">
        <v>39931</v>
      </c>
      <c r="C3132" s="316" t="s">
        <v>35729</v>
      </c>
      <c r="D3132" s="591" t="s">
        <v>1098</v>
      </c>
    </row>
    <row r="3133" spans="1:4" x14ac:dyDescent="0.2">
      <c r="A3133" s="316">
        <v>38444</v>
      </c>
      <c r="B3133" s="316" t="s">
        <v>39932</v>
      </c>
      <c r="C3133" s="316" t="s">
        <v>35729</v>
      </c>
      <c r="D3133" s="591" t="s">
        <v>536</v>
      </c>
    </row>
    <row r="3134" spans="1:4" x14ac:dyDescent="0.2">
      <c r="A3134" s="316">
        <v>38445</v>
      </c>
      <c r="B3134" s="316" t="s">
        <v>39933</v>
      </c>
      <c r="C3134" s="316" t="s">
        <v>35729</v>
      </c>
      <c r="D3134" s="591" t="s">
        <v>30269</v>
      </c>
    </row>
    <row r="3135" spans="1:4" x14ac:dyDescent="0.2">
      <c r="A3135" s="316">
        <v>38446</v>
      </c>
      <c r="B3135" s="316" t="s">
        <v>39934</v>
      </c>
      <c r="C3135" s="316" t="s">
        <v>35729</v>
      </c>
      <c r="D3135" s="591" t="s">
        <v>39935</v>
      </c>
    </row>
    <row r="3136" spans="1:4" x14ac:dyDescent="0.2">
      <c r="A3136" s="316">
        <v>3867</v>
      </c>
      <c r="B3136" s="316" t="s">
        <v>39936</v>
      </c>
      <c r="C3136" s="316" t="s">
        <v>35729</v>
      </c>
      <c r="D3136" s="591" t="s">
        <v>25863</v>
      </c>
    </row>
    <row r="3137" spans="1:4" x14ac:dyDescent="0.2">
      <c r="A3137" s="316">
        <v>3861</v>
      </c>
      <c r="B3137" s="316" t="s">
        <v>39937</v>
      </c>
      <c r="C3137" s="316" t="s">
        <v>35729</v>
      </c>
      <c r="D3137" s="591" t="s">
        <v>836</v>
      </c>
    </row>
    <row r="3138" spans="1:4" x14ac:dyDescent="0.2">
      <c r="A3138" s="316">
        <v>3904</v>
      </c>
      <c r="B3138" s="316" t="s">
        <v>39938</v>
      </c>
      <c r="C3138" s="316" t="s">
        <v>35729</v>
      </c>
      <c r="D3138" s="591" t="s">
        <v>304</v>
      </c>
    </row>
    <row r="3139" spans="1:4" x14ac:dyDescent="0.2">
      <c r="A3139" s="316">
        <v>3903</v>
      </c>
      <c r="B3139" s="316" t="s">
        <v>39939</v>
      </c>
      <c r="C3139" s="316" t="s">
        <v>35729</v>
      </c>
      <c r="D3139" s="591" t="s">
        <v>372</v>
      </c>
    </row>
    <row r="3140" spans="1:4" x14ac:dyDescent="0.2">
      <c r="A3140" s="316">
        <v>3862</v>
      </c>
      <c r="B3140" s="316" t="s">
        <v>39940</v>
      </c>
      <c r="C3140" s="316" t="s">
        <v>35729</v>
      </c>
      <c r="D3140" s="591" t="s">
        <v>1270</v>
      </c>
    </row>
    <row r="3141" spans="1:4" x14ac:dyDescent="0.2">
      <c r="A3141" s="316">
        <v>3863</v>
      </c>
      <c r="B3141" s="316" t="s">
        <v>39941</v>
      </c>
      <c r="C3141" s="316" t="s">
        <v>35729</v>
      </c>
      <c r="D3141" s="591" t="s">
        <v>676</v>
      </c>
    </row>
    <row r="3142" spans="1:4" x14ac:dyDescent="0.2">
      <c r="A3142" s="316">
        <v>3864</v>
      </c>
      <c r="B3142" s="316" t="s">
        <v>39942</v>
      </c>
      <c r="C3142" s="316" t="s">
        <v>35729</v>
      </c>
      <c r="D3142" s="591" t="s">
        <v>31302</v>
      </c>
    </row>
    <row r="3143" spans="1:4" x14ac:dyDescent="0.2">
      <c r="A3143" s="316">
        <v>3865</v>
      </c>
      <c r="B3143" s="316" t="s">
        <v>39943</v>
      </c>
      <c r="C3143" s="316" t="s">
        <v>35729</v>
      </c>
      <c r="D3143" s="591" t="s">
        <v>795</v>
      </c>
    </row>
    <row r="3144" spans="1:4" x14ac:dyDescent="0.2">
      <c r="A3144" s="316">
        <v>3866</v>
      </c>
      <c r="B3144" s="316" t="s">
        <v>39944</v>
      </c>
      <c r="C3144" s="316" t="s">
        <v>35729</v>
      </c>
      <c r="D3144" s="591" t="s">
        <v>39945</v>
      </c>
    </row>
    <row r="3145" spans="1:4" x14ac:dyDescent="0.2">
      <c r="A3145" s="316">
        <v>3902</v>
      </c>
      <c r="B3145" s="316" t="s">
        <v>39946</v>
      </c>
      <c r="C3145" s="316" t="s">
        <v>35729</v>
      </c>
      <c r="D3145" s="591" t="s">
        <v>20571</v>
      </c>
    </row>
    <row r="3146" spans="1:4" x14ac:dyDescent="0.2">
      <c r="A3146" s="316">
        <v>3878</v>
      </c>
      <c r="B3146" s="316" t="s">
        <v>39947</v>
      </c>
      <c r="C3146" s="316" t="s">
        <v>35729</v>
      </c>
      <c r="D3146" s="591" t="s">
        <v>27635</v>
      </c>
    </row>
    <row r="3147" spans="1:4" x14ac:dyDescent="0.2">
      <c r="A3147" s="316">
        <v>3877</v>
      </c>
      <c r="B3147" s="316" t="s">
        <v>39948</v>
      </c>
      <c r="C3147" s="316" t="s">
        <v>35729</v>
      </c>
      <c r="D3147" s="591" t="s">
        <v>773</v>
      </c>
    </row>
    <row r="3148" spans="1:4" x14ac:dyDescent="0.2">
      <c r="A3148" s="316">
        <v>3879</v>
      </c>
      <c r="B3148" s="316" t="s">
        <v>39949</v>
      </c>
      <c r="C3148" s="316" t="s">
        <v>35729</v>
      </c>
      <c r="D3148" s="591" t="s">
        <v>13929</v>
      </c>
    </row>
    <row r="3149" spans="1:4" x14ac:dyDescent="0.2">
      <c r="A3149" s="316">
        <v>3880</v>
      </c>
      <c r="B3149" s="316" t="s">
        <v>39950</v>
      </c>
      <c r="C3149" s="316" t="s">
        <v>35729</v>
      </c>
      <c r="D3149" s="591" t="s">
        <v>14274</v>
      </c>
    </row>
    <row r="3150" spans="1:4" x14ac:dyDescent="0.2">
      <c r="A3150" s="316">
        <v>12892</v>
      </c>
      <c r="B3150" s="316" t="s">
        <v>39951</v>
      </c>
      <c r="C3150" s="316" t="s">
        <v>36356</v>
      </c>
      <c r="D3150" s="591" t="s">
        <v>445</v>
      </c>
    </row>
    <row r="3151" spans="1:4" x14ac:dyDescent="0.2">
      <c r="A3151" s="316">
        <v>3883</v>
      </c>
      <c r="B3151" s="316" t="s">
        <v>39952</v>
      </c>
      <c r="C3151" s="316" t="s">
        <v>35729</v>
      </c>
      <c r="D3151" s="591" t="s">
        <v>2435</v>
      </c>
    </row>
    <row r="3152" spans="1:4" x14ac:dyDescent="0.2">
      <c r="A3152" s="316">
        <v>3876</v>
      </c>
      <c r="B3152" s="316" t="s">
        <v>39953</v>
      </c>
      <c r="C3152" s="316" t="s">
        <v>35729</v>
      </c>
      <c r="D3152" s="591" t="s">
        <v>1385</v>
      </c>
    </row>
    <row r="3153" spans="1:4" x14ac:dyDescent="0.2">
      <c r="A3153" s="316">
        <v>3884</v>
      </c>
      <c r="B3153" s="316" t="s">
        <v>39954</v>
      </c>
      <c r="C3153" s="316" t="s">
        <v>35729</v>
      </c>
      <c r="D3153" s="591" t="s">
        <v>270</v>
      </c>
    </row>
    <row r="3154" spans="1:4" x14ac:dyDescent="0.2">
      <c r="A3154" s="316">
        <v>3837</v>
      </c>
      <c r="B3154" s="316" t="s">
        <v>39955</v>
      </c>
      <c r="C3154" s="316" t="s">
        <v>35729</v>
      </c>
      <c r="D3154" s="591" t="s">
        <v>14017</v>
      </c>
    </row>
    <row r="3155" spans="1:4" x14ac:dyDescent="0.2">
      <c r="A3155" s="316">
        <v>3845</v>
      </c>
      <c r="B3155" s="316" t="s">
        <v>39956</v>
      </c>
      <c r="C3155" s="316" t="s">
        <v>35729</v>
      </c>
      <c r="D3155" s="591" t="s">
        <v>246</v>
      </c>
    </row>
    <row r="3156" spans="1:4" x14ac:dyDescent="0.2">
      <c r="A3156" s="316">
        <v>11045</v>
      </c>
      <c r="B3156" s="316" t="s">
        <v>39957</v>
      </c>
      <c r="C3156" s="316" t="s">
        <v>35729</v>
      </c>
      <c r="D3156" s="591" t="s">
        <v>14642</v>
      </c>
    </row>
    <row r="3157" spans="1:4" x14ac:dyDescent="0.2">
      <c r="A3157" s="316">
        <v>20170</v>
      </c>
      <c r="B3157" s="316" t="s">
        <v>39958</v>
      </c>
      <c r="C3157" s="316" t="s">
        <v>35729</v>
      </c>
      <c r="D3157" s="591" t="s">
        <v>31589</v>
      </c>
    </row>
    <row r="3158" spans="1:4" x14ac:dyDescent="0.2">
      <c r="A3158" s="316">
        <v>20171</v>
      </c>
      <c r="B3158" s="316" t="s">
        <v>39959</v>
      </c>
      <c r="C3158" s="316" t="s">
        <v>35729</v>
      </c>
      <c r="D3158" s="591" t="s">
        <v>282</v>
      </c>
    </row>
    <row r="3159" spans="1:4" x14ac:dyDescent="0.2">
      <c r="A3159" s="316">
        <v>20167</v>
      </c>
      <c r="B3159" s="316" t="s">
        <v>39960</v>
      </c>
      <c r="C3159" s="316" t="s">
        <v>35729</v>
      </c>
      <c r="D3159" s="591" t="s">
        <v>24213</v>
      </c>
    </row>
    <row r="3160" spans="1:4" x14ac:dyDescent="0.2">
      <c r="A3160" s="316">
        <v>20168</v>
      </c>
      <c r="B3160" s="316" t="s">
        <v>39961</v>
      </c>
      <c r="C3160" s="316" t="s">
        <v>35729</v>
      </c>
      <c r="D3160" s="591" t="s">
        <v>37299</v>
      </c>
    </row>
    <row r="3161" spans="1:4" x14ac:dyDescent="0.2">
      <c r="A3161" s="316">
        <v>20169</v>
      </c>
      <c r="B3161" s="316" t="s">
        <v>39962</v>
      </c>
      <c r="C3161" s="316" t="s">
        <v>35729</v>
      </c>
      <c r="D3161" s="591" t="s">
        <v>1297</v>
      </c>
    </row>
    <row r="3162" spans="1:4" x14ac:dyDescent="0.2">
      <c r="A3162" s="316">
        <v>3899</v>
      </c>
      <c r="B3162" s="316" t="s">
        <v>39963</v>
      </c>
      <c r="C3162" s="316" t="s">
        <v>35729</v>
      </c>
      <c r="D3162" s="591" t="s">
        <v>23565</v>
      </c>
    </row>
    <row r="3163" spans="1:4" x14ac:dyDescent="0.2">
      <c r="A3163" s="316">
        <v>38676</v>
      </c>
      <c r="B3163" s="316" t="s">
        <v>39964</v>
      </c>
      <c r="C3163" s="316" t="s">
        <v>35729</v>
      </c>
      <c r="D3163" s="591" t="s">
        <v>39965</v>
      </c>
    </row>
    <row r="3164" spans="1:4" x14ac:dyDescent="0.2">
      <c r="A3164" s="316">
        <v>3897</v>
      </c>
      <c r="B3164" s="316" t="s">
        <v>39966</v>
      </c>
      <c r="C3164" s="316" t="s">
        <v>35729</v>
      </c>
      <c r="D3164" s="591" t="s">
        <v>196</v>
      </c>
    </row>
    <row r="3165" spans="1:4" x14ac:dyDescent="0.2">
      <c r="A3165" s="316">
        <v>3875</v>
      </c>
      <c r="B3165" s="316" t="s">
        <v>39967</v>
      </c>
      <c r="C3165" s="316" t="s">
        <v>35729</v>
      </c>
      <c r="D3165" s="591" t="s">
        <v>861</v>
      </c>
    </row>
    <row r="3166" spans="1:4" x14ac:dyDescent="0.2">
      <c r="A3166" s="316">
        <v>3898</v>
      </c>
      <c r="B3166" s="316" t="s">
        <v>39968</v>
      </c>
      <c r="C3166" s="316" t="s">
        <v>35729</v>
      </c>
      <c r="D3166" s="591" t="s">
        <v>13401</v>
      </c>
    </row>
    <row r="3167" spans="1:4" x14ac:dyDescent="0.2">
      <c r="A3167" s="316">
        <v>3855</v>
      </c>
      <c r="B3167" s="316" t="s">
        <v>39969</v>
      </c>
      <c r="C3167" s="316" t="s">
        <v>35729</v>
      </c>
      <c r="D3167" s="591" t="s">
        <v>458</v>
      </c>
    </row>
    <row r="3168" spans="1:4" x14ac:dyDescent="0.2">
      <c r="A3168" s="316">
        <v>3874</v>
      </c>
      <c r="B3168" s="316" t="s">
        <v>39970</v>
      </c>
      <c r="C3168" s="316" t="s">
        <v>35729</v>
      </c>
      <c r="D3168" s="591" t="s">
        <v>807</v>
      </c>
    </row>
    <row r="3169" spans="1:4" x14ac:dyDescent="0.2">
      <c r="A3169" s="316">
        <v>3870</v>
      </c>
      <c r="B3169" s="316" t="s">
        <v>39971</v>
      </c>
      <c r="C3169" s="316" t="s">
        <v>35729</v>
      </c>
      <c r="D3169" s="591" t="s">
        <v>14124</v>
      </c>
    </row>
    <row r="3170" spans="1:4" x14ac:dyDescent="0.2">
      <c r="A3170" s="316">
        <v>38678</v>
      </c>
      <c r="B3170" s="316" t="s">
        <v>39972</v>
      </c>
      <c r="C3170" s="316" t="s">
        <v>35729</v>
      </c>
      <c r="D3170" s="591" t="s">
        <v>13461</v>
      </c>
    </row>
    <row r="3171" spans="1:4" x14ac:dyDescent="0.2">
      <c r="A3171" s="316">
        <v>3859</v>
      </c>
      <c r="B3171" s="316" t="s">
        <v>39973</v>
      </c>
      <c r="C3171" s="316" t="s">
        <v>35729</v>
      </c>
      <c r="D3171" s="591" t="s">
        <v>1141</v>
      </c>
    </row>
    <row r="3172" spans="1:4" x14ac:dyDescent="0.2">
      <c r="A3172" s="316">
        <v>3856</v>
      </c>
      <c r="B3172" s="316" t="s">
        <v>39974</v>
      </c>
      <c r="C3172" s="316" t="s">
        <v>35729</v>
      </c>
      <c r="D3172" s="591" t="s">
        <v>173</v>
      </c>
    </row>
    <row r="3173" spans="1:4" x14ac:dyDescent="0.2">
      <c r="A3173" s="316">
        <v>3906</v>
      </c>
      <c r="B3173" s="316" t="s">
        <v>39975</v>
      </c>
      <c r="C3173" s="316" t="s">
        <v>35729</v>
      </c>
      <c r="D3173" s="591" t="s">
        <v>948</v>
      </c>
    </row>
    <row r="3174" spans="1:4" x14ac:dyDescent="0.2">
      <c r="A3174" s="316">
        <v>3860</v>
      </c>
      <c r="B3174" s="316" t="s">
        <v>39976</v>
      </c>
      <c r="C3174" s="316" t="s">
        <v>35729</v>
      </c>
      <c r="D3174" s="591" t="s">
        <v>850</v>
      </c>
    </row>
    <row r="3175" spans="1:4" x14ac:dyDescent="0.2">
      <c r="A3175" s="316">
        <v>3905</v>
      </c>
      <c r="B3175" s="316" t="s">
        <v>39977</v>
      </c>
      <c r="C3175" s="316" t="s">
        <v>35729</v>
      </c>
      <c r="D3175" s="591" t="s">
        <v>1369</v>
      </c>
    </row>
    <row r="3176" spans="1:4" x14ac:dyDescent="0.2">
      <c r="A3176" s="316">
        <v>3871</v>
      </c>
      <c r="B3176" s="316" t="s">
        <v>39978</v>
      </c>
      <c r="C3176" s="316" t="s">
        <v>35729</v>
      </c>
      <c r="D3176" s="591" t="s">
        <v>38073</v>
      </c>
    </row>
    <row r="3177" spans="1:4" x14ac:dyDescent="0.2">
      <c r="A3177" s="316">
        <v>37429</v>
      </c>
      <c r="B3177" s="316" t="s">
        <v>39979</v>
      </c>
      <c r="C3177" s="316" t="s">
        <v>35729</v>
      </c>
      <c r="D3177" s="591" t="s">
        <v>39980</v>
      </c>
    </row>
    <row r="3178" spans="1:4" x14ac:dyDescent="0.2">
      <c r="A3178" s="316">
        <v>37426</v>
      </c>
      <c r="B3178" s="316" t="s">
        <v>39981</v>
      </c>
      <c r="C3178" s="316" t="s">
        <v>35729</v>
      </c>
      <c r="D3178" s="591" t="s">
        <v>14836</v>
      </c>
    </row>
    <row r="3179" spans="1:4" x14ac:dyDescent="0.2">
      <c r="A3179" s="316">
        <v>37427</v>
      </c>
      <c r="B3179" s="316" t="s">
        <v>39982</v>
      </c>
      <c r="C3179" s="316" t="s">
        <v>35729</v>
      </c>
      <c r="D3179" s="591" t="s">
        <v>20788</v>
      </c>
    </row>
    <row r="3180" spans="1:4" x14ac:dyDescent="0.2">
      <c r="A3180" s="316">
        <v>37424</v>
      </c>
      <c r="B3180" s="316" t="s">
        <v>39983</v>
      </c>
      <c r="C3180" s="316" t="s">
        <v>35729</v>
      </c>
      <c r="D3180" s="591" t="s">
        <v>842</v>
      </c>
    </row>
    <row r="3181" spans="1:4" x14ac:dyDescent="0.2">
      <c r="A3181" s="316">
        <v>37428</v>
      </c>
      <c r="B3181" s="316" t="s">
        <v>39984</v>
      </c>
      <c r="C3181" s="316" t="s">
        <v>35729</v>
      </c>
      <c r="D3181" s="591" t="s">
        <v>39985</v>
      </c>
    </row>
    <row r="3182" spans="1:4" x14ac:dyDescent="0.2">
      <c r="A3182" s="316">
        <v>37425</v>
      </c>
      <c r="B3182" s="316" t="s">
        <v>39986</v>
      </c>
      <c r="C3182" s="316" t="s">
        <v>35729</v>
      </c>
      <c r="D3182" s="591" t="s">
        <v>466</v>
      </c>
    </row>
    <row r="3183" spans="1:4" x14ac:dyDescent="0.2">
      <c r="A3183" s="316">
        <v>11519</v>
      </c>
      <c r="B3183" s="316" t="s">
        <v>39987</v>
      </c>
      <c r="C3183" s="316" t="s">
        <v>36356</v>
      </c>
      <c r="D3183" s="591" t="s">
        <v>39498</v>
      </c>
    </row>
    <row r="3184" spans="1:4" x14ac:dyDescent="0.2">
      <c r="A3184" s="316">
        <v>11520</v>
      </c>
      <c r="B3184" s="316" t="s">
        <v>39988</v>
      </c>
      <c r="C3184" s="316" t="s">
        <v>36356</v>
      </c>
      <c r="D3184" s="591" t="s">
        <v>16633</v>
      </c>
    </row>
    <row r="3185" spans="1:4" x14ac:dyDescent="0.2">
      <c r="A3185" s="316">
        <v>11518</v>
      </c>
      <c r="B3185" s="316" t="s">
        <v>39989</v>
      </c>
      <c r="C3185" s="316" t="s">
        <v>36356</v>
      </c>
      <c r="D3185" s="591" t="s">
        <v>18904</v>
      </c>
    </row>
    <row r="3186" spans="1:4" x14ac:dyDescent="0.2">
      <c r="A3186" s="316">
        <v>38473</v>
      </c>
      <c r="B3186" s="316" t="s">
        <v>39990</v>
      </c>
      <c r="C3186" s="316" t="s">
        <v>35729</v>
      </c>
      <c r="D3186" s="591" t="s">
        <v>39991</v>
      </c>
    </row>
    <row r="3187" spans="1:4" x14ac:dyDescent="0.2">
      <c r="A3187" s="316">
        <v>4244</v>
      </c>
      <c r="B3187" s="316" t="s">
        <v>39992</v>
      </c>
      <c r="C3187" s="316" t="s">
        <v>35749</v>
      </c>
      <c r="D3187" s="591" t="s">
        <v>5897</v>
      </c>
    </row>
    <row r="3188" spans="1:4" x14ac:dyDescent="0.2">
      <c r="A3188" s="316">
        <v>40977</v>
      </c>
      <c r="B3188" s="316" t="s">
        <v>39993</v>
      </c>
      <c r="C3188" s="316" t="s">
        <v>35979</v>
      </c>
      <c r="D3188" s="591" t="s">
        <v>39994</v>
      </c>
    </row>
    <row r="3189" spans="1:4" x14ac:dyDescent="0.2">
      <c r="A3189" s="316">
        <v>2742</v>
      </c>
      <c r="B3189" s="316" t="s">
        <v>39995</v>
      </c>
      <c r="C3189" s="316" t="s">
        <v>35763</v>
      </c>
      <c r="D3189" s="591" t="s">
        <v>2323</v>
      </c>
    </row>
    <row r="3190" spans="1:4" x14ac:dyDescent="0.2">
      <c r="A3190" s="316">
        <v>2748</v>
      </c>
      <c r="B3190" s="316" t="s">
        <v>39996</v>
      </c>
      <c r="C3190" s="316" t="s">
        <v>35763</v>
      </c>
      <c r="D3190" s="591" t="s">
        <v>338</v>
      </c>
    </row>
    <row r="3191" spans="1:4" x14ac:dyDescent="0.2">
      <c r="A3191" s="316">
        <v>2736</v>
      </c>
      <c r="B3191" s="316" t="s">
        <v>39997</v>
      </c>
      <c r="C3191" s="316" t="s">
        <v>35763</v>
      </c>
      <c r="D3191" s="591" t="s">
        <v>711</v>
      </c>
    </row>
    <row r="3192" spans="1:4" x14ac:dyDescent="0.2">
      <c r="A3192" s="316">
        <v>2745</v>
      </c>
      <c r="B3192" s="316" t="s">
        <v>39998</v>
      </c>
      <c r="C3192" s="316" t="s">
        <v>35763</v>
      </c>
      <c r="D3192" s="591" t="s">
        <v>175</v>
      </c>
    </row>
    <row r="3193" spans="1:4" x14ac:dyDescent="0.2">
      <c r="A3193" s="316">
        <v>2751</v>
      </c>
      <c r="B3193" s="316" t="s">
        <v>39999</v>
      </c>
      <c r="C3193" s="316" t="s">
        <v>35763</v>
      </c>
      <c r="D3193" s="591" t="s">
        <v>374</v>
      </c>
    </row>
    <row r="3194" spans="1:4" x14ac:dyDescent="0.2">
      <c r="A3194" s="316">
        <v>14439</v>
      </c>
      <c r="B3194" s="316" t="s">
        <v>40000</v>
      </c>
      <c r="C3194" s="316" t="s">
        <v>35763</v>
      </c>
      <c r="D3194" s="591" t="s">
        <v>13653</v>
      </c>
    </row>
    <row r="3195" spans="1:4" x14ac:dyDescent="0.2">
      <c r="A3195" s="316">
        <v>2731</v>
      </c>
      <c r="B3195" s="316" t="s">
        <v>40001</v>
      </c>
      <c r="C3195" s="316" t="s">
        <v>35763</v>
      </c>
      <c r="D3195" s="591" t="s">
        <v>33624</v>
      </c>
    </row>
    <row r="3196" spans="1:4" x14ac:dyDescent="0.2">
      <c r="A3196" s="316">
        <v>21138</v>
      </c>
      <c r="B3196" s="316" t="s">
        <v>40002</v>
      </c>
      <c r="C3196" s="316" t="s">
        <v>35763</v>
      </c>
      <c r="D3196" s="591" t="s">
        <v>18043</v>
      </c>
    </row>
    <row r="3197" spans="1:4" x14ac:dyDescent="0.2">
      <c r="A3197" s="316">
        <v>2747</v>
      </c>
      <c r="B3197" s="316" t="s">
        <v>40003</v>
      </c>
      <c r="C3197" s="316" t="s">
        <v>35763</v>
      </c>
      <c r="D3197" s="591" t="s">
        <v>512</v>
      </c>
    </row>
    <row r="3198" spans="1:4" x14ac:dyDescent="0.2">
      <c r="A3198" s="316">
        <v>4115</v>
      </c>
      <c r="B3198" s="316" t="s">
        <v>40004</v>
      </c>
      <c r="C3198" s="316" t="s">
        <v>35763</v>
      </c>
      <c r="D3198" s="591" t="s">
        <v>16785</v>
      </c>
    </row>
    <row r="3199" spans="1:4" x14ac:dyDescent="0.2">
      <c r="A3199" s="316">
        <v>2729</v>
      </c>
      <c r="B3199" s="316" t="s">
        <v>40005</v>
      </c>
      <c r="C3199" s="316" t="s">
        <v>35729</v>
      </c>
      <c r="D3199" s="591" t="s">
        <v>527</v>
      </c>
    </row>
    <row r="3200" spans="1:4" x14ac:dyDescent="0.2">
      <c r="A3200" s="316">
        <v>4119</v>
      </c>
      <c r="B3200" s="316" t="s">
        <v>40006</v>
      </c>
      <c r="C3200" s="316" t="s">
        <v>35763</v>
      </c>
      <c r="D3200" s="591" t="s">
        <v>14761</v>
      </c>
    </row>
    <row r="3201" spans="1:4" x14ac:dyDescent="0.2">
      <c r="A3201" s="316">
        <v>2794</v>
      </c>
      <c r="B3201" s="316" t="s">
        <v>40007</v>
      </c>
      <c r="C3201" s="316" t="s">
        <v>35763</v>
      </c>
      <c r="D3201" s="591" t="s">
        <v>25752</v>
      </c>
    </row>
    <row r="3202" spans="1:4" x14ac:dyDescent="0.2">
      <c r="A3202" s="316">
        <v>2788</v>
      </c>
      <c r="B3202" s="316" t="s">
        <v>40008</v>
      </c>
      <c r="C3202" s="316" t="s">
        <v>35763</v>
      </c>
      <c r="D3202" s="591" t="s">
        <v>40009</v>
      </c>
    </row>
    <row r="3203" spans="1:4" x14ac:dyDescent="0.2">
      <c r="A3203" s="316">
        <v>4006</v>
      </c>
      <c r="B3203" s="316" t="s">
        <v>40010</v>
      </c>
      <c r="C3203" s="316" t="s">
        <v>35975</v>
      </c>
      <c r="D3203" s="591" t="s">
        <v>40011</v>
      </c>
    </row>
    <row r="3204" spans="1:4" x14ac:dyDescent="0.2">
      <c r="A3204" s="316">
        <v>36151</v>
      </c>
      <c r="B3204" s="316" t="s">
        <v>40012</v>
      </c>
      <c r="C3204" s="316" t="s">
        <v>35729</v>
      </c>
      <c r="D3204" s="591" t="s">
        <v>19796</v>
      </c>
    </row>
    <row r="3205" spans="1:4" x14ac:dyDescent="0.2">
      <c r="A3205" s="316">
        <v>37457</v>
      </c>
      <c r="B3205" s="316" t="s">
        <v>40013</v>
      </c>
      <c r="C3205" s="316" t="s">
        <v>35763</v>
      </c>
      <c r="D3205" s="591" t="s">
        <v>482</v>
      </c>
    </row>
    <row r="3206" spans="1:4" x14ac:dyDescent="0.2">
      <c r="A3206" s="316">
        <v>37456</v>
      </c>
      <c r="B3206" s="316" t="s">
        <v>40014</v>
      </c>
      <c r="C3206" s="316" t="s">
        <v>35763</v>
      </c>
      <c r="D3206" s="591" t="s">
        <v>502</v>
      </c>
    </row>
    <row r="3207" spans="1:4" x14ac:dyDescent="0.2">
      <c r="A3207" s="316">
        <v>37461</v>
      </c>
      <c r="B3207" s="316" t="s">
        <v>40015</v>
      </c>
      <c r="C3207" s="316" t="s">
        <v>35763</v>
      </c>
      <c r="D3207" s="591" t="s">
        <v>944</v>
      </c>
    </row>
    <row r="3208" spans="1:4" x14ac:dyDescent="0.2">
      <c r="A3208" s="316">
        <v>37460</v>
      </c>
      <c r="B3208" s="316" t="s">
        <v>40016</v>
      </c>
      <c r="C3208" s="316" t="s">
        <v>35763</v>
      </c>
      <c r="D3208" s="591" t="s">
        <v>1250</v>
      </c>
    </row>
    <row r="3209" spans="1:4" x14ac:dyDescent="0.2">
      <c r="A3209" s="316">
        <v>37458</v>
      </c>
      <c r="B3209" s="316" t="s">
        <v>40017</v>
      </c>
      <c r="C3209" s="316" t="s">
        <v>35763</v>
      </c>
      <c r="D3209" s="591" t="s">
        <v>2344</v>
      </c>
    </row>
    <row r="3210" spans="1:4" x14ac:dyDescent="0.2">
      <c r="A3210" s="316">
        <v>37454</v>
      </c>
      <c r="B3210" s="316" t="s">
        <v>40018</v>
      </c>
      <c r="C3210" s="316" t="s">
        <v>35763</v>
      </c>
      <c r="D3210" s="591" t="s">
        <v>1052</v>
      </c>
    </row>
    <row r="3211" spans="1:4" x14ac:dyDescent="0.2">
      <c r="A3211" s="316">
        <v>37455</v>
      </c>
      <c r="B3211" s="316" t="s">
        <v>40019</v>
      </c>
      <c r="C3211" s="316" t="s">
        <v>35763</v>
      </c>
      <c r="D3211" s="591" t="s">
        <v>388</v>
      </c>
    </row>
    <row r="3212" spans="1:4" x14ac:dyDescent="0.2">
      <c r="A3212" s="316">
        <v>37459</v>
      </c>
      <c r="B3212" s="316" t="s">
        <v>40020</v>
      </c>
      <c r="C3212" s="316" t="s">
        <v>35763</v>
      </c>
      <c r="D3212" s="591" t="s">
        <v>232</v>
      </c>
    </row>
    <row r="3213" spans="1:4" x14ac:dyDescent="0.2">
      <c r="A3213" s="316">
        <v>21029</v>
      </c>
      <c r="B3213" s="316" t="s">
        <v>40021</v>
      </c>
      <c r="C3213" s="316" t="s">
        <v>35729</v>
      </c>
      <c r="D3213" s="591" t="s">
        <v>40022</v>
      </c>
    </row>
    <row r="3214" spans="1:4" x14ac:dyDescent="0.2">
      <c r="A3214" s="316">
        <v>21030</v>
      </c>
      <c r="B3214" s="316" t="s">
        <v>40023</v>
      </c>
      <c r="C3214" s="316" t="s">
        <v>35729</v>
      </c>
      <c r="D3214" s="591" t="s">
        <v>40024</v>
      </c>
    </row>
    <row r="3215" spans="1:4" x14ac:dyDescent="0.2">
      <c r="A3215" s="316">
        <v>21031</v>
      </c>
      <c r="B3215" s="316" t="s">
        <v>40025</v>
      </c>
      <c r="C3215" s="316" t="s">
        <v>35729</v>
      </c>
      <c r="D3215" s="591" t="s">
        <v>40026</v>
      </c>
    </row>
    <row r="3216" spans="1:4" x14ac:dyDescent="0.2">
      <c r="A3216" s="316">
        <v>21032</v>
      </c>
      <c r="B3216" s="316" t="s">
        <v>40027</v>
      </c>
      <c r="C3216" s="316" t="s">
        <v>35729</v>
      </c>
      <c r="D3216" s="591" t="s">
        <v>40028</v>
      </c>
    </row>
    <row r="3217" spans="1:4" x14ac:dyDescent="0.2">
      <c r="A3217" s="316">
        <v>37527</v>
      </c>
      <c r="B3217" s="316" t="s">
        <v>40029</v>
      </c>
      <c r="C3217" s="316" t="s">
        <v>35729</v>
      </c>
      <c r="D3217" s="591" t="s">
        <v>40030</v>
      </c>
    </row>
    <row r="3218" spans="1:4" x14ac:dyDescent="0.2">
      <c r="A3218" s="316">
        <v>37528</v>
      </c>
      <c r="B3218" s="316" t="s">
        <v>40031</v>
      </c>
      <c r="C3218" s="316" t="s">
        <v>35729</v>
      </c>
      <c r="D3218" s="591" t="s">
        <v>40032</v>
      </c>
    </row>
    <row r="3219" spans="1:4" x14ac:dyDescent="0.2">
      <c r="A3219" s="316">
        <v>37529</v>
      </c>
      <c r="B3219" s="316" t="s">
        <v>40033</v>
      </c>
      <c r="C3219" s="316" t="s">
        <v>35729</v>
      </c>
      <c r="D3219" s="591" t="s">
        <v>40034</v>
      </c>
    </row>
    <row r="3220" spans="1:4" x14ac:dyDescent="0.2">
      <c r="A3220" s="316">
        <v>37530</v>
      </c>
      <c r="B3220" s="316" t="s">
        <v>40035</v>
      </c>
      <c r="C3220" s="316" t="s">
        <v>35729</v>
      </c>
      <c r="D3220" s="591" t="s">
        <v>40036</v>
      </c>
    </row>
    <row r="3221" spans="1:4" x14ac:dyDescent="0.2">
      <c r="A3221" s="316">
        <v>21034</v>
      </c>
      <c r="B3221" s="316" t="s">
        <v>40037</v>
      </c>
      <c r="C3221" s="316" t="s">
        <v>35729</v>
      </c>
      <c r="D3221" s="591" t="s">
        <v>40038</v>
      </c>
    </row>
    <row r="3222" spans="1:4" x14ac:dyDescent="0.2">
      <c r="A3222" s="316">
        <v>37531</v>
      </c>
      <c r="B3222" s="316" t="s">
        <v>40039</v>
      </c>
      <c r="C3222" s="316" t="s">
        <v>35729</v>
      </c>
      <c r="D3222" s="591" t="s">
        <v>40040</v>
      </c>
    </row>
    <row r="3223" spans="1:4" x14ac:dyDescent="0.2">
      <c r="A3223" s="316">
        <v>21036</v>
      </c>
      <c r="B3223" s="316" t="s">
        <v>40041</v>
      </c>
      <c r="C3223" s="316" t="s">
        <v>35729</v>
      </c>
      <c r="D3223" s="591" t="s">
        <v>40042</v>
      </c>
    </row>
    <row r="3224" spans="1:4" x14ac:dyDescent="0.2">
      <c r="A3224" s="316">
        <v>21037</v>
      </c>
      <c r="B3224" s="316" t="s">
        <v>40043</v>
      </c>
      <c r="C3224" s="316" t="s">
        <v>35729</v>
      </c>
      <c r="D3224" s="591" t="s">
        <v>40044</v>
      </c>
    </row>
    <row r="3225" spans="1:4" x14ac:dyDescent="0.2">
      <c r="A3225" s="316">
        <v>20185</v>
      </c>
      <c r="B3225" s="316" t="s">
        <v>40045</v>
      </c>
      <c r="C3225" s="316" t="s">
        <v>35763</v>
      </c>
      <c r="D3225" s="591" t="s">
        <v>704</v>
      </c>
    </row>
    <row r="3226" spans="1:4" x14ac:dyDescent="0.2">
      <c r="A3226" s="316">
        <v>20260</v>
      </c>
      <c r="B3226" s="316" t="s">
        <v>40046</v>
      </c>
      <c r="C3226" s="316" t="s">
        <v>35729</v>
      </c>
      <c r="D3226" s="591" t="s">
        <v>29904</v>
      </c>
    </row>
    <row r="3227" spans="1:4" x14ac:dyDescent="0.2">
      <c r="A3227" s="316">
        <v>37523</v>
      </c>
      <c r="B3227" s="316" t="s">
        <v>40047</v>
      </c>
      <c r="C3227" s="316" t="s">
        <v>35729</v>
      </c>
      <c r="D3227" s="591" t="s">
        <v>40048</v>
      </c>
    </row>
    <row r="3228" spans="1:4" x14ac:dyDescent="0.2">
      <c r="A3228" s="316">
        <v>37515</v>
      </c>
      <c r="B3228" s="316" t="s">
        <v>40049</v>
      </c>
      <c r="C3228" s="316" t="s">
        <v>35729</v>
      </c>
      <c r="D3228" s="591" t="s">
        <v>40050</v>
      </c>
    </row>
    <row r="3229" spans="1:4" x14ac:dyDescent="0.2">
      <c r="A3229" s="316">
        <v>12899</v>
      </c>
      <c r="B3229" s="316" t="s">
        <v>40051</v>
      </c>
      <c r="C3229" s="316" t="s">
        <v>35729</v>
      </c>
      <c r="D3229" s="591" t="s">
        <v>19882</v>
      </c>
    </row>
    <row r="3230" spans="1:4" x14ac:dyDescent="0.2">
      <c r="A3230" s="316">
        <v>12898</v>
      </c>
      <c r="B3230" s="316" t="s">
        <v>40052</v>
      </c>
      <c r="C3230" s="316" t="s">
        <v>35729</v>
      </c>
      <c r="D3230" s="591" t="s">
        <v>18473</v>
      </c>
    </row>
    <row r="3231" spans="1:4" x14ac:dyDescent="0.2">
      <c r="A3231" s="316">
        <v>42528</v>
      </c>
      <c r="B3231" s="316" t="s">
        <v>40053</v>
      </c>
      <c r="C3231" s="316" t="s">
        <v>35746</v>
      </c>
      <c r="D3231" s="591" t="s">
        <v>2419</v>
      </c>
    </row>
    <row r="3232" spans="1:4" x14ac:dyDescent="0.2">
      <c r="A3232" s="316">
        <v>39696</v>
      </c>
      <c r="B3232" s="316" t="s">
        <v>40054</v>
      </c>
      <c r="C3232" s="316" t="s">
        <v>35746</v>
      </c>
      <c r="D3232" s="591" t="s">
        <v>382</v>
      </c>
    </row>
    <row r="3233" spans="1:4" x14ac:dyDescent="0.2">
      <c r="A3233" s="316">
        <v>39700</v>
      </c>
      <c r="B3233" s="316" t="s">
        <v>40055</v>
      </c>
      <c r="C3233" s="316" t="s">
        <v>35746</v>
      </c>
      <c r="D3233" s="591" t="s">
        <v>8193</v>
      </c>
    </row>
    <row r="3234" spans="1:4" x14ac:dyDescent="0.2">
      <c r="A3234" s="316">
        <v>11621</v>
      </c>
      <c r="B3234" s="316" t="s">
        <v>40056</v>
      </c>
      <c r="C3234" s="316" t="s">
        <v>35746</v>
      </c>
      <c r="D3234" s="591" t="s">
        <v>40057</v>
      </c>
    </row>
    <row r="3235" spans="1:4" x14ac:dyDescent="0.2">
      <c r="A3235" s="316">
        <v>4014</v>
      </c>
      <c r="B3235" s="316" t="s">
        <v>40058</v>
      </c>
      <c r="C3235" s="316" t="s">
        <v>35746</v>
      </c>
      <c r="D3235" s="591" t="s">
        <v>22608</v>
      </c>
    </row>
    <row r="3236" spans="1:4" x14ac:dyDescent="0.2">
      <c r="A3236" s="316">
        <v>4015</v>
      </c>
      <c r="B3236" s="316" t="s">
        <v>40059</v>
      </c>
      <c r="C3236" s="316" t="s">
        <v>35746</v>
      </c>
      <c r="D3236" s="591" t="s">
        <v>14564</v>
      </c>
    </row>
    <row r="3237" spans="1:4" x14ac:dyDescent="0.2">
      <c r="A3237" s="316">
        <v>4017</v>
      </c>
      <c r="B3237" s="316" t="s">
        <v>40060</v>
      </c>
      <c r="C3237" s="316" t="s">
        <v>35746</v>
      </c>
      <c r="D3237" s="591" t="s">
        <v>40061</v>
      </c>
    </row>
    <row r="3238" spans="1:4" x14ac:dyDescent="0.2">
      <c r="A3238" s="316">
        <v>4016</v>
      </c>
      <c r="B3238" s="316" t="s">
        <v>40062</v>
      </c>
      <c r="C3238" s="316" t="s">
        <v>35746</v>
      </c>
      <c r="D3238" s="591" t="s">
        <v>31916</v>
      </c>
    </row>
    <row r="3239" spans="1:4" x14ac:dyDescent="0.2">
      <c r="A3239" s="316">
        <v>39699</v>
      </c>
      <c r="B3239" s="316" t="s">
        <v>40063</v>
      </c>
      <c r="C3239" s="316" t="s">
        <v>35746</v>
      </c>
      <c r="D3239" s="591" t="s">
        <v>490</v>
      </c>
    </row>
    <row r="3240" spans="1:4" x14ac:dyDescent="0.2">
      <c r="A3240" s="316">
        <v>38544</v>
      </c>
      <c r="B3240" s="316" t="s">
        <v>40064</v>
      </c>
      <c r="C3240" s="316" t="s">
        <v>35746</v>
      </c>
      <c r="D3240" s="591" t="s">
        <v>431</v>
      </c>
    </row>
    <row r="3241" spans="1:4" x14ac:dyDescent="0.2">
      <c r="A3241" s="316">
        <v>38545</v>
      </c>
      <c r="B3241" s="316" t="s">
        <v>40065</v>
      </c>
      <c r="C3241" s="316" t="s">
        <v>35746</v>
      </c>
      <c r="D3241" s="591" t="s">
        <v>1084</v>
      </c>
    </row>
    <row r="3242" spans="1:4" x14ac:dyDescent="0.2">
      <c r="A3242" s="316">
        <v>42527</v>
      </c>
      <c r="B3242" s="316" t="s">
        <v>40066</v>
      </c>
      <c r="C3242" s="316" t="s">
        <v>35746</v>
      </c>
      <c r="D3242" s="591" t="s">
        <v>1351</v>
      </c>
    </row>
    <row r="3243" spans="1:4" x14ac:dyDescent="0.2">
      <c r="A3243" s="316">
        <v>39323</v>
      </c>
      <c r="B3243" s="316" t="s">
        <v>40067</v>
      </c>
      <c r="C3243" s="316" t="s">
        <v>35746</v>
      </c>
      <c r="D3243" s="591" t="s">
        <v>29273</v>
      </c>
    </row>
    <row r="3244" spans="1:4" x14ac:dyDescent="0.2">
      <c r="A3244" s="316">
        <v>626</v>
      </c>
      <c r="B3244" s="316" t="s">
        <v>40068</v>
      </c>
      <c r="C3244" s="316" t="s">
        <v>35818</v>
      </c>
      <c r="D3244" s="591" t="s">
        <v>18101</v>
      </c>
    </row>
    <row r="3245" spans="1:4" x14ac:dyDescent="0.2">
      <c r="A3245" s="316">
        <v>25860</v>
      </c>
      <c r="B3245" s="316" t="s">
        <v>40069</v>
      </c>
      <c r="C3245" s="316" t="s">
        <v>35746</v>
      </c>
      <c r="D3245" s="591" t="s">
        <v>40070</v>
      </c>
    </row>
    <row r="3246" spans="1:4" x14ac:dyDescent="0.2">
      <c r="A3246" s="316">
        <v>25861</v>
      </c>
      <c r="B3246" s="316" t="s">
        <v>40071</v>
      </c>
      <c r="C3246" s="316" t="s">
        <v>35746</v>
      </c>
      <c r="D3246" s="591" t="s">
        <v>1328</v>
      </c>
    </row>
    <row r="3247" spans="1:4" x14ac:dyDescent="0.2">
      <c r="A3247" s="316">
        <v>25862</v>
      </c>
      <c r="B3247" s="316" t="s">
        <v>40072</v>
      </c>
      <c r="C3247" s="316" t="s">
        <v>35746</v>
      </c>
      <c r="D3247" s="591" t="s">
        <v>916</v>
      </c>
    </row>
    <row r="3248" spans="1:4" x14ac:dyDescent="0.2">
      <c r="A3248" s="316">
        <v>25863</v>
      </c>
      <c r="B3248" s="316" t="s">
        <v>40073</v>
      </c>
      <c r="C3248" s="316" t="s">
        <v>35746</v>
      </c>
      <c r="D3248" s="591" t="s">
        <v>40074</v>
      </c>
    </row>
    <row r="3249" spans="1:4" x14ac:dyDescent="0.2">
      <c r="A3249" s="316">
        <v>25864</v>
      </c>
      <c r="B3249" s="316" t="s">
        <v>40075</v>
      </c>
      <c r="C3249" s="316" t="s">
        <v>35746</v>
      </c>
      <c r="D3249" s="591" t="s">
        <v>17612</v>
      </c>
    </row>
    <row r="3250" spans="1:4" x14ac:dyDescent="0.2">
      <c r="A3250" s="316">
        <v>25865</v>
      </c>
      <c r="B3250" s="316" t="s">
        <v>40076</v>
      </c>
      <c r="C3250" s="316" t="s">
        <v>35746</v>
      </c>
      <c r="D3250" s="591" t="s">
        <v>40077</v>
      </c>
    </row>
    <row r="3251" spans="1:4" x14ac:dyDescent="0.2">
      <c r="A3251" s="316">
        <v>25866</v>
      </c>
      <c r="B3251" s="316" t="s">
        <v>40078</v>
      </c>
      <c r="C3251" s="316" t="s">
        <v>35746</v>
      </c>
      <c r="D3251" s="591" t="s">
        <v>4830</v>
      </c>
    </row>
    <row r="3252" spans="1:4" x14ac:dyDescent="0.2">
      <c r="A3252" s="316">
        <v>25868</v>
      </c>
      <c r="B3252" s="316" t="s">
        <v>40079</v>
      </c>
      <c r="C3252" s="316" t="s">
        <v>35746</v>
      </c>
      <c r="D3252" s="591" t="s">
        <v>16474</v>
      </c>
    </row>
    <row r="3253" spans="1:4" x14ac:dyDescent="0.2">
      <c r="A3253" s="316">
        <v>25869</v>
      </c>
      <c r="B3253" s="316" t="s">
        <v>40080</v>
      </c>
      <c r="C3253" s="316" t="s">
        <v>35746</v>
      </c>
      <c r="D3253" s="591" t="s">
        <v>14099</v>
      </c>
    </row>
    <row r="3254" spans="1:4" x14ac:dyDescent="0.2">
      <c r="A3254" s="316">
        <v>25870</v>
      </c>
      <c r="B3254" s="316" t="s">
        <v>40081</v>
      </c>
      <c r="C3254" s="316" t="s">
        <v>35746</v>
      </c>
      <c r="D3254" s="591" t="s">
        <v>27785</v>
      </c>
    </row>
    <row r="3255" spans="1:4" x14ac:dyDescent="0.2">
      <c r="A3255" s="316">
        <v>25871</v>
      </c>
      <c r="B3255" s="316" t="s">
        <v>40082</v>
      </c>
      <c r="C3255" s="316" t="s">
        <v>35746</v>
      </c>
      <c r="D3255" s="591" t="s">
        <v>1464</v>
      </c>
    </row>
    <row r="3256" spans="1:4" x14ac:dyDescent="0.2">
      <c r="A3256" s="316">
        <v>25867</v>
      </c>
      <c r="B3256" s="316" t="s">
        <v>40083</v>
      </c>
      <c r="C3256" s="316" t="s">
        <v>35746</v>
      </c>
      <c r="D3256" s="591" t="s">
        <v>40084</v>
      </c>
    </row>
    <row r="3257" spans="1:4" x14ac:dyDescent="0.2">
      <c r="A3257" s="316">
        <v>25872</v>
      </c>
      <c r="B3257" s="316" t="s">
        <v>40085</v>
      </c>
      <c r="C3257" s="316" t="s">
        <v>35746</v>
      </c>
      <c r="D3257" s="591" t="s">
        <v>16720</v>
      </c>
    </row>
    <row r="3258" spans="1:4" x14ac:dyDescent="0.2">
      <c r="A3258" s="316">
        <v>25873</v>
      </c>
      <c r="B3258" s="316" t="s">
        <v>40086</v>
      </c>
      <c r="C3258" s="316" t="s">
        <v>35746</v>
      </c>
      <c r="D3258" s="591" t="s">
        <v>399</v>
      </c>
    </row>
    <row r="3259" spans="1:4" x14ac:dyDescent="0.2">
      <c r="A3259" s="316">
        <v>40637</v>
      </c>
      <c r="B3259" s="316" t="s">
        <v>40087</v>
      </c>
      <c r="C3259" s="316" t="s">
        <v>35729</v>
      </c>
      <c r="D3259" s="591" t="s">
        <v>23324</v>
      </c>
    </row>
    <row r="3260" spans="1:4" x14ac:dyDescent="0.2">
      <c r="A3260" s="316">
        <v>13836</v>
      </c>
      <c r="B3260" s="316" t="s">
        <v>40088</v>
      </c>
      <c r="C3260" s="316" t="s">
        <v>35729</v>
      </c>
      <c r="D3260" s="591" t="s">
        <v>23326</v>
      </c>
    </row>
    <row r="3261" spans="1:4" x14ac:dyDescent="0.2">
      <c r="A3261" s="316">
        <v>14534</v>
      </c>
      <c r="B3261" s="316" t="s">
        <v>40089</v>
      </c>
      <c r="C3261" s="316" t="s">
        <v>35729</v>
      </c>
      <c r="D3261" s="591" t="s">
        <v>23328</v>
      </c>
    </row>
    <row r="3262" spans="1:4" x14ac:dyDescent="0.2">
      <c r="A3262" s="316">
        <v>14619</v>
      </c>
      <c r="B3262" s="316" t="s">
        <v>40090</v>
      </c>
      <c r="C3262" s="316" t="s">
        <v>35729</v>
      </c>
      <c r="D3262" s="591" t="s">
        <v>40091</v>
      </c>
    </row>
    <row r="3263" spans="1:4" x14ac:dyDescent="0.2">
      <c r="A3263" s="316">
        <v>14535</v>
      </c>
      <c r="B3263" s="316" t="s">
        <v>40092</v>
      </c>
      <c r="C3263" s="316" t="s">
        <v>35729</v>
      </c>
      <c r="D3263" s="591" t="s">
        <v>23332</v>
      </c>
    </row>
    <row r="3264" spans="1:4" x14ac:dyDescent="0.2">
      <c r="A3264" s="316">
        <v>39813</v>
      </c>
      <c r="B3264" s="316" t="s">
        <v>40093</v>
      </c>
      <c r="C3264" s="316" t="s">
        <v>35729</v>
      </c>
      <c r="D3264" s="591" t="s">
        <v>40094</v>
      </c>
    </row>
    <row r="3265" spans="1:4" x14ac:dyDescent="0.2">
      <c r="A3265" s="316">
        <v>40403</v>
      </c>
      <c r="B3265" s="316" t="s">
        <v>40095</v>
      </c>
      <c r="C3265" s="316" t="s">
        <v>35729</v>
      </c>
      <c r="D3265" s="591" t="s">
        <v>40096</v>
      </c>
    </row>
    <row r="3266" spans="1:4" x14ac:dyDescent="0.2">
      <c r="A3266" s="316">
        <v>12868</v>
      </c>
      <c r="B3266" s="316" t="s">
        <v>40097</v>
      </c>
      <c r="C3266" s="316" t="s">
        <v>35749</v>
      </c>
      <c r="D3266" s="591" t="s">
        <v>34038</v>
      </c>
    </row>
    <row r="3267" spans="1:4" x14ac:dyDescent="0.2">
      <c r="A3267" s="316">
        <v>40916</v>
      </c>
      <c r="B3267" s="316" t="s">
        <v>40098</v>
      </c>
      <c r="C3267" s="316" t="s">
        <v>35979</v>
      </c>
      <c r="D3267" s="591" t="s">
        <v>40099</v>
      </c>
    </row>
    <row r="3268" spans="1:4" x14ac:dyDescent="0.2">
      <c r="A3268" s="316">
        <v>4755</v>
      </c>
      <c r="B3268" s="316" t="s">
        <v>40100</v>
      </c>
      <c r="C3268" s="316" t="s">
        <v>35749</v>
      </c>
      <c r="D3268" s="591" t="s">
        <v>23488</v>
      </c>
    </row>
    <row r="3269" spans="1:4" x14ac:dyDescent="0.2">
      <c r="A3269" s="316">
        <v>41067</v>
      </c>
      <c r="B3269" s="316" t="s">
        <v>40101</v>
      </c>
      <c r="C3269" s="316" t="s">
        <v>35979</v>
      </c>
      <c r="D3269" s="591" t="s">
        <v>40102</v>
      </c>
    </row>
    <row r="3270" spans="1:4" x14ac:dyDescent="0.2">
      <c r="A3270" s="316">
        <v>38463</v>
      </c>
      <c r="B3270" s="316" t="s">
        <v>40103</v>
      </c>
      <c r="C3270" s="316" t="s">
        <v>35729</v>
      </c>
      <c r="D3270" s="591" t="s">
        <v>40104</v>
      </c>
    </row>
    <row r="3271" spans="1:4" x14ac:dyDescent="0.2">
      <c r="A3271" s="316">
        <v>40703</v>
      </c>
      <c r="B3271" s="316" t="s">
        <v>40105</v>
      </c>
      <c r="C3271" s="316" t="s">
        <v>35729</v>
      </c>
      <c r="D3271" s="591" t="s">
        <v>40106</v>
      </c>
    </row>
    <row r="3272" spans="1:4" x14ac:dyDescent="0.2">
      <c r="A3272" s="316">
        <v>14531</v>
      </c>
      <c r="B3272" s="316" t="s">
        <v>40107</v>
      </c>
      <c r="C3272" s="316" t="s">
        <v>35729</v>
      </c>
      <c r="D3272" s="591" t="s">
        <v>40108</v>
      </c>
    </row>
    <row r="3273" spans="1:4" x14ac:dyDescent="0.2">
      <c r="A3273" s="316">
        <v>36533</v>
      </c>
      <c r="B3273" s="316" t="s">
        <v>40109</v>
      </c>
      <c r="C3273" s="316" t="s">
        <v>35729</v>
      </c>
      <c r="D3273" s="591" t="s">
        <v>40110</v>
      </c>
    </row>
    <row r="3274" spans="1:4" x14ac:dyDescent="0.2">
      <c r="A3274" s="316">
        <v>11616</v>
      </c>
      <c r="B3274" s="316" t="s">
        <v>40111</v>
      </c>
      <c r="C3274" s="316" t="s">
        <v>35729</v>
      </c>
      <c r="D3274" s="591" t="s">
        <v>40112</v>
      </c>
    </row>
    <row r="3275" spans="1:4" x14ac:dyDescent="0.2">
      <c r="A3275" s="316">
        <v>41898</v>
      </c>
      <c r="B3275" s="316" t="s">
        <v>40113</v>
      </c>
      <c r="C3275" s="316" t="s">
        <v>35729</v>
      </c>
      <c r="D3275" s="591" t="s">
        <v>40114</v>
      </c>
    </row>
    <row r="3276" spans="1:4" x14ac:dyDescent="0.2">
      <c r="A3276" s="316">
        <v>13447</v>
      </c>
      <c r="B3276" s="316" t="s">
        <v>40115</v>
      </c>
      <c r="C3276" s="316" t="s">
        <v>35729</v>
      </c>
      <c r="D3276" s="591" t="s">
        <v>40116</v>
      </c>
    </row>
    <row r="3277" spans="1:4" x14ac:dyDescent="0.2">
      <c r="A3277" s="316">
        <v>14529</v>
      </c>
      <c r="B3277" s="316" t="s">
        <v>40117</v>
      </c>
      <c r="C3277" s="316" t="s">
        <v>35729</v>
      </c>
      <c r="D3277" s="591" t="s">
        <v>40118</v>
      </c>
    </row>
    <row r="3278" spans="1:4" x14ac:dyDescent="0.2">
      <c r="A3278" s="316">
        <v>10747</v>
      </c>
      <c r="B3278" s="316" t="s">
        <v>40119</v>
      </c>
      <c r="C3278" s="316" t="s">
        <v>35729</v>
      </c>
      <c r="D3278" s="591" t="s">
        <v>40120</v>
      </c>
    </row>
    <row r="3279" spans="1:4" x14ac:dyDescent="0.2">
      <c r="A3279" s="316">
        <v>36141</v>
      </c>
      <c r="B3279" s="316" t="s">
        <v>40121</v>
      </c>
      <c r="C3279" s="316" t="s">
        <v>35729</v>
      </c>
      <c r="D3279" s="591" t="s">
        <v>1475</v>
      </c>
    </row>
    <row r="3280" spans="1:4" x14ac:dyDescent="0.2">
      <c r="A3280" s="316">
        <v>4053</v>
      </c>
      <c r="B3280" s="316" t="s">
        <v>40122</v>
      </c>
      <c r="C3280" s="316" t="s">
        <v>38881</v>
      </c>
      <c r="D3280" s="591" t="s">
        <v>38254</v>
      </c>
    </row>
    <row r="3281" spans="1:4" x14ac:dyDescent="0.2">
      <c r="A3281" s="316">
        <v>4052</v>
      </c>
      <c r="B3281" s="316" t="s">
        <v>40123</v>
      </c>
      <c r="C3281" s="316" t="s">
        <v>35958</v>
      </c>
      <c r="D3281" s="591" t="s">
        <v>40124</v>
      </c>
    </row>
    <row r="3282" spans="1:4" x14ac:dyDescent="0.2">
      <c r="A3282" s="316">
        <v>4056</v>
      </c>
      <c r="B3282" s="316" t="s">
        <v>40125</v>
      </c>
      <c r="C3282" s="316" t="s">
        <v>38881</v>
      </c>
      <c r="D3282" s="591" t="s">
        <v>40126</v>
      </c>
    </row>
    <row r="3283" spans="1:4" x14ac:dyDescent="0.2">
      <c r="A3283" s="316">
        <v>4051</v>
      </c>
      <c r="B3283" s="316" t="s">
        <v>40127</v>
      </c>
      <c r="C3283" s="316" t="s">
        <v>35958</v>
      </c>
      <c r="D3283" s="591" t="s">
        <v>40128</v>
      </c>
    </row>
    <row r="3284" spans="1:4" x14ac:dyDescent="0.2">
      <c r="A3284" s="316">
        <v>4048</v>
      </c>
      <c r="B3284" s="316" t="s">
        <v>40127</v>
      </c>
      <c r="C3284" s="316" t="s">
        <v>35820</v>
      </c>
      <c r="D3284" s="591" t="s">
        <v>209</v>
      </c>
    </row>
    <row r="3285" spans="1:4" x14ac:dyDescent="0.2">
      <c r="A3285" s="316">
        <v>4047</v>
      </c>
      <c r="B3285" s="316" t="s">
        <v>40127</v>
      </c>
      <c r="C3285" s="316" t="s">
        <v>38881</v>
      </c>
      <c r="D3285" s="591" t="s">
        <v>13612</v>
      </c>
    </row>
    <row r="3286" spans="1:4" x14ac:dyDescent="0.2">
      <c r="A3286" s="316">
        <v>39434</v>
      </c>
      <c r="B3286" s="316" t="s">
        <v>40129</v>
      </c>
      <c r="C3286" s="316" t="s">
        <v>35818</v>
      </c>
      <c r="D3286" s="591" t="s">
        <v>812</v>
      </c>
    </row>
    <row r="3287" spans="1:4" x14ac:dyDescent="0.2">
      <c r="A3287" s="316">
        <v>39433</v>
      </c>
      <c r="B3287" s="316" t="s">
        <v>40130</v>
      </c>
      <c r="C3287" s="316" t="s">
        <v>35818</v>
      </c>
      <c r="D3287" s="591" t="s">
        <v>1139</v>
      </c>
    </row>
    <row r="3288" spans="1:4" x14ac:dyDescent="0.2">
      <c r="A3288" s="316">
        <v>4049</v>
      </c>
      <c r="B3288" s="316" t="s">
        <v>40131</v>
      </c>
      <c r="C3288" s="316" t="s">
        <v>35820</v>
      </c>
      <c r="D3288" s="591" t="s">
        <v>27519</v>
      </c>
    </row>
    <row r="3289" spans="1:4" x14ac:dyDescent="0.2">
      <c r="A3289" s="316">
        <v>38120</v>
      </c>
      <c r="B3289" s="316" t="s">
        <v>40132</v>
      </c>
      <c r="C3289" s="316" t="s">
        <v>35818</v>
      </c>
      <c r="D3289" s="591" t="s">
        <v>18199</v>
      </c>
    </row>
    <row r="3290" spans="1:4" x14ac:dyDescent="0.2">
      <c r="A3290" s="316">
        <v>38877</v>
      </c>
      <c r="B3290" s="316" t="s">
        <v>40133</v>
      </c>
      <c r="C3290" s="316" t="s">
        <v>35818</v>
      </c>
      <c r="D3290" s="591" t="s">
        <v>5227</v>
      </c>
    </row>
    <row r="3291" spans="1:4" x14ac:dyDescent="0.2">
      <c r="A3291" s="316">
        <v>34546</v>
      </c>
      <c r="B3291" s="316" t="s">
        <v>40134</v>
      </c>
      <c r="C3291" s="316" t="s">
        <v>35818</v>
      </c>
      <c r="D3291" s="591" t="s">
        <v>588</v>
      </c>
    </row>
    <row r="3292" spans="1:4" x14ac:dyDescent="0.2">
      <c r="A3292" s="316">
        <v>10498</v>
      </c>
      <c r="B3292" s="316" t="s">
        <v>40135</v>
      </c>
      <c r="C3292" s="316" t="s">
        <v>35818</v>
      </c>
      <c r="D3292" s="591" t="s">
        <v>30092</v>
      </c>
    </row>
    <row r="3293" spans="1:4" x14ac:dyDescent="0.2">
      <c r="A3293" s="316">
        <v>4823</v>
      </c>
      <c r="B3293" s="316" t="s">
        <v>40136</v>
      </c>
      <c r="C3293" s="316" t="s">
        <v>35818</v>
      </c>
      <c r="D3293" s="591" t="s">
        <v>2368</v>
      </c>
    </row>
    <row r="3294" spans="1:4" x14ac:dyDescent="0.2">
      <c r="A3294" s="316">
        <v>12357</v>
      </c>
      <c r="B3294" s="316" t="s">
        <v>40137</v>
      </c>
      <c r="C3294" s="316" t="s">
        <v>35729</v>
      </c>
      <c r="D3294" s="591" t="s">
        <v>13884</v>
      </c>
    </row>
    <row r="3295" spans="1:4" x14ac:dyDescent="0.2">
      <c r="A3295" s="316">
        <v>12358</v>
      </c>
      <c r="B3295" s="316" t="s">
        <v>40138</v>
      </c>
      <c r="C3295" s="316" t="s">
        <v>35729</v>
      </c>
      <c r="D3295" s="591" t="s">
        <v>2230</v>
      </c>
    </row>
    <row r="3296" spans="1:4" x14ac:dyDescent="0.2">
      <c r="A3296" s="316">
        <v>11079</v>
      </c>
      <c r="B3296" s="316" t="s">
        <v>40139</v>
      </c>
      <c r="C3296" s="316" t="s">
        <v>35975</v>
      </c>
      <c r="D3296" s="591" t="s">
        <v>40140</v>
      </c>
    </row>
    <row r="3297" spans="1:4" x14ac:dyDescent="0.2">
      <c r="A3297" s="316">
        <v>11082</v>
      </c>
      <c r="B3297" s="316" t="s">
        <v>40141</v>
      </c>
      <c r="C3297" s="316" t="s">
        <v>35975</v>
      </c>
      <c r="D3297" s="591" t="s">
        <v>40142</v>
      </c>
    </row>
    <row r="3298" spans="1:4" x14ac:dyDescent="0.2">
      <c r="A3298" s="316">
        <v>4058</v>
      </c>
      <c r="B3298" s="316" t="s">
        <v>40143</v>
      </c>
      <c r="C3298" s="316" t="s">
        <v>35749</v>
      </c>
      <c r="D3298" s="591" t="s">
        <v>13837</v>
      </c>
    </row>
    <row r="3299" spans="1:4" x14ac:dyDescent="0.2">
      <c r="A3299" s="316">
        <v>40974</v>
      </c>
      <c r="B3299" s="316" t="s">
        <v>40144</v>
      </c>
      <c r="C3299" s="316" t="s">
        <v>35979</v>
      </c>
      <c r="D3299" s="591" t="s">
        <v>40145</v>
      </c>
    </row>
    <row r="3300" spans="1:4" x14ac:dyDescent="0.2">
      <c r="A3300" s="316">
        <v>34794</v>
      </c>
      <c r="B3300" s="316" t="s">
        <v>40146</v>
      </c>
      <c r="C3300" s="316" t="s">
        <v>35749</v>
      </c>
      <c r="D3300" s="591" t="s">
        <v>27777</v>
      </c>
    </row>
    <row r="3301" spans="1:4" x14ac:dyDescent="0.2">
      <c r="A3301" s="316">
        <v>40925</v>
      </c>
      <c r="B3301" s="316" t="s">
        <v>40147</v>
      </c>
      <c r="C3301" s="316" t="s">
        <v>35979</v>
      </c>
      <c r="D3301" s="591" t="s">
        <v>40148</v>
      </c>
    </row>
    <row r="3302" spans="1:4" x14ac:dyDescent="0.2">
      <c r="A3302" s="316">
        <v>13741</v>
      </c>
      <c r="B3302" s="316" t="s">
        <v>40149</v>
      </c>
      <c r="C3302" s="316" t="s">
        <v>35729</v>
      </c>
      <c r="D3302" s="591" t="s">
        <v>40150</v>
      </c>
    </row>
    <row r="3303" spans="1:4" x14ac:dyDescent="0.2">
      <c r="A3303" s="316">
        <v>3288</v>
      </c>
      <c r="B3303" s="316" t="s">
        <v>40151</v>
      </c>
      <c r="C3303" s="316" t="s">
        <v>35763</v>
      </c>
      <c r="D3303" s="591" t="s">
        <v>1975</v>
      </c>
    </row>
    <row r="3304" spans="1:4" x14ac:dyDescent="0.2">
      <c r="A3304" s="316">
        <v>13587</v>
      </c>
      <c r="B3304" s="316" t="s">
        <v>40152</v>
      </c>
      <c r="C3304" s="316" t="s">
        <v>35763</v>
      </c>
      <c r="D3304" s="591" t="s">
        <v>26645</v>
      </c>
    </row>
    <row r="3305" spans="1:4" x14ac:dyDescent="0.2">
      <c r="A3305" s="316">
        <v>38598</v>
      </c>
      <c r="B3305" s="316" t="s">
        <v>40153</v>
      </c>
      <c r="C3305" s="316" t="s">
        <v>35729</v>
      </c>
      <c r="D3305" s="591" t="s">
        <v>915</v>
      </c>
    </row>
    <row r="3306" spans="1:4" x14ac:dyDescent="0.2">
      <c r="A3306" s="316">
        <v>38595</v>
      </c>
      <c r="B3306" s="316" t="s">
        <v>40154</v>
      </c>
      <c r="C3306" s="316" t="s">
        <v>35729</v>
      </c>
      <c r="D3306" s="591" t="s">
        <v>1143</v>
      </c>
    </row>
    <row r="3307" spans="1:4" x14ac:dyDescent="0.2">
      <c r="A3307" s="316">
        <v>38592</v>
      </c>
      <c r="B3307" s="316" t="s">
        <v>40155</v>
      </c>
      <c r="C3307" s="316" t="s">
        <v>35729</v>
      </c>
      <c r="D3307" s="591" t="s">
        <v>919</v>
      </c>
    </row>
    <row r="3308" spans="1:4" x14ac:dyDescent="0.2">
      <c r="A3308" s="316">
        <v>38588</v>
      </c>
      <c r="B3308" s="316" t="s">
        <v>40156</v>
      </c>
      <c r="C3308" s="316" t="s">
        <v>35729</v>
      </c>
      <c r="D3308" s="591" t="s">
        <v>981</v>
      </c>
    </row>
    <row r="3309" spans="1:4" x14ac:dyDescent="0.2">
      <c r="A3309" s="316">
        <v>38593</v>
      </c>
      <c r="B3309" s="316" t="s">
        <v>40157</v>
      </c>
      <c r="C3309" s="316" t="s">
        <v>35729</v>
      </c>
      <c r="D3309" s="591" t="s">
        <v>378</v>
      </c>
    </row>
    <row r="3310" spans="1:4" x14ac:dyDescent="0.2">
      <c r="A3310" s="316">
        <v>38589</v>
      </c>
      <c r="B3310" s="316" t="s">
        <v>40158</v>
      </c>
      <c r="C3310" s="316" t="s">
        <v>35729</v>
      </c>
      <c r="D3310" s="591" t="s">
        <v>1143</v>
      </c>
    </row>
    <row r="3311" spans="1:4" x14ac:dyDescent="0.2">
      <c r="A3311" s="316">
        <v>38594</v>
      </c>
      <c r="B3311" s="316" t="s">
        <v>40159</v>
      </c>
      <c r="C3311" s="316" t="s">
        <v>35729</v>
      </c>
      <c r="D3311" s="591" t="s">
        <v>1206</v>
      </c>
    </row>
    <row r="3312" spans="1:4" x14ac:dyDescent="0.2">
      <c r="A3312" s="316">
        <v>34787</v>
      </c>
      <c r="B3312" s="316" t="s">
        <v>40160</v>
      </c>
      <c r="C3312" s="316" t="s">
        <v>35729</v>
      </c>
      <c r="D3312" s="591" t="s">
        <v>1052</v>
      </c>
    </row>
    <row r="3313" spans="1:4" x14ac:dyDescent="0.2">
      <c r="A3313" s="316">
        <v>34788</v>
      </c>
      <c r="B3313" s="316" t="s">
        <v>40161</v>
      </c>
      <c r="C3313" s="316" t="s">
        <v>35729</v>
      </c>
      <c r="D3313" s="591" t="s">
        <v>709</v>
      </c>
    </row>
    <row r="3314" spans="1:4" x14ac:dyDescent="0.2">
      <c r="A3314" s="316">
        <v>34784</v>
      </c>
      <c r="B3314" s="316" t="s">
        <v>40162</v>
      </c>
      <c r="C3314" s="316" t="s">
        <v>35729</v>
      </c>
      <c r="D3314" s="591" t="s">
        <v>268</v>
      </c>
    </row>
    <row r="3315" spans="1:4" x14ac:dyDescent="0.2">
      <c r="A3315" s="316">
        <v>34781</v>
      </c>
      <c r="B3315" s="316" t="s">
        <v>40163</v>
      </c>
      <c r="C3315" s="316" t="s">
        <v>35729</v>
      </c>
      <c r="D3315" s="591" t="s">
        <v>319</v>
      </c>
    </row>
    <row r="3316" spans="1:4" x14ac:dyDescent="0.2">
      <c r="A3316" s="316">
        <v>34773</v>
      </c>
      <c r="B3316" s="316" t="s">
        <v>40164</v>
      </c>
      <c r="C3316" s="316" t="s">
        <v>35729</v>
      </c>
      <c r="D3316" s="591" t="s">
        <v>576</v>
      </c>
    </row>
    <row r="3317" spans="1:4" x14ac:dyDescent="0.2">
      <c r="A3317" s="316">
        <v>34769</v>
      </c>
      <c r="B3317" s="316" t="s">
        <v>40165</v>
      </c>
      <c r="C3317" s="316" t="s">
        <v>35729</v>
      </c>
      <c r="D3317" s="591" t="s">
        <v>821</v>
      </c>
    </row>
    <row r="3318" spans="1:4" x14ac:dyDescent="0.2">
      <c r="A3318" s="316">
        <v>34763</v>
      </c>
      <c r="B3318" s="316" t="s">
        <v>40166</v>
      </c>
      <c r="C3318" s="316" t="s">
        <v>35729</v>
      </c>
      <c r="D3318" s="591" t="s">
        <v>846</v>
      </c>
    </row>
    <row r="3319" spans="1:4" x14ac:dyDescent="0.2">
      <c r="A3319" s="316">
        <v>34774</v>
      </c>
      <c r="B3319" s="316" t="s">
        <v>40167</v>
      </c>
      <c r="C3319" s="316" t="s">
        <v>35729</v>
      </c>
      <c r="D3319" s="591" t="s">
        <v>251</v>
      </c>
    </row>
    <row r="3320" spans="1:4" x14ac:dyDescent="0.2">
      <c r="A3320" s="316">
        <v>34771</v>
      </c>
      <c r="B3320" s="316" t="s">
        <v>40168</v>
      </c>
      <c r="C3320" s="316" t="s">
        <v>35729</v>
      </c>
      <c r="D3320" s="591" t="s">
        <v>173</v>
      </c>
    </row>
    <row r="3321" spans="1:4" x14ac:dyDescent="0.2">
      <c r="A3321" s="316">
        <v>34764</v>
      </c>
      <c r="B3321" s="316" t="s">
        <v>40169</v>
      </c>
      <c r="C3321" s="316" t="s">
        <v>35729</v>
      </c>
      <c r="D3321" s="591" t="s">
        <v>1052</v>
      </c>
    </row>
    <row r="3322" spans="1:4" x14ac:dyDescent="0.2">
      <c r="A3322" s="316">
        <v>4062</v>
      </c>
      <c r="B3322" s="316" t="s">
        <v>40170</v>
      </c>
      <c r="C3322" s="316" t="s">
        <v>35729</v>
      </c>
      <c r="D3322" s="591" t="s">
        <v>316</v>
      </c>
    </row>
    <row r="3323" spans="1:4" x14ac:dyDescent="0.2">
      <c r="A3323" s="316">
        <v>4059</v>
      </c>
      <c r="B3323" s="316" t="s">
        <v>40171</v>
      </c>
      <c r="C3323" s="316" t="s">
        <v>35763</v>
      </c>
      <c r="D3323" s="591" t="s">
        <v>13351</v>
      </c>
    </row>
    <row r="3324" spans="1:4" x14ac:dyDescent="0.2">
      <c r="A3324" s="316">
        <v>4061</v>
      </c>
      <c r="B3324" s="316" t="s">
        <v>40172</v>
      </c>
      <c r="C3324" s="316" t="s">
        <v>35729</v>
      </c>
      <c r="D3324" s="591" t="s">
        <v>352</v>
      </c>
    </row>
    <row r="3325" spans="1:4" x14ac:dyDescent="0.2">
      <c r="A3325" s="316">
        <v>10608</v>
      </c>
      <c r="B3325" s="316" t="s">
        <v>40173</v>
      </c>
      <c r="C3325" s="316" t="s">
        <v>35729</v>
      </c>
      <c r="D3325" s="591" t="s">
        <v>23407</v>
      </c>
    </row>
    <row r="3326" spans="1:4" x14ac:dyDescent="0.2">
      <c r="A3326" s="316">
        <v>4069</v>
      </c>
      <c r="B3326" s="316" t="s">
        <v>40174</v>
      </c>
      <c r="C3326" s="316" t="s">
        <v>35749</v>
      </c>
      <c r="D3326" s="591" t="s">
        <v>27010</v>
      </c>
    </row>
    <row r="3327" spans="1:4" x14ac:dyDescent="0.2">
      <c r="A3327" s="316">
        <v>40819</v>
      </c>
      <c r="B3327" s="316" t="s">
        <v>40175</v>
      </c>
      <c r="C3327" s="316" t="s">
        <v>35979</v>
      </c>
      <c r="D3327" s="591" t="s">
        <v>40176</v>
      </c>
    </row>
    <row r="3328" spans="1:4" x14ac:dyDescent="0.2">
      <c r="A3328" s="316">
        <v>34361</v>
      </c>
      <c r="B3328" s="316" t="s">
        <v>40177</v>
      </c>
      <c r="C3328" s="316" t="s">
        <v>35818</v>
      </c>
      <c r="D3328" s="591" t="s">
        <v>4699</v>
      </c>
    </row>
    <row r="3329" spans="1:4" x14ac:dyDescent="0.2">
      <c r="A3329" s="316">
        <v>36512</v>
      </c>
      <c r="B3329" s="316" t="s">
        <v>40178</v>
      </c>
      <c r="C3329" s="316" t="s">
        <v>35729</v>
      </c>
      <c r="D3329" s="591" t="s">
        <v>40179</v>
      </c>
    </row>
    <row r="3330" spans="1:4" x14ac:dyDescent="0.2">
      <c r="A3330" s="316">
        <v>25972</v>
      </c>
      <c r="B3330" s="316" t="s">
        <v>40180</v>
      </c>
      <c r="C3330" s="316" t="s">
        <v>35818</v>
      </c>
      <c r="D3330" s="591" t="s">
        <v>1785</v>
      </c>
    </row>
    <row r="3331" spans="1:4" x14ac:dyDescent="0.2">
      <c r="A3331" s="316">
        <v>25973</v>
      </c>
      <c r="B3331" s="316" t="s">
        <v>40181</v>
      </c>
      <c r="C3331" s="316" t="s">
        <v>35818</v>
      </c>
      <c r="D3331" s="591" t="s">
        <v>1785</v>
      </c>
    </row>
    <row r="3332" spans="1:4" x14ac:dyDescent="0.2">
      <c r="A3332" s="316">
        <v>11697</v>
      </c>
      <c r="B3332" s="316" t="s">
        <v>40182</v>
      </c>
      <c r="C3332" s="316" t="s">
        <v>35729</v>
      </c>
      <c r="D3332" s="591" t="s">
        <v>40183</v>
      </c>
    </row>
    <row r="3333" spans="1:4" x14ac:dyDescent="0.2">
      <c r="A3333" s="316">
        <v>11698</v>
      </c>
      <c r="B3333" s="316" t="s">
        <v>40184</v>
      </c>
      <c r="C3333" s="316" t="s">
        <v>35729</v>
      </c>
      <c r="D3333" s="591" t="s">
        <v>40185</v>
      </c>
    </row>
    <row r="3334" spans="1:4" x14ac:dyDescent="0.2">
      <c r="A3334" s="316">
        <v>11699</v>
      </c>
      <c r="B3334" s="316" t="s">
        <v>40186</v>
      </c>
      <c r="C3334" s="316" t="s">
        <v>35729</v>
      </c>
      <c r="D3334" s="591" t="s">
        <v>40187</v>
      </c>
    </row>
    <row r="3335" spans="1:4" x14ac:dyDescent="0.2">
      <c r="A3335" s="316">
        <v>10432</v>
      </c>
      <c r="B3335" s="316" t="s">
        <v>40188</v>
      </c>
      <c r="C3335" s="316" t="s">
        <v>35729</v>
      </c>
      <c r="D3335" s="591" t="s">
        <v>40189</v>
      </c>
    </row>
    <row r="3336" spans="1:4" x14ac:dyDescent="0.2">
      <c r="A3336" s="316">
        <v>10430</v>
      </c>
      <c r="B3336" s="316" t="s">
        <v>40190</v>
      </c>
      <c r="C3336" s="316" t="s">
        <v>35729</v>
      </c>
      <c r="D3336" s="591" t="s">
        <v>40191</v>
      </c>
    </row>
    <row r="3337" spans="1:4" x14ac:dyDescent="0.2">
      <c r="A3337" s="316">
        <v>37514</v>
      </c>
      <c r="B3337" s="316" t="s">
        <v>40192</v>
      </c>
      <c r="C3337" s="316" t="s">
        <v>35729</v>
      </c>
      <c r="D3337" s="591" t="s">
        <v>40193</v>
      </c>
    </row>
    <row r="3338" spans="1:4" x14ac:dyDescent="0.2">
      <c r="A3338" s="316">
        <v>37519</v>
      </c>
      <c r="B3338" s="316" t="s">
        <v>40194</v>
      </c>
      <c r="C3338" s="316" t="s">
        <v>35729</v>
      </c>
      <c r="D3338" s="591" t="s">
        <v>40195</v>
      </c>
    </row>
    <row r="3339" spans="1:4" x14ac:dyDescent="0.2">
      <c r="A3339" s="316">
        <v>37520</v>
      </c>
      <c r="B3339" s="316" t="s">
        <v>40196</v>
      </c>
      <c r="C3339" s="316" t="s">
        <v>35729</v>
      </c>
      <c r="D3339" s="591" t="s">
        <v>40197</v>
      </c>
    </row>
    <row r="3340" spans="1:4" x14ac:dyDescent="0.2">
      <c r="A3340" s="316">
        <v>37521</v>
      </c>
      <c r="B3340" s="316" t="s">
        <v>40198</v>
      </c>
      <c r="C3340" s="316" t="s">
        <v>35729</v>
      </c>
      <c r="D3340" s="591" t="s">
        <v>40199</v>
      </c>
    </row>
    <row r="3341" spans="1:4" x14ac:dyDescent="0.2">
      <c r="A3341" s="316">
        <v>37522</v>
      </c>
      <c r="B3341" s="316" t="s">
        <v>40200</v>
      </c>
      <c r="C3341" s="316" t="s">
        <v>35729</v>
      </c>
      <c r="D3341" s="591" t="s">
        <v>40201</v>
      </c>
    </row>
    <row r="3342" spans="1:4" x14ac:dyDescent="0.2">
      <c r="A3342" s="316">
        <v>21109</v>
      </c>
      <c r="B3342" s="316" t="s">
        <v>40202</v>
      </c>
      <c r="C3342" s="316" t="s">
        <v>35729</v>
      </c>
      <c r="D3342" s="591" t="s">
        <v>16775</v>
      </c>
    </row>
    <row r="3343" spans="1:4" x14ac:dyDescent="0.2">
      <c r="A3343" s="316">
        <v>36800</v>
      </c>
      <c r="B3343" s="316" t="s">
        <v>40203</v>
      </c>
      <c r="C3343" s="316" t="s">
        <v>35729</v>
      </c>
      <c r="D3343" s="591" t="s">
        <v>40204</v>
      </c>
    </row>
    <row r="3344" spans="1:4" x14ac:dyDescent="0.2">
      <c r="A3344" s="316">
        <v>11769</v>
      </c>
      <c r="B3344" s="316" t="s">
        <v>40205</v>
      </c>
      <c r="C3344" s="316" t="s">
        <v>35729</v>
      </c>
      <c r="D3344" s="591" t="s">
        <v>40206</v>
      </c>
    </row>
    <row r="3345" spans="1:4" x14ac:dyDescent="0.2">
      <c r="A3345" s="316">
        <v>36793</v>
      </c>
      <c r="B3345" s="316" t="s">
        <v>40207</v>
      </c>
      <c r="C3345" s="316" t="s">
        <v>35729</v>
      </c>
      <c r="D3345" s="591" t="s">
        <v>40208</v>
      </c>
    </row>
    <row r="3346" spans="1:4" x14ac:dyDescent="0.2">
      <c r="A3346" s="316">
        <v>37546</v>
      </c>
      <c r="B3346" s="316" t="s">
        <v>40209</v>
      </c>
      <c r="C3346" s="316" t="s">
        <v>35729</v>
      </c>
      <c r="D3346" s="591" t="s">
        <v>40210</v>
      </c>
    </row>
    <row r="3347" spans="1:4" x14ac:dyDescent="0.2">
      <c r="A3347" s="316">
        <v>37544</v>
      </c>
      <c r="B3347" s="316" t="s">
        <v>40211</v>
      </c>
      <c r="C3347" s="316" t="s">
        <v>35729</v>
      </c>
      <c r="D3347" s="591" t="s">
        <v>40212</v>
      </c>
    </row>
    <row r="3348" spans="1:4" x14ac:dyDescent="0.2">
      <c r="A3348" s="316">
        <v>37545</v>
      </c>
      <c r="B3348" s="316" t="s">
        <v>40213</v>
      </c>
      <c r="C3348" s="316" t="s">
        <v>35729</v>
      </c>
      <c r="D3348" s="591" t="s">
        <v>40214</v>
      </c>
    </row>
    <row r="3349" spans="1:4" x14ac:dyDescent="0.2">
      <c r="A3349" s="316">
        <v>11771</v>
      </c>
      <c r="B3349" s="316" t="s">
        <v>40215</v>
      </c>
      <c r="C3349" s="316" t="s">
        <v>35729</v>
      </c>
      <c r="D3349" s="591" t="s">
        <v>40216</v>
      </c>
    </row>
    <row r="3350" spans="1:4" x14ac:dyDescent="0.2">
      <c r="A3350" s="316">
        <v>39919</v>
      </c>
      <c r="B3350" s="316" t="s">
        <v>40217</v>
      </c>
      <c r="C3350" s="316" t="s">
        <v>35729</v>
      </c>
      <c r="D3350" s="591" t="s">
        <v>40218</v>
      </c>
    </row>
    <row r="3351" spans="1:4" x14ac:dyDescent="0.2">
      <c r="A3351" s="316">
        <v>38385</v>
      </c>
      <c r="B3351" s="316" t="s">
        <v>40219</v>
      </c>
      <c r="C3351" s="316" t="s">
        <v>35729</v>
      </c>
      <c r="D3351" s="591" t="s">
        <v>14444</v>
      </c>
    </row>
    <row r="3352" spans="1:4" x14ac:dyDescent="0.2">
      <c r="A3352" s="316">
        <v>37587</v>
      </c>
      <c r="B3352" s="316" t="s">
        <v>40220</v>
      </c>
      <c r="C3352" s="316" t="s">
        <v>35729</v>
      </c>
      <c r="D3352" s="591" t="s">
        <v>40221</v>
      </c>
    </row>
    <row r="3353" spans="1:4" x14ac:dyDescent="0.2">
      <c r="A3353" s="316">
        <v>11571</v>
      </c>
      <c r="B3353" s="316" t="s">
        <v>40222</v>
      </c>
      <c r="C3353" s="316" t="s">
        <v>35729</v>
      </c>
      <c r="D3353" s="591" t="s">
        <v>40223</v>
      </c>
    </row>
    <row r="3354" spans="1:4" x14ac:dyDescent="0.2">
      <c r="A3354" s="316">
        <v>11561</v>
      </c>
      <c r="B3354" s="316" t="s">
        <v>40224</v>
      </c>
      <c r="C3354" s="316" t="s">
        <v>35729</v>
      </c>
      <c r="D3354" s="591" t="s">
        <v>40225</v>
      </c>
    </row>
    <row r="3355" spans="1:4" x14ac:dyDescent="0.2">
      <c r="A3355" s="316">
        <v>11560</v>
      </c>
      <c r="B3355" s="316" t="s">
        <v>40226</v>
      </c>
      <c r="C3355" s="316" t="s">
        <v>35729</v>
      </c>
      <c r="D3355" s="591" t="s">
        <v>40227</v>
      </c>
    </row>
    <row r="3356" spans="1:4" x14ac:dyDescent="0.2">
      <c r="A3356" s="316">
        <v>11499</v>
      </c>
      <c r="B3356" s="316" t="s">
        <v>40228</v>
      </c>
      <c r="C3356" s="316" t="s">
        <v>35729</v>
      </c>
      <c r="D3356" s="591" t="s">
        <v>40229</v>
      </c>
    </row>
    <row r="3357" spans="1:4" x14ac:dyDescent="0.2">
      <c r="A3357" s="316">
        <v>34761</v>
      </c>
      <c r="B3357" s="316" t="s">
        <v>40230</v>
      </c>
      <c r="C3357" s="316" t="s">
        <v>35749</v>
      </c>
      <c r="D3357" s="591" t="s">
        <v>600</v>
      </c>
    </row>
    <row r="3358" spans="1:4" x14ac:dyDescent="0.2">
      <c r="A3358" s="316">
        <v>40924</v>
      </c>
      <c r="B3358" s="316" t="s">
        <v>40231</v>
      </c>
      <c r="C3358" s="316" t="s">
        <v>35979</v>
      </c>
      <c r="D3358" s="591" t="s">
        <v>40232</v>
      </c>
    </row>
    <row r="3359" spans="1:4" x14ac:dyDescent="0.2">
      <c r="A3359" s="316">
        <v>25957</v>
      </c>
      <c r="B3359" s="316" t="s">
        <v>40233</v>
      </c>
      <c r="C3359" s="316" t="s">
        <v>35749</v>
      </c>
      <c r="D3359" s="591" t="s">
        <v>40234</v>
      </c>
    </row>
    <row r="3360" spans="1:4" x14ac:dyDescent="0.2">
      <c r="A3360" s="316">
        <v>40983</v>
      </c>
      <c r="B3360" s="316" t="s">
        <v>40235</v>
      </c>
      <c r="C3360" s="316" t="s">
        <v>35979</v>
      </c>
      <c r="D3360" s="591" t="s">
        <v>40236</v>
      </c>
    </row>
    <row r="3361" spans="1:4" x14ac:dyDescent="0.2">
      <c r="A3361" s="316">
        <v>2437</v>
      </c>
      <c r="B3361" s="316" t="s">
        <v>40237</v>
      </c>
      <c r="C3361" s="316" t="s">
        <v>35749</v>
      </c>
      <c r="D3361" s="591" t="s">
        <v>1099</v>
      </c>
    </row>
    <row r="3362" spans="1:4" x14ac:dyDescent="0.2">
      <c r="A3362" s="316">
        <v>40921</v>
      </c>
      <c r="B3362" s="316" t="s">
        <v>40238</v>
      </c>
      <c r="C3362" s="316" t="s">
        <v>35979</v>
      </c>
      <c r="D3362" s="591" t="s">
        <v>40239</v>
      </c>
    </row>
    <row r="3363" spans="1:4" x14ac:dyDescent="0.2">
      <c r="A3363" s="316">
        <v>40534</v>
      </c>
      <c r="B3363" s="316" t="s">
        <v>40240</v>
      </c>
      <c r="C3363" s="316" t="s">
        <v>35729</v>
      </c>
      <c r="D3363" s="591" t="s">
        <v>40241</v>
      </c>
    </row>
    <row r="3364" spans="1:4" x14ac:dyDescent="0.2">
      <c r="A3364" s="316">
        <v>14252</v>
      </c>
      <c r="B3364" s="316" t="s">
        <v>40242</v>
      </c>
      <c r="C3364" s="316" t="s">
        <v>35729</v>
      </c>
      <c r="D3364" s="591" t="s">
        <v>40243</v>
      </c>
    </row>
    <row r="3365" spans="1:4" x14ac:dyDescent="0.2">
      <c r="A3365" s="316">
        <v>730</v>
      </c>
      <c r="B3365" s="316" t="s">
        <v>40244</v>
      </c>
      <c r="C3365" s="316" t="s">
        <v>35729</v>
      </c>
      <c r="D3365" s="591" t="s">
        <v>40245</v>
      </c>
    </row>
    <row r="3366" spans="1:4" x14ac:dyDescent="0.2">
      <c r="A3366" s="316">
        <v>723</v>
      </c>
      <c r="B3366" s="316" t="s">
        <v>40246</v>
      </c>
      <c r="C3366" s="316" t="s">
        <v>35729</v>
      </c>
      <c r="D3366" s="591" t="s">
        <v>40247</v>
      </c>
    </row>
    <row r="3367" spans="1:4" x14ac:dyDescent="0.2">
      <c r="A3367" s="316">
        <v>36502</v>
      </c>
      <c r="B3367" s="316" t="s">
        <v>40248</v>
      </c>
      <c r="C3367" s="316" t="s">
        <v>35729</v>
      </c>
      <c r="D3367" s="591" t="s">
        <v>40249</v>
      </c>
    </row>
    <row r="3368" spans="1:4" x14ac:dyDescent="0.2">
      <c r="A3368" s="316">
        <v>36503</v>
      </c>
      <c r="B3368" s="316" t="s">
        <v>40250</v>
      </c>
      <c r="C3368" s="316" t="s">
        <v>35729</v>
      </c>
      <c r="D3368" s="591" t="s">
        <v>40251</v>
      </c>
    </row>
    <row r="3369" spans="1:4" x14ac:dyDescent="0.2">
      <c r="A3369" s="316">
        <v>4090</v>
      </c>
      <c r="B3369" s="316" t="s">
        <v>40252</v>
      </c>
      <c r="C3369" s="316" t="s">
        <v>35729</v>
      </c>
      <c r="D3369" s="591" t="s">
        <v>40253</v>
      </c>
    </row>
    <row r="3370" spans="1:4" x14ac:dyDescent="0.2">
      <c r="A3370" s="316">
        <v>13227</v>
      </c>
      <c r="B3370" s="316" t="s">
        <v>40254</v>
      </c>
      <c r="C3370" s="316" t="s">
        <v>35729</v>
      </c>
      <c r="D3370" s="591" t="s">
        <v>40255</v>
      </c>
    </row>
    <row r="3371" spans="1:4" x14ac:dyDescent="0.2">
      <c r="A3371" s="316">
        <v>10597</v>
      </c>
      <c r="B3371" s="316" t="s">
        <v>40256</v>
      </c>
      <c r="C3371" s="316" t="s">
        <v>35729</v>
      </c>
      <c r="D3371" s="591" t="s">
        <v>40257</v>
      </c>
    </row>
    <row r="3372" spans="1:4" x14ac:dyDescent="0.2">
      <c r="A3372" s="316">
        <v>39628</v>
      </c>
      <c r="B3372" s="316" t="s">
        <v>40258</v>
      </c>
      <c r="C3372" s="316" t="s">
        <v>35729</v>
      </c>
      <c r="D3372" s="591" t="s">
        <v>40259</v>
      </c>
    </row>
    <row r="3373" spans="1:4" x14ac:dyDescent="0.2">
      <c r="A3373" s="316">
        <v>39404</v>
      </c>
      <c r="B3373" s="316" t="s">
        <v>40260</v>
      </c>
      <c r="C3373" s="316" t="s">
        <v>35729</v>
      </c>
      <c r="D3373" s="591" t="s">
        <v>40261</v>
      </c>
    </row>
    <row r="3374" spans="1:4" x14ac:dyDescent="0.2">
      <c r="A3374" s="316">
        <v>39402</v>
      </c>
      <c r="B3374" s="316" t="s">
        <v>40262</v>
      </c>
      <c r="C3374" s="316" t="s">
        <v>35729</v>
      </c>
      <c r="D3374" s="591" t="s">
        <v>40263</v>
      </c>
    </row>
    <row r="3375" spans="1:4" x14ac:dyDescent="0.2">
      <c r="A3375" s="316">
        <v>39403</v>
      </c>
      <c r="B3375" s="316" t="s">
        <v>40264</v>
      </c>
      <c r="C3375" s="316" t="s">
        <v>35729</v>
      </c>
      <c r="D3375" s="591" t="s">
        <v>40265</v>
      </c>
    </row>
    <row r="3376" spans="1:4" x14ac:dyDescent="0.2">
      <c r="A3376" s="316">
        <v>4093</v>
      </c>
      <c r="B3376" s="316" t="s">
        <v>40266</v>
      </c>
      <c r="C3376" s="316" t="s">
        <v>35749</v>
      </c>
      <c r="D3376" s="591" t="s">
        <v>1302</v>
      </c>
    </row>
    <row r="3377" spans="1:4" x14ac:dyDescent="0.2">
      <c r="A3377" s="316">
        <v>10512</v>
      </c>
      <c r="B3377" s="316" t="s">
        <v>40267</v>
      </c>
      <c r="C3377" s="316" t="s">
        <v>35979</v>
      </c>
      <c r="D3377" s="591" t="s">
        <v>40268</v>
      </c>
    </row>
    <row r="3378" spans="1:4" x14ac:dyDescent="0.2">
      <c r="A3378" s="316">
        <v>20020</v>
      </c>
      <c r="B3378" s="316" t="s">
        <v>40269</v>
      </c>
      <c r="C3378" s="316" t="s">
        <v>35749</v>
      </c>
      <c r="D3378" s="591" t="s">
        <v>30415</v>
      </c>
    </row>
    <row r="3379" spans="1:4" x14ac:dyDescent="0.2">
      <c r="A3379" s="316">
        <v>41038</v>
      </c>
      <c r="B3379" s="316" t="s">
        <v>40270</v>
      </c>
      <c r="C3379" s="316" t="s">
        <v>35979</v>
      </c>
      <c r="D3379" s="591" t="s">
        <v>40271</v>
      </c>
    </row>
    <row r="3380" spans="1:4" x14ac:dyDescent="0.2">
      <c r="A3380" s="316">
        <v>4094</v>
      </c>
      <c r="B3380" s="316" t="s">
        <v>40272</v>
      </c>
      <c r="C3380" s="316" t="s">
        <v>35749</v>
      </c>
      <c r="D3380" s="591" t="s">
        <v>18883</v>
      </c>
    </row>
    <row r="3381" spans="1:4" x14ac:dyDescent="0.2">
      <c r="A3381" s="316">
        <v>40988</v>
      </c>
      <c r="B3381" s="316" t="s">
        <v>40273</v>
      </c>
      <c r="C3381" s="316" t="s">
        <v>35979</v>
      </c>
      <c r="D3381" s="591" t="s">
        <v>40274</v>
      </c>
    </row>
    <row r="3382" spans="1:4" x14ac:dyDescent="0.2">
      <c r="A3382" s="316">
        <v>4095</v>
      </c>
      <c r="B3382" s="316" t="s">
        <v>40275</v>
      </c>
      <c r="C3382" s="316" t="s">
        <v>35749</v>
      </c>
      <c r="D3382" s="591" t="s">
        <v>18695</v>
      </c>
    </row>
    <row r="3383" spans="1:4" x14ac:dyDescent="0.2">
      <c r="A3383" s="316">
        <v>40990</v>
      </c>
      <c r="B3383" s="316" t="s">
        <v>40276</v>
      </c>
      <c r="C3383" s="316" t="s">
        <v>35979</v>
      </c>
      <c r="D3383" s="591" t="s">
        <v>40277</v>
      </c>
    </row>
    <row r="3384" spans="1:4" x14ac:dyDescent="0.2">
      <c r="A3384" s="316">
        <v>4097</v>
      </c>
      <c r="B3384" s="316" t="s">
        <v>40278</v>
      </c>
      <c r="C3384" s="316" t="s">
        <v>35749</v>
      </c>
      <c r="D3384" s="591" t="s">
        <v>17681</v>
      </c>
    </row>
    <row r="3385" spans="1:4" x14ac:dyDescent="0.2">
      <c r="A3385" s="316">
        <v>40994</v>
      </c>
      <c r="B3385" s="316" t="s">
        <v>40279</v>
      </c>
      <c r="C3385" s="316" t="s">
        <v>35979</v>
      </c>
      <c r="D3385" s="591" t="s">
        <v>40280</v>
      </c>
    </row>
    <row r="3386" spans="1:4" x14ac:dyDescent="0.2">
      <c r="A3386" s="316">
        <v>4096</v>
      </c>
      <c r="B3386" s="316" t="s">
        <v>40281</v>
      </c>
      <c r="C3386" s="316" t="s">
        <v>35749</v>
      </c>
      <c r="D3386" s="591" t="s">
        <v>32744</v>
      </c>
    </row>
    <row r="3387" spans="1:4" x14ac:dyDescent="0.2">
      <c r="A3387" s="316">
        <v>40992</v>
      </c>
      <c r="B3387" s="316" t="s">
        <v>40282</v>
      </c>
      <c r="C3387" s="316" t="s">
        <v>35979</v>
      </c>
      <c r="D3387" s="591" t="s">
        <v>40283</v>
      </c>
    </row>
    <row r="3388" spans="1:4" x14ac:dyDescent="0.2">
      <c r="A3388" s="316">
        <v>13955</v>
      </c>
      <c r="B3388" s="316" t="s">
        <v>40284</v>
      </c>
      <c r="C3388" s="316" t="s">
        <v>35729</v>
      </c>
      <c r="D3388" s="591" t="s">
        <v>40285</v>
      </c>
    </row>
    <row r="3389" spans="1:4" x14ac:dyDescent="0.2">
      <c r="A3389" s="316">
        <v>4114</v>
      </c>
      <c r="B3389" s="316" t="s">
        <v>40286</v>
      </c>
      <c r="C3389" s="316" t="s">
        <v>35729</v>
      </c>
      <c r="D3389" s="591" t="s">
        <v>18793</v>
      </c>
    </row>
    <row r="3390" spans="1:4" x14ac:dyDescent="0.2">
      <c r="A3390" s="316">
        <v>36797</v>
      </c>
      <c r="B3390" s="316" t="s">
        <v>40287</v>
      </c>
      <c r="C3390" s="316" t="s">
        <v>35729</v>
      </c>
      <c r="D3390" s="591" t="s">
        <v>38740</v>
      </c>
    </row>
    <row r="3391" spans="1:4" x14ac:dyDescent="0.2">
      <c r="A3391" s="316">
        <v>4107</v>
      </c>
      <c r="B3391" s="316" t="s">
        <v>40288</v>
      </c>
      <c r="C3391" s="316" t="s">
        <v>35729</v>
      </c>
      <c r="D3391" s="591" t="s">
        <v>32626</v>
      </c>
    </row>
    <row r="3392" spans="1:4" x14ac:dyDescent="0.2">
      <c r="A3392" s="316">
        <v>36799</v>
      </c>
      <c r="B3392" s="316" t="s">
        <v>40289</v>
      </c>
      <c r="C3392" s="316" t="s">
        <v>35729</v>
      </c>
      <c r="D3392" s="591" t="s">
        <v>40290</v>
      </c>
    </row>
    <row r="3393" spans="1:4" x14ac:dyDescent="0.2">
      <c r="A3393" s="316">
        <v>4108</v>
      </c>
      <c r="B3393" s="316" t="s">
        <v>40291</v>
      </c>
      <c r="C3393" s="316" t="s">
        <v>35729</v>
      </c>
      <c r="D3393" s="591" t="s">
        <v>40292</v>
      </c>
    </row>
    <row r="3394" spans="1:4" x14ac:dyDescent="0.2">
      <c r="A3394" s="316">
        <v>4102</v>
      </c>
      <c r="B3394" s="316" t="s">
        <v>40293</v>
      </c>
      <c r="C3394" s="316" t="s">
        <v>35729</v>
      </c>
      <c r="D3394" s="591" t="s">
        <v>40294</v>
      </c>
    </row>
    <row r="3395" spans="1:4" x14ac:dyDescent="0.2">
      <c r="A3395" s="316">
        <v>10826</v>
      </c>
      <c r="B3395" s="316" t="s">
        <v>40295</v>
      </c>
      <c r="C3395" s="316" t="s">
        <v>35729</v>
      </c>
      <c r="D3395" s="591" t="s">
        <v>1154</v>
      </c>
    </row>
    <row r="3396" spans="1:4" x14ac:dyDescent="0.2">
      <c r="A3396" s="316">
        <v>365</v>
      </c>
      <c r="B3396" s="316" t="s">
        <v>40296</v>
      </c>
      <c r="C3396" s="316" t="s">
        <v>35729</v>
      </c>
      <c r="D3396" s="591" t="s">
        <v>1155</v>
      </c>
    </row>
    <row r="3397" spans="1:4" x14ac:dyDescent="0.2">
      <c r="A3397" s="316">
        <v>38639</v>
      </c>
      <c r="B3397" s="316" t="s">
        <v>40297</v>
      </c>
      <c r="C3397" s="316" t="s">
        <v>35729</v>
      </c>
      <c r="D3397" s="591" t="s">
        <v>1156</v>
      </c>
    </row>
    <row r="3398" spans="1:4" x14ac:dyDescent="0.2">
      <c r="A3398" s="316">
        <v>38640</v>
      </c>
      <c r="B3398" s="316" t="s">
        <v>40298</v>
      </c>
      <c r="C3398" s="316" t="s">
        <v>35729</v>
      </c>
      <c r="D3398" s="591" t="s">
        <v>283</v>
      </c>
    </row>
    <row r="3399" spans="1:4" x14ac:dyDescent="0.2">
      <c r="A3399" s="316">
        <v>358</v>
      </c>
      <c r="B3399" s="316" t="s">
        <v>40299</v>
      </c>
      <c r="C3399" s="316" t="s">
        <v>35729</v>
      </c>
      <c r="D3399" s="591" t="s">
        <v>282</v>
      </c>
    </row>
    <row r="3400" spans="1:4" x14ac:dyDescent="0.2">
      <c r="A3400" s="316">
        <v>359</v>
      </c>
      <c r="B3400" s="316" t="s">
        <v>40300</v>
      </c>
      <c r="C3400" s="316" t="s">
        <v>35729</v>
      </c>
      <c r="D3400" s="591" t="s">
        <v>1157</v>
      </c>
    </row>
    <row r="3401" spans="1:4" x14ac:dyDescent="0.2">
      <c r="A3401" s="316">
        <v>38641</v>
      </c>
      <c r="B3401" s="316" t="s">
        <v>40301</v>
      </c>
      <c r="C3401" s="316" t="s">
        <v>35729</v>
      </c>
      <c r="D3401" s="591" t="s">
        <v>1158</v>
      </c>
    </row>
    <row r="3402" spans="1:4" x14ac:dyDescent="0.2">
      <c r="A3402" s="316">
        <v>360</v>
      </c>
      <c r="B3402" s="316" t="s">
        <v>40302</v>
      </c>
      <c r="C3402" s="316" t="s">
        <v>35729</v>
      </c>
      <c r="D3402" s="591" t="s">
        <v>325</v>
      </c>
    </row>
    <row r="3403" spans="1:4" x14ac:dyDescent="0.2">
      <c r="A3403" s="316">
        <v>4127</v>
      </c>
      <c r="B3403" s="316" t="s">
        <v>40303</v>
      </c>
      <c r="C3403" s="316" t="s">
        <v>35729</v>
      </c>
      <c r="D3403" s="591" t="s">
        <v>1159</v>
      </c>
    </row>
    <row r="3404" spans="1:4" x14ac:dyDescent="0.2">
      <c r="A3404" s="316">
        <v>4154</v>
      </c>
      <c r="B3404" s="316" t="s">
        <v>40304</v>
      </c>
      <c r="C3404" s="316" t="s">
        <v>35729</v>
      </c>
      <c r="D3404" s="591" t="s">
        <v>1160</v>
      </c>
    </row>
    <row r="3405" spans="1:4" x14ac:dyDescent="0.2">
      <c r="A3405" s="316">
        <v>4168</v>
      </c>
      <c r="B3405" s="316" t="s">
        <v>40305</v>
      </c>
      <c r="C3405" s="316" t="s">
        <v>35729</v>
      </c>
      <c r="D3405" s="591" t="s">
        <v>1161</v>
      </c>
    </row>
    <row r="3406" spans="1:4" x14ac:dyDescent="0.2">
      <c r="A3406" s="316">
        <v>4161</v>
      </c>
      <c r="B3406" s="316" t="s">
        <v>40306</v>
      </c>
      <c r="C3406" s="316" t="s">
        <v>35729</v>
      </c>
      <c r="D3406" s="591" t="s">
        <v>1162</v>
      </c>
    </row>
    <row r="3407" spans="1:4" x14ac:dyDescent="0.2">
      <c r="A3407" s="316">
        <v>42430</v>
      </c>
      <c r="B3407" s="316" t="s">
        <v>40307</v>
      </c>
      <c r="C3407" s="316" t="s">
        <v>35729</v>
      </c>
      <c r="D3407" s="591" t="s">
        <v>40308</v>
      </c>
    </row>
    <row r="3408" spans="1:4" x14ac:dyDescent="0.2">
      <c r="A3408" s="316">
        <v>4214</v>
      </c>
      <c r="B3408" s="316" t="s">
        <v>40309</v>
      </c>
      <c r="C3408" s="316" t="s">
        <v>35729</v>
      </c>
      <c r="D3408" s="591" t="s">
        <v>19570</v>
      </c>
    </row>
    <row r="3409" spans="1:4" x14ac:dyDescent="0.2">
      <c r="A3409" s="316">
        <v>4215</v>
      </c>
      <c r="B3409" s="316" t="s">
        <v>40310</v>
      </c>
      <c r="C3409" s="316" t="s">
        <v>35729</v>
      </c>
      <c r="D3409" s="591" t="s">
        <v>565</v>
      </c>
    </row>
    <row r="3410" spans="1:4" x14ac:dyDescent="0.2">
      <c r="A3410" s="316">
        <v>4210</v>
      </c>
      <c r="B3410" s="316" t="s">
        <v>40311</v>
      </c>
      <c r="C3410" s="316" t="s">
        <v>35729</v>
      </c>
      <c r="D3410" s="591" t="s">
        <v>2516</v>
      </c>
    </row>
    <row r="3411" spans="1:4" x14ac:dyDescent="0.2">
      <c r="A3411" s="316">
        <v>4212</v>
      </c>
      <c r="B3411" s="316" t="s">
        <v>40312</v>
      </c>
      <c r="C3411" s="316" t="s">
        <v>35729</v>
      </c>
      <c r="D3411" s="591" t="s">
        <v>428</v>
      </c>
    </row>
    <row r="3412" spans="1:4" x14ac:dyDescent="0.2">
      <c r="A3412" s="316">
        <v>4213</v>
      </c>
      <c r="B3412" s="316" t="s">
        <v>40313</v>
      </c>
      <c r="C3412" s="316" t="s">
        <v>35729</v>
      </c>
      <c r="D3412" s="591" t="s">
        <v>29904</v>
      </c>
    </row>
    <row r="3413" spans="1:4" x14ac:dyDescent="0.2">
      <c r="A3413" s="316">
        <v>4211</v>
      </c>
      <c r="B3413" s="316" t="s">
        <v>40314</v>
      </c>
      <c r="C3413" s="316" t="s">
        <v>35729</v>
      </c>
      <c r="D3413" s="591" t="s">
        <v>1441</v>
      </c>
    </row>
    <row r="3414" spans="1:4" x14ac:dyDescent="0.2">
      <c r="A3414" s="316">
        <v>4209</v>
      </c>
      <c r="B3414" s="316" t="s">
        <v>40315</v>
      </c>
      <c r="C3414" s="316" t="s">
        <v>35729</v>
      </c>
      <c r="D3414" s="591" t="s">
        <v>7173</v>
      </c>
    </row>
    <row r="3415" spans="1:4" x14ac:dyDescent="0.2">
      <c r="A3415" s="316">
        <v>4180</v>
      </c>
      <c r="B3415" s="316" t="s">
        <v>40316</v>
      </c>
      <c r="C3415" s="316" t="s">
        <v>35729</v>
      </c>
      <c r="D3415" s="591" t="s">
        <v>1469</v>
      </c>
    </row>
    <row r="3416" spans="1:4" x14ac:dyDescent="0.2">
      <c r="A3416" s="316">
        <v>4177</v>
      </c>
      <c r="B3416" s="316" t="s">
        <v>40317</v>
      </c>
      <c r="C3416" s="316" t="s">
        <v>35729</v>
      </c>
      <c r="D3416" s="591" t="s">
        <v>40318</v>
      </c>
    </row>
    <row r="3417" spans="1:4" x14ac:dyDescent="0.2">
      <c r="A3417" s="316">
        <v>4179</v>
      </c>
      <c r="B3417" s="316" t="s">
        <v>40319</v>
      </c>
      <c r="C3417" s="316" t="s">
        <v>35729</v>
      </c>
      <c r="D3417" s="591" t="s">
        <v>13813</v>
      </c>
    </row>
    <row r="3418" spans="1:4" x14ac:dyDescent="0.2">
      <c r="A3418" s="316">
        <v>4208</v>
      </c>
      <c r="B3418" s="316" t="s">
        <v>40320</v>
      </c>
      <c r="C3418" s="316" t="s">
        <v>35729</v>
      </c>
      <c r="D3418" s="591" t="s">
        <v>35197</v>
      </c>
    </row>
    <row r="3419" spans="1:4" x14ac:dyDescent="0.2">
      <c r="A3419" s="316">
        <v>4181</v>
      </c>
      <c r="B3419" s="316" t="s">
        <v>40321</v>
      </c>
      <c r="C3419" s="316" t="s">
        <v>35729</v>
      </c>
      <c r="D3419" s="591" t="s">
        <v>13407</v>
      </c>
    </row>
    <row r="3420" spans="1:4" x14ac:dyDescent="0.2">
      <c r="A3420" s="316">
        <v>4178</v>
      </c>
      <c r="B3420" s="316" t="s">
        <v>40322</v>
      </c>
      <c r="C3420" s="316" t="s">
        <v>35729</v>
      </c>
      <c r="D3420" s="591" t="s">
        <v>983</v>
      </c>
    </row>
    <row r="3421" spans="1:4" x14ac:dyDescent="0.2">
      <c r="A3421" s="316">
        <v>4182</v>
      </c>
      <c r="B3421" s="316" t="s">
        <v>40323</v>
      </c>
      <c r="C3421" s="316" t="s">
        <v>35729</v>
      </c>
      <c r="D3421" s="591" t="s">
        <v>40324</v>
      </c>
    </row>
    <row r="3422" spans="1:4" x14ac:dyDescent="0.2">
      <c r="A3422" s="316">
        <v>4183</v>
      </c>
      <c r="B3422" s="316" t="s">
        <v>40325</v>
      </c>
      <c r="C3422" s="316" t="s">
        <v>35729</v>
      </c>
      <c r="D3422" s="591" t="s">
        <v>29870</v>
      </c>
    </row>
    <row r="3423" spans="1:4" x14ac:dyDescent="0.2">
      <c r="A3423" s="316">
        <v>4184</v>
      </c>
      <c r="B3423" s="316" t="s">
        <v>40326</v>
      </c>
      <c r="C3423" s="316" t="s">
        <v>35729</v>
      </c>
      <c r="D3423" s="591" t="s">
        <v>40327</v>
      </c>
    </row>
    <row r="3424" spans="1:4" x14ac:dyDescent="0.2">
      <c r="A3424" s="316">
        <v>4185</v>
      </c>
      <c r="B3424" s="316" t="s">
        <v>40328</v>
      </c>
      <c r="C3424" s="316" t="s">
        <v>35729</v>
      </c>
      <c r="D3424" s="591" t="s">
        <v>32136</v>
      </c>
    </row>
    <row r="3425" spans="1:4" x14ac:dyDescent="0.2">
      <c r="A3425" s="316">
        <v>4205</v>
      </c>
      <c r="B3425" s="316" t="s">
        <v>40329</v>
      </c>
      <c r="C3425" s="316" t="s">
        <v>35729</v>
      </c>
      <c r="D3425" s="591" t="s">
        <v>32250</v>
      </c>
    </row>
    <row r="3426" spans="1:4" x14ac:dyDescent="0.2">
      <c r="A3426" s="316">
        <v>4192</v>
      </c>
      <c r="B3426" s="316" t="s">
        <v>40330</v>
      </c>
      <c r="C3426" s="316" t="s">
        <v>35729</v>
      </c>
      <c r="D3426" s="591" t="s">
        <v>32250</v>
      </c>
    </row>
    <row r="3427" spans="1:4" x14ac:dyDescent="0.2">
      <c r="A3427" s="316">
        <v>4191</v>
      </c>
      <c r="B3427" s="316" t="s">
        <v>40331</v>
      </c>
      <c r="C3427" s="316" t="s">
        <v>35729</v>
      </c>
      <c r="D3427" s="591" t="s">
        <v>32250</v>
      </c>
    </row>
    <row r="3428" spans="1:4" x14ac:dyDescent="0.2">
      <c r="A3428" s="316">
        <v>4207</v>
      </c>
      <c r="B3428" s="316" t="s">
        <v>40332</v>
      </c>
      <c r="C3428" s="316" t="s">
        <v>35729</v>
      </c>
      <c r="D3428" s="591" t="s">
        <v>600</v>
      </c>
    </row>
    <row r="3429" spans="1:4" x14ac:dyDescent="0.2">
      <c r="A3429" s="316">
        <v>4206</v>
      </c>
      <c r="B3429" s="316" t="s">
        <v>40333</v>
      </c>
      <c r="C3429" s="316" t="s">
        <v>35729</v>
      </c>
      <c r="D3429" s="591" t="s">
        <v>1040</v>
      </c>
    </row>
    <row r="3430" spans="1:4" x14ac:dyDescent="0.2">
      <c r="A3430" s="316">
        <v>4190</v>
      </c>
      <c r="B3430" s="316" t="s">
        <v>40334</v>
      </c>
      <c r="C3430" s="316" t="s">
        <v>35729</v>
      </c>
      <c r="D3430" s="591" t="s">
        <v>1040</v>
      </c>
    </row>
    <row r="3431" spans="1:4" x14ac:dyDescent="0.2">
      <c r="A3431" s="316">
        <v>4186</v>
      </c>
      <c r="B3431" s="316" t="s">
        <v>40335</v>
      </c>
      <c r="C3431" s="316" t="s">
        <v>35729</v>
      </c>
      <c r="D3431" s="591" t="s">
        <v>425</v>
      </c>
    </row>
    <row r="3432" spans="1:4" x14ac:dyDescent="0.2">
      <c r="A3432" s="316">
        <v>4188</v>
      </c>
      <c r="B3432" s="316" t="s">
        <v>40336</v>
      </c>
      <c r="C3432" s="316" t="s">
        <v>35729</v>
      </c>
      <c r="D3432" s="591" t="s">
        <v>749</v>
      </c>
    </row>
    <row r="3433" spans="1:4" x14ac:dyDescent="0.2">
      <c r="A3433" s="316">
        <v>4189</v>
      </c>
      <c r="B3433" s="316" t="s">
        <v>40337</v>
      </c>
      <c r="C3433" s="316" t="s">
        <v>35729</v>
      </c>
      <c r="D3433" s="591" t="s">
        <v>749</v>
      </c>
    </row>
    <row r="3434" spans="1:4" x14ac:dyDescent="0.2">
      <c r="A3434" s="316">
        <v>4197</v>
      </c>
      <c r="B3434" s="316" t="s">
        <v>40338</v>
      </c>
      <c r="C3434" s="316" t="s">
        <v>35729</v>
      </c>
      <c r="D3434" s="591" t="s">
        <v>40339</v>
      </c>
    </row>
    <row r="3435" spans="1:4" x14ac:dyDescent="0.2">
      <c r="A3435" s="316">
        <v>4194</v>
      </c>
      <c r="B3435" s="316" t="s">
        <v>40340</v>
      </c>
      <c r="C3435" s="316" t="s">
        <v>35729</v>
      </c>
      <c r="D3435" s="591" t="s">
        <v>17832</v>
      </c>
    </row>
    <row r="3436" spans="1:4" x14ac:dyDescent="0.2">
      <c r="A3436" s="316">
        <v>4193</v>
      </c>
      <c r="B3436" s="316" t="s">
        <v>40341</v>
      </c>
      <c r="C3436" s="316" t="s">
        <v>35729</v>
      </c>
      <c r="D3436" s="591" t="s">
        <v>17832</v>
      </c>
    </row>
    <row r="3437" spans="1:4" x14ac:dyDescent="0.2">
      <c r="A3437" s="316">
        <v>4204</v>
      </c>
      <c r="B3437" s="316" t="s">
        <v>40342</v>
      </c>
      <c r="C3437" s="316" t="s">
        <v>35729</v>
      </c>
      <c r="D3437" s="591" t="s">
        <v>17832</v>
      </c>
    </row>
    <row r="3438" spans="1:4" x14ac:dyDescent="0.2">
      <c r="A3438" s="316">
        <v>4187</v>
      </c>
      <c r="B3438" s="316" t="s">
        <v>40343</v>
      </c>
      <c r="C3438" s="316" t="s">
        <v>35729</v>
      </c>
      <c r="D3438" s="591" t="s">
        <v>33522</v>
      </c>
    </row>
    <row r="3439" spans="1:4" x14ac:dyDescent="0.2">
      <c r="A3439" s="316">
        <v>4202</v>
      </c>
      <c r="B3439" s="316" t="s">
        <v>40344</v>
      </c>
      <c r="C3439" s="316" t="s">
        <v>35729</v>
      </c>
      <c r="D3439" s="591" t="s">
        <v>40345</v>
      </c>
    </row>
    <row r="3440" spans="1:4" x14ac:dyDescent="0.2">
      <c r="A3440" s="316">
        <v>4203</v>
      </c>
      <c r="B3440" s="316" t="s">
        <v>40346</v>
      </c>
      <c r="C3440" s="316" t="s">
        <v>35729</v>
      </c>
      <c r="D3440" s="591" t="s">
        <v>21241</v>
      </c>
    </row>
    <row r="3441" spans="1:4" x14ac:dyDescent="0.2">
      <c r="A3441" s="316">
        <v>40368</v>
      </c>
      <c r="B3441" s="316" t="s">
        <v>40347</v>
      </c>
      <c r="C3441" s="316" t="s">
        <v>35729</v>
      </c>
      <c r="D3441" s="591" t="s">
        <v>419</v>
      </c>
    </row>
    <row r="3442" spans="1:4" x14ac:dyDescent="0.2">
      <c r="A3442" s="316">
        <v>40365</v>
      </c>
      <c r="B3442" s="316" t="s">
        <v>40348</v>
      </c>
      <c r="C3442" s="316" t="s">
        <v>35729</v>
      </c>
      <c r="D3442" s="591" t="s">
        <v>6467</v>
      </c>
    </row>
    <row r="3443" spans="1:4" x14ac:dyDescent="0.2">
      <c r="A3443" s="316">
        <v>40356</v>
      </c>
      <c r="B3443" s="316" t="s">
        <v>40349</v>
      </c>
      <c r="C3443" s="316" t="s">
        <v>35729</v>
      </c>
      <c r="D3443" s="591" t="s">
        <v>625</v>
      </c>
    </row>
    <row r="3444" spans="1:4" x14ac:dyDescent="0.2">
      <c r="A3444" s="316">
        <v>40362</v>
      </c>
      <c r="B3444" s="316" t="s">
        <v>40350</v>
      </c>
      <c r="C3444" s="316" t="s">
        <v>35729</v>
      </c>
      <c r="D3444" s="591" t="s">
        <v>22761</v>
      </c>
    </row>
    <row r="3445" spans="1:4" x14ac:dyDescent="0.2">
      <c r="A3445" s="316">
        <v>40374</v>
      </c>
      <c r="B3445" s="316" t="s">
        <v>40351</v>
      </c>
      <c r="C3445" s="316" t="s">
        <v>35729</v>
      </c>
      <c r="D3445" s="591" t="s">
        <v>13706</v>
      </c>
    </row>
    <row r="3446" spans="1:4" x14ac:dyDescent="0.2">
      <c r="A3446" s="316">
        <v>40371</v>
      </c>
      <c r="B3446" s="316" t="s">
        <v>40352</v>
      </c>
      <c r="C3446" s="316" t="s">
        <v>35729</v>
      </c>
      <c r="D3446" s="591" t="s">
        <v>40353</v>
      </c>
    </row>
    <row r="3447" spans="1:4" x14ac:dyDescent="0.2">
      <c r="A3447" s="316">
        <v>40359</v>
      </c>
      <c r="B3447" s="316" t="s">
        <v>40354</v>
      </c>
      <c r="C3447" s="316" t="s">
        <v>35729</v>
      </c>
      <c r="D3447" s="591" t="s">
        <v>5763</v>
      </c>
    </row>
    <row r="3448" spans="1:4" x14ac:dyDescent="0.2">
      <c r="A3448" s="316">
        <v>7595</v>
      </c>
      <c r="B3448" s="316" t="s">
        <v>40355</v>
      </c>
      <c r="C3448" s="316" t="s">
        <v>35749</v>
      </c>
      <c r="D3448" s="591" t="s">
        <v>35244</v>
      </c>
    </row>
    <row r="3449" spans="1:4" x14ac:dyDescent="0.2">
      <c r="A3449" s="316">
        <v>41094</v>
      </c>
      <c r="B3449" s="316" t="s">
        <v>40356</v>
      </c>
      <c r="C3449" s="316" t="s">
        <v>35979</v>
      </c>
      <c r="D3449" s="591" t="s">
        <v>40357</v>
      </c>
    </row>
    <row r="3450" spans="1:4" x14ac:dyDescent="0.2">
      <c r="A3450" s="316">
        <v>38175</v>
      </c>
      <c r="B3450" s="316" t="s">
        <v>40358</v>
      </c>
      <c r="C3450" s="316" t="s">
        <v>35729</v>
      </c>
      <c r="D3450" s="591" t="s">
        <v>40359</v>
      </c>
    </row>
    <row r="3451" spans="1:4" x14ac:dyDescent="0.2">
      <c r="A3451" s="316">
        <v>38176</v>
      </c>
      <c r="B3451" s="316" t="s">
        <v>40360</v>
      </c>
      <c r="C3451" s="316" t="s">
        <v>35729</v>
      </c>
      <c r="D3451" s="591" t="s">
        <v>343</v>
      </c>
    </row>
    <row r="3452" spans="1:4" x14ac:dyDescent="0.2">
      <c r="A3452" s="316">
        <v>36152</v>
      </c>
      <c r="B3452" s="316" t="s">
        <v>40361</v>
      </c>
      <c r="C3452" s="316" t="s">
        <v>35729</v>
      </c>
      <c r="D3452" s="591" t="s">
        <v>8139</v>
      </c>
    </row>
    <row r="3453" spans="1:4" x14ac:dyDescent="0.2">
      <c r="A3453" s="316">
        <v>11138</v>
      </c>
      <c r="B3453" s="316" t="s">
        <v>40362</v>
      </c>
      <c r="C3453" s="316" t="s">
        <v>35820</v>
      </c>
      <c r="D3453" s="591" t="s">
        <v>231</v>
      </c>
    </row>
    <row r="3454" spans="1:4" x14ac:dyDescent="0.2">
      <c r="A3454" s="316">
        <v>5333</v>
      </c>
      <c r="B3454" s="316" t="s">
        <v>40363</v>
      </c>
      <c r="C3454" s="316" t="s">
        <v>35820</v>
      </c>
      <c r="D3454" s="591" t="s">
        <v>7252</v>
      </c>
    </row>
    <row r="3455" spans="1:4" x14ac:dyDescent="0.2">
      <c r="A3455" s="316">
        <v>4221</v>
      </c>
      <c r="B3455" s="316" t="s">
        <v>40364</v>
      </c>
      <c r="C3455" s="316" t="s">
        <v>35820</v>
      </c>
      <c r="D3455" s="591" t="s">
        <v>1444</v>
      </c>
    </row>
    <row r="3456" spans="1:4" x14ac:dyDescent="0.2">
      <c r="A3456" s="316">
        <v>4227</v>
      </c>
      <c r="B3456" s="316" t="s">
        <v>40365</v>
      </c>
      <c r="C3456" s="316" t="s">
        <v>35820</v>
      </c>
      <c r="D3456" s="591" t="s">
        <v>19796</v>
      </c>
    </row>
    <row r="3457" spans="1:4" x14ac:dyDescent="0.2">
      <c r="A3457" s="316">
        <v>38170</v>
      </c>
      <c r="B3457" s="316" t="s">
        <v>40366</v>
      </c>
      <c r="C3457" s="316" t="s">
        <v>35729</v>
      </c>
      <c r="D3457" s="591" t="s">
        <v>972</v>
      </c>
    </row>
    <row r="3458" spans="1:4" x14ac:dyDescent="0.2">
      <c r="A3458" s="316">
        <v>4252</v>
      </c>
      <c r="B3458" s="316" t="s">
        <v>40367</v>
      </c>
      <c r="C3458" s="316" t="s">
        <v>35749</v>
      </c>
      <c r="D3458" s="591" t="s">
        <v>40368</v>
      </c>
    </row>
    <row r="3459" spans="1:4" x14ac:dyDescent="0.2">
      <c r="A3459" s="316">
        <v>40980</v>
      </c>
      <c r="B3459" s="316" t="s">
        <v>40369</v>
      </c>
      <c r="C3459" s="316" t="s">
        <v>35979</v>
      </c>
      <c r="D3459" s="591" t="s">
        <v>40370</v>
      </c>
    </row>
    <row r="3460" spans="1:4" x14ac:dyDescent="0.2">
      <c r="A3460" s="316">
        <v>4243</v>
      </c>
      <c r="B3460" s="316" t="s">
        <v>40371</v>
      </c>
      <c r="C3460" s="316" t="s">
        <v>35749</v>
      </c>
      <c r="D3460" s="591" t="s">
        <v>25517</v>
      </c>
    </row>
    <row r="3461" spans="1:4" x14ac:dyDescent="0.2">
      <c r="A3461" s="316">
        <v>41031</v>
      </c>
      <c r="B3461" s="316" t="s">
        <v>40372</v>
      </c>
      <c r="C3461" s="316" t="s">
        <v>35979</v>
      </c>
      <c r="D3461" s="591" t="s">
        <v>40373</v>
      </c>
    </row>
    <row r="3462" spans="1:4" x14ac:dyDescent="0.2">
      <c r="A3462" s="316">
        <v>40986</v>
      </c>
      <c r="B3462" s="316" t="s">
        <v>40374</v>
      </c>
      <c r="C3462" s="316" t="s">
        <v>35979</v>
      </c>
      <c r="D3462" s="591" t="s">
        <v>40375</v>
      </c>
    </row>
    <row r="3463" spans="1:4" x14ac:dyDescent="0.2">
      <c r="A3463" s="316">
        <v>37666</v>
      </c>
      <c r="B3463" s="316" t="s">
        <v>40376</v>
      </c>
      <c r="C3463" s="316" t="s">
        <v>35749</v>
      </c>
      <c r="D3463" s="591" t="s">
        <v>18969</v>
      </c>
    </row>
    <row r="3464" spans="1:4" x14ac:dyDescent="0.2">
      <c r="A3464" s="316">
        <v>4250</v>
      </c>
      <c r="B3464" s="316" t="s">
        <v>40377</v>
      </c>
      <c r="C3464" s="316" t="s">
        <v>35749</v>
      </c>
      <c r="D3464" s="591" t="s">
        <v>40378</v>
      </c>
    </row>
    <row r="3465" spans="1:4" x14ac:dyDescent="0.2">
      <c r="A3465" s="316">
        <v>40978</v>
      </c>
      <c r="B3465" s="316" t="s">
        <v>40379</v>
      </c>
      <c r="C3465" s="316" t="s">
        <v>35979</v>
      </c>
      <c r="D3465" s="591" t="s">
        <v>40380</v>
      </c>
    </row>
    <row r="3466" spans="1:4" x14ac:dyDescent="0.2">
      <c r="A3466" s="316">
        <v>25960</v>
      </c>
      <c r="B3466" s="316" t="s">
        <v>40381</v>
      </c>
      <c r="C3466" s="316" t="s">
        <v>35749</v>
      </c>
      <c r="D3466" s="591" t="s">
        <v>13774</v>
      </c>
    </row>
    <row r="3467" spans="1:4" x14ac:dyDescent="0.2">
      <c r="A3467" s="316">
        <v>41043</v>
      </c>
      <c r="B3467" s="316" t="s">
        <v>40382</v>
      </c>
      <c r="C3467" s="316" t="s">
        <v>35979</v>
      </c>
      <c r="D3467" s="591" t="s">
        <v>40383</v>
      </c>
    </row>
    <row r="3468" spans="1:4" x14ac:dyDescent="0.2">
      <c r="A3468" s="316">
        <v>4234</v>
      </c>
      <c r="B3468" s="316" t="s">
        <v>40384</v>
      </c>
      <c r="C3468" s="316" t="s">
        <v>35749</v>
      </c>
      <c r="D3468" s="591" t="s">
        <v>33264</v>
      </c>
    </row>
    <row r="3469" spans="1:4" x14ac:dyDescent="0.2">
      <c r="A3469" s="316">
        <v>40987</v>
      </c>
      <c r="B3469" s="316" t="s">
        <v>40385</v>
      </c>
      <c r="C3469" s="316" t="s">
        <v>35979</v>
      </c>
      <c r="D3469" s="591" t="s">
        <v>40268</v>
      </c>
    </row>
    <row r="3470" spans="1:4" x14ac:dyDescent="0.2">
      <c r="A3470" s="316">
        <v>4253</v>
      </c>
      <c r="B3470" s="316" t="s">
        <v>40386</v>
      </c>
      <c r="C3470" s="316" t="s">
        <v>35749</v>
      </c>
      <c r="D3470" s="591" t="s">
        <v>18695</v>
      </c>
    </row>
    <row r="3471" spans="1:4" x14ac:dyDescent="0.2">
      <c r="A3471" s="316">
        <v>40981</v>
      </c>
      <c r="B3471" s="316" t="s">
        <v>40387</v>
      </c>
      <c r="C3471" s="316" t="s">
        <v>35979</v>
      </c>
      <c r="D3471" s="591" t="s">
        <v>40388</v>
      </c>
    </row>
    <row r="3472" spans="1:4" x14ac:dyDescent="0.2">
      <c r="A3472" s="316">
        <v>4254</v>
      </c>
      <c r="B3472" s="316" t="s">
        <v>40389</v>
      </c>
      <c r="C3472" s="316" t="s">
        <v>35749</v>
      </c>
      <c r="D3472" s="591" t="s">
        <v>14687</v>
      </c>
    </row>
    <row r="3473" spans="1:4" x14ac:dyDescent="0.2">
      <c r="A3473" s="316">
        <v>41036</v>
      </c>
      <c r="B3473" s="316" t="s">
        <v>40390</v>
      </c>
      <c r="C3473" s="316" t="s">
        <v>35979</v>
      </c>
      <c r="D3473" s="591" t="s">
        <v>40391</v>
      </c>
    </row>
    <row r="3474" spans="1:4" x14ac:dyDescent="0.2">
      <c r="A3474" s="316">
        <v>4251</v>
      </c>
      <c r="B3474" s="316" t="s">
        <v>40392</v>
      </c>
      <c r="C3474" s="316" t="s">
        <v>35749</v>
      </c>
      <c r="D3474" s="591" t="s">
        <v>714</v>
      </c>
    </row>
    <row r="3475" spans="1:4" x14ac:dyDescent="0.2">
      <c r="A3475" s="316">
        <v>40979</v>
      </c>
      <c r="B3475" s="316" t="s">
        <v>40393</v>
      </c>
      <c r="C3475" s="316" t="s">
        <v>35979</v>
      </c>
      <c r="D3475" s="591" t="s">
        <v>40394</v>
      </c>
    </row>
    <row r="3476" spans="1:4" x14ac:dyDescent="0.2">
      <c r="A3476" s="316">
        <v>4230</v>
      </c>
      <c r="B3476" s="316" t="s">
        <v>40395</v>
      </c>
      <c r="C3476" s="316" t="s">
        <v>35749</v>
      </c>
      <c r="D3476" s="591" t="s">
        <v>7924</v>
      </c>
    </row>
    <row r="3477" spans="1:4" x14ac:dyDescent="0.2">
      <c r="A3477" s="316">
        <v>40998</v>
      </c>
      <c r="B3477" s="316" t="s">
        <v>40396</v>
      </c>
      <c r="C3477" s="316" t="s">
        <v>35979</v>
      </c>
      <c r="D3477" s="591" t="s">
        <v>40397</v>
      </c>
    </row>
    <row r="3478" spans="1:4" x14ac:dyDescent="0.2">
      <c r="A3478" s="316">
        <v>4257</v>
      </c>
      <c r="B3478" s="316" t="s">
        <v>40398</v>
      </c>
      <c r="C3478" s="316" t="s">
        <v>35749</v>
      </c>
      <c r="D3478" s="591" t="s">
        <v>13489</v>
      </c>
    </row>
    <row r="3479" spans="1:4" x14ac:dyDescent="0.2">
      <c r="A3479" s="316">
        <v>40982</v>
      </c>
      <c r="B3479" s="316" t="s">
        <v>40399</v>
      </c>
      <c r="C3479" s="316" t="s">
        <v>35979</v>
      </c>
      <c r="D3479" s="591" t="s">
        <v>40400</v>
      </c>
    </row>
    <row r="3480" spans="1:4" x14ac:dyDescent="0.2">
      <c r="A3480" s="316">
        <v>4240</v>
      </c>
      <c r="B3480" s="316" t="s">
        <v>40401</v>
      </c>
      <c r="C3480" s="316" t="s">
        <v>35749</v>
      </c>
      <c r="D3480" s="591" t="s">
        <v>610</v>
      </c>
    </row>
    <row r="3481" spans="1:4" x14ac:dyDescent="0.2">
      <c r="A3481" s="316">
        <v>41026</v>
      </c>
      <c r="B3481" s="316" t="s">
        <v>40402</v>
      </c>
      <c r="C3481" s="316" t="s">
        <v>35979</v>
      </c>
      <c r="D3481" s="591" t="s">
        <v>40403</v>
      </c>
    </row>
    <row r="3482" spans="1:4" x14ac:dyDescent="0.2">
      <c r="A3482" s="316">
        <v>4239</v>
      </c>
      <c r="B3482" s="316" t="s">
        <v>40404</v>
      </c>
      <c r="C3482" s="316" t="s">
        <v>35749</v>
      </c>
      <c r="D3482" s="591" t="s">
        <v>35453</v>
      </c>
    </row>
    <row r="3483" spans="1:4" x14ac:dyDescent="0.2">
      <c r="A3483" s="316">
        <v>41024</v>
      </c>
      <c r="B3483" s="316" t="s">
        <v>40405</v>
      </c>
      <c r="C3483" s="316" t="s">
        <v>35979</v>
      </c>
      <c r="D3483" s="591" t="s">
        <v>40406</v>
      </c>
    </row>
    <row r="3484" spans="1:4" x14ac:dyDescent="0.2">
      <c r="A3484" s="316">
        <v>4248</v>
      </c>
      <c r="B3484" s="316" t="s">
        <v>40407</v>
      </c>
      <c r="C3484" s="316" t="s">
        <v>35749</v>
      </c>
      <c r="D3484" s="591" t="s">
        <v>13563</v>
      </c>
    </row>
    <row r="3485" spans="1:4" x14ac:dyDescent="0.2">
      <c r="A3485" s="316">
        <v>41033</v>
      </c>
      <c r="B3485" s="316" t="s">
        <v>40408</v>
      </c>
      <c r="C3485" s="316" t="s">
        <v>35979</v>
      </c>
      <c r="D3485" s="591" t="s">
        <v>40409</v>
      </c>
    </row>
    <row r="3486" spans="1:4" x14ac:dyDescent="0.2">
      <c r="A3486" s="316">
        <v>25959</v>
      </c>
      <c r="B3486" s="316" t="s">
        <v>40410</v>
      </c>
      <c r="C3486" s="316" t="s">
        <v>35749</v>
      </c>
      <c r="D3486" s="591" t="s">
        <v>14840</v>
      </c>
    </row>
    <row r="3487" spans="1:4" x14ac:dyDescent="0.2">
      <c r="A3487" s="316">
        <v>41040</v>
      </c>
      <c r="B3487" s="316" t="s">
        <v>40411</v>
      </c>
      <c r="C3487" s="316" t="s">
        <v>35979</v>
      </c>
      <c r="D3487" s="591" t="s">
        <v>40412</v>
      </c>
    </row>
    <row r="3488" spans="1:4" x14ac:dyDescent="0.2">
      <c r="A3488" s="316">
        <v>4238</v>
      </c>
      <c r="B3488" s="316" t="s">
        <v>40413</v>
      </c>
      <c r="C3488" s="316" t="s">
        <v>35749</v>
      </c>
      <c r="D3488" s="591" t="s">
        <v>13923</v>
      </c>
    </row>
    <row r="3489" spans="1:4" x14ac:dyDescent="0.2">
      <c r="A3489" s="316">
        <v>41012</v>
      </c>
      <c r="B3489" s="316" t="s">
        <v>40414</v>
      </c>
      <c r="C3489" s="316" t="s">
        <v>35979</v>
      </c>
      <c r="D3489" s="591" t="s">
        <v>40415</v>
      </c>
    </row>
    <row r="3490" spans="1:4" x14ac:dyDescent="0.2">
      <c r="A3490" s="316">
        <v>4237</v>
      </c>
      <c r="B3490" s="316" t="s">
        <v>40416</v>
      </c>
      <c r="C3490" s="316" t="s">
        <v>35749</v>
      </c>
      <c r="D3490" s="591" t="s">
        <v>40417</v>
      </c>
    </row>
    <row r="3491" spans="1:4" x14ac:dyDescent="0.2">
      <c r="A3491" s="316">
        <v>41002</v>
      </c>
      <c r="B3491" s="316" t="s">
        <v>40418</v>
      </c>
      <c r="C3491" s="316" t="s">
        <v>35979</v>
      </c>
      <c r="D3491" s="591" t="s">
        <v>40419</v>
      </c>
    </row>
    <row r="3492" spans="1:4" x14ac:dyDescent="0.2">
      <c r="A3492" s="316">
        <v>4233</v>
      </c>
      <c r="B3492" s="316" t="s">
        <v>40420</v>
      </c>
      <c r="C3492" s="316" t="s">
        <v>35749</v>
      </c>
      <c r="D3492" s="591" t="s">
        <v>1302</v>
      </c>
    </row>
    <row r="3493" spans="1:4" x14ac:dyDescent="0.2">
      <c r="A3493" s="316">
        <v>41001</v>
      </c>
      <c r="B3493" s="316" t="s">
        <v>40421</v>
      </c>
      <c r="C3493" s="316" t="s">
        <v>35979</v>
      </c>
      <c r="D3493" s="591" t="s">
        <v>40422</v>
      </c>
    </row>
    <row r="3494" spans="1:4" x14ac:dyDescent="0.2">
      <c r="A3494" s="316">
        <v>2</v>
      </c>
      <c r="B3494" s="316" t="s">
        <v>40423</v>
      </c>
      <c r="C3494" s="316" t="s">
        <v>35975</v>
      </c>
      <c r="D3494" s="591" t="s">
        <v>5138</v>
      </c>
    </row>
    <row r="3495" spans="1:4" x14ac:dyDescent="0.2">
      <c r="A3495" s="316">
        <v>36517</v>
      </c>
      <c r="B3495" s="316" t="s">
        <v>40424</v>
      </c>
      <c r="C3495" s="316" t="s">
        <v>35729</v>
      </c>
      <c r="D3495" s="591" t="s">
        <v>40425</v>
      </c>
    </row>
    <row r="3496" spans="1:4" x14ac:dyDescent="0.2">
      <c r="A3496" s="316">
        <v>4262</v>
      </c>
      <c r="B3496" s="316" t="s">
        <v>40426</v>
      </c>
      <c r="C3496" s="316" t="s">
        <v>35729</v>
      </c>
      <c r="D3496" s="591" t="s">
        <v>40427</v>
      </c>
    </row>
    <row r="3497" spans="1:4" x14ac:dyDescent="0.2">
      <c r="A3497" s="316">
        <v>4263</v>
      </c>
      <c r="B3497" s="316" t="s">
        <v>40428</v>
      </c>
      <c r="C3497" s="316" t="s">
        <v>35729</v>
      </c>
      <c r="D3497" s="591" t="s">
        <v>40429</v>
      </c>
    </row>
    <row r="3498" spans="1:4" x14ac:dyDescent="0.2">
      <c r="A3498" s="316">
        <v>36518</v>
      </c>
      <c r="B3498" s="316" t="s">
        <v>40430</v>
      </c>
      <c r="C3498" s="316" t="s">
        <v>35729</v>
      </c>
      <c r="D3498" s="591" t="s">
        <v>40431</v>
      </c>
    </row>
    <row r="3499" spans="1:4" x14ac:dyDescent="0.2">
      <c r="A3499" s="316">
        <v>14221</v>
      </c>
      <c r="B3499" s="316" t="s">
        <v>40432</v>
      </c>
      <c r="C3499" s="316" t="s">
        <v>35729</v>
      </c>
      <c r="D3499" s="591" t="s">
        <v>40433</v>
      </c>
    </row>
    <row r="3500" spans="1:4" x14ac:dyDescent="0.2">
      <c r="A3500" s="316">
        <v>38402</v>
      </c>
      <c r="B3500" s="316" t="s">
        <v>40434</v>
      </c>
      <c r="C3500" s="316" t="s">
        <v>35729</v>
      </c>
      <c r="D3500" s="591" t="s">
        <v>13793</v>
      </c>
    </row>
    <row r="3501" spans="1:4" x14ac:dyDescent="0.2">
      <c r="A3501" s="316">
        <v>3412</v>
      </c>
      <c r="B3501" s="316" t="s">
        <v>40435</v>
      </c>
      <c r="C3501" s="316" t="s">
        <v>35746</v>
      </c>
      <c r="D3501" s="591" t="s">
        <v>30083</v>
      </c>
    </row>
    <row r="3502" spans="1:4" x14ac:dyDescent="0.2">
      <c r="A3502" s="316">
        <v>3413</v>
      </c>
      <c r="B3502" s="316" t="s">
        <v>40436</v>
      </c>
      <c r="C3502" s="316" t="s">
        <v>35746</v>
      </c>
      <c r="D3502" s="591" t="s">
        <v>28619</v>
      </c>
    </row>
    <row r="3503" spans="1:4" x14ac:dyDescent="0.2">
      <c r="A3503" s="316">
        <v>39744</v>
      </c>
      <c r="B3503" s="316" t="s">
        <v>40437</v>
      </c>
      <c r="C3503" s="316" t="s">
        <v>35746</v>
      </c>
      <c r="D3503" s="591" t="s">
        <v>17704</v>
      </c>
    </row>
    <row r="3504" spans="1:4" x14ac:dyDescent="0.2">
      <c r="A3504" s="316">
        <v>39745</v>
      </c>
      <c r="B3504" s="316" t="s">
        <v>40438</v>
      </c>
      <c r="C3504" s="316" t="s">
        <v>35746</v>
      </c>
      <c r="D3504" s="591" t="s">
        <v>20670</v>
      </c>
    </row>
    <row r="3505" spans="1:4" x14ac:dyDescent="0.2">
      <c r="A3505" s="316">
        <v>39637</v>
      </c>
      <c r="B3505" s="316" t="s">
        <v>40439</v>
      </c>
      <c r="C3505" s="316" t="s">
        <v>35746</v>
      </c>
      <c r="D3505" s="591" t="s">
        <v>40440</v>
      </c>
    </row>
    <row r="3506" spans="1:4" x14ac:dyDescent="0.2">
      <c r="A3506" s="316">
        <v>39638</v>
      </c>
      <c r="B3506" s="316" t="s">
        <v>40441</v>
      </c>
      <c r="C3506" s="316" t="s">
        <v>35746</v>
      </c>
      <c r="D3506" s="591" t="s">
        <v>40442</v>
      </c>
    </row>
    <row r="3507" spans="1:4" x14ac:dyDescent="0.2">
      <c r="A3507" s="316">
        <v>39639</v>
      </c>
      <c r="B3507" s="316" t="s">
        <v>40443</v>
      </c>
      <c r="C3507" s="316" t="s">
        <v>35746</v>
      </c>
      <c r="D3507" s="591" t="s">
        <v>40444</v>
      </c>
    </row>
    <row r="3508" spans="1:4" x14ac:dyDescent="0.2">
      <c r="A3508" s="316">
        <v>39517</v>
      </c>
      <c r="B3508" s="316" t="s">
        <v>40445</v>
      </c>
      <c r="C3508" s="316" t="s">
        <v>35746</v>
      </c>
      <c r="D3508" s="591" t="s">
        <v>40446</v>
      </c>
    </row>
    <row r="3509" spans="1:4" x14ac:dyDescent="0.2">
      <c r="A3509" s="316">
        <v>39518</v>
      </c>
      <c r="B3509" s="316" t="s">
        <v>40447</v>
      </c>
      <c r="C3509" s="316" t="s">
        <v>35746</v>
      </c>
      <c r="D3509" s="591" t="s">
        <v>40448</v>
      </c>
    </row>
    <row r="3510" spans="1:4" x14ac:dyDescent="0.2">
      <c r="A3510" s="316">
        <v>38366</v>
      </c>
      <c r="B3510" s="316" t="s">
        <v>40449</v>
      </c>
      <c r="C3510" s="316" t="s">
        <v>35746</v>
      </c>
      <c r="D3510" s="591" t="s">
        <v>412</v>
      </c>
    </row>
    <row r="3511" spans="1:4" x14ac:dyDescent="0.2">
      <c r="A3511" s="316">
        <v>11703</v>
      </c>
      <c r="B3511" s="316" t="s">
        <v>40450</v>
      </c>
      <c r="C3511" s="316" t="s">
        <v>35729</v>
      </c>
      <c r="D3511" s="591" t="s">
        <v>21569</v>
      </c>
    </row>
    <row r="3512" spans="1:4" x14ac:dyDescent="0.2">
      <c r="A3512" s="316">
        <v>37400</v>
      </c>
      <c r="B3512" s="316" t="s">
        <v>40451</v>
      </c>
      <c r="C3512" s="316" t="s">
        <v>35729</v>
      </c>
      <c r="D3512" s="591" t="s">
        <v>17484</v>
      </c>
    </row>
    <row r="3513" spans="1:4" x14ac:dyDescent="0.2">
      <c r="A3513" s="316">
        <v>25400</v>
      </c>
      <c r="B3513" s="316" t="s">
        <v>40452</v>
      </c>
      <c r="C3513" s="316" t="s">
        <v>35729</v>
      </c>
      <c r="D3513" s="591" t="s">
        <v>40453</v>
      </c>
    </row>
    <row r="3514" spans="1:4" x14ac:dyDescent="0.2">
      <c r="A3514" s="316">
        <v>4272</v>
      </c>
      <c r="B3514" s="316" t="s">
        <v>40454</v>
      </c>
      <c r="C3514" s="316" t="s">
        <v>35729</v>
      </c>
      <c r="D3514" s="591" t="s">
        <v>13911</v>
      </c>
    </row>
    <row r="3515" spans="1:4" x14ac:dyDescent="0.2">
      <c r="A3515" s="316">
        <v>4276</v>
      </c>
      <c r="B3515" s="316" t="s">
        <v>40455</v>
      </c>
      <c r="C3515" s="316" t="s">
        <v>35729</v>
      </c>
      <c r="D3515" s="591" t="s">
        <v>13912</v>
      </c>
    </row>
    <row r="3516" spans="1:4" x14ac:dyDescent="0.2">
      <c r="A3516" s="316">
        <v>4273</v>
      </c>
      <c r="B3516" s="316" t="s">
        <v>40456</v>
      </c>
      <c r="C3516" s="316" t="s">
        <v>35729</v>
      </c>
      <c r="D3516" s="591" t="s">
        <v>13913</v>
      </c>
    </row>
    <row r="3517" spans="1:4" x14ac:dyDescent="0.2">
      <c r="A3517" s="316">
        <v>4274</v>
      </c>
      <c r="B3517" s="316" t="s">
        <v>40457</v>
      </c>
      <c r="C3517" s="316" t="s">
        <v>35729</v>
      </c>
      <c r="D3517" s="591" t="s">
        <v>13914</v>
      </c>
    </row>
    <row r="3518" spans="1:4" x14ac:dyDescent="0.2">
      <c r="A3518" s="316">
        <v>39438</v>
      </c>
      <c r="B3518" s="316" t="s">
        <v>40458</v>
      </c>
      <c r="C3518" s="316" t="s">
        <v>35729</v>
      </c>
      <c r="D3518" s="591" t="s">
        <v>1224</v>
      </c>
    </row>
    <row r="3519" spans="1:4" x14ac:dyDescent="0.2">
      <c r="A3519" s="316">
        <v>11963</v>
      </c>
      <c r="B3519" s="316" t="s">
        <v>40459</v>
      </c>
      <c r="C3519" s="316" t="s">
        <v>35729</v>
      </c>
      <c r="D3519" s="591" t="s">
        <v>267</v>
      </c>
    </row>
    <row r="3520" spans="1:4" x14ac:dyDescent="0.2">
      <c r="A3520" s="316">
        <v>11964</v>
      </c>
      <c r="B3520" s="316" t="s">
        <v>40460</v>
      </c>
      <c r="C3520" s="316" t="s">
        <v>35729</v>
      </c>
      <c r="D3520" s="591" t="s">
        <v>373</v>
      </c>
    </row>
    <row r="3521" spans="1:4" x14ac:dyDescent="0.2">
      <c r="A3521" s="316">
        <v>4379</v>
      </c>
      <c r="B3521" s="316" t="s">
        <v>40461</v>
      </c>
      <c r="C3521" s="316" t="s">
        <v>35729</v>
      </c>
      <c r="D3521" s="591" t="s">
        <v>406</v>
      </c>
    </row>
    <row r="3522" spans="1:4" x14ac:dyDescent="0.2">
      <c r="A3522" s="316">
        <v>4377</v>
      </c>
      <c r="B3522" s="316" t="s">
        <v>40462</v>
      </c>
      <c r="C3522" s="316" t="s">
        <v>35729</v>
      </c>
      <c r="D3522" s="591" t="s">
        <v>170</v>
      </c>
    </row>
    <row r="3523" spans="1:4" x14ac:dyDescent="0.2">
      <c r="A3523" s="316">
        <v>4356</v>
      </c>
      <c r="B3523" s="316" t="s">
        <v>40463</v>
      </c>
      <c r="C3523" s="316" t="s">
        <v>35729</v>
      </c>
      <c r="D3523" s="591" t="s">
        <v>1224</v>
      </c>
    </row>
    <row r="3524" spans="1:4" x14ac:dyDescent="0.2">
      <c r="A3524" s="316">
        <v>13246</v>
      </c>
      <c r="B3524" s="316" t="s">
        <v>40464</v>
      </c>
      <c r="C3524" s="316" t="s">
        <v>35729</v>
      </c>
      <c r="D3524" s="591" t="s">
        <v>2109</v>
      </c>
    </row>
    <row r="3525" spans="1:4" x14ac:dyDescent="0.2">
      <c r="A3525" s="316">
        <v>4346</v>
      </c>
      <c r="B3525" s="316" t="s">
        <v>40465</v>
      </c>
      <c r="C3525" s="316" t="s">
        <v>35729</v>
      </c>
      <c r="D3525" s="591" t="s">
        <v>13400</v>
      </c>
    </row>
    <row r="3526" spans="1:4" x14ac:dyDescent="0.2">
      <c r="A3526" s="316">
        <v>11955</v>
      </c>
      <c r="B3526" s="316" t="s">
        <v>40466</v>
      </c>
      <c r="C3526" s="316" t="s">
        <v>35729</v>
      </c>
      <c r="D3526" s="591" t="s">
        <v>1206</v>
      </c>
    </row>
    <row r="3527" spans="1:4" x14ac:dyDescent="0.2">
      <c r="A3527" s="316">
        <v>11960</v>
      </c>
      <c r="B3527" s="316" t="s">
        <v>40467</v>
      </c>
      <c r="C3527" s="316" t="s">
        <v>35729</v>
      </c>
      <c r="D3527" s="591" t="s">
        <v>1187</v>
      </c>
    </row>
    <row r="3528" spans="1:4" x14ac:dyDescent="0.2">
      <c r="A3528" s="316">
        <v>4333</v>
      </c>
      <c r="B3528" s="316" t="s">
        <v>40468</v>
      </c>
      <c r="C3528" s="316" t="s">
        <v>35729</v>
      </c>
      <c r="D3528" s="591" t="s">
        <v>1224</v>
      </c>
    </row>
    <row r="3529" spans="1:4" x14ac:dyDescent="0.2">
      <c r="A3529" s="316">
        <v>4358</v>
      </c>
      <c r="B3529" s="316" t="s">
        <v>40469</v>
      </c>
      <c r="C3529" s="316" t="s">
        <v>35729</v>
      </c>
      <c r="D3529" s="591" t="s">
        <v>2435</v>
      </c>
    </row>
    <row r="3530" spans="1:4" x14ac:dyDescent="0.2">
      <c r="A3530" s="316">
        <v>39435</v>
      </c>
      <c r="B3530" s="316" t="s">
        <v>40470</v>
      </c>
      <c r="C3530" s="316" t="s">
        <v>35729</v>
      </c>
      <c r="D3530" s="591" t="s">
        <v>407</v>
      </c>
    </row>
    <row r="3531" spans="1:4" x14ac:dyDescent="0.2">
      <c r="A3531" s="316">
        <v>39436</v>
      </c>
      <c r="B3531" s="316" t="s">
        <v>40471</v>
      </c>
      <c r="C3531" s="316" t="s">
        <v>35729</v>
      </c>
      <c r="D3531" s="591" t="s">
        <v>2282</v>
      </c>
    </row>
    <row r="3532" spans="1:4" x14ac:dyDescent="0.2">
      <c r="A3532" s="316">
        <v>39437</v>
      </c>
      <c r="B3532" s="316" t="s">
        <v>40472</v>
      </c>
      <c r="C3532" s="316" t="s">
        <v>35729</v>
      </c>
      <c r="D3532" s="591" t="s">
        <v>705</v>
      </c>
    </row>
    <row r="3533" spans="1:4" x14ac:dyDescent="0.2">
      <c r="A3533" s="316">
        <v>39439</v>
      </c>
      <c r="B3533" s="316" t="s">
        <v>40473</v>
      </c>
      <c r="C3533" s="316" t="s">
        <v>35729</v>
      </c>
      <c r="D3533" s="591" t="s">
        <v>1187</v>
      </c>
    </row>
    <row r="3534" spans="1:4" x14ac:dyDescent="0.2">
      <c r="A3534" s="316">
        <v>39440</v>
      </c>
      <c r="B3534" s="316" t="s">
        <v>40474</v>
      </c>
      <c r="C3534" s="316" t="s">
        <v>35729</v>
      </c>
      <c r="D3534" s="591" t="s">
        <v>408</v>
      </c>
    </row>
    <row r="3535" spans="1:4" x14ac:dyDescent="0.2">
      <c r="A3535" s="316">
        <v>39441</v>
      </c>
      <c r="B3535" s="316" t="s">
        <v>40475</v>
      </c>
      <c r="C3535" s="316" t="s">
        <v>35729</v>
      </c>
      <c r="D3535" s="591" t="s">
        <v>1224</v>
      </c>
    </row>
    <row r="3536" spans="1:4" x14ac:dyDescent="0.2">
      <c r="A3536" s="316">
        <v>39442</v>
      </c>
      <c r="B3536" s="316" t="s">
        <v>40476</v>
      </c>
      <c r="C3536" s="316" t="s">
        <v>35729</v>
      </c>
      <c r="D3536" s="591" t="s">
        <v>170</v>
      </c>
    </row>
    <row r="3537" spans="1:4" x14ac:dyDescent="0.2">
      <c r="A3537" s="316">
        <v>39443</v>
      </c>
      <c r="B3537" s="316" t="s">
        <v>40477</v>
      </c>
      <c r="C3537" s="316" t="s">
        <v>35729</v>
      </c>
      <c r="D3537" s="591" t="s">
        <v>171</v>
      </c>
    </row>
    <row r="3538" spans="1:4" x14ac:dyDescent="0.2">
      <c r="A3538" s="316">
        <v>4329</v>
      </c>
      <c r="B3538" s="316" t="s">
        <v>40478</v>
      </c>
      <c r="C3538" s="316" t="s">
        <v>35729</v>
      </c>
      <c r="D3538" s="591" t="s">
        <v>710</v>
      </c>
    </row>
    <row r="3539" spans="1:4" x14ac:dyDescent="0.2">
      <c r="A3539" s="316">
        <v>4383</v>
      </c>
      <c r="B3539" s="316" t="s">
        <v>40479</v>
      </c>
      <c r="C3539" s="316" t="s">
        <v>35729</v>
      </c>
      <c r="D3539" s="591" t="s">
        <v>1383</v>
      </c>
    </row>
    <row r="3540" spans="1:4" x14ac:dyDescent="0.2">
      <c r="A3540" s="316">
        <v>4344</v>
      </c>
      <c r="B3540" s="316" t="s">
        <v>40480</v>
      </c>
      <c r="C3540" s="316" t="s">
        <v>35729</v>
      </c>
      <c r="D3540" s="591" t="s">
        <v>40481</v>
      </c>
    </row>
    <row r="3541" spans="1:4" x14ac:dyDescent="0.2">
      <c r="A3541" s="316">
        <v>436</v>
      </c>
      <c r="B3541" s="316" t="s">
        <v>40482</v>
      </c>
      <c r="C3541" s="316" t="s">
        <v>35729</v>
      </c>
      <c r="D3541" s="591" t="s">
        <v>513</v>
      </c>
    </row>
    <row r="3542" spans="1:4" x14ac:dyDescent="0.2">
      <c r="A3542" s="316">
        <v>442</v>
      </c>
      <c r="B3542" s="316" t="s">
        <v>40483</v>
      </c>
      <c r="C3542" s="316" t="s">
        <v>35729</v>
      </c>
      <c r="D3542" s="591" t="s">
        <v>1445</v>
      </c>
    </row>
    <row r="3543" spans="1:4" x14ac:dyDescent="0.2">
      <c r="A3543" s="316">
        <v>11953</v>
      </c>
      <c r="B3543" s="316" t="s">
        <v>40484</v>
      </c>
      <c r="C3543" s="316" t="s">
        <v>35729</v>
      </c>
      <c r="D3543" s="591" t="s">
        <v>390</v>
      </c>
    </row>
    <row r="3544" spans="1:4" x14ac:dyDescent="0.2">
      <c r="A3544" s="316">
        <v>4335</v>
      </c>
      <c r="B3544" s="316" t="s">
        <v>40485</v>
      </c>
      <c r="C3544" s="316" t="s">
        <v>35729</v>
      </c>
      <c r="D3544" s="591" t="s">
        <v>1400</v>
      </c>
    </row>
    <row r="3545" spans="1:4" x14ac:dyDescent="0.2">
      <c r="A3545" s="316">
        <v>4334</v>
      </c>
      <c r="B3545" s="316" t="s">
        <v>40486</v>
      </c>
      <c r="C3545" s="316" t="s">
        <v>35729</v>
      </c>
      <c r="D3545" s="591" t="s">
        <v>39574</v>
      </c>
    </row>
    <row r="3546" spans="1:4" x14ac:dyDescent="0.2">
      <c r="A3546" s="316">
        <v>4343</v>
      </c>
      <c r="B3546" s="316" t="s">
        <v>40487</v>
      </c>
      <c r="C3546" s="316" t="s">
        <v>35729</v>
      </c>
      <c r="D3546" s="591" t="s">
        <v>877</v>
      </c>
    </row>
    <row r="3547" spans="1:4" x14ac:dyDescent="0.2">
      <c r="A3547" s="316">
        <v>430</v>
      </c>
      <c r="B3547" s="316" t="s">
        <v>40488</v>
      </c>
      <c r="C3547" s="316" t="s">
        <v>35729</v>
      </c>
      <c r="D3547" s="591" t="s">
        <v>17152</v>
      </c>
    </row>
    <row r="3548" spans="1:4" x14ac:dyDescent="0.2">
      <c r="A3548" s="316">
        <v>441</v>
      </c>
      <c r="B3548" s="316" t="s">
        <v>40489</v>
      </c>
      <c r="C3548" s="316" t="s">
        <v>35729</v>
      </c>
      <c r="D3548" s="591" t="s">
        <v>954</v>
      </c>
    </row>
    <row r="3549" spans="1:4" x14ac:dyDescent="0.2">
      <c r="A3549" s="316">
        <v>431</v>
      </c>
      <c r="B3549" s="316" t="s">
        <v>40490</v>
      </c>
      <c r="C3549" s="316" t="s">
        <v>35729</v>
      </c>
      <c r="D3549" s="591" t="s">
        <v>8394</v>
      </c>
    </row>
    <row r="3550" spans="1:4" x14ac:dyDescent="0.2">
      <c r="A3550" s="316">
        <v>432</v>
      </c>
      <c r="B3550" s="316" t="s">
        <v>40491</v>
      </c>
      <c r="C3550" s="316" t="s">
        <v>35729</v>
      </c>
      <c r="D3550" s="591" t="s">
        <v>7438</v>
      </c>
    </row>
    <row r="3551" spans="1:4" x14ac:dyDescent="0.2">
      <c r="A3551" s="316">
        <v>429</v>
      </c>
      <c r="B3551" s="316" t="s">
        <v>40492</v>
      </c>
      <c r="C3551" s="316" t="s">
        <v>35729</v>
      </c>
      <c r="D3551" s="591" t="s">
        <v>465</v>
      </c>
    </row>
    <row r="3552" spans="1:4" x14ac:dyDescent="0.2">
      <c r="A3552" s="316">
        <v>439</v>
      </c>
      <c r="B3552" s="316" t="s">
        <v>40493</v>
      </c>
      <c r="C3552" s="316" t="s">
        <v>35729</v>
      </c>
      <c r="D3552" s="591" t="s">
        <v>18085</v>
      </c>
    </row>
    <row r="3553" spans="1:4" x14ac:dyDescent="0.2">
      <c r="A3553" s="316">
        <v>433</v>
      </c>
      <c r="B3553" s="316" t="s">
        <v>40494</v>
      </c>
      <c r="C3553" s="316" t="s">
        <v>35729</v>
      </c>
      <c r="D3553" s="591" t="s">
        <v>498</v>
      </c>
    </row>
    <row r="3554" spans="1:4" x14ac:dyDescent="0.2">
      <c r="A3554" s="316">
        <v>437</v>
      </c>
      <c r="B3554" s="316" t="s">
        <v>40495</v>
      </c>
      <c r="C3554" s="316" t="s">
        <v>35729</v>
      </c>
      <c r="D3554" s="591" t="s">
        <v>31479</v>
      </c>
    </row>
    <row r="3555" spans="1:4" x14ac:dyDescent="0.2">
      <c r="A3555" s="316">
        <v>11790</v>
      </c>
      <c r="B3555" s="316" t="s">
        <v>40496</v>
      </c>
      <c r="C3555" s="316" t="s">
        <v>35729</v>
      </c>
      <c r="D3555" s="591" t="s">
        <v>14647</v>
      </c>
    </row>
    <row r="3556" spans="1:4" x14ac:dyDescent="0.2">
      <c r="A3556" s="316">
        <v>428</v>
      </c>
      <c r="B3556" s="316" t="s">
        <v>40497</v>
      </c>
      <c r="C3556" s="316" t="s">
        <v>35729</v>
      </c>
      <c r="D3556" s="591" t="s">
        <v>32499</v>
      </c>
    </row>
    <row r="3557" spans="1:4" x14ac:dyDescent="0.2">
      <c r="A3557" s="316">
        <v>4384</v>
      </c>
      <c r="B3557" s="316" t="s">
        <v>40498</v>
      </c>
      <c r="C3557" s="316" t="s">
        <v>35729</v>
      </c>
      <c r="D3557" s="591" t="s">
        <v>27664</v>
      </c>
    </row>
    <row r="3558" spans="1:4" x14ac:dyDescent="0.2">
      <c r="A3558" s="316">
        <v>4351</v>
      </c>
      <c r="B3558" s="316" t="s">
        <v>40499</v>
      </c>
      <c r="C3558" s="316" t="s">
        <v>35729</v>
      </c>
      <c r="D3558" s="591" t="s">
        <v>811</v>
      </c>
    </row>
    <row r="3559" spans="1:4" x14ac:dyDescent="0.2">
      <c r="A3559" s="316">
        <v>11054</v>
      </c>
      <c r="B3559" s="316" t="s">
        <v>40500</v>
      </c>
      <c r="C3559" s="316" t="s">
        <v>35729</v>
      </c>
      <c r="D3559" s="591" t="s">
        <v>406</v>
      </c>
    </row>
    <row r="3560" spans="1:4" x14ac:dyDescent="0.2">
      <c r="A3560" s="316">
        <v>11055</v>
      </c>
      <c r="B3560" s="316" t="s">
        <v>40501</v>
      </c>
      <c r="C3560" s="316" t="s">
        <v>35729</v>
      </c>
      <c r="D3560" s="591" t="s">
        <v>1180</v>
      </c>
    </row>
    <row r="3561" spans="1:4" x14ac:dyDescent="0.2">
      <c r="A3561" s="316">
        <v>11056</v>
      </c>
      <c r="B3561" s="316" t="s">
        <v>40502</v>
      </c>
      <c r="C3561" s="316" t="s">
        <v>35729</v>
      </c>
      <c r="D3561" s="591" t="s">
        <v>1180</v>
      </c>
    </row>
    <row r="3562" spans="1:4" x14ac:dyDescent="0.2">
      <c r="A3562" s="316">
        <v>11057</v>
      </c>
      <c r="B3562" s="316" t="s">
        <v>40503</v>
      </c>
      <c r="C3562" s="316" t="s">
        <v>35729</v>
      </c>
      <c r="D3562" s="591" t="s">
        <v>170</v>
      </c>
    </row>
    <row r="3563" spans="1:4" x14ac:dyDescent="0.2">
      <c r="A3563" s="316">
        <v>11059</v>
      </c>
      <c r="B3563" s="316" t="s">
        <v>40504</v>
      </c>
      <c r="C3563" s="316" t="s">
        <v>35729</v>
      </c>
      <c r="D3563" s="591" t="s">
        <v>405</v>
      </c>
    </row>
    <row r="3564" spans="1:4" x14ac:dyDescent="0.2">
      <c r="A3564" s="316">
        <v>11058</v>
      </c>
      <c r="B3564" s="316" t="s">
        <v>40505</v>
      </c>
      <c r="C3564" s="316" t="s">
        <v>35729</v>
      </c>
      <c r="D3564" s="591" t="s">
        <v>484</v>
      </c>
    </row>
    <row r="3565" spans="1:4" x14ac:dyDescent="0.2">
      <c r="A3565" s="316">
        <v>4380</v>
      </c>
      <c r="B3565" s="316" t="s">
        <v>40506</v>
      </c>
      <c r="C3565" s="316" t="s">
        <v>35729</v>
      </c>
      <c r="D3565" s="591" t="s">
        <v>301</v>
      </c>
    </row>
    <row r="3566" spans="1:4" x14ac:dyDescent="0.2">
      <c r="A3566" s="316">
        <v>4299</v>
      </c>
      <c r="B3566" s="316" t="s">
        <v>40507</v>
      </c>
      <c r="C3566" s="316" t="s">
        <v>35729</v>
      </c>
      <c r="D3566" s="591" t="s">
        <v>1183</v>
      </c>
    </row>
    <row r="3567" spans="1:4" x14ac:dyDescent="0.2">
      <c r="A3567" s="316">
        <v>4304</v>
      </c>
      <c r="B3567" s="316" t="s">
        <v>40508</v>
      </c>
      <c r="C3567" s="316" t="s">
        <v>35729</v>
      </c>
      <c r="D3567" s="591" t="s">
        <v>2435</v>
      </c>
    </row>
    <row r="3568" spans="1:4" x14ac:dyDescent="0.2">
      <c r="A3568" s="316">
        <v>4305</v>
      </c>
      <c r="B3568" s="316" t="s">
        <v>40509</v>
      </c>
      <c r="C3568" s="316" t="s">
        <v>35729</v>
      </c>
      <c r="D3568" s="591" t="s">
        <v>845</v>
      </c>
    </row>
    <row r="3569" spans="1:4" x14ac:dyDescent="0.2">
      <c r="A3569" s="316">
        <v>4306</v>
      </c>
      <c r="B3569" s="316" t="s">
        <v>40510</v>
      </c>
      <c r="C3569" s="316" t="s">
        <v>35729</v>
      </c>
      <c r="D3569" s="591" t="s">
        <v>281</v>
      </c>
    </row>
    <row r="3570" spans="1:4" x14ac:dyDescent="0.2">
      <c r="A3570" s="316">
        <v>4308</v>
      </c>
      <c r="B3570" s="316" t="s">
        <v>40511</v>
      </c>
      <c r="C3570" s="316" t="s">
        <v>35729</v>
      </c>
      <c r="D3570" s="591" t="s">
        <v>755</v>
      </c>
    </row>
    <row r="3571" spans="1:4" x14ac:dyDescent="0.2">
      <c r="A3571" s="316">
        <v>4302</v>
      </c>
      <c r="B3571" s="316" t="s">
        <v>40512</v>
      </c>
      <c r="C3571" s="316" t="s">
        <v>35729</v>
      </c>
      <c r="D3571" s="591" t="s">
        <v>2503</v>
      </c>
    </row>
    <row r="3572" spans="1:4" x14ac:dyDescent="0.2">
      <c r="A3572" s="316">
        <v>4300</v>
      </c>
      <c r="B3572" s="316" t="s">
        <v>40513</v>
      </c>
      <c r="C3572" s="316" t="s">
        <v>35729</v>
      </c>
      <c r="D3572" s="591" t="s">
        <v>2577</v>
      </c>
    </row>
    <row r="3573" spans="1:4" x14ac:dyDescent="0.2">
      <c r="A3573" s="316">
        <v>4301</v>
      </c>
      <c r="B3573" s="316" t="s">
        <v>40514</v>
      </c>
      <c r="C3573" s="316" t="s">
        <v>35729</v>
      </c>
      <c r="D3573" s="591" t="s">
        <v>1144</v>
      </c>
    </row>
    <row r="3574" spans="1:4" x14ac:dyDescent="0.2">
      <c r="A3574" s="316">
        <v>4320</v>
      </c>
      <c r="B3574" s="316" t="s">
        <v>40515</v>
      </c>
      <c r="C3574" s="316" t="s">
        <v>35729</v>
      </c>
      <c r="D3574" s="591" t="s">
        <v>231</v>
      </c>
    </row>
    <row r="3575" spans="1:4" x14ac:dyDescent="0.2">
      <c r="A3575" s="316">
        <v>4318</v>
      </c>
      <c r="B3575" s="316" t="s">
        <v>40516</v>
      </c>
      <c r="C3575" s="316" t="s">
        <v>35729</v>
      </c>
      <c r="D3575" s="591" t="s">
        <v>2064</v>
      </c>
    </row>
    <row r="3576" spans="1:4" x14ac:dyDescent="0.2">
      <c r="A3576" s="316">
        <v>40547</v>
      </c>
      <c r="B3576" s="316" t="s">
        <v>40517</v>
      </c>
      <c r="C3576" s="316" t="s">
        <v>38774</v>
      </c>
      <c r="D3576" s="591" t="s">
        <v>228</v>
      </c>
    </row>
    <row r="3577" spans="1:4" x14ac:dyDescent="0.2">
      <c r="A3577" s="316">
        <v>11962</v>
      </c>
      <c r="B3577" s="316" t="s">
        <v>40518</v>
      </c>
      <c r="C3577" s="316" t="s">
        <v>35729</v>
      </c>
      <c r="D3577" s="591" t="s">
        <v>705</v>
      </c>
    </row>
    <row r="3578" spans="1:4" x14ac:dyDescent="0.2">
      <c r="A3578" s="316">
        <v>4332</v>
      </c>
      <c r="B3578" s="316" t="s">
        <v>40519</v>
      </c>
      <c r="C3578" s="316" t="s">
        <v>35729</v>
      </c>
      <c r="D3578" s="591" t="s">
        <v>333</v>
      </c>
    </row>
    <row r="3579" spans="1:4" x14ac:dyDescent="0.2">
      <c r="A3579" s="316">
        <v>4331</v>
      </c>
      <c r="B3579" s="316" t="s">
        <v>40520</v>
      </c>
      <c r="C3579" s="316" t="s">
        <v>35729</v>
      </c>
      <c r="D3579" s="591" t="s">
        <v>203</v>
      </c>
    </row>
    <row r="3580" spans="1:4" x14ac:dyDescent="0.2">
      <c r="A3580" s="316">
        <v>4336</v>
      </c>
      <c r="B3580" s="316" t="s">
        <v>40521</v>
      </c>
      <c r="C3580" s="316" t="s">
        <v>35729</v>
      </c>
      <c r="D3580" s="591" t="s">
        <v>1100</v>
      </c>
    </row>
    <row r="3581" spans="1:4" x14ac:dyDescent="0.2">
      <c r="A3581" s="316">
        <v>13294</v>
      </c>
      <c r="B3581" s="316" t="s">
        <v>40522</v>
      </c>
      <c r="C3581" s="316" t="s">
        <v>35729</v>
      </c>
      <c r="D3581" s="591" t="s">
        <v>1183</v>
      </c>
    </row>
    <row r="3582" spans="1:4" x14ac:dyDescent="0.2">
      <c r="A3582" s="316">
        <v>11948</v>
      </c>
      <c r="B3582" s="316" t="s">
        <v>40523</v>
      </c>
      <c r="C3582" s="316" t="s">
        <v>35729</v>
      </c>
      <c r="D3582" s="591" t="s">
        <v>328</v>
      </c>
    </row>
    <row r="3583" spans="1:4" x14ac:dyDescent="0.2">
      <c r="A3583" s="316">
        <v>4382</v>
      </c>
      <c r="B3583" s="316" t="s">
        <v>40524</v>
      </c>
      <c r="C3583" s="316" t="s">
        <v>35729</v>
      </c>
      <c r="D3583" s="591" t="s">
        <v>456</v>
      </c>
    </row>
    <row r="3584" spans="1:4" x14ac:dyDescent="0.2">
      <c r="A3584" s="316">
        <v>4354</v>
      </c>
      <c r="B3584" s="316" t="s">
        <v>40525</v>
      </c>
      <c r="C3584" s="316" t="s">
        <v>35729</v>
      </c>
      <c r="D3584" s="591" t="s">
        <v>13767</v>
      </c>
    </row>
    <row r="3585" spans="1:4" x14ac:dyDescent="0.2">
      <c r="A3585" s="316">
        <v>40839</v>
      </c>
      <c r="B3585" s="316" t="s">
        <v>40526</v>
      </c>
      <c r="C3585" s="316" t="s">
        <v>38774</v>
      </c>
      <c r="D3585" s="591" t="s">
        <v>40527</v>
      </c>
    </row>
    <row r="3586" spans="1:4" x14ac:dyDescent="0.2">
      <c r="A3586" s="316">
        <v>40552</v>
      </c>
      <c r="B3586" s="316" t="s">
        <v>40528</v>
      </c>
      <c r="C3586" s="316" t="s">
        <v>38774</v>
      </c>
      <c r="D3586" s="591" t="s">
        <v>39094</v>
      </c>
    </row>
    <row r="3587" spans="1:4" x14ac:dyDescent="0.2">
      <c r="A3587" s="316">
        <v>40549</v>
      </c>
      <c r="B3587" s="316" t="s">
        <v>40529</v>
      </c>
      <c r="C3587" s="316" t="s">
        <v>38774</v>
      </c>
      <c r="D3587" s="591" t="s">
        <v>40530</v>
      </c>
    </row>
    <row r="3588" spans="1:4" x14ac:dyDescent="0.2">
      <c r="A3588" s="316">
        <v>4385</v>
      </c>
      <c r="B3588" s="316" t="s">
        <v>40531</v>
      </c>
      <c r="C3588" s="316" t="s">
        <v>36435</v>
      </c>
      <c r="D3588" s="591" t="s">
        <v>40532</v>
      </c>
    </row>
    <row r="3589" spans="1:4" x14ac:dyDescent="0.2">
      <c r="A3589" s="316">
        <v>38397</v>
      </c>
      <c r="B3589" s="316" t="s">
        <v>40533</v>
      </c>
      <c r="C3589" s="316" t="s">
        <v>35818</v>
      </c>
      <c r="D3589" s="591" t="s">
        <v>1202</v>
      </c>
    </row>
    <row r="3590" spans="1:4" x14ac:dyDescent="0.2">
      <c r="A3590" s="316">
        <v>20078</v>
      </c>
      <c r="B3590" s="316" t="s">
        <v>40534</v>
      </c>
      <c r="C3590" s="316" t="s">
        <v>35729</v>
      </c>
      <c r="D3590" s="591" t="s">
        <v>5484</v>
      </c>
    </row>
    <row r="3591" spans="1:4" x14ac:dyDescent="0.2">
      <c r="A3591" s="316">
        <v>20079</v>
      </c>
      <c r="B3591" s="316" t="s">
        <v>40535</v>
      </c>
      <c r="C3591" s="316" t="s">
        <v>35729</v>
      </c>
      <c r="D3591" s="591" t="s">
        <v>40536</v>
      </c>
    </row>
    <row r="3592" spans="1:4" x14ac:dyDescent="0.2">
      <c r="A3592" s="316">
        <v>39897</v>
      </c>
      <c r="B3592" s="316" t="s">
        <v>40537</v>
      </c>
      <c r="C3592" s="316" t="s">
        <v>35729</v>
      </c>
      <c r="D3592" s="591" t="s">
        <v>35150</v>
      </c>
    </row>
    <row r="3593" spans="1:4" x14ac:dyDescent="0.2">
      <c r="A3593" s="316">
        <v>118</v>
      </c>
      <c r="B3593" s="316" t="s">
        <v>40538</v>
      </c>
      <c r="C3593" s="316" t="s">
        <v>35729</v>
      </c>
      <c r="D3593" s="591" t="s">
        <v>40539</v>
      </c>
    </row>
    <row r="3594" spans="1:4" x14ac:dyDescent="0.2">
      <c r="A3594" s="316">
        <v>4396</v>
      </c>
      <c r="B3594" s="316" t="s">
        <v>40540</v>
      </c>
      <c r="C3594" s="316" t="s">
        <v>35746</v>
      </c>
      <c r="D3594" s="591" t="s">
        <v>18331</v>
      </c>
    </row>
    <row r="3595" spans="1:4" x14ac:dyDescent="0.2">
      <c r="A3595" s="316">
        <v>36881</v>
      </c>
      <c r="B3595" s="316" t="s">
        <v>40541</v>
      </c>
      <c r="C3595" s="316" t="s">
        <v>35746</v>
      </c>
      <c r="D3595" s="591" t="s">
        <v>40542</v>
      </c>
    </row>
    <row r="3596" spans="1:4" x14ac:dyDescent="0.2">
      <c r="A3596" s="316">
        <v>36882</v>
      </c>
      <c r="B3596" s="316" t="s">
        <v>40543</v>
      </c>
      <c r="C3596" s="316" t="s">
        <v>35746</v>
      </c>
      <c r="D3596" s="591" t="s">
        <v>40544</v>
      </c>
    </row>
    <row r="3597" spans="1:4" x14ac:dyDescent="0.2">
      <c r="A3597" s="316">
        <v>4397</v>
      </c>
      <c r="B3597" s="316" t="s">
        <v>40545</v>
      </c>
      <c r="C3597" s="316" t="s">
        <v>35746</v>
      </c>
      <c r="D3597" s="591" t="s">
        <v>40546</v>
      </c>
    </row>
    <row r="3598" spans="1:4" x14ac:dyDescent="0.2">
      <c r="A3598" s="316">
        <v>34754</v>
      </c>
      <c r="B3598" s="316" t="s">
        <v>40547</v>
      </c>
      <c r="C3598" s="316" t="s">
        <v>35746</v>
      </c>
      <c r="D3598" s="591" t="s">
        <v>40548</v>
      </c>
    </row>
    <row r="3599" spans="1:4" x14ac:dyDescent="0.2">
      <c r="A3599" s="316">
        <v>25962</v>
      </c>
      <c r="B3599" s="316" t="s">
        <v>40549</v>
      </c>
      <c r="C3599" s="316" t="s">
        <v>35746</v>
      </c>
      <c r="D3599" s="591" t="s">
        <v>40550</v>
      </c>
    </row>
    <row r="3600" spans="1:4" x14ac:dyDescent="0.2">
      <c r="A3600" s="316">
        <v>34752</v>
      </c>
      <c r="B3600" s="316" t="s">
        <v>40551</v>
      </c>
      <c r="C3600" s="316" t="s">
        <v>35746</v>
      </c>
      <c r="D3600" s="591" t="s">
        <v>40552</v>
      </c>
    </row>
    <row r="3601" spans="1:4" x14ac:dyDescent="0.2">
      <c r="A3601" s="316">
        <v>4751</v>
      </c>
      <c r="B3601" s="316" t="s">
        <v>40553</v>
      </c>
      <c r="C3601" s="316" t="s">
        <v>35749</v>
      </c>
      <c r="D3601" s="591" t="s">
        <v>23488</v>
      </c>
    </row>
    <row r="3602" spans="1:4" x14ac:dyDescent="0.2">
      <c r="A3602" s="316">
        <v>41066</v>
      </c>
      <c r="B3602" s="316" t="s">
        <v>40554</v>
      </c>
      <c r="C3602" s="316" t="s">
        <v>35979</v>
      </c>
      <c r="D3602" s="591" t="s">
        <v>40555</v>
      </c>
    </row>
    <row r="3603" spans="1:4" x14ac:dyDescent="0.2">
      <c r="A3603" s="316">
        <v>39604</v>
      </c>
      <c r="B3603" s="316" t="s">
        <v>40556</v>
      </c>
      <c r="C3603" s="316" t="s">
        <v>35729</v>
      </c>
      <c r="D3603" s="591" t="s">
        <v>2534</v>
      </c>
    </row>
    <row r="3604" spans="1:4" x14ac:dyDescent="0.2">
      <c r="A3604" s="316">
        <v>39605</v>
      </c>
      <c r="B3604" s="316" t="s">
        <v>40557</v>
      </c>
      <c r="C3604" s="316" t="s">
        <v>35729</v>
      </c>
      <c r="D3604" s="591" t="s">
        <v>23212</v>
      </c>
    </row>
    <row r="3605" spans="1:4" x14ac:dyDescent="0.2">
      <c r="A3605" s="316">
        <v>39606</v>
      </c>
      <c r="B3605" s="316" t="s">
        <v>40558</v>
      </c>
      <c r="C3605" s="316" t="s">
        <v>35729</v>
      </c>
      <c r="D3605" s="591" t="s">
        <v>436</v>
      </c>
    </row>
    <row r="3606" spans="1:4" x14ac:dyDescent="0.2">
      <c r="A3606" s="316">
        <v>39607</v>
      </c>
      <c r="B3606" s="316" t="s">
        <v>40559</v>
      </c>
      <c r="C3606" s="316" t="s">
        <v>35729</v>
      </c>
      <c r="D3606" s="591" t="s">
        <v>817</v>
      </c>
    </row>
    <row r="3607" spans="1:4" x14ac:dyDescent="0.2">
      <c r="A3607" s="316">
        <v>39594</v>
      </c>
      <c r="B3607" s="316" t="s">
        <v>40560</v>
      </c>
      <c r="C3607" s="316" t="s">
        <v>35729</v>
      </c>
      <c r="D3607" s="591" t="s">
        <v>40561</v>
      </c>
    </row>
    <row r="3608" spans="1:4" x14ac:dyDescent="0.2">
      <c r="A3608" s="316">
        <v>39596</v>
      </c>
      <c r="B3608" s="316" t="s">
        <v>40562</v>
      </c>
      <c r="C3608" s="316" t="s">
        <v>35729</v>
      </c>
      <c r="D3608" s="591" t="s">
        <v>40563</v>
      </c>
    </row>
    <row r="3609" spans="1:4" x14ac:dyDescent="0.2">
      <c r="A3609" s="316">
        <v>39595</v>
      </c>
      <c r="B3609" s="316" t="s">
        <v>40564</v>
      </c>
      <c r="C3609" s="316" t="s">
        <v>35729</v>
      </c>
      <c r="D3609" s="591" t="s">
        <v>40565</v>
      </c>
    </row>
    <row r="3610" spans="1:4" x14ac:dyDescent="0.2">
      <c r="A3610" s="316">
        <v>39597</v>
      </c>
      <c r="B3610" s="316" t="s">
        <v>40566</v>
      </c>
      <c r="C3610" s="316" t="s">
        <v>35729</v>
      </c>
      <c r="D3610" s="591" t="s">
        <v>40567</v>
      </c>
    </row>
    <row r="3611" spans="1:4" x14ac:dyDescent="0.2">
      <c r="A3611" s="316">
        <v>20209</v>
      </c>
      <c r="B3611" s="316" t="s">
        <v>40568</v>
      </c>
      <c r="C3611" s="316" t="s">
        <v>35763</v>
      </c>
      <c r="D3611" s="591" t="s">
        <v>1168</v>
      </c>
    </row>
    <row r="3612" spans="1:4" x14ac:dyDescent="0.2">
      <c r="A3612" s="316">
        <v>4433</v>
      </c>
      <c r="B3612" s="316" t="s">
        <v>40569</v>
      </c>
      <c r="C3612" s="316" t="s">
        <v>35763</v>
      </c>
      <c r="D3612" s="591" t="s">
        <v>519</v>
      </c>
    </row>
    <row r="3613" spans="1:4" x14ac:dyDescent="0.2">
      <c r="A3613" s="316">
        <v>10731</v>
      </c>
      <c r="B3613" s="316" t="s">
        <v>40570</v>
      </c>
      <c r="C3613" s="316" t="s">
        <v>35746</v>
      </c>
      <c r="D3613" s="591" t="s">
        <v>40571</v>
      </c>
    </row>
    <row r="3614" spans="1:4" x14ac:dyDescent="0.2">
      <c r="A3614" s="316">
        <v>4704</v>
      </c>
      <c r="B3614" s="316" t="s">
        <v>40572</v>
      </c>
      <c r="C3614" s="316" t="s">
        <v>35746</v>
      </c>
      <c r="D3614" s="591" t="s">
        <v>34105</v>
      </c>
    </row>
    <row r="3615" spans="1:4" x14ac:dyDescent="0.2">
      <c r="A3615" s="316">
        <v>10730</v>
      </c>
      <c r="B3615" s="316" t="s">
        <v>40573</v>
      </c>
      <c r="C3615" s="316" t="s">
        <v>35746</v>
      </c>
      <c r="D3615" s="591" t="s">
        <v>29476</v>
      </c>
    </row>
    <row r="3616" spans="1:4" x14ac:dyDescent="0.2">
      <c r="A3616" s="316">
        <v>4729</v>
      </c>
      <c r="B3616" s="316" t="s">
        <v>40574</v>
      </c>
      <c r="C3616" s="316" t="s">
        <v>35975</v>
      </c>
      <c r="D3616" s="591" t="s">
        <v>40575</v>
      </c>
    </row>
    <row r="3617" spans="1:4" x14ac:dyDescent="0.2">
      <c r="A3617" s="316">
        <v>4720</v>
      </c>
      <c r="B3617" s="316" t="s">
        <v>40576</v>
      </c>
      <c r="C3617" s="316" t="s">
        <v>35975</v>
      </c>
      <c r="D3617" s="591" t="s">
        <v>40577</v>
      </c>
    </row>
    <row r="3618" spans="1:4" x14ac:dyDescent="0.2">
      <c r="A3618" s="316">
        <v>4721</v>
      </c>
      <c r="B3618" s="316" t="s">
        <v>40578</v>
      </c>
      <c r="C3618" s="316" t="s">
        <v>35975</v>
      </c>
      <c r="D3618" s="591" t="s">
        <v>40579</v>
      </c>
    </row>
    <row r="3619" spans="1:4" x14ac:dyDescent="0.2">
      <c r="A3619" s="316">
        <v>4718</v>
      </c>
      <c r="B3619" s="316" t="s">
        <v>40580</v>
      </c>
      <c r="C3619" s="316" t="s">
        <v>35975</v>
      </c>
      <c r="D3619" s="591" t="s">
        <v>40579</v>
      </c>
    </row>
    <row r="3620" spans="1:4" x14ac:dyDescent="0.2">
      <c r="A3620" s="316">
        <v>4722</v>
      </c>
      <c r="B3620" s="316" t="s">
        <v>40581</v>
      </c>
      <c r="C3620" s="316" t="s">
        <v>35975</v>
      </c>
      <c r="D3620" s="591" t="s">
        <v>40579</v>
      </c>
    </row>
    <row r="3621" spans="1:4" x14ac:dyDescent="0.2">
      <c r="A3621" s="316">
        <v>4723</v>
      </c>
      <c r="B3621" s="316" t="s">
        <v>40582</v>
      </c>
      <c r="C3621" s="316" t="s">
        <v>35975</v>
      </c>
      <c r="D3621" s="591" t="s">
        <v>16740</v>
      </c>
    </row>
    <row r="3622" spans="1:4" x14ac:dyDescent="0.2">
      <c r="A3622" s="316">
        <v>4727</v>
      </c>
      <c r="B3622" s="316" t="s">
        <v>40583</v>
      </c>
      <c r="C3622" s="316" t="s">
        <v>35975</v>
      </c>
      <c r="D3622" s="591" t="s">
        <v>20183</v>
      </c>
    </row>
    <row r="3623" spans="1:4" x14ac:dyDescent="0.2">
      <c r="A3623" s="316">
        <v>4748</v>
      </c>
      <c r="B3623" s="316" t="s">
        <v>40584</v>
      </c>
      <c r="C3623" s="316" t="s">
        <v>35975</v>
      </c>
      <c r="D3623" s="591" t="s">
        <v>40585</v>
      </c>
    </row>
    <row r="3624" spans="1:4" x14ac:dyDescent="0.2">
      <c r="A3624" s="316">
        <v>4730</v>
      </c>
      <c r="B3624" s="316" t="s">
        <v>40586</v>
      </c>
      <c r="C3624" s="316" t="s">
        <v>35975</v>
      </c>
      <c r="D3624" s="591" t="s">
        <v>40587</v>
      </c>
    </row>
    <row r="3625" spans="1:4" x14ac:dyDescent="0.2">
      <c r="A3625" s="316">
        <v>13186</v>
      </c>
      <c r="B3625" s="316" t="s">
        <v>40588</v>
      </c>
      <c r="C3625" s="316" t="s">
        <v>35975</v>
      </c>
      <c r="D3625" s="591" t="s">
        <v>40589</v>
      </c>
    </row>
    <row r="3626" spans="1:4" x14ac:dyDescent="0.2">
      <c r="A3626" s="316">
        <v>10737</v>
      </c>
      <c r="B3626" s="316" t="s">
        <v>40590</v>
      </c>
      <c r="C3626" s="316" t="s">
        <v>35746</v>
      </c>
      <c r="D3626" s="591" t="s">
        <v>40591</v>
      </c>
    </row>
    <row r="3627" spans="1:4" x14ac:dyDescent="0.2">
      <c r="A3627" s="316">
        <v>10734</v>
      </c>
      <c r="B3627" s="316" t="s">
        <v>40592</v>
      </c>
      <c r="C3627" s="316" t="s">
        <v>35746</v>
      </c>
      <c r="D3627" s="591" t="s">
        <v>40593</v>
      </c>
    </row>
    <row r="3628" spans="1:4" x14ac:dyDescent="0.2">
      <c r="A3628" s="316">
        <v>4708</v>
      </c>
      <c r="B3628" s="316" t="s">
        <v>40594</v>
      </c>
      <c r="C3628" s="316" t="s">
        <v>35746</v>
      </c>
      <c r="D3628" s="591" t="s">
        <v>18164</v>
      </c>
    </row>
    <row r="3629" spans="1:4" x14ac:dyDescent="0.2">
      <c r="A3629" s="316">
        <v>4712</v>
      </c>
      <c r="B3629" s="316" t="s">
        <v>40595</v>
      </c>
      <c r="C3629" s="316" t="s">
        <v>35746</v>
      </c>
      <c r="D3629" s="591" t="s">
        <v>40596</v>
      </c>
    </row>
    <row r="3630" spans="1:4" x14ac:dyDescent="0.2">
      <c r="A3630" s="316">
        <v>4710</v>
      </c>
      <c r="B3630" s="316" t="s">
        <v>40597</v>
      </c>
      <c r="C3630" s="316" t="s">
        <v>35746</v>
      </c>
      <c r="D3630" s="591" t="s">
        <v>40598</v>
      </c>
    </row>
    <row r="3631" spans="1:4" x14ac:dyDescent="0.2">
      <c r="A3631" s="316">
        <v>4746</v>
      </c>
      <c r="B3631" s="316" t="s">
        <v>40599</v>
      </c>
      <c r="C3631" s="316" t="s">
        <v>35975</v>
      </c>
      <c r="D3631" s="591" t="s">
        <v>14449</v>
      </c>
    </row>
    <row r="3632" spans="1:4" x14ac:dyDescent="0.2">
      <c r="A3632" s="316">
        <v>4750</v>
      </c>
      <c r="B3632" s="316" t="s">
        <v>40600</v>
      </c>
      <c r="C3632" s="316" t="s">
        <v>35749</v>
      </c>
      <c r="D3632" s="591" t="s">
        <v>13405</v>
      </c>
    </row>
    <row r="3633" spans="1:4" x14ac:dyDescent="0.2">
      <c r="A3633" s="316">
        <v>41065</v>
      </c>
      <c r="B3633" s="316" t="s">
        <v>40601</v>
      </c>
      <c r="C3633" s="316" t="s">
        <v>35979</v>
      </c>
      <c r="D3633" s="591" t="s">
        <v>36250</v>
      </c>
    </row>
    <row r="3634" spans="1:4" x14ac:dyDescent="0.2">
      <c r="A3634" s="316">
        <v>34747</v>
      </c>
      <c r="B3634" s="316" t="s">
        <v>40602</v>
      </c>
      <c r="C3634" s="316" t="s">
        <v>35763</v>
      </c>
      <c r="D3634" s="591" t="s">
        <v>30381</v>
      </c>
    </row>
    <row r="3635" spans="1:4" x14ac:dyDescent="0.2">
      <c r="A3635" s="316">
        <v>4826</v>
      </c>
      <c r="B3635" s="316" t="s">
        <v>40603</v>
      </c>
      <c r="C3635" s="316" t="s">
        <v>35763</v>
      </c>
      <c r="D3635" s="591" t="s">
        <v>18732</v>
      </c>
    </row>
    <row r="3636" spans="1:4" x14ac:dyDescent="0.2">
      <c r="A3636" s="316">
        <v>41975</v>
      </c>
      <c r="B3636" s="316" t="s">
        <v>40604</v>
      </c>
      <c r="C3636" s="316" t="s">
        <v>35746</v>
      </c>
      <c r="D3636" s="591" t="s">
        <v>7258</v>
      </c>
    </row>
    <row r="3637" spans="1:4" x14ac:dyDescent="0.2">
      <c r="A3637" s="316">
        <v>4825</v>
      </c>
      <c r="B3637" s="316" t="s">
        <v>40605</v>
      </c>
      <c r="C3637" s="316" t="s">
        <v>35763</v>
      </c>
      <c r="D3637" s="591" t="s">
        <v>40606</v>
      </c>
    </row>
    <row r="3638" spans="1:4" x14ac:dyDescent="0.2">
      <c r="A3638" s="316">
        <v>34744</v>
      </c>
      <c r="B3638" s="316" t="s">
        <v>40607</v>
      </c>
      <c r="C3638" s="316" t="s">
        <v>35746</v>
      </c>
      <c r="D3638" s="591" t="s">
        <v>330</v>
      </c>
    </row>
    <row r="3639" spans="1:4" x14ac:dyDescent="0.2">
      <c r="A3639" s="316">
        <v>39430</v>
      </c>
      <c r="B3639" s="316" t="s">
        <v>40608</v>
      </c>
      <c r="C3639" s="316" t="s">
        <v>35729</v>
      </c>
      <c r="D3639" s="591" t="s">
        <v>196</v>
      </c>
    </row>
    <row r="3640" spans="1:4" x14ac:dyDescent="0.2">
      <c r="A3640" s="316">
        <v>39573</v>
      </c>
      <c r="B3640" s="316" t="s">
        <v>40609</v>
      </c>
      <c r="C3640" s="316" t="s">
        <v>35729</v>
      </c>
      <c r="D3640" s="591" t="s">
        <v>286</v>
      </c>
    </row>
    <row r="3641" spans="1:4" x14ac:dyDescent="0.2">
      <c r="A3641" s="316">
        <v>38410</v>
      </c>
      <c r="B3641" s="316" t="s">
        <v>40610</v>
      </c>
      <c r="C3641" s="316" t="s">
        <v>35729</v>
      </c>
      <c r="D3641" s="591" t="s">
        <v>40611</v>
      </c>
    </row>
    <row r="3642" spans="1:4" x14ac:dyDescent="0.2">
      <c r="A3642" s="316">
        <v>4765</v>
      </c>
      <c r="B3642" s="316" t="s">
        <v>40612</v>
      </c>
      <c r="C3642" s="316" t="s">
        <v>35763</v>
      </c>
      <c r="D3642" s="591" t="s">
        <v>40613</v>
      </c>
    </row>
    <row r="3643" spans="1:4" x14ac:dyDescent="0.2">
      <c r="A3643" s="316">
        <v>4767</v>
      </c>
      <c r="B3643" s="316" t="s">
        <v>40614</v>
      </c>
      <c r="C3643" s="316" t="s">
        <v>35763</v>
      </c>
      <c r="D3643" s="591" t="s">
        <v>40615</v>
      </c>
    </row>
    <row r="3644" spans="1:4" x14ac:dyDescent="0.2">
      <c r="A3644" s="316">
        <v>4766</v>
      </c>
      <c r="B3644" s="316" t="s">
        <v>40614</v>
      </c>
      <c r="C3644" s="316" t="s">
        <v>35818</v>
      </c>
      <c r="D3644" s="591" t="s">
        <v>3908</v>
      </c>
    </row>
    <row r="3645" spans="1:4" x14ac:dyDescent="0.2">
      <c r="A3645" s="316">
        <v>10963</v>
      </c>
      <c r="B3645" s="316" t="s">
        <v>40616</v>
      </c>
      <c r="C3645" s="316" t="s">
        <v>35763</v>
      </c>
      <c r="D3645" s="591" t="s">
        <v>40617</v>
      </c>
    </row>
    <row r="3646" spans="1:4" x14ac:dyDescent="0.2">
      <c r="A3646" s="316">
        <v>10962</v>
      </c>
      <c r="B3646" s="316" t="s">
        <v>40618</v>
      </c>
      <c r="C3646" s="316" t="s">
        <v>35818</v>
      </c>
      <c r="D3646" s="591" t="s">
        <v>290</v>
      </c>
    </row>
    <row r="3647" spans="1:4" x14ac:dyDescent="0.2">
      <c r="A3647" s="316">
        <v>34742</v>
      </c>
      <c r="B3647" s="316" t="s">
        <v>40619</v>
      </c>
      <c r="C3647" s="316" t="s">
        <v>35818</v>
      </c>
      <c r="D3647" s="591" t="s">
        <v>13400</v>
      </c>
    </row>
    <row r="3648" spans="1:4" x14ac:dyDescent="0.2">
      <c r="A3648" s="316">
        <v>4773</v>
      </c>
      <c r="B3648" s="316" t="s">
        <v>40620</v>
      </c>
      <c r="C3648" s="316" t="s">
        <v>35763</v>
      </c>
      <c r="D3648" s="591" t="s">
        <v>40621</v>
      </c>
    </row>
    <row r="3649" spans="1:4" x14ac:dyDescent="0.2">
      <c r="A3649" s="316">
        <v>34740</v>
      </c>
      <c r="B3649" s="316" t="s">
        <v>40622</v>
      </c>
      <c r="C3649" s="316" t="s">
        <v>35818</v>
      </c>
      <c r="D3649" s="591" t="s">
        <v>13400</v>
      </c>
    </row>
    <row r="3650" spans="1:4" x14ac:dyDescent="0.2">
      <c r="A3650" s="316">
        <v>4774</v>
      </c>
      <c r="B3650" s="316" t="s">
        <v>40623</v>
      </c>
      <c r="C3650" s="316" t="s">
        <v>35818</v>
      </c>
      <c r="D3650" s="591" t="s">
        <v>3908</v>
      </c>
    </row>
    <row r="3651" spans="1:4" x14ac:dyDescent="0.2">
      <c r="A3651" s="316">
        <v>4776</v>
      </c>
      <c r="B3651" s="316" t="s">
        <v>40623</v>
      </c>
      <c r="C3651" s="316" t="s">
        <v>35763</v>
      </c>
      <c r="D3651" s="591" t="s">
        <v>40624</v>
      </c>
    </row>
    <row r="3652" spans="1:4" x14ac:dyDescent="0.2">
      <c r="A3652" s="316">
        <v>40313</v>
      </c>
      <c r="B3652" s="316" t="s">
        <v>40625</v>
      </c>
      <c r="C3652" s="316" t="s">
        <v>35818</v>
      </c>
      <c r="D3652" s="591" t="s">
        <v>13400</v>
      </c>
    </row>
    <row r="3653" spans="1:4" x14ac:dyDescent="0.2">
      <c r="A3653" s="316">
        <v>13340</v>
      </c>
      <c r="B3653" s="316" t="s">
        <v>40626</v>
      </c>
      <c r="C3653" s="316" t="s">
        <v>35763</v>
      </c>
      <c r="D3653" s="591" t="s">
        <v>34123</v>
      </c>
    </row>
    <row r="3654" spans="1:4" x14ac:dyDescent="0.2">
      <c r="A3654" s="316">
        <v>10965</v>
      </c>
      <c r="B3654" s="316" t="s">
        <v>40627</v>
      </c>
      <c r="C3654" s="316" t="s">
        <v>35763</v>
      </c>
      <c r="D3654" s="591" t="s">
        <v>13669</v>
      </c>
    </row>
    <row r="3655" spans="1:4" x14ac:dyDescent="0.2">
      <c r="A3655" s="316">
        <v>10966</v>
      </c>
      <c r="B3655" s="316" t="s">
        <v>40628</v>
      </c>
      <c r="C3655" s="316" t="s">
        <v>35818</v>
      </c>
      <c r="D3655" s="591" t="s">
        <v>513</v>
      </c>
    </row>
    <row r="3656" spans="1:4" x14ac:dyDescent="0.2">
      <c r="A3656" s="316">
        <v>40537</v>
      </c>
      <c r="B3656" s="316" t="s">
        <v>40629</v>
      </c>
      <c r="C3656" s="316" t="s">
        <v>35818</v>
      </c>
      <c r="D3656" s="591" t="s">
        <v>13508</v>
      </c>
    </row>
    <row r="3657" spans="1:4" x14ac:dyDescent="0.2">
      <c r="A3657" s="316">
        <v>40536</v>
      </c>
      <c r="B3657" s="316" t="s">
        <v>40630</v>
      </c>
      <c r="C3657" s="316" t="s">
        <v>35818</v>
      </c>
      <c r="D3657" s="591" t="s">
        <v>13508</v>
      </c>
    </row>
    <row r="3658" spans="1:4" x14ac:dyDescent="0.2">
      <c r="A3658" s="316">
        <v>40535</v>
      </c>
      <c r="B3658" s="316" t="s">
        <v>40631</v>
      </c>
      <c r="C3658" s="316" t="s">
        <v>35818</v>
      </c>
      <c r="D3658" s="591" t="s">
        <v>13508</v>
      </c>
    </row>
    <row r="3659" spans="1:4" x14ac:dyDescent="0.2">
      <c r="A3659" s="316">
        <v>39427</v>
      </c>
      <c r="B3659" s="316" t="s">
        <v>40632</v>
      </c>
      <c r="C3659" s="316" t="s">
        <v>35763</v>
      </c>
      <c r="D3659" s="591" t="s">
        <v>1385</v>
      </c>
    </row>
    <row r="3660" spans="1:4" x14ac:dyDescent="0.2">
      <c r="A3660" s="316">
        <v>39424</v>
      </c>
      <c r="B3660" s="316" t="s">
        <v>40633</v>
      </c>
      <c r="C3660" s="316" t="s">
        <v>35763</v>
      </c>
      <c r="D3660" s="591" t="s">
        <v>284</v>
      </c>
    </row>
    <row r="3661" spans="1:4" x14ac:dyDescent="0.2">
      <c r="A3661" s="316">
        <v>39425</v>
      </c>
      <c r="B3661" s="316" t="s">
        <v>40634</v>
      </c>
      <c r="C3661" s="316" t="s">
        <v>35763</v>
      </c>
      <c r="D3661" s="591" t="s">
        <v>378</v>
      </c>
    </row>
    <row r="3662" spans="1:4" x14ac:dyDescent="0.2">
      <c r="A3662" s="316">
        <v>40664</v>
      </c>
      <c r="B3662" s="316" t="s">
        <v>40635</v>
      </c>
      <c r="C3662" s="316" t="s">
        <v>35818</v>
      </c>
      <c r="D3662" s="591" t="s">
        <v>1090</v>
      </c>
    </row>
    <row r="3663" spans="1:4" x14ac:dyDescent="0.2">
      <c r="A3663" s="316">
        <v>34360</v>
      </c>
      <c r="B3663" s="316" t="s">
        <v>40636</v>
      </c>
      <c r="C3663" s="316" t="s">
        <v>35818</v>
      </c>
      <c r="D3663" s="591" t="s">
        <v>40637</v>
      </c>
    </row>
    <row r="3664" spans="1:4" x14ac:dyDescent="0.2">
      <c r="A3664" s="316">
        <v>20259</v>
      </c>
      <c r="B3664" s="316" t="s">
        <v>40638</v>
      </c>
      <c r="C3664" s="316" t="s">
        <v>35763</v>
      </c>
      <c r="D3664" s="591" t="s">
        <v>230</v>
      </c>
    </row>
    <row r="3665" spans="1:4" x14ac:dyDescent="0.2">
      <c r="A3665" s="316">
        <v>14077</v>
      </c>
      <c r="B3665" s="316" t="s">
        <v>40639</v>
      </c>
      <c r="C3665" s="316" t="s">
        <v>35763</v>
      </c>
      <c r="D3665" s="591" t="s">
        <v>17852</v>
      </c>
    </row>
    <row r="3666" spans="1:4" x14ac:dyDescent="0.2">
      <c r="A3666" s="316">
        <v>3678</v>
      </c>
      <c r="B3666" s="316" t="s">
        <v>40640</v>
      </c>
      <c r="C3666" s="316" t="s">
        <v>35763</v>
      </c>
      <c r="D3666" s="591" t="s">
        <v>13692</v>
      </c>
    </row>
    <row r="3667" spans="1:4" x14ac:dyDescent="0.2">
      <c r="A3667" s="316">
        <v>39418</v>
      </c>
      <c r="B3667" s="316" t="s">
        <v>40641</v>
      </c>
      <c r="C3667" s="316" t="s">
        <v>35763</v>
      </c>
      <c r="D3667" s="591" t="s">
        <v>418</v>
      </c>
    </row>
    <row r="3668" spans="1:4" x14ac:dyDescent="0.2">
      <c r="A3668" s="316">
        <v>39419</v>
      </c>
      <c r="B3668" s="316" t="s">
        <v>40642</v>
      </c>
      <c r="C3668" s="316" t="s">
        <v>35763</v>
      </c>
      <c r="D3668" s="591" t="s">
        <v>27074</v>
      </c>
    </row>
    <row r="3669" spans="1:4" x14ac:dyDescent="0.2">
      <c r="A3669" s="316">
        <v>39420</v>
      </c>
      <c r="B3669" s="316" t="s">
        <v>40643</v>
      </c>
      <c r="C3669" s="316" t="s">
        <v>35763</v>
      </c>
      <c r="D3669" s="591" t="s">
        <v>16467</v>
      </c>
    </row>
    <row r="3670" spans="1:4" x14ac:dyDescent="0.2">
      <c r="A3670" s="316">
        <v>39571</v>
      </c>
      <c r="B3670" s="316" t="s">
        <v>40644</v>
      </c>
      <c r="C3670" s="316" t="s">
        <v>35763</v>
      </c>
      <c r="D3670" s="591" t="s">
        <v>16791</v>
      </c>
    </row>
    <row r="3671" spans="1:4" x14ac:dyDescent="0.2">
      <c r="A3671" s="316">
        <v>39421</v>
      </c>
      <c r="B3671" s="316" t="s">
        <v>40645</v>
      </c>
      <c r="C3671" s="316" t="s">
        <v>35763</v>
      </c>
      <c r="D3671" s="591" t="s">
        <v>440</v>
      </c>
    </row>
    <row r="3672" spans="1:4" x14ac:dyDescent="0.2">
      <c r="A3672" s="316">
        <v>39422</v>
      </c>
      <c r="B3672" s="316" t="s">
        <v>40646</v>
      </c>
      <c r="C3672" s="316" t="s">
        <v>35763</v>
      </c>
      <c r="D3672" s="591" t="s">
        <v>13401</v>
      </c>
    </row>
    <row r="3673" spans="1:4" x14ac:dyDescent="0.2">
      <c r="A3673" s="316">
        <v>39423</v>
      </c>
      <c r="B3673" s="316" t="s">
        <v>40647</v>
      </c>
      <c r="C3673" s="316" t="s">
        <v>35763</v>
      </c>
      <c r="D3673" s="591" t="s">
        <v>217</v>
      </c>
    </row>
    <row r="3674" spans="1:4" x14ac:dyDescent="0.2">
      <c r="A3674" s="316">
        <v>39426</v>
      </c>
      <c r="B3674" s="316" t="s">
        <v>40648</v>
      </c>
      <c r="C3674" s="316" t="s">
        <v>35763</v>
      </c>
      <c r="D3674" s="591" t="s">
        <v>40481</v>
      </c>
    </row>
    <row r="3675" spans="1:4" x14ac:dyDescent="0.2">
      <c r="A3675" s="316">
        <v>39429</v>
      </c>
      <c r="B3675" s="316" t="s">
        <v>40649</v>
      </c>
      <c r="C3675" s="316" t="s">
        <v>35763</v>
      </c>
      <c r="D3675" s="591" t="s">
        <v>1164</v>
      </c>
    </row>
    <row r="3676" spans="1:4" x14ac:dyDescent="0.2">
      <c r="A3676" s="316">
        <v>39428</v>
      </c>
      <c r="B3676" s="316" t="s">
        <v>40650</v>
      </c>
      <c r="C3676" s="316" t="s">
        <v>35763</v>
      </c>
      <c r="D3676" s="591" t="s">
        <v>618</v>
      </c>
    </row>
    <row r="3677" spans="1:4" x14ac:dyDescent="0.2">
      <c r="A3677" s="316">
        <v>39572</v>
      </c>
      <c r="B3677" s="316" t="s">
        <v>40651</v>
      </c>
      <c r="C3677" s="316" t="s">
        <v>35763</v>
      </c>
      <c r="D3677" s="591" t="s">
        <v>2503</v>
      </c>
    </row>
    <row r="3678" spans="1:4" x14ac:dyDescent="0.2">
      <c r="A3678" s="316">
        <v>39570</v>
      </c>
      <c r="B3678" s="316" t="s">
        <v>40652</v>
      </c>
      <c r="C3678" s="316" t="s">
        <v>35763</v>
      </c>
      <c r="D3678" s="591" t="s">
        <v>292</v>
      </c>
    </row>
    <row r="3679" spans="1:4" x14ac:dyDescent="0.2">
      <c r="A3679" s="316">
        <v>39569</v>
      </c>
      <c r="B3679" s="316" t="s">
        <v>40653</v>
      </c>
      <c r="C3679" s="316" t="s">
        <v>35763</v>
      </c>
      <c r="D3679" s="591" t="s">
        <v>2779</v>
      </c>
    </row>
    <row r="3680" spans="1:4" x14ac:dyDescent="0.2">
      <c r="A3680" s="316">
        <v>11552</v>
      </c>
      <c r="B3680" s="316" t="s">
        <v>40654</v>
      </c>
      <c r="C3680" s="316" t="s">
        <v>35763</v>
      </c>
      <c r="D3680" s="591" t="s">
        <v>649</v>
      </c>
    </row>
    <row r="3681" spans="1:4" x14ac:dyDescent="0.2">
      <c r="A3681" s="316">
        <v>40598</v>
      </c>
      <c r="B3681" s="316" t="s">
        <v>40655</v>
      </c>
      <c r="C3681" s="316" t="s">
        <v>35818</v>
      </c>
      <c r="D3681" s="591" t="s">
        <v>13508</v>
      </c>
    </row>
    <row r="3682" spans="1:4" x14ac:dyDescent="0.2">
      <c r="A3682" s="316">
        <v>39029</v>
      </c>
      <c r="B3682" s="316" t="s">
        <v>40656</v>
      </c>
      <c r="C3682" s="316" t="s">
        <v>35763</v>
      </c>
      <c r="D3682" s="591" t="s">
        <v>800</v>
      </c>
    </row>
    <row r="3683" spans="1:4" x14ac:dyDescent="0.2">
      <c r="A3683" s="316">
        <v>39028</v>
      </c>
      <c r="B3683" s="316" t="s">
        <v>40657</v>
      </c>
      <c r="C3683" s="316" t="s">
        <v>35763</v>
      </c>
      <c r="D3683" s="591" t="s">
        <v>1324</v>
      </c>
    </row>
    <row r="3684" spans="1:4" x14ac:dyDescent="0.2">
      <c r="A3684" s="316">
        <v>39328</v>
      </c>
      <c r="B3684" s="316" t="s">
        <v>40658</v>
      </c>
      <c r="C3684" s="316" t="s">
        <v>35763</v>
      </c>
      <c r="D3684" s="591" t="s">
        <v>380</v>
      </c>
    </row>
    <row r="3685" spans="1:4" x14ac:dyDescent="0.2">
      <c r="A3685" s="316">
        <v>38541</v>
      </c>
      <c r="B3685" s="316" t="s">
        <v>40659</v>
      </c>
      <c r="C3685" s="316" t="s">
        <v>35729</v>
      </c>
      <c r="D3685" s="591" t="s">
        <v>23865</v>
      </c>
    </row>
    <row r="3686" spans="1:4" x14ac:dyDescent="0.2">
      <c r="A3686" s="316">
        <v>38542</v>
      </c>
      <c r="B3686" s="316" t="s">
        <v>40660</v>
      </c>
      <c r="C3686" s="316" t="s">
        <v>35729</v>
      </c>
      <c r="D3686" s="591" t="s">
        <v>23867</v>
      </c>
    </row>
    <row r="3687" spans="1:4" x14ac:dyDescent="0.2">
      <c r="A3687" s="316">
        <v>38543</v>
      </c>
      <c r="B3687" s="316" t="s">
        <v>40661</v>
      </c>
      <c r="C3687" s="316" t="s">
        <v>35729</v>
      </c>
      <c r="D3687" s="591" t="s">
        <v>23869</v>
      </c>
    </row>
    <row r="3688" spans="1:4" x14ac:dyDescent="0.2">
      <c r="A3688" s="316">
        <v>40406</v>
      </c>
      <c r="B3688" s="316" t="s">
        <v>40662</v>
      </c>
      <c r="C3688" s="316" t="s">
        <v>35729</v>
      </c>
      <c r="D3688" s="591" t="s">
        <v>40663</v>
      </c>
    </row>
    <row r="3689" spans="1:4" x14ac:dyDescent="0.2">
      <c r="A3689" s="316">
        <v>40789</v>
      </c>
      <c r="B3689" s="316" t="s">
        <v>40664</v>
      </c>
      <c r="C3689" s="316" t="s">
        <v>35729</v>
      </c>
      <c r="D3689" s="591" t="s">
        <v>40665</v>
      </c>
    </row>
    <row r="3690" spans="1:4" x14ac:dyDescent="0.2">
      <c r="A3690" s="316">
        <v>40791</v>
      </c>
      <c r="B3690" s="316" t="s">
        <v>40666</v>
      </c>
      <c r="C3690" s="316" t="s">
        <v>35729</v>
      </c>
      <c r="D3690" s="591" t="s">
        <v>40667</v>
      </c>
    </row>
    <row r="3691" spans="1:4" x14ac:dyDescent="0.2">
      <c r="A3691" s="316">
        <v>11651</v>
      </c>
      <c r="B3691" s="316" t="s">
        <v>40668</v>
      </c>
      <c r="C3691" s="316" t="s">
        <v>35729</v>
      </c>
      <c r="D3691" s="591" t="s">
        <v>40669</v>
      </c>
    </row>
    <row r="3692" spans="1:4" x14ac:dyDescent="0.2">
      <c r="A3692" s="316">
        <v>42002</v>
      </c>
      <c r="B3692" s="316" t="s">
        <v>40670</v>
      </c>
      <c r="C3692" s="316" t="s">
        <v>35729</v>
      </c>
      <c r="D3692" s="591" t="s">
        <v>23879</v>
      </c>
    </row>
    <row r="3693" spans="1:4" x14ac:dyDescent="0.2">
      <c r="A3693" s="316">
        <v>40435</v>
      </c>
      <c r="B3693" s="316" t="s">
        <v>40671</v>
      </c>
      <c r="C3693" s="316" t="s">
        <v>35729</v>
      </c>
      <c r="D3693" s="591" t="s">
        <v>23881</v>
      </c>
    </row>
    <row r="3694" spans="1:4" x14ac:dyDescent="0.2">
      <c r="A3694" s="316">
        <v>39012</v>
      </c>
      <c r="B3694" s="316" t="s">
        <v>40672</v>
      </c>
      <c r="C3694" s="316" t="s">
        <v>35729</v>
      </c>
      <c r="D3694" s="591" t="s">
        <v>23883</v>
      </c>
    </row>
    <row r="3695" spans="1:4" x14ac:dyDescent="0.2">
      <c r="A3695" s="316">
        <v>13617</v>
      </c>
      <c r="B3695" s="316" t="s">
        <v>40673</v>
      </c>
      <c r="C3695" s="316" t="s">
        <v>35729</v>
      </c>
      <c r="D3695" s="591" t="s">
        <v>40674</v>
      </c>
    </row>
    <row r="3696" spans="1:4" x14ac:dyDescent="0.2">
      <c r="A3696" s="316">
        <v>5327</v>
      </c>
      <c r="B3696" s="316" t="s">
        <v>40675</v>
      </c>
      <c r="C3696" s="316" t="s">
        <v>35818</v>
      </c>
      <c r="D3696" s="591" t="s">
        <v>40676</v>
      </c>
    </row>
    <row r="3697" spans="1:4" x14ac:dyDescent="0.2">
      <c r="A3697" s="316">
        <v>35274</v>
      </c>
      <c r="B3697" s="316" t="s">
        <v>40677</v>
      </c>
      <c r="C3697" s="316" t="s">
        <v>35763</v>
      </c>
      <c r="D3697" s="591" t="s">
        <v>40126</v>
      </c>
    </row>
    <row r="3698" spans="1:4" x14ac:dyDescent="0.2">
      <c r="A3698" s="316">
        <v>35275</v>
      </c>
      <c r="B3698" s="316" t="s">
        <v>40678</v>
      </c>
      <c r="C3698" s="316" t="s">
        <v>35763</v>
      </c>
      <c r="D3698" s="591" t="s">
        <v>40679</v>
      </c>
    </row>
    <row r="3699" spans="1:4" x14ac:dyDescent="0.2">
      <c r="A3699" s="316">
        <v>35276</v>
      </c>
      <c r="B3699" s="316" t="s">
        <v>40680</v>
      </c>
      <c r="C3699" s="316" t="s">
        <v>35763</v>
      </c>
      <c r="D3699" s="591" t="s">
        <v>40681</v>
      </c>
    </row>
    <row r="3700" spans="1:4" x14ac:dyDescent="0.2">
      <c r="A3700" s="316">
        <v>38386</v>
      </c>
      <c r="B3700" s="316" t="s">
        <v>40682</v>
      </c>
      <c r="C3700" s="316" t="s">
        <v>35729</v>
      </c>
      <c r="D3700" s="591" t="s">
        <v>812</v>
      </c>
    </row>
    <row r="3701" spans="1:4" x14ac:dyDescent="0.2">
      <c r="A3701" s="316">
        <v>11091</v>
      </c>
      <c r="B3701" s="316" t="s">
        <v>40683</v>
      </c>
      <c r="C3701" s="316" t="s">
        <v>35729</v>
      </c>
      <c r="D3701" s="591" t="s">
        <v>285</v>
      </c>
    </row>
    <row r="3702" spans="1:4" x14ac:dyDescent="0.2">
      <c r="A3702" s="316">
        <v>37586</v>
      </c>
      <c r="B3702" s="316" t="s">
        <v>40684</v>
      </c>
      <c r="C3702" s="316" t="s">
        <v>38774</v>
      </c>
      <c r="D3702" s="591" t="s">
        <v>40685</v>
      </c>
    </row>
    <row r="3703" spans="1:4" x14ac:dyDescent="0.2">
      <c r="A3703" s="316">
        <v>37395</v>
      </c>
      <c r="B3703" s="316" t="s">
        <v>40686</v>
      </c>
      <c r="C3703" s="316" t="s">
        <v>38774</v>
      </c>
      <c r="D3703" s="591" t="s">
        <v>4442</v>
      </c>
    </row>
    <row r="3704" spans="1:4" x14ac:dyDescent="0.2">
      <c r="A3704" s="316">
        <v>14147</v>
      </c>
      <c r="B3704" s="316" t="s">
        <v>40687</v>
      </c>
      <c r="C3704" s="316" t="s">
        <v>38774</v>
      </c>
      <c r="D3704" s="591" t="s">
        <v>14834</v>
      </c>
    </row>
    <row r="3705" spans="1:4" x14ac:dyDescent="0.2">
      <c r="A3705" s="316">
        <v>37396</v>
      </c>
      <c r="B3705" s="316" t="s">
        <v>40688</v>
      </c>
      <c r="C3705" s="316" t="s">
        <v>38774</v>
      </c>
      <c r="D3705" s="591" t="s">
        <v>21557</v>
      </c>
    </row>
    <row r="3706" spans="1:4" x14ac:dyDescent="0.2">
      <c r="A3706" s="316">
        <v>37397</v>
      </c>
      <c r="B3706" s="316" t="s">
        <v>40689</v>
      </c>
      <c r="C3706" s="316" t="s">
        <v>38774</v>
      </c>
      <c r="D3706" s="591" t="s">
        <v>27067</v>
      </c>
    </row>
    <row r="3707" spans="1:4" x14ac:dyDescent="0.2">
      <c r="A3707" s="316">
        <v>11559</v>
      </c>
      <c r="B3707" s="316" t="s">
        <v>40690</v>
      </c>
      <c r="C3707" s="316" t="s">
        <v>35729</v>
      </c>
      <c r="D3707" s="591" t="s">
        <v>873</v>
      </c>
    </row>
    <row r="3708" spans="1:4" x14ac:dyDescent="0.2">
      <c r="A3708" s="316">
        <v>444</v>
      </c>
      <c r="B3708" s="316" t="s">
        <v>40691</v>
      </c>
      <c r="C3708" s="316" t="s">
        <v>35729</v>
      </c>
      <c r="D3708" s="591" t="s">
        <v>2862</v>
      </c>
    </row>
    <row r="3709" spans="1:4" x14ac:dyDescent="0.2">
      <c r="A3709" s="316">
        <v>445</v>
      </c>
      <c r="B3709" s="316" t="s">
        <v>40692</v>
      </c>
      <c r="C3709" s="316" t="s">
        <v>35729</v>
      </c>
      <c r="D3709" s="591" t="s">
        <v>1064</v>
      </c>
    </row>
    <row r="3710" spans="1:4" x14ac:dyDescent="0.2">
      <c r="A3710" s="316">
        <v>4783</v>
      </c>
      <c r="B3710" s="316" t="s">
        <v>40693</v>
      </c>
      <c r="C3710" s="316" t="s">
        <v>35749</v>
      </c>
      <c r="D3710" s="591" t="s">
        <v>17496</v>
      </c>
    </row>
    <row r="3711" spans="1:4" x14ac:dyDescent="0.2">
      <c r="A3711" s="316">
        <v>41079</v>
      </c>
      <c r="B3711" s="316" t="s">
        <v>40694</v>
      </c>
      <c r="C3711" s="316" t="s">
        <v>35979</v>
      </c>
      <c r="D3711" s="591" t="s">
        <v>37248</v>
      </c>
    </row>
    <row r="3712" spans="1:4" x14ac:dyDescent="0.2">
      <c r="A3712" s="316">
        <v>12874</v>
      </c>
      <c r="B3712" s="316" t="s">
        <v>40695</v>
      </c>
      <c r="C3712" s="316" t="s">
        <v>35749</v>
      </c>
      <c r="D3712" s="591" t="s">
        <v>17933</v>
      </c>
    </row>
    <row r="3713" spans="1:4" x14ac:dyDescent="0.2">
      <c r="A3713" s="316">
        <v>41082</v>
      </c>
      <c r="B3713" s="316" t="s">
        <v>40696</v>
      </c>
      <c r="C3713" s="316" t="s">
        <v>35979</v>
      </c>
      <c r="D3713" s="591" t="s">
        <v>40697</v>
      </c>
    </row>
    <row r="3714" spans="1:4" x14ac:dyDescent="0.2">
      <c r="A3714" s="316">
        <v>4785</v>
      </c>
      <c r="B3714" s="316" t="s">
        <v>40698</v>
      </c>
      <c r="C3714" s="316" t="s">
        <v>35749</v>
      </c>
      <c r="D3714" s="591" t="s">
        <v>875</v>
      </c>
    </row>
    <row r="3715" spans="1:4" x14ac:dyDescent="0.2">
      <c r="A3715" s="316">
        <v>41081</v>
      </c>
      <c r="B3715" s="316" t="s">
        <v>40699</v>
      </c>
      <c r="C3715" s="316" t="s">
        <v>35979</v>
      </c>
      <c r="D3715" s="591" t="s">
        <v>40700</v>
      </c>
    </row>
    <row r="3716" spans="1:4" x14ac:dyDescent="0.2">
      <c r="A3716" s="316">
        <v>4801</v>
      </c>
      <c r="B3716" s="316" t="s">
        <v>40701</v>
      </c>
      <c r="C3716" s="316" t="s">
        <v>35746</v>
      </c>
      <c r="D3716" s="591" t="s">
        <v>4879</v>
      </c>
    </row>
    <row r="3717" spans="1:4" x14ac:dyDescent="0.2">
      <c r="A3717" s="316">
        <v>4794</v>
      </c>
      <c r="B3717" s="316" t="s">
        <v>40702</v>
      </c>
      <c r="C3717" s="316" t="s">
        <v>35746</v>
      </c>
      <c r="D3717" s="591" t="s">
        <v>40703</v>
      </c>
    </row>
    <row r="3718" spans="1:4" x14ac:dyDescent="0.2">
      <c r="A3718" s="316">
        <v>4796</v>
      </c>
      <c r="B3718" s="316" t="s">
        <v>40704</v>
      </c>
      <c r="C3718" s="316" t="s">
        <v>35746</v>
      </c>
      <c r="D3718" s="591" t="s">
        <v>22657</v>
      </c>
    </row>
    <row r="3719" spans="1:4" x14ac:dyDescent="0.2">
      <c r="A3719" s="316">
        <v>4800</v>
      </c>
      <c r="B3719" s="316" t="s">
        <v>40705</v>
      </c>
      <c r="C3719" s="316" t="s">
        <v>35746</v>
      </c>
      <c r="D3719" s="591" t="s">
        <v>31969</v>
      </c>
    </row>
    <row r="3720" spans="1:4" x14ac:dyDescent="0.2">
      <c r="A3720" s="316">
        <v>4795</v>
      </c>
      <c r="B3720" s="316" t="s">
        <v>40706</v>
      </c>
      <c r="C3720" s="316" t="s">
        <v>35746</v>
      </c>
      <c r="D3720" s="591" t="s">
        <v>40707</v>
      </c>
    </row>
    <row r="3721" spans="1:4" x14ac:dyDescent="0.2">
      <c r="A3721" s="316">
        <v>39694</v>
      </c>
      <c r="B3721" s="316" t="s">
        <v>40708</v>
      </c>
      <c r="C3721" s="316" t="s">
        <v>35746</v>
      </c>
      <c r="D3721" s="591" t="s">
        <v>40709</v>
      </c>
    </row>
    <row r="3722" spans="1:4" x14ac:dyDescent="0.2">
      <c r="A3722" s="316">
        <v>1292</v>
      </c>
      <c r="B3722" s="316" t="s">
        <v>40710</v>
      </c>
      <c r="C3722" s="316" t="s">
        <v>35746</v>
      </c>
      <c r="D3722" s="591" t="s">
        <v>40711</v>
      </c>
    </row>
    <row r="3723" spans="1:4" x14ac:dyDescent="0.2">
      <c r="A3723" s="316">
        <v>1287</v>
      </c>
      <c r="B3723" s="316" t="s">
        <v>40712</v>
      </c>
      <c r="C3723" s="316" t="s">
        <v>35746</v>
      </c>
      <c r="D3723" s="591" t="s">
        <v>26113</v>
      </c>
    </row>
    <row r="3724" spans="1:4" x14ac:dyDescent="0.2">
      <c r="A3724" s="316">
        <v>1297</v>
      </c>
      <c r="B3724" s="316" t="s">
        <v>40713</v>
      </c>
      <c r="C3724" s="316" t="s">
        <v>35746</v>
      </c>
      <c r="D3724" s="591" t="s">
        <v>4776</v>
      </c>
    </row>
    <row r="3725" spans="1:4" x14ac:dyDescent="0.2">
      <c r="A3725" s="316">
        <v>4786</v>
      </c>
      <c r="B3725" s="316" t="s">
        <v>40714</v>
      </c>
      <c r="C3725" s="316" t="s">
        <v>35746</v>
      </c>
      <c r="D3725" s="591" t="s">
        <v>1121</v>
      </c>
    </row>
    <row r="3726" spans="1:4" x14ac:dyDescent="0.2">
      <c r="A3726" s="316">
        <v>10840</v>
      </c>
      <c r="B3726" s="316" t="s">
        <v>40715</v>
      </c>
      <c r="C3726" s="316" t="s">
        <v>35746</v>
      </c>
      <c r="D3726" s="591" t="s">
        <v>13765</v>
      </c>
    </row>
    <row r="3727" spans="1:4" x14ac:dyDescent="0.2">
      <c r="A3727" s="316">
        <v>10841</v>
      </c>
      <c r="B3727" s="316" t="s">
        <v>40716</v>
      </c>
      <c r="C3727" s="316" t="s">
        <v>35746</v>
      </c>
      <c r="D3727" s="591" t="s">
        <v>40717</v>
      </c>
    </row>
    <row r="3728" spans="1:4" x14ac:dyDescent="0.2">
      <c r="A3728" s="316">
        <v>25980</v>
      </c>
      <c r="B3728" s="316" t="s">
        <v>40718</v>
      </c>
      <c r="C3728" s="316" t="s">
        <v>35746</v>
      </c>
      <c r="D3728" s="591" t="s">
        <v>40719</v>
      </c>
    </row>
    <row r="3729" spans="1:4" x14ac:dyDescent="0.2">
      <c r="A3729" s="316">
        <v>10842</v>
      </c>
      <c r="B3729" s="316" t="s">
        <v>40720</v>
      </c>
      <c r="C3729" s="316" t="s">
        <v>35746</v>
      </c>
      <c r="D3729" s="591" t="s">
        <v>40721</v>
      </c>
    </row>
    <row r="3730" spans="1:4" x14ac:dyDescent="0.2">
      <c r="A3730" s="316">
        <v>21108</v>
      </c>
      <c r="B3730" s="316" t="s">
        <v>40722</v>
      </c>
      <c r="C3730" s="316" t="s">
        <v>35746</v>
      </c>
      <c r="D3730" s="591" t="s">
        <v>40723</v>
      </c>
    </row>
    <row r="3731" spans="1:4" x14ac:dyDescent="0.2">
      <c r="A3731" s="316">
        <v>38180</v>
      </c>
      <c r="B3731" s="316" t="s">
        <v>40724</v>
      </c>
      <c r="C3731" s="316" t="s">
        <v>35746</v>
      </c>
      <c r="D3731" s="591" t="s">
        <v>38536</v>
      </c>
    </row>
    <row r="3732" spans="1:4" x14ac:dyDescent="0.2">
      <c r="A3732" s="316">
        <v>40648</v>
      </c>
      <c r="B3732" s="316" t="s">
        <v>40725</v>
      </c>
      <c r="C3732" s="316" t="s">
        <v>35746</v>
      </c>
      <c r="D3732" s="591" t="s">
        <v>13937</v>
      </c>
    </row>
    <row r="3733" spans="1:4" x14ac:dyDescent="0.2">
      <c r="A3733" s="316">
        <v>40649</v>
      </c>
      <c r="B3733" s="316" t="s">
        <v>40726</v>
      </c>
      <c r="C3733" s="316" t="s">
        <v>35746</v>
      </c>
      <c r="D3733" s="591" t="s">
        <v>920</v>
      </c>
    </row>
    <row r="3734" spans="1:4" x14ac:dyDescent="0.2">
      <c r="A3734" s="316">
        <v>40650</v>
      </c>
      <c r="B3734" s="316" t="s">
        <v>40727</v>
      </c>
      <c r="C3734" s="316" t="s">
        <v>35746</v>
      </c>
      <c r="D3734" s="591" t="s">
        <v>13938</v>
      </c>
    </row>
    <row r="3735" spans="1:4" x14ac:dyDescent="0.2">
      <c r="A3735" s="316">
        <v>40651</v>
      </c>
      <c r="B3735" s="316" t="s">
        <v>40728</v>
      </c>
      <c r="C3735" s="316" t="s">
        <v>35746</v>
      </c>
      <c r="D3735" s="591" t="s">
        <v>13939</v>
      </c>
    </row>
    <row r="3736" spans="1:4" x14ac:dyDescent="0.2">
      <c r="A3736" s="316">
        <v>40652</v>
      </c>
      <c r="B3736" s="316" t="s">
        <v>40729</v>
      </c>
      <c r="C3736" s="316" t="s">
        <v>35746</v>
      </c>
      <c r="D3736" s="591" t="s">
        <v>13935</v>
      </c>
    </row>
    <row r="3737" spans="1:4" x14ac:dyDescent="0.2">
      <c r="A3737" s="316">
        <v>40647</v>
      </c>
      <c r="B3737" s="316" t="s">
        <v>40730</v>
      </c>
      <c r="C3737" s="316" t="s">
        <v>35746</v>
      </c>
      <c r="D3737" s="591" t="s">
        <v>13940</v>
      </c>
    </row>
    <row r="3738" spans="1:4" x14ac:dyDescent="0.2">
      <c r="A3738" s="316">
        <v>40653</v>
      </c>
      <c r="B3738" s="316" t="s">
        <v>40731</v>
      </c>
      <c r="C3738" s="316" t="s">
        <v>35746</v>
      </c>
      <c r="D3738" s="591" t="s">
        <v>538</v>
      </c>
    </row>
    <row r="3739" spans="1:4" x14ac:dyDescent="0.2">
      <c r="A3739" s="316">
        <v>36178</v>
      </c>
      <c r="B3739" s="316" t="s">
        <v>40732</v>
      </c>
      <c r="C3739" s="316" t="s">
        <v>35729</v>
      </c>
      <c r="D3739" s="591" t="s">
        <v>235</v>
      </c>
    </row>
    <row r="3740" spans="1:4" x14ac:dyDescent="0.2">
      <c r="A3740" s="316">
        <v>38195</v>
      </c>
      <c r="B3740" s="316" t="s">
        <v>40733</v>
      </c>
      <c r="C3740" s="316" t="s">
        <v>35746</v>
      </c>
      <c r="D3740" s="591" t="s">
        <v>40734</v>
      </c>
    </row>
    <row r="3741" spans="1:4" x14ac:dyDescent="0.2">
      <c r="A3741" s="316">
        <v>38181</v>
      </c>
      <c r="B3741" s="316" t="s">
        <v>40735</v>
      </c>
      <c r="C3741" s="316" t="s">
        <v>35746</v>
      </c>
      <c r="D3741" s="591" t="s">
        <v>40736</v>
      </c>
    </row>
    <row r="3742" spans="1:4" x14ac:dyDescent="0.2">
      <c r="A3742" s="316">
        <v>38182</v>
      </c>
      <c r="B3742" s="316" t="s">
        <v>40737</v>
      </c>
      <c r="C3742" s="316" t="s">
        <v>35746</v>
      </c>
      <c r="D3742" s="591" t="s">
        <v>40738</v>
      </c>
    </row>
    <row r="3743" spans="1:4" x14ac:dyDescent="0.2">
      <c r="A3743" s="316">
        <v>38186</v>
      </c>
      <c r="B3743" s="316" t="s">
        <v>40739</v>
      </c>
      <c r="C3743" s="316" t="s">
        <v>35746</v>
      </c>
      <c r="D3743" s="591" t="s">
        <v>40740</v>
      </c>
    </row>
    <row r="3744" spans="1:4" x14ac:dyDescent="0.2">
      <c r="A3744" s="316">
        <v>38185</v>
      </c>
      <c r="B3744" s="316" t="s">
        <v>40741</v>
      </c>
      <c r="C3744" s="316" t="s">
        <v>35746</v>
      </c>
      <c r="D3744" s="591" t="s">
        <v>40742</v>
      </c>
    </row>
    <row r="3745" spans="1:4" x14ac:dyDescent="0.2">
      <c r="A3745" s="316">
        <v>40654</v>
      </c>
      <c r="B3745" s="316" t="s">
        <v>40743</v>
      </c>
      <c r="C3745" s="316" t="s">
        <v>35746</v>
      </c>
      <c r="D3745" s="591" t="s">
        <v>13942</v>
      </c>
    </row>
    <row r="3746" spans="1:4" x14ac:dyDescent="0.2">
      <c r="A3746" s="316">
        <v>25981</v>
      </c>
      <c r="B3746" s="316" t="s">
        <v>40744</v>
      </c>
      <c r="C3746" s="316" t="s">
        <v>35746</v>
      </c>
      <c r="D3746" s="591" t="s">
        <v>40745</v>
      </c>
    </row>
    <row r="3747" spans="1:4" x14ac:dyDescent="0.2">
      <c r="A3747" s="316">
        <v>4822</v>
      </c>
      <c r="B3747" s="316" t="s">
        <v>40746</v>
      </c>
      <c r="C3747" s="316" t="s">
        <v>35746</v>
      </c>
      <c r="D3747" s="591" t="s">
        <v>40747</v>
      </c>
    </row>
    <row r="3748" spans="1:4" x14ac:dyDescent="0.2">
      <c r="A3748" s="316">
        <v>4818</v>
      </c>
      <c r="B3748" s="316" t="s">
        <v>40748</v>
      </c>
      <c r="C3748" s="316" t="s">
        <v>35746</v>
      </c>
      <c r="D3748" s="591" t="s">
        <v>40749</v>
      </c>
    </row>
    <row r="3749" spans="1:4" x14ac:dyDescent="0.2">
      <c r="A3749" s="316">
        <v>39567</v>
      </c>
      <c r="B3749" s="316" t="s">
        <v>40750</v>
      </c>
      <c r="C3749" s="316" t="s">
        <v>35746</v>
      </c>
      <c r="D3749" s="591" t="s">
        <v>32642</v>
      </c>
    </row>
    <row r="3750" spans="1:4" x14ac:dyDescent="0.2">
      <c r="A3750" s="316">
        <v>39566</v>
      </c>
      <c r="B3750" s="316" t="s">
        <v>40751</v>
      </c>
      <c r="C3750" s="316" t="s">
        <v>35746</v>
      </c>
      <c r="D3750" s="591" t="s">
        <v>40752</v>
      </c>
    </row>
    <row r="3751" spans="1:4" x14ac:dyDescent="0.2">
      <c r="A3751" s="316">
        <v>11062</v>
      </c>
      <c r="B3751" s="316" t="s">
        <v>40753</v>
      </c>
      <c r="C3751" s="316" t="s">
        <v>35746</v>
      </c>
      <c r="D3751" s="591" t="s">
        <v>17738</v>
      </c>
    </row>
    <row r="3752" spans="1:4" x14ac:dyDescent="0.2">
      <c r="A3752" s="316">
        <v>11063</v>
      </c>
      <c r="B3752" s="316" t="s">
        <v>40754</v>
      </c>
      <c r="C3752" s="316" t="s">
        <v>35746</v>
      </c>
      <c r="D3752" s="591" t="s">
        <v>30398</v>
      </c>
    </row>
    <row r="3753" spans="1:4" x14ac:dyDescent="0.2">
      <c r="A3753" s="316">
        <v>13521</v>
      </c>
      <c r="B3753" s="316" t="s">
        <v>40755</v>
      </c>
      <c r="C3753" s="316" t="s">
        <v>35729</v>
      </c>
      <c r="D3753" s="591" t="s">
        <v>13944</v>
      </c>
    </row>
    <row r="3754" spans="1:4" x14ac:dyDescent="0.2">
      <c r="A3754" s="316">
        <v>10851</v>
      </c>
      <c r="B3754" s="316" t="s">
        <v>40756</v>
      </c>
      <c r="C3754" s="316" t="s">
        <v>35729</v>
      </c>
      <c r="D3754" s="591" t="s">
        <v>7585</v>
      </c>
    </row>
    <row r="3755" spans="1:4" x14ac:dyDescent="0.2">
      <c r="A3755" s="316">
        <v>39515</v>
      </c>
      <c r="B3755" s="316" t="s">
        <v>40757</v>
      </c>
      <c r="C3755" s="316" t="s">
        <v>35729</v>
      </c>
      <c r="D3755" s="591" t="s">
        <v>2938</v>
      </c>
    </row>
    <row r="3756" spans="1:4" x14ac:dyDescent="0.2">
      <c r="A3756" s="316">
        <v>39516</v>
      </c>
      <c r="B3756" s="316" t="s">
        <v>40758</v>
      </c>
      <c r="C3756" s="316" t="s">
        <v>35729</v>
      </c>
      <c r="D3756" s="591" t="s">
        <v>37942</v>
      </c>
    </row>
    <row r="3757" spans="1:4" x14ac:dyDescent="0.2">
      <c r="A3757" s="316">
        <v>39514</v>
      </c>
      <c r="B3757" s="316" t="s">
        <v>40759</v>
      </c>
      <c r="C3757" s="316" t="s">
        <v>35729</v>
      </c>
      <c r="D3757" s="591" t="s">
        <v>1477</v>
      </c>
    </row>
    <row r="3758" spans="1:4" x14ac:dyDescent="0.2">
      <c r="A3758" s="316">
        <v>4812</v>
      </c>
      <c r="B3758" s="316" t="s">
        <v>40760</v>
      </c>
      <c r="C3758" s="316" t="s">
        <v>35746</v>
      </c>
      <c r="D3758" s="591" t="s">
        <v>634</v>
      </c>
    </row>
    <row r="3759" spans="1:4" x14ac:dyDescent="0.2">
      <c r="A3759" s="316">
        <v>10849</v>
      </c>
      <c r="B3759" s="316" t="s">
        <v>40761</v>
      </c>
      <c r="C3759" s="316" t="s">
        <v>35729</v>
      </c>
      <c r="D3759" s="591" t="s">
        <v>13945</v>
      </c>
    </row>
    <row r="3760" spans="1:4" x14ac:dyDescent="0.2">
      <c r="A3760" s="316">
        <v>10848</v>
      </c>
      <c r="B3760" s="316" t="s">
        <v>40762</v>
      </c>
      <c r="C3760" s="316" t="s">
        <v>35729</v>
      </c>
      <c r="D3760" s="591" t="s">
        <v>13946</v>
      </c>
    </row>
    <row r="3761" spans="1:4" x14ac:dyDescent="0.2">
      <c r="A3761" s="316">
        <v>4813</v>
      </c>
      <c r="B3761" s="316" t="s">
        <v>40763</v>
      </c>
      <c r="C3761" s="316" t="s">
        <v>35746</v>
      </c>
      <c r="D3761" s="591" t="s">
        <v>13947</v>
      </c>
    </row>
    <row r="3762" spans="1:4" x14ac:dyDescent="0.2">
      <c r="A3762" s="316">
        <v>37560</v>
      </c>
      <c r="B3762" s="316" t="s">
        <v>40764</v>
      </c>
      <c r="C3762" s="316" t="s">
        <v>35729</v>
      </c>
      <c r="D3762" s="591" t="s">
        <v>2235</v>
      </c>
    </row>
    <row r="3763" spans="1:4" x14ac:dyDescent="0.2">
      <c r="A3763" s="316">
        <v>37557</v>
      </c>
      <c r="B3763" s="316" t="s">
        <v>40765</v>
      </c>
      <c r="C3763" s="316" t="s">
        <v>35729</v>
      </c>
      <c r="D3763" s="591" t="s">
        <v>1249</v>
      </c>
    </row>
    <row r="3764" spans="1:4" x14ac:dyDescent="0.2">
      <c r="A3764" s="316">
        <v>37556</v>
      </c>
      <c r="B3764" s="316" t="s">
        <v>40766</v>
      </c>
      <c r="C3764" s="316" t="s">
        <v>35729</v>
      </c>
      <c r="D3764" s="591" t="s">
        <v>3090</v>
      </c>
    </row>
    <row r="3765" spans="1:4" x14ac:dyDescent="0.2">
      <c r="A3765" s="316">
        <v>37559</v>
      </c>
      <c r="B3765" s="316" t="s">
        <v>40767</v>
      </c>
      <c r="C3765" s="316" t="s">
        <v>35729</v>
      </c>
      <c r="D3765" s="591" t="s">
        <v>32016</v>
      </c>
    </row>
    <row r="3766" spans="1:4" x14ac:dyDescent="0.2">
      <c r="A3766" s="316">
        <v>37539</v>
      </c>
      <c r="B3766" s="316" t="s">
        <v>40768</v>
      </c>
      <c r="C3766" s="316" t="s">
        <v>35729</v>
      </c>
      <c r="D3766" s="591" t="s">
        <v>624</v>
      </c>
    </row>
    <row r="3767" spans="1:4" x14ac:dyDescent="0.2">
      <c r="A3767" s="316">
        <v>37558</v>
      </c>
      <c r="B3767" s="316" t="s">
        <v>40769</v>
      </c>
      <c r="C3767" s="316" t="s">
        <v>35729</v>
      </c>
      <c r="D3767" s="591" t="s">
        <v>18849</v>
      </c>
    </row>
    <row r="3768" spans="1:4" x14ac:dyDescent="0.2">
      <c r="A3768" s="316">
        <v>34723</v>
      </c>
      <c r="B3768" s="316" t="s">
        <v>40770</v>
      </c>
      <c r="C3768" s="316" t="s">
        <v>35746</v>
      </c>
      <c r="D3768" s="591" t="s">
        <v>13763</v>
      </c>
    </row>
    <row r="3769" spans="1:4" x14ac:dyDescent="0.2">
      <c r="A3769" s="316">
        <v>34721</v>
      </c>
      <c r="B3769" s="316" t="s">
        <v>40771</v>
      </c>
      <c r="C3769" s="316" t="s">
        <v>35746</v>
      </c>
      <c r="D3769" s="591" t="s">
        <v>13950</v>
      </c>
    </row>
    <row r="3770" spans="1:4" x14ac:dyDescent="0.2">
      <c r="A3770" s="316">
        <v>4309</v>
      </c>
      <c r="B3770" s="316" t="s">
        <v>40772</v>
      </c>
      <c r="C3770" s="316" t="s">
        <v>35729</v>
      </c>
      <c r="D3770" s="591" t="s">
        <v>905</v>
      </c>
    </row>
    <row r="3771" spans="1:4" x14ac:dyDescent="0.2">
      <c r="A3771" s="316">
        <v>4307</v>
      </c>
      <c r="B3771" s="316" t="s">
        <v>40773</v>
      </c>
      <c r="C3771" s="316" t="s">
        <v>35729</v>
      </c>
      <c r="D3771" s="591" t="s">
        <v>4752</v>
      </c>
    </row>
    <row r="3772" spans="1:4" x14ac:dyDescent="0.2">
      <c r="A3772" s="316">
        <v>10850</v>
      </c>
      <c r="B3772" s="316" t="s">
        <v>40774</v>
      </c>
      <c r="C3772" s="316" t="s">
        <v>35729</v>
      </c>
      <c r="D3772" s="591" t="s">
        <v>494</v>
      </c>
    </row>
    <row r="3773" spans="1:4" x14ac:dyDescent="0.2">
      <c r="A3773" s="316">
        <v>42438</v>
      </c>
      <c r="B3773" s="316" t="s">
        <v>40775</v>
      </c>
      <c r="C3773" s="316" t="s">
        <v>35729</v>
      </c>
      <c r="D3773" s="591" t="s">
        <v>40776</v>
      </c>
    </row>
    <row r="3774" spans="1:4" x14ac:dyDescent="0.2">
      <c r="A3774" s="316">
        <v>4792</v>
      </c>
      <c r="B3774" s="316" t="s">
        <v>40777</v>
      </c>
      <c r="C3774" s="316" t="s">
        <v>35746</v>
      </c>
      <c r="D3774" s="591" t="s">
        <v>18361</v>
      </c>
    </row>
    <row r="3775" spans="1:4" x14ac:dyDescent="0.2">
      <c r="A3775" s="316">
        <v>4790</v>
      </c>
      <c r="B3775" s="316" t="s">
        <v>40778</v>
      </c>
      <c r="C3775" s="316" t="s">
        <v>35746</v>
      </c>
      <c r="D3775" s="591" t="s">
        <v>40779</v>
      </c>
    </row>
    <row r="3776" spans="1:4" x14ac:dyDescent="0.2">
      <c r="A3776" s="316">
        <v>40671</v>
      </c>
      <c r="B3776" s="316" t="s">
        <v>40780</v>
      </c>
      <c r="C3776" s="316" t="s">
        <v>35746</v>
      </c>
      <c r="D3776" s="591" t="s">
        <v>1615</v>
      </c>
    </row>
    <row r="3777" spans="1:4" x14ac:dyDescent="0.2">
      <c r="A3777" s="316">
        <v>7552</v>
      </c>
      <c r="B3777" s="316" t="s">
        <v>40781</v>
      </c>
      <c r="C3777" s="316" t="s">
        <v>35729</v>
      </c>
      <c r="D3777" s="591" t="s">
        <v>35437</v>
      </c>
    </row>
    <row r="3778" spans="1:4" x14ac:dyDescent="0.2">
      <c r="A3778" s="316">
        <v>4893</v>
      </c>
      <c r="B3778" s="316" t="s">
        <v>40782</v>
      </c>
      <c r="C3778" s="316" t="s">
        <v>35729</v>
      </c>
      <c r="D3778" s="591" t="s">
        <v>413</v>
      </c>
    </row>
    <row r="3779" spans="1:4" x14ac:dyDescent="0.2">
      <c r="A3779" s="316">
        <v>4894</v>
      </c>
      <c r="B3779" s="316" t="s">
        <v>40783</v>
      </c>
      <c r="C3779" s="316" t="s">
        <v>35729</v>
      </c>
      <c r="D3779" s="591" t="s">
        <v>18060</v>
      </c>
    </row>
    <row r="3780" spans="1:4" x14ac:dyDescent="0.2">
      <c r="A3780" s="316">
        <v>4888</v>
      </c>
      <c r="B3780" s="316" t="s">
        <v>40784</v>
      </c>
      <c r="C3780" s="316" t="s">
        <v>35729</v>
      </c>
      <c r="D3780" s="591" t="s">
        <v>411</v>
      </c>
    </row>
    <row r="3781" spans="1:4" x14ac:dyDescent="0.2">
      <c r="A3781" s="316">
        <v>4890</v>
      </c>
      <c r="B3781" s="316" t="s">
        <v>40785</v>
      </c>
      <c r="C3781" s="316" t="s">
        <v>35729</v>
      </c>
      <c r="D3781" s="591" t="s">
        <v>1627</v>
      </c>
    </row>
    <row r="3782" spans="1:4" x14ac:dyDescent="0.2">
      <c r="A3782" s="316">
        <v>12411</v>
      </c>
      <c r="B3782" s="316" t="s">
        <v>40786</v>
      </c>
      <c r="C3782" s="316" t="s">
        <v>35729</v>
      </c>
      <c r="D3782" s="591" t="s">
        <v>40787</v>
      </c>
    </row>
    <row r="3783" spans="1:4" x14ac:dyDescent="0.2">
      <c r="A3783" s="316">
        <v>4891</v>
      </c>
      <c r="B3783" s="316" t="s">
        <v>40788</v>
      </c>
      <c r="C3783" s="316" t="s">
        <v>35729</v>
      </c>
      <c r="D3783" s="591" t="s">
        <v>16420</v>
      </c>
    </row>
    <row r="3784" spans="1:4" x14ac:dyDescent="0.2">
      <c r="A3784" s="316">
        <v>4889</v>
      </c>
      <c r="B3784" s="316" t="s">
        <v>40789</v>
      </c>
      <c r="C3784" s="316" t="s">
        <v>35729</v>
      </c>
      <c r="D3784" s="591" t="s">
        <v>1345</v>
      </c>
    </row>
    <row r="3785" spans="1:4" x14ac:dyDescent="0.2">
      <c r="A3785" s="316">
        <v>4892</v>
      </c>
      <c r="B3785" s="316" t="s">
        <v>40790</v>
      </c>
      <c r="C3785" s="316" t="s">
        <v>35729</v>
      </c>
      <c r="D3785" s="591" t="s">
        <v>5640</v>
      </c>
    </row>
    <row r="3786" spans="1:4" x14ac:dyDescent="0.2">
      <c r="A3786" s="316">
        <v>12412</v>
      </c>
      <c r="B3786" s="316" t="s">
        <v>40791</v>
      </c>
      <c r="C3786" s="316" t="s">
        <v>35729</v>
      </c>
      <c r="D3786" s="591" t="s">
        <v>33631</v>
      </c>
    </row>
    <row r="3787" spans="1:4" x14ac:dyDescent="0.2">
      <c r="A3787" s="316">
        <v>11073</v>
      </c>
      <c r="B3787" s="316" t="s">
        <v>40792</v>
      </c>
      <c r="C3787" s="316" t="s">
        <v>35729</v>
      </c>
      <c r="D3787" s="591" t="s">
        <v>1932</v>
      </c>
    </row>
    <row r="3788" spans="1:4" x14ac:dyDescent="0.2">
      <c r="A3788" s="316">
        <v>11071</v>
      </c>
      <c r="B3788" s="316" t="s">
        <v>40793</v>
      </c>
      <c r="C3788" s="316" t="s">
        <v>35729</v>
      </c>
      <c r="D3788" s="591" t="s">
        <v>1463</v>
      </c>
    </row>
    <row r="3789" spans="1:4" x14ac:dyDescent="0.2">
      <c r="A3789" s="316">
        <v>11072</v>
      </c>
      <c r="B3789" s="316" t="s">
        <v>40794</v>
      </c>
      <c r="C3789" s="316" t="s">
        <v>35729</v>
      </c>
      <c r="D3789" s="591" t="s">
        <v>1206</v>
      </c>
    </row>
    <row r="3790" spans="1:4" x14ac:dyDescent="0.2">
      <c r="A3790" s="316">
        <v>4895</v>
      </c>
      <c r="B3790" s="316" t="s">
        <v>40795</v>
      </c>
      <c r="C3790" s="316" t="s">
        <v>35729</v>
      </c>
      <c r="D3790" s="591" t="s">
        <v>1478</v>
      </c>
    </row>
    <row r="3791" spans="1:4" x14ac:dyDescent="0.2">
      <c r="A3791" s="316">
        <v>4907</v>
      </c>
      <c r="B3791" s="316" t="s">
        <v>40796</v>
      </c>
      <c r="C3791" s="316" t="s">
        <v>35729</v>
      </c>
      <c r="D3791" s="591" t="s">
        <v>40797</v>
      </c>
    </row>
    <row r="3792" spans="1:4" x14ac:dyDescent="0.2">
      <c r="A3792" s="316">
        <v>4902</v>
      </c>
      <c r="B3792" s="316" t="s">
        <v>40798</v>
      </c>
      <c r="C3792" s="316" t="s">
        <v>35729</v>
      </c>
      <c r="D3792" s="591" t="s">
        <v>14103</v>
      </c>
    </row>
    <row r="3793" spans="1:4" x14ac:dyDescent="0.2">
      <c r="A3793" s="316">
        <v>4908</v>
      </c>
      <c r="B3793" s="316" t="s">
        <v>40799</v>
      </c>
      <c r="C3793" s="316" t="s">
        <v>35729</v>
      </c>
      <c r="D3793" s="591" t="s">
        <v>18932</v>
      </c>
    </row>
    <row r="3794" spans="1:4" x14ac:dyDescent="0.2">
      <c r="A3794" s="316">
        <v>4909</v>
      </c>
      <c r="B3794" s="316" t="s">
        <v>40800</v>
      </c>
      <c r="C3794" s="316" t="s">
        <v>35729</v>
      </c>
      <c r="D3794" s="591" t="s">
        <v>40801</v>
      </c>
    </row>
    <row r="3795" spans="1:4" x14ac:dyDescent="0.2">
      <c r="A3795" s="316">
        <v>4903</v>
      </c>
      <c r="B3795" s="316" t="s">
        <v>40802</v>
      </c>
      <c r="C3795" s="316" t="s">
        <v>35729</v>
      </c>
      <c r="D3795" s="591" t="s">
        <v>40803</v>
      </c>
    </row>
    <row r="3796" spans="1:4" x14ac:dyDescent="0.2">
      <c r="A3796" s="316">
        <v>4897</v>
      </c>
      <c r="B3796" s="316" t="s">
        <v>40804</v>
      </c>
      <c r="C3796" s="316" t="s">
        <v>35729</v>
      </c>
      <c r="D3796" s="591" t="s">
        <v>529</v>
      </c>
    </row>
    <row r="3797" spans="1:4" x14ac:dyDescent="0.2">
      <c r="A3797" s="316">
        <v>4896</v>
      </c>
      <c r="B3797" s="316" t="s">
        <v>40805</v>
      </c>
      <c r="C3797" s="316" t="s">
        <v>35729</v>
      </c>
      <c r="D3797" s="591" t="s">
        <v>333</v>
      </c>
    </row>
    <row r="3798" spans="1:4" x14ac:dyDescent="0.2">
      <c r="A3798" s="316">
        <v>4900</v>
      </c>
      <c r="B3798" s="316" t="s">
        <v>40806</v>
      </c>
      <c r="C3798" s="316" t="s">
        <v>35729</v>
      </c>
      <c r="D3798" s="591" t="s">
        <v>23565</v>
      </c>
    </row>
    <row r="3799" spans="1:4" x14ac:dyDescent="0.2">
      <c r="A3799" s="316">
        <v>4898</v>
      </c>
      <c r="B3799" s="316" t="s">
        <v>40807</v>
      </c>
      <c r="C3799" s="316" t="s">
        <v>35729</v>
      </c>
      <c r="D3799" s="591" t="s">
        <v>21300</v>
      </c>
    </row>
    <row r="3800" spans="1:4" x14ac:dyDescent="0.2">
      <c r="A3800" s="316">
        <v>4899</v>
      </c>
      <c r="B3800" s="316" t="s">
        <v>40808</v>
      </c>
      <c r="C3800" s="316" t="s">
        <v>35729</v>
      </c>
      <c r="D3800" s="591" t="s">
        <v>808</v>
      </c>
    </row>
    <row r="3801" spans="1:4" x14ac:dyDescent="0.2">
      <c r="A3801" s="316">
        <v>11096</v>
      </c>
      <c r="B3801" s="316" t="s">
        <v>40809</v>
      </c>
      <c r="C3801" s="316" t="s">
        <v>35818</v>
      </c>
      <c r="D3801" s="591" t="s">
        <v>422</v>
      </c>
    </row>
    <row r="3802" spans="1:4" x14ac:dyDescent="0.2">
      <c r="A3802" s="316">
        <v>4741</v>
      </c>
      <c r="B3802" s="316" t="s">
        <v>40810</v>
      </c>
      <c r="C3802" s="316" t="s">
        <v>35975</v>
      </c>
      <c r="D3802" s="591" t="s">
        <v>21994</v>
      </c>
    </row>
    <row r="3803" spans="1:4" x14ac:dyDescent="0.2">
      <c r="A3803" s="316">
        <v>4752</v>
      </c>
      <c r="B3803" s="316" t="s">
        <v>40811</v>
      </c>
      <c r="C3803" s="316" t="s">
        <v>35749</v>
      </c>
      <c r="D3803" s="591" t="s">
        <v>795</v>
      </c>
    </row>
    <row r="3804" spans="1:4" x14ac:dyDescent="0.2">
      <c r="A3804" s="316">
        <v>41091</v>
      </c>
      <c r="B3804" s="316" t="s">
        <v>40812</v>
      </c>
      <c r="C3804" s="316" t="s">
        <v>35979</v>
      </c>
      <c r="D3804" s="591" t="s">
        <v>40813</v>
      </c>
    </row>
    <row r="3805" spans="1:4" x14ac:dyDescent="0.2">
      <c r="A3805" s="316">
        <v>13954</v>
      </c>
      <c r="B3805" s="316" t="s">
        <v>40814</v>
      </c>
      <c r="C3805" s="316" t="s">
        <v>35729</v>
      </c>
      <c r="D3805" s="591" t="s">
        <v>40815</v>
      </c>
    </row>
    <row r="3806" spans="1:4" x14ac:dyDescent="0.2">
      <c r="A3806" s="316">
        <v>3411</v>
      </c>
      <c r="B3806" s="316" t="s">
        <v>40816</v>
      </c>
      <c r="C3806" s="316" t="s">
        <v>35818</v>
      </c>
      <c r="D3806" s="591" t="s">
        <v>40817</v>
      </c>
    </row>
    <row r="3807" spans="1:4" x14ac:dyDescent="0.2">
      <c r="A3807" s="316">
        <v>39995</v>
      </c>
      <c r="B3807" s="316" t="s">
        <v>40818</v>
      </c>
      <c r="C3807" s="316" t="s">
        <v>35975</v>
      </c>
      <c r="D3807" s="591" t="s">
        <v>40819</v>
      </c>
    </row>
    <row r="3808" spans="1:4" x14ac:dyDescent="0.2">
      <c r="A3808" s="316">
        <v>11615</v>
      </c>
      <c r="B3808" s="316" t="s">
        <v>40820</v>
      </c>
      <c r="C3808" s="316" t="s">
        <v>35746</v>
      </c>
      <c r="D3808" s="591" t="s">
        <v>13653</v>
      </c>
    </row>
    <row r="3809" spans="1:4" x14ac:dyDescent="0.2">
      <c r="A3809" s="316">
        <v>3408</v>
      </c>
      <c r="B3809" s="316" t="s">
        <v>40821</v>
      </c>
      <c r="C3809" s="316" t="s">
        <v>35746</v>
      </c>
      <c r="D3809" s="591" t="s">
        <v>757</v>
      </c>
    </row>
    <row r="3810" spans="1:4" x14ac:dyDescent="0.2">
      <c r="A3810" s="316">
        <v>3409</v>
      </c>
      <c r="B3810" s="316" t="s">
        <v>40822</v>
      </c>
      <c r="C3810" s="316" t="s">
        <v>35746</v>
      </c>
      <c r="D3810" s="591" t="s">
        <v>5816</v>
      </c>
    </row>
    <row r="3811" spans="1:4" x14ac:dyDescent="0.2">
      <c r="A3811" s="316">
        <v>11427</v>
      </c>
      <c r="B3811" s="316" t="s">
        <v>40823</v>
      </c>
      <c r="C3811" s="316" t="s">
        <v>35818</v>
      </c>
      <c r="D3811" s="591" t="s">
        <v>40824</v>
      </c>
    </row>
    <row r="3812" spans="1:4" x14ac:dyDescent="0.2">
      <c r="A3812" s="316">
        <v>4491</v>
      </c>
      <c r="B3812" s="316" t="s">
        <v>40825</v>
      </c>
      <c r="C3812" s="316" t="s">
        <v>35763</v>
      </c>
      <c r="D3812" s="591" t="s">
        <v>761</v>
      </c>
    </row>
    <row r="3813" spans="1:4" x14ac:dyDescent="0.2">
      <c r="A3813" s="316">
        <v>26022</v>
      </c>
      <c r="B3813" s="316" t="s">
        <v>40826</v>
      </c>
      <c r="C3813" s="316" t="s">
        <v>35729</v>
      </c>
      <c r="D3813" s="591" t="s">
        <v>14583</v>
      </c>
    </row>
    <row r="3814" spans="1:4" x14ac:dyDescent="0.2">
      <c r="A3814" s="316">
        <v>421</v>
      </c>
      <c r="B3814" s="316" t="s">
        <v>40827</v>
      </c>
      <c r="C3814" s="316" t="s">
        <v>35729</v>
      </c>
      <c r="D3814" s="591" t="s">
        <v>871</v>
      </c>
    </row>
    <row r="3815" spans="1:4" x14ac:dyDescent="0.2">
      <c r="A3815" s="316">
        <v>12362</v>
      </c>
      <c r="B3815" s="316" t="s">
        <v>40828</v>
      </c>
      <c r="C3815" s="316" t="s">
        <v>35729</v>
      </c>
      <c r="D3815" s="591" t="s">
        <v>329</v>
      </c>
    </row>
    <row r="3816" spans="1:4" x14ac:dyDescent="0.2">
      <c r="A3816" s="316">
        <v>14148</v>
      </c>
      <c r="B3816" s="316" t="s">
        <v>40829</v>
      </c>
      <c r="C3816" s="316" t="s">
        <v>35729</v>
      </c>
      <c r="D3816" s="591" t="s">
        <v>237</v>
      </c>
    </row>
    <row r="3817" spans="1:4" x14ac:dyDescent="0.2">
      <c r="A3817" s="316">
        <v>4341</v>
      </c>
      <c r="B3817" s="316" t="s">
        <v>40830</v>
      </c>
      <c r="C3817" s="316" t="s">
        <v>35729</v>
      </c>
      <c r="D3817" s="591" t="s">
        <v>2577</v>
      </c>
    </row>
    <row r="3818" spans="1:4" x14ac:dyDescent="0.2">
      <c r="A3818" s="316">
        <v>4337</v>
      </c>
      <c r="B3818" s="316" t="s">
        <v>40831</v>
      </c>
      <c r="C3818" s="316" t="s">
        <v>35729</v>
      </c>
      <c r="D3818" s="591" t="s">
        <v>372</v>
      </c>
    </row>
    <row r="3819" spans="1:4" x14ac:dyDescent="0.2">
      <c r="A3819" s="316">
        <v>4339</v>
      </c>
      <c r="B3819" s="316" t="s">
        <v>40832</v>
      </c>
      <c r="C3819" s="316" t="s">
        <v>35729</v>
      </c>
      <c r="D3819" s="591" t="s">
        <v>1225</v>
      </c>
    </row>
    <row r="3820" spans="1:4" x14ac:dyDescent="0.2">
      <c r="A3820" s="316">
        <v>39997</v>
      </c>
      <c r="B3820" s="316" t="s">
        <v>40833</v>
      </c>
      <c r="C3820" s="316" t="s">
        <v>35729</v>
      </c>
      <c r="D3820" s="591" t="s">
        <v>844</v>
      </c>
    </row>
    <row r="3821" spans="1:4" x14ac:dyDescent="0.2">
      <c r="A3821" s="316">
        <v>11971</v>
      </c>
      <c r="B3821" s="316" t="s">
        <v>40834</v>
      </c>
      <c r="C3821" s="316" t="s">
        <v>35729</v>
      </c>
      <c r="D3821" s="591" t="s">
        <v>13887</v>
      </c>
    </row>
    <row r="3822" spans="1:4" x14ac:dyDescent="0.2">
      <c r="A3822" s="316">
        <v>4342</v>
      </c>
      <c r="B3822" s="316" t="s">
        <v>40835</v>
      </c>
      <c r="C3822" s="316" t="s">
        <v>35729</v>
      </c>
      <c r="D3822" s="591" t="s">
        <v>705</v>
      </c>
    </row>
    <row r="3823" spans="1:4" x14ac:dyDescent="0.2">
      <c r="A3823" s="316">
        <v>4330</v>
      </c>
      <c r="B3823" s="316" t="s">
        <v>40836</v>
      </c>
      <c r="C3823" s="316" t="s">
        <v>35729</v>
      </c>
      <c r="D3823" s="591" t="s">
        <v>1187</v>
      </c>
    </row>
    <row r="3824" spans="1:4" x14ac:dyDescent="0.2">
      <c r="A3824" s="316">
        <v>4340</v>
      </c>
      <c r="B3824" s="316" t="s">
        <v>40837</v>
      </c>
      <c r="C3824" s="316" t="s">
        <v>35729</v>
      </c>
      <c r="D3824" s="591" t="s">
        <v>366</v>
      </c>
    </row>
    <row r="3825" spans="1:4" x14ac:dyDescent="0.2">
      <c r="A3825" s="316">
        <v>5088</v>
      </c>
      <c r="B3825" s="316" t="s">
        <v>40838</v>
      </c>
      <c r="C3825" s="316" t="s">
        <v>35729</v>
      </c>
      <c r="D3825" s="591" t="s">
        <v>188</v>
      </c>
    </row>
    <row r="3826" spans="1:4" x14ac:dyDescent="0.2">
      <c r="A3826" s="316">
        <v>11154</v>
      </c>
      <c r="B3826" s="316" t="s">
        <v>40839</v>
      </c>
      <c r="C3826" s="316" t="s">
        <v>35729</v>
      </c>
      <c r="D3826" s="591" t="s">
        <v>40840</v>
      </c>
    </row>
    <row r="3827" spans="1:4" x14ac:dyDescent="0.2">
      <c r="A3827" s="316">
        <v>39021</v>
      </c>
      <c r="B3827" s="316" t="s">
        <v>40841</v>
      </c>
      <c r="C3827" s="316" t="s">
        <v>35729</v>
      </c>
      <c r="D3827" s="591" t="s">
        <v>40842</v>
      </c>
    </row>
    <row r="3828" spans="1:4" x14ac:dyDescent="0.2">
      <c r="A3828" s="316">
        <v>39022</v>
      </c>
      <c r="B3828" s="316" t="s">
        <v>40843</v>
      </c>
      <c r="C3828" s="316" t="s">
        <v>35729</v>
      </c>
      <c r="D3828" s="591" t="s">
        <v>40844</v>
      </c>
    </row>
    <row r="3829" spans="1:4" x14ac:dyDescent="0.2">
      <c r="A3829" s="316">
        <v>39024</v>
      </c>
      <c r="B3829" s="316" t="s">
        <v>40845</v>
      </c>
      <c r="C3829" s="316" t="s">
        <v>35729</v>
      </c>
      <c r="D3829" s="591" t="s">
        <v>40846</v>
      </c>
    </row>
    <row r="3830" spans="1:4" x14ac:dyDescent="0.2">
      <c r="A3830" s="316">
        <v>4914</v>
      </c>
      <c r="B3830" s="316" t="s">
        <v>40847</v>
      </c>
      <c r="C3830" s="316" t="s">
        <v>35746</v>
      </c>
      <c r="D3830" s="591" t="s">
        <v>40848</v>
      </c>
    </row>
    <row r="3831" spans="1:4" x14ac:dyDescent="0.2">
      <c r="A3831" s="316">
        <v>4917</v>
      </c>
      <c r="B3831" s="316" t="s">
        <v>40849</v>
      </c>
      <c r="C3831" s="316" t="s">
        <v>35746</v>
      </c>
      <c r="D3831" s="591" t="s">
        <v>40850</v>
      </c>
    </row>
    <row r="3832" spans="1:4" x14ac:dyDescent="0.2">
      <c r="A3832" s="316">
        <v>39025</v>
      </c>
      <c r="B3832" s="316" t="s">
        <v>40851</v>
      </c>
      <c r="C3832" s="316" t="s">
        <v>35729</v>
      </c>
      <c r="D3832" s="591" t="s">
        <v>40852</v>
      </c>
    </row>
    <row r="3833" spans="1:4" x14ac:dyDescent="0.2">
      <c r="A3833" s="316">
        <v>4930</v>
      </c>
      <c r="B3833" s="316" t="s">
        <v>40853</v>
      </c>
      <c r="C3833" s="316" t="s">
        <v>35746</v>
      </c>
      <c r="D3833" s="591" t="s">
        <v>40854</v>
      </c>
    </row>
    <row r="3834" spans="1:4" x14ac:dyDescent="0.2">
      <c r="A3834" s="316">
        <v>4922</v>
      </c>
      <c r="B3834" s="316" t="s">
        <v>40855</v>
      </c>
      <c r="C3834" s="316" t="s">
        <v>35746</v>
      </c>
      <c r="D3834" s="591" t="s">
        <v>40856</v>
      </c>
    </row>
    <row r="3835" spans="1:4" x14ac:dyDescent="0.2">
      <c r="A3835" s="316">
        <v>4911</v>
      </c>
      <c r="B3835" s="316" t="s">
        <v>40857</v>
      </c>
      <c r="C3835" s="316" t="s">
        <v>35746</v>
      </c>
      <c r="D3835" s="591" t="s">
        <v>40858</v>
      </c>
    </row>
    <row r="3836" spans="1:4" x14ac:dyDescent="0.2">
      <c r="A3836" s="316">
        <v>37518</v>
      </c>
      <c r="B3836" s="316" t="s">
        <v>40859</v>
      </c>
      <c r="C3836" s="316" t="s">
        <v>35746</v>
      </c>
      <c r="D3836" s="591" t="s">
        <v>40860</v>
      </c>
    </row>
    <row r="3837" spans="1:4" x14ac:dyDescent="0.2">
      <c r="A3837" s="316">
        <v>4910</v>
      </c>
      <c r="B3837" s="316" t="s">
        <v>40861</v>
      </c>
      <c r="C3837" s="316" t="s">
        <v>35746</v>
      </c>
      <c r="D3837" s="591" t="s">
        <v>40858</v>
      </c>
    </row>
    <row r="3838" spans="1:4" x14ac:dyDescent="0.2">
      <c r="A3838" s="316">
        <v>4943</v>
      </c>
      <c r="B3838" s="316" t="s">
        <v>40862</v>
      </c>
      <c r="C3838" s="316" t="s">
        <v>35746</v>
      </c>
      <c r="D3838" s="591" t="s">
        <v>17402</v>
      </c>
    </row>
    <row r="3839" spans="1:4" x14ac:dyDescent="0.2">
      <c r="A3839" s="316">
        <v>5002</v>
      </c>
      <c r="B3839" s="316" t="s">
        <v>40863</v>
      </c>
      <c r="C3839" s="316" t="s">
        <v>35746</v>
      </c>
      <c r="D3839" s="591" t="s">
        <v>40864</v>
      </c>
    </row>
    <row r="3840" spans="1:4" x14ac:dyDescent="0.2">
      <c r="A3840" s="316">
        <v>4977</v>
      </c>
      <c r="B3840" s="316" t="s">
        <v>40865</v>
      </c>
      <c r="C3840" s="316" t="s">
        <v>35746</v>
      </c>
      <c r="D3840" s="591" t="s">
        <v>40866</v>
      </c>
    </row>
    <row r="3841" spans="1:4" x14ac:dyDescent="0.2">
      <c r="A3841" s="316">
        <v>5028</v>
      </c>
      <c r="B3841" s="316" t="s">
        <v>40867</v>
      </c>
      <c r="C3841" s="316" t="s">
        <v>35746</v>
      </c>
      <c r="D3841" s="591" t="s">
        <v>40868</v>
      </c>
    </row>
    <row r="3842" spans="1:4" x14ac:dyDescent="0.2">
      <c r="A3842" s="316">
        <v>4998</v>
      </c>
      <c r="B3842" s="316" t="s">
        <v>40869</v>
      </c>
      <c r="C3842" s="316" t="s">
        <v>35746</v>
      </c>
      <c r="D3842" s="591" t="s">
        <v>40870</v>
      </c>
    </row>
    <row r="3843" spans="1:4" x14ac:dyDescent="0.2">
      <c r="A3843" s="316">
        <v>4969</v>
      </c>
      <c r="B3843" s="316" t="s">
        <v>40871</v>
      </c>
      <c r="C3843" s="316" t="s">
        <v>35746</v>
      </c>
      <c r="D3843" s="591" t="s">
        <v>40872</v>
      </c>
    </row>
    <row r="3844" spans="1:4" x14ac:dyDescent="0.2">
      <c r="A3844" s="316">
        <v>11364</v>
      </c>
      <c r="B3844" s="316" t="s">
        <v>40873</v>
      </c>
      <c r="C3844" s="316" t="s">
        <v>35729</v>
      </c>
      <c r="D3844" s="591" t="s">
        <v>40874</v>
      </c>
    </row>
    <row r="3845" spans="1:4" x14ac:dyDescent="0.2">
      <c r="A3845" s="316">
        <v>11365</v>
      </c>
      <c r="B3845" s="316" t="s">
        <v>40875</v>
      </c>
      <c r="C3845" s="316" t="s">
        <v>35729</v>
      </c>
      <c r="D3845" s="591" t="s">
        <v>40876</v>
      </c>
    </row>
    <row r="3846" spans="1:4" x14ac:dyDescent="0.2">
      <c r="A3846" s="316">
        <v>11366</v>
      </c>
      <c r="B3846" s="316" t="s">
        <v>40877</v>
      </c>
      <c r="C3846" s="316" t="s">
        <v>35729</v>
      </c>
      <c r="D3846" s="591" t="s">
        <v>40878</v>
      </c>
    </row>
    <row r="3847" spans="1:4" x14ac:dyDescent="0.2">
      <c r="A3847" s="316">
        <v>11367</v>
      </c>
      <c r="B3847" s="316" t="s">
        <v>40879</v>
      </c>
      <c r="C3847" s="316" t="s">
        <v>35746</v>
      </c>
      <c r="D3847" s="591" t="s">
        <v>33815</v>
      </c>
    </row>
    <row r="3848" spans="1:4" x14ac:dyDescent="0.2">
      <c r="A3848" s="316">
        <v>4989</v>
      </c>
      <c r="B3848" s="316" t="s">
        <v>40880</v>
      </c>
      <c r="C3848" s="316" t="s">
        <v>35729</v>
      </c>
      <c r="D3848" s="591" t="s">
        <v>40881</v>
      </c>
    </row>
    <row r="3849" spans="1:4" x14ac:dyDescent="0.2">
      <c r="A3849" s="316">
        <v>4982</v>
      </c>
      <c r="B3849" s="316" t="s">
        <v>40882</v>
      </c>
      <c r="C3849" s="316" t="s">
        <v>35729</v>
      </c>
      <c r="D3849" s="591" t="s">
        <v>40883</v>
      </c>
    </row>
    <row r="3850" spans="1:4" x14ac:dyDescent="0.2">
      <c r="A3850" s="316">
        <v>20322</v>
      </c>
      <c r="B3850" s="316" t="s">
        <v>40884</v>
      </c>
      <c r="C3850" s="316" t="s">
        <v>35729</v>
      </c>
      <c r="D3850" s="591" t="s">
        <v>40885</v>
      </c>
    </row>
    <row r="3851" spans="1:4" x14ac:dyDescent="0.2">
      <c r="A3851" s="316">
        <v>10553</v>
      </c>
      <c r="B3851" s="316" t="s">
        <v>40886</v>
      </c>
      <c r="C3851" s="316" t="s">
        <v>35729</v>
      </c>
      <c r="D3851" s="591" t="s">
        <v>40887</v>
      </c>
    </row>
    <row r="3852" spans="1:4" x14ac:dyDescent="0.2">
      <c r="A3852" s="316">
        <v>5020</v>
      </c>
      <c r="B3852" s="316" t="s">
        <v>40888</v>
      </c>
      <c r="C3852" s="316" t="s">
        <v>35729</v>
      </c>
      <c r="D3852" s="591" t="s">
        <v>40889</v>
      </c>
    </row>
    <row r="3853" spans="1:4" x14ac:dyDescent="0.2">
      <c r="A3853" s="316">
        <v>4962</v>
      </c>
      <c r="B3853" s="316" t="s">
        <v>40890</v>
      </c>
      <c r="C3853" s="316" t="s">
        <v>35729</v>
      </c>
      <c r="D3853" s="591" t="s">
        <v>16887</v>
      </c>
    </row>
    <row r="3854" spans="1:4" x14ac:dyDescent="0.2">
      <c r="A3854" s="316">
        <v>4981</v>
      </c>
      <c r="B3854" s="316" t="s">
        <v>40891</v>
      </c>
      <c r="C3854" s="316" t="s">
        <v>35729</v>
      </c>
      <c r="D3854" s="591" t="s">
        <v>25466</v>
      </c>
    </row>
    <row r="3855" spans="1:4" x14ac:dyDescent="0.2">
      <c r="A3855" s="316">
        <v>10554</v>
      </c>
      <c r="B3855" s="316" t="s">
        <v>40892</v>
      </c>
      <c r="C3855" s="316" t="s">
        <v>35729</v>
      </c>
      <c r="D3855" s="591" t="s">
        <v>40893</v>
      </c>
    </row>
    <row r="3856" spans="1:4" x14ac:dyDescent="0.2">
      <c r="A3856" s="316">
        <v>4964</v>
      </c>
      <c r="B3856" s="316" t="s">
        <v>40894</v>
      </c>
      <c r="C3856" s="316" t="s">
        <v>35729</v>
      </c>
      <c r="D3856" s="591" t="s">
        <v>40895</v>
      </c>
    </row>
    <row r="3857" spans="1:4" x14ac:dyDescent="0.2">
      <c r="A3857" s="316">
        <v>4992</v>
      </c>
      <c r="B3857" s="316" t="s">
        <v>40896</v>
      </c>
      <c r="C3857" s="316" t="s">
        <v>35729</v>
      </c>
      <c r="D3857" s="591" t="s">
        <v>40897</v>
      </c>
    </row>
    <row r="3858" spans="1:4" x14ac:dyDescent="0.2">
      <c r="A3858" s="316">
        <v>10555</v>
      </c>
      <c r="B3858" s="316" t="s">
        <v>40898</v>
      </c>
      <c r="C3858" s="316" t="s">
        <v>35729</v>
      </c>
      <c r="D3858" s="591" t="s">
        <v>40899</v>
      </c>
    </row>
    <row r="3859" spans="1:4" x14ac:dyDescent="0.2">
      <c r="A3859" s="316">
        <v>4987</v>
      </c>
      <c r="B3859" s="316" t="s">
        <v>40900</v>
      </c>
      <c r="C3859" s="316" t="s">
        <v>35729</v>
      </c>
      <c r="D3859" s="591" t="s">
        <v>40893</v>
      </c>
    </row>
    <row r="3860" spans="1:4" x14ac:dyDescent="0.2">
      <c r="A3860" s="316">
        <v>10556</v>
      </c>
      <c r="B3860" s="316" t="s">
        <v>40901</v>
      </c>
      <c r="C3860" s="316" t="s">
        <v>35729</v>
      </c>
      <c r="D3860" s="591" t="s">
        <v>40902</v>
      </c>
    </row>
    <row r="3861" spans="1:4" x14ac:dyDescent="0.2">
      <c r="A3861" s="316">
        <v>4958</v>
      </c>
      <c r="B3861" s="316" t="s">
        <v>40903</v>
      </c>
      <c r="C3861" s="316" t="s">
        <v>35746</v>
      </c>
      <c r="D3861" s="591" t="s">
        <v>40904</v>
      </c>
    </row>
    <row r="3862" spans="1:4" x14ac:dyDescent="0.2">
      <c r="A3862" s="316">
        <v>39502</v>
      </c>
      <c r="B3862" s="316" t="s">
        <v>40905</v>
      </c>
      <c r="C3862" s="316" t="s">
        <v>35729</v>
      </c>
      <c r="D3862" s="591" t="s">
        <v>40906</v>
      </c>
    </row>
    <row r="3863" spans="1:4" x14ac:dyDescent="0.2">
      <c r="A3863" s="316">
        <v>39504</v>
      </c>
      <c r="B3863" s="316" t="s">
        <v>40907</v>
      </c>
      <c r="C3863" s="316" t="s">
        <v>35729</v>
      </c>
      <c r="D3863" s="591" t="s">
        <v>40908</v>
      </c>
    </row>
    <row r="3864" spans="1:4" x14ac:dyDescent="0.2">
      <c r="A3864" s="316">
        <v>39503</v>
      </c>
      <c r="B3864" s="316" t="s">
        <v>40909</v>
      </c>
      <c r="C3864" s="316" t="s">
        <v>35729</v>
      </c>
      <c r="D3864" s="591" t="s">
        <v>40910</v>
      </c>
    </row>
    <row r="3865" spans="1:4" x14ac:dyDescent="0.2">
      <c r="A3865" s="316">
        <v>39505</v>
      </c>
      <c r="B3865" s="316" t="s">
        <v>40911</v>
      </c>
      <c r="C3865" s="316" t="s">
        <v>35729</v>
      </c>
      <c r="D3865" s="591" t="s">
        <v>40895</v>
      </c>
    </row>
    <row r="3866" spans="1:4" x14ac:dyDescent="0.2">
      <c r="A3866" s="316">
        <v>25969</v>
      </c>
      <c r="B3866" s="316" t="s">
        <v>40912</v>
      </c>
      <c r="C3866" s="316" t="s">
        <v>35729</v>
      </c>
      <c r="D3866" s="591" t="s">
        <v>40913</v>
      </c>
    </row>
    <row r="3867" spans="1:4" x14ac:dyDescent="0.2">
      <c r="A3867" s="316">
        <v>4944</v>
      </c>
      <c r="B3867" s="316" t="s">
        <v>40914</v>
      </c>
      <c r="C3867" s="316" t="s">
        <v>35746</v>
      </c>
      <c r="D3867" s="591" t="s">
        <v>40915</v>
      </c>
    </row>
    <row r="3868" spans="1:4" x14ac:dyDescent="0.2">
      <c r="A3868" s="316">
        <v>21102</v>
      </c>
      <c r="B3868" s="316" t="s">
        <v>40916</v>
      </c>
      <c r="C3868" s="316" t="s">
        <v>35729</v>
      </c>
      <c r="D3868" s="591" t="s">
        <v>1263</v>
      </c>
    </row>
    <row r="3869" spans="1:4" x14ac:dyDescent="0.2">
      <c r="A3869" s="316">
        <v>21101</v>
      </c>
      <c r="B3869" s="316" t="s">
        <v>40917</v>
      </c>
      <c r="C3869" s="316" t="s">
        <v>35729</v>
      </c>
      <c r="D3869" s="591" t="s">
        <v>14561</v>
      </c>
    </row>
    <row r="3870" spans="1:4" x14ac:dyDescent="0.2">
      <c r="A3870" s="316">
        <v>34713</v>
      </c>
      <c r="B3870" s="316" t="s">
        <v>40918</v>
      </c>
      <c r="C3870" s="316" t="s">
        <v>35746</v>
      </c>
      <c r="D3870" s="591" t="s">
        <v>40919</v>
      </c>
    </row>
    <row r="3871" spans="1:4" x14ac:dyDescent="0.2">
      <c r="A3871" s="316">
        <v>4947</v>
      </c>
      <c r="B3871" s="316" t="s">
        <v>40920</v>
      </c>
      <c r="C3871" s="316" t="s">
        <v>35746</v>
      </c>
      <c r="D3871" s="591" t="s">
        <v>40921</v>
      </c>
    </row>
    <row r="3872" spans="1:4" x14ac:dyDescent="0.2">
      <c r="A3872" s="316">
        <v>37563</v>
      </c>
      <c r="B3872" s="316" t="s">
        <v>40922</v>
      </c>
      <c r="C3872" s="316" t="s">
        <v>35746</v>
      </c>
      <c r="D3872" s="591" t="s">
        <v>40923</v>
      </c>
    </row>
    <row r="3873" spans="1:4" x14ac:dyDescent="0.2">
      <c r="A3873" s="316">
        <v>4948</v>
      </c>
      <c r="B3873" s="316" t="s">
        <v>40924</v>
      </c>
      <c r="C3873" s="316" t="s">
        <v>35746</v>
      </c>
      <c r="D3873" s="591" t="s">
        <v>40925</v>
      </c>
    </row>
    <row r="3874" spans="1:4" x14ac:dyDescent="0.2">
      <c r="A3874" s="316">
        <v>37561</v>
      </c>
      <c r="B3874" s="316" t="s">
        <v>40926</v>
      </c>
      <c r="C3874" s="316" t="s">
        <v>35746</v>
      </c>
      <c r="D3874" s="591" t="s">
        <v>40927</v>
      </c>
    </row>
    <row r="3875" spans="1:4" x14ac:dyDescent="0.2">
      <c r="A3875" s="316">
        <v>37562</v>
      </c>
      <c r="B3875" s="316" t="s">
        <v>40928</v>
      </c>
      <c r="C3875" s="316" t="s">
        <v>35746</v>
      </c>
      <c r="D3875" s="591" t="s">
        <v>40929</v>
      </c>
    </row>
    <row r="3876" spans="1:4" x14ac:dyDescent="0.2">
      <c r="A3876" s="316">
        <v>37585</v>
      </c>
      <c r="B3876" s="316" t="s">
        <v>40930</v>
      </c>
      <c r="C3876" s="316" t="s">
        <v>35729</v>
      </c>
      <c r="D3876" s="591" t="s">
        <v>30626</v>
      </c>
    </row>
    <row r="3877" spans="1:4" x14ac:dyDescent="0.2">
      <c r="A3877" s="316">
        <v>14164</v>
      </c>
      <c r="B3877" s="316" t="s">
        <v>40931</v>
      </c>
      <c r="C3877" s="316" t="s">
        <v>35729</v>
      </c>
      <c r="D3877" s="591" t="s">
        <v>40932</v>
      </c>
    </row>
    <row r="3878" spans="1:4" x14ac:dyDescent="0.2">
      <c r="A3878" s="316">
        <v>14163</v>
      </c>
      <c r="B3878" s="316" t="s">
        <v>40933</v>
      </c>
      <c r="C3878" s="316" t="s">
        <v>35729</v>
      </c>
      <c r="D3878" s="591" t="s">
        <v>40934</v>
      </c>
    </row>
    <row r="3879" spans="1:4" x14ac:dyDescent="0.2">
      <c r="A3879" s="316">
        <v>5051</v>
      </c>
      <c r="B3879" s="316" t="s">
        <v>40935</v>
      </c>
      <c r="C3879" s="316" t="s">
        <v>35729</v>
      </c>
      <c r="D3879" s="591" t="s">
        <v>40936</v>
      </c>
    </row>
    <row r="3880" spans="1:4" x14ac:dyDescent="0.2">
      <c r="A3880" s="316">
        <v>14162</v>
      </c>
      <c r="B3880" s="316" t="s">
        <v>40937</v>
      </c>
      <c r="C3880" s="316" t="s">
        <v>35729</v>
      </c>
      <c r="D3880" s="591" t="s">
        <v>40938</v>
      </c>
    </row>
    <row r="3881" spans="1:4" x14ac:dyDescent="0.2">
      <c r="A3881" s="316">
        <v>5052</v>
      </c>
      <c r="B3881" s="316" t="s">
        <v>40939</v>
      </c>
      <c r="C3881" s="316" t="s">
        <v>35729</v>
      </c>
      <c r="D3881" s="591" t="s">
        <v>40940</v>
      </c>
    </row>
    <row r="3882" spans="1:4" x14ac:dyDescent="0.2">
      <c r="A3882" s="316">
        <v>14166</v>
      </c>
      <c r="B3882" s="316" t="s">
        <v>40941</v>
      </c>
      <c r="C3882" s="316" t="s">
        <v>35729</v>
      </c>
      <c r="D3882" s="591" t="s">
        <v>40942</v>
      </c>
    </row>
    <row r="3883" spans="1:4" x14ac:dyDescent="0.2">
      <c r="A3883" s="316">
        <v>14165</v>
      </c>
      <c r="B3883" s="316" t="s">
        <v>40943</v>
      </c>
      <c r="C3883" s="316" t="s">
        <v>35729</v>
      </c>
      <c r="D3883" s="591" t="s">
        <v>40944</v>
      </c>
    </row>
    <row r="3884" spans="1:4" x14ac:dyDescent="0.2">
      <c r="A3884" s="316">
        <v>5050</v>
      </c>
      <c r="B3884" s="316" t="s">
        <v>40945</v>
      </c>
      <c r="C3884" s="316" t="s">
        <v>35729</v>
      </c>
      <c r="D3884" s="591" t="s">
        <v>40946</v>
      </c>
    </row>
    <row r="3885" spans="1:4" x14ac:dyDescent="0.2">
      <c r="A3885" s="316">
        <v>12378</v>
      </c>
      <c r="B3885" s="316" t="s">
        <v>40947</v>
      </c>
      <c r="C3885" s="316" t="s">
        <v>35729</v>
      </c>
      <c r="D3885" s="591" t="s">
        <v>40948</v>
      </c>
    </row>
    <row r="3886" spans="1:4" x14ac:dyDescent="0.2">
      <c r="A3886" s="316">
        <v>12366</v>
      </c>
      <c r="B3886" s="316" t="s">
        <v>40949</v>
      </c>
      <c r="C3886" s="316" t="s">
        <v>35729</v>
      </c>
      <c r="D3886" s="591" t="s">
        <v>1227</v>
      </c>
    </row>
    <row r="3887" spans="1:4" x14ac:dyDescent="0.2">
      <c r="A3887" s="316">
        <v>5045</v>
      </c>
      <c r="B3887" s="316" t="s">
        <v>40950</v>
      </c>
      <c r="C3887" s="316" t="s">
        <v>35729</v>
      </c>
      <c r="D3887" s="591" t="s">
        <v>1228</v>
      </c>
    </row>
    <row r="3888" spans="1:4" x14ac:dyDescent="0.2">
      <c r="A3888" s="316">
        <v>5044</v>
      </c>
      <c r="B3888" s="316" t="s">
        <v>40951</v>
      </c>
      <c r="C3888" s="316" t="s">
        <v>35729</v>
      </c>
      <c r="D3888" s="591" t="s">
        <v>1229</v>
      </c>
    </row>
    <row r="3889" spans="1:4" x14ac:dyDescent="0.2">
      <c r="A3889" s="316">
        <v>5055</v>
      </c>
      <c r="B3889" s="316" t="s">
        <v>40952</v>
      </c>
      <c r="C3889" s="316" t="s">
        <v>35729</v>
      </c>
      <c r="D3889" s="591" t="s">
        <v>1230</v>
      </c>
    </row>
    <row r="3890" spans="1:4" x14ac:dyDescent="0.2">
      <c r="A3890" s="316">
        <v>5053</v>
      </c>
      <c r="B3890" s="316" t="s">
        <v>40953</v>
      </c>
      <c r="C3890" s="316" t="s">
        <v>35729</v>
      </c>
      <c r="D3890" s="591" t="s">
        <v>1231</v>
      </c>
    </row>
    <row r="3891" spans="1:4" x14ac:dyDescent="0.2">
      <c r="A3891" s="316">
        <v>5035</v>
      </c>
      <c r="B3891" s="316" t="s">
        <v>40954</v>
      </c>
      <c r="C3891" s="316" t="s">
        <v>35729</v>
      </c>
      <c r="D3891" s="591" t="s">
        <v>1232</v>
      </c>
    </row>
    <row r="3892" spans="1:4" x14ac:dyDescent="0.2">
      <c r="A3892" s="316">
        <v>5036</v>
      </c>
      <c r="B3892" s="316" t="s">
        <v>40955</v>
      </c>
      <c r="C3892" s="316" t="s">
        <v>35729</v>
      </c>
      <c r="D3892" s="591" t="s">
        <v>1233</v>
      </c>
    </row>
    <row r="3893" spans="1:4" x14ac:dyDescent="0.2">
      <c r="A3893" s="316">
        <v>5059</v>
      </c>
      <c r="B3893" s="316" t="s">
        <v>40956</v>
      </c>
      <c r="C3893" s="316" t="s">
        <v>35729</v>
      </c>
      <c r="D3893" s="591" t="s">
        <v>1234</v>
      </c>
    </row>
    <row r="3894" spans="1:4" x14ac:dyDescent="0.2">
      <c r="A3894" s="316">
        <v>5034</v>
      </c>
      <c r="B3894" s="316" t="s">
        <v>40957</v>
      </c>
      <c r="C3894" s="316" t="s">
        <v>35729</v>
      </c>
      <c r="D3894" s="591" t="s">
        <v>1235</v>
      </c>
    </row>
    <row r="3895" spans="1:4" x14ac:dyDescent="0.2">
      <c r="A3895" s="316">
        <v>5056</v>
      </c>
      <c r="B3895" s="316" t="s">
        <v>40958</v>
      </c>
      <c r="C3895" s="316" t="s">
        <v>35729</v>
      </c>
      <c r="D3895" s="591" t="s">
        <v>1236</v>
      </c>
    </row>
    <row r="3896" spans="1:4" x14ac:dyDescent="0.2">
      <c r="A3896" s="316">
        <v>5057</v>
      </c>
      <c r="B3896" s="316" t="s">
        <v>40959</v>
      </c>
      <c r="C3896" s="316" t="s">
        <v>35729</v>
      </c>
      <c r="D3896" s="591" t="s">
        <v>1237</v>
      </c>
    </row>
    <row r="3897" spans="1:4" x14ac:dyDescent="0.2">
      <c r="A3897" s="316">
        <v>5033</v>
      </c>
      <c r="B3897" s="316" t="s">
        <v>40960</v>
      </c>
      <c r="C3897" s="316" t="s">
        <v>35729</v>
      </c>
      <c r="D3897" s="591" t="s">
        <v>1238</v>
      </c>
    </row>
    <row r="3898" spans="1:4" x14ac:dyDescent="0.2">
      <c r="A3898" s="316">
        <v>5038</v>
      </c>
      <c r="B3898" s="316" t="s">
        <v>40961</v>
      </c>
      <c r="C3898" s="316" t="s">
        <v>35729</v>
      </c>
      <c r="D3898" s="591" t="s">
        <v>1239</v>
      </c>
    </row>
    <row r="3899" spans="1:4" x14ac:dyDescent="0.2">
      <c r="A3899" s="316">
        <v>12372</v>
      </c>
      <c r="B3899" s="316" t="s">
        <v>40962</v>
      </c>
      <c r="C3899" s="316" t="s">
        <v>35729</v>
      </c>
      <c r="D3899" s="591" t="s">
        <v>1240</v>
      </c>
    </row>
    <row r="3900" spans="1:4" x14ac:dyDescent="0.2">
      <c r="A3900" s="316">
        <v>13339</v>
      </c>
      <c r="B3900" s="316" t="s">
        <v>40963</v>
      </c>
      <c r="C3900" s="316" t="s">
        <v>35729</v>
      </c>
      <c r="D3900" s="591" t="s">
        <v>1241</v>
      </c>
    </row>
    <row r="3901" spans="1:4" x14ac:dyDescent="0.2">
      <c r="A3901" s="316">
        <v>12373</v>
      </c>
      <c r="B3901" s="316" t="s">
        <v>40964</v>
      </c>
      <c r="C3901" s="316" t="s">
        <v>35729</v>
      </c>
      <c r="D3901" s="591" t="s">
        <v>1242</v>
      </c>
    </row>
    <row r="3902" spans="1:4" x14ac:dyDescent="0.2">
      <c r="A3902" s="316">
        <v>12388</v>
      </c>
      <c r="B3902" s="316" t="s">
        <v>40965</v>
      </c>
      <c r="C3902" s="316" t="s">
        <v>35729</v>
      </c>
      <c r="D3902" s="591" t="s">
        <v>40966</v>
      </c>
    </row>
    <row r="3903" spans="1:4" x14ac:dyDescent="0.2">
      <c r="A3903" s="316">
        <v>34695</v>
      </c>
      <c r="B3903" s="316" t="s">
        <v>40967</v>
      </c>
      <c r="C3903" s="316" t="s">
        <v>35729</v>
      </c>
      <c r="D3903" s="591" t="s">
        <v>1243</v>
      </c>
    </row>
    <row r="3904" spans="1:4" x14ac:dyDescent="0.2">
      <c r="A3904" s="316">
        <v>34692</v>
      </c>
      <c r="B3904" s="316" t="s">
        <v>40968</v>
      </c>
      <c r="C3904" s="316" t="s">
        <v>35729</v>
      </c>
      <c r="D3904" s="591" t="s">
        <v>1244</v>
      </c>
    </row>
    <row r="3905" spans="1:4" x14ac:dyDescent="0.2">
      <c r="A3905" s="316">
        <v>26028</v>
      </c>
      <c r="B3905" s="316" t="s">
        <v>40969</v>
      </c>
      <c r="C3905" s="316" t="s">
        <v>37261</v>
      </c>
      <c r="D3905" s="591" t="s">
        <v>17582</v>
      </c>
    </row>
    <row r="3906" spans="1:4" x14ac:dyDescent="0.2">
      <c r="A3906" s="316">
        <v>11844</v>
      </c>
      <c r="B3906" s="316" t="s">
        <v>40970</v>
      </c>
      <c r="C3906" s="316" t="s">
        <v>35763</v>
      </c>
      <c r="D3906" s="591" t="s">
        <v>40971</v>
      </c>
    </row>
    <row r="3907" spans="1:4" x14ac:dyDescent="0.2">
      <c r="A3907" s="316">
        <v>4465</v>
      </c>
      <c r="B3907" s="316" t="s">
        <v>40972</v>
      </c>
      <c r="C3907" s="316" t="s">
        <v>35763</v>
      </c>
      <c r="D3907" s="591" t="s">
        <v>27854</v>
      </c>
    </row>
    <row r="3908" spans="1:4" x14ac:dyDescent="0.2">
      <c r="A3908" s="316">
        <v>35273</v>
      </c>
      <c r="B3908" s="316" t="s">
        <v>40973</v>
      </c>
      <c r="C3908" s="316" t="s">
        <v>35763</v>
      </c>
      <c r="D3908" s="591" t="s">
        <v>17755</v>
      </c>
    </row>
    <row r="3909" spans="1:4" x14ac:dyDescent="0.2">
      <c r="A3909" s="316">
        <v>4470</v>
      </c>
      <c r="B3909" s="316" t="s">
        <v>40974</v>
      </c>
      <c r="C3909" s="316" t="s">
        <v>35763</v>
      </c>
      <c r="D3909" s="591" t="s">
        <v>18693</v>
      </c>
    </row>
    <row r="3910" spans="1:4" x14ac:dyDescent="0.2">
      <c r="A3910" s="316">
        <v>20204</v>
      </c>
      <c r="B3910" s="316" t="s">
        <v>40975</v>
      </c>
      <c r="C3910" s="316" t="s">
        <v>35763</v>
      </c>
      <c r="D3910" s="591" t="s">
        <v>33797</v>
      </c>
    </row>
    <row r="3911" spans="1:4" x14ac:dyDescent="0.2">
      <c r="A3911" s="316">
        <v>20208</v>
      </c>
      <c r="B3911" s="316" t="s">
        <v>40976</v>
      </c>
      <c r="C3911" s="316" t="s">
        <v>35763</v>
      </c>
      <c r="D3911" s="591" t="s">
        <v>33616</v>
      </c>
    </row>
    <row r="3912" spans="1:4" x14ac:dyDescent="0.2">
      <c r="A3912" s="316">
        <v>4437</v>
      </c>
      <c r="B3912" s="316" t="s">
        <v>40977</v>
      </c>
      <c r="C3912" s="316" t="s">
        <v>35763</v>
      </c>
      <c r="D3912" s="591" t="s">
        <v>40978</v>
      </c>
    </row>
    <row r="3913" spans="1:4" x14ac:dyDescent="0.2">
      <c r="A3913" s="316">
        <v>14580</v>
      </c>
      <c r="B3913" s="316" t="s">
        <v>40979</v>
      </c>
      <c r="C3913" s="316" t="s">
        <v>35763</v>
      </c>
      <c r="D3913" s="591" t="s">
        <v>18846</v>
      </c>
    </row>
    <row r="3914" spans="1:4" x14ac:dyDescent="0.2">
      <c r="A3914" s="316">
        <v>40304</v>
      </c>
      <c r="B3914" s="316" t="s">
        <v>40980</v>
      </c>
      <c r="C3914" s="316" t="s">
        <v>35818</v>
      </c>
      <c r="D3914" s="591" t="s">
        <v>14338</v>
      </c>
    </row>
    <row r="3915" spans="1:4" x14ac:dyDescent="0.2">
      <c r="A3915" s="316">
        <v>5065</v>
      </c>
      <c r="B3915" s="316" t="s">
        <v>40981</v>
      </c>
      <c r="C3915" s="316" t="s">
        <v>35818</v>
      </c>
      <c r="D3915" s="591" t="s">
        <v>6006</v>
      </c>
    </row>
    <row r="3916" spans="1:4" x14ac:dyDescent="0.2">
      <c r="A3916" s="316">
        <v>5072</v>
      </c>
      <c r="B3916" s="316" t="s">
        <v>40982</v>
      </c>
      <c r="C3916" s="316" t="s">
        <v>35818</v>
      </c>
      <c r="D3916" s="591" t="s">
        <v>14087</v>
      </c>
    </row>
    <row r="3917" spans="1:4" x14ac:dyDescent="0.2">
      <c r="A3917" s="316">
        <v>5066</v>
      </c>
      <c r="B3917" s="316" t="s">
        <v>40983</v>
      </c>
      <c r="C3917" s="316" t="s">
        <v>35818</v>
      </c>
      <c r="D3917" s="591" t="s">
        <v>40984</v>
      </c>
    </row>
    <row r="3918" spans="1:4" x14ac:dyDescent="0.2">
      <c r="A3918" s="316">
        <v>5063</v>
      </c>
      <c r="B3918" s="316" t="s">
        <v>40985</v>
      </c>
      <c r="C3918" s="316" t="s">
        <v>35818</v>
      </c>
      <c r="D3918" s="591" t="s">
        <v>18301</v>
      </c>
    </row>
    <row r="3919" spans="1:4" x14ac:dyDescent="0.2">
      <c r="A3919" s="316">
        <v>20247</v>
      </c>
      <c r="B3919" s="316" t="s">
        <v>40986</v>
      </c>
      <c r="C3919" s="316" t="s">
        <v>35818</v>
      </c>
      <c r="D3919" s="591" t="s">
        <v>735</v>
      </c>
    </row>
    <row r="3920" spans="1:4" x14ac:dyDescent="0.2">
      <c r="A3920" s="316">
        <v>5074</v>
      </c>
      <c r="B3920" s="316" t="s">
        <v>40987</v>
      </c>
      <c r="C3920" s="316" t="s">
        <v>35818</v>
      </c>
      <c r="D3920" s="591" t="s">
        <v>40988</v>
      </c>
    </row>
    <row r="3921" spans="1:4" x14ac:dyDescent="0.2">
      <c r="A3921" s="316">
        <v>5067</v>
      </c>
      <c r="B3921" s="316" t="s">
        <v>40989</v>
      </c>
      <c r="C3921" s="316" t="s">
        <v>35818</v>
      </c>
      <c r="D3921" s="591" t="s">
        <v>246</v>
      </c>
    </row>
    <row r="3922" spans="1:4" x14ac:dyDescent="0.2">
      <c r="A3922" s="316">
        <v>5078</v>
      </c>
      <c r="B3922" s="316" t="s">
        <v>40990</v>
      </c>
      <c r="C3922" s="316" t="s">
        <v>35818</v>
      </c>
      <c r="D3922" s="591" t="s">
        <v>1785</v>
      </c>
    </row>
    <row r="3923" spans="1:4" x14ac:dyDescent="0.2">
      <c r="A3923" s="316">
        <v>5068</v>
      </c>
      <c r="B3923" s="316" t="s">
        <v>40991</v>
      </c>
      <c r="C3923" s="316" t="s">
        <v>35818</v>
      </c>
      <c r="D3923" s="591" t="s">
        <v>13975</v>
      </c>
    </row>
    <row r="3924" spans="1:4" x14ac:dyDescent="0.2">
      <c r="A3924" s="316">
        <v>5073</v>
      </c>
      <c r="B3924" s="316" t="s">
        <v>40992</v>
      </c>
      <c r="C3924" s="316" t="s">
        <v>35818</v>
      </c>
      <c r="D3924" s="591" t="s">
        <v>1299</v>
      </c>
    </row>
    <row r="3925" spans="1:4" x14ac:dyDescent="0.2">
      <c r="A3925" s="316">
        <v>5069</v>
      </c>
      <c r="B3925" s="316" t="s">
        <v>40993</v>
      </c>
      <c r="C3925" s="316" t="s">
        <v>35818</v>
      </c>
      <c r="D3925" s="591" t="s">
        <v>1299</v>
      </c>
    </row>
    <row r="3926" spans="1:4" x14ac:dyDescent="0.2">
      <c r="A3926" s="316">
        <v>5070</v>
      </c>
      <c r="B3926" s="316" t="s">
        <v>40994</v>
      </c>
      <c r="C3926" s="316" t="s">
        <v>35818</v>
      </c>
      <c r="D3926" s="591" t="s">
        <v>4403</v>
      </c>
    </row>
    <row r="3927" spans="1:4" x14ac:dyDescent="0.2">
      <c r="A3927" s="316">
        <v>5071</v>
      </c>
      <c r="B3927" s="316" t="s">
        <v>40995</v>
      </c>
      <c r="C3927" s="316" t="s">
        <v>35818</v>
      </c>
      <c r="D3927" s="591" t="s">
        <v>13975</v>
      </c>
    </row>
    <row r="3928" spans="1:4" x14ac:dyDescent="0.2">
      <c r="A3928" s="316">
        <v>5061</v>
      </c>
      <c r="B3928" s="316" t="s">
        <v>40996</v>
      </c>
      <c r="C3928" s="316" t="s">
        <v>35818</v>
      </c>
      <c r="D3928" s="591" t="s">
        <v>13821</v>
      </c>
    </row>
    <row r="3929" spans="1:4" x14ac:dyDescent="0.2">
      <c r="A3929" s="316">
        <v>5075</v>
      </c>
      <c r="B3929" s="316" t="s">
        <v>40997</v>
      </c>
      <c r="C3929" s="316" t="s">
        <v>35818</v>
      </c>
      <c r="D3929" s="591" t="s">
        <v>13975</v>
      </c>
    </row>
    <row r="3930" spans="1:4" x14ac:dyDescent="0.2">
      <c r="A3930" s="316">
        <v>39027</v>
      </c>
      <c r="B3930" s="316" t="s">
        <v>40998</v>
      </c>
      <c r="C3930" s="316" t="s">
        <v>35818</v>
      </c>
      <c r="D3930" s="591" t="s">
        <v>31656</v>
      </c>
    </row>
    <row r="3931" spans="1:4" x14ac:dyDescent="0.2">
      <c r="A3931" s="316">
        <v>5062</v>
      </c>
      <c r="B3931" s="316" t="s">
        <v>40999</v>
      </c>
      <c r="C3931" s="316" t="s">
        <v>35818</v>
      </c>
      <c r="D3931" s="591" t="s">
        <v>18261</v>
      </c>
    </row>
    <row r="3932" spans="1:4" x14ac:dyDescent="0.2">
      <c r="A3932" s="316">
        <v>40568</v>
      </c>
      <c r="B3932" s="316" t="s">
        <v>41000</v>
      </c>
      <c r="C3932" s="316" t="s">
        <v>35818</v>
      </c>
      <c r="D3932" s="591" t="s">
        <v>1248</v>
      </c>
    </row>
    <row r="3933" spans="1:4" x14ac:dyDescent="0.2">
      <c r="A3933" s="316">
        <v>39026</v>
      </c>
      <c r="B3933" s="316" t="s">
        <v>41001</v>
      </c>
      <c r="C3933" s="316" t="s">
        <v>35818</v>
      </c>
      <c r="D3933" s="591" t="s">
        <v>1408</v>
      </c>
    </row>
    <row r="3934" spans="1:4" x14ac:dyDescent="0.2">
      <c r="A3934" s="316">
        <v>11572</v>
      </c>
      <c r="B3934" s="316" t="s">
        <v>41002</v>
      </c>
      <c r="C3934" s="316" t="s">
        <v>35729</v>
      </c>
      <c r="D3934" s="591" t="s">
        <v>30167</v>
      </c>
    </row>
    <row r="3935" spans="1:4" x14ac:dyDescent="0.2">
      <c r="A3935" s="316">
        <v>42431</v>
      </c>
      <c r="B3935" s="316" t="s">
        <v>41003</v>
      </c>
      <c r="C3935" s="316" t="s">
        <v>35729</v>
      </c>
      <c r="D3935" s="591" t="s">
        <v>41004</v>
      </c>
    </row>
    <row r="3936" spans="1:4" x14ac:dyDescent="0.2">
      <c r="A3936" s="316">
        <v>11149</v>
      </c>
      <c r="B3936" s="316" t="s">
        <v>41005</v>
      </c>
      <c r="C3936" s="316" t="s">
        <v>38881</v>
      </c>
      <c r="D3936" s="591" t="s">
        <v>41006</v>
      </c>
    </row>
    <row r="3937" spans="1:4" x14ac:dyDescent="0.2">
      <c r="A3937" s="316">
        <v>511</v>
      </c>
      <c r="B3937" s="316" t="s">
        <v>41007</v>
      </c>
      <c r="C3937" s="316" t="s">
        <v>35820</v>
      </c>
      <c r="D3937" s="591" t="s">
        <v>916</v>
      </c>
    </row>
    <row r="3938" spans="1:4" x14ac:dyDescent="0.2">
      <c r="A3938" s="316">
        <v>11174</v>
      </c>
      <c r="B3938" s="316" t="s">
        <v>41008</v>
      </c>
      <c r="C3938" s="316" t="s">
        <v>35958</v>
      </c>
      <c r="D3938" s="591" t="s">
        <v>41009</v>
      </c>
    </row>
    <row r="3939" spans="1:4" x14ac:dyDescent="0.2">
      <c r="A3939" s="316">
        <v>37540</v>
      </c>
      <c r="B3939" s="316" t="s">
        <v>41010</v>
      </c>
      <c r="C3939" s="316" t="s">
        <v>35729</v>
      </c>
      <c r="D3939" s="591" t="s">
        <v>41011</v>
      </c>
    </row>
    <row r="3940" spans="1:4" x14ac:dyDescent="0.2">
      <c r="A3940" s="316">
        <v>37548</v>
      </c>
      <c r="B3940" s="316" t="s">
        <v>41012</v>
      </c>
      <c r="C3940" s="316" t="s">
        <v>35729</v>
      </c>
      <c r="D3940" s="591" t="s">
        <v>41013</v>
      </c>
    </row>
    <row r="3941" spans="1:4" x14ac:dyDescent="0.2">
      <c r="A3941" s="316">
        <v>39828</v>
      </c>
      <c r="B3941" s="316" t="s">
        <v>41014</v>
      </c>
      <c r="C3941" s="316" t="s">
        <v>35729</v>
      </c>
      <c r="D3941" s="591" t="s">
        <v>41015</v>
      </c>
    </row>
    <row r="3942" spans="1:4" x14ac:dyDescent="0.2">
      <c r="A3942" s="316">
        <v>12273</v>
      </c>
      <c r="B3942" s="316" t="s">
        <v>41016</v>
      </c>
      <c r="C3942" s="316" t="s">
        <v>35729</v>
      </c>
      <c r="D3942" s="591" t="s">
        <v>41017</v>
      </c>
    </row>
    <row r="3943" spans="1:4" x14ac:dyDescent="0.2">
      <c r="A3943" s="316">
        <v>38392</v>
      </c>
      <c r="B3943" s="316" t="s">
        <v>41018</v>
      </c>
      <c r="C3943" s="316" t="s">
        <v>35729</v>
      </c>
      <c r="D3943" s="591" t="s">
        <v>13654</v>
      </c>
    </row>
    <row r="3944" spans="1:4" x14ac:dyDescent="0.2">
      <c r="A3944" s="316">
        <v>11735</v>
      </c>
      <c r="B3944" s="316" t="s">
        <v>41019</v>
      </c>
      <c r="C3944" s="316" t="s">
        <v>35729</v>
      </c>
      <c r="D3944" s="591" t="s">
        <v>280</v>
      </c>
    </row>
    <row r="3945" spans="1:4" x14ac:dyDescent="0.2">
      <c r="A3945" s="316">
        <v>11733</v>
      </c>
      <c r="B3945" s="316" t="s">
        <v>41020</v>
      </c>
      <c r="C3945" s="316" t="s">
        <v>35729</v>
      </c>
      <c r="D3945" s="591" t="s">
        <v>369</v>
      </c>
    </row>
    <row r="3946" spans="1:4" x14ac:dyDescent="0.2">
      <c r="A3946" s="316">
        <v>11734</v>
      </c>
      <c r="B3946" s="316" t="s">
        <v>41021</v>
      </c>
      <c r="C3946" s="316" t="s">
        <v>35729</v>
      </c>
      <c r="D3946" s="591" t="s">
        <v>1270</v>
      </c>
    </row>
    <row r="3947" spans="1:4" x14ac:dyDescent="0.2">
      <c r="A3947" s="316">
        <v>11737</v>
      </c>
      <c r="B3947" s="316" t="s">
        <v>41022</v>
      </c>
      <c r="C3947" s="316" t="s">
        <v>35729</v>
      </c>
      <c r="D3947" s="591" t="s">
        <v>2745</v>
      </c>
    </row>
    <row r="3948" spans="1:4" x14ac:dyDescent="0.2">
      <c r="A3948" s="316">
        <v>11738</v>
      </c>
      <c r="B3948" s="316" t="s">
        <v>41023</v>
      </c>
      <c r="C3948" s="316" t="s">
        <v>35729</v>
      </c>
      <c r="D3948" s="591" t="s">
        <v>1355</v>
      </c>
    </row>
    <row r="3949" spans="1:4" x14ac:dyDescent="0.2">
      <c r="A3949" s="316">
        <v>36143</v>
      </c>
      <c r="B3949" s="316" t="s">
        <v>41024</v>
      </c>
      <c r="C3949" s="316" t="s">
        <v>35729</v>
      </c>
      <c r="D3949" s="591" t="s">
        <v>29300</v>
      </c>
    </row>
    <row r="3950" spans="1:4" x14ac:dyDescent="0.2">
      <c r="A3950" s="316">
        <v>36142</v>
      </c>
      <c r="B3950" s="316" t="s">
        <v>41025</v>
      </c>
      <c r="C3950" s="316" t="s">
        <v>35729</v>
      </c>
      <c r="D3950" s="591" t="s">
        <v>423</v>
      </c>
    </row>
    <row r="3951" spans="1:4" x14ac:dyDescent="0.2">
      <c r="A3951" s="316">
        <v>36146</v>
      </c>
      <c r="B3951" s="316" t="s">
        <v>41026</v>
      </c>
      <c r="C3951" s="316" t="s">
        <v>35729</v>
      </c>
      <c r="D3951" s="591" t="s">
        <v>41027</v>
      </c>
    </row>
    <row r="3952" spans="1:4" x14ac:dyDescent="0.2">
      <c r="A3952" s="316">
        <v>39015</v>
      </c>
      <c r="B3952" s="316" t="s">
        <v>41028</v>
      </c>
      <c r="C3952" s="316" t="s">
        <v>35729</v>
      </c>
      <c r="D3952" s="591" t="s">
        <v>327</v>
      </c>
    </row>
    <row r="3953" spans="1:4" x14ac:dyDescent="0.2">
      <c r="A3953" s="316">
        <v>38377</v>
      </c>
      <c r="B3953" s="316" t="s">
        <v>41029</v>
      </c>
      <c r="C3953" s="316" t="s">
        <v>35729</v>
      </c>
      <c r="D3953" s="591" t="s">
        <v>13885</v>
      </c>
    </row>
    <row r="3954" spans="1:4" x14ac:dyDescent="0.2">
      <c r="A3954" s="316">
        <v>38376</v>
      </c>
      <c r="B3954" s="316" t="s">
        <v>41030</v>
      </c>
      <c r="C3954" s="316" t="s">
        <v>35729</v>
      </c>
      <c r="D3954" s="591" t="s">
        <v>33182</v>
      </c>
    </row>
    <row r="3955" spans="1:4" x14ac:dyDescent="0.2">
      <c r="A3955" s="316">
        <v>38116</v>
      </c>
      <c r="B3955" s="316" t="s">
        <v>41031</v>
      </c>
      <c r="C3955" s="316" t="s">
        <v>35729</v>
      </c>
      <c r="D3955" s="591" t="s">
        <v>4151</v>
      </c>
    </row>
    <row r="3956" spans="1:4" x14ac:dyDescent="0.2">
      <c r="A3956" s="316">
        <v>38066</v>
      </c>
      <c r="B3956" s="316" t="s">
        <v>41032</v>
      </c>
      <c r="C3956" s="316" t="s">
        <v>35729</v>
      </c>
      <c r="D3956" s="591" t="s">
        <v>1537</v>
      </c>
    </row>
    <row r="3957" spans="1:4" x14ac:dyDescent="0.2">
      <c r="A3957" s="316">
        <v>38117</v>
      </c>
      <c r="B3957" s="316" t="s">
        <v>41033</v>
      </c>
      <c r="C3957" s="316" t="s">
        <v>35729</v>
      </c>
      <c r="D3957" s="591" t="s">
        <v>2272</v>
      </c>
    </row>
    <row r="3958" spans="1:4" x14ac:dyDescent="0.2">
      <c r="A3958" s="316">
        <v>38067</v>
      </c>
      <c r="B3958" s="316" t="s">
        <v>41034</v>
      </c>
      <c r="C3958" s="316" t="s">
        <v>35729</v>
      </c>
      <c r="D3958" s="591" t="s">
        <v>2328</v>
      </c>
    </row>
    <row r="3959" spans="1:4" x14ac:dyDescent="0.2">
      <c r="A3959" s="316">
        <v>41757</v>
      </c>
      <c r="B3959" s="316" t="s">
        <v>41035</v>
      </c>
      <c r="C3959" s="316" t="s">
        <v>35729</v>
      </c>
      <c r="D3959" s="591" t="s">
        <v>41036</v>
      </c>
    </row>
    <row r="3960" spans="1:4" x14ac:dyDescent="0.2">
      <c r="A3960" s="316">
        <v>5080</v>
      </c>
      <c r="B3960" s="316" t="s">
        <v>41037</v>
      </c>
      <c r="C3960" s="316" t="s">
        <v>35729</v>
      </c>
      <c r="D3960" s="591" t="s">
        <v>4221</v>
      </c>
    </row>
    <row r="3961" spans="1:4" x14ac:dyDescent="0.2">
      <c r="A3961" s="316">
        <v>11522</v>
      </c>
      <c r="B3961" s="316" t="s">
        <v>41038</v>
      </c>
      <c r="C3961" s="316" t="s">
        <v>35729</v>
      </c>
      <c r="D3961" s="591" t="s">
        <v>1376</v>
      </c>
    </row>
    <row r="3962" spans="1:4" x14ac:dyDescent="0.2">
      <c r="A3962" s="316">
        <v>11523</v>
      </c>
      <c r="B3962" s="316" t="s">
        <v>41039</v>
      </c>
      <c r="C3962" s="316" t="s">
        <v>35729</v>
      </c>
      <c r="D3962" s="591" t="s">
        <v>536</v>
      </c>
    </row>
    <row r="3963" spans="1:4" x14ac:dyDescent="0.2">
      <c r="A3963" s="316">
        <v>11524</v>
      </c>
      <c r="B3963" s="316" t="s">
        <v>41040</v>
      </c>
      <c r="C3963" s="316" t="s">
        <v>35729</v>
      </c>
      <c r="D3963" s="591" t="s">
        <v>19289</v>
      </c>
    </row>
    <row r="3964" spans="1:4" x14ac:dyDescent="0.2">
      <c r="A3964" s="316">
        <v>38168</v>
      </c>
      <c r="B3964" s="316" t="s">
        <v>41041</v>
      </c>
      <c r="C3964" s="316" t="s">
        <v>35729</v>
      </c>
      <c r="D3964" s="591" t="s">
        <v>41042</v>
      </c>
    </row>
    <row r="3965" spans="1:4" x14ac:dyDescent="0.2">
      <c r="A3965" s="316">
        <v>13393</v>
      </c>
      <c r="B3965" s="316" t="s">
        <v>41043</v>
      </c>
      <c r="C3965" s="316" t="s">
        <v>35729</v>
      </c>
      <c r="D3965" s="591" t="s">
        <v>41044</v>
      </c>
    </row>
    <row r="3966" spans="1:4" x14ac:dyDescent="0.2">
      <c r="A3966" s="316">
        <v>13395</v>
      </c>
      <c r="B3966" s="316" t="s">
        <v>41045</v>
      </c>
      <c r="C3966" s="316" t="s">
        <v>35729</v>
      </c>
      <c r="D3966" s="591" t="s">
        <v>41046</v>
      </c>
    </row>
    <row r="3967" spans="1:4" x14ac:dyDescent="0.2">
      <c r="A3967" s="316">
        <v>12039</v>
      </c>
      <c r="B3967" s="316" t="s">
        <v>41047</v>
      </c>
      <c r="C3967" s="316" t="s">
        <v>35729</v>
      </c>
      <c r="D3967" s="591" t="s">
        <v>41048</v>
      </c>
    </row>
    <row r="3968" spans="1:4" x14ac:dyDescent="0.2">
      <c r="A3968" s="316">
        <v>13396</v>
      </c>
      <c r="B3968" s="316" t="s">
        <v>41049</v>
      </c>
      <c r="C3968" s="316" t="s">
        <v>35729</v>
      </c>
      <c r="D3968" s="591" t="s">
        <v>41050</v>
      </c>
    </row>
    <row r="3969" spans="1:4" x14ac:dyDescent="0.2">
      <c r="A3969" s="316">
        <v>13397</v>
      </c>
      <c r="B3969" s="316" t="s">
        <v>41051</v>
      </c>
      <c r="C3969" s="316" t="s">
        <v>35729</v>
      </c>
      <c r="D3969" s="591" t="s">
        <v>41052</v>
      </c>
    </row>
    <row r="3970" spans="1:4" x14ac:dyDescent="0.2">
      <c r="A3970" s="316">
        <v>12041</v>
      </c>
      <c r="B3970" s="316" t="s">
        <v>41053</v>
      </c>
      <c r="C3970" s="316" t="s">
        <v>35729</v>
      </c>
      <c r="D3970" s="591" t="s">
        <v>41054</v>
      </c>
    </row>
    <row r="3971" spans="1:4" x14ac:dyDescent="0.2">
      <c r="A3971" s="316">
        <v>12043</v>
      </c>
      <c r="B3971" s="316" t="s">
        <v>41055</v>
      </c>
      <c r="C3971" s="316" t="s">
        <v>35729</v>
      </c>
      <c r="D3971" s="591" t="s">
        <v>41056</v>
      </c>
    </row>
    <row r="3972" spans="1:4" x14ac:dyDescent="0.2">
      <c r="A3972" s="316">
        <v>39762</v>
      </c>
      <c r="B3972" s="316" t="s">
        <v>41057</v>
      </c>
      <c r="C3972" s="316" t="s">
        <v>35729</v>
      </c>
      <c r="D3972" s="591" t="s">
        <v>41058</v>
      </c>
    </row>
    <row r="3973" spans="1:4" x14ac:dyDescent="0.2">
      <c r="A3973" s="316">
        <v>12042</v>
      </c>
      <c r="B3973" s="316" t="s">
        <v>41059</v>
      </c>
      <c r="C3973" s="316" t="s">
        <v>35729</v>
      </c>
      <c r="D3973" s="591" t="s">
        <v>17650</v>
      </c>
    </row>
    <row r="3974" spans="1:4" x14ac:dyDescent="0.2">
      <c r="A3974" s="316">
        <v>39763</v>
      </c>
      <c r="B3974" s="316" t="s">
        <v>41060</v>
      </c>
      <c r="C3974" s="316" t="s">
        <v>35729</v>
      </c>
      <c r="D3974" s="591" t="s">
        <v>41061</v>
      </c>
    </row>
    <row r="3975" spans="1:4" x14ac:dyDescent="0.2">
      <c r="A3975" s="316">
        <v>39756</v>
      </c>
      <c r="B3975" s="316" t="s">
        <v>41062</v>
      </c>
      <c r="C3975" s="316" t="s">
        <v>35729</v>
      </c>
      <c r="D3975" s="591" t="s">
        <v>41063</v>
      </c>
    </row>
    <row r="3976" spans="1:4" x14ac:dyDescent="0.2">
      <c r="A3976" s="316">
        <v>12038</v>
      </c>
      <c r="B3976" s="316" t="s">
        <v>41064</v>
      </c>
      <c r="C3976" s="316" t="s">
        <v>35729</v>
      </c>
      <c r="D3976" s="591" t="s">
        <v>41065</v>
      </c>
    </row>
    <row r="3977" spans="1:4" x14ac:dyDescent="0.2">
      <c r="A3977" s="316">
        <v>12040</v>
      </c>
      <c r="B3977" s="316" t="s">
        <v>41066</v>
      </c>
      <c r="C3977" s="316" t="s">
        <v>35729</v>
      </c>
      <c r="D3977" s="591" t="s">
        <v>41067</v>
      </c>
    </row>
    <row r="3978" spans="1:4" x14ac:dyDescent="0.2">
      <c r="A3978" s="316">
        <v>39757</v>
      </c>
      <c r="B3978" s="316" t="s">
        <v>41068</v>
      </c>
      <c r="C3978" s="316" t="s">
        <v>35729</v>
      </c>
      <c r="D3978" s="591" t="s">
        <v>29720</v>
      </c>
    </row>
    <row r="3979" spans="1:4" x14ac:dyDescent="0.2">
      <c r="A3979" s="316">
        <v>39758</v>
      </c>
      <c r="B3979" s="316" t="s">
        <v>41069</v>
      </c>
      <c r="C3979" s="316" t="s">
        <v>35729</v>
      </c>
      <c r="D3979" s="591" t="s">
        <v>41070</v>
      </c>
    </row>
    <row r="3980" spans="1:4" x14ac:dyDescent="0.2">
      <c r="A3980" s="316">
        <v>39759</v>
      </c>
      <c r="B3980" s="316" t="s">
        <v>41071</v>
      </c>
      <c r="C3980" s="316" t="s">
        <v>35729</v>
      </c>
      <c r="D3980" s="591" t="s">
        <v>41072</v>
      </c>
    </row>
    <row r="3981" spans="1:4" x14ac:dyDescent="0.2">
      <c r="A3981" s="316">
        <v>39760</v>
      </c>
      <c r="B3981" s="316" t="s">
        <v>41073</v>
      </c>
      <c r="C3981" s="316" t="s">
        <v>35729</v>
      </c>
      <c r="D3981" s="591" t="s">
        <v>41074</v>
      </c>
    </row>
    <row r="3982" spans="1:4" x14ac:dyDescent="0.2">
      <c r="A3982" s="316">
        <v>39761</v>
      </c>
      <c r="B3982" s="316" t="s">
        <v>41075</v>
      </c>
      <c r="C3982" s="316" t="s">
        <v>35729</v>
      </c>
      <c r="D3982" s="591" t="s">
        <v>41076</v>
      </c>
    </row>
    <row r="3983" spans="1:4" x14ac:dyDescent="0.2">
      <c r="A3983" s="316">
        <v>39765</v>
      </c>
      <c r="B3983" s="316" t="s">
        <v>41077</v>
      </c>
      <c r="C3983" s="316" t="s">
        <v>35729</v>
      </c>
      <c r="D3983" s="591" t="s">
        <v>35468</v>
      </c>
    </row>
    <row r="3984" spans="1:4" x14ac:dyDescent="0.2">
      <c r="A3984" s="316">
        <v>13399</v>
      </c>
      <c r="B3984" s="316" t="s">
        <v>41078</v>
      </c>
      <c r="C3984" s="316" t="s">
        <v>35729</v>
      </c>
      <c r="D3984" s="591" t="s">
        <v>5081</v>
      </c>
    </row>
    <row r="3985" spans="1:4" x14ac:dyDescent="0.2">
      <c r="A3985" s="316">
        <v>39764</v>
      </c>
      <c r="B3985" s="316" t="s">
        <v>41079</v>
      </c>
      <c r="C3985" s="316" t="s">
        <v>35729</v>
      </c>
      <c r="D3985" s="591" t="s">
        <v>4333</v>
      </c>
    </row>
    <row r="3986" spans="1:4" x14ac:dyDescent="0.2">
      <c r="A3986" s="316">
        <v>39805</v>
      </c>
      <c r="B3986" s="316" t="s">
        <v>41080</v>
      </c>
      <c r="C3986" s="316" t="s">
        <v>35729</v>
      </c>
      <c r="D3986" s="591" t="s">
        <v>25834</v>
      </c>
    </row>
    <row r="3987" spans="1:4" x14ac:dyDescent="0.2">
      <c r="A3987" s="316">
        <v>39806</v>
      </c>
      <c r="B3987" s="316" t="s">
        <v>41081</v>
      </c>
      <c r="C3987" s="316" t="s">
        <v>35729</v>
      </c>
      <c r="D3987" s="591" t="s">
        <v>21277</v>
      </c>
    </row>
    <row r="3988" spans="1:4" x14ac:dyDescent="0.2">
      <c r="A3988" s="316">
        <v>39807</v>
      </c>
      <c r="B3988" s="316" t="s">
        <v>41082</v>
      </c>
      <c r="C3988" s="316" t="s">
        <v>35729</v>
      </c>
      <c r="D3988" s="591" t="s">
        <v>41083</v>
      </c>
    </row>
    <row r="3989" spans="1:4" x14ac:dyDescent="0.2">
      <c r="A3989" s="316">
        <v>39804</v>
      </c>
      <c r="B3989" s="316" t="s">
        <v>41084</v>
      </c>
      <c r="C3989" s="316" t="s">
        <v>35729</v>
      </c>
      <c r="D3989" s="591" t="s">
        <v>3573</v>
      </c>
    </row>
    <row r="3990" spans="1:4" x14ac:dyDescent="0.2">
      <c r="A3990" s="316">
        <v>39796</v>
      </c>
      <c r="B3990" s="316" t="s">
        <v>41085</v>
      </c>
      <c r="C3990" s="316" t="s">
        <v>35729</v>
      </c>
      <c r="D3990" s="591" t="s">
        <v>41086</v>
      </c>
    </row>
    <row r="3991" spans="1:4" x14ac:dyDescent="0.2">
      <c r="A3991" s="316">
        <v>39797</v>
      </c>
      <c r="B3991" s="316" t="s">
        <v>41087</v>
      </c>
      <c r="C3991" s="316" t="s">
        <v>35729</v>
      </c>
      <c r="D3991" s="591" t="s">
        <v>41088</v>
      </c>
    </row>
    <row r="3992" spans="1:4" x14ac:dyDescent="0.2">
      <c r="A3992" s="316">
        <v>39798</v>
      </c>
      <c r="B3992" s="316" t="s">
        <v>41089</v>
      </c>
      <c r="C3992" s="316" t="s">
        <v>35729</v>
      </c>
      <c r="D3992" s="591" t="s">
        <v>16771</v>
      </c>
    </row>
    <row r="3993" spans="1:4" x14ac:dyDescent="0.2">
      <c r="A3993" s="316">
        <v>39794</v>
      </c>
      <c r="B3993" s="316" t="s">
        <v>41090</v>
      </c>
      <c r="C3993" s="316" t="s">
        <v>35729</v>
      </c>
      <c r="D3993" s="591" t="s">
        <v>14515</v>
      </c>
    </row>
    <row r="3994" spans="1:4" x14ac:dyDescent="0.2">
      <c r="A3994" s="316">
        <v>39795</v>
      </c>
      <c r="B3994" s="316" t="s">
        <v>41091</v>
      </c>
      <c r="C3994" s="316" t="s">
        <v>35729</v>
      </c>
      <c r="D3994" s="591" t="s">
        <v>14230</v>
      </c>
    </row>
    <row r="3995" spans="1:4" x14ac:dyDescent="0.2">
      <c r="A3995" s="316">
        <v>39801</v>
      </c>
      <c r="B3995" s="316" t="s">
        <v>41092</v>
      </c>
      <c r="C3995" s="316" t="s">
        <v>35729</v>
      </c>
      <c r="D3995" s="591" t="s">
        <v>26249</v>
      </c>
    </row>
    <row r="3996" spans="1:4" x14ac:dyDescent="0.2">
      <c r="A3996" s="316">
        <v>39802</v>
      </c>
      <c r="B3996" s="316" t="s">
        <v>41093</v>
      </c>
      <c r="C3996" s="316" t="s">
        <v>35729</v>
      </c>
      <c r="D3996" s="591" t="s">
        <v>41094</v>
      </c>
    </row>
    <row r="3997" spans="1:4" x14ac:dyDescent="0.2">
      <c r="A3997" s="316">
        <v>39803</v>
      </c>
      <c r="B3997" s="316" t="s">
        <v>41095</v>
      </c>
      <c r="C3997" s="316" t="s">
        <v>35729</v>
      </c>
      <c r="D3997" s="591" t="s">
        <v>37001</v>
      </c>
    </row>
    <row r="3998" spans="1:4" x14ac:dyDescent="0.2">
      <c r="A3998" s="316">
        <v>39799</v>
      </c>
      <c r="B3998" s="316" t="s">
        <v>41096</v>
      </c>
      <c r="C3998" s="316" t="s">
        <v>35729</v>
      </c>
      <c r="D3998" s="591" t="s">
        <v>1288</v>
      </c>
    </row>
    <row r="3999" spans="1:4" x14ac:dyDescent="0.2">
      <c r="A3999" s="316">
        <v>39800</v>
      </c>
      <c r="B3999" s="316" t="s">
        <v>41097</v>
      </c>
      <c r="C3999" s="316" t="s">
        <v>35729</v>
      </c>
      <c r="D3999" s="591" t="s">
        <v>29356</v>
      </c>
    </row>
    <row r="4000" spans="1:4" x14ac:dyDescent="0.2">
      <c r="A4000" s="316">
        <v>4224</v>
      </c>
      <c r="B4000" s="316" t="s">
        <v>41098</v>
      </c>
      <c r="C4000" s="316" t="s">
        <v>35820</v>
      </c>
      <c r="D4000" s="591" t="s">
        <v>36802</v>
      </c>
    </row>
    <row r="4001" spans="1:4" x14ac:dyDescent="0.2">
      <c r="A4001" s="316">
        <v>21059</v>
      </c>
      <c r="B4001" s="316" t="s">
        <v>41099</v>
      </c>
      <c r="C4001" s="316" t="s">
        <v>35729</v>
      </c>
      <c r="D4001" s="591" t="s">
        <v>41100</v>
      </c>
    </row>
    <row r="4002" spans="1:4" x14ac:dyDescent="0.2">
      <c r="A4002" s="316">
        <v>11234</v>
      </c>
      <c r="B4002" s="316" t="s">
        <v>41101</v>
      </c>
      <c r="C4002" s="316" t="s">
        <v>35729</v>
      </c>
      <c r="D4002" s="591" t="s">
        <v>17834</v>
      </c>
    </row>
    <row r="4003" spans="1:4" x14ac:dyDescent="0.2">
      <c r="A4003" s="316">
        <v>21060</v>
      </c>
      <c r="B4003" s="316" t="s">
        <v>41102</v>
      </c>
      <c r="C4003" s="316" t="s">
        <v>35729</v>
      </c>
      <c r="D4003" s="591" t="s">
        <v>17477</v>
      </c>
    </row>
    <row r="4004" spans="1:4" x14ac:dyDescent="0.2">
      <c r="A4004" s="316">
        <v>21061</v>
      </c>
      <c r="B4004" s="316" t="s">
        <v>41103</v>
      </c>
      <c r="C4004" s="316" t="s">
        <v>35729</v>
      </c>
      <c r="D4004" s="591" t="s">
        <v>41104</v>
      </c>
    </row>
    <row r="4005" spans="1:4" x14ac:dyDescent="0.2">
      <c r="A4005" s="316">
        <v>21062</v>
      </c>
      <c r="B4005" s="316" t="s">
        <v>41105</v>
      </c>
      <c r="C4005" s="316" t="s">
        <v>35729</v>
      </c>
      <c r="D4005" s="591" t="s">
        <v>41106</v>
      </c>
    </row>
    <row r="4006" spans="1:4" x14ac:dyDescent="0.2">
      <c r="A4006" s="316">
        <v>11708</v>
      </c>
      <c r="B4006" s="316" t="s">
        <v>41107</v>
      </c>
      <c r="C4006" s="316" t="s">
        <v>35729</v>
      </c>
      <c r="D4006" s="591" t="s">
        <v>1001</v>
      </c>
    </row>
    <row r="4007" spans="1:4" x14ac:dyDescent="0.2">
      <c r="A4007" s="316">
        <v>11709</v>
      </c>
      <c r="B4007" s="316" t="s">
        <v>41108</v>
      </c>
      <c r="C4007" s="316" t="s">
        <v>35729</v>
      </c>
      <c r="D4007" s="591" t="s">
        <v>41109</v>
      </c>
    </row>
    <row r="4008" spans="1:4" x14ac:dyDescent="0.2">
      <c r="A4008" s="316">
        <v>11710</v>
      </c>
      <c r="B4008" s="316" t="s">
        <v>41110</v>
      </c>
      <c r="C4008" s="316" t="s">
        <v>35729</v>
      </c>
      <c r="D4008" s="591" t="s">
        <v>14008</v>
      </c>
    </row>
    <row r="4009" spans="1:4" x14ac:dyDescent="0.2">
      <c r="A4009" s="316">
        <v>11707</v>
      </c>
      <c r="B4009" s="316" t="s">
        <v>41111</v>
      </c>
      <c r="C4009" s="316" t="s">
        <v>35729</v>
      </c>
      <c r="D4009" s="591" t="s">
        <v>18063</v>
      </c>
    </row>
    <row r="4010" spans="1:4" x14ac:dyDescent="0.2">
      <c r="A4010" s="316">
        <v>11739</v>
      </c>
      <c r="B4010" s="316" t="s">
        <v>41112</v>
      </c>
      <c r="C4010" s="316" t="s">
        <v>35729</v>
      </c>
      <c r="D4010" s="591" t="s">
        <v>38639</v>
      </c>
    </row>
    <row r="4011" spans="1:4" x14ac:dyDescent="0.2">
      <c r="A4011" s="316">
        <v>11711</v>
      </c>
      <c r="B4011" s="316" t="s">
        <v>41113</v>
      </c>
      <c r="C4011" s="316" t="s">
        <v>35729</v>
      </c>
      <c r="D4011" s="591" t="s">
        <v>568</v>
      </c>
    </row>
    <row r="4012" spans="1:4" x14ac:dyDescent="0.2">
      <c r="A4012" s="316">
        <v>5102</v>
      </c>
      <c r="B4012" s="316" t="s">
        <v>41114</v>
      </c>
      <c r="C4012" s="316" t="s">
        <v>35729</v>
      </c>
      <c r="D4012" s="591" t="s">
        <v>41115</v>
      </c>
    </row>
    <row r="4013" spans="1:4" x14ac:dyDescent="0.2">
      <c r="A4013" s="316">
        <v>11741</v>
      </c>
      <c r="B4013" s="316" t="s">
        <v>41116</v>
      </c>
      <c r="C4013" s="316" t="s">
        <v>35729</v>
      </c>
      <c r="D4013" s="591" t="s">
        <v>339</v>
      </c>
    </row>
    <row r="4014" spans="1:4" x14ac:dyDescent="0.2">
      <c r="A4014" s="316">
        <v>11743</v>
      </c>
      <c r="B4014" s="316" t="s">
        <v>41117</v>
      </c>
      <c r="C4014" s="316" t="s">
        <v>35729</v>
      </c>
      <c r="D4014" s="591" t="s">
        <v>3881</v>
      </c>
    </row>
    <row r="4015" spans="1:4" x14ac:dyDescent="0.2">
      <c r="A4015" s="316">
        <v>11745</v>
      </c>
      <c r="B4015" s="316" t="s">
        <v>41118</v>
      </c>
      <c r="C4015" s="316" t="s">
        <v>35729</v>
      </c>
      <c r="D4015" s="591" t="s">
        <v>1050</v>
      </c>
    </row>
    <row r="4016" spans="1:4" x14ac:dyDescent="0.2">
      <c r="A4016" s="316">
        <v>25961</v>
      </c>
      <c r="B4016" s="316" t="s">
        <v>41119</v>
      </c>
      <c r="C4016" s="316" t="s">
        <v>35749</v>
      </c>
      <c r="D4016" s="591" t="s">
        <v>435</v>
      </c>
    </row>
    <row r="4017" spans="1:4" x14ac:dyDescent="0.2">
      <c r="A4017" s="316">
        <v>40985</v>
      </c>
      <c r="B4017" s="316" t="s">
        <v>41120</v>
      </c>
      <c r="C4017" s="316" t="s">
        <v>35979</v>
      </c>
      <c r="D4017" s="591" t="s">
        <v>36296</v>
      </c>
    </row>
    <row r="4018" spans="1:4" x14ac:dyDescent="0.2">
      <c r="A4018" s="316">
        <v>1088</v>
      </c>
      <c r="B4018" s="316" t="s">
        <v>41121</v>
      </c>
      <c r="C4018" s="316" t="s">
        <v>35729</v>
      </c>
      <c r="D4018" s="591" t="s">
        <v>1252</v>
      </c>
    </row>
    <row r="4019" spans="1:4" x14ac:dyDescent="0.2">
      <c r="A4019" s="316">
        <v>1087</v>
      </c>
      <c r="B4019" s="316" t="s">
        <v>41122</v>
      </c>
      <c r="C4019" s="316" t="s">
        <v>35729</v>
      </c>
      <c r="D4019" s="591" t="s">
        <v>14127</v>
      </c>
    </row>
    <row r="4020" spans="1:4" x14ac:dyDescent="0.2">
      <c r="A4020" s="316">
        <v>38777</v>
      </c>
      <c r="B4020" s="316" t="s">
        <v>41123</v>
      </c>
      <c r="C4020" s="316" t="s">
        <v>35729</v>
      </c>
      <c r="D4020" s="591" t="s">
        <v>41124</v>
      </c>
    </row>
    <row r="4021" spans="1:4" x14ac:dyDescent="0.2">
      <c r="A4021" s="316">
        <v>1086</v>
      </c>
      <c r="B4021" s="316" t="s">
        <v>41125</v>
      </c>
      <c r="C4021" s="316" t="s">
        <v>35729</v>
      </c>
      <c r="D4021" s="591" t="s">
        <v>14658</v>
      </c>
    </row>
    <row r="4022" spans="1:4" x14ac:dyDescent="0.2">
      <c r="A4022" s="316">
        <v>1079</v>
      </c>
      <c r="B4022" s="316" t="s">
        <v>41126</v>
      </c>
      <c r="C4022" s="316" t="s">
        <v>35729</v>
      </c>
      <c r="D4022" s="591" t="s">
        <v>41127</v>
      </c>
    </row>
    <row r="4023" spans="1:4" x14ac:dyDescent="0.2">
      <c r="A4023" s="316">
        <v>39374</v>
      </c>
      <c r="B4023" s="316" t="s">
        <v>41128</v>
      </c>
      <c r="C4023" s="316" t="s">
        <v>35729</v>
      </c>
      <c r="D4023" s="591" t="s">
        <v>41129</v>
      </c>
    </row>
    <row r="4024" spans="1:4" x14ac:dyDescent="0.2">
      <c r="A4024" s="316">
        <v>1082</v>
      </c>
      <c r="B4024" s="316" t="s">
        <v>41130</v>
      </c>
      <c r="C4024" s="316" t="s">
        <v>35729</v>
      </c>
      <c r="D4024" s="591" t="s">
        <v>41131</v>
      </c>
    </row>
    <row r="4025" spans="1:4" x14ac:dyDescent="0.2">
      <c r="A4025" s="316">
        <v>12316</v>
      </c>
      <c r="B4025" s="316" t="s">
        <v>41132</v>
      </c>
      <c r="C4025" s="316" t="s">
        <v>35729</v>
      </c>
      <c r="D4025" s="591" t="s">
        <v>14024</v>
      </c>
    </row>
    <row r="4026" spans="1:4" x14ac:dyDescent="0.2">
      <c r="A4026" s="316">
        <v>12317</v>
      </c>
      <c r="B4026" s="316" t="s">
        <v>41133</v>
      </c>
      <c r="C4026" s="316" t="s">
        <v>35729</v>
      </c>
      <c r="D4026" s="591" t="s">
        <v>41134</v>
      </c>
    </row>
    <row r="4027" spans="1:4" x14ac:dyDescent="0.2">
      <c r="A4027" s="316">
        <v>12318</v>
      </c>
      <c r="B4027" s="316" t="s">
        <v>41135</v>
      </c>
      <c r="C4027" s="316" t="s">
        <v>35729</v>
      </c>
      <c r="D4027" s="591" t="s">
        <v>41136</v>
      </c>
    </row>
    <row r="4028" spans="1:4" x14ac:dyDescent="0.2">
      <c r="A4028" s="316">
        <v>5104</v>
      </c>
      <c r="B4028" s="316" t="s">
        <v>41137</v>
      </c>
      <c r="C4028" s="316" t="s">
        <v>35818</v>
      </c>
      <c r="D4028" s="591" t="s">
        <v>41138</v>
      </c>
    </row>
    <row r="4029" spans="1:4" x14ac:dyDescent="0.2">
      <c r="A4029" s="316">
        <v>26023</v>
      </c>
      <c r="B4029" s="316" t="s">
        <v>41139</v>
      </c>
      <c r="C4029" s="316" t="s">
        <v>35729</v>
      </c>
      <c r="D4029" s="591" t="s">
        <v>41140</v>
      </c>
    </row>
    <row r="4030" spans="1:4" x14ac:dyDescent="0.2">
      <c r="A4030" s="316">
        <v>2710</v>
      </c>
      <c r="B4030" s="316" t="s">
        <v>41141</v>
      </c>
      <c r="C4030" s="316" t="s">
        <v>35729</v>
      </c>
      <c r="D4030" s="591" t="s">
        <v>35494</v>
      </c>
    </row>
    <row r="4031" spans="1:4" x14ac:dyDescent="0.2">
      <c r="A4031" s="316">
        <v>14575</v>
      </c>
      <c r="B4031" s="316" t="s">
        <v>41142</v>
      </c>
      <c r="C4031" s="316" t="s">
        <v>35729</v>
      </c>
      <c r="D4031" s="591" t="s">
        <v>41143</v>
      </c>
    </row>
    <row r="4032" spans="1:4" x14ac:dyDescent="0.2">
      <c r="A4032" s="316">
        <v>20034</v>
      </c>
      <c r="B4032" s="316" t="s">
        <v>41144</v>
      </c>
      <c r="C4032" s="316" t="s">
        <v>35729</v>
      </c>
      <c r="D4032" s="591" t="s">
        <v>41145</v>
      </c>
    </row>
    <row r="4033" spans="1:4" x14ac:dyDescent="0.2">
      <c r="A4033" s="316">
        <v>20036</v>
      </c>
      <c r="B4033" s="316" t="s">
        <v>41146</v>
      </c>
      <c r="C4033" s="316" t="s">
        <v>35729</v>
      </c>
      <c r="D4033" s="591" t="s">
        <v>26417</v>
      </c>
    </row>
    <row r="4034" spans="1:4" x14ac:dyDescent="0.2">
      <c r="A4034" s="316">
        <v>20037</v>
      </c>
      <c r="B4034" s="316" t="s">
        <v>41147</v>
      </c>
      <c r="C4034" s="316" t="s">
        <v>35729</v>
      </c>
      <c r="D4034" s="591" t="s">
        <v>41148</v>
      </c>
    </row>
    <row r="4035" spans="1:4" x14ac:dyDescent="0.2">
      <c r="A4035" s="316">
        <v>20043</v>
      </c>
      <c r="B4035" s="316" t="s">
        <v>41149</v>
      </c>
      <c r="C4035" s="316" t="s">
        <v>35729</v>
      </c>
      <c r="D4035" s="591" t="s">
        <v>462</v>
      </c>
    </row>
    <row r="4036" spans="1:4" x14ac:dyDescent="0.2">
      <c r="A4036" s="316">
        <v>20044</v>
      </c>
      <c r="B4036" s="316" t="s">
        <v>41150</v>
      </c>
      <c r="C4036" s="316" t="s">
        <v>35729</v>
      </c>
      <c r="D4036" s="591" t="s">
        <v>18042</v>
      </c>
    </row>
    <row r="4037" spans="1:4" x14ac:dyDescent="0.2">
      <c r="A4037" s="316">
        <v>20042</v>
      </c>
      <c r="B4037" s="316" t="s">
        <v>41151</v>
      </c>
      <c r="C4037" s="316" t="s">
        <v>35729</v>
      </c>
      <c r="D4037" s="591" t="s">
        <v>736</v>
      </c>
    </row>
    <row r="4038" spans="1:4" x14ac:dyDescent="0.2">
      <c r="A4038" s="316">
        <v>20046</v>
      </c>
      <c r="B4038" s="316" t="s">
        <v>41152</v>
      </c>
      <c r="C4038" s="316" t="s">
        <v>35729</v>
      </c>
      <c r="D4038" s="591" t="s">
        <v>5471</v>
      </c>
    </row>
    <row r="4039" spans="1:4" x14ac:dyDescent="0.2">
      <c r="A4039" s="316">
        <v>20047</v>
      </c>
      <c r="B4039" s="316" t="s">
        <v>41153</v>
      </c>
      <c r="C4039" s="316" t="s">
        <v>35729</v>
      </c>
      <c r="D4039" s="591" t="s">
        <v>41154</v>
      </c>
    </row>
    <row r="4040" spans="1:4" x14ac:dyDescent="0.2">
      <c r="A4040" s="316">
        <v>20045</v>
      </c>
      <c r="B4040" s="316" t="s">
        <v>41155</v>
      </c>
      <c r="C4040" s="316" t="s">
        <v>35729</v>
      </c>
      <c r="D4040" s="591" t="s">
        <v>34133</v>
      </c>
    </row>
    <row r="4041" spans="1:4" x14ac:dyDescent="0.2">
      <c r="A4041" s="316">
        <v>20972</v>
      </c>
      <c r="B4041" s="316" t="s">
        <v>41156</v>
      </c>
      <c r="C4041" s="316" t="s">
        <v>35729</v>
      </c>
      <c r="D4041" s="591" t="s">
        <v>34583</v>
      </c>
    </row>
    <row r="4042" spans="1:4" x14ac:dyDescent="0.2">
      <c r="A4042" s="316">
        <v>20032</v>
      </c>
      <c r="B4042" s="316" t="s">
        <v>41157</v>
      </c>
      <c r="C4042" s="316" t="s">
        <v>35729</v>
      </c>
      <c r="D4042" s="591" t="s">
        <v>26247</v>
      </c>
    </row>
    <row r="4043" spans="1:4" x14ac:dyDescent="0.2">
      <c r="A4043" s="316">
        <v>11321</v>
      </c>
      <c r="B4043" s="316" t="s">
        <v>41158</v>
      </c>
      <c r="C4043" s="316" t="s">
        <v>35729</v>
      </c>
      <c r="D4043" s="591" t="s">
        <v>1335</v>
      </c>
    </row>
    <row r="4044" spans="1:4" x14ac:dyDescent="0.2">
      <c r="A4044" s="316">
        <v>11323</v>
      </c>
      <c r="B4044" s="316" t="s">
        <v>41159</v>
      </c>
      <c r="C4044" s="316" t="s">
        <v>35729</v>
      </c>
      <c r="D4044" s="591" t="s">
        <v>26935</v>
      </c>
    </row>
    <row r="4045" spans="1:4" x14ac:dyDescent="0.2">
      <c r="A4045" s="316">
        <v>20327</v>
      </c>
      <c r="B4045" s="316" t="s">
        <v>41160</v>
      </c>
      <c r="C4045" s="316" t="s">
        <v>35729</v>
      </c>
      <c r="D4045" s="591" t="s">
        <v>13825</v>
      </c>
    </row>
    <row r="4046" spans="1:4" x14ac:dyDescent="0.2">
      <c r="A4046" s="316">
        <v>25966</v>
      </c>
      <c r="B4046" s="316" t="s">
        <v>41161</v>
      </c>
      <c r="C4046" s="316" t="s">
        <v>35820</v>
      </c>
      <c r="D4046" s="591" t="s">
        <v>5766</v>
      </c>
    </row>
    <row r="4047" spans="1:4" x14ac:dyDescent="0.2">
      <c r="A4047" s="316">
        <v>13390</v>
      </c>
      <c r="B4047" s="316" t="s">
        <v>41162</v>
      </c>
      <c r="C4047" s="316" t="s">
        <v>35729</v>
      </c>
      <c r="D4047" s="591" t="s">
        <v>32582</v>
      </c>
    </row>
    <row r="4048" spans="1:4" x14ac:dyDescent="0.2">
      <c r="A4048" s="316">
        <v>6034</v>
      </c>
      <c r="B4048" s="316" t="s">
        <v>41163</v>
      </c>
      <c r="C4048" s="316" t="s">
        <v>35729</v>
      </c>
      <c r="D4048" s="591" t="s">
        <v>973</v>
      </c>
    </row>
    <row r="4049" spans="1:4" x14ac:dyDescent="0.2">
      <c r="A4049" s="316">
        <v>6036</v>
      </c>
      <c r="B4049" s="316" t="s">
        <v>41164</v>
      </c>
      <c r="C4049" s="316" t="s">
        <v>35729</v>
      </c>
      <c r="D4049" s="591" t="s">
        <v>22623</v>
      </c>
    </row>
    <row r="4050" spans="1:4" x14ac:dyDescent="0.2">
      <c r="A4050" s="316">
        <v>6031</v>
      </c>
      <c r="B4050" s="316" t="s">
        <v>41165</v>
      </c>
      <c r="C4050" s="316" t="s">
        <v>35729</v>
      </c>
      <c r="D4050" s="591" t="s">
        <v>14836</v>
      </c>
    </row>
    <row r="4051" spans="1:4" x14ac:dyDescent="0.2">
      <c r="A4051" s="316">
        <v>6029</v>
      </c>
      <c r="B4051" s="316" t="s">
        <v>41166</v>
      </c>
      <c r="C4051" s="316" t="s">
        <v>35729</v>
      </c>
      <c r="D4051" s="591" t="s">
        <v>18888</v>
      </c>
    </row>
    <row r="4052" spans="1:4" x14ac:dyDescent="0.2">
      <c r="A4052" s="316">
        <v>6033</v>
      </c>
      <c r="B4052" s="316" t="s">
        <v>41167</v>
      </c>
      <c r="C4052" s="316" t="s">
        <v>35729</v>
      </c>
      <c r="D4052" s="591" t="s">
        <v>776</v>
      </c>
    </row>
    <row r="4053" spans="1:4" x14ac:dyDescent="0.2">
      <c r="A4053" s="316">
        <v>11672</v>
      </c>
      <c r="B4053" s="316" t="s">
        <v>41168</v>
      </c>
      <c r="C4053" s="316" t="s">
        <v>35729</v>
      </c>
      <c r="D4053" s="591" t="s">
        <v>17468</v>
      </c>
    </row>
    <row r="4054" spans="1:4" x14ac:dyDescent="0.2">
      <c r="A4054" s="316">
        <v>11669</v>
      </c>
      <c r="B4054" s="316" t="s">
        <v>41169</v>
      </c>
      <c r="C4054" s="316" t="s">
        <v>35729</v>
      </c>
      <c r="D4054" s="591" t="s">
        <v>17138</v>
      </c>
    </row>
    <row r="4055" spans="1:4" x14ac:dyDescent="0.2">
      <c r="A4055" s="316">
        <v>11670</v>
      </c>
      <c r="B4055" s="316" t="s">
        <v>41170</v>
      </c>
      <c r="C4055" s="316" t="s">
        <v>35729</v>
      </c>
      <c r="D4055" s="591" t="s">
        <v>17496</v>
      </c>
    </row>
    <row r="4056" spans="1:4" x14ac:dyDescent="0.2">
      <c r="A4056" s="316">
        <v>20055</v>
      </c>
      <c r="B4056" s="316" t="s">
        <v>41171</v>
      </c>
      <c r="C4056" s="316" t="s">
        <v>35729</v>
      </c>
      <c r="D4056" s="591" t="s">
        <v>41172</v>
      </c>
    </row>
    <row r="4057" spans="1:4" x14ac:dyDescent="0.2">
      <c r="A4057" s="316">
        <v>11671</v>
      </c>
      <c r="B4057" s="316" t="s">
        <v>41173</v>
      </c>
      <c r="C4057" s="316" t="s">
        <v>35729</v>
      </c>
      <c r="D4057" s="591" t="s">
        <v>41174</v>
      </c>
    </row>
    <row r="4058" spans="1:4" x14ac:dyDescent="0.2">
      <c r="A4058" s="316">
        <v>6032</v>
      </c>
      <c r="B4058" s="316" t="s">
        <v>41175</v>
      </c>
      <c r="C4058" s="316" t="s">
        <v>35729</v>
      </c>
      <c r="D4058" s="591" t="s">
        <v>8206</v>
      </c>
    </row>
    <row r="4059" spans="1:4" x14ac:dyDescent="0.2">
      <c r="A4059" s="316">
        <v>11673</v>
      </c>
      <c r="B4059" s="316" t="s">
        <v>41176</v>
      </c>
      <c r="C4059" s="316" t="s">
        <v>35729</v>
      </c>
      <c r="D4059" s="591" t="s">
        <v>33482</v>
      </c>
    </row>
    <row r="4060" spans="1:4" x14ac:dyDescent="0.2">
      <c r="A4060" s="316">
        <v>11674</v>
      </c>
      <c r="B4060" s="316" t="s">
        <v>41177</v>
      </c>
      <c r="C4060" s="316" t="s">
        <v>35729</v>
      </c>
      <c r="D4060" s="591" t="s">
        <v>14699</v>
      </c>
    </row>
    <row r="4061" spans="1:4" x14ac:dyDescent="0.2">
      <c r="A4061" s="316">
        <v>11675</v>
      </c>
      <c r="B4061" s="316" t="s">
        <v>41178</v>
      </c>
      <c r="C4061" s="316" t="s">
        <v>35729</v>
      </c>
      <c r="D4061" s="591" t="s">
        <v>472</v>
      </c>
    </row>
    <row r="4062" spans="1:4" x14ac:dyDescent="0.2">
      <c r="A4062" s="316">
        <v>11676</v>
      </c>
      <c r="B4062" s="316" t="s">
        <v>41179</v>
      </c>
      <c r="C4062" s="316" t="s">
        <v>35729</v>
      </c>
      <c r="D4062" s="591" t="s">
        <v>14097</v>
      </c>
    </row>
    <row r="4063" spans="1:4" x14ac:dyDescent="0.2">
      <c r="A4063" s="316">
        <v>11677</v>
      </c>
      <c r="B4063" s="316" t="s">
        <v>41180</v>
      </c>
      <c r="C4063" s="316" t="s">
        <v>35729</v>
      </c>
      <c r="D4063" s="591" t="s">
        <v>33186</v>
      </c>
    </row>
    <row r="4064" spans="1:4" x14ac:dyDescent="0.2">
      <c r="A4064" s="316">
        <v>11678</v>
      </c>
      <c r="B4064" s="316" t="s">
        <v>41181</v>
      </c>
      <c r="C4064" s="316" t="s">
        <v>35729</v>
      </c>
      <c r="D4064" s="591" t="s">
        <v>18567</v>
      </c>
    </row>
    <row r="4065" spans="1:4" x14ac:dyDescent="0.2">
      <c r="A4065" s="316">
        <v>6038</v>
      </c>
      <c r="B4065" s="316" t="s">
        <v>41182</v>
      </c>
      <c r="C4065" s="316" t="s">
        <v>35729</v>
      </c>
      <c r="D4065" s="591" t="s">
        <v>224</v>
      </c>
    </row>
    <row r="4066" spans="1:4" x14ac:dyDescent="0.2">
      <c r="A4066" s="316">
        <v>11718</v>
      </c>
      <c r="B4066" s="316" t="s">
        <v>41183</v>
      </c>
      <c r="C4066" s="316" t="s">
        <v>35729</v>
      </c>
      <c r="D4066" s="591" t="s">
        <v>38160</v>
      </c>
    </row>
    <row r="4067" spans="1:4" x14ac:dyDescent="0.2">
      <c r="A4067" s="316">
        <v>6037</v>
      </c>
      <c r="B4067" s="316" t="s">
        <v>41184</v>
      </c>
      <c r="C4067" s="316" t="s">
        <v>35729</v>
      </c>
      <c r="D4067" s="591" t="s">
        <v>1082</v>
      </c>
    </row>
    <row r="4068" spans="1:4" x14ac:dyDescent="0.2">
      <c r="A4068" s="316">
        <v>11719</v>
      </c>
      <c r="B4068" s="316" t="s">
        <v>41185</v>
      </c>
      <c r="C4068" s="316" t="s">
        <v>35729</v>
      </c>
      <c r="D4068" s="591" t="s">
        <v>2876</v>
      </c>
    </row>
    <row r="4069" spans="1:4" x14ac:dyDescent="0.2">
      <c r="A4069" s="316">
        <v>6019</v>
      </c>
      <c r="B4069" s="316" t="s">
        <v>41186</v>
      </c>
      <c r="C4069" s="316" t="s">
        <v>35729</v>
      </c>
      <c r="D4069" s="591" t="s">
        <v>14785</v>
      </c>
    </row>
    <row r="4070" spans="1:4" x14ac:dyDescent="0.2">
      <c r="A4070" s="316">
        <v>6010</v>
      </c>
      <c r="B4070" s="316" t="s">
        <v>41187</v>
      </c>
      <c r="C4070" s="316" t="s">
        <v>35729</v>
      </c>
      <c r="D4070" s="591" t="s">
        <v>41188</v>
      </c>
    </row>
    <row r="4071" spans="1:4" x14ac:dyDescent="0.2">
      <c r="A4071" s="316">
        <v>6017</v>
      </c>
      <c r="B4071" s="316" t="s">
        <v>41189</v>
      </c>
      <c r="C4071" s="316" t="s">
        <v>35729</v>
      </c>
      <c r="D4071" s="591" t="s">
        <v>41190</v>
      </c>
    </row>
    <row r="4072" spans="1:4" x14ac:dyDescent="0.2">
      <c r="A4072" s="316">
        <v>6020</v>
      </c>
      <c r="B4072" s="316" t="s">
        <v>41191</v>
      </c>
      <c r="C4072" s="316" t="s">
        <v>35729</v>
      </c>
      <c r="D4072" s="591" t="s">
        <v>18256</v>
      </c>
    </row>
    <row r="4073" spans="1:4" x14ac:dyDescent="0.2">
      <c r="A4073" s="316">
        <v>6028</v>
      </c>
      <c r="B4073" s="316" t="s">
        <v>41192</v>
      </c>
      <c r="C4073" s="316" t="s">
        <v>35729</v>
      </c>
      <c r="D4073" s="591" t="s">
        <v>41193</v>
      </c>
    </row>
    <row r="4074" spans="1:4" x14ac:dyDescent="0.2">
      <c r="A4074" s="316">
        <v>6011</v>
      </c>
      <c r="B4074" s="316" t="s">
        <v>41194</v>
      </c>
      <c r="C4074" s="316" t="s">
        <v>35729</v>
      </c>
      <c r="D4074" s="591" t="s">
        <v>41195</v>
      </c>
    </row>
    <row r="4075" spans="1:4" x14ac:dyDescent="0.2">
      <c r="A4075" s="316">
        <v>6012</v>
      </c>
      <c r="B4075" s="316" t="s">
        <v>41196</v>
      </c>
      <c r="C4075" s="316" t="s">
        <v>35729</v>
      </c>
      <c r="D4075" s="591" t="s">
        <v>41197</v>
      </c>
    </row>
    <row r="4076" spans="1:4" x14ac:dyDescent="0.2">
      <c r="A4076" s="316">
        <v>6016</v>
      </c>
      <c r="B4076" s="316" t="s">
        <v>41198</v>
      </c>
      <c r="C4076" s="316" t="s">
        <v>35729</v>
      </c>
      <c r="D4076" s="591" t="s">
        <v>14557</v>
      </c>
    </row>
    <row r="4077" spans="1:4" x14ac:dyDescent="0.2">
      <c r="A4077" s="316">
        <v>6027</v>
      </c>
      <c r="B4077" s="316" t="s">
        <v>41199</v>
      </c>
      <c r="C4077" s="316" t="s">
        <v>35729</v>
      </c>
      <c r="D4077" s="591" t="s">
        <v>41200</v>
      </c>
    </row>
    <row r="4078" spans="1:4" x14ac:dyDescent="0.2">
      <c r="A4078" s="316">
        <v>6013</v>
      </c>
      <c r="B4078" s="316" t="s">
        <v>41201</v>
      </c>
      <c r="C4078" s="316" t="s">
        <v>35729</v>
      </c>
      <c r="D4078" s="591" t="s">
        <v>39253</v>
      </c>
    </row>
    <row r="4079" spans="1:4" x14ac:dyDescent="0.2">
      <c r="A4079" s="316">
        <v>6015</v>
      </c>
      <c r="B4079" s="316" t="s">
        <v>41202</v>
      </c>
      <c r="C4079" s="316" t="s">
        <v>35729</v>
      </c>
      <c r="D4079" s="591" t="s">
        <v>41203</v>
      </c>
    </row>
    <row r="4080" spans="1:4" x14ac:dyDescent="0.2">
      <c r="A4080" s="316">
        <v>6014</v>
      </c>
      <c r="B4080" s="316" t="s">
        <v>41204</v>
      </c>
      <c r="C4080" s="316" t="s">
        <v>35729</v>
      </c>
      <c r="D4080" s="591" t="s">
        <v>41205</v>
      </c>
    </row>
    <row r="4081" spans="1:4" x14ac:dyDescent="0.2">
      <c r="A4081" s="316">
        <v>6006</v>
      </c>
      <c r="B4081" s="316" t="s">
        <v>41206</v>
      </c>
      <c r="C4081" s="316" t="s">
        <v>35729</v>
      </c>
      <c r="D4081" s="591" t="s">
        <v>41207</v>
      </c>
    </row>
    <row r="4082" spans="1:4" x14ac:dyDescent="0.2">
      <c r="A4082" s="316">
        <v>6005</v>
      </c>
      <c r="B4082" s="316" t="s">
        <v>41208</v>
      </c>
      <c r="C4082" s="316" t="s">
        <v>35729</v>
      </c>
      <c r="D4082" s="591" t="s">
        <v>41209</v>
      </c>
    </row>
    <row r="4083" spans="1:4" x14ac:dyDescent="0.2">
      <c r="A4083" s="316">
        <v>11756</v>
      </c>
      <c r="B4083" s="316" t="s">
        <v>41210</v>
      </c>
      <c r="C4083" s="316" t="s">
        <v>35729</v>
      </c>
      <c r="D4083" s="591" t="s">
        <v>34367</v>
      </c>
    </row>
    <row r="4084" spans="1:4" x14ac:dyDescent="0.2">
      <c r="A4084" s="316">
        <v>10904</v>
      </c>
      <c r="B4084" s="316" t="s">
        <v>41211</v>
      </c>
      <c r="C4084" s="316" t="s">
        <v>35729</v>
      </c>
      <c r="D4084" s="591" t="s">
        <v>21958</v>
      </c>
    </row>
    <row r="4085" spans="1:4" x14ac:dyDescent="0.2">
      <c r="A4085" s="316">
        <v>11752</v>
      </c>
      <c r="B4085" s="316" t="s">
        <v>41212</v>
      </c>
      <c r="C4085" s="316" t="s">
        <v>35729</v>
      </c>
      <c r="D4085" s="591" t="s">
        <v>13934</v>
      </c>
    </row>
    <row r="4086" spans="1:4" x14ac:dyDescent="0.2">
      <c r="A4086" s="316">
        <v>11753</v>
      </c>
      <c r="B4086" s="316" t="s">
        <v>41213</v>
      </c>
      <c r="C4086" s="316" t="s">
        <v>35729</v>
      </c>
      <c r="D4086" s="591" t="s">
        <v>22849</v>
      </c>
    </row>
    <row r="4087" spans="1:4" x14ac:dyDescent="0.2">
      <c r="A4087" s="316">
        <v>6021</v>
      </c>
      <c r="B4087" s="316" t="s">
        <v>41214</v>
      </c>
      <c r="C4087" s="316" t="s">
        <v>35729</v>
      </c>
      <c r="D4087" s="591" t="s">
        <v>17791</v>
      </c>
    </row>
    <row r="4088" spans="1:4" x14ac:dyDescent="0.2">
      <c r="A4088" s="316">
        <v>6024</v>
      </c>
      <c r="B4088" s="316" t="s">
        <v>41215</v>
      </c>
      <c r="C4088" s="316" t="s">
        <v>35729</v>
      </c>
      <c r="D4088" s="591" t="s">
        <v>13352</v>
      </c>
    </row>
    <row r="4089" spans="1:4" x14ac:dyDescent="0.2">
      <c r="A4089" s="316">
        <v>38379</v>
      </c>
      <c r="B4089" s="316" t="s">
        <v>41216</v>
      </c>
      <c r="C4089" s="316" t="s">
        <v>35763</v>
      </c>
      <c r="D4089" s="591" t="s">
        <v>18643</v>
      </c>
    </row>
    <row r="4090" spans="1:4" x14ac:dyDescent="0.2">
      <c r="A4090" s="316">
        <v>13897</v>
      </c>
      <c r="B4090" s="316" t="s">
        <v>41217</v>
      </c>
      <c r="C4090" s="316" t="s">
        <v>35729</v>
      </c>
      <c r="D4090" s="591" t="s">
        <v>41218</v>
      </c>
    </row>
    <row r="4091" spans="1:4" x14ac:dyDescent="0.2">
      <c r="A4091" s="316">
        <v>10640</v>
      </c>
      <c r="B4091" s="316" t="s">
        <v>41219</v>
      </c>
      <c r="C4091" s="316" t="s">
        <v>35729</v>
      </c>
      <c r="D4091" s="591" t="s">
        <v>41220</v>
      </c>
    </row>
    <row r="4092" spans="1:4" x14ac:dyDescent="0.2">
      <c r="A4092" s="316">
        <v>11086</v>
      </c>
      <c r="B4092" s="316" t="s">
        <v>41221</v>
      </c>
      <c r="C4092" s="316" t="s">
        <v>35975</v>
      </c>
      <c r="D4092" s="591" t="s">
        <v>41222</v>
      </c>
    </row>
    <row r="4093" spans="1:4" x14ac:dyDescent="0.2">
      <c r="A4093" s="316">
        <v>34356</v>
      </c>
      <c r="B4093" s="316" t="s">
        <v>41223</v>
      </c>
      <c r="C4093" s="316" t="s">
        <v>35818</v>
      </c>
      <c r="D4093" s="591" t="s">
        <v>382</v>
      </c>
    </row>
    <row r="4094" spans="1:4" x14ac:dyDescent="0.2">
      <c r="A4094" s="316">
        <v>34357</v>
      </c>
      <c r="B4094" s="316" t="s">
        <v>41224</v>
      </c>
      <c r="C4094" s="316" t="s">
        <v>35818</v>
      </c>
      <c r="D4094" s="591" t="s">
        <v>27158</v>
      </c>
    </row>
    <row r="4095" spans="1:4" x14ac:dyDescent="0.2">
      <c r="A4095" s="316">
        <v>37329</v>
      </c>
      <c r="B4095" s="316" t="s">
        <v>41225</v>
      </c>
      <c r="C4095" s="316" t="s">
        <v>35818</v>
      </c>
      <c r="D4095" s="591" t="s">
        <v>7676</v>
      </c>
    </row>
    <row r="4096" spans="1:4" x14ac:dyDescent="0.2">
      <c r="A4096" s="316">
        <v>37398</v>
      </c>
      <c r="B4096" s="316" t="s">
        <v>41226</v>
      </c>
      <c r="C4096" s="316" t="s">
        <v>35818</v>
      </c>
      <c r="D4096" s="591" t="s">
        <v>41227</v>
      </c>
    </row>
    <row r="4097" spans="1:4" x14ac:dyDescent="0.2">
      <c r="A4097" s="316">
        <v>2510</v>
      </c>
      <c r="B4097" s="316" t="s">
        <v>41228</v>
      </c>
      <c r="C4097" s="316" t="s">
        <v>35729</v>
      </c>
      <c r="D4097" s="591" t="s">
        <v>1393</v>
      </c>
    </row>
    <row r="4098" spans="1:4" x14ac:dyDescent="0.2">
      <c r="A4098" s="316">
        <v>12359</v>
      </c>
      <c r="B4098" s="316" t="s">
        <v>41229</v>
      </c>
      <c r="C4098" s="316" t="s">
        <v>35729</v>
      </c>
      <c r="D4098" s="591" t="s">
        <v>41230</v>
      </c>
    </row>
    <row r="4099" spans="1:4" x14ac:dyDescent="0.2">
      <c r="A4099" s="316">
        <v>5320</v>
      </c>
      <c r="B4099" s="316" t="s">
        <v>41231</v>
      </c>
      <c r="C4099" s="316" t="s">
        <v>35820</v>
      </c>
      <c r="D4099" s="591" t="s">
        <v>18203</v>
      </c>
    </row>
    <row r="4100" spans="1:4" x14ac:dyDescent="0.2">
      <c r="A4100" s="316">
        <v>7353</v>
      </c>
      <c r="B4100" s="316" t="s">
        <v>41232</v>
      </c>
      <c r="C4100" s="316" t="s">
        <v>35820</v>
      </c>
      <c r="D4100" s="591" t="s">
        <v>39123</v>
      </c>
    </row>
    <row r="4101" spans="1:4" x14ac:dyDescent="0.2">
      <c r="A4101" s="316">
        <v>36144</v>
      </c>
      <c r="B4101" s="316" t="s">
        <v>41233</v>
      </c>
      <c r="C4101" s="316" t="s">
        <v>35729</v>
      </c>
      <c r="D4101" s="591" t="s">
        <v>489</v>
      </c>
    </row>
    <row r="4102" spans="1:4" x14ac:dyDescent="0.2">
      <c r="A4102" s="316">
        <v>10518</v>
      </c>
      <c r="B4102" s="316" t="s">
        <v>41234</v>
      </c>
      <c r="C4102" s="316" t="s">
        <v>35729</v>
      </c>
      <c r="D4102" s="591" t="s">
        <v>6927</v>
      </c>
    </row>
    <row r="4103" spans="1:4" x14ac:dyDescent="0.2">
      <c r="A4103" s="316">
        <v>36530</v>
      </c>
      <c r="B4103" s="316" t="s">
        <v>41235</v>
      </c>
      <c r="C4103" s="316" t="s">
        <v>35729</v>
      </c>
      <c r="D4103" s="591" t="s">
        <v>41236</v>
      </c>
    </row>
    <row r="4104" spans="1:4" x14ac:dyDescent="0.2">
      <c r="A4104" s="316">
        <v>6046</v>
      </c>
      <c r="B4104" s="316" t="s">
        <v>41237</v>
      </c>
      <c r="C4104" s="316" t="s">
        <v>35729</v>
      </c>
      <c r="D4104" s="591" t="s">
        <v>41238</v>
      </c>
    </row>
    <row r="4105" spans="1:4" x14ac:dyDescent="0.2">
      <c r="A4105" s="316">
        <v>36531</v>
      </c>
      <c r="B4105" s="316" t="s">
        <v>41239</v>
      </c>
      <c r="C4105" s="316" t="s">
        <v>35729</v>
      </c>
      <c r="D4105" s="591" t="s">
        <v>41240</v>
      </c>
    </row>
    <row r="4106" spans="1:4" x14ac:dyDescent="0.2">
      <c r="A4106" s="316">
        <v>34684</v>
      </c>
      <c r="B4106" s="316" t="s">
        <v>41241</v>
      </c>
      <c r="C4106" s="316" t="s">
        <v>35746</v>
      </c>
      <c r="D4106" s="591" t="s">
        <v>14031</v>
      </c>
    </row>
    <row r="4107" spans="1:4" x14ac:dyDescent="0.2">
      <c r="A4107" s="316">
        <v>34683</v>
      </c>
      <c r="B4107" s="316" t="s">
        <v>41242</v>
      </c>
      <c r="C4107" s="316" t="s">
        <v>35746</v>
      </c>
      <c r="D4107" s="591" t="s">
        <v>1318</v>
      </c>
    </row>
    <row r="4108" spans="1:4" x14ac:dyDescent="0.2">
      <c r="A4108" s="316">
        <v>533</v>
      </c>
      <c r="B4108" s="316" t="s">
        <v>41243</v>
      </c>
      <c r="C4108" s="316" t="s">
        <v>35746</v>
      </c>
      <c r="D4108" s="591" t="s">
        <v>436</v>
      </c>
    </row>
    <row r="4109" spans="1:4" x14ac:dyDescent="0.2">
      <c r="A4109" s="316">
        <v>10515</v>
      </c>
      <c r="B4109" s="316" t="s">
        <v>41244</v>
      </c>
      <c r="C4109" s="316" t="s">
        <v>35746</v>
      </c>
      <c r="D4109" s="591" t="s">
        <v>35937</v>
      </c>
    </row>
    <row r="4110" spans="1:4" x14ac:dyDescent="0.2">
      <c r="A4110" s="316">
        <v>536</v>
      </c>
      <c r="B4110" s="316" t="s">
        <v>41245</v>
      </c>
      <c r="C4110" s="316" t="s">
        <v>35746</v>
      </c>
      <c r="D4110" s="591" t="s">
        <v>31731</v>
      </c>
    </row>
    <row r="4111" spans="1:4" x14ac:dyDescent="0.2">
      <c r="A4111" s="316">
        <v>153</v>
      </c>
      <c r="B4111" s="316" t="s">
        <v>41246</v>
      </c>
      <c r="C4111" s="316" t="s">
        <v>35820</v>
      </c>
      <c r="D4111" s="591" t="s">
        <v>41247</v>
      </c>
    </row>
    <row r="4112" spans="1:4" x14ac:dyDescent="0.2">
      <c r="A4112" s="316">
        <v>34682</v>
      </c>
      <c r="B4112" s="316" t="s">
        <v>41248</v>
      </c>
      <c r="C4112" s="316" t="s">
        <v>35746</v>
      </c>
      <c r="D4112" s="591" t="s">
        <v>14032</v>
      </c>
    </row>
    <row r="4113" spans="1:4" x14ac:dyDescent="0.2">
      <c r="A4113" s="316">
        <v>20205</v>
      </c>
      <c r="B4113" s="316" t="s">
        <v>41249</v>
      </c>
      <c r="C4113" s="316" t="s">
        <v>35763</v>
      </c>
      <c r="D4113" s="591" t="s">
        <v>2606</v>
      </c>
    </row>
    <row r="4114" spans="1:4" x14ac:dyDescent="0.2">
      <c r="A4114" s="316">
        <v>4412</v>
      </c>
      <c r="B4114" s="316" t="s">
        <v>41250</v>
      </c>
      <c r="C4114" s="316" t="s">
        <v>35763</v>
      </c>
      <c r="D4114" s="591" t="s">
        <v>300</v>
      </c>
    </row>
    <row r="4115" spans="1:4" x14ac:dyDescent="0.2">
      <c r="A4115" s="316">
        <v>4408</v>
      </c>
      <c r="B4115" s="316" t="s">
        <v>41251</v>
      </c>
      <c r="C4115" s="316" t="s">
        <v>35763</v>
      </c>
      <c r="D4115" s="591" t="s">
        <v>529</v>
      </c>
    </row>
    <row r="4116" spans="1:4" x14ac:dyDescent="0.2">
      <c r="A4116" s="316">
        <v>4505</v>
      </c>
      <c r="B4116" s="316" t="s">
        <v>41252</v>
      </c>
      <c r="C4116" s="316" t="s">
        <v>35763</v>
      </c>
      <c r="D4116" s="591" t="s">
        <v>569</v>
      </c>
    </row>
    <row r="4117" spans="1:4" x14ac:dyDescent="0.2">
      <c r="A4117" s="316">
        <v>10559</v>
      </c>
      <c r="B4117" s="316" t="s">
        <v>41253</v>
      </c>
      <c r="C4117" s="316" t="s">
        <v>35729</v>
      </c>
      <c r="D4117" s="591" t="s">
        <v>41254</v>
      </c>
    </row>
    <row r="4118" spans="1:4" x14ac:dyDescent="0.2">
      <c r="A4118" s="316">
        <v>10664</v>
      </c>
      <c r="B4118" s="316" t="s">
        <v>41255</v>
      </c>
      <c r="C4118" s="316" t="s">
        <v>35729</v>
      </c>
      <c r="D4118" s="591" t="s">
        <v>41256</v>
      </c>
    </row>
    <row r="4119" spans="1:4" x14ac:dyDescent="0.2">
      <c r="A4119" s="316">
        <v>36250</v>
      </c>
      <c r="B4119" s="316" t="s">
        <v>41257</v>
      </c>
      <c r="C4119" s="316" t="s">
        <v>35763</v>
      </c>
      <c r="D4119" s="591" t="s">
        <v>321</v>
      </c>
    </row>
    <row r="4120" spans="1:4" x14ac:dyDescent="0.2">
      <c r="A4120" s="316">
        <v>10857</v>
      </c>
      <c r="B4120" s="316" t="s">
        <v>41258</v>
      </c>
      <c r="C4120" s="316" t="s">
        <v>35763</v>
      </c>
      <c r="D4120" s="591" t="s">
        <v>29904</v>
      </c>
    </row>
    <row r="4121" spans="1:4" x14ac:dyDescent="0.2">
      <c r="A4121" s="316">
        <v>4803</v>
      </c>
      <c r="B4121" s="316" t="s">
        <v>41259</v>
      </c>
      <c r="C4121" s="316" t="s">
        <v>35763</v>
      </c>
      <c r="D4121" s="591" t="s">
        <v>30233</v>
      </c>
    </row>
    <row r="4122" spans="1:4" x14ac:dyDescent="0.2">
      <c r="A4122" s="316">
        <v>6186</v>
      </c>
      <c r="B4122" s="316" t="s">
        <v>41260</v>
      </c>
      <c r="C4122" s="316" t="s">
        <v>35763</v>
      </c>
      <c r="D4122" s="591" t="s">
        <v>700</v>
      </c>
    </row>
    <row r="4123" spans="1:4" x14ac:dyDescent="0.2">
      <c r="A4123" s="316">
        <v>4829</v>
      </c>
      <c r="B4123" s="316" t="s">
        <v>41261</v>
      </c>
      <c r="C4123" s="316" t="s">
        <v>35763</v>
      </c>
      <c r="D4123" s="591" t="s">
        <v>34294</v>
      </c>
    </row>
    <row r="4124" spans="1:4" x14ac:dyDescent="0.2">
      <c r="A4124" s="316">
        <v>39829</v>
      </c>
      <c r="B4124" s="316" t="s">
        <v>41262</v>
      </c>
      <c r="C4124" s="316" t="s">
        <v>35763</v>
      </c>
      <c r="D4124" s="591" t="s">
        <v>22629</v>
      </c>
    </row>
    <row r="4125" spans="1:4" x14ac:dyDescent="0.2">
      <c r="A4125" s="316">
        <v>20231</v>
      </c>
      <c r="B4125" s="316" t="s">
        <v>41263</v>
      </c>
      <c r="C4125" s="316" t="s">
        <v>35763</v>
      </c>
      <c r="D4125" s="591" t="s">
        <v>1097</v>
      </c>
    </row>
    <row r="4126" spans="1:4" x14ac:dyDescent="0.2">
      <c r="A4126" s="316">
        <v>4804</v>
      </c>
      <c r="B4126" s="316" t="s">
        <v>41264</v>
      </c>
      <c r="C4126" s="316" t="s">
        <v>35763</v>
      </c>
      <c r="D4126" s="591" t="s">
        <v>997</v>
      </c>
    </row>
    <row r="4127" spans="1:4" x14ac:dyDescent="0.2">
      <c r="A4127" s="316">
        <v>34680</v>
      </c>
      <c r="B4127" s="316" t="s">
        <v>41265</v>
      </c>
      <c r="C4127" s="316" t="s">
        <v>35763</v>
      </c>
      <c r="D4127" s="591" t="s">
        <v>1124</v>
      </c>
    </row>
    <row r="4128" spans="1:4" x14ac:dyDescent="0.2">
      <c r="A4128" s="316">
        <v>11573</v>
      </c>
      <c r="B4128" s="316" t="s">
        <v>41266</v>
      </c>
      <c r="C4128" s="316" t="s">
        <v>35729</v>
      </c>
      <c r="D4128" s="591" t="s">
        <v>1327</v>
      </c>
    </row>
    <row r="4129" spans="1:4" x14ac:dyDescent="0.2">
      <c r="A4129" s="316">
        <v>38401</v>
      </c>
      <c r="B4129" s="316" t="s">
        <v>41267</v>
      </c>
      <c r="C4129" s="316" t="s">
        <v>35729</v>
      </c>
      <c r="D4129" s="591" t="s">
        <v>1537</v>
      </c>
    </row>
    <row r="4130" spans="1:4" x14ac:dyDescent="0.2">
      <c r="A4130" s="316">
        <v>38179</v>
      </c>
      <c r="B4130" s="316" t="s">
        <v>41268</v>
      </c>
      <c r="C4130" s="316" t="s">
        <v>35729</v>
      </c>
      <c r="D4130" s="591" t="s">
        <v>732</v>
      </c>
    </row>
    <row r="4131" spans="1:4" x14ac:dyDescent="0.2">
      <c r="A4131" s="316">
        <v>11575</v>
      </c>
      <c r="B4131" s="316" t="s">
        <v>41269</v>
      </c>
      <c r="C4131" s="316" t="s">
        <v>35729</v>
      </c>
      <c r="D4131" s="591" t="s">
        <v>14844</v>
      </c>
    </row>
    <row r="4132" spans="1:4" x14ac:dyDescent="0.2">
      <c r="A4132" s="316">
        <v>20256</v>
      </c>
      <c r="B4132" s="316" t="s">
        <v>41270</v>
      </c>
      <c r="C4132" s="316" t="s">
        <v>35729</v>
      </c>
      <c r="D4132" s="591" t="s">
        <v>2109</v>
      </c>
    </row>
    <row r="4133" spans="1:4" x14ac:dyDescent="0.2">
      <c r="A4133" s="316">
        <v>14511</v>
      </c>
      <c r="B4133" s="316" t="s">
        <v>41271</v>
      </c>
      <c r="C4133" s="316" t="s">
        <v>35729</v>
      </c>
      <c r="D4133" s="591" t="s">
        <v>41272</v>
      </c>
    </row>
    <row r="4134" spans="1:4" x14ac:dyDescent="0.2">
      <c r="A4134" s="316">
        <v>10642</v>
      </c>
      <c r="B4134" s="316" t="s">
        <v>41273</v>
      </c>
      <c r="C4134" s="316" t="s">
        <v>35729</v>
      </c>
      <c r="D4134" s="591" t="s">
        <v>41274</v>
      </c>
    </row>
    <row r="4135" spans="1:4" x14ac:dyDescent="0.2">
      <c r="A4135" s="316">
        <v>14489</v>
      </c>
      <c r="B4135" s="316" t="s">
        <v>41275</v>
      </c>
      <c r="C4135" s="316" t="s">
        <v>35729</v>
      </c>
      <c r="D4135" s="591" t="s">
        <v>41276</v>
      </c>
    </row>
    <row r="4136" spans="1:4" x14ac:dyDescent="0.2">
      <c r="A4136" s="316">
        <v>14513</v>
      </c>
      <c r="B4136" s="316" t="s">
        <v>41277</v>
      </c>
      <c r="C4136" s="316" t="s">
        <v>35729</v>
      </c>
      <c r="D4136" s="591" t="s">
        <v>41278</v>
      </c>
    </row>
    <row r="4137" spans="1:4" x14ac:dyDescent="0.2">
      <c r="A4137" s="316">
        <v>13600</v>
      </c>
      <c r="B4137" s="316" t="s">
        <v>41279</v>
      </c>
      <c r="C4137" s="316" t="s">
        <v>35729</v>
      </c>
      <c r="D4137" s="591" t="s">
        <v>41280</v>
      </c>
    </row>
    <row r="4138" spans="1:4" x14ac:dyDescent="0.2">
      <c r="A4138" s="316">
        <v>10646</v>
      </c>
      <c r="B4138" s="316" t="s">
        <v>41281</v>
      </c>
      <c r="C4138" s="316" t="s">
        <v>35729</v>
      </c>
      <c r="D4138" s="591" t="s">
        <v>41282</v>
      </c>
    </row>
    <row r="4139" spans="1:4" x14ac:dyDescent="0.2">
      <c r="A4139" s="316">
        <v>6070</v>
      </c>
      <c r="B4139" s="316" t="s">
        <v>41283</v>
      </c>
      <c r="C4139" s="316" t="s">
        <v>35729</v>
      </c>
      <c r="D4139" s="591" t="s">
        <v>41284</v>
      </c>
    </row>
    <row r="4140" spans="1:4" x14ac:dyDescent="0.2">
      <c r="A4140" s="316">
        <v>6069</v>
      </c>
      <c r="B4140" s="316" t="s">
        <v>41285</v>
      </c>
      <c r="C4140" s="316" t="s">
        <v>35729</v>
      </c>
      <c r="D4140" s="591" t="s">
        <v>41286</v>
      </c>
    </row>
    <row r="4141" spans="1:4" x14ac:dyDescent="0.2">
      <c r="A4141" s="316">
        <v>14626</v>
      </c>
      <c r="B4141" s="316" t="s">
        <v>41287</v>
      </c>
      <c r="C4141" s="316" t="s">
        <v>35729</v>
      </c>
      <c r="D4141" s="591" t="s">
        <v>41288</v>
      </c>
    </row>
    <row r="4142" spans="1:4" x14ac:dyDescent="0.2">
      <c r="A4142" s="316">
        <v>6067</v>
      </c>
      <c r="B4142" s="316" t="s">
        <v>41289</v>
      </c>
      <c r="C4142" s="316" t="s">
        <v>35729</v>
      </c>
      <c r="D4142" s="591" t="s">
        <v>41290</v>
      </c>
    </row>
    <row r="4143" spans="1:4" x14ac:dyDescent="0.2">
      <c r="A4143" s="316">
        <v>38393</v>
      </c>
      <c r="B4143" s="316" t="s">
        <v>41291</v>
      </c>
      <c r="C4143" s="316" t="s">
        <v>35729</v>
      </c>
      <c r="D4143" s="591" t="s">
        <v>5157</v>
      </c>
    </row>
    <row r="4144" spans="1:4" x14ac:dyDescent="0.2">
      <c r="A4144" s="316">
        <v>38390</v>
      </c>
      <c r="B4144" s="316" t="s">
        <v>41292</v>
      </c>
      <c r="C4144" s="316" t="s">
        <v>35729</v>
      </c>
      <c r="D4144" s="591" t="s">
        <v>6052</v>
      </c>
    </row>
    <row r="4145" spans="1:4" x14ac:dyDescent="0.2">
      <c r="A4145" s="316">
        <v>36532</v>
      </c>
      <c r="B4145" s="316" t="s">
        <v>41293</v>
      </c>
      <c r="C4145" s="316" t="s">
        <v>35729</v>
      </c>
      <c r="D4145" s="591" t="s">
        <v>41294</v>
      </c>
    </row>
    <row r="4146" spans="1:4" x14ac:dyDescent="0.2">
      <c r="A4146" s="316">
        <v>11578</v>
      </c>
      <c r="B4146" s="316" t="s">
        <v>41295</v>
      </c>
      <c r="C4146" s="316" t="s">
        <v>35729</v>
      </c>
      <c r="D4146" s="591" t="s">
        <v>40070</v>
      </c>
    </row>
    <row r="4147" spans="1:4" x14ac:dyDescent="0.2">
      <c r="A4147" s="316">
        <v>11577</v>
      </c>
      <c r="B4147" s="316" t="s">
        <v>41296</v>
      </c>
      <c r="C4147" s="316" t="s">
        <v>35729</v>
      </c>
      <c r="D4147" s="591" t="s">
        <v>18434</v>
      </c>
    </row>
    <row r="4148" spans="1:4" x14ac:dyDescent="0.2">
      <c r="A4148" s="316">
        <v>42432</v>
      </c>
      <c r="B4148" s="316" t="s">
        <v>41297</v>
      </c>
      <c r="C4148" s="316" t="s">
        <v>35729</v>
      </c>
      <c r="D4148" s="591" t="s">
        <v>41298</v>
      </c>
    </row>
    <row r="4149" spans="1:4" x14ac:dyDescent="0.2">
      <c r="A4149" s="316">
        <v>42437</v>
      </c>
      <c r="B4149" s="316" t="s">
        <v>41299</v>
      </c>
      <c r="C4149" s="316" t="s">
        <v>35729</v>
      </c>
      <c r="D4149" s="591" t="s">
        <v>41300</v>
      </c>
    </row>
    <row r="4150" spans="1:4" x14ac:dyDescent="0.2">
      <c r="A4150" s="316">
        <v>1116</v>
      </c>
      <c r="B4150" s="316" t="s">
        <v>41301</v>
      </c>
      <c r="C4150" s="316" t="s">
        <v>35763</v>
      </c>
      <c r="D4150" s="591" t="s">
        <v>1312</v>
      </c>
    </row>
    <row r="4151" spans="1:4" x14ac:dyDescent="0.2">
      <c r="A4151" s="316">
        <v>1115</v>
      </c>
      <c r="B4151" s="316" t="s">
        <v>41302</v>
      </c>
      <c r="C4151" s="316" t="s">
        <v>35763</v>
      </c>
      <c r="D4151" s="591" t="s">
        <v>1302</v>
      </c>
    </row>
    <row r="4152" spans="1:4" x14ac:dyDescent="0.2">
      <c r="A4152" s="316">
        <v>1113</v>
      </c>
      <c r="B4152" s="316" t="s">
        <v>41303</v>
      </c>
      <c r="C4152" s="316" t="s">
        <v>35763</v>
      </c>
      <c r="D4152" s="591" t="s">
        <v>19247</v>
      </c>
    </row>
    <row r="4153" spans="1:4" x14ac:dyDescent="0.2">
      <c r="A4153" s="316">
        <v>1114</v>
      </c>
      <c r="B4153" s="316" t="s">
        <v>41304</v>
      </c>
      <c r="C4153" s="316" t="s">
        <v>35763</v>
      </c>
      <c r="D4153" s="591" t="s">
        <v>1150</v>
      </c>
    </row>
    <row r="4154" spans="1:4" x14ac:dyDescent="0.2">
      <c r="A4154" s="316">
        <v>40872</v>
      </c>
      <c r="B4154" s="316" t="s">
        <v>41305</v>
      </c>
      <c r="C4154" s="316" t="s">
        <v>35763</v>
      </c>
      <c r="D4154" s="591" t="s">
        <v>20568</v>
      </c>
    </row>
    <row r="4155" spans="1:4" x14ac:dyDescent="0.2">
      <c r="A4155" s="316">
        <v>20214</v>
      </c>
      <c r="B4155" s="316" t="s">
        <v>41306</v>
      </c>
      <c r="C4155" s="316" t="s">
        <v>35729</v>
      </c>
      <c r="D4155" s="591" t="s">
        <v>14096</v>
      </c>
    </row>
    <row r="4156" spans="1:4" x14ac:dyDescent="0.2">
      <c r="A4156" s="316">
        <v>11064</v>
      </c>
      <c r="B4156" s="316" t="s">
        <v>41307</v>
      </c>
      <c r="C4156" s="316" t="s">
        <v>35729</v>
      </c>
      <c r="D4156" s="591" t="s">
        <v>527</v>
      </c>
    </row>
    <row r="4157" spans="1:4" x14ac:dyDescent="0.2">
      <c r="A4157" s="316">
        <v>7237</v>
      </c>
      <c r="B4157" s="316" t="s">
        <v>41308</v>
      </c>
      <c r="C4157" s="316" t="s">
        <v>35729</v>
      </c>
      <c r="D4157" s="591" t="s">
        <v>1002</v>
      </c>
    </row>
    <row r="4158" spans="1:4" x14ac:dyDescent="0.2">
      <c r="A4158" s="316">
        <v>16</v>
      </c>
      <c r="B4158" s="316" t="s">
        <v>41309</v>
      </c>
      <c r="C4158" s="316" t="s">
        <v>35818</v>
      </c>
      <c r="D4158" s="591" t="s">
        <v>3904</v>
      </c>
    </row>
    <row r="4159" spans="1:4" x14ac:dyDescent="0.2">
      <c r="A4159" s="316">
        <v>11757</v>
      </c>
      <c r="B4159" s="316" t="s">
        <v>41310</v>
      </c>
      <c r="C4159" s="316" t="s">
        <v>35729</v>
      </c>
      <c r="D4159" s="591" t="s">
        <v>41311</v>
      </c>
    </row>
    <row r="4160" spans="1:4" x14ac:dyDescent="0.2">
      <c r="A4160" s="316">
        <v>11758</v>
      </c>
      <c r="B4160" s="316" t="s">
        <v>41312</v>
      </c>
      <c r="C4160" s="316" t="s">
        <v>35729</v>
      </c>
      <c r="D4160" s="591" t="s">
        <v>41313</v>
      </c>
    </row>
    <row r="4161" spans="1:4" x14ac:dyDescent="0.2">
      <c r="A4161" s="316">
        <v>37526</v>
      </c>
      <c r="B4161" s="316" t="s">
        <v>41314</v>
      </c>
      <c r="C4161" s="316" t="s">
        <v>35729</v>
      </c>
      <c r="D4161" s="591" t="s">
        <v>381</v>
      </c>
    </row>
    <row r="4162" spans="1:4" x14ac:dyDescent="0.2">
      <c r="A4162" s="316">
        <v>6076</v>
      </c>
      <c r="B4162" s="316" t="s">
        <v>41315</v>
      </c>
      <c r="C4162" s="316" t="s">
        <v>35975</v>
      </c>
      <c r="D4162" s="591" t="s">
        <v>16749</v>
      </c>
    </row>
    <row r="4163" spans="1:4" x14ac:dyDescent="0.2">
      <c r="A4163" s="316">
        <v>13109</v>
      </c>
      <c r="B4163" s="316" t="s">
        <v>41316</v>
      </c>
      <c r="C4163" s="316" t="s">
        <v>35729</v>
      </c>
      <c r="D4163" s="591" t="s">
        <v>41317</v>
      </c>
    </row>
    <row r="4164" spans="1:4" x14ac:dyDescent="0.2">
      <c r="A4164" s="316">
        <v>13110</v>
      </c>
      <c r="B4164" s="316" t="s">
        <v>41318</v>
      </c>
      <c r="C4164" s="316" t="s">
        <v>35729</v>
      </c>
      <c r="D4164" s="591" t="s">
        <v>41319</v>
      </c>
    </row>
    <row r="4165" spans="1:4" x14ac:dyDescent="0.2">
      <c r="A4165" s="316">
        <v>7581</v>
      </c>
      <c r="B4165" s="316" t="s">
        <v>41320</v>
      </c>
      <c r="C4165" s="316" t="s">
        <v>35729</v>
      </c>
      <c r="D4165" s="591" t="s">
        <v>945</v>
      </c>
    </row>
    <row r="4166" spans="1:4" x14ac:dyDescent="0.2">
      <c r="A4166" s="316">
        <v>20206</v>
      </c>
      <c r="B4166" s="316" t="s">
        <v>41321</v>
      </c>
      <c r="C4166" s="316" t="s">
        <v>35763</v>
      </c>
      <c r="D4166" s="591" t="s">
        <v>796</v>
      </c>
    </row>
    <row r="4167" spans="1:4" x14ac:dyDescent="0.2">
      <c r="A4167" s="316">
        <v>4460</v>
      </c>
      <c r="B4167" s="316" t="s">
        <v>41322</v>
      </c>
      <c r="C4167" s="316" t="s">
        <v>35763</v>
      </c>
      <c r="D4167" s="591" t="s">
        <v>17526</v>
      </c>
    </row>
    <row r="4168" spans="1:4" x14ac:dyDescent="0.2">
      <c r="A4168" s="316">
        <v>6204</v>
      </c>
      <c r="B4168" s="316" t="s">
        <v>41323</v>
      </c>
      <c r="C4168" s="316" t="s">
        <v>35763</v>
      </c>
      <c r="D4168" s="591" t="s">
        <v>558</v>
      </c>
    </row>
    <row r="4169" spans="1:4" x14ac:dyDescent="0.2">
      <c r="A4169" s="316">
        <v>4417</v>
      </c>
      <c r="B4169" s="316" t="s">
        <v>41324</v>
      </c>
      <c r="C4169" s="316" t="s">
        <v>35763</v>
      </c>
      <c r="D4169" s="591" t="s">
        <v>5378</v>
      </c>
    </row>
    <row r="4170" spans="1:4" x14ac:dyDescent="0.2">
      <c r="A4170" s="316">
        <v>4517</v>
      </c>
      <c r="B4170" s="316" t="s">
        <v>41325</v>
      </c>
      <c r="C4170" s="316" t="s">
        <v>35763</v>
      </c>
      <c r="D4170" s="591" t="s">
        <v>899</v>
      </c>
    </row>
    <row r="4171" spans="1:4" x14ac:dyDescent="0.2">
      <c r="A4171" s="316">
        <v>4512</v>
      </c>
      <c r="B4171" s="316" t="s">
        <v>41326</v>
      </c>
      <c r="C4171" s="316" t="s">
        <v>35763</v>
      </c>
      <c r="D4171" s="591" t="s">
        <v>6745</v>
      </c>
    </row>
    <row r="4172" spans="1:4" x14ac:dyDescent="0.2">
      <c r="A4172" s="316">
        <v>4415</v>
      </c>
      <c r="B4172" s="316" t="s">
        <v>41327</v>
      </c>
      <c r="C4172" s="316" t="s">
        <v>35763</v>
      </c>
      <c r="D4172" s="591" t="s">
        <v>35854</v>
      </c>
    </row>
    <row r="4173" spans="1:4" x14ac:dyDescent="0.2">
      <c r="A4173" s="316">
        <v>37373</v>
      </c>
      <c r="B4173" s="316" t="s">
        <v>41328</v>
      </c>
      <c r="C4173" s="316" t="s">
        <v>35749</v>
      </c>
      <c r="D4173" s="591" t="s">
        <v>169</v>
      </c>
    </row>
    <row r="4174" spans="1:4" x14ac:dyDescent="0.2">
      <c r="A4174" s="316">
        <v>40864</v>
      </c>
      <c r="B4174" s="316" t="s">
        <v>41329</v>
      </c>
      <c r="C4174" s="316" t="s">
        <v>35979</v>
      </c>
      <c r="D4174" s="591" t="s">
        <v>13872</v>
      </c>
    </row>
    <row r="4175" spans="1:4" x14ac:dyDescent="0.2">
      <c r="A4175" s="316">
        <v>4734</v>
      </c>
      <c r="B4175" s="316" t="s">
        <v>41330</v>
      </c>
      <c r="C4175" s="316" t="s">
        <v>35975</v>
      </c>
      <c r="D4175" s="591" t="s">
        <v>17869</v>
      </c>
    </row>
    <row r="4176" spans="1:4" x14ac:dyDescent="0.2">
      <c r="A4176" s="316">
        <v>6085</v>
      </c>
      <c r="B4176" s="316" t="s">
        <v>41331</v>
      </c>
      <c r="C4176" s="316" t="s">
        <v>35820</v>
      </c>
      <c r="D4176" s="591" t="s">
        <v>5788</v>
      </c>
    </row>
    <row r="4177" spans="1:4" x14ac:dyDescent="0.2">
      <c r="A4177" s="316">
        <v>38396</v>
      </c>
      <c r="B4177" s="316" t="s">
        <v>41332</v>
      </c>
      <c r="C4177" s="316" t="s">
        <v>35729</v>
      </c>
      <c r="D4177" s="591" t="s">
        <v>41333</v>
      </c>
    </row>
    <row r="4178" spans="1:4" x14ac:dyDescent="0.2">
      <c r="A4178" s="316">
        <v>6090</v>
      </c>
      <c r="B4178" s="316" t="s">
        <v>41334</v>
      </c>
      <c r="C4178" s="316" t="s">
        <v>35820</v>
      </c>
      <c r="D4178" s="591" t="s">
        <v>18318</v>
      </c>
    </row>
    <row r="4179" spans="1:4" x14ac:dyDescent="0.2">
      <c r="A4179" s="316">
        <v>11622</v>
      </c>
      <c r="B4179" s="316" t="s">
        <v>41335</v>
      </c>
      <c r="C4179" s="316" t="s">
        <v>35818</v>
      </c>
      <c r="D4179" s="591" t="s">
        <v>30577</v>
      </c>
    </row>
    <row r="4180" spans="1:4" x14ac:dyDescent="0.2">
      <c r="A4180" s="316">
        <v>6094</v>
      </c>
      <c r="B4180" s="316" t="s">
        <v>41336</v>
      </c>
      <c r="C4180" s="316" t="s">
        <v>35818</v>
      </c>
      <c r="D4180" s="591" t="s">
        <v>41337</v>
      </c>
    </row>
    <row r="4181" spans="1:4" x14ac:dyDescent="0.2">
      <c r="A4181" s="316">
        <v>7317</v>
      </c>
      <c r="B4181" s="316" t="s">
        <v>41338</v>
      </c>
      <c r="C4181" s="316" t="s">
        <v>35818</v>
      </c>
      <c r="D4181" s="591" t="s">
        <v>1172</v>
      </c>
    </row>
    <row r="4182" spans="1:4" x14ac:dyDescent="0.2">
      <c r="A4182" s="316">
        <v>142</v>
      </c>
      <c r="B4182" s="316" t="s">
        <v>41339</v>
      </c>
      <c r="C4182" s="316" t="s">
        <v>41340</v>
      </c>
      <c r="D4182" s="591" t="s">
        <v>25102</v>
      </c>
    </row>
    <row r="4183" spans="1:4" x14ac:dyDescent="0.2">
      <c r="A4183" s="316">
        <v>38123</v>
      </c>
      <c r="B4183" s="316" t="s">
        <v>41341</v>
      </c>
      <c r="C4183" s="316" t="s">
        <v>35818</v>
      </c>
      <c r="D4183" s="591" t="s">
        <v>41342</v>
      </c>
    </row>
    <row r="4184" spans="1:4" x14ac:dyDescent="0.2">
      <c r="A4184" s="316">
        <v>42701</v>
      </c>
      <c r="B4184" s="316" t="s">
        <v>41343</v>
      </c>
      <c r="C4184" s="316" t="s">
        <v>35729</v>
      </c>
      <c r="D4184" s="591" t="s">
        <v>26148</v>
      </c>
    </row>
    <row r="4185" spans="1:4" x14ac:dyDescent="0.2">
      <c r="A4185" s="316">
        <v>42702</v>
      </c>
      <c r="B4185" s="316" t="s">
        <v>41344</v>
      </c>
      <c r="C4185" s="316" t="s">
        <v>35729</v>
      </c>
      <c r="D4185" s="591" t="s">
        <v>17970</v>
      </c>
    </row>
    <row r="4186" spans="1:4" x14ac:dyDescent="0.2">
      <c r="A4186" s="316">
        <v>37955</v>
      </c>
      <c r="B4186" s="316" t="s">
        <v>41345</v>
      </c>
      <c r="C4186" s="316" t="s">
        <v>35729</v>
      </c>
      <c r="D4186" s="591" t="s">
        <v>18144</v>
      </c>
    </row>
    <row r="4187" spans="1:4" x14ac:dyDescent="0.2">
      <c r="A4187" s="316">
        <v>42699</v>
      </c>
      <c r="B4187" s="316" t="s">
        <v>41346</v>
      </c>
      <c r="C4187" s="316" t="s">
        <v>35729</v>
      </c>
      <c r="D4187" s="591" t="s">
        <v>23488</v>
      </c>
    </row>
    <row r="4188" spans="1:4" x14ac:dyDescent="0.2">
      <c r="A4188" s="316">
        <v>42700</v>
      </c>
      <c r="B4188" s="316" t="s">
        <v>41347</v>
      </c>
      <c r="C4188" s="316" t="s">
        <v>35729</v>
      </c>
      <c r="D4188" s="591" t="s">
        <v>18847</v>
      </c>
    </row>
    <row r="4189" spans="1:4" x14ac:dyDescent="0.2">
      <c r="A4189" s="316">
        <v>37743</v>
      </c>
      <c r="B4189" s="316" t="s">
        <v>41348</v>
      </c>
      <c r="C4189" s="316" t="s">
        <v>35729</v>
      </c>
      <c r="D4189" s="591" t="s">
        <v>14049</v>
      </c>
    </row>
    <row r="4190" spans="1:4" x14ac:dyDescent="0.2">
      <c r="A4190" s="316">
        <v>37744</v>
      </c>
      <c r="B4190" s="316" t="s">
        <v>41349</v>
      </c>
      <c r="C4190" s="316" t="s">
        <v>35729</v>
      </c>
      <c r="D4190" s="591" t="s">
        <v>14050</v>
      </c>
    </row>
    <row r="4191" spans="1:4" x14ac:dyDescent="0.2">
      <c r="A4191" s="316">
        <v>37741</v>
      </c>
      <c r="B4191" s="316" t="s">
        <v>41350</v>
      </c>
      <c r="C4191" s="316" t="s">
        <v>35729</v>
      </c>
      <c r="D4191" s="591" t="s">
        <v>14051</v>
      </c>
    </row>
    <row r="4192" spans="1:4" x14ac:dyDescent="0.2">
      <c r="A4192" s="316">
        <v>39396</v>
      </c>
      <c r="B4192" s="316" t="s">
        <v>41351</v>
      </c>
      <c r="C4192" s="316" t="s">
        <v>35729</v>
      </c>
      <c r="D4192" s="591" t="s">
        <v>2907</v>
      </c>
    </row>
    <row r="4193" spans="1:4" x14ac:dyDescent="0.2">
      <c r="A4193" s="316">
        <v>39392</v>
      </c>
      <c r="B4193" s="316" t="s">
        <v>41352</v>
      </c>
      <c r="C4193" s="316" t="s">
        <v>35729</v>
      </c>
      <c r="D4193" s="591" t="s">
        <v>2123</v>
      </c>
    </row>
    <row r="4194" spans="1:4" x14ac:dyDescent="0.2">
      <c r="A4194" s="316">
        <v>39393</v>
      </c>
      <c r="B4194" s="316" t="s">
        <v>41353</v>
      </c>
      <c r="C4194" s="316" t="s">
        <v>35729</v>
      </c>
      <c r="D4194" s="591" t="s">
        <v>14553</v>
      </c>
    </row>
    <row r="4195" spans="1:4" x14ac:dyDescent="0.2">
      <c r="A4195" s="316">
        <v>39394</v>
      </c>
      <c r="B4195" s="316" t="s">
        <v>41354</v>
      </c>
      <c r="C4195" s="316" t="s">
        <v>35729</v>
      </c>
      <c r="D4195" s="591" t="s">
        <v>14844</v>
      </c>
    </row>
    <row r="4196" spans="1:4" x14ac:dyDescent="0.2">
      <c r="A4196" s="316">
        <v>39395</v>
      </c>
      <c r="B4196" s="316" t="s">
        <v>41355</v>
      </c>
      <c r="C4196" s="316" t="s">
        <v>35729</v>
      </c>
      <c r="D4196" s="591" t="s">
        <v>467</v>
      </c>
    </row>
    <row r="4197" spans="1:4" x14ac:dyDescent="0.2">
      <c r="A4197" s="316">
        <v>14618</v>
      </c>
      <c r="B4197" s="316" t="s">
        <v>41356</v>
      </c>
      <c r="C4197" s="316" t="s">
        <v>35729</v>
      </c>
      <c r="D4197" s="591" t="s">
        <v>41357</v>
      </c>
    </row>
    <row r="4198" spans="1:4" x14ac:dyDescent="0.2">
      <c r="A4198" s="316">
        <v>40269</v>
      </c>
      <c r="B4198" s="316" t="s">
        <v>41358</v>
      </c>
      <c r="C4198" s="316" t="s">
        <v>35729</v>
      </c>
      <c r="D4198" s="591" t="s">
        <v>41359</v>
      </c>
    </row>
    <row r="4199" spans="1:4" x14ac:dyDescent="0.2">
      <c r="A4199" s="316">
        <v>6110</v>
      </c>
      <c r="B4199" s="316" t="s">
        <v>41360</v>
      </c>
      <c r="C4199" s="316" t="s">
        <v>35749</v>
      </c>
      <c r="D4199" s="591" t="s">
        <v>13405</v>
      </c>
    </row>
    <row r="4200" spans="1:4" x14ac:dyDescent="0.2">
      <c r="A4200" s="316">
        <v>40910</v>
      </c>
      <c r="B4200" s="316" t="s">
        <v>41361</v>
      </c>
      <c r="C4200" s="316" t="s">
        <v>35979</v>
      </c>
      <c r="D4200" s="591" t="s">
        <v>36250</v>
      </c>
    </row>
    <row r="4201" spans="1:4" x14ac:dyDescent="0.2">
      <c r="A4201" s="316">
        <v>6111</v>
      </c>
      <c r="B4201" s="316" t="s">
        <v>41362</v>
      </c>
      <c r="C4201" s="316" t="s">
        <v>35749</v>
      </c>
      <c r="D4201" s="591" t="s">
        <v>2974</v>
      </c>
    </row>
    <row r="4202" spans="1:4" x14ac:dyDescent="0.2">
      <c r="A4202" s="316">
        <v>41084</v>
      </c>
      <c r="B4202" s="316" t="s">
        <v>41363</v>
      </c>
      <c r="C4202" s="316" t="s">
        <v>35979</v>
      </c>
      <c r="D4202" s="591" t="s">
        <v>41364</v>
      </c>
    </row>
    <row r="4203" spans="1:4" x14ac:dyDescent="0.2">
      <c r="A4203" s="316">
        <v>25950</v>
      </c>
      <c r="B4203" s="316" t="s">
        <v>41365</v>
      </c>
      <c r="C4203" s="316" t="s">
        <v>35975</v>
      </c>
      <c r="D4203" s="591" t="s">
        <v>17615</v>
      </c>
    </row>
    <row r="4204" spans="1:4" x14ac:dyDescent="0.2">
      <c r="A4204" s="316">
        <v>38637</v>
      </c>
      <c r="B4204" s="316" t="s">
        <v>41366</v>
      </c>
      <c r="C4204" s="316" t="s">
        <v>35729</v>
      </c>
      <c r="D4204" s="591" t="s">
        <v>41367</v>
      </c>
    </row>
    <row r="4205" spans="1:4" x14ac:dyDescent="0.2">
      <c r="A4205" s="316">
        <v>6150</v>
      </c>
      <c r="B4205" s="316" t="s">
        <v>41368</v>
      </c>
      <c r="C4205" s="316" t="s">
        <v>35729</v>
      </c>
      <c r="D4205" s="591" t="s">
        <v>41369</v>
      </c>
    </row>
    <row r="4206" spans="1:4" x14ac:dyDescent="0.2">
      <c r="A4206" s="316">
        <v>6136</v>
      </c>
      <c r="B4206" s="316" t="s">
        <v>41370</v>
      </c>
      <c r="C4206" s="316" t="s">
        <v>35729</v>
      </c>
      <c r="D4206" s="591" t="s">
        <v>41371</v>
      </c>
    </row>
    <row r="4207" spans="1:4" x14ac:dyDescent="0.2">
      <c r="A4207" s="316">
        <v>38638</v>
      </c>
      <c r="B4207" s="316" t="s">
        <v>41372</v>
      </c>
      <c r="C4207" s="316" t="s">
        <v>35729</v>
      </c>
      <c r="D4207" s="591" t="s">
        <v>41373</v>
      </c>
    </row>
    <row r="4208" spans="1:4" x14ac:dyDescent="0.2">
      <c r="A4208" s="316">
        <v>20262</v>
      </c>
      <c r="B4208" s="316" t="s">
        <v>41374</v>
      </c>
      <c r="C4208" s="316" t="s">
        <v>35729</v>
      </c>
      <c r="D4208" s="591" t="s">
        <v>13359</v>
      </c>
    </row>
    <row r="4209" spans="1:4" x14ac:dyDescent="0.2">
      <c r="A4209" s="316">
        <v>6148</v>
      </c>
      <c r="B4209" s="316" t="s">
        <v>41375</v>
      </c>
      <c r="C4209" s="316" t="s">
        <v>35729</v>
      </c>
      <c r="D4209" s="591" t="s">
        <v>2433</v>
      </c>
    </row>
    <row r="4210" spans="1:4" x14ac:dyDescent="0.2">
      <c r="A4210" s="316">
        <v>6145</v>
      </c>
      <c r="B4210" s="316" t="s">
        <v>41376</v>
      </c>
      <c r="C4210" s="316" t="s">
        <v>35729</v>
      </c>
      <c r="D4210" s="591" t="s">
        <v>3937</v>
      </c>
    </row>
    <row r="4211" spans="1:4" x14ac:dyDescent="0.2">
      <c r="A4211" s="316">
        <v>6149</v>
      </c>
      <c r="B4211" s="316" t="s">
        <v>41377</v>
      </c>
      <c r="C4211" s="316" t="s">
        <v>35729</v>
      </c>
      <c r="D4211" s="591" t="s">
        <v>1061</v>
      </c>
    </row>
    <row r="4212" spans="1:4" x14ac:dyDescent="0.2">
      <c r="A4212" s="316">
        <v>6146</v>
      </c>
      <c r="B4212" s="316" t="s">
        <v>41378</v>
      </c>
      <c r="C4212" s="316" t="s">
        <v>35729</v>
      </c>
      <c r="D4212" s="591" t="s">
        <v>627</v>
      </c>
    </row>
    <row r="4213" spans="1:4" x14ac:dyDescent="0.2">
      <c r="A4213" s="316">
        <v>26026</v>
      </c>
      <c r="B4213" s="316" t="s">
        <v>41379</v>
      </c>
      <c r="C4213" s="316" t="s">
        <v>35818</v>
      </c>
      <c r="D4213" s="591" t="s">
        <v>504</v>
      </c>
    </row>
    <row r="4214" spans="1:4" x14ac:dyDescent="0.2">
      <c r="A4214" s="316">
        <v>39961</v>
      </c>
      <c r="B4214" s="316" t="s">
        <v>41380</v>
      </c>
      <c r="C4214" s="316" t="s">
        <v>35729</v>
      </c>
      <c r="D4214" s="591" t="s">
        <v>1370</v>
      </c>
    </row>
    <row r="4215" spans="1:4" x14ac:dyDescent="0.2">
      <c r="A4215" s="316">
        <v>42433</v>
      </c>
      <c r="B4215" s="316" t="s">
        <v>41381</v>
      </c>
      <c r="C4215" s="316" t="s">
        <v>35729</v>
      </c>
      <c r="D4215" s="591" t="s">
        <v>41382</v>
      </c>
    </row>
    <row r="4216" spans="1:4" x14ac:dyDescent="0.2">
      <c r="A4216" s="316">
        <v>42434</v>
      </c>
      <c r="B4216" s="316" t="s">
        <v>41383</v>
      </c>
      <c r="C4216" s="316" t="s">
        <v>35729</v>
      </c>
      <c r="D4216" s="591" t="s">
        <v>41384</v>
      </c>
    </row>
    <row r="4217" spans="1:4" x14ac:dyDescent="0.2">
      <c r="A4217" s="316">
        <v>42435</v>
      </c>
      <c r="B4217" s="316" t="s">
        <v>41385</v>
      </c>
      <c r="C4217" s="316" t="s">
        <v>35729</v>
      </c>
      <c r="D4217" s="591" t="s">
        <v>41386</v>
      </c>
    </row>
    <row r="4218" spans="1:4" x14ac:dyDescent="0.2">
      <c r="A4218" s="316">
        <v>38061</v>
      </c>
      <c r="B4218" s="316" t="s">
        <v>41387</v>
      </c>
      <c r="C4218" s="316" t="s">
        <v>35729</v>
      </c>
      <c r="D4218" s="591" t="s">
        <v>14055</v>
      </c>
    </row>
    <row r="4219" spans="1:4" x14ac:dyDescent="0.2">
      <c r="A4219" s="316">
        <v>20250</v>
      </c>
      <c r="B4219" s="316" t="s">
        <v>41388</v>
      </c>
      <c r="C4219" s="316" t="s">
        <v>35818</v>
      </c>
      <c r="D4219" s="591" t="s">
        <v>1383</v>
      </c>
    </row>
    <row r="4220" spans="1:4" x14ac:dyDescent="0.2">
      <c r="A4220" s="316">
        <v>39965</v>
      </c>
      <c r="B4220" s="316" t="s">
        <v>41389</v>
      </c>
      <c r="C4220" s="316" t="s">
        <v>35746</v>
      </c>
      <c r="D4220" s="591" t="s">
        <v>14056</v>
      </c>
    </row>
    <row r="4221" spans="1:4" x14ac:dyDescent="0.2">
      <c r="A4221" s="316">
        <v>39964</v>
      </c>
      <c r="B4221" s="316" t="s">
        <v>41390</v>
      </c>
      <c r="C4221" s="316" t="s">
        <v>35746</v>
      </c>
      <c r="D4221" s="591" t="s">
        <v>14057</v>
      </c>
    </row>
    <row r="4222" spans="1:4" x14ac:dyDescent="0.2">
      <c r="A4222" s="316">
        <v>7</v>
      </c>
      <c r="B4222" s="316" t="s">
        <v>41391</v>
      </c>
      <c r="C4222" s="316" t="s">
        <v>35818</v>
      </c>
      <c r="D4222" s="591" t="s">
        <v>907</v>
      </c>
    </row>
    <row r="4223" spans="1:4" x14ac:dyDescent="0.2">
      <c r="A4223" s="316">
        <v>13388</v>
      </c>
      <c r="B4223" s="316" t="s">
        <v>41392</v>
      </c>
      <c r="C4223" s="316" t="s">
        <v>35818</v>
      </c>
      <c r="D4223" s="591" t="s">
        <v>41393</v>
      </c>
    </row>
    <row r="4224" spans="1:4" x14ac:dyDescent="0.2">
      <c r="A4224" s="316">
        <v>39914</v>
      </c>
      <c r="B4224" s="316" t="s">
        <v>41394</v>
      </c>
      <c r="C4224" s="316" t="s">
        <v>35818</v>
      </c>
      <c r="D4224" s="591" t="s">
        <v>41395</v>
      </c>
    </row>
    <row r="4225" spans="1:4" x14ac:dyDescent="0.2">
      <c r="A4225" s="316">
        <v>12732</v>
      </c>
      <c r="B4225" s="316" t="s">
        <v>41396</v>
      </c>
      <c r="C4225" s="316" t="s">
        <v>35729</v>
      </c>
      <c r="D4225" s="591" t="s">
        <v>41397</v>
      </c>
    </row>
    <row r="4226" spans="1:4" x14ac:dyDescent="0.2">
      <c r="A4226" s="316">
        <v>6160</v>
      </c>
      <c r="B4226" s="316" t="s">
        <v>41398</v>
      </c>
      <c r="C4226" s="316" t="s">
        <v>35749</v>
      </c>
      <c r="D4226" s="591" t="s">
        <v>27782</v>
      </c>
    </row>
    <row r="4227" spans="1:4" x14ac:dyDescent="0.2">
      <c r="A4227" s="316">
        <v>41087</v>
      </c>
      <c r="B4227" s="316" t="s">
        <v>41399</v>
      </c>
      <c r="C4227" s="316" t="s">
        <v>35979</v>
      </c>
      <c r="D4227" s="591" t="s">
        <v>41400</v>
      </c>
    </row>
    <row r="4228" spans="1:4" x14ac:dyDescent="0.2">
      <c r="A4228" s="316">
        <v>6166</v>
      </c>
      <c r="B4228" s="316" t="s">
        <v>41401</v>
      </c>
      <c r="C4228" s="316" t="s">
        <v>35749</v>
      </c>
      <c r="D4228" s="591" t="s">
        <v>13631</v>
      </c>
    </row>
    <row r="4229" spans="1:4" x14ac:dyDescent="0.2">
      <c r="A4229" s="316">
        <v>41088</v>
      </c>
      <c r="B4229" s="316" t="s">
        <v>41402</v>
      </c>
      <c r="C4229" s="316" t="s">
        <v>35979</v>
      </c>
      <c r="D4229" s="591" t="s">
        <v>41403</v>
      </c>
    </row>
    <row r="4230" spans="1:4" x14ac:dyDescent="0.2">
      <c r="A4230" s="316">
        <v>20232</v>
      </c>
      <c r="B4230" s="316" t="s">
        <v>41404</v>
      </c>
      <c r="C4230" s="316" t="s">
        <v>35763</v>
      </c>
      <c r="D4230" s="591" t="s">
        <v>14058</v>
      </c>
    </row>
    <row r="4231" spans="1:4" x14ac:dyDescent="0.2">
      <c r="A4231" s="316">
        <v>10856</v>
      </c>
      <c r="B4231" s="316" t="s">
        <v>41405</v>
      </c>
      <c r="C4231" s="316" t="s">
        <v>35763</v>
      </c>
      <c r="D4231" s="591" t="s">
        <v>3376</v>
      </c>
    </row>
    <row r="4232" spans="1:4" x14ac:dyDescent="0.2">
      <c r="A4232" s="316">
        <v>4828</v>
      </c>
      <c r="B4232" s="316" t="s">
        <v>41406</v>
      </c>
      <c r="C4232" s="316" t="s">
        <v>35763</v>
      </c>
      <c r="D4232" s="591" t="s">
        <v>31180</v>
      </c>
    </row>
    <row r="4233" spans="1:4" x14ac:dyDescent="0.2">
      <c r="A4233" s="316">
        <v>20249</v>
      </c>
      <c r="B4233" s="316" t="s">
        <v>41407</v>
      </c>
      <c r="C4233" s="316" t="s">
        <v>35763</v>
      </c>
      <c r="D4233" s="591" t="s">
        <v>41408</v>
      </c>
    </row>
    <row r="4234" spans="1:4" x14ac:dyDescent="0.2">
      <c r="A4234" s="316">
        <v>11609</v>
      </c>
      <c r="B4234" s="316" t="s">
        <v>41409</v>
      </c>
      <c r="C4234" s="316" t="s">
        <v>35820</v>
      </c>
      <c r="D4234" s="591" t="s">
        <v>5365</v>
      </c>
    </row>
    <row r="4235" spans="1:4" x14ac:dyDescent="0.2">
      <c r="A4235" s="316">
        <v>20083</v>
      </c>
      <c r="B4235" s="316" t="s">
        <v>41410</v>
      </c>
      <c r="C4235" s="316" t="s">
        <v>35729</v>
      </c>
      <c r="D4235" s="591" t="s">
        <v>13868</v>
      </c>
    </row>
    <row r="4236" spans="1:4" x14ac:dyDescent="0.2">
      <c r="A4236" s="316">
        <v>20082</v>
      </c>
      <c r="B4236" s="316" t="s">
        <v>41411</v>
      </c>
      <c r="C4236" s="316" t="s">
        <v>35729</v>
      </c>
      <c r="D4236" s="591" t="s">
        <v>3759</v>
      </c>
    </row>
    <row r="4237" spans="1:4" x14ac:dyDescent="0.2">
      <c r="A4237" s="316">
        <v>5318</v>
      </c>
      <c r="B4237" s="316" t="s">
        <v>41412</v>
      </c>
      <c r="C4237" s="316" t="s">
        <v>35820</v>
      </c>
      <c r="D4237" s="591" t="s">
        <v>1075</v>
      </c>
    </row>
    <row r="4238" spans="1:4" x14ac:dyDescent="0.2">
      <c r="A4238" s="316">
        <v>10691</v>
      </c>
      <c r="B4238" s="316" t="s">
        <v>41413</v>
      </c>
      <c r="C4238" s="316" t="s">
        <v>35820</v>
      </c>
      <c r="D4238" s="591" t="s">
        <v>14559</v>
      </c>
    </row>
    <row r="4239" spans="1:4" x14ac:dyDescent="0.2">
      <c r="A4239" s="316">
        <v>12295</v>
      </c>
      <c r="B4239" s="316" t="s">
        <v>41414</v>
      </c>
      <c r="C4239" s="316" t="s">
        <v>35729</v>
      </c>
      <c r="D4239" s="591" t="s">
        <v>370</v>
      </c>
    </row>
    <row r="4240" spans="1:4" x14ac:dyDescent="0.2">
      <c r="A4240" s="316">
        <v>12296</v>
      </c>
      <c r="B4240" s="316" t="s">
        <v>41415</v>
      </c>
      <c r="C4240" s="316" t="s">
        <v>35729</v>
      </c>
      <c r="D4240" s="591" t="s">
        <v>672</v>
      </c>
    </row>
    <row r="4241" spans="1:4" x14ac:dyDescent="0.2">
      <c r="A4241" s="316">
        <v>12294</v>
      </c>
      <c r="B4241" s="316" t="s">
        <v>41416</v>
      </c>
      <c r="C4241" s="316" t="s">
        <v>35729</v>
      </c>
      <c r="D4241" s="591" t="s">
        <v>14592</v>
      </c>
    </row>
    <row r="4242" spans="1:4" x14ac:dyDescent="0.2">
      <c r="A4242" s="316">
        <v>14543</v>
      </c>
      <c r="B4242" s="316" t="s">
        <v>41417</v>
      </c>
      <c r="C4242" s="316" t="s">
        <v>35729</v>
      </c>
      <c r="D4242" s="591" t="s">
        <v>1324</v>
      </c>
    </row>
    <row r="4243" spans="1:4" x14ac:dyDescent="0.2">
      <c r="A4243" s="316">
        <v>13329</v>
      </c>
      <c r="B4243" s="316" t="s">
        <v>41418</v>
      </c>
      <c r="C4243" s="316" t="s">
        <v>35729</v>
      </c>
      <c r="D4243" s="591" t="s">
        <v>618</v>
      </c>
    </row>
    <row r="4244" spans="1:4" x14ac:dyDescent="0.2">
      <c r="A4244" s="316">
        <v>21044</v>
      </c>
      <c r="B4244" s="316" t="s">
        <v>41419</v>
      </c>
      <c r="C4244" s="316" t="s">
        <v>35729</v>
      </c>
      <c r="D4244" s="591" t="s">
        <v>34087</v>
      </c>
    </row>
    <row r="4245" spans="1:4" x14ac:dyDescent="0.2">
      <c r="A4245" s="316">
        <v>21045</v>
      </c>
      <c r="B4245" s="316" t="s">
        <v>41420</v>
      </c>
      <c r="C4245" s="316" t="s">
        <v>35729</v>
      </c>
      <c r="D4245" s="591" t="s">
        <v>41421</v>
      </c>
    </row>
    <row r="4246" spans="1:4" x14ac:dyDescent="0.2">
      <c r="A4246" s="316">
        <v>21040</v>
      </c>
      <c r="B4246" s="316" t="s">
        <v>41422</v>
      </c>
      <c r="C4246" s="316" t="s">
        <v>35729</v>
      </c>
      <c r="D4246" s="591" t="s">
        <v>14842</v>
      </c>
    </row>
    <row r="4247" spans="1:4" x14ac:dyDescent="0.2">
      <c r="A4247" s="316">
        <v>21041</v>
      </c>
      <c r="B4247" s="316" t="s">
        <v>41423</v>
      </c>
      <c r="C4247" s="316" t="s">
        <v>35729</v>
      </c>
      <c r="D4247" s="591" t="s">
        <v>41424</v>
      </c>
    </row>
    <row r="4248" spans="1:4" x14ac:dyDescent="0.2">
      <c r="A4248" s="316">
        <v>21047</v>
      </c>
      <c r="B4248" s="316" t="s">
        <v>41425</v>
      </c>
      <c r="C4248" s="316" t="s">
        <v>35729</v>
      </c>
      <c r="D4248" s="591" t="s">
        <v>19035</v>
      </c>
    </row>
    <row r="4249" spans="1:4" x14ac:dyDescent="0.2">
      <c r="A4249" s="316">
        <v>21043</v>
      </c>
      <c r="B4249" s="316" t="s">
        <v>41426</v>
      </c>
      <c r="C4249" s="316" t="s">
        <v>35729</v>
      </c>
      <c r="D4249" s="591" t="s">
        <v>21429</v>
      </c>
    </row>
    <row r="4250" spans="1:4" x14ac:dyDescent="0.2">
      <c r="A4250" s="316">
        <v>21042</v>
      </c>
      <c r="B4250" s="316" t="s">
        <v>41427</v>
      </c>
      <c r="C4250" s="316" t="s">
        <v>35729</v>
      </c>
      <c r="D4250" s="591" t="s">
        <v>35494</v>
      </c>
    </row>
    <row r="4251" spans="1:4" x14ac:dyDescent="0.2">
      <c r="A4251" s="316">
        <v>11895</v>
      </c>
      <c r="B4251" s="316" t="s">
        <v>41428</v>
      </c>
      <c r="C4251" s="316" t="s">
        <v>35729</v>
      </c>
      <c r="D4251" s="591" t="s">
        <v>41429</v>
      </c>
    </row>
    <row r="4252" spans="1:4" x14ac:dyDescent="0.2">
      <c r="A4252" s="316">
        <v>11896</v>
      </c>
      <c r="B4252" s="316" t="s">
        <v>41430</v>
      </c>
      <c r="C4252" s="316" t="s">
        <v>35729</v>
      </c>
      <c r="D4252" s="591" t="s">
        <v>41431</v>
      </c>
    </row>
    <row r="4253" spans="1:4" x14ac:dyDescent="0.2">
      <c r="A4253" s="316">
        <v>11897</v>
      </c>
      <c r="B4253" s="316" t="s">
        <v>41432</v>
      </c>
      <c r="C4253" s="316" t="s">
        <v>35729</v>
      </c>
      <c r="D4253" s="591" t="s">
        <v>41433</v>
      </c>
    </row>
    <row r="4254" spans="1:4" x14ac:dyDescent="0.2">
      <c r="A4254" s="316">
        <v>11898</v>
      </c>
      <c r="B4254" s="316" t="s">
        <v>41434</v>
      </c>
      <c r="C4254" s="316" t="s">
        <v>35729</v>
      </c>
      <c r="D4254" s="591" t="s">
        <v>41435</v>
      </c>
    </row>
    <row r="4255" spans="1:4" x14ac:dyDescent="0.2">
      <c r="A4255" s="316">
        <v>3282</v>
      </c>
      <c r="B4255" s="316" t="s">
        <v>41436</v>
      </c>
      <c r="C4255" s="316" t="s">
        <v>35729</v>
      </c>
      <c r="D4255" s="591" t="s">
        <v>41437</v>
      </c>
    </row>
    <row r="4256" spans="1:4" x14ac:dyDescent="0.2">
      <c r="A4256" s="316">
        <v>11899</v>
      </c>
      <c r="B4256" s="316" t="s">
        <v>41438</v>
      </c>
      <c r="C4256" s="316" t="s">
        <v>35729</v>
      </c>
      <c r="D4256" s="591" t="s">
        <v>41439</v>
      </c>
    </row>
    <row r="4257" spans="1:4" x14ac:dyDescent="0.2">
      <c r="A4257" s="316">
        <v>11900</v>
      </c>
      <c r="B4257" s="316" t="s">
        <v>41440</v>
      </c>
      <c r="C4257" s="316" t="s">
        <v>35729</v>
      </c>
      <c r="D4257" s="591" t="s">
        <v>41441</v>
      </c>
    </row>
    <row r="4258" spans="1:4" x14ac:dyDescent="0.2">
      <c r="A4258" s="316">
        <v>14149</v>
      </c>
      <c r="B4258" s="316" t="s">
        <v>41442</v>
      </c>
      <c r="C4258" s="316" t="s">
        <v>38774</v>
      </c>
      <c r="D4258" s="591" t="s">
        <v>41443</v>
      </c>
    </row>
    <row r="4259" spans="1:4" x14ac:dyDescent="0.2">
      <c r="A4259" s="316">
        <v>38099</v>
      </c>
      <c r="B4259" s="316" t="s">
        <v>41444</v>
      </c>
      <c r="C4259" s="316" t="s">
        <v>35729</v>
      </c>
      <c r="D4259" s="591" t="s">
        <v>1143</v>
      </c>
    </row>
    <row r="4260" spans="1:4" x14ac:dyDescent="0.2">
      <c r="A4260" s="316">
        <v>38100</v>
      </c>
      <c r="B4260" s="316" t="s">
        <v>41445</v>
      </c>
      <c r="C4260" s="316" t="s">
        <v>35729</v>
      </c>
      <c r="D4260" s="591" t="s">
        <v>951</v>
      </c>
    </row>
    <row r="4261" spans="1:4" x14ac:dyDescent="0.2">
      <c r="A4261" s="316">
        <v>20061</v>
      </c>
      <c r="B4261" s="316" t="s">
        <v>41446</v>
      </c>
      <c r="C4261" s="316" t="s">
        <v>35729</v>
      </c>
      <c r="D4261" s="591" t="s">
        <v>18044</v>
      </c>
    </row>
    <row r="4262" spans="1:4" x14ac:dyDescent="0.2">
      <c r="A4262" s="316">
        <v>7576</v>
      </c>
      <c r="B4262" s="316" t="s">
        <v>41447</v>
      </c>
      <c r="C4262" s="316" t="s">
        <v>35729</v>
      </c>
      <c r="D4262" s="591" t="s">
        <v>41448</v>
      </c>
    </row>
    <row r="4263" spans="1:4" x14ac:dyDescent="0.2">
      <c r="A4263" s="316">
        <v>3384</v>
      </c>
      <c r="B4263" s="316" t="s">
        <v>41449</v>
      </c>
      <c r="C4263" s="316" t="s">
        <v>35729</v>
      </c>
      <c r="D4263" s="591" t="s">
        <v>27635</v>
      </c>
    </row>
    <row r="4264" spans="1:4" x14ac:dyDescent="0.2">
      <c r="A4264" s="316">
        <v>7572</v>
      </c>
      <c r="B4264" s="316" t="s">
        <v>41450</v>
      </c>
      <c r="C4264" s="316" t="s">
        <v>35729</v>
      </c>
      <c r="D4264" s="591" t="s">
        <v>13347</v>
      </c>
    </row>
    <row r="4265" spans="1:4" x14ac:dyDescent="0.2">
      <c r="A4265" s="316">
        <v>3396</v>
      </c>
      <c r="B4265" s="316" t="s">
        <v>41451</v>
      </c>
      <c r="C4265" s="316" t="s">
        <v>35729</v>
      </c>
      <c r="D4265" s="591" t="s">
        <v>5122</v>
      </c>
    </row>
    <row r="4266" spans="1:4" x14ac:dyDescent="0.2">
      <c r="A4266" s="316">
        <v>37590</v>
      </c>
      <c r="B4266" s="316" t="s">
        <v>41452</v>
      </c>
      <c r="C4266" s="316" t="s">
        <v>35729</v>
      </c>
      <c r="D4266" s="591" t="s">
        <v>1335</v>
      </c>
    </row>
    <row r="4267" spans="1:4" x14ac:dyDescent="0.2">
      <c r="A4267" s="316">
        <v>37591</v>
      </c>
      <c r="B4267" s="316" t="s">
        <v>41453</v>
      </c>
      <c r="C4267" s="316" t="s">
        <v>35729</v>
      </c>
      <c r="D4267" s="591" t="s">
        <v>5275</v>
      </c>
    </row>
    <row r="4268" spans="1:4" x14ac:dyDescent="0.2">
      <c r="A4268" s="316">
        <v>12626</v>
      </c>
      <c r="B4268" s="316" t="s">
        <v>41454</v>
      </c>
      <c r="C4268" s="316" t="s">
        <v>35729</v>
      </c>
      <c r="D4268" s="591" t="s">
        <v>14631</v>
      </c>
    </row>
    <row r="4269" spans="1:4" x14ac:dyDescent="0.2">
      <c r="A4269" s="316">
        <v>11033</v>
      </c>
      <c r="B4269" s="316" t="s">
        <v>41455</v>
      </c>
      <c r="C4269" s="316" t="s">
        <v>35729</v>
      </c>
      <c r="D4269" s="591" t="s">
        <v>14554</v>
      </c>
    </row>
    <row r="4270" spans="1:4" x14ac:dyDescent="0.2">
      <c r="A4270" s="316">
        <v>390</v>
      </c>
      <c r="B4270" s="316" t="s">
        <v>41456</v>
      </c>
      <c r="C4270" s="316" t="s">
        <v>35729</v>
      </c>
      <c r="D4270" s="591" t="s">
        <v>13645</v>
      </c>
    </row>
    <row r="4271" spans="1:4" x14ac:dyDescent="0.2">
      <c r="A4271" s="316">
        <v>42436</v>
      </c>
      <c r="B4271" s="316" t="s">
        <v>41457</v>
      </c>
      <c r="C4271" s="316" t="s">
        <v>35729</v>
      </c>
      <c r="D4271" s="591" t="s">
        <v>41458</v>
      </c>
    </row>
    <row r="4272" spans="1:4" x14ac:dyDescent="0.2">
      <c r="A4272" s="316">
        <v>6178</v>
      </c>
      <c r="B4272" s="316" t="s">
        <v>41459</v>
      </c>
      <c r="C4272" s="316" t="s">
        <v>35746</v>
      </c>
      <c r="D4272" s="591" t="s">
        <v>41460</v>
      </c>
    </row>
    <row r="4273" spans="1:4" x14ac:dyDescent="0.2">
      <c r="A4273" s="316">
        <v>6180</v>
      </c>
      <c r="B4273" s="316" t="s">
        <v>41461</v>
      </c>
      <c r="C4273" s="316" t="s">
        <v>35746</v>
      </c>
      <c r="D4273" s="591" t="s">
        <v>41462</v>
      </c>
    </row>
    <row r="4274" spans="1:4" x14ac:dyDescent="0.2">
      <c r="A4274" s="316">
        <v>6182</v>
      </c>
      <c r="B4274" s="316" t="s">
        <v>41463</v>
      </c>
      <c r="C4274" s="316" t="s">
        <v>35746</v>
      </c>
      <c r="D4274" s="591" t="s">
        <v>18402</v>
      </c>
    </row>
    <row r="4275" spans="1:4" x14ac:dyDescent="0.2">
      <c r="A4275" s="316">
        <v>3993</v>
      </c>
      <c r="B4275" s="316" t="s">
        <v>41464</v>
      </c>
      <c r="C4275" s="316" t="s">
        <v>35746</v>
      </c>
      <c r="D4275" s="591" t="s">
        <v>41465</v>
      </c>
    </row>
    <row r="4276" spans="1:4" x14ac:dyDescent="0.2">
      <c r="A4276" s="316">
        <v>3990</v>
      </c>
      <c r="B4276" s="316" t="s">
        <v>41466</v>
      </c>
      <c r="C4276" s="316" t="s">
        <v>35763</v>
      </c>
      <c r="D4276" s="591" t="s">
        <v>2154</v>
      </c>
    </row>
    <row r="4277" spans="1:4" x14ac:dyDescent="0.2">
      <c r="A4277" s="316">
        <v>3992</v>
      </c>
      <c r="B4277" s="316" t="s">
        <v>41467</v>
      </c>
      <c r="C4277" s="316" t="s">
        <v>35763</v>
      </c>
      <c r="D4277" s="591" t="s">
        <v>4129</v>
      </c>
    </row>
    <row r="4278" spans="1:4" x14ac:dyDescent="0.2">
      <c r="A4278" s="316">
        <v>4509</v>
      </c>
      <c r="B4278" s="316" t="s">
        <v>41468</v>
      </c>
      <c r="C4278" s="316" t="s">
        <v>35763</v>
      </c>
      <c r="D4278" s="591" t="s">
        <v>378</v>
      </c>
    </row>
    <row r="4279" spans="1:4" x14ac:dyDescent="0.2">
      <c r="A4279" s="316">
        <v>6194</v>
      </c>
      <c r="B4279" s="316" t="s">
        <v>41469</v>
      </c>
      <c r="C4279" s="316" t="s">
        <v>35763</v>
      </c>
      <c r="D4279" s="591" t="s">
        <v>1688</v>
      </c>
    </row>
    <row r="4280" spans="1:4" x14ac:dyDescent="0.2">
      <c r="A4280" s="316">
        <v>6193</v>
      </c>
      <c r="B4280" s="316" t="s">
        <v>41470</v>
      </c>
      <c r="C4280" s="316" t="s">
        <v>35763</v>
      </c>
      <c r="D4280" s="591" t="s">
        <v>800</v>
      </c>
    </row>
    <row r="4281" spans="1:4" x14ac:dyDescent="0.2">
      <c r="A4281" s="316">
        <v>10567</v>
      </c>
      <c r="B4281" s="316" t="s">
        <v>41471</v>
      </c>
      <c r="C4281" s="316" t="s">
        <v>35763</v>
      </c>
      <c r="D4281" s="591" t="s">
        <v>440</v>
      </c>
    </row>
    <row r="4282" spans="1:4" x14ac:dyDescent="0.2">
      <c r="A4282" s="316">
        <v>6188</v>
      </c>
      <c r="B4282" s="316" t="s">
        <v>41472</v>
      </c>
      <c r="C4282" s="316" t="s">
        <v>35746</v>
      </c>
      <c r="D4282" s="591" t="s">
        <v>1865</v>
      </c>
    </row>
    <row r="4283" spans="1:4" x14ac:dyDescent="0.2">
      <c r="A4283" s="316">
        <v>6212</v>
      </c>
      <c r="B4283" s="316" t="s">
        <v>41472</v>
      </c>
      <c r="C4283" s="316" t="s">
        <v>35763</v>
      </c>
      <c r="D4283" s="591" t="s">
        <v>5530</v>
      </c>
    </row>
    <row r="4284" spans="1:4" x14ac:dyDescent="0.2">
      <c r="A4284" s="316">
        <v>6189</v>
      </c>
      <c r="B4284" s="316" t="s">
        <v>41473</v>
      </c>
      <c r="C4284" s="316" t="s">
        <v>35763</v>
      </c>
      <c r="D4284" s="591" t="s">
        <v>1101</v>
      </c>
    </row>
    <row r="4285" spans="1:4" x14ac:dyDescent="0.2">
      <c r="A4285" s="316">
        <v>6214</v>
      </c>
      <c r="B4285" s="316" t="s">
        <v>41474</v>
      </c>
      <c r="C4285" s="316" t="s">
        <v>35746</v>
      </c>
      <c r="D4285" s="591" t="s">
        <v>17653</v>
      </c>
    </row>
    <row r="4286" spans="1:4" x14ac:dyDescent="0.2">
      <c r="A4286" s="316">
        <v>36153</v>
      </c>
      <c r="B4286" s="316" t="s">
        <v>41475</v>
      </c>
      <c r="C4286" s="316" t="s">
        <v>35729</v>
      </c>
      <c r="D4286" s="591" t="s">
        <v>41476</v>
      </c>
    </row>
    <row r="4287" spans="1:4" x14ac:dyDescent="0.2">
      <c r="A4287" s="316">
        <v>10740</v>
      </c>
      <c r="B4287" s="316" t="s">
        <v>41477</v>
      </c>
      <c r="C4287" s="316" t="s">
        <v>35729</v>
      </c>
      <c r="D4287" s="591" t="s">
        <v>41478</v>
      </c>
    </row>
    <row r="4288" spans="1:4" x14ac:dyDescent="0.2">
      <c r="A4288" s="316">
        <v>13914</v>
      </c>
      <c r="B4288" s="316" t="s">
        <v>41479</v>
      </c>
      <c r="C4288" s="316" t="s">
        <v>35729</v>
      </c>
      <c r="D4288" s="591" t="s">
        <v>41480</v>
      </c>
    </row>
    <row r="4289" spans="1:4" x14ac:dyDescent="0.2">
      <c r="A4289" s="316">
        <v>10742</v>
      </c>
      <c r="B4289" s="316" t="s">
        <v>41481</v>
      </c>
      <c r="C4289" s="316" t="s">
        <v>35729</v>
      </c>
      <c r="D4289" s="591" t="s">
        <v>41482</v>
      </c>
    </row>
    <row r="4290" spans="1:4" x14ac:dyDescent="0.2">
      <c r="A4290" s="316">
        <v>38465</v>
      </c>
      <c r="B4290" s="316" t="s">
        <v>41483</v>
      </c>
      <c r="C4290" s="316" t="s">
        <v>35729</v>
      </c>
      <c r="D4290" s="591" t="s">
        <v>35435</v>
      </c>
    </row>
    <row r="4291" spans="1:4" x14ac:dyDescent="0.2">
      <c r="A4291" s="316">
        <v>7543</v>
      </c>
      <c r="B4291" s="316" t="s">
        <v>41484</v>
      </c>
      <c r="C4291" s="316" t="s">
        <v>35729</v>
      </c>
      <c r="D4291" s="591" t="s">
        <v>755</v>
      </c>
    </row>
    <row r="4292" spans="1:4" x14ac:dyDescent="0.2">
      <c r="A4292" s="316">
        <v>13255</v>
      </c>
      <c r="B4292" s="316" t="s">
        <v>41485</v>
      </c>
      <c r="C4292" s="316" t="s">
        <v>35729</v>
      </c>
      <c r="D4292" s="591" t="s">
        <v>17748</v>
      </c>
    </row>
    <row r="4293" spans="1:4" x14ac:dyDescent="0.2">
      <c r="A4293" s="316">
        <v>39352</v>
      </c>
      <c r="B4293" s="316" t="s">
        <v>41486</v>
      </c>
      <c r="C4293" s="316" t="s">
        <v>35729</v>
      </c>
      <c r="D4293" s="591" t="s">
        <v>791</v>
      </c>
    </row>
    <row r="4294" spans="1:4" x14ac:dyDescent="0.2">
      <c r="A4294" s="316">
        <v>39346</v>
      </c>
      <c r="B4294" s="316" t="s">
        <v>41487</v>
      </c>
      <c r="C4294" s="316" t="s">
        <v>35729</v>
      </c>
      <c r="D4294" s="591" t="s">
        <v>791</v>
      </c>
    </row>
    <row r="4295" spans="1:4" x14ac:dyDescent="0.2">
      <c r="A4295" s="316">
        <v>39350</v>
      </c>
      <c r="B4295" s="316" t="s">
        <v>41488</v>
      </c>
      <c r="C4295" s="316" t="s">
        <v>35729</v>
      </c>
      <c r="D4295" s="591" t="s">
        <v>231</v>
      </c>
    </row>
    <row r="4296" spans="1:4" x14ac:dyDescent="0.2">
      <c r="A4296" s="316">
        <v>39351</v>
      </c>
      <c r="B4296" s="316" t="s">
        <v>41489</v>
      </c>
      <c r="C4296" s="316" t="s">
        <v>35729</v>
      </c>
      <c r="D4296" s="591" t="s">
        <v>1207</v>
      </c>
    </row>
    <row r="4297" spans="1:4" x14ac:dyDescent="0.2">
      <c r="A4297" s="316">
        <v>38952</v>
      </c>
      <c r="B4297" s="316" t="s">
        <v>41490</v>
      </c>
      <c r="C4297" s="316" t="s">
        <v>35729</v>
      </c>
      <c r="D4297" s="591" t="s">
        <v>31400</v>
      </c>
    </row>
    <row r="4298" spans="1:4" x14ac:dyDescent="0.2">
      <c r="A4298" s="316">
        <v>38953</v>
      </c>
      <c r="B4298" s="316" t="s">
        <v>41491</v>
      </c>
      <c r="C4298" s="316" t="s">
        <v>35729</v>
      </c>
      <c r="D4298" s="591" t="s">
        <v>214</v>
      </c>
    </row>
    <row r="4299" spans="1:4" x14ac:dyDescent="0.2">
      <c r="A4299" s="316">
        <v>38835</v>
      </c>
      <c r="B4299" s="316" t="s">
        <v>41492</v>
      </c>
      <c r="C4299" s="316" t="s">
        <v>35729</v>
      </c>
      <c r="D4299" s="591" t="s">
        <v>357</v>
      </c>
    </row>
    <row r="4300" spans="1:4" x14ac:dyDescent="0.2">
      <c r="A4300" s="316">
        <v>38837</v>
      </c>
      <c r="B4300" s="316" t="s">
        <v>41493</v>
      </c>
      <c r="C4300" s="316" t="s">
        <v>35729</v>
      </c>
      <c r="D4300" s="591" t="s">
        <v>5054</v>
      </c>
    </row>
    <row r="4301" spans="1:4" x14ac:dyDescent="0.2">
      <c r="A4301" s="316">
        <v>38836</v>
      </c>
      <c r="B4301" s="316" t="s">
        <v>41494</v>
      </c>
      <c r="C4301" s="316" t="s">
        <v>35729</v>
      </c>
      <c r="D4301" s="591" t="s">
        <v>595</v>
      </c>
    </row>
    <row r="4302" spans="1:4" x14ac:dyDescent="0.2">
      <c r="A4302" s="316">
        <v>2666</v>
      </c>
      <c r="B4302" s="316" t="s">
        <v>41495</v>
      </c>
      <c r="C4302" s="316" t="s">
        <v>35729</v>
      </c>
      <c r="D4302" s="591" t="s">
        <v>736</v>
      </c>
    </row>
    <row r="4303" spans="1:4" x14ac:dyDescent="0.2">
      <c r="A4303" s="316">
        <v>2668</v>
      </c>
      <c r="B4303" s="316" t="s">
        <v>41496</v>
      </c>
      <c r="C4303" s="316" t="s">
        <v>35729</v>
      </c>
      <c r="D4303" s="591" t="s">
        <v>711</v>
      </c>
    </row>
    <row r="4304" spans="1:4" x14ac:dyDescent="0.2">
      <c r="A4304" s="316">
        <v>2664</v>
      </c>
      <c r="B4304" s="316" t="s">
        <v>41497</v>
      </c>
      <c r="C4304" s="316" t="s">
        <v>35729</v>
      </c>
      <c r="D4304" s="591" t="s">
        <v>245</v>
      </c>
    </row>
    <row r="4305" spans="1:4" x14ac:dyDescent="0.2">
      <c r="A4305" s="316">
        <v>2662</v>
      </c>
      <c r="B4305" s="316" t="s">
        <v>41498</v>
      </c>
      <c r="C4305" s="316" t="s">
        <v>35729</v>
      </c>
      <c r="D4305" s="591" t="s">
        <v>3240</v>
      </c>
    </row>
    <row r="4306" spans="1:4" x14ac:dyDescent="0.2">
      <c r="A4306" s="316">
        <v>20964</v>
      </c>
      <c r="B4306" s="316" t="s">
        <v>41499</v>
      </c>
      <c r="C4306" s="316" t="s">
        <v>35729</v>
      </c>
      <c r="D4306" s="591" t="s">
        <v>14011</v>
      </c>
    </row>
    <row r="4307" spans="1:4" x14ac:dyDescent="0.2">
      <c r="A4307" s="316">
        <v>10905</v>
      </c>
      <c r="B4307" s="316" t="s">
        <v>41500</v>
      </c>
      <c r="C4307" s="316" t="s">
        <v>35729</v>
      </c>
      <c r="D4307" s="591" t="s">
        <v>21463</v>
      </c>
    </row>
    <row r="4308" spans="1:4" x14ac:dyDescent="0.2">
      <c r="A4308" s="316">
        <v>42703</v>
      </c>
      <c r="B4308" s="316" t="s">
        <v>41501</v>
      </c>
      <c r="C4308" s="316" t="s">
        <v>35729</v>
      </c>
      <c r="D4308" s="591" t="s">
        <v>17477</v>
      </c>
    </row>
    <row r="4309" spans="1:4" x14ac:dyDescent="0.2">
      <c r="A4309" s="316">
        <v>42704</v>
      </c>
      <c r="B4309" s="316" t="s">
        <v>41502</v>
      </c>
      <c r="C4309" s="316" t="s">
        <v>35729</v>
      </c>
      <c r="D4309" s="591" t="s">
        <v>41503</v>
      </c>
    </row>
    <row r="4310" spans="1:4" x14ac:dyDescent="0.2">
      <c r="A4310" s="316">
        <v>42705</v>
      </c>
      <c r="B4310" s="316" t="s">
        <v>41504</v>
      </c>
      <c r="C4310" s="316" t="s">
        <v>35729</v>
      </c>
      <c r="D4310" s="591" t="s">
        <v>37235</v>
      </c>
    </row>
    <row r="4311" spans="1:4" x14ac:dyDescent="0.2">
      <c r="A4311" s="316">
        <v>42706</v>
      </c>
      <c r="B4311" s="316" t="s">
        <v>41505</v>
      </c>
      <c r="C4311" s="316" t="s">
        <v>35729</v>
      </c>
      <c r="D4311" s="591" t="s">
        <v>16959</v>
      </c>
    </row>
    <row r="4312" spans="1:4" x14ac:dyDescent="0.2">
      <c r="A4312" s="316">
        <v>11289</v>
      </c>
      <c r="B4312" s="316" t="s">
        <v>41506</v>
      </c>
      <c r="C4312" s="316" t="s">
        <v>35729</v>
      </c>
      <c r="D4312" s="591" t="s">
        <v>14527</v>
      </c>
    </row>
    <row r="4313" spans="1:4" x14ac:dyDescent="0.2">
      <c r="A4313" s="316">
        <v>11241</v>
      </c>
      <c r="B4313" s="316" t="s">
        <v>41507</v>
      </c>
      <c r="C4313" s="316" t="s">
        <v>35729</v>
      </c>
      <c r="D4313" s="591" t="s">
        <v>41508</v>
      </c>
    </row>
    <row r="4314" spans="1:4" x14ac:dyDescent="0.2">
      <c r="A4314" s="316">
        <v>11301</v>
      </c>
      <c r="B4314" s="316" t="s">
        <v>41509</v>
      </c>
      <c r="C4314" s="316" t="s">
        <v>35729</v>
      </c>
      <c r="D4314" s="591" t="s">
        <v>41510</v>
      </c>
    </row>
    <row r="4315" spans="1:4" x14ac:dyDescent="0.2">
      <c r="A4315" s="316">
        <v>21090</v>
      </c>
      <c r="B4315" s="316" t="s">
        <v>41511</v>
      </c>
      <c r="C4315" s="316" t="s">
        <v>35729</v>
      </c>
      <c r="D4315" s="591" t="s">
        <v>41512</v>
      </c>
    </row>
    <row r="4316" spans="1:4" x14ac:dyDescent="0.2">
      <c r="A4316" s="316">
        <v>14112</v>
      </c>
      <c r="B4316" s="316" t="s">
        <v>41513</v>
      </c>
      <c r="C4316" s="316" t="s">
        <v>35729</v>
      </c>
      <c r="D4316" s="591" t="s">
        <v>41514</v>
      </c>
    </row>
    <row r="4317" spans="1:4" x14ac:dyDescent="0.2">
      <c r="A4317" s="316">
        <v>11315</v>
      </c>
      <c r="B4317" s="316" t="s">
        <v>41515</v>
      </c>
      <c r="C4317" s="316" t="s">
        <v>35729</v>
      </c>
      <c r="D4317" s="591" t="s">
        <v>1157</v>
      </c>
    </row>
    <row r="4318" spans="1:4" x14ac:dyDescent="0.2">
      <c r="A4318" s="316">
        <v>11292</v>
      </c>
      <c r="B4318" s="316" t="s">
        <v>41516</v>
      </c>
      <c r="C4318" s="316" t="s">
        <v>35729</v>
      </c>
      <c r="D4318" s="591" t="s">
        <v>41517</v>
      </c>
    </row>
    <row r="4319" spans="1:4" x14ac:dyDescent="0.2">
      <c r="A4319" s="316">
        <v>21071</v>
      </c>
      <c r="B4319" s="316" t="s">
        <v>41518</v>
      </c>
      <c r="C4319" s="316" t="s">
        <v>35729</v>
      </c>
      <c r="D4319" s="591" t="s">
        <v>41519</v>
      </c>
    </row>
    <row r="4320" spans="1:4" x14ac:dyDescent="0.2">
      <c r="A4320" s="316">
        <v>11293</v>
      </c>
      <c r="B4320" s="316" t="s">
        <v>41520</v>
      </c>
      <c r="C4320" s="316" t="s">
        <v>35729</v>
      </c>
      <c r="D4320" s="591" t="s">
        <v>41521</v>
      </c>
    </row>
    <row r="4321" spans="1:4" x14ac:dyDescent="0.2">
      <c r="A4321" s="316">
        <v>11316</v>
      </c>
      <c r="B4321" s="316" t="s">
        <v>41522</v>
      </c>
      <c r="C4321" s="316" t="s">
        <v>35729</v>
      </c>
      <c r="D4321" s="591" t="s">
        <v>41523</v>
      </c>
    </row>
    <row r="4322" spans="1:4" x14ac:dyDescent="0.2">
      <c r="A4322" s="316">
        <v>6243</v>
      </c>
      <c r="B4322" s="316" t="s">
        <v>41524</v>
      </c>
      <c r="C4322" s="316" t="s">
        <v>35729</v>
      </c>
      <c r="D4322" s="591" t="s">
        <v>41525</v>
      </c>
    </row>
    <row r="4323" spans="1:4" x14ac:dyDescent="0.2">
      <c r="A4323" s="316">
        <v>21079</v>
      </c>
      <c r="B4323" s="316" t="s">
        <v>41526</v>
      </c>
      <c r="C4323" s="316" t="s">
        <v>35729</v>
      </c>
      <c r="D4323" s="591" t="s">
        <v>41527</v>
      </c>
    </row>
    <row r="4324" spans="1:4" x14ac:dyDescent="0.2">
      <c r="A4324" s="316">
        <v>6240</v>
      </c>
      <c r="B4324" s="316" t="s">
        <v>41528</v>
      </c>
      <c r="C4324" s="316" t="s">
        <v>35729</v>
      </c>
      <c r="D4324" s="591" t="s">
        <v>41529</v>
      </c>
    </row>
    <row r="4325" spans="1:4" x14ac:dyDescent="0.2">
      <c r="A4325" s="316">
        <v>11296</v>
      </c>
      <c r="B4325" s="316" t="s">
        <v>41530</v>
      </c>
      <c r="C4325" s="316" t="s">
        <v>35729</v>
      </c>
      <c r="D4325" s="591" t="s">
        <v>41531</v>
      </c>
    </row>
    <row r="4326" spans="1:4" x14ac:dyDescent="0.2">
      <c r="A4326" s="316">
        <v>11299</v>
      </c>
      <c r="B4326" s="316" t="s">
        <v>41532</v>
      </c>
      <c r="C4326" s="316" t="s">
        <v>35729</v>
      </c>
      <c r="D4326" s="591" t="s">
        <v>41533</v>
      </c>
    </row>
    <row r="4327" spans="1:4" x14ac:dyDescent="0.2">
      <c r="A4327" s="316">
        <v>11066</v>
      </c>
      <c r="B4327" s="316" t="s">
        <v>41534</v>
      </c>
      <c r="C4327" s="316" t="s">
        <v>35729</v>
      </c>
      <c r="D4327" s="591" t="s">
        <v>13630</v>
      </c>
    </row>
    <row r="4328" spans="1:4" x14ac:dyDescent="0.2">
      <c r="A4328" s="316">
        <v>11065</v>
      </c>
      <c r="B4328" s="316" t="s">
        <v>41535</v>
      </c>
      <c r="C4328" s="316" t="s">
        <v>35729</v>
      </c>
      <c r="D4328" s="591" t="s">
        <v>5291</v>
      </c>
    </row>
    <row r="4329" spans="1:4" x14ac:dyDescent="0.2">
      <c r="A4329" s="316">
        <v>11688</v>
      </c>
      <c r="B4329" s="316" t="s">
        <v>41536</v>
      </c>
      <c r="C4329" s="316" t="s">
        <v>35729</v>
      </c>
      <c r="D4329" s="591" t="s">
        <v>41537</v>
      </c>
    </row>
    <row r="4330" spans="1:4" x14ac:dyDescent="0.2">
      <c r="A4330" s="316">
        <v>37736</v>
      </c>
      <c r="B4330" s="316" t="s">
        <v>41538</v>
      </c>
      <c r="C4330" s="316" t="s">
        <v>35729</v>
      </c>
      <c r="D4330" s="591" t="s">
        <v>41539</v>
      </c>
    </row>
    <row r="4331" spans="1:4" x14ac:dyDescent="0.2">
      <c r="A4331" s="316">
        <v>37739</v>
      </c>
      <c r="B4331" s="316" t="s">
        <v>41540</v>
      </c>
      <c r="C4331" s="316" t="s">
        <v>35729</v>
      </c>
      <c r="D4331" s="591" t="s">
        <v>41541</v>
      </c>
    </row>
    <row r="4332" spans="1:4" x14ac:dyDescent="0.2">
      <c r="A4332" s="316">
        <v>37740</v>
      </c>
      <c r="B4332" s="316" t="s">
        <v>41542</v>
      </c>
      <c r="C4332" s="316" t="s">
        <v>35729</v>
      </c>
      <c r="D4332" s="591" t="s">
        <v>41543</v>
      </c>
    </row>
    <row r="4333" spans="1:4" x14ac:dyDescent="0.2">
      <c r="A4333" s="316">
        <v>37738</v>
      </c>
      <c r="B4333" s="316" t="s">
        <v>41544</v>
      </c>
      <c r="C4333" s="316" t="s">
        <v>35729</v>
      </c>
      <c r="D4333" s="591" t="s">
        <v>41545</v>
      </c>
    </row>
    <row r="4334" spans="1:4" x14ac:dyDescent="0.2">
      <c r="A4334" s="316">
        <v>37737</v>
      </c>
      <c r="B4334" s="316" t="s">
        <v>41546</v>
      </c>
      <c r="C4334" s="316" t="s">
        <v>35729</v>
      </c>
      <c r="D4334" s="591" t="s">
        <v>41547</v>
      </c>
    </row>
    <row r="4335" spans="1:4" x14ac:dyDescent="0.2">
      <c r="A4335" s="316">
        <v>25014</v>
      </c>
      <c r="B4335" s="316" t="s">
        <v>41548</v>
      </c>
      <c r="C4335" s="316" t="s">
        <v>35729</v>
      </c>
      <c r="D4335" s="591" t="s">
        <v>41549</v>
      </c>
    </row>
    <row r="4336" spans="1:4" x14ac:dyDescent="0.2">
      <c r="A4336" s="316">
        <v>25013</v>
      </c>
      <c r="B4336" s="316" t="s">
        <v>41550</v>
      </c>
      <c r="C4336" s="316" t="s">
        <v>35729</v>
      </c>
      <c r="D4336" s="591" t="s">
        <v>41551</v>
      </c>
    </row>
    <row r="4337" spans="1:4" x14ac:dyDescent="0.2">
      <c r="A4337" s="316">
        <v>14405</v>
      </c>
      <c r="B4337" s="316" t="s">
        <v>41552</v>
      </c>
      <c r="C4337" s="316" t="s">
        <v>35729</v>
      </c>
      <c r="D4337" s="591" t="s">
        <v>41553</v>
      </c>
    </row>
    <row r="4338" spans="1:4" x14ac:dyDescent="0.2">
      <c r="A4338" s="316">
        <v>6253</v>
      </c>
      <c r="B4338" s="316" t="s">
        <v>41554</v>
      </c>
      <c r="C4338" s="316" t="s">
        <v>35729</v>
      </c>
      <c r="D4338" s="591" t="s">
        <v>41555</v>
      </c>
    </row>
    <row r="4339" spans="1:4" x14ac:dyDescent="0.2">
      <c r="A4339" s="316">
        <v>36790</v>
      </c>
      <c r="B4339" s="316" t="s">
        <v>41556</v>
      </c>
      <c r="C4339" s="316" t="s">
        <v>35729</v>
      </c>
      <c r="D4339" s="591" t="s">
        <v>41557</v>
      </c>
    </row>
    <row r="4340" spans="1:4" x14ac:dyDescent="0.2">
      <c r="A4340" s="316">
        <v>20271</v>
      </c>
      <c r="B4340" s="316" t="s">
        <v>41558</v>
      </c>
      <c r="C4340" s="316" t="s">
        <v>35729</v>
      </c>
      <c r="D4340" s="591" t="s">
        <v>41559</v>
      </c>
    </row>
    <row r="4341" spans="1:4" x14ac:dyDescent="0.2">
      <c r="A4341" s="316">
        <v>10423</v>
      </c>
      <c r="B4341" s="316" t="s">
        <v>41560</v>
      </c>
      <c r="C4341" s="316" t="s">
        <v>35729</v>
      </c>
      <c r="D4341" s="591" t="s">
        <v>41561</v>
      </c>
    </row>
    <row r="4342" spans="1:4" x14ac:dyDescent="0.2">
      <c r="A4342" s="316">
        <v>37589</v>
      </c>
      <c r="B4342" s="316" t="s">
        <v>41562</v>
      </c>
      <c r="C4342" s="316" t="s">
        <v>35729</v>
      </c>
      <c r="D4342" s="591" t="s">
        <v>41563</v>
      </c>
    </row>
    <row r="4343" spans="1:4" x14ac:dyDescent="0.2">
      <c r="A4343" s="316">
        <v>11690</v>
      </c>
      <c r="B4343" s="316" t="s">
        <v>41564</v>
      </c>
      <c r="C4343" s="316" t="s">
        <v>35729</v>
      </c>
      <c r="D4343" s="591" t="s">
        <v>41565</v>
      </c>
    </row>
    <row r="4344" spans="1:4" x14ac:dyDescent="0.2">
      <c r="A4344" s="316">
        <v>20234</v>
      </c>
      <c r="B4344" s="316" t="s">
        <v>41566</v>
      </c>
      <c r="C4344" s="316" t="s">
        <v>35729</v>
      </c>
      <c r="D4344" s="591" t="s">
        <v>14461</v>
      </c>
    </row>
    <row r="4345" spans="1:4" x14ac:dyDescent="0.2">
      <c r="A4345" s="316">
        <v>4763</v>
      </c>
      <c r="B4345" s="316" t="s">
        <v>41567</v>
      </c>
      <c r="C4345" s="316" t="s">
        <v>35749</v>
      </c>
      <c r="D4345" s="591" t="s">
        <v>30916</v>
      </c>
    </row>
    <row r="4346" spans="1:4" x14ac:dyDescent="0.2">
      <c r="A4346" s="316">
        <v>41070</v>
      </c>
      <c r="B4346" s="316" t="s">
        <v>41568</v>
      </c>
      <c r="C4346" s="316" t="s">
        <v>35979</v>
      </c>
      <c r="D4346" s="591" t="s">
        <v>41569</v>
      </c>
    </row>
    <row r="4347" spans="1:4" x14ac:dyDescent="0.2">
      <c r="A4347" s="316">
        <v>14583</v>
      </c>
      <c r="B4347" s="316" t="s">
        <v>41570</v>
      </c>
      <c r="C4347" s="316" t="s">
        <v>35975</v>
      </c>
      <c r="D4347" s="591" t="s">
        <v>14082</v>
      </c>
    </row>
    <row r="4348" spans="1:4" x14ac:dyDescent="0.2">
      <c r="A4348" s="316">
        <v>11457</v>
      </c>
      <c r="B4348" s="316" t="s">
        <v>41571</v>
      </c>
      <c r="C4348" s="316" t="s">
        <v>35729</v>
      </c>
      <c r="D4348" s="591" t="s">
        <v>1274</v>
      </c>
    </row>
    <row r="4349" spans="1:4" x14ac:dyDescent="0.2">
      <c r="A4349" s="316">
        <v>21121</v>
      </c>
      <c r="B4349" s="316" t="s">
        <v>41572</v>
      </c>
      <c r="C4349" s="316" t="s">
        <v>35729</v>
      </c>
      <c r="D4349" s="591" t="s">
        <v>389</v>
      </c>
    </row>
    <row r="4350" spans="1:4" x14ac:dyDescent="0.2">
      <c r="A4350" s="316">
        <v>38010</v>
      </c>
      <c r="B4350" s="316" t="s">
        <v>41573</v>
      </c>
      <c r="C4350" s="316" t="s">
        <v>35729</v>
      </c>
      <c r="D4350" s="591" t="s">
        <v>411</v>
      </c>
    </row>
    <row r="4351" spans="1:4" x14ac:dyDescent="0.2">
      <c r="A4351" s="316">
        <v>38011</v>
      </c>
      <c r="B4351" s="316" t="s">
        <v>41574</v>
      </c>
      <c r="C4351" s="316" t="s">
        <v>35729</v>
      </c>
      <c r="D4351" s="591" t="s">
        <v>905</v>
      </c>
    </row>
    <row r="4352" spans="1:4" x14ac:dyDescent="0.2">
      <c r="A4352" s="316">
        <v>38012</v>
      </c>
      <c r="B4352" s="316" t="s">
        <v>41575</v>
      </c>
      <c r="C4352" s="316" t="s">
        <v>35729</v>
      </c>
      <c r="D4352" s="591" t="s">
        <v>4960</v>
      </c>
    </row>
    <row r="4353" spans="1:4" x14ac:dyDescent="0.2">
      <c r="A4353" s="316">
        <v>38013</v>
      </c>
      <c r="B4353" s="316" t="s">
        <v>41576</v>
      </c>
      <c r="C4353" s="316" t="s">
        <v>35729</v>
      </c>
      <c r="D4353" s="591" t="s">
        <v>23601</v>
      </c>
    </row>
    <row r="4354" spans="1:4" x14ac:dyDescent="0.2">
      <c r="A4354" s="316">
        <v>38014</v>
      </c>
      <c r="B4354" s="316" t="s">
        <v>41577</v>
      </c>
      <c r="C4354" s="316" t="s">
        <v>35729</v>
      </c>
      <c r="D4354" s="591" t="s">
        <v>41578</v>
      </c>
    </row>
    <row r="4355" spans="1:4" x14ac:dyDescent="0.2">
      <c r="A4355" s="316">
        <v>38015</v>
      </c>
      <c r="B4355" s="316" t="s">
        <v>41579</v>
      </c>
      <c r="C4355" s="316" t="s">
        <v>35729</v>
      </c>
      <c r="D4355" s="591" t="s">
        <v>18342</v>
      </c>
    </row>
    <row r="4356" spans="1:4" x14ac:dyDescent="0.2">
      <c r="A4356" s="316">
        <v>38016</v>
      </c>
      <c r="B4356" s="316" t="s">
        <v>41580</v>
      </c>
      <c r="C4356" s="316" t="s">
        <v>35729</v>
      </c>
      <c r="D4356" s="591" t="s">
        <v>17452</v>
      </c>
    </row>
    <row r="4357" spans="1:4" x14ac:dyDescent="0.2">
      <c r="A4357" s="316">
        <v>12741</v>
      </c>
      <c r="B4357" s="316" t="s">
        <v>41581</v>
      </c>
      <c r="C4357" s="316" t="s">
        <v>35729</v>
      </c>
      <c r="D4357" s="591" t="s">
        <v>41582</v>
      </c>
    </row>
    <row r="4358" spans="1:4" x14ac:dyDescent="0.2">
      <c r="A4358" s="316">
        <v>12733</v>
      </c>
      <c r="B4358" s="316" t="s">
        <v>41583</v>
      </c>
      <c r="C4358" s="316" t="s">
        <v>35729</v>
      </c>
      <c r="D4358" s="591" t="s">
        <v>13792</v>
      </c>
    </row>
    <row r="4359" spans="1:4" x14ac:dyDescent="0.2">
      <c r="A4359" s="316">
        <v>12734</v>
      </c>
      <c r="B4359" s="316" t="s">
        <v>41584</v>
      </c>
      <c r="C4359" s="316" t="s">
        <v>35729</v>
      </c>
      <c r="D4359" s="591" t="s">
        <v>900</v>
      </c>
    </row>
    <row r="4360" spans="1:4" x14ac:dyDescent="0.2">
      <c r="A4360" s="316">
        <v>12735</v>
      </c>
      <c r="B4360" s="316" t="s">
        <v>41585</v>
      </c>
      <c r="C4360" s="316" t="s">
        <v>35729</v>
      </c>
      <c r="D4360" s="591" t="s">
        <v>37634</v>
      </c>
    </row>
    <row r="4361" spans="1:4" x14ac:dyDescent="0.2">
      <c r="A4361" s="316">
        <v>12736</v>
      </c>
      <c r="B4361" s="316" t="s">
        <v>41586</v>
      </c>
      <c r="C4361" s="316" t="s">
        <v>35729</v>
      </c>
      <c r="D4361" s="591" t="s">
        <v>14315</v>
      </c>
    </row>
    <row r="4362" spans="1:4" x14ac:dyDescent="0.2">
      <c r="A4362" s="316">
        <v>12737</v>
      </c>
      <c r="B4362" s="316" t="s">
        <v>41587</v>
      </c>
      <c r="C4362" s="316" t="s">
        <v>35729</v>
      </c>
      <c r="D4362" s="591" t="s">
        <v>14548</v>
      </c>
    </row>
    <row r="4363" spans="1:4" x14ac:dyDescent="0.2">
      <c r="A4363" s="316">
        <v>12738</v>
      </c>
      <c r="B4363" s="316" t="s">
        <v>41588</v>
      </c>
      <c r="C4363" s="316" t="s">
        <v>35729</v>
      </c>
      <c r="D4363" s="591" t="s">
        <v>41589</v>
      </c>
    </row>
    <row r="4364" spans="1:4" x14ac:dyDescent="0.2">
      <c r="A4364" s="316">
        <v>12739</v>
      </c>
      <c r="B4364" s="316" t="s">
        <v>41590</v>
      </c>
      <c r="C4364" s="316" t="s">
        <v>35729</v>
      </c>
      <c r="D4364" s="591" t="s">
        <v>41591</v>
      </c>
    </row>
    <row r="4365" spans="1:4" x14ac:dyDescent="0.2">
      <c r="A4365" s="316">
        <v>12740</v>
      </c>
      <c r="B4365" s="316" t="s">
        <v>41592</v>
      </c>
      <c r="C4365" s="316" t="s">
        <v>35729</v>
      </c>
      <c r="D4365" s="591" t="s">
        <v>41593</v>
      </c>
    </row>
    <row r="4366" spans="1:4" x14ac:dyDescent="0.2">
      <c r="A4366" s="316">
        <v>6297</v>
      </c>
      <c r="B4366" s="316" t="s">
        <v>41594</v>
      </c>
      <c r="C4366" s="316" t="s">
        <v>35729</v>
      </c>
      <c r="D4366" s="591" t="s">
        <v>1373</v>
      </c>
    </row>
    <row r="4367" spans="1:4" x14ac:dyDescent="0.2">
      <c r="A4367" s="316">
        <v>6296</v>
      </c>
      <c r="B4367" s="316" t="s">
        <v>41595</v>
      </c>
      <c r="C4367" s="316" t="s">
        <v>35729</v>
      </c>
      <c r="D4367" s="591" t="s">
        <v>25922</v>
      </c>
    </row>
    <row r="4368" spans="1:4" x14ac:dyDescent="0.2">
      <c r="A4368" s="316">
        <v>6294</v>
      </c>
      <c r="B4368" s="316" t="s">
        <v>41596</v>
      </c>
      <c r="C4368" s="316" t="s">
        <v>35729</v>
      </c>
      <c r="D4368" s="591" t="s">
        <v>13455</v>
      </c>
    </row>
    <row r="4369" spans="1:4" x14ac:dyDescent="0.2">
      <c r="A4369" s="316">
        <v>6323</v>
      </c>
      <c r="B4369" s="316" t="s">
        <v>41597</v>
      </c>
      <c r="C4369" s="316" t="s">
        <v>35729</v>
      </c>
      <c r="D4369" s="591" t="s">
        <v>39439</v>
      </c>
    </row>
    <row r="4370" spans="1:4" x14ac:dyDescent="0.2">
      <c r="A4370" s="316">
        <v>6299</v>
      </c>
      <c r="B4370" s="316" t="s">
        <v>41598</v>
      </c>
      <c r="C4370" s="316" t="s">
        <v>35729</v>
      </c>
      <c r="D4370" s="591" t="s">
        <v>25476</v>
      </c>
    </row>
    <row r="4371" spans="1:4" x14ac:dyDescent="0.2">
      <c r="A4371" s="316">
        <v>6298</v>
      </c>
      <c r="B4371" s="316" t="s">
        <v>41599</v>
      </c>
      <c r="C4371" s="316" t="s">
        <v>35729</v>
      </c>
      <c r="D4371" s="591" t="s">
        <v>41600</v>
      </c>
    </row>
    <row r="4372" spans="1:4" x14ac:dyDescent="0.2">
      <c r="A4372" s="316">
        <v>6295</v>
      </c>
      <c r="B4372" s="316" t="s">
        <v>41601</v>
      </c>
      <c r="C4372" s="316" t="s">
        <v>35729</v>
      </c>
      <c r="D4372" s="591" t="s">
        <v>5804</v>
      </c>
    </row>
    <row r="4373" spans="1:4" x14ac:dyDescent="0.2">
      <c r="A4373" s="316">
        <v>6322</v>
      </c>
      <c r="B4373" s="316" t="s">
        <v>41602</v>
      </c>
      <c r="C4373" s="316" t="s">
        <v>35729</v>
      </c>
      <c r="D4373" s="591" t="s">
        <v>41603</v>
      </c>
    </row>
    <row r="4374" spans="1:4" x14ac:dyDescent="0.2">
      <c r="A4374" s="316">
        <v>6300</v>
      </c>
      <c r="B4374" s="316" t="s">
        <v>41604</v>
      </c>
      <c r="C4374" s="316" t="s">
        <v>35729</v>
      </c>
      <c r="D4374" s="591" t="s">
        <v>40327</v>
      </c>
    </row>
    <row r="4375" spans="1:4" x14ac:dyDescent="0.2">
      <c r="A4375" s="316">
        <v>6321</v>
      </c>
      <c r="B4375" s="316" t="s">
        <v>41605</v>
      </c>
      <c r="C4375" s="316" t="s">
        <v>35729</v>
      </c>
      <c r="D4375" s="591" t="s">
        <v>41606</v>
      </c>
    </row>
    <row r="4376" spans="1:4" x14ac:dyDescent="0.2">
      <c r="A4376" s="316">
        <v>6301</v>
      </c>
      <c r="B4376" s="316" t="s">
        <v>41607</v>
      </c>
      <c r="C4376" s="316" t="s">
        <v>35729</v>
      </c>
      <c r="D4376" s="591" t="s">
        <v>41608</v>
      </c>
    </row>
    <row r="4377" spans="1:4" x14ac:dyDescent="0.2">
      <c r="A4377" s="316">
        <v>7105</v>
      </c>
      <c r="B4377" s="316" t="s">
        <v>41609</v>
      </c>
      <c r="C4377" s="316" t="s">
        <v>35729</v>
      </c>
      <c r="D4377" s="591" t="s">
        <v>41610</v>
      </c>
    </row>
    <row r="4378" spans="1:4" x14ac:dyDescent="0.2">
      <c r="A4378" s="316">
        <v>20183</v>
      </c>
      <c r="B4378" s="316" t="s">
        <v>41611</v>
      </c>
      <c r="C4378" s="316" t="s">
        <v>35729</v>
      </c>
      <c r="D4378" s="591" t="s">
        <v>7068</v>
      </c>
    </row>
    <row r="4379" spans="1:4" x14ac:dyDescent="0.2">
      <c r="A4379" s="316">
        <v>38448</v>
      </c>
      <c r="B4379" s="316" t="s">
        <v>41612</v>
      </c>
      <c r="C4379" s="316" t="s">
        <v>35729</v>
      </c>
      <c r="D4379" s="591" t="s">
        <v>41613</v>
      </c>
    </row>
    <row r="4380" spans="1:4" x14ac:dyDescent="0.2">
      <c r="A4380" s="316">
        <v>20182</v>
      </c>
      <c r="B4380" s="316" t="s">
        <v>41614</v>
      </c>
      <c r="C4380" s="316" t="s">
        <v>35729</v>
      </c>
      <c r="D4380" s="591" t="s">
        <v>14531</v>
      </c>
    </row>
    <row r="4381" spans="1:4" x14ac:dyDescent="0.2">
      <c r="A4381" s="316">
        <v>7119</v>
      </c>
      <c r="B4381" s="316" t="s">
        <v>41615</v>
      </c>
      <c r="C4381" s="316" t="s">
        <v>35729</v>
      </c>
      <c r="D4381" s="591" t="s">
        <v>1295</v>
      </c>
    </row>
    <row r="4382" spans="1:4" x14ac:dyDescent="0.2">
      <c r="A4382" s="316">
        <v>7120</v>
      </c>
      <c r="B4382" s="316" t="s">
        <v>41616</v>
      </c>
      <c r="C4382" s="316" t="s">
        <v>35729</v>
      </c>
      <c r="D4382" s="591" t="s">
        <v>385</v>
      </c>
    </row>
    <row r="4383" spans="1:4" x14ac:dyDescent="0.2">
      <c r="A4383" s="316">
        <v>6319</v>
      </c>
      <c r="B4383" s="316" t="s">
        <v>41617</v>
      </c>
      <c r="C4383" s="316" t="s">
        <v>35729</v>
      </c>
      <c r="D4383" s="591" t="s">
        <v>41618</v>
      </c>
    </row>
    <row r="4384" spans="1:4" x14ac:dyDescent="0.2">
      <c r="A4384" s="316">
        <v>6304</v>
      </c>
      <c r="B4384" s="316" t="s">
        <v>41619</v>
      </c>
      <c r="C4384" s="316" t="s">
        <v>35729</v>
      </c>
      <c r="D4384" s="591" t="s">
        <v>41618</v>
      </c>
    </row>
    <row r="4385" spans="1:4" x14ac:dyDescent="0.2">
      <c r="A4385" s="316">
        <v>21116</v>
      </c>
      <c r="B4385" s="316" t="s">
        <v>41620</v>
      </c>
      <c r="C4385" s="316" t="s">
        <v>35729</v>
      </c>
      <c r="D4385" s="591" t="s">
        <v>35458</v>
      </c>
    </row>
    <row r="4386" spans="1:4" x14ac:dyDescent="0.2">
      <c r="A4386" s="316">
        <v>6320</v>
      </c>
      <c r="B4386" s="316" t="s">
        <v>41621</v>
      </c>
      <c r="C4386" s="316" t="s">
        <v>35729</v>
      </c>
      <c r="D4386" s="591" t="s">
        <v>17420</v>
      </c>
    </row>
    <row r="4387" spans="1:4" x14ac:dyDescent="0.2">
      <c r="A4387" s="316">
        <v>6303</v>
      </c>
      <c r="B4387" s="316" t="s">
        <v>41622</v>
      </c>
      <c r="C4387" s="316" t="s">
        <v>35729</v>
      </c>
      <c r="D4387" s="591" t="s">
        <v>17420</v>
      </c>
    </row>
    <row r="4388" spans="1:4" x14ac:dyDescent="0.2">
      <c r="A4388" s="316">
        <v>6308</v>
      </c>
      <c r="B4388" s="316" t="s">
        <v>41623</v>
      </c>
      <c r="C4388" s="316" t="s">
        <v>35729</v>
      </c>
      <c r="D4388" s="591" t="s">
        <v>17974</v>
      </c>
    </row>
    <row r="4389" spans="1:4" x14ac:dyDescent="0.2">
      <c r="A4389" s="316">
        <v>6317</v>
      </c>
      <c r="B4389" s="316" t="s">
        <v>41624</v>
      </c>
      <c r="C4389" s="316" t="s">
        <v>35729</v>
      </c>
      <c r="D4389" s="591" t="s">
        <v>17974</v>
      </c>
    </row>
    <row r="4390" spans="1:4" x14ac:dyDescent="0.2">
      <c r="A4390" s="316">
        <v>6307</v>
      </c>
      <c r="B4390" s="316" t="s">
        <v>41625</v>
      </c>
      <c r="C4390" s="316" t="s">
        <v>35729</v>
      </c>
      <c r="D4390" s="591" t="s">
        <v>17974</v>
      </c>
    </row>
    <row r="4391" spans="1:4" x14ac:dyDescent="0.2">
      <c r="A4391" s="316">
        <v>6309</v>
      </c>
      <c r="B4391" s="316" t="s">
        <v>41626</v>
      </c>
      <c r="C4391" s="316" t="s">
        <v>35729</v>
      </c>
      <c r="D4391" s="591" t="s">
        <v>41627</v>
      </c>
    </row>
    <row r="4392" spans="1:4" x14ac:dyDescent="0.2">
      <c r="A4392" s="316">
        <v>6318</v>
      </c>
      <c r="B4392" s="316" t="s">
        <v>41628</v>
      </c>
      <c r="C4392" s="316" t="s">
        <v>35729</v>
      </c>
      <c r="D4392" s="591" t="s">
        <v>26403</v>
      </c>
    </row>
    <row r="4393" spans="1:4" x14ac:dyDescent="0.2">
      <c r="A4393" s="316">
        <v>6306</v>
      </c>
      <c r="B4393" s="316" t="s">
        <v>41629</v>
      </c>
      <c r="C4393" s="316" t="s">
        <v>35729</v>
      </c>
      <c r="D4393" s="591" t="s">
        <v>26403</v>
      </c>
    </row>
    <row r="4394" spans="1:4" x14ac:dyDescent="0.2">
      <c r="A4394" s="316">
        <v>6305</v>
      </c>
      <c r="B4394" s="316" t="s">
        <v>41630</v>
      </c>
      <c r="C4394" s="316" t="s">
        <v>35729</v>
      </c>
      <c r="D4394" s="591" t="s">
        <v>26403</v>
      </c>
    </row>
    <row r="4395" spans="1:4" x14ac:dyDescent="0.2">
      <c r="A4395" s="316">
        <v>6302</v>
      </c>
      <c r="B4395" s="316" t="s">
        <v>41631</v>
      </c>
      <c r="C4395" s="316" t="s">
        <v>35729</v>
      </c>
      <c r="D4395" s="591" t="s">
        <v>1165</v>
      </c>
    </row>
    <row r="4396" spans="1:4" x14ac:dyDescent="0.2">
      <c r="A4396" s="316">
        <v>6312</v>
      </c>
      <c r="B4396" s="316" t="s">
        <v>41632</v>
      </c>
      <c r="C4396" s="316" t="s">
        <v>35729</v>
      </c>
      <c r="D4396" s="591" t="s">
        <v>41633</v>
      </c>
    </row>
    <row r="4397" spans="1:4" x14ac:dyDescent="0.2">
      <c r="A4397" s="316">
        <v>6311</v>
      </c>
      <c r="B4397" s="316" t="s">
        <v>41634</v>
      </c>
      <c r="C4397" s="316" t="s">
        <v>35729</v>
      </c>
      <c r="D4397" s="591" t="s">
        <v>41633</v>
      </c>
    </row>
    <row r="4398" spans="1:4" x14ac:dyDescent="0.2">
      <c r="A4398" s="316">
        <v>6310</v>
      </c>
      <c r="B4398" s="316" t="s">
        <v>41635</v>
      </c>
      <c r="C4398" s="316" t="s">
        <v>35729</v>
      </c>
      <c r="D4398" s="591" t="s">
        <v>41633</v>
      </c>
    </row>
    <row r="4399" spans="1:4" x14ac:dyDescent="0.2">
      <c r="A4399" s="316">
        <v>6314</v>
      </c>
      <c r="B4399" s="316" t="s">
        <v>41636</v>
      </c>
      <c r="C4399" s="316" t="s">
        <v>35729</v>
      </c>
      <c r="D4399" s="591" t="s">
        <v>41633</v>
      </c>
    </row>
    <row r="4400" spans="1:4" x14ac:dyDescent="0.2">
      <c r="A4400" s="316">
        <v>6313</v>
      </c>
      <c r="B4400" s="316" t="s">
        <v>41637</v>
      </c>
      <c r="C4400" s="316" t="s">
        <v>35729</v>
      </c>
      <c r="D4400" s="591" t="s">
        <v>41633</v>
      </c>
    </row>
    <row r="4401" spans="1:4" x14ac:dyDescent="0.2">
      <c r="A4401" s="316">
        <v>6315</v>
      </c>
      <c r="B4401" s="316" t="s">
        <v>41638</v>
      </c>
      <c r="C4401" s="316" t="s">
        <v>35729</v>
      </c>
      <c r="D4401" s="591" t="s">
        <v>41639</v>
      </c>
    </row>
    <row r="4402" spans="1:4" x14ac:dyDescent="0.2">
      <c r="A4402" s="316">
        <v>6316</v>
      </c>
      <c r="B4402" s="316" t="s">
        <v>41640</v>
      </c>
      <c r="C4402" s="316" t="s">
        <v>35729</v>
      </c>
      <c r="D4402" s="591" t="s">
        <v>41639</v>
      </c>
    </row>
    <row r="4403" spans="1:4" x14ac:dyDescent="0.2">
      <c r="A4403" s="316">
        <v>38878</v>
      </c>
      <c r="B4403" s="316" t="s">
        <v>41641</v>
      </c>
      <c r="C4403" s="316" t="s">
        <v>35729</v>
      </c>
      <c r="D4403" s="591" t="s">
        <v>14003</v>
      </c>
    </row>
    <row r="4404" spans="1:4" x14ac:dyDescent="0.2">
      <c r="A4404" s="316">
        <v>38879</v>
      </c>
      <c r="B4404" s="316" t="s">
        <v>41642</v>
      </c>
      <c r="C4404" s="316" t="s">
        <v>35729</v>
      </c>
      <c r="D4404" s="591" t="s">
        <v>41643</v>
      </c>
    </row>
    <row r="4405" spans="1:4" x14ac:dyDescent="0.2">
      <c r="A4405" s="316">
        <v>38881</v>
      </c>
      <c r="B4405" s="316" t="s">
        <v>41644</v>
      </c>
      <c r="C4405" s="316" t="s">
        <v>35729</v>
      </c>
      <c r="D4405" s="591" t="s">
        <v>22963</v>
      </c>
    </row>
    <row r="4406" spans="1:4" x14ac:dyDescent="0.2">
      <c r="A4406" s="316">
        <v>38880</v>
      </c>
      <c r="B4406" s="316" t="s">
        <v>41645</v>
      </c>
      <c r="C4406" s="316" t="s">
        <v>35729</v>
      </c>
      <c r="D4406" s="591" t="s">
        <v>41646</v>
      </c>
    </row>
    <row r="4407" spans="1:4" x14ac:dyDescent="0.2">
      <c r="A4407" s="316">
        <v>38882</v>
      </c>
      <c r="B4407" s="316" t="s">
        <v>41647</v>
      </c>
      <c r="C4407" s="316" t="s">
        <v>35729</v>
      </c>
      <c r="D4407" s="591" t="s">
        <v>4171</v>
      </c>
    </row>
    <row r="4408" spans="1:4" x14ac:dyDescent="0.2">
      <c r="A4408" s="316">
        <v>38883</v>
      </c>
      <c r="B4408" s="316" t="s">
        <v>41648</v>
      </c>
      <c r="C4408" s="316" t="s">
        <v>35729</v>
      </c>
      <c r="D4408" s="591" t="s">
        <v>18066</v>
      </c>
    </row>
    <row r="4409" spans="1:4" x14ac:dyDescent="0.2">
      <c r="A4409" s="316">
        <v>38884</v>
      </c>
      <c r="B4409" s="316" t="s">
        <v>41649</v>
      </c>
      <c r="C4409" s="316" t="s">
        <v>35729</v>
      </c>
      <c r="D4409" s="591" t="s">
        <v>14345</v>
      </c>
    </row>
    <row r="4410" spans="1:4" x14ac:dyDescent="0.2">
      <c r="A4410" s="316">
        <v>38885</v>
      </c>
      <c r="B4410" s="316" t="s">
        <v>41650</v>
      </c>
      <c r="C4410" s="316" t="s">
        <v>35729</v>
      </c>
      <c r="D4410" s="591" t="s">
        <v>14628</v>
      </c>
    </row>
    <row r="4411" spans="1:4" x14ac:dyDescent="0.2">
      <c r="A4411" s="316">
        <v>38886</v>
      </c>
      <c r="B4411" s="316" t="s">
        <v>41651</v>
      </c>
      <c r="C4411" s="316" t="s">
        <v>35729</v>
      </c>
      <c r="D4411" s="591" t="s">
        <v>35479</v>
      </c>
    </row>
    <row r="4412" spans="1:4" x14ac:dyDescent="0.2">
      <c r="A4412" s="316">
        <v>38887</v>
      </c>
      <c r="B4412" s="316" t="s">
        <v>41652</v>
      </c>
      <c r="C4412" s="316" t="s">
        <v>35729</v>
      </c>
      <c r="D4412" s="591" t="s">
        <v>31391</v>
      </c>
    </row>
    <row r="4413" spans="1:4" x14ac:dyDescent="0.2">
      <c r="A4413" s="316">
        <v>38888</v>
      </c>
      <c r="B4413" s="316" t="s">
        <v>41653</v>
      </c>
      <c r="C4413" s="316" t="s">
        <v>35729</v>
      </c>
      <c r="D4413" s="591" t="s">
        <v>41654</v>
      </c>
    </row>
    <row r="4414" spans="1:4" x14ac:dyDescent="0.2">
      <c r="A4414" s="316">
        <v>38890</v>
      </c>
      <c r="B4414" s="316" t="s">
        <v>41655</v>
      </c>
      <c r="C4414" s="316" t="s">
        <v>35729</v>
      </c>
      <c r="D4414" s="591" t="s">
        <v>41656</v>
      </c>
    </row>
    <row r="4415" spans="1:4" x14ac:dyDescent="0.2">
      <c r="A4415" s="316">
        <v>38893</v>
      </c>
      <c r="B4415" s="316" t="s">
        <v>41657</v>
      </c>
      <c r="C4415" s="316" t="s">
        <v>35729</v>
      </c>
      <c r="D4415" s="591" t="s">
        <v>41658</v>
      </c>
    </row>
    <row r="4416" spans="1:4" x14ac:dyDescent="0.2">
      <c r="A4416" s="316">
        <v>38894</v>
      </c>
      <c r="B4416" s="316" t="s">
        <v>41659</v>
      </c>
      <c r="C4416" s="316" t="s">
        <v>35729</v>
      </c>
      <c r="D4416" s="591" t="s">
        <v>17786</v>
      </c>
    </row>
    <row r="4417" spans="1:4" x14ac:dyDescent="0.2">
      <c r="A4417" s="316">
        <v>38896</v>
      </c>
      <c r="B4417" s="316" t="s">
        <v>41660</v>
      </c>
      <c r="C4417" s="316" t="s">
        <v>35729</v>
      </c>
      <c r="D4417" s="591" t="s">
        <v>30920</v>
      </c>
    </row>
    <row r="4418" spans="1:4" x14ac:dyDescent="0.2">
      <c r="A4418" s="316">
        <v>39324</v>
      </c>
      <c r="B4418" s="316" t="s">
        <v>41661</v>
      </c>
      <c r="C4418" s="316" t="s">
        <v>35729</v>
      </c>
      <c r="D4418" s="591" t="s">
        <v>1345</v>
      </c>
    </row>
    <row r="4419" spans="1:4" x14ac:dyDescent="0.2">
      <c r="A4419" s="316">
        <v>39325</v>
      </c>
      <c r="B4419" s="316" t="s">
        <v>41662</v>
      </c>
      <c r="C4419" s="316" t="s">
        <v>35729</v>
      </c>
      <c r="D4419" s="591" t="s">
        <v>217</v>
      </c>
    </row>
    <row r="4420" spans="1:4" x14ac:dyDescent="0.2">
      <c r="A4420" s="316">
        <v>39326</v>
      </c>
      <c r="B4420" s="316" t="s">
        <v>41663</v>
      </c>
      <c r="C4420" s="316" t="s">
        <v>35729</v>
      </c>
      <c r="D4420" s="591" t="s">
        <v>14631</v>
      </c>
    </row>
    <row r="4421" spans="1:4" x14ac:dyDescent="0.2">
      <c r="A4421" s="316">
        <v>39327</v>
      </c>
      <c r="B4421" s="316" t="s">
        <v>41664</v>
      </c>
      <c r="C4421" s="316" t="s">
        <v>35729</v>
      </c>
      <c r="D4421" s="591" t="s">
        <v>26142</v>
      </c>
    </row>
    <row r="4422" spans="1:4" x14ac:dyDescent="0.2">
      <c r="A4422" s="316">
        <v>20176</v>
      </c>
      <c r="B4422" s="316" t="s">
        <v>41665</v>
      </c>
      <c r="C4422" s="316" t="s">
        <v>35729</v>
      </c>
      <c r="D4422" s="591" t="s">
        <v>13404</v>
      </c>
    </row>
    <row r="4423" spans="1:4" x14ac:dyDescent="0.2">
      <c r="A4423" s="316">
        <v>11378</v>
      </c>
      <c r="B4423" s="316" t="s">
        <v>41666</v>
      </c>
      <c r="C4423" s="316" t="s">
        <v>35729</v>
      </c>
      <c r="D4423" s="591" t="s">
        <v>41667</v>
      </c>
    </row>
    <row r="4424" spans="1:4" x14ac:dyDescent="0.2">
      <c r="A4424" s="316">
        <v>11379</v>
      </c>
      <c r="B4424" s="316" t="s">
        <v>41668</v>
      </c>
      <c r="C4424" s="316" t="s">
        <v>35729</v>
      </c>
      <c r="D4424" s="591" t="s">
        <v>41669</v>
      </c>
    </row>
    <row r="4425" spans="1:4" x14ac:dyDescent="0.2">
      <c r="A4425" s="316">
        <v>11493</v>
      </c>
      <c r="B4425" s="316" t="s">
        <v>41670</v>
      </c>
      <c r="C4425" s="316" t="s">
        <v>35729</v>
      </c>
      <c r="D4425" s="591" t="s">
        <v>16608</v>
      </c>
    </row>
    <row r="4426" spans="1:4" x14ac:dyDescent="0.2">
      <c r="A4426" s="316">
        <v>42717</v>
      </c>
      <c r="B4426" s="316" t="s">
        <v>41671</v>
      </c>
      <c r="C4426" s="316" t="s">
        <v>35729</v>
      </c>
      <c r="D4426" s="591" t="s">
        <v>41672</v>
      </c>
    </row>
    <row r="4427" spans="1:4" x14ac:dyDescent="0.2">
      <c r="A4427" s="316">
        <v>42718</v>
      </c>
      <c r="B4427" s="316" t="s">
        <v>41673</v>
      </c>
      <c r="C4427" s="316" t="s">
        <v>35729</v>
      </c>
      <c r="D4427" s="591" t="s">
        <v>41674</v>
      </c>
    </row>
    <row r="4428" spans="1:4" x14ac:dyDescent="0.2">
      <c r="A4428" s="316">
        <v>7106</v>
      </c>
      <c r="B4428" s="316" t="s">
        <v>41675</v>
      </c>
      <c r="C4428" s="316" t="s">
        <v>35729</v>
      </c>
      <c r="D4428" s="591" t="s">
        <v>40721</v>
      </c>
    </row>
    <row r="4429" spans="1:4" x14ac:dyDescent="0.2">
      <c r="A4429" s="316">
        <v>7104</v>
      </c>
      <c r="B4429" s="316" t="s">
        <v>41676</v>
      </c>
      <c r="C4429" s="316" t="s">
        <v>35729</v>
      </c>
      <c r="D4429" s="591" t="s">
        <v>860</v>
      </c>
    </row>
    <row r="4430" spans="1:4" x14ac:dyDescent="0.2">
      <c r="A4430" s="316">
        <v>7136</v>
      </c>
      <c r="B4430" s="316" t="s">
        <v>41677</v>
      </c>
      <c r="C4430" s="316" t="s">
        <v>35729</v>
      </c>
      <c r="D4430" s="591" t="s">
        <v>881</v>
      </c>
    </row>
    <row r="4431" spans="1:4" x14ac:dyDescent="0.2">
      <c r="A4431" s="316">
        <v>7128</v>
      </c>
      <c r="B4431" s="316" t="s">
        <v>41678</v>
      </c>
      <c r="C4431" s="316" t="s">
        <v>35729</v>
      </c>
      <c r="D4431" s="591" t="s">
        <v>1329</v>
      </c>
    </row>
    <row r="4432" spans="1:4" x14ac:dyDescent="0.2">
      <c r="A4432" s="316">
        <v>7108</v>
      </c>
      <c r="B4432" s="316" t="s">
        <v>41679</v>
      </c>
      <c r="C4432" s="316" t="s">
        <v>35729</v>
      </c>
      <c r="D4432" s="591" t="s">
        <v>294</v>
      </c>
    </row>
    <row r="4433" spans="1:4" x14ac:dyDescent="0.2">
      <c r="A4433" s="316">
        <v>7129</v>
      </c>
      <c r="B4433" s="316" t="s">
        <v>41680</v>
      </c>
      <c r="C4433" s="316" t="s">
        <v>35729</v>
      </c>
      <c r="D4433" s="591" t="s">
        <v>4781</v>
      </c>
    </row>
    <row r="4434" spans="1:4" x14ac:dyDescent="0.2">
      <c r="A4434" s="316">
        <v>7130</v>
      </c>
      <c r="B4434" s="316" t="s">
        <v>41681</v>
      </c>
      <c r="C4434" s="316" t="s">
        <v>35729</v>
      </c>
      <c r="D4434" s="591" t="s">
        <v>1248</v>
      </c>
    </row>
    <row r="4435" spans="1:4" x14ac:dyDescent="0.2">
      <c r="A4435" s="316">
        <v>7131</v>
      </c>
      <c r="B4435" s="316" t="s">
        <v>41682</v>
      </c>
      <c r="C4435" s="316" t="s">
        <v>35729</v>
      </c>
      <c r="D4435" s="591" t="s">
        <v>657</v>
      </c>
    </row>
    <row r="4436" spans="1:4" x14ac:dyDescent="0.2">
      <c r="A4436" s="316">
        <v>7132</v>
      </c>
      <c r="B4436" s="316" t="s">
        <v>41683</v>
      </c>
      <c r="C4436" s="316" t="s">
        <v>35729</v>
      </c>
      <c r="D4436" s="591" t="s">
        <v>26945</v>
      </c>
    </row>
    <row r="4437" spans="1:4" x14ac:dyDescent="0.2">
      <c r="A4437" s="316">
        <v>7133</v>
      </c>
      <c r="B4437" s="316" t="s">
        <v>41684</v>
      </c>
      <c r="C4437" s="316" t="s">
        <v>35729</v>
      </c>
      <c r="D4437" s="591" t="s">
        <v>41685</v>
      </c>
    </row>
    <row r="4438" spans="1:4" x14ac:dyDescent="0.2">
      <c r="A4438" s="316">
        <v>37420</v>
      </c>
      <c r="B4438" s="316" t="s">
        <v>41686</v>
      </c>
      <c r="C4438" s="316" t="s">
        <v>35729</v>
      </c>
      <c r="D4438" s="591" t="s">
        <v>41687</v>
      </c>
    </row>
    <row r="4439" spans="1:4" x14ac:dyDescent="0.2">
      <c r="A4439" s="316">
        <v>37421</v>
      </c>
      <c r="B4439" s="316" t="s">
        <v>41688</v>
      </c>
      <c r="C4439" s="316" t="s">
        <v>35729</v>
      </c>
      <c r="D4439" s="591" t="s">
        <v>30393</v>
      </c>
    </row>
    <row r="4440" spans="1:4" x14ac:dyDescent="0.2">
      <c r="A4440" s="316">
        <v>37422</v>
      </c>
      <c r="B4440" s="316" t="s">
        <v>41689</v>
      </c>
      <c r="C4440" s="316" t="s">
        <v>35729</v>
      </c>
      <c r="D4440" s="591" t="s">
        <v>41690</v>
      </c>
    </row>
    <row r="4441" spans="1:4" x14ac:dyDescent="0.2">
      <c r="A4441" s="316">
        <v>37443</v>
      </c>
      <c r="B4441" s="316" t="s">
        <v>41691</v>
      </c>
      <c r="C4441" s="316" t="s">
        <v>35729</v>
      </c>
      <c r="D4441" s="591" t="s">
        <v>41692</v>
      </c>
    </row>
    <row r="4442" spans="1:4" x14ac:dyDescent="0.2">
      <c r="A4442" s="316">
        <v>37444</v>
      </c>
      <c r="B4442" s="316" t="s">
        <v>41693</v>
      </c>
      <c r="C4442" s="316" t="s">
        <v>35729</v>
      </c>
      <c r="D4442" s="591" t="s">
        <v>41694</v>
      </c>
    </row>
    <row r="4443" spans="1:4" x14ac:dyDescent="0.2">
      <c r="A4443" s="316">
        <v>37445</v>
      </c>
      <c r="B4443" s="316" t="s">
        <v>41695</v>
      </c>
      <c r="C4443" s="316" t="s">
        <v>35729</v>
      </c>
      <c r="D4443" s="591" t="s">
        <v>41696</v>
      </c>
    </row>
    <row r="4444" spans="1:4" x14ac:dyDescent="0.2">
      <c r="A4444" s="316">
        <v>37446</v>
      </c>
      <c r="B4444" s="316" t="s">
        <v>41697</v>
      </c>
      <c r="C4444" s="316" t="s">
        <v>35729</v>
      </c>
      <c r="D4444" s="591" t="s">
        <v>41698</v>
      </c>
    </row>
    <row r="4445" spans="1:4" x14ac:dyDescent="0.2">
      <c r="A4445" s="316">
        <v>37447</v>
      </c>
      <c r="B4445" s="316" t="s">
        <v>41699</v>
      </c>
      <c r="C4445" s="316" t="s">
        <v>35729</v>
      </c>
      <c r="D4445" s="591" t="s">
        <v>41700</v>
      </c>
    </row>
    <row r="4446" spans="1:4" x14ac:dyDescent="0.2">
      <c r="A4446" s="316">
        <v>37448</v>
      </c>
      <c r="B4446" s="316" t="s">
        <v>41701</v>
      </c>
      <c r="C4446" s="316" t="s">
        <v>35729</v>
      </c>
      <c r="D4446" s="591" t="s">
        <v>41702</v>
      </c>
    </row>
    <row r="4447" spans="1:4" x14ac:dyDescent="0.2">
      <c r="A4447" s="316">
        <v>37440</v>
      </c>
      <c r="B4447" s="316" t="s">
        <v>41703</v>
      </c>
      <c r="C4447" s="316" t="s">
        <v>35729</v>
      </c>
      <c r="D4447" s="591" t="s">
        <v>41704</v>
      </c>
    </row>
    <row r="4448" spans="1:4" x14ac:dyDescent="0.2">
      <c r="A4448" s="316">
        <v>37441</v>
      </c>
      <c r="B4448" s="316" t="s">
        <v>41705</v>
      </c>
      <c r="C4448" s="316" t="s">
        <v>35729</v>
      </c>
      <c r="D4448" s="591" t="s">
        <v>41704</v>
      </c>
    </row>
    <row r="4449" spans="1:4" x14ac:dyDescent="0.2">
      <c r="A4449" s="316">
        <v>37442</v>
      </c>
      <c r="B4449" s="316" t="s">
        <v>41706</v>
      </c>
      <c r="C4449" s="316" t="s">
        <v>35729</v>
      </c>
      <c r="D4449" s="591" t="s">
        <v>41707</v>
      </c>
    </row>
    <row r="4450" spans="1:4" x14ac:dyDescent="0.2">
      <c r="A4450" s="316">
        <v>38017</v>
      </c>
      <c r="B4450" s="316" t="s">
        <v>41708</v>
      </c>
      <c r="C4450" s="316" t="s">
        <v>35729</v>
      </c>
      <c r="D4450" s="591" t="s">
        <v>506</v>
      </c>
    </row>
    <row r="4451" spans="1:4" x14ac:dyDescent="0.2">
      <c r="A4451" s="316">
        <v>38018</v>
      </c>
      <c r="B4451" s="316" t="s">
        <v>41709</v>
      </c>
      <c r="C4451" s="316" t="s">
        <v>35729</v>
      </c>
      <c r="D4451" s="591" t="s">
        <v>267</v>
      </c>
    </row>
    <row r="4452" spans="1:4" x14ac:dyDescent="0.2">
      <c r="A4452" s="316">
        <v>39895</v>
      </c>
      <c r="B4452" s="316" t="s">
        <v>41710</v>
      </c>
      <c r="C4452" s="316" t="s">
        <v>35729</v>
      </c>
      <c r="D4452" s="591" t="s">
        <v>41711</v>
      </c>
    </row>
    <row r="4453" spans="1:4" x14ac:dyDescent="0.2">
      <c r="A4453" s="316">
        <v>39896</v>
      </c>
      <c r="B4453" s="316" t="s">
        <v>41712</v>
      </c>
      <c r="C4453" s="316" t="s">
        <v>35729</v>
      </c>
      <c r="D4453" s="591" t="s">
        <v>26824</v>
      </c>
    </row>
    <row r="4454" spans="1:4" x14ac:dyDescent="0.2">
      <c r="A4454" s="316">
        <v>38873</v>
      </c>
      <c r="B4454" s="316" t="s">
        <v>41713</v>
      </c>
      <c r="C4454" s="316" t="s">
        <v>35729</v>
      </c>
      <c r="D4454" s="591" t="s">
        <v>584</v>
      </c>
    </row>
    <row r="4455" spans="1:4" x14ac:dyDescent="0.2">
      <c r="A4455" s="316">
        <v>38874</v>
      </c>
      <c r="B4455" s="316" t="s">
        <v>41714</v>
      </c>
      <c r="C4455" s="316" t="s">
        <v>35729</v>
      </c>
      <c r="D4455" s="591" t="s">
        <v>361</v>
      </c>
    </row>
    <row r="4456" spans="1:4" x14ac:dyDescent="0.2">
      <c r="A4456" s="316">
        <v>38875</v>
      </c>
      <c r="B4456" s="316" t="s">
        <v>41715</v>
      </c>
      <c r="C4456" s="316" t="s">
        <v>35729</v>
      </c>
      <c r="D4456" s="591" t="s">
        <v>31127</v>
      </c>
    </row>
    <row r="4457" spans="1:4" x14ac:dyDescent="0.2">
      <c r="A4457" s="316">
        <v>38876</v>
      </c>
      <c r="B4457" s="316" t="s">
        <v>41716</v>
      </c>
      <c r="C4457" s="316" t="s">
        <v>35729</v>
      </c>
      <c r="D4457" s="591" t="s">
        <v>17159</v>
      </c>
    </row>
    <row r="4458" spans="1:4" x14ac:dyDescent="0.2">
      <c r="A4458" s="316">
        <v>39000</v>
      </c>
      <c r="B4458" s="316" t="s">
        <v>41717</v>
      </c>
      <c r="C4458" s="316" t="s">
        <v>35729</v>
      </c>
      <c r="D4458" s="591" t="s">
        <v>24543</v>
      </c>
    </row>
    <row r="4459" spans="1:4" x14ac:dyDescent="0.2">
      <c r="A4459" s="316">
        <v>38674</v>
      </c>
      <c r="B4459" s="316" t="s">
        <v>41718</v>
      </c>
      <c r="C4459" s="316" t="s">
        <v>35729</v>
      </c>
      <c r="D4459" s="591" t="s">
        <v>13426</v>
      </c>
    </row>
    <row r="4460" spans="1:4" x14ac:dyDescent="0.2">
      <c r="A4460" s="316">
        <v>38911</v>
      </c>
      <c r="B4460" s="316" t="s">
        <v>41719</v>
      </c>
      <c r="C4460" s="316" t="s">
        <v>35729</v>
      </c>
      <c r="D4460" s="591" t="s">
        <v>41720</v>
      </c>
    </row>
    <row r="4461" spans="1:4" x14ac:dyDescent="0.2">
      <c r="A4461" s="316">
        <v>38912</v>
      </c>
      <c r="B4461" s="316" t="s">
        <v>41721</v>
      </c>
      <c r="C4461" s="316" t="s">
        <v>35729</v>
      </c>
      <c r="D4461" s="591" t="s">
        <v>34334</v>
      </c>
    </row>
    <row r="4462" spans="1:4" x14ac:dyDescent="0.2">
      <c r="A4462" s="316">
        <v>38019</v>
      </c>
      <c r="B4462" s="316" t="s">
        <v>41722</v>
      </c>
      <c r="C4462" s="316" t="s">
        <v>35729</v>
      </c>
      <c r="D4462" s="591" t="s">
        <v>425</v>
      </c>
    </row>
    <row r="4463" spans="1:4" x14ac:dyDescent="0.2">
      <c r="A4463" s="316">
        <v>38020</v>
      </c>
      <c r="B4463" s="316" t="s">
        <v>41723</v>
      </c>
      <c r="C4463" s="316" t="s">
        <v>35729</v>
      </c>
      <c r="D4463" s="591" t="s">
        <v>267</v>
      </c>
    </row>
    <row r="4464" spans="1:4" x14ac:dyDescent="0.2">
      <c r="A4464" s="316">
        <v>38454</v>
      </c>
      <c r="B4464" s="316" t="s">
        <v>41724</v>
      </c>
      <c r="C4464" s="316" t="s">
        <v>35729</v>
      </c>
      <c r="D4464" s="591" t="s">
        <v>4275</v>
      </c>
    </row>
    <row r="4465" spans="1:4" x14ac:dyDescent="0.2">
      <c r="A4465" s="316">
        <v>38455</v>
      </c>
      <c r="B4465" s="316" t="s">
        <v>41725</v>
      </c>
      <c r="C4465" s="316" t="s">
        <v>35729</v>
      </c>
      <c r="D4465" s="591" t="s">
        <v>757</v>
      </c>
    </row>
    <row r="4466" spans="1:4" x14ac:dyDescent="0.2">
      <c r="A4466" s="316">
        <v>38462</v>
      </c>
      <c r="B4466" s="316" t="s">
        <v>41726</v>
      </c>
      <c r="C4466" s="316" t="s">
        <v>35729</v>
      </c>
      <c r="D4466" s="591" t="s">
        <v>41727</v>
      </c>
    </row>
    <row r="4467" spans="1:4" x14ac:dyDescent="0.2">
      <c r="A4467" s="316">
        <v>36362</v>
      </c>
      <c r="B4467" s="316" t="s">
        <v>41728</v>
      </c>
      <c r="C4467" s="316" t="s">
        <v>35729</v>
      </c>
      <c r="D4467" s="591" t="s">
        <v>888</v>
      </c>
    </row>
    <row r="4468" spans="1:4" x14ac:dyDescent="0.2">
      <c r="A4468" s="316">
        <v>36298</v>
      </c>
      <c r="B4468" s="316" t="s">
        <v>41729</v>
      </c>
      <c r="C4468" s="316" t="s">
        <v>35729</v>
      </c>
      <c r="D4468" s="591" t="s">
        <v>504</v>
      </c>
    </row>
    <row r="4469" spans="1:4" x14ac:dyDescent="0.2">
      <c r="A4469" s="316">
        <v>38456</v>
      </c>
      <c r="B4469" s="316" t="s">
        <v>41730</v>
      </c>
      <c r="C4469" s="316" t="s">
        <v>35729</v>
      </c>
      <c r="D4469" s="591" t="s">
        <v>27369</v>
      </c>
    </row>
    <row r="4470" spans="1:4" x14ac:dyDescent="0.2">
      <c r="A4470" s="316">
        <v>38457</v>
      </c>
      <c r="B4470" s="316" t="s">
        <v>41731</v>
      </c>
      <c r="C4470" s="316" t="s">
        <v>35729</v>
      </c>
      <c r="D4470" s="591" t="s">
        <v>13662</v>
      </c>
    </row>
    <row r="4471" spans="1:4" x14ac:dyDescent="0.2">
      <c r="A4471" s="316">
        <v>38458</v>
      </c>
      <c r="B4471" s="316" t="s">
        <v>41732</v>
      </c>
      <c r="C4471" s="316" t="s">
        <v>35729</v>
      </c>
      <c r="D4471" s="591" t="s">
        <v>13369</v>
      </c>
    </row>
    <row r="4472" spans="1:4" x14ac:dyDescent="0.2">
      <c r="A4472" s="316">
        <v>38459</v>
      </c>
      <c r="B4472" s="316" t="s">
        <v>41733</v>
      </c>
      <c r="C4472" s="316" t="s">
        <v>35729</v>
      </c>
      <c r="D4472" s="591" t="s">
        <v>14016</v>
      </c>
    </row>
    <row r="4473" spans="1:4" x14ac:dyDescent="0.2">
      <c r="A4473" s="316">
        <v>38460</v>
      </c>
      <c r="B4473" s="316" t="s">
        <v>41734</v>
      </c>
      <c r="C4473" s="316" t="s">
        <v>35729</v>
      </c>
      <c r="D4473" s="591" t="s">
        <v>23509</v>
      </c>
    </row>
    <row r="4474" spans="1:4" x14ac:dyDescent="0.2">
      <c r="A4474" s="316">
        <v>38461</v>
      </c>
      <c r="B4474" s="316" t="s">
        <v>41735</v>
      </c>
      <c r="C4474" s="316" t="s">
        <v>35729</v>
      </c>
      <c r="D4474" s="591" t="s">
        <v>41736</v>
      </c>
    </row>
    <row r="4475" spans="1:4" x14ac:dyDescent="0.2">
      <c r="A4475" s="316">
        <v>7094</v>
      </c>
      <c r="B4475" s="316" t="s">
        <v>41737</v>
      </c>
      <c r="C4475" s="316" t="s">
        <v>35729</v>
      </c>
      <c r="D4475" s="591" t="s">
        <v>5305</v>
      </c>
    </row>
    <row r="4476" spans="1:4" x14ac:dyDescent="0.2">
      <c r="A4476" s="316">
        <v>7116</v>
      </c>
      <c r="B4476" s="316" t="s">
        <v>41738</v>
      </c>
      <c r="C4476" s="316" t="s">
        <v>35729</v>
      </c>
      <c r="D4476" s="591" t="s">
        <v>2330</v>
      </c>
    </row>
    <row r="4477" spans="1:4" x14ac:dyDescent="0.2">
      <c r="A4477" s="316">
        <v>7118</v>
      </c>
      <c r="B4477" s="316" t="s">
        <v>41739</v>
      </c>
      <c r="C4477" s="316" t="s">
        <v>35729</v>
      </c>
      <c r="D4477" s="591" t="s">
        <v>16742</v>
      </c>
    </row>
    <row r="4478" spans="1:4" x14ac:dyDescent="0.2">
      <c r="A4478" s="316">
        <v>7117</v>
      </c>
      <c r="B4478" s="316" t="s">
        <v>41740</v>
      </c>
      <c r="C4478" s="316" t="s">
        <v>35729</v>
      </c>
      <c r="D4478" s="591" t="s">
        <v>5795</v>
      </c>
    </row>
    <row r="4479" spans="1:4" x14ac:dyDescent="0.2">
      <c r="A4479" s="316">
        <v>7098</v>
      </c>
      <c r="B4479" s="316" t="s">
        <v>41741</v>
      </c>
      <c r="C4479" s="316" t="s">
        <v>35729</v>
      </c>
      <c r="D4479" s="591" t="s">
        <v>205</v>
      </c>
    </row>
    <row r="4480" spans="1:4" x14ac:dyDescent="0.2">
      <c r="A4480" s="316">
        <v>7110</v>
      </c>
      <c r="B4480" s="316" t="s">
        <v>41742</v>
      </c>
      <c r="C4480" s="316" t="s">
        <v>35729</v>
      </c>
      <c r="D4480" s="591" t="s">
        <v>14142</v>
      </c>
    </row>
    <row r="4481" spans="1:4" x14ac:dyDescent="0.2">
      <c r="A4481" s="316">
        <v>7123</v>
      </c>
      <c r="B4481" s="316" t="s">
        <v>41743</v>
      </c>
      <c r="C4481" s="316" t="s">
        <v>35729</v>
      </c>
      <c r="D4481" s="591" t="s">
        <v>1100</v>
      </c>
    </row>
    <row r="4482" spans="1:4" x14ac:dyDescent="0.2">
      <c r="A4482" s="316">
        <v>7121</v>
      </c>
      <c r="B4482" s="316" t="s">
        <v>41744</v>
      </c>
      <c r="C4482" s="316" t="s">
        <v>35729</v>
      </c>
      <c r="D4482" s="591" t="s">
        <v>1346</v>
      </c>
    </row>
    <row r="4483" spans="1:4" x14ac:dyDescent="0.2">
      <c r="A4483" s="316">
        <v>7137</v>
      </c>
      <c r="B4483" s="316" t="s">
        <v>41745</v>
      </c>
      <c r="C4483" s="316" t="s">
        <v>35729</v>
      </c>
      <c r="D4483" s="591" t="s">
        <v>3810</v>
      </c>
    </row>
    <row r="4484" spans="1:4" x14ac:dyDescent="0.2">
      <c r="A4484" s="316">
        <v>7122</v>
      </c>
      <c r="B4484" s="316" t="s">
        <v>41746</v>
      </c>
      <c r="C4484" s="316" t="s">
        <v>35729</v>
      </c>
      <c r="D4484" s="591" t="s">
        <v>18872</v>
      </c>
    </row>
    <row r="4485" spans="1:4" x14ac:dyDescent="0.2">
      <c r="A4485" s="316">
        <v>7114</v>
      </c>
      <c r="B4485" s="316" t="s">
        <v>41747</v>
      </c>
      <c r="C4485" s="316" t="s">
        <v>35729</v>
      </c>
      <c r="D4485" s="591" t="s">
        <v>18228</v>
      </c>
    </row>
    <row r="4486" spans="1:4" x14ac:dyDescent="0.2">
      <c r="A4486" s="316">
        <v>7109</v>
      </c>
      <c r="B4486" s="316" t="s">
        <v>41748</v>
      </c>
      <c r="C4486" s="316" t="s">
        <v>35729</v>
      </c>
      <c r="D4486" s="591" t="s">
        <v>321</v>
      </c>
    </row>
    <row r="4487" spans="1:4" x14ac:dyDescent="0.2">
      <c r="A4487" s="316">
        <v>7135</v>
      </c>
      <c r="B4487" s="316" t="s">
        <v>41749</v>
      </c>
      <c r="C4487" s="316" t="s">
        <v>35729</v>
      </c>
      <c r="D4487" s="591" t="s">
        <v>35854</v>
      </c>
    </row>
    <row r="4488" spans="1:4" x14ac:dyDescent="0.2">
      <c r="A4488" s="316">
        <v>37947</v>
      </c>
      <c r="B4488" s="316" t="s">
        <v>41750</v>
      </c>
      <c r="C4488" s="316" t="s">
        <v>35729</v>
      </c>
      <c r="D4488" s="591" t="s">
        <v>957</v>
      </c>
    </row>
    <row r="4489" spans="1:4" x14ac:dyDescent="0.2">
      <c r="A4489" s="316">
        <v>7103</v>
      </c>
      <c r="B4489" s="316" t="s">
        <v>41751</v>
      </c>
      <c r="C4489" s="316" t="s">
        <v>35729</v>
      </c>
      <c r="D4489" s="591" t="s">
        <v>294</v>
      </c>
    </row>
    <row r="4490" spans="1:4" x14ac:dyDescent="0.2">
      <c r="A4490" s="316">
        <v>40419</v>
      </c>
      <c r="B4490" s="316" t="s">
        <v>41752</v>
      </c>
      <c r="C4490" s="316" t="s">
        <v>35729</v>
      </c>
      <c r="D4490" s="591" t="s">
        <v>1366</v>
      </c>
    </row>
    <row r="4491" spans="1:4" x14ac:dyDescent="0.2">
      <c r="A4491" s="316">
        <v>40420</v>
      </c>
      <c r="B4491" s="316" t="s">
        <v>41753</v>
      </c>
      <c r="C4491" s="316" t="s">
        <v>35729</v>
      </c>
      <c r="D4491" s="591" t="s">
        <v>41754</v>
      </c>
    </row>
    <row r="4492" spans="1:4" x14ac:dyDescent="0.2">
      <c r="A4492" s="316">
        <v>40421</v>
      </c>
      <c r="B4492" s="316" t="s">
        <v>41755</v>
      </c>
      <c r="C4492" s="316" t="s">
        <v>35729</v>
      </c>
      <c r="D4492" s="591" t="s">
        <v>14084</v>
      </c>
    </row>
    <row r="4493" spans="1:4" x14ac:dyDescent="0.2">
      <c r="A4493" s="316">
        <v>7126</v>
      </c>
      <c r="B4493" s="316" t="s">
        <v>41756</v>
      </c>
      <c r="C4493" s="316" t="s">
        <v>35729</v>
      </c>
      <c r="D4493" s="591" t="s">
        <v>31821</v>
      </c>
    </row>
    <row r="4494" spans="1:4" x14ac:dyDescent="0.2">
      <c r="A4494" s="316">
        <v>38905</v>
      </c>
      <c r="B4494" s="316" t="s">
        <v>41757</v>
      </c>
      <c r="C4494" s="316" t="s">
        <v>35729</v>
      </c>
      <c r="D4494" s="591" t="s">
        <v>2261</v>
      </c>
    </row>
    <row r="4495" spans="1:4" x14ac:dyDescent="0.2">
      <c r="A4495" s="316">
        <v>38907</v>
      </c>
      <c r="B4495" s="316" t="s">
        <v>41758</v>
      </c>
      <c r="C4495" s="316" t="s">
        <v>35729</v>
      </c>
      <c r="D4495" s="591" t="s">
        <v>13612</v>
      </c>
    </row>
    <row r="4496" spans="1:4" x14ac:dyDescent="0.2">
      <c r="A4496" s="316">
        <v>38908</v>
      </c>
      <c r="B4496" s="316" t="s">
        <v>41759</v>
      </c>
      <c r="C4496" s="316" t="s">
        <v>35729</v>
      </c>
      <c r="D4496" s="591" t="s">
        <v>21465</v>
      </c>
    </row>
    <row r="4497" spans="1:4" x14ac:dyDescent="0.2">
      <c r="A4497" s="316">
        <v>38909</v>
      </c>
      <c r="B4497" s="316" t="s">
        <v>41760</v>
      </c>
      <c r="C4497" s="316" t="s">
        <v>35729</v>
      </c>
      <c r="D4497" s="591" t="s">
        <v>26935</v>
      </c>
    </row>
    <row r="4498" spans="1:4" x14ac:dyDescent="0.2">
      <c r="A4498" s="316">
        <v>38910</v>
      </c>
      <c r="B4498" s="316" t="s">
        <v>41761</v>
      </c>
      <c r="C4498" s="316" t="s">
        <v>35729</v>
      </c>
      <c r="D4498" s="591" t="s">
        <v>41762</v>
      </c>
    </row>
    <row r="4499" spans="1:4" x14ac:dyDescent="0.2">
      <c r="A4499" s="316">
        <v>38897</v>
      </c>
      <c r="B4499" s="316" t="s">
        <v>41763</v>
      </c>
      <c r="C4499" s="316" t="s">
        <v>35729</v>
      </c>
      <c r="D4499" s="591" t="s">
        <v>6306</v>
      </c>
    </row>
    <row r="4500" spans="1:4" x14ac:dyDescent="0.2">
      <c r="A4500" s="316">
        <v>38899</v>
      </c>
      <c r="B4500" s="316" t="s">
        <v>41764</v>
      </c>
      <c r="C4500" s="316" t="s">
        <v>35729</v>
      </c>
      <c r="D4500" s="591" t="s">
        <v>5081</v>
      </c>
    </row>
    <row r="4501" spans="1:4" x14ac:dyDescent="0.2">
      <c r="A4501" s="316">
        <v>38900</v>
      </c>
      <c r="B4501" s="316" t="s">
        <v>41765</v>
      </c>
      <c r="C4501" s="316" t="s">
        <v>35729</v>
      </c>
      <c r="D4501" s="591" t="s">
        <v>813</v>
      </c>
    </row>
    <row r="4502" spans="1:4" x14ac:dyDescent="0.2">
      <c r="A4502" s="316">
        <v>38901</v>
      </c>
      <c r="B4502" s="316" t="s">
        <v>41766</v>
      </c>
      <c r="C4502" s="316" t="s">
        <v>35729</v>
      </c>
      <c r="D4502" s="591" t="s">
        <v>21330</v>
      </c>
    </row>
    <row r="4503" spans="1:4" x14ac:dyDescent="0.2">
      <c r="A4503" s="316">
        <v>38904</v>
      </c>
      <c r="B4503" s="316" t="s">
        <v>41767</v>
      </c>
      <c r="C4503" s="316" t="s">
        <v>35729</v>
      </c>
      <c r="D4503" s="591" t="s">
        <v>13905</v>
      </c>
    </row>
    <row r="4504" spans="1:4" x14ac:dyDescent="0.2">
      <c r="A4504" s="316">
        <v>38903</v>
      </c>
      <c r="B4504" s="316" t="s">
        <v>41768</v>
      </c>
      <c r="C4504" s="316" t="s">
        <v>35729</v>
      </c>
      <c r="D4504" s="591" t="s">
        <v>41769</v>
      </c>
    </row>
    <row r="4505" spans="1:4" x14ac:dyDescent="0.2">
      <c r="A4505" s="316">
        <v>7091</v>
      </c>
      <c r="B4505" s="316" t="s">
        <v>41770</v>
      </c>
      <c r="C4505" s="316" t="s">
        <v>35729</v>
      </c>
      <c r="D4505" s="591" t="s">
        <v>965</v>
      </c>
    </row>
    <row r="4506" spans="1:4" x14ac:dyDescent="0.2">
      <c r="A4506" s="316">
        <v>11655</v>
      </c>
      <c r="B4506" s="316" t="s">
        <v>41771</v>
      </c>
      <c r="C4506" s="316" t="s">
        <v>35729</v>
      </c>
      <c r="D4506" s="591" t="s">
        <v>16743</v>
      </c>
    </row>
    <row r="4507" spans="1:4" x14ac:dyDescent="0.2">
      <c r="A4507" s="316">
        <v>11656</v>
      </c>
      <c r="B4507" s="316" t="s">
        <v>41772</v>
      </c>
      <c r="C4507" s="316" t="s">
        <v>35729</v>
      </c>
      <c r="D4507" s="591" t="s">
        <v>5066</v>
      </c>
    </row>
    <row r="4508" spans="1:4" x14ac:dyDescent="0.2">
      <c r="A4508" s="316">
        <v>37948</v>
      </c>
      <c r="B4508" s="316" t="s">
        <v>41773</v>
      </c>
      <c r="C4508" s="316" t="s">
        <v>35729</v>
      </c>
      <c r="D4508" s="591" t="s">
        <v>877</v>
      </c>
    </row>
    <row r="4509" spans="1:4" x14ac:dyDescent="0.2">
      <c r="A4509" s="316">
        <v>7097</v>
      </c>
      <c r="B4509" s="316" t="s">
        <v>41774</v>
      </c>
      <c r="C4509" s="316" t="s">
        <v>35729</v>
      </c>
      <c r="D4509" s="591" t="s">
        <v>13455</v>
      </c>
    </row>
    <row r="4510" spans="1:4" x14ac:dyDescent="0.2">
      <c r="A4510" s="316">
        <v>11657</v>
      </c>
      <c r="B4510" s="316" t="s">
        <v>41775</v>
      </c>
      <c r="C4510" s="316" t="s">
        <v>35729</v>
      </c>
      <c r="D4510" s="591" t="s">
        <v>317</v>
      </c>
    </row>
    <row r="4511" spans="1:4" x14ac:dyDescent="0.2">
      <c r="A4511" s="316">
        <v>11658</v>
      </c>
      <c r="B4511" s="316" t="s">
        <v>41776</v>
      </c>
      <c r="C4511" s="316" t="s">
        <v>35729</v>
      </c>
      <c r="D4511" s="591" t="s">
        <v>1391</v>
      </c>
    </row>
    <row r="4512" spans="1:4" x14ac:dyDescent="0.2">
      <c r="A4512" s="316">
        <v>7146</v>
      </c>
      <c r="B4512" s="316" t="s">
        <v>41777</v>
      </c>
      <c r="C4512" s="316" t="s">
        <v>35729</v>
      </c>
      <c r="D4512" s="591" t="s">
        <v>41778</v>
      </c>
    </row>
    <row r="4513" spans="1:4" x14ac:dyDescent="0.2">
      <c r="A4513" s="316">
        <v>7138</v>
      </c>
      <c r="B4513" s="316" t="s">
        <v>41779</v>
      </c>
      <c r="C4513" s="316" t="s">
        <v>35729</v>
      </c>
      <c r="D4513" s="591" t="s">
        <v>311</v>
      </c>
    </row>
    <row r="4514" spans="1:4" x14ac:dyDescent="0.2">
      <c r="A4514" s="316">
        <v>7139</v>
      </c>
      <c r="B4514" s="316" t="s">
        <v>41780</v>
      </c>
      <c r="C4514" s="316" t="s">
        <v>35729</v>
      </c>
      <c r="D4514" s="591" t="s">
        <v>1188</v>
      </c>
    </row>
    <row r="4515" spans="1:4" x14ac:dyDescent="0.2">
      <c r="A4515" s="316">
        <v>7140</v>
      </c>
      <c r="B4515" s="316" t="s">
        <v>41781</v>
      </c>
      <c r="C4515" s="316" t="s">
        <v>35729</v>
      </c>
      <c r="D4515" s="591" t="s">
        <v>761</v>
      </c>
    </row>
    <row r="4516" spans="1:4" x14ac:dyDescent="0.2">
      <c r="A4516" s="316">
        <v>7141</v>
      </c>
      <c r="B4516" s="316" t="s">
        <v>41782</v>
      </c>
      <c r="C4516" s="316" t="s">
        <v>35729</v>
      </c>
      <c r="D4516" s="591" t="s">
        <v>759</v>
      </c>
    </row>
    <row r="4517" spans="1:4" x14ac:dyDescent="0.2">
      <c r="A4517" s="316">
        <v>7143</v>
      </c>
      <c r="B4517" s="316" t="s">
        <v>41783</v>
      </c>
      <c r="C4517" s="316" t="s">
        <v>35729</v>
      </c>
      <c r="D4517" s="591" t="s">
        <v>30962</v>
      </c>
    </row>
    <row r="4518" spans="1:4" x14ac:dyDescent="0.2">
      <c r="A4518" s="316">
        <v>7144</v>
      </c>
      <c r="B4518" s="316" t="s">
        <v>41784</v>
      </c>
      <c r="C4518" s="316" t="s">
        <v>35729</v>
      </c>
      <c r="D4518" s="591" t="s">
        <v>7676</v>
      </c>
    </row>
    <row r="4519" spans="1:4" x14ac:dyDescent="0.2">
      <c r="A4519" s="316">
        <v>7145</v>
      </c>
      <c r="B4519" s="316" t="s">
        <v>41785</v>
      </c>
      <c r="C4519" s="316" t="s">
        <v>35729</v>
      </c>
      <c r="D4519" s="591" t="s">
        <v>41786</v>
      </c>
    </row>
    <row r="4520" spans="1:4" x14ac:dyDescent="0.2">
      <c r="A4520" s="316">
        <v>7142</v>
      </c>
      <c r="B4520" s="316" t="s">
        <v>41787</v>
      </c>
      <c r="C4520" s="316" t="s">
        <v>35729</v>
      </c>
      <c r="D4520" s="591" t="s">
        <v>2793</v>
      </c>
    </row>
    <row r="4521" spans="1:4" x14ac:dyDescent="0.2">
      <c r="A4521" s="316">
        <v>3593</v>
      </c>
      <c r="B4521" s="316" t="s">
        <v>41788</v>
      </c>
      <c r="C4521" s="316" t="s">
        <v>35729</v>
      </c>
      <c r="D4521" s="591" t="s">
        <v>18143</v>
      </c>
    </row>
    <row r="4522" spans="1:4" x14ac:dyDescent="0.2">
      <c r="A4522" s="316">
        <v>3588</v>
      </c>
      <c r="B4522" s="316" t="s">
        <v>41789</v>
      </c>
      <c r="C4522" s="316" t="s">
        <v>35729</v>
      </c>
      <c r="D4522" s="591" t="s">
        <v>39543</v>
      </c>
    </row>
    <row r="4523" spans="1:4" x14ac:dyDescent="0.2">
      <c r="A4523" s="316">
        <v>3585</v>
      </c>
      <c r="B4523" s="316" t="s">
        <v>41790</v>
      </c>
      <c r="C4523" s="316" t="s">
        <v>35729</v>
      </c>
      <c r="D4523" s="591" t="s">
        <v>18049</v>
      </c>
    </row>
    <row r="4524" spans="1:4" x14ac:dyDescent="0.2">
      <c r="A4524" s="316">
        <v>3587</v>
      </c>
      <c r="B4524" s="316" t="s">
        <v>41791</v>
      </c>
      <c r="C4524" s="316" t="s">
        <v>35729</v>
      </c>
      <c r="D4524" s="591" t="s">
        <v>41792</v>
      </c>
    </row>
    <row r="4525" spans="1:4" x14ac:dyDescent="0.2">
      <c r="A4525" s="316">
        <v>3590</v>
      </c>
      <c r="B4525" s="316" t="s">
        <v>41793</v>
      </c>
      <c r="C4525" s="316" t="s">
        <v>35729</v>
      </c>
      <c r="D4525" s="591" t="s">
        <v>14457</v>
      </c>
    </row>
    <row r="4526" spans="1:4" x14ac:dyDescent="0.2">
      <c r="A4526" s="316">
        <v>3589</v>
      </c>
      <c r="B4526" s="316" t="s">
        <v>41794</v>
      </c>
      <c r="C4526" s="316" t="s">
        <v>35729</v>
      </c>
      <c r="D4526" s="591" t="s">
        <v>26960</v>
      </c>
    </row>
    <row r="4527" spans="1:4" x14ac:dyDescent="0.2">
      <c r="A4527" s="316">
        <v>3586</v>
      </c>
      <c r="B4527" s="316" t="s">
        <v>41795</v>
      </c>
      <c r="C4527" s="316" t="s">
        <v>35729</v>
      </c>
      <c r="D4527" s="591" t="s">
        <v>875</v>
      </c>
    </row>
    <row r="4528" spans="1:4" x14ac:dyDescent="0.2">
      <c r="A4528" s="316">
        <v>3592</v>
      </c>
      <c r="B4528" s="316" t="s">
        <v>41796</v>
      </c>
      <c r="C4528" s="316" t="s">
        <v>35729</v>
      </c>
      <c r="D4528" s="591" t="s">
        <v>41797</v>
      </c>
    </row>
    <row r="4529" spans="1:4" x14ac:dyDescent="0.2">
      <c r="A4529" s="316">
        <v>3591</v>
      </c>
      <c r="B4529" s="316" t="s">
        <v>41798</v>
      </c>
      <c r="C4529" s="316" t="s">
        <v>35729</v>
      </c>
      <c r="D4529" s="591" t="s">
        <v>41799</v>
      </c>
    </row>
    <row r="4530" spans="1:4" x14ac:dyDescent="0.2">
      <c r="A4530" s="316">
        <v>40396</v>
      </c>
      <c r="B4530" s="316" t="s">
        <v>41800</v>
      </c>
      <c r="C4530" s="316" t="s">
        <v>35729</v>
      </c>
      <c r="D4530" s="591" t="s">
        <v>38844</v>
      </c>
    </row>
    <row r="4531" spans="1:4" x14ac:dyDescent="0.2">
      <c r="A4531" s="316">
        <v>40395</v>
      </c>
      <c r="B4531" s="316" t="s">
        <v>41801</v>
      </c>
      <c r="C4531" s="316" t="s">
        <v>35729</v>
      </c>
      <c r="D4531" s="591" t="s">
        <v>18177</v>
      </c>
    </row>
    <row r="4532" spans="1:4" x14ac:dyDescent="0.2">
      <c r="A4532" s="316">
        <v>40392</v>
      </c>
      <c r="B4532" s="316" t="s">
        <v>41802</v>
      </c>
      <c r="C4532" s="316" t="s">
        <v>35729</v>
      </c>
      <c r="D4532" s="591" t="s">
        <v>41803</v>
      </c>
    </row>
    <row r="4533" spans="1:4" x14ac:dyDescent="0.2">
      <c r="A4533" s="316">
        <v>40394</v>
      </c>
      <c r="B4533" s="316" t="s">
        <v>41804</v>
      </c>
      <c r="C4533" s="316" t="s">
        <v>35729</v>
      </c>
      <c r="D4533" s="591" t="s">
        <v>41805</v>
      </c>
    </row>
    <row r="4534" spans="1:4" x14ac:dyDescent="0.2">
      <c r="A4534" s="316">
        <v>40398</v>
      </c>
      <c r="B4534" s="316" t="s">
        <v>41806</v>
      </c>
      <c r="C4534" s="316" t="s">
        <v>35729</v>
      </c>
      <c r="D4534" s="591" t="s">
        <v>41807</v>
      </c>
    </row>
    <row r="4535" spans="1:4" x14ac:dyDescent="0.2">
      <c r="A4535" s="316">
        <v>40397</v>
      </c>
      <c r="B4535" s="316" t="s">
        <v>41808</v>
      </c>
      <c r="C4535" s="316" t="s">
        <v>35729</v>
      </c>
      <c r="D4535" s="591" t="s">
        <v>41809</v>
      </c>
    </row>
    <row r="4536" spans="1:4" x14ac:dyDescent="0.2">
      <c r="A4536" s="316">
        <v>40393</v>
      </c>
      <c r="B4536" s="316" t="s">
        <v>41810</v>
      </c>
      <c r="C4536" s="316" t="s">
        <v>35729</v>
      </c>
      <c r="D4536" s="591" t="s">
        <v>1298</v>
      </c>
    </row>
    <row r="4537" spans="1:4" x14ac:dyDescent="0.2">
      <c r="A4537" s="316">
        <v>40399</v>
      </c>
      <c r="B4537" s="316" t="s">
        <v>41811</v>
      </c>
      <c r="C4537" s="316" t="s">
        <v>35729</v>
      </c>
      <c r="D4537" s="591" t="s">
        <v>41812</v>
      </c>
    </row>
    <row r="4538" spans="1:4" x14ac:dyDescent="0.2">
      <c r="A4538" s="316">
        <v>39322</v>
      </c>
      <c r="B4538" s="316" t="s">
        <v>41813</v>
      </c>
      <c r="C4538" s="316" t="s">
        <v>35729</v>
      </c>
      <c r="D4538" s="591" t="s">
        <v>18128</v>
      </c>
    </row>
    <row r="4539" spans="1:4" x14ac:dyDescent="0.2">
      <c r="A4539" s="316">
        <v>39289</v>
      </c>
      <c r="B4539" s="316" t="s">
        <v>41814</v>
      </c>
      <c r="C4539" s="316" t="s">
        <v>35729</v>
      </c>
      <c r="D4539" s="591" t="s">
        <v>31650</v>
      </c>
    </row>
    <row r="4540" spans="1:4" x14ac:dyDescent="0.2">
      <c r="A4540" s="316">
        <v>39290</v>
      </c>
      <c r="B4540" s="316" t="s">
        <v>41815</v>
      </c>
      <c r="C4540" s="316" t="s">
        <v>35729</v>
      </c>
      <c r="D4540" s="591" t="s">
        <v>1371</v>
      </c>
    </row>
    <row r="4541" spans="1:4" x14ac:dyDescent="0.2">
      <c r="A4541" s="316">
        <v>39291</v>
      </c>
      <c r="B4541" s="316" t="s">
        <v>41816</v>
      </c>
      <c r="C4541" s="316" t="s">
        <v>35729</v>
      </c>
      <c r="D4541" s="591" t="s">
        <v>41817</v>
      </c>
    </row>
    <row r="4542" spans="1:4" x14ac:dyDescent="0.2">
      <c r="A4542" s="316">
        <v>20174</v>
      </c>
      <c r="B4542" s="316" t="s">
        <v>41818</v>
      </c>
      <c r="C4542" s="316" t="s">
        <v>35729</v>
      </c>
      <c r="D4542" s="591" t="s">
        <v>14599</v>
      </c>
    </row>
    <row r="4543" spans="1:4" x14ac:dyDescent="0.2">
      <c r="A4543" s="316">
        <v>41892</v>
      </c>
      <c r="B4543" s="316" t="s">
        <v>41819</v>
      </c>
      <c r="C4543" s="316" t="s">
        <v>35729</v>
      </c>
      <c r="D4543" s="591" t="s">
        <v>17692</v>
      </c>
    </row>
    <row r="4544" spans="1:4" x14ac:dyDescent="0.2">
      <c r="A4544" s="316">
        <v>7048</v>
      </c>
      <c r="B4544" s="316" t="s">
        <v>41820</v>
      </c>
      <c r="C4544" s="316" t="s">
        <v>35729</v>
      </c>
      <c r="D4544" s="591" t="s">
        <v>3749</v>
      </c>
    </row>
    <row r="4545" spans="1:4" x14ac:dyDescent="0.2">
      <c r="A4545" s="316">
        <v>7088</v>
      </c>
      <c r="B4545" s="316" t="s">
        <v>41821</v>
      </c>
      <c r="C4545" s="316" t="s">
        <v>35729</v>
      </c>
      <c r="D4545" s="591" t="s">
        <v>14132</v>
      </c>
    </row>
    <row r="4546" spans="1:4" x14ac:dyDescent="0.2">
      <c r="A4546" s="316">
        <v>20179</v>
      </c>
      <c r="B4546" s="316" t="s">
        <v>41822</v>
      </c>
      <c r="C4546" s="316" t="s">
        <v>35729</v>
      </c>
      <c r="D4546" s="591" t="s">
        <v>18003</v>
      </c>
    </row>
    <row r="4547" spans="1:4" x14ac:dyDescent="0.2">
      <c r="A4547" s="316">
        <v>20178</v>
      </c>
      <c r="B4547" s="316" t="s">
        <v>41823</v>
      </c>
      <c r="C4547" s="316" t="s">
        <v>35729</v>
      </c>
      <c r="D4547" s="591" t="s">
        <v>17943</v>
      </c>
    </row>
    <row r="4548" spans="1:4" x14ac:dyDescent="0.2">
      <c r="A4548" s="316">
        <v>20180</v>
      </c>
      <c r="B4548" s="316" t="s">
        <v>41824</v>
      </c>
      <c r="C4548" s="316" t="s">
        <v>35729</v>
      </c>
      <c r="D4548" s="591" t="s">
        <v>37688</v>
      </c>
    </row>
    <row r="4549" spans="1:4" x14ac:dyDescent="0.2">
      <c r="A4549" s="316">
        <v>20181</v>
      </c>
      <c r="B4549" s="316" t="s">
        <v>41825</v>
      </c>
      <c r="C4549" s="316" t="s">
        <v>35729</v>
      </c>
      <c r="D4549" s="591" t="s">
        <v>41826</v>
      </c>
    </row>
    <row r="4550" spans="1:4" x14ac:dyDescent="0.2">
      <c r="A4550" s="316">
        <v>20177</v>
      </c>
      <c r="B4550" s="316" t="s">
        <v>41827</v>
      </c>
      <c r="C4550" s="316" t="s">
        <v>35729</v>
      </c>
      <c r="D4550" s="591" t="s">
        <v>5016</v>
      </c>
    </row>
    <row r="4551" spans="1:4" x14ac:dyDescent="0.2">
      <c r="A4551" s="316">
        <v>7082</v>
      </c>
      <c r="B4551" s="316" t="s">
        <v>41828</v>
      </c>
      <c r="C4551" s="316" t="s">
        <v>35729</v>
      </c>
      <c r="D4551" s="591" t="s">
        <v>14640</v>
      </c>
    </row>
    <row r="4552" spans="1:4" x14ac:dyDescent="0.2">
      <c r="A4552" s="316">
        <v>42707</v>
      </c>
      <c r="B4552" s="316" t="s">
        <v>41829</v>
      </c>
      <c r="C4552" s="316" t="s">
        <v>35729</v>
      </c>
      <c r="D4552" s="591" t="s">
        <v>41830</v>
      </c>
    </row>
    <row r="4553" spans="1:4" x14ac:dyDescent="0.2">
      <c r="A4553" s="316">
        <v>7069</v>
      </c>
      <c r="B4553" s="316" t="s">
        <v>41831</v>
      </c>
      <c r="C4553" s="316" t="s">
        <v>35729</v>
      </c>
      <c r="D4553" s="591" t="s">
        <v>16543</v>
      </c>
    </row>
    <row r="4554" spans="1:4" x14ac:dyDescent="0.2">
      <c r="A4554" s="316">
        <v>42708</v>
      </c>
      <c r="B4554" s="316" t="s">
        <v>41832</v>
      </c>
      <c r="C4554" s="316" t="s">
        <v>35729</v>
      </c>
      <c r="D4554" s="591" t="s">
        <v>41833</v>
      </c>
    </row>
    <row r="4555" spans="1:4" x14ac:dyDescent="0.2">
      <c r="A4555" s="316">
        <v>7070</v>
      </c>
      <c r="B4555" s="316" t="s">
        <v>41834</v>
      </c>
      <c r="C4555" s="316" t="s">
        <v>35729</v>
      </c>
      <c r="D4555" s="591" t="s">
        <v>41835</v>
      </c>
    </row>
    <row r="4556" spans="1:4" x14ac:dyDescent="0.2">
      <c r="A4556" s="316">
        <v>42709</v>
      </c>
      <c r="B4556" s="316" t="s">
        <v>41836</v>
      </c>
      <c r="C4556" s="316" t="s">
        <v>35729</v>
      </c>
      <c r="D4556" s="591" t="s">
        <v>41837</v>
      </c>
    </row>
    <row r="4557" spans="1:4" x14ac:dyDescent="0.2">
      <c r="A4557" s="316">
        <v>42710</v>
      </c>
      <c r="B4557" s="316" t="s">
        <v>41838</v>
      </c>
      <c r="C4557" s="316" t="s">
        <v>35729</v>
      </c>
      <c r="D4557" s="591" t="s">
        <v>41839</v>
      </c>
    </row>
    <row r="4558" spans="1:4" x14ac:dyDescent="0.2">
      <c r="A4558" s="316">
        <v>42716</v>
      </c>
      <c r="B4558" s="316" t="s">
        <v>41840</v>
      </c>
      <c r="C4558" s="316" t="s">
        <v>35729</v>
      </c>
      <c r="D4558" s="591" t="s">
        <v>41841</v>
      </c>
    </row>
    <row r="4559" spans="1:4" x14ac:dyDescent="0.2">
      <c r="A4559" s="316">
        <v>20172</v>
      </c>
      <c r="B4559" s="316" t="s">
        <v>41842</v>
      </c>
      <c r="C4559" s="316" t="s">
        <v>35729</v>
      </c>
      <c r="D4559" s="591" t="s">
        <v>28653</v>
      </c>
    </row>
    <row r="4560" spans="1:4" x14ac:dyDescent="0.2">
      <c r="A4560" s="316">
        <v>40945</v>
      </c>
      <c r="B4560" s="316" t="s">
        <v>41843</v>
      </c>
      <c r="C4560" s="316" t="s">
        <v>35749</v>
      </c>
      <c r="D4560" s="591" t="s">
        <v>35756</v>
      </c>
    </row>
    <row r="4561" spans="1:4" x14ac:dyDescent="0.2">
      <c r="A4561" s="316">
        <v>40946</v>
      </c>
      <c r="B4561" s="316" t="s">
        <v>41844</v>
      </c>
      <c r="C4561" s="316" t="s">
        <v>35979</v>
      </c>
      <c r="D4561" s="591" t="s">
        <v>41845</v>
      </c>
    </row>
    <row r="4562" spans="1:4" x14ac:dyDescent="0.2">
      <c r="A4562" s="316">
        <v>7153</v>
      </c>
      <c r="B4562" s="316" t="s">
        <v>41846</v>
      </c>
      <c r="C4562" s="316" t="s">
        <v>35749</v>
      </c>
      <c r="D4562" s="591" t="s">
        <v>4346</v>
      </c>
    </row>
    <row r="4563" spans="1:4" x14ac:dyDescent="0.2">
      <c r="A4563" s="316">
        <v>41089</v>
      </c>
      <c r="B4563" s="316" t="s">
        <v>41847</v>
      </c>
      <c r="C4563" s="316" t="s">
        <v>35979</v>
      </c>
      <c r="D4563" s="591" t="s">
        <v>24964</v>
      </c>
    </row>
    <row r="4564" spans="1:4" x14ac:dyDescent="0.2">
      <c r="A4564" s="316">
        <v>40943</v>
      </c>
      <c r="B4564" s="316" t="s">
        <v>41848</v>
      </c>
      <c r="C4564" s="316" t="s">
        <v>35749</v>
      </c>
      <c r="D4564" s="591" t="s">
        <v>14742</v>
      </c>
    </row>
    <row r="4565" spans="1:4" x14ac:dyDescent="0.2">
      <c r="A4565" s="316">
        <v>40944</v>
      </c>
      <c r="B4565" s="316" t="s">
        <v>41849</v>
      </c>
      <c r="C4565" s="316" t="s">
        <v>35979</v>
      </c>
      <c r="D4565" s="591" t="s">
        <v>24967</v>
      </c>
    </row>
    <row r="4566" spans="1:4" x14ac:dyDescent="0.2">
      <c r="A4566" s="316">
        <v>6175</v>
      </c>
      <c r="B4566" s="316" t="s">
        <v>41850</v>
      </c>
      <c r="C4566" s="316" t="s">
        <v>35749</v>
      </c>
      <c r="D4566" s="591" t="s">
        <v>632</v>
      </c>
    </row>
    <row r="4567" spans="1:4" x14ac:dyDescent="0.2">
      <c r="A4567" s="316">
        <v>41092</v>
      </c>
      <c r="B4567" s="316" t="s">
        <v>41851</v>
      </c>
      <c r="C4567" s="316" t="s">
        <v>35979</v>
      </c>
      <c r="D4567" s="591" t="s">
        <v>41852</v>
      </c>
    </row>
    <row r="4568" spans="1:4" x14ac:dyDescent="0.2">
      <c r="A4568" s="316">
        <v>37712</v>
      </c>
      <c r="B4568" s="316" t="s">
        <v>41853</v>
      </c>
      <c r="C4568" s="316" t="s">
        <v>35746</v>
      </c>
      <c r="D4568" s="591" t="s">
        <v>13674</v>
      </c>
    </row>
    <row r="4569" spans="1:4" x14ac:dyDescent="0.2">
      <c r="A4569" s="316">
        <v>34547</v>
      </c>
      <c r="B4569" s="316" t="s">
        <v>41854</v>
      </c>
      <c r="C4569" s="316" t="s">
        <v>35763</v>
      </c>
      <c r="D4569" s="591" t="s">
        <v>2779</v>
      </c>
    </row>
    <row r="4570" spans="1:4" x14ac:dyDescent="0.2">
      <c r="A4570" s="316">
        <v>34548</v>
      </c>
      <c r="B4570" s="316" t="s">
        <v>41855</v>
      </c>
      <c r="C4570" s="316" t="s">
        <v>35763</v>
      </c>
      <c r="D4570" s="591" t="s">
        <v>1093</v>
      </c>
    </row>
    <row r="4571" spans="1:4" x14ac:dyDescent="0.2">
      <c r="A4571" s="316">
        <v>37411</v>
      </c>
      <c r="B4571" s="316" t="s">
        <v>41856</v>
      </c>
      <c r="C4571" s="316" t="s">
        <v>35746</v>
      </c>
      <c r="D4571" s="591" t="s">
        <v>4950</v>
      </c>
    </row>
    <row r="4572" spans="1:4" x14ac:dyDescent="0.2">
      <c r="A4572" s="316">
        <v>34558</v>
      </c>
      <c r="B4572" s="316" t="s">
        <v>41857</v>
      </c>
      <c r="C4572" s="316" t="s">
        <v>35763</v>
      </c>
      <c r="D4572" s="591" t="s">
        <v>323</v>
      </c>
    </row>
    <row r="4573" spans="1:4" x14ac:dyDescent="0.2">
      <c r="A4573" s="316">
        <v>34550</v>
      </c>
      <c r="B4573" s="316" t="s">
        <v>41858</v>
      </c>
      <c r="C4573" s="316" t="s">
        <v>35763</v>
      </c>
      <c r="D4573" s="591" t="s">
        <v>562</v>
      </c>
    </row>
    <row r="4574" spans="1:4" x14ac:dyDescent="0.2">
      <c r="A4574" s="316">
        <v>34557</v>
      </c>
      <c r="B4574" s="316" t="s">
        <v>41859</v>
      </c>
      <c r="C4574" s="316" t="s">
        <v>35763</v>
      </c>
      <c r="D4574" s="591" t="s">
        <v>281</v>
      </c>
    </row>
    <row r="4575" spans="1:4" x14ac:dyDescent="0.2">
      <c r="A4575" s="316">
        <v>7155</v>
      </c>
      <c r="B4575" s="316" t="s">
        <v>41860</v>
      </c>
      <c r="C4575" s="316" t="s">
        <v>35746</v>
      </c>
      <c r="D4575" s="591" t="s">
        <v>30943</v>
      </c>
    </row>
    <row r="4576" spans="1:4" x14ac:dyDescent="0.2">
      <c r="A4576" s="316">
        <v>7154</v>
      </c>
      <c r="B4576" s="316" t="s">
        <v>41861</v>
      </c>
      <c r="C4576" s="316" t="s">
        <v>35818</v>
      </c>
      <c r="D4576" s="591" t="s">
        <v>5042</v>
      </c>
    </row>
    <row r="4577" spans="1:4" x14ac:dyDescent="0.2">
      <c r="A4577" s="316">
        <v>10915</v>
      </c>
      <c r="B4577" s="316" t="s">
        <v>41862</v>
      </c>
      <c r="C4577" s="316" t="s">
        <v>35818</v>
      </c>
      <c r="D4577" s="591" t="s">
        <v>4781</v>
      </c>
    </row>
    <row r="4578" spans="1:4" x14ac:dyDescent="0.2">
      <c r="A4578" s="316">
        <v>10917</v>
      </c>
      <c r="B4578" s="316" t="s">
        <v>41863</v>
      </c>
      <c r="C4578" s="316" t="s">
        <v>35746</v>
      </c>
      <c r="D4578" s="591" t="s">
        <v>723</v>
      </c>
    </row>
    <row r="4579" spans="1:4" x14ac:dyDescent="0.2">
      <c r="A4579" s="316">
        <v>21141</v>
      </c>
      <c r="B4579" s="316" t="s">
        <v>41864</v>
      </c>
      <c r="C4579" s="316" t="s">
        <v>35746</v>
      </c>
      <c r="D4579" s="591" t="s">
        <v>626</v>
      </c>
    </row>
    <row r="4580" spans="1:4" x14ac:dyDescent="0.2">
      <c r="A4580" s="316">
        <v>10916</v>
      </c>
      <c r="B4580" s="316" t="s">
        <v>41865</v>
      </c>
      <c r="C4580" s="316" t="s">
        <v>35818</v>
      </c>
      <c r="D4580" s="591" t="s">
        <v>906</v>
      </c>
    </row>
    <row r="4581" spans="1:4" x14ac:dyDescent="0.2">
      <c r="A4581" s="316">
        <v>39508</v>
      </c>
      <c r="B4581" s="316" t="s">
        <v>41866</v>
      </c>
      <c r="C4581" s="316" t="s">
        <v>35746</v>
      </c>
      <c r="D4581" s="591" t="s">
        <v>37595</v>
      </c>
    </row>
    <row r="4582" spans="1:4" x14ac:dyDescent="0.2">
      <c r="A4582" s="316">
        <v>39507</v>
      </c>
      <c r="B4582" s="316" t="s">
        <v>41867</v>
      </c>
      <c r="C4582" s="316" t="s">
        <v>35746</v>
      </c>
      <c r="D4582" s="591" t="s">
        <v>23765</v>
      </c>
    </row>
    <row r="4583" spans="1:4" x14ac:dyDescent="0.2">
      <c r="A4583" s="316">
        <v>7156</v>
      </c>
      <c r="B4583" s="316" t="s">
        <v>41868</v>
      </c>
      <c r="C4583" s="316" t="s">
        <v>35746</v>
      </c>
      <c r="D4583" s="591" t="s">
        <v>8206</v>
      </c>
    </row>
    <row r="4584" spans="1:4" x14ac:dyDescent="0.2">
      <c r="A4584" s="316">
        <v>39509</v>
      </c>
      <c r="B4584" s="316" t="s">
        <v>41869</v>
      </c>
      <c r="C4584" s="316" t="s">
        <v>35746</v>
      </c>
      <c r="D4584" s="591" t="s">
        <v>329</v>
      </c>
    </row>
    <row r="4585" spans="1:4" x14ac:dyDescent="0.2">
      <c r="A4585" s="316">
        <v>25988</v>
      </c>
      <c r="B4585" s="316" t="s">
        <v>41870</v>
      </c>
      <c r="C4585" s="316" t="s">
        <v>35746</v>
      </c>
      <c r="D4585" s="591" t="s">
        <v>2699</v>
      </c>
    </row>
    <row r="4586" spans="1:4" x14ac:dyDescent="0.2">
      <c r="A4586" s="316">
        <v>10928</v>
      </c>
      <c r="B4586" s="316" t="s">
        <v>41871</v>
      </c>
      <c r="C4586" s="316" t="s">
        <v>35746</v>
      </c>
      <c r="D4586" s="591" t="s">
        <v>35879</v>
      </c>
    </row>
    <row r="4587" spans="1:4" x14ac:dyDescent="0.2">
      <c r="A4587" s="316">
        <v>7167</v>
      </c>
      <c r="B4587" s="316" t="s">
        <v>41872</v>
      </c>
      <c r="C4587" s="316" t="s">
        <v>35746</v>
      </c>
      <c r="D4587" s="591" t="s">
        <v>331</v>
      </c>
    </row>
    <row r="4588" spans="1:4" x14ac:dyDescent="0.2">
      <c r="A4588" s="316">
        <v>10933</v>
      </c>
      <c r="B4588" s="316" t="s">
        <v>41873</v>
      </c>
      <c r="C4588" s="316" t="s">
        <v>35746</v>
      </c>
      <c r="D4588" s="591" t="s">
        <v>1092</v>
      </c>
    </row>
    <row r="4589" spans="1:4" x14ac:dyDescent="0.2">
      <c r="A4589" s="316">
        <v>10927</v>
      </c>
      <c r="B4589" s="316" t="s">
        <v>41874</v>
      </c>
      <c r="C4589" s="316" t="s">
        <v>35746</v>
      </c>
      <c r="D4589" s="591" t="s">
        <v>1365</v>
      </c>
    </row>
    <row r="4590" spans="1:4" x14ac:dyDescent="0.2">
      <c r="A4590" s="316">
        <v>7158</v>
      </c>
      <c r="B4590" s="316" t="s">
        <v>41875</v>
      </c>
      <c r="C4590" s="316" t="s">
        <v>35746</v>
      </c>
      <c r="D4590" s="591" t="s">
        <v>14659</v>
      </c>
    </row>
    <row r="4591" spans="1:4" x14ac:dyDescent="0.2">
      <c r="A4591" s="316">
        <v>7162</v>
      </c>
      <c r="B4591" s="316" t="s">
        <v>41876</v>
      </c>
      <c r="C4591" s="316" t="s">
        <v>35746</v>
      </c>
      <c r="D4591" s="591" t="s">
        <v>18115</v>
      </c>
    </row>
    <row r="4592" spans="1:4" x14ac:dyDescent="0.2">
      <c r="A4592" s="316">
        <v>10932</v>
      </c>
      <c r="B4592" s="316" t="s">
        <v>41877</v>
      </c>
      <c r="C4592" s="316" t="s">
        <v>35746</v>
      </c>
      <c r="D4592" s="591" t="s">
        <v>32111</v>
      </c>
    </row>
    <row r="4593" spans="1:4" x14ac:dyDescent="0.2">
      <c r="A4593" s="316">
        <v>40706</v>
      </c>
      <c r="B4593" s="316" t="s">
        <v>41878</v>
      </c>
      <c r="C4593" s="316" t="s">
        <v>35746</v>
      </c>
      <c r="D4593" s="591" t="s">
        <v>41879</v>
      </c>
    </row>
    <row r="4594" spans="1:4" x14ac:dyDescent="0.2">
      <c r="A4594" s="316">
        <v>10937</v>
      </c>
      <c r="B4594" s="316" t="s">
        <v>41880</v>
      </c>
      <c r="C4594" s="316" t="s">
        <v>35746</v>
      </c>
      <c r="D4594" s="591" t="s">
        <v>13908</v>
      </c>
    </row>
    <row r="4595" spans="1:4" x14ac:dyDescent="0.2">
      <c r="A4595" s="316">
        <v>10935</v>
      </c>
      <c r="B4595" s="316" t="s">
        <v>41881</v>
      </c>
      <c r="C4595" s="316" t="s">
        <v>35746</v>
      </c>
      <c r="D4595" s="591" t="s">
        <v>7658</v>
      </c>
    </row>
    <row r="4596" spans="1:4" x14ac:dyDescent="0.2">
      <c r="A4596" s="316">
        <v>40707</v>
      </c>
      <c r="B4596" s="316" t="s">
        <v>41882</v>
      </c>
      <c r="C4596" s="316" t="s">
        <v>35746</v>
      </c>
      <c r="D4596" s="591" t="s">
        <v>41883</v>
      </c>
    </row>
    <row r="4597" spans="1:4" x14ac:dyDescent="0.2">
      <c r="A4597" s="316">
        <v>10931</v>
      </c>
      <c r="B4597" s="316" t="s">
        <v>41884</v>
      </c>
      <c r="C4597" s="316" t="s">
        <v>35746</v>
      </c>
      <c r="D4597" s="591" t="s">
        <v>800</v>
      </c>
    </row>
    <row r="4598" spans="1:4" x14ac:dyDescent="0.2">
      <c r="A4598" s="316">
        <v>7164</v>
      </c>
      <c r="B4598" s="316" t="s">
        <v>41885</v>
      </c>
      <c r="C4598" s="316" t="s">
        <v>35746</v>
      </c>
      <c r="D4598" s="591" t="s">
        <v>27798</v>
      </c>
    </row>
    <row r="4599" spans="1:4" x14ac:dyDescent="0.2">
      <c r="A4599" s="316">
        <v>36887</v>
      </c>
      <c r="B4599" s="316" t="s">
        <v>41886</v>
      </c>
      <c r="C4599" s="316" t="s">
        <v>35746</v>
      </c>
      <c r="D4599" s="591" t="s">
        <v>276</v>
      </c>
    </row>
    <row r="4600" spans="1:4" x14ac:dyDescent="0.2">
      <c r="A4600" s="316">
        <v>34630</v>
      </c>
      <c r="B4600" s="316" t="s">
        <v>41887</v>
      </c>
      <c r="C4600" s="316" t="s">
        <v>35729</v>
      </c>
      <c r="D4600" s="591" t="s">
        <v>25006</v>
      </c>
    </row>
    <row r="4601" spans="1:4" x14ac:dyDescent="0.2">
      <c r="A4601" s="316">
        <v>7161</v>
      </c>
      <c r="B4601" s="316" t="s">
        <v>41888</v>
      </c>
      <c r="C4601" s="316" t="s">
        <v>35746</v>
      </c>
      <c r="D4601" s="591" t="s">
        <v>1973</v>
      </c>
    </row>
    <row r="4602" spans="1:4" x14ac:dyDescent="0.2">
      <c r="A4602" s="316">
        <v>7170</v>
      </c>
      <c r="B4602" s="316" t="s">
        <v>41889</v>
      </c>
      <c r="C4602" s="316" t="s">
        <v>35746</v>
      </c>
      <c r="D4602" s="591" t="s">
        <v>325</v>
      </c>
    </row>
    <row r="4603" spans="1:4" x14ac:dyDescent="0.2">
      <c r="A4603" s="316">
        <v>37524</v>
      </c>
      <c r="B4603" s="316" t="s">
        <v>41890</v>
      </c>
      <c r="C4603" s="316" t="s">
        <v>35763</v>
      </c>
      <c r="D4603" s="591" t="s">
        <v>919</v>
      </c>
    </row>
    <row r="4604" spans="1:4" x14ac:dyDescent="0.2">
      <c r="A4604" s="316">
        <v>37525</v>
      </c>
      <c r="B4604" s="316" t="s">
        <v>41891</v>
      </c>
      <c r="C4604" s="316" t="s">
        <v>35763</v>
      </c>
      <c r="D4604" s="591" t="s">
        <v>288</v>
      </c>
    </row>
    <row r="4605" spans="1:4" x14ac:dyDescent="0.2">
      <c r="A4605" s="316">
        <v>10920</v>
      </c>
      <c r="B4605" s="316" t="s">
        <v>41892</v>
      </c>
      <c r="C4605" s="316" t="s">
        <v>35746</v>
      </c>
      <c r="D4605" s="591" t="s">
        <v>248</v>
      </c>
    </row>
    <row r="4606" spans="1:4" x14ac:dyDescent="0.2">
      <c r="A4606" s="316">
        <v>7238</v>
      </c>
      <c r="B4606" s="316" t="s">
        <v>41893</v>
      </c>
      <c r="C4606" s="316" t="s">
        <v>35746</v>
      </c>
      <c r="D4606" s="591" t="s">
        <v>14112</v>
      </c>
    </row>
    <row r="4607" spans="1:4" x14ac:dyDescent="0.2">
      <c r="A4607" s="316">
        <v>7239</v>
      </c>
      <c r="B4607" s="316" t="s">
        <v>41894</v>
      </c>
      <c r="C4607" s="316" t="s">
        <v>35746</v>
      </c>
      <c r="D4607" s="591" t="s">
        <v>14113</v>
      </c>
    </row>
    <row r="4608" spans="1:4" x14ac:dyDescent="0.2">
      <c r="A4608" s="316">
        <v>7240</v>
      </c>
      <c r="B4608" s="316" t="s">
        <v>41895</v>
      </c>
      <c r="C4608" s="316" t="s">
        <v>35746</v>
      </c>
      <c r="D4608" s="591" t="s">
        <v>5926</v>
      </c>
    </row>
    <row r="4609" spans="1:4" x14ac:dyDescent="0.2">
      <c r="A4609" s="316">
        <v>36789</v>
      </c>
      <c r="B4609" s="316" t="s">
        <v>41896</v>
      </c>
      <c r="C4609" s="316" t="s">
        <v>35729</v>
      </c>
      <c r="D4609" s="591" t="s">
        <v>1441</v>
      </c>
    </row>
    <row r="4610" spans="1:4" x14ac:dyDescent="0.2">
      <c r="A4610" s="316">
        <v>25007</v>
      </c>
      <c r="B4610" s="316" t="s">
        <v>41897</v>
      </c>
      <c r="C4610" s="316" t="s">
        <v>35746</v>
      </c>
      <c r="D4610" s="591" t="s">
        <v>41898</v>
      </c>
    </row>
    <row r="4611" spans="1:4" x14ac:dyDescent="0.2">
      <c r="A4611" s="316">
        <v>14171</v>
      </c>
      <c r="B4611" s="316" t="s">
        <v>41899</v>
      </c>
      <c r="C4611" s="316" t="s">
        <v>35746</v>
      </c>
      <c r="D4611" s="591" t="s">
        <v>18766</v>
      </c>
    </row>
    <row r="4612" spans="1:4" x14ac:dyDescent="0.2">
      <c r="A4612" s="316">
        <v>14170</v>
      </c>
      <c r="B4612" s="316" t="s">
        <v>41900</v>
      </c>
      <c r="C4612" s="316" t="s">
        <v>35746</v>
      </c>
      <c r="D4612" s="591" t="s">
        <v>41901</v>
      </c>
    </row>
    <row r="4613" spans="1:4" x14ac:dyDescent="0.2">
      <c r="A4613" s="316">
        <v>14173</v>
      </c>
      <c r="B4613" s="316" t="s">
        <v>41902</v>
      </c>
      <c r="C4613" s="316" t="s">
        <v>35746</v>
      </c>
      <c r="D4613" s="591" t="s">
        <v>18809</v>
      </c>
    </row>
    <row r="4614" spans="1:4" x14ac:dyDescent="0.2">
      <c r="A4614" s="316">
        <v>14172</v>
      </c>
      <c r="B4614" s="316" t="s">
        <v>41903</v>
      </c>
      <c r="C4614" s="316" t="s">
        <v>35746</v>
      </c>
      <c r="D4614" s="591" t="s">
        <v>41904</v>
      </c>
    </row>
    <row r="4615" spans="1:4" x14ac:dyDescent="0.2">
      <c r="A4615" s="316">
        <v>7243</v>
      </c>
      <c r="B4615" s="316" t="s">
        <v>41905</v>
      </c>
      <c r="C4615" s="316" t="s">
        <v>35746</v>
      </c>
      <c r="D4615" s="591" t="s">
        <v>14584</v>
      </c>
    </row>
    <row r="4616" spans="1:4" x14ac:dyDescent="0.2">
      <c r="A4616" s="316">
        <v>11067</v>
      </c>
      <c r="B4616" s="316" t="s">
        <v>41906</v>
      </c>
      <c r="C4616" s="316" t="s">
        <v>35729</v>
      </c>
      <c r="D4616" s="591" t="s">
        <v>14115</v>
      </c>
    </row>
    <row r="4617" spans="1:4" x14ac:dyDescent="0.2">
      <c r="A4617" s="316">
        <v>11068</v>
      </c>
      <c r="B4617" s="316" t="s">
        <v>41907</v>
      </c>
      <c r="C4617" s="316" t="s">
        <v>35729</v>
      </c>
      <c r="D4617" s="591" t="s">
        <v>14116</v>
      </c>
    </row>
    <row r="4618" spans="1:4" x14ac:dyDescent="0.2">
      <c r="A4618" s="316">
        <v>7173</v>
      </c>
      <c r="B4618" s="316" t="s">
        <v>41908</v>
      </c>
      <c r="C4618" s="316" t="s">
        <v>36435</v>
      </c>
      <c r="D4618" s="591" t="s">
        <v>41909</v>
      </c>
    </row>
    <row r="4619" spans="1:4" x14ac:dyDescent="0.2">
      <c r="A4619" s="316">
        <v>7175</v>
      </c>
      <c r="B4619" s="316" t="s">
        <v>41910</v>
      </c>
      <c r="C4619" s="316" t="s">
        <v>35729</v>
      </c>
      <c r="D4619" s="591" t="s">
        <v>709</v>
      </c>
    </row>
    <row r="4620" spans="1:4" x14ac:dyDescent="0.2">
      <c r="A4620" s="316">
        <v>40865</v>
      </c>
      <c r="B4620" s="316" t="s">
        <v>41911</v>
      </c>
      <c r="C4620" s="316" t="s">
        <v>35729</v>
      </c>
      <c r="D4620" s="591" t="s">
        <v>287</v>
      </c>
    </row>
    <row r="4621" spans="1:4" x14ac:dyDescent="0.2">
      <c r="A4621" s="316">
        <v>7184</v>
      </c>
      <c r="B4621" s="316" t="s">
        <v>41912</v>
      </c>
      <c r="C4621" s="316" t="s">
        <v>35746</v>
      </c>
      <c r="D4621" s="591" t="s">
        <v>865</v>
      </c>
    </row>
    <row r="4622" spans="1:4" x14ac:dyDescent="0.2">
      <c r="A4622" s="316">
        <v>34458</v>
      </c>
      <c r="B4622" s="316" t="s">
        <v>41913</v>
      </c>
      <c r="C4622" s="316" t="s">
        <v>35729</v>
      </c>
      <c r="D4622" s="591" t="s">
        <v>41914</v>
      </c>
    </row>
    <row r="4623" spans="1:4" x14ac:dyDescent="0.2">
      <c r="A4623" s="316">
        <v>34464</v>
      </c>
      <c r="B4623" s="316" t="s">
        <v>41915</v>
      </c>
      <c r="C4623" s="316" t="s">
        <v>35729</v>
      </c>
      <c r="D4623" s="591" t="s">
        <v>41916</v>
      </c>
    </row>
    <row r="4624" spans="1:4" x14ac:dyDescent="0.2">
      <c r="A4624" s="316">
        <v>34468</v>
      </c>
      <c r="B4624" s="316" t="s">
        <v>41917</v>
      </c>
      <c r="C4624" s="316" t="s">
        <v>35729</v>
      </c>
      <c r="D4624" s="591" t="s">
        <v>16960</v>
      </c>
    </row>
    <row r="4625" spans="1:4" x14ac:dyDescent="0.2">
      <c r="A4625" s="316">
        <v>34473</v>
      </c>
      <c r="B4625" s="316" t="s">
        <v>41918</v>
      </c>
      <c r="C4625" s="316" t="s">
        <v>35729</v>
      </c>
      <c r="D4625" s="591" t="s">
        <v>41919</v>
      </c>
    </row>
    <row r="4626" spans="1:4" x14ac:dyDescent="0.2">
      <c r="A4626" s="316">
        <v>34480</v>
      </c>
      <c r="B4626" s="316" t="s">
        <v>41920</v>
      </c>
      <c r="C4626" s="316" t="s">
        <v>35729</v>
      </c>
      <c r="D4626" s="591" t="s">
        <v>32564</v>
      </c>
    </row>
    <row r="4627" spans="1:4" x14ac:dyDescent="0.2">
      <c r="A4627" s="316">
        <v>34486</v>
      </c>
      <c r="B4627" s="316" t="s">
        <v>41921</v>
      </c>
      <c r="C4627" s="316" t="s">
        <v>35729</v>
      </c>
      <c r="D4627" s="591" t="s">
        <v>41922</v>
      </c>
    </row>
    <row r="4628" spans="1:4" x14ac:dyDescent="0.2">
      <c r="A4628" s="316">
        <v>7202</v>
      </c>
      <c r="B4628" s="316" t="s">
        <v>41923</v>
      </c>
      <c r="C4628" s="316" t="s">
        <v>35746</v>
      </c>
      <c r="D4628" s="591" t="s">
        <v>475</v>
      </c>
    </row>
    <row r="4629" spans="1:4" x14ac:dyDescent="0.2">
      <c r="A4629" s="316">
        <v>7190</v>
      </c>
      <c r="B4629" s="316" t="s">
        <v>41924</v>
      </c>
      <c r="C4629" s="316" t="s">
        <v>35729</v>
      </c>
      <c r="D4629" s="591" t="s">
        <v>18042</v>
      </c>
    </row>
    <row r="4630" spans="1:4" x14ac:dyDescent="0.2">
      <c r="A4630" s="316">
        <v>34417</v>
      </c>
      <c r="B4630" s="316" t="s">
        <v>41925</v>
      </c>
      <c r="C4630" s="316" t="s">
        <v>35729</v>
      </c>
      <c r="D4630" s="591" t="s">
        <v>989</v>
      </c>
    </row>
    <row r="4631" spans="1:4" x14ac:dyDescent="0.2">
      <c r="A4631" s="316">
        <v>7191</v>
      </c>
      <c r="B4631" s="316" t="s">
        <v>41926</v>
      </c>
      <c r="C4631" s="316" t="s">
        <v>35729</v>
      </c>
      <c r="D4631" s="591" t="s">
        <v>5271</v>
      </c>
    </row>
    <row r="4632" spans="1:4" x14ac:dyDescent="0.2">
      <c r="A4632" s="316">
        <v>7213</v>
      </c>
      <c r="B4632" s="316" t="s">
        <v>41926</v>
      </c>
      <c r="C4632" s="316" t="s">
        <v>35746</v>
      </c>
      <c r="D4632" s="591" t="s">
        <v>531</v>
      </c>
    </row>
    <row r="4633" spans="1:4" x14ac:dyDescent="0.2">
      <c r="A4633" s="316">
        <v>7195</v>
      </c>
      <c r="B4633" s="316" t="s">
        <v>41927</v>
      </c>
      <c r="C4633" s="316" t="s">
        <v>35729</v>
      </c>
      <c r="D4633" s="591" t="s">
        <v>14263</v>
      </c>
    </row>
    <row r="4634" spans="1:4" x14ac:dyDescent="0.2">
      <c r="A4634" s="316">
        <v>7186</v>
      </c>
      <c r="B4634" s="316" t="s">
        <v>41928</v>
      </c>
      <c r="C4634" s="316" t="s">
        <v>35729</v>
      </c>
      <c r="D4634" s="591" t="s">
        <v>29490</v>
      </c>
    </row>
    <row r="4635" spans="1:4" x14ac:dyDescent="0.2">
      <c r="A4635" s="316">
        <v>7194</v>
      </c>
      <c r="B4635" s="316" t="s">
        <v>41929</v>
      </c>
      <c r="C4635" s="316" t="s">
        <v>35746</v>
      </c>
      <c r="D4635" s="591" t="s">
        <v>41930</v>
      </c>
    </row>
    <row r="4636" spans="1:4" x14ac:dyDescent="0.2">
      <c r="A4636" s="316">
        <v>7207</v>
      </c>
      <c r="B4636" s="316" t="s">
        <v>41929</v>
      </c>
      <c r="C4636" s="316" t="s">
        <v>35729</v>
      </c>
      <c r="D4636" s="591" t="s">
        <v>41931</v>
      </c>
    </row>
    <row r="4637" spans="1:4" x14ac:dyDescent="0.2">
      <c r="A4637" s="316">
        <v>7197</v>
      </c>
      <c r="B4637" s="316" t="s">
        <v>41932</v>
      </c>
      <c r="C4637" s="316" t="s">
        <v>35729</v>
      </c>
      <c r="D4637" s="591" t="s">
        <v>41933</v>
      </c>
    </row>
    <row r="4638" spans="1:4" x14ac:dyDescent="0.2">
      <c r="A4638" s="316">
        <v>7192</v>
      </c>
      <c r="B4638" s="316" t="s">
        <v>41934</v>
      </c>
      <c r="C4638" s="316" t="s">
        <v>35729</v>
      </c>
      <c r="D4638" s="591" t="s">
        <v>17792</v>
      </c>
    </row>
    <row r="4639" spans="1:4" x14ac:dyDescent="0.2">
      <c r="A4639" s="316">
        <v>7193</v>
      </c>
      <c r="B4639" s="316" t="s">
        <v>41935</v>
      </c>
      <c r="C4639" s="316" t="s">
        <v>35729</v>
      </c>
      <c r="D4639" s="591" t="s">
        <v>30440</v>
      </c>
    </row>
    <row r="4640" spans="1:4" x14ac:dyDescent="0.2">
      <c r="A4640" s="316">
        <v>7189</v>
      </c>
      <c r="B4640" s="316" t="s">
        <v>41936</v>
      </c>
      <c r="C4640" s="316" t="s">
        <v>35729</v>
      </c>
      <c r="D4640" s="591" t="s">
        <v>41937</v>
      </c>
    </row>
    <row r="4641" spans="1:4" x14ac:dyDescent="0.2">
      <c r="A4641" s="316">
        <v>7198</v>
      </c>
      <c r="B4641" s="316" t="s">
        <v>41938</v>
      </c>
      <c r="C4641" s="316" t="s">
        <v>35746</v>
      </c>
      <c r="D4641" s="591" t="s">
        <v>23753</v>
      </c>
    </row>
    <row r="4642" spans="1:4" x14ac:dyDescent="0.2">
      <c r="A4642" s="316">
        <v>34402</v>
      </c>
      <c r="B4642" s="316" t="s">
        <v>41938</v>
      </c>
      <c r="C4642" s="316" t="s">
        <v>35729</v>
      </c>
      <c r="D4642" s="591" t="s">
        <v>41939</v>
      </c>
    </row>
    <row r="4643" spans="1:4" x14ac:dyDescent="0.2">
      <c r="A4643" s="316">
        <v>7245</v>
      </c>
      <c r="B4643" s="316" t="s">
        <v>41940</v>
      </c>
      <c r="C4643" s="316" t="s">
        <v>35729</v>
      </c>
      <c r="D4643" s="591" t="s">
        <v>25061</v>
      </c>
    </row>
    <row r="4644" spans="1:4" x14ac:dyDescent="0.2">
      <c r="A4644" s="316">
        <v>34425</v>
      </c>
      <c r="B4644" s="316" t="s">
        <v>41941</v>
      </c>
      <c r="C4644" s="316" t="s">
        <v>35729</v>
      </c>
      <c r="D4644" s="591" t="s">
        <v>41942</v>
      </c>
    </row>
    <row r="4645" spans="1:4" x14ac:dyDescent="0.2">
      <c r="A4645" s="316">
        <v>7223</v>
      </c>
      <c r="B4645" s="316" t="s">
        <v>41943</v>
      </c>
      <c r="C4645" s="316" t="s">
        <v>35729</v>
      </c>
      <c r="D4645" s="591" t="s">
        <v>41944</v>
      </c>
    </row>
    <row r="4646" spans="1:4" x14ac:dyDescent="0.2">
      <c r="A4646" s="316">
        <v>7234</v>
      </c>
      <c r="B4646" s="316" t="s">
        <v>41945</v>
      </c>
      <c r="C4646" s="316" t="s">
        <v>35729</v>
      </c>
      <c r="D4646" s="591" t="s">
        <v>40446</v>
      </c>
    </row>
    <row r="4647" spans="1:4" x14ac:dyDescent="0.2">
      <c r="A4647" s="316">
        <v>7224</v>
      </c>
      <c r="B4647" s="316" t="s">
        <v>41946</v>
      </c>
      <c r="C4647" s="316" t="s">
        <v>35729</v>
      </c>
      <c r="D4647" s="591" t="s">
        <v>31745</v>
      </c>
    </row>
    <row r="4648" spans="1:4" x14ac:dyDescent="0.2">
      <c r="A4648" s="316">
        <v>7221</v>
      </c>
      <c r="B4648" s="316" t="s">
        <v>41947</v>
      </c>
      <c r="C4648" s="316" t="s">
        <v>35746</v>
      </c>
      <c r="D4648" s="591" t="s">
        <v>41948</v>
      </c>
    </row>
    <row r="4649" spans="1:4" x14ac:dyDescent="0.2">
      <c r="A4649" s="316">
        <v>7210</v>
      </c>
      <c r="B4649" s="316" t="s">
        <v>41947</v>
      </c>
      <c r="C4649" s="316" t="s">
        <v>35729</v>
      </c>
      <c r="D4649" s="591" t="s">
        <v>41949</v>
      </c>
    </row>
    <row r="4650" spans="1:4" x14ac:dyDescent="0.2">
      <c r="A4650" s="316">
        <v>7225</v>
      </c>
      <c r="B4650" s="316" t="s">
        <v>41950</v>
      </c>
      <c r="C4650" s="316" t="s">
        <v>35729</v>
      </c>
      <c r="D4650" s="591" t="s">
        <v>41951</v>
      </c>
    </row>
    <row r="4651" spans="1:4" x14ac:dyDescent="0.2">
      <c r="A4651" s="316">
        <v>7226</v>
      </c>
      <c r="B4651" s="316" t="s">
        <v>41952</v>
      </c>
      <c r="C4651" s="316" t="s">
        <v>35729</v>
      </c>
      <c r="D4651" s="591" t="s">
        <v>41953</v>
      </c>
    </row>
    <row r="4652" spans="1:4" x14ac:dyDescent="0.2">
      <c r="A4652" s="316">
        <v>7236</v>
      </c>
      <c r="B4652" s="316" t="s">
        <v>41954</v>
      </c>
      <c r="C4652" s="316" t="s">
        <v>35729</v>
      </c>
      <c r="D4652" s="591" t="s">
        <v>41955</v>
      </c>
    </row>
    <row r="4653" spans="1:4" x14ac:dyDescent="0.2">
      <c r="A4653" s="316">
        <v>7227</v>
      </c>
      <c r="B4653" s="316" t="s">
        <v>41956</v>
      </c>
      <c r="C4653" s="316" t="s">
        <v>35729</v>
      </c>
      <c r="D4653" s="591" t="s">
        <v>41957</v>
      </c>
    </row>
    <row r="4654" spans="1:4" x14ac:dyDescent="0.2">
      <c r="A4654" s="316">
        <v>7212</v>
      </c>
      <c r="B4654" s="316" t="s">
        <v>41958</v>
      </c>
      <c r="C4654" s="316" t="s">
        <v>35729</v>
      </c>
      <c r="D4654" s="591" t="s">
        <v>41959</v>
      </c>
    </row>
    <row r="4655" spans="1:4" x14ac:dyDescent="0.2">
      <c r="A4655" s="316">
        <v>7229</v>
      </c>
      <c r="B4655" s="316" t="s">
        <v>41960</v>
      </c>
      <c r="C4655" s="316" t="s">
        <v>35729</v>
      </c>
      <c r="D4655" s="591" t="s">
        <v>41961</v>
      </c>
    </row>
    <row r="4656" spans="1:4" x14ac:dyDescent="0.2">
      <c r="A4656" s="316">
        <v>7230</v>
      </c>
      <c r="B4656" s="316" t="s">
        <v>41962</v>
      </c>
      <c r="C4656" s="316" t="s">
        <v>35729</v>
      </c>
      <c r="D4656" s="591" t="s">
        <v>41963</v>
      </c>
    </row>
    <row r="4657" spans="1:4" x14ac:dyDescent="0.2">
      <c r="A4657" s="316">
        <v>7231</v>
      </c>
      <c r="B4657" s="316" t="s">
        <v>41964</v>
      </c>
      <c r="C4657" s="316" t="s">
        <v>35729</v>
      </c>
      <c r="D4657" s="591" t="s">
        <v>41965</v>
      </c>
    </row>
    <row r="4658" spans="1:4" x14ac:dyDescent="0.2">
      <c r="A4658" s="316">
        <v>7220</v>
      </c>
      <c r="B4658" s="316" t="s">
        <v>41966</v>
      </c>
      <c r="C4658" s="316" t="s">
        <v>35729</v>
      </c>
      <c r="D4658" s="591" t="s">
        <v>41967</v>
      </c>
    </row>
    <row r="4659" spans="1:4" x14ac:dyDescent="0.2">
      <c r="A4659" s="316">
        <v>34447</v>
      </c>
      <c r="B4659" s="316" t="s">
        <v>41968</v>
      </c>
      <c r="C4659" s="316" t="s">
        <v>35729</v>
      </c>
      <c r="D4659" s="591" t="s">
        <v>41969</v>
      </c>
    </row>
    <row r="4660" spans="1:4" x14ac:dyDescent="0.2">
      <c r="A4660" s="316">
        <v>7233</v>
      </c>
      <c r="B4660" s="316" t="s">
        <v>41970</v>
      </c>
      <c r="C4660" s="316" t="s">
        <v>35729</v>
      </c>
      <c r="D4660" s="591" t="s">
        <v>41971</v>
      </c>
    </row>
    <row r="4661" spans="1:4" x14ac:dyDescent="0.2">
      <c r="A4661" s="316">
        <v>42172</v>
      </c>
      <c r="B4661" s="316" t="s">
        <v>41972</v>
      </c>
      <c r="C4661" s="316" t="s">
        <v>35746</v>
      </c>
      <c r="D4661" s="591" t="s">
        <v>14120</v>
      </c>
    </row>
    <row r="4662" spans="1:4" x14ac:dyDescent="0.2">
      <c r="A4662" s="316">
        <v>39520</v>
      </c>
      <c r="B4662" s="316" t="s">
        <v>41973</v>
      </c>
      <c r="C4662" s="316" t="s">
        <v>35746</v>
      </c>
      <c r="D4662" s="591" t="s">
        <v>41974</v>
      </c>
    </row>
    <row r="4663" spans="1:4" x14ac:dyDescent="0.2">
      <c r="A4663" s="316">
        <v>39521</v>
      </c>
      <c r="B4663" s="316" t="s">
        <v>41975</v>
      </c>
      <c r="C4663" s="316" t="s">
        <v>35746</v>
      </c>
      <c r="D4663" s="591" t="s">
        <v>41976</v>
      </c>
    </row>
    <row r="4664" spans="1:4" x14ac:dyDescent="0.2">
      <c r="A4664" s="316">
        <v>39522</v>
      </c>
      <c r="B4664" s="316" t="s">
        <v>41977</v>
      </c>
      <c r="C4664" s="316" t="s">
        <v>35746</v>
      </c>
      <c r="D4664" s="591" t="s">
        <v>16944</v>
      </c>
    </row>
    <row r="4665" spans="1:4" x14ac:dyDescent="0.2">
      <c r="A4665" s="316">
        <v>7246</v>
      </c>
      <c r="B4665" s="316" t="s">
        <v>41978</v>
      </c>
      <c r="C4665" s="316" t="s">
        <v>35729</v>
      </c>
      <c r="D4665" s="591" t="s">
        <v>25102</v>
      </c>
    </row>
    <row r="4666" spans="1:4" x14ac:dyDescent="0.2">
      <c r="A4666" s="316">
        <v>12869</v>
      </c>
      <c r="B4666" s="316" t="s">
        <v>41979</v>
      </c>
      <c r="C4666" s="316" t="s">
        <v>35749</v>
      </c>
      <c r="D4666" s="591" t="s">
        <v>18318</v>
      </c>
    </row>
    <row r="4667" spans="1:4" x14ac:dyDescent="0.2">
      <c r="A4667" s="316">
        <v>41097</v>
      </c>
      <c r="B4667" s="316" t="s">
        <v>41980</v>
      </c>
      <c r="C4667" s="316" t="s">
        <v>35979</v>
      </c>
      <c r="D4667" s="591" t="s">
        <v>41981</v>
      </c>
    </row>
    <row r="4668" spans="1:4" x14ac:dyDescent="0.2">
      <c r="A4668" s="316">
        <v>1574</v>
      </c>
      <c r="B4668" s="316" t="s">
        <v>41982</v>
      </c>
      <c r="C4668" s="316" t="s">
        <v>35729</v>
      </c>
      <c r="D4668" s="591" t="s">
        <v>180</v>
      </c>
    </row>
    <row r="4669" spans="1:4" x14ac:dyDescent="0.2">
      <c r="A4669" s="316">
        <v>1581</v>
      </c>
      <c r="B4669" s="316" t="s">
        <v>41983</v>
      </c>
      <c r="C4669" s="316" t="s">
        <v>35729</v>
      </c>
      <c r="D4669" s="591" t="s">
        <v>1534</v>
      </c>
    </row>
    <row r="4670" spans="1:4" x14ac:dyDescent="0.2">
      <c r="A4670" s="316">
        <v>1575</v>
      </c>
      <c r="B4670" s="316" t="s">
        <v>41984</v>
      </c>
      <c r="C4670" s="316" t="s">
        <v>35729</v>
      </c>
      <c r="D4670" s="591" t="s">
        <v>2255</v>
      </c>
    </row>
    <row r="4671" spans="1:4" x14ac:dyDescent="0.2">
      <c r="A4671" s="316">
        <v>1570</v>
      </c>
      <c r="B4671" s="316" t="s">
        <v>41985</v>
      </c>
      <c r="C4671" s="316" t="s">
        <v>35729</v>
      </c>
      <c r="D4671" s="591" t="s">
        <v>364</v>
      </c>
    </row>
    <row r="4672" spans="1:4" x14ac:dyDescent="0.2">
      <c r="A4672" s="316">
        <v>1576</v>
      </c>
      <c r="B4672" s="316" t="s">
        <v>41986</v>
      </c>
      <c r="C4672" s="316" t="s">
        <v>35729</v>
      </c>
      <c r="D4672" s="591" t="s">
        <v>176</v>
      </c>
    </row>
    <row r="4673" spans="1:4" x14ac:dyDescent="0.2">
      <c r="A4673" s="316">
        <v>1577</v>
      </c>
      <c r="B4673" s="316" t="s">
        <v>41987</v>
      </c>
      <c r="C4673" s="316" t="s">
        <v>35729</v>
      </c>
      <c r="D4673" s="591" t="s">
        <v>2323</v>
      </c>
    </row>
    <row r="4674" spans="1:4" x14ac:dyDescent="0.2">
      <c r="A4674" s="316">
        <v>1571</v>
      </c>
      <c r="B4674" s="316" t="s">
        <v>41988</v>
      </c>
      <c r="C4674" s="316" t="s">
        <v>35729</v>
      </c>
      <c r="D4674" s="591" t="s">
        <v>368</v>
      </c>
    </row>
    <row r="4675" spans="1:4" x14ac:dyDescent="0.2">
      <c r="A4675" s="316">
        <v>1578</v>
      </c>
      <c r="B4675" s="316" t="s">
        <v>41989</v>
      </c>
      <c r="C4675" s="316" t="s">
        <v>35729</v>
      </c>
      <c r="D4675" s="591" t="s">
        <v>1093</v>
      </c>
    </row>
    <row r="4676" spans="1:4" x14ac:dyDescent="0.2">
      <c r="A4676" s="316">
        <v>1573</v>
      </c>
      <c r="B4676" s="316" t="s">
        <v>41990</v>
      </c>
      <c r="C4676" s="316" t="s">
        <v>35729</v>
      </c>
      <c r="D4676" s="591" t="s">
        <v>311</v>
      </c>
    </row>
    <row r="4677" spans="1:4" x14ac:dyDescent="0.2">
      <c r="A4677" s="316">
        <v>1579</v>
      </c>
      <c r="B4677" s="316" t="s">
        <v>41991</v>
      </c>
      <c r="C4677" s="316" t="s">
        <v>35729</v>
      </c>
      <c r="D4677" s="591" t="s">
        <v>16694</v>
      </c>
    </row>
    <row r="4678" spans="1:4" x14ac:dyDescent="0.2">
      <c r="A4678" s="316">
        <v>1580</v>
      </c>
      <c r="B4678" s="316" t="s">
        <v>41992</v>
      </c>
      <c r="C4678" s="316" t="s">
        <v>35729</v>
      </c>
      <c r="D4678" s="591" t="s">
        <v>2561</v>
      </c>
    </row>
    <row r="4679" spans="1:4" x14ac:dyDescent="0.2">
      <c r="A4679" s="316">
        <v>7571</v>
      </c>
      <c r="B4679" s="316" t="s">
        <v>41993</v>
      </c>
      <c r="C4679" s="316" t="s">
        <v>35729</v>
      </c>
      <c r="D4679" s="591" t="s">
        <v>3908</v>
      </c>
    </row>
    <row r="4680" spans="1:4" x14ac:dyDescent="0.2">
      <c r="A4680" s="316">
        <v>39321</v>
      </c>
      <c r="B4680" s="316" t="s">
        <v>41994</v>
      </c>
      <c r="C4680" s="316" t="s">
        <v>35729</v>
      </c>
      <c r="D4680" s="591" t="s">
        <v>41995</v>
      </c>
    </row>
    <row r="4681" spans="1:4" x14ac:dyDescent="0.2">
      <c r="A4681" s="316">
        <v>39319</v>
      </c>
      <c r="B4681" s="316" t="s">
        <v>41996</v>
      </c>
      <c r="C4681" s="316" t="s">
        <v>35729</v>
      </c>
      <c r="D4681" s="591" t="s">
        <v>3828</v>
      </c>
    </row>
    <row r="4682" spans="1:4" x14ac:dyDescent="0.2">
      <c r="A4682" s="316">
        <v>39320</v>
      </c>
      <c r="B4682" s="316" t="s">
        <v>41997</v>
      </c>
      <c r="C4682" s="316" t="s">
        <v>35729</v>
      </c>
      <c r="D4682" s="591" t="s">
        <v>17814</v>
      </c>
    </row>
    <row r="4683" spans="1:4" x14ac:dyDescent="0.2">
      <c r="A4683" s="316">
        <v>1591</v>
      </c>
      <c r="B4683" s="316" t="s">
        <v>41998</v>
      </c>
      <c r="C4683" s="316" t="s">
        <v>35729</v>
      </c>
      <c r="D4683" s="591" t="s">
        <v>1384</v>
      </c>
    </row>
    <row r="4684" spans="1:4" x14ac:dyDescent="0.2">
      <c r="A4684" s="316">
        <v>1547</v>
      </c>
      <c r="B4684" s="316" t="s">
        <v>41999</v>
      </c>
      <c r="C4684" s="316" t="s">
        <v>35729</v>
      </c>
      <c r="D4684" s="591" t="s">
        <v>42000</v>
      </c>
    </row>
    <row r="4685" spans="1:4" x14ac:dyDescent="0.2">
      <c r="A4685" s="316">
        <v>38196</v>
      </c>
      <c r="B4685" s="316" t="s">
        <v>42001</v>
      </c>
      <c r="C4685" s="316" t="s">
        <v>35729</v>
      </c>
      <c r="D4685" s="591" t="s">
        <v>1291</v>
      </c>
    </row>
    <row r="4686" spans="1:4" x14ac:dyDescent="0.2">
      <c r="A4686" s="316">
        <v>1543</v>
      </c>
      <c r="B4686" s="316" t="s">
        <v>42002</v>
      </c>
      <c r="C4686" s="316" t="s">
        <v>35729</v>
      </c>
      <c r="D4686" s="591" t="s">
        <v>18690</v>
      </c>
    </row>
    <row r="4687" spans="1:4" x14ac:dyDescent="0.2">
      <c r="A4687" s="316">
        <v>1585</v>
      </c>
      <c r="B4687" s="316" t="s">
        <v>42003</v>
      </c>
      <c r="C4687" s="316" t="s">
        <v>35729</v>
      </c>
      <c r="D4687" s="591" t="s">
        <v>1093</v>
      </c>
    </row>
    <row r="4688" spans="1:4" x14ac:dyDescent="0.2">
      <c r="A4688" s="316">
        <v>1593</v>
      </c>
      <c r="B4688" s="316" t="s">
        <v>42004</v>
      </c>
      <c r="C4688" s="316" t="s">
        <v>35729</v>
      </c>
      <c r="D4688" s="591" t="s">
        <v>581</v>
      </c>
    </row>
    <row r="4689" spans="1:4" x14ac:dyDescent="0.2">
      <c r="A4689" s="316">
        <v>11838</v>
      </c>
      <c r="B4689" s="316" t="s">
        <v>42005</v>
      </c>
      <c r="C4689" s="316" t="s">
        <v>35729</v>
      </c>
      <c r="D4689" s="591" t="s">
        <v>1545</v>
      </c>
    </row>
    <row r="4690" spans="1:4" x14ac:dyDescent="0.2">
      <c r="A4690" s="316">
        <v>1594</v>
      </c>
      <c r="B4690" s="316" t="s">
        <v>42006</v>
      </c>
      <c r="C4690" s="316" t="s">
        <v>35729</v>
      </c>
      <c r="D4690" s="591" t="s">
        <v>30391</v>
      </c>
    </row>
    <row r="4691" spans="1:4" x14ac:dyDescent="0.2">
      <c r="A4691" s="316">
        <v>1586</v>
      </c>
      <c r="B4691" s="316" t="s">
        <v>42007</v>
      </c>
      <c r="C4691" s="316" t="s">
        <v>35729</v>
      </c>
      <c r="D4691" s="591" t="s">
        <v>33203</v>
      </c>
    </row>
    <row r="4692" spans="1:4" x14ac:dyDescent="0.2">
      <c r="A4692" s="316">
        <v>11839</v>
      </c>
      <c r="B4692" s="316" t="s">
        <v>42008</v>
      </c>
      <c r="C4692" s="316" t="s">
        <v>35729</v>
      </c>
      <c r="D4692" s="591" t="s">
        <v>17698</v>
      </c>
    </row>
    <row r="4693" spans="1:4" x14ac:dyDescent="0.2">
      <c r="A4693" s="316">
        <v>1587</v>
      </c>
      <c r="B4693" s="316" t="s">
        <v>42009</v>
      </c>
      <c r="C4693" s="316" t="s">
        <v>35729</v>
      </c>
      <c r="D4693" s="591" t="s">
        <v>1269</v>
      </c>
    </row>
    <row r="4694" spans="1:4" x14ac:dyDescent="0.2">
      <c r="A4694" s="316">
        <v>1545</v>
      </c>
      <c r="B4694" s="316" t="s">
        <v>42010</v>
      </c>
      <c r="C4694" s="316" t="s">
        <v>35729</v>
      </c>
      <c r="D4694" s="591" t="s">
        <v>42011</v>
      </c>
    </row>
    <row r="4695" spans="1:4" x14ac:dyDescent="0.2">
      <c r="A4695" s="316">
        <v>1588</v>
      </c>
      <c r="B4695" s="316" t="s">
        <v>42012</v>
      </c>
      <c r="C4695" s="316" t="s">
        <v>35729</v>
      </c>
      <c r="D4695" s="591" t="s">
        <v>620</v>
      </c>
    </row>
    <row r="4696" spans="1:4" x14ac:dyDescent="0.2">
      <c r="A4696" s="316">
        <v>1535</v>
      </c>
      <c r="B4696" s="316" t="s">
        <v>42013</v>
      </c>
      <c r="C4696" s="316" t="s">
        <v>35729</v>
      </c>
      <c r="D4696" s="591" t="s">
        <v>411</v>
      </c>
    </row>
    <row r="4697" spans="1:4" x14ac:dyDescent="0.2">
      <c r="A4697" s="316">
        <v>1589</v>
      </c>
      <c r="B4697" s="316" t="s">
        <v>42014</v>
      </c>
      <c r="C4697" s="316" t="s">
        <v>35729</v>
      </c>
      <c r="D4697" s="591" t="s">
        <v>2461</v>
      </c>
    </row>
    <row r="4698" spans="1:4" x14ac:dyDescent="0.2">
      <c r="A4698" s="316">
        <v>1546</v>
      </c>
      <c r="B4698" s="316" t="s">
        <v>42015</v>
      </c>
      <c r="C4698" s="316" t="s">
        <v>35729</v>
      </c>
      <c r="D4698" s="591" t="s">
        <v>25473</v>
      </c>
    </row>
    <row r="4699" spans="1:4" x14ac:dyDescent="0.2">
      <c r="A4699" s="316">
        <v>1590</v>
      </c>
      <c r="B4699" s="316" t="s">
        <v>42016</v>
      </c>
      <c r="C4699" s="316" t="s">
        <v>35729</v>
      </c>
      <c r="D4699" s="591" t="s">
        <v>4752</v>
      </c>
    </row>
    <row r="4700" spans="1:4" x14ac:dyDescent="0.2">
      <c r="A4700" s="316">
        <v>1542</v>
      </c>
      <c r="B4700" s="316" t="s">
        <v>42017</v>
      </c>
      <c r="C4700" s="316" t="s">
        <v>35729</v>
      </c>
      <c r="D4700" s="591" t="s">
        <v>30212</v>
      </c>
    </row>
    <row r="4701" spans="1:4" x14ac:dyDescent="0.2">
      <c r="A4701" s="316">
        <v>38415</v>
      </c>
      <c r="B4701" s="316" t="s">
        <v>42018</v>
      </c>
      <c r="C4701" s="316" t="s">
        <v>35729</v>
      </c>
      <c r="D4701" s="591" t="s">
        <v>42019</v>
      </c>
    </row>
    <row r="4702" spans="1:4" x14ac:dyDescent="0.2">
      <c r="A4702" s="316">
        <v>38414</v>
      </c>
      <c r="B4702" s="316" t="s">
        <v>42020</v>
      </c>
      <c r="C4702" s="316" t="s">
        <v>35729</v>
      </c>
      <c r="D4702" s="591" t="s">
        <v>42021</v>
      </c>
    </row>
    <row r="4703" spans="1:4" x14ac:dyDescent="0.2">
      <c r="A4703" s="316">
        <v>38128</v>
      </c>
      <c r="B4703" s="316" t="s">
        <v>42022</v>
      </c>
      <c r="C4703" s="316" t="s">
        <v>35818</v>
      </c>
      <c r="D4703" s="591" t="s">
        <v>168</v>
      </c>
    </row>
    <row r="4704" spans="1:4" x14ac:dyDescent="0.2">
      <c r="A4704" s="316">
        <v>7253</v>
      </c>
      <c r="B4704" s="316" t="s">
        <v>42023</v>
      </c>
      <c r="C4704" s="316" t="s">
        <v>35975</v>
      </c>
      <c r="D4704" s="591" t="s">
        <v>42024</v>
      </c>
    </row>
    <row r="4705" spans="1:4" x14ac:dyDescent="0.2">
      <c r="A4705" s="316">
        <v>4806</v>
      </c>
      <c r="B4705" s="316" t="s">
        <v>42025</v>
      </c>
      <c r="C4705" s="316" t="s">
        <v>35763</v>
      </c>
      <c r="D4705" s="591" t="s">
        <v>635</v>
      </c>
    </row>
    <row r="4706" spans="1:4" x14ac:dyDescent="0.2">
      <c r="A4706" s="316">
        <v>34401</v>
      </c>
      <c r="B4706" s="316" t="s">
        <v>42026</v>
      </c>
      <c r="C4706" s="316" t="s">
        <v>35729</v>
      </c>
      <c r="D4706" s="591" t="s">
        <v>1188</v>
      </c>
    </row>
    <row r="4707" spans="1:4" x14ac:dyDescent="0.2">
      <c r="A4707" s="316">
        <v>7258</v>
      </c>
      <c r="B4707" s="316" t="s">
        <v>42027</v>
      </c>
      <c r="C4707" s="316" t="s">
        <v>35729</v>
      </c>
      <c r="D4707" s="591" t="s">
        <v>198</v>
      </c>
    </row>
    <row r="4708" spans="1:4" x14ac:dyDescent="0.2">
      <c r="A4708" s="316">
        <v>7260</v>
      </c>
      <c r="B4708" s="316" t="s">
        <v>42028</v>
      </c>
      <c r="C4708" s="316" t="s">
        <v>35729</v>
      </c>
      <c r="D4708" s="591" t="s">
        <v>301</v>
      </c>
    </row>
    <row r="4709" spans="1:4" x14ac:dyDescent="0.2">
      <c r="A4709" s="316">
        <v>7256</v>
      </c>
      <c r="B4709" s="316" t="s">
        <v>42029</v>
      </c>
      <c r="C4709" s="316" t="s">
        <v>35729</v>
      </c>
      <c r="D4709" s="591" t="s">
        <v>327</v>
      </c>
    </row>
    <row r="4710" spans="1:4" x14ac:dyDescent="0.2">
      <c r="A4710" s="316">
        <v>34400</v>
      </c>
      <c r="B4710" s="316" t="s">
        <v>42030</v>
      </c>
      <c r="C4710" s="316" t="s">
        <v>35729</v>
      </c>
      <c r="D4710" s="591" t="s">
        <v>424</v>
      </c>
    </row>
    <row r="4711" spans="1:4" x14ac:dyDescent="0.2">
      <c r="A4711" s="316">
        <v>10617</v>
      </c>
      <c r="B4711" s="316" t="s">
        <v>42031</v>
      </c>
      <c r="C4711" s="316" t="s">
        <v>35729</v>
      </c>
      <c r="D4711" s="591" t="s">
        <v>13732</v>
      </c>
    </row>
    <row r="4712" spans="1:4" x14ac:dyDescent="0.2">
      <c r="A4712" s="316">
        <v>7274</v>
      </c>
      <c r="B4712" s="316" t="s">
        <v>42032</v>
      </c>
      <c r="C4712" s="316" t="s">
        <v>35729</v>
      </c>
      <c r="D4712" s="591" t="s">
        <v>4824</v>
      </c>
    </row>
    <row r="4713" spans="1:4" x14ac:dyDescent="0.2">
      <c r="A4713" s="316">
        <v>11663</v>
      </c>
      <c r="B4713" s="316" t="s">
        <v>42033</v>
      </c>
      <c r="C4713" s="316" t="s">
        <v>35729</v>
      </c>
      <c r="D4713" s="591" t="s">
        <v>42034</v>
      </c>
    </row>
    <row r="4714" spans="1:4" x14ac:dyDescent="0.2">
      <c r="A4714" s="316">
        <v>38121</v>
      </c>
      <c r="B4714" s="316" t="s">
        <v>42035</v>
      </c>
      <c r="C4714" s="316" t="s">
        <v>35820</v>
      </c>
      <c r="D4714" s="591" t="s">
        <v>688</v>
      </c>
    </row>
    <row r="4715" spans="1:4" x14ac:dyDescent="0.2">
      <c r="A4715" s="316">
        <v>7343</v>
      </c>
      <c r="B4715" s="316" t="s">
        <v>42036</v>
      </c>
      <c r="C4715" s="316" t="s">
        <v>35820</v>
      </c>
      <c r="D4715" s="591" t="s">
        <v>42037</v>
      </c>
    </row>
    <row r="4716" spans="1:4" x14ac:dyDescent="0.2">
      <c r="A4716" s="316">
        <v>7287</v>
      </c>
      <c r="B4716" s="316" t="s">
        <v>42038</v>
      </c>
      <c r="C4716" s="316" t="s">
        <v>38881</v>
      </c>
      <c r="D4716" s="591" t="s">
        <v>42039</v>
      </c>
    </row>
    <row r="4717" spans="1:4" x14ac:dyDescent="0.2">
      <c r="A4717" s="316">
        <v>7350</v>
      </c>
      <c r="B4717" s="316" t="s">
        <v>42040</v>
      </c>
      <c r="C4717" s="316" t="s">
        <v>35820</v>
      </c>
      <c r="D4717" s="591" t="s">
        <v>1319</v>
      </c>
    </row>
    <row r="4718" spans="1:4" x14ac:dyDescent="0.2">
      <c r="A4718" s="316">
        <v>7348</v>
      </c>
      <c r="B4718" s="316" t="s">
        <v>42041</v>
      </c>
      <c r="C4718" s="316" t="s">
        <v>35820</v>
      </c>
      <c r="D4718" s="591" t="s">
        <v>969</v>
      </c>
    </row>
    <row r="4719" spans="1:4" x14ac:dyDescent="0.2">
      <c r="A4719" s="316">
        <v>7347</v>
      </c>
      <c r="B4719" s="316" t="s">
        <v>42041</v>
      </c>
      <c r="C4719" s="316" t="s">
        <v>38881</v>
      </c>
      <c r="D4719" s="591" t="s">
        <v>17488</v>
      </c>
    </row>
    <row r="4720" spans="1:4" x14ac:dyDescent="0.2">
      <c r="A4720" s="316">
        <v>7355</v>
      </c>
      <c r="B4720" s="316" t="s">
        <v>42042</v>
      </c>
      <c r="C4720" s="316" t="s">
        <v>38881</v>
      </c>
      <c r="D4720" s="591" t="s">
        <v>42043</v>
      </c>
    </row>
    <row r="4721" spans="1:4" x14ac:dyDescent="0.2">
      <c r="A4721" s="316">
        <v>7356</v>
      </c>
      <c r="B4721" s="316" t="s">
        <v>42044</v>
      </c>
      <c r="C4721" s="316" t="s">
        <v>35820</v>
      </c>
      <c r="D4721" s="591" t="s">
        <v>1464</v>
      </c>
    </row>
    <row r="4722" spans="1:4" x14ac:dyDescent="0.2">
      <c r="A4722" s="316">
        <v>7313</v>
      </c>
      <c r="B4722" s="316" t="s">
        <v>42045</v>
      </c>
      <c r="C4722" s="316" t="s">
        <v>35820</v>
      </c>
      <c r="D4722" s="591" t="s">
        <v>1453</v>
      </c>
    </row>
    <row r="4723" spans="1:4" x14ac:dyDescent="0.2">
      <c r="A4723" s="316">
        <v>7319</v>
      </c>
      <c r="B4723" s="316" t="s">
        <v>42046</v>
      </c>
      <c r="C4723" s="316" t="s">
        <v>35820</v>
      </c>
      <c r="D4723" s="591" t="s">
        <v>557</v>
      </c>
    </row>
    <row r="4724" spans="1:4" x14ac:dyDescent="0.2">
      <c r="A4724" s="316">
        <v>38119</v>
      </c>
      <c r="B4724" s="316" t="s">
        <v>42047</v>
      </c>
      <c r="C4724" s="316" t="s">
        <v>35820</v>
      </c>
      <c r="D4724" s="591" t="s">
        <v>42048</v>
      </c>
    </row>
    <row r="4725" spans="1:4" x14ac:dyDescent="0.2">
      <c r="A4725" s="316">
        <v>7314</v>
      </c>
      <c r="B4725" s="316" t="s">
        <v>42049</v>
      </c>
      <c r="C4725" s="316" t="s">
        <v>35820</v>
      </c>
      <c r="D4725" s="591" t="s">
        <v>42050</v>
      </c>
    </row>
    <row r="4726" spans="1:4" x14ac:dyDescent="0.2">
      <c r="A4726" s="316">
        <v>38131</v>
      </c>
      <c r="B4726" s="316" t="s">
        <v>42051</v>
      </c>
      <c r="C4726" s="316" t="s">
        <v>35820</v>
      </c>
      <c r="D4726" s="591" t="s">
        <v>42052</v>
      </c>
    </row>
    <row r="4727" spans="1:4" x14ac:dyDescent="0.2">
      <c r="A4727" s="316">
        <v>7304</v>
      </c>
      <c r="B4727" s="316" t="s">
        <v>42053</v>
      </c>
      <c r="C4727" s="316" t="s">
        <v>35820</v>
      </c>
      <c r="D4727" s="591" t="s">
        <v>25490</v>
      </c>
    </row>
    <row r="4728" spans="1:4" x14ac:dyDescent="0.2">
      <c r="A4728" s="316">
        <v>7293</v>
      </c>
      <c r="B4728" s="316" t="s">
        <v>42054</v>
      </c>
      <c r="C4728" s="316" t="s">
        <v>35820</v>
      </c>
      <c r="D4728" s="591" t="s">
        <v>38126</v>
      </c>
    </row>
    <row r="4729" spans="1:4" x14ac:dyDescent="0.2">
      <c r="A4729" s="316">
        <v>7311</v>
      </c>
      <c r="B4729" s="316" t="s">
        <v>42055</v>
      </c>
      <c r="C4729" s="316" t="s">
        <v>35820</v>
      </c>
      <c r="D4729" s="591" t="s">
        <v>30924</v>
      </c>
    </row>
    <row r="4730" spans="1:4" x14ac:dyDescent="0.2">
      <c r="A4730" s="316">
        <v>7292</v>
      </c>
      <c r="B4730" s="316" t="s">
        <v>42056</v>
      </c>
      <c r="C4730" s="316" t="s">
        <v>35820</v>
      </c>
      <c r="D4730" s="591" t="s">
        <v>771</v>
      </c>
    </row>
    <row r="4731" spans="1:4" x14ac:dyDescent="0.2">
      <c r="A4731" s="316">
        <v>7288</v>
      </c>
      <c r="B4731" s="316" t="s">
        <v>42057</v>
      </c>
      <c r="C4731" s="316" t="s">
        <v>35820</v>
      </c>
      <c r="D4731" s="591" t="s">
        <v>34121</v>
      </c>
    </row>
    <row r="4732" spans="1:4" x14ac:dyDescent="0.2">
      <c r="A4732" s="316">
        <v>35693</v>
      </c>
      <c r="B4732" s="316" t="s">
        <v>42058</v>
      </c>
      <c r="C4732" s="316" t="s">
        <v>35820</v>
      </c>
      <c r="D4732" s="591" t="s">
        <v>449</v>
      </c>
    </row>
    <row r="4733" spans="1:4" x14ac:dyDescent="0.2">
      <c r="A4733" s="316">
        <v>35692</v>
      </c>
      <c r="B4733" s="316" t="s">
        <v>42059</v>
      </c>
      <c r="C4733" s="316" t="s">
        <v>35820</v>
      </c>
      <c r="D4733" s="591" t="s">
        <v>13871</v>
      </c>
    </row>
    <row r="4734" spans="1:4" x14ac:dyDescent="0.2">
      <c r="A4734" s="316">
        <v>7344</v>
      </c>
      <c r="B4734" s="316" t="s">
        <v>42060</v>
      </c>
      <c r="C4734" s="316" t="s">
        <v>38881</v>
      </c>
      <c r="D4734" s="591" t="s">
        <v>13914</v>
      </c>
    </row>
    <row r="4735" spans="1:4" x14ac:dyDescent="0.2">
      <c r="A4735" s="316">
        <v>7345</v>
      </c>
      <c r="B4735" s="316" t="s">
        <v>42061</v>
      </c>
      <c r="C4735" s="316" t="s">
        <v>35820</v>
      </c>
      <c r="D4735" s="591" t="s">
        <v>26345</v>
      </c>
    </row>
    <row r="4736" spans="1:4" x14ac:dyDescent="0.2">
      <c r="A4736" s="316">
        <v>35691</v>
      </c>
      <c r="B4736" s="316" t="s">
        <v>42062</v>
      </c>
      <c r="C4736" s="316" t="s">
        <v>35820</v>
      </c>
      <c r="D4736" s="591" t="s">
        <v>25179</v>
      </c>
    </row>
    <row r="4737" spans="1:4" x14ac:dyDescent="0.2">
      <c r="A4737" s="316">
        <v>7342</v>
      </c>
      <c r="B4737" s="316" t="s">
        <v>42063</v>
      </c>
      <c r="C4737" s="316" t="s">
        <v>35818</v>
      </c>
      <c r="D4737" s="591" t="s">
        <v>1441</v>
      </c>
    </row>
    <row r="4738" spans="1:4" x14ac:dyDescent="0.2">
      <c r="A4738" s="316">
        <v>7306</v>
      </c>
      <c r="B4738" s="316" t="s">
        <v>42064</v>
      </c>
      <c r="C4738" s="316" t="s">
        <v>35820</v>
      </c>
      <c r="D4738" s="591" t="s">
        <v>14192</v>
      </c>
    </row>
    <row r="4739" spans="1:4" x14ac:dyDescent="0.2">
      <c r="A4739" s="316">
        <v>154</v>
      </c>
      <c r="B4739" s="316" t="s">
        <v>42065</v>
      </c>
      <c r="C4739" s="316" t="s">
        <v>35820</v>
      </c>
      <c r="D4739" s="591" t="s">
        <v>42066</v>
      </c>
    </row>
    <row r="4740" spans="1:4" x14ac:dyDescent="0.2">
      <c r="A4740" s="316">
        <v>7338</v>
      </c>
      <c r="B4740" s="316" t="s">
        <v>42067</v>
      </c>
      <c r="C4740" s="316" t="s">
        <v>35818</v>
      </c>
      <c r="D4740" s="591" t="s">
        <v>25003</v>
      </c>
    </row>
    <row r="4741" spans="1:4" x14ac:dyDescent="0.2">
      <c r="A4741" s="316">
        <v>39574</v>
      </c>
      <c r="B4741" s="316" t="s">
        <v>42068</v>
      </c>
      <c r="C4741" s="316" t="s">
        <v>35729</v>
      </c>
      <c r="D4741" s="591" t="s">
        <v>860</v>
      </c>
    </row>
    <row r="4742" spans="1:4" x14ac:dyDescent="0.2">
      <c r="A4742" s="316">
        <v>11060</v>
      </c>
      <c r="B4742" s="316" t="s">
        <v>42069</v>
      </c>
      <c r="C4742" s="316" t="s">
        <v>35729</v>
      </c>
      <c r="D4742" s="591" t="s">
        <v>13915</v>
      </c>
    </row>
    <row r="4743" spans="1:4" x14ac:dyDescent="0.2">
      <c r="A4743" s="316">
        <v>37401</v>
      </c>
      <c r="B4743" s="316" t="s">
        <v>42070</v>
      </c>
      <c r="C4743" s="316" t="s">
        <v>35729</v>
      </c>
      <c r="D4743" s="591" t="s">
        <v>17484</v>
      </c>
    </row>
    <row r="4744" spans="1:4" x14ac:dyDescent="0.2">
      <c r="A4744" s="316">
        <v>7525</v>
      </c>
      <c r="B4744" s="316" t="s">
        <v>42071</v>
      </c>
      <c r="C4744" s="316" t="s">
        <v>35729</v>
      </c>
      <c r="D4744" s="591" t="s">
        <v>13506</v>
      </c>
    </row>
    <row r="4745" spans="1:4" x14ac:dyDescent="0.2">
      <c r="A4745" s="316">
        <v>7524</v>
      </c>
      <c r="B4745" s="316" t="s">
        <v>42072</v>
      </c>
      <c r="C4745" s="316" t="s">
        <v>35729</v>
      </c>
      <c r="D4745" s="591" t="s">
        <v>42073</v>
      </c>
    </row>
    <row r="4746" spans="1:4" x14ac:dyDescent="0.2">
      <c r="A4746" s="316">
        <v>38105</v>
      </c>
      <c r="B4746" s="316" t="s">
        <v>42074</v>
      </c>
      <c r="C4746" s="316" t="s">
        <v>35729</v>
      </c>
      <c r="D4746" s="591" t="s">
        <v>18085</v>
      </c>
    </row>
    <row r="4747" spans="1:4" x14ac:dyDescent="0.2">
      <c r="A4747" s="316">
        <v>38084</v>
      </c>
      <c r="B4747" s="316" t="s">
        <v>42075</v>
      </c>
      <c r="C4747" s="316" t="s">
        <v>35729</v>
      </c>
      <c r="D4747" s="591" t="s">
        <v>25519</v>
      </c>
    </row>
    <row r="4748" spans="1:4" x14ac:dyDescent="0.2">
      <c r="A4748" s="316">
        <v>38103</v>
      </c>
      <c r="B4748" s="316" t="s">
        <v>42076</v>
      </c>
      <c r="C4748" s="316" t="s">
        <v>35729</v>
      </c>
      <c r="D4748" s="591" t="s">
        <v>5129</v>
      </c>
    </row>
    <row r="4749" spans="1:4" x14ac:dyDescent="0.2">
      <c r="A4749" s="316">
        <v>38082</v>
      </c>
      <c r="B4749" s="316" t="s">
        <v>42077</v>
      </c>
      <c r="C4749" s="316" t="s">
        <v>35729</v>
      </c>
      <c r="D4749" s="591" t="s">
        <v>20568</v>
      </c>
    </row>
    <row r="4750" spans="1:4" x14ac:dyDescent="0.2">
      <c r="A4750" s="316">
        <v>38104</v>
      </c>
      <c r="B4750" s="316" t="s">
        <v>42078</v>
      </c>
      <c r="C4750" s="316" t="s">
        <v>35729</v>
      </c>
      <c r="D4750" s="591" t="s">
        <v>4140</v>
      </c>
    </row>
    <row r="4751" spans="1:4" x14ac:dyDescent="0.2">
      <c r="A4751" s="316">
        <v>38083</v>
      </c>
      <c r="B4751" s="316" t="s">
        <v>42079</v>
      </c>
      <c r="C4751" s="316" t="s">
        <v>35729</v>
      </c>
      <c r="D4751" s="591" t="s">
        <v>22951</v>
      </c>
    </row>
    <row r="4752" spans="1:4" x14ac:dyDescent="0.2">
      <c r="A4752" s="316">
        <v>38101</v>
      </c>
      <c r="B4752" s="316" t="s">
        <v>42080</v>
      </c>
      <c r="C4752" s="316" t="s">
        <v>35729</v>
      </c>
      <c r="D4752" s="591" t="s">
        <v>3892</v>
      </c>
    </row>
    <row r="4753" spans="1:4" x14ac:dyDescent="0.2">
      <c r="A4753" s="316">
        <v>7528</v>
      </c>
      <c r="B4753" s="316" t="s">
        <v>42081</v>
      </c>
      <c r="C4753" s="316" t="s">
        <v>35729</v>
      </c>
      <c r="D4753" s="591" t="s">
        <v>928</v>
      </c>
    </row>
    <row r="4754" spans="1:4" x14ac:dyDescent="0.2">
      <c r="A4754" s="316">
        <v>12147</v>
      </c>
      <c r="B4754" s="316" t="s">
        <v>42082</v>
      </c>
      <c r="C4754" s="316" t="s">
        <v>35729</v>
      </c>
      <c r="D4754" s="591" t="s">
        <v>13464</v>
      </c>
    </row>
    <row r="4755" spans="1:4" x14ac:dyDescent="0.2">
      <c r="A4755" s="316">
        <v>38075</v>
      </c>
      <c r="B4755" s="316" t="s">
        <v>42083</v>
      </c>
      <c r="C4755" s="316" t="s">
        <v>35729</v>
      </c>
      <c r="D4755" s="591" t="s">
        <v>17704</v>
      </c>
    </row>
    <row r="4756" spans="1:4" x14ac:dyDescent="0.2">
      <c r="A4756" s="316">
        <v>38102</v>
      </c>
      <c r="B4756" s="316" t="s">
        <v>42084</v>
      </c>
      <c r="C4756" s="316" t="s">
        <v>35729</v>
      </c>
      <c r="D4756" s="591" t="s">
        <v>41115</v>
      </c>
    </row>
    <row r="4757" spans="1:4" x14ac:dyDescent="0.2">
      <c r="A4757" s="316">
        <v>38076</v>
      </c>
      <c r="B4757" s="316" t="s">
        <v>42085</v>
      </c>
      <c r="C4757" s="316" t="s">
        <v>35729</v>
      </c>
      <c r="D4757" s="591" t="s">
        <v>40984</v>
      </c>
    </row>
    <row r="4758" spans="1:4" x14ac:dyDescent="0.2">
      <c r="A4758" s="316">
        <v>7592</v>
      </c>
      <c r="B4758" s="316" t="s">
        <v>42086</v>
      </c>
      <c r="C4758" s="316" t="s">
        <v>35749</v>
      </c>
      <c r="D4758" s="591" t="s">
        <v>17827</v>
      </c>
    </row>
    <row r="4759" spans="1:4" x14ac:dyDescent="0.2">
      <c r="A4759" s="316">
        <v>40820</v>
      </c>
      <c r="B4759" s="316" t="s">
        <v>42087</v>
      </c>
      <c r="C4759" s="316" t="s">
        <v>35979</v>
      </c>
      <c r="D4759" s="591" t="s">
        <v>42088</v>
      </c>
    </row>
    <row r="4760" spans="1:4" x14ac:dyDescent="0.2">
      <c r="A4760" s="316">
        <v>11762</v>
      </c>
      <c r="B4760" s="316" t="s">
        <v>42089</v>
      </c>
      <c r="C4760" s="316" t="s">
        <v>35729</v>
      </c>
      <c r="D4760" s="591" t="s">
        <v>42090</v>
      </c>
    </row>
    <row r="4761" spans="1:4" x14ac:dyDescent="0.2">
      <c r="A4761" s="316">
        <v>13418</v>
      </c>
      <c r="B4761" s="316" t="s">
        <v>42091</v>
      </c>
      <c r="C4761" s="316" t="s">
        <v>35729</v>
      </c>
      <c r="D4761" s="591" t="s">
        <v>735</v>
      </c>
    </row>
    <row r="4762" spans="1:4" x14ac:dyDescent="0.2">
      <c r="A4762" s="316">
        <v>13984</v>
      </c>
      <c r="B4762" s="316" t="s">
        <v>42092</v>
      </c>
      <c r="C4762" s="316" t="s">
        <v>35729</v>
      </c>
      <c r="D4762" s="591" t="s">
        <v>42093</v>
      </c>
    </row>
    <row r="4763" spans="1:4" x14ac:dyDescent="0.2">
      <c r="A4763" s="316">
        <v>11772</v>
      </c>
      <c r="B4763" s="316" t="s">
        <v>42094</v>
      </c>
      <c r="C4763" s="316" t="s">
        <v>35729</v>
      </c>
      <c r="D4763" s="591" t="s">
        <v>42095</v>
      </c>
    </row>
    <row r="4764" spans="1:4" x14ac:dyDescent="0.2">
      <c r="A4764" s="316">
        <v>36795</v>
      </c>
      <c r="B4764" s="316" t="s">
        <v>42096</v>
      </c>
      <c r="C4764" s="316" t="s">
        <v>35729</v>
      </c>
      <c r="D4764" s="591" t="s">
        <v>42097</v>
      </c>
    </row>
    <row r="4765" spans="1:4" x14ac:dyDescent="0.2">
      <c r="A4765" s="316">
        <v>36796</v>
      </c>
      <c r="B4765" s="316" t="s">
        <v>42098</v>
      </c>
      <c r="C4765" s="316" t="s">
        <v>35729</v>
      </c>
      <c r="D4765" s="591" t="s">
        <v>42099</v>
      </c>
    </row>
    <row r="4766" spans="1:4" x14ac:dyDescent="0.2">
      <c r="A4766" s="316">
        <v>36791</v>
      </c>
      <c r="B4766" s="316" t="s">
        <v>42100</v>
      </c>
      <c r="C4766" s="316" t="s">
        <v>35729</v>
      </c>
      <c r="D4766" s="591" t="s">
        <v>42101</v>
      </c>
    </row>
    <row r="4767" spans="1:4" x14ac:dyDescent="0.2">
      <c r="A4767" s="316">
        <v>13415</v>
      </c>
      <c r="B4767" s="316" t="s">
        <v>42102</v>
      </c>
      <c r="C4767" s="316" t="s">
        <v>35729</v>
      </c>
      <c r="D4767" s="591" t="s">
        <v>18971</v>
      </c>
    </row>
    <row r="4768" spans="1:4" x14ac:dyDescent="0.2">
      <c r="A4768" s="316">
        <v>36792</v>
      </c>
      <c r="B4768" s="316" t="s">
        <v>42103</v>
      </c>
      <c r="C4768" s="316" t="s">
        <v>35729</v>
      </c>
      <c r="D4768" s="591" t="s">
        <v>42104</v>
      </c>
    </row>
    <row r="4769" spans="1:4" x14ac:dyDescent="0.2">
      <c r="A4769" s="316">
        <v>11773</v>
      </c>
      <c r="B4769" s="316" t="s">
        <v>42105</v>
      </c>
      <c r="C4769" s="316" t="s">
        <v>35729</v>
      </c>
      <c r="D4769" s="591" t="s">
        <v>31029</v>
      </c>
    </row>
    <row r="4770" spans="1:4" x14ac:dyDescent="0.2">
      <c r="A4770" s="316">
        <v>11775</v>
      </c>
      <c r="B4770" s="316" t="s">
        <v>42106</v>
      </c>
      <c r="C4770" s="316" t="s">
        <v>35729</v>
      </c>
      <c r="D4770" s="591" t="s">
        <v>42107</v>
      </c>
    </row>
    <row r="4771" spans="1:4" x14ac:dyDescent="0.2">
      <c r="A4771" s="316">
        <v>13983</v>
      </c>
      <c r="B4771" s="316" t="s">
        <v>42108</v>
      </c>
      <c r="C4771" s="316" t="s">
        <v>35729</v>
      </c>
      <c r="D4771" s="591" t="s">
        <v>1218</v>
      </c>
    </row>
    <row r="4772" spans="1:4" x14ac:dyDescent="0.2">
      <c r="A4772" s="316">
        <v>13416</v>
      </c>
      <c r="B4772" s="316" t="s">
        <v>42109</v>
      </c>
      <c r="C4772" s="316" t="s">
        <v>35729</v>
      </c>
      <c r="D4772" s="591" t="s">
        <v>42110</v>
      </c>
    </row>
    <row r="4773" spans="1:4" x14ac:dyDescent="0.2">
      <c r="A4773" s="316">
        <v>13417</v>
      </c>
      <c r="B4773" s="316" t="s">
        <v>42111</v>
      </c>
      <c r="C4773" s="316" t="s">
        <v>35729</v>
      </c>
      <c r="D4773" s="591" t="s">
        <v>612</v>
      </c>
    </row>
    <row r="4774" spans="1:4" x14ac:dyDescent="0.2">
      <c r="A4774" s="316">
        <v>7604</v>
      </c>
      <c r="B4774" s="316" t="s">
        <v>42112</v>
      </c>
      <c r="C4774" s="316" t="s">
        <v>35729</v>
      </c>
      <c r="D4774" s="591" t="s">
        <v>37595</v>
      </c>
    </row>
    <row r="4775" spans="1:4" x14ac:dyDescent="0.2">
      <c r="A4775" s="316">
        <v>11763</v>
      </c>
      <c r="B4775" s="316" t="s">
        <v>42113</v>
      </c>
      <c r="C4775" s="316" t="s">
        <v>35729</v>
      </c>
      <c r="D4775" s="591" t="s">
        <v>14569</v>
      </c>
    </row>
    <row r="4776" spans="1:4" x14ac:dyDescent="0.2">
      <c r="A4776" s="316">
        <v>11764</v>
      </c>
      <c r="B4776" s="316" t="s">
        <v>42114</v>
      </c>
      <c r="C4776" s="316" t="s">
        <v>35729</v>
      </c>
      <c r="D4776" s="591" t="s">
        <v>14780</v>
      </c>
    </row>
    <row r="4777" spans="1:4" x14ac:dyDescent="0.2">
      <c r="A4777" s="316">
        <v>11829</v>
      </c>
      <c r="B4777" s="316" t="s">
        <v>42115</v>
      </c>
      <c r="C4777" s="316" t="s">
        <v>35729</v>
      </c>
      <c r="D4777" s="591" t="s">
        <v>989</v>
      </c>
    </row>
    <row r="4778" spans="1:4" x14ac:dyDescent="0.2">
      <c r="A4778" s="316">
        <v>11825</v>
      </c>
      <c r="B4778" s="316" t="s">
        <v>42116</v>
      </c>
      <c r="C4778" s="316" t="s">
        <v>35729</v>
      </c>
      <c r="D4778" s="591" t="s">
        <v>14482</v>
      </c>
    </row>
    <row r="4779" spans="1:4" x14ac:dyDescent="0.2">
      <c r="A4779" s="316">
        <v>11767</v>
      </c>
      <c r="B4779" s="316" t="s">
        <v>42117</v>
      </c>
      <c r="C4779" s="316" t="s">
        <v>35729</v>
      </c>
      <c r="D4779" s="591" t="s">
        <v>25233</v>
      </c>
    </row>
    <row r="4780" spans="1:4" x14ac:dyDescent="0.2">
      <c r="A4780" s="316">
        <v>11830</v>
      </c>
      <c r="B4780" s="316" t="s">
        <v>42118</v>
      </c>
      <c r="C4780" s="316" t="s">
        <v>35729</v>
      </c>
      <c r="D4780" s="591" t="s">
        <v>1365</v>
      </c>
    </row>
    <row r="4781" spans="1:4" x14ac:dyDescent="0.2">
      <c r="A4781" s="316">
        <v>11766</v>
      </c>
      <c r="B4781" s="316" t="s">
        <v>42119</v>
      </c>
      <c r="C4781" s="316" t="s">
        <v>35729</v>
      </c>
      <c r="D4781" s="591" t="s">
        <v>13403</v>
      </c>
    </row>
    <row r="4782" spans="1:4" x14ac:dyDescent="0.2">
      <c r="A4782" s="316">
        <v>11765</v>
      </c>
      <c r="B4782" s="316" t="s">
        <v>42120</v>
      </c>
      <c r="C4782" s="316" t="s">
        <v>35729</v>
      </c>
      <c r="D4782" s="591" t="s">
        <v>2087</v>
      </c>
    </row>
    <row r="4783" spans="1:4" x14ac:dyDescent="0.2">
      <c r="A4783" s="316">
        <v>11824</v>
      </c>
      <c r="B4783" s="316" t="s">
        <v>42121</v>
      </c>
      <c r="C4783" s="316" t="s">
        <v>35729</v>
      </c>
      <c r="D4783" s="591" t="s">
        <v>25238</v>
      </c>
    </row>
    <row r="4784" spans="1:4" x14ac:dyDescent="0.2">
      <c r="A4784" s="316">
        <v>11777</v>
      </c>
      <c r="B4784" s="316" t="s">
        <v>42122</v>
      </c>
      <c r="C4784" s="316" t="s">
        <v>35729</v>
      </c>
      <c r="D4784" s="591" t="s">
        <v>42123</v>
      </c>
    </row>
    <row r="4785" spans="1:4" x14ac:dyDescent="0.2">
      <c r="A4785" s="316">
        <v>7602</v>
      </c>
      <c r="B4785" s="316" t="s">
        <v>42124</v>
      </c>
      <c r="C4785" s="316" t="s">
        <v>35729</v>
      </c>
      <c r="D4785" s="591" t="s">
        <v>265</v>
      </c>
    </row>
    <row r="4786" spans="1:4" x14ac:dyDescent="0.2">
      <c r="A4786" s="316">
        <v>7603</v>
      </c>
      <c r="B4786" s="316" t="s">
        <v>42125</v>
      </c>
      <c r="C4786" s="316" t="s">
        <v>35729</v>
      </c>
      <c r="D4786" s="591" t="s">
        <v>5763</v>
      </c>
    </row>
    <row r="4787" spans="1:4" x14ac:dyDescent="0.2">
      <c r="A4787" s="316">
        <v>11826</v>
      </c>
      <c r="B4787" s="316" t="s">
        <v>42126</v>
      </c>
      <c r="C4787" s="316" t="s">
        <v>35729</v>
      </c>
      <c r="D4787" s="591" t="s">
        <v>1419</v>
      </c>
    </row>
    <row r="4788" spans="1:4" x14ac:dyDescent="0.2">
      <c r="A4788" s="316">
        <v>7606</v>
      </c>
      <c r="B4788" s="316" t="s">
        <v>42127</v>
      </c>
      <c r="C4788" s="316" t="s">
        <v>35729</v>
      </c>
      <c r="D4788" s="591" t="s">
        <v>3455</v>
      </c>
    </row>
    <row r="4789" spans="1:4" x14ac:dyDescent="0.2">
      <c r="A4789" s="316">
        <v>40329</v>
      </c>
      <c r="B4789" s="316" t="s">
        <v>42128</v>
      </c>
      <c r="C4789" s="316" t="s">
        <v>35729</v>
      </c>
      <c r="D4789" s="591" t="s">
        <v>465</v>
      </c>
    </row>
    <row r="4790" spans="1:4" x14ac:dyDescent="0.2">
      <c r="A4790" s="316">
        <v>11823</v>
      </c>
      <c r="B4790" s="316" t="s">
        <v>42129</v>
      </c>
      <c r="C4790" s="316" t="s">
        <v>35729</v>
      </c>
      <c r="D4790" s="591" t="s">
        <v>14554</v>
      </c>
    </row>
    <row r="4791" spans="1:4" x14ac:dyDescent="0.2">
      <c r="A4791" s="316">
        <v>11822</v>
      </c>
      <c r="B4791" s="316" t="s">
        <v>42130</v>
      </c>
      <c r="C4791" s="316" t="s">
        <v>35729</v>
      </c>
      <c r="D4791" s="591" t="s">
        <v>14136</v>
      </c>
    </row>
    <row r="4792" spans="1:4" x14ac:dyDescent="0.2">
      <c r="A4792" s="316">
        <v>11831</v>
      </c>
      <c r="B4792" s="316" t="s">
        <v>42131</v>
      </c>
      <c r="C4792" s="316" t="s">
        <v>35729</v>
      </c>
      <c r="D4792" s="591" t="s">
        <v>13650</v>
      </c>
    </row>
    <row r="4793" spans="1:4" x14ac:dyDescent="0.2">
      <c r="A4793" s="316">
        <v>7613</v>
      </c>
      <c r="B4793" s="316" t="s">
        <v>42132</v>
      </c>
      <c r="C4793" s="316" t="s">
        <v>35729</v>
      </c>
      <c r="D4793" s="591" t="s">
        <v>42133</v>
      </c>
    </row>
    <row r="4794" spans="1:4" x14ac:dyDescent="0.2">
      <c r="A4794" s="316">
        <v>7619</v>
      </c>
      <c r="B4794" s="316" t="s">
        <v>42134</v>
      </c>
      <c r="C4794" s="316" t="s">
        <v>35729</v>
      </c>
      <c r="D4794" s="591" t="s">
        <v>42135</v>
      </c>
    </row>
    <row r="4795" spans="1:4" x14ac:dyDescent="0.2">
      <c r="A4795" s="316">
        <v>12076</v>
      </c>
      <c r="B4795" s="316" t="s">
        <v>42136</v>
      </c>
      <c r="C4795" s="316" t="s">
        <v>35729</v>
      </c>
      <c r="D4795" s="591" t="s">
        <v>42137</v>
      </c>
    </row>
    <row r="4796" spans="1:4" x14ac:dyDescent="0.2">
      <c r="A4796" s="316">
        <v>7614</v>
      </c>
      <c r="B4796" s="316" t="s">
        <v>42138</v>
      </c>
      <c r="C4796" s="316" t="s">
        <v>35729</v>
      </c>
      <c r="D4796" s="591" t="s">
        <v>42139</v>
      </c>
    </row>
    <row r="4797" spans="1:4" x14ac:dyDescent="0.2">
      <c r="A4797" s="316">
        <v>7618</v>
      </c>
      <c r="B4797" s="316" t="s">
        <v>42140</v>
      </c>
      <c r="C4797" s="316" t="s">
        <v>35729</v>
      </c>
      <c r="D4797" s="591" t="s">
        <v>42141</v>
      </c>
    </row>
    <row r="4798" spans="1:4" x14ac:dyDescent="0.2">
      <c r="A4798" s="316">
        <v>7620</v>
      </c>
      <c r="B4798" s="316" t="s">
        <v>42142</v>
      </c>
      <c r="C4798" s="316" t="s">
        <v>35729</v>
      </c>
      <c r="D4798" s="591" t="s">
        <v>42143</v>
      </c>
    </row>
    <row r="4799" spans="1:4" x14ac:dyDescent="0.2">
      <c r="A4799" s="316">
        <v>7610</v>
      </c>
      <c r="B4799" s="316" t="s">
        <v>42144</v>
      </c>
      <c r="C4799" s="316" t="s">
        <v>35729</v>
      </c>
      <c r="D4799" s="591" t="s">
        <v>42145</v>
      </c>
    </row>
    <row r="4800" spans="1:4" x14ac:dyDescent="0.2">
      <c r="A4800" s="316">
        <v>7615</v>
      </c>
      <c r="B4800" s="316" t="s">
        <v>42146</v>
      </c>
      <c r="C4800" s="316" t="s">
        <v>35729</v>
      </c>
      <c r="D4800" s="591" t="s">
        <v>42147</v>
      </c>
    </row>
    <row r="4801" spans="1:4" x14ac:dyDescent="0.2">
      <c r="A4801" s="316">
        <v>7617</v>
      </c>
      <c r="B4801" s="316" t="s">
        <v>42148</v>
      </c>
      <c r="C4801" s="316" t="s">
        <v>35729</v>
      </c>
      <c r="D4801" s="591" t="s">
        <v>42149</v>
      </c>
    </row>
    <row r="4802" spans="1:4" x14ac:dyDescent="0.2">
      <c r="A4802" s="316">
        <v>7616</v>
      </c>
      <c r="B4802" s="316" t="s">
        <v>42150</v>
      </c>
      <c r="C4802" s="316" t="s">
        <v>35729</v>
      </c>
      <c r="D4802" s="591" t="s">
        <v>42151</v>
      </c>
    </row>
    <row r="4803" spans="1:4" x14ac:dyDescent="0.2">
      <c r="A4803" s="316">
        <v>7611</v>
      </c>
      <c r="B4803" s="316" t="s">
        <v>42152</v>
      </c>
      <c r="C4803" s="316" t="s">
        <v>35729</v>
      </c>
      <c r="D4803" s="591" t="s">
        <v>42153</v>
      </c>
    </row>
    <row r="4804" spans="1:4" x14ac:dyDescent="0.2">
      <c r="A4804" s="316">
        <v>7612</v>
      </c>
      <c r="B4804" s="316" t="s">
        <v>42154</v>
      </c>
      <c r="C4804" s="316" t="s">
        <v>35729</v>
      </c>
      <c r="D4804" s="591" t="s">
        <v>42155</v>
      </c>
    </row>
    <row r="4805" spans="1:4" x14ac:dyDescent="0.2">
      <c r="A4805" s="316">
        <v>37371</v>
      </c>
      <c r="B4805" s="316" t="s">
        <v>42156</v>
      </c>
      <c r="C4805" s="316" t="s">
        <v>35749</v>
      </c>
      <c r="D4805" s="591" t="s">
        <v>318</v>
      </c>
    </row>
    <row r="4806" spans="1:4" x14ac:dyDescent="0.2">
      <c r="A4806" s="316">
        <v>40861</v>
      </c>
      <c r="B4806" s="316" t="s">
        <v>42157</v>
      </c>
      <c r="C4806" s="316" t="s">
        <v>35979</v>
      </c>
      <c r="D4806" s="591" t="s">
        <v>14140</v>
      </c>
    </row>
    <row r="4807" spans="1:4" x14ac:dyDescent="0.2">
      <c r="A4807" s="316">
        <v>36510</v>
      </c>
      <c r="B4807" s="316" t="s">
        <v>42158</v>
      </c>
      <c r="C4807" s="316" t="s">
        <v>35729</v>
      </c>
      <c r="D4807" s="591" t="s">
        <v>42159</v>
      </c>
    </row>
    <row r="4808" spans="1:4" x14ac:dyDescent="0.2">
      <c r="A4808" s="316">
        <v>25020</v>
      </c>
      <c r="B4808" s="316" t="s">
        <v>42160</v>
      </c>
      <c r="C4808" s="316" t="s">
        <v>35729</v>
      </c>
      <c r="D4808" s="591" t="s">
        <v>42161</v>
      </c>
    </row>
    <row r="4809" spans="1:4" x14ac:dyDescent="0.2">
      <c r="A4809" s="316">
        <v>7622</v>
      </c>
      <c r="B4809" s="316" t="s">
        <v>42162</v>
      </c>
      <c r="C4809" s="316" t="s">
        <v>35729</v>
      </c>
      <c r="D4809" s="591" t="s">
        <v>42163</v>
      </c>
    </row>
    <row r="4810" spans="1:4" x14ac:dyDescent="0.2">
      <c r="A4810" s="316">
        <v>7624</v>
      </c>
      <c r="B4810" s="316" t="s">
        <v>42164</v>
      </c>
      <c r="C4810" s="316" t="s">
        <v>35729</v>
      </c>
      <c r="D4810" s="591" t="s">
        <v>1474</v>
      </c>
    </row>
    <row r="4811" spans="1:4" x14ac:dyDescent="0.2">
      <c r="A4811" s="316">
        <v>7625</v>
      </c>
      <c r="B4811" s="316" t="s">
        <v>42165</v>
      </c>
      <c r="C4811" s="316" t="s">
        <v>35729</v>
      </c>
      <c r="D4811" s="591" t="s">
        <v>42166</v>
      </c>
    </row>
    <row r="4812" spans="1:4" x14ac:dyDescent="0.2">
      <c r="A4812" s="316">
        <v>7623</v>
      </c>
      <c r="B4812" s="316" t="s">
        <v>42167</v>
      </c>
      <c r="C4812" s="316" t="s">
        <v>35729</v>
      </c>
      <c r="D4812" s="591" t="s">
        <v>42161</v>
      </c>
    </row>
    <row r="4813" spans="1:4" x14ac:dyDescent="0.2">
      <c r="A4813" s="316">
        <v>36508</v>
      </c>
      <c r="B4813" s="316" t="s">
        <v>42168</v>
      </c>
      <c r="C4813" s="316" t="s">
        <v>35729</v>
      </c>
      <c r="D4813" s="591" t="s">
        <v>42169</v>
      </c>
    </row>
    <row r="4814" spans="1:4" x14ac:dyDescent="0.2">
      <c r="A4814" s="316">
        <v>36509</v>
      </c>
      <c r="B4814" s="316" t="s">
        <v>42170</v>
      </c>
      <c r="C4814" s="316" t="s">
        <v>35729</v>
      </c>
      <c r="D4814" s="591" t="s">
        <v>42171</v>
      </c>
    </row>
    <row r="4815" spans="1:4" x14ac:dyDescent="0.2">
      <c r="A4815" s="316">
        <v>13238</v>
      </c>
      <c r="B4815" s="316" t="s">
        <v>42172</v>
      </c>
      <c r="C4815" s="316" t="s">
        <v>35729</v>
      </c>
      <c r="D4815" s="591" t="s">
        <v>42173</v>
      </c>
    </row>
    <row r="4816" spans="1:4" x14ac:dyDescent="0.2">
      <c r="A4816" s="316">
        <v>36511</v>
      </c>
      <c r="B4816" s="316" t="s">
        <v>42174</v>
      </c>
      <c r="C4816" s="316" t="s">
        <v>35729</v>
      </c>
      <c r="D4816" s="591" t="s">
        <v>42175</v>
      </c>
    </row>
    <row r="4817" spans="1:4" x14ac:dyDescent="0.2">
      <c r="A4817" s="316">
        <v>36515</v>
      </c>
      <c r="B4817" s="316" t="s">
        <v>42176</v>
      </c>
      <c r="C4817" s="316" t="s">
        <v>35729</v>
      </c>
      <c r="D4817" s="591" t="s">
        <v>42177</v>
      </c>
    </row>
    <row r="4818" spans="1:4" x14ac:dyDescent="0.2">
      <c r="A4818" s="316">
        <v>10598</v>
      </c>
      <c r="B4818" s="316" t="s">
        <v>42178</v>
      </c>
      <c r="C4818" s="316" t="s">
        <v>35729</v>
      </c>
      <c r="D4818" s="591" t="s">
        <v>42179</v>
      </c>
    </row>
    <row r="4819" spans="1:4" x14ac:dyDescent="0.2">
      <c r="A4819" s="316">
        <v>7640</v>
      </c>
      <c r="B4819" s="316" t="s">
        <v>42180</v>
      </c>
      <c r="C4819" s="316" t="s">
        <v>35729</v>
      </c>
      <c r="D4819" s="591" t="s">
        <v>42181</v>
      </c>
    </row>
    <row r="4820" spans="1:4" x14ac:dyDescent="0.2">
      <c r="A4820" s="316">
        <v>36513</v>
      </c>
      <c r="B4820" s="316" t="s">
        <v>42182</v>
      </c>
      <c r="C4820" s="316" t="s">
        <v>35729</v>
      </c>
      <c r="D4820" s="591" t="s">
        <v>42183</v>
      </c>
    </row>
    <row r="4821" spans="1:4" x14ac:dyDescent="0.2">
      <c r="A4821" s="316">
        <v>36514</v>
      </c>
      <c r="B4821" s="316" t="s">
        <v>42184</v>
      </c>
      <c r="C4821" s="316" t="s">
        <v>35729</v>
      </c>
      <c r="D4821" s="591" t="s">
        <v>42185</v>
      </c>
    </row>
    <row r="4822" spans="1:4" x14ac:dyDescent="0.2">
      <c r="A4822" s="316">
        <v>36149</v>
      </c>
      <c r="B4822" s="316" t="s">
        <v>42186</v>
      </c>
      <c r="C4822" s="316" t="s">
        <v>35729</v>
      </c>
      <c r="D4822" s="591" t="s">
        <v>42187</v>
      </c>
    </row>
    <row r="4823" spans="1:4" x14ac:dyDescent="0.2">
      <c r="A4823" s="316">
        <v>43066</v>
      </c>
      <c r="B4823" s="316" t="s">
        <v>42188</v>
      </c>
      <c r="C4823" s="316" t="s">
        <v>35763</v>
      </c>
      <c r="D4823" s="591" t="s">
        <v>1337</v>
      </c>
    </row>
    <row r="4824" spans="1:4" x14ac:dyDescent="0.2">
      <c r="A4824" s="316">
        <v>11581</v>
      </c>
      <c r="B4824" s="316" t="s">
        <v>42189</v>
      </c>
      <c r="C4824" s="316" t="s">
        <v>35763</v>
      </c>
      <c r="D4824" s="591" t="s">
        <v>17209</v>
      </c>
    </row>
    <row r="4825" spans="1:4" x14ac:dyDescent="0.2">
      <c r="A4825" s="316">
        <v>11580</v>
      </c>
      <c r="B4825" s="316" t="s">
        <v>42190</v>
      </c>
      <c r="C4825" s="316" t="s">
        <v>35763</v>
      </c>
      <c r="D4825" s="591" t="s">
        <v>14816</v>
      </c>
    </row>
    <row r="4826" spans="1:4" x14ac:dyDescent="0.2">
      <c r="A4826" s="316">
        <v>38177</v>
      </c>
      <c r="B4826" s="316" t="s">
        <v>42191</v>
      </c>
      <c r="C4826" s="316" t="s">
        <v>35729</v>
      </c>
      <c r="D4826" s="591" t="s">
        <v>3904</v>
      </c>
    </row>
    <row r="4827" spans="1:4" x14ac:dyDescent="0.2">
      <c r="A4827" s="316">
        <v>10743</v>
      </c>
      <c r="B4827" s="316" t="s">
        <v>42192</v>
      </c>
      <c r="C4827" s="316" t="s">
        <v>35729</v>
      </c>
      <c r="D4827" s="591" t="s">
        <v>42193</v>
      </c>
    </row>
    <row r="4828" spans="1:4" x14ac:dyDescent="0.2">
      <c r="A4828" s="316">
        <v>39848</v>
      </c>
      <c r="B4828" s="316" t="s">
        <v>42194</v>
      </c>
      <c r="C4828" s="316" t="s">
        <v>35763</v>
      </c>
      <c r="D4828" s="591" t="s">
        <v>196</v>
      </c>
    </row>
    <row r="4829" spans="1:4" x14ac:dyDescent="0.2">
      <c r="A4829" s="316">
        <v>20999</v>
      </c>
      <c r="B4829" s="316" t="s">
        <v>42195</v>
      </c>
      <c r="C4829" s="316" t="s">
        <v>35763</v>
      </c>
      <c r="D4829" s="591" t="s">
        <v>4148</v>
      </c>
    </row>
    <row r="4830" spans="1:4" x14ac:dyDescent="0.2">
      <c r="A4830" s="316">
        <v>21001</v>
      </c>
      <c r="B4830" s="316" t="s">
        <v>42196</v>
      </c>
      <c r="C4830" s="316" t="s">
        <v>35763</v>
      </c>
      <c r="D4830" s="591" t="s">
        <v>27014</v>
      </c>
    </row>
    <row r="4831" spans="1:4" x14ac:dyDescent="0.2">
      <c r="A4831" s="316">
        <v>21003</v>
      </c>
      <c r="B4831" s="316" t="s">
        <v>42197</v>
      </c>
      <c r="C4831" s="316" t="s">
        <v>35763</v>
      </c>
      <c r="D4831" s="591" t="s">
        <v>42198</v>
      </c>
    </row>
    <row r="4832" spans="1:4" x14ac:dyDescent="0.2">
      <c r="A4832" s="316">
        <v>21006</v>
      </c>
      <c r="B4832" s="316" t="s">
        <v>42199</v>
      </c>
      <c r="C4832" s="316" t="s">
        <v>35763</v>
      </c>
      <c r="D4832" s="591" t="s">
        <v>42200</v>
      </c>
    </row>
    <row r="4833" spans="1:4" x14ac:dyDescent="0.2">
      <c r="A4833" s="316">
        <v>21019</v>
      </c>
      <c r="B4833" s="316" t="s">
        <v>42201</v>
      </c>
      <c r="C4833" s="316" t="s">
        <v>35763</v>
      </c>
      <c r="D4833" s="591" t="s">
        <v>17995</v>
      </c>
    </row>
    <row r="4834" spans="1:4" x14ac:dyDescent="0.2">
      <c r="A4834" s="316">
        <v>21021</v>
      </c>
      <c r="B4834" s="316" t="s">
        <v>42202</v>
      </c>
      <c r="C4834" s="316" t="s">
        <v>35763</v>
      </c>
      <c r="D4834" s="591" t="s">
        <v>14578</v>
      </c>
    </row>
    <row r="4835" spans="1:4" x14ac:dyDescent="0.2">
      <c r="A4835" s="316">
        <v>21024</v>
      </c>
      <c r="B4835" s="316" t="s">
        <v>42203</v>
      </c>
      <c r="C4835" s="316" t="s">
        <v>35763</v>
      </c>
      <c r="D4835" s="591" t="s">
        <v>39482</v>
      </c>
    </row>
    <row r="4836" spans="1:4" x14ac:dyDescent="0.2">
      <c r="A4836" s="316">
        <v>40624</v>
      </c>
      <c r="B4836" s="316" t="s">
        <v>42204</v>
      </c>
      <c r="C4836" s="316" t="s">
        <v>35763</v>
      </c>
      <c r="D4836" s="591" t="s">
        <v>42205</v>
      </c>
    </row>
    <row r="4837" spans="1:4" x14ac:dyDescent="0.2">
      <c r="A4837" s="316">
        <v>13127</v>
      </c>
      <c r="B4837" s="316" t="s">
        <v>42206</v>
      </c>
      <c r="C4837" s="316" t="s">
        <v>35763</v>
      </c>
      <c r="D4837" s="591" t="s">
        <v>42207</v>
      </c>
    </row>
    <row r="4838" spans="1:4" x14ac:dyDescent="0.2">
      <c r="A4838" s="316">
        <v>13137</v>
      </c>
      <c r="B4838" s="316" t="s">
        <v>42208</v>
      </c>
      <c r="C4838" s="316" t="s">
        <v>35763</v>
      </c>
      <c r="D4838" s="591" t="s">
        <v>1325</v>
      </c>
    </row>
    <row r="4839" spans="1:4" x14ac:dyDescent="0.2">
      <c r="A4839" s="316">
        <v>20989</v>
      </c>
      <c r="B4839" s="316" t="s">
        <v>42209</v>
      </c>
      <c r="C4839" s="316" t="s">
        <v>35763</v>
      </c>
      <c r="D4839" s="591" t="s">
        <v>42210</v>
      </c>
    </row>
    <row r="4840" spans="1:4" x14ac:dyDescent="0.2">
      <c r="A4840" s="316">
        <v>21147</v>
      </c>
      <c r="B4840" s="316" t="s">
        <v>42211</v>
      </c>
      <c r="C4840" s="316" t="s">
        <v>35763</v>
      </c>
      <c r="D4840" s="591" t="s">
        <v>32164</v>
      </c>
    </row>
    <row r="4841" spans="1:4" x14ac:dyDescent="0.2">
      <c r="A4841" s="316">
        <v>21148</v>
      </c>
      <c r="B4841" s="316" t="s">
        <v>42212</v>
      </c>
      <c r="C4841" s="316" t="s">
        <v>35763</v>
      </c>
      <c r="D4841" s="591" t="s">
        <v>42213</v>
      </c>
    </row>
    <row r="4842" spans="1:4" x14ac:dyDescent="0.2">
      <c r="A4842" s="316">
        <v>20984</v>
      </c>
      <c r="B4842" s="316" t="s">
        <v>42214</v>
      </c>
      <c r="C4842" s="316" t="s">
        <v>35763</v>
      </c>
      <c r="D4842" s="591" t="s">
        <v>42215</v>
      </c>
    </row>
    <row r="4843" spans="1:4" x14ac:dyDescent="0.2">
      <c r="A4843" s="316">
        <v>13042</v>
      </c>
      <c r="B4843" s="316" t="s">
        <v>42216</v>
      </c>
      <c r="C4843" s="316" t="s">
        <v>35763</v>
      </c>
      <c r="D4843" s="591" t="s">
        <v>42217</v>
      </c>
    </row>
    <row r="4844" spans="1:4" x14ac:dyDescent="0.2">
      <c r="A4844" s="316">
        <v>21150</v>
      </c>
      <c r="B4844" s="316" t="s">
        <v>42218</v>
      </c>
      <c r="C4844" s="316" t="s">
        <v>35763</v>
      </c>
      <c r="D4844" s="591" t="s">
        <v>42219</v>
      </c>
    </row>
    <row r="4845" spans="1:4" x14ac:dyDescent="0.2">
      <c r="A4845" s="316">
        <v>13141</v>
      </c>
      <c r="B4845" s="316" t="s">
        <v>42220</v>
      </c>
      <c r="C4845" s="316" t="s">
        <v>35763</v>
      </c>
      <c r="D4845" s="591" t="s">
        <v>16855</v>
      </c>
    </row>
    <row r="4846" spans="1:4" x14ac:dyDescent="0.2">
      <c r="A4846" s="316">
        <v>21151</v>
      </c>
      <c r="B4846" s="316" t="s">
        <v>42221</v>
      </c>
      <c r="C4846" s="316" t="s">
        <v>35763</v>
      </c>
      <c r="D4846" s="591" t="s">
        <v>42222</v>
      </c>
    </row>
    <row r="4847" spans="1:4" x14ac:dyDescent="0.2">
      <c r="A4847" s="316">
        <v>13142</v>
      </c>
      <c r="B4847" s="316" t="s">
        <v>42223</v>
      </c>
      <c r="C4847" s="316" t="s">
        <v>35763</v>
      </c>
      <c r="D4847" s="591" t="s">
        <v>42224</v>
      </c>
    </row>
    <row r="4848" spans="1:4" x14ac:dyDescent="0.2">
      <c r="A4848" s="316">
        <v>20994</v>
      </c>
      <c r="B4848" s="316" t="s">
        <v>42225</v>
      </c>
      <c r="C4848" s="316" t="s">
        <v>35763</v>
      </c>
      <c r="D4848" s="591" t="s">
        <v>42226</v>
      </c>
    </row>
    <row r="4849" spans="1:4" x14ac:dyDescent="0.2">
      <c r="A4849" s="316">
        <v>7672</v>
      </c>
      <c r="B4849" s="316" t="s">
        <v>42227</v>
      </c>
      <c r="C4849" s="316" t="s">
        <v>35763</v>
      </c>
      <c r="D4849" s="591" t="s">
        <v>42228</v>
      </c>
    </row>
    <row r="4850" spans="1:4" x14ac:dyDescent="0.2">
      <c r="A4850" s="316">
        <v>20995</v>
      </c>
      <c r="B4850" s="316" t="s">
        <v>42229</v>
      </c>
      <c r="C4850" s="316" t="s">
        <v>35763</v>
      </c>
      <c r="D4850" s="591" t="s">
        <v>42230</v>
      </c>
    </row>
    <row r="4851" spans="1:4" x14ac:dyDescent="0.2">
      <c r="A4851" s="316">
        <v>7690</v>
      </c>
      <c r="B4851" s="316" t="s">
        <v>42231</v>
      </c>
      <c r="C4851" s="316" t="s">
        <v>35763</v>
      </c>
      <c r="D4851" s="591" t="s">
        <v>42232</v>
      </c>
    </row>
    <row r="4852" spans="1:4" x14ac:dyDescent="0.2">
      <c r="A4852" s="316">
        <v>20980</v>
      </c>
      <c r="B4852" s="316" t="s">
        <v>42233</v>
      </c>
      <c r="C4852" s="316" t="s">
        <v>35763</v>
      </c>
      <c r="D4852" s="591" t="s">
        <v>42234</v>
      </c>
    </row>
    <row r="4853" spans="1:4" x14ac:dyDescent="0.2">
      <c r="A4853" s="316">
        <v>7661</v>
      </c>
      <c r="B4853" s="316" t="s">
        <v>42235</v>
      </c>
      <c r="C4853" s="316" t="s">
        <v>35763</v>
      </c>
      <c r="D4853" s="591" t="s">
        <v>42236</v>
      </c>
    </row>
    <row r="4854" spans="1:4" x14ac:dyDescent="0.2">
      <c r="A4854" s="316">
        <v>21016</v>
      </c>
      <c r="B4854" s="316" t="s">
        <v>42237</v>
      </c>
      <c r="C4854" s="316" t="s">
        <v>35763</v>
      </c>
      <c r="D4854" s="591" t="s">
        <v>42238</v>
      </c>
    </row>
    <row r="4855" spans="1:4" x14ac:dyDescent="0.2">
      <c r="A4855" s="316">
        <v>21008</v>
      </c>
      <c r="B4855" s="316" t="s">
        <v>42239</v>
      </c>
      <c r="C4855" s="316" t="s">
        <v>35763</v>
      </c>
      <c r="D4855" s="591" t="s">
        <v>3931</v>
      </c>
    </row>
    <row r="4856" spans="1:4" x14ac:dyDescent="0.2">
      <c r="A4856" s="316">
        <v>21009</v>
      </c>
      <c r="B4856" s="316" t="s">
        <v>42240</v>
      </c>
      <c r="C4856" s="316" t="s">
        <v>35763</v>
      </c>
      <c r="D4856" s="591" t="s">
        <v>42241</v>
      </c>
    </row>
    <row r="4857" spans="1:4" x14ac:dyDescent="0.2">
      <c r="A4857" s="316">
        <v>21010</v>
      </c>
      <c r="B4857" s="316" t="s">
        <v>42242</v>
      </c>
      <c r="C4857" s="316" t="s">
        <v>35763</v>
      </c>
      <c r="D4857" s="591" t="s">
        <v>42243</v>
      </c>
    </row>
    <row r="4858" spans="1:4" x14ac:dyDescent="0.2">
      <c r="A4858" s="316">
        <v>21011</v>
      </c>
      <c r="B4858" s="316" t="s">
        <v>42244</v>
      </c>
      <c r="C4858" s="316" t="s">
        <v>35763</v>
      </c>
      <c r="D4858" s="591" t="s">
        <v>42245</v>
      </c>
    </row>
    <row r="4859" spans="1:4" x14ac:dyDescent="0.2">
      <c r="A4859" s="316">
        <v>21012</v>
      </c>
      <c r="B4859" s="316" t="s">
        <v>42246</v>
      </c>
      <c r="C4859" s="316" t="s">
        <v>35763</v>
      </c>
      <c r="D4859" s="591" t="s">
        <v>4246</v>
      </c>
    </row>
    <row r="4860" spans="1:4" x14ac:dyDescent="0.2">
      <c r="A4860" s="316">
        <v>21013</v>
      </c>
      <c r="B4860" s="316" t="s">
        <v>42247</v>
      </c>
      <c r="C4860" s="316" t="s">
        <v>35763</v>
      </c>
      <c r="D4860" s="591" t="s">
        <v>14030</v>
      </c>
    </row>
    <row r="4861" spans="1:4" x14ac:dyDescent="0.2">
      <c r="A4861" s="316">
        <v>21014</v>
      </c>
      <c r="B4861" s="316" t="s">
        <v>42248</v>
      </c>
      <c r="C4861" s="316" t="s">
        <v>35763</v>
      </c>
      <c r="D4861" s="591" t="s">
        <v>14713</v>
      </c>
    </row>
    <row r="4862" spans="1:4" x14ac:dyDescent="0.2">
      <c r="A4862" s="316">
        <v>21015</v>
      </c>
      <c r="B4862" s="316" t="s">
        <v>42249</v>
      </c>
      <c r="C4862" s="316" t="s">
        <v>35763</v>
      </c>
      <c r="D4862" s="591" t="s">
        <v>22610</v>
      </c>
    </row>
    <row r="4863" spans="1:4" x14ac:dyDescent="0.2">
      <c r="A4863" s="316">
        <v>7697</v>
      </c>
      <c r="B4863" s="316" t="s">
        <v>42250</v>
      </c>
      <c r="C4863" s="316" t="s">
        <v>35763</v>
      </c>
      <c r="D4863" s="591" t="s">
        <v>30965</v>
      </c>
    </row>
    <row r="4864" spans="1:4" x14ac:dyDescent="0.2">
      <c r="A4864" s="316">
        <v>7698</v>
      </c>
      <c r="B4864" s="316" t="s">
        <v>42251</v>
      </c>
      <c r="C4864" s="316" t="s">
        <v>35763</v>
      </c>
      <c r="D4864" s="591" t="s">
        <v>4987</v>
      </c>
    </row>
    <row r="4865" spans="1:4" x14ac:dyDescent="0.2">
      <c r="A4865" s="316">
        <v>7691</v>
      </c>
      <c r="B4865" s="316" t="s">
        <v>42252</v>
      </c>
      <c r="C4865" s="316" t="s">
        <v>35763</v>
      </c>
      <c r="D4865" s="591" t="s">
        <v>13854</v>
      </c>
    </row>
    <row r="4866" spans="1:4" x14ac:dyDescent="0.2">
      <c r="A4866" s="316">
        <v>40626</v>
      </c>
      <c r="B4866" s="316" t="s">
        <v>42253</v>
      </c>
      <c r="C4866" s="316" t="s">
        <v>35763</v>
      </c>
      <c r="D4866" s="591" t="s">
        <v>34465</v>
      </c>
    </row>
    <row r="4867" spans="1:4" x14ac:dyDescent="0.2">
      <c r="A4867" s="316">
        <v>7701</v>
      </c>
      <c r="B4867" s="316" t="s">
        <v>42254</v>
      </c>
      <c r="C4867" s="316" t="s">
        <v>35763</v>
      </c>
      <c r="D4867" s="591" t="s">
        <v>42255</v>
      </c>
    </row>
    <row r="4868" spans="1:4" x14ac:dyDescent="0.2">
      <c r="A4868" s="316">
        <v>7696</v>
      </c>
      <c r="B4868" s="316" t="s">
        <v>42256</v>
      </c>
      <c r="C4868" s="316" t="s">
        <v>35763</v>
      </c>
      <c r="D4868" s="591" t="s">
        <v>19287</v>
      </c>
    </row>
    <row r="4869" spans="1:4" x14ac:dyDescent="0.2">
      <c r="A4869" s="316">
        <v>7700</v>
      </c>
      <c r="B4869" s="316" t="s">
        <v>42257</v>
      </c>
      <c r="C4869" s="316" t="s">
        <v>35763</v>
      </c>
      <c r="D4869" s="591" t="s">
        <v>5293</v>
      </c>
    </row>
    <row r="4870" spans="1:4" x14ac:dyDescent="0.2">
      <c r="A4870" s="316">
        <v>7694</v>
      </c>
      <c r="B4870" s="316" t="s">
        <v>42258</v>
      </c>
      <c r="C4870" s="316" t="s">
        <v>35763</v>
      </c>
      <c r="D4870" s="591" t="s">
        <v>42259</v>
      </c>
    </row>
    <row r="4871" spans="1:4" x14ac:dyDescent="0.2">
      <c r="A4871" s="316">
        <v>7693</v>
      </c>
      <c r="B4871" s="316" t="s">
        <v>42260</v>
      </c>
      <c r="C4871" s="316" t="s">
        <v>35763</v>
      </c>
      <c r="D4871" s="591" t="s">
        <v>42261</v>
      </c>
    </row>
    <row r="4872" spans="1:4" x14ac:dyDescent="0.2">
      <c r="A4872" s="316">
        <v>7692</v>
      </c>
      <c r="B4872" s="316" t="s">
        <v>42262</v>
      </c>
      <c r="C4872" s="316" t="s">
        <v>35763</v>
      </c>
      <c r="D4872" s="591" t="s">
        <v>42263</v>
      </c>
    </row>
    <row r="4873" spans="1:4" x14ac:dyDescent="0.2">
      <c r="A4873" s="316">
        <v>7695</v>
      </c>
      <c r="B4873" s="316" t="s">
        <v>42264</v>
      </c>
      <c r="C4873" s="316" t="s">
        <v>35763</v>
      </c>
      <c r="D4873" s="591" t="s">
        <v>42265</v>
      </c>
    </row>
    <row r="4874" spans="1:4" x14ac:dyDescent="0.2">
      <c r="A4874" s="316">
        <v>13356</v>
      </c>
      <c r="B4874" s="316" t="s">
        <v>42266</v>
      </c>
      <c r="C4874" s="316" t="s">
        <v>35763</v>
      </c>
      <c r="D4874" s="591" t="s">
        <v>29868</v>
      </c>
    </row>
    <row r="4875" spans="1:4" x14ac:dyDescent="0.2">
      <c r="A4875" s="316">
        <v>36365</v>
      </c>
      <c r="B4875" s="316" t="s">
        <v>42267</v>
      </c>
      <c r="C4875" s="316" t="s">
        <v>35763</v>
      </c>
      <c r="D4875" s="591" t="s">
        <v>18877</v>
      </c>
    </row>
    <row r="4876" spans="1:4" x14ac:dyDescent="0.2">
      <c r="A4876" s="316">
        <v>41930</v>
      </c>
      <c r="B4876" s="316" t="s">
        <v>42268</v>
      </c>
      <c r="C4876" s="316" t="s">
        <v>35763</v>
      </c>
      <c r="D4876" s="591" t="s">
        <v>42269</v>
      </c>
    </row>
    <row r="4877" spans="1:4" x14ac:dyDescent="0.2">
      <c r="A4877" s="316">
        <v>41931</v>
      </c>
      <c r="B4877" s="316" t="s">
        <v>42270</v>
      </c>
      <c r="C4877" s="316" t="s">
        <v>35763</v>
      </c>
      <c r="D4877" s="591" t="s">
        <v>33681</v>
      </c>
    </row>
    <row r="4878" spans="1:4" x14ac:dyDescent="0.2">
      <c r="A4878" s="316">
        <v>41932</v>
      </c>
      <c r="B4878" s="316" t="s">
        <v>42271</v>
      </c>
      <c r="C4878" s="316" t="s">
        <v>35763</v>
      </c>
      <c r="D4878" s="591" t="s">
        <v>42272</v>
      </c>
    </row>
    <row r="4879" spans="1:4" x14ac:dyDescent="0.2">
      <c r="A4879" s="316">
        <v>41933</v>
      </c>
      <c r="B4879" s="316" t="s">
        <v>42273</v>
      </c>
      <c r="C4879" s="316" t="s">
        <v>35763</v>
      </c>
      <c r="D4879" s="591" t="s">
        <v>17872</v>
      </c>
    </row>
    <row r="4880" spans="1:4" x14ac:dyDescent="0.2">
      <c r="A4880" s="316">
        <v>41934</v>
      </c>
      <c r="B4880" s="316" t="s">
        <v>42274</v>
      </c>
      <c r="C4880" s="316" t="s">
        <v>35763</v>
      </c>
      <c r="D4880" s="591" t="s">
        <v>42275</v>
      </c>
    </row>
    <row r="4881" spans="1:4" x14ac:dyDescent="0.2">
      <c r="A4881" s="316">
        <v>41936</v>
      </c>
      <c r="B4881" s="316" t="s">
        <v>42276</v>
      </c>
      <c r="C4881" s="316" t="s">
        <v>35763</v>
      </c>
      <c r="D4881" s="591" t="s">
        <v>13357</v>
      </c>
    </row>
    <row r="4882" spans="1:4" x14ac:dyDescent="0.2">
      <c r="A4882" s="316">
        <v>7720</v>
      </c>
      <c r="B4882" s="316" t="s">
        <v>42277</v>
      </c>
      <c r="C4882" s="316" t="s">
        <v>35763</v>
      </c>
      <c r="D4882" s="591" t="s">
        <v>42278</v>
      </c>
    </row>
    <row r="4883" spans="1:4" x14ac:dyDescent="0.2">
      <c r="A4883" s="316">
        <v>40335</v>
      </c>
      <c r="B4883" s="316" t="s">
        <v>42279</v>
      </c>
      <c r="C4883" s="316" t="s">
        <v>35763</v>
      </c>
      <c r="D4883" s="591" t="s">
        <v>42280</v>
      </c>
    </row>
    <row r="4884" spans="1:4" x14ac:dyDescent="0.2">
      <c r="A4884" s="316">
        <v>7740</v>
      </c>
      <c r="B4884" s="316" t="s">
        <v>42281</v>
      </c>
      <c r="C4884" s="316" t="s">
        <v>35763</v>
      </c>
      <c r="D4884" s="591" t="s">
        <v>32031</v>
      </c>
    </row>
    <row r="4885" spans="1:4" x14ac:dyDescent="0.2">
      <c r="A4885" s="316">
        <v>7741</v>
      </c>
      <c r="B4885" s="316" t="s">
        <v>42282</v>
      </c>
      <c r="C4885" s="316" t="s">
        <v>35763</v>
      </c>
      <c r="D4885" s="591" t="s">
        <v>42283</v>
      </c>
    </row>
    <row r="4886" spans="1:4" x14ac:dyDescent="0.2">
      <c r="A4886" s="316">
        <v>7774</v>
      </c>
      <c r="B4886" s="316" t="s">
        <v>42284</v>
      </c>
      <c r="C4886" s="316" t="s">
        <v>35763</v>
      </c>
      <c r="D4886" s="591" t="s">
        <v>42285</v>
      </c>
    </row>
    <row r="4887" spans="1:4" x14ac:dyDescent="0.2">
      <c r="A4887" s="316">
        <v>7744</v>
      </c>
      <c r="B4887" s="316" t="s">
        <v>42286</v>
      </c>
      <c r="C4887" s="316" t="s">
        <v>35763</v>
      </c>
      <c r="D4887" s="591" t="s">
        <v>42287</v>
      </c>
    </row>
    <row r="4888" spans="1:4" x14ac:dyDescent="0.2">
      <c r="A4888" s="316">
        <v>7773</v>
      </c>
      <c r="B4888" s="316" t="s">
        <v>42288</v>
      </c>
      <c r="C4888" s="316" t="s">
        <v>35763</v>
      </c>
      <c r="D4888" s="591" t="s">
        <v>42289</v>
      </c>
    </row>
    <row r="4889" spans="1:4" x14ac:dyDescent="0.2">
      <c r="A4889" s="316">
        <v>7754</v>
      </c>
      <c r="B4889" s="316" t="s">
        <v>42290</v>
      </c>
      <c r="C4889" s="316" t="s">
        <v>35763</v>
      </c>
      <c r="D4889" s="591" t="s">
        <v>42291</v>
      </c>
    </row>
    <row r="4890" spans="1:4" x14ac:dyDescent="0.2">
      <c r="A4890" s="316">
        <v>7735</v>
      </c>
      <c r="B4890" s="316" t="s">
        <v>42292</v>
      </c>
      <c r="C4890" s="316" t="s">
        <v>35763</v>
      </c>
      <c r="D4890" s="591" t="s">
        <v>42293</v>
      </c>
    </row>
    <row r="4891" spans="1:4" x14ac:dyDescent="0.2">
      <c r="A4891" s="316">
        <v>7755</v>
      </c>
      <c r="B4891" s="316" t="s">
        <v>42294</v>
      </c>
      <c r="C4891" s="316" t="s">
        <v>35763</v>
      </c>
      <c r="D4891" s="591" t="s">
        <v>42295</v>
      </c>
    </row>
    <row r="4892" spans="1:4" x14ac:dyDescent="0.2">
      <c r="A4892" s="316">
        <v>7776</v>
      </c>
      <c r="B4892" s="316" t="s">
        <v>42296</v>
      </c>
      <c r="C4892" s="316" t="s">
        <v>35763</v>
      </c>
      <c r="D4892" s="591" t="s">
        <v>42297</v>
      </c>
    </row>
    <row r="4893" spans="1:4" x14ac:dyDescent="0.2">
      <c r="A4893" s="316">
        <v>7743</v>
      </c>
      <c r="B4893" s="316" t="s">
        <v>42298</v>
      </c>
      <c r="C4893" s="316" t="s">
        <v>35763</v>
      </c>
      <c r="D4893" s="591" t="s">
        <v>42299</v>
      </c>
    </row>
    <row r="4894" spans="1:4" x14ac:dyDescent="0.2">
      <c r="A4894" s="316">
        <v>7733</v>
      </c>
      <c r="B4894" s="316" t="s">
        <v>42300</v>
      </c>
      <c r="C4894" s="316" t="s">
        <v>35763</v>
      </c>
      <c r="D4894" s="591" t="s">
        <v>42301</v>
      </c>
    </row>
    <row r="4895" spans="1:4" x14ac:dyDescent="0.2">
      <c r="A4895" s="316">
        <v>7775</v>
      </c>
      <c r="B4895" s="316" t="s">
        <v>42302</v>
      </c>
      <c r="C4895" s="316" t="s">
        <v>35763</v>
      </c>
      <c r="D4895" s="591" t="s">
        <v>42303</v>
      </c>
    </row>
    <row r="4896" spans="1:4" x14ac:dyDescent="0.2">
      <c r="A4896" s="316">
        <v>7734</v>
      </c>
      <c r="B4896" s="316" t="s">
        <v>42304</v>
      </c>
      <c r="C4896" s="316" t="s">
        <v>35763</v>
      </c>
      <c r="D4896" s="591" t="s">
        <v>42305</v>
      </c>
    </row>
    <row r="4897" spans="1:4" x14ac:dyDescent="0.2">
      <c r="A4897" s="316">
        <v>7753</v>
      </c>
      <c r="B4897" s="316" t="s">
        <v>42306</v>
      </c>
      <c r="C4897" s="316" t="s">
        <v>35763</v>
      </c>
      <c r="D4897" s="591" t="s">
        <v>42307</v>
      </c>
    </row>
    <row r="4898" spans="1:4" x14ac:dyDescent="0.2">
      <c r="A4898" s="316">
        <v>13256</v>
      </c>
      <c r="B4898" s="316" t="s">
        <v>42308</v>
      </c>
      <c r="C4898" s="316" t="s">
        <v>35763</v>
      </c>
      <c r="D4898" s="591" t="s">
        <v>42309</v>
      </c>
    </row>
    <row r="4899" spans="1:4" x14ac:dyDescent="0.2">
      <c r="A4899" s="316">
        <v>7757</v>
      </c>
      <c r="B4899" s="316" t="s">
        <v>42310</v>
      </c>
      <c r="C4899" s="316" t="s">
        <v>35763</v>
      </c>
      <c r="D4899" s="591" t="s">
        <v>42311</v>
      </c>
    </row>
    <row r="4900" spans="1:4" x14ac:dyDescent="0.2">
      <c r="A4900" s="316">
        <v>7758</v>
      </c>
      <c r="B4900" s="316" t="s">
        <v>42312</v>
      </c>
      <c r="C4900" s="316" t="s">
        <v>35763</v>
      </c>
      <c r="D4900" s="591" t="s">
        <v>42313</v>
      </c>
    </row>
    <row r="4901" spans="1:4" x14ac:dyDescent="0.2">
      <c r="A4901" s="316">
        <v>7759</v>
      </c>
      <c r="B4901" s="316" t="s">
        <v>42314</v>
      </c>
      <c r="C4901" s="316" t="s">
        <v>35763</v>
      </c>
      <c r="D4901" s="591" t="s">
        <v>42315</v>
      </c>
    </row>
    <row r="4902" spans="1:4" x14ac:dyDescent="0.2">
      <c r="A4902" s="316">
        <v>40334</v>
      </c>
      <c r="B4902" s="316" t="s">
        <v>42316</v>
      </c>
      <c r="C4902" s="316" t="s">
        <v>35763</v>
      </c>
      <c r="D4902" s="591" t="s">
        <v>42317</v>
      </c>
    </row>
    <row r="4903" spans="1:4" x14ac:dyDescent="0.2">
      <c r="A4903" s="316">
        <v>7745</v>
      </c>
      <c r="B4903" s="316" t="s">
        <v>42318</v>
      </c>
      <c r="C4903" s="316" t="s">
        <v>35763</v>
      </c>
      <c r="D4903" s="591" t="s">
        <v>24635</v>
      </c>
    </row>
    <row r="4904" spans="1:4" x14ac:dyDescent="0.2">
      <c r="A4904" s="316">
        <v>7714</v>
      </c>
      <c r="B4904" s="316" t="s">
        <v>42319</v>
      </c>
      <c r="C4904" s="316" t="s">
        <v>35763</v>
      </c>
      <c r="D4904" s="591" t="s">
        <v>23783</v>
      </c>
    </row>
    <row r="4905" spans="1:4" x14ac:dyDescent="0.2">
      <c r="A4905" s="316">
        <v>7725</v>
      </c>
      <c r="B4905" s="316" t="s">
        <v>42320</v>
      </c>
      <c r="C4905" s="316" t="s">
        <v>35763</v>
      </c>
      <c r="D4905" s="591" t="s">
        <v>30525</v>
      </c>
    </row>
    <row r="4906" spans="1:4" x14ac:dyDescent="0.2">
      <c r="A4906" s="316">
        <v>7742</v>
      </c>
      <c r="B4906" s="316" t="s">
        <v>42321</v>
      </c>
      <c r="C4906" s="316" t="s">
        <v>35763</v>
      </c>
      <c r="D4906" s="591" t="s">
        <v>42322</v>
      </c>
    </row>
    <row r="4907" spans="1:4" x14ac:dyDescent="0.2">
      <c r="A4907" s="316">
        <v>7750</v>
      </c>
      <c r="B4907" s="316" t="s">
        <v>42323</v>
      </c>
      <c r="C4907" s="316" t="s">
        <v>35763</v>
      </c>
      <c r="D4907" s="591" t="s">
        <v>42324</v>
      </c>
    </row>
    <row r="4908" spans="1:4" x14ac:dyDescent="0.2">
      <c r="A4908" s="316">
        <v>7756</v>
      </c>
      <c r="B4908" s="316" t="s">
        <v>42325</v>
      </c>
      <c r="C4908" s="316" t="s">
        <v>35763</v>
      </c>
      <c r="D4908" s="591" t="s">
        <v>42326</v>
      </c>
    </row>
    <row r="4909" spans="1:4" x14ac:dyDescent="0.2">
      <c r="A4909" s="316">
        <v>7765</v>
      </c>
      <c r="B4909" s="316" t="s">
        <v>42327</v>
      </c>
      <c r="C4909" s="316" t="s">
        <v>35763</v>
      </c>
      <c r="D4909" s="591" t="s">
        <v>42328</v>
      </c>
    </row>
    <row r="4910" spans="1:4" x14ac:dyDescent="0.2">
      <c r="A4910" s="316">
        <v>12569</v>
      </c>
      <c r="B4910" s="316" t="s">
        <v>42329</v>
      </c>
      <c r="C4910" s="316" t="s">
        <v>35763</v>
      </c>
      <c r="D4910" s="591" t="s">
        <v>42330</v>
      </c>
    </row>
    <row r="4911" spans="1:4" x14ac:dyDescent="0.2">
      <c r="A4911" s="316">
        <v>7766</v>
      </c>
      <c r="B4911" s="316" t="s">
        <v>42331</v>
      </c>
      <c r="C4911" s="316" t="s">
        <v>35763</v>
      </c>
      <c r="D4911" s="591" t="s">
        <v>42332</v>
      </c>
    </row>
    <row r="4912" spans="1:4" x14ac:dyDescent="0.2">
      <c r="A4912" s="316">
        <v>7767</v>
      </c>
      <c r="B4912" s="316" t="s">
        <v>42333</v>
      </c>
      <c r="C4912" s="316" t="s">
        <v>35763</v>
      </c>
      <c r="D4912" s="591" t="s">
        <v>42334</v>
      </c>
    </row>
    <row r="4913" spans="1:4" x14ac:dyDescent="0.2">
      <c r="A4913" s="316">
        <v>7727</v>
      </c>
      <c r="B4913" s="316" t="s">
        <v>42335</v>
      </c>
      <c r="C4913" s="316" t="s">
        <v>35763</v>
      </c>
      <c r="D4913" s="591" t="s">
        <v>42336</v>
      </c>
    </row>
    <row r="4914" spans="1:4" x14ac:dyDescent="0.2">
      <c r="A4914" s="316">
        <v>7760</v>
      </c>
      <c r="B4914" s="316" t="s">
        <v>42337</v>
      </c>
      <c r="C4914" s="316" t="s">
        <v>35763</v>
      </c>
      <c r="D4914" s="591" t="s">
        <v>42338</v>
      </c>
    </row>
    <row r="4915" spans="1:4" x14ac:dyDescent="0.2">
      <c r="A4915" s="316">
        <v>7761</v>
      </c>
      <c r="B4915" s="316" t="s">
        <v>42339</v>
      </c>
      <c r="C4915" s="316" t="s">
        <v>35763</v>
      </c>
      <c r="D4915" s="591" t="s">
        <v>42340</v>
      </c>
    </row>
    <row r="4916" spans="1:4" x14ac:dyDescent="0.2">
      <c r="A4916" s="316">
        <v>7752</v>
      </c>
      <c r="B4916" s="316" t="s">
        <v>42341</v>
      </c>
      <c r="C4916" s="316" t="s">
        <v>35763</v>
      </c>
      <c r="D4916" s="591" t="s">
        <v>42342</v>
      </c>
    </row>
    <row r="4917" spans="1:4" x14ac:dyDescent="0.2">
      <c r="A4917" s="316">
        <v>7762</v>
      </c>
      <c r="B4917" s="316" t="s">
        <v>42343</v>
      </c>
      <c r="C4917" s="316" t="s">
        <v>35763</v>
      </c>
      <c r="D4917" s="591" t="s">
        <v>42344</v>
      </c>
    </row>
    <row r="4918" spans="1:4" x14ac:dyDescent="0.2">
      <c r="A4918" s="316">
        <v>7722</v>
      </c>
      <c r="B4918" s="316" t="s">
        <v>42345</v>
      </c>
      <c r="C4918" s="316" t="s">
        <v>35763</v>
      </c>
      <c r="D4918" s="591" t="s">
        <v>42346</v>
      </c>
    </row>
    <row r="4919" spans="1:4" x14ac:dyDescent="0.2">
      <c r="A4919" s="316">
        <v>7763</v>
      </c>
      <c r="B4919" s="316" t="s">
        <v>42347</v>
      </c>
      <c r="C4919" s="316" t="s">
        <v>35763</v>
      </c>
      <c r="D4919" s="591" t="s">
        <v>42348</v>
      </c>
    </row>
    <row r="4920" spans="1:4" x14ac:dyDescent="0.2">
      <c r="A4920" s="316">
        <v>7764</v>
      </c>
      <c r="B4920" s="316" t="s">
        <v>42349</v>
      </c>
      <c r="C4920" s="316" t="s">
        <v>35763</v>
      </c>
      <c r="D4920" s="591" t="s">
        <v>42350</v>
      </c>
    </row>
    <row r="4921" spans="1:4" x14ac:dyDescent="0.2">
      <c r="A4921" s="316">
        <v>12572</v>
      </c>
      <c r="B4921" s="316" t="s">
        <v>42351</v>
      </c>
      <c r="C4921" s="316" t="s">
        <v>35763</v>
      </c>
      <c r="D4921" s="591" t="s">
        <v>26494</v>
      </c>
    </row>
    <row r="4922" spans="1:4" x14ac:dyDescent="0.2">
      <c r="A4922" s="316">
        <v>12573</v>
      </c>
      <c r="B4922" s="316" t="s">
        <v>42352</v>
      </c>
      <c r="C4922" s="316" t="s">
        <v>35763</v>
      </c>
      <c r="D4922" s="591" t="s">
        <v>42353</v>
      </c>
    </row>
    <row r="4923" spans="1:4" x14ac:dyDescent="0.2">
      <c r="A4923" s="316">
        <v>12574</v>
      </c>
      <c r="B4923" s="316" t="s">
        <v>42354</v>
      </c>
      <c r="C4923" s="316" t="s">
        <v>35763</v>
      </c>
      <c r="D4923" s="591" t="s">
        <v>42355</v>
      </c>
    </row>
    <row r="4924" spans="1:4" x14ac:dyDescent="0.2">
      <c r="A4924" s="316">
        <v>12575</v>
      </c>
      <c r="B4924" s="316" t="s">
        <v>42356</v>
      </c>
      <c r="C4924" s="316" t="s">
        <v>35763</v>
      </c>
      <c r="D4924" s="591" t="s">
        <v>42357</v>
      </c>
    </row>
    <row r="4925" spans="1:4" x14ac:dyDescent="0.2">
      <c r="A4925" s="316">
        <v>12576</v>
      </c>
      <c r="B4925" s="316" t="s">
        <v>42358</v>
      </c>
      <c r="C4925" s="316" t="s">
        <v>35763</v>
      </c>
      <c r="D4925" s="591" t="s">
        <v>33134</v>
      </c>
    </row>
    <row r="4926" spans="1:4" x14ac:dyDescent="0.2">
      <c r="A4926" s="316">
        <v>12577</v>
      </c>
      <c r="B4926" s="316" t="s">
        <v>42359</v>
      </c>
      <c r="C4926" s="316" t="s">
        <v>35763</v>
      </c>
      <c r="D4926" s="591" t="s">
        <v>18991</v>
      </c>
    </row>
    <row r="4927" spans="1:4" x14ac:dyDescent="0.2">
      <c r="A4927" s="316">
        <v>12578</v>
      </c>
      <c r="B4927" s="316" t="s">
        <v>42360</v>
      </c>
      <c r="C4927" s="316" t="s">
        <v>35763</v>
      </c>
      <c r="D4927" s="591" t="s">
        <v>42361</v>
      </c>
    </row>
    <row r="4928" spans="1:4" x14ac:dyDescent="0.2">
      <c r="A4928" s="316">
        <v>12579</v>
      </c>
      <c r="B4928" s="316" t="s">
        <v>42362</v>
      </c>
      <c r="C4928" s="316" t="s">
        <v>35763</v>
      </c>
      <c r="D4928" s="591" t="s">
        <v>42363</v>
      </c>
    </row>
    <row r="4929" spans="1:4" x14ac:dyDescent="0.2">
      <c r="A4929" s="316">
        <v>12580</v>
      </c>
      <c r="B4929" s="316" t="s">
        <v>42364</v>
      </c>
      <c r="C4929" s="316" t="s">
        <v>35763</v>
      </c>
      <c r="D4929" s="591" t="s">
        <v>42365</v>
      </c>
    </row>
    <row r="4930" spans="1:4" x14ac:dyDescent="0.2">
      <c r="A4930" s="316">
        <v>12581</v>
      </c>
      <c r="B4930" s="316" t="s">
        <v>42366</v>
      </c>
      <c r="C4930" s="316" t="s">
        <v>35763</v>
      </c>
      <c r="D4930" s="591" t="s">
        <v>42367</v>
      </c>
    </row>
    <row r="4931" spans="1:4" x14ac:dyDescent="0.2">
      <c r="A4931" s="316">
        <v>41785</v>
      </c>
      <c r="B4931" s="316" t="s">
        <v>42368</v>
      </c>
      <c r="C4931" s="316" t="s">
        <v>35763</v>
      </c>
      <c r="D4931" s="591" t="s">
        <v>42369</v>
      </c>
    </row>
    <row r="4932" spans="1:4" x14ac:dyDescent="0.2">
      <c r="A4932" s="316">
        <v>41781</v>
      </c>
      <c r="B4932" s="316" t="s">
        <v>42370</v>
      </c>
      <c r="C4932" s="316" t="s">
        <v>35763</v>
      </c>
      <c r="D4932" s="591" t="s">
        <v>42371</v>
      </c>
    </row>
    <row r="4933" spans="1:4" x14ac:dyDescent="0.2">
      <c r="A4933" s="316">
        <v>41783</v>
      </c>
      <c r="B4933" s="316" t="s">
        <v>42372</v>
      </c>
      <c r="C4933" s="316" t="s">
        <v>35763</v>
      </c>
      <c r="D4933" s="591" t="s">
        <v>42373</v>
      </c>
    </row>
    <row r="4934" spans="1:4" x14ac:dyDescent="0.2">
      <c r="A4934" s="316">
        <v>41786</v>
      </c>
      <c r="B4934" s="316" t="s">
        <v>42374</v>
      </c>
      <c r="C4934" s="316" t="s">
        <v>35763</v>
      </c>
      <c r="D4934" s="591" t="s">
        <v>42375</v>
      </c>
    </row>
    <row r="4935" spans="1:4" x14ac:dyDescent="0.2">
      <c r="A4935" s="316">
        <v>41779</v>
      </c>
      <c r="B4935" s="316" t="s">
        <v>42376</v>
      </c>
      <c r="C4935" s="316" t="s">
        <v>35763</v>
      </c>
      <c r="D4935" s="591" t="s">
        <v>42377</v>
      </c>
    </row>
    <row r="4936" spans="1:4" x14ac:dyDescent="0.2">
      <c r="A4936" s="316">
        <v>41780</v>
      </c>
      <c r="B4936" s="316" t="s">
        <v>42378</v>
      </c>
      <c r="C4936" s="316" t="s">
        <v>35763</v>
      </c>
      <c r="D4936" s="591" t="s">
        <v>42379</v>
      </c>
    </row>
    <row r="4937" spans="1:4" x14ac:dyDescent="0.2">
      <c r="A4937" s="316">
        <v>41782</v>
      </c>
      <c r="B4937" s="316" t="s">
        <v>42380</v>
      </c>
      <c r="C4937" s="316" t="s">
        <v>35763</v>
      </c>
      <c r="D4937" s="591" t="s">
        <v>42381</v>
      </c>
    </row>
    <row r="4938" spans="1:4" x14ac:dyDescent="0.2">
      <c r="A4938" s="316">
        <v>38130</v>
      </c>
      <c r="B4938" s="316" t="s">
        <v>42382</v>
      </c>
      <c r="C4938" s="316" t="s">
        <v>35763</v>
      </c>
      <c r="D4938" s="591" t="s">
        <v>1610</v>
      </c>
    </row>
    <row r="4939" spans="1:4" x14ac:dyDescent="0.2">
      <c r="A4939" s="316">
        <v>21123</v>
      </c>
      <c r="B4939" s="316" t="s">
        <v>42383</v>
      </c>
      <c r="C4939" s="316" t="s">
        <v>35763</v>
      </c>
      <c r="D4939" s="591" t="s">
        <v>2818</v>
      </c>
    </row>
    <row r="4940" spans="1:4" x14ac:dyDescent="0.2">
      <c r="A4940" s="316">
        <v>21124</v>
      </c>
      <c r="B4940" s="316" t="s">
        <v>42384</v>
      </c>
      <c r="C4940" s="316" t="s">
        <v>35763</v>
      </c>
      <c r="D4940" s="591" t="s">
        <v>1250</v>
      </c>
    </row>
    <row r="4941" spans="1:4" x14ac:dyDescent="0.2">
      <c r="A4941" s="316">
        <v>21125</v>
      </c>
      <c r="B4941" s="316" t="s">
        <v>42385</v>
      </c>
      <c r="C4941" s="316" t="s">
        <v>35763</v>
      </c>
      <c r="D4941" s="591" t="s">
        <v>5333</v>
      </c>
    </row>
    <row r="4942" spans="1:4" x14ac:dyDescent="0.2">
      <c r="A4942" s="316">
        <v>38028</v>
      </c>
      <c r="B4942" s="316" t="s">
        <v>42386</v>
      </c>
      <c r="C4942" s="316" t="s">
        <v>35763</v>
      </c>
      <c r="D4942" s="591" t="s">
        <v>13490</v>
      </c>
    </row>
    <row r="4943" spans="1:4" x14ac:dyDescent="0.2">
      <c r="A4943" s="316">
        <v>38029</v>
      </c>
      <c r="B4943" s="316" t="s">
        <v>42387</v>
      </c>
      <c r="C4943" s="316" t="s">
        <v>35763</v>
      </c>
      <c r="D4943" s="591" t="s">
        <v>25450</v>
      </c>
    </row>
    <row r="4944" spans="1:4" x14ac:dyDescent="0.2">
      <c r="A4944" s="316">
        <v>38030</v>
      </c>
      <c r="B4944" s="316" t="s">
        <v>42388</v>
      </c>
      <c r="C4944" s="316" t="s">
        <v>35763</v>
      </c>
      <c r="D4944" s="591" t="s">
        <v>7341</v>
      </c>
    </row>
    <row r="4945" spans="1:4" x14ac:dyDescent="0.2">
      <c r="A4945" s="316">
        <v>38031</v>
      </c>
      <c r="B4945" s="316" t="s">
        <v>42389</v>
      </c>
      <c r="C4945" s="316" t="s">
        <v>35763</v>
      </c>
      <c r="D4945" s="591" t="s">
        <v>25453</v>
      </c>
    </row>
    <row r="4946" spans="1:4" x14ac:dyDescent="0.2">
      <c r="A4946" s="316">
        <v>39735</v>
      </c>
      <c r="B4946" s="316" t="s">
        <v>42390</v>
      </c>
      <c r="C4946" s="316" t="s">
        <v>35763</v>
      </c>
      <c r="D4946" s="591" t="s">
        <v>14190</v>
      </c>
    </row>
    <row r="4947" spans="1:4" x14ac:dyDescent="0.2">
      <c r="A4947" s="316">
        <v>39734</v>
      </c>
      <c r="B4947" s="316" t="s">
        <v>42391</v>
      </c>
      <c r="C4947" s="316" t="s">
        <v>35763</v>
      </c>
      <c r="D4947" s="591" t="s">
        <v>42392</v>
      </c>
    </row>
    <row r="4948" spans="1:4" x14ac:dyDescent="0.2">
      <c r="A4948" s="316">
        <v>39736</v>
      </c>
      <c r="B4948" s="316" t="s">
        <v>42393</v>
      </c>
      <c r="C4948" s="316" t="s">
        <v>35763</v>
      </c>
      <c r="D4948" s="591" t="s">
        <v>42394</v>
      </c>
    </row>
    <row r="4949" spans="1:4" x14ac:dyDescent="0.2">
      <c r="A4949" s="316">
        <v>39737</v>
      </c>
      <c r="B4949" s="316" t="s">
        <v>42395</v>
      </c>
      <c r="C4949" s="316" t="s">
        <v>35763</v>
      </c>
      <c r="D4949" s="591" t="s">
        <v>634</v>
      </c>
    </row>
    <row r="4950" spans="1:4" x14ac:dyDescent="0.2">
      <c r="A4950" s="316">
        <v>39738</v>
      </c>
      <c r="B4950" s="316" t="s">
        <v>42396</v>
      </c>
      <c r="C4950" s="316" t="s">
        <v>35763</v>
      </c>
      <c r="D4950" s="591" t="s">
        <v>27074</v>
      </c>
    </row>
    <row r="4951" spans="1:4" x14ac:dyDescent="0.2">
      <c r="A4951" s="316">
        <v>39739</v>
      </c>
      <c r="B4951" s="316" t="s">
        <v>42397</v>
      </c>
      <c r="C4951" s="316" t="s">
        <v>35763</v>
      </c>
      <c r="D4951" s="591" t="s">
        <v>33608</v>
      </c>
    </row>
    <row r="4952" spans="1:4" x14ac:dyDescent="0.2">
      <c r="A4952" s="316">
        <v>39733</v>
      </c>
      <c r="B4952" s="316" t="s">
        <v>42398</v>
      </c>
      <c r="C4952" s="316" t="s">
        <v>35763</v>
      </c>
      <c r="D4952" s="591" t="s">
        <v>42399</v>
      </c>
    </row>
    <row r="4953" spans="1:4" x14ac:dyDescent="0.2">
      <c r="A4953" s="316">
        <v>39854</v>
      </c>
      <c r="B4953" s="316" t="s">
        <v>42400</v>
      </c>
      <c r="C4953" s="316" t="s">
        <v>35763</v>
      </c>
      <c r="D4953" s="591" t="s">
        <v>42401</v>
      </c>
    </row>
    <row r="4954" spans="1:4" x14ac:dyDescent="0.2">
      <c r="A4954" s="316">
        <v>39740</v>
      </c>
      <c r="B4954" s="316" t="s">
        <v>42402</v>
      </c>
      <c r="C4954" s="316" t="s">
        <v>35763</v>
      </c>
      <c r="D4954" s="591" t="s">
        <v>42403</v>
      </c>
    </row>
    <row r="4955" spans="1:4" x14ac:dyDescent="0.2">
      <c r="A4955" s="316">
        <v>39741</v>
      </c>
      <c r="B4955" s="316" t="s">
        <v>42404</v>
      </c>
      <c r="C4955" s="316" t="s">
        <v>35763</v>
      </c>
      <c r="D4955" s="591" t="s">
        <v>751</v>
      </c>
    </row>
    <row r="4956" spans="1:4" x14ac:dyDescent="0.2">
      <c r="A4956" s="316">
        <v>39853</v>
      </c>
      <c r="B4956" s="316" t="s">
        <v>42405</v>
      </c>
      <c r="C4956" s="316" t="s">
        <v>35763</v>
      </c>
      <c r="D4956" s="591" t="s">
        <v>824</v>
      </c>
    </row>
    <row r="4957" spans="1:4" x14ac:dyDescent="0.2">
      <c r="A4957" s="316">
        <v>39742</v>
      </c>
      <c r="B4957" s="316" t="s">
        <v>42406</v>
      </c>
      <c r="C4957" s="316" t="s">
        <v>35763</v>
      </c>
      <c r="D4957" s="591" t="s">
        <v>42407</v>
      </c>
    </row>
    <row r="4958" spans="1:4" x14ac:dyDescent="0.2">
      <c r="A4958" s="316">
        <v>39749</v>
      </c>
      <c r="B4958" s="316" t="s">
        <v>42408</v>
      </c>
      <c r="C4958" s="316" t="s">
        <v>35763</v>
      </c>
      <c r="D4958" s="591" t="s">
        <v>14506</v>
      </c>
    </row>
    <row r="4959" spans="1:4" x14ac:dyDescent="0.2">
      <c r="A4959" s="316">
        <v>39751</v>
      </c>
      <c r="B4959" s="316" t="s">
        <v>42409</v>
      </c>
      <c r="C4959" s="316" t="s">
        <v>35763</v>
      </c>
      <c r="D4959" s="591" t="s">
        <v>33172</v>
      </c>
    </row>
    <row r="4960" spans="1:4" x14ac:dyDescent="0.2">
      <c r="A4960" s="316">
        <v>39750</v>
      </c>
      <c r="B4960" s="316" t="s">
        <v>42410</v>
      </c>
      <c r="C4960" s="316" t="s">
        <v>35763</v>
      </c>
      <c r="D4960" s="591" t="s">
        <v>42411</v>
      </c>
    </row>
    <row r="4961" spans="1:4" x14ac:dyDescent="0.2">
      <c r="A4961" s="316">
        <v>39747</v>
      </c>
      <c r="B4961" s="316" t="s">
        <v>42412</v>
      </c>
      <c r="C4961" s="316" t="s">
        <v>35763</v>
      </c>
      <c r="D4961" s="591" t="s">
        <v>14211</v>
      </c>
    </row>
    <row r="4962" spans="1:4" x14ac:dyDescent="0.2">
      <c r="A4962" s="316">
        <v>39753</v>
      </c>
      <c r="B4962" s="316" t="s">
        <v>42413</v>
      </c>
      <c r="C4962" s="316" t="s">
        <v>35763</v>
      </c>
      <c r="D4962" s="591" t="s">
        <v>42414</v>
      </c>
    </row>
    <row r="4963" spans="1:4" x14ac:dyDescent="0.2">
      <c r="A4963" s="316">
        <v>39754</v>
      </c>
      <c r="B4963" s="316" t="s">
        <v>42415</v>
      </c>
      <c r="C4963" s="316" t="s">
        <v>35763</v>
      </c>
      <c r="D4963" s="591" t="s">
        <v>42416</v>
      </c>
    </row>
    <row r="4964" spans="1:4" x14ac:dyDescent="0.2">
      <c r="A4964" s="316">
        <v>39748</v>
      </c>
      <c r="B4964" s="316" t="s">
        <v>42417</v>
      </c>
      <c r="C4964" s="316" t="s">
        <v>35763</v>
      </c>
      <c r="D4964" s="591" t="s">
        <v>17438</v>
      </c>
    </row>
    <row r="4965" spans="1:4" x14ac:dyDescent="0.2">
      <c r="A4965" s="316">
        <v>39755</v>
      </c>
      <c r="B4965" s="316" t="s">
        <v>42418</v>
      </c>
      <c r="C4965" s="316" t="s">
        <v>35763</v>
      </c>
      <c r="D4965" s="591" t="s">
        <v>42419</v>
      </c>
    </row>
    <row r="4966" spans="1:4" x14ac:dyDescent="0.2">
      <c r="A4966" s="316">
        <v>12742</v>
      </c>
      <c r="B4966" s="316" t="s">
        <v>42420</v>
      </c>
      <c r="C4966" s="316" t="s">
        <v>35763</v>
      </c>
      <c r="D4966" s="591" t="s">
        <v>42421</v>
      </c>
    </row>
    <row r="4967" spans="1:4" x14ac:dyDescent="0.2">
      <c r="A4967" s="316">
        <v>12713</v>
      </c>
      <c r="B4967" s="316" t="s">
        <v>42422</v>
      </c>
      <c r="C4967" s="316" t="s">
        <v>35763</v>
      </c>
      <c r="D4967" s="591" t="s">
        <v>37326</v>
      </c>
    </row>
    <row r="4968" spans="1:4" x14ac:dyDescent="0.2">
      <c r="A4968" s="316">
        <v>12743</v>
      </c>
      <c r="B4968" s="316" t="s">
        <v>42423</v>
      </c>
      <c r="C4968" s="316" t="s">
        <v>35763</v>
      </c>
      <c r="D4968" s="591" t="s">
        <v>4723</v>
      </c>
    </row>
    <row r="4969" spans="1:4" x14ac:dyDescent="0.2">
      <c r="A4969" s="316">
        <v>12744</v>
      </c>
      <c r="B4969" s="316" t="s">
        <v>42424</v>
      </c>
      <c r="C4969" s="316" t="s">
        <v>35763</v>
      </c>
      <c r="D4969" s="591" t="s">
        <v>21996</v>
      </c>
    </row>
    <row r="4970" spans="1:4" x14ac:dyDescent="0.2">
      <c r="A4970" s="316">
        <v>12745</v>
      </c>
      <c r="B4970" s="316" t="s">
        <v>42425</v>
      </c>
      <c r="C4970" s="316" t="s">
        <v>35763</v>
      </c>
      <c r="D4970" s="591" t="s">
        <v>17639</v>
      </c>
    </row>
    <row r="4971" spans="1:4" x14ac:dyDescent="0.2">
      <c r="A4971" s="316">
        <v>12746</v>
      </c>
      <c r="B4971" s="316" t="s">
        <v>42426</v>
      </c>
      <c r="C4971" s="316" t="s">
        <v>35763</v>
      </c>
      <c r="D4971" s="591" t="s">
        <v>42427</v>
      </c>
    </row>
    <row r="4972" spans="1:4" x14ac:dyDescent="0.2">
      <c r="A4972" s="316">
        <v>12747</v>
      </c>
      <c r="B4972" s="316" t="s">
        <v>42428</v>
      </c>
      <c r="C4972" s="316" t="s">
        <v>35763</v>
      </c>
      <c r="D4972" s="591" t="s">
        <v>42429</v>
      </c>
    </row>
    <row r="4973" spans="1:4" x14ac:dyDescent="0.2">
      <c r="A4973" s="316">
        <v>12748</v>
      </c>
      <c r="B4973" s="316" t="s">
        <v>42430</v>
      </c>
      <c r="C4973" s="316" t="s">
        <v>35763</v>
      </c>
      <c r="D4973" s="591" t="s">
        <v>42431</v>
      </c>
    </row>
    <row r="4974" spans="1:4" x14ac:dyDescent="0.2">
      <c r="A4974" s="316">
        <v>12749</v>
      </c>
      <c r="B4974" s="316" t="s">
        <v>42432</v>
      </c>
      <c r="C4974" s="316" t="s">
        <v>35763</v>
      </c>
      <c r="D4974" s="591" t="s">
        <v>42433</v>
      </c>
    </row>
    <row r="4975" spans="1:4" x14ac:dyDescent="0.2">
      <c r="A4975" s="316">
        <v>39726</v>
      </c>
      <c r="B4975" s="316" t="s">
        <v>42434</v>
      </c>
      <c r="C4975" s="316" t="s">
        <v>35763</v>
      </c>
      <c r="D4975" s="591" t="s">
        <v>42435</v>
      </c>
    </row>
    <row r="4976" spans="1:4" x14ac:dyDescent="0.2">
      <c r="A4976" s="316">
        <v>39728</v>
      </c>
      <c r="B4976" s="316" t="s">
        <v>42436</v>
      </c>
      <c r="C4976" s="316" t="s">
        <v>35763</v>
      </c>
      <c r="D4976" s="591" t="s">
        <v>17907</v>
      </c>
    </row>
    <row r="4977" spans="1:4" x14ac:dyDescent="0.2">
      <c r="A4977" s="316">
        <v>39727</v>
      </c>
      <c r="B4977" s="316" t="s">
        <v>42437</v>
      </c>
      <c r="C4977" s="316" t="s">
        <v>35763</v>
      </c>
      <c r="D4977" s="591" t="s">
        <v>42438</v>
      </c>
    </row>
    <row r="4978" spans="1:4" x14ac:dyDescent="0.2">
      <c r="A4978" s="316">
        <v>39724</v>
      </c>
      <c r="B4978" s="316" t="s">
        <v>42439</v>
      </c>
      <c r="C4978" s="316" t="s">
        <v>35763</v>
      </c>
      <c r="D4978" s="591" t="s">
        <v>3720</v>
      </c>
    </row>
    <row r="4979" spans="1:4" x14ac:dyDescent="0.2">
      <c r="A4979" s="316">
        <v>39729</v>
      </c>
      <c r="B4979" s="316" t="s">
        <v>42440</v>
      </c>
      <c r="C4979" s="316" t="s">
        <v>35763</v>
      </c>
      <c r="D4979" s="591" t="s">
        <v>42441</v>
      </c>
    </row>
    <row r="4980" spans="1:4" x14ac:dyDescent="0.2">
      <c r="A4980" s="316">
        <v>39730</v>
      </c>
      <c r="B4980" s="316" t="s">
        <v>42442</v>
      </c>
      <c r="C4980" s="316" t="s">
        <v>35763</v>
      </c>
      <c r="D4980" s="591" t="s">
        <v>42443</v>
      </c>
    </row>
    <row r="4981" spans="1:4" x14ac:dyDescent="0.2">
      <c r="A4981" s="316">
        <v>39731</v>
      </c>
      <c r="B4981" s="316" t="s">
        <v>42444</v>
      </c>
      <c r="C4981" s="316" t="s">
        <v>35763</v>
      </c>
      <c r="D4981" s="591" t="s">
        <v>42445</v>
      </c>
    </row>
    <row r="4982" spans="1:4" x14ac:dyDescent="0.2">
      <c r="A4982" s="316">
        <v>39725</v>
      </c>
      <c r="B4982" s="316" t="s">
        <v>42446</v>
      </c>
      <c r="C4982" s="316" t="s">
        <v>35763</v>
      </c>
      <c r="D4982" s="591" t="s">
        <v>42447</v>
      </c>
    </row>
    <row r="4983" spans="1:4" x14ac:dyDescent="0.2">
      <c r="A4983" s="316">
        <v>39732</v>
      </c>
      <c r="B4983" s="316" t="s">
        <v>42448</v>
      </c>
      <c r="C4983" s="316" t="s">
        <v>35763</v>
      </c>
      <c r="D4983" s="591" t="s">
        <v>42449</v>
      </c>
    </row>
    <row r="4984" spans="1:4" x14ac:dyDescent="0.2">
      <c r="A4984" s="316">
        <v>39660</v>
      </c>
      <c r="B4984" s="316" t="s">
        <v>42450</v>
      </c>
      <c r="C4984" s="316" t="s">
        <v>35763</v>
      </c>
      <c r="D4984" s="591" t="s">
        <v>30924</v>
      </c>
    </row>
    <row r="4985" spans="1:4" x14ac:dyDescent="0.2">
      <c r="A4985" s="316">
        <v>39662</v>
      </c>
      <c r="B4985" s="316" t="s">
        <v>42451</v>
      </c>
      <c r="C4985" s="316" t="s">
        <v>35763</v>
      </c>
      <c r="D4985" s="591" t="s">
        <v>826</v>
      </c>
    </row>
    <row r="4986" spans="1:4" x14ac:dyDescent="0.2">
      <c r="A4986" s="316">
        <v>39661</v>
      </c>
      <c r="B4986" s="316" t="s">
        <v>42452</v>
      </c>
      <c r="C4986" s="316" t="s">
        <v>35763</v>
      </c>
      <c r="D4986" s="591" t="s">
        <v>1295</v>
      </c>
    </row>
    <row r="4987" spans="1:4" x14ac:dyDescent="0.2">
      <c r="A4987" s="316">
        <v>39666</v>
      </c>
      <c r="B4987" s="316" t="s">
        <v>42453</v>
      </c>
      <c r="C4987" s="316" t="s">
        <v>35763</v>
      </c>
      <c r="D4987" s="591" t="s">
        <v>42454</v>
      </c>
    </row>
    <row r="4988" spans="1:4" x14ac:dyDescent="0.2">
      <c r="A4988" s="316">
        <v>39664</v>
      </c>
      <c r="B4988" s="316" t="s">
        <v>42455</v>
      </c>
      <c r="C4988" s="316" t="s">
        <v>35763</v>
      </c>
      <c r="D4988" s="591" t="s">
        <v>13351</v>
      </c>
    </row>
    <row r="4989" spans="1:4" x14ac:dyDescent="0.2">
      <c r="A4989" s="316">
        <v>39663</v>
      </c>
      <c r="B4989" s="316" t="s">
        <v>42456</v>
      </c>
      <c r="C4989" s="316" t="s">
        <v>35763</v>
      </c>
      <c r="D4989" s="591" t="s">
        <v>965</v>
      </c>
    </row>
    <row r="4990" spans="1:4" x14ac:dyDescent="0.2">
      <c r="A4990" s="316">
        <v>39665</v>
      </c>
      <c r="B4990" s="316" t="s">
        <v>42457</v>
      </c>
      <c r="C4990" s="316" t="s">
        <v>35763</v>
      </c>
      <c r="D4990" s="591" t="s">
        <v>1451</v>
      </c>
    </row>
    <row r="4991" spans="1:4" x14ac:dyDescent="0.2">
      <c r="A4991" s="316">
        <v>39752</v>
      </c>
      <c r="B4991" s="316" t="s">
        <v>42458</v>
      </c>
      <c r="C4991" s="316" t="s">
        <v>35763</v>
      </c>
      <c r="D4991" s="591" t="s">
        <v>42459</v>
      </c>
    </row>
    <row r="4992" spans="1:4" x14ac:dyDescent="0.2">
      <c r="A4992" s="316">
        <v>12583</v>
      </c>
      <c r="B4992" s="316" t="s">
        <v>42460</v>
      </c>
      <c r="C4992" s="316" t="s">
        <v>35763</v>
      </c>
      <c r="D4992" s="591" t="s">
        <v>38096</v>
      </c>
    </row>
    <row r="4993" spans="1:4" x14ac:dyDescent="0.2">
      <c r="A4993" s="316">
        <v>12584</v>
      </c>
      <c r="B4993" s="316" t="s">
        <v>42461</v>
      </c>
      <c r="C4993" s="316" t="s">
        <v>35763</v>
      </c>
      <c r="D4993" s="591" t="s">
        <v>14642</v>
      </c>
    </row>
    <row r="4994" spans="1:4" x14ac:dyDescent="0.2">
      <c r="A4994" s="316">
        <v>13159</v>
      </c>
      <c r="B4994" s="316" t="s">
        <v>42462</v>
      </c>
      <c r="C4994" s="316" t="s">
        <v>35763</v>
      </c>
      <c r="D4994" s="591" t="s">
        <v>42463</v>
      </c>
    </row>
    <row r="4995" spans="1:4" x14ac:dyDescent="0.2">
      <c r="A4995" s="316">
        <v>13168</v>
      </c>
      <c r="B4995" s="316" t="s">
        <v>42464</v>
      </c>
      <c r="C4995" s="316" t="s">
        <v>35763</v>
      </c>
      <c r="D4995" s="591" t="s">
        <v>31186</v>
      </c>
    </row>
    <row r="4996" spans="1:4" x14ac:dyDescent="0.2">
      <c r="A4996" s="316">
        <v>13173</v>
      </c>
      <c r="B4996" s="316" t="s">
        <v>42465</v>
      </c>
      <c r="C4996" s="316" t="s">
        <v>35763</v>
      </c>
      <c r="D4996" s="591" t="s">
        <v>42466</v>
      </c>
    </row>
    <row r="4997" spans="1:4" x14ac:dyDescent="0.2">
      <c r="A4997" s="316">
        <v>37449</v>
      </c>
      <c r="B4997" s="316" t="s">
        <v>42467</v>
      </c>
      <c r="C4997" s="316" t="s">
        <v>35763</v>
      </c>
      <c r="D4997" s="591" t="s">
        <v>18871</v>
      </c>
    </row>
    <row r="4998" spans="1:4" x14ac:dyDescent="0.2">
      <c r="A4998" s="316">
        <v>37450</v>
      </c>
      <c r="B4998" s="316" t="s">
        <v>42468</v>
      </c>
      <c r="C4998" s="316" t="s">
        <v>35763</v>
      </c>
      <c r="D4998" s="591" t="s">
        <v>42469</v>
      </c>
    </row>
    <row r="4999" spans="1:4" x14ac:dyDescent="0.2">
      <c r="A4999" s="316">
        <v>37451</v>
      </c>
      <c r="B4999" s="316" t="s">
        <v>42470</v>
      </c>
      <c r="C4999" s="316" t="s">
        <v>35763</v>
      </c>
      <c r="D4999" s="591" t="s">
        <v>17441</v>
      </c>
    </row>
    <row r="5000" spans="1:4" x14ac:dyDescent="0.2">
      <c r="A5000" s="316">
        <v>37452</v>
      </c>
      <c r="B5000" s="316" t="s">
        <v>42471</v>
      </c>
      <c r="C5000" s="316" t="s">
        <v>35763</v>
      </c>
      <c r="D5000" s="591" t="s">
        <v>42472</v>
      </c>
    </row>
    <row r="5001" spans="1:4" x14ac:dyDescent="0.2">
      <c r="A5001" s="316">
        <v>37453</v>
      </c>
      <c r="B5001" s="316" t="s">
        <v>42473</v>
      </c>
      <c r="C5001" s="316" t="s">
        <v>35763</v>
      </c>
      <c r="D5001" s="591" t="s">
        <v>42474</v>
      </c>
    </row>
    <row r="5002" spans="1:4" x14ac:dyDescent="0.2">
      <c r="A5002" s="316">
        <v>7778</v>
      </c>
      <c r="B5002" s="316" t="s">
        <v>42475</v>
      </c>
      <c r="C5002" s="316" t="s">
        <v>35763</v>
      </c>
      <c r="D5002" s="591" t="s">
        <v>17864</v>
      </c>
    </row>
    <row r="5003" spans="1:4" x14ac:dyDescent="0.2">
      <c r="A5003" s="316">
        <v>7796</v>
      </c>
      <c r="B5003" s="316" t="s">
        <v>42476</v>
      </c>
      <c r="C5003" s="316" t="s">
        <v>35763</v>
      </c>
      <c r="D5003" s="591" t="s">
        <v>29363</v>
      </c>
    </row>
    <row r="5004" spans="1:4" x14ac:dyDescent="0.2">
      <c r="A5004" s="316">
        <v>7781</v>
      </c>
      <c r="B5004" s="316" t="s">
        <v>42477</v>
      </c>
      <c r="C5004" s="316" t="s">
        <v>35763</v>
      </c>
      <c r="D5004" s="591" t="s">
        <v>42478</v>
      </c>
    </row>
    <row r="5005" spans="1:4" x14ac:dyDescent="0.2">
      <c r="A5005" s="316">
        <v>7795</v>
      </c>
      <c r="B5005" s="316" t="s">
        <v>42479</v>
      </c>
      <c r="C5005" s="316" t="s">
        <v>35763</v>
      </c>
      <c r="D5005" s="591" t="s">
        <v>26159</v>
      </c>
    </row>
    <row r="5006" spans="1:4" x14ac:dyDescent="0.2">
      <c r="A5006" s="316">
        <v>7791</v>
      </c>
      <c r="B5006" s="316" t="s">
        <v>42480</v>
      </c>
      <c r="C5006" s="316" t="s">
        <v>35763</v>
      </c>
      <c r="D5006" s="591" t="s">
        <v>42481</v>
      </c>
    </row>
    <row r="5007" spans="1:4" x14ac:dyDescent="0.2">
      <c r="A5007" s="316">
        <v>7783</v>
      </c>
      <c r="B5007" s="316" t="s">
        <v>42482</v>
      </c>
      <c r="C5007" s="316" t="s">
        <v>35763</v>
      </c>
      <c r="D5007" s="591" t="s">
        <v>34461</v>
      </c>
    </row>
    <row r="5008" spans="1:4" x14ac:dyDescent="0.2">
      <c r="A5008" s="316">
        <v>7790</v>
      </c>
      <c r="B5008" s="316" t="s">
        <v>42483</v>
      </c>
      <c r="C5008" s="316" t="s">
        <v>35763</v>
      </c>
      <c r="D5008" s="591" t="s">
        <v>42484</v>
      </c>
    </row>
    <row r="5009" spans="1:4" x14ac:dyDescent="0.2">
      <c r="A5009" s="316">
        <v>7785</v>
      </c>
      <c r="B5009" s="316" t="s">
        <v>42485</v>
      </c>
      <c r="C5009" s="316" t="s">
        <v>35763</v>
      </c>
      <c r="D5009" s="591" t="s">
        <v>17938</v>
      </c>
    </row>
    <row r="5010" spans="1:4" x14ac:dyDescent="0.2">
      <c r="A5010" s="316">
        <v>7792</v>
      </c>
      <c r="B5010" s="316" t="s">
        <v>42486</v>
      </c>
      <c r="C5010" s="316" t="s">
        <v>35763</v>
      </c>
      <c r="D5010" s="591" t="s">
        <v>42487</v>
      </c>
    </row>
    <row r="5011" spans="1:4" x14ac:dyDescent="0.2">
      <c r="A5011" s="316">
        <v>7793</v>
      </c>
      <c r="B5011" s="316" t="s">
        <v>42488</v>
      </c>
      <c r="C5011" s="316" t="s">
        <v>35763</v>
      </c>
      <c r="D5011" s="591" t="s">
        <v>42489</v>
      </c>
    </row>
    <row r="5012" spans="1:4" x14ac:dyDescent="0.2">
      <c r="A5012" s="316">
        <v>12613</v>
      </c>
      <c r="B5012" s="316" t="s">
        <v>42490</v>
      </c>
      <c r="C5012" s="316" t="s">
        <v>35729</v>
      </c>
      <c r="D5012" s="591" t="s">
        <v>32513</v>
      </c>
    </row>
    <row r="5013" spans="1:4" x14ac:dyDescent="0.2">
      <c r="A5013" s="316">
        <v>1031</v>
      </c>
      <c r="B5013" s="316" t="s">
        <v>42491</v>
      </c>
      <c r="C5013" s="316" t="s">
        <v>35729</v>
      </c>
      <c r="D5013" s="591" t="s">
        <v>13831</v>
      </c>
    </row>
    <row r="5014" spans="1:4" x14ac:dyDescent="0.2">
      <c r="A5014" s="316">
        <v>39707</v>
      </c>
      <c r="B5014" s="316" t="s">
        <v>42492</v>
      </c>
      <c r="C5014" s="316" t="s">
        <v>35763</v>
      </c>
      <c r="D5014" s="591" t="s">
        <v>945</v>
      </c>
    </row>
    <row r="5015" spans="1:4" x14ac:dyDescent="0.2">
      <c r="A5015" s="316">
        <v>39708</v>
      </c>
      <c r="B5015" s="316" t="s">
        <v>42493</v>
      </c>
      <c r="C5015" s="316" t="s">
        <v>35763</v>
      </c>
      <c r="D5015" s="591" t="s">
        <v>1688</v>
      </c>
    </row>
    <row r="5016" spans="1:4" x14ac:dyDescent="0.2">
      <c r="A5016" s="316">
        <v>39710</v>
      </c>
      <c r="B5016" s="316" t="s">
        <v>42494</v>
      </c>
      <c r="C5016" s="316" t="s">
        <v>35763</v>
      </c>
      <c r="D5016" s="591" t="s">
        <v>337</v>
      </c>
    </row>
    <row r="5017" spans="1:4" x14ac:dyDescent="0.2">
      <c r="A5017" s="316">
        <v>39709</v>
      </c>
      <c r="B5017" s="316" t="s">
        <v>42495</v>
      </c>
      <c r="C5017" s="316" t="s">
        <v>35763</v>
      </c>
      <c r="D5017" s="591" t="s">
        <v>4271</v>
      </c>
    </row>
    <row r="5018" spans="1:4" x14ac:dyDescent="0.2">
      <c r="A5018" s="316">
        <v>39711</v>
      </c>
      <c r="B5018" s="316" t="s">
        <v>42496</v>
      </c>
      <c r="C5018" s="316" t="s">
        <v>35763</v>
      </c>
      <c r="D5018" s="591" t="s">
        <v>1307</v>
      </c>
    </row>
    <row r="5019" spans="1:4" x14ac:dyDescent="0.2">
      <c r="A5019" s="316">
        <v>39712</v>
      </c>
      <c r="B5019" s="316" t="s">
        <v>42497</v>
      </c>
      <c r="C5019" s="316" t="s">
        <v>35763</v>
      </c>
      <c r="D5019" s="591" t="s">
        <v>575</v>
      </c>
    </row>
    <row r="5020" spans="1:4" x14ac:dyDescent="0.2">
      <c r="A5020" s="316">
        <v>39713</v>
      </c>
      <c r="B5020" s="316" t="s">
        <v>42498</v>
      </c>
      <c r="C5020" s="316" t="s">
        <v>35763</v>
      </c>
      <c r="D5020" s="591" t="s">
        <v>1144</v>
      </c>
    </row>
    <row r="5021" spans="1:4" x14ac:dyDescent="0.2">
      <c r="A5021" s="316">
        <v>39714</v>
      </c>
      <c r="B5021" s="316" t="s">
        <v>42499</v>
      </c>
      <c r="C5021" s="316" t="s">
        <v>35763</v>
      </c>
      <c r="D5021" s="591" t="s">
        <v>14201</v>
      </c>
    </row>
    <row r="5022" spans="1:4" x14ac:dyDescent="0.2">
      <c r="A5022" s="316">
        <v>39715</v>
      </c>
      <c r="B5022" s="316" t="s">
        <v>42500</v>
      </c>
      <c r="C5022" s="316" t="s">
        <v>35763</v>
      </c>
      <c r="D5022" s="591" t="s">
        <v>453</v>
      </c>
    </row>
    <row r="5023" spans="1:4" x14ac:dyDescent="0.2">
      <c r="A5023" s="316">
        <v>39716</v>
      </c>
      <c r="B5023" s="316" t="s">
        <v>42501</v>
      </c>
      <c r="C5023" s="316" t="s">
        <v>35763</v>
      </c>
      <c r="D5023" s="591" t="s">
        <v>268</v>
      </c>
    </row>
    <row r="5024" spans="1:4" x14ac:dyDescent="0.2">
      <c r="A5024" s="316">
        <v>39718</v>
      </c>
      <c r="B5024" s="316" t="s">
        <v>42502</v>
      </c>
      <c r="C5024" s="316" t="s">
        <v>35763</v>
      </c>
      <c r="D5024" s="591" t="s">
        <v>497</v>
      </c>
    </row>
    <row r="5025" spans="1:4" x14ac:dyDescent="0.2">
      <c r="A5025" s="316">
        <v>9813</v>
      </c>
      <c r="B5025" s="316" t="s">
        <v>42503</v>
      </c>
      <c r="C5025" s="316" t="s">
        <v>35763</v>
      </c>
      <c r="D5025" s="591" t="s">
        <v>16469</v>
      </c>
    </row>
    <row r="5026" spans="1:4" x14ac:dyDescent="0.2">
      <c r="A5026" s="316">
        <v>9815</v>
      </c>
      <c r="B5026" s="316" t="s">
        <v>42504</v>
      </c>
      <c r="C5026" s="316" t="s">
        <v>35763</v>
      </c>
      <c r="D5026" s="591" t="s">
        <v>13604</v>
      </c>
    </row>
    <row r="5027" spans="1:4" x14ac:dyDescent="0.2">
      <c r="A5027" s="316">
        <v>25876</v>
      </c>
      <c r="B5027" s="316" t="s">
        <v>42505</v>
      </c>
      <c r="C5027" s="316" t="s">
        <v>35763</v>
      </c>
      <c r="D5027" s="591" t="s">
        <v>42506</v>
      </c>
    </row>
    <row r="5028" spans="1:4" x14ac:dyDescent="0.2">
      <c r="A5028" s="316">
        <v>25888</v>
      </c>
      <c r="B5028" s="316" t="s">
        <v>42507</v>
      </c>
      <c r="C5028" s="316" t="s">
        <v>35763</v>
      </c>
      <c r="D5028" s="591" t="s">
        <v>42508</v>
      </c>
    </row>
    <row r="5029" spans="1:4" x14ac:dyDescent="0.2">
      <c r="A5029" s="316">
        <v>25874</v>
      </c>
      <c r="B5029" s="316" t="s">
        <v>42509</v>
      </c>
      <c r="C5029" s="316" t="s">
        <v>35763</v>
      </c>
      <c r="D5029" s="591" t="s">
        <v>42510</v>
      </c>
    </row>
    <row r="5030" spans="1:4" x14ac:dyDescent="0.2">
      <c r="A5030" s="316">
        <v>25877</v>
      </c>
      <c r="B5030" s="316" t="s">
        <v>42511</v>
      </c>
      <c r="C5030" s="316" t="s">
        <v>35763</v>
      </c>
      <c r="D5030" s="591" t="s">
        <v>42512</v>
      </c>
    </row>
    <row r="5031" spans="1:4" x14ac:dyDescent="0.2">
      <c r="A5031" s="316">
        <v>25878</v>
      </c>
      <c r="B5031" s="316" t="s">
        <v>42513</v>
      </c>
      <c r="C5031" s="316" t="s">
        <v>35763</v>
      </c>
      <c r="D5031" s="591" t="s">
        <v>42514</v>
      </c>
    </row>
    <row r="5032" spans="1:4" x14ac:dyDescent="0.2">
      <c r="A5032" s="316">
        <v>25879</v>
      </c>
      <c r="B5032" s="316" t="s">
        <v>42515</v>
      </c>
      <c r="C5032" s="316" t="s">
        <v>35763</v>
      </c>
      <c r="D5032" s="591" t="s">
        <v>42516</v>
      </c>
    </row>
    <row r="5033" spans="1:4" x14ac:dyDescent="0.2">
      <c r="A5033" s="316">
        <v>25887</v>
      </c>
      <c r="B5033" s="316" t="s">
        <v>42517</v>
      </c>
      <c r="C5033" s="316" t="s">
        <v>35763</v>
      </c>
      <c r="D5033" s="591" t="s">
        <v>42518</v>
      </c>
    </row>
    <row r="5034" spans="1:4" x14ac:dyDescent="0.2">
      <c r="A5034" s="316">
        <v>25880</v>
      </c>
      <c r="B5034" s="316" t="s">
        <v>42519</v>
      </c>
      <c r="C5034" s="316" t="s">
        <v>35763</v>
      </c>
      <c r="D5034" s="591" t="s">
        <v>42520</v>
      </c>
    </row>
    <row r="5035" spans="1:4" x14ac:dyDescent="0.2">
      <c r="A5035" s="316">
        <v>25881</v>
      </c>
      <c r="B5035" s="316" t="s">
        <v>42521</v>
      </c>
      <c r="C5035" s="316" t="s">
        <v>35763</v>
      </c>
      <c r="D5035" s="591" t="s">
        <v>42522</v>
      </c>
    </row>
    <row r="5036" spans="1:4" x14ac:dyDescent="0.2">
      <c r="A5036" s="316">
        <v>25882</v>
      </c>
      <c r="B5036" s="316" t="s">
        <v>42523</v>
      </c>
      <c r="C5036" s="316" t="s">
        <v>35763</v>
      </c>
      <c r="D5036" s="591" t="s">
        <v>42524</v>
      </c>
    </row>
    <row r="5037" spans="1:4" x14ac:dyDescent="0.2">
      <c r="A5037" s="316">
        <v>25883</v>
      </c>
      <c r="B5037" s="316" t="s">
        <v>42525</v>
      </c>
      <c r="C5037" s="316" t="s">
        <v>35763</v>
      </c>
      <c r="D5037" s="591" t="s">
        <v>14654</v>
      </c>
    </row>
    <row r="5038" spans="1:4" x14ac:dyDescent="0.2">
      <c r="A5038" s="316">
        <v>25884</v>
      </c>
      <c r="B5038" s="316" t="s">
        <v>42526</v>
      </c>
      <c r="C5038" s="316" t="s">
        <v>35763</v>
      </c>
      <c r="D5038" s="591" t="s">
        <v>42527</v>
      </c>
    </row>
    <row r="5039" spans="1:4" x14ac:dyDescent="0.2">
      <c r="A5039" s="316">
        <v>25885</v>
      </c>
      <c r="B5039" s="316" t="s">
        <v>42528</v>
      </c>
      <c r="C5039" s="316" t="s">
        <v>35763</v>
      </c>
      <c r="D5039" s="591" t="s">
        <v>42529</v>
      </c>
    </row>
    <row r="5040" spans="1:4" x14ac:dyDescent="0.2">
      <c r="A5040" s="316">
        <v>25889</v>
      </c>
      <c r="B5040" s="316" t="s">
        <v>42530</v>
      </c>
      <c r="C5040" s="316" t="s">
        <v>35763</v>
      </c>
      <c r="D5040" s="591" t="s">
        <v>42531</v>
      </c>
    </row>
    <row r="5041" spans="1:4" x14ac:dyDescent="0.2">
      <c r="A5041" s="316">
        <v>25886</v>
      </c>
      <c r="B5041" s="316" t="s">
        <v>42532</v>
      </c>
      <c r="C5041" s="316" t="s">
        <v>35763</v>
      </c>
      <c r="D5041" s="591" t="s">
        <v>34517</v>
      </c>
    </row>
    <row r="5042" spans="1:4" x14ac:dyDescent="0.2">
      <c r="A5042" s="316">
        <v>25875</v>
      </c>
      <c r="B5042" s="316" t="s">
        <v>42533</v>
      </c>
      <c r="C5042" s="316" t="s">
        <v>35763</v>
      </c>
      <c r="D5042" s="591" t="s">
        <v>42534</v>
      </c>
    </row>
    <row r="5043" spans="1:4" x14ac:dyDescent="0.2">
      <c r="A5043" s="316">
        <v>9876</v>
      </c>
      <c r="B5043" s="316" t="s">
        <v>42535</v>
      </c>
      <c r="C5043" s="316" t="s">
        <v>35763</v>
      </c>
      <c r="D5043" s="591" t="s">
        <v>32248</v>
      </c>
    </row>
    <row r="5044" spans="1:4" x14ac:dyDescent="0.2">
      <c r="A5044" s="316">
        <v>9877</v>
      </c>
      <c r="B5044" s="316" t="s">
        <v>42536</v>
      </c>
      <c r="C5044" s="316" t="s">
        <v>35763</v>
      </c>
      <c r="D5044" s="591" t="s">
        <v>42537</v>
      </c>
    </row>
    <row r="5045" spans="1:4" x14ac:dyDescent="0.2">
      <c r="A5045" s="316">
        <v>9878</v>
      </c>
      <c r="B5045" s="316" t="s">
        <v>42538</v>
      </c>
      <c r="C5045" s="316" t="s">
        <v>35763</v>
      </c>
      <c r="D5045" s="591" t="s">
        <v>1857</v>
      </c>
    </row>
    <row r="5046" spans="1:4" x14ac:dyDescent="0.2">
      <c r="A5046" s="316">
        <v>9879</v>
      </c>
      <c r="B5046" s="316" t="s">
        <v>42539</v>
      </c>
      <c r="C5046" s="316" t="s">
        <v>35763</v>
      </c>
      <c r="D5046" s="591" t="s">
        <v>42540</v>
      </c>
    </row>
    <row r="5047" spans="1:4" x14ac:dyDescent="0.2">
      <c r="A5047" s="316">
        <v>42001</v>
      </c>
      <c r="B5047" s="316" t="s">
        <v>42541</v>
      </c>
      <c r="C5047" s="316" t="s">
        <v>35763</v>
      </c>
      <c r="D5047" s="591" t="s">
        <v>42542</v>
      </c>
    </row>
    <row r="5048" spans="1:4" x14ac:dyDescent="0.2">
      <c r="A5048" s="316">
        <v>41998</v>
      </c>
      <c r="B5048" s="316" t="s">
        <v>42543</v>
      </c>
      <c r="C5048" s="316" t="s">
        <v>35763</v>
      </c>
      <c r="D5048" s="591" t="s">
        <v>42544</v>
      </c>
    </row>
    <row r="5049" spans="1:4" x14ac:dyDescent="0.2">
      <c r="A5049" s="316">
        <v>41999</v>
      </c>
      <c r="B5049" s="316" t="s">
        <v>42545</v>
      </c>
      <c r="C5049" s="316" t="s">
        <v>35763</v>
      </c>
      <c r="D5049" s="591" t="s">
        <v>42546</v>
      </c>
    </row>
    <row r="5050" spans="1:4" x14ac:dyDescent="0.2">
      <c r="A5050" s="316">
        <v>42000</v>
      </c>
      <c r="B5050" s="316" t="s">
        <v>42547</v>
      </c>
      <c r="C5050" s="316" t="s">
        <v>35763</v>
      </c>
      <c r="D5050" s="591" t="s">
        <v>42548</v>
      </c>
    </row>
    <row r="5051" spans="1:4" x14ac:dyDescent="0.2">
      <c r="A5051" s="316">
        <v>38053</v>
      </c>
      <c r="B5051" s="316" t="s">
        <v>42549</v>
      </c>
      <c r="C5051" s="316" t="s">
        <v>35763</v>
      </c>
      <c r="D5051" s="591" t="s">
        <v>834</v>
      </c>
    </row>
    <row r="5052" spans="1:4" x14ac:dyDescent="0.2">
      <c r="A5052" s="316">
        <v>38054</v>
      </c>
      <c r="B5052" s="316" t="s">
        <v>42550</v>
      </c>
      <c r="C5052" s="316" t="s">
        <v>35763</v>
      </c>
      <c r="D5052" s="591" t="s">
        <v>20233</v>
      </c>
    </row>
    <row r="5053" spans="1:4" x14ac:dyDescent="0.2">
      <c r="A5053" s="316">
        <v>38052</v>
      </c>
      <c r="B5053" s="316" t="s">
        <v>42551</v>
      </c>
      <c r="C5053" s="316" t="s">
        <v>35763</v>
      </c>
      <c r="D5053" s="591" t="s">
        <v>773</v>
      </c>
    </row>
    <row r="5054" spans="1:4" x14ac:dyDescent="0.2">
      <c r="A5054" s="316">
        <v>38051</v>
      </c>
      <c r="B5054" s="316" t="s">
        <v>42552</v>
      </c>
      <c r="C5054" s="316" t="s">
        <v>35763</v>
      </c>
      <c r="D5054" s="591" t="s">
        <v>252</v>
      </c>
    </row>
    <row r="5055" spans="1:4" x14ac:dyDescent="0.2">
      <c r="A5055" s="316">
        <v>38787</v>
      </c>
      <c r="B5055" s="316" t="s">
        <v>42553</v>
      </c>
      <c r="C5055" s="316" t="s">
        <v>35763</v>
      </c>
      <c r="D5055" s="591" t="s">
        <v>13904</v>
      </c>
    </row>
    <row r="5056" spans="1:4" x14ac:dyDescent="0.2">
      <c r="A5056" s="316">
        <v>38825</v>
      </c>
      <c r="B5056" s="316" t="s">
        <v>42554</v>
      </c>
      <c r="C5056" s="316" t="s">
        <v>35763</v>
      </c>
      <c r="D5056" s="591" t="s">
        <v>17152</v>
      </c>
    </row>
    <row r="5057" spans="1:4" x14ac:dyDescent="0.2">
      <c r="A5057" s="316">
        <v>38826</v>
      </c>
      <c r="B5057" s="316" t="s">
        <v>42555</v>
      </c>
      <c r="C5057" s="316" t="s">
        <v>35763</v>
      </c>
      <c r="D5057" s="591" t="s">
        <v>701</v>
      </c>
    </row>
    <row r="5058" spans="1:4" x14ac:dyDescent="0.2">
      <c r="A5058" s="316">
        <v>38827</v>
      </c>
      <c r="B5058" s="316" t="s">
        <v>42556</v>
      </c>
      <c r="C5058" s="316" t="s">
        <v>35763</v>
      </c>
      <c r="D5058" s="591" t="s">
        <v>42557</v>
      </c>
    </row>
    <row r="5059" spans="1:4" x14ac:dyDescent="0.2">
      <c r="A5059" s="316">
        <v>38830</v>
      </c>
      <c r="B5059" s="316" t="s">
        <v>42558</v>
      </c>
      <c r="C5059" s="316" t="s">
        <v>35763</v>
      </c>
      <c r="D5059" s="591" t="s">
        <v>23742</v>
      </c>
    </row>
    <row r="5060" spans="1:4" x14ac:dyDescent="0.2">
      <c r="A5060" s="316">
        <v>38828</v>
      </c>
      <c r="B5060" s="316" t="s">
        <v>42559</v>
      </c>
      <c r="C5060" s="316" t="s">
        <v>35763</v>
      </c>
      <c r="D5060" s="591" t="s">
        <v>1257</v>
      </c>
    </row>
    <row r="5061" spans="1:4" x14ac:dyDescent="0.2">
      <c r="A5061" s="316">
        <v>38829</v>
      </c>
      <c r="B5061" s="316" t="s">
        <v>42560</v>
      </c>
      <c r="C5061" s="316" t="s">
        <v>35763</v>
      </c>
      <c r="D5061" s="591" t="s">
        <v>37445</v>
      </c>
    </row>
    <row r="5062" spans="1:4" x14ac:dyDescent="0.2">
      <c r="A5062" s="316">
        <v>38831</v>
      </c>
      <c r="B5062" s="316" t="s">
        <v>42561</v>
      </c>
      <c r="C5062" s="316" t="s">
        <v>35763</v>
      </c>
      <c r="D5062" s="591" t="s">
        <v>21785</v>
      </c>
    </row>
    <row r="5063" spans="1:4" x14ac:dyDescent="0.2">
      <c r="A5063" s="316">
        <v>36274</v>
      </c>
      <c r="B5063" s="316" t="s">
        <v>42562</v>
      </c>
      <c r="C5063" s="316" t="s">
        <v>35763</v>
      </c>
      <c r="D5063" s="591" t="s">
        <v>1095</v>
      </c>
    </row>
    <row r="5064" spans="1:4" x14ac:dyDescent="0.2">
      <c r="A5064" s="316">
        <v>36278</v>
      </c>
      <c r="B5064" s="316" t="s">
        <v>42563</v>
      </c>
      <c r="C5064" s="316" t="s">
        <v>35763</v>
      </c>
      <c r="D5064" s="591" t="s">
        <v>1011</v>
      </c>
    </row>
    <row r="5065" spans="1:4" x14ac:dyDescent="0.2">
      <c r="A5065" s="316">
        <v>38977</v>
      </c>
      <c r="B5065" s="316" t="s">
        <v>42564</v>
      </c>
      <c r="C5065" s="316" t="s">
        <v>35763</v>
      </c>
      <c r="D5065" s="591" t="s">
        <v>42565</v>
      </c>
    </row>
    <row r="5066" spans="1:4" x14ac:dyDescent="0.2">
      <c r="A5066" s="316">
        <v>38971</v>
      </c>
      <c r="B5066" s="316" t="s">
        <v>42566</v>
      </c>
      <c r="C5066" s="316" t="s">
        <v>35763</v>
      </c>
      <c r="D5066" s="591" t="s">
        <v>648</v>
      </c>
    </row>
    <row r="5067" spans="1:4" x14ac:dyDescent="0.2">
      <c r="A5067" s="316">
        <v>38972</v>
      </c>
      <c r="B5067" s="316" t="s">
        <v>42567</v>
      </c>
      <c r="C5067" s="316" t="s">
        <v>35763</v>
      </c>
      <c r="D5067" s="591" t="s">
        <v>16737</v>
      </c>
    </row>
    <row r="5068" spans="1:4" x14ac:dyDescent="0.2">
      <c r="A5068" s="316">
        <v>38973</v>
      </c>
      <c r="B5068" s="316" t="s">
        <v>42568</v>
      </c>
      <c r="C5068" s="316" t="s">
        <v>35763</v>
      </c>
      <c r="D5068" s="591" t="s">
        <v>2421</v>
      </c>
    </row>
    <row r="5069" spans="1:4" x14ac:dyDescent="0.2">
      <c r="A5069" s="316">
        <v>38974</v>
      </c>
      <c r="B5069" s="316" t="s">
        <v>42569</v>
      </c>
      <c r="C5069" s="316" t="s">
        <v>35763</v>
      </c>
      <c r="D5069" s="591" t="s">
        <v>2448</v>
      </c>
    </row>
    <row r="5070" spans="1:4" x14ac:dyDescent="0.2">
      <c r="A5070" s="316">
        <v>38975</v>
      </c>
      <c r="B5070" s="316" t="s">
        <v>42570</v>
      </c>
      <c r="C5070" s="316" t="s">
        <v>35763</v>
      </c>
      <c r="D5070" s="591" t="s">
        <v>42571</v>
      </c>
    </row>
    <row r="5071" spans="1:4" x14ac:dyDescent="0.2">
      <c r="A5071" s="316">
        <v>38976</v>
      </c>
      <c r="B5071" s="316" t="s">
        <v>42572</v>
      </c>
      <c r="C5071" s="316" t="s">
        <v>35763</v>
      </c>
      <c r="D5071" s="591" t="s">
        <v>42573</v>
      </c>
    </row>
    <row r="5072" spans="1:4" x14ac:dyDescent="0.2">
      <c r="A5072" s="316">
        <v>38986</v>
      </c>
      <c r="B5072" s="316" t="s">
        <v>42574</v>
      </c>
      <c r="C5072" s="316" t="s">
        <v>35763</v>
      </c>
      <c r="D5072" s="591" t="s">
        <v>42575</v>
      </c>
    </row>
    <row r="5073" spans="1:4" x14ac:dyDescent="0.2">
      <c r="A5073" s="316">
        <v>38978</v>
      </c>
      <c r="B5073" s="316" t="s">
        <v>42576</v>
      </c>
      <c r="C5073" s="316" t="s">
        <v>35763</v>
      </c>
      <c r="D5073" s="591" t="s">
        <v>1095</v>
      </c>
    </row>
    <row r="5074" spans="1:4" x14ac:dyDescent="0.2">
      <c r="A5074" s="316">
        <v>38979</v>
      </c>
      <c r="B5074" s="316" t="s">
        <v>42577</v>
      </c>
      <c r="C5074" s="316" t="s">
        <v>35763</v>
      </c>
      <c r="D5074" s="591" t="s">
        <v>1011</v>
      </c>
    </row>
    <row r="5075" spans="1:4" x14ac:dyDescent="0.2">
      <c r="A5075" s="316">
        <v>38980</v>
      </c>
      <c r="B5075" s="316" t="s">
        <v>42578</v>
      </c>
      <c r="C5075" s="316" t="s">
        <v>35763</v>
      </c>
      <c r="D5075" s="591" t="s">
        <v>13630</v>
      </c>
    </row>
    <row r="5076" spans="1:4" x14ac:dyDescent="0.2">
      <c r="A5076" s="316">
        <v>38981</v>
      </c>
      <c r="B5076" s="316" t="s">
        <v>42579</v>
      </c>
      <c r="C5076" s="316" t="s">
        <v>35763</v>
      </c>
      <c r="D5076" s="591" t="s">
        <v>361</v>
      </c>
    </row>
    <row r="5077" spans="1:4" x14ac:dyDescent="0.2">
      <c r="A5077" s="316">
        <v>38982</v>
      </c>
      <c r="B5077" s="316" t="s">
        <v>42580</v>
      </c>
      <c r="C5077" s="316" t="s">
        <v>35763</v>
      </c>
      <c r="D5077" s="591" t="s">
        <v>5488</v>
      </c>
    </row>
    <row r="5078" spans="1:4" x14ac:dyDescent="0.2">
      <c r="A5078" s="316">
        <v>38983</v>
      </c>
      <c r="B5078" s="316" t="s">
        <v>42581</v>
      </c>
      <c r="C5078" s="316" t="s">
        <v>35763</v>
      </c>
      <c r="D5078" s="591" t="s">
        <v>42582</v>
      </c>
    </row>
    <row r="5079" spans="1:4" x14ac:dyDescent="0.2">
      <c r="A5079" s="316">
        <v>38984</v>
      </c>
      <c r="B5079" s="316" t="s">
        <v>42583</v>
      </c>
      <c r="C5079" s="316" t="s">
        <v>35763</v>
      </c>
      <c r="D5079" s="591" t="s">
        <v>42584</v>
      </c>
    </row>
    <row r="5080" spans="1:4" x14ac:dyDescent="0.2">
      <c r="A5080" s="316">
        <v>38985</v>
      </c>
      <c r="B5080" s="316" t="s">
        <v>42585</v>
      </c>
      <c r="C5080" s="316" t="s">
        <v>35763</v>
      </c>
      <c r="D5080" s="591" t="s">
        <v>42586</v>
      </c>
    </row>
    <row r="5081" spans="1:4" x14ac:dyDescent="0.2">
      <c r="A5081" s="316">
        <v>9836</v>
      </c>
      <c r="B5081" s="316" t="s">
        <v>42587</v>
      </c>
      <c r="C5081" s="316" t="s">
        <v>35763</v>
      </c>
      <c r="D5081" s="591" t="s">
        <v>5351</v>
      </c>
    </row>
    <row r="5082" spans="1:4" x14ac:dyDescent="0.2">
      <c r="A5082" s="316">
        <v>20065</v>
      </c>
      <c r="B5082" s="316" t="s">
        <v>42588</v>
      </c>
      <c r="C5082" s="316" t="s">
        <v>35763</v>
      </c>
      <c r="D5082" s="591" t="s">
        <v>17825</v>
      </c>
    </row>
    <row r="5083" spans="1:4" x14ac:dyDescent="0.2">
      <c r="A5083" s="316">
        <v>9835</v>
      </c>
      <c r="B5083" s="316" t="s">
        <v>42589</v>
      </c>
      <c r="C5083" s="316" t="s">
        <v>35763</v>
      </c>
      <c r="D5083" s="591" t="s">
        <v>1975</v>
      </c>
    </row>
    <row r="5084" spans="1:4" x14ac:dyDescent="0.2">
      <c r="A5084" s="316">
        <v>38032</v>
      </c>
      <c r="B5084" s="316" t="s">
        <v>42590</v>
      </c>
      <c r="C5084" s="316" t="s">
        <v>35763</v>
      </c>
      <c r="D5084" s="591" t="s">
        <v>17908</v>
      </c>
    </row>
    <row r="5085" spans="1:4" x14ac:dyDescent="0.2">
      <c r="A5085" s="316">
        <v>38033</v>
      </c>
      <c r="B5085" s="316" t="s">
        <v>42591</v>
      </c>
      <c r="C5085" s="316" t="s">
        <v>35763</v>
      </c>
      <c r="D5085" s="591" t="s">
        <v>14294</v>
      </c>
    </row>
    <row r="5086" spans="1:4" x14ac:dyDescent="0.2">
      <c r="A5086" s="316">
        <v>38034</v>
      </c>
      <c r="B5086" s="316" t="s">
        <v>42592</v>
      </c>
      <c r="C5086" s="316" t="s">
        <v>35763</v>
      </c>
      <c r="D5086" s="591" t="s">
        <v>19014</v>
      </c>
    </row>
    <row r="5087" spans="1:4" x14ac:dyDescent="0.2">
      <c r="A5087" s="316">
        <v>38035</v>
      </c>
      <c r="B5087" s="316" t="s">
        <v>42593</v>
      </c>
      <c r="C5087" s="316" t="s">
        <v>35763</v>
      </c>
      <c r="D5087" s="591" t="s">
        <v>42594</v>
      </c>
    </row>
    <row r="5088" spans="1:4" x14ac:dyDescent="0.2">
      <c r="A5088" s="316">
        <v>38036</v>
      </c>
      <c r="B5088" s="316" t="s">
        <v>42595</v>
      </c>
      <c r="C5088" s="316" t="s">
        <v>35763</v>
      </c>
      <c r="D5088" s="591" t="s">
        <v>42596</v>
      </c>
    </row>
    <row r="5089" spans="1:4" x14ac:dyDescent="0.2">
      <c r="A5089" s="316">
        <v>38037</v>
      </c>
      <c r="B5089" s="316" t="s">
        <v>42597</v>
      </c>
      <c r="C5089" s="316" t="s">
        <v>35763</v>
      </c>
      <c r="D5089" s="591" t="s">
        <v>42598</v>
      </c>
    </row>
    <row r="5090" spans="1:4" x14ac:dyDescent="0.2">
      <c r="A5090" s="316">
        <v>9850</v>
      </c>
      <c r="B5090" s="316" t="s">
        <v>42599</v>
      </c>
      <c r="C5090" s="316" t="s">
        <v>35763</v>
      </c>
      <c r="D5090" s="591" t="s">
        <v>42600</v>
      </c>
    </row>
    <row r="5091" spans="1:4" x14ac:dyDescent="0.2">
      <c r="A5091" s="316">
        <v>9853</v>
      </c>
      <c r="B5091" s="316" t="s">
        <v>42601</v>
      </c>
      <c r="C5091" s="316" t="s">
        <v>35763</v>
      </c>
      <c r="D5091" s="591" t="s">
        <v>42602</v>
      </c>
    </row>
    <row r="5092" spans="1:4" x14ac:dyDescent="0.2">
      <c r="A5092" s="316">
        <v>9854</v>
      </c>
      <c r="B5092" s="316" t="s">
        <v>42603</v>
      </c>
      <c r="C5092" s="316" t="s">
        <v>35763</v>
      </c>
      <c r="D5092" s="591" t="s">
        <v>42604</v>
      </c>
    </row>
    <row r="5093" spans="1:4" x14ac:dyDescent="0.2">
      <c r="A5093" s="316">
        <v>9851</v>
      </c>
      <c r="B5093" s="316" t="s">
        <v>42605</v>
      </c>
      <c r="C5093" s="316" t="s">
        <v>35763</v>
      </c>
      <c r="D5093" s="591" t="s">
        <v>42606</v>
      </c>
    </row>
    <row r="5094" spans="1:4" x14ac:dyDescent="0.2">
      <c r="A5094" s="316">
        <v>9855</v>
      </c>
      <c r="B5094" s="316" t="s">
        <v>42607</v>
      </c>
      <c r="C5094" s="316" t="s">
        <v>35763</v>
      </c>
      <c r="D5094" s="591" t="s">
        <v>42608</v>
      </c>
    </row>
    <row r="5095" spans="1:4" x14ac:dyDescent="0.2">
      <c r="A5095" s="316">
        <v>9825</v>
      </c>
      <c r="B5095" s="316" t="s">
        <v>42609</v>
      </c>
      <c r="C5095" s="316" t="s">
        <v>35763</v>
      </c>
      <c r="D5095" s="591" t="s">
        <v>28597</v>
      </c>
    </row>
    <row r="5096" spans="1:4" x14ac:dyDescent="0.2">
      <c r="A5096" s="316">
        <v>9828</v>
      </c>
      <c r="B5096" s="316" t="s">
        <v>42610</v>
      </c>
      <c r="C5096" s="316" t="s">
        <v>35763</v>
      </c>
      <c r="D5096" s="591" t="s">
        <v>42611</v>
      </c>
    </row>
    <row r="5097" spans="1:4" x14ac:dyDescent="0.2">
      <c r="A5097" s="316">
        <v>9829</v>
      </c>
      <c r="B5097" s="316" t="s">
        <v>42612</v>
      </c>
      <c r="C5097" s="316" t="s">
        <v>35763</v>
      </c>
      <c r="D5097" s="591" t="s">
        <v>37045</v>
      </c>
    </row>
    <row r="5098" spans="1:4" x14ac:dyDescent="0.2">
      <c r="A5098" s="316">
        <v>9826</v>
      </c>
      <c r="B5098" s="316" t="s">
        <v>42613</v>
      </c>
      <c r="C5098" s="316" t="s">
        <v>35763</v>
      </c>
      <c r="D5098" s="591" t="s">
        <v>42614</v>
      </c>
    </row>
    <row r="5099" spans="1:4" x14ac:dyDescent="0.2">
      <c r="A5099" s="316">
        <v>9827</v>
      </c>
      <c r="B5099" s="316" t="s">
        <v>42615</v>
      </c>
      <c r="C5099" s="316" t="s">
        <v>35763</v>
      </c>
      <c r="D5099" s="591" t="s">
        <v>42616</v>
      </c>
    </row>
    <row r="5100" spans="1:4" x14ac:dyDescent="0.2">
      <c r="A5100" s="316">
        <v>36374</v>
      </c>
      <c r="B5100" s="316" t="s">
        <v>42617</v>
      </c>
      <c r="C5100" s="316" t="s">
        <v>35763</v>
      </c>
      <c r="D5100" s="591" t="s">
        <v>18216</v>
      </c>
    </row>
    <row r="5101" spans="1:4" x14ac:dyDescent="0.2">
      <c r="A5101" s="316">
        <v>36084</v>
      </c>
      <c r="B5101" s="316" t="s">
        <v>42618</v>
      </c>
      <c r="C5101" s="316" t="s">
        <v>35763</v>
      </c>
      <c r="D5101" s="591" t="s">
        <v>577</v>
      </c>
    </row>
    <row r="5102" spans="1:4" x14ac:dyDescent="0.2">
      <c r="A5102" s="316">
        <v>36373</v>
      </c>
      <c r="B5102" s="316" t="s">
        <v>42619</v>
      </c>
      <c r="C5102" s="316" t="s">
        <v>35763</v>
      </c>
      <c r="D5102" s="591" t="s">
        <v>21785</v>
      </c>
    </row>
    <row r="5103" spans="1:4" x14ac:dyDescent="0.2">
      <c r="A5103" s="316">
        <v>36377</v>
      </c>
      <c r="B5103" s="316" t="s">
        <v>42620</v>
      </c>
      <c r="C5103" s="316" t="s">
        <v>35763</v>
      </c>
      <c r="D5103" s="591" t="s">
        <v>36210</v>
      </c>
    </row>
    <row r="5104" spans="1:4" x14ac:dyDescent="0.2">
      <c r="A5104" s="316">
        <v>36375</v>
      </c>
      <c r="B5104" s="316" t="s">
        <v>42621</v>
      </c>
      <c r="C5104" s="316" t="s">
        <v>35763</v>
      </c>
      <c r="D5104" s="591" t="s">
        <v>17685</v>
      </c>
    </row>
    <row r="5105" spans="1:4" x14ac:dyDescent="0.2">
      <c r="A5105" s="316">
        <v>36376</v>
      </c>
      <c r="B5105" s="316" t="s">
        <v>42622</v>
      </c>
      <c r="C5105" s="316" t="s">
        <v>35763</v>
      </c>
      <c r="D5105" s="591" t="s">
        <v>4467</v>
      </c>
    </row>
    <row r="5106" spans="1:4" x14ac:dyDescent="0.2">
      <c r="A5106" s="316">
        <v>36380</v>
      </c>
      <c r="B5106" s="316" t="s">
        <v>42623</v>
      </c>
      <c r="C5106" s="316" t="s">
        <v>35763</v>
      </c>
      <c r="D5106" s="591" t="s">
        <v>33473</v>
      </c>
    </row>
    <row r="5107" spans="1:4" x14ac:dyDescent="0.2">
      <c r="A5107" s="316">
        <v>36378</v>
      </c>
      <c r="B5107" s="316" t="s">
        <v>42624</v>
      </c>
      <c r="C5107" s="316" t="s">
        <v>35763</v>
      </c>
      <c r="D5107" s="591" t="s">
        <v>686</v>
      </c>
    </row>
    <row r="5108" spans="1:4" x14ac:dyDescent="0.2">
      <c r="A5108" s="316">
        <v>36379</v>
      </c>
      <c r="B5108" s="316" t="s">
        <v>42625</v>
      </c>
      <c r="C5108" s="316" t="s">
        <v>35763</v>
      </c>
      <c r="D5108" s="591" t="s">
        <v>37069</v>
      </c>
    </row>
    <row r="5109" spans="1:4" x14ac:dyDescent="0.2">
      <c r="A5109" s="316">
        <v>9859</v>
      </c>
      <c r="B5109" s="316" t="s">
        <v>42626</v>
      </c>
      <c r="C5109" s="316" t="s">
        <v>35763</v>
      </c>
      <c r="D5109" s="591" t="s">
        <v>5788</v>
      </c>
    </row>
    <row r="5110" spans="1:4" x14ac:dyDescent="0.2">
      <c r="A5110" s="316">
        <v>9838</v>
      </c>
      <c r="B5110" s="316" t="s">
        <v>42627</v>
      </c>
      <c r="C5110" s="316" t="s">
        <v>35763</v>
      </c>
      <c r="D5110" s="591" t="s">
        <v>647</v>
      </c>
    </row>
    <row r="5111" spans="1:4" x14ac:dyDescent="0.2">
      <c r="A5111" s="316">
        <v>9837</v>
      </c>
      <c r="B5111" s="316" t="s">
        <v>42628</v>
      </c>
      <c r="C5111" s="316" t="s">
        <v>35763</v>
      </c>
      <c r="D5111" s="591" t="s">
        <v>13360</v>
      </c>
    </row>
    <row r="5112" spans="1:4" x14ac:dyDescent="0.2">
      <c r="A5112" s="316">
        <v>9833</v>
      </c>
      <c r="B5112" s="316" t="s">
        <v>42629</v>
      </c>
      <c r="C5112" s="316" t="s">
        <v>35763</v>
      </c>
      <c r="D5112" s="591" t="s">
        <v>653</v>
      </c>
    </row>
    <row r="5113" spans="1:4" x14ac:dyDescent="0.2">
      <c r="A5113" s="316">
        <v>9830</v>
      </c>
      <c r="B5113" s="316" t="s">
        <v>42630</v>
      </c>
      <c r="C5113" s="316" t="s">
        <v>35763</v>
      </c>
      <c r="D5113" s="591" t="s">
        <v>773</v>
      </c>
    </row>
    <row r="5114" spans="1:4" x14ac:dyDescent="0.2">
      <c r="A5114" s="316">
        <v>9834</v>
      </c>
      <c r="B5114" s="316" t="s">
        <v>42631</v>
      </c>
      <c r="C5114" s="316" t="s">
        <v>35763</v>
      </c>
      <c r="D5114" s="591" t="s">
        <v>16787</v>
      </c>
    </row>
    <row r="5115" spans="1:4" x14ac:dyDescent="0.2">
      <c r="A5115" s="316">
        <v>9863</v>
      </c>
      <c r="B5115" s="316" t="s">
        <v>42632</v>
      </c>
      <c r="C5115" s="316" t="s">
        <v>35763</v>
      </c>
      <c r="D5115" s="591" t="s">
        <v>1073</v>
      </c>
    </row>
    <row r="5116" spans="1:4" x14ac:dyDescent="0.2">
      <c r="A5116" s="316">
        <v>9860</v>
      </c>
      <c r="B5116" s="316" t="s">
        <v>42633</v>
      </c>
      <c r="C5116" s="316" t="s">
        <v>35763</v>
      </c>
      <c r="D5116" s="591" t="s">
        <v>16840</v>
      </c>
    </row>
    <row r="5117" spans="1:4" x14ac:dyDescent="0.2">
      <c r="A5117" s="316">
        <v>9862</v>
      </c>
      <c r="B5117" s="316" t="s">
        <v>42634</v>
      </c>
      <c r="C5117" s="316" t="s">
        <v>35763</v>
      </c>
      <c r="D5117" s="591" t="s">
        <v>42219</v>
      </c>
    </row>
    <row r="5118" spans="1:4" x14ac:dyDescent="0.2">
      <c r="A5118" s="316">
        <v>9861</v>
      </c>
      <c r="B5118" s="316" t="s">
        <v>42635</v>
      </c>
      <c r="C5118" s="316" t="s">
        <v>35763</v>
      </c>
      <c r="D5118" s="591" t="s">
        <v>42636</v>
      </c>
    </row>
    <row r="5119" spans="1:4" x14ac:dyDescent="0.2">
      <c r="A5119" s="316">
        <v>9856</v>
      </c>
      <c r="B5119" s="316" t="s">
        <v>42637</v>
      </c>
      <c r="C5119" s="316" t="s">
        <v>35763</v>
      </c>
      <c r="D5119" s="591" t="s">
        <v>3881</v>
      </c>
    </row>
    <row r="5120" spans="1:4" x14ac:dyDescent="0.2">
      <c r="A5120" s="316">
        <v>9866</v>
      </c>
      <c r="B5120" s="316" t="s">
        <v>42638</v>
      </c>
      <c r="C5120" s="316" t="s">
        <v>35763</v>
      </c>
      <c r="D5120" s="591" t="s">
        <v>1048</v>
      </c>
    </row>
    <row r="5121" spans="1:4" x14ac:dyDescent="0.2">
      <c r="A5121" s="316">
        <v>9857</v>
      </c>
      <c r="B5121" s="316" t="s">
        <v>42639</v>
      </c>
      <c r="C5121" s="316" t="s">
        <v>35763</v>
      </c>
      <c r="D5121" s="591" t="s">
        <v>42640</v>
      </c>
    </row>
    <row r="5122" spans="1:4" x14ac:dyDescent="0.2">
      <c r="A5122" s="316">
        <v>9864</v>
      </c>
      <c r="B5122" s="316" t="s">
        <v>42641</v>
      </c>
      <c r="C5122" s="316" t="s">
        <v>35763</v>
      </c>
      <c r="D5122" s="591" t="s">
        <v>42642</v>
      </c>
    </row>
    <row r="5123" spans="1:4" x14ac:dyDescent="0.2">
      <c r="A5123" s="316">
        <v>9865</v>
      </c>
      <c r="B5123" s="316" t="s">
        <v>42643</v>
      </c>
      <c r="C5123" s="316" t="s">
        <v>35763</v>
      </c>
      <c r="D5123" s="591" t="s">
        <v>42644</v>
      </c>
    </row>
    <row r="5124" spans="1:4" x14ac:dyDescent="0.2">
      <c r="A5124" s="316">
        <v>9858</v>
      </c>
      <c r="B5124" s="316" t="s">
        <v>42645</v>
      </c>
      <c r="C5124" s="316" t="s">
        <v>35763</v>
      </c>
      <c r="D5124" s="591" t="s">
        <v>42646</v>
      </c>
    </row>
    <row r="5125" spans="1:4" x14ac:dyDescent="0.2">
      <c r="A5125" s="316">
        <v>9841</v>
      </c>
      <c r="B5125" s="316" t="s">
        <v>42647</v>
      </c>
      <c r="C5125" s="316" t="s">
        <v>35763</v>
      </c>
      <c r="D5125" s="591" t="s">
        <v>42648</v>
      </c>
    </row>
    <row r="5126" spans="1:4" x14ac:dyDescent="0.2">
      <c r="A5126" s="316">
        <v>9840</v>
      </c>
      <c r="B5126" s="316" t="s">
        <v>42649</v>
      </c>
      <c r="C5126" s="316" t="s">
        <v>35763</v>
      </c>
      <c r="D5126" s="591" t="s">
        <v>42650</v>
      </c>
    </row>
    <row r="5127" spans="1:4" x14ac:dyDescent="0.2">
      <c r="A5127" s="316">
        <v>20067</v>
      </c>
      <c r="B5127" s="316" t="s">
        <v>42651</v>
      </c>
      <c r="C5127" s="316" t="s">
        <v>35763</v>
      </c>
      <c r="D5127" s="591" t="s">
        <v>481</v>
      </c>
    </row>
    <row r="5128" spans="1:4" x14ac:dyDescent="0.2">
      <c r="A5128" s="316">
        <v>20068</v>
      </c>
      <c r="B5128" s="316" t="s">
        <v>42652</v>
      </c>
      <c r="C5128" s="316" t="s">
        <v>35763</v>
      </c>
      <c r="D5128" s="591" t="s">
        <v>695</v>
      </c>
    </row>
    <row r="5129" spans="1:4" x14ac:dyDescent="0.2">
      <c r="A5129" s="316">
        <v>9839</v>
      </c>
      <c r="B5129" s="316" t="s">
        <v>42653</v>
      </c>
      <c r="C5129" s="316" t="s">
        <v>35763</v>
      </c>
      <c r="D5129" s="591" t="s">
        <v>19206</v>
      </c>
    </row>
    <row r="5130" spans="1:4" x14ac:dyDescent="0.2">
      <c r="A5130" s="316">
        <v>9870</v>
      </c>
      <c r="B5130" s="316" t="s">
        <v>42654</v>
      </c>
      <c r="C5130" s="316" t="s">
        <v>35763</v>
      </c>
      <c r="D5130" s="591" t="s">
        <v>30381</v>
      </c>
    </row>
    <row r="5131" spans="1:4" x14ac:dyDescent="0.2">
      <c r="A5131" s="316">
        <v>9867</v>
      </c>
      <c r="B5131" s="316" t="s">
        <v>42655</v>
      </c>
      <c r="C5131" s="316" t="s">
        <v>35763</v>
      </c>
      <c r="D5131" s="591" t="s">
        <v>517</v>
      </c>
    </row>
    <row r="5132" spans="1:4" x14ac:dyDescent="0.2">
      <c r="A5132" s="316">
        <v>9868</v>
      </c>
      <c r="B5132" s="316" t="s">
        <v>42656</v>
      </c>
      <c r="C5132" s="316" t="s">
        <v>35763</v>
      </c>
      <c r="D5132" s="591" t="s">
        <v>672</v>
      </c>
    </row>
    <row r="5133" spans="1:4" x14ac:dyDescent="0.2">
      <c r="A5133" s="316">
        <v>9869</v>
      </c>
      <c r="B5133" s="316" t="s">
        <v>42657</v>
      </c>
      <c r="C5133" s="316" t="s">
        <v>35763</v>
      </c>
      <c r="D5133" s="591" t="s">
        <v>911</v>
      </c>
    </row>
    <row r="5134" spans="1:4" x14ac:dyDescent="0.2">
      <c r="A5134" s="316">
        <v>9874</v>
      </c>
      <c r="B5134" s="316" t="s">
        <v>42658</v>
      </c>
      <c r="C5134" s="316" t="s">
        <v>35763</v>
      </c>
      <c r="D5134" s="591" t="s">
        <v>17689</v>
      </c>
    </row>
    <row r="5135" spans="1:4" x14ac:dyDescent="0.2">
      <c r="A5135" s="316">
        <v>9875</v>
      </c>
      <c r="B5135" s="316" t="s">
        <v>42659</v>
      </c>
      <c r="C5135" s="316" t="s">
        <v>35763</v>
      </c>
      <c r="D5135" s="591" t="s">
        <v>1082</v>
      </c>
    </row>
    <row r="5136" spans="1:4" x14ac:dyDescent="0.2">
      <c r="A5136" s="316">
        <v>9873</v>
      </c>
      <c r="B5136" s="316" t="s">
        <v>42660</v>
      </c>
      <c r="C5136" s="316" t="s">
        <v>35763</v>
      </c>
      <c r="D5136" s="591" t="s">
        <v>1464</v>
      </c>
    </row>
    <row r="5137" spans="1:4" x14ac:dyDescent="0.2">
      <c r="A5137" s="316">
        <v>9871</v>
      </c>
      <c r="B5137" s="316" t="s">
        <v>42661</v>
      </c>
      <c r="C5137" s="316" t="s">
        <v>35763</v>
      </c>
      <c r="D5137" s="591" t="s">
        <v>29464</v>
      </c>
    </row>
    <row r="5138" spans="1:4" x14ac:dyDescent="0.2">
      <c r="A5138" s="316">
        <v>9872</v>
      </c>
      <c r="B5138" s="316" t="s">
        <v>42662</v>
      </c>
      <c r="C5138" s="316" t="s">
        <v>35763</v>
      </c>
      <c r="D5138" s="591" t="s">
        <v>42663</v>
      </c>
    </row>
    <row r="5139" spans="1:4" x14ac:dyDescent="0.2">
      <c r="A5139" s="316">
        <v>7667</v>
      </c>
      <c r="B5139" s="316" t="s">
        <v>42664</v>
      </c>
      <c r="C5139" s="316" t="s">
        <v>35763</v>
      </c>
      <c r="D5139" s="591" t="s">
        <v>42665</v>
      </c>
    </row>
    <row r="5140" spans="1:4" x14ac:dyDescent="0.2">
      <c r="A5140" s="316">
        <v>7660</v>
      </c>
      <c r="B5140" s="316" t="s">
        <v>42666</v>
      </c>
      <c r="C5140" s="316" t="s">
        <v>35763</v>
      </c>
      <c r="D5140" s="591" t="s">
        <v>42667</v>
      </c>
    </row>
    <row r="5141" spans="1:4" x14ac:dyDescent="0.2">
      <c r="A5141" s="316">
        <v>7676</v>
      </c>
      <c r="B5141" s="316" t="s">
        <v>42668</v>
      </c>
      <c r="C5141" s="316" t="s">
        <v>35763</v>
      </c>
      <c r="D5141" s="591" t="s">
        <v>42669</v>
      </c>
    </row>
    <row r="5142" spans="1:4" x14ac:dyDescent="0.2">
      <c r="A5142" s="316">
        <v>12426</v>
      </c>
      <c r="B5142" s="316" t="s">
        <v>42670</v>
      </c>
      <c r="C5142" s="316" t="s">
        <v>35729</v>
      </c>
      <c r="D5142" s="591" t="s">
        <v>42671</v>
      </c>
    </row>
    <row r="5143" spans="1:4" x14ac:dyDescent="0.2">
      <c r="A5143" s="316">
        <v>12425</v>
      </c>
      <c r="B5143" s="316" t="s">
        <v>42672</v>
      </c>
      <c r="C5143" s="316" t="s">
        <v>35729</v>
      </c>
      <c r="D5143" s="591" t="s">
        <v>18275</v>
      </c>
    </row>
    <row r="5144" spans="1:4" x14ac:dyDescent="0.2">
      <c r="A5144" s="316">
        <v>12427</v>
      </c>
      <c r="B5144" s="316" t="s">
        <v>42673</v>
      </c>
      <c r="C5144" s="316" t="s">
        <v>35729</v>
      </c>
      <c r="D5144" s="591" t="s">
        <v>42674</v>
      </c>
    </row>
    <row r="5145" spans="1:4" x14ac:dyDescent="0.2">
      <c r="A5145" s="316">
        <v>12428</v>
      </c>
      <c r="B5145" s="316" t="s">
        <v>42675</v>
      </c>
      <c r="C5145" s="316" t="s">
        <v>35729</v>
      </c>
      <c r="D5145" s="591" t="s">
        <v>42676</v>
      </c>
    </row>
    <row r="5146" spans="1:4" x14ac:dyDescent="0.2">
      <c r="A5146" s="316">
        <v>12430</v>
      </c>
      <c r="B5146" s="316" t="s">
        <v>42677</v>
      </c>
      <c r="C5146" s="316" t="s">
        <v>35729</v>
      </c>
      <c r="D5146" s="591" t="s">
        <v>30506</v>
      </c>
    </row>
    <row r="5147" spans="1:4" x14ac:dyDescent="0.2">
      <c r="A5147" s="316">
        <v>12429</v>
      </c>
      <c r="B5147" s="316" t="s">
        <v>42678</v>
      </c>
      <c r="C5147" s="316" t="s">
        <v>35729</v>
      </c>
      <c r="D5147" s="591" t="s">
        <v>29196</v>
      </c>
    </row>
    <row r="5148" spans="1:4" x14ac:dyDescent="0.2">
      <c r="A5148" s="316">
        <v>12431</v>
      </c>
      <c r="B5148" s="316" t="s">
        <v>42679</v>
      </c>
      <c r="C5148" s="316" t="s">
        <v>35729</v>
      </c>
      <c r="D5148" s="591" t="s">
        <v>42680</v>
      </c>
    </row>
    <row r="5149" spans="1:4" x14ac:dyDescent="0.2">
      <c r="A5149" s="316">
        <v>12432</v>
      </c>
      <c r="B5149" s="316" t="s">
        <v>42681</v>
      </c>
      <c r="C5149" s="316" t="s">
        <v>35729</v>
      </c>
      <c r="D5149" s="591" t="s">
        <v>29314</v>
      </c>
    </row>
    <row r="5150" spans="1:4" x14ac:dyDescent="0.2">
      <c r="A5150" s="316">
        <v>12434</v>
      </c>
      <c r="B5150" s="316" t="s">
        <v>42682</v>
      </c>
      <c r="C5150" s="316" t="s">
        <v>35729</v>
      </c>
      <c r="D5150" s="591" t="s">
        <v>40126</v>
      </c>
    </row>
    <row r="5151" spans="1:4" x14ac:dyDescent="0.2">
      <c r="A5151" s="316">
        <v>12433</v>
      </c>
      <c r="B5151" s="316" t="s">
        <v>42683</v>
      </c>
      <c r="C5151" s="316" t="s">
        <v>35729</v>
      </c>
      <c r="D5151" s="591" t="s">
        <v>42684</v>
      </c>
    </row>
    <row r="5152" spans="1:4" x14ac:dyDescent="0.2">
      <c r="A5152" s="316">
        <v>12435</v>
      </c>
      <c r="B5152" s="316" t="s">
        <v>42685</v>
      </c>
      <c r="C5152" s="316" t="s">
        <v>35729</v>
      </c>
      <c r="D5152" s="591" t="s">
        <v>40866</v>
      </c>
    </row>
    <row r="5153" spans="1:4" x14ac:dyDescent="0.2">
      <c r="A5153" s="316">
        <v>12437</v>
      </c>
      <c r="B5153" s="316" t="s">
        <v>42686</v>
      </c>
      <c r="C5153" s="316" t="s">
        <v>35729</v>
      </c>
      <c r="D5153" s="591" t="s">
        <v>17401</v>
      </c>
    </row>
    <row r="5154" spans="1:4" x14ac:dyDescent="0.2">
      <c r="A5154" s="316">
        <v>12439</v>
      </c>
      <c r="B5154" s="316" t="s">
        <v>42687</v>
      </c>
      <c r="C5154" s="316" t="s">
        <v>35729</v>
      </c>
      <c r="D5154" s="591" t="s">
        <v>18231</v>
      </c>
    </row>
    <row r="5155" spans="1:4" x14ac:dyDescent="0.2">
      <c r="A5155" s="316">
        <v>12438</v>
      </c>
      <c r="B5155" s="316" t="s">
        <v>42688</v>
      </c>
      <c r="C5155" s="316" t="s">
        <v>35729</v>
      </c>
      <c r="D5155" s="591" t="s">
        <v>42689</v>
      </c>
    </row>
    <row r="5156" spans="1:4" x14ac:dyDescent="0.2">
      <c r="A5156" s="316">
        <v>12436</v>
      </c>
      <c r="B5156" s="316" t="s">
        <v>42690</v>
      </c>
      <c r="C5156" s="316" t="s">
        <v>35729</v>
      </c>
      <c r="D5156" s="591" t="s">
        <v>42691</v>
      </c>
    </row>
    <row r="5157" spans="1:4" x14ac:dyDescent="0.2">
      <c r="A5157" s="316">
        <v>36357</v>
      </c>
      <c r="B5157" s="316" t="s">
        <v>42692</v>
      </c>
      <c r="C5157" s="316" t="s">
        <v>35729</v>
      </c>
      <c r="D5157" s="591" t="s">
        <v>42693</v>
      </c>
    </row>
    <row r="5158" spans="1:4" x14ac:dyDescent="0.2">
      <c r="A5158" s="316">
        <v>12424</v>
      </c>
      <c r="B5158" s="316" t="s">
        <v>42694</v>
      </c>
      <c r="C5158" s="316" t="s">
        <v>35729</v>
      </c>
      <c r="D5158" s="591" t="s">
        <v>41088</v>
      </c>
    </row>
    <row r="5159" spans="1:4" x14ac:dyDescent="0.2">
      <c r="A5159" s="316">
        <v>12440</v>
      </c>
      <c r="B5159" s="316" t="s">
        <v>42695</v>
      </c>
      <c r="C5159" s="316" t="s">
        <v>35729</v>
      </c>
      <c r="D5159" s="591" t="s">
        <v>42696</v>
      </c>
    </row>
    <row r="5160" spans="1:4" x14ac:dyDescent="0.2">
      <c r="A5160" s="316">
        <v>9884</v>
      </c>
      <c r="B5160" s="316" t="s">
        <v>42697</v>
      </c>
      <c r="C5160" s="316" t="s">
        <v>35729</v>
      </c>
      <c r="D5160" s="591" t="s">
        <v>42698</v>
      </c>
    </row>
    <row r="5161" spans="1:4" x14ac:dyDescent="0.2">
      <c r="A5161" s="316">
        <v>9888</v>
      </c>
      <c r="B5161" s="316" t="s">
        <v>42699</v>
      </c>
      <c r="C5161" s="316" t="s">
        <v>35729</v>
      </c>
      <c r="D5161" s="591" t="s">
        <v>42700</v>
      </c>
    </row>
    <row r="5162" spans="1:4" x14ac:dyDescent="0.2">
      <c r="A5162" s="316">
        <v>9883</v>
      </c>
      <c r="B5162" s="316" t="s">
        <v>42701</v>
      </c>
      <c r="C5162" s="316" t="s">
        <v>35729</v>
      </c>
      <c r="D5162" s="591" t="s">
        <v>19480</v>
      </c>
    </row>
    <row r="5163" spans="1:4" x14ac:dyDescent="0.2">
      <c r="A5163" s="316">
        <v>9886</v>
      </c>
      <c r="B5163" s="316" t="s">
        <v>42702</v>
      </c>
      <c r="C5163" s="316" t="s">
        <v>35729</v>
      </c>
      <c r="D5163" s="591" t="s">
        <v>3799</v>
      </c>
    </row>
    <row r="5164" spans="1:4" x14ac:dyDescent="0.2">
      <c r="A5164" s="316">
        <v>9889</v>
      </c>
      <c r="B5164" s="316" t="s">
        <v>42703</v>
      </c>
      <c r="C5164" s="316" t="s">
        <v>35729</v>
      </c>
      <c r="D5164" s="591" t="s">
        <v>42704</v>
      </c>
    </row>
    <row r="5165" spans="1:4" x14ac:dyDescent="0.2">
      <c r="A5165" s="316">
        <v>9887</v>
      </c>
      <c r="B5165" s="316" t="s">
        <v>42705</v>
      </c>
      <c r="C5165" s="316" t="s">
        <v>35729</v>
      </c>
      <c r="D5165" s="591" t="s">
        <v>1428</v>
      </c>
    </row>
    <row r="5166" spans="1:4" x14ac:dyDescent="0.2">
      <c r="A5166" s="316">
        <v>9885</v>
      </c>
      <c r="B5166" s="316" t="s">
        <v>42706</v>
      </c>
      <c r="C5166" s="316" t="s">
        <v>35729</v>
      </c>
      <c r="D5166" s="591" t="s">
        <v>42636</v>
      </c>
    </row>
    <row r="5167" spans="1:4" x14ac:dyDescent="0.2">
      <c r="A5167" s="316">
        <v>9890</v>
      </c>
      <c r="B5167" s="316" t="s">
        <v>42707</v>
      </c>
      <c r="C5167" s="316" t="s">
        <v>35729</v>
      </c>
      <c r="D5167" s="591" t="s">
        <v>37599</v>
      </c>
    </row>
    <row r="5168" spans="1:4" x14ac:dyDescent="0.2">
      <c r="A5168" s="316">
        <v>9891</v>
      </c>
      <c r="B5168" s="316" t="s">
        <v>42708</v>
      </c>
      <c r="C5168" s="316" t="s">
        <v>35729</v>
      </c>
      <c r="D5168" s="591" t="s">
        <v>42709</v>
      </c>
    </row>
    <row r="5169" spans="1:4" x14ac:dyDescent="0.2">
      <c r="A5169" s="316">
        <v>39292</v>
      </c>
      <c r="B5169" s="316" t="s">
        <v>42710</v>
      </c>
      <c r="C5169" s="316" t="s">
        <v>35729</v>
      </c>
      <c r="D5169" s="591" t="s">
        <v>4331</v>
      </c>
    </row>
    <row r="5170" spans="1:4" x14ac:dyDescent="0.2">
      <c r="A5170" s="316">
        <v>39293</v>
      </c>
      <c r="B5170" s="316" t="s">
        <v>42711</v>
      </c>
      <c r="C5170" s="316" t="s">
        <v>35729</v>
      </c>
      <c r="D5170" s="591" t="s">
        <v>42712</v>
      </c>
    </row>
    <row r="5171" spans="1:4" x14ac:dyDescent="0.2">
      <c r="A5171" s="316">
        <v>39294</v>
      </c>
      <c r="B5171" s="316" t="s">
        <v>42713</v>
      </c>
      <c r="C5171" s="316" t="s">
        <v>35729</v>
      </c>
      <c r="D5171" s="591" t="s">
        <v>42712</v>
      </c>
    </row>
    <row r="5172" spans="1:4" x14ac:dyDescent="0.2">
      <c r="A5172" s="316">
        <v>39295</v>
      </c>
      <c r="B5172" s="316" t="s">
        <v>42714</v>
      </c>
      <c r="C5172" s="316" t="s">
        <v>35729</v>
      </c>
      <c r="D5172" s="591" t="s">
        <v>3455</v>
      </c>
    </row>
    <row r="5173" spans="1:4" x14ac:dyDescent="0.2">
      <c r="A5173" s="316">
        <v>36313</v>
      </c>
      <c r="B5173" s="316" t="s">
        <v>42715</v>
      </c>
      <c r="C5173" s="316" t="s">
        <v>35729</v>
      </c>
      <c r="D5173" s="591" t="s">
        <v>4325</v>
      </c>
    </row>
    <row r="5174" spans="1:4" x14ac:dyDescent="0.2">
      <c r="A5174" s="316">
        <v>36316</v>
      </c>
      <c r="B5174" s="316" t="s">
        <v>42716</v>
      </c>
      <c r="C5174" s="316" t="s">
        <v>35729</v>
      </c>
      <c r="D5174" s="591" t="s">
        <v>13567</v>
      </c>
    </row>
    <row r="5175" spans="1:4" x14ac:dyDescent="0.2">
      <c r="A5175" s="316">
        <v>64</v>
      </c>
      <c r="B5175" s="316" t="s">
        <v>42717</v>
      </c>
      <c r="C5175" s="316" t="s">
        <v>35729</v>
      </c>
      <c r="D5175" s="591" t="s">
        <v>16623</v>
      </c>
    </row>
    <row r="5176" spans="1:4" x14ac:dyDescent="0.2">
      <c r="A5176" s="316">
        <v>37423</v>
      </c>
      <c r="B5176" s="316" t="s">
        <v>42718</v>
      </c>
      <c r="C5176" s="316" t="s">
        <v>35729</v>
      </c>
      <c r="D5176" s="591" t="s">
        <v>413</v>
      </c>
    </row>
    <row r="5177" spans="1:4" x14ac:dyDescent="0.2">
      <c r="A5177" s="316">
        <v>39296</v>
      </c>
      <c r="B5177" s="316" t="s">
        <v>42719</v>
      </c>
      <c r="C5177" s="316" t="s">
        <v>35729</v>
      </c>
      <c r="D5177" s="591" t="s">
        <v>662</v>
      </c>
    </row>
    <row r="5178" spans="1:4" x14ac:dyDescent="0.2">
      <c r="A5178" s="316">
        <v>39297</v>
      </c>
      <c r="B5178" s="316" t="s">
        <v>42720</v>
      </c>
      <c r="C5178" s="316" t="s">
        <v>35729</v>
      </c>
      <c r="D5178" s="591" t="s">
        <v>42721</v>
      </c>
    </row>
    <row r="5179" spans="1:4" x14ac:dyDescent="0.2">
      <c r="A5179" s="316">
        <v>39298</v>
      </c>
      <c r="B5179" s="316" t="s">
        <v>42722</v>
      </c>
      <c r="C5179" s="316" t="s">
        <v>35729</v>
      </c>
      <c r="D5179" s="591" t="s">
        <v>29874</v>
      </c>
    </row>
    <row r="5180" spans="1:4" x14ac:dyDescent="0.2">
      <c r="A5180" s="316">
        <v>39299</v>
      </c>
      <c r="B5180" s="316" t="s">
        <v>42723</v>
      </c>
      <c r="C5180" s="316" t="s">
        <v>35729</v>
      </c>
      <c r="D5180" s="591" t="s">
        <v>988</v>
      </c>
    </row>
    <row r="5181" spans="1:4" x14ac:dyDescent="0.2">
      <c r="A5181" s="316">
        <v>9892</v>
      </c>
      <c r="B5181" s="316" t="s">
        <v>42724</v>
      </c>
      <c r="C5181" s="316" t="s">
        <v>35729</v>
      </c>
      <c r="D5181" s="591" t="s">
        <v>13347</v>
      </c>
    </row>
    <row r="5182" spans="1:4" x14ac:dyDescent="0.2">
      <c r="A5182" s="316">
        <v>9893</v>
      </c>
      <c r="B5182" s="316" t="s">
        <v>42725</v>
      </c>
      <c r="C5182" s="316" t="s">
        <v>35729</v>
      </c>
      <c r="D5182" s="591" t="s">
        <v>42726</v>
      </c>
    </row>
    <row r="5183" spans="1:4" x14ac:dyDescent="0.2">
      <c r="A5183" s="316">
        <v>9901</v>
      </c>
      <c r="B5183" s="316" t="s">
        <v>42727</v>
      </c>
      <c r="C5183" s="316" t="s">
        <v>35729</v>
      </c>
      <c r="D5183" s="591" t="s">
        <v>17157</v>
      </c>
    </row>
    <row r="5184" spans="1:4" x14ac:dyDescent="0.2">
      <c r="A5184" s="316">
        <v>9896</v>
      </c>
      <c r="B5184" s="316" t="s">
        <v>42728</v>
      </c>
      <c r="C5184" s="316" t="s">
        <v>35729</v>
      </c>
      <c r="D5184" s="591" t="s">
        <v>18121</v>
      </c>
    </row>
    <row r="5185" spans="1:4" x14ac:dyDescent="0.2">
      <c r="A5185" s="316">
        <v>9900</v>
      </c>
      <c r="B5185" s="316" t="s">
        <v>42729</v>
      </c>
      <c r="C5185" s="316" t="s">
        <v>35729</v>
      </c>
      <c r="D5185" s="591" t="s">
        <v>27489</v>
      </c>
    </row>
    <row r="5186" spans="1:4" x14ac:dyDescent="0.2">
      <c r="A5186" s="316">
        <v>9898</v>
      </c>
      <c r="B5186" s="316" t="s">
        <v>42730</v>
      </c>
      <c r="C5186" s="316" t="s">
        <v>35729</v>
      </c>
      <c r="D5186" s="591" t="s">
        <v>42731</v>
      </c>
    </row>
    <row r="5187" spans="1:4" x14ac:dyDescent="0.2">
      <c r="A5187" s="316">
        <v>9899</v>
      </c>
      <c r="B5187" s="316" t="s">
        <v>42732</v>
      </c>
      <c r="C5187" s="316" t="s">
        <v>35729</v>
      </c>
      <c r="D5187" s="591" t="s">
        <v>13639</v>
      </c>
    </row>
    <row r="5188" spans="1:4" x14ac:dyDescent="0.2">
      <c r="A5188" s="316">
        <v>9902</v>
      </c>
      <c r="B5188" s="316" t="s">
        <v>42733</v>
      </c>
      <c r="C5188" s="316" t="s">
        <v>35729</v>
      </c>
      <c r="D5188" s="591" t="s">
        <v>42734</v>
      </c>
    </row>
    <row r="5189" spans="1:4" x14ac:dyDescent="0.2">
      <c r="A5189" s="316">
        <v>9908</v>
      </c>
      <c r="B5189" s="316" t="s">
        <v>42735</v>
      </c>
      <c r="C5189" s="316" t="s">
        <v>35729</v>
      </c>
      <c r="D5189" s="591" t="s">
        <v>42736</v>
      </c>
    </row>
    <row r="5190" spans="1:4" x14ac:dyDescent="0.2">
      <c r="A5190" s="316">
        <v>9905</v>
      </c>
      <c r="B5190" s="316" t="s">
        <v>42737</v>
      </c>
      <c r="C5190" s="316" t="s">
        <v>35729</v>
      </c>
      <c r="D5190" s="591" t="s">
        <v>2433</v>
      </c>
    </row>
    <row r="5191" spans="1:4" x14ac:dyDescent="0.2">
      <c r="A5191" s="316">
        <v>9906</v>
      </c>
      <c r="B5191" s="316" t="s">
        <v>42738</v>
      </c>
      <c r="C5191" s="316" t="s">
        <v>35729</v>
      </c>
      <c r="D5191" s="591" t="s">
        <v>431</v>
      </c>
    </row>
    <row r="5192" spans="1:4" x14ac:dyDescent="0.2">
      <c r="A5192" s="316">
        <v>9895</v>
      </c>
      <c r="B5192" s="316" t="s">
        <v>42739</v>
      </c>
      <c r="C5192" s="316" t="s">
        <v>35729</v>
      </c>
      <c r="D5192" s="591" t="s">
        <v>1351</v>
      </c>
    </row>
    <row r="5193" spans="1:4" x14ac:dyDescent="0.2">
      <c r="A5193" s="316">
        <v>9894</v>
      </c>
      <c r="B5193" s="316" t="s">
        <v>42740</v>
      </c>
      <c r="C5193" s="316" t="s">
        <v>35729</v>
      </c>
      <c r="D5193" s="591" t="s">
        <v>5458</v>
      </c>
    </row>
    <row r="5194" spans="1:4" x14ac:dyDescent="0.2">
      <c r="A5194" s="316">
        <v>9897</v>
      </c>
      <c r="B5194" s="316" t="s">
        <v>42741</v>
      </c>
      <c r="C5194" s="316" t="s">
        <v>35729</v>
      </c>
      <c r="D5194" s="591" t="s">
        <v>13458</v>
      </c>
    </row>
    <row r="5195" spans="1:4" x14ac:dyDescent="0.2">
      <c r="A5195" s="316">
        <v>9910</v>
      </c>
      <c r="B5195" s="316" t="s">
        <v>42742</v>
      </c>
      <c r="C5195" s="316" t="s">
        <v>35729</v>
      </c>
      <c r="D5195" s="591" t="s">
        <v>22548</v>
      </c>
    </row>
    <row r="5196" spans="1:4" x14ac:dyDescent="0.2">
      <c r="A5196" s="316">
        <v>9909</v>
      </c>
      <c r="B5196" s="316" t="s">
        <v>42743</v>
      </c>
      <c r="C5196" s="316" t="s">
        <v>35729</v>
      </c>
      <c r="D5196" s="591" t="s">
        <v>42744</v>
      </c>
    </row>
    <row r="5197" spans="1:4" x14ac:dyDescent="0.2">
      <c r="A5197" s="316">
        <v>9907</v>
      </c>
      <c r="B5197" s="316" t="s">
        <v>42745</v>
      </c>
      <c r="C5197" s="316" t="s">
        <v>35729</v>
      </c>
      <c r="D5197" s="591" t="s">
        <v>42746</v>
      </c>
    </row>
    <row r="5198" spans="1:4" x14ac:dyDescent="0.2">
      <c r="A5198" s="316">
        <v>20973</v>
      </c>
      <c r="B5198" s="316" t="s">
        <v>42747</v>
      </c>
      <c r="C5198" s="316" t="s">
        <v>35729</v>
      </c>
      <c r="D5198" s="591" t="s">
        <v>25665</v>
      </c>
    </row>
    <row r="5199" spans="1:4" x14ac:dyDescent="0.2">
      <c r="A5199" s="316">
        <v>20974</v>
      </c>
      <c r="B5199" s="316" t="s">
        <v>42748</v>
      </c>
      <c r="C5199" s="316" t="s">
        <v>35729</v>
      </c>
      <c r="D5199" s="591" t="s">
        <v>42749</v>
      </c>
    </row>
    <row r="5200" spans="1:4" x14ac:dyDescent="0.2">
      <c r="A5200" s="316">
        <v>37989</v>
      </c>
      <c r="B5200" s="316" t="s">
        <v>42750</v>
      </c>
      <c r="C5200" s="316" t="s">
        <v>35729</v>
      </c>
      <c r="D5200" s="591" t="s">
        <v>1642</v>
      </c>
    </row>
    <row r="5201" spans="1:4" x14ac:dyDescent="0.2">
      <c r="A5201" s="316">
        <v>37990</v>
      </c>
      <c r="B5201" s="316" t="s">
        <v>42751</v>
      </c>
      <c r="C5201" s="316" t="s">
        <v>35729</v>
      </c>
      <c r="D5201" s="591" t="s">
        <v>26671</v>
      </c>
    </row>
    <row r="5202" spans="1:4" x14ac:dyDescent="0.2">
      <c r="A5202" s="316">
        <v>37991</v>
      </c>
      <c r="B5202" s="316" t="s">
        <v>42752</v>
      </c>
      <c r="C5202" s="316" t="s">
        <v>35729</v>
      </c>
      <c r="D5202" s="591" t="s">
        <v>770</v>
      </c>
    </row>
    <row r="5203" spans="1:4" x14ac:dyDescent="0.2">
      <c r="A5203" s="316">
        <v>37992</v>
      </c>
      <c r="B5203" s="316" t="s">
        <v>42753</v>
      </c>
      <c r="C5203" s="316" t="s">
        <v>35729</v>
      </c>
      <c r="D5203" s="591" t="s">
        <v>5323</v>
      </c>
    </row>
    <row r="5204" spans="1:4" x14ac:dyDescent="0.2">
      <c r="A5204" s="316">
        <v>37993</v>
      </c>
      <c r="B5204" s="316" t="s">
        <v>42754</v>
      </c>
      <c r="C5204" s="316" t="s">
        <v>35729</v>
      </c>
      <c r="D5204" s="591" t="s">
        <v>18927</v>
      </c>
    </row>
    <row r="5205" spans="1:4" x14ac:dyDescent="0.2">
      <c r="A5205" s="316">
        <v>37994</v>
      </c>
      <c r="B5205" s="316" t="s">
        <v>42755</v>
      </c>
      <c r="C5205" s="316" t="s">
        <v>35729</v>
      </c>
      <c r="D5205" s="591" t="s">
        <v>14011</v>
      </c>
    </row>
    <row r="5206" spans="1:4" x14ac:dyDescent="0.2">
      <c r="A5206" s="316">
        <v>37995</v>
      </c>
      <c r="B5206" s="316" t="s">
        <v>42756</v>
      </c>
      <c r="C5206" s="316" t="s">
        <v>35729</v>
      </c>
      <c r="D5206" s="591" t="s">
        <v>42757</v>
      </c>
    </row>
    <row r="5207" spans="1:4" x14ac:dyDescent="0.2">
      <c r="A5207" s="316">
        <v>37996</v>
      </c>
      <c r="B5207" s="316" t="s">
        <v>42758</v>
      </c>
      <c r="C5207" s="316" t="s">
        <v>35729</v>
      </c>
      <c r="D5207" s="591" t="s">
        <v>42759</v>
      </c>
    </row>
    <row r="5208" spans="1:4" x14ac:dyDescent="0.2">
      <c r="A5208" s="316">
        <v>13883</v>
      </c>
      <c r="B5208" s="316" t="s">
        <v>42760</v>
      </c>
      <c r="C5208" s="316" t="s">
        <v>35729</v>
      </c>
      <c r="D5208" s="591" t="s">
        <v>42761</v>
      </c>
    </row>
    <row r="5209" spans="1:4" x14ac:dyDescent="0.2">
      <c r="A5209" s="316">
        <v>38604</v>
      </c>
      <c r="B5209" s="316" t="s">
        <v>42762</v>
      </c>
      <c r="C5209" s="316" t="s">
        <v>35729</v>
      </c>
      <c r="D5209" s="591" t="s">
        <v>42763</v>
      </c>
    </row>
    <row r="5210" spans="1:4" x14ac:dyDescent="0.2">
      <c r="A5210" s="316">
        <v>10601</v>
      </c>
      <c r="B5210" s="316" t="s">
        <v>42764</v>
      </c>
      <c r="C5210" s="316" t="s">
        <v>35729</v>
      </c>
      <c r="D5210" s="591" t="s">
        <v>42765</v>
      </c>
    </row>
    <row r="5211" spans="1:4" x14ac:dyDescent="0.2">
      <c r="A5211" s="316">
        <v>26034</v>
      </c>
      <c r="B5211" s="316" t="s">
        <v>42766</v>
      </c>
      <c r="C5211" s="316" t="s">
        <v>35729</v>
      </c>
      <c r="D5211" s="591" t="s">
        <v>42767</v>
      </c>
    </row>
    <row r="5212" spans="1:4" x14ac:dyDescent="0.2">
      <c r="A5212" s="316">
        <v>13894</v>
      </c>
      <c r="B5212" s="316" t="s">
        <v>42768</v>
      </c>
      <c r="C5212" s="316" t="s">
        <v>35729</v>
      </c>
      <c r="D5212" s="591" t="s">
        <v>1471</v>
      </c>
    </row>
    <row r="5213" spans="1:4" x14ac:dyDescent="0.2">
      <c r="A5213" s="316">
        <v>13895</v>
      </c>
      <c r="B5213" s="316" t="s">
        <v>42769</v>
      </c>
      <c r="C5213" s="316" t="s">
        <v>35729</v>
      </c>
      <c r="D5213" s="591" t="s">
        <v>1472</v>
      </c>
    </row>
    <row r="5214" spans="1:4" x14ac:dyDescent="0.2">
      <c r="A5214" s="316">
        <v>13892</v>
      </c>
      <c r="B5214" s="316" t="s">
        <v>42770</v>
      </c>
      <c r="C5214" s="316" t="s">
        <v>35729</v>
      </c>
      <c r="D5214" s="591" t="s">
        <v>1473</v>
      </c>
    </row>
    <row r="5215" spans="1:4" x14ac:dyDescent="0.2">
      <c r="A5215" s="316">
        <v>9914</v>
      </c>
      <c r="B5215" s="316" t="s">
        <v>42771</v>
      </c>
      <c r="C5215" s="316" t="s">
        <v>35729</v>
      </c>
      <c r="D5215" s="591" t="s">
        <v>1474</v>
      </c>
    </row>
    <row r="5216" spans="1:4" x14ac:dyDescent="0.2">
      <c r="A5216" s="316">
        <v>36485</v>
      </c>
      <c r="B5216" s="316" t="s">
        <v>42772</v>
      </c>
      <c r="C5216" s="316" t="s">
        <v>35729</v>
      </c>
      <c r="D5216" s="591" t="s">
        <v>25822</v>
      </c>
    </row>
    <row r="5217" spans="1:4" x14ac:dyDescent="0.2">
      <c r="A5217" s="316">
        <v>9912</v>
      </c>
      <c r="B5217" s="316" t="s">
        <v>42773</v>
      </c>
      <c r="C5217" s="316" t="s">
        <v>35729</v>
      </c>
      <c r="D5217" s="591" t="s">
        <v>42774</v>
      </c>
    </row>
    <row r="5218" spans="1:4" x14ac:dyDescent="0.2">
      <c r="A5218" s="316">
        <v>9921</v>
      </c>
      <c r="B5218" s="316" t="s">
        <v>42775</v>
      </c>
      <c r="C5218" s="316" t="s">
        <v>35729</v>
      </c>
      <c r="D5218" s="591" t="s">
        <v>42776</v>
      </c>
    </row>
    <row r="5219" spans="1:4" x14ac:dyDescent="0.2">
      <c r="A5219" s="316">
        <v>21112</v>
      </c>
      <c r="B5219" s="316" t="s">
        <v>42777</v>
      </c>
      <c r="C5219" s="316" t="s">
        <v>35729</v>
      </c>
      <c r="D5219" s="591" t="s">
        <v>16575</v>
      </c>
    </row>
    <row r="5220" spans="1:4" x14ac:dyDescent="0.2">
      <c r="A5220" s="316">
        <v>10228</v>
      </c>
      <c r="B5220" s="316" t="s">
        <v>42778</v>
      </c>
      <c r="C5220" s="316" t="s">
        <v>35729</v>
      </c>
      <c r="D5220" s="591" t="s">
        <v>42779</v>
      </c>
    </row>
    <row r="5221" spans="1:4" x14ac:dyDescent="0.2">
      <c r="A5221" s="316">
        <v>11781</v>
      </c>
      <c r="B5221" s="316" t="s">
        <v>42780</v>
      </c>
      <c r="C5221" s="316" t="s">
        <v>35729</v>
      </c>
      <c r="D5221" s="591" t="s">
        <v>42781</v>
      </c>
    </row>
    <row r="5222" spans="1:4" x14ac:dyDescent="0.2">
      <c r="A5222" s="316">
        <v>11746</v>
      </c>
      <c r="B5222" s="316" t="s">
        <v>42782</v>
      </c>
      <c r="C5222" s="316" t="s">
        <v>35729</v>
      </c>
      <c r="D5222" s="591" t="s">
        <v>42783</v>
      </c>
    </row>
    <row r="5223" spans="1:4" x14ac:dyDescent="0.2">
      <c r="A5223" s="316">
        <v>11751</v>
      </c>
      <c r="B5223" s="316" t="s">
        <v>42784</v>
      </c>
      <c r="C5223" s="316" t="s">
        <v>35729</v>
      </c>
      <c r="D5223" s="591" t="s">
        <v>42785</v>
      </c>
    </row>
    <row r="5224" spans="1:4" x14ac:dyDescent="0.2">
      <c r="A5224" s="316">
        <v>11750</v>
      </c>
      <c r="B5224" s="316" t="s">
        <v>42786</v>
      </c>
      <c r="C5224" s="316" t="s">
        <v>35729</v>
      </c>
      <c r="D5224" s="591" t="s">
        <v>42787</v>
      </c>
    </row>
    <row r="5225" spans="1:4" x14ac:dyDescent="0.2">
      <c r="A5225" s="316">
        <v>11748</v>
      </c>
      <c r="B5225" s="316" t="s">
        <v>42788</v>
      </c>
      <c r="C5225" s="316" t="s">
        <v>35729</v>
      </c>
      <c r="D5225" s="591" t="s">
        <v>16720</v>
      </c>
    </row>
    <row r="5226" spans="1:4" x14ac:dyDescent="0.2">
      <c r="A5226" s="316">
        <v>11747</v>
      </c>
      <c r="B5226" s="316" t="s">
        <v>42789</v>
      </c>
      <c r="C5226" s="316" t="s">
        <v>35729</v>
      </c>
      <c r="D5226" s="591" t="s">
        <v>42790</v>
      </c>
    </row>
    <row r="5227" spans="1:4" x14ac:dyDescent="0.2">
      <c r="A5227" s="316">
        <v>11749</v>
      </c>
      <c r="B5227" s="316" t="s">
        <v>42791</v>
      </c>
      <c r="C5227" s="316" t="s">
        <v>35729</v>
      </c>
      <c r="D5227" s="591" t="s">
        <v>14353</v>
      </c>
    </row>
    <row r="5228" spans="1:4" x14ac:dyDescent="0.2">
      <c r="A5228" s="316">
        <v>10236</v>
      </c>
      <c r="B5228" s="316" t="s">
        <v>42792</v>
      </c>
      <c r="C5228" s="316" t="s">
        <v>35729</v>
      </c>
      <c r="D5228" s="591" t="s">
        <v>33618</v>
      </c>
    </row>
    <row r="5229" spans="1:4" x14ac:dyDescent="0.2">
      <c r="A5229" s="316">
        <v>10233</v>
      </c>
      <c r="B5229" s="316" t="s">
        <v>42793</v>
      </c>
      <c r="C5229" s="316" t="s">
        <v>35729</v>
      </c>
      <c r="D5229" s="591" t="s">
        <v>41736</v>
      </c>
    </row>
    <row r="5230" spans="1:4" x14ac:dyDescent="0.2">
      <c r="A5230" s="316">
        <v>10234</v>
      </c>
      <c r="B5230" s="316" t="s">
        <v>42794</v>
      </c>
      <c r="C5230" s="316" t="s">
        <v>35729</v>
      </c>
      <c r="D5230" s="591" t="s">
        <v>41138</v>
      </c>
    </row>
    <row r="5231" spans="1:4" x14ac:dyDescent="0.2">
      <c r="A5231" s="316">
        <v>10231</v>
      </c>
      <c r="B5231" s="316" t="s">
        <v>42795</v>
      </c>
      <c r="C5231" s="316" t="s">
        <v>35729</v>
      </c>
      <c r="D5231" s="591" t="s">
        <v>42796</v>
      </c>
    </row>
    <row r="5232" spans="1:4" x14ac:dyDescent="0.2">
      <c r="A5232" s="316">
        <v>10232</v>
      </c>
      <c r="B5232" s="316" t="s">
        <v>42797</v>
      </c>
      <c r="C5232" s="316" t="s">
        <v>35729</v>
      </c>
      <c r="D5232" s="591" t="s">
        <v>42798</v>
      </c>
    </row>
    <row r="5233" spans="1:4" x14ac:dyDescent="0.2">
      <c r="A5233" s="316">
        <v>10229</v>
      </c>
      <c r="B5233" s="316" t="s">
        <v>42799</v>
      </c>
      <c r="C5233" s="316" t="s">
        <v>35729</v>
      </c>
      <c r="D5233" s="591" t="s">
        <v>17773</v>
      </c>
    </row>
    <row r="5234" spans="1:4" x14ac:dyDescent="0.2">
      <c r="A5234" s="316">
        <v>10235</v>
      </c>
      <c r="B5234" s="316" t="s">
        <v>42800</v>
      </c>
      <c r="C5234" s="316" t="s">
        <v>35729</v>
      </c>
      <c r="D5234" s="591" t="s">
        <v>42801</v>
      </c>
    </row>
    <row r="5235" spans="1:4" x14ac:dyDescent="0.2">
      <c r="A5235" s="316">
        <v>10230</v>
      </c>
      <c r="B5235" s="316" t="s">
        <v>42802</v>
      </c>
      <c r="C5235" s="316" t="s">
        <v>35729</v>
      </c>
      <c r="D5235" s="591" t="s">
        <v>42803</v>
      </c>
    </row>
    <row r="5236" spans="1:4" x14ac:dyDescent="0.2">
      <c r="A5236" s="316">
        <v>10409</v>
      </c>
      <c r="B5236" s="316" t="s">
        <v>42804</v>
      </c>
      <c r="C5236" s="316" t="s">
        <v>35729</v>
      </c>
      <c r="D5236" s="591" t="s">
        <v>42805</v>
      </c>
    </row>
    <row r="5237" spans="1:4" x14ac:dyDescent="0.2">
      <c r="A5237" s="316">
        <v>10411</v>
      </c>
      <c r="B5237" s="316" t="s">
        <v>42806</v>
      </c>
      <c r="C5237" s="316" t="s">
        <v>35729</v>
      </c>
      <c r="D5237" s="591" t="s">
        <v>42807</v>
      </c>
    </row>
    <row r="5238" spans="1:4" x14ac:dyDescent="0.2">
      <c r="A5238" s="316">
        <v>10404</v>
      </c>
      <c r="B5238" s="316" t="s">
        <v>42808</v>
      </c>
      <c r="C5238" s="316" t="s">
        <v>35729</v>
      </c>
      <c r="D5238" s="591" t="s">
        <v>42809</v>
      </c>
    </row>
    <row r="5239" spans="1:4" x14ac:dyDescent="0.2">
      <c r="A5239" s="316">
        <v>10410</v>
      </c>
      <c r="B5239" s="316" t="s">
        <v>42810</v>
      </c>
      <c r="C5239" s="316" t="s">
        <v>35729</v>
      </c>
      <c r="D5239" s="591" t="s">
        <v>42811</v>
      </c>
    </row>
    <row r="5240" spans="1:4" x14ac:dyDescent="0.2">
      <c r="A5240" s="316">
        <v>10405</v>
      </c>
      <c r="B5240" s="316" t="s">
        <v>42812</v>
      </c>
      <c r="C5240" s="316" t="s">
        <v>35729</v>
      </c>
      <c r="D5240" s="591" t="s">
        <v>42813</v>
      </c>
    </row>
    <row r="5241" spans="1:4" x14ac:dyDescent="0.2">
      <c r="A5241" s="316">
        <v>10408</v>
      </c>
      <c r="B5241" s="316" t="s">
        <v>42814</v>
      </c>
      <c r="C5241" s="316" t="s">
        <v>35729</v>
      </c>
      <c r="D5241" s="591" t="s">
        <v>16755</v>
      </c>
    </row>
    <row r="5242" spans="1:4" x14ac:dyDescent="0.2">
      <c r="A5242" s="316">
        <v>10412</v>
      </c>
      <c r="B5242" s="316" t="s">
        <v>42815</v>
      </c>
      <c r="C5242" s="316" t="s">
        <v>35729</v>
      </c>
      <c r="D5242" s="591" t="s">
        <v>29546</v>
      </c>
    </row>
    <row r="5243" spans="1:4" x14ac:dyDescent="0.2">
      <c r="A5243" s="316">
        <v>10406</v>
      </c>
      <c r="B5243" s="316" t="s">
        <v>42816</v>
      </c>
      <c r="C5243" s="316" t="s">
        <v>35729</v>
      </c>
      <c r="D5243" s="591" t="s">
        <v>42817</v>
      </c>
    </row>
    <row r="5244" spans="1:4" x14ac:dyDescent="0.2">
      <c r="A5244" s="316">
        <v>10407</v>
      </c>
      <c r="B5244" s="316" t="s">
        <v>42818</v>
      </c>
      <c r="C5244" s="316" t="s">
        <v>35729</v>
      </c>
      <c r="D5244" s="591" t="s">
        <v>42819</v>
      </c>
    </row>
    <row r="5245" spans="1:4" x14ac:dyDescent="0.2">
      <c r="A5245" s="316">
        <v>10416</v>
      </c>
      <c r="B5245" s="316" t="s">
        <v>42820</v>
      </c>
      <c r="C5245" s="316" t="s">
        <v>35729</v>
      </c>
      <c r="D5245" s="591" t="s">
        <v>36796</v>
      </c>
    </row>
    <row r="5246" spans="1:4" x14ac:dyDescent="0.2">
      <c r="A5246" s="316">
        <v>10419</v>
      </c>
      <c r="B5246" s="316" t="s">
        <v>42821</v>
      </c>
      <c r="C5246" s="316" t="s">
        <v>35729</v>
      </c>
      <c r="D5246" s="591" t="s">
        <v>23099</v>
      </c>
    </row>
    <row r="5247" spans="1:4" x14ac:dyDescent="0.2">
      <c r="A5247" s="316">
        <v>21092</v>
      </c>
      <c r="B5247" s="316" t="s">
        <v>42822</v>
      </c>
      <c r="C5247" s="316" t="s">
        <v>35729</v>
      </c>
      <c r="D5247" s="591" t="s">
        <v>17484</v>
      </c>
    </row>
    <row r="5248" spans="1:4" x14ac:dyDescent="0.2">
      <c r="A5248" s="316">
        <v>10418</v>
      </c>
      <c r="B5248" s="316" t="s">
        <v>42823</v>
      </c>
      <c r="C5248" s="316" t="s">
        <v>35729</v>
      </c>
      <c r="D5248" s="591" t="s">
        <v>42824</v>
      </c>
    </row>
    <row r="5249" spans="1:4" x14ac:dyDescent="0.2">
      <c r="A5249" s="316">
        <v>12657</v>
      </c>
      <c r="B5249" s="316" t="s">
        <v>42825</v>
      </c>
      <c r="C5249" s="316" t="s">
        <v>35729</v>
      </c>
      <c r="D5249" s="591" t="s">
        <v>42826</v>
      </c>
    </row>
    <row r="5250" spans="1:4" x14ac:dyDescent="0.2">
      <c r="A5250" s="316">
        <v>10417</v>
      </c>
      <c r="B5250" s="316" t="s">
        <v>42827</v>
      </c>
      <c r="C5250" s="316" t="s">
        <v>35729</v>
      </c>
      <c r="D5250" s="591" t="s">
        <v>42828</v>
      </c>
    </row>
    <row r="5251" spans="1:4" x14ac:dyDescent="0.2">
      <c r="A5251" s="316">
        <v>10413</v>
      </c>
      <c r="B5251" s="316" t="s">
        <v>42829</v>
      </c>
      <c r="C5251" s="316" t="s">
        <v>35729</v>
      </c>
      <c r="D5251" s="591" t="s">
        <v>7221</v>
      </c>
    </row>
    <row r="5252" spans="1:4" x14ac:dyDescent="0.2">
      <c r="A5252" s="316">
        <v>10414</v>
      </c>
      <c r="B5252" s="316" t="s">
        <v>42830</v>
      </c>
      <c r="C5252" s="316" t="s">
        <v>35729</v>
      </c>
      <c r="D5252" s="591" t="s">
        <v>42831</v>
      </c>
    </row>
    <row r="5253" spans="1:4" x14ac:dyDescent="0.2">
      <c r="A5253" s="316">
        <v>10415</v>
      </c>
      <c r="B5253" s="316" t="s">
        <v>42832</v>
      </c>
      <c r="C5253" s="316" t="s">
        <v>35729</v>
      </c>
      <c r="D5253" s="591" t="s">
        <v>42833</v>
      </c>
    </row>
    <row r="5254" spans="1:4" x14ac:dyDescent="0.2">
      <c r="A5254" s="316">
        <v>38643</v>
      </c>
      <c r="B5254" s="316" t="s">
        <v>42834</v>
      </c>
      <c r="C5254" s="316" t="s">
        <v>35729</v>
      </c>
      <c r="D5254" s="591" t="s">
        <v>19250</v>
      </c>
    </row>
    <row r="5255" spans="1:4" x14ac:dyDescent="0.2">
      <c r="A5255" s="316">
        <v>6157</v>
      </c>
      <c r="B5255" s="316" t="s">
        <v>42835</v>
      </c>
      <c r="C5255" s="316" t="s">
        <v>35729</v>
      </c>
      <c r="D5255" s="591" t="s">
        <v>5702</v>
      </c>
    </row>
    <row r="5256" spans="1:4" x14ac:dyDescent="0.2">
      <c r="A5256" s="316">
        <v>37588</v>
      </c>
      <c r="B5256" s="316" t="s">
        <v>42836</v>
      </c>
      <c r="C5256" s="316" t="s">
        <v>35729</v>
      </c>
      <c r="D5256" s="591" t="s">
        <v>32485</v>
      </c>
    </row>
    <row r="5257" spans="1:4" x14ac:dyDescent="0.2">
      <c r="A5257" s="316">
        <v>6152</v>
      </c>
      <c r="B5257" s="316" t="s">
        <v>42837</v>
      </c>
      <c r="C5257" s="316" t="s">
        <v>35729</v>
      </c>
      <c r="D5257" s="591" t="s">
        <v>747</v>
      </c>
    </row>
    <row r="5258" spans="1:4" x14ac:dyDescent="0.2">
      <c r="A5258" s="316">
        <v>6158</v>
      </c>
      <c r="B5258" s="316" t="s">
        <v>42838</v>
      </c>
      <c r="C5258" s="316" t="s">
        <v>35729</v>
      </c>
      <c r="D5258" s="591" t="s">
        <v>511</v>
      </c>
    </row>
    <row r="5259" spans="1:4" x14ac:dyDescent="0.2">
      <c r="A5259" s="316">
        <v>6153</v>
      </c>
      <c r="B5259" s="316" t="s">
        <v>42839</v>
      </c>
      <c r="C5259" s="316" t="s">
        <v>35729</v>
      </c>
      <c r="D5259" s="591" t="s">
        <v>482</v>
      </c>
    </row>
    <row r="5260" spans="1:4" x14ac:dyDescent="0.2">
      <c r="A5260" s="316">
        <v>6156</v>
      </c>
      <c r="B5260" s="316" t="s">
        <v>42840</v>
      </c>
      <c r="C5260" s="316" t="s">
        <v>35729</v>
      </c>
      <c r="D5260" s="591" t="s">
        <v>2779</v>
      </c>
    </row>
    <row r="5261" spans="1:4" x14ac:dyDescent="0.2">
      <c r="A5261" s="316">
        <v>6154</v>
      </c>
      <c r="B5261" s="316" t="s">
        <v>42841</v>
      </c>
      <c r="C5261" s="316" t="s">
        <v>35729</v>
      </c>
      <c r="D5261" s="591" t="s">
        <v>979</v>
      </c>
    </row>
    <row r="5262" spans="1:4" x14ac:dyDescent="0.2">
      <c r="A5262" s="316">
        <v>6155</v>
      </c>
      <c r="B5262" s="316" t="s">
        <v>42842</v>
      </c>
      <c r="C5262" s="316" t="s">
        <v>35729</v>
      </c>
      <c r="D5262" s="591" t="s">
        <v>716</v>
      </c>
    </row>
    <row r="5263" spans="1:4" x14ac:dyDescent="0.2">
      <c r="A5263" s="316">
        <v>3115</v>
      </c>
      <c r="B5263" s="316" t="s">
        <v>42843</v>
      </c>
      <c r="C5263" s="316" t="s">
        <v>35729</v>
      </c>
      <c r="D5263" s="591" t="s">
        <v>14003</v>
      </c>
    </row>
    <row r="5264" spans="1:4" x14ac:dyDescent="0.2">
      <c r="A5264" s="316">
        <v>3116</v>
      </c>
      <c r="B5264" s="316" t="s">
        <v>42844</v>
      </c>
      <c r="C5264" s="316" t="s">
        <v>35729</v>
      </c>
      <c r="D5264" s="591" t="s">
        <v>1333</v>
      </c>
    </row>
    <row r="5265" spans="1:4" x14ac:dyDescent="0.2">
      <c r="A5265" s="316">
        <v>38166</v>
      </c>
      <c r="B5265" s="316" t="s">
        <v>42845</v>
      </c>
      <c r="C5265" s="316" t="s">
        <v>35729</v>
      </c>
      <c r="D5265" s="591" t="s">
        <v>42846</v>
      </c>
    </row>
    <row r="5266" spans="1:4" x14ac:dyDescent="0.2">
      <c r="A5266" s="316">
        <v>38108</v>
      </c>
      <c r="B5266" s="316" t="s">
        <v>42847</v>
      </c>
      <c r="C5266" s="316" t="s">
        <v>35729</v>
      </c>
      <c r="D5266" s="591" t="s">
        <v>39689</v>
      </c>
    </row>
    <row r="5267" spans="1:4" x14ac:dyDescent="0.2">
      <c r="A5267" s="316">
        <v>38087</v>
      </c>
      <c r="B5267" s="316" t="s">
        <v>42848</v>
      </c>
      <c r="C5267" s="316" t="s">
        <v>35729</v>
      </c>
      <c r="D5267" s="591" t="s">
        <v>42849</v>
      </c>
    </row>
    <row r="5268" spans="1:4" x14ac:dyDescent="0.2">
      <c r="A5268" s="316">
        <v>38109</v>
      </c>
      <c r="B5268" s="316" t="s">
        <v>42850</v>
      </c>
      <c r="C5268" s="316" t="s">
        <v>35729</v>
      </c>
      <c r="D5268" s="591" t="s">
        <v>42851</v>
      </c>
    </row>
    <row r="5269" spans="1:4" x14ac:dyDescent="0.2">
      <c r="A5269" s="316">
        <v>38088</v>
      </c>
      <c r="B5269" s="316" t="s">
        <v>42852</v>
      </c>
      <c r="C5269" s="316" t="s">
        <v>35729</v>
      </c>
      <c r="D5269" s="591" t="s">
        <v>42853</v>
      </c>
    </row>
    <row r="5270" spans="1:4" x14ac:dyDescent="0.2">
      <c r="A5270" s="316">
        <v>38110</v>
      </c>
      <c r="B5270" s="316" t="s">
        <v>42854</v>
      </c>
      <c r="C5270" s="316" t="s">
        <v>35729</v>
      </c>
      <c r="D5270" s="591" t="s">
        <v>14345</v>
      </c>
    </row>
    <row r="5271" spans="1:4" x14ac:dyDescent="0.2">
      <c r="A5271" s="316">
        <v>38089</v>
      </c>
      <c r="B5271" s="316" t="s">
        <v>42855</v>
      </c>
      <c r="C5271" s="316" t="s">
        <v>35729</v>
      </c>
      <c r="D5271" s="591" t="s">
        <v>13445</v>
      </c>
    </row>
    <row r="5272" spans="1:4" x14ac:dyDescent="0.2">
      <c r="A5272" s="316">
        <v>38111</v>
      </c>
      <c r="B5272" s="316" t="s">
        <v>42856</v>
      </c>
      <c r="C5272" s="316" t="s">
        <v>35729</v>
      </c>
      <c r="D5272" s="591" t="s">
        <v>23026</v>
      </c>
    </row>
    <row r="5273" spans="1:4" x14ac:dyDescent="0.2">
      <c r="A5273" s="316">
        <v>38090</v>
      </c>
      <c r="B5273" s="316" t="s">
        <v>42857</v>
      </c>
      <c r="C5273" s="316" t="s">
        <v>35729</v>
      </c>
      <c r="D5273" s="591" t="s">
        <v>7674</v>
      </c>
    </row>
    <row r="5274" spans="1:4" x14ac:dyDescent="0.2">
      <c r="A5274" s="316">
        <v>11786</v>
      </c>
      <c r="B5274" s="316" t="s">
        <v>42858</v>
      </c>
      <c r="C5274" s="316" t="s">
        <v>35729</v>
      </c>
      <c r="D5274" s="591" t="s">
        <v>42859</v>
      </c>
    </row>
    <row r="5275" spans="1:4" x14ac:dyDescent="0.2">
      <c r="A5275" s="316">
        <v>13726</v>
      </c>
      <c r="B5275" s="316" t="s">
        <v>42860</v>
      </c>
      <c r="C5275" s="316" t="s">
        <v>35729</v>
      </c>
      <c r="D5275" s="591" t="s">
        <v>42861</v>
      </c>
    </row>
    <row r="5276" spans="1:4" x14ac:dyDescent="0.2">
      <c r="A5276" s="316">
        <v>38400</v>
      </c>
      <c r="B5276" s="316" t="s">
        <v>42862</v>
      </c>
      <c r="C5276" s="316" t="s">
        <v>35729</v>
      </c>
      <c r="D5276" s="591" t="s">
        <v>890</v>
      </c>
    </row>
    <row r="5277" spans="1:4" x14ac:dyDescent="0.2">
      <c r="A5277" s="316">
        <v>12627</v>
      </c>
      <c r="B5277" s="316" t="s">
        <v>42863</v>
      </c>
      <c r="C5277" s="316" t="s">
        <v>35729</v>
      </c>
      <c r="D5277" s="591" t="s">
        <v>328</v>
      </c>
    </row>
    <row r="5278" spans="1:4" x14ac:dyDescent="0.2">
      <c r="A5278" s="316">
        <v>6138</v>
      </c>
      <c r="B5278" s="316" t="s">
        <v>42864</v>
      </c>
      <c r="C5278" s="316" t="s">
        <v>35729</v>
      </c>
      <c r="D5278" s="591" t="s">
        <v>379</v>
      </c>
    </row>
    <row r="5279" spans="1:4" x14ac:dyDescent="0.2">
      <c r="A5279" s="316">
        <v>39996</v>
      </c>
      <c r="B5279" s="316" t="s">
        <v>42865</v>
      </c>
      <c r="C5279" s="316" t="s">
        <v>35763</v>
      </c>
      <c r="D5279" s="591" t="s">
        <v>454</v>
      </c>
    </row>
    <row r="5280" spans="1:4" x14ac:dyDescent="0.2">
      <c r="A5280" s="316">
        <v>10478</v>
      </c>
      <c r="B5280" s="316" t="s">
        <v>42866</v>
      </c>
      <c r="C5280" s="316" t="s">
        <v>35820</v>
      </c>
      <c r="D5280" s="591" t="s">
        <v>26144</v>
      </c>
    </row>
    <row r="5281" spans="1:4" x14ac:dyDescent="0.2">
      <c r="A5281" s="316">
        <v>40514</v>
      </c>
      <c r="B5281" s="316" t="s">
        <v>42867</v>
      </c>
      <c r="C5281" s="316" t="s">
        <v>35820</v>
      </c>
      <c r="D5281" s="591" t="s">
        <v>1171</v>
      </c>
    </row>
    <row r="5282" spans="1:4" x14ac:dyDescent="0.2">
      <c r="A5282" s="316">
        <v>10475</v>
      </c>
      <c r="B5282" s="316" t="s">
        <v>42868</v>
      </c>
      <c r="C5282" s="316" t="s">
        <v>35820</v>
      </c>
      <c r="D5282" s="591" t="s">
        <v>8226</v>
      </c>
    </row>
    <row r="5283" spans="1:4" x14ac:dyDescent="0.2">
      <c r="A5283" s="316">
        <v>10481</v>
      </c>
      <c r="B5283" s="316" t="s">
        <v>42869</v>
      </c>
      <c r="C5283" s="316" t="s">
        <v>35820</v>
      </c>
      <c r="D5283" s="591" t="s">
        <v>16502</v>
      </c>
    </row>
    <row r="5284" spans="1:4" x14ac:dyDescent="0.2">
      <c r="A5284" s="316">
        <v>4031</v>
      </c>
      <c r="B5284" s="316" t="s">
        <v>42870</v>
      </c>
      <c r="C5284" s="316" t="s">
        <v>35746</v>
      </c>
      <c r="D5284" s="591" t="s">
        <v>601</v>
      </c>
    </row>
    <row r="5285" spans="1:4" x14ac:dyDescent="0.2">
      <c r="A5285" s="316">
        <v>4030</v>
      </c>
      <c r="B5285" s="316" t="s">
        <v>42871</v>
      </c>
      <c r="C5285" s="316" t="s">
        <v>35746</v>
      </c>
      <c r="D5285" s="591" t="s">
        <v>775</v>
      </c>
    </row>
    <row r="5286" spans="1:4" x14ac:dyDescent="0.2">
      <c r="A5286" s="316">
        <v>39399</v>
      </c>
      <c r="B5286" s="316" t="s">
        <v>42872</v>
      </c>
      <c r="C5286" s="316" t="s">
        <v>35729</v>
      </c>
      <c r="D5286" s="591" t="s">
        <v>42873</v>
      </c>
    </row>
    <row r="5287" spans="1:4" x14ac:dyDescent="0.2">
      <c r="A5287" s="316">
        <v>39400</v>
      </c>
      <c r="B5287" s="316" t="s">
        <v>42874</v>
      </c>
      <c r="C5287" s="316" t="s">
        <v>35729</v>
      </c>
      <c r="D5287" s="591" t="s">
        <v>42875</v>
      </c>
    </row>
    <row r="5288" spans="1:4" x14ac:dyDescent="0.2">
      <c r="A5288" s="316">
        <v>39401</v>
      </c>
      <c r="B5288" s="316" t="s">
        <v>42876</v>
      </c>
      <c r="C5288" s="316" t="s">
        <v>35729</v>
      </c>
      <c r="D5288" s="591" t="s">
        <v>42877</v>
      </c>
    </row>
    <row r="5289" spans="1:4" x14ac:dyDescent="0.2">
      <c r="A5289" s="316">
        <v>11652</v>
      </c>
      <c r="B5289" s="316" t="s">
        <v>42878</v>
      </c>
      <c r="C5289" s="316" t="s">
        <v>35729</v>
      </c>
      <c r="D5289" s="591" t="s">
        <v>42879</v>
      </c>
    </row>
    <row r="5290" spans="1:4" x14ac:dyDescent="0.2">
      <c r="A5290" s="316">
        <v>13896</v>
      </c>
      <c r="B5290" s="316" t="s">
        <v>42880</v>
      </c>
      <c r="C5290" s="316" t="s">
        <v>35729</v>
      </c>
      <c r="D5290" s="591" t="s">
        <v>42881</v>
      </c>
    </row>
    <row r="5291" spans="1:4" x14ac:dyDescent="0.2">
      <c r="A5291" s="316">
        <v>13475</v>
      </c>
      <c r="B5291" s="316" t="s">
        <v>42882</v>
      </c>
      <c r="C5291" s="316" t="s">
        <v>35729</v>
      </c>
      <c r="D5291" s="591" t="s">
        <v>42883</v>
      </c>
    </row>
    <row r="5292" spans="1:4" x14ac:dyDescent="0.2">
      <c r="A5292" s="316">
        <v>25971</v>
      </c>
      <c r="B5292" s="316" t="s">
        <v>42884</v>
      </c>
      <c r="C5292" s="316" t="s">
        <v>35729</v>
      </c>
      <c r="D5292" s="591" t="s">
        <v>42885</v>
      </c>
    </row>
    <row r="5293" spans="1:4" x14ac:dyDescent="0.2">
      <c r="A5293" s="316">
        <v>25970</v>
      </c>
      <c r="B5293" s="316" t="s">
        <v>42886</v>
      </c>
      <c r="C5293" s="316" t="s">
        <v>35729</v>
      </c>
      <c r="D5293" s="591" t="s">
        <v>42887</v>
      </c>
    </row>
    <row r="5294" spans="1:4" x14ac:dyDescent="0.2">
      <c r="A5294" s="316">
        <v>13476</v>
      </c>
      <c r="B5294" s="316" t="s">
        <v>42888</v>
      </c>
      <c r="C5294" s="316" t="s">
        <v>35729</v>
      </c>
      <c r="D5294" s="591" t="s">
        <v>42889</v>
      </c>
    </row>
    <row r="5295" spans="1:4" x14ac:dyDescent="0.2">
      <c r="A5295" s="316">
        <v>10488</v>
      </c>
      <c r="B5295" s="316" t="s">
        <v>42890</v>
      </c>
      <c r="C5295" s="316" t="s">
        <v>35729</v>
      </c>
      <c r="D5295" s="591" t="s">
        <v>42891</v>
      </c>
    </row>
    <row r="5296" spans="1:4" x14ac:dyDescent="0.2">
      <c r="A5296" s="316">
        <v>13606</v>
      </c>
      <c r="B5296" s="316" t="s">
        <v>42892</v>
      </c>
      <c r="C5296" s="316" t="s">
        <v>35729</v>
      </c>
      <c r="D5296" s="591" t="s">
        <v>42893</v>
      </c>
    </row>
    <row r="5297" spans="1:4" x14ac:dyDescent="0.2">
      <c r="A5297" s="316">
        <v>10489</v>
      </c>
      <c r="B5297" s="316" t="s">
        <v>42894</v>
      </c>
      <c r="C5297" s="316" t="s">
        <v>35749</v>
      </c>
      <c r="D5297" s="591" t="s">
        <v>42895</v>
      </c>
    </row>
    <row r="5298" spans="1:4" x14ac:dyDescent="0.2">
      <c r="A5298" s="316">
        <v>41073</v>
      </c>
      <c r="B5298" s="316" t="s">
        <v>42896</v>
      </c>
      <c r="C5298" s="316" t="s">
        <v>35979</v>
      </c>
      <c r="D5298" s="591" t="s">
        <v>42897</v>
      </c>
    </row>
    <row r="5299" spans="1:4" x14ac:dyDescent="0.2">
      <c r="A5299" s="316">
        <v>34391</v>
      </c>
      <c r="B5299" s="316" t="s">
        <v>42898</v>
      </c>
      <c r="C5299" s="316" t="s">
        <v>35746</v>
      </c>
      <c r="D5299" s="591" t="s">
        <v>42899</v>
      </c>
    </row>
    <row r="5300" spans="1:4" x14ac:dyDescent="0.2">
      <c r="A5300" s="316">
        <v>10496</v>
      </c>
      <c r="B5300" s="316" t="s">
        <v>42900</v>
      </c>
      <c r="C5300" s="316" t="s">
        <v>35746</v>
      </c>
      <c r="D5300" s="591" t="s">
        <v>42901</v>
      </c>
    </row>
    <row r="5301" spans="1:4" x14ac:dyDescent="0.2">
      <c r="A5301" s="316">
        <v>10497</v>
      </c>
      <c r="B5301" s="316" t="s">
        <v>42902</v>
      </c>
      <c r="C5301" s="316" t="s">
        <v>35746</v>
      </c>
      <c r="D5301" s="591" t="s">
        <v>42903</v>
      </c>
    </row>
    <row r="5302" spans="1:4" x14ac:dyDescent="0.2">
      <c r="A5302" s="316">
        <v>10504</v>
      </c>
      <c r="B5302" s="316" t="s">
        <v>42904</v>
      </c>
      <c r="C5302" s="316" t="s">
        <v>35746</v>
      </c>
      <c r="D5302" s="591" t="s">
        <v>42905</v>
      </c>
    </row>
    <row r="5303" spans="1:4" x14ac:dyDescent="0.2">
      <c r="A5303" s="316">
        <v>34390</v>
      </c>
      <c r="B5303" s="316" t="s">
        <v>42906</v>
      </c>
      <c r="C5303" s="316" t="s">
        <v>35746</v>
      </c>
      <c r="D5303" s="591" t="s">
        <v>42907</v>
      </c>
    </row>
    <row r="5304" spans="1:4" x14ac:dyDescent="0.2">
      <c r="A5304" s="316">
        <v>34389</v>
      </c>
      <c r="B5304" s="316" t="s">
        <v>42908</v>
      </c>
      <c r="C5304" s="316" t="s">
        <v>35746</v>
      </c>
      <c r="D5304" s="591" t="s">
        <v>42909</v>
      </c>
    </row>
    <row r="5305" spans="1:4" x14ac:dyDescent="0.2">
      <c r="A5305" s="316">
        <v>34388</v>
      </c>
      <c r="B5305" s="316" t="s">
        <v>42910</v>
      </c>
      <c r="C5305" s="316" t="s">
        <v>35746</v>
      </c>
      <c r="D5305" s="591" t="s">
        <v>42911</v>
      </c>
    </row>
    <row r="5306" spans="1:4" x14ac:dyDescent="0.2">
      <c r="A5306" s="316">
        <v>34387</v>
      </c>
      <c r="B5306" s="316" t="s">
        <v>42912</v>
      </c>
      <c r="C5306" s="316" t="s">
        <v>35746</v>
      </c>
      <c r="D5306" s="591" t="s">
        <v>42913</v>
      </c>
    </row>
    <row r="5307" spans="1:4" x14ac:dyDescent="0.2">
      <c r="A5307" s="316">
        <v>11188</v>
      </c>
      <c r="B5307" s="316" t="s">
        <v>42914</v>
      </c>
      <c r="C5307" s="316" t="s">
        <v>35746</v>
      </c>
      <c r="D5307" s="591" t="s">
        <v>42915</v>
      </c>
    </row>
    <row r="5308" spans="1:4" x14ac:dyDescent="0.2">
      <c r="A5308" s="316">
        <v>11189</v>
      </c>
      <c r="B5308" s="316" t="s">
        <v>42916</v>
      </c>
      <c r="C5308" s="316" t="s">
        <v>35746</v>
      </c>
      <c r="D5308" s="591" t="s">
        <v>42917</v>
      </c>
    </row>
    <row r="5309" spans="1:4" x14ac:dyDescent="0.2">
      <c r="A5309" s="316">
        <v>21107</v>
      </c>
      <c r="B5309" s="316" t="s">
        <v>42918</v>
      </c>
      <c r="C5309" s="316" t="s">
        <v>35746</v>
      </c>
      <c r="D5309" s="591" t="s">
        <v>42919</v>
      </c>
    </row>
    <row r="5310" spans="1:4" x14ac:dyDescent="0.2">
      <c r="A5310" s="316">
        <v>34386</v>
      </c>
      <c r="B5310" s="316" t="s">
        <v>42920</v>
      </c>
      <c r="C5310" s="316" t="s">
        <v>35746</v>
      </c>
      <c r="D5310" s="591" t="s">
        <v>42921</v>
      </c>
    </row>
    <row r="5311" spans="1:4" x14ac:dyDescent="0.2">
      <c r="A5311" s="316">
        <v>10490</v>
      </c>
      <c r="B5311" s="316" t="s">
        <v>42922</v>
      </c>
      <c r="C5311" s="316" t="s">
        <v>35746</v>
      </c>
      <c r="D5311" s="591" t="s">
        <v>42923</v>
      </c>
    </row>
    <row r="5312" spans="1:4" x14ac:dyDescent="0.2">
      <c r="A5312" s="316">
        <v>10492</v>
      </c>
      <c r="B5312" s="316" t="s">
        <v>42924</v>
      </c>
      <c r="C5312" s="316" t="s">
        <v>35746</v>
      </c>
      <c r="D5312" s="591" t="s">
        <v>34547</v>
      </c>
    </row>
    <row r="5313" spans="1:4" x14ac:dyDescent="0.2">
      <c r="A5313" s="316">
        <v>10493</v>
      </c>
      <c r="B5313" s="316" t="s">
        <v>42925</v>
      </c>
      <c r="C5313" s="316" t="s">
        <v>35746</v>
      </c>
      <c r="D5313" s="591" t="s">
        <v>42909</v>
      </c>
    </row>
    <row r="5314" spans="1:4" x14ac:dyDescent="0.2">
      <c r="A5314" s="316">
        <v>10491</v>
      </c>
      <c r="B5314" s="316" t="s">
        <v>42926</v>
      </c>
      <c r="C5314" s="316" t="s">
        <v>35746</v>
      </c>
      <c r="D5314" s="591" t="s">
        <v>42927</v>
      </c>
    </row>
    <row r="5315" spans="1:4" x14ac:dyDescent="0.2">
      <c r="A5315" s="316">
        <v>34385</v>
      </c>
      <c r="B5315" s="316" t="s">
        <v>42928</v>
      </c>
      <c r="C5315" s="316" t="s">
        <v>35746</v>
      </c>
      <c r="D5315" s="591" t="s">
        <v>42929</v>
      </c>
    </row>
    <row r="5316" spans="1:4" x14ac:dyDescent="0.2">
      <c r="A5316" s="316">
        <v>10499</v>
      </c>
      <c r="B5316" s="316" t="s">
        <v>42930</v>
      </c>
      <c r="C5316" s="316" t="s">
        <v>35746</v>
      </c>
      <c r="D5316" s="591" t="s">
        <v>42931</v>
      </c>
    </row>
    <row r="5317" spans="1:4" x14ac:dyDescent="0.2">
      <c r="A5317" s="316">
        <v>34384</v>
      </c>
      <c r="B5317" s="316" t="s">
        <v>42932</v>
      </c>
      <c r="C5317" s="316" t="s">
        <v>35746</v>
      </c>
      <c r="D5317" s="591" t="s">
        <v>42921</v>
      </c>
    </row>
    <row r="5318" spans="1:4" x14ac:dyDescent="0.2">
      <c r="A5318" s="316">
        <v>11185</v>
      </c>
      <c r="B5318" s="316" t="s">
        <v>42933</v>
      </c>
      <c r="C5318" s="316" t="s">
        <v>35746</v>
      </c>
      <c r="D5318" s="591" t="s">
        <v>42934</v>
      </c>
    </row>
    <row r="5319" spans="1:4" x14ac:dyDescent="0.2">
      <c r="A5319" s="316">
        <v>10507</v>
      </c>
      <c r="B5319" s="316" t="s">
        <v>42935</v>
      </c>
      <c r="C5319" s="316" t="s">
        <v>35746</v>
      </c>
      <c r="D5319" s="591" t="s">
        <v>20927</v>
      </c>
    </row>
    <row r="5320" spans="1:4" x14ac:dyDescent="0.2">
      <c r="A5320" s="316">
        <v>10505</v>
      </c>
      <c r="B5320" s="316" t="s">
        <v>42936</v>
      </c>
      <c r="C5320" s="316" t="s">
        <v>35746</v>
      </c>
      <c r="D5320" s="591" t="s">
        <v>42937</v>
      </c>
    </row>
    <row r="5321" spans="1:4" x14ac:dyDescent="0.2">
      <c r="A5321" s="316">
        <v>10506</v>
      </c>
      <c r="B5321" s="316" t="s">
        <v>42938</v>
      </c>
      <c r="C5321" s="316" t="s">
        <v>35746</v>
      </c>
      <c r="D5321" s="591" t="s">
        <v>42939</v>
      </c>
    </row>
    <row r="5322" spans="1:4" x14ac:dyDescent="0.2">
      <c r="A5322" s="316">
        <v>5031</v>
      </c>
      <c r="B5322" s="316" t="s">
        <v>42940</v>
      </c>
      <c r="C5322" s="316" t="s">
        <v>35746</v>
      </c>
      <c r="D5322" s="591" t="s">
        <v>42941</v>
      </c>
    </row>
    <row r="5323" spans="1:4" x14ac:dyDescent="0.2">
      <c r="A5323" s="316">
        <v>10502</v>
      </c>
      <c r="B5323" s="316" t="s">
        <v>42942</v>
      </c>
      <c r="C5323" s="316" t="s">
        <v>35746</v>
      </c>
      <c r="D5323" s="591" t="s">
        <v>42943</v>
      </c>
    </row>
    <row r="5324" spans="1:4" x14ac:dyDescent="0.2">
      <c r="A5324" s="316">
        <v>10501</v>
      </c>
      <c r="B5324" s="316" t="s">
        <v>42944</v>
      </c>
      <c r="C5324" s="316" t="s">
        <v>35746</v>
      </c>
      <c r="D5324" s="591" t="s">
        <v>42945</v>
      </c>
    </row>
    <row r="5325" spans="1:4" x14ac:dyDescent="0.2">
      <c r="A5325" s="316">
        <v>10503</v>
      </c>
      <c r="B5325" s="316" t="s">
        <v>42946</v>
      </c>
      <c r="C5325" s="316" t="s">
        <v>35746</v>
      </c>
      <c r="D5325" s="591" t="s">
        <v>42947</v>
      </c>
    </row>
    <row r="5326" spans="1:4" x14ac:dyDescent="0.2">
      <c r="A5326" s="316">
        <v>40270</v>
      </c>
      <c r="B5326" s="316" t="s">
        <v>42948</v>
      </c>
      <c r="C5326" s="316" t="s">
        <v>35763</v>
      </c>
      <c r="D5326" s="591" t="s">
        <v>17747</v>
      </c>
    </row>
    <row r="5327" spans="1:4" x14ac:dyDescent="0.2">
      <c r="A5327" s="316">
        <v>20213</v>
      </c>
      <c r="B5327" s="316" t="s">
        <v>42949</v>
      </c>
      <c r="C5327" s="316" t="s">
        <v>35763</v>
      </c>
      <c r="D5327" s="591" t="s">
        <v>42950</v>
      </c>
    </row>
    <row r="5328" spans="1:4" x14ac:dyDescent="0.2">
      <c r="A5328" s="316">
        <v>20211</v>
      </c>
      <c r="B5328" s="316" t="s">
        <v>42951</v>
      </c>
      <c r="C5328" s="316" t="s">
        <v>35763</v>
      </c>
      <c r="D5328" s="591" t="s">
        <v>13776</v>
      </c>
    </row>
    <row r="5329" spans="1:4" x14ac:dyDescent="0.2">
      <c r="A5329" s="316">
        <v>4472</v>
      </c>
      <c r="B5329" s="316" t="s">
        <v>42952</v>
      </c>
      <c r="C5329" s="316" t="s">
        <v>35763</v>
      </c>
      <c r="D5329" s="591" t="s">
        <v>18075</v>
      </c>
    </row>
    <row r="5330" spans="1:4" x14ac:dyDescent="0.2">
      <c r="A5330" s="316">
        <v>35272</v>
      </c>
      <c r="B5330" s="316" t="s">
        <v>42953</v>
      </c>
      <c r="C5330" s="316" t="s">
        <v>35763</v>
      </c>
      <c r="D5330" s="591" t="s">
        <v>32476</v>
      </c>
    </row>
    <row r="5331" spans="1:4" x14ac:dyDescent="0.2">
      <c r="A5331" s="316">
        <v>4448</v>
      </c>
      <c r="B5331" s="316" t="s">
        <v>42954</v>
      </c>
      <c r="C5331" s="316" t="s">
        <v>35763</v>
      </c>
      <c r="D5331" s="591" t="s">
        <v>32087</v>
      </c>
    </row>
    <row r="5332" spans="1:4" x14ac:dyDescent="0.2">
      <c r="A5332" s="316">
        <v>4425</v>
      </c>
      <c r="B5332" s="316" t="s">
        <v>42955</v>
      </c>
      <c r="C5332" s="316" t="s">
        <v>35763</v>
      </c>
      <c r="D5332" s="591" t="s">
        <v>39671</v>
      </c>
    </row>
    <row r="5333" spans="1:4" x14ac:dyDescent="0.2">
      <c r="A5333" s="316">
        <v>4481</v>
      </c>
      <c r="B5333" s="316" t="s">
        <v>42956</v>
      </c>
      <c r="C5333" s="316" t="s">
        <v>35763</v>
      </c>
      <c r="D5333" s="591" t="s">
        <v>1330</v>
      </c>
    </row>
    <row r="5334" spans="1:4" x14ac:dyDescent="0.2">
      <c r="A5334" s="316">
        <v>34345</v>
      </c>
      <c r="B5334" s="316" t="s">
        <v>42957</v>
      </c>
      <c r="C5334" s="316" t="s">
        <v>35749</v>
      </c>
      <c r="D5334" s="591" t="s">
        <v>966</v>
      </c>
    </row>
    <row r="5335" spans="1:4" x14ac:dyDescent="0.2">
      <c r="A5335" s="316">
        <v>41096</v>
      </c>
      <c r="B5335" s="316" t="s">
        <v>42958</v>
      </c>
      <c r="C5335" s="316" t="s">
        <v>35979</v>
      </c>
      <c r="D5335" s="591" t="s">
        <v>42959</v>
      </c>
    </row>
    <row r="5336" spans="1:4" x14ac:dyDescent="0.2">
      <c r="A5336" s="316">
        <v>41776</v>
      </c>
      <c r="B5336" s="316" t="s">
        <v>42960</v>
      </c>
      <c r="C5336" s="316" t="s">
        <v>35749</v>
      </c>
      <c r="D5336" s="591" t="s">
        <v>32513</v>
      </c>
    </row>
    <row r="5337" spans="1:4" x14ac:dyDescent="0.2">
      <c r="A5337" s="316">
        <v>4487</v>
      </c>
      <c r="B5337" s="316" t="s">
        <v>42961</v>
      </c>
      <c r="C5337" s="316" t="s">
        <v>35763</v>
      </c>
      <c r="D5337" s="591" t="s">
        <v>18108</v>
      </c>
    </row>
    <row r="5338" spans="1:4" x14ac:dyDescent="0.2">
      <c r="A5338" s="316">
        <v>11157</v>
      </c>
      <c r="B5338" s="316" t="s">
        <v>42962</v>
      </c>
      <c r="C5338" s="316" t="s">
        <v>38881</v>
      </c>
      <c r="D5338" s="591" t="s">
        <v>42963</v>
      </c>
    </row>
    <row r="5339" spans="1:4" x14ac:dyDescent="0.2">
      <c r="A5339" s="316" t="s">
        <v>161</v>
      </c>
    </row>
    <row r="5340" spans="1:4" x14ac:dyDescent="0.2">
      <c r="A5340" s="316" t="s">
        <v>42964</v>
      </c>
    </row>
  </sheetData>
  <pageMargins left="0.78740157499999996" right="0.78740157499999996" top="0.984251969" bottom="0.984251969" header="0.5" footer="0.5"/>
  <pageSetup orientation="portrait" horizontalDpi="300" verticalDpi="30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38C5E-D491-4754-ABDD-493D32DEBD3C}">
  <sheetPr>
    <tabColor rgb="FF00B050"/>
    <pageSetUpPr fitToPage="1"/>
  </sheetPr>
  <dimension ref="A1:H76"/>
  <sheetViews>
    <sheetView view="pageBreakPreview" zoomScale="90" zoomScaleNormal="82" zoomScaleSheetLayoutView="90" workbookViewId="0">
      <selection activeCell="K49" sqref="K49"/>
    </sheetView>
  </sheetViews>
  <sheetFormatPr defaultColWidth="9.140625" defaultRowHeight="15" x14ac:dyDescent="0.25"/>
  <cols>
    <col min="1" max="1" width="10.5703125" style="105" customWidth="1"/>
    <col min="2" max="2" width="15.5703125" style="106" customWidth="1"/>
    <col min="3" max="3" width="10" style="106" customWidth="1"/>
    <col min="4" max="4" width="48.5703125" style="107" customWidth="1"/>
    <col min="5" max="5" width="6.42578125" style="108" customWidth="1"/>
    <col min="6" max="6" width="12.28515625" style="497" customWidth="1"/>
    <col min="7" max="7" width="66.140625" style="84" customWidth="1"/>
    <col min="8" max="8" width="38" style="106" customWidth="1"/>
    <col min="9" max="9" width="61.42578125" style="84" customWidth="1"/>
    <col min="10" max="16384" width="9.140625" style="84"/>
  </cols>
  <sheetData>
    <row r="1" spans="1:8" ht="15" customHeight="1" x14ac:dyDescent="0.25">
      <c r="A1" s="490"/>
      <c r="B1" s="491"/>
      <c r="C1" s="491"/>
      <c r="D1" s="491"/>
      <c r="E1" s="491"/>
      <c r="F1" s="491"/>
      <c r="G1" s="492"/>
    </row>
    <row r="2" spans="1:8" ht="21" customHeight="1" x14ac:dyDescent="0.25">
      <c r="A2" s="1123" t="s">
        <v>43030</v>
      </c>
      <c r="B2" s="1124"/>
      <c r="C2" s="1124"/>
      <c r="D2" s="1124"/>
      <c r="E2" s="1124"/>
      <c r="F2" s="1124"/>
      <c r="G2" s="1125"/>
    </row>
    <row r="3" spans="1:8" ht="21" customHeight="1" x14ac:dyDescent="0.25">
      <c r="A3" s="1126" t="s">
        <v>43489</v>
      </c>
      <c r="B3" s="1124"/>
      <c r="C3" s="1124"/>
      <c r="D3" s="1124"/>
      <c r="E3" s="1124"/>
      <c r="F3" s="1124"/>
      <c r="G3" s="1125"/>
    </row>
    <row r="4" spans="1:8" ht="21" customHeight="1" x14ac:dyDescent="0.25">
      <c r="A4" s="1127" t="s">
        <v>43494</v>
      </c>
      <c r="B4" s="1130"/>
      <c r="C4" s="1130"/>
      <c r="D4" s="1130"/>
      <c r="E4" s="1130"/>
      <c r="F4" s="1130"/>
      <c r="G4" s="1131"/>
    </row>
    <row r="5" spans="1:8" ht="21" customHeight="1" x14ac:dyDescent="0.25">
      <c r="A5" s="1127"/>
      <c r="B5" s="1130"/>
      <c r="C5" s="1130"/>
      <c r="D5" s="1130"/>
      <c r="E5" s="1130"/>
      <c r="F5" s="1130"/>
      <c r="G5" s="1131"/>
    </row>
    <row r="6" spans="1:8" ht="21" customHeight="1" x14ac:dyDescent="0.25">
      <c r="A6" s="1127" t="s">
        <v>26010</v>
      </c>
      <c r="B6" s="1128"/>
      <c r="C6" s="1128"/>
      <c r="D6" s="1128"/>
      <c r="E6" s="1128"/>
      <c r="F6" s="1128"/>
      <c r="G6" s="1129"/>
    </row>
    <row r="7" spans="1:8" ht="15" customHeight="1" thickBot="1" x14ac:dyDescent="0.3">
      <c r="A7" s="462"/>
      <c r="B7" s="493"/>
      <c r="C7" s="493"/>
      <c r="D7" s="494"/>
      <c r="E7" s="493"/>
      <c r="F7" s="495"/>
      <c r="G7" s="496"/>
    </row>
    <row r="8" spans="1:8" ht="30" customHeight="1" thickBot="1" x14ac:dyDescent="0.3">
      <c r="A8" s="546" t="s">
        <v>70</v>
      </c>
      <c r="B8" s="547" t="s">
        <v>8</v>
      </c>
      <c r="C8" s="547" t="s">
        <v>64</v>
      </c>
      <c r="D8" s="548" t="s">
        <v>12</v>
      </c>
      <c r="E8" s="548" t="s">
        <v>21</v>
      </c>
      <c r="F8" s="548" t="s">
        <v>19</v>
      </c>
      <c r="G8" s="549" t="s">
        <v>42</v>
      </c>
    </row>
    <row r="9" spans="1:8" ht="30" customHeight="1" x14ac:dyDescent="0.25">
      <c r="A9" s="1120" t="s">
        <v>43494</v>
      </c>
      <c r="B9" s="1121"/>
      <c r="C9" s="1121"/>
      <c r="D9" s="1121"/>
      <c r="E9" s="1121"/>
      <c r="F9" s="1121"/>
      <c r="G9" s="1122"/>
    </row>
    <row r="10" spans="1:8" ht="20.100000000000001" customHeight="1" x14ac:dyDescent="0.25">
      <c r="A10" s="608">
        <v>1</v>
      </c>
      <c r="B10" s="609"/>
      <c r="C10" s="609"/>
      <c r="D10" s="1051" t="s">
        <v>26008</v>
      </c>
      <c r="E10" s="610"/>
      <c r="F10" s="611"/>
      <c r="G10" s="612"/>
      <c r="H10" s="613"/>
    </row>
    <row r="11" spans="1:8" ht="20.100000000000001" customHeight="1" x14ac:dyDescent="0.25">
      <c r="A11" s="614" t="s">
        <v>0</v>
      </c>
      <c r="B11" s="615"/>
      <c r="C11" s="615"/>
      <c r="D11" s="616" t="s">
        <v>26084</v>
      </c>
      <c r="E11" s="617"/>
      <c r="F11" s="618"/>
      <c r="G11" s="619"/>
    </row>
    <row r="12" spans="1:8" ht="45" x14ac:dyDescent="0.25">
      <c r="A12" s="149" t="s">
        <v>1</v>
      </c>
      <c r="B12" s="150">
        <v>99579</v>
      </c>
      <c r="C12" s="151" t="s">
        <v>26098</v>
      </c>
      <c r="D12" s="894" t="str">
        <f>ORC_BACIAS!E12</f>
        <v>Mobilização e desmobilização de equipe e equipamento de sondagem SPT, inclusive deslocamento na Grande Vitória</v>
      </c>
      <c r="E12" s="150" t="s">
        <v>15</v>
      </c>
      <c r="F12" s="1043">
        <f>SUM(F13:F13)</f>
        <v>1</v>
      </c>
      <c r="G12" s="1053"/>
    </row>
    <row r="13" spans="1:8" ht="30" x14ac:dyDescent="0.25">
      <c r="A13" s="622"/>
      <c r="B13" s="623"/>
      <c r="C13" s="623"/>
      <c r="D13" s="693" t="s">
        <v>43488</v>
      </c>
      <c r="E13" s="597" t="s">
        <v>15</v>
      </c>
      <c r="F13" s="692">
        <v>1</v>
      </c>
      <c r="G13" s="659" t="s">
        <v>43486</v>
      </c>
      <c r="H13" s="755"/>
    </row>
    <row r="14" spans="1:8" x14ac:dyDescent="0.25">
      <c r="A14" s="594"/>
      <c r="B14" s="595"/>
      <c r="C14" s="595"/>
      <c r="D14" s="596"/>
      <c r="E14" s="597"/>
      <c r="F14" s="620"/>
      <c r="G14" s="598"/>
    </row>
    <row r="15" spans="1:8" x14ac:dyDescent="0.25">
      <c r="A15" s="594"/>
      <c r="B15" s="595"/>
      <c r="C15" s="595"/>
      <c r="D15" s="596"/>
      <c r="E15" s="597"/>
      <c r="F15" s="620"/>
      <c r="G15" s="598"/>
    </row>
    <row r="16" spans="1:8" ht="30" customHeight="1" x14ac:dyDescent="0.25">
      <c r="A16" s="149" t="s">
        <v>60</v>
      </c>
      <c r="B16" s="150">
        <v>99587</v>
      </c>
      <c r="C16" s="151" t="s">
        <v>26098</v>
      </c>
      <c r="D16" s="894" t="str">
        <f>ORC_BACIAS!E13</f>
        <v>Sondagem de simples reconhecimento tipo SPT, incl. deslocamento local do equipamento até 500 m</v>
      </c>
      <c r="E16" s="150" t="s">
        <v>59</v>
      </c>
      <c r="F16" s="1043">
        <f>SUM(F17:F17)</f>
        <v>590</v>
      </c>
      <c r="G16" s="842" t="s">
        <v>42967</v>
      </c>
    </row>
    <row r="17" spans="1:7" ht="75" x14ac:dyDescent="0.25">
      <c r="A17" s="599"/>
      <c r="B17" s="595"/>
      <c r="C17" s="595"/>
      <c r="D17" s="810" t="s">
        <v>43725</v>
      </c>
      <c r="E17" s="811" t="s">
        <v>59</v>
      </c>
      <c r="F17" s="812">
        <f>F28</f>
        <v>590</v>
      </c>
      <c r="G17" s="813" t="s">
        <v>43593</v>
      </c>
    </row>
    <row r="18" spans="1:7" ht="18" customHeight="1" x14ac:dyDescent="0.25">
      <c r="A18" s="601"/>
      <c r="B18" s="597"/>
      <c r="C18" s="602"/>
      <c r="D18" s="596" t="s">
        <v>43481</v>
      </c>
      <c r="E18" s="597"/>
      <c r="F18" s="603"/>
      <c r="G18" s="604"/>
    </row>
    <row r="19" spans="1:7" ht="18" customHeight="1" x14ac:dyDescent="0.25">
      <c r="A19" s="601"/>
      <c r="B19" s="597"/>
      <c r="C19" s="602"/>
      <c r="D19" s="596" t="s">
        <v>43479</v>
      </c>
      <c r="E19" s="597" t="s">
        <v>59</v>
      </c>
      <c r="F19" s="603">
        <f>F72+F75</f>
        <v>39670.699999999997</v>
      </c>
      <c r="G19" s="604"/>
    </row>
    <row r="20" spans="1:7" ht="18" customHeight="1" x14ac:dyDescent="0.25">
      <c r="A20" s="601"/>
      <c r="B20" s="597"/>
      <c r="C20" s="602"/>
      <c r="D20" s="596" t="s">
        <v>43480</v>
      </c>
      <c r="E20" s="597" t="s">
        <v>14</v>
      </c>
      <c r="F20" s="603">
        <f>F19*1</f>
        <v>39670.699999999997</v>
      </c>
      <c r="G20" s="604"/>
    </row>
    <row r="21" spans="1:7" ht="30" customHeight="1" x14ac:dyDescent="0.25">
      <c r="A21" s="601"/>
      <c r="B21" s="597"/>
      <c r="C21" s="602"/>
      <c r="D21" s="596" t="s">
        <v>43590</v>
      </c>
      <c r="E21" s="597"/>
      <c r="F21" s="603"/>
      <c r="G21" s="604"/>
    </row>
    <row r="22" spans="1:7" ht="18" customHeight="1" x14ac:dyDescent="0.25">
      <c r="A22" s="602"/>
      <c r="B22" s="597"/>
      <c r="C22" s="602"/>
      <c r="D22" s="596" t="s">
        <v>43592</v>
      </c>
      <c r="E22" s="597" t="s">
        <v>14</v>
      </c>
      <c r="F22" s="603">
        <f>1*F19</f>
        <v>39670.699999999997</v>
      </c>
      <c r="G22" s="829"/>
    </row>
    <row r="23" spans="1:7" x14ac:dyDescent="0.25">
      <c r="A23" s="830"/>
      <c r="B23" s="595"/>
      <c r="C23" s="595"/>
      <c r="D23" s="600" t="s">
        <v>43487</v>
      </c>
      <c r="E23" s="597" t="s">
        <v>15</v>
      </c>
      <c r="F23" s="621">
        <f>ROUNDUP(F22/400,0)</f>
        <v>100</v>
      </c>
      <c r="G23" s="694"/>
    </row>
    <row r="24" spans="1:7" ht="45" x14ac:dyDescent="0.25">
      <c r="A24" s="830"/>
      <c r="B24" s="595"/>
      <c r="C24" s="595"/>
      <c r="D24" s="600" t="s">
        <v>43726</v>
      </c>
      <c r="E24" s="597" t="s">
        <v>59</v>
      </c>
      <c r="F24" s="621">
        <f>F23*5</f>
        <v>500</v>
      </c>
      <c r="G24" s="694" t="s">
        <v>43727</v>
      </c>
    </row>
    <row r="25" spans="1:7" ht="30" x14ac:dyDescent="0.25">
      <c r="A25" s="830"/>
      <c r="B25" s="595"/>
      <c r="C25" s="595"/>
      <c r="D25" s="596" t="s">
        <v>43591</v>
      </c>
      <c r="E25" s="597" t="s">
        <v>14</v>
      </c>
      <c r="F25" s="621">
        <v>750</v>
      </c>
      <c r="G25" s="694"/>
    </row>
    <row r="26" spans="1:7" ht="30" x14ac:dyDescent="0.25">
      <c r="A26" s="830"/>
      <c r="B26" s="595"/>
      <c r="C26" s="595"/>
      <c r="D26" s="1056" t="s">
        <v>43730</v>
      </c>
      <c r="E26" s="597" t="s">
        <v>15</v>
      </c>
      <c r="F26" s="621">
        <v>9</v>
      </c>
      <c r="G26" s="694"/>
    </row>
    <row r="27" spans="1:7" ht="30" x14ac:dyDescent="0.25">
      <c r="A27" s="830"/>
      <c r="B27" s="595"/>
      <c r="C27" s="595"/>
      <c r="D27" s="600" t="s">
        <v>43728</v>
      </c>
      <c r="E27" s="597" t="s">
        <v>59</v>
      </c>
      <c r="F27" s="621">
        <f>F26*10</f>
        <v>90</v>
      </c>
      <c r="G27" s="694"/>
    </row>
    <row r="28" spans="1:7" x14ac:dyDescent="0.25">
      <c r="A28" s="830"/>
      <c r="B28" s="595"/>
      <c r="C28" s="595"/>
      <c r="D28" s="600" t="s">
        <v>43729</v>
      </c>
      <c r="E28" s="597" t="s">
        <v>59</v>
      </c>
      <c r="F28" s="621">
        <f>F27+F24</f>
        <v>590</v>
      </c>
      <c r="G28" s="694"/>
    </row>
    <row r="29" spans="1:7" x14ac:dyDescent="0.25">
      <c r="A29" s="830"/>
      <c r="B29" s="595"/>
      <c r="C29" s="595"/>
      <c r="D29" s="600"/>
      <c r="E29" s="597"/>
      <c r="F29" s="621"/>
      <c r="G29" s="836"/>
    </row>
    <row r="30" spans="1:7" ht="20.100000000000001" customHeight="1" x14ac:dyDescent="0.25">
      <c r="A30" s="149" t="s">
        <v>2</v>
      </c>
      <c r="B30" s="150"/>
      <c r="C30" s="151"/>
      <c r="D30" s="152" t="s">
        <v>26071</v>
      </c>
      <c r="E30" s="150"/>
      <c r="F30" s="150"/>
      <c r="G30" s="842"/>
    </row>
    <row r="31" spans="1:7" ht="48" customHeight="1" x14ac:dyDescent="0.25">
      <c r="A31" s="650" t="s">
        <v>42981</v>
      </c>
      <c r="B31" s="551" t="str">
        <f>CPU_SERVICO!D9</f>
        <v>CPU-01</v>
      </c>
      <c r="C31" s="551" t="s">
        <v>26079</v>
      </c>
      <c r="D31" s="651" t="str">
        <f>CPU_SERVICO!A9</f>
        <v>Equipe topográfica para serviços de locação e nivelamento (incluindo equipamento, transporte e profissionais nivel médio)</v>
      </c>
      <c r="E31" s="653" t="str">
        <f>CPU_SERVICO!F9</f>
        <v>mês</v>
      </c>
      <c r="F31" s="620">
        <v>0.5</v>
      </c>
      <c r="G31" s="652" t="s">
        <v>43597</v>
      </c>
    </row>
    <row r="32" spans="1:7" x14ac:dyDescent="0.25">
      <c r="A32" s="594"/>
      <c r="B32" s="595"/>
      <c r="C32" s="595"/>
      <c r="D32" s="596"/>
      <c r="E32" s="597"/>
      <c r="F32" s="620"/>
      <c r="G32" s="598"/>
    </row>
    <row r="33" spans="1:8" s="567" customFormat="1" ht="20.100000000000001" customHeight="1" x14ac:dyDescent="0.25">
      <c r="A33" s="149" t="s">
        <v>17</v>
      </c>
      <c r="B33" s="150"/>
      <c r="C33" s="151"/>
      <c r="D33" s="152" t="s">
        <v>42971</v>
      </c>
      <c r="E33" s="150"/>
      <c r="F33" s="150"/>
      <c r="G33" s="842"/>
      <c r="H33" s="213"/>
    </row>
    <row r="34" spans="1:8" s="567" customFormat="1" ht="30" x14ac:dyDescent="0.25">
      <c r="A34" s="550" t="s">
        <v>42989</v>
      </c>
      <c r="B34" s="843" t="s">
        <v>43718</v>
      </c>
      <c r="C34" s="551" t="s">
        <v>26098</v>
      </c>
      <c r="D34" s="844" t="s">
        <v>43502</v>
      </c>
      <c r="E34" s="140" t="s">
        <v>15</v>
      </c>
      <c r="F34" s="845">
        <f>SUM(F35)</f>
        <v>3</v>
      </c>
      <c r="G34" s="593"/>
      <c r="H34" s="213"/>
    </row>
    <row r="35" spans="1:8" s="567" customFormat="1" ht="30" x14ac:dyDescent="0.25">
      <c r="A35" s="550"/>
      <c r="B35" s="605"/>
      <c r="C35" s="846"/>
      <c r="D35" s="111"/>
      <c r="E35" s="140"/>
      <c r="F35" s="18">
        <v>3</v>
      </c>
      <c r="G35" s="593" t="s">
        <v>42972</v>
      </c>
      <c r="H35" s="213"/>
    </row>
    <row r="36" spans="1:8" s="567" customFormat="1" ht="30" x14ac:dyDescent="0.25">
      <c r="A36" s="550" t="s">
        <v>43495</v>
      </c>
      <c r="B36" s="843" t="s">
        <v>43719</v>
      </c>
      <c r="C36" s="551" t="s">
        <v>26098</v>
      </c>
      <c r="D36" s="844" t="s">
        <v>43503</v>
      </c>
      <c r="E36" s="140" t="s">
        <v>15</v>
      </c>
      <c r="F36" s="845">
        <f>SUM(F37)</f>
        <v>3</v>
      </c>
      <c r="G36" s="593"/>
      <c r="H36" s="213"/>
    </row>
    <row r="37" spans="1:8" s="567" customFormat="1" ht="30" x14ac:dyDescent="0.25">
      <c r="A37" s="550"/>
      <c r="B37" s="605"/>
      <c r="C37" s="846"/>
      <c r="D37" s="111"/>
      <c r="E37" s="140"/>
      <c r="F37" s="18">
        <v>3</v>
      </c>
      <c r="G37" s="593" t="s">
        <v>42972</v>
      </c>
      <c r="H37" s="213"/>
    </row>
    <row r="38" spans="1:8" s="567" customFormat="1" x14ac:dyDescent="0.25">
      <c r="A38" s="550" t="s">
        <v>43496</v>
      </c>
      <c r="B38" s="551">
        <v>11432</v>
      </c>
      <c r="C38" s="551" t="s">
        <v>26098</v>
      </c>
      <c r="D38" s="844" t="s">
        <v>43505</v>
      </c>
      <c r="E38" s="140" t="s">
        <v>15</v>
      </c>
      <c r="F38" s="845">
        <f>SUM(F39)</f>
        <v>3</v>
      </c>
      <c r="G38" s="593"/>
      <c r="H38" s="213"/>
    </row>
    <row r="39" spans="1:8" ht="30" x14ac:dyDescent="0.25">
      <c r="A39" s="550"/>
      <c r="B39" s="551"/>
      <c r="C39" s="551"/>
      <c r="D39" s="111"/>
      <c r="E39" s="140"/>
      <c r="F39" s="18">
        <v>3</v>
      </c>
      <c r="G39" s="593" t="s">
        <v>42972</v>
      </c>
    </row>
    <row r="40" spans="1:8" s="567" customFormat="1" x14ac:dyDescent="0.25">
      <c r="A40" s="550" t="s">
        <v>43717</v>
      </c>
      <c r="B40" s="843" t="s">
        <v>43720</v>
      </c>
      <c r="C40" s="551" t="s">
        <v>26098</v>
      </c>
      <c r="D40" s="844" t="s">
        <v>43506</v>
      </c>
      <c r="E40" s="140" t="s">
        <v>15</v>
      </c>
      <c r="F40" s="845">
        <f>SUM(F41)</f>
        <v>1</v>
      </c>
      <c r="G40" s="593"/>
      <c r="H40" s="213"/>
    </row>
    <row r="41" spans="1:8" s="567" customFormat="1" ht="30" x14ac:dyDescent="0.25">
      <c r="A41" s="550"/>
      <c r="B41" s="81"/>
      <c r="C41" s="81"/>
      <c r="D41" s="847"/>
      <c r="E41" s="140"/>
      <c r="F41" s="18">
        <v>1</v>
      </c>
      <c r="G41" s="593" t="s">
        <v>43024</v>
      </c>
      <c r="H41" s="213"/>
    </row>
    <row r="42" spans="1:8" s="567" customFormat="1" ht="30" x14ac:dyDescent="0.25">
      <c r="A42" s="550" t="s">
        <v>43497</v>
      </c>
      <c r="B42" s="551" t="s">
        <v>8092</v>
      </c>
      <c r="C42" s="551" t="s">
        <v>43498</v>
      </c>
      <c r="D42" s="844" t="str">
        <f>VLOOKUP(B42,SINAPI_01_19_SEM_DESO!A:D,2,FALSE)</f>
        <v>Ensaio de teor de umidade - processo speedy - solos e agregados miudos</v>
      </c>
      <c r="E42" s="140" t="str">
        <f>VLOOKUP(B42,[24]SINAPI_01_19_SEM_DESO!A:D,3,FALSE)</f>
        <v>un</v>
      </c>
      <c r="F42" s="845">
        <f>SUM(F43)</f>
        <v>3</v>
      </c>
      <c r="G42" s="848"/>
      <c r="H42" s="213"/>
    </row>
    <row r="43" spans="1:8" ht="30" x14ac:dyDescent="0.25">
      <c r="A43" s="550"/>
      <c r="B43" s="81"/>
      <c r="C43" s="81"/>
      <c r="D43" s="606"/>
      <c r="E43" s="140"/>
      <c r="F43" s="18">
        <v>3</v>
      </c>
      <c r="G43" s="593" t="s">
        <v>42972</v>
      </c>
    </row>
    <row r="44" spans="1:8" x14ac:dyDescent="0.25">
      <c r="A44" s="654"/>
      <c r="B44" s="655"/>
      <c r="C44" s="655"/>
      <c r="D44" s="656"/>
      <c r="E44" s="657"/>
      <c r="F44" s="658"/>
      <c r="G44" s="659"/>
    </row>
    <row r="45" spans="1:8" ht="30" customHeight="1" x14ac:dyDescent="0.25">
      <c r="A45" s="608">
        <v>2</v>
      </c>
      <c r="B45" s="609"/>
      <c r="C45" s="609"/>
      <c r="D45" s="1051" t="str">
        <f>ORC_BACIAS!E22</f>
        <v>ESTUDOS HIDROLÓGICOS E AMBIENTAIS</v>
      </c>
      <c r="E45" s="610"/>
      <c r="F45" s="611"/>
      <c r="G45" s="612"/>
    </row>
    <row r="46" spans="1:8" x14ac:dyDescent="0.25">
      <c r="A46" s="594" t="s">
        <v>3</v>
      </c>
      <c r="B46" s="670" t="s">
        <v>23</v>
      </c>
      <c r="C46" s="670" t="s">
        <v>26024</v>
      </c>
      <c r="D46" s="694" t="str">
        <f>ORC_BACIAS!E23</f>
        <v xml:space="preserve">ESTUDOS HIDRÁULICOS E SOLUÇÕES DE ENGENHARIA </v>
      </c>
      <c r="E46" s="597" t="s">
        <v>15</v>
      </c>
      <c r="F46" s="695">
        <v>1</v>
      </c>
      <c r="G46" s="696"/>
    </row>
    <row r="47" spans="1:8" x14ac:dyDescent="0.25">
      <c r="A47" s="594"/>
      <c r="B47" s="660"/>
      <c r="C47" s="660"/>
      <c r="D47" s="661"/>
      <c r="E47" s="660"/>
      <c r="F47" s="603"/>
      <c r="G47" s="604"/>
    </row>
    <row r="48" spans="1:8" ht="45" x14ac:dyDescent="0.25">
      <c r="A48" s="601" t="s">
        <v>13329</v>
      </c>
      <c r="B48" s="670" t="s">
        <v>23</v>
      </c>
      <c r="C48" s="670" t="s">
        <v>26024</v>
      </c>
      <c r="D48" s="596" t="str">
        <f>ORC_BACIAS!E24</f>
        <v>COMPLEMENTAÇÃO DE ESTUDO AMBIENTAL PARA IMPLANTAÇÃO DE PROJETO DE MACRO E MICRODRENAGEM</v>
      </c>
      <c r="E48" s="597" t="s">
        <v>15</v>
      </c>
      <c r="F48" s="695">
        <v>1</v>
      </c>
      <c r="G48" s="604"/>
    </row>
    <row r="49" spans="1:7" x14ac:dyDescent="0.25">
      <c r="A49" s="601"/>
      <c r="B49" s="670"/>
      <c r="C49" s="670"/>
      <c r="D49" s="596"/>
      <c r="E49" s="597"/>
      <c r="F49" s="603"/>
      <c r="G49" s="604"/>
    </row>
    <row r="50" spans="1:7" ht="75" x14ac:dyDescent="0.25">
      <c r="A50" s="601" t="s">
        <v>13330</v>
      </c>
      <c r="B50" s="670" t="s">
        <v>23</v>
      </c>
      <c r="C50" s="670" t="s">
        <v>26024</v>
      </c>
      <c r="D50" s="596" t="str">
        <f>ORC_BACIAS!E25</f>
        <v>ELABORAÇÃO DE ESTUDO AMBIENTAL PARA IMPLANTAÇÃO DE ESTAÇÕES DE BOMBEAMENTO, ENGLOBANDO O PLANO DE CONTROLE AMBIENTAL - PCA  E O PLANO DE GERENCIAMENTO DE RESÍDUOS SÓLIDOS - PGRS</v>
      </c>
      <c r="E50" s="597" t="s">
        <v>15</v>
      </c>
      <c r="F50" s="695">
        <v>1</v>
      </c>
      <c r="G50" s="604"/>
    </row>
    <row r="51" spans="1:7" x14ac:dyDescent="0.25">
      <c r="A51" s="601"/>
      <c r="B51" s="670"/>
      <c r="C51" s="670"/>
      <c r="D51" s="596"/>
      <c r="E51" s="597"/>
      <c r="F51" s="603"/>
      <c r="G51" s="604"/>
    </row>
    <row r="52" spans="1:7" ht="45" x14ac:dyDescent="0.25">
      <c r="A52" s="608">
        <v>3</v>
      </c>
      <c r="B52" s="609"/>
      <c r="C52" s="609"/>
      <c r="D52" s="1051" t="str">
        <f>ORC_BACIAS!E26</f>
        <v>PROJETOS EXECUTIVOS, INCLUSIVE PROJETO DE INTERFERÊNCIAS, ORÇAMENTO E CRONOGRAMA FÍSICO-FINANCEIRO</v>
      </c>
      <c r="E52" s="610"/>
      <c r="F52" s="611"/>
      <c r="G52" s="612"/>
    </row>
    <row r="53" spans="1:7" ht="30" customHeight="1" x14ac:dyDescent="0.25">
      <c r="A53" s="1044" t="s">
        <v>67</v>
      </c>
      <c r="B53" s="1045"/>
      <c r="C53" s="1046"/>
      <c r="D53" s="1047" t="str">
        <f>ORC_BACIAS!E27</f>
        <v>PROJETOS EXECUTIVOS DAS ESTAÇÕES DE BOMBEAMENTO DE ÁGUAS PLUVIAIS GURIRI</v>
      </c>
      <c r="E53" s="1045"/>
      <c r="F53" s="1045"/>
      <c r="G53" s="1048"/>
    </row>
    <row r="54" spans="1:7" ht="45" x14ac:dyDescent="0.25">
      <c r="A54" s="602" t="s">
        <v>68</v>
      </c>
      <c r="B54" s="670" t="s">
        <v>23</v>
      </c>
      <c r="C54" s="670" t="s">
        <v>26024</v>
      </c>
      <c r="D54" s="1049" t="str">
        <f>D52</f>
        <v>PROJETOS EXECUTIVOS, INCLUSIVE PROJETO DE INTERFERÊNCIAS, ORÇAMENTO E CRONOGRAMA FÍSICO-FINANCEIRO</v>
      </c>
      <c r="E54" s="597" t="s">
        <v>15</v>
      </c>
      <c r="F54" s="695">
        <v>3</v>
      </c>
      <c r="G54" s="829" t="s">
        <v>43701</v>
      </c>
    </row>
    <row r="55" spans="1:7" x14ac:dyDescent="0.25">
      <c r="A55" s="601"/>
      <c r="B55" s="670"/>
      <c r="C55" s="670"/>
      <c r="D55" s="596"/>
      <c r="E55" s="597"/>
      <c r="F55" s="603"/>
      <c r="G55" s="604"/>
    </row>
    <row r="56" spans="1:7" ht="30" x14ac:dyDescent="0.25">
      <c r="A56" s="1044" t="s">
        <v>13332</v>
      </c>
      <c r="B56" s="1045"/>
      <c r="C56" s="1046"/>
      <c r="D56" s="1047" t="str">
        <f>ORC_BACIAS!E29</f>
        <v>PROJETOS EXECUTIVOS DE REDES DE DRENAGEM (MACRO E MICRODRENAGEM)</v>
      </c>
      <c r="E56" s="1045"/>
      <c r="F56" s="1045"/>
      <c r="G56" s="1048"/>
    </row>
    <row r="57" spans="1:7" ht="30" x14ac:dyDescent="0.25">
      <c r="A57" s="602" t="s">
        <v>43575</v>
      </c>
      <c r="B57" s="670" t="s">
        <v>23</v>
      </c>
      <c r="C57" s="670" t="s">
        <v>26024</v>
      </c>
      <c r="D57" s="1049" t="s">
        <v>43574</v>
      </c>
      <c r="E57" s="597" t="s">
        <v>15</v>
      </c>
      <c r="F57" s="695">
        <v>1</v>
      </c>
      <c r="G57" s="829" t="s">
        <v>43721</v>
      </c>
    </row>
    <row r="58" spans="1:7" x14ac:dyDescent="0.25">
      <c r="A58" s="602"/>
      <c r="B58" s="670"/>
      <c r="C58" s="670"/>
      <c r="D58" s="596"/>
      <c r="E58" s="597"/>
      <c r="F58" s="603"/>
      <c r="G58" s="829"/>
    </row>
    <row r="59" spans="1:7" x14ac:dyDescent="0.25">
      <c r="A59" s="1052" t="s">
        <v>13333</v>
      </c>
      <c r="B59" s="1053"/>
      <c r="C59" s="1054"/>
      <c r="D59" s="1055" t="str">
        <f>ORC_BACIAS!E31</f>
        <v>PROJETOS EXECUTIVOS DE PAVIMENTAÇÃO</v>
      </c>
      <c r="E59" s="1053"/>
      <c r="F59" s="1053"/>
      <c r="G59" s="1053"/>
    </row>
    <row r="60" spans="1:7" ht="45" x14ac:dyDescent="0.25">
      <c r="A60" s="602" t="s">
        <v>43583</v>
      </c>
      <c r="B60" s="670" t="s">
        <v>23</v>
      </c>
      <c r="C60" s="670" t="s">
        <v>26024</v>
      </c>
      <c r="D60" s="596" t="s">
        <v>43584</v>
      </c>
      <c r="E60" s="597" t="s">
        <v>15</v>
      </c>
      <c r="F60" s="695">
        <v>1</v>
      </c>
      <c r="G60" s="829" t="s">
        <v>43722</v>
      </c>
    </row>
    <row r="61" spans="1:7" x14ac:dyDescent="0.25">
      <c r="A61" s="602"/>
      <c r="B61" s="670"/>
      <c r="C61" s="670"/>
      <c r="D61" s="596"/>
      <c r="E61" s="597"/>
      <c r="F61" s="603"/>
      <c r="G61" s="829"/>
    </row>
    <row r="62" spans="1:7" x14ac:dyDescent="0.25">
      <c r="A62" s="609">
        <v>4</v>
      </c>
      <c r="B62" s="609"/>
      <c r="C62" s="609"/>
      <c r="D62" s="1051" t="str">
        <f>ORC_BACIAS!E33</f>
        <v>CUSTOS COMPLEMENTARES</v>
      </c>
      <c r="E62" s="610"/>
      <c r="F62" s="611"/>
      <c r="G62" s="610"/>
    </row>
    <row r="63" spans="1:7" ht="30" x14ac:dyDescent="0.25">
      <c r="A63" s="1052" t="s">
        <v>69</v>
      </c>
      <c r="B63" s="1053"/>
      <c r="C63" s="1054"/>
      <c r="D63" s="1055" t="str">
        <f>ORC_BACIAS!E34</f>
        <v>DESPESAS GERAIS - K2 PAGOS PERCENTUALMENTE CONFORME ENTREGA DOS PROJETOS</v>
      </c>
      <c r="E63" s="1053"/>
      <c r="F63" s="1053"/>
      <c r="G63" s="1053"/>
    </row>
    <row r="64" spans="1:7" x14ac:dyDescent="0.25">
      <c r="A64" s="602" t="s">
        <v>26076</v>
      </c>
      <c r="B64" s="670" t="s">
        <v>26007</v>
      </c>
      <c r="C64" s="670" t="s">
        <v>23</v>
      </c>
      <c r="D64" s="596" t="s">
        <v>26006</v>
      </c>
      <c r="E64" s="597" t="s">
        <v>15</v>
      </c>
      <c r="F64" s="603">
        <v>100</v>
      </c>
      <c r="G64" s="829" t="s">
        <v>43723</v>
      </c>
    </row>
    <row r="65" spans="1:8" x14ac:dyDescent="0.25">
      <c r="A65" s="602"/>
      <c r="B65" s="670"/>
      <c r="C65" s="670"/>
      <c r="D65" s="596"/>
      <c r="E65" s="597"/>
      <c r="F65" s="603"/>
      <c r="G65" s="829"/>
    </row>
    <row r="66" spans="1:8" ht="45" x14ac:dyDescent="0.25">
      <c r="A66" s="1052" t="s">
        <v>13335</v>
      </c>
      <c r="B66" s="1053"/>
      <c r="C66" s="1054"/>
      <c r="D66" s="1055" t="str">
        <f>ORC_BACIAS!E36</f>
        <v>COORDENAÇÃO GERAL DOS PROJETOS (INCLUSO ENCARGOS SOCIAIS E COMPLEMENTARES, LUCRO E DESPESAS LEGAIS)</v>
      </c>
      <c r="E66" s="1053"/>
      <c r="F66" s="1053"/>
      <c r="G66" s="1053"/>
    </row>
    <row r="67" spans="1:8" ht="30" x14ac:dyDescent="0.25">
      <c r="A67" s="602" t="s">
        <v>43565</v>
      </c>
      <c r="B67" s="670" t="s">
        <v>23</v>
      </c>
      <c r="C67" s="670" t="s">
        <v>26024</v>
      </c>
      <c r="D67" s="596" t="s">
        <v>26018</v>
      </c>
      <c r="E67" s="597" t="s">
        <v>75</v>
      </c>
      <c r="F67" s="603">
        <v>3</v>
      </c>
      <c r="G67" s="829" t="s">
        <v>43724</v>
      </c>
    </row>
    <row r="68" spans="1:8" x14ac:dyDescent="0.25">
      <c r="A68" s="602"/>
      <c r="B68" s="670"/>
      <c r="C68" s="670"/>
      <c r="D68" s="596"/>
      <c r="E68" s="597"/>
      <c r="F68" s="603"/>
      <c r="G68" s="829"/>
    </row>
    <row r="69" spans="1:8" x14ac:dyDescent="0.25">
      <c r="A69" s="602"/>
      <c r="B69" s="670"/>
      <c r="C69" s="670"/>
      <c r="D69" s="596"/>
      <c r="E69" s="597"/>
      <c r="F69" s="603"/>
      <c r="G69" s="829"/>
    </row>
    <row r="70" spans="1:8" x14ac:dyDescent="0.25">
      <c r="A70" s="601"/>
      <c r="B70" s="670"/>
      <c r="C70" s="670"/>
      <c r="D70" s="596"/>
      <c r="E70" s="597"/>
      <c r="F70" s="603"/>
      <c r="G70" s="604"/>
    </row>
    <row r="71" spans="1:8" ht="18" customHeight="1" x14ac:dyDescent="0.25">
      <c r="A71" s="601"/>
      <c r="B71" s="597"/>
      <c r="C71" s="602"/>
      <c r="D71" s="809" t="s">
        <v>43585</v>
      </c>
      <c r="E71" s="597"/>
      <c r="F71" s="603"/>
      <c r="G71" s="604"/>
      <c r="H71" s="1050"/>
    </row>
    <row r="72" spans="1:8" ht="18" customHeight="1" x14ac:dyDescent="0.25">
      <c r="A72" s="601"/>
      <c r="B72" s="597"/>
      <c r="C72" s="602"/>
      <c r="D72" s="596" t="s">
        <v>43586</v>
      </c>
      <c r="E72" s="597" t="s">
        <v>59</v>
      </c>
      <c r="F72" s="603">
        <v>16451.669999999998</v>
      </c>
      <c r="G72" s="604"/>
    </row>
    <row r="73" spans="1:8" ht="18" customHeight="1" x14ac:dyDescent="0.25">
      <c r="A73" s="601"/>
      <c r="B73" s="597"/>
      <c r="C73" s="602"/>
      <c r="D73" s="596"/>
      <c r="E73" s="597"/>
      <c r="F73" s="603"/>
      <c r="G73" s="604"/>
    </row>
    <row r="74" spans="1:8" ht="18" customHeight="1" x14ac:dyDescent="0.25">
      <c r="A74" s="601"/>
      <c r="B74" s="597"/>
      <c r="C74" s="602"/>
      <c r="D74" s="809" t="s">
        <v>43587</v>
      </c>
      <c r="E74" s="597"/>
      <c r="F74" s="603"/>
      <c r="G74" s="604"/>
    </row>
    <row r="75" spans="1:8" ht="18" customHeight="1" x14ac:dyDescent="0.25">
      <c r="A75" s="601"/>
      <c r="B75" s="597"/>
      <c r="C75" s="602"/>
      <c r="D75" s="596" t="s">
        <v>43586</v>
      </c>
      <c r="E75" s="597" t="s">
        <v>59</v>
      </c>
      <c r="F75" s="603">
        <v>23219.03</v>
      </c>
      <c r="G75" s="604"/>
    </row>
    <row r="76" spans="1:8" ht="18" customHeight="1" x14ac:dyDescent="0.25">
      <c r="A76" s="601"/>
      <c r="B76" s="597"/>
      <c r="C76" s="602"/>
      <c r="D76" s="596"/>
      <c r="E76" s="597"/>
      <c r="F76" s="603"/>
      <c r="G76" s="604"/>
    </row>
  </sheetData>
  <mergeCells count="6">
    <mergeCell ref="A9:G9"/>
    <mergeCell ref="A2:G2"/>
    <mergeCell ref="A3:G3"/>
    <mergeCell ref="A6:G6"/>
    <mergeCell ref="A4:G4"/>
    <mergeCell ref="A5:G5"/>
  </mergeCells>
  <printOptions horizontalCentered="1"/>
  <pageMargins left="0.59055118110236227" right="0.59055118110236227" top="0.78740157480314965" bottom="0.78740157480314965" header="0.31496062992125984" footer="0.31496062992125984"/>
  <pageSetup paperSize="9" scale="79" fitToHeight="0" orientation="landscape" r:id="rId1"/>
  <headerFooter alignWithMargins="0">
    <oddFooter>&amp;R&amp;P /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F1BF4-178C-400C-BA36-6924E9856EBC}">
  <sheetPr>
    <tabColor rgb="FF00B050"/>
    <pageSetUpPr fitToPage="1"/>
  </sheetPr>
  <dimension ref="A1:O97"/>
  <sheetViews>
    <sheetView showZeros="0" view="pageBreakPreview" topLeftCell="A82" zoomScale="86" zoomScaleNormal="82" zoomScaleSheetLayoutView="86" workbookViewId="0">
      <selection activeCell="K49" sqref="K49"/>
    </sheetView>
  </sheetViews>
  <sheetFormatPr defaultRowHeight="15" outlineLevelRow="2" x14ac:dyDescent="0.25"/>
  <cols>
    <col min="1" max="1" width="9.7109375" style="1" customWidth="1"/>
    <col min="2" max="2" width="15.5703125" style="60" customWidth="1"/>
    <col min="3" max="3" width="12.28515625" style="1" customWidth="1"/>
    <col min="4" max="4" width="65.140625" customWidth="1"/>
    <col min="5" max="5" width="13.28515625" style="428" customWidth="1"/>
    <col min="6" max="6" width="13.5703125" style="339" customWidth="1"/>
    <col min="7" max="7" width="13.5703125" style="340" customWidth="1"/>
    <col min="8" max="8" width="13.5703125" style="340" hidden="1" customWidth="1"/>
    <col min="9" max="9" width="15.28515625" style="340" customWidth="1"/>
    <col min="10" max="10" width="13.28515625" bestFit="1" customWidth="1"/>
    <col min="11" max="11" width="14.140625" customWidth="1"/>
    <col min="12" max="12" width="55" customWidth="1"/>
    <col min="13" max="13" width="12.28515625" customWidth="1"/>
    <col min="15" max="15" width="21.140625" customWidth="1"/>
  </cols>
  <sheetData>
    <row r="1" spans="1:15" ht="15" customHeight="1" x14ac:dyDescent="0.25">
      <c r="A1" s="1136"/>
      <c r="B1" s="1136"/>
      <c r="C1" s="1136"/>
      <c r="D1" s="1136"/>
      <c r="E1" s="1136"/>
      <c r="F1" s="1136"/>
      <c r="G1" s="1136"/>
      <c r="H1" s="1136"/>
      <c r="I1" s="1136"/>
    </row>
    <row r="2" spans="1:15" ht="21" customHeight="1" x14ac:dyDescent="0.25">
      <c r="A2" s="1137" t="s">
        <v>43031</v>
      </c>
      <c r="B2" s="1138"/>
      <c r="C2" s="1138"/>
      <c r="D2" s="1138"/>
      <c r="E2" s="1138"/>
      <c r="F2" s="1138"/>
      <c r="G2" s="1138"/>
      <c r="H2" s="1138"/>
      <c r="I2" s="1139"/>
      <c r="O2" s="82"/>
    </row>
    <row r="3" spans="1:15" ht="21" customHeight="1" x14ac:dyDescent="0.25">
      <c r="A3" s="1112" t="s">
        <v>43489</v>
      </c>
      <c r="B3" s="1113"/>
      <c r="C3" s="1113"/>
      <c r="D3" s="1113"/>
      <c r="E3" s="1113"/>
      <c r="F3" s="1113"/>
      <c r="G3" s="1113"/>
      <c r="H3" s="1113"/>
      <c r="I3" s="1114"/>
      <c r="O3" s="82"/>
    </row>
    <row r="4" spans="1:15" ht="21" customHeight="1" x14ac:dyDescent="0.25">
      <c r="A4" s="1115" t="s">
        <v>43490</v>
      </c>
      <c r="B4" s="1118"/>
      <c r="C4" s="1118"/>
      <c r="D4" s="1118"/>
      <c r="E4" s="1118"/>
      <c r="F4" s="1118"/>
      <c r="G4" s="1118"/>
      <c r="H4" s="1118"/>
      <c r="I4" s="1119"/>
    </row>
    <row r="5" spans="1:15" ht="21" customHeight="1" x14ac:dyDescent="0.25">
      <c r="A5" s="1140"/>
      <c r="B5" s="1118"/>
      <c r="C5" s="1118"/>
      <c r="D5" s="1118"/>
      <c r="E5" s="1118"/>
      <c r="F5" s="1118"/>
      <c r="G5" s="1118"/>
      <c r="H5" s="1118"/>
      <c r="I5" s="1141"/>
    </row>
    <row r="6" spans="1:15" ht="21" customHeight="1" x14ac:dyDescent="0.25">
      <c r="A6" s="1140" t="s">
        <v>26</v>
      </c>
      <c r="B6" s="1118"/>
      <c r="C6" s="1118"/>
      <c r="D6" s="1118"/>
      <c r="E6" s="1118"/>
      <c r="F6" s="1118"/>
      <c r="G6" s="1118"/>
      <c r="H6" s="1118"/>
      <c r="I6" s="1141"/>
    </row>
    <row r="7" spans="1:15" ht="21" customHeight="1" x14ac:dyDescent="0.25">
      <c r="A7" s="676"/>
      <c r="B7" s="673"/>
      <c r="C7" s="673"/>
      <c r="D7" s="673"/>
      <c r="E7" s="673"/>
      <c r="F7" s="673"/>
      <c r="G7" s="673"/>
      <c r="H7" s="673"/>
      <c r="I7" s="675"/>
    </row>
    <row r="8" spans="1:15" ht="15" customHeight="1" x14ac:dyDescent="0.25">
      <c r="A8" s="417"/>
      <c r="B8" s="418"/>
      <c r="C8" s="418"/>
      <c r="D8" s="418"/>
      <c r="E8" s="419"/>
      <c r="F8" s="446"/>
      <c r="G8" s="1142" t="s">
        <v>43511</v>
      </c>
      <c r="H8" s="1142"/>
      <c r="I8" s="1143"/>
    </row>
    <row r="9" spans="1:15" ht="32.1" customHeight="1" x14ac:dyDescent="0.25">
      <c r="A9" s="355" t="s">
        <v>16</v>
      </c>
      <c r="B9" s="355" t="s">
        <v>8</v>
      </c>
      <c r="C9" s="355" t="s">
        <v>22</v>
      </c>
      <c r="D9" s="356" t="s">
        <v>12</v>
      </c>
      <c r="E9" s="420" t="s">
        <v>21</v>
      </c>
      <c r="F9" s="447" t="s">
        <v>19</v>
      </c>
      <c r="G9" s="357" t="s">
        <v>66</v>
      </c>
      <c r="H9" s="357" t="s">
        <v>25988</v>
      </c>
      <c r="I9" s="357" t="s">
        <v>63</v>
      </c>
    </row>
    <row r="10" spans="1:15" ht="45" customHeight="1" x14ac:dyDescent="0.25">
      <c r="A10" s="430" t="s">
        <v>3</v>
      </c>
      <c r="B10" s="431"/>
      <c r="C10" s="430"/>
      <c r="D10" s="438" t="s">
        <v>43569</v>
      </c>
      <c r="E10" s="436"/>
      <c r="F10" s="433">
        <v>1</v>
      </c>
      <c r="G10" s="856" t="s">
        <v>26074</v>
      </c>
      <c r="H10" s="432"/>
      <c r="I10" s="433">
        <f ca="1">I22</f>
        <v>15318.6</v>
      </c>
      <c r="K10" s="445"/>
      <c r="L10" s="448"/>
    </row>
    <row r="11" spans="1:15" ht="21.95" customHeight="1" outlineLevel="1" x14ac:dyDescent="0.25">
      <c r="A11" s="152" t="s">
        <v>61</v>
      </c>
      <c r="B11" s="150"/>
      <c r="C11" s="151"/>
      <c r="D11" s="152" t="s">
        <v>25987</v>
      </c>
      <c r="E11" s="422"/>
      <c r="F11" s="337"/>
      <c r="G11" s="337"/>
      <c r="H11" s="337"/>
      <c r="I11" s="384"/>
      <c r="L11" s="1"/>
    </row>
    <row r="12" spans="1:15" ht="20.100000000000001" customHeight="1" outlineLevel="1" x14ac:dyDescent="0.25">
      <c r="A12" s="820" t="s">
        <v>26028</v>
      </c>
      <c r="B12" s="885">
        <v>93571</v>
      </c>
      <c r="C12" s="443" t="s">
        <v>11</v>
      </c>
      <c r="D12" s="332" t="str">
        <f>VLOOKUP(B12,'MAO_OBRA_PROJETO '!E:O,2,FALSE)</f>
        <v>Arquiteto Sênior</v>
      </c>
      <c r="E12" s="423" t="str">
        <f>VLOOKUP(B12,'MAO_OBRA_PROJETO '!E:O,3,FALSE)</f>
        <v>h</v>
      </c>
      <c r="F12" s="468">
        <f ca="1">SUMIF(B25:H46,B12:B18,H25:H46)</f>
        <v>0</v>
      </c>
      <c r="G12" s="468">
        <f>VLOOKUP(B12,'MAO_OBRA_PROJETO '!E:O,4,FALSE)</f>
        <v>105.75</v>
      </c>
      <c r="H12" s="468"/>
      <c r="I12" s="468">
        <f ca="1">TRUNC(F12*G12,2)</f>
        <v>0</v>
      </c>
      <c r="L12" s="1"/>
    </row>
    <row r="13" spans="1:15" ht="20.100000000000001" customHeight="1" outlineLevel="1" x14ac:dyDescent="0.25">
      <c r="A13" s="820" t="s">
        <v>26029</v>
      </c>
      <c r="B13" s="885" t="s">
        <v>43509</v>
      </c>
      <c r="C13" s="443" t="s">
        <v>42991</v>
      </c>
      <c r="D13" s="332" t="str">
        <f>VLOOKUP(B13,'MAO_OBRA_PROJETO '!E:O,2,FALSE)</f>
        <v>Engenheiro Civil Sênior</v>
      </c>
      <c r="E13" s="423" t="str">
        <f>VLOOKUP(B13,'MAO_OBRA_PROJETO '!E:O,3,FALSE)</f>
        <v>h</v>
      </c>
      <c r="F13" s="468">
        <f ca="1">SUMIF(B25:H46,B12:B18,H25:H46)</f>
        <v>120</v>
      </c>
      <c r="G13" s="468">
        <f>VLOOKUP(B13,'MAO_OBRA_PROJETO '!E:O,4,FALSE)</f>
        <v>105.75</v>
      </c>
      <c r="H13" s="468"/>
      <c r="I13" s="468">
        <f t="shared" ref="I13:I18" ca="1" si="0">TRUNC(F13*G13,2)</f>
        <v>12690</v>
      </c>
      <c r="L13" s="1"/>
    </row>
    <row r="14" spans="1:15" ht="20.100000000000001" customHeight="1" outlineLevel="1" x14ac:dyDescent="0.25">
      <c r="A14" s="820" t="s">
        <v>26030</v>
      </c>
      <c r="B14" s="885" t="s">
        <v>43509</v>
      </c>
      <c r="C14" s="443" t="s">
        <v>42991</v>
      </c>
      <c r="D14" s="332" t="s">
        <v>26013</v>
      </c>
      <c r="E14" s="423" t="str">
        <f>VLOOKUP(B14,'MAO_OBRA_PROJETO '!E:O,3,FALSE)</f>
        <v>h</v>
      </c>
      <c r="F14" s="468">
        <v>0</v>
      </c>
      <c r="G14" s="468">
        <f>VLOOKUP(B14,'MAO_OBRA_PROJETO '!E:O,4,FALSE)</f>
        <v>105.75</v>
      </c>
      <c r="H14" s="468"/>
      <c r="I14" s="468">
        <f t="shared" si="0"/>
        <v>0</v>
      </c>
      <c r="L14" s="1"/>
    </row>
    <row r="15" spans="1:15" ht="20.100000000000001" customHeight="1" outlineLevel="1" x14ac:dyDescent="0.25">
      <c r="A15" s="820" t="s">
        <v>26031</v>
      </c>
      <c r="B15" s="885" t="s">
        <v>43509</v>
      </c>
      <c r="C15" s="443" t="s">
        <v>42991</v>
      </c>
      <c r="D15" s="332" t="s">
        <v>26014</v>
      </c>
      <c r="E15" s="423" t="s">
        <v>7</v>
      </c>
      <c r="F15" s="468">
        <v>0</v>
      </c>
      <c r="G15" s="468">
        <v>105.75</v>
      </c>
      <c r="H15" s="468"/>
      <c r="I15" s="468">
        <f t="shared" si="0"/>
        <v>0</v>
      </c>
      <c r="L15" s="1"/>
    </row>
    <row r="16" spans="1:15" ht="20.100000000000001" customHeight="1" outlineLevel="1" x14ac:dyDescent="0.25">
      <c r="A16" s="820" t="s">
        <v>26032</v>
      </c>
      <c r="B16" s="885" t="s">
        <v>8275</v>
      </c>
      <c r="C16" s="443" t="s">
        <v>11</v>
      </c>
      <c r="D16" s="332" t="str">
        <f>VLOOKUP(B16,'MAO_OBRA_PROJETO '!E:O,2,FALSE)</f>
        <v xml:space="preserve">Desenhista Detalhista </v>
      </c>
      <c r="E16" s="423" t="str">
        <f>VLOOKUP(B16,'MAO_OBRA_PROJETO '!E:O,3,FALSE)</f>
        <v>h</v>
      </c>
      <c r="F16" s="468">
        <f ca="1">SUMIF(B25:H46,B12:B18,H25:H46)</f>
        <v>0</v>
      </c>
      <c r="G16" s="468">
        <f>VLOOKUP(B16,'MAO_OBRA_PROJETO '!E:O,4,FALSE)</f>
        <v>24.407363636363637</v>
      </c>
      <c r="H16" s="468"/>
      <c r="I16" s="468">
        <f t="shared" ca="1" si="0"/>
        <v>0</v>
      </c>
      <c r="L16" s="1"/>
    </row>
    <row r="17" spans="1:12" ht="20.100000000000001" customHeight="1" outlineLevel="1" x14ac:dyDescent="0.25">
      <c r="A17" s="820" t="s">
        <v>26033</v>
      </c>
      <c r="B17" s="885" t="s">
        <v>26020</v>
      </c>
      <c r="C17" s="443" t="s">
        <v>25991</v>
      </c>
      <c r="D17" s="332" t="s">
        <v>26021</v>
      </c>
      <c r="E17" s="423" t="s">
        <v>7</v>
      </c>
      <c r="F17" s="468">
        <f ca="1">SUMIF(B25:H46,B12:B18,H25:H46)</f>
        <v>0</v>
      </c>
      <c r="G17" s="468">
        <v>22.95</v>
      </c>
      <c r="H17" s="468"/>
      <c r="I17" s="468">
        <f t="shared" ca="1" si="0"/>
        <v>0</v>
      </c>
      <c r="L17" s="1"/>
    </row>
    <row r="18" spans="1:12" ht="20.100000000000001" customHeight="1" outlineLevel="1" x14ac:dyDescent="0.25">
      <c r="A18" s="820" t="s">
        <v>26034</v>
      </c>
      <c r="B18" s="885" t="s">
        <v>26019</v>
      </c>
      <c r="C18" s="443" t="s">
        <v>25991</v>
      </c>
      <c r="D18" s="332" t="str">
        <f>VLOOKUP(B18,'MAO_OBRA_PROJETO '!E:O,2,FALSE)</f>
        <v>Técnico de Nível Médio</v>
      </c>
      <c r="E18" s="423" t="str">
        <f>VLOOKUP(B18,'MAO_OBRA_PROJETO '!E:O,3,FALSE)</f>
        <v>h</v>
      </c>
      <c r="F18" s="468">
        <f ca="1">SUMIF(B25:H46,B12:B18,H25:H46)</f>
        <v>0</v>
      </c>
      <c r="G18" s="468">
        <f>VLOOKUP(B18,'MAO_OBRA_PROJETO '!E:O,4,FALSE)</f>
        <v>22.95</v>
      </c>
      <c r="H18" s="468"/>
      <c r="I18" s="468">
        <f t="shared" ca="1" si="0"/>
        <v>0</v>
      </c>
      <c r="L18" s="1"/>
    </row>
    <row r="19" spans="1:12" ht="20.100000000000001" customHeight="1" outlineLevel="1" x14ac:dyDescent="0.25">
      <c r="A19" s="1132" t="s">
        <v>25984</v>
      </c>
      <c r="B19" s="1132"/>
      <c r="C19" s="1132"/>
      <c r="D19" s="1132"/>
      <c r="E19" s="1132"/>
      <c r="F19" s="1132"/>
      <c r="G19" s="1132"/>
      <c r="H19" s="465"/>
      <c r="I19" s="467">
        <f ca="1">SUM(I12:I18)</f>
        <v>12690</v>
      </c>
      <c r="L19" s="1"/>
    </row>
    <row r="20" spans="1:12" ht="20.100000000000001" customHeight="1" outlineLevel="1" x14ac:dyDescent="0.25">
      <c r="A20" s="1133" t="s">
        <v>25989</v>
      </c>
      <c r="B20" s="1133"/>
      <c r="C20" s="1133"/>
      <c r="D20" s="1133"/>
      <c r="E20" s="1133"/>
      <c r="F20" s="1133"/>
      <c r="G20" s="1133"/>
      <c r="H20" s="466"/>
      <c r="I20" s="389">
        <f>1+0.1</f>
        <v>1.1000000000000001</v>
      </c>
      <c r="L20" s="1"/>
    </row>
    <row r="21" spans="1:12" ht="20.100000000000001" customHeight="1" outlineLevel="1" x14ac:dyDescent="0.25">
      <c r="A21" s="1134" t="s">
        <v>16398</v>
      </c>
      <c r="B21" s="1134"/>
      <c r="C21" s="1134"/>
      <c r="D21" s="1134"/>
      <c r="E21" s="1134"/>
      <c r="F21" s="1134"/>
      <c r="G21" s="1134"/>
      <c r="H21" s="468"/>
      <c r="I21" s="389">
        <f>1+0.0974</f>
        <v>1.0973999999999999</v>
      </c>
      <c r="L21" s="1"/>
    </row>
    <row r="22" spans="1:12" ht="20.100000000000001" customHeight="1" outlineLevel="1" x14ac:dyDescent="0.25">
      <c r="A22" s="1135" t="s">
        <v>25986</v>
      </c>
      <c r="B22" s="1135"/>
      <c r="C22" s="1135"/>
      <c r="D22" s="1135"/>
      <c r="E22" s="1135"/>
      <c r="F22" s="1135"/>
      <c r="G22" s="1135"/>
      <c r="H22" s="674"/>
      <c r="I22" s="674">
        <f ca="1">TRUNC(I19*I20*I21,2)</f>
        <v>15318.6</v>
      </c>
      <c r="L22" s="1"/>
    </row>
    <row r="23" spans="1:12" ht="20.100000000000001" customHeight="1" outlineLevel="1" x14ac:dyDescent="0.25">
      <c r="A23" s="498"/>
      <c r="B23" s="499"/>
      <c r="C23" s="499"/>
      <c r="D23" s="499"/>
      <c r="E23" s="500"/>
      <c r="F23" s="499"/>
      <c r="G23" s="499"/>
      <c r="H23" s="499"/>
      <c r="I23" s="501"/>
      <c r="L23" s="1"/>
    </row>
    <row r="24" spans="1:12" ht="45" customHeight="1" outlineLevel="1" x14ac:dyDescent="0.25">
      <c r="A24" s="349" t="s">
        <v>62</v>
      </c>
      <c r="B24" s="350"/>
      <c r="C24" s="351"/>
      <c r="D24" s="533" t="str">
        <f>D10</f>
        <v xml:space="preserve">ESTUDOS HIDRÁULICOS E SOLUÇÕES DE ENGENHARIA </v>
      </c>
      <c r="E24" s="437"/>
      <c r="F24" s="353">
        <v>1</v>
      </c>
      <c r="G24" s="855" t="s">
        <v>26023</v>
      </c>
      <c r="H24" s="352"/>
      <c r="I24" s="353">
        <f ca="1">I33</f>
        <v>15318.6</v>
      </c>
      <c r="L24" s="1"/>
    </row>
    <row r="25" spans="1:12" ht="20.100000000000001" customHeight="1" outlineLevel="2" x14ac:dyDescent="0.25">
      <c r="A25" s="691" t="s">
        <v>26035</v>
      </c>
      <c r="B25" s="330">
        <f>$B$12</f>
        <v>93571</v>
      </c>
      <c r="C25" s="331" t="str">
        <f>$C$12</f>
        <v>SINAPI</v>
      </c>
      <c r="D25" s="332" t="str">
        <f>$D$12</f>
        <v>Arquiteto Sênior</v>
      </c>
      <c r="E25" s="423" t="str">
        <f>$E$12</f>
        <v>h</v>
      </c>
      <c r="F25" s="468">
        <f ca="1">SUMIF(B37:H41,B25:B29,H37:H41)</f>
        <v>0</v>
      </c>
      <c r="G25" s="468">
        <f>VLOOKUP(B25,'MAO_OBRA_PROJETO '!E:O,4,FALSE)</f>
        <v>105.75</v>
      </c>
      <c r="H25" s="468"/>
      <c r="I25" s="468">
        <f ca="1">TRUNC(F25*G25,2)</f>
        <v>0</v>
      </c>
      <c r="L25" s="1"/>
    </row>
    <row r="26" spans="1:12" ht="20.100000000000001" customHeight="1" outlineLevel="2" x14ac:dyDescent="0.25">
      <c r="A26" s="691" t="s">
        <v>26036</v>
      </c>
      <c r="B26" s="330" t="str">
        <f>$B$13</f>
        <v>P9819</v>
      </c>
      <c r="C26" s="331" t="str">
        <f>$C$13</f>
        <v>SICRO</v>
      </c>
      <c r="D26" s="332" t="str">
        <f>$D$13</f>
        <v>Engenheiro Civil Sênior</v>
      </c>
      <c r="E26" s="423" t="str">
        <f>$E$13</f>
        <v>h</v>
      </c>
      <c r="F26" s="468">
        <f ca="1">SUMIF(B37:H41,B25:B29,H37:H41)</f>
        <v>120</v>
      </c>
      <c r="G26" s="468">
        <f>VLOOKUP(B26,'MAO_OBRA_PROJETO '!E:O,4,FALSE)</f>
        <v>105.75</v>
      </c>
      <c r="H26" s="468"/>
      <c r="I26" s="468">
        <f t="shared" ref="I26:I29" ca="1" si="1">TRUNC(F26*G26,2)</f>
        <v>12690</v>
      </c>
      <c r="L26" s="1"/>
    </row>
    <row r="27" spans="1:12" ht="20.100000000000001" customHeight="1" outlineLevel="2" x14ac:dyDescent="0.25">
      <c r="A27" s="691" t="s">
        <v>26037</v>
      </c>
      <c r="B27" s="333" t="str">
        <f>$B$14</f>
        <v>P9819</v>
      </c>
      <c r="C27" s="331" t="str">
        <f>$C$14</f>
        <v>SICRO</v>
      </c>
      <c r="D27" s="334" t="str">
        <f>$D$14</f>
        <v>Engenheiro Eletricista (Sênior)</v>
      </c>
      <c r="E27" s="423" t="str">
        <f>$E$14</f>
        <v>h</v>
      </c>
      <c r="F27" s="468">
        <v>0</v>
      </c>
      <c r="G27" s="468">
        <f>VLOOKUP(B27,'MAO_OBRA_PROJETO '!E:O,4,FALSE)</f>
        <v>105.75</v>
      </c>
      <c r="H27" s="468"/>
      <c r="I27" s="468">
        <f t="shared" si="1"/>
        <v>0</v>
      </c>
      <c r="L27" s="1"/>
    </row>
    <row r="28" spans="1:12" ht="20.100000000000001" customHeight="1" outlineLevel="2" x14ac:dyDescent="0.25">
      <c r="A28" s="691" t="s">
        <v>26038</v>
      </c>
      <c r="B28" s="333" t="str">
        <f>$B$15</f>
        <v>P9819</v>
      </c>
      <c r="C28" s="331" t="str">
        <f>$C$15</f>
        <v>SICRO</v>
      </c>
      <c r="D28" s="334" t="str">
        <f>$D$15</f>
        <v>Engenheiro Mecânico (Sênior)</v>
      </c>
      <c r="E28" s="423" t="str">
        <f>$E$15</f>
        <v>h</v>
      </c>
      <c r="F28" s="468">
        <v>0</v>
      </c>
      <c r="G28" s="468">
        <f>VLOOKUP(B28,'MAO_OBRA_PROJETO '!E:O,4,FALSE)</f>
        <v>105.75</v>
      </c>
      <c r="H28" s="468"/>
      <c r="I28" s="468">
        <f t="shared" si="1"/>
        <v>0</v>
      </c>
      <c r="L28" s="1"/>
    </row>
    <row r="29" spans="1:12" ht="20.100000000000001" customHeight="1" outlineLevel="2" x14ac:dyDescent="0.25">
      <c r="A29" s="691" t="s">
        <v>26039</v>
      </c>
      <c r="B29" s="333" t="str">
        <f>$B$16</f>
        <v>93559</v>
      </c>
      <c r="C29" s="331" t="str">
        <f>$C$16</f>
        <v>SINAPI</v>
      </c>
      <c r="D29" s="334" t="str">
        <f>$D$16</f>
        <v xml:space="preserve">Desenhista Detalhista </v>
      </c>
      <c r="E29" s="423" t="str">
        <f>$E$16</f>
        <v>h</v>
      </c>
      <c r="F29" s="468">
        <f ca="1">SUMIF(B37:H41,B25:B29,H37:H41)</f>
        <v>0</v>
      </c>
      <c r="G29" s="468">
        <f>VLOOKUP(B29,'MAO_OBRA_PROJETO '!E:O,4,FALSE)</f>
        <v>24.407363636363637</v>
      </c>
      <c r="H29" s="468"/>
      <c r="I29" s="468">
        <f t="shared" ca="1" si="1"/>
        <v>0</v>
      </c>
      <c r="L29" s="1"/>
    </row>
    <row r="30" spans="1:12" ht="20.100000000000001" customHeight="1" outlineLevel="2" x14ac:dyDescent="0.25">
      <c r="A30" s="1132" t="s">
        <v>25984</v>
      </c>
      <c r="B30" s="1132"/>
      <c r="C30" s="1132"/>
      <c r="D30" s="1132"/>
      <c r="E30" s="1132"/>
      <c r="F30" s="1132"/>
      <c r="G30" s="1132"/>
      <c r="H30" s="465"/>
      <c r="I30" s="467">
        <f ca="1">SUM(I25:I29)</f>
        <v>12690</v>
      </c>
      <c r="L30" s="1"/>
    </row>
    <row r="31" spans="1:12" ht="20.100000000000001" customHeight="1" outlineLevel="2" x14ac:dyDescent="0.25">
      <c r="A31" s="1133" t="s">
        <v>25989</v>
      </c>
      <c r="B31" s="1133"/>
      <c r="C31" s="1133"/>
      <c r="D31" s="1133"/>
      <c r="E31" s="1133"/>
      <c r="F31" s="1133"/>
      <c r="G31" s="1133"/>
      <c r="H31" s="466"/>
      <c r="I31" s="389">
        <f>1+0.1</f>
        <v>1.1000000000000001</v>
      </c>
      <c r="L31" s="1"/>
    </row>
    <row r="32" spans="1:12" ht="20.100000000000001" customHeight="1" outlineLevel="2" x14ac:dyDescent="0.25">
      <c r="A32" s="1134" t="s">
        <v>16398</v>
      </c>
      <c r="B32" s="1134"/>
      <c r="C32" s="1134"/>
      <c r="D32" s="1134"/>
      <c r="E32" s="1134"/>
      <c r="F32" s="1134"/>
      <c r="G32" s="1134"/>
      <c r="H32" s="468"/>
      <c r="I32" s="389">
        <f>1+0.0974</f>
        <v>1.0973999999999999</v>
      </c>
      <c r="L32" s="1"/>
    </row>
    <row r="33" spans="1:12" ht="20.100000000000001" customHeight="1" outlineLevel="2" x14ac:dyDescent="0.25">
      <c r="A33" s="1144" t="s">
        <v>25986</v>
      </c>
      <c r="B33" s="1144"/>
      <c r="C33" s="1144"/>
      <c r="D33" s="1144"/>
      <c r="E33" s="1144"/>
      <c r="F33" s="1144"/>
      <c r="G33" s="1144"/>
      <c r="H33" s="467"/>
      <c r="I33" s="467">
        <f ca="1">TRUNC(I30*I31*I32,2)</f>
        <v>15318.6</v>
      </c>
      <c r="L33" s="1"/>
    </row>
    <row r="34" spans="1:12" ht="20.100000000000001" customHeight="1" outlineLevel="2" x14ac:dyDescent="0.25">
      <c r="A34" s="413"/>
      <c r="B34" s="413"/>
      <c r="C34" s="413"/>
      <c r="D34" s="413"/>
      <c r="E34" s="425"/>
      <c r="F34" s="413"/>
      <c r="G34" s="413"/>
      <c r="H34" s="413"/>
      <c r="I34" s="414"/>
      <c r="L34" s="1"/>
    </row>
    <row r="35" spans="1:12" ht="20.100000000000001" customHeight="1" outlineLevel="2" x14ac:dyDescent="0.25">
      <c r="A35" s="1145" t="s">
        <v>13327</v>
      </c>
      <c r="B35" s="1145"/>
      <c r="C35" s="1145"/>
      <c r="D35" s="1145"/>
      <c r="E35" s="1145"/>
      <c r="F35" s="1145"/>
      <c r="G35" s="1145"/>
      <c r="H35" s="415"/>
      <c r="I35" s="416"/>
      <c r="L35" s="1"/>
    </row>
    <row r="36" spans="1:12" ht="20.100000000000001" customHeight="1" outlineLevel="2" x14ac:dyDescent="0.25">
      <c r="A36" s="342" t="s">
        <v>16</v>
      </c>
      <c r="B36" s="531" t="s">
        <v>8</v>
      </c>
      <c r="C36" s="343" t="s">
        <v>22</v>
      </c>
      <c r="D36" s="531" t="s">
        <v>9</v>
      </c>
      <c r="E36" s="426" t="s">
        <v>26072</v>
      </c>
      <c r="F36" s="392" t="s">
        <v>26073</v>
      </c>
      <c r="G36" s="392" t="s">
        <v>25985</v>
      </c>
      <c r="H36" s="344"/>
      <c r="I36" s="354"/>
      <c r="L36" s="1"/>
    </row>
    <row r="37" spans="1:12" ht="20.100000000000001" customHeight="1" outlineLevel="2" x14ac:dyDescent="0.25">
      <c r="A37" s="691" t="str">
        <f>A25</f>
        <v>2.1.2.1</v>
      </c>
      <c r="B37" s="330">
        <f>$B$12</f>
        <v>93571</v>
      </c>
      <c r="C37" s="331" t="str">
        <f>$C$12</f>
        <v>SINAPI</v>
      </c>
      <c r="D37" s="332" t="str">
        <f>$D$12</f>
        <v>Arquiteto Sênior</v>
      </c>
      <c r="E37" s="423"/>
      <c r="F37" s="468">
        <f>IF(E37&gt;0,$F$24,0)</f>
        <v>0</v>
      </c>
      <c r="G37" s="468">
        <f t="shared" ref="G37:G41" si="2">ROUNDUP(E37*F37,0)</f>
        <v>0</v>
      </c>
      <c r="H37" s="468">
        <f t="shared" ref="H37:H41" si="3">G37</f>
        <v>0</v>
      </c>
      <c r="I37" s="468"/>
      <c r="L37" s="1"/>
    </row>
    <row r="38" spans="1:12" ht="20.100000000000001" customHeight="1" outlineLevel="2" x14ac:dyDescent="0.25">
      <c r="A38" s="691" t="str">
        <f>A26</f>
        <v>2.1.2.2</v>
      </c>
      <c r="B38" s="330" t="str">
        <f>$B$13</f>
        <v>P9819</v>
      </c>
      <c r="C38" s="331" t="str">
        <f>$C$13</f>
        <v>SICRO</v>
      </c>
      <c r="D38" s="332" t="str">
        <f>$D$13</f>
        <v>Engenheiro Civil Sênior</v>
      </c>
      <c r="E38" s="821">
        <v>8</v>
      </c>
      <c r="F38" s="468">
        <v>15</v>
      </c>
      <c r="G38" s="468">
        <f t="shared" si="2"/>
        <v>120</v>
      </c>
      <c r="H38" s="468">
        <f t="shared" si="3"/>
        <v>120</v>
      </c>
      <c r="I38" s="468"/>
      <c r="L38" s="1"/>
    </row>
    <row r="39" spans="1:12" ht="20.100000000000001" customHeight="1" outlineLevel="2" x14ac:dyDescent="0.25">
      <c r="A39" s="691" t="str">
        <f>A27</f>
        <v>2.1.2.3</v>
      </c>
      <c r="B39" s="333" t="str">
        <f>$B$14</f>
        <v>P9819</v>
      </c>
      <c r="C39" s="331" t="str">
        <f>$C$14</f>
        <v>SICRO</v>
      </c>
      <c r="D39" s="334" t="str">
        <f>$D$14</f>
        <v>Engenheiro Eletricista (Sênior)</v>
      </c>
      <c r="E39" s="423"/>
      <c r="F39" s="468">
        <f t="shared" ref="F39:F40" si="4">IF(E39&gt;0,$F$24,0)</f>
        <v>0</v>
      </c>
      <c r="G39" s="468">
        <f t="shared" si="2"/>
        <v>0</v>
      </c>
      <c r="H39" s="468">
        <f t="shared" si="3"/>
        <v>0</v>
      </c>
      <c r="I39" s="468"/>
      <c r="L39" s="1"/>
    </row>
    <row r="40" spans="1:12" ht="20.100000000000001" customHeight="1" outlineLevel="2" x14ac:dyDescent="0.25">
      <c r="A40" s="691" t="str">
        <f>A28</f>
        <v>2.1.2.4</v>
      </c>
      <c r="B40" s="333" t="str">
        <f>$B$15</f>
        <v>P9819</v>
      </c>
      <c r="C40" s="331" t="str">
        <f>$C$15</f>
        <v>SICRO</v>
      </c>
      <c r="D40" s="334" t="str">
        <f>$D$15</f>
        <v>Engenheiro Mecânico (Sênior)</v>
      </c>
      <c r="E40" s="423"/>
      <c r="F40" s="468">
        <f t="shared" si="4"/>
        <v>0</v>
      </c>
      <c r="G40" s="468">
        <f t="shared" si="2"/>
        <v>0</v>
      </c>
      <c r="H40" s="468">
        <f t="shared" si="3"/>
        <v>0</v>
      </c>
      <c r="I40" s="468"/>
      <c r="L40" s="1"/>
    </row>
    <row r="41" spans="1:12" ht="20.100000000000001" customHeight="1" outlineLevel="2" x14ac:dyDescent="0.25">
      <c r="A41" s="822" t="str">
        <f>A29</f>
        <v>2.1.2.5</v>
      </c>
      <c r="B41" s="823" t="str">
        <f>$B$16</f>
        <v>93559</v>
      </c>
      <c r="C41" s="824" t="str">
        <f>$C$16</f>
        <v>SINAPI</v>
      </c>
      <c r="D41" s="825" t="str">
        <f>$D$16</f>
        <v xml:space="preserve">Desenhista Detalhista </v>
      </c>
      <c r="E41" s="671"/>
      <c r="F41" s="341"/>
      <c r="G41" s="341">
        <f t="shared" si="2"/>
        <v>0</v>
      </c>
      <c r="H41" s="341">
        <f t="shared" si="3"/>
        <v>0</v>
      </c>
      <c r="I41" s="341"/>
      <c r="L41" s="1"/>
    </row>
    <row r="42" spans="1:12" ht="20.100000000000001" customHeight="1" outlineLevel="2" x14ac:dyDescent="0.25">
      <c r="A42" s="385"/>
      <c r="B42" s="386"/>
      <c r="C42" s="387"/>
      <c r="D42" s="385"/>
      <c r="E42" s="427"/>
      <c r="F42" s="388"/>
      <c r="G42" s="388"/>
      <c r="H42" s="388"/>
      <c r="I42" s="534"/>
      <c r="L42" s="1"/>
    </row>
    <row r="43" spans="1:12" ht="20.100000000000001" customHeight="1" outlineLevel="2" x14ac:dyDescent="0.25">
      <c r="A43" s="540" t="s">
        <v>26075</v>
      </c>
      <c r="B43" s="536"/>
      <c r="C43" s="541"/>
      <c r="D43" s="540"/>
      <c r="E43" s="537"/>
      <c r="F43" s="538"/>
      <c r="G43" s="538"/>
      <c r="H43" s="538"/>
      <c r="I43" s="539"/>
      <c r="L43" s="1"/>
    </row>
    <row r="44" spans="1:12" s="818" customFormat="1" ht="60.75" customHeight="1" outlineLevel="2" x14ac:dyDescent="0.25">
      <c r="A44" s="1146" t="s">
        <v>43598</v>
      </c>
      <c r="B44" s="1146"/>
      <c r="C44" s="1146"/>
      <c r="D44" s="1146"/>
      <c r="E44" s="1146"/>
      <c r="F44" s="1146"/>
      <c r="G44" s="1146"/>
      <c r="H44" s="1146"/>
      <c r="I44" s="1146"/>
      <c r="L44" s="819"/>
    </row>
    <row r="45" spans="1:12" s="818" customFormat="1" ht="30" customHeight="1" outlineLevel="2" x14ac:dyDescent="0.25">
      <c r="A45" s="1146" t="s">
        <v>43500</v>
      </c>
      <c r="B45" s="1146"/>
      <c r="C45" s="1146"/>
      <c r="D45" s="1146"/>
      <c r="E45" s="1146"/>
      <c r="F45" s="1146"/>
      <c r="G45" s="1146"/>
      <c r="H45" s="1146"/>
      <c r="I45" s="1146"/>
      <c r="L45" s="819"/>
    </row>
    <row r="46" spans="1:12" outlineLevel="2" x14ac:dyDescent="0.25">
      <c r="A46" s="535"/>
      <c r="B46" s="535"/>
      <c r="C46" s="535"/>
      <c r="D46" s="535"/>
      <c r="E46" s="535"/>
      <c r="F46" s="535"/>
      <c r="G46" s="535"/>
      <c r="H46" s="535"/>
      <c r="I46" s="535"/>
      <c r="L46" s="1"/>
    </row>
    <row r="47" spans="1:12" ht="30" x14ac:dyDescent="0.25">
      <c r="A47" s="394" t="s">
        <v>13329</v>
      </c>
      <c r="B47" s="395"/>
      <c r="C47" s="394"/>
      <c r="D47" s="688" t="s">
        <v>43600</v>
      </c>
      <c r="E47" s="689"/>
      <c r="F47" s="690">
        <v>1</v>
      </c>
      <c r="G47" s="854" t="s">
        <v>26074</v>
      </c>
      <c r="H47" s="397"/>
      <c r="I47" s="690">
        <f>I59</f>
        <v>5106.2</v>
      </c>
      <c r="K47" s="445"/>
      <c r="L47" s="448"/>
    </row>
    <row r="48" spans="1:12" ht="21.95" customHeight="1" outlineLevel="1" x14ac:dyDescent="0.25">
      <c r="A48" s="152" t="s">
        <v>43702</v>
      </c>
      <c r="B48" s="150"/>
      <c r="C48" s="151"/>
      <c r="D48" s="152" t="s">
        <v>25987</v>
      </c>
      <c r="E48" s="422"/>
      <c r="F48" s="337"/>
      <c r="G48" s="337"/>
      <c r="H48" s="337"/>
      <c r="I48" s="384"/>
      <c r="L48" s="607"/>
    </row>
    <row r="49" spans="1:12" ht="20.100000000000001" customHeight="1" outlineLevel="1" x14ac:dyDescent="0.25">
      <c r="A49" s="820" t="s">
        <v>43703</v>
      </c>
      <c r="B49" s="885">
        <v>93571</v>
      </c>
      <c r="C49" s="443" t="s">
        <v>11</v>
      </c>
      <c r="D49" s="332" t="s">
        <v>56</v>
      </c>
      <c r="E49" s="423" t="s">
        <v>7</v>
      </c>
      <c r="F49" s="468">
        <v>0</v>
      </c>
      <c r="G49" s="468">
        <v>105.75</v>
      </c>
      <c r="H49" s="468"/>
      <c r="I49" s="468">
        <f>TRUNC(F49*G49,2)</f>
        <v>0</v>
      </c>
      <c r="L49" s="1"/>
    </row>
    <row r="50" spans="1:12" ht="20.100000000000001" customHeight="1" outlineLevel="1" x14ac:dyDescent="0.25">
      <c r="A50" s="820" t="s">
        <v>43704</v>
      </c>
      <c r="B50" s="885" t="s">
        <v>43509</v>
      </c>
      <c r="C50" s="443" t="s">
        <v>42991</v>
      </c>
      <c r="D50" s="332" t="s">
        <v>43559</v>
      </c>
      <c r="E50" s="423" t="s">
        <v>7</v>
      </c>
      <c r="F50" s="468">
        <f>G64</f>
        <v>40</v>
      </c>
      <c r="G50" s="468">
        <v>105.75</v>
      </c>
      <c r="H50" s="468"/>
      <c r="I50" s="468">
        <f t="shared" ref="I50:I55" si="5">TRUNC(F50*G50,2)</f>
        <v>4230</v>
      </c>
      <c r="L50" s="1"/>
    </row>
    <row r="51" spans="1:12" ht="20.100000000000001" customHeight="1" outlineLevel="1" x14ac:dyDescent="0.25">
      <c r="A51" s="820" t="s">
        <v>43705</v>
      </c>
      <c r="B51" s="885" t="s">
        <v>43509</v>
      </c>
      <c r="C51" s="443" t="s">
        <v>42991</v>
      </c>
      <c r="D51" s="332" t="s">
        <v>26013</v>
      </c>
      <c r="E51" s="423" t="s">
        <v>7</v>
      </c>
      <c r="F51" s="468">
        <v>0</v>
      </c>
      <c r="G51" s="468">
        <v>105.75</v>
      </c>
      <c r="H51" s="468"/>
      <c r="I51" s="468">
        <f t="shared" si="5"/>
        <v>0</v>
      </c>
      <c r="L51" s="1"/>
    </row>
    <row r="52" spans="1:12" ht="20.100000000000001" customHeight="1" outlineLevel="1" x14ac:dyDescent="0.25">
      <c r="A52" s="820" t="s">
        <v>43706</v>
      </c>
      <c r="B52" s="885" t="s">
        <v>43509</v>
      </c>
      <c r="C52" s="443" t="s">
        <v>42991</v>
      </c>
      <c r="D52" s="332" t="s">
        <v>26014</v>
      </c>
      <c r="E52" s="423" t="s">
        <v>7</v>
      </c>
      <c r="F52" s="468">
        <v>0</v>
      </c>
      <c r="G52" s="468">
        <v>105.75</v>
      </c>
      <c r="H52" s="468"/>
      <c r="I52" s="468">
        <f t="shared" si="5"/>
        <v>0</v>
      </c>
      <c r="L52" s="1"/>
    </row>
    <row r="53" spans="1:12" ht="20.100000000000001" customHeight="1" outlineLevel="1" x14ac:dyDescent="0.25">
      <c r="A53" s="820" t="s">
        <v>43707</v>
      </c>
      <c r="B53" s="885" t="s">
        <v>8275</v>
      </c>
      <c r="C53" s="443" t="s">
        <v>11</v>
      </c>
      <c r="D53" s="332" t="s">
        <v>43010</v>
      </c>
      <c r="E53" s="423" t="s">
        <v>7</v>
      </c>
      <c r="F53" s="468">
        <v>0</v>
      </c>
      <c r="G53" s="468">
        <v>24.407363636363637</v>
      </c>
      <c r="H53" s="468"/>
      <c r="I53" s="468">
        <f t="shared" si="5"/>
        <v>0</v>
      </c>
      <c r="L53" s="1"/>
    </row>
    <row r="54" spans="1:12" ht="20.100000000000001" customHeight="1" outlineLevel="1" x14ac:dyDescent="0.25">
      <c r="A54" s="820" t="s">
        <v>43708</v>
      </c>
      <c r="B54" s="885" t="s">
        <v>26020</v>
      </c>
      <c r="C54" s="443" t="s">
        <v>25991</v>
      </c>
      <c r="D54" s="332" t="s">
        <v>26021</v>
      </c>
      <c r="E54" s="423" t="s">
        <v>7</v>
      </c>
      <c r="F54" s="468">
        <v>0</v>
      </c>
      <c r="G54" s="468">
        <v>22.95</v>
      </c>
      <c r="H54" s="468"/>
      <c r="I54" s="468">
        <f t="shared" si="5"/>
        <v>0</v>
      </c>
      <c r="L54" s="1"/>
    </row>
    <row r="55" spans="1:12" ht="20.100000000000001" customHeight="1" outlineLevel="1" x14ac:dyDescent="0.25">
      <c r="A55" s="820" t="s">
        <v>43709</v>
      </c>
      <c r="B55" s="885" t="s">
        <v>26019</v>
      </c>
      <c r="C55" s="443" t="s">
        <v>25991</v>
      </c>
      <c r="D55" s="332" t="s">
        <v>26022</v>
      </c>
      <c r="E55" s="423" t="s">
        <v>7</v>
      </c>
      <c r="F55" s="468">
        <v>0</v>
      </c>
      <c r="G55" s="468">
        <v>22.95</v>
      </c>
      <c r="H55" s="468"/>
      <c r="I55" s="468">
        <f t="shared" si="5"/>
        <v>0</v>
      </c>
      <c r="L55" s="1"/>
    </row>
    <row r="56" spans="1:12" ht="20.100000000000001" customHeight="1" outlineLevel="1" x14ac:dyDescent="0.25">
      <c r="A56" s="1132" t="s">
        <v>25984</v>
      </c>
      <c r="B56" s="1132"/>
      <c r="C56" s="1132"/>
      <c r="D56" s="1132"/>
      <c r="E56" s="1132"/>
      <c r="F56" s="1132"/>
      <c r="G56" s="1132"/>
      <c r="H56" s="465"/>
      <c r="I56" s="467">
        <f>SUM(I49:I55)</f>
        <v>4230</v>
      </c>
      <c r="L56" s="1"/>
    </row>
    <row r="57" spans="1:12" ht="20.100000000000001" customHeight="1" outlineLevel="1" x14ac:dyDescent="0.25">
      <c r="A57" s="1133" t="s">
        <v>25989</v>
      </c>
      <c r="B57" s="1133"/>
      <c r="C57" s="1133"/>
      <c r="D57" s="1133"/>
      <c r="E57" s="1133"/>
      <c r="F57" s="1133"/>
      <c r="G57" s="1133"/>
      <c r="H57" s="466"/>
      <c r="I57" s="389">
        <f>1+0.1</f>
        <v>1.1000000000000001</v>
      </c>
      <c r="L57" s="1"/>
    </row>
    <row r="58" spans="1:12" ht="20.100000000000001" customHeight="1" outlineLevel="1" x14ac:dyDescent="0.25">
      <c r="A58" s="1134" t="s">
        <v>16398</v>
      </c>
      <c r="B58" s="1134"/>
      <c r="C58" s="1134"/>
      <c r="D58" s="1134"/>
      <c r="E58" s="1134"/>
      <c r="F58" s="1134"/>
      <c r="G58" s="1134"/>
      <c r="H58" s="468"/>
      <c r="I58" s="389">
        <f>1+0.0974</f>
        <v>1.0973999999999999</v>
      </c>
      <c r="J58">
        <f>I57*I58</f>
        <v>1.2071400000000001</v>
      </c>
      <c r="K58">
        <f>J58*G50</f>
        <v>127.655055</v>
      </c>
      <c r="L58" s="1"/>
    </row>
    <row r="59" spans="1:12" ht="20.100000000000001" customHeight="1" outlineLevel="1" x14ac:dyDescent="0.25">
      <c r="A59" s="1135" t="s">
        <v>25986</v>
      </c>
      <c r="B59" s="1135"/>
      <c r="C59" s="1135"/>
      <c r="D59" s="1135"/>
      <c r="E59" s="1135"/>
      <c r="F59" s="1135"/>
      <c r="G59" s="1135"/>
      <c r="H59" s="674"/>
      <c r="I59" s="674">
        <f>TRUNC(I56*I57*I58,2)</f>
        <v>5106.2</v>
      </c>
      <c r="K59">
        <f>K58*210</f>
        <v>26807.561550000002</v>
      </c>
      <c r="L59" s="1"/>
    </row>
    <row r="60" spans="1:12" ht="20.100000000000001" customHeight="1" outlineLevel="1" x14ac:dyDescent="0.25">
      <c r="A60" s="498"/>
      <c r="B60" s="499"/>
      <c r="C60" s="499"/>
      <c r="D60" s="499"/>
      <c r="E60" s="500"/>
      <c r="F60" s="499"/>
      <c r="G60" s="499"/>
      <c r="H60" s="499"/>
      <c r="I60" s="501"/>
      <c r="K60">
        <f>25000-K59</f>
        <v>-1807.5615500000022</v>
      </c>
      <c r="L60" s="1"/>
    </row>
    <row r="61" spans="1:12" ht="20.100000000000001" customHeight="1" outlineLevel="2" x14ac:dyDescent="0.25">
      <c r="A61" s="1145" t="s">
        <v>13327</v>
      </c>
      <c r="B61" s="1145"/>
      <c r="C61" s="1145"/>
      <c r="D61" s="1145"/>
      <c r="E61" s="1145"/>
      <c r="F61" s="1145"/>
      <c r="G61" s="1145"/>
      <c r="H61" s="415"/>
      <c r="I61" s="416"/>
      <c r="L61" s="1"/>
    </row>
    <row r="62" spans="1:12" ht="20.100000000000001" customHeight="1" outlineLevel="2" x14ac:dyDescent="0.25">
      <c r="A62" s="342" t="s">
        <v>16</v>
      </c>
      <c r="B62" s="531" t="s">
        <v>8</v>
      </c>
      <c r="C62" s="343" t="s">
        <v>22</v>
      </c>
      <c r="D62" s="531" t="s">
        <v>9</v>
      </c>
      <c r="E62" s="426" t="s">
        <v>26072</v>
      </c>
      <c r="F62" s="392" t="s">
        <v>26073</v>
      </c>
      <c r="G62" s="392" t="s">
        <v>25985</v>
      </c>
      <c r="H62" s="344"/>
      <c r="I62" s="354"/>
      <c r="L62" s="1"/>
    </row>
    <row r="63" spans="1:12" ht="20.100000000000001" customHeight="1" outlineLevel="2" x14ac:dyDescent="0.25">
      <c r="A63" s="691" t="str">
        <f t="shared" ref="A63:A69" si="6">A49</f>
        <v>2.2.1.1</v>
      </c>
      <c r="B63" s="330">
        <f>$B$12</f>
        <v>93571</v>
      </c>
      <c r="C63" s="331" t="str">
        <f>$C$12</f>
        <v>SINAPI</v>
      </c>
      <c r="D63" s="332" t="str">
        <f>$D$12</f>
        <v>Arquiteto Sênior</v>
      </c>
      <c r="E63" s="423"/>
      <c r="F63" s="468">
        <f>IF(E63&gt;0,#REF!,0)</f>
        <v>0</v>
      </c>
      <c r="G63" s="468">
        <f t="shared" ref="G63:G69" si="7">ROUNDUP(E63*F63,0)</f>
        <v>0</v>
      </c>
      <c r="H63" s="468">
        <f t="shared" ref="H63:H67" si="8">G63</f>
        <v>0</v>
      </c>
      <c r="I63" s="468"/>
      <c r="L63" s="1"/>
    </row>
    <row r="64" spans="1:12" ht="20.100000000000001" customHeight="1" outlineLevel="2" x14ac:dyDescent="0.25">
      <c r="A64" s="691" t="str">
        <f t="shared" si="6"/>
        <v>2.2.1.2</v>
      </c>
      <c r="B64" s="330" t="str">
        <f>$B$13</f>
        <v>P9819</v>
      </c>
      <c r="C64" s="331" t="str">
        <f>$C$13</f>
        <v>SICRO</v>
      </c>
      <c r="D64" s="332" t="s">
        <v>43599</v>
      </c>
      <c r="E64" s="821">
        <v>8</v>
      </c>
      <c r="F64" s="468">
        <v>5</v>
      </c>
      <c r="G64" s="468">
        <f>ROUNDUP(E64*F64,0)</f>
        <v>40</v>
      </c>
      <c r="H64" s="468">
        <f t="shared" si="8"/>
        <v>40</v>
      </c>
      <c r="I64" s="468"/>
      <c r="L64" s="1"/>
    </row>
    <row r="65" spans="1:12" ht="20.100000000000001" customHeight="1" outlineLevel="2" x14ac:dyDescent="0.25">
      <c r="A65" s="691" t="str">
        <f t="shared" si="6"/>
        <v>2.2.1.3</v>
      </c>
      <c r="B65" s="333" t="str">
        <f>$B$14</f>
        <v>P9819</v>
      </c>
      <c r="C65" s="331" t="str">
        <f>$C$14</f>
        <v>SICRO</v>
      </c>
      <c r="D65" s="334" t="str">
        <f>$D$14</f>
        <v>Engenheiro Eletricista (Sênior)</v>
      </c>
      <c r="E65" s="423"/>
      <c r="F65" s="468">
        <f t="shared" ref="F65:F66" si="9">IF(E65&gt;0,$F$24,0)</f>
        <v>0</v>
      </c>
      <c r="G65" s="468">
        <f t="shared" si="7"/>
        <v>0</v>
      </c>
      <c r="H65" s="468">
        <f t="shared" si="8"/>
        <v>0</v>
      </c>
      <c r="I65" s="468"/>
      <c r="L65" s="1"/>
    </row>
    <row r="66" spans="1:12" ht="20.100000000000001" customHeight="1" outlineLevel="2" x14ac:dyDescent="0.25">
      <c r="A66" s="691" t="str">
        <f t="shared" si="6"/>
        <v>2.2.1.4</v>
      </c>
      <c r="B66" s="333" t="str">
        <f>$B$15</f>
        <v>P9819</v>
      </c>
      <c r="C66" s="331" t="str">
        <f>$C$15</f>
        <v>SICRO</v>
      </c>
      <c r="D66" s="334" t="str">
        <f>$D$15</f>
        <v>Engenheiro Mecânico (Sênior)</v>
      </c>
      <c r="E66" s="423"/>
      <c r="F66" s="468">
        <f t="shared" si="9"/>
        <v>0</v>
      </c>
      <c r="G66" s="468">
        <f t="shared" si="7"/>
        <v>0</v>
      </c>
      <c r="H66" s="468">
        <f t="shared" si="8"/>
        <v>0</v>
      </c>
      <c r="I66" s="468"/>
      <c r="L66" s="1"/>
    </row>
    <row r="67" spans="1:12" ht="20.100000000000001" customHeight="1" outlineLevel="2" x14ac:dyDescent="0.25">
      <c r="A67" s="691" t="str">
        <f t="shared" si="6"/>
        <v>2.2.1.5</v>
      </c>
      <c r="B67" s="333" t="str">
        <f>$B$16</f>
        <v>93559</v>
      </c>
      <c r="C67" s="331" t="str">
        <f>$C$16</f>
        <v>SINAPI</v>
      </c>
      <c r="D67" s="334" t="str">
        <f>$D$16</f>
        <v xml:space="preserve">Desenhista Detalhista </v>
      </c>
      <c r="E67" s="423"/>
      <c r="F67" s="468"/>
      <c r="G67" s="468">
        <f t="shared" si="7"/>
        <v>0</v>
      </c>
      <c r="H67" s="468">
        <f t="shared" si="8"/>
        <v>0</v>
      </c>
      <c r="I67" s="468"/>
      <c r="L67" s="1"/>
    </row>
    <row r="68" spans="1:12" ht="20.100000000000001" customHeight="1" outlineLevel="2" x14ac:dyDescent="0.25">
      <c r="A68" s="691" t="str">
        <f t="shared" si="6"/>
        <v>2.2.1.6</v>
      </c>
      <c r="B68" s="333" t="str">
        <f>$B$17</f>
        <v>20010</v>
      </c>
      <c r="C68" s="331" t="s">
        <v>25991</v>
      </c>
      <c r="D68" s="334" t="str">
        <f>D17</f>
        <v>Técnico em Meio Ambiente</v>
      </c>
      <c r="E68" s="821">
        <v>0</v>
      </c>
      <c r="F68" s="468">
        <v>0</v>
      </c>
      <c r="G68" s="468">
        <f t="shared" si="7"/>
        <v>0</v>
      </c>
      <c r="H68" s="468">
        <f>G68</f>
        <v>0</v>
      </c>
      <c r="I68" s="468"/>
      <c r="L68" s="1"/>
    </row>
    <row r="69" spans="1:12" ht="20.100000000000001" customHeight="1" outlineLevel="2" x14ac:dyDescent="0.25">
      <c r="A69" s="822" t="str">
        <f t="shared" si="6"/>
        <v>2.2.1.7</v>
      </c>
      <c r="B69" s="826" t="str">
        <f>$B$18</f>
        <v>20008</v>
      </c>
      <c r="C69" s="824" t="s">
        <v>25991</v>
      </c>
      <c r="D69" s="825" t="str">
        <f>$D$18</f>
        <v>Técnico de Nível Médio</v>
      </c>
      <c r="E69" s="827"/>
      <c r="F69" s="341"/>
      <c r="G69" s="341">
        <f t="shared" si="7"/>
        <v>0</v>
      </c>
      <c r="H69" s="341">
        <f>G69</f>
        <v>0</v>
      </c>
      <c r="I69" s="828"/>
      <c r="L69" s="1"/>
    </row>
    <row r="70" spans="1:12" ht="20.100000000000001" customHeight="1" outlineLevel="2" x14ac:dyDescent="0.25">
      <c r="A70" s="385"/>
      <c r="B70" s="386"/>
      <c r="C70" s="387"/>
      <c r="D70" s="385"/>
      <c r="E70" s="427"/>
      <c r="F70" s="388"/>
      <c r="G70" s="388"/>
      <c r="H70" s="388"/>
      <c r="I70" s="534"/>
      <c r="L70" s="1"/>
    </row>
    <row r="71" spans="1:12" ht="20.100000000000001" customHeight="1" outlineLevel="2" x14ac:dyDescent="0.25">
      <c r="A71" s="540" t="s">
        <v>26075</v>
      </c>
      <c r="B71" s="536"/>
      <c r="C71" s="541"/>
      <c r="D71" s="540"/>
      <c r="E71" s="537"/>
      <c r="F71" s="538"/>
      <c r="G71" s="538"/>
      <c r="H71" s="538"/>
      <c r="I71" s="539"/>
      <c r="L71" s="1"/>
    </row>
    <row r="72" spans="1:12" s="818" customFormat="1" ht="20.100000000000001" customHeight="1" outlineLevel="2" x14ac:dyDescent="0.25">
      <c r="A72" s="982" t="s">
        <v>43025</v>
      </c>
      <c r="B72" s="850"/>
      <c r="C72" s="851"/>
      <c r="D72" s="849"/>
      <c r="E72" s="852"/>
      <c r="F72" s="853"/>
      <c r="G72" s="853"/>
      <c r="H72" s="853"/>
      <c r="I72" s="853"/>
      <c r="L72" s="819"/>
    </row>
    <row r="73" spans="1:12" s="818" customFormat="1" ht="20.100000000000001" customHeight="1" outlineLevel="2" x14ac:dyDescent="0.25">
      <c r="A73" s="982" t="s">
        <v>43026</v>
      </c>
      <c r="B73" s="850"/>
      <c r="C73" s="851"/>
      <c r="D73" s="849"/>
      <c r="E73" s="852"/>
      <c r="F73" s="853"/>
      <c r="G73" s="853"/>
      <c r="H73" s="853"/>
      <c r="I73" s="853"/>
      <c r="L73" s="819"/>
    </row>
    <row r="74" spans="1:12" s="818" customFormat="1" ht="20.100000000000001" customHeight="1" outlineLevel="2" x14ac:dyDescent="0.25">
      <c r="A74" s="982" t="s">
        <v>43499</v>
      </c>
      <c r="B74" s="850"/>
      <c r="C74" s="851"/>
      <c r="D74" s="849"/>
      <c r="E74" s="852"/>
      <c r="F74" s="853"/>
      <c r="G74" s="853"/>
      <c r="H74" s="853"/>
      <c r="I74" s="853"/>
      <c r="L74" s="819"/>
    </row>
    <row r="75" spans="1:12" s="818" customFormat="1" outlineLevel="2" x14ac:dyDescent="0.25">
      <c r="A75" s="857"/>
      <c r="B75" s="857"/>
      <c r="C75" s="857"/>
      <c r="D75" s="857"/>
      <c r="E75" s="857"/>
      <c r="F75" s="857"/>
      <c r="G75" s="857"/>
      <c r="H75" s="857"/>
      <c r="I75" s="857"/>
      <c r="L75" s="819"/>
    </row>
    <row r="76" spans="1:12" x14ac:dyDescent="0.25">
      <c r="K76" s="445"/>
      <c r="L76" s="455"/>
    </row>
    <row r="77" spans="1:12" ht="66.75" customHeight="1" x14ac:dyDescent="0.25">
      <c r="A77" s="394" t="s">
        <v>13330</v>
      </c>
      <c r="B77" s="395"/>
      <c r="C77" s="394"/>
      <c r="D77" s="950" t="s">
        <v>43601</v>
      </c>
      <c r="E77" s="689"/>
      <c r="F77" s="690"/>
      <c r="G77" s="854"/>
      <c r="H77" s="397"/>
      <c r="I77" s="690">
        <f>I88</f>
        <v>8169.92</v>
      </c>
      <c r="J77" s="989"/>
    </row>
    <row r="78" spans="1:12" ht="19.5" customHeight="1" outlineLevel="1" x14ac:dyDescent="0.25">
      <c r="A78" s="152" t="s">
        <v>42982</v>
      </c>
      <c r="B78" s="150"/>
      <c r="C78" s="151"/>
      <c r="D78" s="152" t="s">
        <v>25987</v>
      </c>
      <c r="E78" s="422"/>
      <c r="F78" s="337"/>
      <c r="G78" s="337"/>
      <c r="H78" s="337"/>
      <c r="I78" s="384"/>
    </row>
    <row r="79" spans="1:12" ht="19.5" customHeight="1" outlineLevel="1" x14ac:dyDescent="0.25">
      <c r="A79" s="895" t="s">
        <v>42983</v>
      </c>
      <c r="B79" s="345">
        <v>93571</v>
      </c>
      <c r="C79" s="346" t="s">
        <v>11</v>
      </c>
      <c r="D79" s="347" t="s">
        <v>56</v>
      </c>
      <c r="E79" s="424" t="s">
        <v>7</v>
      </c>
      <c r="F79" s="348">
        <f t="shared" ref="F79:F84" si="10">G92</f>
        <v>0</v>
      </c>
      <c r="G79" s="348">
        <v>105.75</v>
      </c>
      <c r="H79" s="348"/>
      <c r="I79" s="348">
        <f t="shared" ref="I79:I84" si="11">TRUNC(F79*G79,2)</f>
        <v>0</v>
      </c>
    </row>
    <row r="80" spans="1:12" ht="19.5" customHeight="1" outlineLevel="1" x14ac:dyDescent="0.25">
      <c r="A80" s="895" t="s">
        <v>42984</v>
      </c>
      <c r="B80" s="886" t="s">
        <v>43509</v>
      </c>
      <c r="C80" s="331" t="s">
        <v>42991</v>
      </c>
      <c r="D80" s="924" t="s">
        <v>43559</v>
      </c>
      <c r="E80" s="423" t="s">
        <v>7</v>
      </c>
      <c r="F80" s="468">
        <f t="shared" si="10"/>
        <v>64</v>
      </c>
      <c r="G80" s="468">
        <v>105.75</v>
      </c>
      <c r="H80" s="468"/>
      <c r="I80" s="468">
        <f t="shared" si="11"/>
        <v>6768</v>
      </c>
    </row>
    <row r="81" spans="1:9" ht="19.5" customHeight="1" outlineLevel="1" x14ac:dyDescent="0.25">
      <c r="A81" s="895" t="s">
        <v>42985</v>
      </c>
      <c r="B81" s="903" t="s">
        <v>43509</v>
      </c>
      <c r="C81" s="346" t="s">
        <v>42991</v>
      </c>
      <c r="D81" s="898" t="s">
        <v>26013</v>
      </c>
      <c r="E81" s="424" t="s">
        <v>7</v>
      </c>
      <c r="F81" s="348">
        <f t="shared" si="10"/>
        <v>0</v>
      </c>
      <c r="G81" s="348">
        <v>105.75</v>
      </c>
      <c r="H81" s="348"/>
      <c r="I81" s="348">
        <f t="shared" si="11"/>
        <v>0</v>
      </c>
    </row>
    <row r="82" spans="1:9" ht="19.5" customHeight="1" outlineLevel="1" x14ac:dyDescent="0.25">
      <c r="A82" s="895" t="s">
        <v>42986</v>
      </c>
      <c r="B82" s="887" t="s">
        <v>43509</v>
      </c>
      <c r="C82" s="331" t="s">
        <v>42991</v>
      </c>
      <c r="D82" s="899" t="s">
        <v>26014</v>
      </c>
      <c r="E82" s="423" t="s">
        <v>7</v>
      </c>
      <c r="F82" s="444">
        <f t="shared" si="10"/>
        <v>0</v>
      </c>
      <c r="G82" s="468">
        <v>105.75</v>
      </c>
      <c r="H82" s="468"/>
      <c r="I82" s="468">
        <f t="shared" si="11"/>
        <v>0</v>
      </c>
    </row>
    <row r="83" spans="1:9" ht="19.5" customHeight="1" outlineLevel="1" x14ac:dyDescent="0.25">
      <c r="A83" s="895" t="s">
        <v>42987</v>
      </c>
      <c r="B83" s="903" t="s">
        <v>8275</v>
      </c>
      <c r="C83" s="346" t="s">
        <v>11</v>
      </c>
      <c r="D83" s="898" t="s">
        <v>43010</v>
      </c>
      <c r="E83" s="424" t="s">
        <v>7</v>
      </c>
      <c r="F83" s="348">
        <f t="shared" si="10"/>
        <v>0</v>
      </c>
      <c r="G83" s="348">
        <v>24.407363636363637</v>
      </c>
      <c r="H83" s="348"/>
      <c r="I83" s="348">
        <f t="shared" si="11"/>
        <v>0</v>
      </c>
    </row>
    <row r="84" spans="1:9" ht="19.5" customHeight="1" outlineLevel="1" x14ac:dyDescent="0.25">
      <c r="A84" s="895" t="s">
        <v>42988</v>
      </c>
      <c r="B84" s="887" t="s">
        <v>26020</v>
      </c>
      <c r="C84" s="443" t="s">
        <v>25991</v>
      </c>
      <c r="D84" s="899" t="s">
        <v>26021</v>
      </c>
      <c r="E84" s="900" t="s">
        <v>7</v>
      </c>
      <c r="F84" s="961">
        <f t="shared" si="10"/>
        <v>0</v>
      </c>
      <c r="G84" s="444">
        <v>22.95</v>
      </c>
      <c r="H84" s="444"/>
      <c r="I84" s="444">
        <f t="shared" si="11"/>
        <v>0</v>
      </c>
    </row>
    <row r="85" spans="1:9" ht="19.5" customHeight="1" outlineLevel="1" x14ac:dyDescent="0.25">
      <c r="A85" s="1132" t="s">
        <v>25984</v>
      </c>
      <c r="B85" s="1132"/>
      <c r="C85" s="1132"/>
      <c r="D85" s="1132"/>
      <c r="E85" s="1132"/>
      <c r="F85" s="1132"/>
      <c r="G85" s="1132"/>
      <c r="H85" s="465"/>
      <c r="I85" s="467">
        <f>SUM(I79:I84)</f>
        <v>6768</v>
      </c>
    </row>
    <row r="86" spans="1:9" ht="19.5" customHeight="1" outlineLevel="1" x14ac:dyDescent="0.25">
      <c r="A86" s="1133" t="s">
        <v>25989</v>
      </c>
      <c r="B86" s="1133"/>
      <c r="C86" s="1133"/>
      <c r="D86" s="1133"/>
      <c r="E86" s="1133"/>
      <c r="F86" s="1133"/>
      <c r="G86" s="1133"/>
      <c r="H86" s="466"/>
      <c r="I86" s="389">
        <f>1+0.1</f>
        <v>1.1000000000000001</v>
      </c>
    </row>
    <row r="87" spans="1:9" ht="19.5" customHeight="1" outlineLevel="1" x14ac:dyDescent="0.25">
      <c r="A87" s="1134" t="s">
        <v>16398</v>
      </c>
      <c r="B87" s="1134"/>
      <c r="C87" s="1134"/>
      <c r="D87" s="1134"/>
      <c r="E87" s="1134"/>
      <c r="F87" s="1134"/>
      <c r="G87" s="1134"/>
      <c r="H87" s="468"/>
      <c r="I87" s="389">
        <f>1+0.0974</f>
        <v>1.0973999999999999</v>
      </c>
    </row>
    <row r="88" spans="1:9" ht="19.5" customHeight="1" outlineLevel="1" x14ac:dyDescent="0.25">
      <c r="A88" s="1144" t="s">
        <v>25986</v>
      </c>
      <c r="B88" s="1144"/>
      <c r="C88" s="1144"/>
      <c r="D88" s="1144"/>
      <c r="E88" s="1144"/>
      <c r="F88" s="1144"/>
      <c r="G88" s="1144"/>
      <c r="H88" s="467"/>
      <c r="I88" s="467">
        <f>TRUNC(I85*I86*I87,2)</f>
        <v>8169.92</v>
      </c>
    </row>
    <row r="89" spans="1:9" ht="19.5" customHeight="1" outlineLevel="2" x14ac:dyDescent="0.25">
      <c r="A89" s="434"/>
      <c r="B89" s="434"/>
      <c r="C89" s="434"/>
      <c r="D89" s="434"/>
      <c r="E89" s="435"/>
      <c r="F89" s="413"/>
      <c r="G89" s="413"/>
      <c r="H89" s="916"/>
      <c r="I89" s="918"/>
    </row>
    <row r="90" spans="1:9" ht="19.5" customHeight="1" outlineLevel="2" x14ac:dyDescent="0.25">
      <c r="A90" s="1145" t="s">
        <v>13327</v>
      </c>
      <c r="B90" s="1145"/>
      <c r="C90" s="1145"/>
      <c r="D90" s="1145"/>
      <c r="E90" s="1145"/>
      <c r="F90" s="1145"/>
      <c r="G90" s="1145"/>
      <c r="H90" s="952"/>
      <c r="I90" s="945"/>
    </row>
    <row r="91" spans="1:9" ht="19.5" customHeight="1" outlineLevel="2" x14ac:dyDescent="0.25">
      <c r="A91" s="921" t="s">
        <v>16</v>
      </c>
      <c r="B91" s="390" t="s">
        <v>8</v>
      </c>
      <c r="C91" s="391" t="s">
        <v>22</v>
      </c>
      <c r="D91" s="390" t="s">
        <v>9</v>
      </c>
      <c r="E91" s="426" t="s">
        <v>72</v>
      </c>
      <c r="F91" s="392" t="s">
        <v>158</v>
      </c>
      <c r="G91" s="392" t="s">
        <v>25985</v>
      </c>
      <c r="H91" s="953"/>
      <c r="I91" s="946"/>
    </row>
    <row r="92" spans="1:9" ht="19.5" customHeight="1" outlineLevel="2" x14ac:dyDescent="0.25">
      <c r="A92" s="895" t="s">
        <v>42983</v>
      </c>
      <c r="B92" s="345">
        <v>93571</v>
      </c>
      <c r="C92" s="346" t="s">
        <v>11</v>
      </c>
      <c r="D92" s="347" t="s">
        <v>56</v>
      </c>
      <c r="E92" s="424"/>
      <c r="F92" s="348"/>
      <c r="G92" s="348">
        <f t="shared" ref="G92:G97" si="12">ROUNDUP(E92*F92,0)</f>
        <v>0</v>
      </c>
      <c r="H92" s="954">
        <f t="shared" ref="H92:H97" si="13">G92</f>
        <v>0</v>
      </c>
      <c r="I92" s="444"/>
    </row>
    <row r="93" spans="1:9" s="5" customFormat="1" ht="19.5" customHeight="1" outlineLevel="2" x14ac:dyDescent="0.25">
      <c r="A93" s="895" t="s">
        <v>42984</v>
      </c>
      <c r="B93" s="955" t="s">
        <v>43509</v>
      </c>
      <c r="C93" s="331" t="s">
        <v>42991</v>
      </c>
      <c r="D93" s="332" t="s">
        <v>43559</v>
      </c>
      <c r="E93" s="423">
        <v>8</v>
      </c>
      <c r="F93" s="468">
        <v>8</v>
      </c>
      <c r="G93" s="468">
        <f t="shared" si="12"/>
        <v>64</v>
      </c>
      <c r="H93" s="956">
        <f t="shared" si="13"/>
        <v>64</v>
      </c>
      <c r="I93" s="468"/>
    </row>
    <row r="94" spans="1:9" ht="19.5" customHeight="1" outlineLevel="2" x14ac:dyDescent="0.25">
      <c r="A94" s="895" t="s">
        <v>42985</v>
      </c>
      <c r="B94" s="903" t="s">
        <v>43509</v>
      </c>
      <c r="C94" s="346" t="s">
        <v>42991</v>
      </c>
      <c r="D94" s="898" t="s">
        <v>26013</v>
      </c>
      <c r="E94" s="424"/>
      <c r="F94" s="348"/>
      <c r="G94" s="348">
        <f t="shared" si="12"/>
        <v>0</v>
      </c>
      <c r="H94" s="954">
        <f t="shared" si="13"/>
        <v>0</v>
      </c>
      <c r="I94" s="444"/>
    </row>
    <row r="95" spans="1:9" ht="19.5" customHeight="1" outlineLevel="2" x14ac:dyDescent="0.25">
      <c r="A95" s="895" t="s">
        <v>42986</v>
      </c>
      <c r="B95" s="887" t="s">
        <v>43509</v>
      </c>
      <c r="C95" s="443" t="s">
        <v>42991</v>
      </c>
      <c r="D95" s="899" t="s">
        <v>26014</v>
      </c>
      <c r="E95" s="900"/>
      <c r="F95" s="444"/>
      <c r="G95" s="444">
        <f t="shared" si="12"/>
        <v>0</v>
      </c>
      <c r="H95" s="957">
        <f t="shared" si="13"/>
        <v>0</v>
      </c>
      <c r="I95" s="444"/>
    </row>
    <row r="96" spans="1:9" ht="19.5" customHeight="1" outlineLevel="2" x14ac:dyDescent="0.25">
      <c r="A96" s="895" t="s">
        <v>42987</v>
      </c>
      <c r="B96" s="903" t="s">
        <v>8275</v>
      </c>
      <c r="C96" s="346" t="s">
        <v>11</v>
      </c>
      <c r="D96" s="898" t="s">
        <v>43010</v>
      </c>
      <c r="E96" s="424"/>
      <c r="F96" s="348"/>
      <c r="G96" s="348">
        <f t="shared" si="12"/>
        <v>0</v>
      </c>
      <c r="H96" s="954">
        <f t="shared" si="13"/>
        <v>0</v>
      </c>
      <c r="I96" s="444"/>
    </row>
    <row r="97" spans="1:8" ht="19.5" customHeight="1" outlineLevel="2" x14ac:dyDescent="0.25">
      <c r="A97" s="895" t="s">
        <v>42988</v>
      </c>
      <c r="B97" s="958" t="s">
        <v>26020</v>
      </c>
      <c r="C97" s="958" t="s">
        <v>25991</v>
      </c>
      <c r="D97" s="959" t="s">
        <v>26021</v>
      </c>
      <c r="E97" s="960">
        <v>0</v>
      </c>
      <c r="F97" s="961"/>
      <c r="G97" s="961">
        <f t="shared" si="12"/>
        <v>0</v>
      </c>
      <c r="H97" s="340">
        <f t="shared" si="13"/>
        <v>0</v>
      </c>
    </row>
  </sheetData>
  <mergeCells count="28">
    <mergeCell ref="A86:G86"/>
    <mergeCell ref="A87:G87"/>
    <mergeCell ref="A88:G88"/>
    <mergeCell ref="A90:G90"/>
    <mergeCell ref="A61:G61"/>
    <mergeCell ref="A57:G57"/>
    <mergeCell ref="A58:G58"/>
    <mergeCell ref="A59:G59"/>
    <mergeCell ref="A85:G85"/>
    <mergeCell ref="A31:G31"/>
    <mergeCell ref="A32:G32"/>
    <mergeCell ref="A33:G33"/>
    <mergeCell ref="A35:G35"/>
    <mergeCell ref="A56:G56"/>
    <mergeCell ref="A45:I45"/>
    <mergeCell ref="A44:I44"/>
    <mergeCell ref="A1:I1"/>
    <mergeCell ref="A2:I2"/>
    <mergeCell ref="A6:I6"/>
    <mergeCell ref="G8:I8"/>
    <mergeCell ref="A3:I3"/>
    <mergeCell ref="A5:I5"/>
    <mergeCell ref="A4:I4"/>
    <mergeCell ref="A19:G19"/>
    <mergeCell ref="A20:G20"/>
    <mergeCell ref="A21:G21"/>
    <mergeCell ref="A22:G22"/>
    <mergeCell ref="A30:G30"/>
  </mergeCells>
  <phoneticPr fontId="51" type="noConversion"/>
  <printOptions horizontalCentered="1"/>
  <pageMargins left="0.59055118110236227" right="0.59055118110236227" top="0.78740157480314965" bottom="0.78740157480314965" header="0.31496062992125984" footer="0.31496062992125984"/>
  <pageSetup paperSize="9" scale="84" fitToHeight="0" orientation="landscape" r:id="rId1"/>
  <headerFooter alignWithMargins="0">
    <oddFooter>&amp;R&amp;P / &amp;N</oddFooter>
  </headerFooter>
  <rowBreaks count="1" manualBreakCount="1">
    <brk id="4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BDADD-B1EE-4DB8-BBD1-0A0584E5FCE7}">
  <sheetPr>
    <tabColor rgb="FF00B050"/>
    <pageSetUpPr fitToPage="1"/>
  </sheetPr>
  <dimension ref="A1:J289"/>
  <sheetViews>
    <sheetView showZeros="0" view="pageBreakPreview" topLeftCell="A277" zoomScaleNormal="82" zoomScaleSheetLayoutView="100" workbookViewId="0">
      <selection activeCell="K49" sqref="K49"/>
    </sheetView>
  </sheetViews>
  <sheetFormatPr defaultRowHeight="15" outlineLevelRow="2" x14ac:dyDescent="0.25"/>
  <cols>
    <col min="1" max="1" width="9.7109375" style="1" customWidth="1"/>
    <col min="2" max="2" width="15.5703125" style="60" customWidth="1"/>
    <col min="3" max="3" width="12.28515625" style="1" customWidth="1"/>
    <col min="4" max="4" width="65.140625" customWidth="1"/>
    <col min="5" max="5" width="13.28515625" style="428" customWidth="1"/>
    <col min="6" max="7" width="13.5703125" style="339" customWidth="1"/>
    <col min="8" max="8" width="13.5703125" style="340" hidden="1" customWidth="1"/>
    <col min="9" max="9" width="15.28515625" style="340" customWidth="1"/>
    <col min="10" max="10" width="16.42578125" bestFit="1" customWidth="1"/>
    <col min="11" max="11" width="25.85546875" customWidth="1"/>
  </cols>
  <sheetData>
    <row r="1" spans="1:10" x14ac:dyDescent="0.25">
      <c r="A1" s="1147"/>
      <c r="B1" s="1147"/>
      <c r="C1" s="1147"/>
      <c r="D1" s="1147"/>
      <c r="E1" s="1147"/>
      <c r="F1" s="1147"/>
      <c r="G1" s="1147"/>
      <c r="H1" s="1147"/>
      <c r="I1" s="1147"/>
    </row>
    <row r="2" spans="1:10" ht="22.5" customHeight="1" x14ac:dyDescent="0.25">
      <c r="A2" s="1137" t="s">
        <v>43031</v>
      </c>
      <c r="B2" s="1138"/>
      <c r="C2" s="1138"/>
      <c r="D2" s="1138"/>
      <c r="E2" s="1138"/>
      <c r="F2" s="1138"/>
      <c r="G2" s="1138"/>
      <c r="H2" s="1138"/>
      <c r="I2" s="1139"/>
    </row>
    <row r="3" spans="1:10" x14ac:dyDescent="0.25">
      <c r="A3" s="1112" t="s">
        <v>43489</v>
      </c>
      <c r="B3" s="1113"/>
      <c r="C3" s="1113"/>
      <c r="D3" s="1113"/>
      <c r="E3" s="1113"/>
      <c r="F3" s="1113"/>
      <c r="G3" s="1113"/>
      <c r="H3" s="1113"/>
      <c r="I3" s="1114"/>
    </row>
    <row r="4" spans="1:10" ht="21" x14ac:dyDescent="0.25">
      <c r="A4" s="1115" t="s">
        <v>43490</v>
      </c>
      <c r="B4" s="1118"/>
      <c r="C4" s="1118"/>
      <c r="D4" s="1118"/>
      <c r="E4" s="1118"/>
      <c r="F4" s="1118"/>
      <c r="G4" s="1118"/>
      <c r="H4" s="1118"/>
      <c r="I4" s="1119"/>
    </row>
    <row r="5" spans="1:10" ht="45" customHeight="1" x14ac:dyDescent="0.25">
      <c r="A5" s="1140"/>
      <c r="B5" s="1118"/>
      <c r="C5" s="1118"/>
      <c r="D5" s="1118"/>
      <c r="E5" s="1118"/>
      <c r="F5" s="1118"/>
      <c r="G5" s="1118"/>
      <c r="H5" s="1118"/>
      <c r="I5" s="1141"/>
    </row>
    <row r="6" spans="1:10" ht="21" x14ac:dyDescent="0.25">
      <c r="A6" s="1140" t="s">
        <v>43550</v>
      </c>
      <c r="B6" s="1118"/>
      <c r="C6" s="1118"/>
      <c r="D6" s="1118"/>
      <c r="E6" s="1118"/>
      <c r="F6" s="1118"/>
      <c r="G6" s="1118"/>
      <c r="H6" s="1118"/>
      <c r="I6" s="1141"/>
    </row>
    <row r="7" spans="1:10" ht="32.1" customHeight="1" x14ac:dyDescent="0.25">
      <c r="A7" s="1148" t="s">
        <v>43701</v>
      </c>
      <c r="B7" s="1149"/>
      <c r="C7" s="1149"/>
      <c r="D7" s="1149"/>
      <c r="E7" s="1149"/>
      <c r="F7" s="1149"/>
      <c r="G7" s="1149"/>
      <c r="H7" s="1149"/>
      <c r="I7" s="1150"/>
    </row>
    <row r="8" spans="1:10" ht="30" x14ac:dyDescent="0.25">
      <c r="A8" s="394" t="s">
        <v>67</v>
      </c>
      <c r="B8" s="431"/>
      <c r="C8" s="430"/>
      <c r="D8" s="893" t="s">
        <v>43573</v>
      </c>
      <c r="E8" s="436"/>
      <c r="F8" s="433"/>
      <c r="G8" s="856"/>
      <c r="H8" s="432"/>
      <c r="I8" s="433">
        <f ca="1">I9*3</f>
        <v>111978.66</v>
      </c>
      <c r="J8" s="82"/>
    </row>
    <row r="9" spans="1:10" ht="32.1" customHeight="1" x14ac:dyDescent="0.25">
      <c r="A9" s="152" t="s">
        <v>68</v>
      </c>
      <c r="B9" s="150"/>
      <c r="C9" s="151"/>
      <c r="D9" s="894" t="s">
        <v>43700</v>
      </c>
      <c r="E9" s="422"/>
      <c r="F9" s="384">
        <v>3</v>
      </c>
      <c r="G9" s="995" t="s">
        <v>43699</v>
      </c>
      <c r="H9" s="337"/>
      <c r="I9" s="384">
        <f ca="1">(I21+I175+I198)/3</f>
        <v>37326.22</v>
      </c>
    </row>
    <row r="10" spans="1:10" ht="21.95" customHeight="1" outlineLevel="1" x14ac:dyDescent="0.25">
      <c r="A10" s="152" t="s">
        <v>26027</v>
      </c>
      <c r="B10" s="150"/>
      <c r="C10" s="151"/>
      <c r="D10" s="152" t="s">
        <v>43698</v>
      </c>
      <c r="E10" s="422"/>
      <c r="F10" s="337"/>
      <c r="G10" s="337"/>
      <c r="H10" s="337"/>
      <c r="I10" s="384"/>
    </row>
    <row r="11" spans="1:10" ht="20.100000000000001" customHeight="1" outlineLevel="1" x14ac:dyDescent="0.25">
      <c r="A11" s="895" t="s">
        <v>43610</v>
      </c>
      <c r="B11" s="896">
        <v>93571</v>
      </c>
      <c r="C11" s="346" t="s">
        <v>11</v>
      </c>
      <c r="D11" s="347" t="s">
        <v>56</v>
      </c>
      <c r="E11" s="424" t="s">
        <v>7</v>
      </c>
      <c r="F11" s="348">
        <f>G36+G57+G78+G97+G116+G137+G157</f>
        <v>56</v>
      </c>
      <c r="G11" s="348">
        <v>105.75</v>
      </c>
      <c r="H11" s="348"/>
      <c r="I11" s="348">
        <f t="shared" ref="I11:I17" si="0">TRUNC(F11*G11,2)</f>
        <v>5922</v>
      </c>
    </row>
    <row r="12" spans="1:10" ht="20.100000000000001" customHeight="1" outlineLevel="1" x14ac:dyDescent="0.25">
      <c r="A12" s="81" t="s">
        <v>43611</v>
      </c>
      <c r="B12" s="885" t="s">
        <v>43509</v>
      </c>
      <c r="C12" s="331" t="s">
        <v>42991</v>
      </c>
      <c r="D12" s="332" t="s">
        <v>57</v>
      </c>
      <c r="E12" s="423" t="s">
        <v>7</v>
      </c>
      <c r="F12" s="348">
        <f>G37+G58+G79+G98+G117+G138+G158</f>
        <v>220</v>
      </c>
      <c r="G12" s="468">
        <v>105.75</v>
      </c>
      <c r="H12" s="468"/>
      <c r="I12" s="444">
        <f t="shared" si="0"/>
        <v>23265</v>
      </c>
    </row>
    <row r="13" spans="1:10" ht="20.100000000000001" customHeight="1" outlineLevel="1" x14ac:dyDescent="0.25">
      <c r="A13" s="895" t="s">
        <v>43612</v>
      </c>
      <c r="B13" s="897" t="s">
        <v>43509</v>
      </c>
      <c r="C13" s="346" t="s">
        <v>42991</v>
      </c>
      <c r="D13" s="898" t="s">
        <v>26013</v>
      </c>
      <c r="E13" s="424" t="s">
        <v>7</v>
      </c>
      <c r="F13" s="348">
        <f>G38+G59+G80+G99+G118+G139+G159</f>
        <v>184</v>
      </c>
      <c r="G13" s="468">
        <v>105.75</v>
      </c>
      <c r="H13" s="348"/>
      <c r="I13" s="348">
        <f t="shared" si="0"/>
        <v>19458</v>
      </c>
    </row>
    <row r="14" spans="1:10" ht="20.100000000000001" customHeight="1" outlineLevel="1" x14ac:dyDescent="0.25">
      <c r="A14" s="81" t="s">
        <v>43613</v>
      </c>
      <c r="B14" s="885" t="s">
        <v>43509</v>
      </c>
      <c r="C14" s="331" t="s">
        <v>42991</v>
      </c>
      <c r="D14" s="334" t="s">
        <v>26014</v>
      </c>
      <c r="E14" s="423" t="s">
        <v>7</v>
      </c>
      <c r="F14" s="348">
        <f>G39+G60+G81+G100+G119+G140+G160</f>
        <v>184</v>
      </c>
      <c r="G14" s="468">
        <v>105.75</v>
      </c>
      <c r="H14" s="468"/>
      <c r="I14" s="444">
        <f t="shared" si="0"/>
        <v>19458</v>
      </c>
    </row>
    <row r="15" spans="1:10" ht="20.100000000000001" customHeight="1" outlineLevel="1" x14ac:dyDescent="0.25">
      <c r="A15" s="895" t="s">
        <v>43614</v>
      </c>
      <c r="B15" s="897" t="s">
        <v>8275</v>
      </c>
      <c r="C15" s="346" t="s">
        <v>11</v>
      </c>
      <c r="D15" s="898" t="s">
        <v>43010</v>
      </c>
      <c r="E15" s="424" t="s">
        <v>7</v>
      </c>
      <c r="F15" s="348">
        <f>G40+G61+G82+G101+G120+G141+G161</f>
        <v>338</v>
      </c>
      <c r="G15" s="348">
        <v>24.407363636363637</v>
      </c>
      <c r="H15" s="348"/>
      <c r="I15" s="348">
        <f t="shared" si="0"/>
        <v>8249.68</v>
      </c>
    </row>
    <row r="16" spans="1:10" ht="20.100000000000001" customHeight="1" outlineLevel="1" x14ac:dyDescent="0.25">
      <c r="A16" s="81" t="s">
        <v>43615</v>
      </c>
      <c r="B16" s="885" t="s">
        <v>26020</v>
      </c>
      <c r="C16" s="443" t="s">
        <v>25991</v>
      </c>
      <c r="D16" s="899" t="s">
        <v>26021</v>
      </c>
      <c r="E16" s="900" t="s">
        <v>7</v>
      </c>
      <c r="F16" s="468">
        <f ca="1">SUMIF($B$24:$H$163,$B$11:$B$17,$H$24:$H$163)</f>
        <v>0</v>
      </c>
      <c r="G16" s="444">
        <v>22.95</v>
      </c>
      <c r="H16" s="444"/>
      <c r="I16" s="444">
        <f t="shared" ca="1" si="0"/>
        <v>0</v>
      </c>
    </row>
    <row r="17" spans="1:9" ht="20.100000000000001" customHeight="1" outlineLevel="1" x14ac:dyDescent="0.25">
      <c r="A17" s="895" t="s">
        <v>43616</v>
      </c>
      <c r="B17" s="897" t="s">
        <v>26019</v>
      </c>
      <c r="C17" s="346" t="s">
        <v>25991</v>
      </c>
      <c r="D17" s="898" t="s">
        <v>26022</v>
      </c>
      <c r="E17" s="424" t="s">
        <v>7</v>
      </c>
      <c r="F17" s="348">
        <f ca="1">SUMIF($B$24:$H$163,$B$11:$B$17,$H$24:$H$163)</f>
        <v>16</v>
      </c>
      <c r="G17" s="348">
        <v>22.95</v>
      </c>
      <c r="H17" s="348"/>
      <c r="I17" s="348">
        <f t="shared" ca="1" si="0"/>
        <v>367.2</v>
      </c>
    </row>
    <row r="18" spans="1:9" ht="20.100000000000001" customHeight="1" outlineLevel="1" x14ac:dyDescent="0.25">
      <c r="A18" s="1132" t="s">
        <v>25984</v>
      </c>
      <c r="B18" s="1132"/>
      <c r="C18" s="1132"/>
      <c r="D18" s="1132"/>
      <c r="E18" s="1132"/>
      <c r="F18" s="1132"/>
      <c r="G18" s="1132"/>
      <c r="H18" s="465"/>
      <c r="I18" s="467">
        <f ca="1">SUM(I11:I17)</f>
        <v>76719.87999999999</v>
      </c>
    </row>
    <row r="19" spans="1:9" ht="20.100000000000001" customHeight="1" outlineLevel="1" x14ac:dyDescent="0.25">
      <c r="A19" s="1133" t="s">
        <v>25989</v>
      </c>
      <c r="B19" s="1133"/>
      <c r="C19" s="1133"/>
      <c r="D19" s="1133"/>
      <c r="E19" s="1133"/>
      <c r="F19" s="1133"/>
      <c r="G19" s="1133"/>
      <c r="H19" s="466"/>
      <c r="I19" s="389">
        <f>1+0.1</f>
        <v>1.1000000000000001</v>
      </c>
    </row>
    <row r="20" spans="1:9" ht="20.100000000000001" customHeight="1" outlineLevel="1" x14ac:dyDescent="0.25">
      <c r="A20" s="1134" t="s">
        <v>16398</v>
      </c>
      <c r="B20" s="1134"/>
      <c r="C20" s="1134"/>
      <c r="D20" s="1134"/>
      <c r="E20" s="1134"/>
      <c r="F20" s="1134"/>
      <c r="G20" s="1134"/>
      <c r="H20" s="468"/>
      <c r="I20" s="389">
        <f>1+0.0974</f>
        <v>1.0973999999999999</v>
      </c>
    </row>
    <row r="21" spans="1:9" ht="20.100000000000001" customHeight="1" outlineLevel="1" x14ac:dyDescent="0.25">
      <c r="A21" s="1135" t="s">
        <v>25986</v>
      </c>
      <c r="B21" s="1135"/>
      <c r="C21" s="1135"/>
      <c r="D21" s="1135"/>
      <c r="E21" s="1135"/>
      <c r="F21" s="1135"/>
      <c r="G21" s="1135"/>
      <c r="H21" s="674"/>
      <c r="I21" s="674">
        <f ca="1">TRUNC(I18*I19*I20,2)</f>
        <v>92611.63</v>
      </c>
    </row>
    <row r="22" spans="1:9" ht="20.100000000000001" customHeight="1" outlineLevel="1" x14ac:dyDescent="0.25">
      <c r="A22" s="499"/>
      <c r="B22" s="499"/>
      <c r="C22" s="499"/>
      <c r="D22" s="499"/>
      <c r="E22" s="500"/>
      <c r="F22" s="902"/>
      <c r="G22" s="902"/>
      <c r="H22" s="499"/>
      <c r="I22" s="499"/>
    </row>
    <row r="23" spans="1:9" ht="21.95" customHeight="1" outlineLevel="1" x14ac:dyDescent="0.25">
      <c r="A23" s="349" t="s">
        <v>43576</v>
      </c>
      <c r="B23" s="350"/>
      <c r="C23" s="351"/>
      <c r="D23" s="349" t="s">
        <v>43602</v>
      </c>
      <c r="E23" s="437"/>
      <c r="F23" s="353">
        <f>F9</f>
        <v>3</v>
      </c>
      <c r="G23" s="855" t="s">
        <v>43551</v>
      </c>
      <c r="H23" s="352"/>
      <c r="I23" s="353">
        <f>I32</f>
        <v>7973.64</v>
      </c>
    </row>
    <row r="24" spans="1:9" ht="20.100000000000001" customHeight="1" outlineLevel="2" x14ac:dyDescent="0.25">
      <c r="A24" s="895" t="s">
        <v>43617</v>
      </c>
      <c r="B24" s="345">
        <v>93571</v>
      </c>
      <c r="C24" s="346" t="s">
        <v>11</v>
      </c>
      <c r="D24" s="347" t="s">
        <v>56</v>
      </c>
      <c r="E24" s="424" t="s">
        <v>7</v>
      </c>
      <c r="F24" s="348">
        <f>G36</f>
        <v>56</v>
      </c>
      <c r="G24" s="348">
        <v>105.75</v>
      </c>
      <c r="H24" s="348"/>
      <c r="I24" s="348">
        <f>TRUNC(F24*G24,2)</f>
        <v>5922</v>
      </c>
    </row>
    <row r="25" spans="1:9" ht="20.100000000000001" customHeight="1" outlineLevel="2" x14ac:dyDescent="0.25">
      <c r="A25" s="81" t="s">
        <v>43618</v>
      </c>
      <c r="B25" s="330" t="s">
        <v>43509</v>
      </c>
      <c r="C25" s="331" t="s">
        <v>42991</v>
      </c>
      <c r="D25" s="332" t="s">
        <v>57</v>
      </c>
      <c r="E25" s="423" t="s">
        <v>7</v>
      </c>
      <c r="F25" s="468"/>
      <c r="G25" s="468">
        <v>105.75</v>
      </c>
      <c r="H25" s="468"/>
      <c r="I25" s="468">
        <f>TRUNC(F25*G25,2)</f>
        <v>0</v>
      </c>
    </row>
    <row r="26" spans="1:9" ht="20.100000000000001" customHeight="1" outlineLevel="2" x14ac:dyDescent="0.25">
      <c r="A26" s="895" t="s">
        <v>43619</v>
      </c>
      <c r="B26" s="897" t="s">
        <v>43509</v>
      </c>
      <c r="C26" s="346" t="s">
        <v>42991</v>
      </c>
      <c r="D26" s="898" t="s">
        <v>26013</v>
      </c>
      <c r="E26" s="424" t="s">
        <v>7</v>
      </c>
      <c r="F26" s="348"/>
      <c r="G26" s="468">
        <v>105.75</v>
      </c>
      <c r="H26" s="348"/>
      <c r="I26" s="348">
        <f>TRUNC(F26*G26,2)</f>
        <v>0</v>
      </c>
    </row>
    <row r="27" spans="1:9" ht="20.100000000000001" customHeight="1" outlineLevel="2" x14ac:dyDescent="0.25">
      <c r="A27" s="81" t="s">
        <v>43620</v>
      </c>
      <c r="B27" s="333" t="s">
        <v>43509</v>
      </c>
      <c r="C27" s="331" t="s">
        <v>42991</v>
      </c>
      <c r="D27" s="334" t="s">
        <v>26014</v>
      </c>
      <c r="E27" s="423" t="s">
        <v>7</v>
      </c>
      <c r="F27" s="468"/>
      <c r="G27" s="468">
        <v>105.75</v>
      </c>
      <c r="H27" s="468"/>
      <c r="I27" s="468">
        <f>TRUNC(F27*G27,2)</f>
        <v>0</v>
      </c>
    </row>
    <row r="28" spans="1:9" ht="20.100000000000001" customHeight="1" outlineLevel="2" x14ac:dyDescent="0.25">
      <c r="A28" s="895" t="s">
        <v>43621</v>
      </c>
      <c r="B28" s="903" t="s">
        <v>8275</v>
      </c>
      <c r="C28" s="346" t="s">
        <v>11</v>
      </c>
      <c r="D28" s="898" t="s">
        <v>43010</v>
      </c>
      <c r="E28" s="424" t="s">
        <v>7</v>
      </c>
      <c r="F28" s="348">
        <f>G40</f>
        <v>28</v>
      </c>
      <c r="G28" s="348">
        <v>24.407363636363637</v>
      </c>
      <c r="H28" s="348"/>
      <c r="I28" s="348">
        <f>TRUNC(F28*G28,2)</f>
        <v>683.4</v>
      </c>
    </row>
    <row r="29" spans="1:9" ht="20.100000000000001" customHeight="1" outlineLevel="2" x14ac:dyDescent="0.25">
      <c r="A29" s="1132" t="s">
        <v>25984</v>
      </c>
      <c r="B29" s="1132"/>
      <c r="C29" s="1132"/>
      <c r="D29" s="1132"/>
      <c r="E29" s="1132"/>
      <c r="F29" s="1132"/>
      <c r="G29" s="1132"/>
      <c r="H29" s="465"/>
      <c r="I29" s="467">
        <f>SUM(I24:I28)</f>
        <v>6605.4</v>
      </c>
    </row>
    <row r="30" spans="1:9" ht="20.100000000000001" customHeight="1" outlineLevel="2" x14ac:dyDescent="0.25">
      <c r="A30" s="1133" t="s">
        <v>25989</v>
      </c>
      <c r="B30" s="1133"/>
      <c r="C30" s="1133"/>
      <c r="D30" s="1133"/>
      <c r="E30" s="1133"/>
      <c r="F30" s="1133"/>
      <c r="G30" s="1133"/>
      <c r="H30" s="466"/>
      <c r="I30" s="389">
        <f>1+0.1</f>
        <v>1.1000000000000001</v>
      </c>
    </row>
    <row r="31" spans="1:9" ht="20.100000000000001" customHeight="1" outlineLevel="2" x14ac:dyDescent="0.25">
      <c r="A31" s="1134" t="s">
        <v>16398</v>
      </c>
      <c r="B31" s="1134"/>
      <c r="C31" s="1134"/>
      <c r="D31" s="1134"/>
      <c r="E31" s="1134"/>
      <c r="F31" s="1134"/>
      <c r="G31" s="1134"/>
      <c r="H31" s="468"/>
      <c r="I31" s="389">
        <f>1+0.0974</f>
        <v>1.0973999999999999</v>
      </c>
    </row>
    <row r="32" spans="1:9" ht="20.100000000000001" customHeight="1" outlineLevel="2" x14ac:dyDescent="0.25">
      <c r="A32" s="1144" t="s">
        <v>25986</v>
      </c>
      <c r="B32" s="1144"/>
      <c r="C32" s="1144"/>
      <c r="D32" s="1144"/>
      <c r="E32" s="1144"/>
      <c r="F32" s="1144"/>
      <c r="G32" s="1144"/>
      <c r="H32" s="467"/>
      <c r="I32" s="467">
        <f>TRUNC(I29*I30*I31,2)</f>
        <v>7973.64</v>
      </c>
    </row>
    <row r="33" spans="1:9" ht="20.100000000000001" customHeight="1" outlineLevel="2" x14ac:dyDescent="0.25">
      <c r="A33" s="413"/>
      <c r="B33" s="413"/>
      <c r="C33" s="413"/>
      <c r="D33" s="413"/>
      <c r="E33" s="425"/>
      <c r="F33" s="413"/>
      <c r="G33" s="413"/>
      <c r="H33" s="413"/>
      <c r="I33" s="414"/>
    </row>
    <row r="34" spans="1:9" ht="20.100000000000001" customHeight="1" outlineLevel="2" x14ac:dyDescent="0.25">
      <c r="A34" s="1145" t="s">
        <v>13327</v>
      </c>
      <c r="B34" s="1145"/>
      <c r="C34" s="1145"/>
      <c r="D34" s="1145"/>
      <c r="E34" s="1145"/>
      <c r="F34" s="1145"/>
      <c r="G34" s="1145"/>
      <c r="H34" s="415"/>
      <c r="I34" s="416"/>
    </row>
    <row r="35" spans="1:9" ht="20.100000000000001" customHeight="1" outlineLevel="2" x14ac:dyDescent="0.25">
      <c r="A35" s="342" t="s">
        <v>16</v>
      </c>
      <c r="B35" s="531" t="s">
        <v>8</v>
      </c>
      <c r="C35" s="343" t="s">
        <v>22</v>
      </c>
      <c r="D35" s="531" t="s">
        <v>9</v>
      </c>
      <c r="E35" s="904" t="s">
        <v>26072</v>
      </c>
      <c r="F35" s="344" t="s">
        <v>158</v>
      </c>
      <c r="G35" s="344" t="s">
        <v>25985</v>
      </c>
      <c r="H35" s="344"/>
      <c r="I35" s="354"/>
    </row>
    <row r="36" spans="1:9" ht="20.100000000000001" customHeight="1" outlineLevel="2" x14ac:dyDescent="0.25">
      <c r="A36" s="895" t="s">
        <v>43617</v>
      </c>
      <c r="B36" s="345">
        <v>93571</v>
      </c>
      <c r="C36" s="346" t="s">
        <v>11</v>
      </c>
      <c r="D36" s="347" t="s">
        <v>56</v>
      </c>
      <c r="E36" s="424">
        <v>8</v>
      </c>
      <c r="F36" s="348">
        <v>7</v>
      </c>
      <c r="G36" s="348">
        <f>ROUNDUP(E36*F36,0)</f>
        <v>56</v>
      </c>
      <c r="H36" s="348">
        <v>65</v>
      </c>
      <c r="I36" s="348"/>
    </row>
    <row r="37" spans="1:9" ht="20.100000000000001" customHeight="1" outlineLevel="2" x14ac:dyDescent="0.25">
      <c r="A37" s="81" t="s">
        <v>43618</v>
      </c>
      <c r="B37" s="330" t="s">
        <v>43509</v>
      </c>
      <c r="C37" s="331" t="s">
        <v>42991</v>
      </c>
      <c r="D37" s="332" t="s">
        <v>57</v>
      </c>
      <c r="E37" s="900"/>
      <c r="F37" s="444">
        <v>0</v>
      </c>
      <c r="G37" s="444">
        <f>ROUNDUP(E37*F37,0)</f>
        <v>0</v>
      </c>
      <c r="H37" s="444">
        <v>0</v>
      </c>
      <c r="I37" s="468"/>
    </row>
    <row r="38" spans="1:9" ht="20.100000000000001" customHeight="1" outlineLevel="2" x14ac:dyDescent="0.25">
      <c r="A38" s="895" t="s">
        <v>43619</v>
      </c>
      <c r="B38" s="897" t="s">
        <v>43509</v>
      </c>
      <c r="C38" s="346" t="s">
        <v>42991</v>
      </c>
      <c r="D38" s="898" t="s">
        <v>26013</v>
      </c>
      <c r="E38" s="424"/>
      <c r="F38" s="348">
        <v>0</v>
      </c>
      <c r="G38" s="348">
        <f>ROUNDUP(E38*F38,0)</f>
        <v>0</v>
      </c>
      <c r="H38" s="348">
        <v>0</v>
      </c>
      <c r="I38" s="348"/>
    </row>
    <row r="39" spans="1:9" ht="20.100000000000001" customHeight="1" outlineLevel="2" x14ac:dyDescent="0.25">
      <c r="A39" s="81" t="s">
        <v>43620</v>
      </c>
      <c r="B39" s="333" t="s">
        <v>43509</v>
      </c>
      <c r="C39" s="331" t="s">
        <v>42991</v>
      </c>
      <c r="D39" s="334" t="s">
        <v>26014</v>
      </c>
      <c r="E39" s="900"/>
      <c r="F39" s="444">
        <v>0</v>
      </c>
      <c r="G39" s="444">
        <f>ROUNDUP(E39*F39,0)</f>
        <v>0</v>
      </c>
      <c r="H39" s="444">
        <v>0</v>
      </c>
      <c r="I39" s="468"/>
    </row>
    <row r="40" spans="1:9" ht="20.100000000000001" customHeight="1" outlineLevel="2" x14ac:dyDescent="0.25">
      <c r="A40" s="895" t="s">
        <v>43621</v>
      </c>
      <c r="B40" s="905" t="s">
        <v>8275</v>
      </c>
      <c r="C40" s="906" t="s">
        <v>11</v>
      </c>
      <c r="D40" s="907" t="s">
        <v>43010</v>
      </c>
      <c r="E40" s="908">
        <v>4</v>
      </c>
      <c r="F40" s="909">
        <v>7</v>
      </c>
      <c r="G40" s="909">
        <f>ROUNDUP(E40*F40,0)</f>
        <v>28</v>
      </c>
      <c r="H40" s="909">
        <v>69</v>
      </c>
      <c r="I40" s="348"/>
    </row>
    <row r="41" spans="1:9" ht="20.100000000000001" customHeight="1" outlineLevel="2" x14ac:dyDescent="0.25">
      <c r="A41" s="983" t="s">
        <v>43603</v>
      </c>
      <c r="B41" s="984"/>
      <c r="C41" s="985"/>
      <c r="D41" s="986"/>
      <c r="E41" s="987"/>
      <c r="F41" s="988"/>
      <c r="G41" s="988"/>
      <c r="H41" s="988"/>
      <c r="I41" s="988"/>
    </row>
    <row r="42" spans="1:9" ht="20.100000000000001" customHeight="1" outlineLevel="1" x14ac:dyDescent="0.25">
      <c r="A42" s="540" t="s">
        <v>43604</v>
      </c>
      <c r="B42" s="911"/>
      <c r="C42" s="912"/>
      <c r="D42" s="913"/>
      <c r="E42" s="914"/>
      <c r="F42" s="853"/>
      <c r="G42" s="853"/>
      <c r="H42" s="915"/>
      <c r="I42" s="915"/>
    </row>
    <row r="43" spans="1:9" ht="20.100000000000001" customHeight="1" outlineLevel="1" x14ac:dyDescent="0.25">
      <c r="A43" s="910"/>
      <c r="B43" s="911"/>
      <c r="C43" s="912"/>
      <c r="D43" s="913"/>
      <c r="E43" s="914"/>
      <c r="F43" s="853"/>
      <c r="G43" s="853"/>
      <c r="H43" s="915"/>
      <c r="I43" s="915"/>
    </row>
    <row r="44" spans="1:9" ht="21.95" customHeight="1" outlineLevel="1" x14ac:dyDescent="0.25">
      <c r="A44" s="349" t="s">
        <v>43577</v>
      </c>
      <c r="B44" s="350"/>
      <c r="C44" s="351"/>
      <c r="D44" s="349" t="s">
        <v>43606</v>
      </c>
      <c r="E44" s="437"/>
      <c r="F44" s="353">
        <f>F9</f>
        <v>3</v>
      </c>
      <c r="G44" s="855" t="s">
        <v>43551</v>
      </c>
      <c r="H44" s="352"/>
      <c r="I44" s="353">
        <f>I53</f>
        <v>38886.43</v>
      </c>
    </row>
    <row r="45" spans="1:9" ht="20.100000000000001" customHeight="1" outlineLevel="2" x14ac:dyDescent="0.25">
      <c r="A45" s="895" t="s">
        <v>43622</v>
      </c>
      <c r="B45" s="345">
        <v>93571</v>
      </c>
      <c r="C45" s="346" t="s">
        <v>11</v>
      </c>
      <c r="D45" s="347" t="s">
        <v>56</v>
      </c>
      <c r="E45" s="424" t="s">
        <v>7</v>
      </c>
      <c r="F45" s="348">
        <f>G57</f>
        <v>0</v>
      </c>
      <c r="G45" s="348">
        <v>105.75</v>
      </c>
      <c r="H45" s="348"/>
      <c r="I45" s="348">
        <f>TRUNC(F45*G45,2)</f>
        <v>0</v>
      </c>
    </row>
    <row r="46" spans="1:9" ht="20.100000000000001" customHeight="1" outlineLevel="2" x14ac:dyDescent="0.25">
      <c r="A46" s="895" t="s">
        <v>43623</v>
      </c>
      <c r="B46" s="330" t="s">
        <v>43509</v>
      </c>
      <c r="C46" s="331" t="s">
        <v>42991</v>
      </c>
      <c r="D46" s="332" t="s">
        <v>57</v>
      </c>
      <c r="E46" s="423" t="s">
        <v>7</v>
      </c>
      <c r="F46" s="444">
        <f>G58</f>
        <v>88</v>
      </c>
      <c r="G46" s="444">
        <v>105.75</v>
      </c>
      <c r="H46" s="468"/>
      <c r="I46" s="468">
        <f>TRUNC(F46*G46,2)</f>
        <v>9306</v>
      </c>
    </row>
    <row r="47" spans="1:9" ht="20.100000000000001" customHeight="1" outlineLevel="2" x14ac:dyDescent="0.25">
      <c r="A47" s="895" t="s">
        <v>43624</v>
      </c>
      <c r="B47" s="897" t="s">
        <v>43509</v>
      </c>
      <c r="C47" s="346" t="s">
        <v>42991</v>
      </c>
      <c r="D47" s="898" t="s">
        <v>26013</v>
      </c>
      <c r="E47" s="424" t="s">
        <v>7</v>
      </c>
      <c r="F47" s="348">
        <f>G59</f>
        <v>0</v>
      </c>
      <c r="G47" s="348">
        <v>105.75</v>
      </c>
      <c r="H47" s="348"/>
      <c r="I47" s="348">
        <f>TRUNC(F47*G47,2)</f>
        <v>0</v>
      </c>
    </row>
    <row r="48" spans="1:9" ht="20.100000000000001" customHeight="1" outlineLevel="2" x14ac:dyDescent="0.25">
      <c r="A48" s="895" t="s">
        <v>43625</v>
      </c>
      <c r="B48" s="333" t="s">
        <v>43509</v>
      </c>
      <c r="C48" s="331" t="s">
        <v>42991</v>
      </c>
      <c r="D48" s="334" t="s">
        <v>26014</v>
      </c>
      <c r="E48" s="423" t="s">
        <v>7</v>
      </c>
      <c r="F48" s="444">
        <f>G60</f>
        <v>176</v>
      </c>
      <c r="G48" s="444">
        <v>105.75</v>
      </c>
      <c r="H48" s="468"/>
      <c r="I48" s="468">
        <f>TRUNC(F48*G48,2)</f>
        <v>18612</v>
      </c>
    </row>
    <row r="49" spans="1:9" ht="20.100000000000001" customHeight="1" outlineLevel="2" x14ac:dyDescent="0.25">
      <c r="A49" s="895" t="s">
        <v>43626</v>
      </c>
      <c r="B49" s="903" t="s">
        <v>8275</v>
      </c>
      <c r="C49" s="346" t="s">
        <v>11</v>
      </c>
      <c r="D49" s="898" t="s">
        <v>43010</v>
      </c>
      <c r="E49" s="424" t="s">
        <v>7</v>
      </c>
      <c r="F49" s="348">
        <f>G61</f>
        <v>176</v>
      </c>
      <c r="G49" s="348">
        <v>24.407363636363637</v>
      </c>
      <c r="H49" s="348"/>
      <c r="I49" s="348">
        <f>TRUNC(F49*G49,2)</f>
        <v>4295.6899999999996</v>
      </c>
    </row>
    <row r="50" spans="1:9" ht="20.100000000000001" customHeight="1" outlineLevel="2" x14ac:dyDescent="0.25">
      <c r="A50" s="1132" t="s">
        <v>25984</v>
      </c>
      <c r="B50" s="1132"/>
      <c r="C50" s="1132"/>
      <c r="D50" s="1132"/>
      <c r="E50" s="1132"/>
      <c r="F50" s="1132"/>
      <c r="G50" s="1132"/>
      <c r="H50" s="465"/>
      <c r="I50" s="467">
        <f>SUM(I45:I49)</f>
        <v>32213.69</v>
      </c>
    </row>
    <row r="51" spans="1:9" ht="20.100000000000001" customHeight="1" outlineLevel="2" x14ac:dyDescent="0.25">
      <c r="A51" s="1133" t="s">
        <v>25989</v>
      </c>
      <c r="B51" s="1133"/>
      <c r="C51" s="1133"/>
      <c r="D51" s="1133"/>
      <c r="E51" s="1133"/>
      <c r="F51" s="1133"/>
      <c r="G51" s="1133"/>
      <c r="H51" s="466"/>
      <c r="I51" s="389">
        <f>1+0.1</f>
        <v>1.1000000000000001</v>
      </c>
    </row>
    <row r="52" spans="1:9" ht="20.100000000000001" customHeight="1" outlineLevel="2" x14ac:dyDescent="0.25">
      <c r="A52" s="1134" t="s">
        <v>16398</v>
      </c>
      <c r="B52" s="1134"/>
      <c r="C52" s="1134"/>
      <c r="D52" s="1134"/>
      <c r="E52" s="1134"/>
      <c r="F52" s="1134"/>
      <c r="G52" s="1134"/>
      <c r="H52" s="468"/>
      <c r="I52" s="389">
        <f>1+0.0974</f>
        <v>1.0973999999999999</v>
      </c>
    </row>
    <row r="53" spans="1:9" ht="20.100000000000001" customHeight="1" outlineLevel="2" x14ac:dyDescent="0.25">
      <c r="A53" s="1144" t="s">
        <v>25986</v>
      </c>
      <c r="B53" s="1144"/>
      <c r="C53" s="1144"/>
      <c r="D53" s="1144"/>
      <c r="E53" s="1144"/>
      <c r="F53" s="1144"/>
      <c r="G53" s="1144"/>
      <c r="H53" s="467"/>
      <c r="I53" s="467">
        <f>TRUNC(I50*I51*I52,2)</f>
        <v>38886.43</v>
      </c>
    </row>
    <row r="54" spans="1:9" ht="20.100000000000001" customHeight="1" outlineLevel="2" x14ac:dyDescent="0.25">
      <c r="A54" s="916"/>
      <c r="B54" s="916"/>
      <c r="C54" s="916"/>
      <c r="D54" s="916"/>
      <c r="E54" s="917"/>
      <c r="F54" s="354"/>
      <c r="G54" s="354"/>
      <c r="H54" s="916"/>
      <c r="I54" s="918"/>
    </row>
    <row r="55" spans="1:9" ht="20.100000000000001" customHeight="1" outlineLevel="2" x14ac:dyDescent="0.25">
      <c r="A55" s="1151" t="s">
        <v>13327</v>
      </c>
      <c r="B55" s="1151"/>
      <c r="C55" s="1151"/>
      <c r="D55" s="1151"/>
      <c r="E55" s="1151"/>
      <c r="F55" s="1151"/>
      <c r="G55" s="1151"/>
      <c r="H55" s="919"/>
      <c r="I55" s="920"/>
    </row>
    <row r="56" spans="1:9" ht="20.100000000000001" customHeight="1" outlineLevel="2" x14ac:dyDescent="0.25">
      <c r="A56" s="921" t="s">
        <v>16</v>
      </c>
      <c r="B56" s="390" t="s">
        <v>8</v>
      </c>
      <c r="C56" s="391" t="s">
        <v>22</v>
      </c>
      <c r="D56" s="390" t="s">
        <v>9</v>
      </c>
      <c r="E56" s="426" t="s">
        <v>26072</v>
      </c>
      <c r="F56" s="392" t="s">
        <v>26073</v>
      </c>
      <c r="G56" s="392" t="s">
        <v>25985</v>
      </c>
      <c r="H56" s="392"/>
      <c r="I56" s="922"/>
    </row>
    <row r="57" spans="1:9" ht="20.100000000000001" customHeight="1" outlineLevel="2" x14ac:dyDescent="0.25">
      <c r="A57" s="895" t="s">
        <v>43622</v>
      </c>
      <c r="B57" s="345">
        <v>93571</v>
      </c>
      <c r="C57" s="346" t="s">
        <v>11</v>
      </c>
      <c r="D57" s="347" t="s">
        <v>56</v>
      </c>
      <c r="E57" s="424"/>
      <c r="F57" s="348"/>
      <c r="G57" s="348">
        <v>0</v>
      </c>
      <c r="H57" s="348">
        <v>0</v>
      </c>
      <c r="I57" s="923"/>
    </row>
    <row r="58" spans="1:9" ht="20.100000000000001" customHeight="1" outlineLevel="2" x14ac:dyDescent="0.25">
      <c r="A58" s="895" t="s">
        <v>43623</v>
      </c>
      <c r="B58" s="886" t="s">
        <v>43509</v>
      </c>
      <c r="C58" s="443" t="s">
        <v>42991</v>
      </c>
      <c r="D58" s="924" t="s">
        <v>57</v>
      </c>
      <c r="E58" s="900">
        <v>8</v>
      </c>
      <c r="F58" s="444">
        <v>11</v>
      </c>
      <c r="G58" s="444">
        <f>F58*E58</f>
        <v>88</v>
      </c>
      <c r="H58" s="444">
        <v>176</v>
      </c>
      <c r="I58" s="923"/>
    </row>
    <row r="59" spans="1:9" ht="20.100000000000001" customHeight="1" outlineLevel="2" x14ac:dyDescent="0.25">
      <c r="A59" s="895" t="s">
        <v>43624</v>
      </c>
      <c r="B59" s="897" t="s">
        <v>43509</v>
      </c>
      <c r="C59" s="346" t="s">
        <v>42991</v>
      </c>
      <c r="D59" s="898" t="s">
        <v>26013</v>
      </c>
      <c r="E59" s="424"/>
      <c r="F59" s="348"/>
      <c r="G59" s="348">
        <v>0</v>
      </c>
      <c r="H59" s="348">
        <v>0</v>
      </c>
      <c r="I59" s="923"/>
    </row>
    <row r="60" spans="1:9" ht="20.100000000000001" customHeight="1" outlineLevel="2" x14ac:dyDescent="0.25">
      <c r="A60" s="895" t="s">
        <v>43625</v>
      </c>
      <c r="B60" s="887" t="s">
        <v>43509</v>
      </c>
      <c r="C60" s="443" t="s">
        <v>42991</v>
      </c>
      <c r="D60" s="899" t="s">
        <v>26014</v>
      </c>
      <c r="E60" s="900">
        <v>8</v>
      </c>
      <c r="F60" s="444">
        <v>22</v>
      </c>
      <c r="G60" s="444">
        <f>F60*E60</f>
        <v>176</v>
      </c>
      <c r="H60" s="444">
        <v>88</v>
      </c>
      <c r="I60" s="923"/>
    </row>
    <row r="61" spans="1:9" ht="20.100000000000001" customHeight="1" outlineLevel="2" x14ac:dyDescent="0.25">
      <c r="A61" s="895" t="s">
        <v>43626</v>
      </c>
      <c r="B61" s="903" t="s">
        <v>8275</v>
      </c>
      <c r="C61" s="346" t="s">
        <v>11</v>
      </c>
      <c r="D61" s="898" t="s">
        <v>43010</v>
      </c>
      <c r="E61" s="424">
        <v>8</v>
      </c>
      <c r="F61" s="348">
        <v>22</v>
      </c>
      <c r="G61" s="348">
        <v>176</v>
      </c>
      <c r="H61" s="348">
        <v>176</v>
      </c>
      <c r="I61" s="923"/>
    </row>
    <row r="62" spans="1:9" ht="20.100000000000001" customHeight="1" outlineLevel="2" x14ac:dyDescent="0.25">
      <c r="A62" s="925"/>
      <c r="B62" s="926"/>
      <c r="C62" s="927"/>
      <c r="D62" s="925"/>
      <c r="E62" s="928"/>
      <c r="F62" s="929"/>
      <c r="G62" s="929"/>
      <c r="H62" s="930"/>
      <c r="I62" s="931"/>
    </row>
    <row r="63" spans="1:9" ht="89.25" customHeight="1" outlineLevel="2" x14ac:dyDescent="0.25">
      <c r="A63" s="1152" t="s">
        <v>43552</v>
      </c>
      <c r="B63" s="1152"/>
      <c r="C63" s="1152"/>
      <c r="D63" s="1152"/>
      <c r="E63" s="1152"/>
      <c r="F63" s="1152"/>
      <c r="G63" s="1152"/>
      <c r="H63" s="1152"/>
      <c r="I63" s="1152"/>
    </row>
    <row r="64" spans="1:9" ht="20.100000000000001" customHeight="1" outlineLevel="1" x14ac:dyDescent="0.25">
      <c r="A64" s="932"/>
      <c r="B64" s="933"/>
      <c r="C64" s="934"/>
      <c r="D64" s="932"/>
      <c r="E64" s="935"/>
      <c r="F64" s="538"/>
      <c r="G64" s="538"/>
      <c r="H64" s="936"/>
      <c r="I64" s="937"/>
    </row>
    <row r="65" spans="1:9" ht="21.95" customHeight="1" outlineLevel="1" x14ac:dyDescent="0.25">
      <c r="A65" s="349" t="s">
        <v>43578</v>
      </c>
      <c r="B65" s="350"/>
      <c r="C65" s="351"/>
      <c r="D65" s="349" t="s">
        <v>43562</v>
      </c>
      <c r="E65" s="437"/>
      <c r="F65" s="353">
        <f>F9</f>
        <v>3</v>
      </c>
      <c r="G65" s="855" t="s">
        <v>43551</v>
      </c>
      <c r="H65" s="352"/>
      <c r="I65" s="353">
        <f>I74</f>
        <v>5695.45</v>
      </c>
    </row>
    <row r="66" spans="1:9" ht="20.100000000000001" customHeight="1" outlineLevel="2" x14ac:dyDescent="0.25">
      <c r="A66" s="895" t="s">
        <v>43627</v>
      </c>
      <c r="B66" s="345">
        <v>93571</v>
      </c>
      <c r="C66" s="346" t="s">
        <v>11</v>
      </c>
      <c r="D66" s="347" t="s">
        <v>56</v>
      </c>
      <c r="E66" s="424" t="s">
        <v>7</v>
      </c>
      <c r="F66" s="348">
        <f>G78</f>
        <v>0</v>
      </c>
      <c r="G66" s="348">
        <v>105.75</v>
      </c>
      <c r="H66" s="348"/>
      <c r="I66" s="348">
        <f>TRUNC(F66*G66,2)</f>
        <v>0</v>
      </c>
    </row>
    <row r="67" spans="1:9" ht="20.100000000000001" customHeight="1" outlineLevel="2" x14ac:dyDescent="0.25">
      <c r="A67" s="895" t="s">
        <v>43628</v>
      </c>
      <c r="B67" s="886" t="s">
        <v>43509</v>
      </c>
      <c r="C67" s="331" t="s">
        <v>42991</v>
      </c>
      <c r="D67" s="924" t="s">
        <v>57</v>
      </c>
      <c r="E67" s="423" t="s">
        <v>7</v>
      </c>
      <c r="F67" s="444">
        <f>G79</f>
        <v>40</v>
      </c>
      <c r="G67" s="444">
        <v>105.75</v>
      </c>
      <c r="H67" s="468"/>
      <c r="I67" s="468">
        <f>TRUNC(F67*G67,2)</f>
        <v>4230</v>
      </c>
    </row>
    <row r="68" spans="1:9" ht="20.100000000000001" customHeight="1" outlineLevel="2" x14ac:dyDescent="0.25">
      <c r="A68" s="895" t="s">
        <v>43629</v>
      </c>
      <c r="B68" s="897" t="s">
        <v>43509</v>
      </c>
      <c r="C68" s="346" t="s">
        <v>42991</v>
      </c>
      <c r="D68" s="898" t="s">
        <v>26013</v>
      </c>
      <c r="E68" s="424" t="s">
        <v>7</v>
      </c>
      <c r="F68" s="348">
        <f>G80</f>
        <v>0</v>
      </c>
      <c r="G68" s="348">
        <v>105.75</v>
      </c>
      <c r="H68" s="348"/>
      <c r="I68" s="348">
        <f>TRUNC(F68*G68,2)</f>
        <v>0</v>
      </c>
    </row>
    <row r="69" spans="1:9" ht="20.100000000000001" customHeight="1" outlineLevel="2" x14ac:dyDescent="0.25">
      <c r="A69" s="895" t="s">
        <v>43630</v>
      </c>
      <c r="B69" s="887" t="s">
        <v>43509</v>
      </c>
      <c r="C69" s="331" t="s">
        <v>42991</v>
      </c>
      <c r="D69" s="899" t="s">
        <v>26014</v>
      </c>
      <c r="E69" s="423" t="s">
        <v>7</v>
      </c>
      <c r="F69" s="444">
        <f>G81</f>
        <v>0</v>
      </c>
      <c r="G69" s="444">
        <v>105.75</v>
      </c>
      <c r="H69" s="468"/>
      <c r="I69" s="468">
        <f>TRUNC(F69*G69,2)</f>
        <v>0</v>
      </c>
    </row>
    <row r="70" spans="1:9" ht="20.100000000000001" customHeight="1" outlineLevel="2" x14ac:dyDescent="0.25">
      <c r="A70" s="895" t="s">
        <v>43631</v>
      </c>
      <c r="B70" s="903" t="s">
        <v>8275</v>
      </c>
      <c r="C70" s="346" t="s">
        <v>11</v>
      </c>
      <c r="D70" s="898" t="s">
        <v>43010</v>
      </c>
      <c r="E70" s="424" t="s">
        <v>7</v>
      </c>
      <c r="F70" s="348">
        <f>G82</f>
        <v>20</v>
      </c>
      <c r="G70" s="348">
        <v>24.407363636363637</v>
      </c>
      <c r="H70" s="348"/>
      <c r="I70" s="348">
        <f>TRUNC(F70*G70,2)</f>
        <v>488.14</v>
      </c>
    </row>
    <row r="71" spans="1:9" ht="20.100000000000001" customHeight="1" outlineLevel="2" x14ac:dyDescent="0.25">
      <c r="A71" s="1132" t="s">
        <v>25984</v>
      </c>
      <c r="B71" s="1132"/>
      <c r="C71" s="1132"/>
      <c r="D71" s="1132"/>
      <c r="E71" s="1132"/>
      <c r="F71" s="1132"/>
      <c r="G71" s="1132"/>
      <c r="H71" s="465"/>
      <c r="I71" s="467">
        <f>SUM(I66:I70)</f>
        <v>4718.1400000000003</v>
      </c>
    </row>
    <row r="72" spans="1:9" ht="20.100000000000001" customHeight="1" outlineLevel="2" x14ac:dyDescent="0.25">
      <c r="A72" s="1133" t="s">
        <v>25989</v>
      </c>
      <c r="B72" s="1133"/>
      <c r="C72" s="1133"/>
      <c r="D72" s="1133"/>
      <c r="E72" s="1133"/>
      <c r="F72" s="1133"/>
      <c r="G72" s="1133"/>
      <c r="H72" s="466"/>
      <c r="I72" s="389">
        <f>1+0.1</f>
        <v>1.1000000000000001</v>
      </c>
    </row>
    <row r="73" spans="1:9" ht="20.100000000000001" customHeight="1" outlineLevel="2" x14ac:dyDescent="0.25">
      <c r="A73" s="1134" t="s">
        <v>16398</v>
      </c>
      <c r="B73" s="1134"/>
      <c r="C73" s="1134"/>
      <c r="D73" s="1134"/>
      <c r="E73" s="1134"/>
      <c r="F73" s="1134"/>
      <c r="G73" s="1134"/>
      <c r="H73" s="468"/>
      <c r="I73" s="389">
        <f>1+0.0974</f>
        <v>1.0973999999999999</v>
      </c>
    </row>
    <row r="74" spans="1:9" ht="20.100000000000001" customHeight="1" outlineLevel="2" x14ac:dyDescent="0.25">
      <c r="A74" s="1144" t="s">
        <v>25986</v>
      </c>
      <c r="B74" s="1144"/>
      <c r="C74" s="1144"/>
      <c r="D74" s="1144"/>
      <c r="E74" s="1144"/>
      <c r="F74" s="1144"/>
      <c r="G74" s="1144"/>
      <c r="H74" s="467"/>
      <c r="I74" s="467">
        <f>TRUNC(I71*I72*I73,2)</f>
        <v>5695.45</v>
      </c>
    </row>
    <row r="75" spans="1:9" ht="20.100000000000001" customHeight="1" outlineLevel="2" x14ac:dyDescent="0.25">
      <c r="A75" s="916"/>
      <c r="B75" s="916"/>
      <c r="C75" s="916"/>
      <c r="D75" s="916"/>
      <c r="E75" s="917"/>
      <c r="F75" s="354"/>
      <c r="G75" s="354"/>
      <c r="H75" s="916"/>
      <c r="I75" s="918"/>
    </row>
    <row r="76" spans="1:9" ht="20.100000000000001" customHeight="1" outlineLevel="2" x14ac:dyDescent="0.25">
      <c r="A76" s="1151" t="s">
        <v>13327</v>
      </c>
      <c r="B76" s="1151"/>
      <c r="C76" s="1151"/>
      <c r="D76" s="1151"/>
      <c r="E76" s="1151"/>
      <c r="F76" s="1151"/>
      <c r="G76" s="1151"/>
      <c r="H76" s="919"/>
      <c r="I76" s="920"/>
    </row>
    <row r="77" spans="1:9" ht="20.100000000000001" customHeight="1" outlineLevel="2" x14ac:dyDescent="0.25">
      <c r="A77" s="342" t="s">
        <v>16</v>
      </c>
      <c r="B77" s="531" t="s">
        <v>8</v>
      </c>
      <c r="C77" s="343" t="s">
        <v>22</v>
      </c>
      <c r="D77" s="531" t="s">
        <v>9</v>
      </c>
      <c r="E77" s="904" t="s">
        <v>26072</v>
      </c>
      <c r="F77" s="344" t="s">
        <v>26073</v>
      </c>
      <c r="G77" s="344" t="s">
        <v>25985</v>
      </c>
      <c r="H77" s="344"/>
      <c r="I77" s="916"/>
    </row>
    <row r="78" spans="1:9" ht="20.100000000000001" customHeight="1" outlineLevel="2" x14ac:dyDescent="0.25">
      <c r="A78" s="895" t="s">
        <v>43627</v>
      </c>
      <c r="B78" s="345">
        <v>93571</v>
      </c>
      <c r="C78" s="346" t="s">
        <v>11</v>
      </c>
      <c r="D78" s="347" t="s">
        <v>56</v>
      </c>
      <c r="E78" s="424"/>
      <c r="F78" s="348">
        <v>0</v>
      </c>
      <c r="G78" s="348">
        <v>0</v>
      </c>
      <c r="H78" s="348">
        <v>0</v>
      </c>
      <c r="I78" s="918"/>
    </row>
    <row r="79" spans="1:9" ht="20.100000000000001" customHeight="1" outlineLevel="2" x14ac:dyDescent="0.25">
      <c r="A79" s="895" t="s">
        <v>43628</v>
      </c>
      <c r="B79" s="886" t="s">
        <v>43509</v>
      </c>
      <c r="C79" s="443" t="s">
        <v>42991</v>
      </c>
      <c r="D79" s="924" t="s">
        <v>57</v>
      </c>
      <c r="E79" s="900">
        <v>8</v>
      </c>
      <c r="F79" s="444">
        <v>5</v>
      </c>
      <c r="G79" s="444">
        <f>F79*E79</f>
        <v>40</v>
      </c>
      <c r="H79" s="444">
        <v>39</v>
      </c>
      <c r="I79" s="918"/>
    </row>
    <row r="80" spans="1:9" ht="20.100000000000001" customHeight="1" outlineLevel="2" x14ac:dyDescent="0.25">
      <c r="A80" s="895" t="s">
        <v>43629</v>
      </c>
      <c r="B80" s="897" t="s">
        <v>43509</v>
      </c>
      <c r="C80" s="346" t="s">
        <v>42991</v>
      </c>
      <c r="D80" s="898" t="s">
        <v>26013</v>
      </c>
      <c r="E80" s="424"/>
      <c r="F80" s="348">
        <v>0</v>
      </c>
      <c r="G80" s="348">
        <v>0</v>
      </c>
      <c r="H80" s="348">
        <v>0</v>
      </c>
      <c r="I80" s="918"/>
    </row>
    <row r="81" spans="1:9" ht="20.100000000000001" customHeight="1" outlineLevel="2" x14ac:dyDescent="0.25">
      <c r="A81" s="895" t="s">
        <v>43630</v>
      </c>
      <c r="B81" s="887" t="s">
        <v>43509</v>
      </c>
      <c r="C81" s="443" t="s">
        <v>42991</v>
      </c>
      <c r="D81" s="899" t="s">
        <v>26014</v>
      </c>
      <c r="E81" s="900"/>
      <c r="F81" s="444">
        <v>0</v>
      </c>
      <c r="G81" s="444">
        <v>0</v>
      </c>
      <c r="H81" s="444">
        <v>0</v>
      </c>
      <c r="I81" s="918"/>
    </row>
    <row r="82" spans="1:9" ht="20.100000000000001" customHeight="1" outlineLevel="2" x14ac:dyDescent="0.25">
      <c r="A82" s="895" t="s">
        <v>43631</v>
      </c>
      <c r="B82" s="903" t="s">
        <v>8275</v>
      </c>
      <c r="C82" s="346" t="s">
        <v>11</v>
      </c>
      <c r="D82" s="898" t="s">
        <v>43010</v>
      </c>
      <c r="E82" s="424">
        <v>4</v>
      </c>
      <c r="F82" s="348">
        <v>5</v>
      </c>
      <c r="G82" s="348">
        <f>ROUNDUP(E82*F82,0)</f>
        <v>20</v>
      </c>
      <c r="H82" s="348">
        <v>45</v>
      </c>
      <c r="I82" s="918"/>
    </row>
    <row r="83" spans="1:9" ht="20.100000000000001" customHeight="1" outlineLevel="1" x14ac:dyDescent="0.25">
      <c r="A83" s="938"/>
      <c r="B83" s="939"/>
      <c r="C83" s="940"/>
      <c r="D83" s="938"/>
      <c r="E83" s="941"/>
      <c r="F83" s="942"/>
      <c r="G83" s="942"/>
      <c r="H83" s="943"/>
      <c r="I83" s="944"/>
    </row>
    <row r="84" spans="1:9" ht="21.95" customHeight="1" outlineLevel="1" x14ac:dyDescent="0.25">
      <c r="A84" s="349" t="s">
        <v>43579</v>
      </c>
      <c r="B84" s="350"/>
      <c r="C84" s="351"/>
      <c r="D84" s="349" t="s">
        <v>43553</v>
      </c>
      <c r="E84" s="437"/>
      <c r="F84" s="353">
        <f>F9</f>
        <v>3</v>
      </c>
      <c r="G84" s="855" t="s">
        <v>43551</v>
      </c>
      <c r="H84" s="352"/>
      <c r="I84" s="353">
        <f>I93</f>
        <v>5125.91</v>
      </c>
    </row>
    <row r="85" spans="1:9" ht="20.100000000000001" customHeight="1" outlineLevel="2" x14ac:dyDescent="0.25">
      <c r="A85" s="895" t="s">
        <v>43632</v>
      </c>
      <c r="B85" s="345">
        <v>93571</v>
      </c>
      <c r="C85" s="346" t="s">
        <v>11</v>
      </c>
      <c r="D85" s="347" t="s">
        <v>56</v>
      </c>
      <c r="E85" s="424" t="s">
        <v>7</v>
      </c>
      <c r="F85" s="348">
        <f>G97</f>
        <v>0</v>
      </c>
      <c r="G85" s="348">
        <v>105.75</v>
      </c>
      <c r="H85" s="348"/>
      <c r="I85" s="348">
        <f>TRUNC(F85*G85,2)</f>
        <v>0</v>
      </c>
    </row>
    <row r="86" spans="1:9" ht="20.100000000000001" customHeight="1" outlineLevel="2" x14ac:dyDescent="0.25">
      <c r="A86" s="895" t="s">
        <v>43633</v>
      </c>
      <c r="B86" s="886" t="s">
        <v>43509</v>
      </c>
      <c r="C86" s="331" t="s">
        <v>42991</v>
      </c>
      <c r="D86" s="924" t="s">
        <v>57</v>
      </c>
      <c r="E86" s="423" t="s">
        <v>7</v>
      </c>
      <c r="F86" s="444">
        <f>G98</f>
        <v>36</v>
      </c>
      <c r="G86" s="444">
        <v>105.75</v>
      </c>
      <c r="H86" s="468"/>
      <c r="I86" s="468">
        <f>TRUNC(F86*G86,2)</f>
        <v>3807</v>
      </c>
    </row>
    <row r="87" spans="1:9" ht="20.100000000000001" customHeight="1" outlineLevel="2" x14ac:dyDescent="0.25">
      <c r="A87" s="895" t="s">
        <v>43634</v>
      </c>
      <c r="B87" s="897" t="s">
        <v>43509</v>
      </c>
      <c r="C87" s="346" t="s">
        <v>42991</v>
      </c>
      <c r="D87" s="898" t="s">
        <v>26013</v>
      </c>
      <c r="E87" s="424" t="s">
        <v>7</v>
      </c>
      <c r="F87" s="348">
        <f>G99</f>
        <v>0</v>
      </c>
      <c r="G87" s="348">
        <v>105.75</v>
      </c>
      <c r="H87" s="348"/>
      <c r="I87" s="348">
        <f>TRUNC(F87*G87,2)</f>
        <v>0</v>
      </c>
    </row>
    <row r="88" spans="1:9" ht="20.100000000000001" customHeight="1" outlineLevel="2" x14ac:dyDescent="0.25">
      <c r="A88" s="895" t="s">
        <v>43635</v>
      </c>
      <c r="B88" s="887" t="s">
        <v>43509</v>
      </c>
      <c r="C88" s="331" t="s">
        <v>42991</v>
      </c>
      <c r="D88" s="899" t="s">
        <v>26014</v>
      </c>
      <c r="E88" s="423" t="s">
        <v>7</v>
      </c>
      <c r="F88" s="444">
        <f>G100</f>
        <v>0</v>
      </c>
      <c r="G88" s="444">
        <v>105.75</v>
      </c>
      <c r="H88" s="468"/>
      <c r="I88" s="468">
        <f>TRUNC(F88*G88,2)</f>
        <v>0</v>
      </c>
    </row>
    <row r="89" spans="1:9" ht="20.100000000000001" customHeight="1" outlineLevel="2" x14ac:dyDescent="0.25">
      <c r="A89" s="895" t="s">
        <v>43636</v>
      </c>
      <c r="B89" s="903" t="s">
        <v>8275</v>
      </c>
      <c r="C89" s="346" t="s">
        <v>11</v>
      </c>
      <c r="D89" s="898" t="s">
        <v>43010</v>
      </c>
      <c r="E89" s="424" t="s">
        <v>7</v>
      </c>
      <c r="F89" s="348">
        <f>G101</f>
        <v>18</v>
      </c>
      <c r="G89" s="348">
        <v>24.407363636363637</v>
      </c>
      <c r="H89" s="348"/>
      <c r="I89" s="348">
        <f>TRUNC(F89*G89,2)</f>
        <v>439.33</v>
      </c>
    </row>
    <row r="90" spans="1:9" ht="20.100000000000001" customHeight="1" outlineLevel="2" x14ac:dyDescent="0.25">
      <c r="A90" s="1132" t="s">
        <v>25984</v>
      </c>
      <c r="B90" s="1132"/>
      <c r="C90" s="1132"/>
      <c r="D90" s="1132"/>
      <c r="E90" s="1132"/>
      <c r="F90" s="1132"/>
      <c r="G90" s="1132"/>
      <c r="H90" s="465"/>
      <c r="I90" s="467">
        <f>SUM(I85:I89)</f>
        <v>4246.33</v>
      </c>
    </row>
    <row r="91" spans="1:9" ht="20.100000000000001" customHeight="1" outlineLevel="2" x14ac:dyDescent="0.25">
      <c r="A91" s="1133" t="s">
        <v>25989</v>
      </c>
      <c r="B91" s="1133"/>
      <c r="C91" s="1133"/>
      <c r="D91" s="1133"/>
      <c r="E91" s="1133"/>
      <c r="F91" s="1133"/>
      <c r="G91" s="1133"/>
      <c r="H91" s="466"/>
      <c r="I91" s="389">
        <f>1+0.1</f>
        <v>1.1000000000000001</v>
      </c>
    </row>
    <row r="92" spans="1:9" ht="20.100000000000001" customHeight="1" outlineLevel="2" x14ac:dyDescent="0.25">
      <c r="A92" s="1134" t="s">
        <v>16398</v>
      </c>
      <c r="B92" s="1134"/>
      <c r="C92" s="1134"/>
      <c r="D92" s="1134"/>
      <c r="E92" s="1134"/>
      <c r="F92" s="1134"/>
      <c r="G92" s="1134"/>
      <c r="H92" s="468"/>
      <c r="I92" s="389">
        <f>1+0.0974</f>
        <v>1.0973999999999999</v>
      </c>
    </row>
    <row r="93" spans="1:9" ht="20.100000000000001" customHeight="1" outlineLevel="2" x14ac:dyDescent="0.25">
      <c r="A93" s="1144" t="s">
        <v>25986</v>
      </c>
      <c r="B93" s="1144"/>
      <c r="C93" s="1144"/>
      <c r="D93" s="1144"/>
      <c r="E93" s="1144"/>
      <c r="F93" s="1144"/>
      <c r="G93" s="1144"/>
      <c r="H93" s="467"/>
      <c r="I93" s="467">
        <f>TRUNC(I90*I91*I92,2)</f>
        <v>5125.91</v>
      </c>
    </row>
    <row r="94" spans="1:9" ht="20.100000000000001" customHeight="1" outlineLevel="2" x14ac:dyDescent="0.25">
      <c r="A94" s="916"/>
      <c r="B94" s="916"/>
      <c r="C94" s="916"/>
      <c r="D94" s="916"/>
      <c r="E94" s="917"/>
      <c r="F94" s="354"/>
      <c r="G94" s="354"/>
      <c r="H94" s="916"/>
      <c r="I94" s="918"/>
    </row>
    <row r="95" spans="1:9" ht="20.100000000000001" customHeight="1" outlineLevel="2" x14ac:dyDescent="0.25">
      <c r="A95" s="1151" t="s">
        <v>13327</v>
      </c>
      <c r="B95" s="1151"/>
      <c r="C95" s="1151"/>
      <c r="D95" s="1151"/>
      <c r="E95" s="1151"/>
      <c r="F95" s="1151"/>
      <c r="G95" s="1151"/>
      <c r="H95" s="919"/>
      <c r="I95" s="945"/>
    </row>
    <row r="96" spans="1:9" ht="20.100000000000001" customHeight="1" outlineLevel="2" x14ac:dyDescent="0.25">
      <c r="A96" s="921" t="s">
        <v>16</v>
      </c>
      <c r="B96" s="390" t="s">
        <v>8</v>
      </c>
      <c r="C96" s="391" t="s">
        <v>22</v>
      </c>
      <c r="D96" s="390" t="s">
        <v>9</v>
      </c>
      <c r="E96" s="426" t="s">
        <v>43605</v>
      </c>
      <c r="F96" s="392" t="s">
        <v>26073</v>
      </c>
      <c r="G96" s="392" t="s">
        <v>25985</v>
      </c>
      <c r="H96" s="392"/>
      <c r="I96" s="946"/>
    </row>
    <row r="97" spans="1:9" ht="20.100000000000001" customHeight="1" outlineLevel="2" x14ac:dyDescent="0.25">
      <c r="A97" s="895" t="s">
        <v>43632</v>
      </c>
      <c r="B97" s="345">
        <v>93571</v>
      </c>
      <c r="C97" s="346" t="s">
        <v>11</v>
      </c>
      <c r="D97" s="347" t="s">
        <v>56</v>
      </c>
      <c r="E97" s="424"/>
      <c r="F97" s="348">
        <v>0</v>
      </c>
      <c r="G97" s="348">
        <v>0</v>
      </c>
      <c r="H97" s="348">
        <v>0</v>
      </c>
      <c r="I97" s="444"/>
    </row>
    <row r="98" spans="1:9" ht="20.100000000000001" customHeight="1" outlineLevel="2" x14ac:dyDescent="0.25">
      <c r="A98" s="895" t="s">
        <v>43633</v>
      </c>
      <c r="B98" s="886" t="s">
        <v>43509</v>
      </c>
      <c r="C98" s="443" t="s">
        <v>42991</v>
      </c>
      <c r="D98" s="924" t="s">
        <v>57</v>
      </c>
      <c r="E98" s="900">
        <v>9</v>
      </c>
      <c r="F98" s="444">
        <v>4</v>
      </c>
      <c r="G98" s="444">
        <f>ROUNDUP(E98*F98,0)</f>
        <v>36</v>
      </c>
      <c r="H98" s="444">
        <v>23</v>
      </c>
      <c r="I98" s="444"/>
    </row>
    <row r="99" spans="1:9" ht="20.100000000000001" customHeight="1" outlineLevel="2" x14ac:dyDescent="0.25">
      <c r="A99" s="895" t="s">
        <v>43634</v>
      </c>
      <c r="B99" s="897" t="s">
        <v>43509</v>
      </c>
      <c r="C99" s="346" t="s">
        <v>42991</v>
      </c>
      <c r="D99" s="898" t="s">
        <v>26013</v>
      </c>
      <c r="E99" s="424"/>
      <c r="F99" s="348">
        <v>0</v>
      </c>
      <c r="G99" s="348">
        <v>0</v>
      </c>
      <c r="H99" s="348">
        <v>0</v>
      </c>
      <c r="I99" s="444"/>
    </row>
    <row r="100" spans="1:9" ht="20.100000000000001" customHeight="1" outlineLevel="2" x14ac:dyDescent="0.25">
      <c r="A100" s="895" t="s">
        <v>43635</v>
      </c>
      <c r="B100" s="887" t="s">
        <v>43509</v>
      </c>
      <c r="C100" s="443" t="s">
        <v>42991</v>
      </c>
      <c r="D100" s="899" t="s">
        <v>26014</v>
      </c>
      <c r="E100" s="900"/>
      <c r="F100" s="444">
        <v>0</v>
      </c>
      <c r="G100" s="444">
        <v>0</v>
      </c>
      <c r="H100" s="444">
        <v>0</v>
      </c>
      <c r="I100" s="444"/>
    </row>
    <row r="101" spans="1:9" ht="20.100000000000001" customHeight="1" outlineLevel="2" x14ac:dyDescent="0.25">
      <c r="A101" s="895" t="s">
        <v>43636</v>
      </c>
      <c r="B101" s="903" t="s">
        <v>8275</v>
      </c>
      <c r="C101" s="346" t="s">
        <v>11</v>
      </c>
      <c r="D101" s="898" t="s">
        <v>43010</v>
      </c>
      <c r="E101" s="424">
        <v>4.5</v>
      </c>
      <c r="F101" s="348">
        <v>4</v>
      </c>
      <c r="G101" s="348">
        <f>ROUNDUP(E101*F101,0)</f>
        <v>18</v>
      </c>
      <c r="H101" s="348">
        <v>17</v>
      </c>
      <c r="I101" s="444"/>
    </row>
    <row r="102" spans="1:9" ht="20.100000000000001" customHeight="1" outlineLevel="1" x14ac:dyDescent="0.25"/>
    <row r="103" spans="1:9" ht="56.25" customHeight="1" outlineLevel="1" x14ac:dyDescent="0.25">
      <c r="A103" s="349" t="s">
        <v>43580</v>
      </c>
      <c r="B103" s="350"/>
      <c r="C103" s="351"/>
      <c r="D103" s="947" t="s">
        <v>43554</v>
      </c>
      <c r="E103" s="437"/>
      <c r="F103" s="353">
        <f>F9</f>
        <v>3</v>
      </c>
      <c r="G103" s="855" t="s">
        <v>43551</v>
      </c>
      <c r="H103" s="352"/>
      <c r="I103" s="353">
        <f>I112</f>
        <v>29144.99</v>
      </c>
    </row>
    <row r="104" spans="1:9" ht="20.100000000000001" customHeight="1" outlineLevel="2" x14ac:dyDescent="0.25">
      <c r="A104" s="895" t="s">
        <v>43637</v>
      </c>
      <c r="B104" s="345">
        <v>93571</v>
      </c>
      <c r="C104" s="346" t="s">
        <v>11</v>
      </c>
      <c r="D104" s="347" t="s">
        <v>56</v>
      </c>
      <c r="E104" s="424" t="s">
        <v>7</v>
      </c>
      <c r="F104" s="348">
        <f>G116</f>
        <v>0</v>
      </c>
      <c r="G104" s="348">
        <v>105.75</v>
      </c>
      <c r="H104" s="348"/>
      <c r="I104" s="348">
        <f>TRUNC(F104*G104,2)</f>
        <v>0</v>
      </c>
    </row>
    <row r="105" spans="1:9" ht="20.100000000000001" customHeight="1" outlineLevel="2" x14ac:dyDescent="0.25">
      <c r="A105" s="895" t="s">
        <v>43638</v>
      </c>
      <c r="B105" s="886" t="s">
        <v>43509</v>
      </c>
      <c r="C105" s="331" t="s">
        <v>42991</v>
      </c>
      <c r="D105" s="924" t="s">
        <v>57</v>
      </c>
      <c r="E105" s="423" t="s">
        <v>7</v>
      </c>
      <c r="F105" s="444">
        <f>G117</f>
        <v>32</v>
      </c>
      <c r="G105" s="468">
        <v>105.75</v>
      </c>
      <c r="H105" s="468"/>
      <c r="I105" s="468">
        <f>TRUNC(F105*G105,2)</f>
        <v>3384</v>
      </c>
    </row>
    <row r="106" spans="1:9" ht="20.100000000000001" customHeight="1" outlineLevel="2" x14ac:dyDescent="0.25">
      <c r="A106" s="895" t="s">
        <v>43639</v>
      </c>
      <c r="B106" s="897" t="s">
        <v>43509</v>
      </c>
      <c r="C106" s="346" t="s">
        <v>42991</v>
      </c>
      <c r="D106" s="898" t="s">
        <v>26013</v>
      </c>
      <c r="E106" s="424" t="s">
        <v>7</v>
      </c>
      <c r="F106" s="348">
        <f>G118</f>
        <v>176</v>
      </c>
      <c r="G106" s="468">
        <v>105.75</v>
      </c>
      <c r="H106" s="348"/>
      <c r="I106" s="348">
        <f>TRUNC(F106*G106,2)</f>
        <v>18612</v>
      </c>
    </row>
    <row r="107" spans="1:9" ht="20.100000000000001" customHeight="1" outlineLevel="2" x14ac:dyDescent="0.25">
      <c r="A107" s="895" t="s">
        <v>43640</v>
      </c>
      <c r="B107" s="887" t="s">
        <v>43509</v>
      </c>
      <c r="C107" s="331" t="s">
        <v>42991</v>
      </c>
      <c r="D107" s="899" t="s">
        <v>26014</v>
      </c>
      <c r="E107" s="423" t="s">
        <v>7</v>
      </c>
      <c r="F107" s="444">
        <f>G119</f>
        <v>0</v>
      </c>
      <c r="G107" s="468">
        <v>105.75</v>
      </c>
      <c r="H107" s="468"/>
      <c r="I107" s="468">
        <f>TRUNC(F107*G107,2)</f>
        <v>0</v>
      </c>
    </row>
    <row r="108" spans="1:9" ht="20.100000000000001" customHeight="1" outlineLevel="2" x14ac:dyDescent="0.25">
      <c r="A108" s="895" t="s">
        <v>43641</v>
      </c>
      <c r="B108" s="903" t="s">
        <v>8275</v>
      </c>
      <c r="C108" s="346" t="s">
        <v>11</v>
      </c>
      <c r="D108" s="898" t="s">
        <v>43010</v>
      </c>
      <c r="E108" s="424" t="s">
        <v>7</v>
      </c>
      <c r="F108" s="909">
        <f>G120</f>
        <v>88</v>
      </c>
      <c r="G108" s="348">
        <v>24.407363636363637</v>
      </c>
      <c r="H108" s="348"/>
      <c r="I108" s="348">
        <f>TRUNC(F108*G108,2)</f>
        <v>2147.84</v>
      </c>
    </row>
    <row r="109" spans="1:9" ht="20.100000000000001" customHeight="1" outlineLevel="2" x14ac:dyDescent="0.25">
      <c r="A109" s="1132" t="s">
        <v>25984</v>
      </c>
      <c r="B109" s="1132"/>
      <c r="C109" s="1132"/>
      <c r="D109" s="1132"/>
      <c r="E109" s="1132"/>
      <c r="F109" s="1132"/>
      <c r="G109" s="1132"/>
      <c r="H109" s="465"/>
      <c r="I109" s="467">
        <f>SUM(I104:I108)</f>
        <v>24143.84</v>
      </c>
    </row>
    <row r="110" spans="1:9" ht="20.100000000000001" customHeight="1" outlineLevel="2" x14ac:dyDescent="0.25">
      <c r="A110" s="1133" t="s">
        <v>25989</v>
      </c>
      <c r="B110" s="1133"/>
      <c r="C110" s="1133"/>
      <c r="D110" s="1133"/>
      <c r="E110" s="1133"/>
      <c r="F110" s="1133"/>
      <c r="G110" s="1133"/>
      <c r="H110" s="466"/>
      <c r="I110" s="389">
        <f>1+0.1</f>
        <v>1.1000000000000001</v>
      </c>
    </row>
    <row r="111" spans="1:9" ht="20.100000000000001" customHeight="1" outlineLevel="2" x14ac:dyDescent="0.25">
      <c r="A111" s="1134" t="s">
        <v>16398</v>
      </c>
      <c r="B111" s="1134"/>
      <c r="C111" s="1134"/>
      <c r="D111" s="1134"/>
      <c r="E111" s="1134"/>
      <c r="F111" s="1134"/>
      <c r="G111" s="1134"/>
      <c r="H111" s="468"/>
      <c r="I111" s="389">
        <f>1+0.0974</f>
        <v>1.0973999999999999</v>
      </c>
    </row>
    <row r="112" spans="1:9" ht="20.100000000000001" customHeight="1" outlineLevel="2" x14ac:dyDescent="0.25">
      <c r="A112" s="1144" t="s">
        <v>25986</v>
      </c>
      <c r="B112" s="1144"/>
      <c r="C112" s="1144"/>
      <c r="D112" s="1144"/>
      <c r="E112" s="1144"/>
      <c r="F112" s="1144"/>
      <c r="G112" s="1144"/>
      <c r="H112" s="467"/>
      <c r="I112" s="467">
        <f>TRUNC(I109*I110*I111,2)</f>
        <v>29144.99</v>
      </c>
    </row>
    <row r="113" spans="1:9" ht="20.100000000000001" customHeight="1" outlineLevel="2" x14ac:dyDescent="0.25">
      <c r="A113" s="434"/>
      <c r="B113" s="434"/>
      <c r="C113" s="434"/>
      <c r="D113" s="434"/>
      <c r="E113" s="435"/>
      <c r="F113" s="413"/>
      <c r="G113" s="413"/>
      <c r="H113" s="434"/>
      <c r="I113" s="918"/>
    </row>
    <row r="114" spans="1:9" ht="20.100000000000001" customHeight="1" outlineLevel="2" x14ac:dyDescent="0.25">
      <c r="A114" s="1145" t="s">
        <v>13327</v>
      </c>
      <c r="B114" s="1145"/>
      <c r="C114" s="1145"/>
      <c r="D114" s="1145"/>
      <c r="E114" s="1145"/>
      <c r="F114" s="1145"/>
      <c r="G114" s="1145"/>
      <c r="H114" s="469"/>
      <c r="I114" s="945"/>
    </row>
    <row r="115" spans="1:9" ht="20.100000000000001" customHeight="1" outlineLevel="2" x14ac:dyDescent="0.25">
      <c r="A115" s="921" t="s">
        <v>16</v>
      </c>
      <c r="B115" s="390" t="s">
        <v>8</v>
      </c>
      <c r="C115" s="391" t="s">
        <v>22</v>
      </c>
      <c r="D115" s="390" t="s">
        <v>9</v>
      </c>
      <c r="E115" s="426" t="s">
        <v>26072</v>
      </c>
      <c r="F115" s="392" t="s">
        <v>26073</v>
      </c>
      <c r="G115" s="392" t="s">
        <v>25985</v>
      </c>
      <c r="H115" s="392"/>
      <c r="I115" s="946"/>
    </row>
    <row r="116" spans="1:9" ht="20.100000000000001" customHeight="1" outlineLevel="2" x14ac:dyDescent="0.25">
      <c r="A116" s="895" t="s">
        <v>43637</v>
      </c>
      <c r="B116" s="345">
        <v>93571</v>
      </c>
      <c r="C116" s="346" t="s">
        <v>11</v>
      </c>
      <c r="D116" s="347" t="s">
        <v>56</v>
      </c>
      <c r="E116" s="424"/>
      <c r="F116" s="348"/>
      <c r="G116" s="348">
        <v>0</v>
      </c>
      <c r="H116" s="348">
        <v>0</v>
      </c>
      <c r="I116" s="444"/>
    </row>
    <row r="117" spans="1:9" ht="20.100000000000001" customHeight="1" outlineLevel="2" x14ac:dyDescent="0.25">
      <c r="A117" s="895" t="s">
        <v>43638</v>
      </c>
      <c r="B117" s="886" t="s">
        <v>43509</v>
      </c>
      <c r="C117" s="443" t="s">
        <v>42991</v>
      </c>
      <c r="D117" s="924" t="s">
        <v>57</v>
      </c>
      <c r="E117" s="900">
        <v>8</v>
      </c>
      <c r="F117" s="444">
        <v>4</v>
      </c>
      <c r="G117" s="444">
        <f>F117*E117</f>
        <v>32</v>
      </c>
      <c r="H117" s="444">
        <v>32</v>
      </c>
      <c r="I117" s="444"/>
    </row>
    <row r="118" spans="1:9" ht="20.100000000000001" customHeight="1" outlineLevel="2" x14ac:dyDescent="0.25">
      <c r="A118" s="895" t="s">
        <v>43639</v>
      </c>
      <c r="B118" s="897" t="s">
        <v>43509</v>
      </c>
      <c r="C118" s="346" t="s">
        <v>42991</v>
      </c>
      <c r="D118" s="898" t="s">
        <v>26013</v>
      </c>
      <c r="E118" s="424">
        <v>8</v>
      </c>
      <c r="F118" s="348">
        <v>22</v>
      </c>
      <c r="G118" s="348">
        <f>F118*E118</f>
        <v>176</v>
      </c>
      <c r="H118" s="348">
        <v>176</v>
      </c>
      <c r="I118" s="444"/>
    </row>
    <row r="119" spans="1:9" ht="20.100000000000001" customHeight="1" outlineLevel="2" x14ac:dyDescent="0.25">
      <c r="A119" s="895" t="s">
        <v>43640</v>
      </c>
      <c r="B119" s="887" t="s">
        <v>43509</v>
      </c>
      <c r="C119" s="443" t="s">
        <v>42991</v>
      </c>
      <c r="D119" s="899" t="s">
        <v>26014</v>
      </c>
      <c r="E119" s="900"/>
      <c r="F119" s="444"/>
      <c r="G119" s="444">
        <f>F119*E119</f>
        <v>0</v>
      </c>
      <c r="H119" s="444">
        <v>0</v>
      </c>
      <c r="I119" s="444"/>
    </row>
    <row r="120" spans="1:9" ht="20.100000000000001" customHeight="1" outlineLevel="2" x14ac:dyDescent="0.25">
      <c r="A120" s="895" t="s">
        <v>43641</v>
      </c>
      <c r="B120" s="905" t="s">
        <v>8275</v>
      </c>
      <c r="C120" s="906" t="s">
        <v>11</v>
      </c>
      <c r="D120" s="907" t="s">
        <v>43010</v>
      </c>
      <c r="E120" s="908">
        <v>8</v>
      </c>
      <c r="F120" s="909">
        <v>11</v>
      </c>
      <c r="G120" s="909">
        <f>F120*E120</f>
        <v>88</v>
      </c>
      <c r="H120" s="909">
        <v>176</v>
      </c>
      <c r="I120" s="444"/>
    </row>
    <row r="121" spans="1:9" ht="20.100000000000001" customHeight="1" outlineLevel="2" x14ac:dyDescent="0.25">
      <c r="A121" s="272"/>
      <c r="B121" s="273"/>
      <c r="C121" s="272"/>
      <c r="D121" s="5"/>
      <c r="E121" s="948"/>
      <c r="F121" s="502"/>
      <c r="G121" s="502"/>
      <c r="H121" s="503"/>
      <c r="I121" s="503"/>
    </row>
    <row r="122" spans="1:9" ht="78.75" customHeight="1" outlineLevel="2" x14ac:dyDescent="0.25">
      <c r="A122" s="1153" t="s">
        <v>43555</v>
      </c>
      <c r="B122" s="1153"/>
      <c r="C122" s="1153"/>
      <c r="D122" s="1153"/>
      <c r="E122" s="1153"/>
      <c r="F122" s="1153"/>
      <c r="G122" s="1153"/>
      <c r="H122" s="1153"/>
      <c r="I122" s="1153"/>
    </row>
    <row r="123" spans="1:9" ht="20.100000000000001" customHeight="1" outlineLevel="1" x14ac:dyDescent="0.25">
      <c r="A123" s="272"/>
      <c r="B123" s="273"/>
      <c r="C123" s="272"/>
      <c r="D123" s="5"/>
      <c r="E123" s="948"/>
      <c r="F123" s="502"/>
      <c r="G123" s="502"/>
      <c r="H123" s="503"/>
      <c r="I123" s="503"/>
    </row>
    <row r="124" spans="1:9" ht="21.95" customHeight="1" outlineLevel="1" x14ac:dyDescent="0.25">
      <c r="A124" s="349" t="s">
        <v>43581</v>
      </c>
      <c r="B124" s="350"/>
      <c r="C124" s="351"/>
      <c r="D124" s="349" t="s">
        <v>43556</v>
      </c>
      <c r="E124" s="437"/>
      <c r="F124" s="353">
        <f>F9</f>
        <v>3</v>
      </c>
      <c r="G124" s="855" t="s">
        <v>43551</v>
      </c>
      <c r="H124" s="352"/>
      <c r="I124" s="353">
        <f>I133</f>
        <v>2278.17</v>
      </c>
    </row>
    <row r="125" spans="1:9" ht="20.100000000000001" customHeight="1" outlineLevel="2" x14ac:dyDescent="0.25">
      <c r="A125" s="895" t="s">
        <v>43642</v>
      </c>
      <c r="B125" s="345">
        <v>93571</v>
      </c>
      <c r="C125" s="346" t="s">
        <v>11</v>
      </c>
      <c r="D125" s="347" t="s">
        <v>56</v>
      </c>
      <c r="E125" s="424" t="s">
        <v>7</v>
      </c>
      <c r="F125" s="348">
        <f>G137</f>
        <v>0</v>
      </c>
      <c r="G125" s="348">
        <v>105.75</v>
      </c>
      <c r="H125" s="348"/>
      <c r="I125" s="348">
        <f>TRUNC(F125*G125,2)</f>
        <v>0</v>
      </c>
    </row>
    <row r="126" spans="1:9" ht="20.100000000000001" customHeight="1" outlineLevel="2" x14ac:dyDescent="0.25">
      <c r="A126" s="895" t="s">
        <v>43643</v>
      </c>
      <c r="B126" s="886" t="s">
        <v>43509</v>
      </c>
      <c r="C126" s="331" t="s">
        <v>42991</v>
      </c>
      <c r="D126" s="924" t="s">
        <v>57</v>
      </c>
      <c r="E126" s="423" t="s">
        <v>7</v>
      </c>
      <c r="F126" s="444">
        <f>G138</f>
        <v>16</v>
      </c>
      <c r="G126" s="468">
        <v>105.75</v>
      </c>
      <c r="H126" s="468"/>
      <c r="I126" s="468">
        <f>TRUNC(F126*G126,2)</f>
        <v>1692</v>
      </c>
    </row>
    <row r="127" spans="1:9" ht="20.100000000000001" customHeight="1" outlineLevel="2" x14ac:dyDescent="0.25">
      <c r="A127" s="895" t="s">
        <v>43644</v>
      </c>
      <c r="B127" s="903" t="s">
        <v>43509</v>
      </c>
      <c r="C127" s="346" t="s">
        <v>42991</v>
      </c>
      <c r="D127" s="898" t="s">
        <v>26013</v>
      </c>
      <c r="E127" s="424" t="s">
        <v>7</v>
      </c>
      <c r="F127" s="348">
        <f>G139</f>
        <v>0</v>
      </c>
      <c r="G127" s="468">
        <v>105.75</v>
      </c>
      <c r="H127" s="348"/>
      <c r="I127" s="348">
        <f>TRUNC(F127*G127,2)</f>
        <v>0</v>
      </c>
    </row>
    <row r="128" spans="1:9" ht="20.100000000000001" customHeight="1" outlineLevel="2" x14ac:dyDescent="0.25">
      <c r="A128" s="895" t="s">
        <v>43645</v>
      </c>
      <c r="B128" s="887" t="s">
        <v>43509</v>
      </c>
      <c r="C128" s="331" t="s">
        <v>42991</v>
      </c>
      <c r="D128" s="899" t="s">
        <v>26014</v>
      </c>
      <c r="E128" s="423" t="s">
        <v>7</v>
      </c>
      <c r="F128" s="444">
        <f>G140</f>
        <v>0</v>
      </c>
      <c r="G128" s="468">
        <v>105.75</v>
      </c>
      <c r="H128" s="468"/>
      <c r="I128" s="468">
        <f>TRUNC(F128*G128,2)</f>
        <v>0</v>
      </c>
    </row>
    <row r="129" spans="1:9" ht="20.100000000000001" customHeight="1" outlineLevel="2" x14ac:dyDescent="0.25">
      <c r="A129" s="895" t="s">
        <v>43646</v>
      </c>
      <c r="B129" s="903" t="s">
        <v>8275</v>
      </c>
      <c r="C129" s="346" t="s">
        <v>11</v>
      </c>
      <c r="D129" s="898" t="s">
        <v>43010</v>
      </c>
      <c r="E129" s="424" t="s">
        <v>7</v>
      </c>
      <c r="F129" s="909">
        <f>G141</f>
        <v>8</v>
      </c>
      <c r="G129" s="348">
        <v>24.407363636363637</v>
      </c>
      <c r="H129" s="348"/>
      <c r="I129" s="348">
        <f>TRUNC(F129*G129,2)</f>
        <v>195.25</v>
      </c>
    </row>
    <row r="130" spans="1:9" ht="20.100000000000001" customHeight="1" outlineLevel="2" x14ac:dyDescent="0.25">
      <c r="A130" s="1132" t="s">
        <v>25984</v>
      </c>
      <c r="B130" s="1132"/>
      <c r="C130" s="1132"/>
      <c r="D130" s="1132"/>
      <c r="E130" s="1132"/>
      <c r="F130" s="1132"/>
      <c r="G130" s="1132"/>
      <c r="H130" s="465"/>
      <c r="I130" s="467">
        <f>SUM(I125:I129)</f>
        <v>1887.25</v>
      </c>
    </row>
    <row r="131" spans="1:9" ht="20.100000000000001" customHeight="1" outlineLevel="2" x14ac:dyDescent="0.25">
      <c r="A131" s="1133" t="s">
        <v>25989</v>
      </c>
      <c r="B131" s="1133"/>
      <c r="C131" s="1133"/>
      <c r="D131" s="1133"/>
      <c r="E131" s="1133"/>
      <c r="F131" s="1133"/>
      <c r="G131" s="1133"/>
      <c r="H131" s="466"/>
      <c r="I131" s="389">
        <f>1+0.1</f>
        <v>1.1000000000000001</v>
      </c>
    </row>
    <row r="132" spans="1:9" ht="20.100000000000001" customHeight="1" outlineLevel="2" x14ac:dyDescent="0.25">
      <c r="A132" s="1134" t="s">
        <v>16398</v>
      </c>
      <c r="B132" s="1134"/>
      <c r="C132" s="1134"/>
      <c r="D132" s="1134"/>
      <c r="E132" s="1134"/>
      <c r="F132" s="1134"/>
      <c r="G132" s="1134"/>
      <c r="H132" s="468"/>
      <c r="I132" s="389">
        <f>1+0.0974</f>
        <v>1.0973999999999999</v>
      </c>
    </row>
    <row r="133" spans="1:9" ht="20.100000000000001" customHeight="1" outlineLevel="2" x14ac:dyDescent="0.25">
      <c r="A133" s="1144" t="s">
        <v>25986</v>
      </c>
      <c r="B133" s="1144"/>
      <c r="C133" s="1144"/>
      <c r="D133" s="1144"/>
      <c r="E133" s="1144"/>
      <c r="F133" s="1144"/>
      <c r="G133" s="1144"/>
      <c r="H133" s="467"/>
      <c r="I133" s="467">
        <f>TRUNC(I130*I131*I132,2)</f>
        <v>2278.17</v>
      </c>
    </row>
    <row r="134" spans="1:9" ht="20.100000000000001" customHeight="1" outlineLevel="2" x14ac:dyDescent="0.25">
      <c r="A134" s="434"/>
      <c r="B134" s="434"/>
      <c r="C134" s="434"/>
      <c r="D134" s="434"/>
      <c r="E134" s="435"/>
      <c r="F134" s="413"/>
      <c r="G134" s="413"/>
      <c r="H134" s="434"/>
      <c r="I134" s="918"/>
    </row>
    <row r="135" spans="1:9" ht="20.100000000000001" customHeight="1" outlineLevel="2" x14ac:dyDescent="0.25">
      <c r="A135" s="1145" t="s">
        <v>13327</v>
      </c>
      <c r="B135" s="1145"/>
      <c r="C135" s="1145"/>
      <c r="D135" s="1145"/>
      <c r="E135" s="1145"/>
      <c r="F135" s="1145"/>
      <c r="G135" s="1145"/>
      <c r="H135" s="469"/>
      <c r="I135" s="945"/>
    </row>
    <row r="136" spans="1:9" ht="20.100000000000001" customHeight="1" outlineLevel="2" x14ac:dyDescent="0.25">
      <c r="A136" s="921" t="s">
        <v>16</v>
      </c>
      <c r="B136" s="390" t="s">
        <v>8</v>
      </c>
      <c r="C136" s="391" t="s">
        <v>22</v>
      </c>
      <c r="D136" s="390" t="s">
        <v>9</v>
      </c>
      <c r="E136" s="426" t="s">
        <v>43605</v>
      </c>
      <c r="F136" s="392" t="s">
        <v>26073</v>
      </c>
      <c r="G136" s="392" t="s">
        <v>25985</v>
      </c>
      <c r="H136" s="392"/>
      <c r="I136" s="946"/>
    </row>
    <row r="137" spans="1:9" ht="20.100000000000001" customHeight="1" outlineLevel="2" x14ac:dyDescent="0.25">
      <c r="A137" s="895" t="s">
        <v>43642</v>
      </c>
      <c r="B137" s="886">
        <v>93571</v>
      </c>
      <c r="C137" s="443" t="s">
        <v>11</v>
      </c>
      <c r="D137" s="347" t="s">
        <v>56</v>
      </c>
      <c r="E137" s="424"/>
      <c r="F137" s="348">
        <v>0</v>
      </c>
      <c r="G137" s="348">
        <f>E137*F137</f>
        <v>0</v>
      </c>
      <c r="H137" s="348">
        <v>0</v>
      </c>
      <c r="I137" s="444"/>
    </row>
    <row r="138" spans="1:9" ht="20.100000000000001" customHeight="1" outlineLevel="2" x14ac:dyDescent="0.25">
      <c r="A138" s="895" t="s">
        <v>43643</v>
      </c>
      <c r="B138" s="886" t="s">
        <v>43509</v>
      </c>
      <c r="C138" s="443" t="s">
        <v>42991</v>
      </c>
      <c r="D138" s="924" t="s">
        <v>57</v>
      </c>
      <c r="E138" s="900">
        <v>8</v>
      </c>
      <c r="F138" s="444">
        <v>2</v>
      </c>
      <c r="G138" s="444">
        <f>ROUNDUP(E138*F138,0)</f>
        <v>16</v>
      </c>
      <c r="H138" s="444">
        <v>8</v>
      </c>
      <c r="I138" s="444"/>
    </row>
    <row r="139" spans="1:9" ht="20.100000000000001" customHeight="1" outlineLevel="2" x14ac:dyDescent="0.25">
      <c r="A139" s="895" t="s">
        <v>43644</v>
      </c>
      <c r="B139" s="885" t="s">
        <v>43509</v>
      </c>
      <c r="C139" s="443" t="s">
        <v>42991</v>
      </c>
      <c r="D139" s="898" t="s">
        <v>26013</v>
      </c>
      <c r="E139" s="424"/>
      <c r="F139" s="348">
        <v>0</v>
      </c>
      <c r="G139" s="348">
        <f>ROUNDUP(E139*F139,0)</f>
        <v>0</v>
      </c>
      <c r="H139" s="348">
        <v>0</v>
      </c>
      <c r="I139" s="444"/>
    </row>
    <row r="140" spans="1:9" ht="20.100000000000001" customHeight="1" outlineLevel="2" x14ac:dyDescent="0.25">
      <c r="A140" s="895" t="s">
        <v>43645</v>
      </c>
      <c r="B140" s="887" t="s">
        <v>43509</v>
      </c>
      <c r="C140" s="443" t="s">
        <v>42991</v>
      </c>
      <c r="D140" s="899" t="s">
        <v>26014</v>
      </c>
      <c r="E140" s="900"/>
      <c r="F140" s="444">
        <v>0</v>
      </c>
      <c r="G140" s="444">
        <f>ROUNDUP(E140*F140,0)</f>
        <v>0</v>
      </c>
      <c r="H140" s="444">
        <v>0</v>
      </c>
      <c r="I140" s="444"/>
    </row>
    <row r="141" spans="1:9" ht="20.100000000000001" customHeight="1" outlineLevel="2" x14ac:dyDescent="0.25">
      <c r="A141" s="895" t="s">
        <v>43646</v>
      </c>
      <c r="B141" s="887" t="s">
        <v>8275</v>
      </c>
      <c r="C141" s="443" t="s">
        <v>11</v>
      </c>
      <c r="D141" s="898" t="s">
        <v>43010</v>
      </c>
      <c r="E141" s="908">
        <v>8</v>
      </c>
      <c r="F141" s="909">
        <v>1</v>
      </c>
      <c r="G141" s="909">
        <f>ROUNDUP(E141*F141,0)</f>
        <v>8</v>
      </c>
      <c r="H141" s="909">
        <v>7</v>
      </c>
      <c r="I141" s="444"/>
    </row>
    <row r="142" spans="1:9" ht="20.100000000000001" customHeight="1" outlineLevel="1" x14ac:dyDescent="0.25"/>
    <row r="143" spans="1:9" ht="21.95" customHeight="1" outlineLevel="1" x14ac:dyDescent="0.25">
      <c r="A143" s="349" t="s">
        <v>43647</v>
      </c>
      <c r="B143" s="350"/>
      <c r="C143" s="351"/>
      <c r="D143" s="349" t="s">
        <v>43557</v>
      </c>
      <c r="E143" s="437"/>
      <c r="F143" s="353"/>
      <c r="G143" s="855"/>
      <c r="H143" s="352"/>
      <c r="I143" s="353">
        <f>I153</f>
        <v>3506.98</v>
      </c>
    </row>
    <row r="144" spans="1:9" ht="20.100000000000001" customHeight="1" outlineLevel="2" x14ac:dyDescent="0.25">
      <c r="A144" s="895" t="s">
        <v>43648</v>
      </c>
      <c r="B144" s="345">
        <v>93571</v>
      </c>
      <c r="C144" s="346" t="s">
        <v>11</v>
      </c>
      <c r="D144" s="347" t="s">
        <v>56</v>
      </c>
      <c r="E144" s="424" t="s">
        <v>7</v>
      </c>
      <c r="F144" s="348">
        <f t="shared" ref="F144:F149" si="1">G157</f>
        <v>0</v>
      </c>
      <c r="G144" s="348">
        <v>105.75</v>
      </c>
      <c r="H144" s="348"/>
      <c r="I144" s="348">
        <f t="shared" ref="I144:I149" si="2">TRUNC(F144*G144,2)</f>
        <v>0</v>
      </c>
    </row>
    <row r="145" spans="1:9" ht="20.100000000000001" customHeight="1" outlineLevel="2" x14ac:dyDescent="0.25">
      <c r="A145" s="895" t="s">
        <v>43649</v>
      </c>
      <c r="B145" s="886" t="s">
        <v>43509</v>
      </c>
      <c r="C145" s="331" t="s">
        <v>42991</v>
      </c>
      <c r="D145" s="924" t="s">
        <v>57</v>
      </c>
      <c r="E145" s="423" t="s">
        <v>7</v>
      </c>
      <c r="F145" s="444">
        <f t="shared" si="1"/>
        <v>8</v>
      </c>
      <c r="G145" s="444">
        <v>105.75</v>
      </c>
      <c r="H145" s="468"/>
      <c r="I145" s="468">
        <f t="shared" si="2"/>
        <v>846</v>
      </c>
    </row>
    <row r="146" spans="1:9" ht="20.100000000000001" customHeight="1" outlineLevel="2" x14ac:dyDescent="0.25">
      <c r="A146" s="895" t="s">
        <v>43650</v>
      </c>
      <c r="B146" s="903" t="s">
        <v>43509</v>
      </c>
      <c r="C146" s="346" t="s">
        <v>42991</v>
      </c>
      <c r="D146" s="898" t="s">
        <v>26013</v>
      </c>
      <c r="E146" s="424" t="s">
        <v>7</v>
      </c>
      <c r="F146" s="348">
        <f t="shared" si="1"/>
        <v>8</v>
      </c>
      <c r="G146" s="348">
        <v>105.75</v>
      </c>
      <c r="H146" s="348"/>
      <c r="I146" s="348">
        <f t="shared" si="2"/>
        <v>846</v>
      </c>
    </row>
    <row r="147" spans="1:9" ht="20.100000000000001" customHeight="1" outlineLevel="2" x14ac:dyDescent="0.25">
      <c r="A147" s="895" t="s">
        <v>43651</v>
      </c>
      <c r="B147" s="887" t="s">
        <v>43509</v>
      </c>
      <c r="C147" s="331" t="s">
        <v>42991</v>
      </c>
      <c r="D147" s="899" t="s">
        <v>26014</v>
      </c>
      <c r="E147" s="423" t="s">
        <v>7</v>
      </c>
      <c r="F147" s="444">
        <f t="shared" si="1"/>
        <v>8</v>
      </c>
      <c r="G147" s="444">
        <v>105.75</v>
      </c>
      <c r="H147" s="468"/>
      <c r="I147" s="468">
        <f t="shared" si="2"/>
        <v>846</v>
      </c>
    </row>
    <row r="148" spans="1:9" ht="20.100000000000001" customHeight="1" outlineLevel="2" x14ac:dyDescent="0.25">
      <c r="A148" s="895" t="s">
        <v>43652</v>
      </c>
      <c r="B148" s="903" t="s">
        <v>8275</v>
      </c>
      <c r="C148" s="346" t="s">
        <v>11</v>
      </c>
      <c r="D148" s="898" t="s">
        <v>43010</v>
      </c>
      <c r="E148" s="424" t="s">
        <v>7</v>
      </c>
      <c r="F148" s="348">
        <f t="shared" si="1"/>
        <v>0</v>
      </c>
      <c r="G148" s="348">
        <v>24.407363636363637</v>
      </c>
      <c r="H148" s="348"/>
      <c r="I148" s="348">
        <f t="shared" si="2"/>
        <v>0</v>
      </c>
    </row>
    <row r="149" spans="1:9" ht="20.100000000000001" customHeight="1" outlineLevel="2" x14ac:dyDescent="0.25">
      <c r="A149" s="895" t="s">
        <v>43653</v>
      </c>
      <c r="B149" s="949" t="s">
        <v>26019</v>
      </c>
      <c r="C149" s="443" t="s">
        <v>25991</v>
      </c>
      <c r="D149" s="899" t="s">
        <v>26022</v>
      </c>
      <c r="E149" s="900" t="s">
        <v>7</v>
      </c>
      <c r="F149" s="444">
        <f t="shared" si="1"/>
        <v>16</v>
      </c>
      <c r="G149" s="444">
        <v>22.95</v>
      </c>
      <c r="H149" s="444"/>
      <c r="I149" s="444">
        <f t="shared" si="2"/>
        <v>367.2</v>
      </c>
    </row>
    <row r="150" spans="1:9" ht="20.100000000000001" customHeight="1" outlineLevel="2" x14ac:dyDescent="0.25">
      <c r="A150" s="1132" t="s">
        <v>25984</v>
      </c>
      <c r="B150" s="1132"/>
      <c r="C150" s="1132"/>
      <c r="D150" s="1132"/>
      <c r="E150" s="1132"/>
      <c r="F150" s="1132"/>
      <c r="G150" s="1132"/>
      <c r="H150" s="465"/>
      <c r="I150" s="467">
        <f>SUM(I144:I149)</f>
        <v>2905.2</v>
      </c>
    </row>
    <row r="151" spans="1:9" ht="20.100000000000001" customHeight="1" outlineLevel="2" x14ac:dyDescent="0.25">
      <c r="A151" s="1133" t="s">
        <v>25989</v>
      </c>
      <c r="B151" s="1133"/>
      <c r="C151" s="1133"/>
      <c r="D151" s="1133"/>
      <c r="E151" s="1133"/>
      <c r="F151" s="1133"/>
      <c r="G151" s="1133"/>
      <c r="H151" s="466"/>
      <c r="I151" s="389">
        <f>1+0.1</f>
        <v>1.1000000000000001</v>
      </c>
    </row>
    <row r="152" spans="1:9" ht="20.100000000000001" customHeight="1" outlineLevel="2" x14ac:dyDescent="0.25">
      <c r="A152" s="1134" t="s">
        <v>16398</v>
      </c>
      <c r="B152" s="1134"/>
      <c r="C152" s="1134"/>
      <c r="D152" s="1134"/>
      <c r="E152" s="1134"/>
      <c r="F152" s="1134"/>
      <c r="G152" s="1134"/>
      <c r="H152" s="468"/>
      <c r="I152" s="389">
        <f>1+0.0974</f>
        <v>1.0973999999999999</v>
      </c>
    </row>
    <row r="153" spans="1:9" ht="20.100000000000001" customHeight="1" outlineLevel="2" x14ac:dyDescent="0.25">
      <c r="A153" s="1144" t="s">
        <v>25986</v>
      </c>
      <c r="B153" s="1144"/>
      <c r="C153" s="1144"/>
      <c r="D153" s="1144"/>
      <c r="E153" s="1144"/>
      <c r="F153" s="1144"/>
      <c r="G153" s="1144"/>
      <c r="H153" s="467"/>
      <c r="I153" s="467">
        <f>TRUNC(I150*I151*I152,2)</f>
        <v>3506.98</v>
      </c>
    </row>
    <row r="154" spans="1:9" ht="20.100000000000001" customHeight="1" outlineLevel="2" x14ac:dyDescent="0.25">
      <c r="A154" s="916"/>
      <c r="B154" s="916"/>
      <c r="C154" s="916"/>
      <c r="D154" s="916"/>
      <c r="E154" s="917"/>
      <c r="F154" s="354"/>
      <c r="G154" s="354"/>
      <c r="H154" s="916"/>
      <c r="I154" s="918"/>
    </row>
    <row r="155" spans="1:9" ht="20.100000000000001" customHeight="1" outlineLevel="2" x14ac:dyDescent="0.25">
      <c r="A155" s="1151" t="s">
        <v>13327</v>
      </c>
      <c r="B155" s="1151"/>
      <c r="C155" s="1151"/>
      <c r="D155" s="1151"/>
      <c r="E155" s="1151"/>
      <c r="F155" s="1151"/>
      <c r="G155" s="1151"/>
      <c r="H155" s="919"/>
      <c r="I155" s="945"/>
    </row>
    <row r="156" spans="1:9" ht="20.100000000000001" customHeight="1" outlineLevel="2" x14ac:dyDescent="0.25">
      <c r="A156" s="921" t="s">
        <v>16</v>
      </c>
      <c r="B156" s="390" t="s">
        <v>8</v>
      </c>
      <c r="C156" s="391" t="s">
        <v>22</v>
      </c>
      <c r="D156" s="390" t="s">
        <v>9</v>
      </c>
      <c r="E156" s="426" t="s">
        <v>72</v>
      </c>
      <c r="F156" s="392" t="s">
        <v>158</v>
      </c>
      <c r="G156" s="392" t="s">
        <v>25985</v>
      </c>
      <c r="H156" s="392"/>
      <c r="I156" s="946"/>
    </row>
    <row r="157" spans="1:9" ht="20.100000000000001" customHeight="1" outlineLevel="2" x14ac:dyDescent="0.25">
      <c r="A157" s="895" t="s">
        <v>43648</v>
      </c>
      <c r="B157" s="345">
        <v>93571</v>
      </c>
      <c r="C157" s="346" t="s">
        <v>11</v>
      </c>
      <c r="D157" s="347" t="s">
        <v>56</v>
      </c>
      <c r="E157" s="424"/>
      <c r="F157" s="348"/>
      <c r="G157" s="348">
        <v>0</v>
      </c>
      <c r="H157" s="348">
        <v>0</v>
      </c>
      <c r="I157" s="444"/>
    </row>
    <row r="158" spans="1:9" ht="20.100000000000001" customHeight="1" outlineLevel="2" x14ac:dyDescent="0.25">
      <c r="A158" s="895" t="s">
        <v>43649</v>
      </c>
      <c r="B158" s="886" t="s">
        <v>43509</v>
      </c>
      <c r="C158" s="443" t="s">
        <v>42991</v>
      </c>
      <c r="D158" s="924" t="s">
        <v>57</v>
      </c>
      <c r="E158" s="900">
        <v>8</v>
      </c>
      <c r="F158" s="444">
        <v>1</v>
      </c>
      <c r="G158" s="444">
        <v>8</v>
      </c>
      <c r="H158" s="444">
        <v>8</v>
      </c>
      <c r="I158" s="444"/>
    </row>
    <row r="159" spans="1:9" ht="20.100000000000001" customHeight="1" outlineLevel="2" x14ac:dyDescent="0.25">
      <c r="A159" s="895" t="s">
        <v>43650</v>
      </c>
      <c r="B159" s="897" t="s">
        <v>43509</v>
      </c>
      <c r="C159" s="346" t="s">
        <v>42991</v>
      </c>
      <c r="D159" s="898" t="s">
        <v>26013</v>
      </c>
      <c r="E159" s="424">
        <v>8</v>
      </c>
      <c r="F159" s="348">
        <v>1</v>
      </c>
      <c r="G159" s="348">
        <v>8</v>
      </c>
      <c r="H159" s="348">
        <v>8</v>
      </c>
      <c r="I159" s="444"/>
    </row>
    <row r="160" spans="1:9" ht="20.100000000000001" customHeight="1" outlineLevel="2" x14ac:dyDescent="0.25">
      <c r="A160" s="895" t="s">
        <v>43651</v>
      </c>
      <c r="B160" s="887" t="s">
        <v>43509</v>
      </c>
      <c r="C160" s="443" t="s">
        <v>42991</v>
      </c>
      <c r="D160" s="899" t="s">
        <v>26014</v>
      </c>
      <c r="E160" s="900">
        <v>8</v>
      </c>
      <c r="F160" s="444">
        <v>1</v>
      </c>
      <c r="G160" s="444">
        <v>8</v>
      </c>
      <c r="H160" s="444">
        <v>8</v>
      </c>
      <c r="I160" s="444"/>
    </row>
    <row r="161" spans="1:9" ht="20.100000000000001" customHeight="1" outlineLevel="2" x14ac:dyDescent="0.25">
      <c r="A161" s="895" t="s">
        <v>43652</v>
      </c>
      <c r="B161" s="903" t="s">
        <v>8275</v>
      </c>
      <c r="C161" s="346" t="s">
        <v>11</v>
      </c>
      <c r="D161" s="898" t="s">
        <v>43010</v>
      </c>
      <c r="E161" s="424"/>
      <c r="F161" s="348"/>
      <c r="G161" s="348">
        <v>0</v>
      </c>
      <c r="H161" s="348">
        <v>0</v>
      </c>
      <c r="I161" s="444"/>
    </row>
    <row r="162" spans="1:9" ht="20.100000000000001" customHeight="1" outlineLevel="2" x14ac:dyDescent="0.25">
      <c r="A162" s="895" t="s">
        <v>43653</v>
      </c>
      <c r="B162" s="949" t="s">
        <v>26019</v>
      </c>
      <c r="C162" s="443" t="s">
        <v>25991</v>
      </c>
      <c r="D162" s="899" t="s">
        <v>26022</v>
      </c>
      <c r="E162" s="900">
        <v>8</v>
      </c>
      <c r="F162" s="444">
        <v>2</v>
      </c>
      <c r="G162" s="444">
        <v>16</v>
      </c>
      <c r="H162" s="444">
        <v>16</v>
      </c>
      <c r="I162" s="539"/>
    </row>
    <row r="163" spans="1:9" ht="19.5" customHeight="1" outlineLevel="1" x14ac:dyDescent="0.25"/>
    <row r="164" spans="1:9" ht="24.95" customHeight="1" x14ac:dyDescent="0.25">
      <c r="A164" s="394" t="s">
        <v>43570</v>
      </c>
      <c r="B164" s="395"/>
      <c r="C164" s="394"/>
      <c r="D164" s="396" t="s">
        <v>43560</v>
      </c>
      <c r="E164" s="421"/>
      <c r="F164" s="397"/>
      <c r="G164" s="397"/>
      <c r="H164" s="397"/>
      <c r="I164" s="690">
        <f>I175</f>
        <v>13671.58</v>
      </c>
    </row>
    <row r="165" spans="1:9" ht="21.95" customHeight="1" outlineLevel="1" x14ac:dyDescent="0.25">
      <c r="A165" s="152" t="s">
        <v>43582</v>
      </c>
      <c r="B165" s="150"/>
      <c r="C165" s="151"/>
      <c r="D165" s="152" t="s">
        <v>25987</v>
      </c>
      <c r="E165" s="422"/>
      <c r="F165" s="337"/>
      <c r="G165" s="337"/>
      <c r="H165" s="337"/>
      <c r="I165" s="384"/>
    </row>
    <row r="166" spans="1:9" ht="20.100000000000001" customHeight="1" outlineLevel="1" x14ac:dyDescent="0.25">
      <c r="A166" s="901" t="s">
        <v>43654</v>
      </c>
      <c r="B166" s="345">
        <v>93571</v>
      </c>
      <c r="C166" s="346" t="s">
        <v>11</v>
      </c>
      <c r="D166" s="347" t="s">
        <v>56</v>
      </c>
      <c r="E166" s="424" t="s">
        <v>7</v>
      </c>
      <c r="F166" s="348">
        <f>G179</f>
        <v>0</v>
      </c>
      <c r="G166" s="348">
        <v>105.75</v>
      </c>
      <c r="H166" s="348"/>
      <c r="I166" s="348">
        <f t="shared" ref="I166:I171" si="3">TRUNC(F166*G166,2)</f>
        <v>0</v>
      </c>
    </row>
    <row r="167" spans="1:9" ht="20.100000000000001" customHeight="1" outlineLevel="1" x14ac:dyDescent="0.25">
      <c r="A167" s="901" t="s">
        <v>43655</v>
      </c>
      <c r="B167" s="330" t="s">
        <v>43509</v>
      </c>
      <c r="C167" s="331" t="s">
        <v>42991</v>
      </c>
      <c r="D167" s="332" t="s">
        <v>57</v>
      </c>
      <c r="E167" s="423" t="s">
        <v>7</v>
      </c>
      <c r="F167" s="444">
        <f t="shared" ref="F167:F171" si="4">G180</f>
        <v>88</v>
      </c>
      <c r="G167" s="444">
        <v>105.75</v>
      </c>
      <c r="H167" s="468"/>
      <c r="I167" s="468">
        <f t="shared" si="3"/>
        <v>9306</v>
      </c>
    </row>
    <row r="168" spans="1:9" ht="20.100000000000001" customHeight="1" outlineLevel="1" x14ac:dyDescent="0.25">
      <c r="A168" s="901" t="s">
        <v>43656</v>
      </c>
      <c r="B168" s="903" t="s">
        <v>43509</v>
      </c>
      <c r="C168" s="346" t="s">
        <v>42991</v>
      </c>
      <c r="D168" s="898" t="s">
        <v>26013</v>
      </c>
      <c r="E168" s="424" t="s">
        <v>7</v>
      </c>
      <c r="F168" s="348">
        <f t="shared" si="4"/>
        <v>0</v>
      </c>
      <c r="G168" s="348">
        <v>105.75</v>
      </c>
      <c r="H168" s="348"/>
      <c r="I168" s="348">
        <f t="shared" si="3"/>
        <v>0</v>
      </c>
    </row>
    <row r="169" spans="1:9" ht="20.100000000000001" customHeight="1" outlineLevel="1" x14ac:dyDescent="0.25">
      <c r="A169" s="901" t="s">
        <v>43657</v>
      </c>
      <c r="B169" s="333" t="s">
        <v>43509</v>
      </c>
      <c r="C169" s="331" t="s">
        <v>42991</v>
      </c>
      <c r="D169" s="334" t="s">
        <v>26014</v>
      </c>
      <c r="E169" s="423" t="s">
        <v>7</v>
      </c>
      <c r="F169" s="444">
        <f t="shared" si="4"/>
        <v>0</v>
      </c>
      <c r="G169" s="444">
        <v>105.75</v>
      </c>
      <c r="H169" s="468"/>
      <c r="I169" s="468">
        <f t="shared" si="3"/>
        <v>0</v>
      </c>
    </row>
    <row r="170" spans="1:9" ht="20.100000000000001" customHeight="1" outlineLevel="1" x14ac:dyDescent="0.25">
      <c r="A170" s="901" t="s">
        <v>43658</v>
      </c>
      <c r="B170" s="903" t="s">
        <v>8275</v>
      </c>
      <c r="C170" s="346" t="s">
        <v>11</v>
      </c>
      <c r="D170" s="898" t="s">
        <v>43010</v>
      </c>
      <c r="E170" s="424" t="s">
        <v>7</v>
      </c>
      <c r="F170" s="348">
        <f t="shared" si="4"/>
        <v>0</v>
      </c>
      <c r="G170" s="348">
        <v>24.407363636363637</v>
      </c>
      <c r="H170" s="348"/>
      <c r="I170" s="348">
        <f t="shared" si="3"/>
        <v>0</v>
      </c>
    </row>
    <row r="171" spans="1:9" ht="20.100000000000001" customHeight="1" outlineLevel="1" x14ac:dyDescent="0.25">
      <c r="A171" s="901" t="s">
        <v>43659</v>
      </c>
      <c r="B171" s="887" t="s">
        <v>26019</v>
      </c>
      <c r="C171" s="443" t="s">
        <v>25991</v>
      </c>
      <c r="D171" s="899" t="s">
        <v>26022</v>
      </c>
      <c r="E171" s="900" t="s">
        <v>7</v>
      </c>
      <c r="F171" s="444">
        <f t="shared" si="4"/>
        <v>88</v>
      </c>
      <c r="G171" s="444">
        <v>22.95</v>
      </c>
      <c r="H171" s="444"/>
      <c r="I171" s="444">
        <f t="shared" si="3"/>
        <v>2019.6</v>
      </c>
    </row>
    <row r="172" spans="1:9" ht="20.100000000000001" customHeight="1" outlineLevel="1" x14ac:dyDescent="0.25">
      <c r="A172" s="1132" t="s">
        <v>25984</v>
      </c>
      <c r="B172" s="1132"/>
      <c r="C172" s="1132"/>
      <c r="D172" s="1132"/>
      <c r="E172" s="1132"/>
      <c r="F172" s="1132"/>
      <c r="G172" s="1132"/>
      <c r="H172" s="465"/>
      <c r="I172" s="467">
        <f>SUM(I166:I171)</f>
        <v>11325.6</v>
      </c>
    </row>
    <row r="173" spans="1:9" ht="20.100000000000001" customHeight="1" outlineLevel="1" x14ac:dyDescent="0.25">
      <c r="A173" s="1133" t="s">
        <v>25989</v>
      </c>
      <c r="B173" s="1133"/>
      <c r="C173" s="1133"/>
      <c r="D173" s="1133"/>
      <c r="E173" s="1133"/>
      <c r="F173" s="1133"/>
      <c r="G173" s="1133"/>
      <c r="H173" s="466"/>
      <c r="I173" s="389">
        <f>1+0.1</f>
        <v>1.1000000000000001</v>
      </c>
    </row>
    <row r="174" spans="1:9" ht="20.100000000000001" customHeight="1" outlineLevel="1" x14ac:dyDescent="0.25">
      <c r="A174" s="1134" t="s">
        <v>16398</v>
      </c>
      <c r="B174" s="1134"/>
      <c r="C174" s="1134"/>
      <c r="D174" s="1134"/>
      <c r="E174" s="1134"/>
      <c r="F174" s="1134"/>
      <c r="G174" s="1134"/>
      <c r="H174" s="468"/>
      <c r="I174" s="389">
        <f>1+0.0974</f>
        <v>1.0973999999999999</v>
      </c>
    </row>
    <row r="175" spans="1:9" ht="20.100000000000001" customHeight="1" outlineLevel="1" x14ac:dyDescent="0.25">
      <c r="A175" s="1135" t="s">
        <v>25986</v>
      </c>
      <c r="B175" s="1135"/>
      <c r="C175" s="1135"/>
      <c r="D175" s="1135"/>
      <c r="E175" s="1135"/>
      <c r="F175" s="1135"/>
      <c r="G175" s="1135"/>
      <c r="H175" s="674"/>
      <c r="I175" s="674">
        <f>TRUNC(I172*I173*I174,2)</f>
        <v>13671.58</v>
      </c>
    </row>
    <row r="176" spans="1:9" ht="20.100000000000001" customHeight="1" outlineLevel="2" x14ac:dyDescent="0.25">
      <c r="A176" s="354"/>
      <c r="B176" s="354"/>
      <c r="C176" s="354"/>
      <c r="D176" s="354"/>
      <c r="E176" s="423"/>
      <c r="F176" s="354"/>
      <c r="G176" s="354"/>
      <c r="H176" s="354"/>
      <c r="I176" s="468"/>
    </row>
    <row r="177" spans="1:9" ht="20.100000000000001" customHeight="1" outlineLevel="2" x14ac:dyDescent="0.25">
      <c r="A177" s="1154" t="s">
        <v>13327</v>
      </c>
      <c r="B177" s="1154"/>
      <c r="C177" s="1154"/>
      <c r="D177" s="1154"/>
      <c r="E177" s="1154"/>
      <c r="F177" s="1154"/>
      <c r="G177" s="1154"/>
      <c r="H177" s="951"/>
      <c r="I177" s="945"/>
    </row>
    <row r="178" spans="1:9" ht="20.100000000000001" customHeight="1" outlineLevel="2" x14ac:dyDescent="0.25">
      <c r="A178" s="921" t="s">
        <v>16</v>
      </c>
      <c r="B178" s="390" t="s">
        <v>8</v>
      </c>
      <c r="C178" s="391" t="s">
        <v>22</v>
      </c>
      <c r="D178" s="390" t="s">
        <v>9</v>
      </c>
      <c r="E178" s="426" t="s">
        <v>72</v>
      </c>
      <c r="F178" s="392" t="s">
        <v>158</v>
      </c>
      <c r="G178" s="392" t="s">
        <v>25985</v>
      </c>
      <c r="H178" s="344"/>
      <c r="I178" s="962"/>
    </row>
    <row r="179" spans="1:9" ht="20.100000000000001" customHeight="1" outlineLevel="2" x14ac:dyDescent="0.25">
      <c r="A179" s="901" t="s">
        <v>43654</v>
      </c>
      <c r="B179" s="345">
        <v>93571</v>
      </c>
      <c r="C179" s="346" t="s">
        <v>11</v>
      </c>
      <c r="D179" s="347" t="s">
        <v>56</v>
      </c>
      <c r="E179" s="424"/>
      <c r="F179" s="348"/>
      <c r="G179" s="348">
        <f t="shared" ref="G179:G184" si="5">ROUNDUP(E179*F179,0)</f>
        <v>0</v>
      </c>
      <c r="H179" s="348">
        <v>0</v>
      </c>
      <c r="I179" s="956"/>
    </row>
    <row r="180" spans="1:9" ht="20.100000000000001" customHeight="1" outlineLevel="2" x14ac:dyDescent="0.25">
      <c r="A180" s="901" t="s">
        <v>43655</v>
      </c>
      <c r="B180" s="886" t="s">
        <v>43509</v>
      </c>
      <c r="C180" s="443" t="s">
        <v>42991</v>
      </c>
      <c r="D180" s="924" t="s">
        <v>57</v>
      </c>
      <c r="E180" s="900">
        <v>8</v>
      </c>
      <c r="F180" s="444">
        <v>11</v>
      </c>
      <c r="G180" s="444">
        <f t="shared" si="5"/>
        <v>88</v>
      </c>
      <c r="H180" s="444">
        <v>88</v>
      </c>
      <c r="I180" s="956"/>
    </row>
    <row r="181" spans="1:9" ht="20.100000000000001" customHeight="1" outlineLevel="2" x14ac:dyDescent="0.25">
      <c r="A181" s="901" t="s">
        <v>43656</v>
      </c>
      <c r="B181" s="903" t="s">
        <v>43509</v>
      </c>
      <c r="C181" s="346" t="s">
        <v>42991</v>
      </c>
      <c r="D181" s="898" t="s">
        <v>26013</v>
      </c>
      <c r="E181" s="424"/>
      <c r="F181" s="348"/>
      <c r="G181" s="348">
        <f t="shared" si="5"/>
        <v>0</v>
      </c>
      <c r="H181" s="348">
        <v>0</v>
      </c>
      <c r="I181" s="956"/>
    </row>
    <row r="182" spans="1:9" ht="20.100000000000001" customHeight="1" outlineLevel="2" x14ac:dyDescent="0.25">
      <c r="A182" s="901" t="s">
        <v>43657</v>
      </c>
      <c r="B182" s="887" t="s">
        <v>43509</v>
      </c>
      <c r="C182" s="443" t="s">
        <v>42991</v>
      </c>
      <c r="D182" s="899" t="s">
        <v>26014</v>
      </c>
      <c r="E182" s="900"/>
      <c r="F182" s="444"/>
      <c r="G182" s="444">
        <f t="shared" si="5"/>
        <v>0</v>
      </c>
      <c r="H182" s="444">
        <v>0</v>
      </c>
      <c r="I182" s="956"/>
    </row>
    <row r="183" spans="1:9" ht="20.100000000000001" customHeight="1" outlineLevel="2" x14ac:dyDescent="0.25">
      <c r="A183" s="901" t="s">
        <v>43658</v>
      </c>
      <c r="B183" s="903" t="s">
        <v>8275</v>
      </c>
      <c r="C183" s="346" t="s">
        <v>11</v>
      </c>
      <c r="D183" s="898" t="s">
        <v>43010</v>
      </c>
      <c r="E183" s="424"/>
      <c r="F183" s="348"/>
      <c r="G183" s="348">
        <f t="shared" si="5"/>
        <v>0</v>
      </c>
      <c r="H183" s="348">
        <v>0</v>
      </c>
      <c r="I183" s="956"/>
    </row>
    <row r="184" spans="1:9" ht="20.100000000000001" customHeight="1" outlineLevel="2" x14ac:dyDescent="0.25">
      <c r="A184" s="901" t="s">
        <v>43659</v>
      </c>
      <c r="B184" s="887" t="s">
        <v>26019</v>
      </c>
      <c r="C184" s="443" t="s">
        <v>25991</v>
      </c>
      <c r="D184" s="899" t="s">
        <v>26022</v>
      </c>
      <c r="E184" s="900">
        <v>8</v>
      </c>
      <c r="F184" s="444">
        <v>11</v>
      </c>
      <c r="G184" s="444">
        <f t="shared" si="5"/>
        <v>88</v>
      </c>
      <c r="H184" s="444">
        <v>88</v>
      </c>
      <c r="I184" s="963"/>
    </row>
    <row r="185" spans="1:9" ht="18" customHeight="1" outlineLevel="1" x14ac:dyDescent="0.25"/>
    <row r="187" spans="1:9" ht="33.75" customHeight="1" x14ac:dyDescent="0.25">
      <c r="A187" s="394" t="s">
        <v>43571</v>
      </c>
      <c r="B187" s="395"/>
      <c r="C187" s="394"/>
      <c r="D187" s="974" t="s">
        <v>43563</v>
      </c>
      <c r="E187" s="421"/>
      <c r="F187" s="397"/>
      <c r="G187" s="397"/>
      <c r="H187" s="397"/>
      <c r="I187" s="690">
        <f>I198</f>
        <v>5695.45</v>
      </c>
    </row>
    <row r="188" spans="1:9" ht="19.5" customHeight="1" x14ac:dyDescent="0.25">
      <c r="A188" s="152" t="s">
        <v>43660</v>
      </c>
      <c r="B188" s="150"/>
      <c r="C188" s="151"/>
      <c r="D188" s="152" t="s">
        <v>25987</v>
      </c>
      <c r="E188" s="422"/>
      <c r="F188" s="337"/>
      <c r="G188" s="337"/>
      <c r="H188" s="337"/>
      <c r="I188" s="384"/>
    </row>
    <row r="189" spans="1:9" ht="19.5" customHeight="1" x14ac:dyDescent="0.25">
      <c r="A189" s="901" t="s">
        <v>43661</v>
      </c>
      <c r="B189" s="345">
        <v>93571</v>
      </c>
      <c r="C189" s="346" t="s">
        <v>11</v>
      </c>
      <c r="D189" s="347" t="s">
        <v>56</v>
      </c>
      <c r="E189" s="424" t="s">
        <v>7</v>
      </c>
      <c r="F189" s="348">
        <f>F201</f>
        <v>0</v>
      </c>
      <c r="G189" s="348">
        <v>105.75</v>
      </c>
      <c r="H189" s="348"/>
      <c r="I189" s="348">
        <f t="shared" ref="I189:I194" si="6">TRUNC(F189*G189,2)</f>
        <v>0</v>
      </c>
    </row>
    <row r="190" spans="1:9" ht="19.5" customHeight="1" x14ac:dyDescent="0.25">
      <c r="A190" s="901" t="s">
        <v>43662</v>
      </c>
      <c r="B190" s="330" t="s">
        <v>43509</v>
      </c>
      <c r="C190" s="331" t="s">
        <v>42991</v>
      </c>
      <c r="D190" s="332" t="s">
        <v>57</v>
      </c>
      <c r="E190" s="423" t="s">
        <v>7</v>
      </c>
      <c r="F190" s="444">
        <f t="shared" ref="F190:F193" si="7">F202</f>
        <v>40</v>
      </c>
      <c r="G190" s="444">
        <v>105.75</v>
      </c>
      <c r="H190" s="468"/>
      <c r="I190" s="468">
        <f t="shared" si="6"/>
        <v>4230</v>
      </c>
    </row>
    <row r="191" spans="1:9" ht="19.5" customHeight="1" x14ac:dyDescent="0.25">
      <c r="A191" s="901" t="s">
        <v>43663</v>
      </c>
      <c r="B191" s="903" t="s">
        <v>43509</v>
      </c>
      <c r="C191" s="346" t="s">
        <v>42991</v>
      </c>
      <c r="D191" s="898" t="s">
        <v>26013</v>
      </c>
      <c r="E191" s="424" t="s">
        <v>7</v>
      </c>
      <c r="F191" s="348">
        <f t="shared" si="7"/>
        <v>0</v>
      </c>
      <c r="G191" s="348">
        <v>105.75</v>
      </c>
      <c r="H191" s="348"/>
      <c r="I191" s="348">
        <f t="shared" si="6"/>
        <v>0</v>
      </c>
    </row>
    <row r="192" spans="1:9" ht="19.5" customHeight="1" x14ac:dyDescent="0.25">
      <c r="A192" s="901" t="s">
        <v>43664</v>
      </c>
      <c r="B192" s="333" t="s">
        <v>43509</v>
      </c>
      <c r="C192" s="331" t="s">
        <v>42991</v>
      </c>
      <c r="D192" s="334" t="s">
        <v>26014</v>
      </c>
      <c r="E192" s="423" t="s">
        <v>7</v>
      </c>
      <c r="F192" s="444">
        <f t="shared" si="7"/>
        <v>0</v>
      </c>
      <c r="G192" s="444">
        <v>105.75</v>
      </c>
      <c r="H192" s="468"/>
      <c r="I192" s="468">
        <f t="shared" si="6"/>
        <v>0</v>
      </c>
    </row>
    <row r="193" spans="1:9" ht="19.5" customHeight="1" x14ac:dyDescent="0.25">
      <c r="A193" s="901" t="s">
        <v>43665</v>
      </c>
      <c r="B193" s="903" t="s">
        <v>8275</v>
      </c>
      <c r="C193" s="346" t="s">
        <v>11</v>
      </c>
      <c r="D193" s="898" t="s">
        <v>43010</v>
      </c>
      <c r="E193" s="424" t="s">
        <v>7</v>
      </c>
      <c r="F193" s="348">
        <f t="shared" si="7"/>
        <v>20</v>
      </c>
      <c r="G193" s="348">
        <v>24.407363636363637</v>
      </c>
      <c r="H193" s="348"/>
      <c r="I193" s="348">
        <f t="shared" si="6"/>
        <v>488.14</v>
      </c>
    </row>
    <row r="194" spans="1:9" ht="19.5" customHeight="1" x14ac:dyDescent="0.25">
      <c r="A194" s="901" t="s">
        <v>43666</v>
      </c>
      <c r="B194" s="887" t="s">
        <v>26019</v>
      </c>
      <c r="C194" s="443" t="s">
        <v>25991</v>
      </c>
      <c r="D194" s="899" t="s">
        <v>26022</v>
      </c>
      <c r="E194" s="900" t="s">
        <v>7</v>
      </c>
      <c r="F194" s="348"/>
      <c r="G194" s="444">
        <v>22.95</v>
      </c>
      <c r="H194" s="444"/>
      <c r="I194" s="444">
        <f t="shared" si="6"/>
        <v>0</v>
      </c>
    </row>
    <row r="195" spans="1:9" ht="19.5" customHeight="1" x14ac:dyDescent="0.25">
      <c r="A195" s="1132" t="s">
        <v>25984</v>
      </c>
      <c r="B195" s="1132"/>
      <c r="C195" s="1132"/>
      <c r="D195" s="1132"/>
      <c r="E195" s="1132"/>
      <c r="F195" s="1132"/>
      <c r="G195" s="1132"/>
      <c r="H195" s="465"/>
      <c r="I195" s="467">
        <f>SUM(I189:I194)</f>
        <v>4718.1400000000003</v>
      </c>
    </row>
    <row r="196" spans="1:9" ht="19.5" customHeight="1" x14ac:dyDescent="0.25">
      <c r="A196" s="1133" t="s">
        <v>25989</v>
      </c>
      <c r="B196" s="1133"/>
      <c r="C196" s="1133"/>
      <c r="D196" s="1133"/>
      <c r="E196" s="1133"/>
      <c r="F196" s="1133"/>
      <c r="G196" s="1133"/>
      <c r="H196" s="466"/>
      <c r="I196" s="389">
        <f>1+0.1</f>
        <v>1.1000000000000001</v>
      </c>
    </row>
    <row r="197" spans="1:9" ht="19.5" customHeight="1" x14ac:dyDescent="0.25">
      <c r="A197" s="1134" t="s">
        <v>16398</v>
      </c>
      <c r="B197" s="1134"/>
      <c r="C197" s="1134"/>
      <c r="D197" s="1134"/>
      <c r="E197" s="1134"/>
      <c r="F197" s="1134"/>
      <c r="G197" s="1134"/>
      <c r="H197" s="468"/>
      <c r="I197" s="389">
        <f>1+0.0974</f>
        <v>1.0973999999999999</v>
      </c>
    </row>
    <row r="198" spans="1:9" ht="19.5" customHeight="1" x14ac:dyDescent="0.25">
      <c r="A198" s="1135" t="s">
        <v>25986</v>
      </c>
      <c r="B198" s="1135"/>
      <c r="C198" s="1135"/>
      <c r="D198" s="1135"/>
      <c r="E198" s="1135"/>
      <c r="F198" s="1135"/>
      <c r="G198" s="1135"/>
      <c r="H198" s="674"/>
      <c r="I198" s="674">
        <f>TRUNC(I195*I196*I197,2)</f>
        <v>5695.45</v>
      </c>
    </row>
    <row r="199" spans="1:9" ht="19.5" customHeight="1" x14ac:dyDescent="0.25"/>
    <row r="200" spans="1:9" ht="19.5" customHeight="1" x14ac:dyDescent="0.25">
      <c r="A200" s="349" t="s">
        <v>43667</v>
      </c>
      <c r="B200" s="350"/>
      <c r="C200" s="351"/>
      <c r="D200" s="349" t="s">
        <v>43564</v>
      </c>
      <c r="E200" s="437"/>
      <c r="F200" s="353">
        <v>1</v>
      </c>
      <c r="G200" s="855" t="s">
        <v>43551</v>
      </c>
      <c r="H200" s="352"/>
      <c r="I200" s="353">
        <f>I209</f>
        <v>5695.45</v>
      </c>
    </row>
    <row r="201" spans="1:9" ht="19.5" customHeight="1" x14ac:dyDescent="0.25">
      <c r="A201" s="895" t="s">
        <v>43668</v>
      </c>
      <c r="B201" s="345">
        <v>93571</v>
      </c>
      <c r="C201" s="346" t="s">
        <v>11</v>
      </c>
      <c r="D201" s="347" t="s">
        <v>56</v>
      </c>
      <c r="E201" s="424" t="s">
        <v>7</v>
      </c>
      <c r="F201" s="348">
        <f>G213</f>
        <v>0</v>
      </c>
      <c r="G201" s="348">
        <v>105.75</v>
      </c>
      <c r="H201" s="348"/>
      <c r="I201" s="348">
        <f>TRUNC(F201*G201,2)</f>
        <v>0</v>
      </c>
    </row>
    <row r="202" spans="1:9" ht="19.5" customHeight="1" x14ac:dyDescent="0.25">
      <c r="A202" s="895" t="s">
        <v>43669</v>
      </c>
      <c r="B202" s="886" t="s">
        <v>43509</v>
      </c>
      <c r="C202" s="331" t="s">
        <v>42991</v>
      </c>
      <c r="D202" s="924" t="s">
        <v>57</v>
      </c>
      <c r="E202" s="423" t="s">
        <v>7</v>
      </c>
      <c r="F202" s="444">
        <f t="shared" ref="F202:F205" si="8">G214</f>
        <v>40</v>
      </c>
      <c r="G202" s="444">
        <v>105.75</v>
      </c>
      <c r="H202" s="468"/>
      <c r="I202" s="468">
        <f t="shared" ref="I202:I205" si="9">TRUNC(F202*G202,2)</f>
        <v>4230</v>
      </c>
    </row>
    <row r="203" spans="1:9" ht="19.5" customHeight="1" x14ac:dyDescent="0.25">
      <c r="A203" s="895" t="s">
        <v>43670</v>
      </c>
      <c r="B203" s="897" t="s">
        <v>43509</v>
      </c>
      <c r="C203" s="346" t="s">
        <v>42991</v>
      </c>
      <c r="D203" s="898" t="s">
        <v>26013</v>
      </c>
      <c r="E203" s="424" t="s">
        <v>7</v>
      </c>
      <c r="F203" s="348">
        <f t="shared" si="8"/>
        <v>0</v>
      </c>
      <c r="G203" s="348">
        <v>105.75</v>
      </c>
      <c r="H203" s="348"/>
      <c r="I203" s="348">
        <f t="shared" si="9"/>
        <v>0</v>
      </c>
    </row>
    <row r="204" spans="1:9" ht="19.5" customHeight="1" x14ac:dyDescent="0.25">
      <c r="A204" s="895" t="s">
        <v>43671</v>
      </c>
      <c r="B204" s="887" t="s">
        <v>43509</v>
      </c>
      <c r="C204" s="331" t="s">
        <v>42991</v>
      </c>
      <c r="D204" s="899" t="s">
        <v>26014</v>
      </c>
      <c r="E204" s="423" t="s">
        <v>7</v>
      </c>
      <c r="F204" s="444">
        <f t="shared" si="8"/>
        <v>0</v>
      </c>
      <c r="G204" s="444">
        <v>105.75</v>
      </c>
      <c r="H204" s="468"/>
      <c r="I204" s="468">
        <f t="shared" si="9"/>
        <v>0</v>
      </c>
    </row>
    <row r="205" spans="1:9" ht="19.5" customHeight="1" x14ac:dyDescent="0.25">
      <c r="A205" s="895" t="s">
        <v>43672</v>
      </c>
      <c r="B205" s="903" t="s">
        <v>8275</v>
      </c>
      <c r="C205" s="346" t="s">
        <v>11</v>
      </c>
      <c r="D205" s="898" t="s">
        <v>43010</v>
      </c>
      <c r="E205" s="424" t="s">
        <v>7</v>
      </c>
      <c r="F205" s="348">
        <f t="shared" si="8"/>
        <v>20</v>
      </c>
      <c r="G205" s="348">
        <v>24.407363636363637</v>
      </c>
      <c r="H205" s="348"/>
      <c r="I205" s="348">
        <f t="shared" si="9"/>
        <v>488.14</v>
      </c>
    </row>
    <row r="206" spans="1:9" ht="19.5" customHeight="1" x14ac:dyDescent="0.25">
      <c r="A206" s="1132" t="s">
        <v>25984</v>
      </c>
      <c r="B206" s="1132"/>
      <c r="C206" s="1132"/>
      <c r="D206" s="1132"/>
      <c r="E206" s="1132"/>
      <c r="F206" s="1132"/>
      <c r="G206" s="1132"/>
      <c r="H206" s="465"/>
      <c r="I206" s="467">
        <f>SUM(I201:I205)</f>
        <v>4718.1400000000003</v>
      </c>
    </row>
    <row r="207" spans="1:9" ht="19.5" customHeight="1" x14ac:dyDescent="0.25">
      <c r="A207" s="1133" t="s">
        <v>25989</v>
      </c>
      <c r="B207" s="1133"/>
      <c r="C207" s="1133"/>
      <c r="D207" s="1133"/>
      <c r="E207" s="1133"/>
      <c r="F207" s="1133"/>
      <c r="G207" s="1133"/>
      <c r="H207" s="466"/>
      <c r="I207" s="389">
        <f>1+0.1</f>
        <v>1.1000000000000001</v>
      </c>
    </row>
    <row r="208" spans="1:9" ht="19.5" customHeight="1" x14ac:dyDescent="0.25">
      <c r="A208" s="1134" t="s">
        <v>16398</v>
      </c>
      <c r="B208" s="1134"/>
      <c r="C208" s="1134"/>
      <c r="D208" s="1134"/>
      <c r="E208" s="1134"/>
      <c r="F208" s="1134"/>
      <c r="G208" s="1134"/>
      <c r="H208" s="468"/>
      <c r="I208" s="389">
        <f>1+0.0974</f>
        <v>1.0973999999999999</v>
      </c>
    </row>
    <row r="209" spans="1:9" ht="19.5" customHeight="1" x14ac:dyDescent="0.25">
      <c r="A209" s="1144" t="s">
        <v>25986</v>
      </c>
      <c r="B209" s="1144"/>
      <c r="C209" s="1144"/>
      <c r="D209" s="1144"/>
      <c r="E209" s="1144"/>
      <c r="F209" s="1144"/>
      <c r="G209" s="1144"/>
      <c r="H209" s="467"/>
      <c r="I209" s="467">
        <f>TRUNC(I206*I207*I208,2)</f>
        <v>5695.45</v>
      </c>
    </row>
    <row r="210" spans="1:9" ht="19.5" customHeight="1" x14ac:dyDescent="0.25">
      <c r="A210" s="916"/>
      <c r="B210" s="916"/>
      <c r="C210" s="916"/>
      <c r="D210" s="916"/>
      <c r="E210" s="917"/>
      <c r="F210" s="354"/>
      <c r="G210" s="354"/>
      <c r="H210" s="916"/>
      <c r="I210" s="918"/>
    </row>
    <row r="211" spans="1:9" ht="19.5" customHeight="1" x14ac:dyDescent="0.25">
      <c r="A211" s="1151" t="s">
        <v>13327</v>
      </c>
      <c r="B211" s="1151"/>
      <c r="C211" s="1151"/>
      <c r="D211" s="1151"/>
      <c r="E211" s="1151"/>
      <c r="F211" s="1151"/>
      <c r="G211" s="1151"/>
      <c r="H211" s="919"/>
      <c r="I211" s="920"/>
    </row>
    <row r="212" spans="1:9" ht="19.5" customHeight="1" x14ac:dyDescent="0.25">
      <c r="A212" s="342" t="s">
        <v>16</v>
      </c>
      <c r="B212" s="531" t="s">
        <v>8</v>
      </c>
      <c r="C212" s="343" t="s">
        <v>22</v>
      </c>
      <c r="D212" s="531" t="s">
        <v>9</v>
      </c>
      <c r="E212" s="904" t="s">
        <v>43607</v>
      </c>
      <c r="F212" s="344" t="s">
        <v>158</v>
      </c>
      <c r="G212" s="344" t="s">
        <v>25985</v>
      </c>
      <c r="H212" s="344"/>
      <c r="I212" s="916"/>
    </row>
    <row r="213" spans="1:9" ht="19.5" customHeight="1" x14ac:dyDescent="0.25">
      <c r="A213" s="895" t="s">
        <v>43668</v>
      </c>
      <c r="B213" s="345">
        <v>93571</v>
      </c>
      <c r="C213" s="346" t="s">
        <v>11</v>
      </c>
      <c r="D213" s="347" t="s">
        <v>56</v>
      </c>
      <c r="E213" s="424"/>
      <c r="F213" s="348">
        <v>0</v>
      </c>
      <c r="G213" s="348">
        <v>0</v>
      </c>
      <c r="H213" s="348">
        <v>0</v>
      </c>
      <c r="I213" s="918"/>
    </row>
    <row r="214" spans="1:9" ht="19.5" customHeight="1" x14ac:dyDescent="0.25">
      <c r="A214" s="895" t="s">
        <v>43669</v>
      </c>
      <c r="B214" s="886" t="s">
        <v>43509</v>
      </c>
      <c r="C214" s="443" t="s">
        <v>42991</v>
      </c>
      <c r="D214" s="924" t="s">
        <v>57</v>
      </c>
      <c r="E214" s="900">
        <v>8</v>
      </c>
      <c r="F214" s="444">
        <f>5</f>
        <v>5</v>
      </c>
      <c r="G214" s="444">
        <f t="shared" ref="G214" si="10">ROUNDUP(E214*F214,0)</f>
        <v>40</v>
      </c>
      <c r="H214" s="444">
        <v>39</v>
      </c>
      <c r="I214" s="918"/>
    </row>
    <row r="215" spans="1:9" ht="19.5" customHeight="1" x14ac:dyDescent="0.25">
      <c r="A215" s="895" t="s">
        <v>43670</v>
      </c>
      <c r="B215" s="897" t="s">
        <v>43509</v>
      </c>
      <c r="C215" s="346" t="s">
        <v>42991</v>
      </c>
      <c r="D215" s="898" t="s">
        <v>26013</v>
      </c>
      <c r="E215" s="424"/>
      <c r="F215" s="348">
        <v>0</v>
      </c>
      <c r="G215" s="348">
        <v>0</v>
      </c>
      <c r="H215" s="348">
        <v>0</v>
      </c>
      <c r="I215" s="918"/>
    </row>
    <row r="216" spans="1:9" ht="19.5" customHeight="1" x14ac:dyDescent="0.25">
      <c r="A216" s="895" t="s">
        <v>43671</v>
      </c>
      <c r="B216" s="887" t="s">
        <v>43509</v>
      </c>
      <c r="C216" s="443" t="s">
        <v>42991</v>
      </c>
      <c r="D216" s="899" t="s">
        <v>26014</v>
      </c>
      <c r="E216" s="900"/>
      <c r="F216" s="444">
        <v>0</v>
      </c>
      <c r="G216" s="444">
        <v>0</v>
      </c>
      <c r="H216" s="444">
        <v>0</v>
      </c>
      <c r="I216" s="918"/>
    </row>
    <row r="217" spans="1:9" ht="19.5" customHeight="1" x14ac:dyDescent="0.25">
      <c r="A217" s="895" t="s">
        <v>43672</v>
      </c>
      <c r="B217" s="903" t="s">
        <v>8275</v>
      </c>
      <c r="C217" s="346" t="s">
        <v>11</v>
      </c>
      <c r="D217" s="898" t="s">
        <v>43010</v>
      </c>
      <c r="E217" s="424">
        <v>8</v>
      </c>
      <c r="F217" s="348">
        <v>2.5</v>
      </c>
      <c r="G217" s="348">
        <f t="shared" ref="G217" si="11">ROUNDUP(E217*F217,0)</f>
        <v>20</v>
      </c>
      <c r="H217" s="348">
        <v>45</v>
      </c>
      <c r="I217" s="918"/>
    </row>
    <row r="219" spans="1:9" ht="30" x14ac:dyDescent="0.25">
      <c r="A219" s="394" t="s">
        <v>43572</v>
      </c>
      <c r="B219" s="395"/>
      <c r="C219" s="394"/>
      <c r="D219" s="688" t="s">
        <v>43574</v>
      </c>
      <c r="E219" s="854"/>
      <c r="F219" s="690">
        <v>1</v>
      </c>
      <c r="G219" s="854" t="s">
        <v>26074</v>
      </c>
      <c r="H219" s="397"/>
      <c r="I219" s="690">
        <f ca="1">I229</f>
        <v>25060.03</v>
      </c>
    </row>
    <row r="220" spans="1:9" ht="19.5" customHeight="1" x14ac:dyDescent="0.25">
      <c r="A220" s="152" t="s">
        <v>43673</v>
      </c>
      <c r="B220" s="150"/>
      <c r="C220" s="151"/>
      <c r="D220" s="152" t="s">
        <v>25987</v>
      </c>
      <c r="E220" s="422"/>
      <c r="F220" s="337"/>
      <c r="G220" s="337"/>
      <c r="H220" s="337"/>
      <c r="I220" s="384"/>
    </row>
    <row r="221" spans="1:9" ht="19.5" customHeight="1" x14ac:dyDescent="0.25">
      <c r="A221" s="820" t="s">
        <v>43674</v>
      </c>
      <c r="B221" s="885">
        <v>93571</v>
      </c>
      <c r="C221" s="443" t="s">
        <v>11</v>
      </c>
      <c r="D221" s="332" t="s">
        <v>56</v>
      </c>
      <c r="E221" s="423" t="s">
        <v>7</v>
      </c>
      <c r="F221" s="468">
        <f ca="1">SUMIF(B232:H254,B221:B225,H232:H254)</f>
        <v>0</v>
      </c>
      <c r="G221" s="468">
        <v>105.75</v>
      </c>
      <c r="H221" s="468"/>
      <c r="I221" s="468">
        <f ca="1">TRUNC(F221*G221,2)</f>
        <v>0</v>
      </c>
    </row>
    <row r="222" spans="1:9" ht="19.5" customHeight="1" x14ac:dyDescent="0.25">
      <c r="A222" s="820" t="s">
        <v>43675</v>
      </c>
      <c r="B222" s="885" t="s">
        <v>43509</v>
      </c>
      <c r="C222" s="443" t="s">
        <v>42991</v>
      </c>
      <c r="D222" s="332" t="s">
        <v>57</v>
      </c>
      <c r="E222" s="423" t="s">
        <v>7</v>
      </c>
      <c r="F222" s="468">
        <f ca="1">SUMIF(B232:H254,B221:B225,H232:H254)</f>
        <v>176</v>
      </c>
      <c r="G222" s="468">
        <v>105.75</v>
      </c>
      <c r="H222" s="468"/>
      <c r="I222" s="468">
        <f t="shared" ref="I222:I225" ca="1" si="12">TRUNC(F222*G222,2)</f>
        <v>18612</v>
      </c>
    </row>
    <row r="223" spans="1:9" ht="19.5" customHeight="1" x14ac:dyDescent="0.25">
      <c r="A223" s="820" t="s">
        <v>43676</v>
      </c>
      <c r="B223" s="885" t="s">
        <v>43509</v>
      </c>
      <c r="C223" s="443" t="s">
        <v>42991</v>
      </c>
      <c r="D223" s="332" t="s">
        <v>26013</v>
      </c>
      <c r="E223" s="423" t="s">
        <v>7</v>
      </c>
      <c r="F223" s="468">
        <v>0</v>
      </c>
      <c r="G223" s="468">
        <v>105.75</v>
      </c>
      <c r="H223" s="468"/>
      <c r="I223" s="468">
        <f t="shared" si="12"/>
        <v>0</v>
      </c>
    </row>
    <row r="224" spans="1:9" ht="19.5" customHeight="1" x14ac:dyDescent="0.25">
      <c r="A224" s="820" t="s">
        <v>43677</v>
      </c>
      <c r="B224" s="885" t="s">
        <v>43509</v>
      </c>
      <c r="C224" s="443" t="s">
        <v>42991</v>
      </c>
      <c r="D224" s="332" t="s">
        <v>26014</v>
      </c>
      <c r="E224" s="423" t="s">
        <v>7</v>
      </c>
      <c r="F224" s="468">
        <v>0</v>
      </c>
      <c r="G224" s="468">
        <v>105.75</v>
      </c>
      <c r="H224" s="468"/>
      <c r="I224" s="468">
        <f t="shared" si="12"/>
        <v>0</v>
      </c>
    </row>
    <row r="225" spans="1:9" ht="19.5" customHeight="1" x14ac:dyDescent="0.25">
      <c r="A225" s="820" t="s">
        <v>43678</v>
      </c>
      <c r="B225" s="885" t="s">
        <v>8275</v>
      </c>
      <c r="C225" s="443" t="s">
        <v>11</v>
      </c>
      <c r="D225" s="332" t="s">
        <v>43010</v>
      </c>
      <c r="E225" s="423" t="s">
        <v>7</v>
      </c>
      <c r="F225" s="468">
        <f ca="1">SUMIF(B232:H254,B221:B225,H232:H254)</f>
        <v>88</v>
      </c>
      <c r="G225" s="468">
        <v>24.407363636363637</v>
      </c>
      <c r="H225" s="468"/>
      <c r="I225" s="468">
        <f t="shared" ca="1" si="12"/>
        <v>2147.84</v>
      </c>
    </row>
    <row r="226" spans="1:9" ht="19.5" customHeight="1" x14ac:dyDescent="0.25">
      <c r="A226" s="1132" t="s">
        <v>25984</v>
      </c>
      <c r="B226" s="1132"/>
      <c r="C226" s="1132"/>
      <c r="D226" s="1132"/>
      <c r="E226" s="1132"/>
      <c r="F226" s="1132"/>
      <c r="G226" s="1132"/>
      <c r="H226" s="465"/>
      <c r="I226" s="467">
        <f ca="1">SUM(I221:I225)</f>
        <v>20759.84</v>
      </c>
    </row>
    <row r="227" spans="1:9" ht="19.5" customHeight="1" x14ac:dyDescent="0.25">
      <c r="A227" s="1133" t="s">
        <v>25989</v>
      </c>
      <c r="B227" s="1133"/>
      <c r="C227" s="1133"/>
      <c r="D227" s="1133"/>
      <c r="E227" s="1133"/>
      <c r="F227" s="1133"/>
      <c r="G227" s="1133"/>
      <c r="H227" s="466"/>
      <c r="I227" s="389">
        <f>1+0.1</f>
        <v>1.1000000000000001</v>
      </c>
    </row>
    <row r="228" spans="1:9" ht="19.5" customHeight="1" x14ac:dyDescent="0.25">
      <c r="A228" s="1134" t="s">
        <v>16398</v>
      </c>
      <c r="B228" s="1134"/>
      <c r="C228" s="1134"/>
      <c r="D228" s="1134"/>
      <c r="E228" s="1134"/>
      <c r="F228" s="1134"/>
      <c r="G228" s="1134"/>
      <c r="H228" s="468"/>
      <c r="I228" s="389">
        <f>1+0.0974</f>
        <v>1.0973999999999999</v>
      </c>
    </row>
    <row r="229" spans="1:9" ht="19.5" customHeight="1" x14ac:dyDescent="0.25">
      <c r="A229" s="1135" t="s">
        <v>25986</v>
      </c>
      <c r="B229" s="1135"/>
      <c r="C229" s="1135"/>
      <c r="D229" s="1135"/>
      <c r="E229" s="1135"/>
      <c r="F229" s="1135"/>
      <c r="G229" s="1135"/>
      <c r="H229" s="674"/>
      <c r="I229" s="674">
        <f ca="1">TRUNC(I226*I227*I228,2)</f>
        <v>25060.03</v>
      </c>
    </row>
    <row r="230" spans="1:9" ht="19.5" customHeight="1" x14ac:dyDescent="0.25">
      <c r="A230" s="498"/>
      <c r="B230" s="499"/>
      <c r="C230" s="499"/>
      <c r="D230" s="499"/>
      <c r="E230" s="500"/>
      <c r="F230" s="499"/>
      <c r="G230" s="499"/>
      <c r="H230" s="499"/>
      <c r="I230" s="501"/>
    </row>
    <row r="231" spans="1:9" ht="30" customHeight="1" x14ac:dyDescent="0.25">
      <c r="A231" s="349" t="s">
        <v>43679</v>
      </c>
      <c r="B231" s="350"/>
      <c r="C231" s="351"/>
      <c r="D231" s="533" t="str">
        <f>D219</f>
        <v>PROJETOS EXECUTIVOS DE REDES DE DRENAGEM (MACRO E MICRODRENAGEM)</v>
      </c>
      <c r="E231" s="437"/>
      <c r="F231" s="353">
        <f>F219</f>
        <v>1</v>
      </c>
      <c r="G231" s="855" t="s">
        <v>26023</v>
      </c>
      <c r="H231" s="352"/>
      <c r="I231" s="353">
        <f>I240</f>
        <v>25060.03</v>
      </c>
    </row>
    <row r="232" spans="1:9" ht="19.5" customHeight="1" x14ac:dyDescent="0.25">
      <c r="A232" s="691" t="s">
        <v>43681</v>
      </c>
      <c r="B232" s="886">
        <v>93571</v>
      </c>
      <c r="C232" s="443" t="s">
        <v>11</v>
      </c>
      <c r="D232" s="332" t="s">
        <v>56</v>
      </c>
      <c r="E232" s="423" t="s">
        <v>7</v>
      </c>
      <c r="F232" s="468">
        <f>G244</f>
        <v>0</v>
      </c>
      <c r="G232" s="468">
        <v>105.75</v>
      </c>
      <c r="H232" s="468"/>
      <c r="I232" s="468">
        <f>TRUNC(F232*G232,2)</f>
        <v>0</v>
      </c>
    </row>
    <row r="233" spans="1:9" ht="19.5" customHeight="1" x14ac:dyDescent="0.25">
      <c r="A233" s="691" t="s">
        <v>43680</v>
      </c>
      <c r="B233" s="886" t="s">
        <v>43509</v>
      </c>
      <c r="C233" s="443" t="s">
        <v>42991</v>
      </c>
      <c r="D233" s="332" t="s">
        <v>57</v>
      </c>
      <c r="E233" s="423" t="s">
        <v>7</v>
      </c>
      <c r="F233" s="468">
        <f t="shared" ref="F233:F236" si="13">G245</f>
        <v>176</v>
      </c>
      <c r="G233" s="468">
        <v>105.75</v>
      </c>
      <c r="H233" s="468"/>
      <c r="I233" s="468">
        <f t="shared" ref="I233:I236" si="14">TRUNC(F233*G233,2)</f>
        <v>18612</v>
      </c>
    </row>
    <row r="234" spans="1:9" ht="19.5" customHeight="1" x14ac:dyDescent="0.25">
      <c r="A234" s="691" t="s">
        <v>43682</v>
      </c>
      <c r="B234" s="887" t="s">
        <v>43509</v>
      </c>
      <c r="C234" s="443" t="s">
        <v>42991</v>
      </c>
      <c r="D234" s="334" t="s">
        <v>26013</v>
      </c>
      <c r="E234" s="423" t="s">
        <v>7</v>
      </c>
      <c r="F234" s="468">
        <f t="shared" si="13"/>
        <v>0</v>
      </c>
      <c r="G234" s="468">
        <v>105.75</v>
      </c>
      <c r="H234" s="468"/>
      <c r="I234" s="468">
        <f t="shared" si="14"/>
        <v>0</v>
      </c>
    </row>
    <row r="235" spans="1:9" ht="19.5" customHeight="1" x14ac:dyDescent="0.25">
      <c r="A235" s="691" t="s">
        <v>43683</v>
      </c>
      <c r="B235" s="887" t="s">
        <v>43509</v>
      </c>
      <c r="C235" s="443" t="s">
        <v>42991</v>
      </c>
      <c r="D235" s="334" t="s">
        <v>26014</v>
      </c>
      <c r="E235" s="423" t="s">
        <v>7</v>
      </c>
      <c r="F235" s="468">
        <f t="shared" si="13"/>
        <v>0</v>
      </c>
      <c r="G235" s="468">
        <v>105.75</v>
      </c>
      <c r="H235" s="468"/>
      <c r="I235" s="468">
        <f t="shared" si="14"/>
        <v>0</v>
      </c>
    </row>
    <row r="236" spans="1:9" ht="19.5" customHeight="1" x14ac:dyDescent="0.25">
      <c r="A236" s="691" t="s">
        <v>43684</v>
      </c>
      <c r="B236" s="887" t="s">
        <v>8275</v>
      </c>
      <c r="C236" s="443" t="s">
        <v>11</v>
      </c>
      <c r="D236" s="334" t="s">
        <v>43010</v>
      </c>
      <c r="E236" s="423" t="s">
        <v>7</v>
      </c>
      <c r="F236" s="468">
        <f t="shared" si="13"/>
        <v>88</v>
      </c>
      <c r="G236" s="468">
        <v>24.407363636363637</v>
      </c>
      <c r="H236" s="468"/>
      <c r="I236" s="468">
        <f t="shared" si="14"/>
        <v>2147.84</v>
      </c>
    </row>
    <row r="237" spans="1:9" ht="19.5" customHeight="1" x14ac:dyDescent="0.25">
      <c r="A237" s="1132" t="s">
        <v>25984</v>
      </c>
      <c r="B237" s="1132"/>
      <c r="C237" s="1132"/>
      <c r="D237" s="1132"/>
      <c r="E237" s="1132"/>
      <c r="F237" s="1132"/>
      <c r="G237" s="1132"/>
      <c r="H237" s="465"/>
      <c r="I237" s="467">
        <f>SUM(I232:I236)</f>
        <v>20759.84</v>
      </c>
    </row>
    <row r="238" spans="1:9" ht="19.5" customHeight="1" x14ac:dyDescent="0.25">
      <c r="A238" s="1133" t="s">
        <v>25989</v>
      </c>
      <c r="B238" s="1133"/>
      <c r="C238" s="1133"/>
      <c r="D238" s="1133"/>
      <c r="E238" s="1133"/>
      <c r="F238" s="1133"/>
      <c r="G238" s="1133"/>
      <c r="H238" s="466"/>
      <c r="I238" s="389">
        <f>1+0.1</f>
        <v>1.1000000000000001</v>
      </c>
    </row>
    <row r="239" spans="1:9" ht="19.5" customHeight="1" x14ac:dyDescent="0.25">
      <c r="A239" s="1134" t="s">
        <v>16398</v>
      </c>
      <c r="B239" s="1134"/>
      <c r="C239" s="1134"/>
      <c r="D239" s="1134"/>
      <c r="E239" s="1134"/>
      <c r="F239" s="1134"/>
      <c r="G239" s="1134"/>
      <c r="H239" s="468"/>
      <c r="I239" s="389">
        <f>1+0.0974</f>
        <v>1.0973999999999999</v>
      </c>
    </row>
    <row r="240" spans="1:9" ht="19.5" customHeight="1" x14ac:dyDescent="0.25">
      <c r="A240" s="1144" t="s">
        <v>25986</v>
      </c>
      <c r="B240" s="1144"/>
      <c r="C240" s="1144"/>
      <c r="D240" s="1144"/>
      <c r="E240" s="1144"/>
      <c r="F240" s="1144"/>
      <c r="G240" s="1144"/>
      <c r="H240" s="467"/>
      <c r="I240" s="467">
        <f>TRUNC(I237*I238*I239,2)</f>
        <v>25060.03</v>
      </c>
    </row>
    <row r="241" spans="1:9" ht="19.5" customHeight="1" x14ac:dyDescent="0.25">
      <c r="A241" s="413"/>
      <c r="B241" s="413"/>
      <c r="C241" s="413"/>
      <c r="D241" s="413"/>
      <c r="E241" s="425"/>
      <c r="F241" s="413"/>
      <c r="G241" s="413"/>
      <c r="H241" s="413"/>
      <c r="I241" s="414"/>
    </row>
    <row r="242" spans="1:9" ht="19.5" customHeight="1" x14ac:dyDescent="0.25">
      <c r="A242" s="1145" t="s">
        <v>13327</v>
      </c>
      <c r="B242" s="1145"/>
      <c r="C242" s="1145"/>
      <c r="D242" s="1145"/>
      <c r="E242" s="1145"/>
      <c r="F242" s="1145"/>
      <c r="G242" s="1145"/>
      <c r="H242" s="415"/>
      <c r="I242" s="416"/>
    </row>
    <row r="243" spans="1:9" ht="19.5" customHeight="1" x14ac:dyDescent="0.25">
      <c r="A243" s="342" t="s">
        <v>16</v>
      </c>
      <c r="B243" s="531" t="s">
        <v>8</v>
      </c>
      <c r="C243" s="343" t="s">
        <v>22</v>
      </c>
      <c r="D243" s="531" t="s">
        <v>9</v>
      </c>
      <c r="E243" s="426" t="s">
        <v>72</v>
      </c>
      <c r="F243" s="392" t="s">
        <v>158</v>
      </c>
      <c r="G243" s="392" t="s">
        <v>25985</v>
      </c>
      <c r="H243" s="344"/>
      <c r="I243" s="354"/>
    </row>
    <row r="244" spans="1:9" ht="19.5" customHeight="1" x14ac:dyDescent="0.25">
      <c r="A244" s="691" t="s">
        <v>43681</v>
      </c>
      <c r="B244" s="330">
        <v>93571</v>
      </c>
      <c r="C244" s="331" t="s">
        <v>11</v>
      </c>
      <c r="D244" s="332" t="s">
        <v>56</v>
      </c>
      <c r="E244" s="423"/>
      <c r="F244" s="468">
        <f>IF(E244&gt;0,#REF!,0)</f>
        <v>0</v>
      </c>
      <c r="G244" s="468">
        <f t="shared" ref="G244" si="15">ROUNDUP(E244*F244,0)</f>
        <v>0</v>
      </c>
      <c r="H244" s="468">
        <f t="shared" ref="H244:H248" si="16">G244</f>
        <v>0</v>
      </c>
      <c r="I244" s="468"/>
    </row>
    <row r="245" spans="1:9" ht="19.5" customHeight="1" x14ac:dyDescent="0.25">
      <c r="A245" s="691" t="s">
        <v>43680</v>
      </c>
      <c r="B245" s="330" t="s">
        <v>43509</v>
      </c>
      <c r="C245" s="331" t="s">
        <v>42991</v>
      </c>
      <c r="D245" s="332" t="s">
        <v>57</v>
      </c>
      <c r="E245" s="980">
        <v>8</v>
      </c>
      <c r="F245" s="468">
        <v>22</v>
      </c>
      <c r="G245" s="468">
        <f>ROUND(E245*F245,0)</f>
        <v>176</v>
      </c>
      <c r="H245" s="468">
        <f t="shared" si="16"/>
        <v>176</v>
      </c>
      <c r="I245" s="468"/>
    </row>
    <row r="246" spans="1:9" ht="19.5" customHeight="1" x14ac:dyDescent="0.25">
      <c r="A246" s="691" t="s">
        <v>43682</v>
      </c>
      <c r="B246" s="333" t="s">
        <v>43509</v>
      </c>
      <c r="C246" s="331" t="s">
        <v>42991</v>
      </c>
      <c r="D246" s="334" t="s">
        <v>26013</v>
      </c>
      <c r="E246" s="423"/>
      <c r="F246" s="468">
        <f t="shared" ref="F246:F247" si="17">IF(E246&gt;0,$F$24,0)</f>
        <v>0</v>
      </c>
      <c r="G246" s="468">
        <f t="shared" ref="G246:G247" si="18">ROUNDUP(E246*F246,0)</f>
        <v>0</v>
      </c>
      <c r="H246" s="468">
        <f t="shared" si="16"/>
        <v>0</v>
      </c>
      <c r="I246" s="468"/>
    </row>
    <row r="247" spans="1:9" ht="19.5" customHeight="1" x14ac:dyDescent="0.25">
      <c r="A247" s="691" t="s">
        <v>43683</v>
      </c>
      <c r="B247" s="333" t="s">
        <v>43509</v>
      </c>
      <c r="C247" s="331" t="s">
        <v>42991</v>
      </c>
      <c r="D247" s="334" t="s">
        <v>26014</v>
      </c>
      <c r="E247" s="423"/>
      <c r="F247" s="468">
        <f t="shared" si="17"/>
        <v>0</v>
      </c>
      <c r="G247" s="468">
        <f t="shared" si="18"/>
        <v>0</v>
      </c>
      <c r="H247" s="468">
        <f t="shared" si="16"/>
        <v>0</v>
      </c>
      <c r="I247" s="468"/>
    </row>
    <row r="248" spans="1:9" ht="19.5" customHeight="1" x14ac:dyDescent="0.25">
      <c r="A248" s="822" t="s">
        <v>43684</v>
      </c>
      <c r="B248" s="823" t="s">
        <v>8275</v>
      </c>
      <c r="C248" s="824" t="s">
        <v>11</v>
      </c>
      <c r="D248" s="825" t="s">
        <v>43010</v>
      </c>
      <c r="E248" s="981">
        <f>E245/2</f>
        <v>4</v>
      </c>
      <c r="F248" s="468">
        <v>22</v>
      </c>
      <c r="G248" s="341">
        <f>ROUND(E248*F248,0)</f>
        <v>88</v>
      </c>
      <c r="H248" s="341">
        <f t="shared" si="16"/>
        <v>88</v>
      </c>
      <c r="I248" s="341"/>
    </row>
    <row r="249" spans="1:9" x14ac:dyDescent="0.25">
      <c r="A249" s="385"/>
      <c r="B249" s="386"/>
      <c r="C249" s="387"/>
      <c r="D249" s="385"/>
      <c r="E249" s="427"/>
      <c r="F249" s="388"/>
      <c r="G249" s="388"/>
      <c r="H249" s="388"/>
      <c r="I249" s="534"/>
    </row>
    <row r="250" spans="1:9" x14ac:dyDescent="0.25">
      <c r="A250" s="540" t="s">
        <v>26075</v>
      </c>
      <c r="B250" s="536"/>
      <c r="C250" s="541"/>
      <c r="D250" s="540"/>
      <c r="E250" s="537"/>
      <c r="F250" s="538"/>
      <c r="G250" s="538"/>
      <c r="H250" s="538"/>
      <c r="I250" s="539"/>
    </row>
    <row r="251" spans="1:9" x14ac:dyDescent="0.25">
      <c r="A251" s="540" t="s">
        <v>43595</v>
      </c>
      <c r="B251" s="536"/>
      <c r="C251" s="541"/>
      <c r="D251" s="540"/>
      <c r="E251" s="537"/>
      <c r="F251" s="538"/>
      <c r="G251" s="538"/>
      <c r="H251" s="538"/>
      <c r="I251" s="539"/>
    </row>
    <row r="252" spans="1:9" ht="27.75" customHeight="1" x14ac:dyDescent="0.25">
      <c r="A252" s="1155" t="s">
        <v>43608</v>
      </c>
      <c r="B252" s="1155"/>
      <c r="C252" s="1155"/>
      <c r="D252" s="1155"/>
      <c r="E252" s="1155"/>
      <c r="F252" s="1155"/>
      <c r="G252" s="1155"/>
      <c r="H252" s="1155"/>
      <c r="I252" s="1155"/>
    </row>
    <row r="253" spans="1:9" x14ac:dyDescent="0.25">
      <c r="A253" s="540" t="s">
        <v>43609</v>
      </c>
      <c r="B253" s="536"/>
      <c r="C253" s="541"/>
      <c r="D253" s="540"/>
      <c r="E253" s="537"/>
      <c r="F253" s="538"/>
      <c r="G253" s="538"/>
      <c r="H253" s="538"/>
      <c r="I253" s="539"/>
    </row>
    <row r="254" spans="1:9" x14ac:dyDescent="0.25">
      <c r="A254" s="535"/>
      <c r="B254" s="535"/>
      <c r="C254" s="535"/>
      <c r="D254" s="535"/>
      <c r="E254" s="535"/>
      <c r="F254" s="535"/>
      <c r="G254" s="535"/>
      <c r="H254" s="535"/>
      <c r="I254" s="535"/>
    </row>
    <row r="255" spans="1:9" ht="30" customHeight="1" x14ac:dyDescent="0.25">
      <c r="A255" s="394" t="s">
        <v>43685</v>
      </c>
      <c r="B255" s="395"/>
      <c r="C255" s="394"/>
      <c r="D255" s="688" t="s">
        <v>43584</v>
      </c>
      <c r="E255" s="854"/>
      <c r="F255" s="690">
        <v>1</v>
      </c>
      <c r="G255" s="854" t="s">
        <v>26074</v>
      </c>
      <c r="H255" s="397"/>
      <c r="I255" s="690">
        <f>I265</f>
        <v>25060.03</v>
      </c>
    </row>
    <row r="256" spans="1:9" ht="19.5" customHeight="1" x14ac:dyDescent="0.25">
      <c r="A256" s="152" t="s">
        <v>43686</v>
      </c>
      <c r="B256" s="150"/>
      <c r="C256" s="151"/>
      <c r="D256" s="152" t="s">
        <v>25987</v>
      </c>
      <c r="E256" s="422"/>
      <c r="F256" s="337"/>
      <c r="G256" s="337"/>
      <c r="H256" s="337"/>
      <c r="I256" s="384"/>
    </row>
    <row r="257" spans="1:9" ht="19.5" customHeight="1" x14ac:dyDescent="0.25">
      <c r="A257" s="820" t="s">
        <v>43687</v>
      </c>
      <c r="B257" s="885">
        <v>93571</v>
      </c>
      <c r="C257" s="443" t="s">
        <v>11</v>
      </c>
      <c r="D257" s="332" t="s">
        <v>56</v>
      </c>
      <c r="E257" s="423" t="s">
        <v>7</v>
      </c>
      <c r="F257" s="468">
        <f>F268</f>
        <v>0</v>
      </c>
      <c r="G257" s="468">
        <v>105.75</v>
      </c>
      <c r="H257" s="468"/>
      <c r="I257" s="468">
        <f>TRUNC(F257*G257,2)</f>
        <v>0</v>
      </c>
    </row>
    <row r="258" spans="1:9" ht="19.5" customHeight="1" x14ac:dyDescent="0.25">
      <c r="A258" s="820" t="s">
        <v>43688</v>
      </c>
      <c r="B258" s="885" t="s">
        <v>43509</v>
      </c>
      <c r="C258" s="443" t="s">
        <v>42991</v>
      </c>
      <c r="D258" s="332" t="s">
        <v>57</v>
      </c>
      <c r="E258" s="423" t="s">
        <v>7</v>
      </c>
      <c r="F258" s="468">
        <f t="shared" ref="F258:F261" si="19">F269</f>
        <v>176</v>
      </c>
      <c r="G258" s="468">
        <v>105.75</v>
      </c>
      <c r="H258" s="468"/>
      <c r="I258" s="468">
        <f t="shared" ref="I258:I261" si="20">TRUNC(F258*G258,2)</f>
        <v>18612</v>
      </c>
    </row>
    <row r="259" spans="1:9" ht="19.5" customHeight="1" x14ac:dyDescent="0.25">
      <c r="A259" s="820" t="s">
        <v>43689</v>
      </c>
      <c r="B259" s="885" t="s">
        <v>43509</v>
      </c>
      <c r="C259" s="443" t="s">
        <v>42991</v>
      </c>
      <c r="D259" s="332" t="s">
        <v>26013</v>
      </c>
      <c r="E259" s="423" t="s">
        <v>7</v>
      </c>
      <c r="F259" s="468">
        <f t="shared" si="19"/>
        <v>0</v>
      </c>
      <c r="G259" s="468">
        <v>105.75</v>
      </c>
      <c r="H259" s="468"/>
      <c r="I259" s="468">
        <f t="shared" si="20"/>
        <v>0</v>
      </c>
    </row>
    <row r="260" spans="1:9" ht="19.5" customHeight="1" x14ac:dyDescent="0.25">
      <c r="A260" s="820" t="s">
        <v>43690</v>
      </c>
      <c r="B260" s="885" t="s">
        <v>43509</v>
      </c>
      <c r="C260" s="443" t="s">
        <v>42991</v>
      </c>
      <c r="D260" s="332" t="s">
        <v>26014</v>
      </c>
      <c r="E260" s="423" t="s">
        <v>7</v>
      </c>
      <c r="F260" s="468">
        <f t="shared" si="19"/>
        <v>0</v>
      </c>
      <c r="G260" s="468">
        <v>105.75</v>
      </c>
      <c r="H260" s="468"/>
      <c r="I260" s="468">
        <f t="shared" si="20"/>
        <v>0</v>
      </c>
    </row>
    <row r="261" spans="1:9" ht="19.5" customHeight="1" x14ac:dyDescent="0.25">
      <c r="A261" s="820" t="s">
        <v>43691</v>
      </c>
      <c r="B261" s="885" t="s">
        <v>8275</v>
      </c>
      <c r="C261" s="443" t="s">
        <v>11</v>
      </c>
      <c r="D261" s="332" t="s">
        <v>43010</v>
      </c>
      <c r="E261" s="423" t="s">
        <v>7</v>
      </c>
      <c r="F261" s="468">
        <f t="shared" si="19"/>
        <v>88</v>
      </c>
      <c r="G261" s="468">
        <v>24.407363636363637</v>
      </c>
      <c r="H261" s="468"/>
      <c r="I261" s="468">
        <f t="shared" si="20"/>
        <v>2147.84</v>
      </c>
    </row>
    <row r="262" spans="1:9" ht="19.5" customHeight="1" x14ac:dyDescent="0.25">
      <c r="A262" s="1132" t="s">
        <v>25984</v>
      </c>
      <c r="B262" s="1132"/>
      <c r="C262" s="1132"/>
      <c r="D262" s="1132"/>
      <c r="E262" s="1132"/>
      <c r="F262" s="1132"/>
      <c r="G262" s="1132"/>
      <c r="H262" s="465"/>
      <c r="I262" s="467">
        <f>SUM(I257:I261)</f>
        <v>20759.84</v>
      </c>
    </row>
    <row r="263" spans="1:9" ht="19.5" customHeight="1" x14ac:dyDescent="0.25">
      <c r="A263" s="1133" t="s">
        <v>25989</v>
      </c>
      <c r="B263" s="1133"/>
      <c r="C263" s="1133"/>
      <c r="D263" s="1133"/>
      <c r="E263" s="1133"/>
      <c r="F263" s="1133"/>
      <c r="G263" s="1133"/>
      <c r="H263" s="466"/>
      <c r="I263" s="389">
        <f>1+0.1</f>
        <v>1.1000000000000001</v>
      </c>
    </row>
    <row r="264" spans="1:9" ht="19.5" customHeight="1" x14ac:dyDescent="0.25">
      <c r="A264" s="1134" t="s">
        <v>16398</v>
      </c>
      <c r="B264" s="1134"/>
      <c r="C264" s="1134"/>
      <c r="D264" s="1134"/>
      <c r="E264" s="1134"/>
      <c r="F264" s="1134"/>
      <c r="G264" s="1134"/>
      <c r="H264" s="468"/>
      <c r="I264" s="389">
        <f>1+0.0974</f>
        <v>1.0973999999999999</v>
      </c>
    </row>
    <row r="265" spans="1:9" ht="19.5" customHeight="1" x14ac:dyDescent="0.25">
      <c r="A265" s="1135" t="s">
        <v>25986</v>
      </c>
      <c r="B265" s="1135"/>
      <c r="C265" s="1135"/>
      <c r="D265" s="1135"/>
      <c r="E265" s="1135"/>
      <c r="F265" s="1135"/>
      <c r="G265" s="1135"/>
      <c r="H265" s="674"/>
      <c r="I265" s="674">
        <f>TRUNC(I262*I263*I264,2)</f>
        <v>25060.03</v>
      </c>
    </row>
    <row r="266" spans="1:9" ht="19.5" customHeight="1" x14ac:dyDescent="0.25">
      <c r="A266" s="498"/>
      <c r="B266" s="499"/>
      <c r="C266" s="499"/>
      <c r="D266" s="499"/>
      <c r="E266" s="500"/>
      <c r="F266" s="499"/>
      <c r="G266" s="499"/>
      <c r="H266" s="499"/>
      <c r="I266" s="501"/>
    </row>
    <row r="267" spans="1:9" x14ac:dyDescent="0.25">
      <c r="A267" s="349" t="s">
        <v>43692</v>
      </c>
      <c r="B267" s="350"/>
      <c r="C267" s="351"/>
      <c r="D267" s="533" t="str">
        <f>D255</f>
        <v>PROJETOS EXECUTIVOS DE PAVIMENTAÇÃO</v>
      </c>
      <c r="E267" s="437"/>
      <c r="F267" s="353">
        <f>F255</f>
        <v>1</v>
      </c>
      <c r="G267" s="855" t="s">
        <v>26023</v>
      </c>
      <c r="H267" s="352"/>
      <c r="I267" s="353">
        <f>I276</f>
        <v>25060.03</v>
      </c>
    </row>
    <row r="268" spans="1:9" ht="19.5" customHeight="1" x14ac:dyDescent="0.25">
      <c r="A268" s="691" t="s">
        <v>43693</v>
      </c>
      <c r="B268" s="886">
        <v>93571</v>
      </c>
      <c r="C268" s="443" t="s">
        <v>11</v>
      </c>
      <c r="D268" s="332" t="s">
        <v>56</v>
      </c>
      <c r="E268" s="423" t="s">
        <v>7</v>
      </c>
      <c r="F268" s="468">
        <f>G280</f>
        <v>0</v>
      </c>
      <c r="G268" s="468">
        <v>105.75</v>
      </c>
      <c r="H268" s="468"/>
      <c r="I268" s="468">
        <f>TRUNC(F268*G268,2)</f>
        <v>0</v>
      </c>
    </row>
    <row r="269" spans="1:9" ht="19.5" customHeight="1" x14ac:dyDescent="0.25">
      <c r="A269" s="691" t="s">
        <v>43694</v>
      </c>
      <c r="B269" s="886" t="s">
        <v>43509</v>
      </c>
      <c r="C269" s="443" t="s">
        <v>42991</v>
      </c>
      <c r="D269" s="332" t="s">
        <v>57</v>
      </c>
      <c r="E269" s="423" t="s">
        <v>7</v>
      </c>
      <c r="F269" s="468">
        <f t="shared" ref="F269:F272" si="21">G281</f>
        <v>176</v>
      </c>
      <c r="G269" s="468">
        <v>105.75</v>
      </c>
      <c r="H269" s="468"/>
      <c r="I269" s="468">
        <f t="shared" ref="I269:I272" si="22">TRUNC(F269*G269,2)</f>
        <v>18612</v>
      </c>
    </row>
    <row r="270" spans="1:9" ht="19.5" customHeight="1" x14ac:dyDescent="0.25">
      <c r="A270" s="691" t="s">
        <v>43695</v>
      </c>
      <c r="B270" s="887" t="s">
        <v>43509</v>
      </c>
      <c r="C270" s="443" t="s">
        <v>42991</v>
      </c>
      <c r="D270" s="334" t="s">
        <v>26013</v>
      </c>
      <c r="E270" s="423" t="s">
        <v>7</v>
      </c>
      <c r="F270" s="468">
        <f t="shared" si="21"/>
        <v>0</v>
      </c>
      <c r="G270" s="468">
        <v>105.75</v>
      </c>
      <c r="H270" s="468"/>
      <c r="I270" s="468">
        <f t="shared" si="22"/>
        <v>0</v>
      </c>
    </row>
    <row r="271" spans="1:9" ht="19.5" customHeight="1" x14ac:dyDescent="0.25">
      <c r="A271" s="691" t="s">
        <v>43696</v>
      </c>
      <c r="B271" s="887" t="s">
        <v>43509</v>
      </c>
      <c r="C271" s="443" t="s">
        <v>42991</v>
      </c>
      <c r="D271" s="334" t="s">
        <v>26014</v>
      </c>
      <c r="E271" s="423" t="s">
        <v>7</v>
      </c>
      <c r="F271" s="468">
        <f t="shared" si="21"/>
        <v>0</v>
      </c>
      <c r="G271" s="468">
        <v>105.75</v>
      </c>
      <c r="H271" s="468"/>
      <c r="I271" s="468">
        <f t="shared" si="22"/>
        <v>0</v>
      </c>
    </row>
    <row r="272" spans="1:9" ht="19.5" customHeight="1" x14ac:dyDescent="0.25">
      <c r="A272" s="691" t="s">
        <v>43697</v>
      </c>
      <c r="B272" s="887" t="s">
        <v>8275</v>
      </c>
      <c r="C272" s="443" t="s">
        <v>11</v>
      </c>
      <c r="D272" s="334" t="s">
        <v>43010</v>
      </c>
      <c r="E272" s="423" t="s">
        <v>7</v>
      </c>
      <c r="F272" s="468">
        <f t="shared" si="21"/>
        <v>88</v>
      </c>
      <c r="G272" s="468">
        <v>24.407363636363637</v>
      </c>
      <c r="H272" s="468"/>
      <c r="I272" s="468">
        <f t="shared" si="22"/>
        <v>2147.84</v>
      </c>
    </row>
    <row r="273" spans="1:9" ht="19.5" customHeight="1" x14ac:dyDescent="0.25">
      <c r="A273" s="1132" t="s">
        <v>25984</v>
      </c>
      <c r="B273" s="1132"/>
      <c r="C273" s="1132"/>
      <c r="D273" s="1132"/>
      <c r="E273" s="1132"/>
      <c r="F273" s="1132"/>
      <c r="G273" s="1132"/>
      <c r="H273" s="465"/>
      <c r="I273" s="467">
        <f>SUM(I268:I272)</f>
        <v>20759.84</v>
      </c>
    </row>
    <row r="274" spans="1:9" ht="19.5" customHeight="1" x14ac:dyDescent="0.25">
      <c r="A274" s="1133" t="s">
        <v>25989</v>
      </c>
      <c r="B274" s="1133"/>
      <c r="C274" s="1133"/>
      <c r="D274" s="1133"/>
      <c r="E274" s="1133"/>
      <c r="F274" s="1133"/>
      <c r="G274" s="1133"/>
      <c r="H274" s="466"/>
      <c r="I274" s="389">
        <f>1+0.1</f>
        <v>1.1000000000000001</v>
      </c>
    </row>
    <row r="275" spans="1:9" ht="19.5" customHeight="1" x14ac:dyDescent="0.25">
      <c r="A275" s="1134" t="s">
        <v>16398</v>
      </c>
      <c r="B275" s="1134"/>
      <c r="C275" s="1134"/>
      <c r="D275" s="1134"/>
      <c r="E275" s="1134"/>
      <c r="F275" s="1134"/>
      <c r="G275" s="1134"/>
      <c r="H275" s="468"/>
      <c r="I275" s="389">
        <f>1+0.0974</f>
        <v>1.0973999999999999</v>
      </c>
    </row>
    <row r="276" spans="1:9" ht="19.5" customHeight="1" x14ac:dyDescent="0.25">
      <c r="A276" s="1144" t="s">
        <v>25986</v>
      </c>
      <c r="B276" s="1144"/>
      <c r="C276" s="1144"/>
      <c r="D276" s="1144"/>
      <c r="E276" s="1144"/>
      <c r="F276" s="1144"/>
      <c r="G276" s="1144"/>
      <c r="H276" s="467"/>
      <c r="I276" s="467">
        <f>TRUNC(I273*I274*I275,2)</f>
        <v>25060.03</v>
      </c>
    </row>
    <row r="277" spans="1:9" ht="19.5" customHeight="1" x14ac:dyDescent="0.25">
      <c r="A277" s="413"/>
      <c r="B277" s="413"/>
      <c r="C277" s="413"/>
      <c r="D277" s="413"/>
      <c r="E277" s="425"/>
      <c r="F277" s="413"/>
      <c r="G277" s="413"/>
      <c r="H277" s="413"/>
      <c r="I277" s="414"/>
    </row>
    <row r="278" spans="1:9" ht="19.5" customHeight="1" x14ac:dyDescent="0.25">
      <c r="A278" s="1145" t="s">
        <v>13327</v>
      </c>
      <c r="B278" s="1145"/>
      <c r="C278" s="1145"/>
      <c r="D278" s="1145"/>
      <c r="E278" s="1145"/>
      <c r="F278" s="1145"/>
      <c r="G278" s="1145"/>
      <c r="H278" s="415"/>
      <c r="I278" s="416"/>
    </row>
    <row r="279" spans="1:9" ht="19.5" customHeight="1" x14ac:dyDescent="0.25">
      <c r="A279" s="342" t="s">
        <v>16</v>
      </c>
      <c r="B279" s="531" t="s">
        <v>8</v>
      </c>
      <c r="C279" s="343" t="s">
        <v>22</v>
      </c>
      <c r="D279" s="531" t="s">
        <v>9</v>
      </c>
      <c r="E279" s="426" t="s">
        <v>72</v>
      </c>
      <c r="F279" s="392" t="s">
        <v>158</v>
      </c>
      <c r="G279" s="392" t="s">
        <v>25985</v>
      </c>
      <c r="H279" s="344"/>
      <c r="I279" s="354"/>
    </row>
    <row r="280" spans="1:9" ht="19.5" customHeight="1" x14ac:dyDescent="0.25">
      <c r="A280" s="691" t="s">
        <v>43693</v>
      </c>
      <c r="B280" s="330">
        <v>93571</v>
      </c>
      <c r="C280" s="331" t="s">
        <v>11</v>
      </c>
      <c r="D280" s="332" t="s">
        <v>56</v>
      </c>
      <c r="E280" s="423"/>
      <c r="F280" s="468">
        <f>IF(E280&gt;0,#REF!,0)</f>
        <v>0</v>
      </c>
      <c r="G280" s="468">
        <f t="shared" ref="G280:G283" si="23">ROUNDUP(E280*F280,0)</f>
        <v>0</v>
      </c>
      <c r="H280" s="468">
        <f t="shared" ref="H280:H284" si="24">G280</f>
        <v>0</v>
      </c>
      <c r="I280" s="468"/>
    </row>
    <row r="281" spans="1:9" ht="19.5" customHeight="1" x14ac:dyDescent="0.25">
      <c r="A281" s="691" t="s">
        <v>43694</v>
      </c>
      <c r="B281" s="330" t="s">
        <v>43509</v>
      </c>
      <c r="C281" s="331" t="s">
        <v>42991</v>
      </c>
      <c r="D281" s="332" t="s">
        <v>57</v>
      </c>
      <c r="E281" s="980">
        <v>8</v>
      </c>
      <c r="F281" s="468">
        <v>22</v>
      </c>
      <c r="G281" s="468">
        <f>ROUND(E281*F281,0)</f>
        <v>176</v>
      </c>
      <c r="H281" s="468">
        <f t="shared" si="24"/>
        <v>176</v>
      </c>
      <c r="I281" s="468"/>
    </row>
    <row r="282" spans="1:9" ht="19.5" customHeight="1" x14ac:dyDescent="0.25">
      <c r="A282" s="691" t="s">
        <v>43695</v>
      </c>
      <c r="B282" s="333" t="s">
        <v>43509</v>
      </c>
      <c r="C282" s="331" t="s">
        <v>42991</v>
      </c>
      <c r="D282" s="334" t="s">
        <v>26013</v>
      </c>
      <c r="E282" s="423"/>
      <c r="F282" s="468">
        <f t="shared" ref="F282:F283" si="25">IF(E282&gt;0,$F$24,0)</f>
        <v>0</v>
      </c>
      <c r="G282" s="468">
        <f t="shared" si="23"/>
        <v>0</v>
      </c>
      <c r="H282" s="468">
        <f t="shared" si="24"/>
        <v>0</v>
      </c>
      <c r="I282" s="468"/>
    </row>
    <row r="283" spans="1:9" ht="19.5" customHeight="1" x14ac:dyDescent="0.25">
      <c r="A283" s="691" t="s">
        <v>43696</v>
      </c>
      <c r="B283" s="333" t="s">
        <v>43509</v>
      </c>
      <c r="C283" s="331" t="s">
        <v>42991</v>
      </c>
      <c r="D283" s="334" t="s">
        <v>26014</v>
      </c>
      <c r="E283" s="423"/>
      <c r="F283" s="468">
        <f t="shared" si="25"/>
        <v>0</v>
      </c>
      <c r="G283" s="468">
        <f t="shared" si="23"/>
        <v>0</v>
      </c>
      <c r="H283" s="468">
        <f t="shared" si="24"/>
        <v>0</v>
      </c>
      <c r="I283" s="468"/>
    </row>
    <row r="284" spans="1:9" ht="19.5" customHeight="1" x14ac:dyDescent="0.25">
      <c r="A284" s="691" t="s">
        <v>43697</v>
      </c>
      <c r="B284" s="823" t="s">
        <v>8275</v>
      </c>
      <c r="C284" s="824" t="s">
        <v>11</v>
      </c>
      <c r="D284" s="825" t="s">
        <v>43010</v>
      </c>
      <c r="E284" s="981">
        <f>E281/2</f>
        <v>4</v>
      </c>
      <c r="F284" s="468">
        <v>22</v>
      </c>
      <c r="G284" s="341">
        <f>ROUND(E284*F284,0)</f>
        <v>88</v>
      </c>
      <c r="H284" s="341">
        <f t="shared" si="24"/>
        <v>88</v>
      </c>
      <c r="I284" s="341"/>
    </row>
    <row r="285" spans="1:9" x14ac:dyDescent="0.25">
      <c r="A285" s="385"/>
      <c r="B285" s="386"/>
      <c r="C285" s="387"/>
      <c r="D285" s="385"/>
      <c r="E285" s="427"/>
      <c r="F285" s="388"/>
      <c r="G285" s="388"/>
      <c r="H285" s="388"/>
      <c r="I285" s="534"/>
    </row>
    <row r="286" spans="1:9" x14ac:dyDescent="0.25">
      <c r="A286" s="540" t="s">
        <v>26075</v>
      </c>
      <c r="B286" s="536"/>
      <c r="C286" s="541"/>
      <c r="D286" s="540"/>
      <c r="E286" s="537"/>
      <c r="F286" s="538"/>
      <c r="G286" s="538"/>
      <c r="H286" s="538"/>
      <c r="I286" s="539"/>
    </row>
    <row r="287" spans="1:9" x14ac:dyDescent="0.25">
      <c r="A287" s="540" t="s">
        <v>43596</v>
      </c>
      <c r="B287" s="536"/>
      <c r="C287" s="541"/>
      <c r="D287" s="540"/>
      <c r="E287" s="537"/>
      <c r="F287" s="538"/>
      <c r="G287" s="538"/>
      <c r="H287" s="538"/>
      <c r="I287" s="539"/>
    </row>
    <row r="288" spans="1:9" ht="30.75" customHeight="1" x14ac:dyDescent="0.25">
      <c r="A288" s="1155" t="s">
        <v>43608</v>
      </c>
      <c r="B288" s="1155"/>
      <c r="C288" s="1155"/>
      <c r="D288" s="1155"/>
      <c r="E288" s="1155"/>
      <c r="F288" s="1155"/>
      <c r="G288" s="1155"/>
      <c r="H288" s="1155"/>
      <c r="I288" s="1155"/>
    </row>
    <row r="289" spans="1:9" x14ac:dyDescent="0.25">
      <c r="A289" s="540" t="s">
        <v>43609</v>
      </c>
      <c r="B289" s="536"/>
      <c r="C289" s="541"/>
      <c r="D289" s="540"/>
      <c r="E289" s="537"/>
      <c r="F289" s="538"/>
      <c r="G289" s="538"/>
      <c r="H289" s="538"/>
      <c r="I289" s="539"/>
    </row>
  </sheetData>
  <mergeCells count="82">
    <mergeCell ref="A276:G276"/>
    <mergeCell ref="A278:G278"/>
    <mergeCell ref="A288:I288"/>
    <mergeCell ref="A263:G263"/>
    <mergeCell ref="A264:G264"/>
    <mergeCell ref="A265:G265"/>
    <mergeCell ref="A273:G273"/>
    <mergeCell ref="A274:G274"/>
    <mergeCell ref="A275:G275"/>
    <mergeCell ref="A262:G262"/>
    <mergeCell ref="A211:G211"/>
    <mergeCell ref="A226:G226"/>
    <mergeCell ref="A227:G227"/>
    <mergeCell ref="A228:G228"/>
    <mergeCell ref="A229:G229"/>
    <mergeCell ref="A237:G237"/>
    <mergeCell ref="A238:G238"/>
    <mergeCell ref="A239:G239"/>
    <mergeCell ref="A240:G240"/>
    <mergeCell ref="A242:G242"/>
    <mergeCell ref="A252:I252"/>
    <mergeCell ref="A209:G209"/>
    <mergeCell ref="A173:G173"/>
    <mergeCell ref="A174:G174"/>
    <mergeCell ref="A175:G175"/>
    <mergeCell ref="A177:G177"/>
    <mergeCell ref="A195:G195"/>
    <mergeCell ref="A196:G196"/>
    <mergeCell ref="A197:G197"/>
    <mergeCell ref="A198:G198"/>
    <mergeCell ref="A206:G206"/>
    <mergeCell ref="A207:G207"/>
    <mergeCell ref="A208:G208"/>
    <mergeCell ref="A172:G172"/>
    <mergeCell ref="A150:G150"/>
    <mergeCell ref="A151:G151"/>
    <mergeCell ref="A152:G152"/>
    <mergeCell ref="A153:G153"/>
    <mergeCell ref="A155:G155"/>
    <mergeCell ref="A135:G135"/>
    <mergeCell ref="A95:G95"/>
    <mergeCell ref="A109:G109"/>
    <mergeCell ref="A110:G110"/>
    <mergeCell ref="A111:G111"/>
    <mergeCell ref="A112:G112"/>
    <mergeCell ref="A114:G114"/>
    <mergeCell ref="A122:I122"/>
    <mergeCell ref="A130:G130"/>
    <mergeCell ref="A131:G131"/>
    <mergeCell ref="A132:G132"/>
    <mergeCell ref="A133:G133"/>
    <mergeCell ref="A93:G93"/>
    <mergeCell ref="A53:G53"/>
    <mergeCell ref="A55:G55"/>
    <mergeCell ref="A63:I63"/>
    <mergeCell ref="A71:G71"/>
    <mergeCell ref="A72:G72"/>
    <mergeCell ref="A73:G73"/>
    <mergeCell ref="A74:G74"/>
    <mergeCell ref="A76:G76"/>
    <mergeCell ref="A90:G90"/>
    <mergeCell ref="A91:G91"/>
    <mergeCell ref="A92:G92"/>
    <mergeCell ref="A50:G50"/>
    <mergeCell ref="A51:G51"/>
    <mergeCell ref="A52:G52"/>
    <mergeCell ref="A30:G30"/>
    <mergeCell ref="A31:G31"/>
    <mergeCell ref="A32:G32"/>
    <mergeCell ref="A34:G34"/>
    <mergeCell ref="A29:G29"/>
    <mergeCell ref="A1:I1"/>
    <mergeCell ref="A2:I2"/>
    <mergeCell ref="A3:I3"/>
    <mergeCell ref="A4:I4"/>
    <mergeCell ref="A5:I5"/>
    <mergeCell ref="A6:I6"/>
    <mergeCell ref="A7:I7"/>
    <mergeCell ref="A18:G18"/>
    <mergeCell ref="A19:G19"/>
    <mergeCell ref="A20:G20"/>
    <mergeCell ref="A21:G21"/>
  </mergeCells>
  <phoneticPr fontId="51" type="noConversion"/>
  <printOptions horizontalCentered="1"/>
  <pageMargins left="0.59055118110236227" right="0.59055118110236227" top="0.78740157480314965" bottom="0.78740157480314965" header="0.31496062992125984" footer="0.31496062992125984"/>
  <pageSetup paperSize="9" scale="84" fitToHeight="0" orientation="landscape" r:id="rId1"/>
  <headerFooter alignWithMargins="0">
    <oddFooter>&amp;R&amp;P / &amp;N</oddFooter>
  </headerFooter>
  <rowBreaks count="10" manualBreakCount="10">
    <brk id="7" max="8" man="1"/>
    <brk id="22" max="16383" man="1"/>
    <brk id="43" max="16383" man="1"/>
    <brk id="64" max="16383" man="1"/>
    <brk id="83" max="16383" man="1"/>
    <brk id="102" max="16383" man="1"/>
    <brk id="123" max="16383" man="1"/>
    <brk id="142" max="16383" man="1"/>
    <brk id="163" max="16383" man="1"/>
    <brk id="218"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A1F48-24B9-4146-8757-EE88C20AD11B}">
  <sheetPr>
    <tabColor rgb="FF00B050"/>
    <pageSetUpPr fitToPage="1"/>
  </sheetPr>
  <dimension ref="A1:I40"/>
  <sheetViews>
    <sheetView showZeros="0" view="pageBreakPreview" zoomScale="112" zoomScaleSheetLayoutView="112" workbookViewId="0">
      <selection activeCell="K49" sqref="K49"/>
    </sheetView>
  </sheetViews>
  <sheetFormatPr defaultColWidth="18.42578125" defaultRowHeight="15" outlineLevelRow="1" x14ac:dyDescent="0.25"/>
  <cols>
    <col min="1" max="1" width="32.140625" style="567" customWidth="1"/>
    <col min="2" max="3" width="10.140625" style="567" customWidth="1"/>
    <col min="4" max="8" width="13.85546875" style="567" customWidth="1"/>
    <col min="10" max="10" width="15" customWidth="1"/>
    <col min="15" max="15" width="23" customWidth="1"/>
  </cols>
  <sheetData>
    <row r="1" spans="1:8" x14ac:dyDescent="0.25">
      <c r="A1" s="552"/>
      <c r="B1" s="553"/>
      <c r="C1" s="553"/>
      <c r="D1" s="554"/>
      <c r="E1" s="554"/>
      <c r="F1" s="554"/>
      <c r="G1" s="554"/>
      <c r="H1" s="555"/>
    </row>
    <row r="2" spans="1:8" ht="15" customHeight="1" x14ac:dyDescent="0.25">
      <c r="A2" s="1169" t="s">
        <v>43032</v>
      </c>
      <c r="B2" s="1170"/>
      <c r="C2" s="1170"/>
      <c r="D2" s="1170"/>
      <c r="E2" s="1170"/>
      <c r="F2" s="1170"/>
      <c r="G2" s="1170"/>
      <c r="H2" s="1171"/>
    </row>
    <row r="3" spans="1:8" ht="15" customHeight="1" x14ac:dyDescent="0.25">
      <c r="A3" s="1169" t="s">
        <v>43491</v>
      </c>
      <c r="B3" s="1170"/>
      <c r="C3" s="1170"/>
      <c r="D3" s="1170"/>
      <c r="E3" s="1170"/>
      <c r="F3" s="1170"/>
      <c r="G3" s="1170"/>
      <c r="H3" s="1171"/>
    </row>
    <row r="4" spans="1:8" ht="15" customHeight="1" x14ac:dyDescent="0.25">
      <c r="A4" s="1172" t="s">
        <v>43494</v>
      </c>
      <c r="B4" s="1173"/>
      <c r="C4" s="1173"/>
      <c r="D4" s="1173"/>
      <c r="E4" s="1173"/>
      <c r="F4" s="1173"/>
      <c r="G4" s="1173"/>
      <c r="H4" s="1174"/>
    </row>
    <row r="5" spans="1:8" ht="15" customHeight="1" x14ac:dyDescent="0.25">
      <c r="A5" s="1172"/>
      <c r="B5" s="1113"/>
      <c r="C5" s="1113"/>
      <c r="D5" s="1113"/>
      <c r="E5" s="1113"/>
      <c r="F5" s="1113"/>
      <c r="G5" s="1113"/>
      <c r="H5" s="1175"/>
    </row>
    <row r="6" spans="1:8" x14ac:dyDescent="0.25">
      <c r="A6" s="1172" t="s">
        <v>26</v>
      </c>
      <c r="B6" s="1173"/>
      <c r="C6" s="1173"/>
      <c r="D6" s="1173"/>
      <c r="E6" s="1173"/>
      <c r="F6" s="1173"/>
      <c r="G6" s="1173"/>
      <c r="H6" s="1174"/>
    </row>
    <row r="7" spans="1:8" x14ac:dyDescent="0.25">
      <c r="A7" s="556"/>
      <c r="B7" s="557"/>
      <c r="C7" s="557"/>
      <c r="D7" s="557"/>
      <c r="E7" s="557"/>
      <c r="F7" s="557"/>
      <c r="G7" s="557"/>
      <c r="H7" s="558"/>
    </row>
    <row r="8" spans="1:8" x14ac:dyDescent="0.25">
      <c r="A8" s="1167" t="s">
        <v>27</v>
      </c>
      <c r="B8" s="1167"/>
      <c r="C8" s="1167"/>
      <c r="D8" s="677" t="s">
        <v>23</v>
      </c>
      <c r="E8" s="677" t="s">
        <v>24</v>
      </c>
      <c r="F8" s="624" t="s">
        <v>25</v>
      </c>
      <c r="G8" s="624" t="s">
        <v>74</v>
      </c>
      <c r="H8" s="625" t="s">
        <v>28</v>
      </c>
    </row>
    <row r="9" spans="1:8" ht="39" customHeight="1" x14ac:dyDescent="0.25">
      <c r="A9" s="1168" t="s">
        <v>42990</v>
      </c>
      <c r="B9" s="1168"/>
      <c r="C9" s="1168"/>
      <c r="D9" s="626" t="s">
        <v>26080</v>
      </c>
      <c r="E9" s="627" t="s">
        <v>42981</v>
      </c>
      <c r="F9" s="628" t="s">
        <v>75</v>
      </c>
      <c r="G9" s="629">
        <f>H37</f>
        <v>15021.792939999999</v>
      </c>
      <c r="H9" s="630" t="s">
        <v>43520</v>
      </c>
    </row>
    <row r="10" spans="1:8" outlineLevel="1" x14ac:dyDescent="0.25">
      <c r="A10" s="559"/>
      <c r="B10" s="631"/>
      <c r="C10" s="631"/>
      <c r="D10" s="631"/>
      <c r="E10" s="632"/>
      <c r="F10" s="633"/>
      <c r="G10" s="633"/>
      <c r="H10" s="560"/>
    </row>
    <row r="11" spans="1:8" outlineLevel="1" x14ac:dyDescent="0.25">
      <c r="A11" s="1164" t="s">
        <v>29</v>
      </c>
      <c r="B11" s="1160" t="s">
        <v>8</v>
      </c>
      <c r="C11" s="1165" t="s">
        <v>64</v>
      </c>
      <c r="D11" s="1160" t="s">
        <v>10</v>
      </c>
      <c r="E11" s="1161" t="s">
        <v>30</v>
      </c>
      <c r="F11" s="1162" t="s">
        <v>37</v>
      </c>
      <c r="G11" s="1162"/>
      <c r="H11" s="1163" t="s">
        <v>31</v>
      </c>
    </row>
    <row r="12" spans="1:8" outlineLevel="1" x14ac:dyDescent="0.25">
      <c r="A12" s="1164"/>
      <c r="B12" s="1160"/>
      <c r="C12" s="1166"/>
      <c r="D12" s="1160"/>
      <c r="E12" s="1161"/>
      <c r="F12" s="634" t="s">
        <v>32</v>
      </c>
      <c r="G12" s="634" t="s">
        <v>36</v>
      </c>
      <c r="H12" s="1163"/>
    </row>
    <row r="13" spans="1:8" outlineLevel="1" x14ac:dyDescent="0.25">
      <c r="A13" s="704" t="str">
        <f>IFERROR(VLOOKUP(B13,'MAO_OBRA_PROJETO '!E:O,2,FALSE),2)</f>
        <v xml:space="preserve">Auxiliar de Topógrafo </v>
      </c>
      <c r="B13" s="722">
        <v>88253</v>
      </c>
      <c r="C13" s="723" t="s">
        <v>11</v>
      </c>
      <c r="D13" s="724" t="str">
        <f>IFERROR(VLOOKUP(B13,'MAO_OBRA_PROJETO '!E:O,3,FALSE),2)</f>
        <v>h</v>
      </c>
      <c r="E13" s="725">
        <f>E14*2</f>
        <v>352</v>
      </c>
      <c r="F13" s="709">
        <f>IFERROR(VLOOKUP(B13,'MAO_OBRA_PROJETO '!E:O,4,FALSE),2)</f>
        <v>12.08</v>
      </c>
      <c r="G13" s="726">
        <f t="shared" ref="G13:G14" si="0">ROUND(E13*F13,2)</f>
        <v>4252.16</v>
      </c>
      <c r="H13" s="710"/>
    </row>
    <row r="14" spans="1:8" outlineLevel="1" x14ac:dyDescent="0.25">
      <c r="A14" s="715" t="str">
        <f>IFERROR(VLOOKUP(B14,'MAO_OBRA_PROJETO '!E:O,2,FALSE),2)</f>
        <v>Topógrafo</v>
      </c>
      <c r="B14" s="733">
        <v>20014</v>
      </c>
      <c r="C14" s="734" t="s">
        <v>25991</v>
      </c>
      <c r="D14" s="735" t="str">
        <f>IFERROR(VLOOKUP(B14,'MAO_OBRA_PROJETO '!E:O,3,FALSE),2)</f>
        <v>h</v>
      </c>
      <c r="E14" s="736">
        <v>176</v>
      </c>
      <c r="F14" s="718">
        <f>IFERROR(VLOOKUP(B14,'MAO_OBRA_PROJETO '!E:O,4,FALSE),2)</f>
        <v>24.8</v>
      </c>
      <c r="G14" s="737">
        <f t="shared" si="0"/>
        <v>4364.8</v>
      </c>
      <c r="H14" s="719"/>
    </row>
    <row r="15" spans="1:8" outlineLevel="1" x14ac:dyDescent="0.25">
      <c r="A15" s="727"/>
      <c r="B15" s="728"/>
      <c r="C15" s="729"/>
      <c r="D15" s="729"/>
      <c r="E15" s="730"/>
      <c r="F15" s="731"/>
      <c r="G15" s="731"/>
      <c r="H15" s="732"/>
    </row>
    <row r="16" spans="1:8" outlineLevel="1" x14ac:dyDescent="0.25">
      <c r="A16" s="562" t="s">
        <v>31</v>
      </c>
      <c r="B16" s="635"/>
      <c r="C16" s="635"/>
      <c r="D16" s="636"/>
      <c r="E16" s="637"/>
      <c r="F16" s="638"/>
      <c r="G16" s="563"/>
      <c r="H16" s="639">
        <f>ROUND(SUM(G13:G15),2)</f>
        <v>8616.9599999999991</v>
      </c>
    </row>
    <row r="17" spans="1:9" outlineLevel="1" x14ac:dyDescent="0.25">
      <c r="A17" s="564"/>
      <c r="B17" s="640"/>
      <c r="C17" s="640"/>
      <c r="D17" s="640"/>
      <c r="E17" s="641"/>
      <c r="F17" s="642"/>
      <c r="G17" s="642"/>
      <c r="H17" s="565"/>
    </row>
    <row r="18" spans="1:9" outlineLevel="1" x14ac:dyDescent="0.25">
      <c r="A18" s="1164" t="s">
        <v>33</v>
      </c>
      <c r="B18" s="1160" t="s">
        <v>8</v>
      </c>
      <c r="C18" s="1165" t="s">
        <v>64</v>
      </c>
      <c r="D18" s="1160" t="s">
        <v>10</v>
      </c>
      <c r="E18" s="1161" t="s">
        <v>30</v>
      </c>
      <c r="F18" s="1162" t="s">
        <v>37</v>
      </c>
      <c r="G18" s="1162"/>
      <c r="H18" s="1163" t="s">
        <v>34</v>
      </c>
    </row>
    <row r="19" spans="1:9" outlineLevel="1" x14ac:dyDescent="0.25">
      <c r="A19" s="1164"/>
      <c r="B19" s="1160"/>
      <c r="C19" s="1166"/>
      <c r="D19" s="1160"/>
      <c r="E19" s="1161"/>
      <c r="F19" s="634" t="s">
        <v>32</v>
      </c>
      <c r="G19" s="634" t="s">
        <v>36</v>
      </c>
      <c r="H19" s="1163"/>
    </row>
    <row r="20" spans="1:9" outlineLevel="1" x14ac:dyDescent="0.25">
      <c r="A20" s="738"/>
      <c r="B20" s="747"/>
      <c r="C20" s="734"/>
      <c r="D20" s="716"/>
      <c r="E20" s="748"/>
      <c r="F20" s="718"/>
      <c r="G20" s="749">
        <f>E20*F20</f>
        <v>0</v>
      </c>
      <c r="H20" s="750"/>
    </row>
    <row r="21" spans="1:9" outlineLevel="1" x14ac:dyDescent="0.25">
      <c r="A21" s="751"/>
      <c r="B21" s="752"/>
      <c r="C21" s="734"/>
      <c r="D21" s="734"/>
      <c r="E21" s="748"/>
      <c r="F21" s="739"/>
      <c r="G21" s="749">
        <f t="shared" ref="G21:G23" si="1">E21*F21</f>
        <v>0</v>
      </c>
      <c r="H21" s="750"/>
    </row>
    <row r="22" spans="1:9" outlineLevel="1" x14ac:dyDescent="0.25">
      <c r="A22" s="751"/>
      <c r="B22" s="721"/>
      <c r="C22" s="734"/>
      <c r="D22" s="734"/>
      <c r="E22" s="748"/>
      <c r="F22" s="739"/>
      <c r="G22" s="749">
        <f t="shared" si="1"/>
        <v>0</v>
      </c>
      <c r="H22" s="750"/>
    </row>
    <row r="23" spans="1:9" outlineLevel="1" x14ac:dyDescent="0.25">
      <c r="A23" s="751"/>
      <c r="B23" s="721"/>
      <c r="C23" s="734"/>
      <c r="D23" s="734"/>
      <c r="E23" s="748"/>
      <c r="F23" s="739"/>
      <c r="G23" s="749">
        <f t="shared" si="1"/>
        <v>0</v>
      </c>
      <c r="H23" s="750"/>
    </row>
    <row r="24" spans="1:9" outlineLevel="1" x14ac:dyDescent="0.25">
      <c r="A24" s="753"/>
      <c r="B24" s="754"/>
      <c r="C24" s="754"/>
      <c r="D24" s="754"/>
      <c r="E24" s="634"/>
      <c r="F24" s="719"/>
      <c r="G24" s="719"/>
      <c r="H24" s="719"/>
    </row>
    <row r="25" spans="1:9" outlineLevel="1" x14ac:dyDescent="0.25">
      <c r="A25" s="562" t="s">
        <v>34</v>
      </c>
      <c r="B25" s="635"/>
      <c r="C25" s="635"/>
      <c r="D25" s="636"/>
      <c r="E25" s="637"/>
      <c r="F25" s="638"/>
      <c r="G25" s="638"/>
      <c r="H25" s="639">
        <f>ROUND(SUM(G20:G24),2)</f>
        <v>0</v>
      </c>
    </row>
    <row r="26" spans="1:9" outlineLevel="1" x14ac:dyDescent="0.25">
      <c r="A26" s="566"/>
      <c r="B26" s="643"/>
      <c r="C26" s="643"/>
      <c r="D26" s="640"/>
      <c r="E26" s="641"/>
      <c r="F26" s="642"/>
      <c r="G26" s="642"/>
      <c r="H26" s="565"/>
    </row>
    <row r="27" spans="1:9" outlineLevel="1" x14ac:dyDescent="0.25">
      <c r="A27" s="1164" t="s">
        <v>26081</v>
      </c>
      <c r="B27" s="1160" t="s">
        <v>8</v>
      </c>
      <c r="C27" s="1165" t="s">
        <v>64</v>
      </c>
      <c r="D27" s="1160" t="s">
        <v>10</v>
      </c>
      <c r="E27" s="1161" t="s">
        <v>30</v>
      </c>
      <c r="F27" s="1162" t="s">
        <v>37</v>
      </c>
      <c r="G27" s="1162"/>
      <c r="H27" s="1163" t="s">
        <v>35</v>
      </c>
    </row>
    <row r="28" spans="1:9" outlineLevel="1" x14ac:dyDescent="0.25">
      <c r="A28" s="1164"/>
      <c r="B28" s="1160"/>
      <c r="C28" s="1166"/>
      <c r="D28" s="1160"/>
      <c r="E28" s="1161"/>
      <c r="F28" s="634" t="s">
        <v>32</v>
      </c>
      <c r="G28" s="634" t="s">
        <v>36</v>
      </c>
      <c r="H28" s="1163"/>
    </row>
    <row r="29" spans="1:9" ht="22.5" customHeight="1" outlineLevel="1" x14ac:dyDescent="0.25">
      <c r="A29" s="704" t="str">
        <f>VLOOKUP(B29,'Preços Serviços '!B:F,3,FALSE)</f>
        <v>Veículo leve - 53 kW (sem motorista)  - ("p"=valor hora produtiva)</v>
      </c>
      <c r="B29" s="705" t="s">
        <v>42992</v>
      </c>
      <c r="C29" s="706" t="s">
        <v>42991</v>
      </c>
      <c r="D29" s="707" t="str">
        <f>VLOOKUP(B30,'Preços Serviços '!B:F,4,FALSE)</f>
        <v>h</v>
      </c>
      <c r="E29" s="708">
        <v>44</v>
      </c>
      <c r="F29" s="709">
        <f>IFERROR(VLOOKUP(B29,'Preços Serviços '!B:F,5,FALSE),0)</f>
        <v>31.107900000000001</v>
      </c>
      <c r="G29" s="710">
        <f>E29*F29</f>
        <v>1368.7476000000001</v>
      </c>
      <c r="H29" s="711"/>
      <c r="I29" t="s">
        <v>43023</v>
      </c>
    </row>
    <row r="30" spans="1:9" ht="22.5" customHeight="1" outlineLevel="1" x14ac:dyDescent="0.25">
      <c r="A30" s="715" t="str">
        <f>VLOOKUP(B30,'Preços Serviços '!B:F,3,FALSE)</f>
        <v>Veículo leve - 53 kW (sem motorista) - ("i"=valor hora improdutiva)</v>
      </c>
      <c r="B30" s="649" t="s">
        <v>42993</v>
      </c>
      <c r="C30" s="649" t="s">
        <v>42991</v>
      </c>
      <c r="D30" s="716" t="str">
        <f>VLOOKUP(B31,'Preços Serviços '!B:F,4,FALSE)</f>
        <v>h</v>
      </c>
      <c r="E30" s="717">
        <v>132</v>
      </c>
      <c r="F30" s="718">
        <f>IFERROR(VLOOKUP(B30,'Preços Serviços '!B:F,5,FALSE),2)</f>
        <v>6.1155999999999997</v>
      </c>
      <c r="G30" s="719">
        <f>E30*F30</f>
        <v>807.25919999999996</v>
      </c>
      <c r="H30" s="720"/>
    </row>
    <row r="31" spans="1:9" ht="22.5" customHeight="1" outlineLevel="1" x14ac:dyDescent="0.25">
      <c r="A31" s="715" t="str">
        <f>VLOOKUP(B31,'Preços Serviços '!B:F,3,FALSE)</f>
        <v xml:space="preserve">GPS geodésico de dupla frequência (L1/L2) - ("p"=valor hora produtiva) </v>
      </c>
      <c r="B31" s="721" t="s">
        <v>42994</v>
      </c>
      <c r="C31" s="649" t="s">
        <v>42991</v>
      </c>
      <c r="D31" s="716" t="str">
        <f>VLOOKUP(B32,'Preços Serviços '!B:F,4,FALSE)</f>
        <v>h</v>
      </c>
      <c r="E31" s="717">
        <v>176</v>
      </c>
      <c r="F31" s="718">
        <f>IFERROR(VLOOKUP(B31,'Preços Serviços '!B:F,5,FALSE),2)</f>
        <v>8.9374000000000002</v>
      </c>
      <c r="G31" s="719">
        <f>E31*F31</f>
        <v>1572.9824000000001</v>
      </c>
      <c r="H31" s="720"/>
    </row>
    <row r="32" spans="1:9" ht="45" outlineLevel="1" x14ac:dyDescent="0.25">
      <c r="A32" s="672" t="str">
        <f>VLOOKUP(B32,'Preços Serviços '!B:F,3,FALSE)</f>
        <v xml:space="preserve">Estação total eletrônica com precisão angular de 2", linear de 2 mm e alcance com 1 prisma de 3.000 m - ("p"=valor hora produtiva) </v>
      </c>
      <c r="B32" s="561" t="s">
        <v>42995</v>
      </c>
      <c r="C32" s="712" t="s">
        <v>42991</v>
      </c>
      <c r="D32" s="568" t="str">
        <f>VLOOKUP(B32,'Preços Serviços '!B:F,4,FALSE)</f>
        <v>h</v>
      </c>
      <c r="E32" s="713">
        <v>176</v>
      </c>
      <c r="F32" s="569">
        <f>IFERROR(VLOOKUP(B32,'Preços Serviços '!B:F,5,FALSE),2)</f>
        <v>4.5952000000000002</v>
      </c>
      <c r="G32" s="570">
        <f>E32*F32</f>
        <v>808.75520000000006</v>
      </c>
      <c r="H32" s="714"/>
    </row>
    <row r="33" spans="1:8" outlineLevel="1" x14ac:dyDescent="0.25">
      <c r="A33" s="562" t="s">
        <v>35</v>
      </c>
      <c r="B33" s="635"/>
      <c r="C33" s="635"/>
      <c r="D33" s="636"/>
      <c r="E33" s="637"/>
      <c r="F33" s="638"/>
      <c r="G33" s="638"/>
      <c r="H33" s="639">
        <f>ROUND(SUM(G29:G32),2)</f>
        <v>4557.74</v>
      </c>
    </row>
    <row r="34" spans="1:8" outlineLevel="1" x14ac:dyDescent="0.25">
      <c r="A34" s="564"/>
      <c r="B34" s="640"/>
      <c r="C34" s="640"/>
      <c r="D34" s="640"/>
      <c r="E34" s="641"/>
      <c r="F34" s="642"/>
      <c r="G34" s="642"/>
      <c r="H34" s="565"/>
    </row>
    <row r="35" spans="1:8" ht="20.100000000000001" customHeight="1" outlineLevel="1" x14ac:dyDescent="0.25">
      <c r="A35" s="1157" t="s">
        <v>26082</v>
      </c>
      <c r="B35" s="1157"/>
      <c r="C35" s="1157"/>
      <c r="D35" s="1157"/>
      <c r="E35" s="1157"/>
      <c r="F35" s="1157"/>
      <c r="G35" s="1157"/>
      <c r="H35" s="644">
        <f>H16+H25+H33</f>
        <v>13174.699999999999</v>
      </c>
    </row>
    <row r="36" spans="1:8" ht="20.100000000000001" customHeight="1" outlineLevel="1" x14ac:dyDescent="0.25">
      <c r="A36" s="1156" t="s">
        <v>26083</v>
      </c>
      <c r="B36" s="1156"/>
      <c r="C36" s="1156"/>
      <c r="D36" s="1156"/>
      <c r="E36" s="1156"/>
      <c r="F36" s="1156"/>
      <c r="G36" s="1156"/>
      <c r="H36" s="979">
        <f>ORC_BACIAS!D41</f>
        <v>0.14019999999999999</v>
      </c>
    </row>
    <row r="37" spans="1:8" ht="20.100000000000001" customHeight="1" outlineLevel="1" x14ac:dyDescent="0.25">
      <c r="A37" s="1157" t="s">
        <v>38</v>
      </c>
      <c r="B37" s="1157"/>
      <c r="C37" s="1157"/>
      <c r="D37" s="1157"/>
      <c r="E37" s="1157"/>
      <c r="F37" s="1157"/>
      <c r="G37" s="1157"/>
      <c r="H37" s="644">
        <f>H35*(1+H36)</f>
        <v>15021.792939999999</v>
      </c>
    </row>
    <row r="38" spans="1:8" outlineLevel="1" x14ac:dyDescent="0.25">
      <c r="A38" s="645" t="s">
        <v>42965</v>
      </c>
      <c r="B38" s="646"/>
      <c r="C38" s="646"/>
      <c r="D38" s="646"/>
      <c r="E38" s="646"/>
      <c r="F38" s="646"/>
      <c r="G38" s="646"/>
      <c r="H38" s="647"/>
    </row>
    <row r="39" spans="1:8" ht="15" customHeight="1" outlineLevel="1" x14ac:dyDescent="0.25">
      <c r="A39" s="648" t="s">
        <v>42996</v>
      </c>
      <c r="B39" s="592">
        <v>10512</v>
      </c>
      <c r="C39" s="1158" t="s">
        <v>42966</v>
      </c>
      <c r="D39" s="1158"/>
      <c r="E39" s="1158"/>
      <c r="F39" s="1158"/>
      <c r="G39" s="1158"/>
      <c r="H39" s="1158"/>
    </row>
    <row r="40" spans="1:8" ht="15" customHeight="1" outlineLevel="1" x14ac:dyDescent="0.25">
      <c r="A40" s="1159"/>
      <c r="B40" s="1159"/>
      <c r="C40" s="1159"/>
      <c r="D40" s="1159"/>
      <c r="E40" s="1159"/>
      <c r="F40" s="1159"/>
      <c r="G40" s="1159"/>
      <c r="H40" s="1159"/>
    </row>
  </sheetData>
  <mergeCells count="33">
    <mergeCell ref="A2:H2"/>
    <mergeCell ref="A3:H3"/>
    <mergeCell ref="A4:H4"/>
    <mergeCell ref="A5:H5"/>
    <mergeCell ref="A6:H6"/>
    <mergeCell ref="A8:C8"/>
    <mergeCell ref="A9:C9"/>
    <mergeCell ref="A11:A12"/>
    <mergeCell ref="B11:B12"/>
    <mergeCell ref="C11:C12"/>
    <mergeCell ref="D11:D12"/>
    <mergeCell ref="E11:E12"/>
    <mergeCell ref="F11:G11"/>
    <mergeCell ref="H11:H12"/>
    <mergeCell ref="A35:G35"/>
    <mergeCell ref="A18:A19"/>
    <mergeCell ref="B18:B19"/>
    <mergeCell ref="C18:C19"/>
    <mergeCell ref="A27:A28"/>
    <mergeCell ref="B27:B28"/>
    <mergeCell ref="C27:C28"/>
    <mergeCell ref="A36:G36"/>
    <mergeCell ref="A37:G37"/>
    <mergeCell ref="C39:H39"/>
    <mergeCell ref="A40:H40"/>
    <mergeCell ref="D18:D19"/>
    <mergeCell ref="E18:E19"/>
    <mergeCell ref="F18:G18"/>
    <mergeCell ref="H18:H19"/>
    <mergeCell ref="F27:G27"/>
    <mergeCell ref="H27:H28"/>
    <mergeCell ref="D27:D28"/>
    <mergeCell ref="E27:E28"/>
  </mergeCells>
  <printOptions horizontalCentered="1"/>
  <pageMargins left="0.59055118110236227" right="0.59055118110236227" top="0.78740157480314965" bottom="0.78740157480314965" header="0.31496062992125984" footer="0.31496062992125984"/>
  <pageSetup paperSize="9" fitToHeight="0" orientation="landscape" r:id="rId1"/>
  <headerFooter alignWithMargins="0">
    <oddFooter>&amp;R&amp;P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O21"/>
  <sheetViews>
    <sheetView showZeros="0" view="pageBreakPreview" zoomScale="86" zoomScaleNormal="82" zoomScaleSheetLayoutView="86" workbookViewId="0">
      <selection activeCell="K49" sqref="K49"/>
    </sheetView>
  </sheetViews>
  <sheetFormatPr defaultRowHeight="15" x14ac:dyDescent="0.25"/>
  <cols>
    <col min="1" max="1" width="9.7109375" style="1" customWidth="1"/>
    <col min="2" max="2" width="15.5703125" style="60" customWidth="1"/>
    <col min="3" max="3" width="12.28515625" style="1" customWidth="1"/>
    <col min="4" max="4" width="65.140625" customWidth="1"/>
    <col min="5" max="5" width="13.28515625" style="428" customWidth="1"/>
    <col min="6" max="6" width="13.5703125" style="339" customWidth="1"/>
    <col min="7" max="7" width="13.5703125" style="340" customWidth="1"/>
    <col min="8" max="8" width="13.5703125" style="340" hidden="1" customWidth="1"/>
    <col min="9" max="9" width="15.28515625" style="340" customWidth="1"/>
    <col min="10" max="10" width="13.28515625" bestFit="1" customWidth="1"/>
    <col min="11" max="11" width="14.140625" customWidth="1"/>
    <col min="12" max="12" width="12.5703125" customWidth="1"/>
    <col min="13" max="13" width="12.28515625" customWidth="1"/>
    <col min="15" max="15" width="21.140625" customWidth="1"/>
  </cols>
  <sheetData>
    <row r="1" spans="1:15" ht="15" customHeight="1" thickBot="1" x14ac:dyDescent="0.3"/>
    <row r="2" spans="1:15" ht="15" customHeight="1" x14ac:dyDescent="0.25">
      <c r="A2" s="1180"/>
      <c r="B2" s="1181"/>
      <c r="C2" s="1181"/>
      <c r="D2" s="1181"/>
      <c r="E2" s="1181"/>
      <c r="F2" s="1181"/>
      <c r="G2" s="1181"/>
      <c r="H2" s="1181"/>
      <c r="I2" s="1182"/>
    </row>
    <row r="3" spans="1:15" ht="21" customHeight="1" x14ac:dyDescent="0.25">
      <c r="A3" s="1137" t="s">
        <v>43031</v>
      </c>
      <c r="B3" s="1138"/>
      <c r="C3" s="1138"/>
      <c r="D3" s="1138"/>
      <c r="E3" s="1138"/>
      <c r="F3" s="1138"/>
      <c r="G3" s="1138"/>
      <c r="H3" s="1138"/>
      <c r="I3" s="1139"/>
      <c r="O3" s="82"/>
    </row>
    <row r="4" spans="1:15" ht="21" customHeight="1" x14ac:dyDescent="0.25">
      <c r="A4" s="1112" t="s">
        <v>43489</v>
      </c>
      <c r="B4" s="1113"/>
      <c r="C4" s="1113"/>
      <c r="D4" s="1113"/>
      <c r="E4" s="1113"/>
      <c r="F4" s="1113"/>
      <c r="G4" s="1113"/>
      <c r="H4" s="1113"/>
      <c r="I4" s="1114"/>
      <c r="O4" s="82"/>
    </row>
    <row r="5" spans="1:15" ht="21" customHeight="1" x14ac:dyDescent="0.25">
      <c r="A5" s="1115" t="s">
        <v>43494</v>
      </c>
      <c r="B5" s="1118"/>
      <c r="C5" s="1118"/>
      <c r="D5" s="1118"/>
      <c r="E5" s="1118"/>
      <c r="F5" s="1118"/>
      <c r="G5" s="1118"/>
      <c r="H5" s="1118"/>
      <c r="I5" s="1119"/>
    </row>
    <row r="6" spans="1:15" ht="21" customHeight="1" x14ac:dyDescent="0.25">
      <c r="A6" s="1115"/>
      <c r="B6" s="1118"/>
      <c r="C6" s="1118"/>
      <c r="D6" s="1118"/>
      <c r="E6" s="1118"/>
      <c r="F6" s="1118"/>
      <c r="G6" s="1118"/>
      <c r="H6" s="1118"/>
      <c r="I6" s="1119"/>
    </row>
    <row r="7" spans="1:15" ht="21" customHeight="1" x14ac:dyDescent="0.25">
      <c r="A7" s="1183" t="s">
        <v>26026</v>
      </c>
      <c r="B7" s="1138"/>
      <c r="C7" s="1138"/>
      <c r="D7" s="1138"/>
      <c r="E7" s="1138"/>
      <c r="F7" s="1138"/>
      <c r="G7" s="1138"/>
      <c r="H7" s="1138"/>
      <c r="I7" s="1139"/>
    </row>
    <row r="8" spans="1:15" ht="30" customHeight="1" x14ac:dyDescent="0.25">
      <c r="A8" s="471"/>
      <c r="B8" s="418"/>
      <c r="C8" s="418"/>
      <c r="D8" s="418"/>
      <c r="E8" s="419"/>
      <c r="F8" s="446"/>
      <c r="G8" s="1142" t="s">
        <v>43511</v>
      </c>
      <c r="H8" s="1142"/>
      <c r="I8" s="1143"/>
    </row>
    <row r="9" spans="1:15" ht="32.1" customHeight="1" x14ac:dyDescent="0.25">
      <c r="A9" s="472" t="s">
        <v>16</v>
      </c>
      <c r="B9" s="355" t="s">
        <v>8</v>
      </c>
      <c r="C9" s="355" t="s">
        <v>22</v>
      </c>
      <c r="D9" s="356" t="s">
        <v>12</v>
      </c>
      <c r="E9" s="420" t="s">
        <v>21</v>
      </c>
      <c r="F9" s="447" t="s">
        <v>19</v>
      </c>
      <c r="G9" s="357" t="s">
        <v>66</v>
      </c>
      <c r="H9" s="357" t="s">
        <v>25988</v>
      </c>
      <c r="I9" s="473" t="s">
        <v>63</v>
      </c>
    </row>
    <row r="10" spans="1:15" ht="24.95" customHeight="1" x14ac:dyDescent="0.25">
      <c r="A10" s="474" t="s">
        <v>67</v>
      </c>
      <c r="B10" s="395"/>
      <c r="C10" s="394"/>
      <c r="D10" s="396" t="s">
        <v>26018</v>
      </c>
      <c r="E10" s="421"/>
      <c r="F10" s="397"/>
      <c r="G10" s="397"/>
      <c r="H10" s="397"/>
      <c r="I10" s="475">
        <f ca="1">I16</f>
        <v>15332.73</v>
      </c>
      <c r="K10" s="445"/>
      <c r="L10" s="82"/>
    </row>
    <row r="11" spans="1:15" ht="21.95" customHeight="1" x14ac:dyDescent="0.25">
      <c r="A11" s="149" t="s">
        <v>68</v>
      </c>
      <c r="B11" s="150"/>
      <c r="C11" s="151"/>
      <c r="D11" s="152" t="s">
        <v>25987</v>
      </c>
      <c r="E11" s="422"/>
      <c r="F11" s="337"/>
      <c r="G11" s="337"/>
      <c r="H11" s="337"/>
      <c r="I11" s="338"/>
    </row>
    <row r="12" spans="1:15" ht="18" customHeight="1" x14ac:dyDescent="0.25">
      <c r="A12" s="476" t="s">
        <v>26027</v>
      </c>
      <c r="B12" s="345" t="s">
        <v>25990</v>
      </c>
      <c r="C12" s="346" t="s">
        <v>25991</v>
      </c>
      <c r="D12" s="347" t="str">
        <f>VLOOKUP(B12,'MAO_OBRA_PROJETO '!E:O,2,FALSE)</f>
        <v>Engenheiro Coordenador (Master)</v>
      </c>
      <c r="E12" s="424" t="str">
        <f>VLOOKUP(B12,'MAO_OBRA_PROJETO '!E:O,3,FALSE)</f>
        <v>h</v>
      </c>
      <c r="F12" s="348">
        <f ca="1">SUMIF(B20:H20,B12:B12,H20:H20)</f>
        <v>90</v>
      </c>
      <c r="G12" s="348">
        <f>VLOOKUP(B12,'MAO_OBRA_PROJETO '!E:O,4,FALSE)</f>
        <v>141.13</v>
      </c>
      <c r="H12" s="348"/>
      <c r="I12" s="477">
        <f ca="1">TRUNC(F12*G12,2)</f>
        <v>12701.7</v>
      </c>
    </row>
    <row r="13" spans="1:15" ht="18" customHeight="1" x14ac:dyDescent="0.25">
      <c r="A13" s="1184" t="s">
        <v>25984</v>
      </c>
      <c r="B13" s="1132"/>
      <c r="C13" s="1132"/>
      <c r="D13" s="1132"/>
      <c r="E13" s="1132"/>
      <c r="F13" s="1132"/>
      <c r="G13" s="1132"/>
      <c r="H13" s="465"/>
      <c r="I13" s="478">
        <f ca="1">SUM(I12:I12)</f>
        <v>12701.7</v>
      </c>
    </row>
    <row r="14" spans="1:15" ht="18" customHeight="1" x14ac:dyDescent="0.25">
      <c r="A14" s="1176" t="s">
        <v>25989</v>
      </c>
      <c r="B14" s="1133"/>
      <c r="C14" s="1133"/>
      <c r="D14" s="1133"/>
      <c r="E14" s="1133"/>
      <c r="F14" s="1133"/>
      <c r="G14" s="1133"/>
      <c r="H14" s="466"/>
      <c r="I14" s="479">
        <f>1+0.1</f>
        <v>1.1000000000000001</v>
      </c>
      <c r="K14" s="445"/>
    </row>
    <row r="15" spans="1:15" ht="18" customHeight="1" x14ac:dyDescent="0.25">
      <c r="A15" s="1177" t="s">
        <v>16398</v>
      </c>
      <c r="B15" s="1134"/>
      <c r="C15" s="1134"/>
      <c r="D15" s="1134"/>
      <c r="E15" s="1134"/>
      <c r="F15" s="1134"/>
      <c r="G15" s="1134"/>
      <c r="H15" s="468"/>
      <c r="I15" s="479">
        <f>1+0.0974</f>
        <v>1.0973999999999999</v>
      </c>
      <c r="K15" s="445"/>
    </row>
    <row r="16" spans="1:15" ht="18" customHeight="1" x14ac:dyDescent="0.25">
      <c r="A16" s="1178" t="s">
        <v>25986</v>
      </c>
      <c r="B16" s="1144"/>
      <c r="C16" s="1144"/>
      <c r="D16" s="1144"/>
      <c r="E16" s="1144"/>
      <c r="F16" s="1144"/>
      <c r="G16" s="1144"/>
      <c r="H16" s="467"/>
      <c r="I16" s="478">
        <f ca="1">TRUNC(I13*I14*I15,2)</f>
        <v>15332.73</v>
      </c>
      <c r="K16" s="82"/>
    </row>
    <row r="17" spans="1:9" ht="18" customHeight="1" x14ac:dyDescent="0.25">
      <c r="A17" s="480"/>
      <c r="B17" s="434"/>
      <c r="C17" s="434"/>
      <c r="D17" s="434"/>
      <c r="E17" s="435"/>
      <c r="F17" s="434"/>
      <c r="G17" s="434"/>
      <c r="H17" s="434"/>
      <c r="I17" s="481"/>
    </row>
    <row r="18" spans="1:9" ht="20.100000000000001" customHeight="1" x14ac:dyDescent="0.25">
      <c r="A18" s="1179" t="s">
        <v>13327</v>
      </c>
      <c r="B18" s="1145"/>
      <c r="C18" s="1145"/>
      <c r="D18" s="1145"/>
      <c r="E18" s="1145"/>
      <c r="F18" s="1145"/>
      <c r="G18" s="1145"/>
      <c r="H18" s="469"/>
      <c r="I18" s="482"/>
    </row>
    <row r="19" spans="1:9" ht="20.100000000000001" customHeight="1" x14ac:dyDescent="0.25">
      <c r="A19" s="483" t="s">
        <v>16</v>
      </c>
      <c r="B19" s="390" t="s">
        <v>8</v>
      </c>
      <c r="C19" s="391" t="s">
        <v>22</v>
      </c>
      <c r="D19" s="390" t="s">
        <v>9</v>
      </c>
      <c r="E19" s="426" t="s">
        <v>72</v>
      </c>
      <c r="F19" s="392" t="s">
        <v>158</v>
      </c>
      <c r="G19" s="392" t="s">
        <v>25985</v>
      </c>
      <c r="H19" s="392"/>
      <c r="I19" s="484"/>
    </row>
    <row r="20" spans="1:9" ht="20.100000000000001" customHeight="1" thickBot="1" x14ac:dyDescent="0.3">
      <c r="A20" s="485" t="str">
        <f>A12</f>
        <v>3.1.1.1</v>
      </c>
      <c r="B20" s="486" t="str">
        <f>B12</f>
        <v>20073</v>
      </c>
      <c r="C20" s="487" t="str">
        <f>C12</f>
        <v>DER</v>
      </c>
      <c r="D20" s="488" t="str">
        <f>D12</f>
        <v>Engenheiro Coordenador (Master)</v>
      </c>
      <c r="E20" s="524">
        <v>1</v>
      </c>
      <c r="F20" s="489">
        <v>90</v>
      </c>
      <c r="G20" s="489">
        <f>ROUNDUP(E20*F20,0)</f>
        <v>90</v>
      </c>
      <c r="H20" s="489">
        <f t="shared" ref="H20" si="0">G20</f>
        <v>90</v>
      </c>
      <c r="I20" s="410"/>
    </row>
    <row r="21" spans="1:9" x14ac:dyDescent="0.25">
      <c r="E21" s="520"/>
    </row>
  </sheetData>
  <mergeCells count="12">
    <mergeCell ref="A14:G14"/>
    <mergeCell ref="A15:G15"/>
    <mergeCell ref="A16:G16"/>
    <mergeCell ref="A18:G18"/>
    <mergeCell ref="A2:I2"/>
    <mergeCell ref="A3:I3"/>
    <mergeCell ref="A7:I7"/>
    <mergeCell ref="G8:I8"/>
    <mergeCell ref="A13:G13"/>
    <mergeCell ref="A4:I4"/>
    <mergeCell ref="A5:I5"/>
    <mergeCell ref="A6:I6"/>
  </mergeCells>
  <printOptions horizontalCentered="1"/>
  <pageMargins left="0.59055118110236227" right="0.59055118110236227" top="0.78740157480314965" bottom="0.78740157480314965" header="0.31496062992125984" footer="0.31496062992125984"/>
  <pageSetup paperSize="9" scale="84" fitToHeight="0" orientation="landscape" r:id="rId1"/>
  <headerFooter alignWithMargins="0">
    <oddFooter>&amp;R&amp;P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2340-286B-4FFF-B6CE-F26466E18737}">
  <sheetPr>
    <tabColor rgb="FF00B050"/>
    <pageSetUpPr fitToPage="1"/>
  </sheetPr>
  <dimension ref="A1:U35"/>
  <sheetViews>
    <sheetView view="pageBreakPreview" topLeftCell="A4" zoomScale="83" zoomScaleSheetLayoutView="83" workbookViewId="0">
      <selection activeCell="K49" sqref="K49"/>
    </sheetView>
  </sheetViews>
  <sheetFormatPr defaultColWidth="9.140625" defaultRowHeight="15" x14ac:dyDescent="0.25"/>
  <cols>
    <col min="1" max="1" width="5.28515625" style="3" customWidth="1"/>
    <col min="2" max="4" width="8.7109375" style="366" customWidth="1"/>
    <col min="5" max="5" width="17" style="366" customWidth="1"/>
    <col min="6" max="6" width="30.42578125" style="3" hidden="1" customWidth="1"/>
    <col min="7" max="7" width="6.42578125" style="3" hidden="1" customWidth="1"/>
    <col min="8" max="8" width="18.140625" style="100" hidden="1" customWidth="1"/>
    <col min="9" max="9" width="35.85546875" style="3" customWidth="1"/>
    <col min="10" max="10" width="7.7109375" style="6" customWidth="1"/>
    <col min="11" max="11" width="14.85546875" style="367" customWidth="1"/>
    <col min="12" max="12" width="13.85546875" style="367" customWidth="1"/>
    <col min="13" max="13" width="16.7109375" style="367" customWidth="1"/>
    <col min="14" max="14" width="14.7109375" style="370" customWidth="1"/>
    <col min="15" max="15" width="12.42578125" style="367" customWidth="1"/>
    <col min="16" max="16" width="12.5703125" style="3" customWidth="1"/>
    <col min="17" max="17" width="9.140625" style="3"/>
    <col min="18" max="18" width="18" style="3" customWidth="1"/>
    <col min="19" max="20" width="9.140625" style="3"/>
    <col min="21" max="21" width="12.140625" style="3" customWidth="1"/>
    <col min="22" max="16384" width="9.140625" style="3"/>
  </cols>
  <sheetData>
    <row r="1" spans="1:21" ht="15" customHeight="1" x14ac:dyDescent="0.25">
      <c r="A1" s="378"/>
      <c r="B1" s="379"/>
      <c r="C1" s="379"/>
      <c r="D1" s="379"/>
      <c r="E1" s="379"/>
      <c r="F1" s="379"/>
      <c r="G1" s="379"/>
      <c r="H1" s="439"/>
      <c r="I1" s="379"/>
      <c r="J1" s="664"/>
      <c r="K1" s="379"/>
      <c r="L1" s="379"/>
      <c r="M1" s="379"/>
      <c r="N1" s="379"/>
      <c r="O1" s="380"/>
    </row>
    <row r="2" spans="1:21" s="358" customFormat="1" ht="21" customHeight="1" x14ac:dyDescent="0.15">
      <c r="A2" s="1112" t="s">
        <v>43033</v>
      </c>
      <c r="B2" s="1118"/>
      <c r="C2" s="1118"/>
      <c r="D2" s="1118"/>
      <c r="E2" s="1118"/>
      <c r="F2" s="1118"/>
      <c r="G2" s="1118"/>
      <c r="H2" s="1118"/>
      <c r="I2" s="1118"/>
      <c r="J2" s="1118"/>
      <c r="K2" s="1118"/>
      <c r="L2" s="1118"/>
      <c r="M2" s="1118"/>
      <c r="N2" s="1118"/>
      <c r="O2" s="1119"/>
    </row>
    <row r="3" spans="1:21" s="358" customFormat="1" ht="21" customHeight="1" x14ac:dyDescent="0.15">
      <c r="A3" s="1112" t="s">
        <v>43491</v>
      </c>
      <c r="B3" s="1113"/>
      <c r="C3" s="1113"/>
      <c r="D3" s="1113"/>
      <c r="E3" s="1113"/>
      <c r="F3" s="1113"/>
      <c r="G3" s="1113"/>
      <c r="H3" s="1113"/>
      <c r="I3" s="1113"/>
      <c r="J3" s="1113"/>
      <c r="K3" s="1113"/>
      <c r="L3" s="1113"/>
      <c r="M3" s="1113"/>
      <c r="N3" s="1113"/>
      <c r="O3" s="1114"/>
    </row>
    <row r="4" spans="1:21" ht="21" customHeight="1" x14ac:dyDescent="0.25">
      <c r="A4" s="1115" t="s">
        <v>43494</v>
      </c>
      <c r="B4" s="1118"/>
      <c r="C4" s="1118"/>
      <c r="D4" s="1118"/>
      <c r="E4" s="1118"/>
      <c r="F4" s="1118"/>
      <c r="G4" s="1118"/>
      <c r="H4" s="1118"/>
      <c r="I4" s="1118"/>
      <c r="J4" s="1118"/>
      <c r="K4" s="1118"/>
      <c r="L4" s="1118"/>
      <c r="M4" s="1118"/>
      <c r="N4" s="1118"/>
      <c r="O4" s="1119"/>
    </row>
    <row r="5" spans="1:21" ht="21" customHeight="1" x14ac:dyDescent="0.25">
      <c r="A5" s="1115"/>
      <c r="B5" s="1118"/>
      <c r="C5" s="1118"/>
      <c r="D5" s="1118"/>
      <c r="E5" s="1118"/>
      <c r="F5" s="1118"/>
      <c r="G5" s="1118"/>
      <c r="H5" s="1118"/>
      <c r="I5" s="1118"/>
      <c r="J5" s="1118"/>
      <c r="K5" s="1118"/>
      <c r="L5" s="1118"/>
      <c r="M5" s="1118"/>
      <c r="N5" s="1118"/>
      <c r="O5" s="1119"/>
    </row>
    <row r="6" spans="1:21" ht="21" customHeight="1" x14ac:dyDescent="0.25">
      <c r="A6" s="1115" t="s">
        <v>43001</v>
      </c>
      <c r="B6" s="1118"/>
      <c r="C6" s="1118"/>
      <c r="D6" s="1118"/>
      <c r="E6" s="1118"/>
      <c r="F6" s="1118"/>
      <c r="G6" s="1118"/>
      <c r="H6" s="1118"/>
      <c r="I6" s="1118"/>
      <c r="J6" s="1118"/>
      <c r="K6" s="1118"/>
      <c r="L6" s="1118"/>
      <c r="M6" s="1118"/>
      <c r="N6" s="1118"/>
      <c r="O6" s="1119"/>
    </row>
    <row r="7" spans="1:21" ht="30" customHeight="1" thickBot="1" x14ac:dyDescent="0.3">
      <c r="A7" s="1188" t="s">
        <v>43511</v>
      </c>
      <c r="B7" s="1189"/>
      <c r="C7" s="1189"/>
      <c r="D7" s="1189"/>
      <c r="E7" s="1189"/>
      <c r="F7" s="1189"/>
      <c r="G7" s="1189"/>
      <c r="H7" s="1189"/>
      <c r="I7" s="1189"/>
      <c r="J7" s="1189"/>
      <c r="K7" s="1189"/>
      <c r="L7" s="1189"/>
      <c r="M7" s="1189"/>
      <c r="N7" s="1189"/>
      <c r="O7" s="1190"/>
    </row>
    <row r="8" spans="1:21" ht="35.1" customHeight="1" x14ac:dyDescent="0.25">
      <c r="A8" s="1185" t="s">
        <v>25998</v>
      </c>
      <c r="B8" s="1186"/>
      <c r="C8" s="1186"/>
      <c r="D8" s="1186"/>
      <c r="E8" s="1186"/>
      <c r="F8" s="1186"/>
      <c r="G8" s="1186"/>
      <c r="H8" s="1186"/>
      <c r="I8" s="1186"/>
      <c r="J8" s="1186"/>
      <c r="K8" s="1186"/>
      <c r="L8" s="1186"/>
      <c r="M8" s="1186"/>
      <c r="N8" s="1186"/>
      <c r="O8" s="1187"/>
    </row>
    <row r="9" spans="1:21" ht="20.100000000000001" customHeight="1" x14ac:dyDescent="0.25">
      <c r="A9" s="1192" t="s">
        <v>16</v>
      </c>
      <c r="B9" s="1194" t="s">
        <v>25994</v>
      </c>
      <c r="C9" s="1194"/>
      <c r="D9" s="1194"/>
      <c r="E9" s="1194"/>
      <c r="F9" s="1195" t="s">
        <v>9</v>
      </c>
      <c r="G9" s="1195" t="s">
        <v>54</v>
      </c>
      <c r="H9" s="1197" t="s">
        <v>26004</v>
      </c>
      <c r="I9" s="1194" t="s">
        <v>9</v>
      </c>
      <c r="J9" s="1200" t="s">
        <v>10</v>
      </c>
      <c r="K9" s="1202" t="s">
        <v>25993</v>
      </c>
      <c r="L9" s="1203"/>
      <c r="M9" s="1204"/>
      <c r="N9" s="1205" t="s">
        <v>43002</v>
      </c>
      <c r="O9" s="1207" t="s">
        <v>25995</v>
      </c>
    </row>
    <row r="10" spans="1:21" ht="28.5" customHeight="1" thickBot="1" x14ac:dyDescent="0.3">
      <c r="A10" s="1193"/>
      <c r="B10" s="381" t="s">
        <v>11</v>
      </c>
      <c r="C10" s="381" t="s">
        <v>25991</v>
      </c>
      <c r="D10" s="381" t="s">
        <v>42991</v>
      </c>
      <c r="E10" s="381" t="s">
        <v>25996</v>
      </c>
      <c r="F10" s="1196"/>
      <c r="G10" s="1196"/>
      <c r="H10" s="1198"/>
      <c r="I10" s="1199"/>
      <c r="J10" s="1201"/>
      <c r="K10" s="382" t="s">
        <v>11</v>
      </c>
      <c r="L10" s="382" t="s">
        <v>26002</v>
      </c>
      <c r="M10" s="382" t="s">
        <v>43519</v>
      </c>
      <c r="N10" s="1206"/>
      <c r="O10" s="1208"/>
    </row>
    <row r="11" spans="1:21" s="371" customFormat="1" ht="20.100000000000001" customHeight="1" x14ac:dyDescent="0.25">
      <c r="A11" s="740">
        <v>1</v>
      </c>
      <c r="B11" s="741">
        <v>93571</v>
      </c>
      <c r="C11" s="741"/>
      <c r="D11" s="741"/>
      <c r="E11" s="741">
        <f>B11</f>
        <v>93571</v>
      </c>
      <c r="F11" s="742" t="s">
        <v>56</v>
      </c>
      <c r="G11" s="743" t="s">
        <v>7</v>
      </c>
      <c r="H11" s="744">
        <f>O11</f>
        <v>105.75</v>
      </c>
      <c r="I11" s="745" t="s">
        <v>43515</v>
      </c>
      <c r="J11" s="876" t="str">
        <f>VLOOKUP(B11,[25]SINAPI_07_19_SEM_DESO_SER!A:D,3,FALSE)</f>
        <v>MES</v>
      </c>
      <c r="K11" s="877">
        <v>25136.67</v>
      </c>
      <c r="L11" s="746"/>
      <c r="M11" s="878"/>
      <c r="N11" s="882">
        <f>K11</f>
        <v>25136.67</v>
      </c>
      <c r="O11" s="970">
        <v>105.75</v>
      </c>
      <c r="P11" s="805">
        <f>N11/220</f>
        <v>114.25759090909091</v>
      </c>
    </row>
    <row r="12" spans="1:21" s="371" customFormat="1" ht="20.100000000000001" customHeight="1" x14ac:dyDescent="0.25">
      <c r="A12" s="698">
        <v>2</v>
      </c>
      <c r="B12" s="699"/>
      <c r="C12" s="699" t="s">
        <v>25990</v>
      </c>
      <c r="D12" s="699" t="s">
        <v>43508</v>
      </c>
      <c r="E12" s="699" t="str">
        <f>C12</f>
        <v>20073</v>
      </c>
      <c r="F12" s="804" t="s">
        <v>26012</v>
      </c>
      <c r="G12" s="701" t="s">
        <v>7</v>
      </c>
      <c r="H12" s="702">
        <f t="shared" ref="H12:H18" si="0">O12</f>
        <v>141.13</v>
      </c>
      <c r="I12" s="804" t="s">
        <v>26012</v>
      </c>
      <c r="J12" s="701" t="s">
        <v>35516</v>
      </c>
      <c r="K12" s="697"/>
      <c r="L12" s="875">
        <v>31049.4</v>
      </c>
      <c r="M12" s="879">
        <v>31328.345799999999</v>
      </c>
      <c r="N12" s="883">
        <f>L12</f>
        <v>31049.4</v>
      </c>
      <c r="O12" s="971">
        <f>ROUND(N12/220,2)</f>
        <v>141.13</v>
      </c>
      <c r="R12" s="806">
        <v>34210.305982909886</v>
      </c>
      <c r="S12" s="371">
        <v>18224.7</v>
      </c>
      <c r="T12" s="371">
        <f>230.827/226.409</f>
        <v>1.0195133585679015</v>
      </c>
      <c r="U12" s="805">
        <f>M12*T12</f>
        <v>31939.667044934609</v>
      </c>
    </row>
    <row r="13" spans="1:21" s="372" customFormat="1" ht="20.100000000000001" customHeight="1" x14ac:dyDescent="0.25">
      <c r="A13" s="698">
        <v>3</v>
      </c>
      <c r="B13" s="701">
        <v>93568</v>
      </c>
      <c r="C13" s="699" t="s">
        <v>25992</v>
      </c>
      <c r="D13" s="699" t="s">
        <v>43509</v>
      </c>
      <c r="E13" s="699" t="s">
        <v>43509</v>
      </c>
      <c r="F13" s="700" t="s">
        <v>57</v>
      </c>
      <c r="G13" s="701" t="s">
        <v>7</v>
      </c>
      <c r="H13" s="702">
        <f t="shared" si="0"/>
        <v>105.75</v>
      </c>
      <c r="I13" s="700" t="s">
        <v>43516</v>
      </c>
      <c r="J13" s="701" t="s">
        <v>35516</v>
      </c>
      <c r="K13" s="697">
        <v>28350.1</v>
      </c>
      <c r="L13" s="669">
        <v>26076.73</v>
      </c>
      <c r="M13" s="880">
        <v>23265.8583</v>
      </c>
      <c r="N13" s="883">
        <f>M13</f>
        <v>23265.8583</v>
      </c>
      <c r="O13" s="971">
        <f>ROUND(N13/220,2)</f>
        <v>105.75</v>
      </c>
      <c r="P13" s="863">
        <f>1.2*O13</f>
        <v>126.89999999999999</v>
      </c>
      <c r="R13" s="807">
        <v>23415.283345571577</v>
      </c>
      <c r="S13" s="371"/>
    </row>
    <row r="14" spans="1:21" s="373" customFormat="1" ht="20.100000000000001" customHeight="1" x14ac:dyDescent="0.25">
      <c r="A14" s="698">
        <v>4</v>
      </c>
      <c r="B14" s="699">
        <v>91677</v>
      </c>
      <c r="C14" s="699"/>
      <c r="D14" s="699" t="s">
        <v>43509</v>
      </c>
      <c r="E14" s="699" t="s">
        <v>43509</v>
      </c>
      <c r="F14" s="700" t="s">
        <v>26013</v>
      </c>
      <c r="G14" s="701" t="s">
        <v>7</v>
      </c>
      <c r="H14" s="702">
        <f t="shared" si="0"/>
        <v>105.75</v>
      </c>
      <c r="I14" s="700" t="s">
        <v>43517</v>
      </c>
      <c r="J14" s="701" t="s">
        <v>7</v>
      </c>
      <c r="K14" s="697">
        <v>113.41</v>
      </c>
      <c r="L14" s="669"/>
      <c r="M14" s="880">
        <f>$M$13</f>
        <v>23265.8583</v>
      </c>
      <c r="N14" s="883">
        <f>M14</f>
        <v>23265.8583</v>
      </c>
      <c r="O14" s="971">
        <f>ROUND(N14/220,2)</f>
        <v>105.75</v>
      </c>
      <c r="P14" s="442">
        <f>M14/220</f>
        <v>105.75390136363636</v>
      </c>
      <c r="R14" s="442"/>
      <c r="S14" s="371"/>
    </row>
    <row r="15" spans="1:21" s="373" customFormat="1" ht="20.100000000000001" customHeight="1" x14ac:dyDescent="0.25">
      <c r="A15" s="698">
        <v>5</v>
      </c>
      <c r="B15" s="699" t="s">
        <v>26015</v>
      </c>
      <c r="C15" s="699"/>
      <c r="D15" s="699" t="s">
        <v>43509</v>
      </c>
      <c r="E15" s="699" t="s">
        <v>43509</v>
      </c>
      <c r="F15" s="700" t="s">
        <v>26014</v>
      </c>
      <c r="G15" s="701" t="s">
        <v>7</v>
      </c>
      <c r="H15" s="702">
        <f t="shared" si="0"/>
        <v>105.75</v>
      </c>
      <c r="I15" s="700" t="s">
        <v>43518</v>
      </c>
      <c r="J15" s="701" t="s">
        <v>35516</v>
      </c>
      <c r="K15" s="697">
        <f>K13</f>
        <v>28350.1</v>
      </c>
      <c r="L15" s="669"/>
      <c r="M15" s="880">
        <f>$M$13</f>
        <v>23265.8583</v>
      </c>
      <c r="N15" s="883">
        <f>M15</f>
        <v>23265.8583</v>
      </c>
      <c r="O15" s="971">
        <f>O14</f>
        <v>105.75</v>
      </c>
      <c r="R15" s="808">
        <v>26539.104002285523</v>
      </c>
      <c r="S15" s="371"/>
    </row>
    <row r="16" spans="1:21" s="373" customFormat="1" ht="20.100000000000001" customHeight="1" x14ac:dyDescent="0.25">
      <c r="A16" s="698">
        <v>7</v>
      </c>
      <c r="B16" s="699"/>
      <c r="C16" s="699" t="s">
        <v>26019</v>
      </c>
      <c r="D16" s="699" t="s">
        <v>43510</v>
      </c>
      <c r="E16" s="699" t="str">
        <f>C16</f>
        <v>20008</v>
      </c>
      <c r="F16" s="700" t="s">
        <v>26022</v>
      </c>
      <c r="G16" s="701" t="s">
        <v>7</v>
      </c>
      <c r="H16" s="702">
        <f t="shared" si="0"/>
        <v>22.95</v>
      </c>
      <c r="I16" s="700" t="s">
        <v>26022</v>
      </c>
      <c r="J16" s="701" t="s">
        <v>35516</v>
      </c>
      <c r="K16" s="669"/>
      <c r="L16" s="875">
        <v>5048.18</v>
      </c>
      <c r="M16" s="879">
        <v>7341.0982999999997</v>
      </c>
      <c r="N16" s="883">
        <f>L16</f>
        <v>5048.18</v>
      </c>
      <c r="O16" s="971">
        <f>ROUND(N16/220,2)</f>
        <v>22.95</v>
      </c>
      <c r="Q16" s="442"/>
      <c r="R16" s="808">
        <v>7861.2530045405301</v>
      </c>
      <c r="S16" s="371"/>
    </row>
    <row r="17" spans="1:19" s="373" customFormat="1" ht="20.100000000000001" customHeight="1" x14ac:dyDescent="0.25">
      <c r="A17" s="698">
        <v>8</v>
      </c>
      <c r="B17" s="699"/>
      <c r="C17" s="699" t="s">
        <v>26020</v>
      </c>
      <c r="D17" s="699" t="s">
        <v>43474</v>
      </c>
      <c r="E17" s="699" t="s">
        <v>43003</v>
      </c>
      <c r="F17" s="700" t="s">
        <v>26021</v>
      </c>
      <c r="G17" s="701" t="s">
        <v>7</v>
      </c>
      <c r="H17" s="702">
        <f t="shared" si="0"/>
        <v>22.95</v>
      </c>
      <c r="I17" s="700" t="s">
        <v>26021</v>
      </c>
      <c r="J17" s="701" t="s">
        <v>35516</v>
      </c>
      <c r="K17" s="669"/>
      <c r="L17" s="875">
        <v>5048.18</v>
      </c>
      <c r="M17" s="879">
        <v>6943.0816999999997</v>
      </c>
      <c r="N17" s="883">
        <f>L17</f>
        <v>5048.18</v>
      </c>
      <c r="O17" s="971">
        <f>ROUND(N17/220,2)</f>
        <v>22.95</v>
      </c>
      <c r="P17" s="442">
        <v>6688.1717860903236</v>
      </c>
      <c r="R17" s="808">
        <v>6687.1156315917724</v>
      </c>
      <c r="S17" s="371"/>
    </row>
    <row r="18" spans="1:19" s="373" customFormat="1" ht="20.100000000000001" customHeight="1" x14ac:dyDescent="0.25">
      <c r="A18" s="698">
        <v>9</v>
      </c>
      <c r="B18" s="699">
        <v>88253</v>
      </c>
      <c r="C18" s="699" t="s">
        <v>43004</v>
      </c>
      <c r="D18" s="699" t="s">
        <v>43475</v>
      </c>
      <c r="E18" s="699">
        <v>88253</v>
      </c>
      <c r="F18" s="700" t="s">
        <v>43005</v>
      </c>
      <c r="G18" s="701" t="s">
        <v>7</v>
      </c>
      <c r="H18" s="702">
        <f t="shared" si="0"/>
        <v>12.08</v>
      </c>
      <c r="I18" s="703" t="s">
        <v>43005</v>
      </c>
      <c r="J18" s="701" t="s">
        <v>7</v>
      </c>
      <c r="K18" s="875">
        <v>2658.38</v>
      </c>
      <c r="L18" s="669">
        <v>4040.24</v>
      </c>
      <c r="M18" s="879">
        <v>5680.9925000000003</v>
      </c>
      <c r="N18" s="883">
        <f>K18</f>
        <v>2658.38</v>
      </c>
      <c r="O18" s="971">
        <f>ROUND(N18/220,2)</f>
        <v>12.08</v>
      </c>
      <c r="P18" s="442">
        <v>18.228852509677779</v>
      </c>
      <c r="Q18" s="442"/>
      <c r="R18" s="808">
        <v>20.927751266334422</v>
      </c>
      <c r="S18" s="371"/>
    </row>
    <row r="19" spans="1:19" s="373" customFormat="1" ht="20.100000000000001" customHeight="1" x14ac:dyDescent="0.25">
      <c r="A19" s="698">
        <v>10</v>
      </c>
      <c r="B19" s="699">
        <v>88288</v>
      </c>
      <c r="C19" s="699" t="s">
        <v>43007</v>
      </c>
      <c r="D19" s="699"/>
      <c r="E19" s="699" t="s">
        <v>43006</v>
      </c>
      <c r="F19" s="700" t="s">
        <v>73</v>
      </c>
      <c r="G19" s="701" t="s">
        <v>7</v>
      </c>
      <c r="H19" s="702">
        <f>O19</f>
        <v>18.364727272727272</v>
      </c>
      <c r="I19" s="703" t="s">
        <v>73</v>
      </c>
      <c r="J19" s="701" t="s">
        <v>7</v>
      </c>
      <c r="K19" s="697">
        <v>18.61</v>
      </c>
      <c r="L19" s="875">
        <f>4040.24/220</f>
        <v>18.364727272727272</v>
      </c>
      <c r="M19" s="879"/>
      <c r="N19" s="883">
        <f>L19</f>
        <v>18.364727272727272</v>
      </c>
      <c r="O19" s="971">
        <f>N19</f>
        <v>18.364727272727272</v>
      </c>
      <c r="P19" s="442">
        <v>24.400754674866363</v>
      </c>
      <c r="R19" s="442"/>
      <c r="S19" s="371"/>
    </row>
    <row r="20" spans="1:19" s="373" customFormat="1" ht="20.100000000000001" customHeight="1" x14ac:dyDescent="0.25">
      <c r="A20" s="698">
        <v>11</v>
      </c>
      <c r="B20" s="699">
        <v>90781</v>
      </c>
      <c r="C20" s="701">
        <v>20014</v>
      </c>
      <c r="D20" s="699" t="s">
        <v>43474</v>
      </c>
      <c r="E20" s="701">
        <v>20014</v>
      </c>
      <c r="F20" s="700" t="s">
        <v>43008</v>
      </c>
      <c r="G20" s="701" t="s">
        <v>7</v>
      </c>
      <c r="H20" s="702">
        <f>O20</f>
        <v>24.8</v>
      </c>
      <c r="I20" s="703" t="s">
        <v>43008</v>
      </c>
      <c r="J20" s="701" t="s">
        <v>7</v>
      </c>
      <c r="K20" s="875">
        <v>5455.92</v>
      </c>
      <c r="L20" s="669">
        <v>6738.03</v>
      </c>
      <c r="M20" s="879">
        <v>6149.8341</v>
      </c>
      <c r="N20" s="883">
        <f>K20</f>
        <v>5455.92</v>
      </c>
      <c r="O20" s="971">
        <f>ROUND(N20/220,2)</f>
        <v>24.8</v>
      </c>
      <c r="P20" s="442">
        <v>30.400776156103657</v>
      </c>
      <c r="R20" s="808">
        <v>26.952085874495285</v>
      </c>
      <c r="S20" s="371"/>
    </row>
    <row r="21" spans="1:19" s="373" customFormat="1" ht="20.100000000000001" customHeight="1" x14ac:dyDescent="0.25">
      <c r="A21" s="698">
        <v>12</v>
      </c>
      <c r="B21" s="701">
        <v>93565</v>
      </c>
      <c r="C21" s="699" t="s">
        <v>42997</v>
      </c>
      <c r="D21" s="699" t="s">
        <v>43476</v>
      </c>
      <c r="E21" s="699" t="s">
        <v>42997</v>
      </c>
      <c r="F21" s="700" t="s">
        <v>43009</v>
      </c>
      <c r="G21" s="701" t="s">
        <v>7</v>
      </c>
      <c r="H21" s="702">
        <f>O21</f>
        <v>83.413090909090911</v>
      </c>
      <c r="I21" s="700" t="s">
        <v>43009</v>
      </c>
      <c r="J21" s="701" t="s">
        <v>35516</v>
      </c>
      <c r="K21" s="875">
        <v>18350.88</v>
      </c>
      <c r="L21" s="669">
        <v>18959.8</v>
      </c>
      <c r="M21" s="879">
        <v>19409.638599999998</v>
      </c>
      <c r="N21" s="883">
        <f>K21</f>
        <v>18350.88</v>
      </c>
      <c r="O21" s="971">
        <f>N21/220</f>
        <v>83.413090909090911</v>
      </c>
      <c r="P21" s="442">
        <v>16461.226290785013</v>
      </c>
      <c r="R21" s="808">
        <v>17980.357052574971</v>
      </c>
      <c r="S21" s="371"/>
    </row>
    <row r="22" spans="1:19" s="373" customFormat="1" ht="20.100000000000001" customHeight="1" x14ac:dyDescent="0.25">
      <c r="A22" s="698">
        <v>13</v>
      </c>
      <c r="B22" s="701">
        <v>93559</v>
      </c>
      <c r="C22" s="699" t="s">
        <v>43477</v>
      </c>
      <c r="D22" s="699" t="s">
        <v>43474</v>
      </c>
      <c r="E22" s="699" t="s">
        <v>8275</v>
      </c>
      <c r="F22" s="700" t="s">
        <v>43010</v>
      </c>
      <c r="G22" s="701" t="s">
        <v>7</v>
      </c>
      <c r="H22" s="702">
        <f>O22</f>
        <v>24.407363636363637</v>
      </c>
      <c r="I22" s="700" t="s">
        <v>43010</v>
      </c>
      <c r="J22" s="701" t="s">
        <v>35516</v>
      </c>
      <c r="K22" s="875">
        <v>5369.62</v>
      </c>
      <c r="L22" s="669">
        <v>5737.88</v>
      </c>
      <c r="M22" s="879">
        <v>6919.0869000000002</v>
      </c>
      <c r="N22" s="883">
        <f>K22</f>
        <v>5369.62</v>
      </c>
      <c r="O22" s="971">
        <f>N22/220</f>
        <v>24.407363636363637</v>
      </c>
      <c r="P22" s="442"/>
      <c r="R22" s="808"/>
      <c r="S22" s="371"/>
    </row>
    <row r="23" spans="1:19" s="373" customFormat="1" ht="20.100000000000001" customHeight="1" x14ac:dyDescent="0.25">
      <c r="A23" s="698">
        <v>14</v>
      </c>
      <c r="B23" s="701">
        <v>88255</v>
      </c>
      <c r="C23" s="699" t="s">
        <v>43011</v>
      </c>
      <c r="D23" s="699" t="s">
        <v>43475</v>
      </c>
      <c r="E23" s="699" t="s">
        <v>42998</v>
      </c>
      <c r="F23" s="700" t="s">
        <v>43012</v>
      </c>
      <c r="G23" s="701" t="s">
        <v>7</v>
      </c>
      <c r="H23" s="702">
        <f>O23</f>
        <v>19.958008181818183</v>
      </c>
      <c r="I23" s="700" t="s">
        <v>43012</v>
      </c>
      <c r="J23" s="701" t="s">
        <v>7</v>
      </c>
      <c r="K23" s="697">
        <v>7164.01</v>
      </c>
      <c r="L23" s="669">
        <v>8418.98</v>
      </c>
      <c r="M23" s="880">
        <v>4390.7618000000002</v>
      </c>
      <c r="N23" s="883">
        <f>M23</f>
        <v>4390.7618000000002</v>
      </c>
      <c r="O23" s="971">
        <f>N23/220</f>
        <v>19.958008181818183</v>
      </c>
      <c r="P23" s="442">
        <v>6688.1717860903236</v>
      </c>
      <c r="R23" s="808">
        <v>4447.7759500470993</v>
      </c>
      <c r="S23" s="371"/>
    </row>
    <row r="24" spans="1:19" s="373" customFormat="1" ht="20.100000000000001" customHeight="1" thickBot="1" x14ac:dyDescent="0.3">
      <c r="A24" s="964">
        <v>15</v>
      </c>
      <c r="B24" s="780" t="s">
        <v>43558</v>
      </c>
      <c r="C24" s="965" t="s">
        <v>25992</v>
      </c>
      <c r="D24" s="965" t="s">
        <v>43509</v>
      </c>
      <c r="E24" s="965" t="s">
        <v>43509</v>
      </c>
      <c r="F24" s="966"/>
      <c r="G24" s="780"/>
      <c r="H24" s="967"/>
      <c r="I24" s="966" t="s">
        <v>43561</v>
      </c>
      <c r="J24" s="780" t="s">
        <v>75</v>
      </c>
      <c r="K24" s="881">
        <v>28350.1</v>
      </c>
      <c r="L24" s="968">
        <v>26076.73</v>
      </c>
      <c r="M24" s="973">
        <v>23265.8583</v>
      </c>
      <c r="N24" s="969">
        <f>M24</f>
        <v>23265.8583</v>
      </c>
      <c r="O24" s="972">
        <f>ROUND(N24/220,2)</f>
        <v>105.75</v>
      </c>
      <c r="P24" s="442"/>
      <c r="R24" s="808"/>
      <c r="S24" s="371"/>
    </row>
    <row r="25" spans="1:19" ht="12.75" customHeight="1" x14ac:dyDescent="0.25">
      <c r="A25" s="359"/>
      <c r="B25" s="360"/>
      <c r="C25" s="360"/>
      <c r="D25" s="360"/>
      <c r="E25" s="360"/>
      <c r="F25" s="361"/>
      <c r="G25" s="361"/>
      <c r="H25" s="440"/>
      <c r="I25" s="361"/>
      <c r="J25" s="359"/>
      <c r="K25" s="362"/>
      <c r="L25" s="362"/>
      <c r="M25" s="362"/>
      <c r="N25" s="368"/>
      <c r="O25" s="362"/>
    </row>
    <row r="26" spans="1:19" x14ac:dyDescent="0.25">
      <c r="A26" s="363" t="s">
        <v>13</v>
      </c>
      <c r="B26" s="364"/>
      <c r="C26" s="364"/>
      <c r="D26" s="364"/>
      <c r="E26" s="364"/>
      <c r="F26" s="4"/>
      <c r="G26" s="4"/>
      <c r="H26" s="441"/>
      <c r="I26" s="4"/>
      <c r="J26" s="668"/>
      <c r="K26" s="365"/>
      <c r="L26" s="365"/>
      <c r="M26" s="365"/>
      <c r="N26" s="369"/>
      <c r="O26" s="365"/>
    </row>
    <row r="27" spans="1:19" s="412" customFormat="1" x14ac:dyDescent="0.25">
      <c r="A27" s="1209" t="s">
        <v>25999</v>
      </c>
      <c r="B27" s="1209"/>
      <c r="C27" s="1209"/>
      <c r="D27" s="1209"/>
      <c r="E27" s="1209"/>
      <c r="F27" s="1209"/>
      <c r="G27" s="1209"/>
      <c r="H27" s="1209"/>
      <c r="I27" s="1209"/>
      <c r="J27" s="1209"/>
      <c r="K27" s="1209"/>
      <c r="L27" s="1209"/>
      <c r="M27" s="1209"/>
      <c r="N27" s="1209"/>
      <c r="O27" s="1209"/>
    </row>
    <row r="28" spans="1:19" s="412" customFormat="1" x14ac:dyDescent="0.25">
      <c r="A28" s="1191" t="s">
        <v>25997</v>
      </c>
      <c r="B28" s="1191"/>
      <c r="C28" s="1191"/>
      <c r="D28" s="1191"/>
      <c r="E28" s="1191"/>
      <c r="F28" s="1191"/>
      <c r="G28" s="1191"/>
      <c r="H28" s="1191"/>
      <c r="I28" s="1191"/>
      <c r="J28" s="1191"/>
      <c r="K28" s="1191"/>
      <c r="L28" s="1191"/>
      <c r="M28" s="1191"/>
      <c r="N28" s="1191"/>
      <c r="O28" s="1191"/>
      <c r="Q28" s="884"/>
    </row>
    <row r="29" spans="1:19" s="412" customFormat="1" x14ac:dyDescent="0.25">
      <c r="A29" s="1191" t="s">
        <v>43027</v>
      </c>
      <c r="B29" s="1191"/>
      <c r="C29" s="1191"/>
      <c r="D29" s="1191"/>
      <c r="E29" s="1191"/>
      <c r="F29" s="1191"/>
      <c r="G29" s="1191"/>
      <c r="H29" s="1191"/>
      <c r="I29" s="1191"/>
      <c r="J29" s="1191"/>
      <c r="K29" s="1191"/>
      <c r="L29" s="1191"/>
      <c r="M29" s="1191"/>
      <c r="N29" s="1191"/>
      <c r="O29" s="1191"/>
      <c r="S29" s="383"/>
    </row>
    <row r="30" spans="1:19" s="412" customFormat="1" x14ac:dyDescent="0.25">
      <c r="A30" s="1191" t="s">
        <v>26001</v>
      </c>
      <c r="B30" s="1191"/>
      <c r="C30" s="1191"/>
      <c r="D30" s="1191"/>
      <c r="E30" s="1191"/>
      <c r="F30" s="1191"/>
      <c r="G30" s="1191"/>
      <c r="H30" s="1191"/>
      <c r="I30" s="1191"/>
      <c r="J30" s="1191"/>
      <c r="K30" s="1191"/>
      <c r="L30" s="1191"/>
      <c r="M30" s="1191"/>
      <c r="N30" s="1191"/>
      <c r="O30" s="1191"/>
    </row>
    <row r="31" spans="1:19" x14ac:dyDescent="0.25">
      <c r="A31" s="1191" t="s">
        <v>26000</v>
      </c>
      <c r="B31" s="1191"/>
      <c r="C31" s="1191"/>
      <c r="D31" s="1191"/>
      <c r="E31" s="1191"/>
      <c r="F31" s="1191"/>
      <c r="G31" s="1191"/>
      <c r="H31" s="1191"/>
      <c r="I31" s="1191"/>
      <c r="J31" s="1191"/>
      <c r="K31" s="1191"/>
      <c r="L31" s="1191"/>
      <c r="M31" s="1191"/>
      <c r="N31" s="1191"/>
      <c r="O31" s="1191"/>
    </row>
    <row r="32" spans="1:19" ht="27" customHeight="1" x14ac:dyDescent="0.25">
      <c r="A32" s="1210" t="s">
        <v>26078</v>
      </c>
      <c r="B32" s="1210"/>
      <c r="C32" s="1210"/>
      <c r="D32" s="1210"/>
      <c r="E32" s="1210"/>
      <c r="F32" s="1210"/>
      <c r="G32" s="1210"/>
      <c r="H32" s="1210"/>
      <c r="I32" s="1210"/>
      <c r="J32" s="1210"/>
      <c r="K32" s="1210"/>
      <c r="L32" s="1210"/>
      <c r="M32" s="1210"/>
      <c r="N32" s="1210"/>
      <c r="O32" s="1210"/>
    </row>
    <row r="33" spans="1:15" x14ac:dyDescent="0.25">
      <c r="A33" s="1191" t="s">
        <v>43512</v>
      </c>
      <c r="B33" s="1191"/>
      <c r="C33" s="1191"/>
      <c r="D33" s="1191"/>
      <c r="E33" s="1191"/>
      <c r="F33" s="1191"/>
      <c r="G33" s="1191"/>
      <c r="H33" s="1191"/>
      <c r="I33" s="1191"/>
      <c r="J33" s="1191"/>
      <c r="K33" s="1191"/>
      <c r="L33" s="1191"/>
      <c r="M33" s="1191"/>
      <c r="N33" s="1191"/>
      <c r="O33" s="1191"/>
    </row>
    <row r="34" spans="1:15" x14ac:dyDescent="0.25">
      <c r="A34" s="1191" t="s">
        <v>43513</v>
      </c>
      <c r="B34" s="1191"/>
      <c r="C34" s="1191"/>
      <c r="D34" s="1191"/>
      <c r="E34" s="1191"/>
      <c r="F34" s="1191"/>
      <c r="G34" s="1191"/>
      <c r="H34" s="1191"/>
      <c r="I34" s="1191"/>
      <c r="J34" s="1191"/>
      <c r="K34" s="1191"/>
      <c r="L34" s="1191"/>
      <c r="M34" s="1191"/>
      <c r="N34" s="1191"/>
      <c r="O34" s="1191"/>
    </row>
    <row r="35" spans="1:15" x14ac:dyDescent="0.25">
      <c r="A35" s="1191" t="s">
        <v>43514</v>
      </c>
      <c r="B35" s="1191"/>
      <c r="C35" s="1191"/>
      <c r="D35" s="1191"/>
      <c r="E35" s="1191"/>
      <c r="F35" s="1191"/>
      <c r="G35" s="1191"/>
      <c r="H35" s="1191"/>
      <c r="I35" s="1191"/>
      <c r="J35" s="1191"/>
      <c r="K35" s="1191"/>
      <c r="L35" s="1191"/>
      <c r="M35" s="1191"/>
      <c r="N35" s="1191"/>
      <c r="O35" s="1191"/>
    </row>
  </sheetData>
  <mergeCells count="26">
    <mergeCell ref="A34:O34"/>
    <mergeCell ref="A35:O35"/>
    <mergeCell ref="A29:O29"/>
    <mergeCell ref="A30:O30"/>
    <mergeCell ref="A31:O31"/>
    <mergeCell ref="A32:O32"/>
    <mergeCell ref="A33:O33"/>
    <mergeCell ref="A28:O28"/>
    <mergeCell ref="A9:A10"/>
    <mergeCell ref="B9:E9"/>
    <mergeCell ref="F9:F10"/>
    <mergeCell ref="G9:G10"/>
    <mergeCell ref="H9:H10"/>
    <mergeCell ref="I9:I10"/>
    <mergeCell ref="J9:J10"/>
    <mergeCell ref="K9:M9"/>
    <mergeCell ref="N9:N10"/>
    <mergeCell ref="O9:O10"/>
    <mergeCell ref="A27:O27"/>
    <mergeCell ref="A8:O8"/>
    <mergeCell ref="A5:O5"/>
    <mergeCell ref="A2:O2"/>
    <mergeCell ref="A3:O3"/>
    <mergeCell ref="A4:O4"/>
    <mergeCell ref="A6:O6"/>
    <mergeCell ref="A7:O7"/>
  </mergeCells>
  <printOptions horizontalCentered="1"/>
  <pageMargins left="0.59055118110236227" right="0.59055118110236227" top="0.78740157480314965" bottom="0.78740157480314965" header="0.31496062992125984" footer="0.31496062992125984"/>
  <pageSetup paperSize="9" scale="81" fitToHeight="0" orientation="landscape" r:id="rId1"/>
  <headerFooter alignWithMargins="0">
    <oddFooter>&amp;R&amp;P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780ED-E015-4D65-9BA7-0E67AF7C20D6}">
  <dimension ref="A1:F6423"/>
  <sheetViews>
    <sheetView topLeftCell="A6160" workbookViewId="0">
      <selection activeCell="B6170" sqref="B6170"/>
    </sheetView>
  </sheetViews>
  <sheetFormatPr defaultRowHeight="12.75" x14ac:dyDescent="0.2"/>
  <cols>
    <col min="1" max="1" width="21.42578125" style="799" customWidth="1"/>
    <col min="2" max="2" width="42.5703125" style="799" customWidth="1"/>
    <col min="3" max="3" width="7.140625" style="799" customWidth="1"/>
    <col min="4" max="4" width="18.42578125" style="799" customWidth="1"/>
    <col min="5" max="5" width="71.7109375" style="799" customWidth="1"/>
    <col min="6" max="249" width="9" style="799"/>
    <col min="250" max="250" width="61.42578125" style="799" customWidth="1"/>
    <col min="251" max="251" width="15.42578125" style="799" customWidth="1"/>
    <col min="252" max="252" width="61.42578125" style="799" customWidth="1"/>
    <col min="253" max="253" width="15.42578125" style="799" customWidth="1"/>
    <col min="254" max="254" width="13.42578125" style="799" customWidth="1"/>
    <col min="255" max="255" width="42.5703125" style="799" customWidth="1"/>
    <col min="256" max="256" width="21.42578125" style="799" customWidth="1"/>
    <col min="257" max="257" width="42.5703125" style="799" customWidth="1"/>
    <col min="258" max="258" width="7.140625" style="799" customWidth="1"/>
    <col min="259" max="259" width="33.85546875" style="799" customWidth="1"/>
    <col min="260" max="260" width="18.42578125" style="799" customWidth="1"/>
    <col min="261" max="261" width="71.7109375" style="799" customWidth="1"/>
    <col min="262" max="505" width="9" style="799"/>
    <col min="506" max="506" width="61.42578125" style="799" customWidth="1"/>
    <col min="507" max="507" width="15.42578125" style="799" customWidth="1"/>
    <col min="508" max="508" width="61.42578125" style="799" customWidth="1"/>
    <col min="509" max="509" width="15.42578125" style="799" customWidth="1"/>
    <col min="510" max="510" width="13.42578125" style="799" customWidth="1"/>
    <col min="511" max="511" width="42.5703125" style="799" customWidth="1"/>
    <col min="512" max="512" width="21.42578125" style="799" customWidth="1"/>
    <col min="513" max="513" width="42.5703125" style="799" customWidth="1"/>
    <col min="514" max="514" width="7.140625" style="799" customWidth="1"/>
    <col min="515" max="515" width="33.85546875" style="799" customWidth="1"/>
    <col min="516" max="516" width="18.42578125" style="799" customWidth="1"/>
    <col min="517" max="517" width="71.7109375" style="799" customWidth="1"/>
    <col min="518" max="761" width="9" style="799"/>
    <col min="762" max="762" width="61.42578125" style="799" customWidth="1"/>
    <col min="763" max="763" width="15.42578125" style="799" customWidth="1"/>
    <col min="764" max="764" width="61.42578125" style="799" customWidth="1"/>
    <col min="765" max="765" width="15.42578125" style="799" customWidth="1"/>
    <col min="766" max="766" width="13.42578125" style="799" customWidth="1"/>
    <col min="767" max="767" width="42.5703125" style="799" customWidth="1"/>
    <col min="768" max="768" width="21.42578125" style="799" customWidth="1"/>
    <col min="769" max="769" width="42.5703125" style="799" customWidth="1"/>
    <col min="770" max="770" width="7.140625" style="799" customWidth="1"/>
    <col min="771" max="771" width="33.85546875" style="799" customWidth="1"/>
    <col min="772" max="772" width="18.42578125" style="799" customWidth="1"/>
    <col min="773" max="773" width="71.7109375" style="799" customWidth="1"/>
    <col min="774" max="1017" width="9" style="799"/>
    <col min="1018" max="1018" width="61.42578125" style="799" customWidth="1"/>
    <col min="1019" max="1019" width="15.42578125" style="799" customWidth="1"/>
    <col min="1020" max="1020" width="61.42578125" style="799" customWidth="1"/>
    <col min="1021" max="1021" width="15.42578125" style="799" customWidth="1"/>
    <col min="1022" max="1022" width="13.42578125" style="799" customWidth="1"/>
    <col min="1023" max="1023" width="42.5703125" style="799" customWidth="1"/>
    <col min="1024" max="1024" width="21.42578125" style="799" customWidth="1"/>
    <col min="1025" max="1025" width="42.5703125" style="799" customWidth="1"/>
    <col min="1026" max="1026" width="7.140625" style="799" customWidth="1"/>
    <col min="1027" max="1027" width="33.85546875" style="799" customWidth="1"/>
    <col min="1028" max="1028" width="18.42578125" style="799" customWidth="1"/>
    <col min="1029" max="1029" width="71.7109375" style="799" customWidth="1"/>
    <col min="1030" max="1273" width="9" style="799"/>
    <col min="1274" max="1274" width="61.42578125" style="799" customWidth="1"/>
    <col min="1275" max="1275" width="15.42578125" style="799" customWidth="1"/>
    <col min="1276" max="1276" width="61.42578125" style="799" customWidth="1"/>
    <col min="1277" max="1277" width="15.42578125" style="799" customWidth="1"/>
    <col min="1278" max="1278" width="13.42578125" style="799" customWidth="1"/>
    <col min="1279" max="1279" width="42.5703125" style="799" customWidth="1"/>
    <col min="1280" max="1280" width="21.42578125" style="799" customWidth="1"/>
    <col min="1281" max="1281" width="42.5703125" style="799" customWidth="1"/>
    <col min="1282" max="1282" width="7.140625" style="799" customWidth="1"/>
    <col min="1283" max="1283" width="33.85546875" style="799" customWidth="1"/>
    <col min="1284" max="1284" width="18.42578125" style="799" customWidth="1"/>
    <col min="1285" max="1285" width="71.7109375" style="799" customWidth="1"/>
    <col min="1286" max="1529" width="9" style="799"/>
    <col min="1530" max="1530" width="61.42578125" style="799" customWidth="1"/>
    <col min="1531" max="1531" width="15.42578125" style="799" customWidth="1"/>
    <col min="1532" max="1532" width="61.42578125" style="799" customWidth="1"/>
    <col min="1533" max="1533" width="15.42578125" style="799" customWidth="1"/>
    <col min="1534" max="1534" width="13.42578125" style="799" customWidth="1"/>
    <col min="1535" max="1535" width="42.5703125" style="799" customWidth="1"/>
    <col min="1536" max="1536" width="21.42578125" style="799" customWidth="1"/>
    <col min="1537" max="1537" width="42.5703125" style="799" customWidth="1"/>
    <col min="1538" max="1538" width="7.140625" style="799" customWidth="1"/>
    <col min="1539" max="1539" width="33.85546875" style="799" customWidth="1"/>
    <col min="1540" max="1540" width="18.42578125" style="799" customWidth="1"/>
    <col min="1541" max="1541" width="71.7109375" style="799" customWidth="1"/>
    <col min="1542" max="1785" width="9" style="799"/>
    <col min="1786" max="1786" width="61.42578125" style="799" customWidth="1"/>
    <col min="1787" max="1787" width="15.42578125" style="799" customWidth="1"/>
    <col min="1788" max="1788" width="61.42578125" style="799" customWidth="1"/>
    <col min="1789" max="1789" width="15.42578125" style="799" customWidth="1"/>
    <col min="1790" max="1790" width="13.42578125" style="799" customWidth="1"/>
    <col min="1791" max="1791" width="42.5703125" style="799" customWidth="1"/>
    <col min="1792" max="1792" width="21.42578125" style="799" customWidth="1"/>
    <col min="1793" max="1793" width="42.5703125" style="799" customWidth="1"/>
    <col min="1794" max="1794" width="7.140625" style="799" customWidth="1"/>
    <col min="1795" max="1795" width="33.85546875" style="799" customWidth="1"/>
    <col min="1796" max="1796" width="18.42578125" style="799" customWidth="1"/>
    <col min="1797" max="1797" width="71.7109375" style="799" customWidth="1"/>
    <col min="1798" max="2041" width="9" style="799"/>
    <col min="2042" max="2042" width="61.42578125" style="799" customWidth="1"/>
    <col min="2043" max="2043" width="15.42578125" style="799" customWidth="1"/>
    <col min="2044" max="2044" width="61.42578125" style="799" customWidth="1"/>
    <col min="2045" max="2045" width="15.42578125" style="799" customWidth="1"/>
    <col min="2046" max="2046" width="13.42578125" style="799" customWidth="1"/>
    <col min="2047" max="2047" width="42.5703125" style="799" customWidth="1"/>
    <col min="2048" max="2048" width="21.42578125" style="799" customWidth="1"/>
    <col min="2049" max="2049" width="42.5703125" style="799" customWidth="1"/>
    <col min="2050" max="2050" width="7.140625" style="799" customWidth="1"/>
    <col min="2051" max="2051" width="33.85546875" style="799" customWidth="1"/>
    <col min="2052" max="2052" width="18.42578125" style="799" customWidth="1"/>
    <col min="2053" max="2053" width="71.7109375" style="799" customWidth="1"/>
    <col min="2054" max="2297" width="9" style="799"/>
    <col min="2298" max="2298" width="61.42578125" style="799" customWidth="1"/>
    <col min="2299" max="2299" width="15.42578125" style="799" customWidth="1"/>
    <col min="2300" max="2300" width="61.42578125" style="799" customWidth="1"/>
    <col min="2301" max="2301" width="15.42578125" style="799" customWidth="1"/>
    <col min="2302" max="2302" width="13.42578125" style="799" customWidth="1"/>
    <col min="2303" max="2303" width="42.5703125" style="799" customWidth="1"/>
    <col min="2304" max="2304" width="21.42578125" style="799" customWidth="1"/>
    <col min="2305" max="2305" width="42.5703125" style="799" customWidth="1"/>
    <col min="2306" max="2306" width="7.140625" style="799" customWidth="1"/>
    <col min="2307" max="2307" width="33.85546875" style="799" customWidth="1"/>
    <col min="2308" max="2308" width="18.42578125" style="799" customWidth="1"/>
    <col min="2309" max="2309" width="71.7109375" style="799" customWidth="1"/>
    <col min="2310" max="2553" width="9" style="799"/>
    <col min="2554" max="2554" width="61.42578125" style="799" customWidth="1"/>
    <col min="2555" max="2555" width="15.42578125" style="799" customWidth="1"/>
    <col min="2556" max="2556" width="61.42578125" style="799" customWidth="1"/>
    <col min="2557" max="2557" width="15.42578125" style="799" customWidth="1"/>
    <col min="2558" max="2558" width="13.42578125" style="799" customWidth="1"/>
    <col min="2559" max="2559" width="42.5703125" style="799" customWidth="1"/>
    <col min="2560" max="2560" width="21.42578125" style="799" customWidth="1"/>
    <col min="2561" max="2561" width="42.5703125" style="799" customWidth="1"/>
    <col min="2562" max="2562" width="7.140625" style="799" customWidth="1"/>
    <col min="2563" max="2563" width="33.85546875" style="799" customWidth="1"/>
    <col min="2564" max="2564" width="18.42578125" style="799" customWidth="1"/>
    <col min="2565" max="2565" width="71.7109375" style="799" customWidth="1"/>
    <col min="2566" max="2809" width="9" style="799"/>
    <col min="2810" max="2810" width="61.42578125" style="799" customWidth="1"/>
    <col min="2811" max="2811" width="15.42578125" style="799" customWidth="1"/>
    <col min="2812" max="2812" width="61.42578125" style="799" customWidth="1"/>
    <col min="2813" max="2813" width="15.42578125" style="799" customWidth="1"/>
    <col min="2814" max="2814" width="13.42578125" style="799" customWidth="1"/>
    <col min="2815" max="2815" width="42.5703125" style="799" customWidth="1"/>
    <col min="2816" max="2816" width="21.42578125" style="799" customWidth="1"/>
    <col min="2817" max="2817" width="42.5703125" style="799" customWidth="1"/>
    <col min="2818" max="2818" width="7.140625" style="799" customWidth="1"/>
    <col min="2819" max="2819" width="33.85546875" style="799" customWidth="1"/>
    <col min="2820" max="2820" width="18.42578125" style="799" customWidth="1"/>
    <col min="2821" max="2821" width="71.7109375" style="799" customWidth="1"/>
    <col min="2822" max="3065" width="9" style="799"/>
    <col min="3066" max="3066" width="61.42578125" style="799" customWidth="1"/>
    <col min="3067" max="3067" width="15.42578125" style="799" customWidth="1"/>
    <col min="3068" max="3068" width="61.42578125" style="799" customWidth="1"/>
    <col min="3069" max="3069" width="15.42578125" style="799" customWidth="1"/>
    <col min="3070" max="3070" width="13.42578125" style="799" customWidth="1"/>
    <col min="3071" max="3071" width="42.5703125" style="799" customWidth="1"/>
    <col min="3072" max="3072" width="21.42578125" style="799" customWidth="1"/>
    <col min="3073" max="3073" width="42.5703125" style="799" customWidth="1"/>
    <col min="3074" max="3074" width="7.140625" style="799" customWidth="1"/>
    <col min="3075" max="3075" width="33.85546875" style="799" customWidth="1"/>
    <col min="3076" max="3076" width="18.42578125" style="799" customWidth="1"/>
    <col min="3077" max="3077" width="71.7109375" style="799" customWidth="1"/>
    <col min="3078" max="3321" width="9" style="799"/>
    <col min="3322" max="3322" width="61.42578125" style="799" customWidth="1"/>
    <col min="3323" max="3323" width="15.42578125" style="799" customWidth="1"/>
    <col min="3324" max="3324" width="61.42578125" style="799" customWidth="1"/>
    <col min="3325" max="3325" width="15.42578125" style="799" customWidth="1"/>
    <col min="3326" max="3326" width="13.42578125" style="799" customWidth="1"/>
    <col min="3327" max="3327" width="42.5703125" style="799" customWidth="1"/>
    <col min="3328" max="3328" width="21.42578125" style="799" customWidth="1"/>
    <col min="3329" max="3329" width="42.5703125" style="799" customWidth="1"/>
    <col min="3330" max="3330" width="7.140625" style="799" customWidth="1"/>
    <col min="3331" max="3331" width="33.85546875" style="799" customWidth="1"/>
    <col min="3332" max="3332" width="18.42578125" style="799" customWidth="1"/>
    <col min="3333" max="3333" width="71.7109375" style="799" customWidth="1"/>
    <col min="3334" max="3577" width="9" style="799"/>
    <col min="3578" max="3578" width="61.42578125" style="799" customWidth="1"/>
    <col min="3579" max="3579" width="15.42578125" style="799" customWidth="1"/>
    <col min="3580" max="3580" width="61.42578125" style="799" customWidth="1"/>
    <col min="3581" max="3581" width="15.42578125" style="799" customWidth="1"/>
    <col min="3582" max="3582" width="13.42578125" style="799" customWidth="1"/>
    <col min="3583" max="3583" width="42.5703125" style="799" customWidth="1"/>
    <col min="3584" max="3584" width="21.42578125" style="799" customWidth="1"/>
    <col min="3585" max="3585" width="42.5703125" style="799" customWidth="1"/>
    <col min="3586" max="3586" width="7.140625" style="799" customWidth="1"/>
    <col min="3587" max="3587" width="33.85546875" style="799" customWidth="1"/>
    <col min="3588" max="3588" width="18.42578125" style="799" customWidth="1"/>
    <col min="3589" max="3589" width="71.7109375" style="799" customWidth="1"/>
    <col min="3590" max="3833" width="9" style="799"/>
    <col min="3834" max="3834" width="61.42578125" style="799" customWidth="1"/>
    <col min="3835" max="3835" width="15.42578125" style="799" customWidth="1"/>
    <col min="3836" max="3836" width="61.42578125" style="799" customWidth="1"/>
    <col min="3837" max="3837" width="15.42578125" style="799" customWidth="1"/>
    <col min="3838" max="3838" width="13.42578125" style="799" customWidth="1"/>
    <col min="3839" max="3839" width="42.5703125" style="799" customWidth="1"/>
    <col min="3840" max="3840" width="21.42578125" style="799" customWidth="1"/>
    <col min="3841" max="3841" width="42.5703125" style="799" customWidth="1"/>
    <col min="3842" max="3842" width="7.140625" style="799" customWidth="1"/>
    <col min="3843" max="3843" width="33.85546875" style="799" customWidth="1"/>
    <col min="3844" max="3844" width="18.42578125" style="799" customWidth="1"/>
    <col min="3845" max="3845" width="71.7109375" style="799" customWidth="1"/>
    <col min="3846" max="4089" width="9" style="799"/>
    <col min="4090" max="4090" width="61.42578125" style="799" customWidth="1"/>
    <col min="4091" max="4091" width="15.42578125" style="799" customWidth="1"/>
    <col min="4092" max="4092" width="61.42578125" style="799" customWidth="1"/>
    <col min="4093" max="4093" width="15.42578125" style="799" customWidth="1"/>
    <col min="4094" max="4094" width="13.42578125" style="799" customWidth="1"/>
    <col min="4095" max="4095" width="42.5703125" style="799" customWidth="1"/>
    <col min="4096" max="4096" width="21.42578125" style="799" customWidth="1"/>
    <col min="4097" max="4097" width="42.5703125" style="799" customWidth="1"/>
    <col min="4098" max="4098" width="7.140625" style="799" customWidth="1"/>
    <col min="4099" max="4099" width="33.85546875" style="799" customWidth="1"/>
    <col min="4100" max="4100" width="18.42578125" style="799" customWidth="1"/>
    <col min="4101" max="4101" width="71.7109375" style="799" customWidth="1"/>
    <col min="4102" max="4345" width="9" style="799"/>
    <col min="4346" max="4346" width="61.42578125" style="799" customWidth="1"/>
    <col min="4347" max="4347" width="15.42578125" style="799" customWidth="1"/>
    <col min="4348" max="4348" width="61.42578125" style="799" customWidth="1"/>
    <col min="4349" max="4349" width="15.42578125" style="799" customWidth="1"/>
    <col min="4350" max="4350" width="13.42578125" style="799" customWidth="1"/>
    <col min="4351" max="4351" width="42.5703125" style="799" customWidth="1"/>
    <col min="4352" max="4352" width="21.42578125" style="799" customWidth="1"/>
    <col min="4353" max="4353" width="42.5703125" style="799" customWidth="1"/>
    <col min="4354" max="4354" width="7.140625" style="799" customWidth="1"/>
    <col min="4355" max="4355" width="33.85546875" style="799" customWidth="1"/>
    <col min="4356" max="4356" width="18.42578125" style="799" customWidth="1"/>
    <col min="4357" max="4357" width="71.7109375" style="799" customWidth="1"/>
    <col min="4358" max="4601" width="9" style="799"/>
    <col min="4602" max="4602" width="61.42578125" style="799" customWidth="1"/>
    <col min="4603" max="4603" width="15.42578125" style="799" customWidth="1"/>
    <col min="4604" max="4604" width="61.42578125" style="799" customWidth="1"/>
    <col min="4605" max="4605" width="15.42578125" style="799" customWidth="1"/>
    <col min="4606" max="4606" width="13.42578125" style="799" customWidth="1"/>
    <col min="4607" max="4607" width="42.5703125" style="799" customWidth="1"/>
    <col min="4608" max="4608" width="21.42578125" style="799" customWidth="1"/>
    <col min="4609" max="4609" width="42.5703125" style="799" customWidth="1"/>
    <col min="4610" max="4610" width="7.140625" style="799" customWidth="1"/>
    <col min="4611" max="4611" width="33.85546875" style="799" customWidth="1"/>
    <col min="4612" max="4612" width="18.42578125" style="799" customWidth="1"/>
    <col min="4613" max="4613" width="71.7109375" style="799" customWidth="1"/>
    <col min="4614" max="4857" width="9" style="799"/>
    <col min="4858" max="4858" width="61.42578125" style="799" customWidth="1"/>
    <col min="4859" max="4859" width="15.42578125" style="799" customWidth="1"/>
    <col min="4860" max="4860" width="61.42578125" style="799" customWidth="1"/>
    <col min="4861" max="4861" width="15.42578125" style="799" customWidth="1"/>
    <col min="4862" max="4862" width="13.42578125" style="799" customWidth="1"/>
    <col min="4863" max="4863" width="42.5703125" style="799" customWidth="1"/>
    <col min="4864" max="4864" width="21.42578125" style="799" customWidth="1"/>
    <col min="4865" max="4865" width="42.5703125" style="799" customWidth="1"/>
    <col min="4866" max="4866" width="7.140625" style="799" customWidth="1"/>
    <col min="4867" max="4867" width="33.85546875" style="799" customWidth="1"/>
    <col min="4868" max="4868" width="18.42578125" style="799" customWidth="1"/>
    <col min="4869" max="4869" width="71.7109375" style="799" customWidth="1"/>
    <col min="4870" max="5113" width="9" style="799"/>
    <col min="5114" max="5114" width="61.42578125" style="799" customWidth="1"/>
    <col min="5115" max="5115" width="15.42578125" style="799" customWidth="1"/>
    <col min="5116" max="5116" width="61.42578125" style="799" customWidth="1"/>
    <col min="5117" max="5117" width="15.42578125" style="799" customWidth="1"/>
    <col min="5118" max="5118" width="13.42578125" style="799" customWidth="1"/>
    <col min="5119" max="5119" width="42.5703125" style="799" customWidth="1"/>
    <col min="5120" max="5120" width="21.42578125" style="799" customWidth="1"/>
    <col min="5121" max="5121" width="42.5703125" style="799" customWidth="1"/>
    <col min="5122" max="5122" width="7.140625" style="799" customWidth="1"/>
    <col min="5123" max="5123" width="33.85546875" style="799" customWidth="1"/>
    <col min="5124" max="5124" width="18.42578125" style="799" customWidth="1"/>
    <col min="5125" max="5125" width="71.7109375" style="799" customWidth="1"/>
    <col min="5126" max="5369" width="9" style="799"/>
    <col min="5370" max="5370" width="61.42578125" style="799" customWidth="1"/>
    <col min="5371" max="5371" width="15.42578125" style="799" customWidth="1"/>
    <col min="5372" max="5372" width="61.42578125" style="799" customWidth="1"/>
    <col min="5373" max="5373" width="15.42578125" style="799" customWidth="1"/>
    <col min="5374" max="5374" width="13.42578125" style="799" customWidth="1"/>
    <col min="5375" max="5375" width="42.5703125" style="799" customWidth="1"/>
    <col min="5376" max="5376" width="21.42578125" style="799" customWidth="1"/>
    <col min="5377" max="5377" width="42.5703125" style="799" customWidth="1"/>
    <col min="5378" max="5378" width="7.140625" style="799" customWidth="1"/>
    <col min="5379" max="5379" width="33.85546875" style="799" customWidth="1"/>
    <col min="5380" max="5380" width="18.42578125" style="799" customWidth="1"/>
    <col min="5381" max="5381" width="71.7109375" style="799" customWidth="1"/>
    <col min="5382" max="5625" width="9" style="799"/>
    <col min="5626" max="5626" width="61.42578125" style="799" customWidth="1"/>
    <col min="5627" max="5627" width="15.42578125" style="799" customWidth="1"/>
    <col min="5628" max="5628" width="61.42578125" style="799" customWidth="1"/>
    <col min="5629" max="5629" width="15.42578125" style="799" customWidth="1"/>
    <col min="5630" max="5630" width="13.42578125" style="799" customWidth="1"/>
    <col min="5631" max="5631" width="42.5703125" style="799" customWidth="1"/>
    <col min="5632" max="5632" width="21.42578125" style="799" customWidth="1"/>
    <col min="5633" max="5633" width="42.5703125" style="799" customWidth="1"/>
    <col min="5634" max="5634" width="7.140625" style="799" customWidth="1"/>
    <col min="5635" max="5635" width="33.85546875" style="799" customWidth="1"/>
    <col min="5636" max="5636" width="18.42578125" style="799" customWidth="1"/>
    <col min="5637" max="5637" width="71.7109375" style="799" customWidth="1"/>
    <col min="5638" max="5881" width="9" style="799"/>
    <col min="5882" max="5882" width="61.42578125" style="799" customWidth="1"/>
    <col min="5883" max="5883" width="15.42578125" style="799" customWidth="1"/>
    <col min="5884" max="5884" width="61.42578125" style="799" customWidth="1"/>
    <col min="5885" max="5885" width="15.42578125" style="799" customWidth="1"/>
    <col min="5886" max="5886" width="13.42578125" style="799" customWidth="1"/>
    <col min="5887" max="5887" width="42.5703125" style="799" customWidth="1"/>
    <col min="5888" max="5888" width="21.42578125" style="799" customWidth="1"/>
    <col min="5889" max="5889" width="42.5703125" style="799" customWidth="1"/>
    <col min="5890" max="5890" width="7.140625" style="799" customWidth="1"/>
    <col min="5891" max="5891" width="33.85546875" style="799" customWidth="1"/>
    <col min="5892" max="5892" width="18.42578125" style="799" customWidth="1"/>
    <col min="5893" max="5893" width="71.7109375" style="799" customWidth="1"/>
    <col min="5894" max="6137" width="9" style="799"/>
    <col min="6138" max="6138" width="61.42578125" style="799" customWidth="1"/>
    <col min="6139" max="6139" width="15.42578125" style="799" customWidth="1"/>
    <col min="6140" max="6140" width="61.42578125" style="799" customWidth="1"/>
    <col min="6141" max="6141" width="15.42578125" style="799" customWidth="1"/>
    <col min="6142" max="6142" width="13.42578125" style="799" customWidth="1"/>
    <col min="6143" max="6143" width="42.5703125" style="799" customWidth="1"/>
    <col min="6144" max="6144" width="21.42578125" style="799" customWidth="1"/>
    <col min="6145" max="6145" width="42.5703125" style="799" customWidth="1"/>
    <col min="6146" max="6146" width="7.140625" style="799" customWidth="1"/>
    <col min="6147" max="6147" width="33.85546875" style="799" customWidth="1"/>
    <col min="6148" max="6148" width="18.42578125" style="799" customWidth="1"/>
    <col min="6149" max="6149" width="71.7109375" style="799" customWidth="1"/>
    <col min="6150" max="6393" width="9" style="799"/>
    <col min="6394" max="6394" width="61.42578125" style="799" customWidth="1"/>
    <col min="6395" max="6395" width="15.42578125" style="799" customWidth="1"/>
    <col min="6396" max="6396" width="61.42578125" style="799" customWidth="1"/>
    <col min="6397" max="6397" width="15.42578125" style="799" customWidth="1"/>
    <col min="6398" max="6398" width="13.42578125" style="799" customWidth="1"/>
    <col min="6399" max="6399" width="42.5703125" style="799" customWidth="1"/>
    <col min="6400" max="6400" width="21.42578125" style="799" customWidth="1"/>
    <col min="6401" max="6401" width="42.5703125" style="799" customWidth="1"/>
    <col min="6402" max="6402" width="7.140625" style="799" customWidth="1"/>
    <col min="6403" max="6403" width="33.85546875" style="799" customWidth="1"/>
    <col min="6404" max="6404" width="18.42578125" style="799" customWidth="1"/>
    <col min="6405" max="6405" width="71.7109375" style="799" customWidth="1"/>
    <col min="6406" max="6649" width="9" style="799"/>
    <col min="6650" max="6650" width="61.42578125" style="799" customWidth="1"/>
    <col min="6651" max="6651" width="15.42578125" style="799" customWidth="1"/>
    <col min="6652" max="6652" width="61.42578125" style="799" customWidth="1"/>
    <col min="6653" max="6653" width="15.42578125" style="799" customWidth="1"/>
    <col min="6654" max="6654" width="13.42578125" style="799" customWidth="1"/>
    <col min="6655" max="6655" width="42.5703125" style="799" customWidth="1"/>
    <col min="6656" max="6656" width="21.42578125" style="799" customWidth="1"/>
    <col min="6657" max="6657" width="42.5703125" style="799" customWidth="1"/>
    <col min="6658" max="6658" width="7.140625" style="799" customWidth="1"/>
    <col min="6659" max="6659" width="33.85546875" style="799" customWidth="1"/>
    <col min="6660" max="6660" width="18.42578125" style="799" customWidth="1"/>
    <col min="6661" max="6661" width="71.7109375" style="799" customWidth="1"/>
    <col min="6662" max="6905" width="9" style="799"/>
    <col min="6906" max="6906" width="61.42578125" style="799" customWidth="1"/>
    <col min="6907" max="6907" width="15.42578125" style="799" customWidth="1"/>
    <col min="6908" max="6908" width="61.42578125" style="799" customWidth="1"/>
    <col min="6909" max="6909" width="15.42578125" style="799" customWidth="1"/>
    <col min="6910" max="6910" width="13.42578125" style="799" customWidth="1"/>
    <col min="6911" max="6911" width="42.5703125" style="799" customWidth="1"/>
    <col min="6912" max="6912" width="21.42578125" style="799" customWidth="1"/>
    <col min="6913" max="6913" width="42.5703125" style="799" customWidth="1"/>
    <col min="6914" max="6914" width="7.140625" style="799" customWidth="1"/>
    <col min="6915" max="6915" width="33.85546875" style="799" customWidth="1"/>
    <col min="6916" max="6916" width="18.42578125" style="799" customWidth="1"/>
    <col min="6917" max="6917" width="71.7109375" style="799" customWidth="1"/>
    <col min="6918" max="7161" width="9" style="799"/>
    <col min="7162" max="7162" width="61.42578125" style="799" customWidth="1"/>
    <col min="7163" max="7163" width="15.42578125" style="799" customWidth="1"/>
    <col min="7164" max="7164" width="61.42578125" style="799" customWidth="1"/>
    <col min="7165" max="7165" width="15.42578125" style="799" customWidth="1"/>
    <col min="7166" max="7166" width="13.42578125" style="799" customWidth="1"/>
    <col min="7167" max="7167" width="42.5703125" style="799" customWidth="1"/>
    <col min="7168" max="7168" width="21.42578125" style="799" customWidth="1"/>
    <col min="7169" max="7169" width="42.5703125" style="799" customWidth="1"/>
    <col min="7170" max="7170" width="7.140625" style="799" customWidth="1"/>
    <col min="7171" max="7171" width="33.85546875" style="799" customWidth="1"/>
    <col min="7172" max="7172" width="18.42578125" style="799" customWidth="1"/>
    <col min="7173" max="7173" width="71.7109375" style="799" customWidth="1"/>
    <col min="7174" max="7417" width="9" style="799"/>
    <col min="7418" max="7418" width="61.42578125" style="799" customWidth="1"/>
    <col min="7419" max="7419" width="15.42578125" style="799" customWidth="1"/>
    <col min="7420" max="7420" width="61.42578125" style="799" customWidth="1"/>
    <col min="7421" max="7421" width="15.42578125" style="799" customWidth="1"/>
    <col min="7422" max="7422" width="13.42578125" style="799" customWidth="1"/>
    <col min="7423" max="7423" width="42.5703125" style="799" customWidth="1"/>
    <col min="7424" max="7424" width="21.42578125" style="799" customWidth="1"/>
    <col min="7425" max="7425" width="42.5703125" style="799" customWidth="1"/>
    <col min="7426" max="7426" width="7.140625" style="799" customWidth="1"/>
    <col min="7427" max="7427" width="33.85546875" style="799" customWidth="1"/>
    <col min="7428" max="7428" width="18.42578125" style="799" customWidth="1"/>
    <col min="7429" max="7429" width="71.7109375" style="799" customWidth="1"/>
    <col min="7430" max="7673" width="9" style="799"/>
    <col min="7674" max="7674" width="61.42578125" style="799" customWidth="1"/>
    <col min="7675" max="7675" width="15.42578125" style="799" customWidth="1"/>
    <col min="7676" max="7676" width="61.42578125" style="799" customWidth="1"/>
    <col min="7677" max="7677" width="15.42578125" style="799" customWidth="1"/>
    <col min="7678" max="7678" width="13.42578125" style="799" customWidth="1"/>
    <col min="7679" max="7679" width="42.5703125" style="799" customWidth="1"/>
    <col min="7680" max="7680" width="21.42578125" style="799" customWidth="1"/>
    <col min="7681" max="7681" width="42.5703125" style="799" customWidth="1"/>
    <col min="7682" max="7682" width="7.140625" style="799" customWidth="1"/>
    <col min="7683" max="7683" width="33.85546875" style="799" customWidth="1"/>
    <col min="7684" max="7684" width="18.42578125" style="799" customWidth="1"/>
    <col min="7685" max="7685" width="71.7109375" style="799" customWidth="1"/>
    <col min="7686" max="7929" width="9" style="799"/>
    <col min="7930" max="7930" width="61.42578125" style="799" customWidth="1"/>
    <col min="7931" max="7931" width="15.42578125" style="799" customWidth="1"/>
    <col min="7932" max="7932" width="61.42578125" style="799" customWidth="1"/>
    <col min="7933" max="7933" width="15.42578125" style="799" customWidth="1"/>
    <col min="7934" max="7934" width="13.42578125" style="799" customWidth="1"/>
    <col min="7935" max="7935" width="42.5703125" style="799" customWidth="1"/>
    <col min="7936" max="7936" width="21.42578125" style="799" customWidth="1"/>
    <col min="7937" max="7937" width="42.5703125" style="799" customWidth="1"/>
    <col min="7938" max="7938" width="7.140625" style="799" customWidth="1"/>
    <col min="7939" max="7939" width="33.85546875" style="799" customWidth="1"/>
    <col min="7940" max="7940" width="18.42578125" style="799" customWidth="1"/>
    <col min="7941" max="7941" width="71.7109375" style="799" customWidth="1"/>
    <col min="7942" max="8185" width="9" style="799"/>
    <col min="8186" max="8186" width="61.42578125" style="799" customWidth="1"/>
    <col min="8187" max="8187" width="15.42578125" style="799" customWidth="1"/>
    <col min="8188" max="8188" width="61.42578125" style="799" customWidth="1"/>
    <col min="8189" max="8189" width="15.42578125" style="799" customWidth="1"/>
    <col min="8190" max="8190" width="13.42578125" style="799" customWidth="1"/>
    <col min="8191" max="8191" width="42.5703125" style="799" customWidth="1"/>
    <col min="8192" max="8192" width="21.42578125" style="799" customWidth="1"/>
    <col min="8193" max="8193" width="42.5703125" style="799" customWidth="1"/>
    <col min="8194" max="8194" width="7.140625" style="799" customWidth="1"/>
    <col min="8195" max="8195" width="33.85546875" style="799" customWidth="1"/>
    <col min="8196" max="8196" width="18.42578125" style="799" customWidth="1"/>
    <col min="8197" max="8197" width="71.7109375" style="799" customWidth="1"/>
    <col min="8198" max="8441" width="9" style="799"/>
    <col min="8442" max="8442" width="61.42578125" style="799" customWidth="1"/>
    <col min="8443" max="8443" width="15.42578125" style="799" customWidth="1"/>
    <col min="8444" max="8444" width="61.42578125" style="799" customWidth="1"/>
    <col min="8445" max="8445" width="15.42578125" style="799" customWidth="1"/>
    <col min="8446" max="8446" width="13.42578125" style="799" customWidth="1"/>
    <col min="8447" max="8447" width="42.5703125" style="799" customWidth="1"/>
    <col min="8448" max="8448" width="21.42578125" style="799" customWidth="1"/>
    <col min="8449" max="8449" width="42.5703125" style="799" customWidth="1"/>
    <col min="8450" max="8450" width="7.140625" style="799" customWidth="1"/>
    <col min="8451" max="8451" width="33.85546875" style="799" customWidth="1"/>
    <col min="8452" max="8452" width="18.42578125" style="799" customWidth="1"/>
    <col min="8453" max="8453" width="71.7109375" style="799" customWidth="1"/>
    <col min="8454" max="8697" width="9" style="799"/>
    <col min="8698" max="8698" width="61.42578125" style="799" customWidth="1"/>
    <col min="8699" max="8699" width="15.42578125" style="799" customWidth="1"/>
    <col min="8700" max="8700" width="61.42578125" style="799" customWidth="1"/>
    <col min="8701" max="8701" width="15.42578125" style="799" customWidth="1"/>
    <col min="8702" max="8702" width="13.42578125" style="799" customWidth="1"/>
    <col min="8703" max="8703" width="42.5703125" style="799" customWidth="1"/>
    <col min="8704" max="8704" width="21.42578125" style="799" customWidth="1"/>
    <col min="8705" max="8705" width="42.5703125" style="799" customWidth="1"/>
    <col min="8706" max="8706" width="7.140625" style="799" customWidth="1"/>
    <col min="8707" max="8707" width="33.85546875" style="799" customWidth="1"/>
    <col min="8708" max="8708" width="18.42578125" style="799" customWidth="1"/>
    <col min="8709" max="8709" width="71.7109375" style="799" customWidth="1"/>
    <col min="8710" max="8953" width="9" style="799"/>
    <col min="8954" max="8954" width="61.42578125" style="799" customWidth="1"/>
    <col min="8955" max="8955" width="15.42578125" style="799" customWidth="1"/>
    <col min="8956" max="8956" width="61.42578125" style="799" customWidth="1"/>
    <col min="8957" max="8957" width="15.42578125" style="799" customWidth="1"/>
    <col min="8958" max="8958" width="13.42578125" style="799" customWidth="1"/>
    <col min="8959" max="8959" width="42.5703125" style="799" customWidth="1"/>
    <col min="8960" max="8960" width="21.42578125" style="799" customWidth="1"/>
    <col min="8961" max="8961" width="42.5703125" style="799" customWidth="1"/>
    <col min="8962" max="8962" width="7.140625" style="799" customWidth="1"/>
    <col min="8963" max="8963" width="33.85546875" style="799" customWidth="1"/>
    <col min="8964" max="8964" width="18.42578125" style="799" customWidth="1"/>
    <col min="8965" max="8965" width="71.7109375" style="799" customWidth="1"/>
    <col min="8966" max="9209" width="9" style="799"/>
    <col min="9210" max="9210" width="61.42578125" style="799" customWidth="1"/>
    <col min="9211" max="9211" width="15.42578125" style="799" customWidth="1"/>
    <col min="9212" max="9212" width="61.42578125" style="799" customWidth="1"/>
    <col min="9213" max="9213" width="15.42578125" style="799" customWidth="1"/>
    <col min="9214" max="9214" width="13.42578125" style="799" customWidth="1"/>
    <col min="9215" max="9215" width="42.5703125" style="799" customWidth="1"/>
    <col min="9216" max="9216" width="21.42578125" style="799" customWidth="1"/>
    <col min="9217" max="9217" width="42.5703125" style="799" customWidth="1"/>
    <col min="9218" max="9218" width="7.140625" style="799" customWidth="1"/>
    <col min="9219" max="9219" width="33.85546875" style="799" customWidth="1"/>
    <col min="9220" max="9220" width="18.42578125" style="799" customWidth="1"/>
    <col min="9221" max="9221" width="71.7109375" style="799" customWidth="1"/>
    <col min="9222" max="9465" width="9" style="799"/>
    <col min="9466" max="9466" width="61.42578125" style="799" customWidth="1"/>
    <col min="9467" max="9467" width="15.42578125" style="799" customWidth="1"/>
    <col min="9468" max="9468" width="61.42578125" style="799" customWidth="1"/>
    <col min="9469" max="9469" width="15.42578125" style="799" customWidth="1"/>
    <col min="9470" max="9470" width="13.42578125" style="799" customWidth="1"/>
    <col min="9471" max="9471" width="42.5703125" style="799" customWidth="1"/>
    <col min="9472" max="9472" width="21.42578125" style="799" customWidth="1"/>
    <col min="9473" max="9473" width="42.5703125" style="799" customWidth="1"/>
    <col min="9474" max="9474" width="7.140625" style="799" customWidth="1"/>
    <col min="9475" max="9475" width="33.85546875" style="799" customWidth="1"/>
    <col min="9476" max="9476" width="18.42578125" style="799" customWidth="1"/>
    <col min="9477" max="9477" width="71.7109375" style="799" customWidth="1"/>
    <col min="9478" max="9721" width="9" style="799"/>
    <col min="9722" max="9722" width="61.42578125" style="799" customWidth="1"/>
    <col min="9723" max="9723" width="15.42578125" style="799" customWidth="1"/>
    <col min="9724" max="9724" width="61.42578125" style="799" customWidth="1"/>
    <col min="9725" max="9725" width="15.42578125" style="799" customWidth="1"/>
    <col min="9726" max="9726" width="13.42578125" style="799" customWidth="1"/>
    <col min="9727" max="9727" width="42.5703125" style="799" customWidth="1"/>
    <col min="9728" max="9728" width="21.42578125" style="799" customWidth="1"/>
    <col min="9729" max="9729" width="42.5703125" style="799" customWidth="1"/>
    <col min="9730" max="9730" width="7.140625" style="799" customWidth="1"/>
    <col min="9731" max="9731" width="33.85546875" style="799" customWidth="1"/>
    <col min="9732" max="9732" width="18.42578125" style="799" customWidth="1"/>
    <col min="9733" max="9733" width="71.7109375" style="799" customWidth="1"/>
    <col min="9734" max="9977" width="9" style="799"/>
    <col min="9978" max="9978" width="61.42578125" style="799" customWidth="1"/>
    <col min="9979" max="9979" width="15.42578125" style="799" customWidth="1"/>
    <col min="9980" max="9980" width="61.42578125" style="799" customWidth="1"/>
    <col min="9981" max="9981" width="15.42578125" style="799" customWidth="1"/>
    <col min="9982" max="9982" width="13.42578125" style="799" customWidth="1"/>
    <col min="9983" max="9983" width="42.5703125" style="799" customWidth="1"/>
    <col min="9984" max="9984" width="21.42578125" style="799" customWidth="1"/>
    <col min="9985" max="9985" width="42.5703125" style="799" customWidth="1"/>
    <col min="9986" max="9986" width="7.140625" style="799" customWidth="1"/>
    <col min="9987" max="9987" width="33.85546875" style="799" customWidth="1"/>
    <col min="9988" max="9988" width="18.42578125" style="799" customWidth="1"/>
    <col min="9989" max="9989" width="71.7109375" style="799" customWidth="1"/>
    <col min="9990" max="10233" width="9" style="799"/>
    <col min="10234" max="10234" width="61.42578125" style="799" customWidth="1"/>
    <col min="10235" max="10235" width="15.42578125" style="799" customWidth="1"/>
    <col min="10236" max="10236" width="61.42578125" style="799" customWidth="1"/>
    <col min="10237" max="10237" width="15.42578125" style="799" customWidth="1"/>
    <col min="10238" max="10238" width="13.42578125" style="799" customWidth="1"/>
    <col min="10239" max="10239" width="42.5703125" style="799" customWidth="1"/>
    <col min="10240" max="10240" width="21.42578125" style="799" customWidth="1"/>
    <col min="10241" max="10241" width="42.5703125" style="799" customWidth="1"/>
    <col min="10242" max="10242" width="7.140625" style="799" customWidth="1"/>
    <col min="10243" max="10243" width="33.85546875" style="799" customWidth="1"/>
    <col min="10244" max="10244" width="18.42578125" style="799" customWidth="1"/>
    <col min="10245" max="10245" width="71.7109375" style="799" customWidth="1"/>
    <col min="10246" max="10489" width="9" style="799"/>
    <col min="10490" max="10490" width="61.42578125" style="799" customWidth="1"/>
    <col min="10491" max="10491" width="15.42578125" style="799" customWidth="1"/>
    <col min="10492" max="10492" width="61.42578125" style="799" customWidth="1"/>
    <col min="10493" max="10493" width="15.42578125" style="799" customWidth="1"/>
    <col min="10494" max="10494" width="13.42578125" style="799" customWidth="1"/>
    <col min="10495" max="10495" width="42.5703125" style="799" customWidth="1"/>
    <col min="10496" max="10496" width="21.42578125" style="799" customWidth="1"/>
    <col min="10497" max="10497" width="42.5703125" style="799" customWidth="1"/>
    <col min="10498" max="10498" width="7.140625" style="799" customWidth="1"/>
    <col min="10499" max="10499" width="33.85546875" style="799" customWidth="1"/>
    <col min="10500" max="10500" width="18.42578125" style="799" customWidth="1"/>
    <col min="10501" max="10501" width="71.7109375" style="799" customWidth="1"/>
    <col min="10502" max="10745" width="9" style="799"/>
    <col min="10746" max="10746" width="61.42578125" style="799" customWidth="1"/>
    <col min="10747" max="10747" width="15.42578125" style="799" customWidth="1"/>
    <col min="10748" max="10748" width="61.42578125" style="799" customWidth="1"/>
    <col min="10749" max="10749" width="15.42578125" style="799" customWidth="1"/>
    <col min="10750" max="10750" width="13.42578125" style="799" customWidth="1"/>
    <col min="10751" max="10751" width="42.5703125" style="799" customWidth="1"/>
    <col min="10752" max="10752" width="21.42578125" style="799" customWidth="1"/>
    <col min="10753" max="10753" width="42.5703125" style="799" customWidth="1"/>
    <col min="10754" max="10754" width="7.140625" style="799" customWidth="1"/>
    <col min="10755" max="10755" width="33.85546875" style="799" customWidth="1"/>
    <col min="10756" max="10756" width="18.42578125" style="799" customWidth="1"/>
    <col min="10757" max="10757" width="71.7109375" style="799" customWidth="1"/>
    <col min="10758" max="11001" width="9" style="799"/>
    <col min="11002" max="11002" width="61.42578125" style="799" customWidth="1"/>
    <col min="11003" max="11003" width="15.42578125" style="799" customWidth="1"/>
    <col min="11004" max="11004" width="61.42578125" style="799" customWidth="1"/>
    <col min="11005" max="11005" width="15.42578125" style="799" customWidth="1"/>
    <col min="11006" max="11006" width="13.42578125" style="799" customWidth="1"/>
    <col min="11007" max="11007" width="42.5703125" style="799" customWidth="1"/>
    <col min="11008" max="11008" width="21.42578125" style="799" customWidth="1"/>
    <col min="11009" max="11009" width="42.5703125" style="799" customWidth="1"/>
    <col min="11010" max="11010" width="7.140625" style="799" customWidth="1"/>
    <col min="11011" max="11011" width="33.85546875" style="799" customWidth="1"/>
    <col min="11012" max="11012" width="18.42578125" style="799" customWidth="1"/>
    <col min="11013" max="11013" width="71.7109375" style="799" customWidth="1"/>
    <col min="11014" max="11257" width="9" style="799"/>
    <col min="11258" max="11258" width="61.42578125" style="799" customWidth="1"/>
    <col min="11259" max="11259" width="15.42578125" style="799" customWidth="1"/>
    <col min="11260" max="11260" width="61.42578125" style="799" customWidth="1"/>
    <col min="11261" max="11261" width="15.42578125" style="799" customWidth="1"/>
    <col min="11262" max="11262" width="13.42578125" style="799" customWidth="1"/>
    <col min="11263" max="11263" width="42.5703125" style="799" customWidth="1"/>
    <col min="11264" max="11264" width="21.42578125" style="799" customWidth="1"/>
    <col min="11265" max="11265" width="42.5703125" style="799" customWidth="1"/>
    <col min="11266" max="11266" width="7.140625" style="799" customWidth="1"/>
    <col min="11267" max="11267" width="33.85546875" style="799" customWidth="1"/>
    <col min="11268" max="11268" width="18.42578125" style="799" customWidth="1"/>
    <col min="11269" max="11269" width="71.7109375" style="799" customWidth="1"/>
    <col min="11270" max="11513" width="9" style="799"/>
    <col min="11514" max="11514" width="61.42578125" style="799" customWidth="1"/>
    <col min="11515" max="11515" width="15.42578125" style="799" customWidth="1"/>
    <col min="11516" max="11516" width="61.42578125" style="799" customWidth="1"/>
    <col min="11517" max="11517" width="15.42578125" style="799" customWidth="1"/>
    <col min="11518" max="11518" width="13.42578125" style="799" customWidth="1"/>
    <col min="11519" max="11519" width="42.5703125" style="799" customWidth="1"/>
    <col min="11520" max="11520" width="21.42578125" style="799" customWidth="1"/>
    <col min="11521" max="11521" width="42.5703125" style="799" customWidth="1"/>
    <col min="11522" max="11522" width="7.140625" style="799" customWidth="1"/>
    <col min="11523" max="11523" width="33.85546875" style="799" customWidth="1"/>
    <col min="11524" max="11524" width="18.42578125" style="799" customWidth="1"/>
    <col min="11525" max="11525" width="71.7109375" style="799" customWidth="1"/>
    <col min="11526" max="11769" width="9" style="799"/>
    <col min="11770" max="11770" width="61.42578125" style="799" customWidth="1"/>
    <col min="11771" max="11771" width="15.42578125" style="799" customWidth="1"/>
    <col min="11772" max="11772" width="61.42578125" style="799" customWidth="1"/>
    <col min="11773" max="11773" width="15.42578125" style="799" customWidth="1"/>
    <col min="11774" max="11774" width="13.42578125" style="799" customWidth="1"/>
    <col min="11775" max="11775" width="42.5703125" style="799" customWidth="1"/>
    <col min="11776" max="11776" width="21.42578125" style="799" customWidth="1"/>
    <col min="11777" max="11777" width="42.5703125" style="799" customWidth="1"/>
    <col min="11778" max="11778" width="7.140625" style="799" customWidth="1"/>
    <col min="11779" max="11779" width="33.85546875" style="799" customWidth="1"/>
    <col min="11780" max="11780" width="18.42578125" style="799" customWidth="1"/>
    <col min="11781" max="11781" width="71.7109375" style="799" customWidth="1"/>
    <col min="11782" max="12025" width="9" style="799"/>
    <col min="12026" max="12026" width="61.42578125" style="799" customWidth="1"/>
    <col min="12027" max="12027" width="15.42578125" style="799" customWidth="1"/>
    <col min="12028" max="12028" width="61.42578125" style="799" customWidth="1"/>
    <col min="12029" max="12029" width="15.42578125" style="799" customWidth="1"/>
    <col min="12030" max="12030" width="13.42578125" style="799" customWidth="1"/>
    <col min="12031" max="12031" width="42.5703125" style="799" customWidth="1"/>
    <col min="12032" max="12032" width="21.42578125" style="799" customWidth="1"/>
    <col min="12033" max="12033" width="42.5703125" style="799" customWidth="1"/>
    <col min="12034" max="12034" width="7.140625" style="799" customWidth="1"/>
    <col min="12035" max="12035" width="33.85546875" style="799" customWidth="1"/>
    <col min="12036" max="12036" width="18.42578125" style="799" customWidth="1"/>
    <col min="12037" max="12037" width="71.7109375" style="799" customWidth="1"/>
    <col min="12038" max="12281" width="9" style="799"/>
    <col min="12282" max="12282" width="61.42578125" style="799" customWidth="1"/>
    <col min="12283" max="12283" width="15.42578125" style="799" customWidth="1"/>
    <col min="12284" max="12284" width="61.42578125" style="799" customWidth="1"/>
    <col min="12285" max="12285" width="15.42578125" style="799" customWidth="1"/>
    <col min="12286" max="12286" width="13.42578125" style="799" customWidth="1"/>
    <col min="12287" max="12287" width="42.5703125" style="799" customWidth="1"/>
    <col min="12288" max="12288" width="21.42578125" style="799" customWidth="1"/>
    <col min="12289" max="12289" width="42.5703125" style="799" customWidth="1"/>
    <col min="12290" max="12290" width="7.140625" style="799" customWidth="1"/>
    <col min="12291" max="12291" width="33.85546875" style="799" customWidth="1"/>
    <col min="12292" max="12292" width="18.42578125" style="799" customWidth="1"/>
    <col min="12293" max="12293" width="71.7109375" style="799" customWidth="1"/>
    <col min="12294" max="12537" width="9" style="799"/>
    <col min="12538" max="12538" width="61.42578125" style="799" customWidth="1"/>
    <col min="12539" max="12539" width="15.42578125" style="799" customWidth="1"/>
    <col min="12540" max="12540" width="61.42578125" style="799" customWidth="1"/>
    <col min="12541" max="12541" width="15.42578125" style="799" customWidth="1"/>
    <col min="12542" max="12542" width="13.42578125" style="799" customWidth="1"/>
    <col min="12543" max="12543" width="42.5703125" style="799" customWidth="1"/>
    <col min="12544" max="12544" width="21.42578125" style="799" customWidth="1"/>
    <col min="12545" max="12545" width="42.5703125" style="799" customWidth="1"/>
    <col min="12546" max="12546" width="7.140625" style="799" customWidth="1"/>
    <col min="12547" max="12547" width="33.85546875" style="799" customWidth="1"/>
    <col min="12548" max="12548" width="18.42578125" style="799" customWidth="1"/>
    <col min="12549" max="12549" width="71.7109375" style="799" customWidth="1"/>
    <col min="12550" max="12793" width="9" style="799"/>
    <col min="12794" max="12794" width="61.42578125" style="799" customWidth="1"/>
    <col min="12795" max="12795" width="15.42578125" style="799" customWidth="1"/>
    <col min="12796" max="12796" width="61.42578125" style="799" customWidth="1"/>
    <col min="12797" max="12797" width="15.42578125" style="799" customWidth="1"/>
    <col min="12798" max="12798" width="13.42578125" style="799" customWidth="1"/>
    <col min="12799" max="12799" width="42.5703125" style="799" customWidth="1"/>
    <col min="12800" max="12800" width="21.42578125" style="799" customWidth="1"/>
    <col min="12801" max="12801" width="42.5703125" style="799" customWidth="1"/>
    <col min="12802" max="12802" width="7.140625" style="799" customWidth="1"/>
    <col min="12803" max="12803" width="33.85546875" style="799" customWidth="1"/>
    <col min="12804" max="12804" width="18.42578125" style="799" customWidth="1"/>
    <col min="12805" max="12805" width="71.7109375" style="799" customWidth="1"/>
    <col min="12806" max="13049" width="9" style="799"/>
    <col min="13050" max="13050" width="61.42578125" style="799" customWidth="1"/>
    <col min="13051" max="13051" width="15.42578125" style="799" customWidth="1"/>
    <col min="13052" max="13052" width="61.42578125" style="799" customWidth="1"/>
    <col min="13053" max="13053" width="15.42578125" style="799" customWidth="1"/>
    <col min="13054" max="13054" width="13.42578125" style="799" customWidth="1"/>
    <col min="13055" max="13055" width="42.5703125" style="799" customWidth="1"/>
    <col min="13056" max="13056" width="21.42578125" style="799" customWidth="1"/>
    <col min="13057" max="13057" width="42.5703125" style="799" customWidth="1"/>
    <col min="13058" max="13058" width="7.140625" style="799" customWidth="1"/>
    <col min="13059" max="13059" width="33.85546875" style="799" customWidth="1"/>
    <col min="13060" max="13060" width="18.42578125" style="799" customWidth="1"/>
    <col min="13061" max="13061" width="71.7109375" style="799" customWidth="1"/>
    <col min="13062" max="13305" width="9" style="799"/>
    <col min="13306" max="13306" width="61.42578125" style="799" customWidth="1"/>
    <col min="13307" max="13307" width="15.42578125" style="799" customWidth="1"/>
    <col min="13308" max="13308" width="61.42578125" style="799" customWidth="1"/>
    <col min="13309" max="13309" width="15.42578125" style="799" customWidth="1"/>
    <col min="13310" max="13310" width="13.42578125" style="799" customWidth="1"/>
    <col min="13311" max="13311" width="42.5703125" style="799" customWidth="1"/>
    <col min="13312" max="13312" width="21.42578125" style="799" customWidth="1"/>
    <col min="13313" max="13313" width="42.5703125" style="799" customWidth="1"/>
    <col min="13314" max="13314" width="7.140625" style="799" customWidth="1"/>
    <col min="13315" max="13315" width="33.85546875" style="799" customWidth="1"/>
    <col min="13316" max="13316" width="18.42578125" style="799" customWidth="1"/>
    <col min="13317" max="13317" width="71.7109375" style="799" customWidth="1"/>
    <col min="13318" max="13561" width="9" style="799"/>
    <col min="13562" max="13562" width="61.42578125" style="799" customWidth="1"/>
    <col min="13563" max="13563" width="15.42578125" style="799" customWidth="1"/>
    <col min="13564" max="13564" width="61.42578125" style="799" customWidth="1"/>
    <col min="13565" max="13565" width="15.42578125" style="799" customWidth="1"/>
    <col min="13566" max="13566" width="13.42578125" style="799" customWidth="1"/>
    <col min="13567" max="13567" width="42.5703125" style="799" customWidth="1"/>
    <col min="13568" max="13568" width="21.42578125" style="799" customWidth="1"/>
    <col min="13569" max="13569" width="42.5703125" style="799" customWidth="1"/>
    <col min="13570" max="13570" width="7.140625" style="799" customWidth="1"/>
    <col min="13571" max="13571" width="33.85546875" style="799" customWidth="1"/>
    <col min="13572" max="13572" width="18.42578125" style="799" customWidth="1"/>
    <col min="13573" max="13573" width="71.7109375" style="799" customWidth="1"/>
    <col min="13574" max="13817" width="9" style="799"/>
    <col min="13818" max="13818" width="61.42578125" style="799" customWidth="1"/>
    <col min="13819" max="13819" width="15.42578125" style="799" customWidth="1"/>
    <col min="13820" max="13820" width="61.42578125" style="799" customWidth="1"/>
    <col min="13821" max="13821" width="15.42578125" style="799" customWidth="1"/>
    <col min="13822" max="13822" width="13.42578125" style="799" customWidth="1"/>
    <col min="13823" max="13823" width="42.5703125" style="799" customWidth="1"/>
    <col min="13824" max="13824" width="21.42578125" style="799" customWidth="1"/>
    <col min="13825" max="13825" width="42.5703125" style="799" customWidth="1"/>
    <col min="13826" max="13826" width="7.140625" style="799" customWidth="1"/>
    <col min="13827" max="13827" width="33.85546875" style="799" customWidth="1"/>
    <col min="13828" max="13828" width="18.42578125" style="799" customWidth="1"/>
    <col min="13829" max="13829" width="71.7109375" style="799" customWidth="1"/>
    <col min="13830" max="14073" width="9" style="799"/>
    <col min="14074" max="14074" width="61.42578125" style="799" customWidth="1"/>
    <col min="14075" max="14075" width="15.42578125" style="799" customWidth="1"/>
    <col min="14076" max="14076" width="61.42578125" style="799" customWidth="1"/>
    <col min="14077" max="14077" width="15.42578125" style="799" customWidth="1"/>
    <col min="14078" max="14078" width="13.42578125" style="799" customWidth="1"/>
    <col min="14079" max="14079" width="42.5703125" style="799" customWidth="1"/>
    <col min="14080" max="14080" width="21.42578125" style="799" customWidth="1"/>
    <col min="14081" max="14081" width="42.5703125" style="799" customWidth="1"/>
    <col min="14082" max="14082" width="7.140625" style="799" customWidth="1"/>
    <col min="14083" max="14083" width="33.85546875" style="799" customWidth="1"/>
    <col min="14084" max="14084" width="18.42578125" style="799" customWidth="1"/>
    <col min="14085" max="14085" width="71.7109375" style="799" customWidth="1"/>
    <col min="14086" max="14329" width="9" style="799"/>
    <col min="14330" max="14330" width="61.42578125" style="799" customWidth="1"/>
    <col min="14331" max="14331" width="15.42578125" style="799" customWidth="1"/>
    <col min="14332" max="14332" width="61.42578125" style="799" customWidth="1"/>
    <col min="14333" max="14333" width="15.42578125" style="799" customWidth="1"/>
    <col min="14334" max="14334" width="13.42578125" style="799" customWidth="1"/>
    <col min="14335" max="14335" width="42.5703125" style="799" customWidth="1"/>
    <col min="14336" max="14336" width="21.42578125" style="799" customWidth="1"/>
    <col min="14337" max="14337" width="42.5703125" style="799" customWidth="1"/>
    <col min="14338" max="14338" width="7.140625" style="799" customWidth="1"/>
    <col min="14339" max="14339" width="33.85546875" style="799" customWidth="1"/>
    <col min="14340" max="14340" width="18.42578125" style="799" customWidth="1"/>
    <col min="14341" max="14341" width="71.7109375" style="799" customWidth="1"/>
    <col min="14342" max="14585" width="9" style="799"/>
    <col min="14586" max="14586" width="61.42578125" style="799" customWidth="1"/>
    <col min="14587" max="14587" width="15.42578125" style="799" customWidth="1"/>
    <col min="14588" max="14588" width="61.42578125" style="799" customWidth="1"/>
    <col min="14589" max="14589" width="15.42578125" style="799" customWidth="1"/>
    <col min="14590" max="14590" width="13.42578125" style="799" customWidth="1"/>
    <col min="14591" max="14591" width="42.5703125" style="799" customWidth="1"/>
    <col min="14592" max="14592" width="21.42578125" style="799" customWidth="1"/>
    <col min="14593" max="14593" width="42.5703125" style="799" customWidth="1"/>
    <col min="14594" max="14594" width="7.140625" style="799" customWidth="1"/>
    <col min="14595" max="14595" width="33.85546875" style="799" customWidth="1"/>
    <col min="14596" max="14596" width="18.42578125" style="799" customWidth="1"/>
    <col min="14597" max="14597" width="71.7109375" style="799" customWidth="1"/>
    <col min="14598" max="14841" width="9" style="799"/>
    <col min="14842" max="14842" width="61.42578125" style="799" customWidth="1"/>
    <col min="14843" max="14843" width="15.42578125" style="799" customWidth="1"/>
    <col min="14844" max="14844" width="61.42578125" style="799" customWidth="1"/>
    <col min="14845" max="14845" width="15.42578125" style="799" customWidth="1"/>
    <col min="14846" max="14846" width="13.42578125" style="799" customWidth="1"/>
    <col min="14847" max="14847" width="42.5703125" style="799" customWidth="1"/>
    <col min="14848" max="14848" width="21.42578125" style="799" customWidth="1"/>
    <col min="14849" max="14849" width="42.5703125" style="799" customWidth="1"/>
    <col min="14850" max="14850" width="7.140625" style="799" customWidth="1"/>
    <col min="14851" max="14851" width="33.85546875" style="799" customWidth="1"/>
    <col min="14852" max="14852" width="18.42578125" style="799" customWidth="1"/>
    <col min="14853" max="14853" width="71.7109375" style="799" customWidth="1"/>
    <col min="14854" max="15097" width="9" style="799"/>
    <col min="15098" max="15098" width="61.42578125" style="799" customWidth="1"/>
    <col min="15099" max="15099" width="15.42578125" style="799" customWidth="1"/>
    <col min="15100" max="15100" width="61.42578125" style="799" customWidth="1"/>
    <col min="15101" max="15101" width="15.42578125" style="799" customWidth="1"/>
    <col min="15102" max="15102" width="13.42578125" style="799" customWidth="1"/>
    <col min="15103" max="15103" width="42.5703125" style="799" customWidth="1"/>
    <col min="15104" max="15104" width="21.42578125" style="799" customWidth="1"/>
    <col min="15105" max="15105" width="42.5703125" style="799" customWidth="1"/>
    <col min="15106" max="15106" width="7.140625" style="799" customWidth="1"/>
    <col min="15107" max="15107" width="33.85546875" style="799" customWidth="1"/>
    <col min="15108" max="15108" width="18.42578125" style="799" customWidth="1"/>
    <col min="15109" max="15109" width="71.7109375" style="799" customWidth="1"/>
    <col min="15110" max="15353" width="9" style="799"/>
    <col min="15354" max="15354" width="61.42578125" style="799" customWidth="1"/>
    <col min="15355" max="15355" width="15.42578125" style="799" customWidth="1"/>
    <col min="15356" max="15356" width="61.42578125" style="799" customWidth="1"/>
    <col min="15357" max="15357" width="15.42578125" style="799" customWidth="1"/>
    <col min="15358" max="15358" width="13.42578125" style="799" customWidth="1"/>
    <col min="15359" max="15359" width="42.5703125" style="799" customWidth="1"/>
    <col min="15360" max="15360" width="21.42578125" style="799" customWidth="1"/>
    <col min="15361" max="15361" width="42.5703125" style="799" customWidth="1"/>
    <col min="15362" max="15362" width="7.140625" style="799" customWidth="1"/>
    <col min="15363" max="15363" width="33.85546875" style="799" customWidth="1"/>
    <col min="15364" max="15364" width="18.42578125" style="799" customWidth="1"/>
    <col min="15365" max="15365" width="71.7109375" style="799" customWidth="1"/>
    <col min="15366" max="15609" width="9" style="799"/>
    <col min="15610" max="15610" width="61.42578125" style="799" customWidth="1"/>
    <col min="15611" max="15611" width="15.42578125" style="799" customWidth="1"/>
    <col min="15612" max="15612" width="61.42578125" style="799" customWidth="1"/>
    <col min="15613" max="15613" width="15.42578125" style="799" customWidth="1"/>
    <col min="15614" max="15614" width="13.42578125" style="799" customWidth="1"/>
    <col min="15615" max="15615" width="42.5703125" style="799" customWidth="1"/>
    <col min="15616" max="15616" width="21.42578125" style="799" customWidth="1"/>
    <col min="15617" max="15617" width="42.5703125" style="799" customWidth="1"/>
    <col min="15618" max="15618" width="7.140625" style="799" customWidth="1"/>
    <col min="15619" max="15619" width="33.85546875" style="799" customWidth="1"/>
    <col min="15620" max="15620" width="18.42578125" style="799" customWidth="1"/>
    <col min="15621" max="15621" width="71.7109375" style="799" customWidth="1"/>
    <col min="15622" max="15865" width="9" style="799"/>
    <col min="15866" max="15866" width="61.42578125" style="799" customWidth="1"/>
    <col min="15867" max="15867" width="15.42578125" style="799" customWidth="1"/>
    <col min="15868" max="15868" width="61.42578125" style="799" customWidth="1"/>
    <col min="15869" max="15869" width="15.42578125" style="799" customWidth="1"/>
    <col min="15870" max="15870" width="13.42578125" style="799" customWidth="1"/>
    <col min="15871" max="15871" width="42.5703125" style="799" customWidth="1"/>
    <col min="15872" max="15872" width="21.42578125" style="799" customWidth="1"/>
    <col min="15873" max="15873" width="42.5703125" style="799" customWidth="1"/>
    <col min="15874" max="15874" width="7.140625" style="799" customWidth="1"/>
    <col min="15875" max="15875" width="33.85546875" style="799" customWidth="1"/>
    <col min="15876" max="15876" width="18.42578125" style="799" customWidth="1"/>
    <col min="15877" max="15877" width="71.7109375" style="799" customWidth="1"/>
    <col min="15878" max="16121" width="9" style="799"/>
    <col min="16122" max="16122" width="61.42578125" style="799" customWidth="1"/>
    <col min="16123" max="16123" width="15.42578125" style="799" customWidth="1"/>
    <col min="16124" max="16124" width="61.42578125" style="799" customWidth="1"/>
    <col min="16125" max="16125" width="15.42578125" style="799" customWidth="1"/>
    <col min="16126" max="16126" width="13.42578125" style="799" customWidth="1"/>
    <col min="16127" max="16127" width="42.5703125" style="799" customWidth="1"/>
    <col min="16128" max="16128" width="21.42578125" style="799" customWidth="1"/>
    <col min="16129" max="16129" width="42.5703125" style="799" customWidth="1"/>
    <col min="16130" max="16130" width="7.140625" style="799" customWidth="1"/>
    <col min="16131" max="16131" width="33.85546875" style="799" customWidth="1"/>
    <col min="16132" max="16132" width="18.42578125" style="799" customWidth="1"/>
    <col min="16133" max="16133" width="71.7109375" style="799" customWidth="1"/>
    <col min="16134" max="16384" width="9" style="799"/>
  </cols>
  <sheetData>
    <row r="1" spans="1:5" ht="13.5" customHeight="1" x14ac:dyDescent="0.25">
      <c r="A1" s="801" t="s">
        <v>43035</v>
      </c>
    </row>
    <row r="2" spans="1:5" ht="13.5" customHeight="1" x14ac:dyDescent="0.25">
      <c r="A2" s="801" t="s">
        <v>43036</v>
      </c>
    </row>
    <row r="3" spans="1:5" ht="13.5" customHeight="1" x14ac:dyDescent="0.25">
      <c r="A3" s="801" t="s">
        <v>43037</v>
      </c>
    </row>
    <row r="5" spans="1:5" ht="13.5" x14ac:dyDescent="0.25">
      <c r="A5" s="800" t="s">
        <v>26103</v>
      </c>
      <c r="B5" s="800" t="s">
        <v>1507</v>
      </c>
      <c r="C5" s="800" t="s">
        <v>25</v>
      </c>
      <c r="D5" s="800" t="s">
        <v>16418</v>
      </c>
      <c r="E5" s="800" t="s">
        <v>43038</v>
      </c>
    </row>
    <row r="7" spans="1:5" ht="13.5" x14ac:dyDescent="0.25">
      <c r="A7" s="800">
        <v>97141</v>
      </c>
      <c r="B7" s="800" t="s">
        <v>26104</v>
      </c>
      <c r="C7" s="800" t="s">
        <v>26105</v>
      </c>
      <c r="D7" s="802">
        <v>6.7</v>
      </c>
      <c r="E7" s="800" t="s">
        <v>43039</v>
      </c>
    </row>
    <row r="8" spans="1:5" ht="13.5" x14ac:dyDescent="0.25">
      <c r="A8" s="800">
        <v>97142</v>
      </c>
      <c r="B8" s="800" t="s">
        <v>26106</v>
      </c>
      <c r="C8" s="800" t="s">
        <v>26105</v>
      </c>
      <c r="D8" s="802">
        <v>7.5</v>
      </c>
      <c r="E8" s="800" t="s">
        <v>43039</v>
      </c>
    </row>
    <row r="9" spans="1:5" ht="13.5" x14ac:dyDescent="0.25">
      <c r="A9" s="800">
        <v>97143</v>
      </c>
      <c r="B9" s="800" t="s">
        <v>26107</v>
      </c>
      <c r="C9" s="800" t="s">
        <v>26105</v>
      </c>
      <c r="D9" s="802">
        <v>9.51</v>
      </c>
      <c r="E9" s="800" t="s">
        <v>43039</v>
      </c>
    </row>
    <row r="10" spans="1:5" ht="13.5" x14ac:dyDescent="0.25">
      <c r="A10" s="800">
        <v>97144</v>
      </c>
      <c r="B10" s="800" t="s">
        <v>26108</v>
      </c>
      <c r="C10" s="800" t="s">
        <v>26105</v>
      </c>
      <c r="D10" s="802">
        <v>11.48</v>
      </c>
      <c r="E10" s="800" t="s">
        <v>43039</v>
      </c>
    </row>
    <row r="11" spans="1:5" ht="13.5" x14ac:dyDescent="0.25">
      <c r="A11" s="800">
        <v>97145</v>
      </c>
      <c r="B11" s="800" t="s">
        <v>26109</v>
      </c>
      <c r="C11" s="800" t="s">
        <v>26105</v>
      </c>
      <c r="D11" s="802">
        <v>13.49</v>
      </c>
      <c r="E11" s="800" t="s">
        <v>43039</v>
      </c>
    </row>
    <row r="12" spans="1:5" ht="13.5" x14ac:dyDescent="0.25">
      <c r="A12" s="800">
        <v>97146</v>
      </c>
      <c r="B12" s="800" t="s">
        <v>26110</v>
      </c>
      <c r="C12" s="800" t="s">
        <v>26105</v>
      </c>
      <c r="D12" s="802">
        <v>15.49</v>
      </c>
      <c r="E12" s="800" t="s">
        <v>43039</v>
      </c>
    </row>
    <row r="13" spans="1:5" ht="13.5" x14ac:dyDescent="0.25">
      <c r="A13" s="800">
        <v>97147</v>
      </c>
      <c r="B13" s="800" t="s">
        <v>26111</v>
      </c>
      <c r="C13" s="800" t="s">
        <v>26105</v>
      </c>
      <c r="D13" s="802">
        <v>17.510000000000002</v>
      </c>
      <c r="E13" s="800" t="s">
        <v>43039</v>
      </c>
    </row>
    <row r="14" spans="1:5" ht="13.5" x14ac:dyDescent="0.25">
      <c r="A14" s="800">
        <v>97148</v>
      </c>
      <c r="B14" s="800" t="s">
        <v>26112</v>
      </c>
      <c r="C14" s="800" t="s">
        <v>26105</v>
      </c>
      <c r="D14" s="802">
        <v>19.510000000000002</v>
      </c>
      <c r="E14" s="800" t="s">
        <v>43039</v>
      </c>
    </row>
    <row r="15" spans="1:5" ht="13.5" x14ac:dyDescent="0.25">
      <c r="A15" s="800">
        <v>97149</v>
      </c>
      <c r="B15" s="800" t="s">
        <v>26114</v>
      </c>
      <c r="C15" s="800" t="s">
        <v>26105</v>
      </c>
      <c r="D15" s="802">
        <v>21.52</v>
      </c>
      <c r="E15" s="800" t="s">
        <v>43039</v>
      </c>
    </row>
    <row r="16" spans="1:5" ht="13.5" x14ac:dyDescent="0.25">
      <c r="A16" s="800">
        <v>97150</v>
      </c>
      <c r="B16" s="800" t="s">
        <v>26115</v>
      </c>
      <c r="C16" s="800" t="s">
        <v>26105</v>
      </c>
      <c r="D16" s="802">
        <v>25.54</v>
      </c>
      <c r="E16" s="800" t="s">
        <v>43039</v>
      </c>
    </row>
    <row r="17" spans="1:5" ht="13.5" x14ac:dyDescent="0.25">
      <c r="A17" s="800">
        <v>97151</v>
      </c>
      <c r="B17" s="800" t="s">
        <v>26117</v>
      </c>
      <c r="C17" s="800" t="s">
        <v>26105</v>
      </c>
      <c r="D17" s="802">
        <v>29.86</v>
      </c>
      <c r="E17" s="800" t="s">
        <v>43039</v>
      </c>
    </row>
    <row r="18" spans="1:5" ht="13.5" x14ac:dyDescent="0.25">
      <c r="A18" s="800">
        <v>97152</v>
      </c>
      <c r="B18" s="800" t="s">
        <v>26119</v>
      </c>
      <c r="C18" s="800" t="s">
        <v>26105</v>
      </c>
      <c r="D18" s="802">
        <v>33.99</v>
      </c>
      <c r="E18" s="800" t="s">
        <v>43039</v>
      </c>
    </row>
    <row r="19" spans="1:5" ht="13.5" x14ac:dyDescent="0.25">
      <c r="A19" s="800">
        <v>97153</v>
      </c>
      <c r="B19" s="800" t="s">
        <v>26121</v>
      </c>
      <c r="C19" s="800" t="s">
        <v>26105</v>
      </c>
      <c r="D19" s="802">
        <v>38.25</v>
      </c>
      <c r="E19" s="800" t="s">
        <v>43039</v>
      </c>
    </row>
    <row r="20" spans="1:5" ht="13.5" x14ac:dyDescent="0.25">
      <c r="A20" s="800">
        <v>97154</v>
      </c>
      <c r="B20" s="800" t="s">
        <v>26122</v>
      </c>
      <c r="C20" s="800" t="s">
        <v>26105</v>
      </c>
      <c r="D20" s="802">
        <v>42.53</v>
      </c>
      <c r="E20" s="800" t="s">
        <v>43039</v>
      </c>
    </row>
    <row r="21" spans="1:5" ht="13.5" x14ac:dyDescent="0.25">
      <c r="A21" s="800">
        <v>97155</v>
      </c>
      <c r="B21" s="800" t="s">
        <v>26124</v>
      </c>
      <c r="C21" s="800" t="s">
        <v>26105</v>
      </c>
      <c r="D21" s="802">
        <v>46.8</v>
      </c>
      <c r="E21" s="800" t="s">
        <v>43039</v>
      </c>
    </row>
    <row r="22" spans="1:5" ht="13.5" x14ac:dyDescent="0.25">
      <c r="A22" s="800">
        <v>97156</v>
      </c>
      <c r="B22" s="800" t="s">
        <v>26126</v>
      </c>
      <c r="C22" s="800" t="s">
        <v>26105</v>
      </c>
      <c r="D22" s="802">
        <v>55.69</v>
      </c>
      <c r="E22" s="800" t="s">
        <v>43039</v>
      </c>
    </row>
    <row r="23" spans="1:5" ht="13.5" x14ac:dyDescent="0.25">
      <c r="A23" s="800">
        <v>97157</v>
      </c>
      <c r="B23" s="800" t="s">
        <v>26127</v>
      </c>
      <c r="C23" s="800" t="s">
        <v>26105</v>
      </c>
      <c r="D23" s="802">
        <v>4.04</v>
      </c>
      <c r="E23" s="800" t="s">
        <v>43039</v>
      </c>
    </row>
    <row r="24" spans="1:5" ht="13.5" x14ac:dyDescent="0.25">
      <c r="A24" s="800">
        <v>97158</v>
      </c>
      <c r="B24" s="800" t="s">
        <v>26129</v>
      </c>
      <c r="C24" s="800" t="s">
        <v>26105</v>
      </c>
      <c r="D24" s="802">
        <v>4.5199999999999996</v>
      </c>
      <c r="E24" s="800" t="s">
        <v>43039</v>
      </c>
    </row>
    <row r="25" spans="1:5" ht="13.5" x14ac:dyDescent="0.25">
      <c r="A25" s="800">
        <v>97159</v>
      </c>
      <c r="B25" s="800" t="s">
        <v>26131</v>
      </c>
      <c r="C25" s="800" t="s">
        <v>26105</v>
      </c>
      <c r="D25" s="802">
        <v>5.74</v>
      </c>
      <c r="E25" s="800" t="s">
        <v>43039</v>
      </c>
    </row>
    <row r="26" spans="1:5" ht="13.5" x14ac:dyDescent="0.25">
      <c r="A26" s="800">
        <v>97160</v>
      </c>
      <c r="B26" s="800" t="s">
        <v>26132</v>
      </c>
      <c r="C26" s="800" t="s">
        <v>26105</v>
      </c>
      <c r="D26" s="802">
        <v>6.93</v>
      </c>
      <c r="E26" s="800" t="s">
        <v>43039</v>
      </c>
    </row>
    <row r="27" spans="1:5" ht="13.5" x14ac:dyDescent="0.25">
      <c r="A27" s="800">
        <v>97161</v>
      </c>
      <c r="B27" s="800" t="s">
        <v>26133</v>
      </c>
      <c r="C27" s="800" t="s">
        <v>26105</v>
      </c>
      <c r="D27" s="802">
        <v>8.16</v>
      </c>
      <c r="E27" s="800" t="s">
        <v>43039</v>
      </c>
    </row>
    <row r="28" spans="1:5" ht="13.5" x14ac:dyDescent="0.25">
      <c r="A28" s="800">
        <v>97162</v>
      </c>
      <c r="B28" s="800" t="s">
        <v>26134</v>
      </c>
      <c r="C28" s="800" t="s">
        <v>26105</v>
      </c>
      <c r="D28" s="802">
        <v>9.3800000000000008</v>
      </c>
      <c r="E28" s="800" t="s">
        <v>43039</v>
      </c>
    </row>
    <row r="29" spans="1:5" ht="13.5" x14ac:dyDescent="0.25">
      <c r="A29" s="800">
        <v>97163</v>
      </c>
      <c r="B29" s="800" t="s">
        <v>26135</v>
      </c>
      <c r="C29" s="800" t="s">
        <v>26105</v>
      </c>
      <c r="D29" s="802">
        <v>10.61</v>
      </c>
      <c r="E29" s="800" t="s">
        <v>43039</v>
      </c>
    </row>
    <row r="30" spans="1:5" ht="13.5" x14ac:dyDescent="0.25">
      <c r="A30" s="800">
        <v>97164</v>
      </c>
      <c r="B30" s="800" t="s">
        <v>26136</v>
      </c>
      <c r="C30" s="800" t="s">
        <v>26105</v>
      </c>
      <c r="D30" s="802">
        <v>11.83</v>
      </c>
      <c r="E30" s="800" t="s">
        <v>43039</v>
      </c>
    </row>
    <row r="31" spans="1:5" ht="13.5" x14ac:dyDescent="0.25">
      <c r="A31" s="800">
        <v>97165</v>
      </c>
      <c r="B31" s="800" t="s">
        <v>26137</v>
      </c>
      <c r="C31" s="800" t="s">
        <v>26105</v>
      </c>
      <c r="D31" s="802">
        <v>13.07</v>
      </c>
      <c r="E31" s="800" t="s">
        <v>43039</v>
      </c>
    </row>
    <row r="32" spans="1:5" ht="13.5" x14ac:dyDescent="0.25">
      <c r="A32" s="800">
        <v>97166</v>
      </c>
      <c r="B32" s="800" t="s">
        <v>26138</v>
      </c>
      <c r="C32" s="800" t="s">
        <v>26105</v>
      </c>
      <c r="D32" s="802">
        <v>15.54</v>
      </c>
      <c r="E32" s="800" t="s">
        <v>43039</v>
      </c>
    </row>
    <row r="33" spans="1:5" ht="13.5" x14ac:dyDescent="0.25">
      <c r="A33" s="800">
        <v>97167</v>
      </c>
      <c r="B33" s="800" t="s">
        <v>26139</v>
      </c>
      <c r="C33" s="800" t="s">
        <v>26105</v>
      </c>
      <c r="D33" s="802">
        <v>18.190000000000001</v>
      </c>
      <c r="E33" s="800" t="s">
        <v>43039</v>
      </c>
    </row>
    <row r="34" spans="1:5" ht="13.5" x14ac:dyDescent="0.25">
      <c r="A34" s="800">
        <v>97168</v>
      </c>
      <c r="B34" s="800" t="s">
        <v>26141</v>
      </c>
      <c r="C34" s="800" t="s">
        <v>26105</v>
      </c>
      <c r="D34" s="802">
        <v>20.65</v>
      </c>
      <c r="E34" s="800" t="s">
        <v>43039</v>
      </c>
    </row>
    <row r="35" spans="1:5" ht="13.5" x14ac:dyDescent="0.25">
      <c r="A35" s="800">
        <v>97169</v>
      </c>
      <c r="B35" s="800" t="s">
        <v>26143</v>
      </c>
      <c r="C35" s="800" t="s">
        <v>26105</v>
      </c>
      <c r="D35" s="802">
        <v>23.23</v>
      </c>
      <c r="E35" s="800" t="s">
        <v>43039</v>
      </c>
    </row>
    <row r="36" spans="1:5" ht="13.5" x14ac:dyDescent="0.25">
      <c r="A36" s="800">
        <v>97170</v>
      </c>
      <c r="B36" s="800" t="s">
        <v>26145</v>
      </c>
      <c r="C36" s="800" t="s">
        <v>26105</v>
      </c>
      <c r="D36" s="802">
        <v>25.84</v>
      </c>
      <c r="E36" s="800" t="s">
        <v>43039</v>
      </c>
    </row>
    <row r="37" spans="1:5" ht="13.5" x14ac:dyDescent="0.25">
      <c r="A37" s="800">
        <v>97171</v>
      </c>
      <c r="B37" s="800" t="s">
        <v>26147</v>
      </c>
      <c r="C37" s="800" t="s">
        <v>26105</v>
      </c>
      <c r="D37" s="802">
        <v>28.45</v>
      </c>
      <c r="E37" s="800" t="s">
        <v>43039</v>
      </c>
    </row>
    <row r="38" spans="1:5" ht="13.5" x14ac:dyDescent="0.25">
      <c r="A38" s="800">
        <v>97172</v>
      </c>
      <c r="B38" s="800" t="s">
        <v>26149</v>
      </c>
      <c r="C38" s="800" t="s">
        <v>26105</v>
      </c>
      <c r="D38" s="802">
        <v>34</v>
      </c>
      <c r="E38" s="800" t="s">
        <v>43039</v>
      </c>
    </row>
    <row r="39" spans="1:5" ht="13.5" x14ac:dyDescent="0.25">
      <c r="A39" s="800">
        <v>97173</v>
      </c>
      <c r="B39" s="800" t="s">
        <v>26150</v>
      </c>
      <c r="C39" s="800" t="s">
        <v>26105</v>
      </c>
      <c r="D39" s="802">
        <v>27.81</v>
      </c>
      <c r="E39" s="800" t="s">
        <v>43039</v>
      </c>
    </row>
    <row r="40" spans="1:5" ht="13.5" x14ac:dyDescent="0.25">
      <c r="A40" s="800">
        <v>97174</v>
      </c>
      <c r="B40" s="800" t="s">
        <v>26152</v>
      </c>
      <c r="C40" s="800" t="s">
        <v>26105</v>
      </c>
      <c r="D40" s="802">
        <v>32.14</v>
      </c>
      <c r="E40" s="800" t="s">
        <v>43039</v>
      </c>
    </row>
    <row r="41" spans="1:5" ht="13.5" x14ac:dyDescent="0.25">
      <c r="A41" s="800">
        <v>97175</v>
      </c>
      <c r="B41" s="800" t="s">
        <v>26153</v>
      </c>
      <c r="C41" s="800" t="s">
        <v>26105</v>
      </c>
      <c r="D41" s="802">
        <v>36.479999999999997</v>
      </c>
      <c r="E41" s="800" t="s">
        <v>43039</v>
      </c>
    </row>
    <row r="42" spans="1:5" ht="13.5" x14ac:dyDescent="0.25">
      <c r="A42" s="800">
        <v>97176</v>
      </c>
      <c r="B42" s="800" t="s">
        <v>26155</v>
      </c>
      <c r="C42" s="800" t="s">
        <v>26105</v>
      </c>
      <c r="D42" s="802">
        <v>40.799999999999997</v>
      </c>
      <c r="E42" s="800" t="s">
        <v>43039</v>
      </c>
    </row>
    <row r="43" spans="1:5" ht="13.5" x14ac:dyDescent="0.25">
      <c r="A43" s="800">
        <v>97177</v>
      </c>
      <c r="B43" s="800" t="s">
        <v>26157</v>
      </c>
      <c r="C43" s="800" t="s">
        <v>26105</v>
      </c>
      <c r="D43" s="802">
        <v>49.47</v>
      </c>
      <c r="E43" s="800" t="s">
        <v>43039</v>
      </c>
    </row>
    <row r="44" spans="1:5" ht="13.5" x14ac:dyDescent="0.25">
      <c r="A44" s="800">
        <v>97178</v>
      </c>
      <c r="B44" s="800" t="s">
        <v>26158</v>
      </c>
      <c r="C44" s="800" t="s">
        <v>26105</v>
      </c>
      <c r="D44" s="802">
        <v>58.11</v>
      </c>
      <c r="E44" s="800" t="s">
        <v>43039</v>
      </c>
    </row>
    <row r="45" spans="1:5" ht="13.5" x14ac:dyDescent="0.25">
      <c r="A45" s="800">
        <v>97179</v>
      </c>
      <c r="B45" s="800" t="s">
        <v>26160</v>
      </c>
      <c r="C45" s="800" t="s">
        <v>26105</v>
      </c>
      <c r="D45" s="802">
        <v>66.78</v>
      </c>
      <c r="E45" s="800" t="s">
        <v>43039</v>
      </c>
    </row>
    <row r="46" spans="1:5" ht="13.5" x14ac:dyDescent="0.25">
      <c r="A46" s="800">
        <v>97180</v>
      </c>
      <c r="B46" s="800" t="s">
        <v>26162</v>
      </c>
      <c r="C46" s="800" t="s">
        <v>26105</v>
      </c>
      <c r="D46" s="802">
        <v>75.44</v>
      </c>
      <c r="E46" s="800" t="s">
        <v>43039</v>
      </c>
    </row>
    <row r="47" spans="1:5" ht="13.5" x14ac:dyDescent="0.25">
      <c r="A47" s="800">
        <v>97181</v>
      </c>
      <c r="B47" s="800" t="s">
        <v>26164</v>
      </c>
      <c r="C47" s="800" t="s">
        <v>26105</v>
      </c>
      <c r="D47" s="802">
        <v>86.52</v>
      </c>
      <c r="E47" s="800" t="s">
        <v>43039</v>
      </c>
    </row>
    <row r="48" spans="1:5" ht="13.5" x14ac:dyDescent="0.25">
      <c r="A48" s="800">
        <v>97182</v>
      </c>
      <c r="B48" s="800" t="s">
        <v>26165</v>
      </c>
      <c r="C48" s="800" t="s">
        <v>26105</v>
      </c>
      <c r="D48" s="802">
        <v>95.44</v>
      </c>
      <c r="E48" s="800" t="s">
        <v>43039</v>
      </c>
    </row>
    <row r="49" spans="1:5" ht="13.5" x14ac:dyDescent="0.25">
      <c r="A49" s="800">
        <v>97183</v>
      </c>
      <c r="B49" s="800" t="s">
        <v>26167</v>
      </c>
      <c r="C49" s="800" t="s">
        <v>26105</v>
      </c>
      <c r="D49" s="802">
        <v>22.84</v>
      </c>
      <c r="E49" s="800" t="s">
        <v>43039</v>
      </c>
    </row>
    <row r="50" spans="1:5" ht="13.5" x14ac:dyDescent="0.25">
      <c r="A50" s="800">
        <v>97184</v>
      </c>
      <c r="B50" s="800" t="s">
        <v>26168</v>
      </c>
      <c r="C50" s="800" t="s">
        <v>26105</v>
      </c>
      <c r="D50" s="802">
        <v>26.46</v>
      </c>
      <c r="E50" s="800" t="s">
        <v>43039</v>
      </c>
    </row>
    <row r="51" spans="1:5" ht="13.5" x14ac:dyDescent="0.25">
      <c r="A51" s="800">
        <v>97185</v>
      </c>
      <c r="B51" s="800" t="s">
        <v>26170</v>
      </c>
      <c r="C51" s="800" t="s">
        <v>26105</v>
      </c>
      <c r="D51" s="802">
        <v>30.08</v>
      </c>
      <c r="E51" s="800" t="s">
        <v>43039</v>
      </c>
    </row>
    <row r="52" spans="1:5" ht="13.5" x14ac:dyDescent="0.25">
      <c r="A52" s="800">
        <v>97186</v>
      </c>
      <c r="B52" s="800" t="s">
        <v>26171</v>
      </c>
      <c r="C52" s="800" t="s">
        <v>26105</v>
      </c>
      <c r="D52" s="802">
        <v>33.700000000000003</v>
      </c>
      <c r="E52" s="800" t="s">
        <v>43039</v>
      </c>
    </row>
    <row r="53" spans="1:5" ht="13.5" x14ac:dyDescent="0.25">
      <c r="A53" s="800">
        <v>97187</v>
      </c>
      <c r="B53" s="800" t="s">
        <v>26172</v>
      </c>
      <c r="C53" s="800" t="s">
        <v>26105</v>
      </c>
      <c r="D53" s="802">
        <v>40.950000000000003</v>
      </c>
      <c r="E53" s="800" t="s">
        <v>43039</v>
      </c>
    </row>
    <row r="54" spans="1:5" ht="13.5" x14ac:dyDescent="0.25">
      <c r="A54" s="800">
        <v>97188</v>
      </c>
      <c r="B54" s="800" t="s">
        <v>26173</v>
      </c>
      <c r="C54" s="800" t="s">
        <v>26105</v>
      </c>
      <c r="D54" s="802">
        <v>48.19</v>
      </c>
      <c r="E54" s="800" t="s">
        <v>43039</v>
      </c>
    </row>
    <row r="55" spans="1:5" ht="13.5" x14ac:dyDescent="0.25">
      <c r="A55" s="800">
        <v>97189</v>
      </c>
      <c r="B55" s="800" t="s">
        <v>26175</v>
      </c>
      <c r="C55" s="800" t="s">
        <v>26105</v>
      </c>
      <c r="D55" s="802">
        <v>55.44</v>
      </c>
      <c r="E55" s="800" t="s">
        <v>43039</v>
      </c>
    </row>
    <row r="56" spans="1:5" ht="13.5" x14ac:dyDescent="0.25">
      <c r="A56" s="800">
        <v>97190</v>
      </c>
      <c r="B56" s="800" t="s">
        <v>26177</v>
      </c>
      <c r="C56" s="800" t="s">
        <v>26105</v>
      </c>
      <c r="D56" s="802">
        <v>62.67</v>
      </c>
      <c r="E56" s="800" t="s">
        <v>43039</v>
      </c>
    </row>
    <row r="57" spans="1:5" ht="13.5" x14ac:dyDescent="0.25">
      <c r="A57" s="800">
        <v>97191</v>
      </c>
      <c r="B57" s="800" t="s">
        <v>26179</v>
      </c>
      <c r="C57" s="800" t="s">
        <v>26105</v>
      </c>
      <c r="D57" s="802">
        <v>71.78</v>
      </c>
      <c r="E57" s="800" t="s">
        <v>43039</v>
      </c>
    </row>
    <row r="58" spans="1:5" ht="13.5" x14ac:dyDescent="0.25">
      <c r="A58" s="800">
        <v>97192</v>
      </c>
      <c r="B58" s="800" t="s">
        <v>26181</v>
      </c>
      <c r="C58" s="800" t="s">
        <v>26105</v>
      </c>
      <c r="D58" s="802">
        <v>79.22</v>
      </c>
      <c r="E58" s="800" t="s">
        <v>43039</v>
      </c>
    </row>
    <row r="59" spans="1:5" ht="13.5" x14ac:dyDescent="0.25">
      <c r="A59" s="800">
        <v>90694</v>
      </c>
      <c r="B59" s="800" t="s">
        <v>26183</v>
      </c>
      <c r="C59" s="800" t="s">
        <v>26105</v>
      </c>
      <c r="D59" s="802">
        <v>21.72</v>
      </c>
      <c r="E59" s="800" t="s">
        <v>43039</v>
      </c>
    </row>
    <row r="60" spans="1:5" ht="13.5" x14ac:dyDescent="0.25">
      <c r="A60" s="800">
        <v>90695</v>
      </c>
      <c r="B60" s="800" t="s">
        <v>26185</v>
      </c>
      <c r="C60" s="800" t="s">
        <v>26105</v>
      </c>
      <c r="D60" s="802">
        <v>44.39</v>
      </c>
      <c r="E60" s="800" t="s">
        <v>43039</v>
      </c>
    </row>
    <row r="61" spans="1:5" ht="13.5" x14ac:dyDescent="0.25">
      <c r="A61" s="800">
        <v>90696</v>
      </c>
      <c r="B61" s="800" t="s">
        <v>26187</v>
      </c>
      <c r="C61" s="800" t="s">
        <v>26105</v>
      </c>
      <c r="D61" s="802">
        <v>65.63</v>
      </c>
      <c r="E61" s="800" t="s">
        <v>43039</v>
      </c>
    </row>
    <row r="62" spans="1:5" ht="13.5" x14ac:dyDescent="0.25">
      <c r="A62" s="800">
        <v>90697</v>
      </c>
      <c r="B62" s="800" t="s">
        <v>26189</v>
      </c>
      <c r="C62" s="800" t="s">
        <v>26105</v>
      </c>
      <c r="D62" s="802">
        <v>109.8</v>
      </c>
      <c r="E62" s="800" t="s">
        <v>43039</v>
      </c>
    </row>
    <row r="63" spans="1:5" ht="13.5" x14ac:dyDescent="0.25">
      <c r="A63" s="800">
        <v>90698</v>
      </c>
      <c r="B63" s="800" t="s">
        <v>26191</v>
      </c>
      <c r="C63" s="800" t="s">
        <v>26105</v>
      </c>
      <c r="D63" s="802">
        <v>175.22</v>
      </c>
      <c r="E63" s="800" t="s">
        <v>43039</v>
      </c>
    </row>
    <row r="64" spans="1:5" ht="13.5" x14ac:dyDescent="0.25">
      <c r="A64" s="800">
        <v>90699</v>
      </c>
      <c r="B64" s="800" t="s">
        <v>26193</v>
      </c>
      <c r="C64" s="800" t="s">
        <v>26105</v>
      </c>
      <c r="D64" s="802">
        <v>216.42</v>
      </c>
      <c r="E64" s="800" t="s">
        <v>43039</v>
      </c>
    </row>
    <row r="65" spans="1:5" ht="13.5" x14ac:dyDescent="0.25">
      <c r="A65" s="800">
        <v>90700</v>
      </c>
      <c r="B65" s="800" t="s">
        <v>26195</v>
      </c>
      <c r="C65" s="800" t="s">
        <v>26105</v>
      </c>
      <c r="D65" s="802">
        <v>284.64999999999998</v>
      </c>
      <c r="E65" s="800" t="s">
        <v>43039</v>
      </c>
    </row>
    <row r="66" spans="1:5" ht="13.5" x14ac:dyDescent="0.25">
      <c r="A66" s="800">
        <v>90701</v>
      </c>
      <c r="B66" s="800" t="s">
        <v>26197</v>
      </c>
      <c r="C66" s="800" t="s">
        <v>26105</v>
      </c>
      <c r="D66" s="802">
        <v>39</v>
      </c>
      <c r="E66" s="800" t="s">
        <v>43039</v>
      </c>
    </row>
    <row r="67" spans="1:5" ht="13.5" x14ac:dyDescent="0.25">
      <c r="A67" s="800">
        <v>90702</v>
      </c>
      <c r="B67" s="800" t="s">
        <v>26198</v>
      </c>
      <c r="C67" s="800" t="s">
        <v>26105</v>
      </c>
      <c r="D67" s="802">
        <v>60.18</v>
      </c>
      <c r="E67" s="800" t="s">
        <v>43039</v>
      </c>
    </row>
    <row r="68" spans="1:5" ht="13.5" x14ac:dyDescent="0.25">
      <c r="A68" s="800">
        <v>90703</v>
      </c>
      <c r="B68" s="800" t="s">
        <v>26200</v>
      </c>
      <c r="C68" s="800" t="s">
        <v>26105</v>
      </c>
      <c r="D68" s="802">
        <v>96.53</v>
      </c>
      <c r="E68" s="800" t="s">
        <v>43039</v>
      </c>
    </row>
    <row r="69" spans="1:5" ht="13.5" x14ac:dyDescent="0.25">
      <c r="A69" s="800">
        <v>90704</v>
      </c>
      <c r="B69" s="800" t="s">
        <v>26202</v>
      </c>
      <c r="C69" s="800" t="s">
        <v>26105</v>
      </c>
      <c r="D69" s="802">
        <v>132.19</v>
      </c>
      <c r="E69" s="800" t="s">
        <v>43039</v>
      </c>
    </row>
    <row r="70" spans="1:5" ht="13.5" x14ac:dyDescent="0.25">
      <c r="A70" s="800">
        <v>90705</v>
      </c>
      <c r="B70" s="800" t="s">
        <v>26204</v>
      </c>
      <c r="C70" s="800" t="s">
        <v>26105</v>
      </c>
      <c r="D70" s="802">
        <v>184.55</v>
      </c>
      <c r="E70" s="800" t="s">
        <v>43039</v>
      </c>
    </row>
    <row r="71" spans="1:5" ht="13.5" x14ac:dyDescent="0.25">
      <c r="A71" s="800">
        <v>90706</v>
      </c>
      <c r="B71" s="800" t="s">
        <v>26206</v>
      </c>
      <c r="C71" s="800" t="s">
        <v>26105</v>
      </c>
      <c r="D71" s="802">
        <v>221.73</v>
      </c>
      <c r="E71" s="800" t="s">
        <v>43039</v>
      </c>
    </row>
    <row r="72" spans="1:5" ht="13.5" x14ac:dyDescent="0.25">
      <c r="A72" s="800">
        <v>90708</v>
      </c>
      <c r="B72" s="800" t="s">
        <v>26208</v>
      </c>
      <c r="C72" s="800" t="s">
        <v>26105</v>
      </c>
      <c r="D72" s="802">
        <v>593.14</v>
      </c>
      <c r="E72" s="800" t="s">
        <v>43039</v>
      </c>
    </row>
    <row r="73" spans="1:5" ht="13.5" x14ac:dyDescent="0.25">
      <c r="A73" s="800">
        <v>90709</v>
      </c>
      <c r="B73" s="800" t="s">
        <v>26210</v>
      </c>
      <c r="C73" s="800" t="s">
        <v>26105</v>
      </c>
      <c r="D73" s="802">
        <v>23.66</v>
      </c>
      <c r="E73" s="800" t="s">
        <v>43039</v>
      </c>
    </row>
    <row r="74" spans="1:5" ht="13.5" x14ac:dyDescent="0.25">
      <c r="A74" s="800">
        <v>90710</v>
      </c>
      <c r="B74" s="800" t="s">
        <v>26212</v>
      </c>
      <c r="C74" s="800" t="s">
        <v>26105</v>
      </c>
      <c r="D74" s="802">
        <v>46.35</v>
      </c>
      <c r="E74" s="800" t="s">
        <v>43039</v>
      </c>
    </row>
    <row r="75" spans="1:5" ht="13.5" x14ac:dyDescent="0.25">
      <c r="A75" s="800">
        <v>90711</v>
      </c>
      <c r="B75" s="800" t="s">
        <v>26213</v>
      </c>
      <c r="C75" s="800" t="s">
        <v>26105</v>
      </c>
      <c r="D75" s="802">
        <v>67.569999999999993</v>
      </c>
      <c r="E75" s="800" t="s">
        <v>43039</v>
      </c>
    </row>
    <row r="76" spans="1:5" ht="13.5" x14ac:dyDescent="0.25">
      <c r="A76" s="800">
        <v>90712</v>
      </c>
      <c r="B76" s="800" t="s">
        <v>26214</v>
      </c>
      <c r="C76" s="800" t="s">
        <v>26105</v>
      </c>
      <c r="D76" s="802">
        <v>111.75</v>
      </c>
      <c r="E76" s="800" t="s">
        <v>43039</v>
      </c>
    </row>
    <row r="77" spans="1:5" ht="13.5" x14ac:dyDescent="0.25">
      <c r="A77" s="800">
        <v>90713</v>
      </c>
      <c r="B77" s="800" t="s">
        <v>26216</v>
      </c>
      <c r="C77" s="800" t="s">
        <v>26105</v>
      </c>
      <c r="D77" s="802">
        <v>177.16</v>
      </c>
      <c r="E77" s="800" t="s">
        <v>43039</v>
      </c>
    </row>
    <row r="78" spans="1:5" ht="13.5" x14ac:dyDescent="0.25">
      <c r="A78" s="800">
        <v>90714</v>
      </c>
      <c r="B78" s="800" t="s">
        <v>26218</v>
      </c>
      <c r="C78" s="800" t="s">
        <v>26105</v>
      </c>
      <c r="D78" s="802">
        <v>218.36</v>
      </c>
      <c r="E78" s="800" t="s">
        <v>43039</v>
      </c>
    </row>
    <row r="79" spans="1:5" ht="13.5" x14ac:dyDescent="0.25">
      <c r="A79" s="800">
        <v>90715</v>
      </c>
      <c r="B79" s="800" t="s">
        <v>26220</v>
      </c>
      <c r="C79" s="800" t="s">
        <v>26105</v>
      </c>
      <c r="D79" s="802">
        <v>288.42</v>
      </c>
      <c r="E79" s="800" t="s">
        <v>43039</v>
      </c>
    </row>
    <row r="80" spans="1:5" ht="13.5" x14ac:dyDescent="0.25">
      <c r="A80" s="800">
        <v>90716</v>
      </c>
      <c r="B80" s="800" t="s">
        <v>26222</v>
      </c>
      <c r="C80" s="800" t="s">
        <v>26105</v>
      </c>
      <c r="D80" s="802">
        <v>40.94</v>
      </c>
      <c r="E80" s="800" t="s">
        <v>43039</v>
      </c>
    </row>
    <row r="81" spans="1:5" ht="13.5" x14ac:dyDescent="0.25">
      <c r="A81" s="800">
        <v>90717</v>
      </c>
      <c r="B81" s="800" t="s">
        <v>26224</v>
      </c>
      <c r="C81" s="800" t="s">
        <v>26105</v>
      </c>
      <c r="D81" s="802">
        <v>62.12</v>
      </c>
      <c r="E81" s="800" t="s">
        <v>43039</v>
      </c>
    </row>
    <row r="82" spans="1:5" ht="13.5" x14ac:dyDescent="0.25">
      <c r="A82" s="800">
        <v>90718</v>
      </c>
      <c r="B82" s="800" t="s">
        <v>26226</v>
      </c>
      <c r="C82" s="800" t="s">
        <v>26105</v>
      </c>
      <c r="D82" s="802">
        <v>98.47</v>
      </c>
      <c r="E82" s="800" t="s">
        <v>43039</v>
      </c>
    </row>
    <row r="83" spans="1:5" ht="13.5" x14ac:dyDescent="0.25">
      <c r="A83" s="800">
        <v>90719</v>
      </c>
      <c r="B83" s="800" t="s">
        <v>26228</v>
      </c>
      <c r="C83" s="800" t="s">
        <v>26105</v>
      </c>
      <c r="D83" s="802">
        <v>134.13</v>
      </c>
      <c r="E83" s="800" t="s">
        <v>43039</v>
      </c>
    </row>
    <row r="84" spans="1:5" ht="13.5" x14ac:dyDescent="0.25">
      <c r="A84" s="800">
        <v>90720</v>
      </c>
      <c r="B84" s="800" t="s">
        <v>26230</v>
      </c>
      <c r="C84" s="800" t="s">
        <v>26105</v>
      </c>
      <c r="D84" s="802">
        <v>186.49</v>
      </c>
      <c r="E84" s="800" t="s">
        <v>43039</v>
      </c>
    </row>
    <row r="85" spans="1:5" ht="13.5" x14ac:dyDescent="0.25">
      <c r="A85" s="800">
        <v>90721</v>
      </c>
      <c r="B85" s="800" t="s">
        <v>26232</v>
      </c>
      <c r="C85" s="800" t="s">
        <v>26105</v>
      </c>
      <c r="D85" s="802">
        <v>225.51</v>
      </c>
      <c r="E85" s="800" t="s">
        <v>43039</v>
      </c>
    </row>
    <row r="86" spans="1:5" ht="13.5" x14ac:dyDescent="0.25">
      <c r="A86" s="800">
        <v>90723</v>
      </c>
      <c r="B86" s="800" t="s">
        <v>26234</v>
      </c>
      <c r="C86" s="800" t="s">
        <v>26105</v>
      </c>
      <c r="D86" s="802">
        <v>595.4</v>
      </c>
      <c r="E86" s="800" t="s">
        <v>43039</v>
      </c>
    </row>
    <row r="87" spans="1:5" ht="13.5" x14ac:dyDescent="0.25">
      <c r="A87" s="800">
        <v>90724</v>
      </c>
      <c r="B87" s="800" t="s">
        <v>26236</v>
      </c>
      <c r="C87" s="800" t="s">
        <v>26237</v>
      </c>
      <c r="D87" s="802">
        <v>22.18</v>
      </c>
      <c r="E87" s="800" t="s">
        <v>43039</v>
      </c>
    </row>
    <row r="88" spans="1:5" ht="13.5" x14ac:dyDescent="0.25">
      <c r="A88" s="800">
        <v>90725</v>
      </c>
      <c r="B88" s="800" t="s">
        <v>26239</v>
      </c>
      <c r="C88" s="800" t="s">
        <v>26237</v>
      </c>
      <c r="D88" s="802">
        <v>27.33</v>
      </c>
      <c r="E88" s="800" t="s">
        <v>43039</v>
      </c>
    </row>
    <row r="89" spans="1:5" ht="13.5" x14ac:dyDescent="0.25">
      <c r="A89" s="800">
        <v>90726</v>
      </c>
      <c r="B89" s="800" t="s">
        <v>26241</v>
      </c>
      <c r="C89" s="800" t="s">
        <v>26237</v>
      </c>
      <c r="D89" s="802">
        <v>32.46</v>
      </c>
      <c r="E89" s="800" t="s">
        <v>43039</v>
      </c>
    </row>
    <row r="90" spans="1:5" ht="13.5" x14ac:dyDescent="0.25">
      <c r="A90" s="800">
        <v>90727</v>
      </c>
      <c r="B90" s="800" t="s">
        <v>26243</v>
      </c>
      <c r="C90" s="800" t="s">
        <v>26237</v>
      </c>
      <c r="D90" s="802">
        <v>37.6</v>
      </c>
      <c r="E90" s="800" t="s">
        <v>43039</v>
      </c>
    </row>
    <row r="91" spans="1:5" ht="13.5" x14ac:dyDescent="0.25">
      <c r="A91" s="800">
        <v>90728</v>
      </c>
      <c r="B91" s="800" t="s">
        <v>26244</v>
      </c>
      <c r="C91" s="800" t="s">
        <v>26237</v>
      </c>
      <c r="D91" s="802">
        <v>42.75</v>
      </c>
      <c r="E91" s="800" t="s">
        <v>43039</v>
      </c>
    </row>
    <row r="92" spans="1:5" ht="13.5" x14ac:dyDescent="0.25">
      <c r="A92" s="800">
        <v>90729</v>
      </c>
      <c r="B92" s="800" t="s">
        <v>26246</v>
      </c>
      <c r="C92" s="800" t="s">
        <v>26237</v>
      </c>
      <c r="D92" s="802">
        <v>47.9</v>
      </c>
      <c r="E92" s="800" t="s">
        <v>43039</v>
      </c>
    </row>
    <row r="93" spans="1:5" ht="13.5" x14ac:dyDescent="0.25">
      <c r="A93" s="800">
        <v>90730</v>
      </c>
      <c r="B93" s="800" t="s">
        <v>26248</v>
      </c>
      <c r="C93" s="800" t="s">
        <v>26237</v>
      </c>
      <c r="D93" s="802">
        <v>53.08</v>
      </c>
      <c r="E93" s="800" t="s">
        <v>43039</v>
      </c>
    </row>
    <row r="94" spans="1:5" ht="13.5" x14ac:dyDescent="0.25">
      <c r="A94" s="800">
        <v>90731</v>
      </c>
      <c r="B94" s="800" t="s">
        <v>26250</v>
      </c>
      <c r="C94" s="800" t="s">
        <v>26237</v>
      </c>
      <c r="D94" s="802">
        <v>58.23</v>
      </c>
      <c r="E94" s="800" t="s">
        <v>43039</v>
      </c>
    </row>
    <row r="95" spans="1:5" ht="13.5" x14ac:dyDescent="0.25">
      <c r="A95" s="800">
        <v>90732</v>
      </c>
      <c r="B95" s="800" t="s">
        <v>26252</v>
      </c>
      <c r="C95" s="800" t="s">
        <v>26237</v>
      </c>
      <c r="D95" s="802">
        <v>73.67</v>
      </c>
      <c r="E95" s="800" t="s">
        <v>43039</v>
      </c>
    </row>
    <row r="96" spans="1:5" ht="13.5" x14ac:dyDescent="0.25">
      <c r="A96" s="800">
        <v>90733</v>
      </c>
      <c r="B96" s="800" t="s">
        <v>26253</v>
      </c>
      <c r="C96" s="800" t="s">
        <v>26105</v>
      </c>
      <c r="D96" s="802">
        <v>2.4500000000000002</v>
      </c>
      <c r="E96" s="800" t="s">
        <v>43039</v>
      </c>
    </row>
    <row r="97" spans="1:5" ht="13.5" x14ac:dyDescent="0.25">
      <c r="A97" s="800">
        <v>90734</v>
      </c>
      <c r="B97" s="800" t="s">
        <v>26254</v>
      </c>
      <c r="C97" s="800" t="s">
        <v>26105</v>
      </c>
      <c r="D97" s="802">
        <v>2.98</v>
      </c>
      <c r="E97" s="800" t="s">
        <v>43039</v>
      </c>
    </row>
    <row r="98" spans="1:5" ht="13.5" x14ac:dyDescent="0.25">
      <c r="A98" s="800">
        <v>90735</v>
      </c>
      <c r="B98" s="800" t="s">
        <v>26255</v>
      </c>
      <c r="C98" s="800" t="s">
        <v>26105</v>
      </c>
      <c r="D98" s="802">
        <v>3.54</v>
      </c>
      <c r="E98" s="800" t="s">
        <v>43039</v>
      </c>
    </row>
    <row r="99" spans="1:5" ht="13.5" x14ac:dyDescent="0.25">
      <c r="A99" s="800">
        <v>90736</v>
      </c>
      <c r="B99" s="800" t="s">
        <v>26256</v>
      </c>
      <c r="C99" s="800" t="s">
        <v>26105</v>
      </c>
      <c r="D99" s="802">
        <v>4.08</v>
      </c>
      <c r="E99" s="800" t="s">
        <v>43039</v>
      </c>
    </row>
    <row r="100" spans="1:5" ht="13.5" x14ac:dyDescent="0.25">
      <c r="A100" s="800">
        <v>90737</v>
      </c>
      <c r="B100" s="800" t="s">
        <v>26257</v>
      </c>
      <c r="C100" s="800" t="s">
        <v>26105</v>
      </c>
      <c r="D100" s="802">
        <v>4.63</v>
      </c>
      <c r="E100" s="800" t="s">
        <v>43039</v>
      </c>
    </row>
    <row r="101" spans="1:5" ht="13.5" x14ac:dyDescent="0.25">
      <c r="A101" s="800">
        <v>90738</v>
      </c>
      <c r="B101" s="800" t="s">
        <v>26258</v>
      </c>
      <c r="C101" s="800" t="s">
        <v>26105</v>
      </c>
      <c r="D101" s="802">
        <v>5.18</v>
      </c>
      <c r="E101" s="800" t="s">
        <v>43039</v>
      </c>
    </row>
    <row r="102" spans="1:5" ht="13.5" x14ac:dyDescent="0.25">
      <c r="A102" s="800">
        <v>90739</v>
      </c>
      <c r="B102" s="800" t="s">
        <v>26259</v>
      </c>
      <c r="C102" s="800" t="s">
        <v>26105</v>
      </c>
      <c r="D102" s="802">
        <v>11.13</v>
      </c>
      <c r="E102" s="800" t="s">
        <v>43039</v>
      </c>
    </row>
    <row r="103" spans="1:5" ht="13.5" x14ac:dyDescent="0.25">
      <c r="A103" s="800">
        <v>90740</v>
      </c>
      <c r="B103" s="800" t="s">
        <v>26260</v>
      </c>
      <c r="C103" s="800" t="s">
        <v>26105</v>
      </c>
      <c r="D103" s="802">
        <v>5.46</v>
      </c>
      <c r="E103" s="800" t="s">
        <v>43039</v>
      </c>
    </row>
    <row r="104" spans="1:5" ht="13.5" x14ac:dyDescent="0.25">
      <c r="A104" s="800">
        <v>90741</v>
      </c>
      <c r="B104" s="800" t="s">
        <v>26261</v>
      </c>
      <c r="C104" s="800" t="s">
        <v>26105</v>
      </c>
      <c r="D104" s="802">
        <v>6.01</v>
      </c>
      <c r="E104" s="800" t="s">
        <v>43039</v>
      </c>
    </row>
    <row r="105" spans="1:5" ht="13.5" x14ac:dyDescent="0.25">
      <c r="A105" s="800">
        <v>90742</v>
      </c>
      <c r="B105" s="800" t="s">
        <v>26262</v>
      </c>
      <c r="C105" s="800" t="s">
        <v>26105</v>
      </c>
      <c r="D105" s="802">
        <v>6.55</v>
      </c>
      <c r="E105" s="800" t="s">
        <v>43039</v>
      </c>
    </row>
    <row r="106" spans="1:5" ht="13.5" x14ac:dyDescent="0.25">
      <c r="A106" s="800">
        <v>90743</v>
      </c>
      <c r="B106" s="800" t="s">
        <v>26263</v>
      </c>
      <c r="C106" s="800" t="s">
        <v>26105</v>
      </c>
      <c r="D106" s="802">
        <v>7.1</v>
      </c>
      <c r="E106" s="800" t="s">
        <v>43039</v>
      </c>
    </row>
    <row r="107" spans="1:5" ht="13.5" x14ac:dyDescent="0.25">
      <c r="A107" s="800">
        <v>90744</v>
      </c>
      <c r="B107" s="800" t="s">
        <v>26264</v>
      </c>
      <c r="C107" s="800" t="s">
        <v>26105</v>
      </c>
      <c r="D107" s="802">
        <v>7.64</v>
      </c>
      <c r="E107" s="800" t="s">
        <v>43039</v>
      </c>
    </row>
    <row r="108" spans="1:5" ht="13.5" x14ac:dyDescent="0.25">
      <c r="A108" s="800">
        <v>90745</v>
      </c>
      <c r="B108" s="800" t="s">
        <v>26265</v>
      </c>
      <c r="C108" s="800" t="s">
        <v>26105</v>
      </c>
      <c r="D108" s="802">
        <v>15.91</v>
      </c>
      <c r="E108" s="800" t="s">
        <v>43039</v>
      </c>
    </row>
    <row r="109" spans="1:5" ht="13.5" x14ac:dyDescent="0.25">
      <c r="A109" s="800">
        <v>90746</v>
      </c>
      <c r="B109" s="800" t="s">
        <v>26266</v>
      </c>
      <c r="C109" s="800" t="s">
        <v>26105</v>
      </c>
      <c r="D109" s="802">
        <v>3.33</v>
      </c>
      <c r="E109" s="800" t="s">
        <v>43039</v>
      </c>
    </row>
    <row r="110" spans="1:5" ht="13.5" x14ac:dyDescent="0.25">
      <c r="A110" s="800">
        <v>90747</v>
      </c>
      <c r="B110" s="800" t="s">
        <v>26267</v>
      </c>
      <c r="C110" s="800" t="s">
        <v>26105</v>
      </c>
      <c r="D110" s="802">
        <v>11.87</v>
      </c>
      <c r="E110" s="800" t="s">
        <v>43039</v>
      </c>
    </row>
    <row r="111" spans="1:5" ht="13.5" x14ac:dyDescent="0.25">
      <c r="A111" s="800">
        <v>90748</v>
      </c>
      <c r="B111" s="800" t="s">
        <v>26269</v>
      </c>
      <c r="C111" s="800" t="s">
        <v>26105</v>
      </c>
      <c r="D111" s="802">
        <v>4.3899999999999997</v>
      </c>
      <c r="E111" s="800" t="s">
        <v>43039</v>
      </c>
    </row>
    <row r="112" spans="1:5" ht="13.5" x14ac:dyDescent="0.25">
      <c r="A112" s="800">
        <v>90749</v>
      </c>
      <c r="B112" s="800" t="s">
        <v>26270</v>
      </c>
      <c r="C112" s="800" t="s">
        <v>26105</v>
      </c>
      <c r="D112" s="802">
        <v>4.9400000000000004</v>
      </c>
      <c r="E112" s="800" t="s">
        <v>43039</v>
      </c>
    </row>
    <row r="113" spans="1:5" ht="13.5" x14ac:dyDescent="0.25">
      <c r="A113" s="800">
        <v>90750</v>
      </c>
      <c r="B113" s="800" t="s">
        <v>26271</v>
      </c>
      <c r="C113" s="800" t="s">
        <v>26105</v>
      </c>
      <c r="D113" s="802">
        <v>5.48</v>
      </c>
      <c r="E113" s="800" t="s">
        <v>43039</v>
      </c>
    </row>
    <row r="114" spans="1:5" ht="13.5" x14ac:dyDescent="0.25">
      <c r="A114" s="800">
        <v>90751</v>
      </c>
      <c r="B114" s="800" t="s">
        <v>26272</v>
      </c>
      <c r="C114" s="800" t="s">
        <v>26105</v>
      </c>
      <c r="D114" s="802">
        <v>6.03</v>
      </c>
      <c r="E114" s="800" t="s">
        <v>43039</v>
      </c>
    </row>
    <row r="115" spans="1:5" ht="13.5" x14ac:dyDescent="0.25">
      <c r="A115" s="800">
        <v>90752</v>
      </c>
      <c r="B115" s="800" t="s">
        <v>26273</v>
      </c>
      <c r="C115" s="800" t="s">
        <v>26105</v>
      </c>
      <c r="D115" s="802">
        <v>6.57</v>
      </c>
      <c r="E115" s="800" t="s">
        <v>43039</v>
      </c>
    </row>
    <row r="116" spans="1:5" ht="13.5" x14ac:dyDescent="0.25">
      <c r="A116" s="800">
        <v>90753</v>
      </c>
      <c r="B116" s="800" t="s">
        <v>26274</v>
      </c>
      <c r="C116" s="800" t="s">
        <v>26105</v>
      </c>
      <c r="D116" s="802">
        <v>7.12</v>
      </c>
      <c r="E116" s="800" t="s">
        <v>43039</v>
      </c>
    </row>
    <row r="117" spans="1:5" ht="13.5" x14ac:dyDescent="0.25">
      <c r="A117" s="800">
        <v>90754</v>
      </c>
      <c r="B117" s="800" t="s">
        <v>26275</v>
      </c>
      <c r="C117" s="800" t="s">
        <v>26105</v>
      </c>
      <c r="D117" s="802">
        <v>14.9</v>
      </c>
      <c r="E117" s="800" t="s">
        <v>43039</v>
      </c>
    </row>
    <row r="118" spans="1:5" ht="13.5" x14ac:dyDescent="0.25">
      <c r="A118" s="800">
        <v>90755</v>
      </c>
      <c r="B118" s="800" t="s">
        <v>26276</v>
      </c>
      <c r="C118" s="800" t="s">
        <v>26105</v>
      </c>
      <c r="D118" s="802">
        <v>7.4</v>
      </c>
      <c r="E118" s="800" t="s">
        <v>43039</v>
      </c>
    </row>
    <row r="119" spans="1:5" ht="13.5" x14ac:dyDescent="0.25">
      <c r="A119" s="800">
        <v>90756</v>
      </c>
      <c r="B119" s="800" t="s">
        <v>26277</v>
      </c>
      <c r="C119" s="800" t="s">
        <v>26105</v>
      </c>
      <c r="D119" s="802">
        <v>7.95</v>
      </c>
      <c r="E119" s="800" t="s">
        <v>43039</v>
      </c>
    </row>
    <row r="120" spans="1:5" ht="13.5" x14ac:dyDescent="0.25">
      <c r="A120" s="800">
        <v>90757</v>
      </c>
      <c r="B120" s="800" t="s">
        <v>26278</v>
      </c>
      <c r="C120" s="800" t="s">
        <v>26105</v>
      </c>
      <c r="D120" s="802">
        <v>8.49</v>
      </c>
      <c r="E120" s="800" t="s">
        <v>43039</v>
      </c>
    </row>
    <row r="121" spans="1:5" ht="13.5" x14ac:dyDescent="0.25">
      <c r="A121" s="800">
        <v>90758</v>
      </c>
      <c r="B121" s="800" t="s">
        <v>26279</v>
      </c>
      <c r="C121" s="800" t="s">
        <v>26105</v>
      </c>
      <c r="D121" s="802">
        <v>9.0399999999999991</v>
      </c>
      <c r="E121" s="800" t="s">
        <v>43039</v>
      </c>
    </row>
    <row r="122" spans="1:5" ht="13.5" x14ac:dyDescent="0.25">
      <c r="A122" s="800">
        <v>90759</v>
      </c>
      <c r="B122" s="800" t="s">
        <v>26280</v>
      </c>
      <c r="C122" s="800" t="s">
        <v>26105</v>
      </c>
      <c r="D122" s="802">
        <v>9.58</v>
      </c>
      <c r="E122" s="800" t="s">
        <v>43039</v>
      </c>
    </row>
    <row r="123" spans="1:5" ht="13.5" x14ac:dyDescent="0.25">
      <c r="A123" s="800">
        <v>90760</v>
      </c>
      <c r="B123" s="800" t="s">
        <v>26281</v>
      </c>
      <c r="C123" s="800" t="s">
        <v>26105</v>
      </c>
      <c r="D123" s="802">
        <v>19.690000000000001</v>
      </c>
      <c r="E123" s="800" t="s">
        <v>43039</v>
      </c>
    </row>
    <row r="124" spans="1:5" ht="13.5" x14ac:dyDescent="0.25">
      <c r="A124" s="800">
        <v>90761</v>
      </c>
      <c r="B124" s="800" t="s">
        <v>26283</v>
      </c>
      <c r="C124" s="800" t="s">
        <v>26105</v>
      </c>
      <c r="D124" s="802">
        <v>4.07</v>
      </c>
      <c r="E124" s="800" t="s">
        <v>43039</v>
      </c>
    </row>
    <row r="125" spans="1:5" ht="13.5" x14ac:dyDescent="0.25">
      <c r="A125" s="800">
        <v>90762</v>
      </c>
      <c r="B125" s="800" t="s">
        <v>26284</v>
      </c>
      <c r="C125" s="800" t="s">
        <v>26105</v>
      </c>
      <c r="D125" s="802">
        <v>14.13</v>
      </c>
      <c r="E125" s="800" t="s">
        <v>43039</v>
      </c>
    </row>
    <row r="126" spans="1:5" ht="13.5" x14ac:dyDescent="0.25">
      <c r="A126" s="800">
        <v>94869</v>
      </c>
      <c r="B126" s="800" t="s">
        <v>26285</v>
      </c>
      <c r="C126" s="800" t="s">
        <v>26105</v>
      </c>
      <c r="D126" s="802">
        <v>120.5</v>
      </c>
      <c r="E126" s="800" t="s">
        <v>43039</v>
      </c>
    </row>
    <row r="127" spans="1:5" ht="13.5" x14ac:dyDescent="0.25">
      <c r="A127" s="800">
        <v>94870</v>
      </c>
      <c r="B127" s="800" t="s">
        <v>26287</v>
      </c>
      <c r="C127" s="800" t="s">
        <v>26105</v>
      </c>
      <c r="D127" s="802">
        <v>0.81</v>
      </c>
      <c r="E127" s="800" t="s">
        <v>43039</v>
      </c>
    </row>
    <row r="128" spans="1:5" ht="13.5" x14ac:dyDescent="0.25">
      <c r="A128" s="800">
        <v>94871</v>
      </c>
      <c r="B128" s="800" t="s">
        <v>26288</v>
      </c>
      <c r="C128" s="800" t="s">
        <v>26105</v>
      </c>
      <c r="D128" s="802">
        <v>142.9</v>
      </c>
      <c r="E128" s="800" t="s">
        <v>43039</v>
      </c>
    </row>
    <row r="129" spans="1:5" ht="13.5" x14ac:dyDescent="0.25">
      <c r="A129" s="800">
        <v>94872</v>
      </c>
      <c r="B129" s="800" t="s">
        <v>26290</v>
      </c>
      <c r="C129" s="800" t="s">
        <v>26105</v>
      </c>
      <c r="D129" s="802">
        <v>1.42</v>
      </c>
      <c r="E129" s="800" t="s">
        <v>43039</v>
      </c>
    </row>
    <row r="130" spans="1:5" ht="13.5" x14ac:dyDescent="0.25">
      <c r="A130" s="800">
        <v>94875</v>
      </c>
      <c r="B130" s="800" t="s">
        <v>26291</v>
      </c>
      <c r="C130" s="800" t="s">
        <v>26105</v>
      </c>
      <c r="D130" s="802">
        <v>838.38</v>
      </c>
      <c r="E130" s="800" t="s">
        <v>43039</v>
      </c>
    </row>
    <row r="131" spans="1:5" ht="13.5" x14ac:dyDescent="0.25">
      <c r="A131" s="800">
        <v>94876</v>
      </c>
      <c r="B131" s="800" t="s">
        <v>26293</v>
      </c>
      <c r="C131" s="800" t="s">
        <v>26105</v>
      </c>
      <c r="D131" s="802">
        <v>17.97</v>
      </c>
      <c r="E131" s="800" t="s">
        <v>43039</v>
      </c>
    </row>
    <row r="132" spans="1:5" ht="13.5" x14ac:dyDescent="0.25">
      <c r="A132" s="800">
        <v>94878</v>
      </c>
      <c r="B132" s="800" t="s">
        <v>26294</v>
      </c>
      <c r="C132" s="800" t="s">
        <v>26105</v>
      </c>
      <c r="D132" s="802">
        <v>21.1</v>
      </c>
      <c r="E132" s="800" t="s">
        <v>43039</v>
      </c>
    </row>
    <row r="133" spans="1:5" ht="13.5" x14ac:dyDescent="0.25">
      <c r="A133" s="800">
        <v>94879</v>
      </c>
      <c r="B133" s="800" t="s">
        <v>26296</v>
      </c>
      <c r="C133" s="800" t="s">
        <v>26105</v>
      </c>
      <c r="D133" s="803">
        <v>1117.68</v>
      </c>
      <c r="E133" s="800" t="s">
        <v>43039</v>
      </c>
    </row>
    <row r="134" spans="1:5" ht="13.5" x14ac:dyDescent="0.25">
      <c r="A134" s="800">
        <v>94880</v>
      </c>
      <c r="B134" s="800" t="s">
        <v>26298</v>
      </c>
      <c r="C134" s="800" t="s">
        <v>26105</v>
      </c>
      <c r="D134" s="802">
        <v>25.82</v>
      </c>
      <c r="E134" s="800" t="s">
        <v>43039</v>
      </c>
    </row>
    <row r="135" spans="1:5" ht="13.5" x14ac:dyDescent="0.25">
      <c r="A135" s="800">
        <v>94881</v>
      </c>
      <c r="B135" s="800" t="s">
        <v>26299</v>
      </c>
      <c r="C135" s="800" t="s">
        <v>26105</v>
      </c>
      <c r="D135" s="803">
        <v>1741.96</v>
      </c>
      <c r="E135" s="800" t="s">
        <v>43039</v>
      </c>
    </row>
    <row r="136" spans="1:5" ht="13.5" x14ac:dyDescent="0.25">
      <c r="A136" s="800">
        <v>94882</v>
      </c>
      <c r="B136" s="800" t="s">
        <v>26301</v>
      </c>
      <c r="C136" s="800" t="s">
        <v>26105</v>
      </c>
      <c r="D136" s="802">
        <v>30.64</v>
      </c>
      <c r="E136" s="800" t="s">
        <v>43039</v>
      </c>
    </row>
    <row r="137" spans="1:5" ht="13.5" x14ac:dyDescent="0.25">
      <c r="A137" s="800">
        <v>94884</v>
      </c>
      <c r="B137" s="800" t="s">
        <v>26302</v>
      </c>
      <c r="C137" s="800" t="s">
        <v>26105</v>
      </c>
      <c r="D137" s="802">
        <v>40.4</v>
      </c>
      <c r="E137" s="800" t="s">
        <v>43039</v>
      </c>
    </row>
    <row r="138" spans="1:5" ht="13.5" x14ac:dyDescent="0.25">
      <c r="A138" s="800">
        <v>94885</v>
      </c>
      <c r="B138" s="800" t="s">
        <v>26303</v>
      </c>
      <c r="C138" s="800" t="s">
        <v>26105</v>
      </c>
      <c r="D138" s="802">
        <v>120.73</v>
      </c>
      <c r="E138" s="800" t="s">
        <v>43039</v>
      </c>
    </row>
    <row r="139" spans="1:5" ht="13.5" x14ac:dyDescent="0.25">
      <c r="A139" s="800">
        <v>94886</v>
      </c>
      <c r="B139" s="800" t="s">
        <v>26305</v>
      </c>
      <c r="C139" s="800" t="s">
        <v>26105</v>
      </c>
      <c r="D139" s="802">
        <v>1.04</v>
      </c>
      <c r="E139" s="800" t="s">
        <v>43039</v>
      </c>
    </row>
    <row r="140" spans="1:5" ht="13.5" x14ac:dyDescent="0.25">
      <c r="A140" s="800">
        <v>94887</v>
      </c>
      <c r="B140" s="800" t="s">
        <v>26306</v>
      </c>
      <c r="C140" s="800" t="s">
        <v>26105</v>
      </c>
      <c r="D140" s="802">
        <v>143.28</v>
      </c>
      <c r="E140" s="800" t="s">
        <v>43039</v>
      </c>
    </row>
    <row r="141" spans="1:5" ht="13.5" x14ac:dyDescent="0.25">
      <c r="A141" s="800">
        <v>94888</v>
      </c>
      <c r="B141" s="800" t="s">
        <v>26308</v>
      </c>
      <c r="C141" s="800" t="s">
        <v>26105</v>
      </c>
      <c r="D141" s="802">
        <v>1.8</v>
      </c>
      <c r="E141" s="800" t="s">
        <v>43039</v>
      </c>
    </row>
    <row r="142" spans="1:5" ht="13.5" x14ac:dyDescent="0.25">
      <c r="A142" s="800">
        <v>94891</v>
      </c>
      <c r="B142" s="800" t="s">
        <v>26309</v>
      </c>
      <c r="C142" s="800" t="s">
        <v>26105</v>
      </c>
      <c r="D142" s="802">
        <v>841.27</v>
      </c>
      <c r="E142" s="800" t="s">
        <v>43039</v>
      </c>
    </row>
    <row r="143" spans="1:5" ht="13.5" x14ac:dyDescent="0.25">
      <c r="A143" s="800">
        <v>94892</v>
      </c>
      <c r="B143" s="800" t="s">
        <v>26311</v>
      </c>
      <c r="C143" s="800" t="s">
        <v>26105</v>
      </c>
      <c r="D143" s="802">
        <v>20.86</v>
      </c>
      <c r="E143" s="800" t="s">
        <v>43039</v>
      </c>
    </row>
    <row r="144" spans="1:5" ht="13.5" x14ac:dyDescent="0.25">
      <c r="A144" s="800">
        <v>94894</v>
      </c>
      <c r="B144" s="800" t="s">
        <v>26312</v>
      </c>
      <c r="C144" s="800" t="s">
        <v>26105</v>
      </c>
      <c r="D144" s="802">
        <v>24.24</v>
      </c>
      <c r="E144" s="800" t="s">
        <v>43039</v>
      </c>
    </row>
    <row r="145" spans="1:5" ht="13.5" x14ac:dyDescent="0.25">
      <c r="A145" s="800">
        <v>94895</v>
      </c>
      <c r="B145" s="800" t="s">
        <v>26314</v>
      </c>
      <c r="C145" s="800" t="s">
        <v>26105</v>
      </c>
      <c r="D145" s="803">
        <v>1121.1500000000001</v>
      </c>
      <c r="E145" s="800" t="s">
        <v>43039</v>
      </c>
    </row>
    <row r="146" spans="1:5" ht="13.5" x14ac:dyDescent="0.25">
      <c r="A146" s="800">
        <v>94896</v>
      </c>
      <c r="B146" s="800" t="s">
        <v>26316</v>
      </c>
      <c r="C146" s="800" t="s">
        <v>26105</v>
      </c>
      <c r="D146" s="802">
        <v>29.29</v>
      </c>
      <c r="E146" s="800" t="s">
        <v>43039</v>
      </c>
    </row>
    <row r="147" spans="1:5" ht="13.5" x14ac:dyDescent="0.25">
      <c r="A147" s="800">
        <v>94897</v>
      </c>
      <c r="B147" s="800" t="s">
        <v>26317</v>
      </c>
      <c r="C147" s="800" t="s">
        <v>26105</v>
      </c>
      <c r="D147" s="803">
        <v>1745.66</v>
      </c>
      <c r="E147" s="800" t="s">
        <v>43039</v>
      </c>
    </row>
    <row r="148" spans="1:5" ht="13.5" x14ac:dyDescent="0.25">
      <c r="A148" s="800">
        <v>94898</v>
      </c>
      <c r="B148" s="800" t="s">
        <v>26319</v>
      </c>
      <c r="C148" s="800" t="s">
        <v>26105</v>
      </c>
      <c r="D148" s="802">
        <v>34.340000000000003</v>
      </c>
      <c r="E148" s="800" t="s">
        <v>43039</v>
      </c>
    </row>
    <row r="149" spans="1:5" ht="13.5" x14ac:dyDescent="0.25">
      <c r="A149" s="800">
        <v>94900</v>
      </c>
      <c r="B149" s="800" t="s">
        <v>26321</v>
      </c>
      <c r="C149" s="800" t="s">
        <v>26105</v>
      </c>
      <c r="D149" s="802">
        <v>44.45</v>
      </c>
      <c r="E149" s="800" t="s">
        <v>43039</v>
      </c>
    </row>
    <row r="150" spans="1:5" ht="13.5" x14ac:dyDescent="0.25">
      <c r="A150" s="800">
        <v>97121</v>
      </c>
      <c r="B150" s="800" t="s">
        <v>26323</v>
      </c>
      <c r="C150" s="800" t="s">
        <v>26105</v>
      </c>
      <c r="D150" s="802">
        <v>1.82</v>
      </c>
      <c r="E150" s="800" t="s">
        <v>43039</v>
      </c>
    </row>
    <row r="151" spans="1:5" ht="13.5" x14ac:dyDescent="0.25">
      <c r="A151" s="800">
        <v>97122</v>
      </c>
      <c r="B151" s="800" t="s">
        <v>26324</v>
      </c>
      <c r="C151" s="800" t="s">
        <v>26105</v>
      </c>
      <c r="D151" s="802">
        <v>2.5099999999999998</v>
      </c>
      <c r="E151" s="800" t="s">
        <v>43039</v>
      </c>
    </row>
    <row r="152" spans="1:5" ht="13.5" x14ac:dyDescent="0.25">
      <c r="A152" s="800">
        <v>97123</v>
      </c>
      <c r="B152" s="800" t="s">
        <v>26325</v>
      </c>
      <c r="C152" s="800" t="s">
        <v>26105</v>
      </c>
      <c r="D152" s="802">
        <v>3.2</v>
      </c>
      <c r="E152" s="800" t="s">
        <v>43039</v>
      </c>
    </row>
    <row r="153" spans="1:5" ht="13.5" x14ac:dyDescent="0.25">
      <c r="A153" s="800">
        <v>97124</v>
      </c>
      <c r="B153" s="800" t="s">
        <v>26326</v>
      </c>
      <c r="C153" s="800" t="s">
        <v>26105</v>
      </c>
      <c r="D153" s="802">
        <v>0.79</v>
      </c>
      <c r="E153" s="800" t="s">
        <v>43039</v>
      </c>
    </row>
    <row r="154" spans="1:5" ht="13.5" x14ac:dyDescent="0.25">
      <c r="A154" s="800">
        <v>97125</v>
      </c>
      <c r="B154" s="800" t="s">
        <v>26327</v>
      </c>
      <c r="C154" s="800" t="s">
        <v>26105</v>
      </c>
      <c r="D154" s="802">
        <v>1.1200000000000001</v>
      </c>
      <c r="E154" s="800" t="s">
        <v>43039</v>
      </c>
    </row>
    <row r="155" spans="1:5" ht="13.5" x14ac:dyDescent="0.25">
      <c r="A155" s="800">
        <v>97126</v>
      </c>
      <c r="B155" s="800" t="s">
        <v>26328</v>
      </c>
      <c r="C155" s="800" t="s">
        <v>26105</v>
      </c>
      <c r="D155" s="802">
        <v>1.43</v>
      </c>
      <c r="E155" s="800" t="s">
        <v>43039</v>
      </c>
    </row>
    <row r="156" spans="1:5" ht="13.5" x14ac:dyDescent="0.25">
      <c r="A156" s="800">
        <v>92833</v>
      </c>
      <c r="B156" s="800" t="s">
        <v>26329</v>
      </c>
      <c r="C156" s="800" t="s">
        <v>26105</v>
      </c>
      <c r="D156" s="802">
        <v>111.52</v>
      </c>
      <c r="E156" s="800" t="s">
        <v>43039</v>
      </c>
    </row>
    <row r="157" spans="1:5" ht="13.5" x14ac:dyDescent="0.25">
      <c r="A157" s="800">
        <v>92834</v>
      </c>
      <c r="B157" s="800" t="s">
        <v>26331</v>
      </c>
      <c r="C157" s="800" t="s">
        <v>26105</v>
      </c>
      <c r="D157" s="802">
        <v>6.54</v>
      </c>
      <c r="E157" s="800" t="s">
        <v>43039</v>
      </c>
    </row>
    <row r="158" spans="1:5" ht="13.5" x14ac:dyDescent="0.25">
      <c r="A158" s="800">
        <v>92835</v>
      </c>
      <c r="B158" s="800" t="s">
        <v>26332</v>
      </c>
      <c r="C158" s="800" t="s">
        <v>26105</v>
      </c>
      <c r="D158" s="802">
        <v>146.05000000000001</v>
      </c>
      <c r="E158" s="800" t="s">
        <v>43039</v>
      </c>
    </row>
    <row r="159" spans="1:5" ht="13.5" x14ac:dyDescent="0.25">
      <c r="A159" s="800">
        <v>92836</v>
      </c>
      <c r="B159" s="800" t="s">
        <v>26334</v>
      </c>
      <c r="C159" s="800" t="s">
        <v>26105</v>
      </c>
      <c r="D159" s="802">
        <v>8.35</v>
      </c>
      <c r="E159" s="800" t="s">
        <v>43039</v>
      </c>
    </row>
    <row r="160" spans="1:5" ht="13.5" x14ac:dyDescent="0.25">
      <c r="A160" s="800">
        <v>92837</v>
      </c>
      <c r="B160" s="800" t="s">
        <v>26335</v>
      </c>
      <c r="C160" s="800" t="s">
        <v>26105</v>
      </c>
      <c r="D160" s="802">
        <v>184.03</v>
      </c>
      <c r="E160" s="800" t="s">
        <v>43039</v>
      </c>
    </row>
    <row r="161" spans="1:5" ht="13.5" x14ac:dyDescent="0.25">
      <c r="A161" s="800">
        <v>92838</v>
      </c>
      <c r="B161" s="800" t="s">
        <v>26337</v>
      </c>
      <c r="C161" s="800" t="s">
        <v>26105</v>
      </c>
      <c r="D161" s="802">
        <v>10.029999999999999</v>
      </c>
      <c r="E161" s="800" t="s">
        <v>43039</v>
      </c>
    </row>
    <row r="162" spans="1:5" ht="13.5" x14ac:dyDescent="0.25">
      <c r="A162" s="800">
        <v>92839</v>
      </c>
      <c r="B162" s="800" t="s">
        <v>26338</v>
      </c>
      <c r="C162" s="800" t="s">
        <v>26105</v>
      </c>
      <c r="D162" s="802">
        <v>240.66</v>
      </c>
      <c r="E162" s="800" t="s">
        <v>43039</v>
      </c>
    </row>
    <row r="163" spans="1:5" ht="13.5" x14ac:dyDescent="0.25">
      <c r="A163" s="800">
        <v>92840</v>
      </c>
      <c r="B163" s="800" t="s">
        <v>26340</v>
      </c>
      <c r="C163" s="800" t="s">
        <v>26105</v>
      </c>
      <c r="D163" s="802">
        <v>11.87</v>
      </c>
      <c r="E163" s="800" t="s">
        <v>43039</v>
      </c>
    </row>
    <row r="164" spans="1:5" ht="13.5" x14ac:dyDescent="0.25">
      <c r="A164" s="800">
        <v>92841</v>
      </c>
      <c r="B164" s="800" t="s">
        <v>26341</v>
      </c>
      <c r="C164" s="800" t="s">
        <v>26105</v>
      </c>
      <c r="D164" s="802">
        <v>271.89999999999998</v>
      </c>
      <c r="E164" s="800" t="s">
        <v>43039</v>
      </c>
    </row>
    <row r="165" spans="1:5" ht="13.5" x14ac:dyDescent="0.25">
      <c r="A165" s="800">
        <v>92842</v>
      </c>
      <c r="B165" s="800" t="s">
        <v>26343</v>
      </c>
      <c r="C165" s="800" t="s">
        <v>26105</v>
      </c>
      <c r="D165" s="802">
        <v>13.57</v>
      </c>
      <c r="E165" s="800" t="s">
        <v>43039</v>
      </c>
    </row>
    <row r="166" spans="1:5" ht="13.5" x14ac:dyDescent="0.25">
      <c r="A166" s="800">
        <v>92844</v>
      </c>
      <c r="B166" s="800" t="s">
        <v>26344</v>
      </c>
      <c r="C166" s="800" t="s">
        <v>26105</v>
      </c>
      <c r="D166" s="802">
        <v>15.42</v>
      </c>
      <c r="E166" s="800" t="s">
        <v>43039</v>
      </c>
    </row>
    <row r="167" spans="1:5" ht="13.5" x14ac:dyDescent="0.25">
      <c r="A167" s="800">
        <v>92846</v>
      </c>
      <c r="B167" s="800" t="s">
        <v>26346</v>
      </c>
      <c r="C167" s="800" t="s">
        <v>26105</v>
      </c>
      <c r="D167" s="802">
        <v>17.11</v>
      </c>
      <c r="E167" s="800" t="s">
        <v>43039</v>
      </c>
    </row>
    <row r="168" spans="1:5" ht="13.5" x14ac:dyDescent="0.25">
      <c r="A168" s="800">
        <v>92847</v>
      </c>
      <c r="B168" s="800" t="s">
        <v>26347</v>
      </c>
      <c r="C168" s="800" t="s">
        <v>26105</v>
      </c>
      <c r="D168" s="802">
        <v>470.75</v>
      </c>
      <c r="E168" s="800" t="s">
        <v>43039</v>
      </c>
    </row>
    <row r="169" spans="1:5" ht="13.5" x14ac:dyDescent="0.25">
      <c r="A169" s="800">
        <v>92848</v>
      </c>
      <c r="B169" s="800" t="s">
        <v>26349</v>
      </c>
      <c r="C169" s="800" t="s">
        <v>26105</v>
      </c>
      <c r="D169" s="802">
        <v>18.97</v>
      </c>
      <c r="E169" s="800" t="s">
        <v>43039</v>
      </c>
    </row>
    <row r="170" spans="1:5" ht="13.5" x14ac:dyDescent="0.25">
      <c r="A170" s="800">
        <v>92849</v>
      </c>
      <c r="B170" s="800" t="s">
        <v>26350</v>
      </c>
      <c r="C170" s="800" t="s">
        <v>26105</v>
      </c>
      <c r="D170" s="802">
        <v>117.22</v>
      </c>
      <c r="E170" s="800" t="s">
        <v>43039</v>
      </c>
    </row>
    <row r="171" spans="1:5" ht="13.5" x14ac:dyDescent="0.25">
      <c r="A171" s="800">
        <v>92850</v>
      </c>
      <c r="B171" s="800" t="s">
        <v>26352</v>
      </c>
      <c r="C171" s="800" t="s">
        <v>26105</v>
      </c>
      <c r="D171" s="802">
        <v>12.38</v>
      </c>
      <c r="E171" s="800" t="s">
        <v>43039</v>
      </c>
    </row>
    <row r="172" spans="1:5" ht="13.5" x14ac:dyDescent="0.25">
      <c r="A172" s="800">
        <v>92851</v>
      </c>
      <c r="B172" s="800" t="s">
        <v>26353</v>
      </c>
      <c r="C172" s="800" t="s">
        <v>26105</v>
      </c>
      <c r="D172" s="802">
        <v>153.16999999999999</v>
      </c>
      <c r="E172" s="800" t="s">
        <v>43039</v>
      </c>
    </row>
    <row r="173" spans="1:5" ht="13.5" x14ac:dyDescent="0.25">
      <c r="A173" s="800">
        <v>92852</v>
      </c>
      <c r="B173" s="800" t="s">
        <v>26355</v>
      </c>
      <c r="C173" s="800" t="s">
        <v>26105</v>
      </c>
      <c r="D173" s="802">
        <v>15.64</v>
      </c>
      <c r="E173" s="800" t="s">
        <v>43039</v>
      </c>
    </row>
    <row r="174" spans="1:5" ht="13.5" x14ac:dyDescent="0.25">
      <c r="A174" s="800">
        <v>92853</v>
      </c>
      <c r="B174" s="800" t="s">
        <v>26356</v>
      </c>
      <c r="C174" s="800" t="s">
        <v>26105</v>
      </c>
      <c r="D174" s="802">
        <v>192.83</v>
      </c>
      <c r="E174" s="800" t="s">
        <v>43039</v>
      </c>
    </row>
    <row r="175" spans="1:5" ht="13.5" x14ac:dyDescent="0.25">
      <c r="A175" s="800">
        <v>92854</v>
      </c>
      <c r="B175" s="800" t="s">
        <v>26358</v>
      </c>
      <c r="C175" s="800" t="s">
        <v>26105</v>
      </c>
      <c r="D175" s="802">
        <v>19.03</v>
      </c>
      <c r="E175" s="800" t="s">
        <v>43039</v>
      </c>
    </row>
    <row r="176" spans="1:5" ht="13.5" x14ac:dyDescent="0.25">
      <c r="A176" s="800">
        <v>92855</v>
      </c>
      <c r="B176" s="800" t="s">
        <v>26359</v>
      </c>
      <c r="C176" s="800" t="s">
        <v>26105</v>
      </c>
      <c r="D176" s="802">
        <v>250.98</v>
      </c>
      <c r="E176" s="800" t="s">
        <v>43039</v>
      </c>
    </row>
    <row r="177" spans="1:5" ht="13.5" x14ac:dyDescent="0.25">
      <c r="A177" s="800">
        <v>92856</v>
      </c>
      <c r="B177" s="800" t="s">
        <v>26361</v>
      </c>
      <c r="C177" s="800" t="s">
        <v>26105</v>
      </c>
      <c r="D177" s="802">
        <v>22.44</v>
      </c>
      <c r="E177" s="800" t="s">
        <v>43039</v>
      </c>
    </row>
    <row r="178" spans="1:5" ht="13.5" x14ac:dyDescent="0.25">
      <c r="A178" s="800">
        <v>92857</v>
      </c>
      <c r="B178" s="800" t="s">
        <v>26363</v>
      </c>
      <c r="C178" s="800" t="s">
        <v>26105</v>
      </c>
      <c r="D178" s="802">
        <v>283.75</v>
      </c>
      <c r="E178" s="800" t="s">
        <v>43039</v>
      </c>
    </row>
    <row r="179" spans="1:5" ht="13.5" x14ac:dyDescent="0.25">
      <c r="A179" s="800">
        <v>92858</v>
      </c>
      <c r="B179" s="800" t="s">
        <v>26365</v>
      </c>
      <c r="C179" s="800" t="s">
        <v>26105</v>
      </c>
      <c r="D179" s="802">
        <v>25.69</v>
      </c>
      <c r="E179" s="800" t="s">
        <v>43039</v>
      </c>
    </row>
    <row r="180" spans="1:5" ht="13.5" x14ac:dyDescent="0.25">
      <c r="A180" s="800">
        <v>92860</v>
      </c>
      <c r="B180" s="800" t="s">
        <v>26366</v>
      </c>
      <c r="C180" s="800" t="s">
        <v>26105</v>
      </c>
      <c r="D180" s="802">
        <v>29.17</v>
      </c>
      <c r="E180" s="800" t="s">
        <v>43039</v>
      </c>
    </row>
    <row r="181" spans="1:5" ht="13.5" x14ac:dyDescent="0.25">
      <c r="A181" s="800">
        <v>92862</v>
      </c>
      <c r="B181" s="800" t="s">
        <v>26368</v>
      </c>
      <c r="C181" s="800" t="s">
        <v>26105</v>
      </c>
      <c r="D181" s="802">
        <v>32.54</v>
      </c>
      <c r="E181" s="800" t="s">
        <v>43039</v>
      </c>
    </row>
    <row r="182" spans="1:5" ht="13.5" x14ac:dyDescent="0.25">
      <c r="A182" s="800">
        <v>92863</v>
      </c>
      <c r="B182" s="800" t="s">
        <v>26369</v>
      </c>
      <c r="C182" s="800" t="s">
        <v>26105</v>
      </c>
      <c r="D182" s="802">
        <v>487.33</v>
      </c>
      <c r="E182" s="800" t="s">
        <v>43039</v>
      </c>
    </row>
    <row r="183" spans="1:5" ht="13.5" x14ac:dyDescent="0.25">
      <c r="A183" s="800">
        <v>92864</v>
      </c>
      <c r="B183" s="800" t="s">
        <v>26371</v>
      </c>
      <c r="C183" s="800" t="s">
        <v>26105</v>
      </c>
      <c r="D183" s="802">
        <v>35.93</v>
      </c>
      <c r="E183" s="800" t="s">
        <v>43039</v>
      </c>
    </row>
    <row r="184" spans="1:5" ht="13.5" x14ac:dyDescent="0.25">
      <c r="A184" s="800">
        <v>92210</v>
      </c>
      <c r="B184" s="800" t="s">
        <v>26372</v>
      </c>
      <c r="C184" s="800" t="s">
        <v>26105</v>
      </c>
      <c r="D184" s="802">
        <v>93.64</v>
      </c>
      <c r="E184" s="800" t="s">
        <v>43039</v>
      </c>
    </row>
    <row r="185" spans="1:5" ht="13.5" x14ac:dyDescent="0.25">
      <c r="A185" s="800">
        <v>92211</v>
      </c>
      <c r="B185" s="800" t="s">
        <v>26374</v>
      </c>
      <c r="C185" s="800" t="s">
        <v>26105</v>
      </c>
      <c r="D185" s="802">
        <v>119.72</v>
      </c>
      <c r="E185" s="800" t="s">
        <v>43039</v>
      </c>
    </row>
    <row r="186" spans="1:5" ht="13.5" x14ac:dyDescent="0.25">
      <c r="A186" s="800">
        <v>92212</v>
      </c>
      <c r="B186" s="800" t="s">
        <v>26376</v>
      </c>
      <c r="C186" s="800" t="s">
        <v>26105</v>
      </c>
      <c r="D186" s="802">
        <v>152.21</v>
      </c>
      <c r="E186" s="800" t="s">
        <v>43039</v>
      </c>
    </row>
    <row r="187" spans="1:5" ht="13.5" x14ac:dyDescent="0.25">
      <c r="A187" s="800">
        <v>92213</v>
      </c>
      <c r="B187" s="800" t="s">
        <v>26378</v>
      </c>
      <c r="C187" s="800" t="s">
        <v>26105</v>
      </c>
      <c r="D187" s="802">
        <v>200.21</v>
      </c>
      <c r="E187" s="800" t="s">
        <v>43039</v>
      </c>
    </row>
    <row r="188" spans="1:5" ht="13.5" x14ac:dyDescent="0.25">
      <c r="A188" s="800">
        <v>92214</v>
      </c>
      <c r="B188" s="800" t="s">
        <v>26380</v>
      </c>
      <c r="C188" s="800" t="s">
        <v>26105</v>
      </c>
      <c r="D188" s="802">
        <v>228.31</v>
      </c>
      <c r="E188" s="800" t="s">
        <v>43039</v>
      </c>
    </row>
    <row r="189" spans="1:5" ht="13.5" x14ac:dyDescent="0.25">
      <c r="A189" s="800">
        <v>92215</v>
      </c>
      <c r="B189" s="800" t="s">
        <v>26382</v>
      </c>
      <c r="C189" s="800" t="s">
        <v>26105</v>
      </c>
      <c r="D189" s="802">
        <v>274.93</v>
      </c>
      <c r="E189" s="800" t="s">
        <v>43039</v>
      </c>
    </row>
    <row r="190" spans="1:5" ht="13.5" x14ac:dyDescent="0.25">
      <c r="A190" s="800">
        <v>92216</v>
      </c>
      <c r="B190" s="800" t="s">
        <v>26384</v>
      </c>
      <c r="C190" s="800" t="s">
        <v>26105</v>
      </c>
      <c r="D190" s="802">
        <v>307.77999999999997</v>
      </c>
      <c r="E190" s="800" t="s">
        <v>43039</v>
      </c>
    </row>
    <row r="191" spans="1:5" ht="13.5" x14ac:dyDescent="0.25">
      <c r="A191" s="800">
        <v>92219</v>
      </c>
      <c r="B191" s="800" t="s">
        <v>26386</v>
      </c>
      <c r="C191" s="800" t="s">
        <v>26105</v>
      </c>
      <c r="D191" s="802">
        <v>100.94</v>
      </c>
      <c r="E191" s="800" t="s">
        <v>43039</v>
      </c>
    </row>
    <row r="192" spans="1:5" ht="13.5" x14ac:dyDescent="0.25">
      <c r="A192" s="800">
        <v>92220</v>
      </c>
      <c r="B192" s="800" t="s">
        <v>26387</v>
      </c>
      <c r="C192" s="800" t="s">
        <v>26105</v>
      </c>
      <c r="D192" s="802">
        <v>128.72999999999999</v>
      </c>
      <c r="E192" s="800" t="s">
        <v>43039</v>
      </c>
    </row>
    <row r="193" spans="1:5" ht="13.5" x14ac:dyDescent="0.25">
      <c r="A193" s="800">
        <v>92221</v>
      </c>
      <c r="B193" s="800" t="s">
        <v>26389</v>
      </c>
      <c r="C193" s="800" t="s">
        <v>26105</v>
      </c>
      <c r="D193" s="802">
        <v>162.77000000000001</v>
      </c>
      <c r="E193" s="800" t="s">
        <v>43039</v>
      </c>
    </row>
    <row r="194" spans="1:5" ht="13.5" x14ac:dyDescent="0.25">
      <c r="A194" s="800">
        <v>92222</v>
      </c>
      <c r="B194" s="800" t="s">
        <v>26391</v>
      </c>
      <c r="C194" s="800" t="s">
        <v>26105</v>
      </c>
      <c r="D194" s="802">
        <v>212.47</v>
      </c>
      <c r="E194" s="800" t="s">
        <v>43039</v>
      </c>
    </row>
    <row r="195" spans="1:5" ht="13.5" x14ac:dyDescent="0.25">
      <c r="A195" s="800">
        <v>92223</v>
      </c>
      <c r="B195" s="800" t="s">
        <v>26393</v>
      </c>
      <c r="C195" s="800" t="s">
        <v>26105</v>
      </c>
      <c r="D195" s="802">
        <v>242.05</v>
      </c>
      <c r="E195" s="800" t="s">
        <v>43039</v>
      </c>
    </row>
    <row r="196" spans="1:5" ht="13.5" x14ac:dyDescent="0.25">
      <c r="A196" s="800">
        <v>92224</v>
      </c>
      <c r="B196" s="800" t="s">
        <v>26395</v>
      </c>
      <c r="C196" s="800" t="s">
        <v>26105</v>
      </c>
      <c r="D196" s="802">
        <v>290.19</v>
      </c>
      <c r="E196" s="800" t="s">
        <v>43039</v>
      </c>
    </row>
    <row r="197" spans="1:5" ht="13.5" x14ac:dyDescent="0.25">
      <c r="A197" s="800">
        <v>92226</v>
      </c>
      <c r="B197" s="800" t="s">
        <v>26397</v>
      </c>
      <c r="C197" s="800" t="s">
        <v>26105</v>
      </c>
      <c r="D197" s="802">
        <v>324.85000000000002</v>
      </c>
      <c r="E197" s="800" t="s">
        <v>43039</v>
      </c>
    </row>
    <row r="198" spans="1:5" ht="13.5" x14ac:dyDescent="0.25">
      <c r="A198" s="800">
        <v>92808</v>
      </c>
      <c r="B198" s="800" t="s">
        <v>26399</v>
      </c>
      <c r="C198" s="800" t="s">
        <v>26105</v>
      </c>
      <c r="D198" s="802">
        <v>29.4</v>
      </c>
      <c r="E198" s="800" t="s">
        <v>43039</v>
      </c>
    </row>
    <row r="199" spans="1:5" ht="13.5" x14ac:dyDescent="0.25">
      <c r="A199" s="800">
        <v>92809</v>
      </c>
      <c r="B199" s="800" t="s">
        <v>26400</v>
      </c>
      <c r="C199" s="800" t="s">
        <v>26105</v>
      </c>
      <c r="D199" s="802">
        <v>37.630000000000003</v>
      </c>
      <c r="E199" s="800" t="s">
        <v>43039</v>
      </c>
    </row>
    <row r="200" spans="1:5" ht="13.5" x14ac:dyDescent="0.25">
      <c r="A200" s="800">
        <v>92810</v>
      </c>
      <c r="B200" s="800" t="s">
        <v>26402</v>
      </c>
      <c r="C200" s="800" t="s">
        <v>26105</v>
      </c>
      <c r="D200" s="802">
        <v>45.76</v>
      </c>
      <c r="E200" s="800" t="s">
        <v>43039</v>
      </c>
    </row>
    <row r="201" spans="1:5" ht="13.5" x14ac:dyDescent="0.25">
      <c r="A201" s="800">
        <v>92811</v>
      </c>
      <c r="B201" s="800" t="s">
        <v>26404</v>
      </c>
      <c r="C201" s="800" t="s">
        <v>26105</v>
      </c>
      <c r="D201" s="802">
        <v>54.36</v>
      </c>
      <c r="E201" s="800" t="s">
        <v>43039</v>
      </c>
    </row>
    <row r="202" spans="1:5" ht="13.5" x14ac:dyDescent="0.25">
      <c r="A202" s="800">
        <v>92812</v>
      </c>
      <c r="B202" s="800" t="s">
        <v>26406</v>
      </c>
      <c r="C202" s="800" t="s">
        <v>26105</v>
      </c>
      <c r="D202" s="802">
        <v>62.87</v>
      </c>
      <c r="E202" s="800" t="s">
        <v>43039</v>
      </c>
    </row>
    <row r="203" spans="1:5" ht="13.5" x14ac:dyDescent="0.25">
      <c r="A203" s="800">
        <v>92813</v>
      </c>
      <c r="B203" s="800" t="s">
        <v>26408</v>
      </c>
      <c r="C203" s="800" t="s">
        <v>26105</v>
      </c>
      <c r="D203" s="802">
        <v>72.569999999999993</v>
      </c>
      <c r="E203" s="800" t="s">
        <v>43039</v>
      </c>
    </row>
    <row r="204" spans="1:5" ht="13.5" x14ac:dyDescent="0.25">
      <c r="A204" s="800">
        <v>92814</v>
      </c>
      <c r="B204" s="800" t="s">
        <v>26410</v>
      </c>
      <c r="C204" s="800" t="s">
        <v>26105</v>
      </c>
      <c r="D204" s="802">
        <v>82.65</v>
      </c>
      <c r="E204" s="800" t="s">
        <v>43039</v>
      </c>
    </row>
    <row r="205" spans="1:5" ht="13.5" x14ac:dyDescent="0.25">
      <c r="A205" s="800">
        <v>92815</v>
      </c>
      <c r="B205" s="800" t="s">
        <v>26412</v>
      </c>
      <c r="C205" s="800" t="s">
        <v>26105</v>
      </c>
      <c r="D205" s="802">
        <v>94</v>
      </c>
      <c r="E205" s="800" t="s">
        <v>43039</v>
      </c>
    </row>
    <row r="206" spans="1:5" ht="13.5" x14ac:dyDescent="0.25">
      <c r="A206" s="800">
        <v>92816</v>
      </c>
      <c r="B206" s="800" t="s">
        <v>26414</v>
      </c>
      <c r="C206" s="800" t="s">
        <v>26105</v>
      </c>
      <c r="D206" s="802">
        <v>420.6</v>
      </c>
      <c r="E206" s="800" t="s">
        <v>43039</v>
      </c>
    </row>
    <row r="207" spans="1:5" ht="13.5" x14ac:dyDescent="0.25">
      <c r="A207" s="800">
        <v>92817</v>
      </c>
      <c r="B207" s="800" t="s">
        <v>26416</v>
      </c>
      <c r="C207" s="800" t="s">
        <v>26105</v>
      </c>
      <c r="D207" s="802">
        <v>117.63</v>
      </c>
      <c r="E207" s="800" t="s">
        <v>43039</v>
      </c>
    </row>
    <row r="208" spans="1:5" ht="13.5" x14ac:dyDescent="0.25">
      <c r="A208" s="800">
        <v>92818</v>
      </c>
      <c r="B208" s="800" t="s">
        <v>26418</v>
      </c>
      <c r="C208" s="800" t="s">
        <v>26105</v>
      </c>
      <c r="D208" s="802">
        <v>608.99</v>
      </c>
      <c r="E208" s="800" t="s">
        <v>43039</v>
      </c>
    </row>
    <row r="209" spans="1:5" ht="13.5" x14ac:dyDescent="0.25">
      <c r="A209" s="800">
        <v>92819</v>
      </c>
      <c r="B209" s="800" t="s">
        <v>26420</v>
      </c>
      <c r="C209" s="800" t="s">
        <v>26105</v>
      </c>
      <c r="D209" s="802">
        <v>158.35</v>
      </c>
      <c r="E209" s="800" t="s">
        <v>43039</v>
      </c>
    </row>
    <row r="210" spans="1:5" ht="13.5" x14ac:dyDescent="0.25">
      <c r="A210" s="800">
        <v>92820</v>
      </c>
      <c r="B210" s="800" t="s">
        <v>26422</v>
      </c>
      <c r="C210" s="800" t="s">
        <v>26105</v>
      </c>
      <c r="D210" s="802">
        <v>35.1</v>
      </c>
      <c r="E210" s="800" t="s">
        <v>43039</v>
      </c>
    </row>
    <row r="211" spans="1:5" ht="13.5" x14ac:dyDescent="0.25">
      <c r="A211" s="800">
        <v>92821</v>
      </c>
      <c r="B211" s="800" t="s">
        <v>26424</v>
      </c>
      <c r="C211" s="800" t="s">
        <v>26105</v>
      </c>
      <c r="D211" s="802">
        <v>44.93</v>
      </c>
      <c r="E211" s="800" t="s">
        <v>43039</v>
      </c>
    </row>
    <row r="212" spans="1:5" ht="13.5" x14ac:dyDescent="0.25">
      <c r="A212" s="800">
        <v>92822</v>
      </c>
      <c r="B212" s="800" t="s">
        <v>26426</v>
      </c>
      <c r="C212" s="800" t="s">
        <v>26105</v>
      </c>
      <c r="D212" s="802">
        <v>54.77</v>
      </c>
      <c r="E212" s="800" t="s">
        <v>43039</v>
      </c>
    </row>
    <row r="213" spans="1:5" ht="13.5" x14ac:dyDescent="0.25">
      <c r="A213" s="800">
        <v>92824</v>
      </c>
      <c r="B213" s="800" t="s">
        <v>26428</v>
      </c>
      <c r="C213" s="800" t="s">
        <v>26105</v>
      </c>
      <c r="D213" s="802">
        <v>64.92</v>
      </c>
      <c r="E213" s="800" t="s">
        <v>43039</v>
      </c>
    </row>
    <row r="214" spans="1:5" ht="13.5" x14ac:dyDescent="0.25">
      <c r="A214" s="800">
        <v>92825</v>
      </c>
      <c r="B214" s="800" t="s">
        <v>26429</v>
      </c>
      <c r="C214" s="800" t="s">
        <v>26105</v>
      </c>
      <c r="D214" s="802">
        <v>75.13</v>
      </c>
      <c r="E214" s="800" t="s">
        <v>43039</v>
      </c>
    </row>
    <row r="215" spans="1:5" ht="13.5" x14ac:dyDescent="0.25">
      <c r="A215" s="800">
        <v>92826</v>
      </c>
      <c r="B215" s="800" t="s">
        <v>26431</v>
      </c>
      <c r="C215" s="800" t="s">
        <v>26105</v>
      </c>
      <c r="D215" s="802">
        <v>86.31</v>
      </c>
      <c r="E215" s="800" t="s">
        <v>43039</v>
      </c>
    </row>
    <row r="216" spans="1:5" ht="13.5" x14ac:dyDescent="0.25">
      <c r="A216" s="800">
        <v>92827</v>
      </c>
      <c r="B216" s="800" t="s">
        <v>26433</v>
      </c>
      <c r="C216" s="800" t="s">
        <v>26105</v>
      </c>
      <c r="D216" s="802">
        <v>97.91</v>
      </c>
      <c r="E216" s="800" t="s">
        <v>43039</v>
      </c>
    </row>
    <row r="217" spans="1:5" ht="13.5" x14ac:dyDescent="0.25">
      <c r="A217" s="800">
        <v>92828</v>
      </c>
      <c r="B217" s="800" t="s">
        <v>26435</v>
      </c>
      <c r="C217" s="800" t="s">
        <v>26105</v>
      </c>
      <c r="D217" s="802">
        <v>111.07</v>
      </c>
      <c r="E217" s="800" t="s">
        <v>43039</v>
      </c>
    </row>
    <row r="218" spans="1:5" ht="13.5" x14ac:dyDescent="0.25">
      <c r="A218" s="800">
        <v>92829</v>
      </c>
      <c r="B218" s="800" t="s">
        <v>26437</v>
      </c>
      <c r="C218" s="800" t="s">
        <v>26105</v>
      </c>
      <c r="D218" s="802">
        <v>440.74</v>
      </c>
      <c r="E218" s="800" t="s">
        <v>43039</v>
      </c>
    </row>
    <row r="219" spans="1:5" ht="13.5" x14ac:dyDescent="0.25">
      <c r="A219" s="800">
        <v>92830</v>
      </c>
      <c r="B219" s="800" t="s">
        <v>26439</v>
      </c>
      <c r="C219" s="800" t="s">
        <v>26105</v>
      </c>
      <c r="D219" s="802">
        <v>137.77000000000001</v>
      </c>
      <c r="E219" s="800" t="s">
        <v>43039</v>
      </c>
    </row>
    <row r="220" spans="1:5" ht="13.5" x14ac:dyDescent="0.25">
      <c r="A220" s="800">
        <v>92831</v>
      </c>
      <c r="B220" s="800" t="s">
        <v>26441</v>
      </c>
      <c r="C220" s="800" t="s">
        <v>26105</v>
      </c>
      <c r="D220" s="802">
        <v>633.78</v>
      </c>
      <c r="E220" s="800" t="s">
        <v>43039</v>
      </c>
    </row>
    <row r="221" spans="1:5" ht="13.5" x14ac:dyDescent="0.25">
      <c r="A221" s="800">
        <v>92832</v>
      </c>
      <c r="B221" s="800" t="s">
        <v>26443</v>
      </c>
      <c r="C221" s="800" t="s">
        <v>26105</v>
      </c>
      <c r="D221" s="802">
        <v>183.14</v>
      </c>
      <c r="E221" s="800" t="s">
        <v>43039</v>
      </c>
    </row>
    <row r="222" spans="1:5" ht="13.5" x14ac:dyDescent="0.25">
      <c r="A222" s="800">
        <v>95565</v>
      </c>
      <c r="B222" s="800" t="s">
        <v>26445</v>
      </c>
      <c r="C222" s="800" t="s">
        <v>26105</v>
      </c>
      <c r="D222" s="802">
        <v>81.73</v>
      </c>
      <c r="E222" s="800" t="s">
        <v>43039</v>
      </c>
    </row>
    <row r="223" spans="1:5" ht="13.5" x14ac:dyDescent="0.25">
      <c r="A223" s="800">
        <v>95566</v>
      </c>
      <c r="B223" s="800" t="s">
        <v>26447</v>
      </c>
      <c r="C223" s="800" t="s">
        <v>26105</v>
      </c>
      <c r="D223" s="802">
        <v>87.3</v>
      </c>
      <c r="E223" s="800" t="s">
        <v>43039</v>
      </c>
    </row>
    <row r="224" spans="1:5" ht="13.5" x14ac:dyDescent="0.25">
      <c r="A224" s="800">
        <v>95567</v>
      </c>
      <c r="B224" s="800" t="s">
        <v>26449</v>
      </c>
      <c r="C224" s="800" t="s">
        <v>26105</v>
      </c>
      <c r="D224" s="802">
        <v>63.38</v>
      </c>
      <c r="E224" s="800" t="s">
        <v>43039</v>
      </c>
    </row>
    <row r="225" spans="1:5" ht="13.5" x14ac:dyDescent="0.25">
      <c r="A225" s="800">
        <v>95568</v>
      </c>
      <c r="B225" s="800" t="s">
        <v>26451</v>
      </c>
      <c r="C225" s="800" t="s">
        <v>26105</v>
      </c>
      <c r="D225" s="802">
        <v>82.59</v>
      </c>
      <c r="E225" s="800" t="s">
        <v>43039</v>
      </c>
    </row>
    <row r="226" spans="1:5" ht="13.5" x14ac:dyDescent="0.25">
      <c r="A226" s="800">
        <v>95569</v>
      </c>
      <c r="B226" s="800" t="s">
        <v>26452</v>
      </c>
      <c r="C226" s="800" t="s">
        <v>26105</v>
      </c>
      <c r="D226" s="802">
        <v>111.1</v>
      </c>
      <c r="E226" s="800" t="s">
        <v>43039</v>
      </c>
    </row>
    <row r="227" spans="1:5" ht="13.5" x14ac:dyDescent="0.25">
      <c r="A227" s="800">
        <v>95570</v>
      </c>
      <c r="B227" s="800" t="s">
        <v>26454</v>
      </c>
      <c r="C227" s="800" t="s">
        <v>26105</v>
      </c>
      <c r="D227" s="802">
        <v>68.95</v>
      </c>
      <c r="E227" s="800" t="s">
        <v>43039</v>
      </c>
    </row>
    <row r="228" spans="1:5" ht="13.5" x14ac:dyDescent="0.25">
      <c r="A228" s="800">
        <v>95571</v>
      </c>
      <c r="B228" s="800" t="s">
        <v>26456</v>
      </c>
      <c r="C228" s="800" t="s">
        <v>26105</v>
      </c>
      <c r="D228" s="802">
        <v>89.72</v>
      </c>
      <c r="E228" s="800" t="s">
        <v>43039</v>
      </c>
    </row>
    <row r="229" spans="1:5" ht="13.5" x14ac:dyDescent="0.25">
      <c r="A229" s="800">
        <v>95572</v>
      </c>
      <c r="B229" s="800" t="s">
        <v>26457</v>
      </c>
      <c r="C229" s="800" t="s">
        <v>26105</v>
      </c>
      <c r="D229" s="802">
        <v>119.9</v>
      </c>
      <c r="E229" s="800" t="s">
        <v>43039</v>
      </c>
    </row>
    <row r="230" spans="1:5" ht="13.5" x14ac:dyDescent="0.25">
      <c r="A230" s="800">
        <v>73606</v>
      </c>
      <c r="B230" s="800" t="s">
        <v>26459</v>
      </c>
      <c r="C230" s="800" t="s">
        <v>26237</v>
      </c>
      <c r="D230" s="802">
        <v>124.87</v>
      </c>
      <c r="E230" s="800" t="s">
        <v>43039</v>
      </c>
    </row>
    <row r="231" spans="1:5" ht="13.5" x14ac:dyDescent="0.25">
      <c r="A231" s="800">
        <v>73607</v>
      </c>
      <c r="B231" s="800" t="s">
        <v>26461</v>
      </c>
      <c r="C231" s="800" t="s">
        <v>26237</v>
      </c>
      <c r="D231" s="802">
        <v>83.24</v>
      </c>
      <c r="E231" s="800" t="s">
        <v>43039</v>
      </c>
    </row>
    <row r="232" spans="1:5" ht="13.5" x14ac:dyDescent="0.25">
      <c r="A232" s="800">
        <v>83623</v>
      </c>
      <c r="B232" s="800" t="s">
        <v>26462</v>
      </c>
      <c r="C232" s="800" t="s">
        <v>26105</v>
      </c>
      <c r="D232" s="802">
        <v>196.95</v>
      </c>
      <c r="E232" s="800" t="s">
        <v>43039</v>
      </c>
    </row>
    <row r="233" spans="1:5" ht="13.5" x14ac:dyDescent="0.25">
      <c r="A233" s="800">
        <v>83624</v>
      </c>
      <c r="B233" s="800" t="s">
        <v>26464</v>
      </c>
      <c r="C233" s="800" t="s">
        <v>26105</v>
      </c>
      <c r="D233" s="802">
        <v>138.84</v>
      </c>
      <c r="E233" s="800" t="s">
        <v>43039</v>
      </c>
    </row>
    <row r="234" spans="1:5" ht="13.5" x14ac:dyDescent="0.25">
      <c r="A234" s="800">
        <v>83626</v>
      </c>
      <c r="B234" s="800" t="s">
        <v>26466</v>
      </c>
      <c r="C234" s="800" t="s">
        <v>26105</v>
      </c>
      <c r="D234" s="802">
        <v>109.79</v>
      </c>
      <c r="E234" s="800" t="s">
        <v>43039</v>
      </c>
    </row>
    <row r="235" spans="1:5" ht="13.5" x14ac:dyDescent="0.25">
      <c r="A235" s="800">
        <v>83627</v>
      </c>
      <c r="B235" s="800" t="s">
        <v>26468</v>
      </c>
      <c r="C235" s="800" t="s">
        <v>26237</v>
      </c>
      <c r="D235" s="802">
        <v>394.97</v>
      </c>
      <c r="E235" s="800" t="s">
        <v>43039</v>
      </c>
    </row>
    <row r="236" spans="1:5" ht="13.5" x14ac:dyDescent="0.25">
      <c r="A236" s="800">
        <v>83724</v>
      </c>
      <c r="B236" s="800" t="s">
        <v>26470</v>
      </c>
      <c r="C236" s="800" t="s">
        <v>26471</v>
      </c>
      <c r="D236" s="802">
        <v>1.62</v>
      </c>
      <c r="E236" s="800" t="s">
        <v>43039</v>
      </c>
    </row>
    <row r="237" spans="1:5" ht="13.5" x14ac:dyDescent="0.25">
      <c r="A237" s="800">
        <v>83725</v>
      </c>
      <c r="B237" s="800" t="s">
        <v>26472</v>
      </c>
      <c r="C237" s="800" t="s">
        <v>26471</v>
      </c>
      <c r="D237" s="802">
        <v>1.04</v>
      </c>
      <c r="E237" s="800" t="s">
        <v>43039</v>
      </c>
    </row>
    <row r="238" spans="1:5" ht="13.5" x14ac:dyDescent="0.25">
      <c r="A238" s="800">
        <v>83726</v>
      </c>
      <c r="B238" s="800" t="s">
        <v>26473</v>
      </c>
      <c r="C238" s="800" t="s">
        <v>26471</v>
      </c>
      <c r="D238" s="802">
        <v>0.77</v>
      </c>
      <c r="E238" s="800" t="s">
        <v>43039</v>
      </c>
    </row>
    <row r="239" spans="1:5" ht="13.5" x14ac:dyDescent="0.25">
      <c r="A239" s="800">
        <v>97127</v>
      </c>
      <c r="B239" s="800" t="s">
        <v>26474</v>
      </c>
      <c r="C239" s="800" t="s">
        <v>26105</v>
      </c>
      <c r="D239" s="802">
        <v>4.57</v>
      </c>
      <c r="E239" s="800" t="s">
        <v>43039</v>
      </c>
    </row>
    <row r="240" spans="1:5" ht="13.5" x14ac:dyDescent="0.25">
      <c r="A240" s="800">
        <v>97128</v>
      </c>
      <c r="B240" s="800" t="s">
        <v>26475</v>
      </c>
      <c r="C240" s="800" t="s">
        <v>26105</v>
      </c>
      <c r="D240" s="802">
        <v>8.48</v>
      </c>
      <c r="E240" s="800" t="s">
        <v>43039</v>
      </c>
    </row>
    <row r="241" spans="1:5" ht="13.5" x14ac:dyDescent="0.25">
      <c r="A241" s="800">
        <v>97129</v>
      </c>
      <c r="B241" s="800" t="s">
        <v>26476</v>
      </c>
      <c r="C241" s="800" t="s">
        <v>26105</v>
      </c>
      <c r="D241" s="802">
        <v>10.43</v>
      </c>
      <c r="E241" s="800" t="s">
        <v>43039</v>
      </c>
    </row>
    <row r="242" spans="1:5" ht="13.5" x14ac:dyDescent="0.25">
      <c r="A242" s="800">
        <v>97130</v>
      </c>
      <c r="B242" s="800" t="s">
        <v>26477</v>
      </c>
      <c r="C242" s="800" t="s">
        <v>26105</v>
      </c>
      <c r="D242" s="802">
        <v>12.39</v>
      </c>
      <c r="E242" s="800" t="s">
        <v>43039</v>
      </c>
    </row>
    <row r="243" spans="1:5" ht="13.5" x14ac:dyDescent="0.25">
      <c r="A243" s="800">
        <v>97131</v>
      </c>
      <c r="B243" s="800" t="s">
        <v>26478</v>
      </c>
      <c r="C243" s="800" t="s">
        <v>26105</v>
      </c>
      <c r="D243" s="802">
        <v>14.33</v>
      </c>
      <c r="E243" s="800" t="s">
        <v>43039</v>
      </c>
    </row>
    <row r="244" spans="1:5" ht="13.5" x14ac:dyDescent="0.25">
      <c r="A244" s="800">
        <v>97132</v>
      </c>
      <c r="B244" s="800" t="s">
        <v>26480</v>
      </c>
      <c r="C244" s="800" t="s">
        <v>26105</v>
      </c>
      <c r="D244" s="802">
        <v>16.27</v>
      </c>
      <c r="E244" s="800" t="s">
        <v>43039</v>
      </c>
    </row>
    <row r="245" spans="1:5" ht="13.5" x14ac:dyDescent="0.25">
      <c r="A245" s="800">
        <v>97133</v>
      </c>
      <c r="B245" s="800" t="s">
        <v>26481</v>
      </c>
      <c r="C245" s="800" t="s">
        <v>26105</v>
      </c>
      <c r="D245" s="802">
        <v>20.16</v>
      </c>
      <c r="E245" s="800" t="s">
        <v>43039</v>
      </c>
    </row>
    <row r="246" spans="1:5" ht="13.5" x14ac:dyDescent="0.25">
      <c r="A246" s="800">
        <v>97134</v>
      </c>
      <c r="B246" s="800" t="s">
        <v>26482</v>
      </c>
      <c r="C246" s="800" t="s">
        <v>26105</v>
      </c>
      <c r="D246" s="802">
        <v>2.06</v>
      </c>
      <c r="E246" s="800" t="s">
        <v>43039</v>
      </c>
    </row>
    <row r="247" spans="1:5" ht="13.5" x14ac:dyDescent="0.25">
      <c r="A247" s="800">
        <v>97135</v>
      </c>
      <c r="B247" s="800" t="s">
        <v>26483</v>
      </c>
      <c r="C247" s="800" t="s">
        <v>26105</v>
      </c>
      <c r="D247" s="802">
        <v>4.1500000000000004</v>
      </c>
      <c r="E247" s="800" t="s">
        <v>43039</v>
      </c>
    </row>
    <row r="248" spans="1:5" ht="13.5" x14ac:dyDescent="0.25">
      <c r="A248" s="800">
        <v>97136</v>
      </c>
      <c r="B248" s="800" t="s">
        <v>26484</v>
      </c>
      <c r="C248" s="800" t="s">
        <v>26105</v>
      </c>
      <c r="D248" s="802">
        <v>5.1100000000000003</v>
      </c>
      <c r="E248" s="800" t="s">
        <v>43039</v>
      </c>
    </row>
    <row r="249" spans="1:5" ht="13.5" x14ac:dyDescent="0.25">
      <c r="A249" s="800">
        <v>97137</v>
      </c>
      <c r="B249" s="800" t="s">
        <v>26485</v>
      </c>
      <c r="C249" s="800" t="s">
        <v>26105</v>
      </c>
      <c r="D249" s="802">
        <v>6.09</v>
      </c>
      <c r="E249" s="800" t="s">
        <v>43039</v>
      </c>
    </row>
    <row r="250" spans="1:5" ht="13.5" x14ac:dyDescent="0.25">
      <c r="A250" s="800">
        <v>97138</v>
      </c>
      <c r="B250" s="800" t="s">
        <v>26486</v>
      </c>
      <c r="C250" s="800" t="s">
        <v>26105</v>
      </c>
      <c r="D250" s="802">
        <v>7.04</v>
      </c>
      <c r="E250" s="800" t="s">
        <v>43039</v>
      </c>
    </row>
    <row r="251" spans="1:5" ht="13.5" x14ac:dyDescent="0.25">
      <c r="A251" s="800">
        <v>97139</v>
      </c>
      <c r="B251" s="800" t="s">
        <v>26487</v>
      </c>
      <c r="C251" s="800" t="s">
        <v>26105</v>
      </c>
      <c r="D251" s="802">
        <v>8</v>
      </c>
      <c r="E251" s="800" t="s">
        <v>43039</v>
      </c>
    </row>
    <row r="252" spans="1:5" ht="13.5" x14ac:dyDescent="0.25">
      <c r="A252" s="800">
        <v>97140</v>
      </c>
      <c r="B252" s="800" t="s">
        <v>26488</v>
      </c>
      <c r="C252" s="800" t="s">
        <v>26105</v>
      </c>
      <c r="D252" s="802">
        <v>9.91</v>
      </c>
      <c r="E252" s="800" t="s">
        <v>43039</v>
      </c>
    </row>
    <row r="253" spans="1:5" ht="13.5" x14ac:dyDescent="0.25">
      <c r="A253" s="800">
        <v>83520</v>
      </c>
      <c r="B253" s="800" t="s">
        <v>26489</v>
      </c>
      <c r="C253" s="800" t="s">
        <v>26237</v>
      </c>
      <c r="D253" s="802">
        <v>79.650000000000006</v>
      </c>
      <c r="E253" s="800" t="s">
        <v>43039</v>
      </c>
    </row>
    <row r="254" spans="1:5" ht="13.5" x14ac:dyDescent="0.25">
      <c r="A254" s="800">
        <v>83531</v>
      </c>
      <c r="B254" s="800" t="s">
        <v>26491</v>
      </c>
      <c r="C254" s="800" t="s">
        <v>26237</v>
      </c>
      <c r="D254" s="802">
        <v>345.95</v>
      </c>
      <c r="E254" s="800" t="s">
        <v>43039</v>
      </c>
    </row>
    <row r="255" spans="1:5" ht="13.5" x14ac:dyDescent="0.25">
      <c r="A255" s="800">
        <v>83535</v>
      </c>
      <c r="B255" s="800" t="s">
        <v>26493</v>
      </c>
      <c r="C255" s="800" t="s">
        <v>26237</v>
      </c>
      <c r="D255" s="802">
        <v>285.89999999999998</v>
      </c>
      <c r="E255" s="800" t="s">
        <v>43039</v>
      </c>
    </row>
    <row r="256" spans="1:5" ht="13.5" x14ac:dyDescent="0.25">
      <c r="A256" s="800">
        <v>92235</v>
      </c>
      <c r="B256" s="800" t="s">
        <v>26495</v>
      </c>
      <c r="C256" s="800" t="s">
        <v>26496</v>
      </c>
      <c r="D256" s="802">
        <v>55.89</v>
      </c>
      <c r="E256" s="800" t="s">
        <v>43039</v>
      </c>
    </row>
    <row r="257" spans="1:5" ht="13.5" x14ac:dyDescent="0.25">
      <c r="A257" s="800">
        <v>93206</v>
      </c>
      <c r="B257" s="800" t="s">
        <v>26498</v>
      </c>
      <c r="C257" s="800" t="s">
        <v>26496</v>
      </c>
      <c r="D257" s="802">
        <v>804.68</v>
      </c>
      <c r="E257" s="800" t="s">
        <v>43039</v>
      </c>
    </row>
    <row r="258" spans="1:5" ht="13.5" x14ac:dyDescent="0.25">
      <c r="A258" s="800">
        <v>93207</v>
      </c>
      <c r="B258" s="800" t="s">
        <v>26500</v>
      </c>
      <c r="C258" s="800" t="s">
        <v>26496</v>
      </c>
      <c r="D258" s="802">
        <v>737.65</v>
      </c>
      <c r="E258" s="800" t="s">
        <v>43039</v>
      </c>
    </row>
    <row r="259" spans="1:5" ht="13.5" x14ac:dyDescent="0.25">
      <c r="A259" s="800">
        <v>93208</v>
      </c>
      <c r="B259" s="800" t="s">
        <v>26502</v>
      </c>
      <c r="C259" s="800" t="s">
        <v>26496</v>
      </c>
      <c r="D259" s="802">
        <v>564.03</v>
      </c>
      <c r="E259" s="800" t="s">
        <v>43039</v>
      </c>
    </row>
    <row r="260" spans="1:5" ht="13.5" x14ac:dyDescent="0.25">
      <c r="A260" s="800">
        <v>93209</v>
      </c>
      <c r="B260" s="800" t="s">
        <v>26504</v>
      </c>
      <c r="C260" s="800" t="s">
        <v>26496</v>
      </c>
      <c r="D260" s="802">
        <v>634.62</v>
      </c>
      <c r="E260" s="800" t="s">
        <v>43039</v>
      </c>
    </row>
    <row r="261" spans="1:5" ht="13.5" x14ac:dyDescent="0.25">
      <c r="A261" s="800">
        <v>93210</v>
      </c>
      <c r="B261" s="800" t="s">
        <v>26505</v>
      </c>
      <c r="C261" s="800" t="s">
        <v>26496</v>
      </c>
      <c r="D261" s="802">
        <v>372.04</v>
      </c>
      <c r="E261" s="800" t="s">
        <v>43039</v>
      </c>
    </row>
    <row r="262" spans="1:5" ht="13.5" x14ac:dyDescent="0.25">
      <c r="A262" s="800">
        <v>93211</v>
      </c>
      <c r="B262" s="800" t="s">
        <v>26507</v>
      </c>
      <c r="C262" s="800" t="s">
        <v>26496</v>
      </c>
      <c r="D262" s="802">
        <v>384.19</v>
      </c>
      <c r="E262" s="800" t="s">
        <v>43039</v>
      </c>
    </row>
    <row r="263" spans="1:5" ht="13.5" x14ac:dyDescent="0.25">
      <c r="A263" s="800">
        <v>93212</v>
      </c>
      <c r="B263" s="800" t="s">
        <v>26509</v>
      </c>
      <c r="C263" s="800" t="s">
        <v>26496</v>
      </c>
      <c r="D263" s="802">
        <v>660.02</v>
      </c>
      <c r="E263" s="800" t="s">
        <v>43039</v>
      </c>
    </row>
    <row r="264" spans="1:5" ht="13.5" x14ac:dyDescent="0.25">
      <c r="A264" s="800">
        <v>93213</v>
      </c>
      <c r="B264" s="800" t="s">
        <v>26511</v>
      </c>
      <c r="C264" s="800" t="s">
        <v>26496</v>
      </c>
      <c r="D264" s="802">
        <v>690.24</v>
      </c>
      <c r="E264" s="800" t="s">
        <v>43039</v>
      </c>
    </row>
    <row r="265" spans="1:5" ht="13.5" x14ac:dyDescent="0.25">
      <c r="A265" s="800">
        <v>93214</v>
      </c>
      <c r="B265" s="800" t="s">
        <v>26513</v>
      </c>
      <c r="C265" s="800" t="s">
        <v>26237</v>
      </c>
      <c r="D265" s="803">
        <v>4150.83</v>
      </c>
      <c r="E265" s="800" t="s">
        <v>43039</v>
      </c>
    </row>
    <row r="266" spans="1:5" ht="13.5" x14ac:dyDescent="0.25">
      <c r="A266" s="800">
        <v>93243</v>
      </c>
      <c r="B266" s="800" t="s">
        <v>26515</v>
      </c>
      <c r="C266" s="800" t="s">
        <v>26237</v>
      </c>
      <c r="D266" s="803">
        <v>6241.49</v>
      </c>
      <c r="E266" s="800" t="s">
        <v>43039</v>
      </c>
    </row>
    <row r="267" spans="1:5" ht="13.5" x14ac:dyDescent="0.25">
      <c r="A267" s="800">
        <v>93582</v>
      </c>
      <c r="B267" s="800" t="s">
        <v>26517</v>
      </c>
      <c r="C267" s="800" t="s">
        <v>26496</v>
      </c>
      <c r="D267" s="802">
        <v>183.02</v>
      </c>
      <c r="E267" s="800" t="s">
        <v>43039</v>
      </c>
    </row>
    <row r="268" spans="1:5" ht="13.5" x14ac:dyDescent="0.25">
      <c r="A268" s="800">
        <v>93583</v>
      </c>
      <c r="B268" s="800" t="s">
        <v>26519</v>
      </c>
      <c r="C268" s="800" t="s">
        <v>26496</v>
      </c>
      <c r="D268" s="802">
        <v>303.32</v>
      </c>
      <c r="E268" s="800" t="s">
        <v>43039</v>
      </c>
    </row>
    <row r="269" spans="1:5" ht="13.5" x14ac:dyDescent="0.25">
      <c r="A269" s="800">
        <v>93584</v>
      </c>
      <c r="B269" s="800" t="s">
        <v>26521</v>
      </c>
      <c r="C269" s="800" t="s">
        <v>26496</v>
      </c>
      <c r="D269" s="802">
        <v>577.32000000000005</v>
      </c>
      <c r="E269" s="800" t="s">
        <v>43039</v>
      </c>
    </row>
    <row r="270" spans="1:5" ht="13.5" x14ac:dyDescent="0.25">
      <c r="A270" s="800">
        <v>93585</v>
      </c>
      <c r="B270" s="800" t="s">
        <v>26523</v>
      </c>
      <c r="C270" s="800" t="s">
        <v>26496</v>
      </c>
      <c r="D270" s="802">
        <v>808.86</v>
      </c>
      <c r="E270" s="800" t="s">
        <v>43039</v>
      </c>
    </row>
    <row r="271" spans="1:5" ht="13.5" x14ac:dyDescent="0.25">
      <c r="A271" s="800">
        <v>98441</v>
      </c>
      <c r="B271" s="800" t="s">
        <v>26525</v>
      </c>
      <c r="C271" s="800" t="s">
        <v>26496</v>
      </c>
      <c r="D271" s="802">
        <v>92.27</v>
      </c>
      <c r="E271" s="800" t="s">
        <v>43039</v>
      </c>
    </row>
    <row r="272" spans="1:5" ht="13.5" x14ac:dyDescent="0.25">
      <c r="A272" s="800">
        <v>98442</v>
      </c>
      <c r="B272" s="800" t="s">
        <v>26526</v>
      </c>
      <c r="C272" s="800" t="s">
        <v>26496</v>
      </c>
      <c r="D272" s="802">
        <v>95.01</v>
      </c>
      <c r="E272" s="800" t="s">
        <v>43039</v>
      </c>
    </row>
    <row r="273" spans="1:5" ht="13.5" x14ac:dyDescent="0.25">
      <c r="A273" s="800">
        <v>98443</v>
      </c>
      <c r="B273" s="800" t="s">
        <v>26528</v>
      </c>
      <c r="C273" s="800" t="s">
        <v>26496</v>
      </c>
      <c r="D273" s="802">
        <v>79.12</v>
      </c>
      <c r="E273" s="800" t="s">
        <v>43039</v>
      </c>
    </row>
    <row r="274" spans="1:5" ht="13.5" x14ac:dyDescent="0.25">
      <c r="A274" s="800">
        <v>98444</v>
      </c>
      <c r="B274" s="800" t="s">
        <v>26530</v>
      </c>
      <c r="C274" s="800" t="s">
        <v>26496</v>
      </c>
      <c r="D274" s="802">
        <v>81.08</v>
      </c>
      <c r="E274" s="800" t="s">
        <v>43039</v>
      </c>
    </row>
    <row r="275" spans="1:5" ht="13.5" x14ac:dyDescent="0.25">
      <c r="A275" s="800">
        <v>98445</v>
      </c>
      <c r="B275" s="800" t="s">
        <v>26532</v>
      </c>
      <c r="C275" s="800" t="s">
        <v>26496</v>
      </c>
      <c r="D275" s="802">
        <v>111.44</v>
      </c>
      <c r="E275" s="800" t="s">
        <v>43039</v>
      </c>
    </row>
    <row r="276" spans="1:5" ht="13.5" x14ac:dyDescent="0.25">
      <c r="A276" s="800">
        <v>98446</v>
      </c>
      <c r="B276" s="800" t="s">
        <v>26534</v>
      </c>
      <c r="C276" s="800" t="s">
        <v>26496</v>
      </c>
      <c r="D276" s="802">
        <v>145.15</v>
      </c>
      <c r="E276" s="800" t="s">
        <v>43039</v>
      </c>
    </row>
    <row r="277" spans="1:5" ht="13.5" x14ac:dyDescent="0.25">
      <c r="A277" s="800">
        <v>98447</v>
      </c>
      <c r="B277" s="800" t="s">
        <v>26536</v>
      </c>
      <c r="C277" s="800" t="s">
        <v>26496</v>
      </c>
      <c r="D277" s="802">
        <v>93.3</v>
      </c>
      <c r="E277" s="800" t="s">
        <v>43039</v>
      </c>
    </row>
    <row r="278" spans="1:5" ht="13.5" x14ac:dyDescent="0.25">
      <c r="A278" s="800">
        <v>98448</v>
      </c>
      <c r="B278" s="800" t="s">
        <v>26538</v>
      </c>
      <c r="C278" s="800" t="s">
        <v>26496</v>
      </c>
      <c r="D278" s="802">
        <v>119.1</v>
      </c>
      <c r="E278" s="800" t="s">
        <v>43039</v>
      </c>
    </row>
    <row r="279" spans="1:5" ht="13.5" x14ac:dyDescent="0.25">
      <c r="A279" s="800">
        <v>98449</v>
      </c>
      <c r="B279" s="800" t="s">
        <v>26540</v>
      </c>
      <c r="C279" s="800" t="s">
        <v>26496</v>
      </c>
      <c r="D279" s="802">
        <v>112.81</v>
      </c>
      <c r="E279" s="800" t="s">
        <v>43039</v>
      </c>
    </row>
    <row r="280" spans="1:5" ht="13.5" x14ac:dyDescent="0.25">
      <c r="A280" s="800">
        <v>98450</v>
      </c>
      <c r="B280" s="800" t="s">
        <v>26542</v>
      </c>
      <c r="C280" s="800" t="s">
        <v>26496</v>
      </c>
      <c r="D280" s="802">
        <v>116.8</v>
      </c>
      <c r="E280" s="800" t="s">
        <v>43039</v>
      </c>
    </row>
    <row r="281" spans="1:5" ht="13.5" x14ac:dyDescent="0.25">
      <c r="A281" s="800">
        <v>98451</v>
      </c>
      <c r="B281" s="800" t="s">
        <v>26544</v>
      </c>
      <c r="C281" s="800" t="s">
        <v>26496</v>
      </c>
      <c r="D281" s="802">
        <v>97.29</v>
      </c>
      <c r="E281" s="800" t="s">
        <v>43039</v>
      </c>
    </row>
    <row r="282" spans="1:5" ht="13.5" x14ac:dyDescent="0.25">
      <c r="A282" s="800">
        <v>98452</v>
      </c>
      <c r="B282" s="800" t="s">
        <v>26546</v>
      </c>
      <c r="C282" s="800" t="s">
        <v>26496</v>
      </c>
      <c r="D282" s="802">
        <v>99.71</v>
      </c>
      <c r="E282" s="800" t="s">
        <v>43039</v>
      </c>
    </row>
    <row r="283" spans="1:5" ht="13.5" x14ac:dyDescent="0.25">
      <c r="A283" s="800">
        <v>98453</v>
      </c>
      <c r="B283" s="800" t="s">
        <v>26548</v>
      </c>
      <c r="C283" s="800" t="s">
        <v>26496</v>
      </c>
      <c r="D283" s="802">
        <v>136.69999999999999</v>
      </c>
      <c r="E283" s="800" t="s">
        <v>43039</v>
      </c>
    </row>
    <row r="284" spans="1:5" ht="13.5" x14ac:dyDescent="0.25">
      <c r="A284" s="800">
        <v>98454</v>
      </c>
      <c r="B284" s="800" t="s">
        <v>26550</v>
      </c>
      <c r="C284" s="800" t="s">
        <v>26496</v>
      </c>
      <c r="D284" s="802">
        <v>181.86</v>
      </c>
      <c r="E284" s="800" t="s">
        <v>43039</v>
      </c>
    </row>
    <row r="285" spans="1:5" ht="13.5" x14ac:dyDescent="0.25">
      <c r="A285" s="800">
        <v>98455</v>
      </c>
      <c r="B285" s="800" t="s">
        <v>26552</v>
      </c>
      <c r="C285" s="800" t="s">
        <v>26496</v>
      </c>
      <c r="D285" s="802">
        <v>116.18</v>
      </c>
      <c r="E285" s="800" t="s">
        <v>43039</v>
      </c>
    </row>
    <row r="286" spans="1:5" ht="13.5" x14ac:dyDescent="0.25">
      <c r="A286" s="800">
        <v>98456</v>
      </c>
      <c r="B286" s="800" t="s">
        <v>26554</v>
      </c>
      <c r="C286" s="800" t="s">
        <v>26496</v>
      </c>
      <c r="D286" s="802">
        <v>152.66</v>
      </c>
      <c r="E286" s="800" t="s">
        <v>43039</v>
      </c>
    </row>
    <row r="287" spans="1:5" ht="13.5" x14ac:dyDescent="0.25">
      <c r="A287" s="800">
        <v>98458</v>
      </c>
      <c r="B287" s="800" t="s">
        <v>26556</v>
      </c>
      <c r="C287" s="800" t="s">
        <v>26496</v>
      </c>
      <c r="D287" s="802">
        <v>87.61</v>
      </c>
      <c r="E287" s="800" t="s">
        <v>43039</v>
      </c>
    </row>
    <row r="288" spans="1:5" ht="13.5" x14ac:dyDescent="0.25">
      <c r="A288" s="800">
        <v>98459</v>
      </c>
      <c r="B288" s="800" t="s">
        <v>26558</v>
      </c>
      <c r="C288" s="800" t="s">
        <v>26496</v>
      </c>
      <c r="D288" s="802">
        <v>70.63</v>
      </c>
      <c r="E288" s="800" t="s">
        <v>43039</v>
      </c>
    </row>
    <row r="289" spans="1:5" ht="13.5" x14ac:dyDescent="0.25">
      <c r="A289" s="800">
        <v>98460</v>
      </c>
      <c r="B289" s="800" t="s">
        <v>26560</v>
      </c>
      <c r="C289" s="800" t="s">
        <v>26496</v>
      </c>
      <c r="D289" s="802">
        <v>81.94</v>
      </c>
      <c r="E289" s="800" t="s">
        <v>43039</v>
      </c>
    </row>
    <row r="290" spans="1:5" ht="13.5" x14ac:dyDescent="0.25">
      <c r="A290" s="800">
        <v>98461</v>
      </c>
      <c r="B290" s="800" t="s">
        <v>26561</v>
      </c>
      <c r="C290" s="800" t="s">
        <v>26237</v>
      </c>
      <c r="D290" s="803">
        <v>3577.22</v>
      </c>
      <c r="E290" s="800" t="s">
        <v>43039</v>
      </c>
    </row>
    <row r="291" spans="1:5" ht="13.5" x14ac:dyDescent="0.25">
      <c r="A291" s="800">
        <v>98462</v>
      </c>
      <c r="B291" s="800" t="s">
        <v>26563</v>
      </c>
      <c r="C291" s="800" t="s">
        <v>26237</v>
      </c>
      <c r="D291" s="803">
        <v>5256.41</v>
      </c>
      <c r="E291" s="800" t="s">
        <v>43039</v>
      </c>
    </row>
    <row r="292" spans="1:5" ht="13.5" x14ac:dyDescent="0.25">
      <c r="A292" s="800" t="s">
        <v>1839</v>
      </c>
      <c r="B292" s="800" t="s">
        <v>26565</v>
      </c>
      <c r="C292" s="800" t="s">
        <v>26496</v>
      </c>
      <c r="D292" s="802">
        <v>275.05</v>
      </c>
      <c r="E292" s="800" t="s">
        <v>43039</v>
      </c>
    </row>
    <row r="293" spans="1:5" ht="13.5" x14ac:dyDescent="0.25">
      <c r="A293" s="800">
        <v>5631</v>
      </c>
      <c r="B293" s="800" t="s">
        <v>26567</v>
      </c>
      <c r="C293" s="800" t="s">
        <v>26568</v>
      </c>
      <c r="D293" s="802">
        <v>122.44</v>
      </c>
      <c r="E293" s="800" t="s">
        <v>43039</v>
      </c>
    </row>
    <row r="294" spans="1:5" ht="13.5" x14ac:dyDescent="0.25">
      <c r="A294" s="800">
        <v>5678</v>
      </c>
      <c r="B294" s="800" t="s">
        <v>26570</v>
      </c>
      <c r="C294" s="800" t="s">
        <v>26568</v>
      </c>
      <c r="D294" s="802">
        <v>92.9</v>
      </c>
      <c r="E294" s="800" t="s">
        <v>43039</v>
      </c>
    </row>
    <row r="295" spans="1:5" ht="13.5" x14ac:dyDescent="0.25">
      <c r="A295" s="800">
        <v>5680</v>
      </c>
      <c r="B295" s="800" t="s">
        <v>26572</v>
      </c>
      <c r="C295" s="800" t="s">
        <v>26568</v>
      </c>
      <c r="D295" s="802">
        <v>86.68</v>
      </c>
      <c r="E295" s="800" t="s">
        <v>43039</v>
      </c>
    </row>
    <row r="296" spans="1:5" ht="13.5" x14ac:dyDescent="0.25">
      <c r="A296" s="800">
        <v>5684</v>
      </c>
      <c r="B296" s="800" t="s">
        <v>26574</v>
      </c>
      <c r="C296" s="800" t="s">
        <v>26568</v>
      </c>
      <c r="D296" s="802">
        <v>92.38</v>
      </c>
      <c r="E296" s="800" t="s">
        <v>43039</v>
      </c>
    </row>
    <row r="297" spans="1:5" ht="13.5" x14ac:dyDescent="0.25">
      <c r="A297" s="800">
        <v>5689</v>
      </c>
      <c r="B297" s="800" t="s">
        <v>26575</v>
      </c>
      <c r="C297" s="800" t="s">
        <v>26568</v>
      </c>
      <c r="D297" s="802">
        <v>3.14</v>
      </c>
      <c r="E297" s="800" t="s">
        <v>43039</v>
      </c>
    </row>
    <row r="298" spans="1:5" ht="13.5" x14ac:dyDescent="0.25">
      <c r="A298" s="800">
        <v>5795</v>
      </c>
      <c r="B298" s="800" t="s">
        <v>26576</v>
      </c>
      <c r="C298" s="800" t="s">
        <v>26568</v>
      </c>
      <c r="D298" s="802">
        <v>16.600000000000001</v>
      </c>
      <c r="E298" s="800" t="s">
        <v>43039</v>
      </c>
    </row>
    <row r="299" spans="1:5" ht="13.5" x14ac:dyDescent="0.25">
      <c r="A299" s="800">
        <v>5811</v>
      </c>
      <c r="B299" s="800" t="s">
        <v>26578</v>
      </c>
      <c r="C299" s="800" t="s">
        <v>26568</v>
      </c>
      <c r="D299" s="802">
        <v>122.24</v>
      </c>
      <c r="E299" s="800" t="s">
        <v>43039</v>
      </c>
    </row>
    <row r="300" spans="1:5" ht="13.5" x14ac:dyDescent="0.25">
      <c r="A300" s="800">
        <v>5823</v>
      </c>
      <c r="B300" s="800" t="s">
        <v>26580</v>
      </c>
      <c r="C300" s="800" t="s">
        <v>26568</v>
      </c>
      <c r="D300" s="802">
        <v>174.69</v>
      </c>
      <c r="E300" s="800" t="s">
        <v>43039</v>
      </c>
    </row>
    <row r="301" spans="1:5" ht="13.5" x14ac:dyDescent="0.25">
      <c r="A301" s="800">
        <v>5824</v>
      </c>
      <c r="B301" s="800" t="s">
        <v>26582</v>
      </c>
      <c r="C301" s="800" t="s">
        <v>26568</v>
      </c>
      <c r="D301" s="802">
        <v>118.8</v>
      </c>
      <c r="E301" s="800" t="s">
        <v>43039</v>
      </c>
    </row>
    <row r="302" spans="1:5" ht="13.5" x14ac:dyDescent="0.25">
      <c r="A302" s="800">
        <v>5835</v>
      </c>
      <c r="B302" s="800" t="s">
        <v>26583</v>
      </c>
      <c r="C302" s="800" t="s">
        <v>26568</v>
      </c>
      <c r="D302" s="802">
        <v>261.54000000000002</v>
      </c>
      <c r="E302" s="800" t="s">
        <v>43039</v>
      </c>
    </row>
    <row r="303" spans="1:5" ht="13.5" x14ac:dyDescent="0.25">
      <c r="A303" s="800">
        <v>5839</v>
      </c>
      <c r="B303" s="800" t="s">
        <v>26585</v>
      </c>
      <c r="C303" s="800" t="s">
        <v>26568</v>
      </c>
      <c r="D303" s="802">
        <v>4.71</v>
      </c>
      <c r="E303" s="800" t="s">
        <v>43039</v>
      </c>
    </row>
    <row r="304" spans="1:5" ht="13.5" x14ac:dyDescent="0.25">
      <c r="A304" s="800">
        <v>5843</v>
      </c>
      <c r="B304" s="800" t="s">
        <v>26586</v>
      </c>
      <c r="C304" s="800" t="s">
        <v>26568</v>
      </c>
      <c r="D304" s="802">
        <v>155.83000000000001</v>
      </c>
      <c r="E304" s="800" t="s">
        <v>43039</v>
      </c>
    </row>
    <row r="305" spans="1:5" ht="13.5" x14ac:dyDescent="0.25">
      <c r="A305" s="800">
        <v>5847</v>
      </c>
      <c r="B305" s="800" t="s">
        <v>26588</v>
      </c>
      <c r="C305" s="800" t="s">
        <v>26568</v>
      </c>
      <c r="D305" s="802">
        <v>160.26</v>
      </c>
      <c r="E305" s="800" t="s">
        <v>43039</v>
      </c>
    </row>
    <row r="306" spans="1:5" ht="13.5" x14ac:dyDescent="0.25">
      <c r="A306" s="800">
        <v>5851</v>
      </c>
      <c r="B306" s="800" t="s">
        <v>26590</v>
      </c>
      <c r="C306" s="800" t="s">
        <v>26568</v>
      </c>
      <c r="D306" s="802">
        <v>152.94</v>
      </c>
      <c r="E306" s="800" t="s">
        <v>43039</v>
      </c>
    </row>
    <row r="307" spans="1:5" ht="13.5" x14ac:dyDescent="0.25">
      <c r="A307" s="800">
        <v>5855</v>
      </c>
      <c r="B307" s="800" t="s">
        <v>26592</v>
      </c>
      <c r="C307" s="800" t="s">
        <v>26568</v>
      </c>
      <c r="D307" s="802">
        <v>382.76</v>
      </c>
      <c r="E307" s="800" t="s">
        <v>43039</v>
      </c>
    </row>
    <row r="308" spans="1:5" ht="13.5" x14ac:dyDescent="0.25">
      <c r="A308" s="800">
        <v>5863</v>
      </c>
      <c r="B308" s="800" t="s">
        <v>26594</v>
      </c>
      <c r="C308" s="800" t="s">
        <v>26568</v>
      </c>
      <c r="D308" s="802">
        <v>11.09</v>
      </c>
      <c r="E308" s="800" t="s">
        <v>43039</v>
      </c>
    </row>
    <row r="309" spans="1:5" ht="13.5" x14ac:dyDescent="0.25">
      <c r="A309" s="800">
        <v>5867</v>
      </c>
      <c r="B309" s="800" t="s">
        <v>26595</v>
      </c>
      <c r="C309" s="800" t="s">
        <v>26568</v>
      </c>
      <c r="D309" s="802">
        <v>90.99</v>
      </c>
      <c r="E309" s="800" t="s">
        <v>43039</v>
      </c>
    </row>
    <row r="310" spans="1:5" ht="13.5" x14ac:dyDescent="0.25">
      <c r="A310" s="800">
        <v>5875</v>
      </c>
      <c r="B310" s="800" t="s">
        <v>26597</v>
      </c>
      <c r="C310" s="800" t="s">
        <v>26568</v>
      </c>
      <c r="D310" s="802">
        <v>86.67</v>
      </c>
      <c r="E310" s="800" t="s">
        <v>43039</v>
      </c>
    </row>
    <row r="311" spans="1:5" ht="13.5" x14ac:dyDescent="0.25">
      <c r="A311" s="800">
        <v>5879</v>
      </c>
      <c r="B311" s="800" t="s">
        <v>26598</v>
      </c>
      <c r="C311" s="800" t="s">
        <v>26568</v>
      </c>
      <c r="D311" s="802">
        <v>77.83</v>
      </c>
      <c r="E311" s="800" t="s">
        <v>43039</v>
      </c>
    </row>
    <row r="312" spans="1:5" ht="13.5" x14ac:dyDescent="0.25">
      <c r="A312" s="800">
        <v>5882</v>
      </c>
      <c r="B312" s="800" t="s">
        <v>26600</v>
      </c>
      <c r="C312" s="800" t="s">
        <v>26568</v>
      </c>
      <c r="D312" s="802">
        <v>77.77</v>
      </c>
      <c r="E312" s="800" t="s">
        <v>43039</v>
      </c>
    </row>
    <row r="313" spans="1:5" ht="13.5" x14ac:dyDescent="0.25">
      <c r="A313" s="800">
        <v>5890</v>
      </c>
      <c r="B313" s="800" t="s">
        <v>26602</v>
      </c>
      <c r="C313" s="800" t="s">
        <v>26568</v>
      </c>
      <c r="D313" s="802">
        <v>120.38</v>
      </c>
      <c r="E313" s="800" t="s">
        <v>43039</v>
      </c>
    </row>
    <row r="314" spans="1:5" ht="13.5" x14ac:dyDescent="0.25">
      <c r="A314" s="800">
        <v>5894</v>
      </c>
      <c r="B314" s="800" t="s">
        <v>26604</v>
      </c>
      <c r="C314" s="800" t="s">
        <v>26568</v>
      </c>
      <c r="D314" s="802">
        <v>117.59</v>
      </c>
      <c r="E314" s="800" t="s">
        <v>43039</v>
      </c>
    </row>
    <row r="315" spans="1:5" ht="13.5" x14ac:dyDescent="0.25">
      <c r="A315" s="800">
        <v>5901</v>
      </c>
      <c r="B315" s="800" t="s">
        <v>26606</v>
      </c>
      <c r="C315" s="800" t="s">
        <v>26568</v>
      </c>
      <c r="D315" s="802">
        <v>180.81</v>
      </c>
      <c r="E315" s="800" t="s">
        <v>43039</v>
      </c>
    </row>
    <row r="316" spans="1:5" ht="13.5" x14ac:dyDescent="0.25">
      <c r="A316" s="800">
        <v>5909</v>
      </c>
      <c r="B316" s="800" t="s">
        <v>26608</v>
      </c>
      <c r="C316" s="800" t="s">
        <v>26568</v>
      </c>
      <c r="D316" s="802">
        <v>23.97</v>
      </c>
      <c r="E316" s="800" t="s">
        <v>43039</v>
      </c>
    </row>
    <row r="317" spans="1:5" ht="13.5" x14ac:dyDescent="0.25">
      <c r="A317" s="800">
        <v>5921</v>
      </c>
      <c r="B317" s="800" t="s">
        <v>26610</v>
      </c>
      <c r="C317" s="800" t="s">
        <v>26568</v>
      </c>
      <c r="D317" s="802">
        <v>2.4500000000000002</v>
      </c>
      <c r="E317" s="800" t="s">
        <v>43039</v>
      </c>
    </row>
    <row r="318" spans="1:5" ht="13.5" x14ac:dyDescent="0.25">
      <c r="A318" s="800">
        <v>5928</v>
      </c>
      <c r="B318" s="800" t="s">
        <v>26611</v>
      </c>
      <c r="C318" s="800" t="s">
        <v>26568</v>
      </c>
      <c r="D318" s="802">
        <v>154.41</v>
      </c>
      <c r="E318" s="800" t="s">
        <v>43039</v>
      </c>
    </row>
    <row r="319" spans="1:5" ht="13.5" x14ac:dyDescent="0.25">
      <c r="A319" s="800">
        <v>5932</v>
      </c>
      <c r="B319" s="800" t="s">
        <v>26613</v>
      </c>
      <c r="C319" s="800" t="s">
        <v>26568</v>
      </c>
      <c r="D319" s="802">
        <v>142.26</v>
      </c>
      <c r="E319" s="800" t="s">
        <v>43039</v>
      </c>
    </row>
    <row r="320" spans="1:5" ht="13.5" x14ac:dyDescent="0.25">
      <c r="A320" s="800">
        <v>5940</v>
      </c>
      <c r="B320" s="800" t="s">
        <v>26615</v>
      </c>
      <c r="C320" s="800" t="s">
        <v>26568</v>
      </c>
      <c r="D320" s="802">
        <v>121.71</v>
      </c>
      <c r="E320" s="800" t="s">
        <v>43039</v>
      </c>
    </row>
    <row r="321" spans="1:5" ht="13.5" x14ac:dyDescent="0.25">
      <c r="A321" s="800">
        <v>5944</v>
      </c>
      <c r="B321" s="800" t="s">
        <v>26617</v>
      </c>
      <c r="C321" s="800" t="s">
        <v>26568</v>
      </c>
      <c r="D321" s="802">
        <v>134.32</v>
      </c>
      <c r="E321" s="800" t="s">
        <v>43039</v>
      </c>
    </row>
    <row r="322" spans="1:5" ht="13.5" x14ac:dyDescent="0.25">
      <c r="A322" s="800">
        <v>5953</v>
      </c>
      <c r="B322" s="800" t="s">
        <v>26619</v>
      </c>
      <c r="C322" s="800" t="s">
        <v>26568</v>
      </c>
      <c r="D322" s="802">
        <v>34.799999999999997</v>
      </c>
      <c r="E322" s="800" t="s">
        <v>43039</v>
      </c>
    </row>
    <row r="323" spans="1:5" ht="13.5" x14ac:dyDescent="0.25">
      <c r="A323" s="800">
        <v>6259</v>
      </c>
      <c r="B323" s="800" t="s">
        <v>26620</v>
      </c>
      <c r="C323" s="800" t="s">
        <v>26568</v>
      </c>
      <c r="D323" s="802">
        <v>150.88999999999999</v>
      </c>
      <c r="E323" s="800" t="s">
        <v>43039</v>
      </c>
    </row>
    <row r="324" spans="1:5" ht="13.5" x14ac:dyDescent="0.25">
      <c r="A324" s="800">
        <v>6879</v>
      </c>
      <c r="B324" s="800" t="s">
        <v>26622</v>
      </c>
      <c r="C324" s="800" t="s">
        <v>26568</v>
      </c>
      <c r="D324" s="802">
        <v>117.59</v>
      </c>
      <c r="E324" s="800" t="s">
        <v>43039</v>
      </c>
    </row>
    <row r="325" spans="1:5" ht="13.5" x14ac:dyDescent="0.25">
      <c r="A325" s="800">
        <v>7030</v>
      </c>
      <c r="B325" s="800" t="s">
        <v>26624</v>
      </c>
      <c r="C325" s="800" t="s">
        <v>26568</v>
      </c>
      <c r="D325" s="802">
        <v>141.04</v>
      </c>
      <c r="E325" s="800" t="s">
        <v>43039</v>
      </c>
    </row>
    <row r="326" spans="1:5" ht="13.5" x14ac:dyDescent="0.25">
      <c r="A326" s="800">
        <v>7042</v>
      </c>
      <c r="B326" s="800" t="s">
        <v>26626</v>
      </c>
      <c r="C326" s="800" t="s">
        <v>26568</v>
      </c>
      <c r="D326" s="802">
        <v>8.14</v>
      </c>
      <c r="E326" s="800" t="s">
        <v>43039</v>
      </c>
    </row>
    <row r="327" spans="1:5" ht="13.5" x14ac:dyDescent="0.25">
      <c r="A327" s="800">
        <v>7049</v>
      </c>
      <c r="B327" s="800" t="s">
        <v>26627</v>
      </c>
      <c r="C327" s="800" t="s">
        <v>26568</v>
      </c>
      <c r="D327" s="802">
        <v>126.5</v>
      </c>
      <c r="E327" s="800" t="s">
        <v>43039</v>
      </c>
    </row>
    <row r="328" spans="1:5" ht="13.5" x14ac:dyDescent="0.25">
      <c r="A328" s="800">
        <v>67826</v>
      </c>
      <c r="B328" s="800" t="s">
        <v>26629</v>
      </c>
      <c r="C328" s="800" t="s">
        <v>26568</v>
      </c>
      <c r="D328" s="802">
        <v>108.17</v>
      </c>
      <c r="E328" s="800" t="s">
        <v>43039</v>
      </c>
    </row>
    <row r="329" spans="1:5" ht="13.5" x14ac:dyDescent="0.25">
      <c r="A329" s="800">
        <v>73417</v>
      </c>
      <c r="B329" s="800" t="s">
        <v>26631</v>
      </c>
      <c r="C329" s="800" t="s">
        <v>26568</v>
      </c>
      <c r="D329" s="802">
        <v>118.34</v>
      </c>
      <c r="E329" s="800" t="s">
        <v>43039</v>
      </c>
    </row>
    <row r="330" spans="1:5" ht="13.5" x14ac:dyDescent="0.25">
      <c r="A330" s="800">
        <v>73436</v>
      </c>
      <c r="B330" s="800" t="s">
        <v>26633</v>
      </c>
      <c r="C330" s="800" t="s">
        <v>26568</v>
      </c>
      <c r="D330" s="802">
        <v>134.22</v>
      </c>
      <c r="E330" s="800" t="s">
        <v>43039</v>
      </c>
    </row>
    <row r="331" spans="1:5" ht="13.5" x14ac:dyDescent="0.25">
      <c r="A331" s="800">
        <v>73467</v>
      </c>
      <c r="B331" s="800" t="s">
        <v>26635</v>
      </c>
      <c r="C331" s="800" t="s">
        <v>26568</v>
      </c>
      <c r="D331" s="802">
        <v>101.82</v>
      </c>
      <c r="E331" s="800" t="s">
        <v>43039</v>
      </c>
    </row>
    <row r="332" spans="1:5" ht="13.5" x14ac:dyDescent="0.25">
      <c r="A332" s="800">
        <v>73536</v>
      </c>
      <c r="B332" s="800" t="s">
        <v>26636</v>
      </c>
      <c r="C332" s="800" t="s">
        <v>26568</v>
      </c>
      <c r="D332" s="802">
        <v>6.89</v>
      </c>
      <c r="E332" s="800" t="s">
        <v>43039</v>
      </c>
    </row>
    <row r="333" spans="1:5" ht="13.5" x14ac:dyDescent="0.25">
      <c r="A333" s="800">
        <v>83362</v>
      </c>
      <c r="B333" s="800" t="s">
        <v>26637</v>
      </c>
      <c r="C333" s="800" t="s">
        <v>26568</v>
      </c>
      <c r="D333" s="802">
        <v>183.53</v>
      </c>
      <c r="E333" s="800" t="s">
        <v>43039</v>
      </c>
    </row>
    <row r="334" spans="1:5" ht="13.5" x14ac:dyDescent="0.25">
      <c r="A334" s="800">
        <v>83765</v>
      </c>
      <c r="B334" s="800" t="s">
        <v>26639</v>
      </c>
      <c r="C334" s="800" t="s">
        <v>26568</v>
      </c>
      <c r="D334" s="802">
        <v>76.98</v>
      </c>
      <c r="E334" s="800" t="s">
        <v>43039</v>
      </c>
    </row>
    <row r="335" spans="1:5" ht="13.5" x14ac:dyDescent="0.25">
      <c r="A335" s="800">
        <v>87445</v>
      </c>
      <c r="B335" s="800" t="s">
        <v>26641</v>
      </c>
      <c r="C335" s="800" t="s">
        <v>26568</v>
      </c>
      <c r="D335" s="802">
        <v>3.17</v>
      </c>
      <c r="E335" s="800" t="s">
        <v>43039</v>
      </c>
    </row>
    <row r="336" spans="1:5" ht="13.5" x14ac:dyDescent="0.25">
      <c r="A336" s="800">
        <v>88386</v>
      </c>
      <c r="B336" s="800" t="s">
        <v>26642</v>
      </c>
      <c r="C336" s="800" t="s">
        <v>26568</v>
      </c>
      <c r="D336" s="802">
        <v>3.48</v>
      </c>
      <c r="E336" s="800" t="s">
        <v>43039</v>
      </c>
    </row>
    <row r="337" spans="1:5" ht="13.5" x14ac:dyDescent="0.25">
      <c r="A337" s="800">
        <v>88393</v>
      </c>
      <c r="B337" s="800" t="s">
        <v>26643</v>
      </c>
      <c r="C337" s="800" t="s">
        <v>26568</v>
      </c>
      <c r="D337" s="802">
        <v>4.83</v>
      </c>
      <c r="E337" s="800" t="s">
        <v>43039</v>
      </c>
    </row>
    <row r="338" spans="1:5" ht="13.5" x14ac:dyDescent="0.25">
      <c r="A338" s="800">
        <v>88399</v>
      </c>
      <c r="B338" s="800" t="s">
        <v>26644</v>
      </c>
      <c r="C338" s="800" t="s">
        <v>26568</v>
      </c>
      <c r="D338" s="802">
        <v>2.5</v>
      </c>
      <c r="E338" s="800" t="s">
        <v>43039</v>
      </c>
    </row>
    <row r="339" spans="1:5" ht="13.5" x14ac:dyDescent="0.25">
      <c r="A339" s="800">
        <v>88418</v>
      </c>
      <c r="B339" s="800" t="s">
        <v>26646</v>
      </c>
      <c r="C339" s="800" t="s">
        <v>26568</v>
      </c>
      <c r="D339" s="802">
        <v>10.52</v>
      </c>
      <c r="E339" s="800" t="s">
        <v>43039</v>
      </c>
    </row>
    <row r="340" spans="1:5" ht="13.5" x14ac:dyDescent="0.25">
      <c r="A340" s="800">
        <v>88433</v>
      </c>
      <c r="B340" s="800" t="s">
        <v>26647</v>
      </c>
      <c r="C340" s="800" t="s">
        <v>26568</v>
      </c>
      <c r="D340" s="802">
        <v>12.82</v>
      </c>
      <c r="E340" s="800" t="s">
        <v>43039</v>
      </c>
    </row>
    <row r="341" spans="1:5" ht="13.5" x14ac:dyDescent="0.25">
      <c r="A341" s="800">
        <v>88830</v>
      </c>
      <c r="B341" s="800" t="s">
        <v>26648</v>
      </c>
      <c r="C341" s="800" t="s">
        <v>26568</v>
      </c>
      <c r="D341" s="802">
        <v>1.29</v>
      </c>
      <c r="E341" s="800" t="s">
        <v>43039</v>
      </c>
    </row>
    <row r="342" spans="1:5" ht="13.5" x14ac:dyDescent="0.25">
      <c r="A342" s="800">
        <v>88843</v>
      </c>
      <c r="B342" s="800" t="s">
        <v>26649</v>
      </c>
      <c r="C342" s="800" t="s">
        <v>26568</v>
      </c>
      <c r="D342" s="802">
        <v>130.24</v>
      </c>
      <c r="E342" s="800" t="s">
        <v>43039</v>
      </c>
    </row>
    <row r="343" spans="1:5" ht="13.5" x14ac:dyDescent="0.25">
      <c r="A343" s="800">
        <v>88907</v>
      </c>
      <c r="B343" s="800" t="s">
        <v>26651</v>
      </c>
      <c r="C343" s="800" t="s">
        <v>26568</v>
      </c>
      <c r="D343" s="802">
        <v>144.55000000000001</v>
      </c>
      <c r="E343" s="800" t="s">
        <v>43039</v>
      </c>
    </row>
    <row r="344" spans="1:5" ht="13.5" x14ac:dyDescent="0.25">
      <c r="A344" s="800">
        <v>89021</v>
      </c>
      <c r="B344" s="800" t="s">
        <v>26653</v>
      </c>
      <c r="C344" s="800" t="s">
        <v>26568</v>
      </c>
      <c r="D344" s="802">
        <v>1.8</v>
      </c>
      <c r="E344" s="800" t="s">
        <v>43039</v>
      </c>
    </row>
    <row r="345" spans="1:5" ht="13.5" x14ac:dyDescent="0.25">
      <c r="A345" s="800">
        <v>89028</v>
      </c>
      <c r="B345" s="800" t="s">
        <v>26654</v>
      </c>
      <c r="C345" s="800" t="s">
        <v>26568</v>
      </c>
      <c r="D345" s="802">
        <v>130.41</v>
      </c>
      <c r="E345" s="800" t="s">
        <v>43039</v>
      </c>
    </row>
    <row r="346" spans="1:5" ht="13.5" x14ac:dyDescent="0.25">
      <c r="A346" s="800">
        <v>89032</v>
      </c>
      <c r="B346" s="800" t="s">
        <v>26656</v>
      </c>
      <c r="C346" s="800" t="s">
        <v>26568</v>
      </c>
      <c r="D346" s="802">
        <v>118.1</v>
      </c>
      <c r="E346" s="800" t="s">
        <v>43039</v>
      </c>
    </row>
    <row r="347" spans="1:5" ht="13.5" x14ac:dyDescent="0.25">
      <c r="A347" s="800">
        <v>89035</v>
      </c>
      <c r="B347" s="800" t="s">
        <v>26658</v>
      </c>
      <c r="C347" s="800" t="s">
        <v>26568</v>
      </c>
      <c r="D347" s="802">
        <v>117.67</v>
      </c>
      <c r="E347" s="800" t="s">
        <v>43039</v>
      </c>
    </row>
    <row r="348" spans="1:5" ht="13.5" x14ac:dyDescent="0.25">
      <c r="A348" s="800">
        <v>89225</v>
      </c>
      <c r="B348" s="800" t="s">
        <v>26660</v>
      </c>
      <c r="C348" s="800" t="s">
        <v>26568</v>
      </c>
      <c r="D348" s="802">
        <v>3.44</v>
      </c>
      <c r="E348" s="800" t="s">
        <v>43039</v>
      </c>
    </row>
    <row r="349" spans="1:5" ht="13.5" x14ac:dyDescent="0.25">
      <c r="A349" s="800">
        <v>89234</v>
      </c>
      <c r="B349" s="800" t="s">
        <v>26661</v>
      </c>
      <c r="C349" s="800" t="s">
        <v>26568</v>
      </c>
      <c r="D349" s="802">
        <v>395.42</v>
      </c>
      <c r="E349" s="800" t="s">
        <v>43039</v>
      </c>
    </row>
    <row r="350" spans="1:5" ht="13.5" x14ac:dyDescent="0.25">
      <c r="A350" s="800">
        <v>89242</v>
      </c>
      <c r="B350" s="800" t="s">
        <v>26663</v>
      </c>
      <c r="C350" s="800" t="s">
        <v>26568</v>
      </c>
      <c r="D350" s="802">
        <v>921.79</v>
      </c>
      <c r="E350" s="800" t="s">
        <v>43039</v>
      </c>
    </row>
    <row r="351" spans="1:5" ht="13.5" x14ac:dyDescent="0.25">
      <c r="A351" s="800">
        <v>89250</v>
      </c>
      <c r="B351" s="800" t="s">
        <v>26665</v>
      </c>
      <c r="C351" s="800" t="s">
        <v>26568</v>
      </c>
      <c r="D351" s="802">
        <v>799.77</v>
      </c>
      <c r="E351" s="800" t="s">
        <v>43039</v>
      </c>
    </row>
    <row r="352" spans="1:5" ht="13.5" x14ac:dyDescent="0.25">
      <c r="A352" s="800">
        <v>89257</v>
      </c>
      <c r="B352" s="800" t="s">
        <v>26667</v>
      </c>
      <c r="C352" s="800" t="s">
        <v>26568</v>
      </c>
      <c r="D352" s="802">
        <v>226.25</v>
      </c>
      <c r="E352" s="800" t="s">
        <v>43039</v>
      </c>
    </row>
    <row r="353" spans="1:5" ht="13.5" x14ac:dyDescent="0.25">
      <c r="A353" s="800">
        <v>89272</v>
      </c>
      <c r="B353" s="800" t="s">
        <v>26669</v>
      </c>
      <c r="C353" s="800" t="s">
        <v>26568</v>
      </c>
      <c r="D353" s="802">
        <v>130.56</v>
      </c>
      <c r="E353" s="800" t="s">
        <v>43039</v>
      </c>
    </row>
    <row r="354" spans="1:5" ht="13.5" x14ac:dyDescent="0.25">
      <c r="A354" s="800">
        <v>89278</v>
      </c>
      <c r="B354" s="800" t="s">
        <v>26670</v>
      </c>
      <c r="C354" s="800" t="s">
        <v>26568</v>
      </c>
      <c r="D354" s="802">
        <v>7.25</v>
      </c>
      <c r="E354" s="800" t="s">
        <v>43039</v>
      </c>
    </row>
    <row r="355" spans="1:5" ht="13.5" x14ac:dyDescent="0.25">
      <c r="A355" s="800">
        <v>89843</v>
      </c>
      <c r="B355" s="800" t="s">
        <v>26672</v>
      </c>
      <c r="C355" s="800" t="s">
        <v>26568</v>
      </c>
      <c r="D355" s="802">
        <v>142.31</v>
      </c>
      <c r="E355" s="800" t="s">
        <v>43039</v>
      </c>
    </row>
    <row r="356" spans="1:5" ht="13.5" x14ac:dyDescent="0.25">
      <c r="A356" s="800">
        <v>89876</v>
      </c>
      <c r="B356" s="800" t="s">
        <v>26674</v>
      </c>
      <c r="C356" s="800" t="s">
        <v>26568</v>
      </c>
      <c r="D356" s="802">
        <v>198.17</v>
      </c>
      <c r="E356" s="800" t="s">
        <v>43039</v>
      </c>
    </row>
    <row r="357" spans="1:5" ht="13.5" x14ac:dyDescent="0.25">
      <c r="A357" s="800">
        <v>89883</v>
      </c>
      <c r="B357" s="800" t="s">
        <v>26676</v>
      </c>
      <c r="C357" s="800" t="s">
        <v>26568</v>
      </c>
      <c r="D357" s="802">
        <v>217.51</v>
      </c>
      <c r="E357" s="800" t="s">
        <v>43039</v>
      </c>
    </row>
    <row r="358" spans="1:5" ht="13.5" x14ac:dyDescent="0.25">
      <c r="A358" s="800">
        <v>90586</v>
      </c>
      <c r="B358" s="800" t="s">
        <v>26677</v>
      </c>
      <c r="C358" s="800" t="s">
        <v>26568</v>
      </c>
      <c r="D358" s="802">
        <v>1.24</v>
      </c>
      <c r="E358" s="800" t="s">
        <v>43039</v>
      </c>
    </row>
    <row r="359" spans="1:5" ht="13.5" x14ac:dyDescent="0.25">
      <c r="A359" s="800">
        <v>90625</v>
      </c>
      <c r="B359" s="800" t="s">
        <v>26678</v>
      </c>
      <c r="C359" s="800" t="s">
        <v>26568</v>
      </c>
      <c r="D359" s="802">
        <v>4.97</v>
      </c>
      <c r="E359" s="800" t="s">
        <v>43039</v>
      </c>
    </row>
    <row r="360" spans="1:5" ht="13.5" x14ac:dyDescent="0.25">
      <c r="A360" s="800">
        <v>90631</v>
      </c>
      <c r="B360" s="800" t="s">
        <v>26679</v>
      </c>
      <c r="C360" s="800" t="s">
        <v>26568</v>
      </c>
      <c r="D360" s="802">
        <v>91.6</v>
      </c>
      <c r="E360" s="800" t="s">
        <v>43039</v>
      </c>
    </row>
    <row r="361" spans="1:5" ht="13.5" x14ac:dyDescent="0.25">
      <c r="A361" s="800">
        <v>90637</v>
      </c>
      <c r="B361" s="800" t="s">
        <v>26681</v>
      </c>
      <c r="C361" s="800" t="s">
        <v>26568</v>
      </c>
      <c r="D361" s="802">
        <v>9.9600000000000009</v>
      </c>
      <c r="E361" s="800" t="s">
        <v>43039</v>
      </c>
    </row>
    <row r="362" spans="1:5" ht="13.5" x14ac:dyDescent="0.25">
      <c r="A362" s="800">
        <v>90643</v>
      </c>
      <c r="B362" s="800" t="s">
        <v>26682</v>
      </c>
      <c r="C362" s="800" t="s">
        <v>26568</v>
      </c>
      <c r="D362" s="802">
        <v>13.85</v>
      </c>
      <c r="E362" s="800" t="s">
        <v>43039</v>
      </c>
    </row>
    <row r="363" spans="1:5" ht="13.5" x14ac:dyDescent="0.25">
      <c r="A363" s="800">
        <v>90650</v>
      </c>
      <c r="B363" s="800" t="s">
        <v>26683</v>
      </c>
      <c r="C363" s="800" t="s">
        <v>26568</v>
      </c>
      <c r="D363" s="802">
        <v>8.2200000000000006</v>
      </c>
      <c r="E363" s="800" t="s">
        <v>43039</v>
      </c>
    </row>
    <row r="364" spans="1:5" ht="13.5" x14ac:dyDescent="0.25">
      <c r="A364" s="800">
        <v>90656</v>
      </c>
      <c r="B364" s="800" t="s">
        <v>26684</v>
      </c>
      <c r="C364" s="800" t="s">
        <v>26568</v>
      </c>
      <c r="D364" s="802">
        <v>9.93</v>
      </c>
      <c r="E364" s="800" t="s">
        <v>43039</v>
      </c>
    </row>
    <row r="365" spans="1:5" ht="13.5" x14ac:dyDescent="0.25">
      <c r="A365" s="800">
        <v>90662</v>
      </c>
      <c r="B365" s="800" t="s">
        <v>26685</v>
      </c>
      <c r="C365" s="800" t="s">
        <v>26568</v>
      </c>
      <c r="D365" s="802">
        <v>10.31</v>
      </c>
      <c r="E365" s="800" t="s">
        <v>43039</v>
      </c>
    </row>
    <row r="366" spans="1:5" ht="13.5" x14ac:dyDescent="0.25">
      <c r="A366" s="800">
        <v>90668</v>
      </c>
      <c r="B366" s="800" t="s">
        <v>26686</v>
      </c>
      <c r="C366" s="800" t="s">
        <v>26568</v>
      </c>
      <c r="D366" s="802">
        <v>17.57</v>
      </c>
      <c r="E366" s="800" t="s">
        <v>43039</v>
      </c>
    </row>
    <row r="367" spans="1:5" ht="13.5" x14ac:dyDescent="0.25">
      <c r="A367" s="800">
        <v>90674</v>
      </c>
      <c r="B367" s="800" t="s">
        <v>26687</v>
      </c>
      <c r="C367" s="800" t="s">
        <v>26568</v>
      </c>
      <c r="D367" s="802">
        <v>361.97</v>
      </c>
      <c r="E367" s="800" t="s">
        <v>43039</v>
      </c>
    </row>
    <row r="368" spans="1:5" ht="13.5" x14ac:dyDescent="0.25">
      <c r="A368" s="800">
        <v>90680</v>
      </c>
      <c r="B368" s="800" t="s">
        <v>26689</v>
      </c>
      <c r="C368" s="800" t="s">
        <v>26568</v>
      </c>
      <c r="D368" s="802">
        <v>224.39</v>
      </c>
      <c r="E368" s="800" t="s">
        <v>43039</v>
      </c>
    </row>
    <row r="369" spans="1:5" ht="13.5" x14ac:dyDescent="0.25">
      <c r="A369" s="800">
        <v>90686</v>
      </c>
      <c r="B369" s="800" t="s">
        <v>26691</v>
      </c>
      <c r="C369" s="800" t="s">
        <v>26568</v>
      </c>
      <c r="D369" s="802">
        <v>105.52</v>
      </c>
      <c r="E369" s="800" t="s">
        <v>43039</v>
      </c>
    </row>
    <row r="370" spans="1:5" ht="13.5" x14ac:dyDescent="0.25">
      <c r="A370" s="800">
        <v>90692</v>
      </c>
      <c r="B370" s="800" t="s">
        <v>26693</v>
      </c>
      <c r="C370" s="800" t="s">
        <v>26568</v>
      </c>
      <c r="D370" s="802">
        <v>83.75</v>
      </c>
      <c r="E370" s="800" t="s">
        <v>43039</v>
      </c>
    </row>
    <row r="371" spans="1:5" ht="13.5" x14ac:dyDescent="0.25">
      <c r="A371" s="800">
        <v>90964</v>
      </c>
      <c r="B371" s="800" t="s">
        <v>26695</v>
      </c>
      <c r="C371" s="800" t="s">
        <v>26568</v>
      </c>
      <c r="D371" s="802">
        <v>16.7</v>
      </c>
      <c r="E371" s="800" t="s">
        <v>43039</v>
      </c>
    </row>
    <row r="372" spans="1:5" ht="13.5" x14ac:dyDescent="0.25">
      <c r="A372" s="800">
        <v>90972</v>
      </c>
      <c r="B372" s="800" t="s">
        <v>26696</v>
      </c>
      <c r="C372" s="800" t="s">
        <v>26568</v>
      </c>
      <c r="D372" s="802">
        <v>45.04</v>
      </c>
      <c r="E372" s="800" t="s">
        <v>43039</v>
      </c>
    </row>
    <row r="373" spans="1:5" ht="13.5" x14ac:dyDescent="0.25">
      <c r="A373" s="800">
        <v>90979</v>
      </c>
      <c r="B373" s="800" t="s">
        <v>26697</v>
      </c>
      <c r="C373" s="800" t="s">
        <v>26568</v>
      </c>
      <c r="D373" s="802">
        <v>116.44</v>
      </c>
      <c r="E373" s="800" t="s">
        <v>43039</v>
      </c>
    </row>
    <row r="374" spans="1:5" ht="13.5" x14ac:dyDescent="0.25">
      <c r="A374" s="800">
        <v>90991</v>
      </c>
      <c r="B374" s="800" t="s">
        <v>26699</v>
      </c>
      <c r="C374" s="800" t="s">
        <v>26568</v>
      </c>
      <c r="D374" s="802">
        <v>119.49</v>
      </c>
      <c r="E374" s="800" t="s">
        <v>43039</v>
      </c>
    </row>
    <row r="375" spans="1:5" ht="13.5" x14ac:dyDescent="0.25">
      <c r="A375" s="800">
        <v>90999</v>
      </c>
      <c r="B375" s="800" t="s">
        <v>26701</v>
      </c>
      <c r="C375" s="800" t="s">
        <v>26568</v>
      </c>
      <c r="D375" s="802">
        <v>59.88</v>
      </c>
      <c r="E375" s="800" t="s">
        <v>43039</v>
      </c>
    </row>
    <row r="376" spans="1:5" ht="13.5" x14ac:dyDescent="0.25">
      <c r="A376" s="800">
        <v>91031</v>
      </c>
      <c r="B376" s="800" t="s">
        <v>26703</v>
      </c>
      <c r="C376" s="800" t="s">
        <v>26568</v>
      </c>
      <c r="D376" s="802">
        <v>145.22</v>
      </c>
      <c r="E376" s="800" t="s">
        <v>43039</v>
      </c>
    </row>
    <row r="377" spans="1:5" ht="13.5" x14ac:dyDescent="0.25">
      <c r="A377" s="800">
        <v>91277</v>
      </c>
      <c r="B377" s="800" t="s">
        <v>26705</v>
      </c>
      <c r="C377" s="800" t="s">
        <v>26568</v>
      </c>
      <c r="D377" s="802">
        <v>7.59</v>
      </c>
      <c r="E377" s="800" t="s">
        <v>43039</v>
      </c>
    </row>
    <row r="378" spans="1:5" ht="13.5" x14ac:dyDescent="0.25">
      <c r="A378" s="800">
        <v>91283</v>
      </c>
      <c r="B378" s="800" t="s">
        <v>26706</v>
      </c>
      <c r="C378" s="800" t="s">
        <v>26568</v>
      </c>
      <c r="D378" s="802">
        <v>17.309999999999999</v>
      </c>
      <c r="E378" s="800" t="s">
        <v>43039</v>
      </c>
    </row>
    <row r="379" spans="1:5" ht="13.5" x14ac:dyDescent="0.25">
      <c r="A379" s="800">
        <v>91386</v>
      </c>
      <c r="B379" s="800" t="s">
        <v>26707</v>
      </c>
      <c r="C379" s="800" t="s">
        <v>26568</v>
      </c>
      <c r="D379" s="802">
        <v>152</v>
      </c>
      <c r="E379" s="800" t="s">
        <v>43039</v>
      </c>
    </row>
    <row r="380" spans="1:5" ht="13.5" x14ac:dyDescent="0.25">
      <c r="A380" s="800">
        <v>91533</v>
      </c>
      <c r="B380" s="800" t="s">
        <v>26708</v>
      </c>
      <c r="C380" s="800" t="s">
        <v>26568</v>
      </c>
      <c r="D380" s="802">
        <v>31.44</v>
      </c>
      <c r="E380" s="800" t="s">
        <v>43039</v>
      </c>
    </row>
    <row r="381" spans="1:5" ht="13.5" x14ac:dyDescent="0.25">
      <c r="A381" s="800">
        <v>91634</v>
      </c>
      <c r="B381" s="800" t="s">
        <v>26710</v>
      </c>
      <c r="C381" s="800" t="s">
        <v>26568</v>
      </c>
      <c r="D381" s="802">
        <v>137.05000000000001</v>
      </c>
      <c r="E381" s="800" t="s">
        <v>43039</v>
      </c>
    </row>
    <row r="382" spans="1:5" ht="13.5" x14ac:dyDescent="0.25">
      <c r="A382" s="800">
        <v>91645</v>
      </c>
      <c r="B382" s="800" t="s">
        <v>26712</v>
      </c>
      <c r="C382" s="800" t="s">
        <v>26568</v>
      </c>
      <c r="D382" s="802">
        <v>293.86</v>
      </c>
      <c r="E382" s="800" t="s">
        <v>43039</v>
      </c>
    </row>
    <row r="383" spans="1:5" ht="13.5" x14ac:dyDescent="0.25">
      <c r="A383" s="800">
        <v>91692</v>
      </c>
      <c r="B383" s="800" t="s">
        <v>26713</v>
      </c>
      <c r="C383" s="800" t="s">
        <v>26568</v>
      </c>
      <c r="D383" s="802">
        <v>27.6</v>
      </c>
      <c r="E383" s="800" t="s">
        <v>43039</v>
      </c>
    </row>
    <row r="384" spans="1:5" ht="13.5" x14ac:dyDescent="0.25">
      <c r="A384" s="800">
        <v>92043</v>
      </c>
      <c r="B384" s="800" t="s">
        <v>26715</v>
      </c>
      <c r="C384" s="800" t="s">
        <v>26568</v>
      </c>
      <c r="D384" s="802">
        <v>8</v>
      </c>
      <c r="E384" s="800" t="s">
        <v>43039</v>
      </c>
    </row>
    <row r="385" spans="1:5" ht="13.5" x14ac:dyDescent="0.25">
      <c r="A385" s="800">
        <v>92106</v>
      </c>
      <c r="B385" s="800" t="s">
        <v>26716</v>
      </c>
      <c r="C385" s="800" t="s">
        <v>26568</v>
      </c>
      <c r="D385" s="802">
        <v>186.29</v>
      </c>
      <c r="E385" s="800" t="s">
        <v>43039</v>
      </c>
    </row>
    <row r="386" spans="1:5" ht="13.5" x14ac:dyDescent="0.25">
      <c r="A386" s="800">
        <v>92112</v>
      </c>
      <c r="B386" s="800" t="s">
        <v>26718</v>
      </c>
      <c r="C386" s="800" t="s">
        <v>26568</v>
      </c>
      <c r="D386" s="802">
        <v>1.98</v>
      </c>
      <c r="E386" s="800" t="s">
        <v>43039</v>
      </c>
    </row>
    <row r="387" spans="1:5" ht="13.5" x14ac:dyDescent="0.25">
      <c r="A387" s="800">
        <v>92118</v>
      </c>
      <c r="B387" s="800" t="s">
        <v>26719</v>
      </c>
      <c r="C387" s="800" t="s">
        <v>26568</v>
      </c>
      <c r="D387" s="802">
        <v>0.14000000000000001</v>
      </c>
      <c r="E387" s="800" t="s">
        <v>43039</v>
      </c>
    </row>
    <row r="388" spans="1:5" ht="13.5" x14ac:dyDescent="0.25">
      <c r="A388" s="800">
        <v>92138</v>
      </c>
      <c r="B388" s="800" t="s">
        <v>26721</v>
      </c>
      <c r="C388" s="800" t="s">
        <v>26568</v>
      </c>
      <c r="D388" s="802">
        <v>64.95</v>
      </c>
      <c r="E388" s="800" t="s">
        <v>43039</v>
      </c>
    </row>
    <row r="389" spans="1:5" ht="13.5" x14ac:dyDescent="0.25">
      <c r="A389" s="800">
        <v>92145</v>
      </c>
      <c r="B389" s="800" t="s">
        <v>26723</v>
      </c>
      <c r="C389" s="800" t="s">
        <v>26568</v>
      </c>
      <c r="D389" s="802">
        <v>58.36</v>
      </c>
      <c r="E389" s="800" t="s">
        <v>43039</v>
      </c>
    </row>
    <row r="390" spans="1:5" ht="13.5" x14ac:dyDescent="0.25">
      <c r="A390" s="800">
        <v>92242</v>
      </c>
      <c r="B390" s="800" t="s">
        <v>26725</v>
      </c>
      <c r="C390" s="800" t="s">
        <v>26568</v>
      </c>
      <c r="D390" s="802">
        <v>256.93</v>
      </c>
      <c r="E390" s="800" t="s">
        <v>43039</v>
      </c>
    </row>
    <row r="391" spans="1:5" ht="13.5" x14ac:dyDescent="0.25">
      <c r="A391" s="800">
        <v>92716</v>
      </c>
      <c r="B391" s="800" t="s">
        <v>26727</v>
      </c>
      <c r="C391" s="800" t="s">
        <v>26568</v>
      </c>
      <c r="D391" s="802">
        <v>17.53</v>
      </c>
      <c r="E391" s="800" t="s">
        <v>43039</v>
      </c>
    </row>
    <row r="392" spans="1:5" ht="13.5" x14ac:dyDescent="0.25">
      <c r="A392" s="800">
        <v>92960</v>
      </c>
      <c r="B392" s="800" t="s">
        <v>26728</v>
      </c>
      <c r="C392" s="800" t="s">
        <v>26568</v>
      </c>
      <c r="D392" s="802">
        <v>16.829999999999998</v>
      </c>
      <c r="E392" s="800" t="s">
        <v>43039</v>
      </c>
    </row>
    <row r="393" spans="1:5" ht="13.5" x14ac:dyDescent="0.25">
      <c r="A393" s="800">
        <v>92966</v>
      </c>
      <c r="B393" s="800" t="s">
        <v>26729</v>
      </c>
      <c r="C393" s="800" t="s">
        <v>26568</v>
      </c>
      <c r="D393" s="802">
        <v>16.66</v>
      </c>
      <c r="E393" s="800" t="s">
        <v>43039</v>
      </c>
    </row>
    <row r="394" spans="1:5" ht="13.5" x14ac:dyDescent="0.25">
      <c r="A394" s="800">
        <v>93224</v>
      </c>
      <c r="B394" s="800" t="s">
        <v>26731</v>
      </c>
      <c r="C394" s="800" t="s">
        <v>26568</v>
      </c>
      <c r="D394" s="802">
        <v>530.41999999999996</v>
      </c>
      <c r="E394" s="800" t="s">
        <v>43039</v>
      </c>
    </row>
    <row r="395" spans="1:5" ht="13.5" x14ac:dyDescent="0.25">
      <c r="A395" s="800">
        <v>93233</v>
      </c>
      <c r="B395" s="800" t="s">
        <v>26733</v>
      </c>
      <c r="C395" s="800" t="s">
        <v>26568</v>
      </c>
      <c r="D395" s="802">
        <v>7.15</v>
      </c>
      <c r="E395" s="800" t="s">
        <v>43039</v>
      </c>
    </row>
    <row r="396" spans="1:5" ht="13.5" x14ac:dyDescent="0.25">
      <c r="A396" s="800">
        <v>93272</v>
      </c>
      <c r="B396" s="800" t="s">
        <v>26734</v>
      </c>
      <c r="C396" s="800" t="s">
        <v>26568</v>
      </c>
      <c r="D396" s="802">
        <v>97.29</v>
      </c>
      <c r="E396" s="800" t="s">
        <v>43039</v>
      </c>
    </row>
    <row r="397" spans="1:5" ht="13.5" x14ac:dyDescent="0.25">
      <c r="A397" s="800">
        <v>93281</v>
      </c>
      <c r="B397" s="800" t="s">
        <v>26736</v>
      </c>
      <c r="C397" s="800" t="s">
        <v>26568</v>
      </c>
      <c r="D397" s="802">
        <v>22.96</v>
      </c>
      <c r="E397" s="800" t="s">
        <v>43039</v>
      </c>
    </row>
    <row r="398" spans="1:5" ht="13.5" x14ac:dyDescent="0.25">
      <c r="A398" s="800">
        <v>93287</v>
      </c>
      <c r="B398" s="800" t="s">
        <v>26737</v>
      </c>
      <c r="C398" s="800" t="s">
        <v>26568</v>
      </c>
      <c r="D398" s="802">
        <v>341.9</v>
      </c>
      <c r="E398" s="800" t="s">
        <v>43039</v>
      </c>
    </row>
    <row r="399" spans="1:5" ht="13.5" x14ac:dyDescent="0.25">
      <c r="A399" s="800">
        <v>93402</v>
      </c>
      <c r="B399" s="800" t="s">
        <v>26739</v>
      </c>
      <c r="C399" s="800" t="s">
        <v>26568</v>
      </c>
      <c r="D399" s="802">
        <v>152.11000000000001</v>
      </c>
      <c r="E399" s="800" t="s">
        <v>43039</v>
      </c>
    </row>
    <row r="400" spans="1:5" ht="13.5" x14ac:dyDescent="0.25">
      <c r="A400" s="800">
        <v>93408</v>
      </c>
      <c r="B400" s="800" t="s">
        <v>26741</v>
      </c>
      <c r="C400" s="800" t="s">
        <v>26568</v>
      </c>
      <c r="D400" s="802">
        <v>68.849999999999994</v>
      </c>
      <c r="E400" s="800" t="s">
        <v>43039</v>
      </c>
    </row>
    <row r="401" spans="1:5" ht="13.5" x14ac:dyDescent="0.25">
      <c r="A401" s="800">
        <v>93415</v>
      </c>
      <c r="B401" s="800" t="s">
        <v>26743</v>
      </c>
      <c r="C401" s="800" t="s">
        <v>26568</v>
      </c>
      <c r="D401" s="802">
        <v>11.89</v>
      </c>
      <c r="E401" s="800" t="s">
        <v>43039</v>
      </c>
    </row>
    <row r="402" spans="1:5" ht="13.5" x14ac:dyDescent="0.25">
      <c r="A402" s="800">
        <v>93421</v>
      </c>
      <c r="B402" s="800" t="s">
        <v>26744</v>
      </c>
      <c r="C402" s="800" t="s">
        <v>26568</v>
      </c>
      <c r="D402" s="802">
        <v>47.01</v>
      </c>
      <c r="E402" s="800" t="s">
        <v>43039</v>
      </c>
    </row>
    <row r="403" spans="1:5" ht="13.5" x14ac:dyDescent="0.25">
      <c r="A403" s="800">
        <v>93427</v>
      </c>
      <c r="B403" s="800" t="s">
        <v>26746</v>
      </c>
      <c r="C403" s="800" t="s">
        <v>26568</v>
      </c>
      <c r="D403" s="802">
        <v>107.09</v>
      </c>
      <c r="E403" s="800" t="s">
        <v>43039</v>
      </c>
    </row>
    <row r="404" spans="1:5" ht="13.5" x14ac:dyDescent="0.25">
      <c r="A404" s="800">
        <v>93433</v>
      </c>
      <c r="B404" s="800" t="s">
        <v>26748</v>
      </c>
      <c r="C404" s="800" t="s">
        <v>26568</v>
      </c>
      <c r="D404" s="803">
        <v>2041.94</v>
      </c>
      <c r="E404" s="800" t="s">
        <v>43039</v>
      </c>
    </row>
    <row r="405" spans="1:5" ht="13.5" x14ac:dyDescent="0.25">
      <c r="A405" s="800">
        <v>93439</v>
      </c>
      <c r="B405" s="800" t="s">
        <v>26750</v>
      </c>
      <c r="C405" s="800" t="s">
        <v>26568</v>
      </c>
      <c r="D405" s="802">
        <v>114.44</v>
      </c>
      <c r="E405" s="800" t="s">
        <v>43039</v>
      </c>
    </row>
    <row r="406" spans="1:5" ht="13.5" x14ac:dyDescent="0.25">
      <c r="A406" s="800">
        <v>95121</v>
      </c>
      <c r="B406" s="800" t="s">
        <v>26752</v>
      </c>
      <c r="C406" s="800" t="s">
        <v>26568</v>
      </c>
      <c r="D406" s="802">
        <v>210.38</v>
      </c>
      <c r="E406" s="800" t="s">
        <v>43039</v>
      </c>
    </row>
    <row r="407" spans="1:5" ht="13.5" x14ac:dyDescent="0.25">
      <c r="A407" s="800">
        <v>95127</v>
      </c>
      <c r="B407" s="800" t="s">
        <v>26754</v>
      </c>
      <c r="C407" s="800" t="s">
        <v>26568</v>
      </c>
      <c r="D407" s="802">
        <v>142.13999999999999</v>
      </c>
      <c r="E407" s="800" t="s">
        <v>43039</v>
      </c>
    </row>
    <row r="408" spans="1:5" ht="13.5" x14ac:dyDescent="0.25">
      <c r="A408" s="800">
        <v>95133</v>
      </c>
      <c r="B408" s="800" t="s">
        <v>26756</v>
      </c>
      <c r="C408" s="800" t="s">
        <v>26568</v>
      </c>
      <c r="D408" s="802">
        <v>106.2</v>
      </c>
      <c r="E408" s="800" t="s">
        <v>43039</v>
      </c>
    </row>
    <row r="409" spans="1:5" ht="13.5" x14ac:dyDescent="0.25">
      <c r="A409" s="800">
        <v>95139</v>
      </c>
      <c r="B409" s="800" t="s">
        <v>26758</v>
      </c>
      <c r="C409" s="800" t="s">
        <v>26568</v>
      </c>
      <c r="D409" s="802">
        <v>0.06</v>
      </c>
      <c r="E409" s="800" t="s">
        <v>43039</v>
      </c>
    </row>
    <row r="410" spans="1:5" ht="13.5" x14ac:dyDescent="0.25">
      <c r="A410" s="800">
        <v>95212</v>
      </c>
      <c r="B410" s="800" t="s">
        <v>26759</v>
      </c>
      <c r="C410" s="800" t="s">
        <v>26568</v>
      </c>
      <c r="D410" s="802">
        <v>104.41</v>
      </c>
      <c r="E410" s="800" t="s">
        <v>43039</v>
      </c>
    </row>
    <row r="411" spans="1:5" ht="13.5" x14ac:dyDescent="0.25">
      <c r="A411" s="800">
        <v>95218</v>
      </c>
      <c r="B411" s="800" t="s">
        <v>26761</v>
      </c>
      <c r="C411" s="800" t="s">
        <v>26568</v>
      </c>
      <c r="D411" s="802">
        <v>24.29</v>
      </c>
      <c r="E411" s="800" t="s">
        <v>43039</v>
      </c>
    </row>
    <row r="412" spans="1:5" ht="13.5" x14ac:dyDescent="0.25">
      <c r="A412" s="800">
        <v>95258</v>
      </c>
      <c r="B412" s="800" t="s">
        <v>26762</v>
      </c>
      <c r="C412" s="800" t="s">
        <v>26568</v>
      </c>
      <c r="D412" s="802">
        <v>16.37</v>
      </c>
      <c r="E412" s="800" t="s">
        <v>43039</v>
      </c>
    </row>
    <row r="413" spans="1:5" ht="13.5" x14ac:dyDescent="0.25">
      <c r="A413" s="800">
        <v>95264</v>
      </c>
      <c r="B413" s="800" t="s">
        <v>26763</v>
      </c>
      <c r="C413" s="800" t="s">
        <v>26568</v>
      </c>
      <c r="D413" s="802">
        <v>4.95</v>
      </c>
      <c r="E413" s="800" t="s">
        <v>43039</v>
      </c>
    </row>
    <row r="414" spans="1:5" ht="13.5" x14ac:dyDescent="0.25">
      <c r="A414" s="800">
        <v>95270</v>
      </c>
      <c r="B414" s="800" t="s">
        <v>26764</v>
      </c>
      <c r="C414" s="800" t="s">
        <v>26568</v>
      </c>
      <c r="D414" s="802">
        <v>7.4</v>
      </c>
      <c r="E414" s="800" t="s">
        <v>43039</v>
      </c>
    </row>
    <row r="415" spans="1:5" ht="13.5" x14ac:dyDescent="0.25">
      <c r="A415" s="800">
        <v>95276</v>
      </c>
      <c r="B415" s="800" t="s">
        <v>26765</v>
      </c>
      <c r="C415" s="800" t="s">
        <v>26568</v>
      </c>
      <c r="D415" s="802">
        <v>2.4900000000000002</v>
      </c>
      <c r="E415" s="800" t="s">
        <v>43039</v>
      </c>
    </row>
    <row r="416" spans="1:5" ht="13.5" x14ac:dyDescent="0.25">
      <c r="A416" s="800">
        <v>95282</v>
      </c>
      <c r="B416" s="800" t="s">
        <v>26767</v>
      </c>
      <c r="C416" s="800" t="s">
        <v>26568</v>
      </c>
      <c r="D416" s="802">
        <v>7.39</v>
      </c>
      <c r="E416" s="800" t="s">
        <v>43039</v>
      </c>
    </row>
    <row r="417" spans="1:5" ht="13.5" x14ac:dyDescent="0.25">
      <c r="A417" s="800">
        <v>95620</v>
      </c>
      <c r="B417" s="800" t="s">
        <v>26768</v>
      </c>
      <c r="C417" s="800" t="s">
        <v>26568</v>
      </c>
      <c r="D417" s="802">
        <v>16.04</v>
      </c>
      <c r="E417" s="800" t="s">
        <v>43039</v>
      </c>
    </row>
    <row r="418" spans="1:5" ht="13.5" x14ac:dyDescent="0.25">
      <c r="A418" s="800">
        <v>95631</v>
      </c>
      <c r="B418" s="800" t="s">
        <v>26769</v>
      </c>
      <c r="C418" s="800" t="s">
        <v>26568</v>
      </c>
      <c r="D418" s="802">
        <v>130.53</v>
      </c>
      <c r="E418" s="800" t="s">
        <v>43039</v>
      </c>
    </row>
    <row r="419" spans="1:5" ht="13.5" x14ac:dyDescent="0.25">
      <c r="A419" s="800">
        <v>95702</v>
      </c>
      <c r="B419" s="800" t="s">
        <v>26771</v>
      </c>
      <c r="C419" s="800" t="s">
        <v>26568</v>
      </c>
      <c r="D419" s="802">
        <v>33.47</v>
      </c>
      <c r="E419" s="800" t="s">
        <v>43039</v>
      </c>
    </row>
    <row r="420" spans="1:5" ht="13.5" x14ac:dyDescent="0.25">
      <c r="A420" s="800">
        <v>95708</v>
      </c>
      <c r="B420" s="800" t="s">
        <v>26772</v>
      </c>
      <c r="C420" s="800" t="s">
        <v>26568</v>
      </c>
      <c r="D420" s="802">
        <v>105.21</v>
      </c>
      <c r="E420" s="800" t="s">
        <v>43039</v>
      </c>
    </row>
    <row r="421" spans="1:5" ht="13.5" x14ac:dyDescent="0.25">
      <c r="A421" s="800">
        <v>95714</v>
      </c>
      <c r="B421" s="800" t="s">
        <v>26774</v>
      </c>
      <c r="C421" s="800" t="s">
        <v>26568</v>
      </c>
      <c r="D421" s="802">
        <v>147.91999999999999</v>
      </c>
      <c r="E421" s="800" t="s">
        <v>43039</v>
      </c>
    </row>
    <row r="422" spans="1:5" ht="13.5" x14ac:dyDescent="0.25">
      <c r="A422" s="800">
        <v>95720</v>
      </c>
      <c r="B422" s="800" t="s">
        <v>26776</v>
      </c>
      <c r="C422" s="800" t="s">
        <v>26568</v>
      </c>
      <c r="D422" s="802">
        <v>145.46</v>
      </c>
      <c r="E422" s="800" t="s">
        <v>43039</v>
      </c>
    </row>
    <row r="423" spans="1:5" ht="13.5" x14ac:dyDescent="0.25">
      <c r="A423" s="800">
        <v>95872</v>
      </c>
      <c r="B423" s="800" t="s">
        <v>26778</v>
      </c>
      <c r="C423" s="800" t="s">
        <v>26568</v>
      </c>
      <c r="D423" s="802">
        <v>181.63</v>
      </c>
      <c r="E423" s="800" t="s">
        <v>43039</v>
      </c>
    </row>
    <row r="424" spans="1:5" ht="13.5" x14ac:dyDescent="0.25">
      <c r="A424" s="800">
        <v>96013</v>
      </c>
      <c r="B424" s="800" t="s">
        <v>26780</v>
      </c>
      <c r="C424" s="800" t="s">
        <v>26568</v>
      </c>
      <c r="D424" s="802">
        <v>160.03</v>
      </c>
      <c r="E424" s="800" t="s">
        <v>43039</v>
      </c>
    </row>
    <row r="425" spans="1:5" ht="13.5" x14ac:dyDescent="0.25">
      <c r="A425" s="800">
        <v>96020</v>
      </c>
      <c r="B425" s="800" t="s">
        <v>26782</v>
      </c>
      <c r="C425" s="800" t="s">
        <v>26568</v>
      </c>
      <c r="D425" s="802">
        <v>159.79</v>
      </c>
      <c r="E425" s="800" t="s">
        <v>43039</v>
      </c>
    </row>
    <row r="426" spans="1:5" ht="13.5" x14ac:dyDescent="0.25">
      <c r="A426" s="800">
        <v>96028</v>
      </c>
      <c r="B426" s="800" t="s">
        <v>26784</v>
      </c>
      <c r="C426" s="800" t="s">
        <v>26568</v>
      </c>
      <c r="D426" s="802">
        <v>121.63</v>
      </c>
      <c r="E426" s="800" t="s">
        <v>43039</v>
      </c>
    </row>
    <row r="427" spans="1:5" ht="13.5" x14ac:dyDescent="0.25">
      <c r="A427" s="800">
        <v>96035</v>
      </c>
      <c r="B427" s="800" t="s">
        <v>26785</v>
      </c>
      <c r="C427" s="800" t="s">
        <v>26568</v>
      </c>
      <c r="D427" s="802">
        <v>159.16999999999999</v>
      </c>
      <c r="E427" s="800" t="s">
        <v>43039</v>
      </c>
    </row>
    <row r="428" spans="1:5" ht="13.5" x14ac:dyDescent="0.25">
      <c r="A428" s="800">
        <v>96157</v>
      </c>
      <c r="B428" s="800" t="s">
        <v>26787</v>
      </c>
      <c r="C428" s="800" t="s">
        <v>26568</v>
      </c>
      <c r="D428" s="802">
        <v>121.87</v>
      </c>
      <c r="E428" s="800" t="s">
        <v>43039</v>
      </c>
    </row>
    <row r="429" spans="1:5" ht="13.5" x14ac:dyDescent="0.25">
      <c r="A429" s="800">
        <v>96158</v>
      </c>
      <c r="B429" s="800" t="s">
        <v>26789</v>
      </c>
      <c r="C429" s="800" t="s">
        <v>26568</v>
      </c>
      <c r="D429" s="802">
        <v>90.4</v>
      </c>
      <c r="E429" s="800" t="s">
        <v>43039</v>
      </c>
    </row>
    <row r="430" spans="1:5" ht="13.5" x14ac:dyDescent="0.25">
      <c r="A430" s="800">
        <v>96245</v>
      </c>
      <c r="B430" s="800" t="s">
        <v>26791</v>
      </c>
      <c r="C430" s="800" t="s">
        <v>26568</v>
      </c>
      <c r="D430" s="802">
        <v>66.540000000000006</v>
      </c>
      <c r="E430" s="800" t="s">
        <v>43039</v>
      </c>
    </row>
    <row r="431" spans="1:5" ht="13.5" x14ac:dyDescent="0.25">
      <c r="A431" s="800">
        <v>96303</v>
      </c>
      <c r="B431" s="800" t="s">
        <v>26793</v>
      </c>
      <c r="C431" s="800" t="s">
        <v>26568</v>
      </c>
      <c r="D431" s="802">
        <v>141.24</v>
      </c>
      <c r="E431" s="800" t="s">
        <v>43039</v>
      </c>
    </row>
    <row r="432" spans="1:5" ht="13.5" x14ac:dyDescent="0.25">
      <c r="A432" s="800">
        <v>96309</v>
      </c>
      <c r="B432" s="800" t="s">
        <v>26795</v>
      </c>
      <c r="C432" s="800" t="s">
        <v>26568</v>
      </c>
      <c r="D432" s="802">
        <v>1.17</v>
      </c>
      <c r="E432" s="800" t="s">
        <v>43039</v>
      </c>
    </row>
    <row r="433" spans="1:5" ht="13.5" x14ac:dyDescent="0.25">
      <c r="A433" s="800">
        <v>96463</v>
      </c>
      <c r="B433" s="800" t="s">
        <v>26796</v>
      </c>
      <c r="C433" s="800" t="s">
        <v>26568</v>
      </c>
      <c r="D433" s="802">
        <v>120.75</v>
      </c>
      <c r="E433" s="800" t="s">
        <v>43039</v>
      </c>
    </row>
    <row r="434" spans="1:5" ht="13.5" x14ac:dyDescent="0.25">
      <c r="A434" s="800">
        <v>98764</v>
      </c>
      <c r="B434" s="800" t="s">
        <v>26798</v>
      </c>
      <c r="C434" s="800" t="s">
        <v>26568</v>
      </c>
      <c r="D434" s="802">
        <v>3.45</v>
      </c>
      <c r="E434" s="800" t="s">
        <v>43039</v>
      </c>
    </row>
    <row r="435" spans="1:5" ht="13.5" x14ac:dyDescent="0.25">
      <c r="A435" s="800">
        <v>99833</v>
      </c>
      <c r="B435" s="800" t="s">
        <v>26800</v>
      </c>
      <c r="C435" s="800" t="s">
        <v>26568</v>
      </c>
      <c r="D435" s="802">
        <v>1.1499999999999999</v>
      </c>
      <c r="E435" s="800" t="s">
        <v>43039</v>
      </c>
    </row>
    <row r="436" spans="1:5" ht="13.5" x14ac:dyDescent="0.25">
      <c r="A436" s="800">
        <v>100641</v>
      </c>
      <c r="B436" s="800" t="s">
        <v>43040</v>
      </c>
      <c r="C436" s="800" t="s">
        <v>26568</v>
      </c>
      <c r="D436" s="802">
        <v>409.46</v>
      </c>
      <c r="E436" s="800" t="s">
        <v>43039</v>
      </c>
    </row>
    <row r="437" spans="1:5" ht="13.5" x14ac:dyDescent="0.25">
      <c r="A437" s="800">
        <v>100647</v>
      </c>
      <c r="B437" s="800" t="s">
        <v>43041</v>
      </c>
      <c r="C437" s="800" t="s">
        <v>26568</v>
      </c>
      <c r="D437" s="802">
        <v>835.16</v>
      </c>
      <c r="E437" s="800" t="s">
        <v>43039</v>
      </c>
    </row>
    <row r="438" spans="1:5" ht="13.5" x14ac:dyDescent="0.25">
      <c r="A438" s="800">
        <v>5632</v>
      </c>
      <c r="B438" s="800" t="s">
        <v>26801</v>
      </c>
      <c r="C438" s="800" t="s">
        <v>26802</v>
      </c>
      <c r="D438" s="802">
        <v>53.09</v>
      </c>
      <c r="E438" s="800" t="s">
        <v>43039</v>
      </c>
    </row>
    <row r="439" spans="1:5" ht="13.5" x14ac:dyDescent="0.25">
      <c r="A439" s="800">
        <v>5679</v>
      </c>
      <c r="B439" s="800" t="s">
        <v>26804</v>
      </c>
      <c r="C439" s="800" t="s">
        <v>26802</v>
      </c>
      <c r="D439" s="802">
        <v>42.29</v>
      </c>
      <c r="E439" s="800" t="s">
        <v>43039</v>
      </c>
    </row>
    <row r="440" spans="1:5" ht="13.5" x14ac:dyDescent="0.25">
      <c r="A440" s="800">
        <v>5681</v>
      </c>
      <c r="B440" s="800" t="s">
        <v>26805</v>
      </c>
      <c r="C440" s="800" t="s">
        <v>26802</v>
      </c>
      <c r="D440" s="802">
        <v>40.53</v>
      </c>
      <c r="E440" s="800" t="s">
        <v>43039</v>
      </c>
    </row>
    <row r="441" spans="1:5" ht="13.5" x14ac:dyDescent="0.25">
      <c r="A441" s="800">
        <v>5685</v>
      </c>
      <c r="B441" s="800" t="s">
        <v>26806</v>
      </c>
      <c r="C441" s="800" t="s">
        <v>26802</v>
      </c>
      <c r="D441" s="802">
        <v>37.700000000000003</v>
      </c>
      <c r="E441" s="800" t="s">
        <v>43039</v>
      </c>
    </row>
    <row r="442" spans="1:5" ht="13.5" x14ac:dyDescent="0.25">
      <c r="A442" s="800">
        <v>5690</v>
      </c>
      <c r="B442" s="800" t="s">
        <v>26807</v>
      </c>
      <c r="C442" s="800" t="s">
        <v>26802</v>
      </c>
      <c r="D442" s="802">
        <v>1.95</v>
      </c>
      <c r="E442" s="800" t="s">
        <v>43039</v>
      </c>
    </row>
    <row r="443" spans="1:5" ht="13.5" x14ac:dyDescent="0.25">
      <c r="A443" s="800">
        <v>5806</v>
      </c>
      <c r="B443" s="800" t="s">
        <v>26808</v>
      </c>
      <c r="C443" s="800" t="s">
        <v>26802</v>
      </c>
      <c r="D443" s="802">
        <v>0.16</v>
      </c>
      <c r="E443" s="800" t="s">
        <v>43039</v>
      </c>
    </row>
    <row r="444" spans="1:5" ht="13.5" x14ac:dyDescent="0.25">
      <c r="A444" s="800">
        <v>5826</v>
      </c>
      <c r="B444" s="800" t="s">
        <v>26809</v>
      </c>
      <c r="C444" s="800" t="s">
        <v>26802</v>
      </c>
      <c r="D444" s="802">
        <v>32.229999999999997</v>
      </c>
      <c r="E444" s="800" t="s">
        <v>43039</v>
      </c>
    </row>
    <row r="445" spans="1:5" ht="13.5" x14ac:dyDescent="0.25">
      <c r="A445" s="800">
        <v>5829</v>
      </c>
      <c r="B445" s="800" t="s">
        <v>26811</v>
      </c>
      <c r="C445" s="800" t="s">
        <v>26802</v>
      </c>
      <c r="D445" s="802">
        <v>122.56</v>
      </c>
      <c r="E445" s="800" t="s">
        <v>43039</v>
      </c>
    </row>
    <row r="446" spans="1:5" ht="13.5" x14ac:dyDescent="0.25">
      <c r="A446" s="800">
        <v>5837</v>
      </c>
      <c r="B446" s="800" t="s">
        <v>26813</v>
      </c>
      <c r="C446" s="800" t="s">
        <v>26802</v>
      </c>
      <c r="D446" s="802">
        <v>101.99</v>
      </c>
      <c r="E446" s="800" t="s">
        <v>43039</v>
      </c>
    </row>
    <row r="447" spans="1:5" ht="13.5" x14ac:dyDescent="0.25">
      <c r="A447" s="800">
        <v>5841</v>
      </c>
      <c r="B447" s="800" t="s">
        <v>26814</v>
      </c>
      <c r="C447" s="800" t="s">
        <v>26802</v>
      </c>
      <c r="D447" s="802">
        <v>2.2400000000000002</v>
      </c>
      <c r="E447" s="800" t="s">
        <v>43039</v>
      </c>
    </row>
    <row r="448" spans="1:5" ht="13.5" x14ac:dyDescent="0.25">
      <c r="A448" s="800">
        <v>5845</v>
      </c>
      <c r="B448" s="800" t="s">
        <v>26815</v>
      </c>
      <c r="C448" s="800" t="s">
        <v>26802</v>
      </c>
      <c r="D448" s="802">
        <v>38.520000000000003</v>
      </c>
      <c r="E448" s="800" t="s">
        <v>43039</v>
      </c>
    </row>
    <row r="449" spans="1:5" ht="13.5" x14ac:dyDescent="0.25">
      <c r="A449" s="800">
        <v>5849</v>
      </c>
      <c r="B449" s="800" t="s">
        <v>26816</v>
      </c>
      <c r="C449" s="800" t="s">
        <v>26802</v>
      </c>
      <c r="D449" s="802">
        <v>54.6</v>
      </c>
      <c r="E449" s="800" t="s">
        <v>43039</v>
      </c>
    </row>
    <row r="450" spans="1:5" ht="13.5" x14ac:dyDescent="0.25">
      <c r="A450" s="800">
        <v>5853</v>
      </c>
      <c r="B450" s="800" t="s">
        <v>26818</v>
      </c>
      <c r="C450" s="800" t="s">
        <v>26802</v>
      </c>
      <c r="D450" s="802">
        <v>54.78</v>
      </c>
      <c r="E450" s="800" t="s">
        <v>43039</v>
      </c>
    </row>
    <row r="451" spans="1:5" ht="13.5" x14ac:dyDescent="0.25">
      <c r="A451" s="800">
        <v>5857</v>
      </c>
      <c r="B451" s="800" t="s">
        <v>26820</v>
      </c>
      <c r="C451" s="800" t="s">
        <v>26802</v>
      </c>
      <c r="D451" s="802">
        <v>117.19</v>
      </c>
      <c r="E451" s="800" t="s">
        <v>43039</v>
      </c>
    </row>
    <row r="452" spans="1:5" ht="13.5" x14ac:dyDescent="0.25">
      <c r="A452" s="800">
        <v>5865</v>
      </c>
      <c r="B452" s="800" t="s">
        <v>26822</v>
      </c>
      <c r="C452" s="800" t="s">
        <v>26802</v>
      </c>
      <c r="D452" s="802">
        <v>5.28</v>
      </c>
      <c r="E452" s="800" t="s">
        <v>43039</v>
      </c>
    </row>
    <row r="453" spans="1:5" ht="13.5" x14ac:dyDescent="0.25">
      <c r="A453" s="800">
        <v>5869</v>
      </c>
      <c r="B453" s="800" t="s">
        <v>26823</v>
      </c>
      <c r="C453" s="800" t="s">
        <v>26802</v>
      </c>
      <c r="D453" s="802">
        <v>41.69</v>
      </c>
      <c r="E453" s="800" t="s">
        <v>43039</v>
      </c>
    </row>
    <row r="454" spans="1:5" ht="13.5" x14ac:dyDescent="0.25">
      <c r="A454" s="800">
        <v>5877</v>
      </c>
      <c r="B454" s="800" t="s">
        <v>26825</v>
      </c>
      <c r="C454" s="800" t="s">
        <v>26802</v>
      </c>
      <c r="D454" s="802">
        <v>41.73</v>
      </c>
      <c r="E454" s="800" t="s">
        <v>43039</v>
      </c>
    </row>
    <row r="455" spans="1:5" ht="13.5" x14ac:dyDescent="0.25">
      <c r="A455" s="800">
        <v>5881</v>
      </c>
      <c r="B455" s="800" t="s">
        <v>26826</v>
      </c>
      <c r="C455" s="800" t="s">
        <v>26802</v>
      </c>
      <c r="D455" s="802">
        <v>44.11</v>
      </c>
      <c r="E455" s="800" t="s">
        <v>43039</v>
      </c>
    </row>
    <row r="456" spans="1:5" ht="13.5" x14ac:dyDescent="0.25">
      <c r="A456" s="800">
        <v>5884</v>
      </c>
      <c r="B456" s="800" t="s">
        <v>26828</v>
      </c>
      <c r="C456" s="800" t="s">
        <v>26802</v>
      </c>
      <c r="D456" s="802">
        <v>33.380000000000003</v>
      </c>
      <c r="E456" s="800" t="s">
        <v>43039</v>
      </c>
    </row>
    <row r="457" spans="1:5" ht="13.5" x14ac:dyDescent="0.25">
      <c r="A457" s="800">
        <v>5892</v>
      </c>
      <c r="B457" s="800" t="s">
        <v>26829</v>
      </c>
      <c r="C457" s="800" t="s">
        <v>26802</v>
      </c>
      <c r="D457" s="802">
        <v>33.5</v>
      </c>
      <c r="E457" s="800" t="s">
        <v>43039</v>
      </c>
    </row>
    <row r="458" spans="1:5" ht="13.5" x14ac:dyDescent="0.25">
      <c r="A458" s="800">
        <v>5896</v>
      </c>
      <c r="B458" s="800" t="s">
        <v>26831</v>
      </c>
      <c r="C458" s="800" t="s">
        <v>26802</v>
      </c>
      <c r="D458" s="802">
        <v>31.74</v>
      </c>
      <c r="E458" s="800" t="s">
        <v>43039</v>
      </c>
    </row>
    <row r="459" spans="1:5" ht="13.5" x14ac:dyDescent="0.25">
      <c r="A459" s="800">
        <v>5903</v>
      </c>
      <c r="B459" s="800" t="s">
        <v>26832</v>
      </c>
      <c r="C459" s="800" t="s">
        <v>26802</v>
      </c>
      <c r="D459" s="802">
        <v>38.32</v>
      </c>
      <c r="E459" s="800" t="s">
        <v>43039</v>
      </c>
    </row>
    <row r="460" spans="1:5" ht="13.5" x14ac:dyDescent="0.25">
      <c r="A460" s="800">
        <v>5911</v>
      </c>
      <c r="B460" s="800" t="s">
        <v>26833</v>
      </c>
      <c r="C460" s="800" t="s">
        <v>26802</v>
      </c>
      <c r="D460" s="802">
        <v>18.77</v>
      </c>
      <c r="E460" s="800" t="s">
        <v>43039</v>
      </c>
    </row>
    <row r="461" spans="1:5" ht="13.5" x14ac:dyDescent="0.25">
      <c r="A461" s="800">
        <v>5923</v>
      </c>
      <c r="B461" s="800" t="s">
        <v>26835</v>
      </c>
      <c r="C461" s="800" t="s">
        <v>26802</v>
      </c>
      <c r="D461" s="802">
        <v>1.52</v>
      </c>
      <c r="E461" s="800" t="s">
        <v>43039</v>
      </c>
    </row>
    <row r="462" spans="1:5" ht="13.5" x14ac:dyDescent="0.25">
      <c r="A462" s="800">
        <v>5930</v>
      </c>
      <c r="B462" s="800" t="s">
        <v>26836</v>
      </c>
      <c r="C462" s="800" t="s">
        <v>26802</v>
      </c>
      <c r="D462" s="802">
        <v>38.03</v>
      </c>
      <c r="E462" s="800" t="s">
        <v>43039</v>
      </c>
    </row>
    <row r="463" spans="1:5" ht="13.5" x14ac:dyDescent="0.25">
      <c r="A463" s="800">
        <v>5934</v>
      </c>
      <c r="B463" s="800" t="s">
        <v>26838</v>
      </c>
      <c r="C463" s="800" t="s">
        <v>26802</v>
      </c>
      <c r="D463" s="802">
        <v>55.19</v>
      </c>
      <c r="E463" s="800" t="s">
        <v>43039</v>
      </c>
    </row>
    <row r="464" spans="1:5" ht="13.5" x14ac:dyDescent="0.25">
      <c r="A464" s="800">
        <v>5942</v>
      </c>
      <c r="B464" s="800" t="s">
        <v>26840</v>
      </c>
      <c r="C464" s="800" t="s">
        <v>26802</v>
      </c>
      <c r="D464" s="802">
        <v>46.91</v>
      </c>
      <c r="E464" s="800" t="s">
        <v>43039</v>
      </c>
    </row>
    <row r="465" spans="1:5" ht="13.5" x14ac:dyDescent="0.25">
      <c r="A465" s="800">
        <v>5946</v>
      </c>
      <c r="B465" s="800" t="s">
        <v>26842</v>
      </c>
      <c r="C465" s="800" t="s">
        <v>26802</v>
      </c>
      <c r="D465" s="802">
        <v>55.76</v>
      </c>
      <c r="E465" s="800" t="s">
        <v>43039</v>
      </c>
    </row>
    <row r="466" spans="1:5" ht="13.5" x14ac:dyDescent="0.25">
      <c r="A466" s="800">
        <v>5952</v>
      </c>
      <c r="B466" s="800" t="s">
        <v>26844</v>
      </c>
      <c r="C466" s="800" t="s">
        <v>26802</v>
      </c>
      <c r="D466" s="802">
        <v>15.52</v>
      </c>
      <c r="E466" s="800" t="s">
        <v>43039</v>
      </c>
    </row>
    <row r="467" spans="1:5" ht="13.5" x14ac:dyDescent="0.25">
      <c r="A467" s="800">
        <v>5954</v>
      </c>
      <c r="B467" s="800" t="s">
        <v>26845</v>
      </c>
      <c r="C467" s="800" t="s">
        <v>26802</v>
      </c>
      <c r="D467" s="802">
        <v>2.65</v>
      </c>
      <c r="E467" s="800" t="s">
        <v>43039</v>
      </c>
    </row>
    <row r="468" spans="1:5" ht="13.5" x14ac:dyDescent="0.25">
      <c r="A468" s="800">
        <v>5961</v>
      </c>
      <c r="B468" s="800" t="s">
        <v>26846</v>
      </c>
      <c r="C468" s="800" t="s">
        <v>26802</v>
      </c>
      <c r="D468" s="802">
        <v>36.619999999999997</v>
      </c>
      <c r="E468" s="800" t="s">
        <v>43039</v>
      </c>
    </row>
    <row r="469" spans="1:5" ht="13.5" x14ac:dyDescent="0.25">
      <c r="A469" s="800">
        <v>6260</v>
      </c>
      <c r="B469" s="800" t="s">
        <v>26847</v>
      </c>
      <c r="C469" s="800" t="s">
        <v>26802</v>
      </c>
      <c r="D469" s="802">
        <v>34.79</v>
      </c>
      <c r="E469" s="800" t="s">
        <v>43039</v>
      </c>
    </row>
    <row r="470" spans="1:5" ht="13.5" x14ac:dyDescent="0.25">
      <c r="A470" s="800">
        <v>6880</v>
      </c>
      <c r="B470" s="800" t="s">
        <v>26849</v>
      </c>
      <c r="C470" s="800" t="s">
        <v>26802</v>
      </c>
      <c r="D470" s="802">
        <v>47.56</v>
      </c>
      <c r="E470" s="800" t="s">
        <v>43039</v>
      </c>
    </row>
    <row r="471" spans="1:5" ht="13.5" x14ac:dyDescent="0.25">
      <c r="A471" s="800">
        <v>7031</v>
      </c>
      <c r="B471" s="800" t="s">
        <v>26851</v>
      </c>
      <c r="C471" s="800" t="s">
        <v>26802</v>
      </c>
      <c r="D471" s="802">
        <v>3.27</v>
      </c>
      <c r="E471" s="800" t="s">
        <v>43039</v>
      </c>
    </row>
    <row r="472" spans="1:5" ht="13.5" x14ac:dyDescent="0.25">
      <c r="A472" s="800">
        <v>7043</v>
      </c>
      <c r="B472" s="800" t="s">
        <v>26852</v>
      </c>
      <c r="C472" s="800" t="s">
        <v>26802</v>
      </c>
      <c r="D472" s="802">
        <v>0.21</v>
      </c>
      <c r="E472" s="800" t="s">
        <v>43039</v>
      </c>
    </row>
    <row r="473" spans="1:5" ht="13.5" x14ac:dyDescent="0.25">
      <c r="A473" s="800">
        <v>7050</v>
      </c>
      <c r="B473" s="800" t="s">
        <v>26853</v>
      </c>
      <c r="C473" s="800" t="s">
        <v>26802</v>
      </c>
      <c r="D473" s="802">
        <v>44.47</v>
      </c>
      <c r="E473" s="800" t="s">
        <v>43039</v>
      </c>
    </row>
    <row r="474" spans="1:5" ht="13.5" x14ac:dyDescent="0.25">
      <c r="A474" s="800">
        <v>67827</v>
      </c>
      <c r="B474" s="800" t="s">
        <v>26854</v>
      </c>
      <c r="C474" s="800" t="s">
        <v>26802</v>
      </c>
      <c r="D474" s="802">
        <v>35.89</v>
      </c>
      <c r="E474" s="800" t="s">
        <v>43039</v>
      </c>
    </row>
    <row r="475" spans="1:5" ht="13.5" x14ac:dyDescent="0.25">
      <c r="A475" s="800">
        <v>73395</v>
      </c>
      <c r="B475" s="800" t="s">
        <v>26856</v>
      </c>
      <c r="C475" s="800" t="s">
        <v>26802</v>
      </c>
      <c r="D475" s="802">
        <v>4.92</v>
      </c>
      <c r="E475" s="800" t="s">
        <v>43039</v>
      </c>
    </row>
    <row r="476" spans="1:5" ht="13.5" x14ac:dyDescent="0.25">
      <c r="A476" s="800">
        <v>83766</v>
      </c>
      <c r="B476" s="800" t="s">
        <v>26857</v>
      </c>
      <c r="C476" s="800" t="s">
        <v>26802</v>
      </c>
      <c r="D476" s="802">
        <v>34.729999999999997</v>
      </c>
      <c r="E476" s="800" t="s">
        <v>43039</v>
      </c>
    </row>
    <row r="477" spans="1:5" ht="13.5" x14ac:dyDescent="0.25">
      <c r="A477" s="800">
        <v>84013</v>
      </c>
      <c r="B477" s="800" t="s">
        <v>26859</v>
      </c>
      <c r="C477" s="800" t="s">
        <v>26802</v>
      </c>
      <c r="D477" s="802">
        <v>51.86</v>
      </c>
      <c r="E477" s="800" t="s">
        <v>43039</v>
      </c>
    </row>
    <row r="478" spans="1:5" ht="13.5" x14ac:dyDescent="0.25">
      <c r="A478" s="800">
        <v>87446</v>
      </c>
      <c r="B478" s="800" t="s">
        <v>26861</v>
      </c>
      <c r="C478" s="800" t="s">
        <v>26802</v>
      </c>
      <c r="D478" s="802">
        <v>0.28999999999999998</v>
      </c>
      <c r="E478" s="800" t="s">
        <v>43039</v>
      </c>
    </row>
    <row r="479" spans="1:5" ht="13.5" x14ac:dyDescent="0.25">
      <c r="A479" s="800">
        <v>88392</v>
      </c>
      <c r="B479" s="800" t="s">
        <v>26862</v>
      </c>
      <c r="C479" s="800" t="s">
        <v>26802</v>
      </c>
      <c r="D479" s="802">
        <v>0.57999999999999996</v>
      </c>
      <c r="E479" s="800" t="s">
        <v>43039</v>
      </c>
    </row>
    <row r="480" spans="1:5" ht="13.5" x14ac:dyDescent="0.25">
      <c r="A480" s="800">
        <v>88398</v>
      </c>
      <c r="B480" s="800" t="s">
        <v>26863</v>
      </c>
      <c r="C480" s="800" t="s">
        <v>26802</v>
      </c>
      <c r="D480" s="802">
        <v>0.69</v>
      </c>
      <c r="E480" s="800" t="s">
        <v>43039</v>
      </c>
    </row>
    <row r="481" spans="1:5" ht="13.5" x14ac:dyDescent="0.25">
      <c r="A481" s="800">
        <v>88404</v>
      </c>
      <c r="B481" s="800" t="s">
        <v>26865</v>
      </c>
      <c r="C481" s="800" t="s">
        <v>26802</v>
      </c>
      <c r="D481" s="802">
        <v>0.54</v>
      </c>
      <c r="E481" s="800" t="s">
        <v>43039</v>
      </c>
    </row>
    <row r="482" spans="1:5" ht="13.5" x14ac:dyDescent="0.25">
      <c r="A482" s="800">
        <v>88430</v>
      </c>
      <c r="B482" s="800" t="s">
        <v>26866</v>
      </c>
      <c r="C482" s="800" t="s">
        <v>26802</v>
      </c>
      <c r="D482" s="802">
        <v>3.59</v>
      </c>
      <c r="E482" s="800" t="s">
        <v>43039</v>
      </c>
    </row>
    <row r="483" spans="1:5" ht="13.5" x14ac:dyDescent="0.25">
      <c r="A483" s="800">
        <v>88438</v>
      </c>
      <c r="B483" s="800" t="s">
        <v>26867</v>
      </c>
      <c r="C483" s="800" t="s">
        <v>26802</v>
      </c>
      <c r="D483" s="802">
        <v>4.75</v>
      </c>
      <c r="E483" s="800" t="s">
        <v>43039</v>
      </c>
    </row>
    <row r="484" spans="1:5" ht="13.5" x14ac:dyDescent="0.25">
      <c r="A484" s="800">
        <v>88831</v>
      </c>
      <c r="B484" s="800" t="s">
        <v>26868</v>
      </c>
      <c r="C484" s="800" t="s">
        <v>26802</v>
      </c>
      <c r="D484" s="802">
        <v>0.21</v>
      </c>
      <c r="E484" s="800" t="s">
        <v>43039</v>
      </c>
    </row>
    <row r="485" spans="1:5" ht="13.5" x14ac:dyDescent="0.25">
      <c r="A485" s="800">
        <v>88844</v>
      </c>
      <c r="B485" s="800" t="s">
        <v>26869</v>
      </c>
      <c r="C485" s="800" t="s">
        <v>26802</v>
      </c>
      <c r="D485" s="802">
        <v>49.48</v>
      </c>
      <c r="E485" s="800" t="s">
        <v>43039</v>
      </c>
    </row>
    <row r="486" spans="1:5" ht="13.5" x14ac:dyDescent="0.25">
      <c r="A486" s="800">
        <v>88908</v>
      </c>
      <c r="B486" s="800" t="s">
        <v>26871</v>
      </c>
      <c r="C486" s="800" t="s">
        <v>26802</v>
      </c>
      <c r="D486" s="802">
        <v>56.09</v>
      </c>
      <c r="E486" s="800" t="s">
        <v>43039</v>
      </c>
    </row>
    <row r="487" spans="1:5" ht="13.5" x14ac:dyDescent="0.25">
      <c r="A487" s="800">
        <v>89022</v>
      </c>
      <c r="B487" s="800" t="s">
        <v>26872</v>
      </c>
      <c r="C487" s="800" t="s">
        <v>26802</v>
      </c>
      <c r="D487" s="802">
        <v>0.21</v>
      </c>
      <c r="E487" s="800" t="s">
        <v>43039</v>
      </c>
    </row>
    <row r="488" spans="1:5" ht="13.5" x14ac:dyDescent="0.25">
      <c r="A488" s="800">
        <v>89027</v>
      </c>
      <c r="B488" s="800" t="s">
        <v>26873</v>
      </c>
      <c r="C488" s="800" t="s">
        <v>26802</v>
      </c>
      <c r="D488" s="802">
        <v>2.66</v>
      </c>
      <c r="E488" s="800" t="s">
        <v>43039</v>
      </c>
    </row>
    <row r="489" spans="1:5" ht="13.5" x14ac:dyDescent="0.25">
      <c r="A489" s="800">
        <v>89031</v>
      </c>
      <c r="B489" s="800" t="s">
        <v>26874</v>
      </c>
      <c r="C489" s="800" t="s">
        <v>26802</v>
      </c>
      <c r="D489" s="802">
        <v>48.5</v>
      </c>
      <c r="E489" s="800" t="s">
        <v>43039</v>
      </c>
    </row>
    <row r="490" spans="1:5" ht="13.5" x14ac:dyDescent="0.25">
      <c r="A490" s="800">
        <v>89036</v>
      </c>
      <c r="B490" s="800" t="s">
        <v>26876</v>
      </c>
      <c r="C490" s="800" t="s">
        <v>26802</v>
      </c>
      <c r="D490" s="802">
        <v>35.53</v>
      </c>
      <c r="E490" s="800" t="s">
        <v>43039</v>
      </c>
    </row>
    <row r="491" spans="1:5" ht="13.5" x14ac:dyDescent="0.25">
      <c r="A491" s="800">
        <v>89218</v>
      </c>
      <c r="B491" s="800" t="s">
        <v>26878</v>
      </c>
      <c r="C491" s="800" t="s">
        <v>26802</v>
      </c>
      <c r="D491" s="802">
        <v>70.489999999999995</v>
      </c>
      <c r="E491" s="800" t="s">
        <v>43039</v>
      </c>
    </row>
    <row r="492" spans="1:5" ht="13.5" x14ac:dyDescent="0.25">
      <c r="A492" s="800">
        <v>89226</v>
      </c>
      <c r="B492" s="800" t="s">
        <v>26880</v>
      </c>
      <c r="C492" s="800" t="s">
        <v>26802</v>
      </c>
      <c r="D492" s="802">
        <v>0.89</v>
      </c>
      <c r="E492" s="800" t="s">
        <v>43039</v>
      </c>
    </row>
    <row r="493" spans="1:5" ht="13.5" x14ac:dyDescent="0.25">
      <c r="A493" s="800">
        <v>89235</v>
      </c>
      <c r="B493" s="800" t="s">
        <v>26881</v>
      </c>
      <c r="C493" s="800" t="s">
        <v>26802</v>
      </c>
      <c r="D493" s="802">
        <v>130.28</v>
      </c>
      <c r="E493" s="800" t="s">
        <v>43039</v>
      </c>
    </row>
    <row r="494" spans="1:5" ht="13.5" x14ac:dyDescent="0.25">
      <c r="A494" s="800">
        <v>89243</v>
      </c>
      <c r="B494" s="800" t="s">
        <v>26883</v>
      </c>
      <c r="C494" s="800" t="s">
        <v>26802</v>
      </c>
      <c r="D494" s="802">
        <v>270.45</v>
      </c>
      <c r="E494" s="800" t="s">
        <v>43039</v>
      </c>
    </row>
    <row r="495" spans="1:5" ht="13.5" x14ac:dyDescent="0.25">
      <c r="A495" s="800">
        <v>89251</v>
      </c>
      <c r="B495" s="800" t="s">
        <v>26885</v>
      </c>
      <c r="C495" s="800" t="s">
        <v>26802</v>
      </c>
      <c r="D495" s="802">
        <v>238.32</v>
      </c>
      <c r="E495" s="800" t="s">
        <v>43039</v>
      </c>
    </row>
    <row r="496" spans="1:5" ht="13.5" x14ac:dyDescent="0.25">
      <c r="A496" s="800">
        <v>89258</v>
      </c>
      <c r="B496" s="800" t="s">
        <v>26887</v>
      </c>
      <c r="C496" s="800" t="s">
        <v>26802</v>
      </c>
      <c r="D496" s="802">
        <v>88.16</v>
      </c>
      <c r="E496" s="800" t="s">
        <v>43039</v>
      </c>
    </row>
    <row r="497" spans="1:5" ht="13.5" x14ac:dyDescent="0.25">
      <c r="A497" s="800">
        <v>89273</v>
      </c>
      <c r="B497" s="800" t="s">
        <v>26889</v>
      </c>
      <c r="C497" s="800" t="s">
        <v>26802</v>
      </c>
      <c r="D497" s="802">
        <v>70.09</v>
      </c>
      <c r="E497" s="800" t="s">
        <v>43039</v>
      </c>
    </row>
    <row r="498" spans="1:5" ht="13.5" x14ac:dyDescent="0.25">
      <c r="A498" s="800">
        <v>89279</v>
      </c>
      <c r="B498" s="800" t="s">
        <v>26890</v>
      </c>
      <c r="C498" s="800" t="s">
        <v>26802</v>
      </c>
      <c r="D498" s="802">
        <v>1.08</v>
      </c>
      <c r="E498" s="800" t="s">
        <v>43039</v>
      </c>
    </row>
    <row r="499" spans="1:5" ht="13.5" x14ac:dyDescent="0.25">
      <c r="A499" s="800">
        <v>89877</v>
      </c>
      <c r="B499" s="800" t="s">
        <v>26891</v>
      </c>
      <c r="C499" s="800" t="s">
        <v>26802</v>
      </c>
      <c r="D499" s="802">
        <v>48.42</v>
      </c>
      <c r="E499" s="800" t="s">
        <v>43039</v>
      </c>
    </row>
    <row r="500" spans="1:5" ht="13.5" x14ac:dyDescent="0.25">
      <c r="A500" s="800">
        <v>89884</v>
      </c>
      <c r="B500" s="800" t="s">
        <v>26893</v>
      </c>
      <c r="C500" s="800" t="s">
        <v>26802</v>
      </c>
      <c r="D500" s="802">
        <v>49.43</v>
      </c>
      <c r="E500" s="800" t="s">
        <v>43039</v>
      </c>
    </row>
    <row r="501" spans="1:5" ht="13.5" x14ac:dyDescent="0.25">
      <c r="A501" s="800">
        <v>90587</v>
      </c>
      <c r="B501" s="800" t="s">
        <v>26894</v>
      </c>
      <c r="C501" s="800" t="s">
        <v>26802</v>
      </c>
      <c r="D501" s="802">
        <v>0.2</v>
      </c>
      <c r="E501" s="800" t="s">
        <v>43039</v>
      </c>
    </row>
    <row r="502" spans="1:5" ht="13.5" x14ac:dyDescent="0.25">
      <c r="A502" s="800">
        <v>90626</v>
      </c>
      <c r="B502" s="800" t="s">
        <v>26895</v>
      </c>
      <c r="C502" s="800" t="s">
        <v>26802</v>
      </c>
      <c r="D502" s="802">
        <v>1.28</v>
      </c>
      <c r="E502" s="800" t="s">
        <v>43039</v>
      </c>
    </row>
    <row r="503" spans="1:5" ht="13.5" x14ac:dyDescent="0.25">
      <c r="A503" s="800">
        <v>90632</v>
      </c>
      <c r="B503" s="800" t="s">
        <v>26896</v>
      </c>
      <c r="C503" s="800" t="s">
        <v>26802</v>
      </c>
      <c r="D503" s="802">
        <v>52.53</v>
      </c>
      <c r="E503" s="800" t="s">
        <v>43039</v>
      </c>
    </row>
    <row r="504" spans="1:5" ht="13.5" x14ac:dyDescent="0.25">
      <c r="A504" s="800">
        <v>90638</v>
      </c>
      <c r="B504" s="800" t="s">
        <v>26898</v>
      </c>
      <c r="C504" s="800" t="s">
        <v>26802</v>
      </c>
      <c r="D504" s="802">
        <v>2.76</v>
      </c>
      <c r="E504" s="800" t="s">
        <v>43039</v>
      </c>
    </row>
    <row r="505" spans="1:5" ht="13.5" x14ac:dyDescent="0.25">
      <c r="A505" s="800">
        <v>90644</v>
      </c>
      <c r="B505" s="800" t="s">
        <v>26899</v>
      </c>
      <c r="C505" s="800" t="s">
        <v>26802</v>
      </c>
      <c r="D505" s="802">
        <v>4.1100000000000003</v>
      </c>
      <c r="E505" s="800" t="s">
        <v>43039</v>
      </c>
    </row>
    <row r="506" spans="1:5" ht="13.5" x14ac:dyDescent="0.25">
      <c r="A506" s="800">
        <v>90651</v>
      </c>
      <c r="B506" s="800" t="s">
        <v>26900</v>
      </c>
      <c r="C506" s="800" t="s">
        <v>26802</v>
      </c>
      <c r="D506" s="802">
        <v>0.6</v>
      </c>
      <c r="E506" s="800" t="s">
        <v>43039</v>
      </c>
    </row>
    <row r="507" spans="1:5" ht="13.5" x14ac:dyDescent="0.25">
      <c r="A507" s="800">
        <v>90657</v>
      </c>
      <c r="B507" s="800" t="s">
        <v>26901</v>
      </c>
      <c r="C507" s="800" t="s">
        <v>26802</v>
      </c>
      <c r="D507" s="802">
        <v>2.68</v>
      </c>
      <c r="E507" s="800" t="s">
        <v>43039</v>
      </c>
    </row>
    <row r="508" spans="1:5" ht="13.5" x14ac:dyDescent="0.25">
      <c r="A508" s="800">
        <v>90663</v>
      </c>
      <c r="B508" s="800" t="s">
        <v>26902</v>
      </c>
      <c r="C508" s="800" t="s">
        <v>26802</v>
      </c>
      <c r="D508" s="802">
        <v>2.87</v>
      </c>
      <c r="E508" s="800" t="s">
        <v>43039</v>
      </c>
    </row>
    <row r="509" spans="1:5" ht="13.5" x14ac:dyDescent="0.25">
      <c r="A509" s="800">
        <v>90669</v>
      </c>
      <c r="B509" s="800" t="s">
        <v>26903</v>
      </c>
      <c r="C509" s="800" t="s">
        <v>26802</v>
      </c>
      <c r="D509" s="802">
        <v>4.1900000000000004</v>
      </c>
      <c r="E509" s="800" t="s">
        <v>43039</v>
      </c>
    </row>
    <row r="510" spans="1:5" ht="13.5" x14ac:dyDescent="0.25">
      <c r="A510" s="800">
        <v>90675</v>
      </c>
      <c r="B510" s="800" t="s">
        <v>26904</v>
      </c>
      <c r="C510" s="800" t="s">
        <v>26802</v>
      </c>
      <c r="D510" s="802">
        <v>150.29</v>
      </c>
      <c r="E510" s="800" t="s">
        <v>43039</v>
      </c>
    </row>
    <row r="511" spans="1:5" ht="13.5" x14ac:dyDescent="0.25">
      <c r="A511" s="800">
        <v>90681</v>
      </c>
      <c r="B511" s="800" t="s">
        <v>26905</v>
      </c>
      <c r="C511" s="800" t="s">
        <v>26802</v>
      </c>
      <c r="D511" s="802">
        <v>94.64</v>
      </c>
      <c r="E511" s="800" t="s">
        <v>43039</v>
      </c>
    </row>
    <row r="512" spans="1:5" ht="13.5" x14ac:dyDescent="0.25">
      <c r="A512" s="800">
        <v>90687</v>
      </c>
      <c r="B512" s="800" t="s">
        <v>26907</v>
      </c>
      <c r="C512" s="800" t="s">
        <v>26802</v>
      </c>
      <c r="D512" s="802">
        <v>47.39</v>
      </c>
      <c r="E512" s="800" t="s">
        <v>43039</v>
      </c>
    </row>
    <row r="513" spans="1:5" ht="13.5" x14ac:dyDescent="0.25">
      <c r="A513" s="800">
        <v>90693</v>
      </c>
      <c r="B513" s="800" t="s">
        <v>26909</v>
      </c>
      <c r="C513" s="800" t="s">
        <v>26802</v>
      </c>
      <c r="D513" s="802">
        <v>36.78</v>
      </c>
      <c r="E513" s="800" t="s">
        <v>43039</v>
      </c>
    </row>
    <row r="514" spans="1:5" ht="13.5" x14ac:dyDescent="0.25">
      <c r="A514" s="800">
        <v>90965</v>
      </c>
      <c r="B514" s="800" t="s">
        <v>26911</v>
      </c>
      <c r="C514" s="800" t="s">
        <v>26802</v>
      </c>
      <c r="D514" s="802">
        <v>3.54</v>
      </c>
      <c r="E514" s="800" t="s">
        <v>43039</v>
      </c>
    </row>
    <row r="515" spans="1:5" ht="13.5" x14ac:dyDescent="0.25">
      <c r="A515" s="800">
        <v>90973</v>
      </c>
      <c r="B515" s="800" t="s">
        <v>26912</v>
      </c>
      <c r="C515" s="800" t="s">
        <v>26802</v>
      </c>
      <c r="D515" s="802">
        <v>3.55</v>
      </c>
      <c r="E515" s="800" t="s">
        <v>43039</v>
      </c>
    </row>
    <row r="516" spans="1:5" ht="13.5" x14ac:dyDescent="0.25">
      <c r="A516" s="800">
        <v>90982</v>
      </c>
      <c r="B516" s="800" t="s">
        <v>26913</v>
      </c>
      <c r="C516" s="800" t="s">
        <v>26802</v>
      </c>
      <c r="D516" s="802">
        <v>9.0299999999999994</v>
      </c>
      <c r="E516" s="800" t="s">
        <v>43039</v>
      </c>
    </row>
    <row r="517" spans="1:5" ht="13.5" x14ac:dyDescent="0.25">
      <c r="A517" s="800">
        <v>91001</v>
      </c>
      <c r="B517" s="800" t="s">
        <v>26914</v>
      </c>
      <c r="C517" s="800" t="s">
        <v>26802</v>
      </c>
      <c r="D517" s="802">
        <v>4.21</v>
      </c>
      <c r="E517" s="800" t="s">
        <v>43039</v>
      </c>
    </row>
    <row r="518" spans="1:5" ht="13.5" x14ac:dyDescent="0.25">
      <c r="A518" s="800">
        <v>91032</v>
      </c>
      <c r="B518" s="800" t="s">
        <v>26915</v>
      </c>
      <c r="C518" s="800" t="s">
        <v>26802</v>
      </c>
      <c r="D518" s="802">
        <v>36.450000000000003</v>
      </c>
      <c r="E518" s="800" t="s">
        <v>43039</v>
      </c>
    </row>
    <row r="519" spans="1:5" ht="13.5" x14ac:dyDescent="0.25">
      <c r="A519" s="800">
        <v>91278</v>
      </c>
      <c r="B519" s="800" t="s">
        <v>26916</v>
      </c>
      <c r="C519" s="800" t="s">
        <v>26802</v>
      </c>
      <c r="D519" s="802">
        <v>0.48</v>
      </c>
      <c r="E519" s="800" t="s">
        <v>43039</v>
      </c>
    </row>
    <row r="520" spans="1:5" ht="13.5" x14ac:dyDescent="0.25">
      <c r="A520" s="800">
        <v>91285</v>
      </c>
      <c r="B520" s="800" t="s">
        <v>26917</v>
      </c>
      <c r="C520" s="800" t="s">
        <v>26802</v>
      </c>
      <c r="D520" s="802">
        <v>0.75</v>
      </c>
      <c r="E520" s="800" t="s">
        <v>43039</v>
      </c>
    </row>
    <row r="521" spans="1:5" ht="13.5" x14ac:dyDescent="0.25">
      <c r="A521" s="800">
        <v>91387</v>
      </c>
      <c r="B521" s="800" t="s">
        <v>26918</v>
      </c>
      <c r="C521" s="800" t="s">
        <v>26802</v>
      </c>
      <c r="D521" s="802">
        <v>38.479999999999997</v>
      </c>
      <c r="E521" s="800" t="s">
        <v>43039</v>
      </c>
    </row>
    <row r="522" spans="1:5" ht="13.5" x14ac:dyDescent="0.25">
      <c r="A522" s="800">
        <v>91395</v>
      </c>
      <c r="B522" s="800" t="s">
        <v>26920</v>
      </c>
      <c r="C522" s="800" t="s">
        <v>26802</v>
      </c>
      <c r="D522" s="802">
        <v>34.15</v>
      </c>
      <c r="E522" s="800" t="s">
        <v>43039</v>
      </c>
    </row>
    <row r="523" spans="1:5" ht="13.5" x14ac:dyDescent="0.25">
      <c r="A523" s="800">
        <v>91486</v>
      </c>
      <c r="B523" s="800" t="s">
        <v>26921</v>
      </c>
      <c r="C523" s="800" t="s">
        <v>26802</v>
      </c>
      <c r="D523" s="802">
        <v>39.840000000000003</v>
      </c>
      <c r="E523" s="800" t="s">
        <v>43039</v>
      </c>
    </row>
    <row r="524" spans="1:5" ht="13.5" x14ac:dyDescent="0.25">
      <c r="A524" s="800">
        <v>91534</v>
      </c>
      <c r="B524" s="800" t="s">
        <v>26922</v>
      </c>
      <c r="C524" s="800" t="s">
        <v>26802</v>
      </c>
      <c r="D524" s="802">
        <v>25.89</v>
      </c>
      <c r="E524" s="800" t="s">
        <v>43039</v>
      </c>
    </row>
    <row r="525" spans="1:5" ht="13.5" x14ac:dyDescent="0.25">
      <c r="A525" s="800">
        <v>91635</v>
      </c>
      <c r="B525" s="800" t="s">
        <v>26923</v>
      </c>
      <c r="C525" s="800" t="s">
        <v>26802</v>
      </c>
      <c r="D525" s="802">
        <v>37.090000000000003</v>
      </c>
      <c r="E525" s="800" t="s">
        <v>43039</v>
      </c>
    </row>
    <row r="526" spans="1:5" ht="13.5" x14ac:dyDescent="0.25">
      <c r="A526" s="800">
        <v>91646</v>
      </c>
      <c r="B526" s="800" t="s">
        <v>26925</v>
      </c>
      <c r="C526" s="800" t="s">
        <v>26802</v>
      </c>
      <c r="D526" s="802">
        <v>60.51</v>
      </c>
      <c r="E526" s="800" t="s">
        <v>43039</v>
      </c>
    </row>
    <row r="527" spans="1:5" ht="13.5" x14ac:dyDescent="0.25">
      <c r="A527" s="800">
        <v>91693</v>
      </c>
      <c r="B527" s="800" t="s">
        <v>26926</v>
      </c>
      <c r="C527" s="800" t="s">
        <v>26802</v>
      </c>
      <c r="D527" s="802">
        <v>25.27</v>
      </c>
      <c r="E527" s="800" t="s">
        <v>43039</v>
      </c>
    </row>
    <row r="528" spans="1:5" ht="13.5" x14ac:dyDescent="0.25">
      <c r="A528" s="800">
        <v>92044</v>
      </c>
      <c r="B528" s="800" t="s">
        <v>26928</v>
      </c>
      <c r="C528" s="800" t="s">
        <v>26802</v>
      </c>
      <c r="D528" s="802">
        <v>4.5599999999999996</v>
      </c>
      <c r="E528" s="800" t="s">
        <v>43039</v>
      </c>
    </row>
    <row r="529" spans="1:5" ht="13.5" x14ac:dyDescent="0.25">
      <c r="A529" s="800">
        <v>92107</v>
      </c>
      <c r="B529" s="800" t="s">
        <v>26929</v>
      </c>
      <c r="C529" s="800" t="s">
        <v>26802</v>
      </c>
      <c r="D529" s="802">
        <v>40.549999999999997</v>
      </c>
      <c r="E529" s="800" t="s">
        <v>43039</v>
      </c>
    </row>
    <row r="530" spans="1:5" ht="13.5" x14ac:dyDescent="0.25">
      <c r="A530" s="800">
        <v>92113</v>
      </c>
      <c r="B530" s="800" t="s">
        <v>26931</v>
      </c>
      <c r="C530" s="800" t="s">
        <v>26802</v>
      </c>
      <c r="D530" s="802">
        <v>0.63</v>
      </c>
      <c r="E530" s="800" t="s">
        <v>43039</v>
      </c>
    </row>
    <row r="531" spans="1:5" ht="13.5" x14ac:dyDescent="0.25">
      <c r="A531" s="800">
        <v>92119</v>
      </c>
      <c r="B531" s="800" t="s">
        <v>26932</v>
      </c>
      <c r="C531" s="800" t="s">
        <v>26802</v>
      </c>
      <c r="D531" s="802">
        <v>0.06</v>
      </c>
      <c r="E531" s="800" t="s">
        <v>43039</v>
      </c>
    </row>
    <row r="532" spans="1:5" ht="13.5" x14ac:dyDescent="0.25">
      <c r="A532" s="800">
        <v>92139</v>
      </c>
      <c r="B532" s="800" t="s">
        <v>26933</v>
      </c>
      <c r="C532" s="800" t="s">
        <v>26802</v>
      </c>
      <c r="D532" s="802">
        <v>30.93</v>
      </c>
      <c r="E532" s="800" t="s">
        <v>43039</v>
      </c>
    </row>
    <row r="533" spans="1:5" ht="13.5" x14ac:dyDescent="0.25">
      <c r="A533" s="800">
        <v>92146</v>
      </c>
      <c r="B533" s="800" t="s">
        <v>26934</v>
      </c>
      <c r="C533" s="800" t="s">
        <v>26802</v>
      </c>
      <c r="D533" s="802">
        <v>24.51</v>
      </c>
      <c r="E533" s="800" t="s">
        <v>43039</v>
      </c>
    </row>
    <row r="534" spans="1:5" ht="13.5" x14ac:dyDescent="0.25">
      <c r="A534" s="800">
        <v>92243</v>
      </c>
      <c r="B534" s="800" t="s">
        <v>26936</v>
      </c>
      <c r="C534" s="800" t="s">
        <v>26802</v>
      </c>
      <c r="D534" s="802">
        <v>51.79</v>
      </c>
      <c r="E534" s="800" t="s">
        <v>43039</v>
      </c>
    </row>
    <row r="535" spans="1:5" ht="13.5" x14ac:dyDescent="0.25">
      <c r="A535" s="800">
        <v>92717</v>
      </c>
      <c r="B535" s="800" t="s">
        <v>26938</v>
      </c>
      <c r="C535" s="800" t="s">
        <v>26802</v>
      </c>
      <c r="D535" s="802">
        <v>0.19</v>
      </c>
      <c r="E535" s="800" t="s">
        <v>43039</v>
      </c>
    </row>
    <row r="536" spans="1:5" ht="13.5" x14ac:dyDescent="0.25">
      <c r="A536" s="800">
        <v>92961</v>
      </c>
      <c r="B536" s="800" t="s">
        <v>26939</v>
      </c>
      <c r="C536" s="800" t="s">
        <v>26802</v>
      </c>
      <c r="D536" s="802">
        <v>5.6</v>
      </c>
      <c r="E536" s="800" t="s">
        <v>43039</v>
      </c>
    </row>
    <row r="537" spans="1:5" ht="13.5" x14ac:dyDescent="0.25">
      <c r="A537" s="800">
        <v>92967</v>
      </c>
      <c r="B537" s="800" t="s">
        <v>26940</v>
      </c>
      <c r="C537" s="800" t="s">
        <v>26802</v>
      </c>
      <c r="D537" s="802">
        <v>15.55</v>
      </c>
      <c r="E537" s="800" t="s">
        <v>43039</v>
      </c>
    </row>
    <row r="538" spans="1:5" ht="13.5" x14ac:dyDescent="0.25">
      <c r="A538" s="800">
        <v>93225</v>
      </c>
      <c r="B538" s="800" t="s">
        <v>26941</v>
      </c>
      <c r="C538" s="800" t="s">
        <v>26802</v>
      </c>
      <c r="D538" s="802">
        <v>219.73</v>
      </c>
      <c r="E538" s="800" t="s">
        <v>43039</v>
      </c>
    </row>
    <row r="539" spans="1:5" ht="13.5" x14ac:dyDescent="0.25">
      <c r="A539" s="800">
        <v>93234</v>
      </c>
      <c r="B539" s="800" t="s">
        <v>26943</v>
      </c>
      <c r="C539" s="800" t="s">
        <v>26802</v>
      </c>
      <c r="D539" s="802">
        <v>0.26</v>
      </c>
      <c r="E539" s="800" t="s">
        <v>43039</v>
      </c>
    </row>
    <row r="540" spans="1:5" ht="13.5" x14ac:dyDescent="0.25">
      <c r="A540" s="800">
        <v>93244</v>
      </c>
      <c r="B540" s="800" t="s">
        <v>26944</v>
      </c>
      <c r="C540" s="800" t="s">
        <v>26802</v>
      </c>
      <c r="D540" s="802">
        <v>38.4</v>
      </c>
      <c r="E540" s="800" t="s">
        <v>43039</v>
      </c>
    </row>
    <row r="541" spans="1:5" ht="13.5" x14ac:dyDescent="0.25">
      <c r="A541" s="800">
        <v>93274</v>
      </c>
      <c r="B541" s="800" t="s">
        <v>26946</v>
      </c>
      <c r="C541" s="800" t="s">
        <v>26802</v>
      </c>
      <c r="D541" s="802">
        <v>64.12</v>
      </c>
      <c r="E541" s="800" t="s">
        <v>43039</v>
      </c>
    </row>
    <row r="542" spans="1:5" ht="13.5" x14ac:dyDescent="0.25">
      <c r="A542" s="800">
        <v>93282</v>
      </c>
      <c r="B542" s="800" t="s">
        <v>26948</v>
      </c>
      <c r="C542" s="800" t="s">
        <v>26802</v>
      </c>
      <c r="D542" s="802">
        <v>22.14</v>
      </c>
      <c r="E542" s="800" t="s">
        <v>43039</v>
      </c>
    </row>
    <row r="543" spans="1:5" ht="13.5" x14ac:dyDescent="0.25">
      <c r="A543" s="800">
        <v>93288</v>
      </c>
      <c r="B543" s="800" t="s">
        <v>26949</v>
      </c>
      <c r="C543" s="800" t="s">
        <v>26802</v>
      </c>
      <c r="D543" s="802">
        <v>101.09</v>
      </c>
      <c r="E543" s="800" t="s">
        <v>43039</v>
      </c>
    </row>
    <row r="544" spans="1:5" ht="13.5" x14ac:dyDescent="0.25">
      <c r="A544" s="800">
        <v>93403</v>
      </c>
      <c r="B544" s="800" t="s">
        <v>26951</v>
      </c>
      <c r="C544" s="800" t="s">
        <v>26802</v>
      </c>
      <c r="D544" s="802">
        <v>37.090000000000003</v>
      </c>
      <c r="E544" s="800" t="s">
        <v>43039</v>
      </c>
    </row>
    <row r="545" spans="1:5" ht="13.5" x14ac:dyDescent="0.25">
      <c r="A545" s="800">
        <v>93409</v>
      </c>
      <c r="B545" s="800" t="s">
        <v>26952</v>
      </c>
      <c r="C545" s="800" t="s">
        <v>26802</v>
      </c>
      <c r="D545" s="802">
        <v>34.130000000000003</v>
      </c>
      <c r="E545" s="800" t="s">
        <v>43039</v>
      </c>
    </row>
    <row r="546" spans="1:5" ht="13.5" x14ac:dyDescent="0.25">
      <c r="A546" s="800">
        <v>93416</v>
      </c>
      <c r="B546" s="800" t="s">
        <v>26954</v>
      </c>
      <c r="C546" s="800" t="s">
        <v>26802</v>
      </c>
      <c r="D546" s="802">
        <v>0.23</v>
      </c>
      <c r="E546" s="800" t="s">
        <v>43039</v>
      </c>
    </row>
    <row r="547" spans="1:5" ht="13.5" x14ac:dyDescent="0.25">
      <c r="A547" s="800">
        <v>93422</v>
      </c>
      <c r="B547" s="800" t="s">
        <v>26955</v>
      </c>
      <c r="C547" s="800" t="s">
        <v>26802</v>
      </c>
      <c r="D547" s="802">
        <v>3.09</v>
      </c>
      <c r="E547" s="800" t="s">
        <v>43039</v>
      </c>
    </row>
    <row r="548" spans="1:5" ht="13.5" x14ac:dyDescent="0.25">
      <c r="A548" s="800">
        <v>93428</v>
      </c>
      <c r="B548" s="800" t="s">
        <v>26956</v>
      </c>
      <c r="C548" s="800" t="s">
        <v>26802</v>
      </c>
      <c r="D548" s="802">
        <v>4.38</v>
      </c>
      <c r="E548" s="800" t="s">
        <v>43039</v>
      </c>
    </row>
    <row r="549" spans="1:5" ht="13.5" x14ac:dyDescent="0.25">
      <c r="A549" s="800">
        <v>93434</v>
      </c>
      <c r="B549" s="800" t="s">
        <v>26957</v>
      </c>
      <c r="C549" s="800" t="s">
        <v>26802</v>
      </c>
      <c r="D549" s="802">
        <v>159.87</v>
      </c>
      <c r="E549" s="800" t="s">
        <v>43039</v>
      </c>
    </row>
    <row r="550" spans="1:5" ht="13.5" x14ac:dyDescent="0.25">
      <c r="A550" s="800">
        <v>93440</v>
      </c>
      <c r="B550" s="800" t="s">
        <v>26959</v>
      </c>
      <c r="C550" s="800" t="s">
        <v>26802</v>
      </c>
      <c r="D550" s="802">
        <v>89.65</v>
      </c>
      <c r="E550" s="800" t="s">
        <v>43039</v>
      </c>
    </row>
    <row r="551" spans="1:5" ht="13.5" x14ac:dyDescent="0.25">
      <c r="A551" s="800">
        <v>95122</v>
      </c>
      <c r="B551" s="800" t="s">
        <v>26961</v>
      </c>
      <c r="C551" s="800" t="s">
        <v>26802</v>
      </c>
      <c r="D551" s="802">
        <v>123.86</v>
      </c>
      <c r="E551" s="800" t="s">
        <v>43039</v>
      </c>
    </row>
    <row r="552" spans="1:5" ht="13.5" x14ac:dyDescent="0.25">
      <c r="A552" s="800">
        <v>95128</v>
      </c>
      <c r="B552" s="800" t="s">
        <v>26963</v>
      </c>
      <c r="C552" s="800" t="s">
        <v>26802</v>
      </c>
      <c r="D552" s="802">
        <v>38.369999999999997</v>
      </c>
      <c r="E552" s="800" t="s">
        <v>43039</v>
      </c>
    </row>
    <row r="553" spans="1:5" ht="13.5" x14ac:dyDescent="0.25">
      <c r="A553" s="800">
        <v>95140</v>
      </c>
      <c r="B553" s="800" t="s">
        <v>26965</v>
      </c>
      <c r="C553" s="800" t="s">
        <v>26802</v>
      </c>
      <c r="D553" s="802">
        <v>0.04</v>
      </c>
      <c r="E553" s="800" t="s">
        <v>43039</v>
      </c>
    </row>
    <row r="554" spans="1:5" ht="13.5" x14ac:dyDescent="0.25">
      <c r="A554" s="800">
        <v>95213</v>
      </c>
      <c r="B554" s="800" t="s">
        <v>26966</v>
      </c>
      <c r="C554" s="800" t="s">
        <v>26802</v>
      </c>
      <c r="D554" s="802">
        <v>67.72</v>
      </c>
      <c r="E554" s="800" t="s">
        <v>43039</v>
      </c>
    </row>
    <row r="555" spans="1:5" ht="13.5" x14ac:dyDescent="0.25">
      <c r="A555" s="800">
        <v>95219</v>
      </c>
      <c r="B555" s="800" t="s">
        <v>26968</v>
      </c>
      <c r="C555" s="800" t="s">
        <v>26802</v>
      </c>
      <c r="D555" s="802">
        <v>23.68</v>
      </c>
      <c r="E555" s="800" t="s">
        <v>43039</v>
      </c>
    </row>
    <row r="556" spans="1:5" ht="13.5" x14ac:dyDescent="0.25">
      <c r="A556" s="800">
        <v>95259</v>
      </c>
      <c r="B556" s="800" t="s">
        <v>26969</v>
      </c>
      <c r="C556" s="800" t="s">
        <v>26802</v>
      </c>
      <c r="D556" s="802">
        <v>15.41</v>
      </c>
      <c r="E556" s="800" t="s">
        <v>43039</v>
      </c>
    </row>
    <row r="557" spans="1:5" ht="13.5" x14ac:dyDescent="0.25">
      <c r="A557" s="800">
        <v>95265</v>
      </c>
      <c r="B557" s="800" t="s">
        <v>26970</v>
      </c>
      <c r="C557" s="800" t="s">
        <v>26802</v>
      </c>
      <c r="D557" s="802">
        <v>0.59</v>
      </c>
      <c r="E557" s="800" t="s">
        <v>43039</v>
      </c>
    </row>
    <row r="558" spans="1:5" ht="13.5" x14ac:dyDescent="0.25">
      <c r="A558" s="800">
        <v>95271</v>
      </c>
      <c r="B558" s="800" t="s">
        <v>26971</v>
      </c>
      <c r="C558" s="800" t="s">
        <v>26802</v>
      </c>
      <c r="D558" s="802">
        <v>0.39</v>
      </c>
      <c r="E558" s="800" t="s">
        <v>43039</v>
      </c>
    </row>
    <row r="559" spans="1:5" ht="13.5" x14ac:dyDescent="0.25">
      <c r="A559" s="800">
        <v>95277</v>
      </c>
      <c r="B559" s="800" t="s">
        <v>26972</v>
      </c>
      <c r="C559" s="800" t="s">
        <v>26802</v>
      </c>
      <c r="D559" s="802">
        <v>0.39</v>
      </c>
      <c r="E559" s="800" t="s">
        <v>43039</v>
      </c>
    </row>
    <row r="560" spans="1:5" ht="13.5" x14ac:dyDescent="0.25">
      <c r="A560" s="800">
        <v>95283</v>
      </c>
      <c r="B560" s="800" t="s">
        <v>26973</v>
      </c>
      <c r="C560" s="800" t="s">
        <v>26802</v>
      </c>
      <c r="D560" s="802">
        <v>0.43</v>
      </c>
      <c r="E560" s="800" t="s">
        <v>43039</v>
      </c>
    </row>
    <row r="561" spans="1:5" ht="13.5" x14ac:dyDescent="0.25">
      <c r="A561" s="800">
        <v>95621</v>
      </c>
      <c r="B561" s="800" t="s">
        <v>26974</v>
      </c>
      <c r="C561" s="800" t="s">
        <v>26802</v>
      </c>
      <c r="D561" s="802">
        <v>15.26</v>
      </c>
      <c r="E561" s="800" t="s">
        <v>43039</v>
      </c>
    </row>
    <row r="562" spans="1:5" ht="13.5" x14ac:dyDescent="0.25">
      <c r="A562" s="800">
        <v>95632</v>
      </c>
      <c r="B562" s="800" t="s">
        <v>26975</v>
      </c>
      <c r="C562" s="800" t="s">
        <v>26802</v>
      </c>
      <c r="D562" s="802">
        <v>46.39</v>
      </c>
      <c r="E562" s="800" t="s">
        <v>43039</v>
      </c>
    </row>
    <row r="563" spans="1:5" ht="13.5" x14ac:dyDescent="0.25">
      <c r="A563" s="800">
        <v>95703</v>
      </c>
      <c r="B563" s="800" t="s">
        <v>26976</v>
      </c>
      <c r="C563" s="800" t="s">
        <v>26802</v>
      </c>
      <c r="D563" s="802">
        <v>28.03</v>
      </c>
      <c r="E563" s="800" t="s">
        <v>43039</v>
      </c>
    </row>
    <row r="564" spans="1:5" ht="13.5" x14ac:dyDescent="0.25">
      <c r="A564" s="800">
        <v>95709</v>
      </c>
      <c r="B564" s="800" t="s">
        <v>26977</v>
      </c>
      <c r="C564" s="800" t="s">
        <v>26802</v>
      </c>
      <c r="D564" s="802">
        <v>51.39</v>
      </c>
      <c r="E564" s="800" t="s">
        <v>43039</v>
      </c>
    </row>
    <row r="565" spans="1:5" ht="13.5" x14ac:dyDescent="0.25">
      <c r="A565" s="800">
        <v>95715</v>
      </c>
      <c r="B565" s="800" t="s">
        <v>26979</v>
      </c>
      <c r="C565" s="800" t="s">
        <v>26802</v>
      </c>
      <c r="D565" s="802">
        <v>57.69</v>
      </c>
      <c r="E565" s="800" t="s">
        <v>43039</v>
      </c>
    </row>
    <row r="566" spans="1:5" ht="13.5" x14ac:dyDescent="0.25">
      <c r="A566" s="800">
        <v>95721</v>
      </c>
      <c r="B566" s="800" t="s">
        <v>26980</v>
      </c>
      <c r="C566" s="800" t="s">
        <v>26802</v>
      </c>
      <c r="D566" s="802">
        <v>56.52</v>
      </c>
      <c r="E566" s="800" t="s">
        <v>43039</v>
      </c>
    </row>
    <row r="567" spans="1:5" ht="13.5" x14ac:dyDescent="0.25">
      <c r="A567" s="800">
        <v>95873</v>
      </c>
      <c r="B567" s="800" t="s">
        <v>26981</v>
      </c>
      <c r="C567" s="800" t="s">
        <v>26802</v>
      </c>
      <c r="D567" s="802">
        <v>7.01</v>
      </c>
      <c r="E567" s="800" t="s">
        <v>43039</v>
      </c>
    </row>
    <row r="568" spans="1:5" ht="13.5" x14ac:dyDescent="0.25">
      <c r="A568" s="800">
        <v>96014</v>
      </c>
      <c r="B568" s="800" t="s">
        <v>26982</v>
      </c>
      <c r="C568" s="800" t="s">
        <v>26802</v>
      </c>
      <c r="D568" s="802">
        <v>40.659999999999997</v>
      </c>
      <c r="E568" s="800" t="s">
        <v>43039</v>
      </c>
    </row>
    <row r="569" spans="1:5" ht="13.5" x14ac:dyDescent="0.25">
      <c r="A569" s="800">
        <v>96021</v>
      </c>
      <c r="B569" s="800" t="s">
        <v>26984</v>
      </c>
      <c r="C569" s="800" t="s">
        <v>26802</v>
      </c>
      <c r="D569" s="802">
        <v>40.54</v>
      </c>
      <c r="E569" s="800" t="s">
        <v>43039</v>
      </c>
    </row>
    <row r="570" spans="1:5" ht="13.5" x14ac:dyDescent="0.25">
      <c r="A570" s="800">
        <v>96029</v>
      </c>
      <c r="B570" s="800" t="s">
        <v>26985</v>
      </c>
      <c r="C570" s="800" t="s">
        <v>26802</v>
      </c>
      <c r="D570" s="802">
        <v>37.549999999999997</v>
      </c>
      <c r="E570" s="800" t="s">
        <v>43039</v>
      </c>
    </row>
    <row r="571" spans="1:5" ht="13.5" x14ac:dyDescent="0.25">
      <c r="A571" s="800">
        <v>96036</v>
      </c>
      <c r="B571" s="800" t="s">
        <v>26987</v>
      </c>
      <c r="C571" s="800" t="s">
        <v>26802</v>
      </c>
      <c r="D571" s="802">
        <v>41.35</v>
      </c>
      <c r="E571" s="800" t="s">
        <v>43039</v>
      </c>
    </row>
    <row r="572" spans="1:5" ht="13.5" x14ac:dyDescent="0.25">
      <c r="A572" s="800">
        <v>96155</v>
      </c>
      <c r="B572" s="800" t="s">
        <v>26989</v>
      </c>
      <c r="C572" s="800" t="s">
        <v>26802</v>
      </c>
      <c r="D572" s="802">
        <v>37.67</v>
      </c>
      <c r="E572" s="800" t="s">
        <v>43039</v>
      </c>
    </row>
    <row r="573" spans="1:5" ht="13.5" x14ac:dyDescent="0.25">
      <c r="A573" s="800">
        <v>96156</v>
      </c>
      <c r="B573" s="800" t="s">
        <v>26991</v>
      </c>
      <c r="C573" s="800" t="s">
        <v>26802</v>
      </c>
      <c r="D573" s="802">
        <v>39.89</v>
      </c>
      <c r="E573" s="800" t="s">
        <v>43039</v>
      </c>
    </row>
    <row r="574" spans="1:5" ht="13.5" x14ac:dyDescent="0.25">
      <c r="A574" s="800">
        <v>96159</v>
      </c>
      <c r="B574" s="800" t="s">
        <v>26992</v>
      </c>
      <c r="C574" s="800" t="s">
        <v>26802</v>
      </c>
      <c r="D574" s="802">
        <v>48.27</v>
      </c>
      <c r="E574" s="800" t="s">
        <v>43039</v>
      </c>
    </row>
    <row r="575" spans="1:5" ht="13.5" x14ac:dyDescent="0.25">
      <c r="A575" s="800">
        <v>96246</v>
      </c>
      <c r="B575" s="800" t="s">
        <v>26994</v>
      </c>
      <c r="C575" s="800" t="s">
        <v>26802</v>
      </c>
      <c r="D575" s="802">
        <v>40.36</v>
      </c>
      <c r="E575" s="800" t="s">
        <v>43039</v>
      </c>
    </row>
    <row r="576" spans="1:5" ht="13.5" x14ac:dyDescent="0.25">
      <c r="A576" s="800">
        <v>96302</v>
      </c>
      <c r="B576" s="800" t="s">
        <v>26996</v>
      </c>
      <c r="C576" s="800" t="s">
        <v>26802</v>
      </c>
      <c r="D576" s="802">
        <v>65.97</v>
      </c>
      <c r="E576" s="800" t="s">
        <v>43039</v>
      </c>
    </row>
    <row r="577" spans="1:5" ht="13.5" x14ac:dyDescent="0.25">
      <c r="A577" s="800">
        <v>96308</v>
      </c>
      <c r="B577" s="800" t="s">
        <v>26998</v>
      </c>
      <c r="C577" s="800" t="s">
        <v>26802</v>
      </c>
      <c r="D577" s="802">
        <v>0.12</v>
      </c>
      <c r="E577" s="800" t="s">
        <v>43039</v>
      </c>
    </row>
    <row r="578" spans="1:5" ht="13.5" x14ac:dyDescent="0.25">
      <c r="A578" s="800">
        <v>96464</v>
      </c>
      <c r="B578" s="800" t="s">
        <v>26999</v>
      </c>
      <c r="C578" s="800" t="s">
        <v>26802</v>
      </c>
      <c r="D578" s="802">
        <v>49.24</v>
      </c>
      <c r="E578" s="800" t="s">
        <v>43039</v>
      </c>
    </row>
    <row r="579" spans="1:5" ht="13.5" x14ac:dyDescent="0.25">
      <c r="A579" s="800">
        <v>98765</v>
      </c>
      <c r="B579" s="800" t="s">
        <v>27001</v>
      </c>
      <c r="C579" s="800" t="s">
        <v>26802</v>
      </c>
      <c r="D579" s="802">
        <v>7.0000000000000007E-2</v>
      </c>
      <c r="E579" s="800" t="s">
        <v>43039</v>
      </c>
    </row>
    <row r="580" spans="1:5" ht="13.5" x14ac:dyDescent="0.25">
      <c r="A580" s="800">
        <v>99834</v>
      </c>
      <c r="B580" s="800" t="s">
        <v>27003</v>
      </c>
      <c r="C580" s="800" t="s">
        <v>26802</v>
      </c>
      <c r="D580" s="802">
        <v>0.13</v>
      </c>
      <c r="E580" s="800" t="s">
        <v>43039</v>
      </c>
    </row>
    <row r="581" spans="1:5" ht="13.5" x14ac:dyDescent="0.25">
      <c r="A581" s="800">
        <v>100642</v>
      </c>
      <c r="B581" s="800" t="s">
        <v>43042</v>
      </c>
      <c r="C581" s="800" t="s">
        <v>26802</v>
      </c>
      <c r="D581" s="802">
        <v>113.71</v>
      </c>
      <c r="E581" s="800" t="s">
        <v>43039</v>
      </c>
    </row>
    <row r="582" spans="1:5" ht="13.5" x14ac:dyDescent="0.25">
      <c r="A582" s="800">
        <v>100648</v>
      </c>
      <c r="B582" s="800" t="s">
        <v>43043</v>
      </c>
      <c r="C582" s="800" t="s">
        <v>26802</v>
      </c>
      <c r="D582" s="802">
        <v>262.83</v>
      </c>
      <c r="E582" s="800" t="s">
        <v>43039</v>
      </c>
    </row>
    <row r="583" spans="1:5" ht="13.5" x14ac:dyDescent="0.25">
      <c r="A583" s="800">
        <v>5089</v>
      </c>
      <c r="B583" s="800" t="s">
        <v>27004</v>
      </c>
      <c r="C583" s="800" t="s">
        <v>27005</v>
      </c>
      <c r="D583" s="802">
        <v>20.010000000000002</v>
      </c>
      <c r="E583" s="800" t="s">
        <v>43039</v>
      </c>
    </row>
    <row r="584" spans="1:5" ht="13.5" x14ac:dyDescent="0.25">
      <c r="A584" s="800">
        <v>5627</v>
      </c>
      <c r="B584" s="800" t="s">
        <v>27006</v>
      </c>
      <c r="C584" s="800" t="s">
        <v>27005</v>
      </c>
      <c r="D584" s="802">
        <v>23.52</v>
      </c>
      <c r="E584" s="800" t="s">
        <v>43039</v>
      </c>
    </row>
    <row r="585" spans="1:5" ht="13.5" x14ac:dyDescent="0.25">
      <c r="A585" s="800">
        <v>5628</v>
      </c>
      <c r="B585" s="800" t="s">
        <v>27007</v>
      </c>
      <c r="C585" s="800" t="s">
        <v>27005</v>
      </c>
      <c r="D585" s="802">
        <v>3.19</v>
      </c>
      <c r="E585" s="800" t="s">
        <v>43039</v>
      </c>
    </row>
    <row r="586" spans="1:5" ht="13.5" x14ac:dyDescent="0.25">
      <c r="A586" s="800">
        <v>5629</v>
      </c>
      <c r="B586" s="800" t="s">
        <v>27008</v>
      </c>
      <c r="C586" s="800" t="s">
        <v>27005</v>
      </c>
      <c r="D586" s="802">
        <v>29.4</v>
      </c>
      <c r="E586" s="800" t="s">
        <v>43039</v>
      </c>
    </row>
    <row r="587" spans="1:5" ht="13.5" x14ac:dyDescent="0.25">
      <c r="A587" s="800">
        <v>5630</v>
      </c>
      <c r="B587" s="800" t="s">
        <v>27009</v>
      </c>
      <c r="C587" s="800" t="s">
        <v>27005</v>
      </c>
      <c r="D587" s="802">
        <v>39.950000000000003</v>
      </c>
      <c r="E587" s="800" t="s">
        <v>43039</v>
      </c>
    </row>
    <row r="588" spans="1:5" ht="13.5" x14ac:dyDescent="0.25">
      <c r="A588" s="800">
        <v>5658</v>
      </c>
      <c r="B588" s="800" t="s">
        <v>27011</v>
      </c>
      <c r="C588" s="800" t="s">
        <v>27005</v>
      </c>
      <c r="D588" s="802">
        <v>1.19</v>
      </c>
      <c r="E588" s="800" t="s">
        <v>43039</v>
      </c>
    </row>
    <row r="589" spans="1:5" ht="13.5" x14ac:dyDescent="0.25">
      <c r="A589" s="800">
        <v>5664</v>
      </c>
      <c r="B589" s="800" t="s">
        <v>27012</v>
      </c>
      <c r="C589" s="800" t="s">
        <v>27005</v>
      </c>
      <c r="D589" s="802">
        <v>17.52</v>
      </c>
      <c r="E589" s="800" t="s">
        <v>43039</v>
      </c>
    </row>
    <row r="590" spans="1:5" ht="13.5" x14ac:dyDescent="0.25">
      <c r="A590" s="800">
        <v>5667</v>
      </c>
      <c r="B590" s="800" t="s">
        <v>27013</v>
      </c>
      <c r="C590" s="800" t="s">
        <v>27005</v>
      </c>
      <c r="D590" s="802">
        <v>15.58</v>
      </c>
      <c r="E590" s="800" t="s">
        <v>43039</v>
      </c>
    </row>
    <row r="591" spans="1:5" ht="13.5" x14ac:dyDescent="0.25">
      <c r="A591" s="800">
        <v>5668</v>
      </c>
      <c r="B591" s="800" t="s">
        <v>27015</v>
      </c>
      <c r="C591" s="800" t="s">
        <v>27005</v>
      </c>
      <c r="D591" s="802">
        <v>30.57</v>
      </c>
      <c r="E591" s="800" t="s">
        <v>43039</v>
      </c>
    </row>
    <row r="592" spans="1:5" ht="13.5" x14ac:dyDescent="0.25">
      <c r="A592" s="800">
        <v>5674</v>
      </c>
      <c r="B592" s="800" t="s">
        <v>27016</v>
      </c>
      <c r="C592" s="800" t="s">
        <v>27005</v>
      </c>
      <c r="D592" s="802">
        <v>19.25</v>
      </c>
      <c r="E592" s="800" t="s">
        <v>43039</v>
      </c>
    </row>
    <row r="593" spans="1:5" ht="13.5" x14ac:dyDescent="0.25">
      <c r="A593" s="800">
        <v>5692</v>
      </c>
      <c r="B593" s="800" t="s">
        <v>27017</v>
      </c>
      <c r="C593" s="800" t="s">
        <v>27005</v>
      </c>
      <c r="D593" s="802">
        <v>0.16</v>
      </c>
      <c r="E593" s="800" t="s">
        <v>43039</v>
      </c>
    </row>
    <row r="594" spans="1:5" ht="13.5" x14ac:dyDescent="0.25">
      <c r="A594" s="800">
        <v>5693</v>
      </c>
      <c r="B594" s="800" t="s">
        <v>27018</v>
      </c>
      <c r="C594" s="800" t="s">
        <v>27005</v>
      </c>
      <c r="D594" s="802">
        <v>6.57</v>
      </c>
      <c r="E594" s="800" t="s">
        <v>43039</v>
      </c>
    </row>
    <row r="595" spans="1:5" ht="13.5" x14ac:dyDescent="0.25">
      <c r="A595" s="800">
        <v>5695</v>
      </c>
      <c r="B595" s="800" t="s">
        <v>27019</v>
      </c>
      <c r="C595" s="800" t="s">
        <v>27005</v>
      </c>
      <c r="D595" s="802">
        <v>22.81</v>
      </c>
      <c r="E595" s="800" t="s">
        <v>43039</v>
      </c>
    </row>
    <row r="596" spans="1:5" ht="13.5" x14ac:dyDescent="0.25">
      <c r="A596" s="800">
        <v>5703</v>
      </c>
      <c r="B596" s="800" t="s">
        <v>27020</v>
      </c>
      <c r="C596" s="800" t="s">
        <v>27005</v>
      </c>
      <c r="D596" s="802">
        <v>17.13</v>
      </c>
      <c r="E596" s="800" t="s">
        <v>43039</v>
      </c>
    </row>
    <row r="597" spans="1:5" ht="13.5" x14ac:dyDescent="0.25">
      <c r="A597" s="800">
        <v>5705</v>
      </c>
      <c r="B597" s="800" t="s">
        <v>27021</v>
      </c>
      <c r="C597" s="800" t="s">
        <v>27005</v>
      </c>
      <c r="D597" s="802">
        <v>14.34</v>
      </c>
      <c r="E597" s="800" t="s">
        <v>43039</v>
      </c>
    </row>
    <row r="598" spans="1:5" ht="13.5" x14ac:dyDescent="0.25">
      <c r="A598" s="800">
        <v>5707</v>
      </c>
      <c r="B598" s="800" t="s">
        <v>27022</v>
      </c>
      <c r="C598" s="800" t="s">
        <v>27005</v>
      </c>
      <c r="D598" s="802">
        <v>40.619999999999997</v>
      </c>
      <c r="E598" s="800" t="s">
        <v>43039</v>
      </c>
    </row>
    <row r="599" spans="1:5" ht="13.5" x14ac:dyDescent="0.25">
      <c r="A599" s="800">
        <v>5710</v>
      </c>
      <c r="B599" s="800" t="s">
        <v>27024</v>
      </c>
      <c r="C599" s="800" t="s">
        <v>27005</v>
      </c>
      <c r="D599" s="802">
        <v>104.35</v>
      </c>
      <c r="E599" s="800" t="s">
        <v>43039</v>
      </c>
    </row>
    <row r="600" spans="1:5" ht="13.5" x14ac:dyDescent="0.25">
      <c r="A600" s="800">
        <v>5711</v>
      </c>
      <c r="B600" s="800" t="s">
        <v>27026</v>
      </c>
      <c r="C600" s="800" t="s">
        <v>27005</v>
      </c>
      <c r="D600" s="802">
        <v>55.2</v>
      </c>
      <c r="E600" s="800" t="s">
        <v>43039</v>
      </c>
    </row>
    <row r="601" spans="1:5" ht="13.5" x14ac:dyDescent="0.25">
      <c r="A601" s="800">
        <v>5714</v>
      </c>
      <c r="B601" s="800" t="s">
        <v>27028</v>
      </c>
      <c r="C601" s="800" t="s">
        <v>27005</v>
      </c>
      <c r="D601" s="802">
        <v>7.87</v>
      </c>
      <c r="E601" s="800" t="s">
        <v>43039</v>
      </c>
    </row>
    <row r="602" spans="1:5" ht="13.5" x14ac:dyDescent="0.25">
      <c r="A602" s="800">
        <v>5715</v>
      </c>
      <c r="B602" s="800" t="s">
        <v>27029</v>
      </c>
      <c r="C602" s="800" t="s">
        <v>27005</v>
      </c>
      <c r="D602" s="802">
        <v>74.27</v>
      </c>
      <c r="E602" s="800" t="s">
        <v>43039</v>
      </c>
    </row>
    <row r="603" spans="1:5" ht="13.5" x14ac:dyDescent="0.25">
      <c r="A603" s="800">
        <v>5718</v>
      </c>
      <c r="B603" s="800" t="s">
        <v>27031</v>
      </c>
      <c r="C603" s="800" t="s">
        <v>27005</v>
      </c>
      <c r="D603" s="802">
        <v>65.88</v>
      </c>
      <c r="E603" s="800" t="s">
        <v>43039</v>
      </c>
    </row>
    <row r="604" spans="1:5" ht="13.5" x14ac:dyDescent="0.25">
      <c r="A604" s="800">
        <v>5721</v>
      </c>
      <c r="B604" s="800" t="s">
        <v>27033</v>
      </c>
      <c r="C604" s="800" t="s">
        <v>27005</v>
      </c>
      <c r="D604" s="802">
        <v>58.13</v>
      </c>
      <c r="E604" s="800" t="s">
        <v>43039</v>
      </c>
    </row>
    <row r="605" spans="1:5" ht="13.5" x14ac:dyDescent="0.25">
      <c r="A605" s="800">
        <v>5722</v>
      </c>
      <c r="B605" s="800" t="s">
        <v>27035</v>
      </c>
      <c r="C605" s="800" t="s">
        <v>27005</v>
      </c>
      <c r="D605" s="802">
        <v>134.44999999999999</v>
      </c>
      <c r="E605" s="800" t="s">
        <v>43039</v>
      </c>
    </row>
    <row r="606" spans="1:5" ht="13.5" x14ac:dyDescent="0.25">
      <c r="A606" s="800">
        <v>5724</v>
      </c>
      <c r="B606" s="800" t="s">
        <v>27037</v>
      </c>
      <c r="C606" s="800" t="s">
        <v>27005</v>
      </c>
      <c r="D606" s="802">
        <v>30.87</v>
      </c>
      <c r="E606" s="800" t="s">
        <v>43039</v>
      </c>
    </row>
    <row r="607" spans="1:5" ht="13.5" x14ac:dyDescent="0.25">
      <c r="A607" s="800">
        <v>5727</v>
      </c>
      <c r="B607" s="800" t="s">
        <v>27039</v>
      </c>
      <c r="C607" s="800" t="s">
        <v>27005</v>
      </c>
      <c r="D607" s="802">
        <v>5.81</v>
      </c>
      <c r="E607" s="800" t="s">
        <v>43039</v>
      </c>
    </row>
    <row r="608" spans="1:5" ht="13.5" x14ac:dyDescent="0.25">
      <c r="A608" s="800">
        <v>5729</v>
      </c>
      <c r="B608" s="800" t="s">
        <v>27040</v>
      </c>
      <c r="C608" s="800" t="s">
        <v>27005</v>
      </c>
      <c r="D608" s="802">
        <v>23.63</v>
      </c>
      <c r="E608" s="800" t="s">
        <v>43039</v>
      </c>
    </row>
    <row r="609" spans="1:5" ht="13.5" x14ac:dyDescent="0.25">
      <c r="A609" s="800">
        <v>5730</v>
      </c>
      <c r="B609" s="800" t="s">
        <v>27041</v>
      </c>
      <c r="C609" s="800" t="s">
        <v>27005</v>
      </c>
      <c r="D609" s="802">
        <v>25.67</v>
      </c>
      <c r="E609" s="800" t="s">
        <v>43039</v>
      </c>
    </row>
    <row r="610" spans="1:5" ht="13.5" x14ac:dyDescent="0.25">
      <c r="A610" s="800">
        <v>5735</v>
      </c>
      <c r="B610" s="800" t="s">
        <v>27042</v>
      </c>
      <c r="C610" s="800" t="s">
        <v>27005</v>
      </c>
      <c r="D610" s="802">
        <v>16.899999999999999</v>
      </c>
      <c r="E610" s="800" t="s">
        <v>43039</v>
      </c>
    </row>
    <row r="611" spans="1:5" ht="13.5" x14ac:dyDescent="0.25">
      <c r="A611" s="800">
        <v>5736</v>
      </c>
      <c r="B611" s="800" t="s">
        <v>27043</v>
      </c>
      <c r="C611" s="800" t="s">
        <v>27005</v>
      </c>
      <c r="D611" s="802">
        <v>28.04</v>
      </c>
      <c r="E611" s="800" t="s">
        <v>43039</v>
      </c>
    </row>
    <row r="612" spans="1:5" ht="13.5" x14ac:dyDescent="0.25">
      <c r="A612" s="800">
        <v>5738</v>
      </c>
      <c r="B612" s="800" t="s">
        <v>27044</v>
      </c>
      <c r="C612" s="800" t="s">
        <v>27005</v>
      </c>
      <c r="D612" s="802">
        <v>21.01</v>
      </c>
      <c r="E612" s="800" t="s">
        <v>43039</v>
      </c>
    </row>
    <row r="613" spans="1:5" ht="13.5" x14ac:dyDescent="0.25">
      <c r="A613" s="800">
        <v>5739</v>
      </c>
      <c r="B613" s="800" t="s">
        <v>27045</v>
      </c>
      <c r="C613" s="800" t="s">
        <v>27005</v>
      </c>
      <c r="D613" s="802">
        <v>26.3</v>
      </c>
      <c r="E613" s="800" t="s">
        <v>43039</v>
      </c>
    </row>
    <row r="614" spans="1:5" ht="13.5" x14ac:dyDescent="0.25">
      <c r="A614" s="800">
        <v>5741</v>
      </c>
      <c r="B614" s="800" t="s">
        <v>27047</v>
      </c>
      <c r="C614" s="800" t="s">
        <v>27005</v>
      </c>
      <c r="D614" s="802">
        <v>27.29</v>
      </c>
      <c r="E614" s="800" t="s">
        <v>43039</v>
      </c>
    </row>
    <row r="615" spans="1:5" ht="13.5" x14ac:dyDescent="0.25">
      <c r="A615" s="800">
        <v>5742</v>
      </c>
      <c r="B615" s="800" t="s">
        <v>27048</v>
      </c>
      <c r="C615" s="800" t="s">
        <v>27005</v>
      </c>
      <c r="D615" s="802">
        <v>17.100000000000001</v>
      </c>
      <c r="E615" s="800" t="s">
        <v>43039</v>
      </c>
    </row>
    <row r="616" spans="1:5" ht="13.5" x14ac:dyDescent="0.25">
      <c r="A616" s="800">
        <v>5747</v>
      </c>
      <c r="B616" s="800" t="s">
        <v>27049</v>
      </c>
      <c r="C616" s="800" t="s">
        <v>27005</v>
      </c>
      <c r="D616" s="802">
        <v>98.05</v>
      </c>
      <c r="E616" s="800" t="s">
        <v>43039</v>
      </c>
    </row>
    <row r="617" spans="1:5" ht="13.5" x14ac:dyDescent="0.25">
      <c r="A617" s="800">
        <v>5751</v>
      </c>
      <c r="B617" s="800" t="s">
        <v>27051</v>
      </c>
      <c r="C617" s="800" t="s">
        <v>27005</v>
      </c>
      <c r="D617" s="802">
        <v>16.170000000000002</v>
      </c>
      <c r="E617" s="800" t="s">
        <v>43039</v>
      </c>
    </row>
    <row r="618" spans="1:5" ht="13.5" x14ac:dyDescent="0.25">
      <c r="A618" s="800">
        <v>5754</v>
      </c>
      <c r="B618" s="800" t="s">
        <v>27052</v>
      </c>
      <c r="C618" s="800" t="s">
        <v>27005</v>
      </c>
      <c r="D618" s="802">
        <v>13.62</v>
      </c>
      <c r="E618" s="800" t="s">
        <v>43039</v>
      </c>
    </row>
    <row r="619" spans="1:5" ht="13.5" x14ac:dyDescent="0.25">
      <c r="A619" s="800">
        <v>5763</v>
      </c>
      <c r="B619" s="800" t="s">
        <v>27053</v>
      </c>
      <c r="C619" s="800" t="s">
        <v>27005</v>
      </c>
      <c r="D619" s="802">
        <v>23.18</v>
      </c>
      <c r="E619" s="800" t="s">
        <v>43039</v>
      </c>
    </row>
    <row r="620" spans="1:5" ht="13.5" x14ac:dyDescent="0.25">
      <c r="A620" s="800">
        <v>5765</v>
      </c>
      <c r="B620" s="800" t="s">
        <v>27054</v>
      </c>
      <c r="C620" s="800" t="s">
        <v>27005</v>
      </c>
      <c r="D620" s="802">
        <v>1.92</v>
      </c>
      <c r="E620" s="800" t="s">
        <v>43039</v>
      </c>
    </row>
    <row r="621" spans="1:5" ht="13.5" x14ac:dyDescent="0.25">
      <c r="A621" s="800">
        <v>5766</v>
      </c>
      <c r="B621" s="800" t="s">
        <v>27055</v>
      </c>
      <c r="C621" s="800" t="s">
        <v>27005</v>
      </c>
      <c r="D621" s="802">
        <v>3.28</v>
      </c>
      <c r="E621" s="800" t="s">
        <v>43039</v>
      </c>
    </row>
    <row r="622" spans="1:5" ht="13.5" x14ac:dyDescent="0.25">
      <c r="A622" s="800">
        <v>5779</v>
      </c>
      <c r="B622" s="800" t="s">
        <v>27056</v>
      </c>
      <c r="C622" s="800" t="s">
        <v>27005</v>
      </c>
      <c r="D622" s="802">
        <v>35.17</v>
      </c>
      <c r="E622" s="800" t="s">
        <v>43039</v>
      </c>
    </row>
    <row r="623" spans="1:5" ht="13.5" x14ac:dyDescent="0.25">
      <c r="A623" s="800">
        <v>5787</v>
      </c>
      <c r="B623" s="800" t="s">
        <v>27057</v>
      </c>
      <c r="C623" s="800" t="s">
        <v>27005</v>
      </c>
      <c r="D623" s="802">
        <v>43.62</v>
      </c>
      <c r="E623" s="800" t="s">
        <v>43039</v>
      </c>
    </row>
    <row r="624" spans="1:5" ht="13.5" x14ac:dyDescent="0.25">
      <c r="A624" s="800">
        <v>5797</v>
      </c>
      <c r="B624" s="800" t="s">
        <v>27059</v>
      </c>
      <c r="C624" s="800" t="s">
        <v>27005</v>
      </c>
      <c r="D624" s="802">
        <v>2.92</v>
      </c>
      <c r="E624" s="800" t="s">
        <v>43039</v>
      </c>
    </row>
    <row r="625" spans="1:5" ht="13.5" x14ac:dyDescent="0.25">
      <c r="A625" s="800">
        <v>5800</v>
      </c>
      <c r="B625" s="800" t="s">
        <v>27060</v>
      </c>
      <c r="C625" s="800" t="s">
        <v>27005</v>
      </c>
      <c r="D625" s="802">
        <v>0.2</v>
      </c>
      <c r="E625" s="800" t="s">
        <v>43039</v>
      </c>
    </row>
    <row r="626" spans="1:5" ht="13.5" x14ac:dyDescent="0.25">
      <c r="A626" s="800">
        <v>7032</v>
      </c>
      <c r="B626" s="800" t="s">
        <v>27061</v>
      </c>
      <c r="C626" s="800" t="s">
        <v>27005</v>
      </c>
      <c r="D626" s="802">
        <v>2.81</v>
      </c>
      <c r="E626" s="800" t="s">
        <v>43039</v>
      </c>
    </row>
    <row r="627" spans="1:5" ht="13.5" x14ac:dyDescent="0.25">
      <c r="A627" s="800">
        <v>7033</v>
      </c>
      <c r="B627" s="800" t="s">
        <v>27062</v>
      </c>
      <c r="C627" s="800" t="s">
        <v>27005</v>
      </c>
      <c r="D627" s="802">
        <v>0.46</v>
      </c>
      <c r="E627" s="800" t="s">
        <v>43039</v>
      </c>
    </row>
    <row r="628" spans="1:5" ht="13.5" x14ac:dyDescent="0.25">
      <c r="A628" s="800">
        <v>7034</v>
      </c>
      <c r="B628" s="800" t="s">
        <v>27063</v>
      </c>
      <c r="C628" s="800" t="s">
        <v>27005</v>
      </c>
      <c r="D628" s="802">
        <v>5.27</v>
      </c>
      <c r="E628" s="800" t="s">
        <v>43039</v>
      </c>
    </row>
    <row r="629" spans="1:5" ht="13.5" x14ac:dyDescent="0.25">
      <c r="A629" s="800">
        <v>7035</v>
      </c>
      <c r="B629" s="800" t="s">
        <v>27064</v>
      </c>
      <c r="C629" s="800" t="s">
        <v>27005</v>
      </c>
      <c r="D629" s="802">
        <v>132.5</v>
      </c>
      <c r="E629" s="800" t="s">
        <v>43039</v>
      </c>
    </row>
    <row r="630" spans="1:5" ht="13.5" x14ac:dyDescent="0.25">
      <c r="A630" s="800">
        <v>7038</v>
      </c>
      <c r="B630" s="800" t="s">
        <v>27066</v>
      </c>
      <c r="C630" s="800" t="s">
        <v>27005</v>
      </c>
      <c r="D630" s="802">
        <v>24.04</v>
      </c>
      <c r="E630" s="800" t="s">
        <v>43039</v>
      </c>
    </row>
    <row r="631" spans="1:5" ht="13.5" x14ac:dyDescent="0.25">
      <c r="A631" s="800">
        <v>7039</v>
      </c>
      <c r="B631" s="800" t="s">
        <v>27068</v>
      </c>
      <c r="C631" s="800" t="s">
        <v>27005</v>
      </c>
      <c r="D631" s="802">
        <v>3.33</v>
      </c>
      <c r="E631" s="800" t="s">
        <v>43039</v>
      </c>
    </row>
    <row r="632" spans="1:5" ht="13.5" x14ac:dyDescent="0.25">
      <c r="A632" s="800">
        <v>7040</v>
      </c>
      <c r="B632" s="800" t="s">
        <v>27069</v>
      </c>
      <c r="C632" s="800" t="s">
        <v>27005</v>
      </c>
      <c r="D632" s="802">
        <v>30.08</v>
      </c>
      <c r="E632" s="800" t="s">
        <v>43039</v>
      </c>
    </row>
    <row r="633" spans="1:5" ht="13.5" x14ac:dyDescent="0.25">
      <c r="A633" s="800">
        <v>7044</v>
      </c>
      <c r="B633" s="800" t="s">
        <v>27070</v>
      </c>
      <c r="C633" s="800" t="s">
        <v>27005</v>
      </c>
      <c r="D633" s="802">
        <v>0.19</v>
      </c>
      <c r="E633" s="800" t="s">
        <v>43039</v>
      </c>
    </row>
    <row r="634" spans="1:5" ht="13.5" x14ac:dyDescent="0.25">
      <c r="A634" s="800">
        <v>7045</v>
      </c>
      <c r="B634" s="800" t="s">
        <v>27071</v>
      </c>
      <c r="C634" s="800" t="s">
        <v>27005</v>
      </c>
      <c r="D634" s="802">
        <v>0.02</v>
      </c>
      <c r="E634" s="800" t="s">
        <v>43039</v>
      </c>
    </row>
    <row r="635" spans="1:5" ht="13.5" x14ac:dyDescent="0.25">
      <c r="A635" s="800">
        <v>7046</v>
      </c>
      <c r="B635" s="800" t="s">
        <v>27072</v>
      </c>
      <c r="C635" s="800" t="s">
        <v>27005</v>
      </c>
      <c r="D635" s="802">
        <v>0.2</v>
      </c>
      <c r="E635" s="800" t="s">
        <v>43039</v>
      </c>
    </row>
    <row r="636" spans="1:5" ht="13.5" x14ac:dyDescent="0.25">
      <c r="A636" s="800">
        <v>7047</v>
      </c>
      <c r="B636" s="800" t="s">
        <v>27073</v>
      </c>
      <c r="C636" s="800" t="s">
        <v>27005</v>
      </c>
      <c r="D636" s="802">
        <v>7.73</v>
      </c>
      <c r="E636" s="800" t="s">
        <v>43039</v>
      </c>
    </row>
    <row r="637" spans="1:5" ht="13.5" x14ac:dyDescent="0.25">
      <c r="A637" s="800">
        <v>7051</v>
      </c>
      <c r="B637" s="800" t="s">
        <v>27075</v>
      </c>
      <c r="C637" s="800" t="s">
        <v>27005</v>
      </c>
      <c r="D637" s="802">
        <v>21.32</v>
      </c>
      <c r="E637" s="800" t="s">
        <v>43039</v>
      </c>
    </row>
    <row r="638" spans="1:5" ht="13.5" x14ac:dyDescent="0.25">
      <c r="A638" s="800">
        <v>7052</v>
      </c>
      <c r="B638" s="800" t="s">
        <v>27076</v>
      </c>
      <c r="C638" s="800" t="s">
        <v>27005</v>
      </c>
      <c r="D638" s="802">
        <v>2.96</v>
      </c>
      <c r="E638" s="800" t="s">
        <v>43039</v>
      </c>
    </row>
    <row r="639" spans="1:5" ht="13.5" x14ac:dyDescent="0.25">
      <c r="A639" s="800">
        <v>7053</v>
      </c>
      <c r="B639" s="800" t="s">
        <v>27077</v>
      </c>
      <c r="C639" s="800" t="s">
        <v>27005</v>
      </c>
      <c r="D639" s="802">
        <v>26.68</v>
      </c>
      <c r="E639" s="800" t="s">
        <v>43039</v>
      </c>
    </row>
    <row r="640" spans="1:5" ht="13.5" x14ac:dyDescent="0.25">
      <c r="A640" s="800">
        <v>7054</v>
      </c>
      <c r="B640" s="800" t="s">
        <v>27079</v>
      </c>
      <c r="C640" s="800" t="s">
        <v>27005</v>
      </c>
      <c r="D640" s="802">
        <v>55.35</v>
      </c>
      <c r="E640" s="800" t="s">
        <v>43039</v>
      </c>
    </row>
    <row r="641" spans="1:5" ht="13.5" x14ac:dyDescent="0.25">
      <c r="A641" s="800">
        <v>7058</v>
      </c>
      <c r="B641" s="800" t="s">
        <v>27080</v>
      </c>
      <c r="C641" s="800" t="s">
        <v>27005</v>
      </c>
      <c r="D641" s="802">
        <v>11.6</v>
      </c>
      <c r="E641" s="800" t="s">
        <v>43039</v>
      </c>
    </row>
    <row r="642" spans="1:5" ht="13.5" x14ac:dyDescent="0.25">
      <c r="A642" s="800">
        <v>7059</v>
      </c>
      <c r="B642" s="800" t="s">
        <v>27081</v>
      </c>
      <c r="C642" s="800" t="s">
        <v>27005</v>
      </c>
      <c r="D642" s="802">
        <v>2.13</v>
      </c>
      <c r="E642" s="800" t="s">
        <v>43039</v>
      </c>
    </row>
    <row r="643" spans="1:5" ht="13.5" x14ac:dyDescent="0.25">
      <c r="A643" s="800">
        <v>7060</v>
      </c>
      <c r="B643" s="800" t="s">
        <v>27082</v>
      </c>
      <c r="C643" s="800" t="s">
        <v>27005</v>
      </c>
      <c r="D643" s="802">
        <v>21.75</v>
      </c>
      <c r="E643" s="800" t="s">
        <v>43039</v>
      </c>
    </row>
    <row r="644" spans="1:5" ht="13.5" x14ac:dyDescent="0.25">
      <c r="A644" s="800">
        <v>7061</v>
      </c>
      <c r="B644" s="800" t="s">
        <v>27084</v>
      </c>
      <c r="C644" s="800" t="s">
        <v>27005</v>
      </c>
      <c r="D644" s="802">
        <v>50.53</v>
      </c>
      <c r="E644" s="800" t="s">
        <v>43039</v>
      </c>
    </row>
    <row r="645" spans="1:5" ht="13.5" x14ac:dyDescent="0.25">
      <c r="A645" s="800">
        <v>7063</v>
      </c>
      <c r="B645" s="800" t="s">
        <v>27086</v>
      </c>
      <c r="C645" s="800" t="s">
        <v>27005</v>
      </c>
      <c r="D645" s="802">
        <v>9.81</v>
      </c>
      <c r="E645" s="800" t="s">
        <v>43039</v>
      </c>
    </row>
    <row r="646" spans="1:5" ht="13.5" x14ac:dyDescent="0.25">
      <c r="A646" s="800">
        <v>7064</v>
      </c>
      <c r="B646" s="800" t="s">
        <v>27087</v>
      </c>
      <c r="C646" s="800" t="s">
        <v>27005</v>
      </c>
      <c r="D646" s="802">
        <v>1.36</v>
      </c>
      <c r="E646" s="800" t="s">
        <v>43039</v>
      </c>
    </row>
    <row r="647" spans="1:5" ht="13.5" x14ac:dyDescent="0.25">
      <c r="A647" s="800">
        <v>7065</v>
      </c>
      <c r="B647" s="800" t="s">
        <v>27088</v>
      </c>
      <c r="C647" s="800" t="s">
        <v>27005</v>
      </c>
      <c r="D647" s="802">
        <v>10.73</v>
      </c>
      <c r="E647" s="800" t="s">
        <v>43039</v>
      </c>
    </row>
    <row r="648" spans="1:5" ht="13.5" x14ac:dyDescent="0.25">
      <c r="A648" s="800">
        <v>7066</v>
      </c>
      <c r="B648" s="800" t="s">
        <v>27089</v>
      </c>
      <c r="C648" s="800" t="s">
        <v>27005</v>
      </c>
      <c r="D648" s="802">
        <v>106.58</v>
      </c>
      <c r="E648" s="800" t="s">
        <v>43039</v>
      </c>
    </row>
    <row r="649" spans="1:5" ht="13.5" x14ac:dyDescent="0.25">
      <c r="A649" s="800">
        <v>53786</v>
      </c>
      <c r="B649" s="800" t="s">
        <v>27091</v>
      </c>
      <c r="C649" s="800" t="s">
        <v>27005</v>
      </c>
      <c r="D649" s="802">
        <v>33.090000000000003</v>
      </c>
      <c r="E649" s="800" t="s">
        <v>43039</v>
      </c>
    </row>
    <row r="650" spans="1:5" ht="13.5" x14ac:dyDescent="0.25">
      <c r="A650" s="800">
        <v>53788</v>
      </c>
      <c r="B650" s="800" t="s">
        <v>27093</v>
      </c>
      <c r="C650" s="800" t="s">
        <v>27005</v>
      </c>
      <c r="D650" s="802">
        <v>35.43</v>
      </c>
      <c r="E650" s="800" t="s">
        <v>43039</v>
      </c>
    </row>
    <row r="651" spans="1:5" ht="13.5" x14ac:dyDescent="0.25">
      <c r="A651" s="800">
        <v>53792</v>
      </c>
      <c r="B651" s="800" t="s">
        <v>27094</v>
      </c>
      <c r="C651" s="800" t="s">
        <v>27005</v>
      </c>
      <c r="D651" s="802">
        <v>62.81</v>
      </c>
      <c r="E651" s="800" t="s">
        <v>43039</v>
      </c>
    </row>
    <row r="652" spans="1:5" ht="13.5" x14ac:dyDescent="0.25">
      <c r="A652" s="800">
        <v>53794</v>
      </c>
      <c r="B652" s="800" t="s">
        <v>27096</v>
      </c>
      <c r="C652" s="800" t="s">
        <v>27005</v>
      </c>
      <c r="D652" s="802">
        <v>35</v>
      </c>
      <c r="E652" s="800" t="s">
        <v>43039</v>
      </c>
    </row>
    <row r="653" spans="1:5" ht="13.5" x14ac:dyDescent="0.25">
      <c r="A653" s="800">
        <v>53797</v>
      </c>
      <c r="B653" s="800" t="s">
        <v>27097</v>
      </c>
      <c r="C653" s="800" t="s">
        <v>27005</v>
      </c>
      <c r="D653" s="802">
        <v>72.23</v>
      </c>
      <c r="E653" s="800" t="s">
        <v>43039</v>
      </c>
    </row>
    <row r="654" spans="1:5" ht="13.5" x14ac:dyDescent="0.25">
      <c r="A654" s="800">
        <v>53804</v>
      </c>
      <c r="B654" s="800" t="s">
        <v>27098</v>
      </c>
      <c r="C654" s="800" t="s">
        <v>27005</v>
      </c>
      <c r="D654" s="802">
        <v>2.4700000000000002</v>
      </c>
      <c r="E654" s="800" t="s">
        <v>43039</v>
      </c>
    </row>
    <row r="655" spans="1:5" ht="13.5" x14ac:dyDescent="0.25">
      <c r="A655" s="800">
        <v>53806</v>
      </c>
      <c r="B655" s="800" t="s">
        <v>27099</v>
      </c>
      <c r="C655" s="800" t="s">
        <v>27005</v>
      </c>
      <c r="D655" s="802">
        <v>39.78</v>
      </c>
      <c r="E655" s="800" t="s">
        <v>43039</v>
      </c>
    </row>
    <row r="656" spans="1:5" ht="13.5" x14ac:dyDescent="0.25">
      <c r="A656" s="800">
        <v>53810</v>
      </c>
      <c r="B656" s="800" t="s">
        <v>27100</v>
      </c>
      <c r="C656" s="800" t="s">
        <v>27005</v>
      </c>
      <c r="D656" s="802">
        <v>40.03</v>
      </c>
      <c r="E656" s="800" t="s">
        <v>43039</v>
      </c>
    </row>
    <row r="657" spans="1:5" ht="13.5" x14ac:dyDescent="0.25">
      <c r="A657" s="800">
        <v>53814</v>
      </c>
      <c r="B657" s="800" t="s">
        <v>27102</v>
      </c>
      <c r="C657" s="800" t="s">
        <v>27005</v>
      </c>
      <c r="D657" s="802">
        <v>131.12</v>
      </c>
      <c r="E657" s="800" t="s">
        <v>43039</v>
      </c>
    </row>
    <row r="658" spans="1:5" ht="13.5" x14ac:dyDescent="0.25">
      <c r="A658" s="800">
        <v>53817</v>
      </c>
      <c r="B658" s="800" t="s">
        <v>27104</v>
      </c>
      <c r="C658" s="800" t="s">
        <v>27005</v>
      </c>
      <c r="D658" s="802">
        <v>38.729999999999997</v>
      </c>
      <c r="E658" s="800" t="s">
        <v>43039</v>
      </c>
    </row>
    <row r="659" spans="1:5" ht="13.5" x14ac:dyDescent="0.25">
      <c r="A659" s="800">
        <v>53818</v>
      </c>
      <c r="B659" s="800" t="s">
        <v>27106</v>
      </c>
      <c r="C659" s="800" t="s">
        <v>27005</v>
      </c>
      <c r="D659" s="802">
        <v>4.6399999999999997</v>
      </c>
      <c r="E659" s="800" t="s">
        <v>43039</v>
      </c>
    </row>
    <row r="660" spans="1:5" ht="13.5" x14ac:dyDescent="0.25">
      <c r="A660" s="800">
        <v>53827</v>
      </c>
      <c r="B660" s="800" t="s">
        <v>27107</v>
      </c>
      <c r="C660" s="800" t="s">
        <v>27005</v>
      </c>
      <c r="D660" s="802">
        <v>70.709999999999994</v>
      </c>
      <c r="E660" s="800" t="s">
        <v>43039</v>
      </c>
    </row>
    <row r="661" spans="1:5" ht="13.5" x14ac:dyDescent="0.25">
      <c r="A661" s="800">
        <v>53829</v>
      </c>
      <c r="B661" s="800" t="s">
        <v>27108</v>
      </c>
      <c r="C661" s="800" t="s">
        <v>27005</v>
      </c>
      <c r="D661" s="802">
        <v>72.23</v>
      </c>
      <c r="E661" s="800" t="s">
        <v>43039</v>
      </c>
    </row>
    <row r="662" spans="1:5" ht="13.5" x14ac:dyDescent="0.25">
      <c r="A662" s="800">
        <v>53831</v>
      </c>
      <c r="B662" s="800" t="s">
        <v>27109</v>
      </c>
      <c r="C662" s="800" t="s">
        <v>27005</v>
      </c>
      <c r="D662" s="802">
        <v>119.31</v>
      </c>
      <c r="E662" s="800" t="s">
        <v>43039</v>
      </c>
    </row>
    <row r="663" spans="1:5" ht="13.5" x14ac:dyDescent="0.25">
      <c r="A663" s="800">
        <v>53840</v>
      </c>
      <c r="B663" s="800" t="s">
        <v>27110</v>
      </c>
      <c r="C663" s="800" t="s">
        <v>27005</v>
      </c>
      <c r="D663" s="802">
        <v>1.34</v>
      </c>
      <c r="E663" s="800" t="s">
        <v>43039</v>
      </c>
    </row>
    <row r="664" spans="1:5" ht="13.5" x14ac:dyDescent="0.25">
      <c r="A664" s="800">
        <v>53841</v>
      </c>
      <c r="B664" s="800" t="s">
        <v>27111</v>
      </c>
      <c r="C664" s="800" t="s">
        <v>27005</v>
      </c>
      <c r="D664" s="802">
        <v>0.93</v>
      </c>
      <c r="E664" s="800" t="s">
        <v>43039</v>
      </c>
    </row>
    <row r="665" spans="1:5" ht="13.5" x14ac:dyDescent="0.25">
      <c r="A665" s="800">
        <v>53849</v>
      </c>
      <c r="B665" s="800" t="s">
        <v>27112</v>
      </c>
      <c r="C665" s="800" t="s">
        <v>27005</v>
      </c>
      <c r="D665" s="802">
        <v>51.9</v>
      </c>
      <c r="E665" s="800" t="s">
        <v>43039</v>
      </c>
    </row>
    <row r="666" spans="1:5" ht="13.5" x14ac:dyDescent="0.25">
      <c r="A666" s="800">
        <v>53857</v>
      </c>
      <c r="B666" s="800" t="s">
        <v>27113</v>
      </c>
      <c r="C666" s="800" t="s">
        <v>27005</v>
      </c>
      <c r="D666" s="802">
        <v>25.2</v>
      </c>
      <c r="E666" s="800" t="s">
        <v>43039</v>
      </c>
    </row>
    <row r="667" spans="1:5" ht="13.5" x14ac:dyDescent="0.25">
      <c r="A667" s="800">
        <v>53858</v>
      </c>
      <c r="B667" s="800" t="s">
        <v>27115</v>
      </c>
      <c r="C667" s="800" t="s">
        <v>27005</v>
      </c>
      <c r="D667" s="802">
        <v>49.6</v>
      </c>
      <c r="E667" s="800" t="s">
        <v>43039</v>
      </c>
    </row>
    <row r="668" spans="1:5" ht="13.5" x14ac:dyDescent="0.25">
      <c r="A668" s="800">
        <v>53861</v>
      </c>
      <c r="B668" s="800" t="s">
        <v>27117</v>
      </c>
      <c r="C668" s="800" t="s">
        <v>27005</v>
      </c>
      <c r="D668" s="802">
        <v>34.94</v>
      </c>
      <c r="E668" s="800" t="s">
        <v>43039</v>
      </c>
    </row>
    <row r="669" spans="1:5" ht="13.5" x14ac:dyDescent="0.25">
      <c r="A669" s="800">
        <v>53863</v>
      </c>
      <c r="B669" s="800" t="s">
        <v>27118</v>
      </c>
      <c r="C669" s="800" t="s">
        <v>27005</v>
      </c>
      <c r="D669" s="802">
        <v>1.08</v>
      </c>
      <c r="E669" s="800" t="s">
        <v>43039</v>
      </c>
    </row>
    <row r="670" spans="1:5" ht="13.5" x14ac:dyDescent="0.25">
      <c r="A670" s="800">
        <v>53865</v>
      </c>
      <c r="B670" s="800" t="s">
        <v>27119</v>
      </c>
      <c r="C670" s="800" t="s">
        <v>27005</v>
      </c>
      <c r="D670" s="802">
        <v>29.23</v>
      </c>
      <c r="E670" s="800" t="s">
        <v>43039</v>
      </c>
    </row>
    <row r="671" spans="1:5" ht="13.5" x14ac:dyDescent="0.25">
      <c r="A671" s="800">
        <v>53866</v>
      </c>
      <c r="B671" s="800" t="s">
        <v>27121</v>
      </c>
      <c r="C671" s="800" t="s">
        <v>27005</v>
      </c>
      <c r="D671" s="802">
        <v>1.39</v>
      </c>
      <c r="E671" s="800" t="s">
        <v>43039</v>
      </c>
    </row>
    <row r="672" spans="1:5" ht="13.5" x14ac:dyDescent="0.25">
      <c r="A672" s="800">
        <v>53882</v>
      </c>
      <c r="B672" s="800" t="s">
        <v>27122</v>
      </c>
      <c r="C672" s="800" t="s">
        <v>27005</v>
      </c>
      <c r="D672" s="802">
        <v>18.05</v>
      </c>
      <c r="E672" s="800" t="s">
        <v>43039</v>
      </c>
    </row>
    <row r="673" spans="1:5" ht="13.5" x14ac:dyDescent="0.25">
      <c r="A673" s="800">
        <v>55263</v>
      </c>
      <c r="B673" s="800" t="s">
        <v>27123</v>
      </c>
      <c r="C673" s="800" t="s">
        <v>27005</v>
      </c>
      <c r="D673" s="802">
        <v>39.950000000000003</v>
      </c>
      <c r="E673" s="800" t="s">
        <v>43039</v>
      </c>
    </row>
    <row r="674" spans="1:5" ht="13.5" x14ac:dyDescent="0.25">
      <c r="A674" s="800">
        <v>73303</v>
      </c>
      <c r="B674" s="800" t="s">
        <v>27124</v>
      </c>
      <c r="C674" s="800" t="s">
        <v>27005</v>
      </c>
      <c r="D674" s="802">
        <v>4.17</v>
      </c>
      <c r="E674" s="800" t="s">
        <v>43039</v>
      </c>
    </row>
    <row r="675" spans="1:5" ht="13.5" x14ac:dyDescent="0.25">
      <c r="A675" s="800">
        <v>73307</v>
      </c>
      <c r="B675" s="800" t="s">
        <v>27125</v>
      </c>
      <c r="C675" s="800" t="s">
        <v>27005</v>
      </c>
      <c r="D675" s="802">
        <v>3.73</v>
      </c>
      <c r="E675" s="800" t="s">
        <v>43039</v>
      </c>
    </row>
    <row r="676" spans="1:5" ht="13.5" x14ac:dyDescent="0.25">
      <c r="A676" s="800">
        <v>73309</v>
      </c>
      <c r="B676" s="800" t="s">
        <v>27126</v>
      </c>
      <c r="C676" s="800" t="s">
        <v>27005</v>
      </c>
      <c r="D676" s="802">
        <v>15.99</v>
      </c>
      <c r="E676" s="800" t="s">
        <v>43039</v>
      </c>
    </row>
    <row r="677" spans="1:5" ht="13.5" x14ac:dyDescent="0.25">
      <c r="A677" s="800">
        <v>73311</v>
      </c>
      <c r="B677" s="800" t="s">
        <v>27127</v>
      </c>
      <c r="C677" s="800" t="s">
        <v>27005</v>
      </c>
      <c r="D677" s="802">
        <v>110.44</v>
      </c>
      <c r="E677" s="800" t="s">
        <v>43039</v>
      </c>
    </row>
    <row r="678" spans="1:5" ht="13.5" x14ac:dyDescent="0.25">
      <c r="A678" s="800">
        <v>73313</v>
      </c>
      <c r="B678" s="800" t="s">
        <v>27128</v>
      </c>
      <c r="C678" s="800" t="s">
        <v>27005</v>
      </c>
      <c r="D678" s="802">
        <v>2.2200000000000002</v>
      </c>
      <c r="E678" s="800" t="s">
        <v>43039</v>
      </c>
    </row>
    <row r="679" spans="1:5" ht="13.5" x14ac:dyDescent="0.25">
      <c r="A679" s="800">
        <v>73315</v>
      </c>
      <c r="B679" s="800" t="s">
        <v>27129</v>
      </c>
      <c r="C679" s="800" t="s">
        <v>27005</v>
      </c>
      <c r="D679" s="802">
        <v>35.43</v>
      </c>
      <c r="E679" s="800" t="s">
        <v>43039</v>
      </c>
    </row>
    <row r="680" spans="1:5" ht="13.5" x14ac:dyDescent="0.25">
      <c r="A680" s="800">
        <v>73335</v>
      </c>
      <c r="B680" s="800" t="s">
        <v>27130</v>
      </c>
      <c r="C680" s="800" t="s">
        <v>27005</v>
      </c>
      <c r="D680" s="802">
        <v>17.14</v>
      </c>
      <c r="E680" s="800" t="s">
        <v>43039</v>
      </c>
    </row>
    <row r="681" spans="1:5" ht="13.5" x14ac:dyDescent="0.25">
      <c r="A681" s="800">
        <v>73340</v>
      </c>
      <c r="B681" s="800" t="s">
        <v>27131</v>
      </c>
      <c r="C681" s="800" t="s">
        <v>27005</v>
      </c>
      <c r="D681" s="802">
        <v>50.53</v>
      </c>
      <c r="E681" s="800" t="s">
        <v>43039</v>
      </c>
    </row>
    <row r="682" spans="1:5" ht="13.5" x14ac:dyDescent="0.25">
      <c r="A682" s="800">
        <v>83361</v>
      </c>
      <c r="B682" s="800" t="s">
        <v>27132</v>
      </c>
      <c r="C682" s="800" t="s">
        <v>27005</v>
      </c>
      <c r="D682" s="802">
        <v>10.62</v>
      </c>
      <c r="E682" s="800" t="s">
        <v>43039</v>
      </c>
    </row>
    <row r="683" spans="1:5" ht="13.5" x14ac:dyDescent="0.25">
      <c r="A683" s="800">
        <v>83761</v>
      </c>
      <c r="B683" s="800" t="s">
        <v>27133</v>
      </c>
      <c r="C683" s="800" t="s">
        <v>27005</v>
      </c>
      <c r="D683" s="802">
        <v>8.91</v>
      </c>
      <c r="E683" s="800" t="s">
        <v>43039</v>
      </c>
    </row>
    <row r="684" spans="1:5" ht="13.5" x14ac:dyDescent="0.25">
      <c r="A684" s="800">
        <v>83762</v>
      </c>
      <c r="B684" s="800" t="s">
        <v>27134</v>
      </c>
      <c r="C684" s="800" t="s">
        <v>27005</v>
      </c>
      <c r="D684" s="802">
        <v>11.13</v>
      </c>
      <c r="E684" s="800" t="s">
        <v>43039</v>
      </c>
    </row>
    <row r="685" spans="1:5" ht="13.5" x14ac:dyDescent="0.25">
      <c r="A685" s="800">
        <v>83763</v>
      </c>
      <c r="B685" s="800" t="s">
        <v>27135</v>
      </c>
      <c r="C685" s="800" t="s">
        <v>27005</v>
      </c>
      <c r="D685" s="802">
        <v>31.12</v>
      </c>
      <c r="E685" s="800" t="s">
        <v>43039</v>
      </c>
    </row>
    <row r="686" spans="1:5" ht="13.5" x14ac:dyDescent="0.25">
      <c r="A686" s="800">
        <v>83764</v>
      </c>
      <c r="B686" s="800" t="s">
        <v>27137</v>
      </c>
      <c r="C686" s="800" t="s">
        <v>27005</v>
      </c>
      <c r="D686" s="802">
        <v>1</v>
      </c>
      <c r="E686" s="800" t="s">
        <v>43039</v>
      </c>
    </row>
    <row r="687" spans="1:5" ht="13.5" x14ac:dyDescent="0.25">
      <c r="A687" s="800">
        <v>87026</v>
      </c>
      <c r="B687" s="800" t="s">
        <v>27138</v>
      </c>
      <c r="C687" s="800" t="s">
        <v>27005</v>
      </c>
      <c r="D687" s="802">
        <v>0.18</v>
      </c>
      <c r="E687" s="800" t="s">
        <v>43039</v>
      </c>
    </row>
    <row r="688" spans="1:5" ht="13.5" x14ac:dyDescent="0.25">
      <c r="A688" s="800">
        <v>87441</v>
      </c>
      <c r="B688" s="800" t="s">
        <v>27139</v>
      </c>
      <c r="C688" s="800" t="s">
        <v>27005</v>
      </c>
      <c r="D688" s="802">
        <v>0.26</v>
      </c>
      <c r="E688" s="800" t="s">
        <v>43039</v>
      </c>
    </row>
    <row r="689" spans="1:5" ht="13.5" x14ac:dyDescent="0.25">
      <c r="A689" s="800">
        <v>87442</v>
      </c>
      <c r="B689" s="800" t="s">
        <v>27140</v>
      </c>
      <c r="C689" s="800" t="s">
        <v>27005</v>
      </c>
      <c r="D689" s="802">
        <v>0.03</v>
      </c>
      <c r="E689" s="800" t="s">
        <v>43039</v>
      </c>
    </row>
    <row r="690" spans="1:5" ht="13.5" x14ac:dyDescent="0.25">
      <c r="A690" s="800">
        <v>87443</v>
      </c>
      <c r="B690" s="800" t="s">
        <v>27141</v>
      </c>
      <c r="C690" s="800" t="s">
        <v>27005</v>
      </c>
      <c r="D690" s="802">
        <v>0.25</v>
      </c>
      <c r="E690" s="800" t="s">
        <v>43039</v>
      </c>
    </row>
    <row r="691" spans="1:5" ht="13.5" x14ac:dyDescent="0.25">
      <c r="A691" s="800">
        <v>87444</v>
      </c>
      <c r="B691" s="800" t="s">
        <v>27142</v>
      </c>
      <c r="C691" s="800" t="s">
        <v>27005</v>
      </c>
      <c r="D691" s="802">
        <v>2.63</v>
      </c>
      <c r="E691" s="800" t="s">
        <v>43039</v>
      </c>
    </row>
    <row r="692" spans="1:5" ht="13.5" x14ac:dyDescent="0.25">
      <c r="A692" s="800">
        <v>88387</v>
      </c>
      <c r="B692" s="800" t="s">
        <v>27143</v>
      </c>
      <c r="C692" s="800" t="s">
        <v>27005</v>
      </c>
      <c r="D692" s="802">
        <v>0.52</v>
      </c>
      <c r="E692" s="800" t="s">
        <v>43039</v>
      </c>
    </row>
    <row r="693" spans="1:5" ht="13.5" x14ac:dyDescent="0.25">
      <c r="A693" s="800">
        <v>88389</v>
      </c>
      <c r="B693" s="800" t="s">
        <v>27144</v>
      </c>
      <c r="C693" s="800" t="s">
        <v>27005</v>
      </c>
      <c r="D693" s="802">
        <v>0.06</v>
      </c>
      <c r="E693" s="800" t="s">
        <v>43039</v>
      </c>
    </row>
    <row r="694" spans="1:5" ht="13.5" x14ac:dyDescent="0.25">
      <c r="A694" s="800">
        <v>88390</v>
      </c>
      <c r="B694" s="800" t="s">
        <v>27145</v>
      </c>
      <c r="C694" s="800" t="s">
        <v>27005</v>
      </c>
      <c r="D694" s="802">
        <v>0.65</v>
      </c>
      <c r="E694" s="800" t="s">
        <v>43039</v>
      </c>
    </row>
    <row r="695" spans="1:5" ht="13.5" x14ac:dyDescent="0.25">
      <c r="A695" s="800">
        <v>88391</v>
      </c>
      <c r="B695" s="800" t="s">
        <v>27146</v>
      </c>
      <c r="C695" s="800" t="s">
        <v>27005</v>
      </c>
      <c r="D695" s="802">
        <v>2.25</v>
      </c>
      <c r="E695" s="800" t="s">
        <v>43039</v>
      </c>
    </row>
    <row r="696" spans="1:5" ht="13.5" x14ac:dyDescent="0.25">
      <c r="A696" s="800">
        <v>88394</v>
      </c>
      <c r="B696" s="800" t="s">
        <v>27147</v>
      </c>
      <c r="C696" s="800" t="s">
        <v>27005</v>
      </c>
      <c r="D696" s="802">
        <v>0.62</v>
      </c>
      <c r="E696" s="800" t="s">
        <v>43039</v>
      </c>
    </row>
    <row r="697" spans="1:5" ht="13.5" x14ac:dyDescent="0.25">
      <c r="A697" s="800">
        <v>88395</v>
      </c>
      <c r="B697" s="800" t="s">
        <v>27148</v>
      </c>
      <c r="C697" s="800" t="s">
        <v>27005</v>
      </c>
      <c r="D697" s="802">
        <v>7.0000000000000007E-2</v>
      </c>
      <c r="E697" s="800" t="s">
        <v>43039</v>
      </c>
    </row>
    <row r="698" spans="1:5" ht="13.5" x14ac:dyDescent="0.25">
      <c r="A698" s="800">
        <v>88396</v>
      </c>
      <c r="B698" s="800" t="s">
        <v>27149</v>
      </c>
      <c r="C698" s="800" t="s">
        <v>27005</v>
      </c>
      <c r="D698" s="802">
        <v>0.77</v>
      </c>
      <c r="E698" s="800" t="s">
        <v>43039</v>
      </c>
    </row>
    <row r="699" spans="1:5" ht="13.5" x14ac:dyDescent="0.25">
      <c r="A699" s="800">
        <v>88397</v>
      </c>
      <c r="B699" s="800" t="s">
        <v>27150</v>
      </c>
      <c r="C699" s="800" t="s">
        <v>27005</v>
      </c>
      <c r="D699" s="802">
        <v>3.37</v>
      </c>
      <c r="E699" s="800" t="s">
        <v>43039</v>
      </c>
    </row>
    <row r="700" spans="1:5" ht="13.5" x14ac:dyDescent="0.25">
      <c r="A700" s="800">
        <v>88400</v>
      </c>
      <c r="B700" s="800" t="s">
        <v>27151</v>
      </c>
      <c r="C700" s="800" t="s">
        <v>27005</v>
      </c>
      <c r="D700" s="802">
        <v>0.49</v>
      </c>
      <c r="E700" s="800" t="s">
        <v>43039</v>
      </c>
    </row>
    <row r="701" spans="1:5" ht="13.5" x14ac:dyDescent="0.25">
      <c r="A701" s="800">
        <v>88401</v>
      </c>
      <c r="B701" s="800" t="s">
        <v>27152</v>
      </c>
      <c r="C701" s="800" t="s">
        <v>27005</v>
      </c>
      <c r="D701" s="802">
        <v>0.05</v>
      </c>
      <c r="E701" s="800" t="s">
        <v>43039</v>
      </c>
    </row>
    <row r="702" spans="1:5" ht="13.5" x14ac:dyDescent="0.25">
      <c r="A702" s="800">
        <v>88402</v>
      </c>
      <c r="B702" s="800" t="s">
        <v>27153</v>
      </c>
      <c r="C702" s="800" t="s">
        <v>27005</v>
      </c>
      <c r="D702" s="802">
        <v>0.61</v>
      </c>
      <c r="E702" s="800" t="s">
        <v>43039</v>
      </c>
    </row>
    <row r="703" spans="1:5" ht="13.5" x14ac:dyDescent="0.25">
      <c r="A703" s="800">
        <v>88403</v>
      </c>
      <c r="B703" s="800" t="s">
        <v>27154</v>
      </c>
      <c r="C703" s="800" t="s">
        <v>27005</v>
      </c>
      <c r="D703" s="802">
        <v>1.35</v>
      </c>
      <c r="E703" s="800" t="s">
        <v>43039</v>
      </c>
    </row>
    <row r="704" spans="1:5" ht="13.5" x14ac:dyDescent="0.25">
      <c r="A704" s="800">
        <v>88419</v>
      </c>
      <c r="B704" s="800" t="s">
        <v>27155</v>
      </c>
      <c r="C704" s="800" t="s">
        <v>27005</v>
      </c>
      <c r="D704" s="802">
        <v>3.21</v>
      </c>
      <c r="E704" s="800" t="s">
        <v>43039</v>
      </c>
    </row>
    <row r="705" spans="1:5" ht="13.5" x14ac:dyDescent="0.25">
      <c r="A705" s="800">
        <v>88422</v>
      </c>
      <c r="B705" s="800" t="s">
        <v>27156</v>
      </c>
      <c r="C705" s="800" t="s">
        <v>27005</v>
      </c>
      <c r="D705" s="802">
        <v>0.38</v>
      </c>
      <c r="E705" s="800" t="s">
        <v>43039</v>
      </c>
    </row>
    <row r="706" spans="1:5" ht="13.5" x14ac:dyDescent="0.25">
      <c r="A706" s="800">
        <v>88425</v>
      </c>
      <c r="B706" s="800" t="s">
        <v>27157</v>
      </c>
      <c r="C706" s="800" t="s">
        <v>27005</v>
      </c>
      <c r="D706" s="802">
        <v>3.51</v>
      </c>
      <c r="E706" s="800" t="s">
        <v>43039</v>
      </c>
    </row>
    <row r="707" spans="1:5" ht="13.5" x14ac:dyDescent="0.25">
      <c r="A707" s="800">
        <v>88427</v>
      </c>
      <c r="B707" s="800" t="s">
        <v>27159</v>
      </c>
      <c r="C707" s="800" t="s">
        <v>27005</v>
      </c>
      <c r="D707" s="802">
        <v>3.42</v>
      </c>
      <c r="E707" s="800" t="s">
        <v>43039</v>
      </c>
    </row>
    <row r="708" spans="1:5" ht="13.5" x14ac:dyDescent="0.25">
      <c r="A708" s="800">
        <v>88434</v>
      </c>
      <c r="B708" s="800" t="s">
        <v>27160</v>
      </c>
      <c r="C708" s="800" t="s">
        <v>27005</v>
      </c>
      <c r="D708" s="802">
        <v>4.25</v>
      </c>
      <c r="E708" s="800" t="s">
        <v>43039</v>
      </c>
    </row>
    <row r="709" spans="1:5" ht="13.5" x14ac:dyDescent="0.25">
      <c r="A709" s="800">
        <v>88435</v>
      </c>
      <c r="B709" s="800" t="s">
        <v>27161</v>
      </c>
      <c r="C709" s="800" t="s">
        <v>27005</v>
      </c>
      <c r="D709" s="802">
        <v>0.5</v>
      </c>
      <c r="E709" s="800" t="s">
        <v>43039</v>
      </c>
    </row>
    <row r="710" spans="1:5" ht="13.5" x14ac:dyDescent="0.25">
      <c r="A710" s="800">
        <v>88436</v>
      </c>
      <c r="B710" s="800" t="s">
        <v>27162</v>
      </c>
      <c r="C710" s="800" t="s">
        <v>27005</v>
      </c>
      <c r="D710" s="802">
        <v>4.6500000000000004</v>
      </c>
      <c r="E710" s="800" t="s">
        <v>43039</v>
      </c>
    </row>
    <row r="711" spans="1:5" ht="13.5" x14ac:dyDescent="0.25">
      <c r="A711" s="800">
        <v>88437</v>
      </c>
      <c r="B711" s="800" t="s">
        <v>27163</v>
      </c>
      <c r="C711" s="800" t="s">
        <v>27005</v>
      </c>
      <c r="D711" s="802">
        <v>3.42</v>
      </c>
      <c r="E711" s="800" t="s">
        <v>43039</v>
      </c>
    </row>
    <row r="712" spans="1:5" ht="13.5" x14ac:dyDescent="0.25">
      <c r="A712" s="800">
        <v>88569</v>
      </c>
      <c r="B712" s="800" t="s">
        <v>27164</v>
      </c>
      <c r="C712" s="800" t="s">
        <v>27005</v>
      </c>
      <c r="D712" s="802">
        <v>2.46</v>
      </c>
      <c r="E712" s="800" t="s">
        <v>43039</v>
      </c>
    </row>
    <row r="713" spans="1:5" ht="13.5" x14ac:dyDescent="0.25">
      <c r="A713" s="800">
        <v>88570</v>
      </c>
      <c r="B713" s="800" t="s">
        <v>27165</v>
      </c>
      <c r="C713" s="800" t="s">
        <v>27005</v>
      </c>
      <c r="D713" s="802">
        <v>0.53</v>
      </c>
      <c r="E713" s="800" t="s">
        <v>43039</v>
      </c>
    </row>
    <row r="714" spans="1:5" ht="13.5" x14ac:dyDescent="0.25">
      <c r="A714" s="800">
        <v>88826</v>
      </c>
      <c r="B714" s="800" t="s">
        <v>27166</v>
      </c>
      <c r="C714" s="800" t="s">
        <v>27005</v>
      </c>
      <c r="D714" s="802">
        <v>0.19</v>
      </c>
      <c r="E714" s="800" t="s">
        <v>43039</v>
      </c>
    </row>
    <row r="715" spans="1:5" ht="13.5" x14ac:dyDescent="0.25">
      <c r="A715" s="800">
        <v>88827</v>
      </c>
      <c r="B715" s="800" t="s">
        <v>27167</v>
      </c>
      <c r="C715" s="800" t="s">
        <v>27005</v>
      </c>
      <c r="D715" s="802">
        <v>0.02</v>
      </c>
      <c r="E715" s="800" t="s">
        <v>43039</v>
      </c>
    </row>
    <row r="716" spans="1:5" ht="13.5" x14ac:dyDescent="0.25">
      <c r="A716" s="800">
        <v>88828</v>
      </c>
      <c r="B716" s="800" t="s">
        <v>27168</v>
      </c>
      <c r="C716" s="800" t="s">
        <v>27005</v>
      </c>
      <c r="D716" s="802">
        <v>0.18</v>
      </c>
      <c r="E716" s="800" t="s">
        <v>43039</v>
      </c>
    </row>
    <row r="717" spans="1:5" ht="13.5" x14ac:dyDescent="0.25">
      <c r="A717" s="800">
        <v>88829</v>
      </c>
      <c r="B717" s="800" t="s">
        <v>27169</v>
      </c>
      <c r="C717" s="800" t="s">
        <v>27005</v>
      </c>
      <c r="D717" s="802">
        <v>0.9</v>
      </c>
      <c r="E717" s="800" t="s">
        <v>43039</v>
      </c>
    </row>
    <row r="718" spans="1:5" ht="13.5" x14ac:dyDescent="0.25">
      <c r="A718" s="800">
        <v>88832</v>
      </c>
      <c r="B718" s="800" t="s">
        <v>27170</v>
      </c>
      <c r="C718" s="800" t="s">
        <v>27005</v>
      </c>
      <c r="D718" s="802">
        <v>22.44</v>
      </c>
      <c r="E718" s="800" t="s">
        <v>43039</v>
      </c>
    </row>
    <row r="719" spans="1:5" ht="13.5" x14ac:dyDescent="0.25">
      <c r="A719" s="800">
        <v>88834</v>
      </c>
      <c r="B719" s="800" t="s">
        <v>27171</v>
      </c>
      <c r="C719" s="800" t="s">
        <v>27005</v>
      </c>
      <c r="D719" s="802">
        <v>3.04</v>
      </c>
      <c r="E719" s="800" t="s">
        <v>43039</v>
      </c>
    </row>
    <row r="720" spans="1:5" ht="13.5" x14ac:dyDescent="0.25">
      <c r="A720" s="800">
        <v>88835</v>
      </c>
      <c r="B720" s="800" t="s">
        <v>27172</v>
      </c>
      <c r="C720" s="800" t="s">
        <v>27005</v>
      </c>
      <c r="D720" s="802">
        <v>28.05</v>
      </c>
      <c r="E720" s="800" t="s">
        <v>43039</v>
      </c>
    </row>
    <row r="721" spans="1:5" ht="13.5" x14ac:dyDescent="0.25">
      <c r="A721" s="800">
        <v>88836</v>
      </c>
      <c r="B721" s="800" t="s">
        <v>27173</v>
      </c>
      <c r="C721" s="800" t="s">
        <v>27005</v>
      </c>
      <c r="D721" s="802">
        <v>39.58</v>
      </c>
      <c r="E721" s="800" t="s">
        <v>43039</v>
      </c>
    </row>
    <row r="722" spans="1:5" ht="13.5" x14ac:dyDescent="0.25">
      <c r="A722" s="800">
        <v>88839</v>
      </c>
      <c r="B722" s="800" t="s">
        <v>27175</v>
      </c>
      <c r="C722" s="800" t="s">
        <v>27005</v>
      </c>
      <c r="D722" s="802">
        <v>18.07</v>
      </c>
      <c r="E722" s="800" t="s">
        <v>43039</v>
      </c>
    </row>
    <row r="723" spans="1:5" ht="13.5" x14ac:dyDescent="0.25">
      <c r="A723" s="800">
        <v>88840</v>
      </c>
      <c r="B723" s="800" t="s">
        <v>27176</v>
      </c>
      <c r="C723" s="800" t="s">
        <v>27005</v>
      </c>
      <c r="D723" s="802">
        <v>4.0599999999999996</v>
      </c>
      <c r="E723" s="800" t="s">
        <v>43039</v>
      </c>
    </row>
    <row r="724" spans="1:5" ht="13.5" x14ac:dyDescent="0.25">
      <c r="A724" s="800">
        <v>88841</v>
      </c>
      <c r="B724" s="800" t="s">
        <v>27177</v>
      </c>
      <c r="C724" s="800" t="s">
        <v>27005</v>
      </c>
      <c r="D724" s="802">
        <v>32.31</v>
      </c>
      <c r="E724" s="800" t="s">
        <v>43039</v>
      </c>
    </row>
    <row r="725" spans="1:5" ht="13.5" x14ac:dyDescent="0.25">
      <c r="A725" s="800">
        <v>88842</v>
      </c>
      <c r="B725" s="800" t="s">
        <v>27179</v>
      </c>
      <c r="C725" s="800" t="s">
        <v>27005</v>
      </c>
      <c r="D725" s="802">
        <v>48.45</v>
      </c>
      <c r="E725" s="800" t="s">
        <v>43039</v>
      </c>
    </row>
    <row r="726" spans="1:5" ht="13.5" x14ac:dyDescent="0.25">
      <c r="A726" s="800">
        <v>88847</v>
      </c>
      <c r="B726" s="800" t="s">
        <v>27180</v>
      </c>
      <c r="C726" s="800" t="s">
        <v>27005</v>
      </c>
      <c r="D726" s="802">
        <v>14.55</v>
      </c>
      <c r="E726" s="800" t="s">
        <v>43039</v>
      </c>
    </row>
    <row r="727" spans="1:5" ht="13.5" x14ac:dyDescent="0.25">
      <c r="A727" s="800">
        <v>88848</v>
      </c>
      <c r="B727" s="800" t="s">
        <v>27181</v>
      </c>
      <c r="C727" s="800" t="s">
        <v>27005</v>
      </c>
      <c r="D727" s="802">
        <v>3.05</v>
      </c>
      <c r="E727" s="800" t="s">
        <v>43039</v>
      </c>
    </row>
    <row r="728" spans="1:5" ht="13.5" x14ac:dyDescent="0.25">
      <c r="A728" s="800">
        <v>88853</v>
      </c>
      <c r="B728" s="800" t="s">
        <v>27182</v>
      </c>
      <c r="C728" s="800" t="s">
        <v>27005</v>
      </c>
      <c r="D728" s="802">
        <v>0.15</v>
      </c>
      <c r="E728" s="800" t="s">
        <v>43039</v>
      </c>
    </row>
    <row r="729" spans="1:5" ht="13.5" x14ac:dyDescent="0.25">
      <c r="A729" s="800">
        <v>88854</v>
      </c>
      <c r="B729" s="800" t="s">
        <v>27183</v>
      </c>
      <c r="C729" s="800" t="s">
        <v>27005</v>
      </c>
      <c r="D729" s="802">
        <v>0.01</v>
      </c>
      <c r="E729" s="800" t="s">
        <v>43039</v>
      </c>
    </row>
    <row r="730" spans="1:5" ht="13.5" x14ac:dyDescent="0.25">
      <c r="A730" s="800">
        <v>88855</v>
      </c>
      <c r="B730" s="800" t="s">
        <v>27184</v>
      </c>
      <c r="C730" s="800" t="s">
        <v>27005</v>
      </c>
      <c r="D730" s="802">
        <v>1.71</v>
      </c>
      <c r="E730" s="800" t="s">
        <v>43039</v>
      </c>
    </row>
    <row r="731" spans="1:5" ht="13.5" x14ac:dyDescent="0.25">
      <c r="A731" s="800">
        <v>88856</v>
      </c>
      <c r="B731" s="800" t="s">
        <v>27185</v>
      </c>
      <c r="C731" s="800" t="s">
        <v>27005</v>
      </c>
      <c r="D731" s="802">
        <v>0.24</v>
      </c>
      <c r="E731" s="800" t="s">
        <v>43039</v>
      </c>
    </row>
    <row r="732" spans="1:5" ht="13.5" x14ac:dyDescent="0.25">
      <c r="A732" s="800">
        <v>88857</v>
      </c>
      <c r="B732" s="800" t="s">
        <v>27186</v>
      </c>
      <c r="C732" s="800" t="s">
        <v>27005</v>
      </c>
      <c r="D732" s="802">
        <v>14.01</v>
      </c>
      <c r="E732" s="800" t="s">
        <v>43039</v>
      </c>
    </row>
    <row r="733" spans="1:5" ht="13.5" x14ac:dyDescent="0.25">
      <c r="A733" s="800">
        <v>88858</v>
      </c>
      <c r="B733" s="800" t="s">
        <v>27187</v>
      </c>
      <c r="C733" s="800" t="s">
        <v>27005</v>
      </c>
      <c r="D733" s="802">
        <v>1.9</v>
      </c>
      <c r="E733" s="800" t="s">
        <v>43039</v>
      </c>
    </row>
    <row r="734" spans="1:5" ht="13.5" x14ac:dyDescent="0.25">
      <c r="A734" s="800">
        <v>88859</v>
      </c>
      <c r="B734" s="800" t="s">
        <v>27188</v>
      </c>
      <c r="C734" s="800" t="s">
        <v>27005</v>
      </c>
      <c r="D734" s="802">
        <v>12.46</v>
      </c>
      <c r="E734" s="800" t="s">
        <v>43039</v>
      </c>
    </row>
    <row r="735" spans="1:5" ht="13.5" x14ac:dyDescent="0.25">
      <c r="A735" s="800">
        <v>88860</v>
      </c>
      <c r="B735" s="800" t="s">
        <v>27189</v>
      </c>
      <c r="C735" s="800" t="s">
        <v>27005</v>
      </c>
      <c r="D735" s="802">
        <v>1.69</v>
      </c>
      <c r="E735" s="800" t="s">
        <v>43039</v>
      </c>
    </row>
    <row r="736" spans="1:5" ht="13.5" x14ac:dyDescent="0.25">
      <c r="A736" s="800">
        <v>88900</v>
      </c>
      <c r="B736" s="800" t="s">
        <v>27190</v>
      </c>
      <c r="C736" s="800" t="s">
        <v>27005</v>
      </c>
      <c r="D736" s="802">
        <v>26.16</v>
      </c>
      <c r="E736" s="800" t="s">
        <v>43039</v>
      </c>
    </row>
    <row r="737" spans="1:5" ht="13.5" x14ac:dyDescent="0.25">
      <c r="A737" s="800">
        <v>88902</v>
      </c>
      <c r="B737" s="800" t="s">
        <v>27191</v>
      </c>
      <c r="C737" s="800" t="s">
        <v>27005</v>
      </c>
      <c r="D737" s="802">
        <v>3.55</v>
      </c>
      <c r="E737" s="800" t="s">
        <v>43039</v>
      </c>
    </row>
    <row r="738" spans="1:5" ht="13.5" x14ac:dyDescent="0.25">
      <c r="A738" s="800">
        <v>88903</v>
      </c>
      <c r="B738" s="800" t="s">
        <v>27192</v>
      </c>
      <c r="C738" s="800" t="s">
        <v>27005</v>
      </c>
      <c r="D738" s="802">
        <v>32.700000000000003</v>
      </c>
      <c r="E738" s="800" t="s">
        <v>43039</v>
      </c>
    </row>
    <row r="739" spans="1:5" ht="13.5" x14ac:dyDescent="0.25">
      <c r="A739" s="800">
        <v>88904</v>
      </c>
      <c r="B739" s="800" t="s">
        <v>27193</v>
      </c>
      <c r="C739" s="800" t="s">
        <v>27005</v>
      </c>
      <c r="D739" s="802">
        <v>55.76</v>
      </c>
      <c r="E739" s="800" t="s">
        <v>43039</v>
      </c>
    </row>
    <row r="740" spans="1:5" ht="13.5" x14ac:dyDescent="0.25">
      <c r="A740" s="800">
        <v>89009</v>
      </c>
      <c r="B740" s="800" t="s">
        <v>27195</v>
      </c>
      <c r="C740" s="800" t="s">
        <v>27005</v>
      </c>
      <c r="D740" s="802">
        <v>22.39</v>
      </c>
      <c r="E740" s="800" t="s">
        <v>43039</v>
      </c>
    </row>
    <row r="741" spans="1:5" ht="13.5" x14ac:dyDescent="0.25">
      <c r="A741" s="800">
        <v>89010</v>
      </c>
      <c r="B741" s="800" t="s">
        <v>27196</v>
      </c>
      <c r="C741" s="800" t="s">
        <v>27005</v>
      </c>
      <c r="D741" s="802">
        <v>5.04</v>
      </c>
      <c r="E741" s="800" t="s">
        <v>43039</v>
      </c>
    </row>
    <row r="742" spans="1:5" ht="13.5" x14ac:dyDescent="0.25">
      <c r="A742" s="800">
        <v>89011</v>
      </c>
      <c r="B742" s="800" t="s">
        <v>27197</v>
      </c>
      <c r="C742" s="800" t="s">
        <v>27005</v>
      </c>
      <c r="D742" s="802">
        <v>13.52</v>
      </c>
      <c r="E742" s="800" t="s">
        <v>43039</v>
      </c>
    </row>
    <row r="743" spans="1:5" ht="13.5" x14ac:dyDescent="0.25">
      <c r="A743" s="800">
        <v>89012</v>
      </c>
      <c r="B743" s="800" t="s">
        <v>27198</v>
      </c>
      <c r="C743" s="800" t="s">
        <v>27005</v>
      </c>
      <c r="D743" s="802">
        <v>1.83</v>
      </c>
      <c r="E743" s="800" t="s">
        <v>43039</v>
      </c>
    </row>
    <row r="744" spans="1:5" ht="13.5" x14ac:dyDescent="0.25">
      <c r="A744" s="800">
        <v>89013</v>
      </c>
      <c r="B744" s="800" t="s">
        <v>27199</v>
      </c>
      <c r="C744" s="800" t="s">
        <v>27005</v>
      </c>
      <c r="D744" s="802">
        <v>73.34</v>
      </c>
      <c r="E744" s="800" t="s">
        <v>43039</v>
      </c>
    </row>
    <row r="745" spans="1:5" ht="13.5" x14ac:dyDescent="0.25">
      <c r="A745" s="800">
        <v>89014</v>
      </c>
      <c r="B745" s="800" t="s">
        <v>27200</v>
      </c>
      <c r="C745" s="800" t="s">
        <v>27005</v>
      </c>
      <c r="D745" s="802">
        <v>16.5</v>
      </c>
      <c r="E745" s="800" t="s">
        <v>43039</v>
      </c>
    </row>
    <row r="746" spans="1:5" ht="13.5" x14ac:dyDescent="0.25">
      <c r="A746" s="800">
        <v>89015</v>
      </c>
      <c r="B746" s="800" t="s">
        <v>27202</v>
      </c>
      <c r="C746" s="800" t="s">
        <v>27005</v>
      </c>
      <c r="D746" s="802">
        <v>1.98</v>
      </c>
      <c r="E746" s="800" t="s">
        <v>43039</v>
      </c>
    </row>
    <row r="747" spans="1:5" ht="13.5" x14ac:dyDescent="0.25">
      <c r="A747" s="800">
        <v>89016</v>
      </c>
      <c r="B747" s="800" t="s">
        <v>27204</v>
      </c>
      <c r="C747" s="800" t="s">
        <v>27005</v>
      </c>
      <c r="D747" s="802">
        <v>0.26</v>
      </c>
      <c r="E747" s="800" t="s">
        <v>43039</v>
      </c>
    </row>
    <row r="748" spans="1:5" ht="13.5" x14ac:dyDescent="0.25">
      <c r="A748" s="800">
        <v>89017</v>
      </c>
      <c r="B748" s="800" t="s">
        <v>27205</v>
      </c>
      <c r="C748" s="800" t="s">
        <v>27005</v>
      </c>
      <c r="D748" s="802">
        <v>22.25</v>
      </c>
      <c r="E748" s="800" t="s">
        <v>43039</v>
      </c>
    </row>
    <row r="749" spans="1:5" ht="13.5" x14ac:dyDescent="0.25">
      <c r="A749" s="800">
        <v>89018</v>
      </c>
      <c r="B749" s="800" t="s">
        <v>27206</v>
      </c>
      <c r="C749" s="800" t="s">
        <v>27005</v>
      </c>
      <c r="D749" s="802">
        <v>5</v>
      </c>
      <c r="E749" s="800" t="s">
        <v>43039</v>
      </c>
    </row>
    <row r="750" spans="1:5" ht="13.5" x14ac:dyDescent="0.25">
      <c r="A750" s="800">
        <v>89019</v>
      </c>
      <c r="B750" s="800" t="s">
        <v>27207</v>
      </c>
      <c r="C750" s="800" t="s">
        <v>27005</v>
      </c>
      <c r="D750" s="802">
        <v>0.19</v>
      </c>
      <c r="E750" s="800" t="s">
        <v>43039</v>
      </c>
    </row>
    <row r="751" spans="1:5" ht="13.5" x14ac:dyDescent="0.25">
      <c r="A751" s="800">
        <v>89020</v>
      </c>
      <c r="B751" s="800" t="s">
        <v>27208</v>
      </c>
      <c r="C751" s="800" t="s">
        <v>27005</v>
      </c>
      <c r="D751" s="802">
        <v>0.02</v>
      </c>
      <c r="E751" s="800" t="s">
        <v>43039</v>
      </c>
    </row>
    <row r="752" spans="1:5" ht="13.5" x14ac:dyDescent="0.25">
      <c r="A752" s="800">
        <v>89023</v>
      </c>
      <c r="B752" s="800" t="s">
        <v>27209</v>
      </c>
      <c r="C752" s="800" t="s">
        <v>27005</v>
      </c>
      <c r="D752" s="802">
        <v>2.2799999999999998</v>
      </c>
      <c r="E752" s="800" t="s">
        <v>43039</v>
      </c>
    </row>
    <row r="753" spans="1:5" ht="13.5" x14ac:dyDescent="0.25">
      <c r="A753" s="800">
        <v>89024</v>
      </c>
      <c r="B753" s="800" t="s">
        <v>27210</v>
      </c>
      <c r="C753" s="800" t="s">
        <v>27005</v>
      </c>
      <c r="D753" s="802">
        <v>0.38</v>
      </c>
      <c r="E753" s="800" t="s">
        <v>43039</v>
      </c>
    </row>
    <row r="754" spans="1:5" ht="13.5" x14ac:dyDescent="0.25">
      <c r="A754" s="800">
        <v>89025</v>
      </c>
      <c r="B754" s="800" t="s">
        <v>27211</v>
      </c>
      <c r="C754" s="800" t="s">
        <v>27005</v>
      </c>
      <c r="D754" s="802">
        <v>4.29</v>
      </c>
      <c r="E754" s="800" t="s">
        <v>43039</v>
      </c>
    </row>
    <row r="755" spans="1:5" ht="13.5" x14ac:dyDescent="0.25">
      <c r="A755" s="800">
        <v>89026</v>
      </c>
      <c r="B755" s="800" t="s">
        <v>27212</v>
      </c>
      <c r="C755" s="800" t="s">
        <v>27005</v>
      </c>
      <c r="D755" s="802">
        <v>123.46</v>
      </c>
      <c r="E755" s="800" t="s">
        <v>43039</v>
      </c>
    </row>
    <row r="756" spans="1:5" ht="13.5" x14ac:dyDescent="0.25">
      <c r="A756" s="800">
        <v>89029</v>
      </c>
      <c r="B756" s="800" t="s">
        <v>27214</v>
      </c>
      <c r="C756" s="800" t="s">
        <v>27005</v>
      </c>
      <c r="D756" s="802">
        <v>17.27</v>
      </c>
      <c r="E756" s="800" t="s">
        <v>43039</v>
      </c>
    </row>
    <row r="757" spans="1:5" ht="13.5" x14ac:dyDescent="0.25">
      <c r="A757" s="800">
        <v>89030</v>
      </c>
      <c r="B757" s="800" t="s">
        <v>27215</v>
      </c>
      <c r="C757" s="800" t="s">
        <v>27005</v>
      </c>
      <c r="D757" s="802">
        <v>3.88</v>
      </c>
      <c r="E757" s="800" t="s">
        <v>43039</v>
      </c>
    </row>
    <row r="758" spans="1:5" ht="13.5" x14ac:dyDescent="0.25">
      <c r="A758" s="800">
        <v>89033</v>
      </c>
      <c r="B758" s="800" t="s">
        <v>27216</v>
      </c>
      <c r="C758" s="800" t="s">
        <v>27005</v>
      </c>
      <c r="D758" s="802">
        <v>7.19</v>
      </c>
      <c r="E758" s="800" t="s">
        <v>43039</v>
      </c>
    </row>
    <row r="759" spans="1:5" ht="13.5" x14ac:dyDescent="0.25">
      <c r="A759" s="800">
        <v>89034</v>
      </c>
      <c r="B759" s="800" t="s">
        <v>27217</v>
      </c>
      <c r="C759" s="800" t="s">
        <v>27005</v>
      </c>
      <c r="D759" s="802">
        <v>0.99</v>
      </c>
      <c r="E759" s="800" t="s">
        <v>43039</v>
      </c>
    </row>
    <row r="760" spans="1:5" ht="13.5" x14ac:dyDescent="0.25">
      <c r="A760" s="800">
        <v>89128</v>
      </c>
      <c r="B760" s="800" t="s">
        <v>27218</v>
      </c>
      <c r="C760" s="800" t="s">
        <v>27005</v>
      </c>
      <c r="D760" s="802">
        <v>20.16</v>
      </c>
      <c r="E760" s="800" t="s">
        <v>43039</v>
      </c>
    </row>
    <row r="761" spans="1:5" ht="13.5" x14ac:dyDescent="0.25">
      <c r="A761" s="800">
        <v>89129</v>
      </c>
      <c r="B761" s="800" t="s">
        <v>27219</v>
      </c>
      <c r="C761" s="800" t="s">
        <v>27005</v>
      </c>
      <c r="D761" s="802">
        <v>2.73</v>
      </c>
      <c r="E761" s="800" t="s">
        <v>43039</v>
      </c>
    </row>
    <row r="762" spans="1:5" ht="13.5" x14ac:dyDescent="0.25">
      <c r="A762" s="800">
        <v>89130</v>
      </c>
      <c r="B762" s="800" t="s">
        <v>27220</v>
      </c>
      <c r="C762" s="800" t="s">
        <v>27005</v>
      </c>
      <c r="D762" s="802">
        <v>27.95</v>
      </c>
      <c r="E762" s="800" t="s">
        <v>43039</v>
      </c>
    </row>
    <row r="763" spans="1:5" ht="13.5" x14ac:dyDescent="0.25">
      <c r="A763" s="800">
        <v>89131</v>
      </c>
      <c r="B763" s="800" t="s">
        <v>27222</v>
      </c>
      <c r="C763" s="800" t="s">
        <v>27005</v>
      </c>
      <c r="D763" s="802">
        <v>3.79</v>
      </c>
      <c r="E763" s="800" t="s">
        <v>43039</v>
      </c>
    </row>
    <row r="764" spans="1:5" ht="13.5" x14ac:dyDescent="0.25">
      <c r="A764" s="800">
        <v>89210</v>
      </c>
      <c r="B764" s="800" t="s">
        <v>27223</v>
      </c>
      <c r="C764" s="800" t="s">
        <v>27005</v>
      </c>
      <c r="D764" s="802">
        <v>15.38</v>
      </c>
      <c r="E764" s="800" t="s">
        <v>43039</v>
      </c>
    </row>
    <row r="765" spans="1:5" ht="13.5" x14ac:dyDescent="0.25">
      <c r="A765" s="800">
        <v>89211</v>
      </c>
      <c r="B765" s="800" t="s">
        <v>27224</v>
      </c>
      <c r="C765" s="800" t="s">
        <v>27005</v>
      </c>
      <c r="D765" s="802">
        <v>2.13</v>
      </c>
      <c r="E765" s="800" t="s">
        <v>43039</v>
      </c>
    </row>
    <row r="766" spans="1:5" ht="13.5" x14ac:dyDescent="0.25">
      <c r="A766" s="800">
        <v>89212</v>
      </c>
      <c r="B766" s="800" t="s">
        <v>27225</v>
      </c>
      <c r="C766" s="800" t="s">
        <v>27005</v>
      </c>
      <c r="D766" s="802">
        <v>15.18</v>
      </c>
      <c r="E766" s="800" t="s">
        <v>43039</v>
      </c>
    </row>
    <row r="767" spans="1:5" ht="13.5" x14ac:dyDescent="0.25">
      <c r="A767" s="800">
        <v>89213</v>
      </c>
      <c r="B767" s="800" t="s">
        <v>27226</v>
      </c>
      <c r="C767" s="800" t="s">
        <v>27005</v>
      </c>
      <c r="D767" s="802">
        <v>2.39</v>
      </c>
      <c r="E767" s="800" t="s">
        <v>43039</v>
      </c>
    </row>
    <row r="768" spans="1:5" ht="13.5" x14ac:dyDescent="0.25">
      <c r="A768" s="800">
        <v>89214</v>
      </c>
      <c r="B768" s="800" t="s">
        <v>27227</v>
      </c>
      <c r="C768" s="800" t="s">
        <v>27005</v>
      </c>
      <c r="D768" s="802">
        <v>14.25</v>
      </c>
      <c r="E768" s="800" t="s">
        <v>43039</v>
      </c>
    </row>
    <row r="769" spans="1:5" ht="13.5" x14ac:dyDescent="0.25">
      <c r="A769" s="800">
        <v>89215</v>
      </c>
      <c r="B769" s="800" t="s">
        <v>27229</v>
      </c>
      <c r="C769" s="800" t="s">
        <v>27005</v>
      </c>
      <c r="D769" s="802">
        <v>57.57</v>
      </c>
      <c r="E769" s="800" t="s">
        <v>43039</v>
      </c>
    </row>
    <row r="770" spans="1:5" ht="13.5" x14ac:dyDescent="0.25">
      <c r="A770" s="800">
        <v>89221</v>
      </c>
      <c r="B770" s="800" t="s">
        <v>27231</v>
      </c>
      <c r="C770" s="800" t="s">
        <v>27005</v>
      </c>
      <c r="D770" s="802">
        <v>0.8</v>
      </c>
      <c r="E770" s="800" t="s">
        <v>43039</v>
      </c>
    </row>
    <row r="771" spans="1:5" ht="13.5" x14ac:dyDescent="0.25">
      <c r="A771" s="800">
        <v>89222</v>
      </c>
      <c r="B771" s="800" t="s">
        <v>27232</v>
      </c>
      <c r="C771" s="800" t="s">
        <v>27005</v>
      </c>
      <c r="D771" s="802">
        <v>0.09</v>
      </c>
      <c r="E771" s="800" t="s">
        <v>43039</v>
      </c>
    </row>
    <row r="772" spans="1:5" ht="13.5" x14ac:dyDescent="0.25">
      <c r="A772" s="800">
        <v>89223</v>
      </c>
      <c r="B772" s="800" t="s">
        <v>27233</v>
      </c>
      <c r="C772" s="800" t="s">
        <v>27005</v>
      </c>
      <c r="D772" s="802">
        <v>0.75</v>
      </c>
      <c r="E772" s="800" t="s">
        <v>43039</v>
      </c>
    </row>
    <row r="773" spans="1:5" ht="13.5" x14ac:dyDescent="0.25">
      <c r="A773" s="800">
        <v>89224</v>
      </c>
      <c r="B773" s="800" t="s">
        <v>27234</v>
      </c>
      <c r="C773" s="800" t="s">
        <v>27005</v>
      </c>
      <c r="D773" s="802">
        <v>1.8</v>
      </c>
      <c r="E773" s="800" t="s">
        <v>43039</v>
      </c>
    </row>
    <row r="774" spans="1:5" ht="13.5" x14ac:dyDescent="0.25">
      <c r="A774" s="800">
        <v>89228</v>
      </c>
      <c r="B774" s="800" t="s">
        <v>27235</v>
      </c>
      <c r="C774" s="800" t="s">
        <v>27005</v>
      </c>
      <c r="D774" s="802">
        <v>21.88</v>
      </c>
      <c r="E774" s="800" t="s">
        <v>43039</v>
      </c>
    </row>
    <row r="775" spans="1:5" ht="13.5" x14ac:dyDescent="0.25">
      <c r="A775" s="800">
        <v>89229</v>
      </c>
      <c r="B775" s="800" t="s">
        <v>27236</v>
      </c>
      <c r="C775" s="800" t="s">
        <v>27005</v>
      </c>
      <c r="D775" s="802">
        <v>3.93</v>
      </c>
      <c r="E775" s="800" t="s">
        <v>43039</v>
      </c>
    </row>
    <row r="776" spans="1:5" ht="13.5" x14ac:dyDescent="0.25">
      <c r="A776" s="800">
        <v>89230</v>
      </c>
      <c r="B776" s="800" t="s">
        <v>27237</v>
      </c>
      <c r="C776" s="800" t="s">
        <v>27005</v>
      </c>
      <c r="D776" s="802">
        <v>90.55</v>
      </c>
      <c r="E776" s="800" t="s">
        <v>43039</v>
      </c>
    </row>
    <row r="777" spans="1:5" ht="13.5" x14ac:dyDescent="0.25">
      <c r="A777" s="800">
        <v>89231</v>
      </c>
      <c r="B777" s="800" t="s">
        <v>27239</v>
      </c>
      <c r="C777" s="800" t="s">
        <v>27005</v>
      </c>
      <c r="D777" s="802">
        <v>14.34</v>
      </c>
      <c r="E777" s="800" t="s">
        <v>43039</v>
      </c>
    </row>
    <row r="778" spans="1:5" ht="13.5" x14ac:dyDescent="0.25">
      <c r="A778" s="800">
        <v>89232</v>
      </c>
      <c r="B778" s="800" t="s">
        <v>27240</v>
      </c>
      <c r="C778" s="800" t="s">
        <v>27005</v>
      </c>
      <c r="D778" s="802">
        <v>161.52000000000001</v>
      </c>
      <c r="E778" s="800" t="s">
        <v>43039</v>
      </c>
    </row>
    <row r="779" spans="1:5" ht="13.5" x14ac:dyDescent="0.25">
      <c r="A779" s="800">
        <v>89233</v>
      </c>
      <c r="B779" s="800" t="s">
        <v>27242</v>
      </c>
      <c r="C779" s="800" t="s">
        <v>27005</v>
      </c>
      <c r="D779" s="802">
        <v>103.62</v>
      </c>
      <c r="E779" s="800" t="s">
        <v>43039</v>
      </c>
    </row>
    <row r="780" spans="1:5" ht="13.5" x14ac:dyDescent="0.25">
      <c r="A780" s="800">
        <v>89236</v>
      </c>
      <c r="B780" s="800" t="s">
        <v>27244</v>
      </c>
      <c r="C780" s="800" t="s">
        <v>27005</v>
      </c>
      <c r="D780" s="802">
        <v>211.54</v>
      </c>
      <c r="E780" s="800" t="s">
        <v>43039</v>
      </c>
    </row>
    <row r="781" spans="1:5" ht="13.5" x14ac:dyDescent="0.25">
      <c r="A781" s="800">
        <v>89237</v>
      </c>
      <c r="B781" s="800" t="s">
        <v>27246</v>
      </c>
      <c r="C781" s="800" t="s">
        <v>27005</v>
      </c>
      <c r="D781" s="802">
        <v>33.520000000000003</v>
      </c>
      <c r="E781" s="800" t="s">
        <v>43039</v>
      </c>
    </row>
    <row r="782" spans="1:5" ht="13.5" x14ac:dyDescent="0.25">
      <c r="A782" s="800">
        <v>89238</v>
      </c>
      <c r="B782" s="800" t="s">
        <v>27247</v>
      </c>
      <c r="C782" s="800" t="s">
        <v>27005</v>
      </c>
      <c r="D782" s="802">
        <v>377.32</v>
      </c>
      <c r="E782" s="800" t="s">
        <v>43039</v>
      </c>
    </row>
    <row r="783" spans="1:5" ht="13.5" x14ac:dyDescent="0.25">
      <c r="A783" s="800">
        <v>89239</v>
      </c>
      <c r="B783" s="800" t="s">
        <v>27249</v>
      </c>
      <c r="C783" s="800" t="s">
        <v>27005</v>
      </c>
      <c r="D783" s="802">
        <v>274.02</v>
      </c>
      <c r="E783" s="800" t="s">
        <v>43039</v>
      </c>
    </row>
    <row r="784" spans="1:5" ht="13.5" x14ac:dyDescent="0.25">
      <c r="A784" s="800">
        <v>89240</v>
      </c>
      <c r="B784" s="800" t="s">
        <v>27251</v>
      </c>
      <c r="C784" s="800" t="s">
        <v>27005</v>
      </c>
      <c r="D784" s="802">
        <v>64.92</v>
      </c>
      <c r="E784" s="800" t="s">
        <v>43039</v>
      </c>
    </row>
    <row r="785" spans="1:5" ht="13.5" x14ac:dyDescent="0.25">
      <c r="A785" s="800">
        <v>89241</v>
      </c>
      <c r="B785" s="800" t="s">
        <v>27252</v>
      </c>
      <c r="C785" s="800" t="s">
        <v>27005</v>
      </c>
      <c r="D785" s="802">
        <v>11.68</v>
      </c>
      <c r="E785" s="800" t="s">
        <v>43039</v>
      </c>
    </row>
    <row r="786" spans="1:5" ht="13.5" x14ac:dyDescent="0.25">
      <c r="A786" s="800">
        <v>89246</v>
      </c>
      <c r="B786" s="800" t="s">
        <v>27253</v>
      </c>
      <c r="C786" s="800" t="s">
        <v>27005</v>
      </c>
      <c r="D786" s="802">
        <v>183.81</v>
      </c>
      <c r="E786" s="800" t="s">
        <v>43039</v>
      </c>
    </row>
    <row r="787" spans="1:5" ht="13.5" x14ac:dyDescent="0.25">
      <c r="A787" s="800">
        <v>89247</v>
      </c>
      <c r="B787" s="800" t="s">
        <v>27255</v>
      </c>
      <c r="C787" s="800" t="s">
        <v>27005</v>
      </c>
      <c r="D787" s="802">
        <v>29.12</v>
      </c>
      <c r="E787" s="800" t="s">
        <v>43039</v>
      </c>
    </row>
    <row r="788" spans="1:5" ht="13.5" x14ac:dyDescent="0.25">
      <c r="A788" s="800">
        <v>89248</v>
      </c>
      <c r="B788" s="800" t="s">
        <v>27257</v>
      </c>
      <c r="C788" s="800" t="s">
        <v>27005</v>
      </c>
      <c r="D788" s="802">
        <v>327.87</v>
      </c>
      <c r="E788" s="800" t="s">
        <v>43039</v>
      </c>
    </row>
    <row r="789" spans="1:5" ht="13.5" x14ac:dyDescent="0.25">
      <c r="A789" s="800">
        <v>89249</v>
      </c>
      <c r="B789" s="800" t="s">
        <v>27259</v>
      </c>
      <c r="C789" s="800" t="s">
        <v>27005</v>
      </c>
      <c r="D789" s="802">
        <v>233.58</v>
      </c>
      <c r="E789" s="800" t="s">
        <v>43039</v>
      </c>
    </row>
    <row r="790" spans="1:5" ht="13.5" x14ac:dyDescent="0.25">
      <c r="A790" s="800">
        <v>89253</v>
      </c>
      <c r="B790" s="800" t="s">
        <v>27261</v>
      </c>
      <c r="C790" s="800" t="s">
        <v>27005</v>
      </c>
      <c r="D790" s="802">
        <v>53.2</v>
      </c>
      <c r="E790" s="800" t="s">
        <v>43039</v>
      </c>
    </row>
    <row r="791" spans="1:5" ht="13.5" x14ac:dyDescent="0.25">
      <c r="A791" s="800">
        <v>89254</v>
      </c>
      <c r="B791" s="800" t="s">
        <v>27263</v>
      </c>
      <c r="C791" s="800" t="s">
        <v>27005</v>
      </c>
      <c r="D791" s="802">
        <v>9.57</v>
      </c>
      <c r="E791" s="800" t="s">
        <v>43039</v>
      </c>
    </row>
    <row r="792" spans="1:5" ht="13.5" x14ac:dyDescent="0.25">
      <c r="A792" s="800">
        <v>89255</v>
      </c>
      <c r="B792" s="800" t="s">
        <v>27265</v>
      </c>
      <c r="C792" s="800" t="s">
        <v>27005</v>
      </c>
      <c r="D792" s="802">
        <v>85.52</v>
      </c>
      <c r="E792" s="800" t="s">
        <v>43039</v>
      </c>
    </row>
    <row r="793" spans="1:5" ht="13.5" x14ac:dyDescent="0.25">
      <c r="A793" s="800">
        <v>89256</v>
      </c>
      <c r="B793" s="800" t="s">
        <v>27267</v>
      </c>
      <c r="C793" s="800" t="s">
        <v>27005</v>
      </c>
      <c r="D793" s="802">
        <v>52.57</v>
      </c>
      <c r="E793" s="800" t="s">
        <v>43039</v>
      </c>
    </row>
    <row r="794" spans="1:5" ht="13.5" x14ac:dyDescent="0.25">
      <c r="A794" s="800">
        <v>89259</v>
      </c>
      <c r="B794" s="800" t="s">
        <v>27268</v>
      </c>
      <c r="C794" s="800" t="s">
        <v>27005</v>
      </c>
      <c r="D794" s="802">
        <v>9.77</v>
      </c>
      <c r="E794" s="800" t="s">
        <v>43039</v>
      </c>
    </row>
    <row r="795" spans="1:5" ht="13.5" x14ac:dyDescent="0.25">
      <c r="A795" s="800">
        <v>89260</v>
      </c>
      <c r="B795" s="800" t="s">
        <v>27269</v>
      </c>
      <c r="C795" s="800" t="s">
        <v>27005</v>
      </c>
      <c r="D795" s="802">
        <v>2.04</v>
      </c>
      <c r="E795" s="800" t="s">
        <v>43039</v>
      </c>
    </row>
    <row r="796" spans="1:5" ht="13.5" x14ac:dyDescent="0.25">
      <c r="A796" s="800">
        <v>89262</v>
      </c>
      <c r="B796" s="800" t="s">
        <v>27270</v>
      </c>
      <c r="C796" s="800" t="s">
        <v>27005</v>
      </c>
      <c r="D796" s="802">
        <v>18.329999999999998</v>
      </c>
      <c r="E796" s="800" t="s">
        <v>43039</v>
      </c>
    </row>
    <row r="797" spans="1:5" ht="13.5" x14ac:dyDescent="0.25">
      <c r="A797" s="800">
        <v>89264</v>
      </c>
      <c r="B797" s="800" t="s">
        <v>27272</v>
      </c>
      <c r="C797" s="800" t="s">
        <v>27005</v>
      </c>
      <c r="D797" s="802">
        <v>7.64</v>
      </c>
      <c r="E797" s="800" t="s">
        <v>43039</v>
      </c>
    </row>
    <row r="798" spans="1:5" ht="13.5" x14ac:dyDescent="0.25">
      <c r="A798" s="800">
        <v>89265</v>
      </c>
      <c r="B798" s="800" t="s">
        <v>27273</v>
      </c>
      <c r="C798" s="800" t="s">
        <v>27005</v>
      </c>
      <c r="D798" s="802">
        <v>1.6</v>
      </c>
      <c r="E798" s="800" t="s">
        <v>43039</v>
      </c>
    </row>
    <row r="799" spans="1:5" ht="13.5" x14ac:dyDescent="0.25">
      <c r="A799" s="800">
        <v>89266</v>
      </c>
      <c r="B799" s="800" t="s">
        <v>27275</v>
      </c>
      <c r="C799" s="800" t="s">
        <v>27005</v>
      </c>
      <c r="D799" s="802">
        <v>0.62</v>
      </c>
      <c r="E799" s="800" t="s">
        <v>43039</v>
      </c>
    </row>
    <row r="800" spans="1:5" ht="13.5" x14ac:dyDescent="0.25">
      <c r="A800" s="800">
        <v>89267</v>
      </c>
      <c r="B800" s="800" t="s">
        <v>27276</v>
      </c>
      <c r="C800" s="800" t="s">
        <v>27005</v>
      </c>
      <c r="D800" s="802">
        <v>26.42</v>
      </c>
      <c r="E800" s="800" t="s">
        <v>43039</v>
      </c>
    </row>
    <row r="801" spans="1:5" ht="13.5" x14ac:dyDescent="0.25">
      <c r="A801" s="800">
        <v>89268</v>
      </c>
      <c r="B801" s="800" t="s">
        <v>27277</v>
      </c>
      <c r="C801" s="800" t="s">
        <v>27005</v>
      </c>
      <c r="D801" s="802">
        <v>4.75</v>
      </c>
      <c r="E801" s="800" t="s">
        <v>43039</v>
      </c>
    </row>
    <row r="802" spans="1:5" ht="13.5" x14ac:dyDescent="0.25">
      <c r="A802" s="800">
        <v>89269</v>
      </c>
      <c r="B802" s="800" t="s">
        <v>27278</v>
      </c>
      <c r="C802" s="800" t="s">
        <v>27005</v>
      </c>
      <c r="D802" s="802">
        <v>1.84</v>
      </c>
      <c r="E802" s="800" t="s">
        <v>43039</v>
      </c>
    </row>
    <row r="803" spans="1:5" ht="13.5" x14ac:dyDescent="0.25">
      <c r="A803" s="800">
        <v>89270</v>
      </c>
      <c r="B803" s="800" t="s">
        <v>27279</v>
      </c>
      <c r="C803" s="800" t="s">
        <v>27005</v>
      </c>
      <c r="D803" s="802">
        <v>42.48</v>
      </c>
      <c r="E803" s="800" t="s">
        <v>43039</v>
      </c>
    </row>
    <row r="804" spans="1:5" ht="13.5" x14ac:dyDescent="0.25">
      <c r="A804" s="800">
        <v>89271</v>
      </c>
      <c r="B804" s="800" t="s">
        <v>27281</v>
      </c>
      <c r="C804" s="800" t="s">
        <v>27005</v>
      </c>
      <c r="D804" s="802">
        <v>17.989999999999998</v>
      </c>
      <c r="E804" s="800" t="s">
        <v>43039</v>
      </c>
    </row>
    <row r="805" spans="1:5" ht="13.5" x14ac:dyDescent="0.25">
      <c r="A805" s="800">
        <v>89274</v>
      </c>
      <c r="B805" s="800" t="s">
        <v>27283</v>
      </c>
      <c r="C805" s="800" t="s">
        <v>27005</v>
      </c>
      <c r="D805" s="802">
        <v>0.97</v>
      </c>
      <c r="E805" s="800" t="s">
        <v>43039</v>
      </c>
    </row>
    <row r="806" spans="1:5" ht="13.5" x14ac:dyDescent="0.25">
      <c r="A806" s="800">
        <v>89275</v>
      </c>
      <c r="B806" s="800" t="s">
        <v>27284</v>
      </c>
      <c r="C806" s="800" t="s">
        <v>27005</v>
      </c>
      <c r="D806" s="802">
        <v>0.11</v>
      </c>
      <c r="E806" s="800" t="s">
        <v>43039</v>
      </c>
    </row>
    <row r="807" spans="1:5" ht="13.5" x14ac:dyDescent="0.25">
      <c r="A807" s="800">
        <v>89276</v>
      </c>
      <c r="B807" s="800" t="s">
        <v>27285</v>
      </c>
      <c r="C807" s="800" t="s">
        <v>27005</v>
      </c>
      <c r="D807" s="802">
        <v>0.91</v>
      </c>
      <c r="E807" s="800" t="s">
        <v>43039</v>
      </c>
    </row>
    <row r="808" spans="1:5" ht="13.5" x14ac:dyDescent="0.25">
      <c r="A808" s="800">
        <v>89277</v>
      </c>
      <c r="B808" s="800" t="s">
        <v>27286</v>
      </c>
      <c r="C808" s="800" t="s">
        <v>27005</v>
      </c>
      <c r="D808" s="802">
        <v>5.26</v>
      </c>
      <c r="E808" s="800" t="s">
        <v>43039</v>
      </c>
    </row>
    <row r="809" spans="1:5" ht="13.5" x14ac:dyDescent="0.25">
      <c r="A809" s="800">
        <v>89280</v>
      </c>
      <c r="B809" s="800" t="s">
        <v>27287</v>
      </c>
      <c r="C809" s="800" t="s">
        <v>27005</v>
      </c>
      <c r="D809" s="802">
        <v>18.88</v>
      </c>
      <c r="E809" s="800" t="s">
        <v>43039</v>
      </c>
    </row>
    <row r="810" spans="1:5" ht="13.5" x14ac:dyDescent="0.25">
      <c r="A810" s="800">
        <v>89281</v>
      </c>
      <c r="B810" s="800" t="s">
        <v>27288</v>
      </c>
      <c r="C810" s="800" t="s">
        <v>27005</v>
      </c>
      <c r="D810" s="802">
        <v>2.62</v>
      </c>
      <c r="E810" s="800" t="s">
        <v>43039</v>
      </c>
    </row>
    <row r="811" spans="1:5" ht="13.5" x14ac:dyDescent="0.25">
      <c r="A811" s="800">
        <v>89870</v>
      </c>
      <c r="B811" s="800" t="s">
        <v>27289</v>
      </c>
      <c r="C811" s="800" t="s">
        <v>27005</v>
      </c>
      <c r="D811" s="802">
        <v>21.55</v>
      </c>
      <c r="E811" s="800" t="s">
        <v>43039</v>
      </c>
    </row>
    <row r="812" spans="1:5" ht="13.5" x14ac:dyDescent="0.25">
      <c r="A812" s="800">
        <v>89871</v>
      </c>
      <c r="B812" s="800" t="s">
        <v>27291</v>
      </c>
      <c r="C812" s="800" t="s">
        <v>27005</v>
      </c>
      <c r="D812" s="802">
        <v>3.98</v>
      </c>
      <c r="E812" s="800" t="s">
        <v>43039</v>
      </c>
    </row>
    <row r="813" spans="1:5" ht="13.5" x14ac:dyDescent="0.25">
      <c r="A813" s="800">
        <v>89872</v>
      </c>
      <c r="B813" s="800" t="s">
        <v>27292</v>
      </c>
      <c r="C813" s="800" t="s">
        <v>27005</v>
      </c>
      <c r="D813" s="802">
        <v>1.56</v>
      </c>
      <c r="E813" s="800" t="s">
        <v>43039</v>
      </c>
    </row>
    <row r="814" spans="1:5" ht="13.5" x14ac:dyDescent="0.25">
      <c r="A814" s="800">
        <v>89873</v>
      </c>
      <c r="B814" s="800" t="s">
        <v>27293</v>
      </c>
      <c r="C814" s="800" t="s">
        <v>27005</v>
      </c>
      <c r="D814" s="802">
        <v>40.42</v>
      </c>
      <c r="E814" s="800" t="s">
        <v>43039</v>
      </c>
    </row>
    <row r="815" spans="1:5" ht="13.5" x14ac:dyDescent="0.25">
      <c r="A815" s="800">
        <v>89874</v>
      </c>
      <c r="B815" s="800" t="s">
        <v>27295</v>
      </c>
      <c r="C815" s="800" t="s">
        <v>27005</v>
      </c>
      <c r="D815" s="802">
        <v>109.33</v>
      </c>
      <c r="E815" s="800" t="s">
        <v>43039</v>
      </c>
    </row>
    <row r="816" spans="1:5" ht="13.5" x14ac:dyDescent="0.25">
      <c r="A816" s="800">
        <v>89878</v>
      </c>
      <c r="B816" s="800" t="s">
        <v>27297</v>
      </c>
      <c r="C816" s="800" t="s">
        <v>27005</v>
      </c>
      <c r="D816" s="802">
        <v>22.36</v>
      </c>
      <c r="E816" s="800" t="s">
        <v>43039</v>
      </c>
    </row>
    <row r="817" spans="1:5" ht="13.5" x14ac:dyDescent="0.25">
      <c r="A817" s="800">
        <v>89879</v>
      </c>
      <c r="B817" s="800" t="s">
        <v>27298</v>
      </c>
      <c r="C817" s="800" t="s">
        <v>27005</v>
      </c>
      <c r="D817" s="802">
        <v>4.13</v>
      </c>
      <c r="E817" s="800" t="s">
        <v>43039</v>
      </c>
    </row>
    <row r="818" spans="1:5" ht="13.5" x14ac:dyDescent="0.25">
      <c r="A818" s="800">
        <v>89880</v>
      </c>
      <c r="B818" s="800" t="s">
        <v>27299</v>
      </c>
      <c r="C818" s="800" t="s">
        <v>27005</v>
      </c>
      <c r="D818" s="802">
        <v>1.61</v>
      </c>
      <c r="E818" s="800" t="s">
        <v>43039</v>
      </c>
    </row>
    <row r="819" spans="1:5" ht="13.5" x14ac:dyDescent="0.25">
      <c r="A819" s="800">
        <v>89881</v>
      </c>
      <c r="B819" s="800" t="s">
        <v>27300</v>
      </c>
      <c r="C819" s="800" t="s">
        <v>27005</v>
      </c>
      <c r="D819" s="802">
        <v>41.94</v>
      </c>
      <c r="E819" s="800" t="s">
        <v>43039</v>
      </c>
    </row>
    <row r="820" spans="1:5" ht="13.5" x14ac:dyDescent="0.25">
      <c r="A820" s="800">
        <v>89882</v>
      </c>
      <c r="B820" s="800" t="s">
        <v>27302</v>
      </c>
      <c r="C820" s="800" t="s">
        <v>27005</v>
      </c>
      <c r="D820" s="802">
        <v>126.14</v>
      </c>
      <c r="E820" s="800" t="s">
        <v>43039</v>
      </c>
    </row>
    <row r="821" spans="1:5" ht="13.5" x14ac:dyDescent="0.25">
      <c r="A821" s="800">
        <v>90582</v>
      </c>
      <c r="B821" s="800" t="s">
        <v>27304</v>
      </c>
      <c r="C821" s="800" t="s">
        <v>27005</v>
      </c>
      <c r="D821" s="802">
        <v>0.18</v>
      </c>
      <c r="E821" s="800" t="s">
        <v>43039</v>
      </c>
    </row>
    <row r="822" spans="1:5" ht="13.5" x14ac:dyDescent="0.25">
      <c r="A822" s="800">
        <v>90583</v>
      </c>
      <c r="B822" s="800" t="s">
        <v>27305</v>
      </c>
      <c r="C822" s="800" t="s">
        <v>27005</v>
      </c>
      <c r="D822" s="802">
        <v>0.02</v>
      </c>
      <c r="E822" s="800" t="s">
        <v>43039</v>
      </c>
    </row>
    <row r="823" spans="1:5" ht="13.5" x14ac:dyDescent="0.25">
      <c r="A823" s="800">
        <v>90584</v>
      </c>
      <c r="B823" s="800" t="s">
        <v>27306</v>
      </c>
      <c r="C823" s="800" t="s">
        <v>27005</v>
      </c>
      <c r="D823" s="802">
        <v>0.14000000000000001</v>
      </c>
      <c r="E823" s="800" t="s">
        <v>43039</v>
      </c>
    </row>
    <row r="824" spans="1:5" ht="13.5" x14ac:dyDescent="0.25">
      <c r="A824" s="800">
        <v>90585</v>
      </c>
      <c r="B824" s="800" t="s">
        <v>27307</v>
      </c>
      <c r="C824" s="800" t="s">
        <v>27005</v>
      </c>
      <c r="D824" s="802">
        <v>0.9</v>
      </c>
      <c r="E824" s="800" t="s">
        <v>43039</v>
      </c>
    </row>
    <row r="825" spans="1:5" ht="13.5" x14ac:dyDescent="0.25">
      <c r="A825" s="800">
        <v>90621</v>
      </c>
      <c r="B825" s="800" t="s">
        <v>27308</v>
      </c>
      <c r="C825" s="800" t="s">
        <v>27005</v>
      </c>
      <c r="D825" s="802">
        <v>1.1499999999999999</v>
      </c>
      <c r="E825" s="800" t="s">
        <v>43039</v>
      </c>
    </row>
    <row r="826" spans="1:5" ht="13.5" x14ac:dyDescent="0.25">
      <c r="A826" s="800">
        <v>90622</v>
      </c>
      <c r="B826" s="800" t="s">
        <v>27309</v>
      </c>
      <c r="C826" s="800" t="s">
        <v>27005</v>
      </c>
      <c r="D826" s="802">
        <v>0.13</v>
      </c>
      <c r="E826" s="800" t="s">
        <v>43039</v>
      </c>
    </row>
    <row r="827" spans="1:5" ht="13.5" x14ac:dyDescent="0.25">
      <c r="A827" s="800">
        <v>90623</v>
      </c>
      <c r="B827" s="800" t="s">
        <v>27310</v>
      </c>
      <c r="C827" s="800" t="s">
        <v>27005</v>
      </c>
      <c r="D827" s="802">
        <v>1.44</v>
      </c>
      <c r="E827" s="800" t="s">
        <v>43039</v>
      </c>
    </row>
    <row r="828" spans="1:5" ht="13.5" x14ac:dyDescent="0.25">
      <c r="A828" s="800">
        <v>90624</v>
      </c>
      <c r="B828" s="800" t="s">
        <v>27311</v>
      </c>
      <c r="C828" s="800" t="s">
        <v>27005</v>
      </c>
      <c r="D828" s="802">
        <v>2.25</v>
      </c>
      <c r="E828" s="800" t="s">
        <v>43039</v>
      </c>
    </row>
    <row r="829" spans="1:5" ht="13.5" x14ac:dyDescent="0.25">
      <c r="A829" s="800">
        <v>90627</v>
      </c>
      <c r="B829" s="800" t="s">
        <v>27312</v>
      </c>
      <c r="C829" s="800" t="s">
        <v>27005</v>
      </c>
      <c r="D829" s="802">
        <v>23.94</v>
      </c>
      <c r="E829" s="800" t="s">
        <v>43039</v>
      </c>
    </row>
    <row r="830" spans="1:5" ht="13.5" x14ac:dyDescent="0.25">
      <c r="A830" s="800">
        <v>90628</v>
      </c>
      <c r="B830" s="800" t="s">
        <v>27313</v>
      </c>
      <c r="C830" s="800" t="s">
        <v>27005</v>
      </c>
      <c r="D830" s="802">
        <v>3.41</v>
      </c>
      <c r="E830" s="800" t="s">
        <v>43039</v>
      </c>
    </row>
    <row r="831" spans="1:5" ht="13.5" x14ac:dyDescent="0.25">
      <c r="A831" s="800">
        <v>90629</v>
      </c>
      <c r="B831" s="800" t="s">
        <v>27314</v>
      </c>
      <c r="C831" s="800" t="s">
        <v>27005</v>
      </c>
      <c r="D831" s="802">
        <v>29.95</v>
      </c>
      <c r="E831" s="800" t="s">
        <v>43039</v>
      </c>
    </row>
    <row r="832" spans="1:5" ht="13.5" x14ac:dyDescent="0.25">
      <c r="A832" s="800">
        <v>90630</v>
      </c>
      <c r="B832" s="800" t="s">
        <v>27315</v>
      </c>
      <c r="C832" s="800" t="s">
        <v>27005</v>
      </c>
      <c r="D832" s="802">
        <v>9.1199999999999992</v>
      </c>
      <c r="E832" s="800" t="s">
        <v>43039</v>
      </c>
    </row>
    <row r="833" spans="1:5" ht="13.5" x14ac:dyDescent="0.25">
      <c r="A833" s="800">
        <v>90633</v>
      </c>
      <c r="B833" s="800" t="s">
        <v>27316</v>
      </c>
      <c r="C833" s="800" t="s">
        <v>27005</v>
      </c>
      <c r="D833" s="802">
        <v>2.4700000000000002</v>
      </c>
      <c r="E833" s="800" t="s">
        <v>43039</v>
      </c>
    </row>
    <row r="834" spans="1:5" ht="13.5" x14ac:dyDescent="0.25">
      <c r="A834" s="800">
        <v>90634</v>
      </c>
      <c r="B834" s="800" t="s">
        <v>27317</v>
      </c>
      <c r="C834" s="800" t="s">
        <v>27005</v>
      </c>
      <c r="D834" s="802">
        <v>0.28999999999999998</v>
      </c>
      <c r="E834" s="800" t="s">
        <v>43039</v>
      </c>
    </row>
    <row r="835" spans="1:5" ht="13.5" x14ac:dyDescent="0.25">
      <c r="A835" s="800">
        <v>90635</v>
      </c>
      <c r="B835" s="800" t="s">
        <v>27318</v>
      </c>
      <c r="C835" s="800" t="s">
        <v>27005</v>
      </c>
      <c r="D835" s="802">
        <v>2.7</v>
      </c>
      <c r="E835" s="800" t="s">
        <v>43039</v>
      </c>
    </row>
    <row r="836" spans="1:5" ht="13.5" x14ac:dyDescent="0.25">
      <c r="A836" s="800">
        <v>90636</v>
      </c>
      <c r="B836" s="800" t="s">
        <v>27319</v>
      </c>
      <c r="C836" s="800" t="s">
        <v>27005</v>
      </c>
      <c r="D836" s="802">
        <v>4.5</v>
      </c>
      <c r="E836" s="800" t="s">
        <v>43039</v>
      </c>
    </row>
    <row r="837" spans="1:5" ht="13.5" x14ac:dyDescent="0.25">
      <c r="A837" s="800">
        <v>90639</v>
      </c>
      <c r="B837" s="800" t="s">
        <v>27320</v>
      </c>
      <c r="C837" s="800" t="s">
        <v>27005</v>
      </c>
      <c r="D837" s="802">
        <v>3.68</v>
      </c>
      <c r="E837" s="800" t="s">
        <v>43039</v>
      </c>
    </row>
    <row r="838" spans="1:5" ht="13.5" x14ac:dyDescent="0.25">
      <c r="A838" s="800">
        <v>90640</v>
      </c>
      <c r="B838" s="800" t="s">
        <v>27321</v>
      </c>
      <c r="C838" s="800" t="s">
        <v>27005</v>
      </c>
      <c r="D838" s="802">
        <v>0.43</v>
      </c>
      <c r="E838" s="800" t="s">
        <v>43039</v>
      </c>
    </row>
    <row r="839" spans="1:5" ht="13.5" x14ac:dyDescent="0.25">
      <c r="A839" s="800">
        <v>90641</v>
      </c>
      <c r="B839" s="800" t="s">
        <v>27322</v>
      </c>
      <c r="C839" s="800" t="s">
        <v>27005</v>
      </c>
      <c r="D839" s="802">
        <v>4.03</v>
      </c>
      <c r="E839" s="800" t="s">
        <v>43039</v>
      </c>
    </row>
    <row r="840" spans="1:5" ht="13.5" x14ac:dyDescent="0.25">
      <c r="A840" s="800">
        <v>90642</v>
      </c>
      <c r="B840" s="800" t="s">
        <v>27323</v>
      </c>
      <c r="C840" s="800" t="s">
        <v>27005</v>
      </c>
      <c r="D840" s="802">
        <v>5.71</v>
      </c>
      <c r="E840" s="800" t="s">
        <v>43039</v>
      </c>
    </row>
    <row r="841" spans="1:5" ht="13.5" x14ac:dyDescent="0.25">
      <c r="A841" s="800">
        <v>90646</v>
      </c>
      <c r="B841" s="800" t="s">
        <v>27324</v>
      </c>
      <c r="C841" s="800" t="s">
        <v>27005</v>
      </c>
      <c r="D841" s="802">
        <v>0.54</v>
      </c>
      <c r="E841" s="800" t="s">
        <v>43039</v>
      </c>
    </row>
    <row r="842" spans="1:5" ht="13.5" x14ac:dyDescent="0.25">
      <c r="A842" s="800">
        <v>90647</v>
      </c>
      <c r="B842" s="800" t="s">
        <v>27325</v>
      </c>
      <c r="C842" s="800" t="s">
        <v>27005</v>
      </c>
      <c r="D842" s="802">
        <v>0.06</v>
      </c>
      <c r="E842" s="800" t="s">
        <v>43039</v>
      </c>
    </row>
    <row r="843" spans="1:5" ht="13.5" x14ac:dyDescent="0.25">
      <c r="A843" s="800">
        <v>90648</v>
      </c>
      <c r="B843" s="800" t="s">
        <v>27326</v>
      </c>
      <c r="C843" s="800" t="s">
        <v>27005</v>
      </c>
      <c r="D843" s="802">
        <v>0.59</v>
      </c>
      <c r="E843" s="800" t="s">
        <v>43039</v>
      </c>
    </row>
    <row r="844" spans="1:5" ht="13.5" x14ac:dyDescent="0.25">
      <c r="A844" s="800">
        <v>90649</v>
      </c>
      <c r="B844" s="800" t="s">
        <v>27327</v>
      </c>
      <c r="C844" s="800" t="s">
        <v>27005</v>
      </c>
      <c r="D844" s="802">
        <v>7.03</v>
      </c>
      <c r="E844" s="800" t="s">
        <v>43039</v>
      </c>
    </row>
    <row r="845" spans="1:5" ht="13.5" x14ac:dyDescent="0.25">
      <c r="A845" s="800">
        <v>90652</v>
      </c>
      <c r="B845" s="800" t="s">
        <v>27328</v>
      </c>
      <c r="C845" s="800" t="s">
        <v>27005</v>
      </c>
      <c r="D845" s="802">
        <v>2.4</v>
      </c>
      <c r="E845" s="800" t="s">
        <v>43039</v>
      </c>
    </row>
    <row r="846" spans="1:5" ht="13.5" x14ac:dyDescent="0.25">
      <c r="A846" s="800">
        <v>90653</v>
      </c>
      <c r="B846" s="800" t="s">
        <v>27329</v>
      </c>
      <c r="C846" s="800" t="s">
        <v>27005</v>
      </c>
      <c r="D846" s="802">
        <v>0.28000000000000003</v>
      </c>
      <c r="E846" s="800" t="s">
        <v>43039</v>
      </c>
    </row>
    <row r="847" spans="1:5" ht="13.5" x14ac:dyDescent="0.25">
      <c r="A847" s="800">
        <v>90654</v>
      </c>
      <c r="B847" s="800" t="s">
        <v>27330</v>
      </c>
      <c r="C847" s="800" t="s">
        <v>27005</v>
      </c>
      <c r="D847" s="802">
        <v>2.62</v>
      </c>
      <c r="E847" s="800" t="s">
        <v>43039</v>
      </c>
    </row>
    <row r="848" spans="1:5" ht="13.5" x14ac:dyDescent="0.25">
      <c r="A848" s="800">
        <v>90655</v>
      </c>
      <c r="B848" s="800" t="s">
        <v>27331</v>
      </c>
      <c r="C848" s="800" t="s">
        <v>27005</v>
      </c>
      <c r="D848" s="802">
        <v>4.63</v>
      </c>
      <c r="E848" s="800" t="s">
        <v>43039</v>
      </c>
    </row>
    <row r="849" spans="1:5" ht="13.5" x14ac:dyDescent="0.25">
      <c r="A849" s="800">
        <v>90658</v>
      </c>
      <c r="B849" s="800" t="s">
        <v>27332</v>
      </c>
      <c r="C849" s="800" t="s">
        <v>27005</v>
      </c>
      <c r="D849" s="802">
        <v>2.57</v>
      </c>
      <c r="E849" s="800" t="s">
        <v>43039</v>
      </c>
    </row>
    <row r="850" spans="1:5" ht="13.5" x14ac:dyDescent="0.25">
      <c r="A850" s="800">
        <v>90659</v>
      </c>
      <c r="B850" s="800" t="s">
        <v>27333</v>
      </c>
      <c r="C850" s="800" t="s">
        <v>27005</v>
      </c>
      <c r="D850" s="802">
        <v>0.3</v>
      </c>
      <c r="E850" s="800" t="s">
        <v>43039</v>
      </c>
    </row>
    <row r="851" spans="1:5" ht="13.5" x14ac:dyDescent="0.25">
      <c r="A851" s="800">
        <v>90660</v>
      </c>
      <c r="B851" s="800" t="s">
        <v>27334</v>
      </c>
      <c r="C851" s="800" t="s">
        <v>27005</v>
      </c>
      <c r="D851" s="802">
        <v>2.81</v>
      </c>
      <c r="E851" s="800" t="s">
        <v>43039</v>
      </c>
    </row>
    <row r="852" spans="1:5" ht="13.5" x14ac:dyDescent="0.25">
      <c r="A852" s="800">
        <v>90661</v>
      </c>
      <c r="B852" s="800" t="s">
        <v>27335</v>
      </c>
      <c r="C852" s="800" t="s">
        <v>27005</v>
      </c>
      <c r="D852" s="802">
        <v>4.63</v>
      </c>
      <c r="E852" s="800" t="s">
        <v>43039</v>
      </c>
    </row>
    <row r="853" spans="1:5" ht="13.5" x14ac:dyDescent="0.25">
      <c r="A853" s="800">
        <v>90664</v>
      </c>
      <c r="B853" s="800" t="s">
        <v>27336</v>
      </c>
      <c r="C853" s="800" t="s">
        <v>27005</v>
      </c>
      <c r="D853" s="802">
        <v>3.76</v>
      </c>
      <c r="E853" s="800" t="s">
        <v>43039</v>
      </c>
    </row>
    <row r="854" spans="1:5" ht="13.5" x14ac:dyDescent="0.25">
      <c r="A854" s="800">
        <v>90665</v>
      </c>
      <c r="B854" s="800" t="s">
        <v>27337</v>
      </c>
      <c r="C854" s="800" t="s">
        <v>27005</v>
      </c>
      <c r="D854" s="802">
        <v>0.43</v>
      </c>
      <c r="E854" s="800" t="s">
        <v>43039</v>
      </c>
    </row>
    <row r="855" spans="1:5" ht="13.5" x14ac:dyDescent="0.25">
      <c r="A855" s="800">
        <v>90666</v>
      </c>
      <c r="B855" s="800" t="s">
        <v>27338</v>
      </c>
      <c r="C855" s="800" t="s">
        <v>27005</v>
      </c>
      <c r="D855" s="802">
        <v>4.1100000000000003</v>
      </c>
      <c r="E855" s="800" t="s">
        <v>43039</v>
      </c>
    </row>
    <row r="856" spans="1:5" ht="13.5" x14ac:dyDescent="0.25">
      <c r="A856" s="800">
        <v>90667</v>
      </c>
      <c r="B856" s="800" t="s">
        <v>27339</v>
      </c>
      <c r="C856" s="800" t="s">
        <v>27005</v>
      </c>
      <c r="D856" s="802">
        <v>9.27</v>
      </c>
      <c r="E856" s="800" t="s">
        <v>43039</v>
      </c>
    </row>
    <row r="857" spans="1:5" ht="13.5" x14ac:dyDescent="0.25">
      <c r="A857" s="800">
        <v>90670</v>
      </c>
      <c r="B857" s="800" t="s">
        <v>27340</v>
      </c>
      <c r="C857" s="800" t="s">
        <v>27005</v>
      </c>
      <c r="D857" s="802">
        <v>109.86</v>
      </c>
      <c r="E857" s="800" t="s">
        <v>43039</v>
      </c>
    </row>
    <row r="858" spans="1:5" ht="13.5" x14ac:dyDescent="0.25">
      <c r="A858" s="800">
        <v>90671</v>
      </c>
      <c r="B858" s="800" t="s">
        <v>27341</v>
      </c>
      <c r="C858" s="800" t="s">
        <v>27005</v>
      </c>
      <c r="D858" s="802">
        <v>15.25</v>
      </c>
      <c r="E858" s="800" t="s">
        <v>43039</v>
      </c>
    </row>
    <row r="859" spans="1:5" ht="13.5" x14ac:dyDescent="0.25">
      <c r="A859" s="800">
        <v>90672</v>
      </c>
      <c r="B859" s="800" t="s">
        <v>27342</v>
      </c>
      <c r="C859" s="800" t="s">
        <v>27005</v>
      </c>
      <c r="D859" s="802">
        <v>137.47999999999999</v>
      </c>
      <c r="E859" s="800" t="s">
        <v>43039</v>
      </c>
    </row>
    <row r="860" spans="1:5" ht="13.5" x14ac:dyDescent="0.25">
      <c r="A860" s="800">
        <v>90673</v>
      </c>
      <c r="B860" s="800" t="s">
        <v>27343</v>
      </c>
      <c r="C860" s="800" t="s">
        <v>27005</v>
      </c>
      <c r="D860" s="802">
        <v>74.2</v>
      </c>
      <c r="E860" s="800" t="s">
        <v>43039</v>
      </c>
    </row>
    <row r="861" spans="1:5" ht="13.5" x14ac:dyDescent="0.25">
      <c r="A861" s="800">
        <v>90676</v>
      </c>
      <c r="B861" s="800" t="s">
        <v>27345</v>
      </c>
      <c r="C861" s="800" t="s">
        <v>27005</v>
      </c>
      <c r="D861" s="802">
        <v>58.23</v>
      </c>
      <c r="E861" s="800" t="s">
        <v>43039</v>
      </c>
    </row>
    <row r="862" spans="1:5" ht="13.5" x14ac:dyDescent="0.25">
      <c r="A862" s="800">
        <v>90677</v>
      </c>
      <c r="B862" s="800" t="s">
        <v>27346</v>
      </c>
      <c r="C862" s="800" t="s">
        <v>27005</v>
      </c>
      <c r="D862" s="802">
        <v>8.07</v>
      </c>
      <c r="E862" s="800" t="s">
        <v>43039</v>
      </c>
    </row>
    <row r="863" spans="1:5" ht="13.5" x14ac:dyDescent="0.25">
      <c r="A863" s="800">
        <v>90678</v>
      </c>
      <c r="B863" s="800" t="s">
        <v>27347</v>
      </c>
      <c r="C863" s="800" t="s">
        <v>27005</v>
      </c>
      <c r="D863" s="802">
        <v>72.88</v>
      </c>
      <c r="E863" s="800" t="s">
        <v>43039</v>
      </c>
    </row>
    <row r="864" spans="1:5" ht="13.5" x14ac:dyDescent="0.25">
      <c r="A864" s="800">
        <v>90679</v>
      </c>
      <c r="B864" s="800" t="s">
        <v>27349</v>
      </c>
      <c r="C864" s="800" t="s">
        <v>27005</v>
      </c>
      <c r="D864" s="802">
        <v>56.87</v>
      </c>
      <c r="E864" s="800" t="s">
        <v>43039</v>
      </c>
    </row>
    <row r="865" spans="1:5" ht="13.5" x14ac:dyDescent="0.25">
      <c r="A865" s="800">
        <v>90682</v>
      </c>
      <c r="B865" s="800" t="s">
        <v>27351</v>
      </c>
      <c r="C865" s="800" t="s">
        <v>27005</v>
      </c>
      <c r="D865" s="802">
        <v>20.89</v>
      </c>
      <c r="E865" s="800" t="s">
        <v>43039</v>
      </c>
    </row>
    <row r="866" spans="1:5" ht="13.5" x14ac:dyDescent="0.25">
      <c r="A866" s="800">
        <v>90683</v>
      </c>
      <c r="B866" s="800" t="s">
        <v>27352</v>
      </c>
      <c r="C866" s="800" t="s">
        <v>27005</v>
      </c>
      <c r="D866" s="802">
        <v>2.48</v>
      </c>
      <c r="E866" s="800" t="s">
        <v>43039</v>
      </c>
    </row>
    <row r="867" spans="1:5" ht="13.5" x14ac:dyDescent="0.25">
      <c r="A867" s="800">
        <v>90684</v>
      </c>
      <c r="B867" s="800" t="s">
        <v>27353</v>
      </c>
      <c r="C867" s="800" t="s">
        <v>27005</v>
      </c>
      <c r="D867" s="802">
        <v>22.85</v>
      </c>
      <c r="E867" s="800" t="s">
        <v>43039</v>
      </c>
    </row>
    <row r="868" spans="1:5" ht="13.5" x14ac:dyDescent="0.25">
      <c r="A868" s="800">
        <v>90685</v>
      </c>
      <c r="B868" s="800" t="s">
        <v>27354</v>
      </c>
      <c r="C868" s="800" t="s">
        <v>27005</v>
      </c>
      <c r="D868" s="802">
        <v>35.28</v>
      </c>
      <c r="E868" s="800" t="s">
        <v>43039</v>
      </c>
    </row>
    <row r="869" spans="1:5" ht="13.5" x14ac:dyDescent="0.25">
      <c r="A869" s="800">
        <v>90688</v>
      </c>
      <c r="B869" s="800" t="s">
        <v>27355</v>
      </c>
      <c r="C869" s="800" t="s">
        <v>27005</v>
      </c>
      <c r="D869" s="802">
        <v>11.59</v>
      </c>
      <c r="E869" s="800" t="s">
        <v>43039</v>
      </c>
    </row>
    <row r="870" spans="1:5" ht="13.5" x14ac:dyDescent="0.25">
      <c r="A870" s="800">
        <v>90689</v>
      </c>
      <c r="B870" s="800" t="s">
        <v>27357</v>
      </c>
      <c r="C870" s="800" t="s">
        <v>27005</v>
      </c>
      <c r="D870" s="802">
        <v>1.17</v>
      </c>
      <c r="E870" s="800" t="s">
        <v>43039</v>
      </c>
    </row>
    <row r="871" spans="1:5" ht="13.5" x14ac:dyDescent="0.25">
      <c r="A871" s="800">
        <v>90690</v>
      </c>
      <c r="B871" s="800" t="s">
        <v>27358</v>
      </c>
      <c r="C871" s="800" t="s">
        <v>27005</v>
      </c>
      <c r="D871" s="802">
        <v>14.48</v>
      </c>
      <c r="E871" s="800" t="s">
        <v>43039</v>
      </c>
    </row>
    <row r="872" spans="1:5" ht="13.5" x14ac:dyDescent="0.25">
      <c r="A872" s="800">
        <v>90691</v>
      </c>
      <c r="B872" s="800" t="s">
        <v>27359</v>
      </c>
      <c r="C872" s="800" t="s">
        <v>27005</v>
      </c>
      <c r="D872" s="802">
        <v>32.49</v>
      </c>
      <c r="E872" s="800" t="s">
        <v>43039</v>
      </c>
    </row>
    <row r="873" spans="1:5" ht="13.5" x14ac:dyDescent="0.25">
      <c r="A873" s="800">
        <v>90957</v>
      </c>
      <c r="B873" s="800" t="s">
        <v>27360</v>
      </c>
      <c r="C873" s="800" t="s">
        <v>27005</v>
      </c>
      <c r="D873" s="802">
        <v>2.33</v>
      </c>
      <c r="E873" s="800" t="s">
        <v>43039</v>
      </c>
    </row>
    <row r="874" spans="1:5" ht="13.5" x14ac:dyDescent="0.25">
      <c r="A874" s="800">
        <v>90958</v>
      </c>
      <c r="B874" s="800" t="s">
        <v>27361</v>
      </c>
      <c r="C874" s="800" t="s">
        <v>27005</v>
      </c>
      <c r="D874" s="802">
        <v>0.32</v>
      </c>
      <c r="E874" s="800" t="s">
        <v>43039</v>
      </c>
    </row>
    <row r="875" spans="1:5" ht="13.5" x14ac:dyDescent="0.25">
      <c r="A875" s="800">
        <v>90960</v>
      </c>
      <c r="B875" s="800" t="s">
        <v>27362</v>
      </c>
      <c r="C875" s="800" t="s">
        <v>27005</v>
      </c>
      <c r="D875" s="802">
        <v>3.11</v>
      </c>
      <c r="E875" s="800" t="s">
        <v>43039</v>
      </c>
    </row>
    <row r="876" spans="1:5" ht="13.5" x14ac:dyDescent="0.25">
      <c r="A876" s="800">
        <v>90961</v>
      </c>
      <c r="B876" s="800" t="s">
        <v>27363</v>
      </c>
      <c r="C876" s="800" t="s">
        <v>27005</v>
      </c>
      <c r="D876" s="802">
        <v>0.43</v>
      </c>
      <c r="E876" s="800" t="s">
        <v>43039</v>
      </c>
    </row>
    <row r="877" spans="1:5" ht="13.5" x14ac:dyDescent="0.25">
      <c r="A877" s="800">
        <v>90962</v>
      </c>
      <c r="B877" s="800" t="s">
        <v>27364</v>
      </c>
      <c r="C877" s="800" t="s">
        <v>27005</v>
      </c>
      <c r="D877" s="802">
        <v>3.89</v>
      </c>
      <c r="E877" s="800" t="s">
        <v>43039</v>
      </c>
    </row>
    <row r="878" spans="1:5" ht="13.5" x14ac:dyDescent="0.25">
      <c r="A878" s="800">
        <v>90963</v>
      </c>
      <c r="B878" s="800" t="s">
        <v>27365</v>
      </c>
      <c r="C878" s="800" t="s">
        <v>27005</v>
      </c>
      <c r="D878" s="802">
        <v>9.27</v>
      </c>
      <c r="E878" s="800" t="s">
        <v>43039</v>
      </c>
    </row>
    <row r="879" spans="1:5" ht="13.5" x14ac:dyDescent="0.25">
      <c r="A879" s="800">
        <v>90968</v>
      </c>
      <c r="B879" s="800" t="s">
        <v>27366</v>
      </c>
      <c r="C879" s="800" t="s">
        <v>27005</v>
      </c>
      <c r="D879" s="802">
        <v>3.12</v>
      </c>
      <c r="E879" s="800" t="s">
        <v>43039</v>
      </c>
    </row>
    <row r="880" spans="1:5" ht="13.5" x14ac:dyDescent="0.25">
      <c r="A880" s="800">
        <v>90969</v>
      </c>
      <c r="B880" s="800" t="s">
        <v>27367</v>
      </c>
      <c r="C880" s="800" t="s">
        <v>27005</v>
      </c>
      <c r="D880" s="802">
        <v>0.43</v>
      </c>
      <c r="E880" s="800" t="s">
        <v>43039</v>
      </c>
    </row>
    <row r="881" spans="1:5" ht="13.5" x14ac:dyDescent="0.25">
      <c r="A881" s="800">
        <v>90970</v>
      </c>
      <c r="B881" s="800" t="s">
        <v>27368</v>
      </c>
      <c r="C881" s="800" t="s">
        <v>27005</v>
      </c>
      <c r="D881" s="802">
        <v>3.91</v>
      </c>
      <c r="E881" s="800" t="s">
        <v>43039</v>
      </c>
    </row>
    <row r="882" spans="1:5" ht="13.5" x14ac:dyDescent="0.25">
      <c r="A882" s="800">
        <v>90971</v>
      </c>
      <c r="B882" s="800" t="s">
        <v>27370</v>
      </c>
      <c r="C882" s="800" t="s">
        <v>27005</v>
      </c>
      <c r="D882" s="802">
        <v>37.58</v>
      </c>
      <c r="E882" s="800" t="s">
        <v>43039</v>
      </c>
    </row>
    <row r="883" spans="1:5" ht="13.5" x14ac:dyDescent="0.25">
      <c r="A883" s="800">
        <v>90975</v>
      </c>
      <c r="B883" s="800" t="s">
        <v>27372</v>
      </c>
      <c r="C883" s="800" t="s">
        <v>27005</v>
      </c>
      <c r="D883" s="802">
        <v>7.93</v>
      </c>
      <c r="E883" s="800" t="s">
        <v>43039</v>
      </c>
    </row>
    <row r="884" spans="1:5" ht="13.5" x14ac:dyDescent="0.25">
      <c r="A884" s="800">
        <v>90976</v>
      </c>
      <c r="B884" s="800" t="s">
        <v>27373</v>
      </c>
      <c r="C884" s="800" t="s">
        <v>27005</v>
      </c>
      <c r="D884" s="802">
        <v>1.1000000000000001</v>
      </c>
      <c r="E884" s="800" t="s">
        <v>43039</v>
      </c>
    </row>
    <row r="885" spans="1:5" ht="13.5" x14ac:dyDescent="0.25">
      <c r="A885" s="800">
        <v>90977</v>
      </c>
      <c r="B885" s="800" t="s">
        <v>27374</v>
      </c>
      <c r="C885" s="800" t="s">
        <v>27005</v>
      </c>
      <c r="D885" s="802">
        <v>9.92</v>
      </c>
      <c r="E885" s="800" t="s">
        <v>43039</v>
      </c>
    </row>
    <row r="886" spans="1:5" ht="13.5" x14ac:dyDescent="0.25">
      <c r="A886" s="800">
        <v>90978</v>
      </c>
      <c r="B886" s="800" t="s">
        <v>27375</v>
      </c>
      <c r="C886" s="800" t="s">
        <v>27005</v>
      </c>
      <c r="D886" s="802">
        <v>97.49</v>
      </c>
      <c r="E886" s="800" t="s">
        <v>43039</v>
      </c>
    </row>
    <row r="887" spans="1:5" ht="13.5" x14ac:dyDescent="0.25">
      <c r="A887" s="800">
        <v>90992</v>
      </c>
      <c r="B887" s="800" t="s">
        <v>27377</v>
      </c>
      <c r="C887" s="800" t="s">
        <v>27005</v>
      </c>
      <c r="D887" s="802">
        <v>3.7</v>
      </c>
      <c r="E887" s="800" t="s">
        <v>43039</v>
      </c>
    </row>
    <row r="888" spans="1:5" ht="13.5" x14ac:dyDescent="0.25">
      <c r="A888" s="800">
        <v>90993</v>
      </c>
      <c r="B888" s="800" t="s">
        <v>27378</v>
      </c>
      <c r="C888" s="800" t="s">
        <v>27005</v>
      </c>
      <c r="D888" s="802">
        <v>0.51</v>
      </c>
      <c r="E888" s="800" t="s">
        <v>43039</v>
      </c>
    </row>
    <row r="889" spans="1:5" ht="13.5" x14ac:dyDescent="0.25">
      <c r="A889" s="800">
        <v>90994</v>
      </c>
      <c r="B889" s="800" t="s">
        <v>27379</v>
      </c>
      <c r="C889" s="800" t="s">
        <v>27005</v>
      </c>
      <c r="D889" s="802">
        <v>4.63</v>
      </c>
      <c r="E889" s="800" t="s">
        <v>43039</v>
      </c>
    </row>
    <row r="890" spans="1:5" ht="13.5" x14ac:dyDescent="0.25">
      <c r="A890" s="800">
        <v>90995</v>
      </c>
      <c r="B890" s="800" t="s">
        <v>27380</v>
      </c>
      <c r="C890" s="800" t="s">
        <v>27005</v>
      </c>
      <c r="D890" s="802">
        <v>51.04</v>
      </c>
      <c r="E890" s="800" t="s">
        <v>43039</v>
      </c>
    </row>
    <row r="891" spans="1:5" ht="13.5" x14ac:dyDescent="0.25">
      <c r="A891" s="800">
        <v>91021</v>
      </c>
      <c r="B891" s="800" t="s">
        <v>27381</v>
      </c>
      <c r="C891" s="800" t="s">
        <v>27005</v>
      </c>
      <c r="D891" s="802">
        <v>3.16</v>
      </c>
      <c r="E891" s="800" t="s">
        <v>43039</v>
      </c>
    </row>
    <row r="892" spans="1:5" ht="13.5" x14ac:dyDescent="0.25">
      <c r="A892" s="800">
        <v>91026</v>
      </c>
      <c r="B892" s="800" t="s">
        <v>27382</v>
      </c>
      <c r="C892" s="800" t="s">
        <v>27005</v>
      </c>
      <c r="D892" s="802">
        <v>10.92</v>
      </c>
      <c r="E892" s="800" t="s">
        <v>43039</v>
      </c>
    </row>
    <row r="893" spans="1:5" ht="13.5" x14ac:dyDescent="0.25">
      <c r="A893" s="800">
        <v>91027</v>
      </c>
      <c r="B893" s="800" t="s">
        <v>27383</v>
      </c>
      <c r="C893" s="800" t="s">
        <v>27005</v>
      </c>
      <c r="D893" s="802">
        <v>2.2799999999999998</v>
      </c>
      <c r="E893" s="800" t="s">
        <v>43039</v>
      </c>
    </row>
    <row r="894" spans="1:5" ht="13.5" x14ac:dyDescent="0.25">
      <c r="A894" s="800">
        <v>91028</v>
      </c>
      <c r="B894" s="800" t="s">
        <v>27384</v>
      </c>
      <c r="C894" s="800" t="s">
        <v>27005</v>
      </c>
      <c r="D894" s="802">
        <v>0.88</v>
      </c>
      <c r="E894" s="800" t="s">
        <v>43039</v>
      </c>
    </row>
    <row r="895" spans="1:5" ht="13.5" x14ac:dyDescent="0.25">
      <c r="A895" s="800">
        <v>91029</v>
      </c>
      <c r="B895" s="800" t="s">
        <v>27385</v>
      </c>
      <c r="C895" s="800" t="s">
        <v>27005</v>
      </c>
      <c r="D895" s="802">
        <v>20.48</v>
      </c>
      <c r="E895" s="800" t="s">
        <v>43039</v>
      </c>
    </row>
    <row r="896" spans="1:5" ht="13.5" x14ac:dyDescent="0.25">
      <c r="A896" s="800">
        <v>91030</v>
      </c>
      <c r="B896" s="800" t="s">
        <v>27386</v>
      </c>
      <c r="C896" s="800" t="s">
        <v>27005</v>
      </c>
      <c r="D896" s="802">
        <v>88.29</v>
      </c>
      <c r="E896" s="800" t="s">
        <v>43039</v>
      </c>
    </row>
    <row r="897" spans="1:5" ht="13.5" x14ac:dyDescent="0.25">
      <c r="A897" s="800">
        <v>91273</v>
      </c>
      <c r="B897" s="800" t="s">
        <v>27388</v>
      </c>
      <c r="C897" s="800" t="s">
        <v>27005</v>
      </c>
      <c r="D897" s="802">
        <v>0.43</v>
      </c>
      <c r="E897" s="800" t="s">
        <v>43039</v>
      </c>
    </row>
    <row r="898" spans="1:5" ht="13.5" x14ac:dyDescent="0.25">
      <c r="A898" s="800">
        <v>91274</v>
      </c>
      <c r="B898" s="800" t="s">
        <v>27389</v>
      </c>
      <c r="C898" s="800" t="s">
        <v>27005</v>
      </c>
      <c r="D898" s="802">
        <v>0.05</v>
      </c>
      <c r="E898" s="800" t="s">
        <v>43039</v>
      </c>
    </row>
    <row r="899" spans="1:5" ht="13.5" x14ac:dyDescent="0.25">
      <c r="A899" s="800">
        <v>91275</v>
      </c>
      <c r="B899" s="800" t="s">
        <v>27390</v>
      </c>
      <c r="C899" s="800" t="s">
        <v>27005</v>
      </c>
      <c r="D899" s="802">
        <v>0.54</v>
      </c>
      <c r="E899" s="800" t="s">
        <v>43039</v>
      </c>
    </row>
    <row r="900" spans="1:5" ht="13.5" x14ac:dyDescent="0.25">
      <c r="A900" s="800">
        <v>91276</v>
      </c>
      <c r="B900" s="800" t="s">
        <v>27391</v>
      </c>
      <c r="C900" s="800" t="s">
        <v>27005</v>
      </c>
      <c r="D900" s="802">
        <v>6.57</v>
      </c>
      <c r="E900" s="800" t="s">
        <v>43039</v>
      </c>
    </row>
    <row r="901" spans="1:5" ht="13.5" x14ac:dyDescent="0.25">
      <c r="A901" s="800">
        <v>91279</v>
      </c>
      <c r="B901" s="800" t="s">
        <v>27392</v>
      </c>
      <c r="C901" s="800" t="s">
        <v>27005</v>
      </c>
      <c r="D901" s="802">
        <v>0.68</v>
      </c>
      <c r="E901" s="800" t="s">
        <v>43039</v>
      </c>
    </row>
    <row r="902" spans="1:5" ht="13.5" x14ac:dyDescent="0.25">
      <c r="A902" s="800">
        <v>91280</v>
      </c>
      <c r="B902" s="800" t="s">
        <v>27393</v>
      </c>
      <c r="C902" s="800" t="s">
        <v>27005</v>
      </c>
      <c r="D902" s="802">
        <v>7.0000000000000007E-2</v>
      </c>
      <c r="E902" s="800" t="s">
        <v>43039</v>
      </c>
    </row>
    <row r="903" spans="1:5" ht="13.5" x14ac:dyDescent="0.25">
      <c r="A903" s="800">
        <v>91281</v>
      </c>
      <c r="B903" s="800" t="s">
        <v>27394</v>
      </c>
      <c r="C903" s="800" t="s">
        <v>27005</v>
      </c>
      <c r="D903" s="802">
        <v>0.85</v>
      </c>
      <c r="E903" s="800" t="s">
        <v>43039</v>
      </c>
    </row>
    <row r="904" spans="1:5" ht="13.5" x14ac:dyDescent="0.25">
      <c r="A904" s="800">
        <v>91282</v>
      </c>
      <c r="B904" s="800" t="s">
        <v>27395</v>
      </c>
      <c r="C904" s="800" t="s">
        <v>27005</v>
      </c>
      <c r="D904" s="802">
        <v>15.71</v>
      </c>
      <c r="E904" s="800" t="s">
        <v>43039</v>
      </c>
    </row>
    <row r="905" spans="1:5" ht="13.5" x14ac:dyDescent="0.25">
      <c r="A905" s="800">
        <v>91354</v>
      </c>
      <c r="B905" s="800" t="s">
        <v>27396</v>
      </c>
      <c r="C905" s="800" t="s">
        <v>27005</v>
      </c>
      <c r="D905" s="802">
        <v>8.6199999999999992</v>
      </c>
      <c r="E905" s="800" t="s">
        <v>43039</v>
      </c>
    </row>
    <row r="906" spans="1:5" ht="13.5" x14ac:dyDescent="0.25">
      <c r="A906" s="800">
        <v>91355</v>
      </c>
      <c r="B906" s="800" t="s">
        <v>27397</v>
      </c>
      <c r="C906" s="800" t="s">
        <v>27005</v>
      </c>
      <c r="D906" s="802">
        <v>1.81</v>
      </c>
      <c r="E906" s="800" t="s">
        <v>43039</v>
      </c>
    </row>
    <row r="907" spans="1:5" ht="13.5" x14ac:dyDescent="0.25">
      <c r="A907" s="800">
        <v>91356</v>
      </c>
      <c r="B907" s="800" t="s">
        <v>27398</v>
      </c>
      <c r="C907" s="800" t="s">
        <v>27005</v>
      </c>
      <c r="D907" s="802">
        <v>0.7</v>
      </c>
      <c r="E907" s="800" t="s">
        <v>43039</v>
      </c>
    </row>
    <row r="908" spans="1:5" ht="13.5" x14ac:dyDescent="0.25">
      <c r="A908" s="800">
        <v>91359</v>
      </c>
      <c r="B908" s="800" t="s">
        <v>27399</v>
      </c>
      <c r="C908" s="800" t="s">
        <v>27005</v>
      </c>
      <c r="D908" s="802">
        <v>9.6300000000000008</v>
      </c>
      <c r="E908" s="800" t="s">
        <v>43039</v>
      </c>
    </row>
    <row r="909" spans="1:5" ht="13.5" x14ac:dyDescent="0.25">
      <c r="A909" s="800">
        <v>91360</v>
      </c>
      <c r="B909" s="800" t="s">
        <v>27400</v>
      </c>
      <c r="C909" s="800" t="s">
        <v>27005</v>
      </c>
      <c r="D909" s="802">
        <v>2.0099999999999998</v>
      </c>
      <c r="E909" s="800" t="s">
        <v>43039</v>
      </c>
    </row>
    <row r="910" spans="1:5" ht="13.5" x14ac:dyDescent="0.25">
      <c r="A910" s="800">
        <v>91361</v>
      </c>
      <c r="B910" s="800" t="s">
        <v>27401</v>
      </c>
      <c r="C910" s="800" t="s">
        <v>27005</v>
      </c>
      <c r="D910" s="802">
        <v>0.78</v>
      </c>
      <c r="E910" s="800" t="s">
        <v>43039</v>
      </c>
    </row>
    <row r="911" spans="1:5" ht="13.5" x14ac:dyDescent="0.25">
      <c r="A911" s="800">
        <v>91367</v>
      </c>
      <c r="B911" s="800" t="s">
        <v>27402</v>
      </c>
      <c r="C911" s="800" t="s">
        <v>27005</v>
      </c>
      <c r="D911" s="802">
        <v>12.17</v>
      </c>
      <c r="E911" s="800" t="s">
        <v>43039</v>
      </c>
    </row>
    <row r="912" spans="1:5" ht="13.5" x14ac:dyDescent="0.25">
      <c r="A912" s="800">
        <v>91368</v>
      </c>
      <c r="B912" s="800" t="s">
        <v>27403</v>
      </c>
      <c r="C912" s="800" t="s">
        <v>27005</v>
      </c>
      <c r="D912" s="802">
        <v>2.2400000000000002</v>
      </c>
      <c r="E912" s="800" t="s">
        <v>43039</v>
      </c>
    </row>
    <row r="913" spans="1:5" ht="13.5" x14ac:dyDescent="0.25">
      <c r="A913" s="800">
        <v>91369</v>
      </c>
      <c r="B913" s="800" t="s">
        <v>27405</v>
      </c>
      <c r="C913" s="800" t="s">
        <v>27005</v>
      </c>
      <c r="D913" s="802">
        <v>0.88</v>
      </c>
      <c r="E913" s="800" t="s">
        <v>43039</v>
      </c>
    </row>
    <row r="914" spans="1:5" ht="13.5" x14ac:dyDescent="0.25">
      <c r="A914" s="800">
        <v>91375</v>
      </c>
      <c r="B914" s="800" t="s">
        <v>27406</v>
      </c>
      <c r="C914" s="800" t="s">
        <v>27005</v>
      </c>
      <c r="D914" s="802">
        <v>7.26</v>
      </c>
      <c r="E914" s="800" t="s">
        <v>43039</v>
      </c>
    </row>
    <row r="915" spans="1:5" ht="13.5" x14ac:dyDescent="0.25">
      <c r="A915" s="800">
        <v>91376</v>
      </c>
      <c r="B915" s="800" t="s">
        <v>27407</v>
      </c>
      <c r="C915" s="800" t="s">
        <v>27005</v>
      </c>
      <c r="D915" s="802">
        <v>1.52</v>
      </c>
      <c r="E915" s="800" t="s">
        <v>43039</v>
      </c>
    </row>
    <row r="916" spans="1:5" ht="13.5" x14ac:dyDescent="0.25">
      <c r="A916" s="800">
        <v>91377</v>
      </c>
      <c r="B916" s="800" t="s">
        <v>27408</v>
      </c>
      <c r="C916" s="800" t="s">
        <v>27005</v>
      </c>
      <c r="D916" s="802">
        <v>0.59</v>
      </c>
      <c r="E916" s="800" t="s">
        <v>43039</v>
      </c>
    </row>
    <row r="917" spans="1:5" ht="13.5" x14ac:dyDescent="0.25">
      <c r="A917" s="800">
        <v>91380</v>
      </c>
      <c r="B917" s="800" t="s">
        <v>27409</v>
      </c>
      <c r="C917" s="800" t="s">
        <v>27005</v>
      </c>
      <c r="D917" s="802">
        <v>13.65</v>
      </c>
      <c r="E917" s="800" t="s">
        <v>43039</v>
      </c>
    </row>
    <row r="918" spans="1:5" ht="13.5" x14ac:dyDescent="0.25">
      <c r="A918" s="800">
        <v>91381</v>
      </c>
      <c r="B918" s="800" t="s">
        <v>27410</v>
      </c>
      <c r="C918" s="800" t="s">
        <v>27005</v>
      </c>
      <c r="D918" s="802">
        <v>2.52</v>
      </c>
      <c r="E918" s="800" t="s">
        <v>43039</v>
      </c>
    </row>
    <row r="919" spans="1:5" ht="13.5" x14ac:dyDescent="0.25">
      <c r="A919" s="800">
        <v>91382</v>
      </c>
      <c r="B919" s="800" t="s">
        <v>27411</v>
      </c>
      <c r="C919" s="800" t="s">
        <v>27005</v>
      </c>
      <c r="D919" s="802">
        <v>0.98</v>
      </c>
      <c r="E919" s="800" t="s">
        <v>43039</v>
      </c>
    </row>
    <row r="920" spans="1:5" ht="13.5" x14ac:dyDescent="0.25">
      <c r="A920" s="800">
        <v>91383</v>
      </c>
      <c r="B920" s="800" t="s">
        <v>27412</v>
      </c>
      <c r="C920" s="800" t="s">
        <v>27005</v>
      </c>
      <c r="D920" s="802">
        <v>25.6</v>
      </c>
      <c r="E920" s="800" t="s">
        <v>43039</v>
      </c>
    </row>
    <row r="921" spans="1:5" ht="13.5" x14ac:dyDescent="0.25">
      <c r="A921" s="800">
        <v>91384</v>
      </c>
      <c r="B921" s="800" t="s">
        <v>27413</v>
      </c>
      <c r="C921" s="800" t="s">
        <v>27005</v>
      </c>
      <c r="D921" s="802">
        <v>87.92</v>
      </c>
      <c r="E921" s="800" t="s">
        <v>43039</v>
      </c>
    </row>
    <row r="922" spans="1:5" ht="13.5" x14ac:dyDescent="0.25">
      <c r="A922" s="800">
        <v>91390</v>
      </c>
      <c r="B922" s="800" t="s">
        <v>27414</v>
      </c>
      <c r="C922" s="800" t="s">
        <v>27005</v>
      </c>
      <c r="D922" s="802">
        <v>9.14</v>
      </c>
      <c r="E922" s="800" t="s">
        <v>43039</v>
      </c>
    </row>
    <row r="923" spans="1:5" ht="13.5" x14ac:dyDescent="0.25">
      <c r="A923" s="800">
        <v>91391</v>
      </c>
      <c r="B923" s="800" t="s">
        <v>27415</v>
      </c>
      <c r="C923" s="800" t="s">
        <v>27005</v>
      </c>
      <c r="D923" s="802">
        <v>1.91</v>
      </c>
      <c r="E923" s="800" t="s">
        <v>43039</v>
      </c>
    </row>
    <row r="924" spans="1:5" ht="13.5" x14ac:dyDescent="0.25">
      <c r="A924" s="800">
        <v>91392</v>
      </c>
      <c r="B924" s="800" t="s">
        <v>27416</v>
      </c>
      <c r="C924" s="800" t="s">
        <v>27005</v>
      </c>
      <c r="D924" s="802">
        <v>0.73</v>
      </c>
      <c r="E924" s="800" t="s">
        <v>43039</v>
      </c>
    </row>
    <row r="925" spans="1:5" ht="13.5" x14ac:dyDescent="0.25">
      <c r="A925" s="800">
        <v>91396</v>
      </c>
      <c r="B925" s="800" t="s">
        <v>27417</v>
      </c>
      <c r="C925" s="800" t="s">
        <v>27005</v>
      </c>
      <c r="D925" s="802">
        <v>12.36</v>
      </c>
      <c r="E925" s="800" t="s">
        <v>43039</v>
      </c>
    </row>
    <row r="926" spans="1:5" ht="13.5" x14ac:dyDescent="0.25">
      <c r="A926" s="800">
        <v>91397</v>
      </c>
      <c r="B926" s="800" t="s">
        <v>27418</v>
      </c>
      <c r="C926" s="800" t="s">
        <v>27005</v>
      </c>
      <c r="D926" s="802">
        <v>2.59</v>
      </c>
      <c r="E926" s="800" t="s">
        <v>43039</v>
      </c>
    </row>
    <row r="927" spans="1:5" ht="13.5" x14ac:dyDescent="0.25">
      <c r="A927" s="800">
        <v>91398</v>
      </c>
      <c r="B927" s="800" t="s">
        <v>27419</v>
      </c>
      <c r="C927" s="800" t="s">
        <v>27005</v>
      </c>
      <c r="D927" s="802">
        <v>1</v>
      </c>
      <c r="E927" s="800" t="s">
        <v>43039</v>
      </c>
    </row>
    <row r="928" spans="1:5" ht="13.5" x14ac:dyDescent="0.25">
      <c r="A928" s="800">
        <v>91402</v>
      </c>
      <c r="B928" s="800" t="s">
        <v>27420</v>
      </c>
      <c r="C928" s="800" t="s">
        <v>27005</v>
      </c>
      <c r="D928" s="802">
        <v>0.83</v>
      </c>
      <c r="E928" s="800" t="s">
        <v>43039</v>
      </c>
    </row>
    <row r="929" spans="1:5" ht="13.5" x14ac:dyDescent="0.25">
      <c r="A929" s="800">
        <v>91466</v>
      </c>
      <c r="B929" s="800" t="s">
        <v>27421</v>
      </c>
      <c r="C929" s="800" t="s">
        <v>27005</v>
      </c>
      <c r="D929" s="802">
        <v>0.79</v>
      </c>
      <c r="E929" s="800" t="s">
        <v>43039</v>
      </c>
    </row>
    <row r="930" spans="1:5" ht="13.5" x14ac:dyDescent="0.25">
      <c r="A930" s="800">
        <v>91467</v>
      </c>
      <c r="B930" s="800" t="s">
        <v>27422</v>
      </c>
      <c r="C930" s="800" t="s">
        <v>27005</v>
      </c>
      <c r="D930" s="802">
        <v>98.05</v>
      </c>
      <c r="E930" s="800" t="s">
        <v>43039</v>
      </c>
    </row>
    <row r="931" spans="1:5" ht="13.5" x14ac:dyDescent="0.25">
      <c r="A931" s="800">
        <v>91468</v>
      </c>
      <c r="B931" s="800" t="s">
        <v>27423</v>
      </c>
      <c r="C931" s="800" t="s">
        <v>27005</v>
      </c>
      <c r="D931" s="802">
        <v>13.6</v>
      </c>
      <c r="E931" s="800" t="s">
        <v>43039</v>
      </c>
    </row>
    <row r="932" spans="1:5" ht="13.5" x14ac:dyDescent="0.25">
      <c r="A932" s="800">
        <v>91469</v>
      </c>
      <c r="B932" s="800" t="s">
        <v>27424</v>
      </c>
      <c r="C932" s="800" t="s">
        <v>27005</v>
      </c>
      <c r="D932" s="802">
        <v>2.94</v>
      </c>
      <c r="E932" s="800" t="s">
        <v>43039</v>
      </c>
    </row>
    <row r="933" spans="1:5" ht="13.5" x14ac:dyDescent="0.25">
      <c r="A933" s="800">
        <v>91484</v>
      </c>
      <c r="B933" s="800" t="s">
        <v>27425</v>
      </c>
      <c r="C933" s="800" t="s">
        <v>27005</v>
      </c>
      <c r="D933" s="802">
        <v>0.93</v>
      </c>
      <c r="E933" s="800" t="s">
        <v>43039</v>
      </c>
    </row>
    <row r="934" spans="1:5" ht="13.5" x14ac:dyDescent="0.25">
      <c r="A934" s="800">
        <v>91485</v>
      </c>
      <c r="B934" s="800" t="s">
        <v>27426</v>
      </c>
      <c r="C934" s="800" t="s">
        <v>27005</v>
      </c>
      <c r="D934" s="802">
        <v>133.07</v>
      </c>
      <c r="E934" s="800" t="s">
        <v>43039</v>
      </c>
    </row>
    <row r="935" spans="1:5" ht="13.5" x14ac:dyDescent="0.25">
      <c r="A935" s="800">
        <v>91529</v>
      </c>
      <c r="B935" s="800" t="s">
        <v>27428</v>
      </c>
      <c r="C935" s="800" t="s">
        <v>27005</v>
      </c>
      <c r="D935" s="802">
        <v>0.63</v>
      </c>
      <c r="E935" s="800" t="s">
        <v>43039</v>
      </c>
    </row>
    <row r="936" spans="1:5" ht="13.5" x14ac:dyDescent="0.25">
      <c r="A936" s="800">
        <v>91530</v>
      </c>
      <c r="B936" s="800" t="s">
        <v>27429</v>
      </c>
      <c r="C936" s="800" t="s">
        <v>27005</v>
      </c>
      <c r="D936" s="802">
        <v>0.08</v>
      </c>
      <c r="E936" s="800" t="s">
        <v>43039</v>
      </c>
    </row>
    <row r="937" spans="1:5" ht="13.5" x14ac:dyDescent="0.25">
      <c r="A937" s="800">
        <v>91531</v>
      </c>
      <c r="B937" s="800" t="s">
        <v>27430</v>
      </c>
      <c r="C937" s="800" t="s">
        <v>27005</v>
      </c>
      <c r="D937" s="802">
        <v>0.79</v>
      </c>
      <c r="E937" s="800" t="s">
        <v>43039</v>
      </c>
    </row>
    <row r="938" spans="1:5" ht="13.5" x14ac:dyDescent="0.25">
      <c r="A938" s="800">
        <v>91532</v>
      </c>
      <c r="B938" s="800" t="s">
        <v>27431</v>
      </c>
      <c r="C938" s="800" t="s">
        <v>27005</v>
      </c>
      <c r="D938" s="802">
        <v>4.76</v>
      </c>
      <c r="E938" s="800" t="s">
        <v>43039</v>
      </c>
    </row>
    <row r="939" spans="1:5" ht="13.5" x14ac:dyDescent="0.25">
      <c r="A939" s="800">
        <v>91629</v>
      </c>
      <c r="B939" s="800" t="s">
        <v>27432</v>
      </c>
      <c r="C939" s="800" t="s">
        <v>27005</v>
      </c>
      <c r="D939" s="802">
        <v>9.0399999999999991</v>
      </c>
      <c r="E939" s="800" t="s">
        <v>43039</v>
      </c>
    </row>
    <row r="940" spans="1:5" ht="13.5" x14ac:dyDescent="0.25">
      <c r="A940" s="800">
        <v>91630</v>
      </c>
      <c r="B940" s="800" t="s">
        <v>27434</v>
      </c>
      <c r="C940" s="800" t="s">
        <v>27005</v>
      </c>
      <c r="D940" s="802">
        <v>1.89</v>
      </c>
      <c r="E940" s="800" t="s">
        <v>43039</v>
      </c>
    </row>
    <row r="941" spans="1:5" ht="13.5" x14ac:dyDescent="0.25">
      <c r="A941" s="800">
        <v>91631</v>
      </c>
      <c r="B941" s="800" t="s">
        <v>27435</v>
      </c>
      <c r="C941" s="800" t="s">
        <v>27005</v>
      </c>
      <c r="D941" s="802">
        <v>0.73</v>
      </c>
      <c r="E941" s="800" t="s">
        <v>43039</v>
      </c>
    </row>
    <row r="942" spans="1:5" ht="13.5" x14ac:dyDescent="0.25">
      <c r="A942" s="800">
        <v>91632</v>
      </c>
      <c r="B942" s="800" t="s">
        <v>27436</v>
      </c>
      <c r="C942" s="800" t="s">
        <v>27005</v>
      </c>
      <c r="D942" s="802">
        <v>16.97</v>
      </c>
      <c r="E942" s="800" t="s">
        <v>43039</v>
      </c>
    </row>
    <row r="943" spans="1:5" ht="13.5" x14ac:dyDescent="0.25">
      <c r="A943" s="800">
        <v>91633</v>
      </c>
      <c r="B943" s="800" t="s">
        <v>27437</v>
      </c>
      <c r="C943" s="800" t="s">
        <v>27005</v>
      </c>
      <c r="D943" s="802">
        <v>82.99</v>
      </c>
      <c r="E943" s="800" t="s">
        <v>43039</v>
      </c>
    </row>
    <row r="944" spans="1:5" ht="13.5" x14ac:dyDescent="0.25">
      <c r="A944" s="800">
        <v>91640</v>
      </c>
      <c r="B944" s="800" t="s">
        <v>27439</v>
      </c>
      <c r="C944" s="800" t="s">
        <v>27005</v>
      </c>
      <c r="D944" s="802">
        <v>24.85</v>
      </c>
      <c r="E944" s="800" t="s">
        <v>43039</v>
      </c>
    </row>
    <row r="945" spans="1:5" ht="13.5" x14ac:dyDescent="0.25">
      <c r="A945" s="800">
        <v>91641</v>
      </c>
      <c r="B945" s="800" t="s">
        <v>27441</v>
      </c>
      <c r="C945" s="800" t="s">
        <v>27005</v>
      </c>
      <c r="D945" s="802">
        <v>5.21</v>
      </c>
      <c r="E945" s="800" t="s">
        <v>43039</v>
      </c>
    </row>
    <row r="946" spans="1:5" ht="13.5" x14ac:dyDescent="0.25">
      <c r="A946" s="800">
        <v>91642</v>
      </c>
      <c r="B946" s="800" t="s">
        <v>27442</v>
      </c>
      <c r="C946" s="800" t="s">
        <v>27005</v>
      </c>
      <c r="D946" s="802">
        <v>2.0099999999999998</v>
      </c>
      <c r="E946" s="800" t="s">
        <v>43039</v>
      </c>
    </row>
    <row r="947" spans="1:5" ht="13.5" x14ac:dyDescent="0.25">
      <c r="A947" s="800">
        <v>91643</v>
      </c>
      <c r="B947" s="800" t="s">
        <v>27443</v>
      </c>
      <c r="C947" s="800" t="s">
        <v>27005</v>
      </c>
      <c r="D947" s="802">
        <v>46.59</v>
      </c>
      <c r="E947" s="800" t="s">
        <v>43039</v>
      </c>
    </row>
    <row r="948" spans="1:5" ht="13.5" x14ac:dyDescent="0.25">
      <c r="A948" s="800">
        <v>91644</v>
      </c>
      <c r="B948" s="800" t="s">
        <v>27445</v>
      </c>
      <c r="C948" s="800" t="s">
        <v>27005</v>
      </c>
      <c r="D948" s="802">
        <v>186.76</v>
      </c>
      <c r="E948" s="800" t="s">
        <v>43039</v>
      </c>
    </row>
    <row r="949" spans="1:5" ht="13.5" x14ac:dyDescent="0.25">
      <c r="A949" s="800">
        <v>91688</v>
      </c>
      <c r="B949" s="800" t="s">
        <v>27447</v>
      </c>
      <c r="C949" s="800" t="s">
        <v>27005</v>
      </c>
      <c r="D949" s="802">
        <v>0.08</v>
      </c>
      <c r="E949" s="800" t="s">
        <v>43039</v>
      </c>
    </row>
    <row r="950" spans="1:5" ht="13.5" x14ac:dyDescent="0.25">
      <c r="A950" s="800">
        <v>91689</v>
      </c>
      <c r="B950" s="800" t="s">
        <v>27448</v>
      </c>
      <c r="C950" s="800" t="s">
        <v>27005</v>
      </c>
      <c r="D950" s="802">
        <v>0.01</v>
      </c>
      <c r="E950" s="800" t="s">
        <v>43039</v>
      </c>
    </row>
    <row r="951" spans="1:5" ht="13.5" x14ac:dyDescent="0.25">
      <c r="A951" s="800">
        <v>91690</v>
      </c>
      <c r="B951" s="800" t="s">
        <v>27449</v>
      </c>
      <c r="C951" s="800" t="s">
        <v>27005</v>
      </c>
      <c r="D951" s="802">
        <v>0.05</v>
      </c>
      <c r="E951" s="800" t="s">
        <v>43039</v>
      </c>
    </row>
    <row r="952" spans="1:5" ht="13.5" x14ac:dyDescent="0.25">
      <c r="A952" s="800">
        <v>91691</v>
      </c>
      <c r="B952" s="800" t="s">
        <v>27450</v>
      </c>
      <c r="C952" s="800" t="s">
        <v>27005</v>
      </c>
      <c r="D952" s="802">
        <v>2.2799999999999998</v>
      </c>
      <c r="E952" s="800" t="s">
        <v>43039</v>
      </c>
    </row>
    <row r="953" spans="1:5" ht="13.5" x14ac:dyDescent="0.25">
      <c r="A953" s="800">
        <v>92040</v>
      </c>
      <c r="B953" s="800" t="s">
        <v>27451</v>
      </c>
      <c r="C953" s="800" t="s">
        <v>27005</v>
      </c>
      <c r="D953" s="802">
        <v>4.13</v>
      </c>
      <c r="E953" s="800" t="s">
        <v>43039</v>
      </c>
    </row>
    <row r="954" spans="1:5" ht="13.5" x14ac:dyDescent="0.25">
      <c r="A954" s="800">
        <v>92041</v>
      </c>
      <c r="B954" s="800" t="s">
        <v>27452</v>
      </c>
      <c r="C954" s="800" t="s">
        <v>27005</v>
      </c>
      <c r="D954" s="802">
        <v>0.43</v>
      </c>
      <c r="E954" s="800" t="s">
        <v>43039</v>
      </c>
    </row>
    <row r="955" spans="1:5" ht="13.5" x14ac:dyDescent="0.25">
      <c r="A955" s="800">
        <v>92042</v>
      </c>
      <c r="B955" s="800" t="s">
        <v>27453</v>
      </c>
      <c r="C955" s="800" t="s">
        <v>27005</v>
      </c>
      <c r="D955" s="802">
        <v>3.44</v>
      </c>
      <c r="E955" s="800" t="s">
        <v>43039</v>
      </c>
    </row>
    <row r="956" spans="1:5" ht="13.5" x14ac:dyDescent="0.25">
      <c r="A956" s="800">
        <v>92101</v>
      </c>
      <c r="B956" s="800" t="s">
        <v>27454</v>
      </c>
      <c r="C956" s="800" t="s">
        <v>27005</v>
      </c>
      <c r="D956" s="802">
        <v>14.09</v>
      </c>
      <c r="E956" s="800" t="s">
        <v>43039</v>
      </c>
    </row>
    <row r="957" spans="1:5" ht="13.5" x14ac:dyDescent="0.25">
      <c r="A957" s="800">
        <v>92102</v>
      </c>
      <c r="B957" s="800" t="s">
        <v>27455</v>
      </c>
      <c r="C957" s="800" t="s">
        <v>27005</v>
      </c>
      <c r="D957" s="802">
        <v>2.95</v>
      </c>
      <c r="E957" s="800" t="s">
        <v>43039</v>
      </c>
    </row>
    <row r="958" spans="1:5" ht="13.5" x14ac:dyDescent="0.25">
      <c r="A958" s="800">
        <v>92103</v>
      </c>
      <c r="B958" s="800" t="s">
        <v>27456</v>
      </c>
      <c r="C958" s="800" t="s">
        <v>27005</v>
      </c>
      <c r="D958" s="802">
        <v>1.1399999999999999</v>
      </c>
      <c r="E958" s="800" t="s">
        <v>43039</v>
      </c>
    </row>
    <row r="959" spans="1:5" ht="13.5" x14ac:dyDescent="0.25">
      <c r="A959" s="800">
        <v>92104</v>
      </c>
      <c r="B959" s="800" t="s">
        <v>27457</v>
      </c>
      <c r="C959" s="800" t="s">
        <v>27005</v>
      </c>
      <c r="D959" s="802">
        <v>26.43</v>
      </c>
      <c r="E959" s="800" t="s">
        <v>43039</v>
      </c>
    </row>
    <row r="960" spans="1:5" ht="13.5" x14ac:dyDescent="0.25">
      <c r="A960" s="800">
        <v>92105</v>
      </c>
      <c r="B960" s="800" t="s">
        <v>27458</v>
      </c>
      <c r="C960" s="800" t="s">
        <v>27005</v>
      </c>
      <c r="D960" s="802">
        <v>119.31</v>
      </c>
      <c r="E960" s="800" t="s">
        <v>43039</v>
      </c>
    </row>
    <row r="961" spans="1:5" ht="13.5" x14ac:dyDescent="0.25">
      <c r="A961" s="800">
        <v>92108</v>
      </c>
      <c r="B961" s="800" t="s">
        <v>27459</v>
      </c>
      <c r="C961" s="800" t="s">
        <v>27005</v>
      </c>
      <c r="D961" s="802">
        <v>0.56999999999999995</v>
      </c>
      <c r="E961" s="800" t="s">
        <v>43039</v>
      </c>
    </row>
    <row r="962" spans="1:5" ht="13.5" x14ac:dyDescent="0.25">
      <c r="A962" s="800">
        <v>92109</v>
      </c>
      <c r="B962" s="800" t="s">
        <v>27460</v>
      </c>
      <c r="C962" s="800" t="s">
        <v>27005</v>
      </c>
      <c r="D962" s="802">
        <v>0.06</v>
      </c>
      <c r="E962" s="800" t="s">
        <v>43039</v>
      </c>
    </row>
    <row r="963" spans="1:5" ht="13.5" x14ac:dyDescent="0.25">
      <c r="A963" s="800">
        <v>92110</v>
      </c>
      <c r="B963" s="800" t="s">
        <v>27461</v>
      </c>
      <c r="C963" s="800" t="s">
        <v>27005</v>
      </c>
      <c r="D963" s="802">
        <v>0.45</v>
      </c>
      <c r="E963" s="800" t="s">
        <v>43039</v>
      </c>
    </row>
    <row r="964" spans="1:5" ht="13.5" x14ac:dyDescent="0.25">
      <c r="A964" s="800">
        <v>92111</v>
      </c>
      <c r="B964" s="800" t="s">
        <v>27462</v>
      </c>
      <c r="C964" s="800" t="s">
        <v>27005</v>
      </c>
      <c r="D964" s="802">
        <v>0.9</v>
      </c>
      <c r="E964" s="800" t="s">
        <v>43039</v>
      </c>
    </row>
    <row r="965" spans="1:5" ht="13.5" x14ac:dyDescent="0.25">
      <c r="A965" s="800">
        <v>92114</v>
      </c>
      <c r="B965" s="800" t="s">
        <v>27463</v>
      </c>
      <c r="C965" s="800" t="s">
        <v>27005</v>
      </c>
      <c r="D965" s="802">
        <v>0.06</v>
      </c>
      <c r="E965" s="800" t="s">
        <v>43039</v>
      </c>
    </row>
    <row r="966" spans="1:5" ht="13.5" x14ac:dyDescent="0.25">
      <c r="A966" s="800">
        <v>92115</v>
      </c>
      <c r="B966" s="800" t="s">
        <v>27464</v>
      </c>
      <c r="C966" s="800" t="s">
        <v>27005</v>
      </c>
      <c r="D966" s="802">
        <v>0</v>
      </c>
      <c r="E966" s="800" t="s">
        <v>43039</v>
      </c>
    </row>
    <row r="967" spans="1:5" ht="13.5" x14ac:dyDescent="0.25">
      <c r="A967" s="800">
        <v>92116</v>
      </c>
      <c r="B967" s="800" t="s">
        <v>27465</v>
      </c>
      <c r="C967" s="800" t="s">
        <v>27005</v>
      </c>
      <c r="D967" s="802">
        <v>0.08</v>
      </c>
      <c r="E967" s="800" t="s">
        <v>43039</v>
      </c>
    </row>
    <row r="968" spans="1:5" ht="13.5" x14ac:dyDescent="0.25">
      <c r="A968" s="800">
        <v>92133</v>
      </c>
      <c r="B968" s="800" t="s">
        <v>27466</v>
      </c>
      <c r="C968" s="800" t="s">
        <v>27005</v>
      </c>
      <c r="D968" s="802">
        <v>7.56</v>
      </c>
      <c r="E968" s="800" t="s">
        <v>43039</v>
      </c>
    </row>
    <row r="969" spans="1:5" ht="13.5" x14ac:dyDescent="0.25">
      <c r="A969" s="800">
        <v>92134</v>
      </c>
      <c r="B969" s="800" t="s">
        <v>27468</v>
      </c>
      <c r="C969" s="800" t="s">
        <v>27005</v>
      </c>
      <c r="D969" s="802">
        <v>1.19</v>
      </c>
      <c r="E969" s="800" t="s">
        <v>43039</v>
      </c>
    </row>
    <row r="970" spans="1:5" ht="13.5" x14ac:dyDescent="0.25">
      <c r="A970" s="800">
        <v>92135</v>
      </c>
      <c r="B970" s="800" t="s">
        <v>27469</v>
      </c>
      <c r="C970" s="800" t="s">
        <v>27005</v>
      </c>
      <c r="D970" s="802">
        <v>0.47</v>
      </c>
      <c r="E970" s="800" t="s">
        <v>43039</v>
      </c>
    </row>
    <row r="971" spans="1:5" ht="13.5" x14ac:dyDescent="0.25">
      <c r="A971" s="800">
        <v>92136</v>
      </c>
      <c r="B971" s="800" t="s">
        <v>27470</v>
      </c>
      <c r="C971" s="800" t="s">
        <v>27005</v>
      </c>
      <c r="D971" s="802">
        <v>9.4600000000000009</v>
      </c>
      <c r="E971" s="800" t="s">
        <v>43039</v>
      </c>
    </row>
    <row r="972" spans="1:5" ht="13.5" x14ac:dyDescent="0.25">
      <c r="A972" s="800">
        <v>92137</v>
      </c>
      <c r="B972" s="800" t="s">
        <v>27471</v>
      </c>
      <c r="C972" s="800" t="s">
        <v>27005</v>
      </c>
      <c r="D972" s="802">
        <v>24.56</v>
      </c>
      <c r="E972" s="800" t="s">
        <v>43039</v>
      </c>
    </row>
    <row r="973" spans="1:5" ht="13.5" x14ac:dyDescent="0.25">
      <c r="A973" s="800">
        <v>92140</v>
      </c>
      <c r="B973" s="800" t="s">
        <v>27473</v>
      </c>
      <c r="C973" s="800" t="s">
        <v>27005</v>
      </c>
      <c r="D973" s="802">
        <v>2.2999999999999998</v>
      </c>
      <c r="E973" s="800" t="s">
        <v>43039</v>
      </c>
    </row>
    <row r="974" spans="1:5" ht="13.5" x14ac:dyDescent="0.25">
      <c r="A974" s="800">
        <v>92141</v>
      </c>
      <c r="B974" s="800" t="s">
        <v>27474</v>
      </c>
      <c r="C974" s="800" t="s">
        <v>27005</v>
      </c>
      <c r="D974" s="802">
        <v>0.36</v>
      </c>
      <c r="E974" s="800" t="s">
        <v>43039</v>
      </c>
    </row>
    <row r="975" spans="1:5" ht="13.5" x14ac:dyDescent="0.25">
      <c r="A975" s="800">
        <v>92142</v>
      </c>
      <c r="B975" s="800" t="s">
        <v>27475</v>
      </c>
      <c r="C975" s="800" t="s">
        <v>27005</v>
      </c>
      <c r="D975" s="802">
        <v>0.14000000000000001</v>
      </c>
      <c r="E975" s="800" t="s">
        <v>43039</v>
      </c>
    </row>
    <row r="976" spans="1:5" ht="13.5" x14ac:dyDescent="0.25">
      <c r="A976" s="800">
        <v>92143</v>
      </c>
      <c r="B976" s="800" t="s">
        <v>27476</v>
      </c>
      <c r="C976" s="800" t="s">
        <v>27005</v>
      </c>
      <c r="D976" s="802">
        <v>2.88</v>
      </c>
      <c r="E976" s="800" t="s">
        <v>43039</v>
      </c>
    </row>
    <row r="977" spans="1:5" ht="13.5" x14ac:dyDescent="0.25">
      <c r="A977" s="800">
        <v>92144</v>
      </c>
      <c r="B977" s="800" t="s">
        <v>27477</v>
      </c>
      <c r="C977" s="800" t="s">
        <v>27005</v>
      </c>
      <c r="D977" s="802">
        <v>30.97</v>
      </c>
      <c r="E977" s="800" t="s">
        <v>43039</v>
      </c>
    </row>
    <row r="978" spans="1:5" ht="13.5" x14ac:dyDescent="0.25">
      <c r="A978" s="800">
        <v>92237</v>
      </c>
      <c r="B978" s="800" t="s">
        <v>27479</v>
      </c>
      <c r="C978" s="800" t="s">
        <v>27005</v>
      </c>
      <c r="D978" s="802">
        <v>18.09</v>
      </c>
      <c r="E978" s="800" t="s">
        <v>43039</v>
      </c>
    </row>
    <row r="979" spans="1:5" ht="13.5" x14ac:dyDescent="0.25">
      <c r="A979" s="800">
        <v>92238</v>
      </c>
      <c r="B979" s="800" t="s">
        <v>27480</v>
      </c>
      <c r="C979" s="800" t="s">
        <v>27005</v>
      </c>
      <c r="D979" s="802">
        <v>3.79</v>
      </c>
      <c r="E979" s="800" t="s">
        <v>43039</v>
      </c>
    </row>
    <row r="980" spans="1:5" ht="13.5" x14ac:dyDescent="0.25">
      <c r="A980" s="800">
        <v>92239</v>
      </c>
      <c r="B980" s="800" t="s">
        <v>27481</v>
      </c>
      <c r="C980" s="800" t="s">
        <v>27005</v>
      </c>
      <c r="D980" s="802">
        <v>1.47</v>
      </c>
      <c r="E980" s="800" t="s">
        <v>43039</v>
      </c>
    </row>
    <row r="981" spans="1:5" ht="13.5" x14ac:dyDescent="0.25">
      <c r="A981" s="800">
        <v>92240</v>
      </c>
      <c r="B981" s="800" t="s">
        <v>27482</v>
      </c>
      <c r="C981" s="800" t="s">
        <v>27005</v>
      </c>
      <c r="D981" s="802">
        <v>33.93</v>
      </c>
      <c r="E981" s="800" t="s">
        <v>43039</v>
      </c>
    </row>
    <row r="982" spans="1:5" ht="13.5" x14ac:dyDescent="0.25">
      <c r="A982" s="800">
        <v>92241</v>
      </c>
      <c r="B982" s="800" t="s">
        <v>27484</v>
      </c>
      <c r="C982" s="800" t="s">
        <v>27005</v>
      </c>
      <c r="D982" s="802">
        <v>171.21</v>
      </c>
      <c r="E982" s="800" t="s">
        <v>43039</v>
      </c>
    </row>
    <row r="983" spans="1:5" ht="13.5" x14ac:dyDescent="0.25">
      <c r="A983" s="800">
        <v>92712</v>
      </c>
      <c r="B983" s="800" t="s">
        <v>27485</v>
      </c>
      <c r="C983" s="800" t="s">
        <v>27005</v>
      </c>
      <c r="D983" s="802">
        <v>0.17</v>
      </c>
      <c r="E983" s="800" t="s">
        <v>43039</v>
      </c>
    </row>
    <row r="984" spans="1:5" ht="13.5" x14ac:dyDescent="0.25">
      <c r="A984" s="800">
        <v>92713</v>
      </c>
      <c r="B984" s="800" t="s">
        <v>27486</v>
      </c>
      <c r="C984" s="800" t="s">
        <v>27005</v>
      </c>
      <c r="D984" s="802">
        <v>0.02</v>
      </c>
      <c r="E984" s="800" t="s">
        <v>43039</v>
      </c>
    </row>
    <row r="985" spans="1:5" ht="13.5" x14ac:dyDescent="0.25">
      <c r="A985" s="800">
        <v>92714</v>
      </c>
      <c r="B985" s="800" t="s">
        <v>27487</v>
      </c>
      <c r="C985" s="800" t="s">
        <v>27005</v>
      </c>
      <c r="D985" s="802">
        <v>0.22</v>
      </c>
      <c r="E985" s="800" t="s">
        <v>43039</v>
      </c>
    </row>
    <row r="986" spans="1:5" ht="13.5" x14ac:dyDescent="0.25">
      <c r="A986" s="800">
        <v>92715</v>
      </c>
      <c r="B986" s="800" t="s">
        <v>27488</v>
      </c>
      <c r="C986" s="800" t="s">
        <v>27005</v>
      </c>
      <c r="D986" s="802">
        <v>17.12</v>
      </c>
      <c r="E986" s="800" t="s">
        <v>43039</v>
      </c>
    </row>
    <row r="987" spans="1:5" ht="13.5" x14ac:dyDescent="0.25">
      <c r="A987" s="800">
        <v>92956</v>
      </c>
      <c r="B987" s="800" t="s">
        <v>27490</v>
      </c>
      <c r="C987" s="800" t="s">
        <v>27005</v>
      </c>
      <c r="D987" s="802">
        <v>5.01</v>
      </c>
      <c r="E987" s="800" t="s">
        <v>43039</v>
      </c>
    </row>
    <row r="988" spans="1:5" ht="13.5" x14ac:dyDescent="0.25">
      <c r="A988" s="800">
        <v>92957</v>
      </c>
      <c r="B988" s="800" t="s">
        <v>27491</v>
      </c>
      <c r="C988" s="800" t="s">
        <v>27005</v>
      </c>
      <c r="D988" s="802">
        <v>0.59</v>
      </c>
      <c r="E988" s="800" t="s">
        <v>43039</v>
      </c>
    </row>
    <row r="989" spans="1:5" ht="13.5" x14ac:dyDescent="0.25">
      <c r="A989" s="800">
        <v>92958</v>
      </c>
      <c r="B989" s="800" t="s">
        <v>27492</v>
      </c>
      <c r="C989" s="800" t="s">
        <v>27005</v>
      </c>
      <c r="D989" s="802">
        <v>5.48</v>
      </c>
      <c r="E989" s="800" t="s">
        <v>43039</v>
      </c>
    </row>
    <row r="990" spans="1:5" ht="13.5" x14ac:dyDescent="0.25">
      <c r="A990" s="800">
        <v>92959</v>
      </c>
      <c r="B990" s="800" t="s">
        <v>27493</v>
      </c>
      <c r="C990" s="800" t="s">
        <v>27005</v>
      </c>
      <c r="D990" s="802">
        <v>5.75</v>
      </c>
      <c r="E990" s="800" t="s">
        <v>43039</v>
      </c>
    </row>
    <row r="991" spans="1:5" ht="13.5" x14ac:dyDescent="0.25">
      <c r="A991" s="800">
        <v>92963</v>
      </c>
      <c r="B991" s="800" t="s">
        <v>27494</v>
      </c>
      <c r="C991" s="800" t="s">
        <v>27005</v>
      </c>
      <c r="D991" s="802">
        <v>0.89</v>
      </c>
      <c r="E991" s="800" t="s">
        <v>43039</v>
      </c>
    </row>
    <row r="992" spans="1:5" ht="13.5" x14ac:dyDescent="0.25">
      <c r="A992" s="800">
        <v>92964</v>
      </c>
      <c r="B992" s="800" t="s">
        <v>27495</v>
      </c>
      <c r="C992" s="800" t="s">
        <v>27005</v>
      </c>
      <c r="D992" s="802">
        <v>0.1</v>
      </c>
      <c r="E992" s="800" t="s">
        <v>43039</v>
      </c>
    </row>
    <row r="993" spans="1:5" ht="13.5" x14ac:dyDescent="0.25">
      <c r="A993" s="800">
        <v>92965</v>
      </c>
      <c r="B993" s="800" t="s">
        <v>27496</v>
      </c>
      <c r="C993" s="800" t="s">
        <v>27005</v>
      </c>
      <c r="D993" s="802">
        <v>1.1100000000000001</v>
      </c>
      <c r="E993" s="800" t="s">
        <v>43039</v>
      </c>
    </row>
    <row r="994" spans="1:5" ht="13.5" x14ac:dyDescent="0.25">
      <c r="A994" s="800">
        <v>93220</v>
      </c>
      <c r="B994" s="800" t="s">
        <v>27497</v>
      </c>
      <c r="C994" s="800" t="s">
        <v>27005</v>
      </c>
      <c r="D994" s="802">
        <v>170.84</v>
      </c>
      <c r="E994" s="800" t="s">
        <v>43039</v>
      </c>
    </row>
    <row r="995" spans="1:5" ht="13.5" x14ac:dyDescent="0.25">
      <c r="A995" s="800">
        <v>93221</v>
      </c>
      <c r="B995" s="800" t="s">
        <v>27498</v>
      </c>
      <c r="C995" s="800" t="s">
        <v>27005</v>
      </c>
      <c r="D995" s="802">
        <v>23.71</v>
      </c>
      <c r="E995" s="800" t="s">
        <v>43039</v>
      </c>
    </row>
    <row r="996" spans="1:5" ht="13.5" x14ac:dyDescent="0.25">
      <c r="A996" s="800">
        <v>93222</v>
      </c>
      <c r="B996" s="800" t="s">
        <v>27499</v>
      </c>
      <c r="C996" s="800" t="s">
        <v>27005</v>
      </c>
      <c r="D996" s="802">
        <v>213.79</v>
      </c>
      <c r="E996" s="800" t="s">
        <v>43039</v>
      </c>
    </row>
    <row r="997" spans="1:5" ht="13.5" x14ac:dyDescent="0.25">
      <c r="A997" s="800">
        <v>93223</v>
      </c>
      <c r="B997" s="800" t="s">
        <v>27500</v>
      </c>
      <c r="C997" s="800" t="s">
        <v>27005</v>
      </c>
      <c r="D997" s="802">
        <v>96.9</v>
      </c>
      <c r="E997" s="800" t="s">
        <v>43039</v>
      </c>
    </row>
    <row r="998" spans="1:5" ht="13.5" x14ac:dyDescent="0.25">
      <c r="A998" s="800">
        <v>93229</v>
      </c>
      <c r="B998" s="800" t="s">
        <v>27502</v>
      </c>
      <c r="C998" s="800" t="s">
        <v>27005</v>
      </c>
      <c r="D998" s="802">
        <v>0.24</v>
      </c>
      <c r="E998" s="800" t="s">
        <v>43039</v>
      </c>
    </row>
    <row r="999" spans="1:5" ht="13.5" x14ac:dyDescent="0.25">
      <c r="A999" s="800">
        <v>93230</v>
      </c>
      <c r="B999" s="800" t="s">
        <v>27503</v>
      </c>
      <c r="C999" s="800" t="s">
        <v>27005</v>
      </c>
      <c r="D999" s="802">
        <v>0.02</v>
      </c>
      <c r="E999" s="800" t="s">
        <v>43039</v>
      </c>
    </row>
    <row r="1000" spans="1:5" ht="13.5" x14ac:dyDescent="0.25">
      <c r="A1000" s="800">
        <v>93231</v>
      </c>
      <c r="B1000" s="800" t="s">
        <v>27504</v>
      </c>
      <c r="C1000" s="800" t="s">
        <v>27005</v>
      </c>
      <c r="D1000" s="802">
        <v>0.23</v>
      </c>
      <c r="E1000" s="800" t="s">
        <v>43039</v>
      </c>
    </row>
    <row r="1001" spans="1:5" ht="13.5" x14ac:dyDescent="0.25">
      <c r="A1001" s="800">
        <v>93232</v>
      </c>
      <c r="B1001" s="800" t="s">
        <v>27505</v>
      </c>
      <c r="C1001" s="800" t="s">
        <v>27005</v>
      </c>
      <c r="D1001" s="802">
        <v>6.66</v>
      </c>
      <c r="E1001" s="800" t="s">
        <v>43039</v>
      </c>
    </row>
    <row r="1002" spans="1:5" ht="13.5" x14ac:dyDescent="0.25">
      <c r="A1002" s="800">
        <v>93235</v>
      </c>
      <c r="B1002" s="800" t="s">
        <v>27506</v>
      </c>
      <c r="C1002" s="800" t="s">
        <v>27005</v>
      </c>
      <c r="D1002" s="802">
        <v>0.75</v>
      </c>
      <c r="E1002" s="800" t="s">
        <v>43039</v>
      </c>
    </row>
    <row r="1003" spans="1:5" ht="13.5" x14ac:dyDescent="0.25">
      <c r="A1003" s="800">
        <v>93238</v>
      </c>
      <c r="B1003" s="800" t="s">
        <v>27507</v>
      </c>
      <c r="C1003" s="800" t="s">
        <v>27005</v>
      </c>
      <c r="D1003" s="802">
        <v>0.64</v>
      </c>
      <c r="E1003" s="800" t="s">
        <v>43039</v>
      </c>
    </row>
    <row r="1004" spans="1:5" ht="13.5" x14ac:dyDescent="0.25">
      <c r="A1004" s="800">
        <v>93239</v>
      </c>
      <c r="B1004" s="800" t="s">
        <v>27508</v>
      </c>
      <c r="C1004" s="800" t="s">
        <v>27005</v>
      </c>
      <c r="D1004" s="802">
        <v>2.91</v>
      </c>
      <c r="E1004" s="800" t="s">
        <v>43039</v>
      </c>
    </row>
    <row r="1005" spans="1:5" ht="13.5" x14ac:dyDescent="0.25">
      <c r="A1005" s="800">
        <v>93240</v>
      </c>
      <c r="B1005" s="800" t="s">
        <v>27509</v>
      </c>
      <c r="C1005" s="800" t="s">
        <v>27005</v>
      </c>
      <c r="D1005" s="802">
        <v>7.42</v>
      </c>
      <c r="E1005" s="800" t="s">
        <v>43039</v>
      </c>
    </row>
    <row r="1006" spans="1:5" ht="13.5" x14ac:dyDescent="0.25">
      <c r="A1006" s="800">
        <v>93267</v>
      </c>
      <c r="B1006" s="800" t="s">
        <v>27510</v>
      </c>
      <c r="C1006" s="800" t="s">
        <v>27005</v>
      </c>
      <c r="D1006" s="802">
        <v>24.17</v>
      </c>
      <c r="E1006" s="800" t="s">
        <v>43039</v>
      </c>
    </row>
    <row r="1007" spans="1:5" ht="13.5" x14ac:dyDescent="0.25">
      <c r="A1007" s="800">
        <v>93269</v>
      </c>
      <c r="B1007" s="800" t="s">
        <v>27511</v>
      </c>
      <c r="C1007" s="800" t="s">
        <v>27005</v>
      </c>
      <c r="D1007" s="802">
        <v>2.87</v>
      </c>
      <c r="E1007" s="800" t="s">
        <v>43039</v>
      </c>
    </row>
    <row r="1008" spans="1:5" ht="13.5" x14ac:dyDescent="0.25">
      <c r="A1008" s="800">
        <v>93270</v>
      </c>
      <c r="B1008" s="800" t="s">
        <v>27512</v>
      </c>
      <c r="C1008" s="800" t="s">
        <v>27005</v>
      </c>
      <c r="D1008" s="802">
        <v>26.44</v>
      </c>
      <c r="E1008" s="800" t="s">
        <v>43039</v>
      </c>
    </row>
    <row r="1009" spans="1:5" ht="13.5" x14ac:dyDescent="0.25">
      <c r="A1009" s="800">
        <v>93271</v>
      </c>
      <c r="B1009" s="800" t="s">
        <v>27513</v>
      </c>
      <c r="C1009" s="800" t="s">
        <v>27005</v>
      </c>
      <c r="D1009" s="802">
        <v>6.73</v>
      </c>
      <c r="E1009" s="800" t="s">
        <v>43039</v>
      </c>
    </row>
    <row r="1010" spans="1:5" ht="13.5" x14ac:dyDescent="0.25">
      <c r="A1010" s="800">
        <v>93277</v>
      </c>
      <c r="B1010" s="800" t="s">
        <v>27514</v>
      </c>
      <c r="C1010" s="800" t="s">
        <v>27005</v>
      </c>
      <c r="D1010" s="802">
        <v>0.27</v>
      </c>
      <c r="E1010" s="800" t="s">
        <v>43039</v>
      </c>
    </row>
    <row r="1011" spans="1:5" ht="13.5" x14ac:dyDescent="0.25">
      <c r="A1011" s="800">
        <v>93278</v>
      </c>
      <c r="B1011" s="800" t="s">
        <v>27515</v>
      </c>
      <c r="C1011" s="800" t="s">
        <v>27005</v>
      </c>
      <c r="D1011" s="802">
        <v>0.03</v>
      </c>
      <c r="E1011" s="800" t="s">
        <v>43039</v>
      </c>
    </row>
    <row r="1012" spans="1:5" ht="13.5" x14ac:dyDescent="0.25">
      <c r="A1012" s="800">
        <v>93279</v>
      </c>
      <c r="B1012" s="800" t="s">
        <v>27516</v>
      </c>
      <c r="C1012" s="800" t="s">
        <v>27005</v>
      </c>
      <c r="D1012" s="802">
        <v>0.26</v>
      </c>
      <c r="E1012" s="800" t="s">
        <v>43039</v>
      </c>
    </row>
    <row r="1013" spans="1:5" ht="13.5" x14ac:dyDescent="0.25">
      <c r="A1013" s="800">
        <v>93280</v>
      </c>
      <c r="B1013" s="800" t="s">
        <v>27517</v>
      </c>
      <c r="C1013" s="800" t="s">
        <v>27005</v>
      </c>
      <c r="D1013" s="802">
        <v>0.56000000000000005</v>
      </c>
      <c r="E1013" s="800" t="s">
        <v>43039</v>
      </c>
    </row>
    <row r="1014" spans="1:5" ht="13.5" x14ac:dyDescent="0.25">
      <c r="A1014" s="800">
        <v>93283</v>
      </c>
      <c r="B1014" s="800" t="s">
        <v>27518</v>
      </c>
      <c r="C1014" s="800" t="s">
        <v>27005</v>
      </c>
      <c r="D1014" s="802">
        <v>50.81</v>
      </c>
      <c r="E1014" s="800" t="s">
        <v>43039</v>
      </c>
    </row>
    <row r="1015" spans="1:5" ht="13.5" x14ac:dyDescent="0.25">
      <c r="A1015" s="800">
        <v>93284</v>
      </c>
      <c r="B1015" s="800" t="s">
        <v>27520</v>
      </c>
      <c r="C1015" s="800" t="s">
        <v>27005</v>
      </c>
      <c r="D1015" s="802">
        <v>9.65</v>
      </c>
      <c r="E1015" s="800" t="s">
        <v>43039</v>
      </c>
    </row>
    <row r="1016" spans="1:5" ht="13.5" x14ac:dyDescent="0.25">
      <c r="A1016" s="800">
        <v>93285</v>
      </c>
      <c r="B1016" s="800" t="s">
        <v>27521</v>
      </c>
      <c r="C1016" s="800" t="s">
        <v>27005</v>
      </c>
      <c r="D1016" s="802">
        <v>81.69</v>
      </c>
      <c r="E1016" s="800" t="s">
        <v>43039</v>
      </c>
    </row>
    <row r="1017" spans="1:5" ht="13.5" x14ac:dyDescent="0.25">
      <c r="A1017" s="800">
        <v>93286</v>
      </c>
      <c r="B1017" s="800" t="s">
        <v>27523</v>
      </c>
      <c r="C1017" s="800" t="s">
        <v>27005</v>
      </c>
      <c r="D1017" s="802">
        <v>159.12</v>
      </c>
      <c r="E1017" s="800" t="s">
        <v>43039</v>
      </c>
    </row>
    <row r="1018" spans="1:5" ht="13.5" x14ac:dyDescent="0.25">
      <c r="A1018" s="800">
        <v>93296</v>
      </c>
      <c r="B1018" s="800" t="s">
        <v>27525</v>
      </c>
      <c r="C1018" s="800" t="s">
        <v>27005</v>
      </c>
      <c r="D1018" s="802">
        <v>3.55</v>
      </c>
      <c r="E1018" s="800" t="s">
        <v>43039</v>
      </c>
    </row>
    <row r="1019" spans="1:5" ht="13.5" x14ac:dyDescent="0.25">
      <c r="A1019" s="800">
        <v>93397</v>
      </c>
      <c r="B1019" s="800" t="s">
        <v>27526</v>
      </c>
      <c r="C1019" s="800" t="s">
        <v>27005</v>
      </c>
      <c r="D1019" s="802">
        <v>9.0399999999999991</v>
      </c>
      <c r="E1019" s="800" t="s">
        <v>43039</v>
      </c>
    </row>
    <row r="1020" spans="1:5" ht="13.5" x14ac:dyDescent="0.25">
      <c r="A1020" s="800">
        <v>93398</v>
      </c>
      <c r="B1020" s="800" t="s">
        <v>27527</v>
      </c>
      <c r="C1020" s="800" t="s">
        <v>27005</v>
      </c>
      <c r="D1020" s="802">
        <v>1.89</v>
      </c>
      <c r="E1020" s="800" t="s">
        <v>43039</v>
      </c>
    </row>
    <row r="1021" spans="1:5" ht="13.5" x14ac:dyDescent="0.25">
      <c r="A1021" s="800">
        <v>93399</v>
      </c>
      <c r="B1021" s="800" t="s">
        <v>27528</v>
      </c>
      <c r="C1021" s="800" t="s">
        <v>27005</v>
      </c>
      <c r="D1021" s="802">
        <v>0.73</v>
      </c>
      <c r="E1021" s="800" t="s">
        <v>43039</v>
      </c>
    </row>
    <row r="1022" spans="1:5" ht="13.5" x14ac:dyDescent="0.25">
      <c r="A1022" s="800">
        <v>93400</v>
      </c>
      <c r="B1022" s="800" t="s">
        <v>27529</v>
      </c>
      <c r="C1022" s="800" t="s">
        <v>27005</v>
      </c>
      <c r="D1022" s="802">
        <v>16.97</v>
      </c>
      <c r="E1022" s="800" t="s">
        <v>43039</v>
      </c>
    </row>
    <row r="1023" spans="1:5" ht="13.5" x14ac:dyDescent="0.25">
      <c r="A1023" s="800">
        <v>93401</v>
      </c>
      <c r="B1023" s="800" t="s">
        <v>27530</v>
      </c>
      <c r="C1023" s="800" t="s">
        <v>27005</v>
      </c>
      <c r="D1023" s="802">
        <v>98.05</v>
      </c>
      <c r="E1023" s="800" t="s">
        <v>43039</v>
      </c>
    </row>
    <row r="1024" spans="1:5" ht="13.5" x14ac:dyDescent="0.25">
      <c r="A1024" s="800">
        <v>93404</v>
      </c>
      <c r="B1024" s="800" t="s">
        <v>27531</v>
      </c>
      <c r="C1024" s="800" t="s">
        <v>27005</v>
      </c>
      <c r="D1024" s="802">
        <v>4.3899999999999997</v>
      </c>
      <c r="E1024" s="800" t="s">
        <v>43039</v>
      </c>
    </row>
    <row r="1025" spans="1:5" ht="13.5" x14ac:dyDescent="0.25">
      <c r="A1025" s="800">
        <v>93405</v>
      </c>
      <c r="B1025" s="800" t="s">
        <v>27532</v>
      </c>
      <c r="C1025" s="800" t="s">
        <v>27005</v>
      </c>
      <c r="D1025" s="802">
        <v>0.44</v>
      </c>
      <c r="E1025" s="800" t="s">
        <v>43039</v>
      </c>
    </row>
    <row r="1026" spans="1:5" ht="13.5" x14ac:dyDescent="0.25">
      <c r="A1026" s="800">
        <v>93406</v>
      </c>
      <c r="B1026" s="800" t="s">
        <v>27533</v>
      </c>
      <c r="C1026" s="800" t="s">
        <v>27005</v>
      </c>
      <c r="D1026" s="802">
        <v>5.49</v>
      </c>
      <c r="E1026" s="800" t="s">
        <v>43039</v>
      </c>
    </row>
    <row r="1027" spans="1:5" ht="13.5" x14ac:dyDescent="0.25">
      <c r="A1027" s="800">
        <v>93407</v>
      </c>
      <c r="B1027" s="800" t="s">
        <v>27534</v>
      </c>
      <c r="C1027" s="800" t="s">
        <v>27005</v>
      </c>
      <c r="D1027" s="802">
        <v>29.23</v>
      </c>
      <c r="E1027" s="800" t="s">
        <v>43039</v>
      </c>
    </row>
    <row r="1028" spans="1:5" ht="13.5" x14ac:dyDescent="0.25">
      <c r="A1028" s="800">
        <v>93411</v>
      </c>
      <c r="B1028" s="800" t="s">
        <v>27535</v>
      </c>
      <c r="C1028" s="800" t="s">
        <v>27005</v>
      </c>
      <c r="D1028" s="802">
        <v>0.2</v>
      </c>
      <c r="E1028" s="800" t="s">
        <v>43039</v>
      </c>
    </row>
    <row r="1029" spans="1:5" ht="13.5" x14ac:dyDescent="0.25">
      <c r="A1029" s="800">
        <v>93412</v>
      </c>
      <c r="B1029" s="800" t="s">
        <v>27536</v>
      </c>
      <c r="C1029" s="800" t="s">
        <v>27005</v>
      </c>
      <c r="D1029" s="802">
        <v>0.03</v>
      </c>
      <c r="E1029" s="800" t="s">
        <v>43039</v>
      </c>
    </row>
    <row r="1030" spans="1:5" ht="13.5" x14ac:dyDescent="0.25">
      <c r="A1030" s="800">
        <v>93413</v>
      </c>
      <c r="B1030" s="800" t="s">
        <v>27537</v>
      </c>
      <c r="C1030" s="800" t="s">
        <v>27005</v>
      </c>
      <c r="D1030" s="802">
        <v>0.17</v>
      </c>
      <c r="E1030" s="800" t="s">
        <v>43039</v>
      </c>
    </row>
    <row r="1031" spans="1:5" ht="13.5" x14ac:dyDescent="0.25">
      <c r="A1031" s="800">
        <v>93414</v>
      </c>
      <c r="B1031" s="800" t="s">
        <v>27538</v>
      </c>
      <c r="C1031" s="800" t="s">
        <v>27005</v>
      </c>
      <c r="D1031" s="802">
        <v>11.49</v>
      </c>
      <c r="E1031" s="800" t="s">
        <v>43039</v>
      </c>
    </row>
    <row r="1032" spans="1:5" ht="13.5" x14ac:dyDescent="0.25">
      <c r="A1032" s="800">
        <v>93417</v>
      </c>
      <c r="B1032" s="800" t="s">
        <v>27539</v>
      </c>
      <c r="C1032" s="800" t="s">
        <v>27005</v>
      </c>
      <c r="D1032" s="802">
        <v>2.62</v>
      </c>
      <c r="E1032" s="800" t="s">
        <v>43039</v>
      </c>
    </row>
    <row r="1033" spans="1:5" ht="13.5" x14ac:dyDescent="0.25">
      <c r="A1033" s="800">
        <v>93418</v>
      </c>
      <c r="B1033" s="800" t="s">
        <v>27540</v>
      </c>
      <c r="C1033" s="800" t="s">
        <v>27005</v>
      </c>
      <c r="D1033" s="802">
        <v>0.47</v>
      </c>
      <c r="E1033" s="800" t="s">
        <v>43039</v>
      </c>
    </row>
    <row r="1034" spans="1:5" ht="13.5" x14ac:dyDescent="0.25">
      <c r="A1034" s="800">
        <v>93419</v>
      </c>
      <c r="B1034" s="800" t="s">
        <v>27541</v>
      </c>
      <c r="C1034" s="800" t="s">
        <v>27005</v>
      </c>
      <c r="D1034" s="802">
        <v>2.34</v>
      </c>
      <c r="E1034" s="800" t="s">
        <v>43039</v>
      </c>
    </row>
    <row r="1035" spans="1:5" ht="13.5" x14ac:dyDescent="0.25">
      <c r="A1035" s="800">
        <v>93420</v>
      </c>
      <c r="B1035" s="800" t="s">
        <v>27542</v>
      </c>
      <c r="C1035" s="800" t="s">
        <v>27005</v>
      </c>
      <c r="D1035" s="802">
        <v>41.58</v>
      </c>
      <c r="E1035" s="800" t="s">
        <v>43039</v>
      </c>
    </row>
    <row r="1036" spans="1:5" ht="13.5" x14ac:dyDescent="0.25">
      <c r="A1036" s="800">
        <v>93423</v>
      </c>
      <c r="B1036" s="800" t="s">
        <v>27543</v>
      </c>
      <c r="C1036" s="800" t="s">
        <v>27005</v>
      </c>
      <c r="D1036" s="802">
        <v>3.72</v>
      </c>
      <c r="E1036" s="800" t="s">
        <v>43039</v>
      </c>
    </row>
    <row r="1037" spans="1:5" ht="13.5" x14ac:dyDescent="0.25">
      <c r="A1037" s="800">
        <v>93424</v>
      </c>
      <c r="B1037" s="800" t="s">
        <v>27544</v>
      </c>
      <c r="C1037" s="800" t="s">
        <v>27005</v>
      </c>
      <c r="D1037" s="802">
        <v>0.66</v>
      </c>
      <c r="E1037" s="800" t="s">
        <v>43039</v>
      </c>
    </row>
    <row r="1038" spans="1:5" ht="13.5" x14ac:dyDescent="0.25">
      <c r="A1038" s="800">
        <v>93425</v>
      </c>
      <c r="B1038" s="800" t="s">
        <v>27545</v>
      </c>
      <c r="C1038" s="800" t="s">
        <v>27005</v>
      </c>
      <c r="D1038" s="802">
        <v>3.32</v>
      </c>
      <c r="E1038" s="800" t="s">
        <v>43039</v>
      </c>
    </row>
    <row r="1039" spans="1:5" ht="13.5" x14ac:dyDescent="0.25">
      <c r="A1039" s="800">
        <v>93426</v>
      </c>
      <c r="B1039" s="800" t="s">
        <v>27546</v>
      </c>
      <c r="C1039" s="800" t="s">
        <v>27005</v>
      </c>
      <c r="D1039" s="802">
        <v>99.39</v>
      </c>
      <c r="E1039" s="800" t="s">
        <v>43039</v>
      </c>
    </row>
    <row r="1040" spans="1:5" ht="13.5" x14ac:dyDescent="0.25">
      <c r="A1040" s="800">
        <v>93429</v>
      </c>
      <c r="B1040" s="800" t="s">
        <v>27548</v>
      </c>
      <c r="C1040" s="800" t="s">
        <v>27005</v>
      </c>
      <c r="D1040" s="802">
        <v>63</v>
      </c>
      <c r="E1040" s="800" t="s">
        <v>43039</v>
      </c>
    </row>
    <row r="1041" spans="1:5" ht="13.5" x14ac:dyDescent="0.25">
      <c r="A1041" s="800">
        <v>93430</v>
      </c>
      <c r="B1041" s="800" t="s">
        <v>27550</v>
      </c>
      <c r="C1041" s="800" t="s">
        <v>27005</v>
      </c>
      <c r="D1041" s="802">
        <v>11.34</v>
      </c>
      <c r="E1041" s="800" t="s">
        <v>43039</v>
      </c>
    </row>
    <row r="1042" spans="1:5" ht="13.5" x14ac:dyDescent="0.25">
      <c r="A1042" s="800">
        <v>93431</v>
      </c>
      <c r="B1042" s="800" t="s">
        <v>27552</v>
      </c>
      <c r="C1042" s="800" t="s">
        <v>27005</v>
      </c>
      <c r="D1042" s="802">
        <v>101.27</v>
      </c>
      <c r="E1042" s="800" t="s">
        <v>43039</v>
      </c>
    </row>
    <row r="1043" spans="1:5" ht="13.5" x14ac:dyDescent="0.25">
      <c r="A1043" s="800">
        <v>93432</v>
      </c>
      <c r="B1043" s="800" t="s">
        <v>27554</v>
      </c>
      <c r="C1043" s="800" t="s">
        <v>27005</v>
      </c>
      <c r="D1043" s="803">
        <v>1780.8</v>
      </c>
      <c r="E1043" s="800" t="s">
        <v>43039</v>
      </c>
    </row>
    <row r="1044" spans="1:5" ht="13.5" x14ac:dyDescent="0.25">
      <c r="A1044" s="800">
        <v>93435</v>
      </c>
      <c r="B1044" s="800" t="s">
        <v>27556</v>
      </c>
      <c r="C1044" s="800" t="s">
        <v>27005</v>
      </c>
      <c r="D1044" s="802">
        <v>3.41</v>
      </c>
      <c r="E1044" s="800" t="s">
        <v>43039</v>
      </c>
    </row>
    <row r="1045" spans="1:5" ht="13.5" x14ac:dyDescent="0.25">
      <c r="A1045" s="800">
        <v>93436</v>
      </c>
      <c r="B1045" s="800" t="s">
        <v>27557</v>
      </c>
      <c r="C1045" s="800" t="s">
        <v>27005</v>
      </c>
      <c r="D1045" s="802">
        <v>0.71</v>
      </c>
      <c r="E1045" s="800" t="s">
        <v>43039</v>
      </c>
    </row>
    <row r="1046" spans="1:5" ht="13.5" x14ac:dyDescent="0.25">
      <c r="A1046" s="800">
        <v>93437</v>
      </c>
      <c r="B1046" s="800" t="s">
        <v>27558</v>
      </c>
      <c r="C1046" s="800" t="s">
        <v>27005</v>
      </c>
      <c r="D1046" s="802">
        <v>6.39</v>
      </c>
      <c r="E1046" s="800" t="s">
        <v>43039</v>
      </c>
    </row>
    <row r="1047" spans="1:5" ht="13.5" x14ac:dyDescent="0.25">
      <c r="A1047" s="800">
        <v>93438</v>
      </c>
      <c r="B1047" s="800" t="s">
        <v>27559</v>
      </c>
      <c r="C1047" s="800" t="s">
        <v>27005</v>
      </c>
      <c r="D1047" s="802">
        <v>18.399999999999999</v>
      </c>
      <c r="E1047" s="800" t="s">
        <v>43039</v>
      </c>
    </row>
    <row r="1048" spans="1:5" ht="13.5" x14ac:dyDescent="0.25">
      <c r="A1048" s="800">
        <v>95114</v>
      </c>
      <c r="B1048" s="800" t="s">
        <v>27560</v>
      </c>
      <c r="C1048" s="800" t="s">
        <v>27005</v>
      </c>
      <c r="D1048" s="802">
        <v>0.86</v>
      </c>
      <c r="E1048" s="800" t="s">
        <v>43039</v>
      </c>
    </row>
    <row r="1049" spans="1:5" ht="13.5" x14ac:dyDescent="0.25">
      <c r="A1049" s="800">
        <v>95115</v>
      </c>
      <c r="B1049" s="800" t="s">
        <v>27561</v>
      </c>
      <c r="C1049" s="800" t="s">
        <v>27005</v>
      </c>
      <c r="D1049" s="802">
        <v>0.1</v>
      </c>
      <c r="E1049" s="800" t="s">
        <v>43039</v>
      </c>
    </row>
    <row r="1050" spans="1:5" ht="13.5" x14ac:dyDescent="0.25">
      <c r="A1050" s="800">
        <v>95116</v>
      </c>
      <c r="B1050" s="800" t="s">
        <v>27562</v>
      </c>
      <c r="C1050" s="800" t="s">
        <v>27005</v>
      </c>
      <c r="D1050" s="802">
        <v>31.99</v>
      </c>
      <c r="E1050" s="800" t="s">
        <v>43039</v>
      </c>
    </row>
    <row r="1051" spans="1:5" ht="13.5" x14ac:dyDescent="0.25">
      <c r="A1051" s="800">
        <v>95117</v>
      </c>
      <c r="B1051" s="800" t="s">
        <v>27563</v>
      </c>
      <c r="C1051" s="800" t="s">
        <v>27005</v>
      </c>
      <c r="D1051" s="802">
        <v>5.04</v>
      </c>
      <c r="E1051" s="800" t="s">
        <v>43039</v>
      </c>
    </row>
    <row r="1052" spans="1:5" ht="13.5" x14ac:dyDescent="0.25">
      <c r="A1052" s="800">
        <v>95118</v>
      </c>
      <c r="B1052" s="800" t="s">
        <v>27564</v>
      </c>
      <c r="C1052" s="800" t="s">
        <v>27005</v>
      </c>
      <c r="D1052" s="802">
        <v>32.49</v>
      </c>
      <c r="E1052" s="800" t="s">
        <v>43039</v>
      </c>
    </row>
    <row r="1053" spans="1:5" ht="13.5" x14ac:dyDescent="0.25">
      <c r="A1053" s="800">
        <v>95119</v>
      </c>
      <c r="B1053" s="800" t="s">
        <v>27565</v>
      </c>
      <c r="C1053" s="800" t="s">
        <v>27005</v>
      </c>
      <c r="D1053" s="802">
        <v>5.84</v>
      </c>
      <c r="E1053" s="800" t="s">
        <v>43039</v>
      </c>
    </row>
    <row r="1054" spans="1:5" ht="13.5" x14ac:dyDescent="0.25">
      <c r="A1054" s="800">
        <v>95120</v>
      </c>
      <c r="B1054" s="800" t="s">
        <v>27566</v>
      </c>
      <c r="C1054" s="800" t="s">
        <v>27005</v>
      </c>
      <c r="D1054" s="802">
        <v>45.9</v>
      </c>
      <c r="E1054" s="800" t="s">
        <v>43039</v>
      </c>
    </row>
    <row r="1055" spans="1:5" ht="13.5" x14ac:dyDescent="0.25">
      <c r="A1055" s="800">
        <v>95123</v>
      </c>
      <c r="B1055" s="800" t="s">
        <v>27568</v>
      </c>
      <c r="C1055" s="800" t="s">
        <v>27005</v>
      </c>
      <c r="D1055" s="802">
        <v>11.4</v>
      </c>
      <c r="E1055" s="800" t="s">
        <v>43039</v>
      </c>
    </row>
    <row r="1056" spans="1:5" ht="13.5" x14ac:dyDescent="0.25">
      <c r="A1056" s="800">
        <v>95124</v>
      </c>
      <c r="B1056" s="800" t="s">
        <v>27569</v>
      </c>
      <c r="C1056" s="800" t="s">
        <v>27005</v>
      </c>
      <c r="D1056" s="802">
        <v>1.79</v>
      </c>
      <c r="E1056" s="800" t="s">
        <v>43039</v>
      </c>
    </row>
    <row r="1057" spans="1:5" ht="13.5" x14ac:dyDescent="0.25">
      <c r="A1057" s="800">
        <v>95125</v>
      </c>
      <c r="B1057" s="800" t="s">
        <v>27570</v>
      </c>
      <c r="C1057" s="800" t="s">
        <v>27005</v>
      </c>
      <c r="D1057" s="802">
        <v>12.47</v>
      </c>
      <c r="E1057" s="800" t="s">
        <v>43039</v>
      </c>
    </row>
    <row r="1058" spans="1:5" ht="13.5" x14ac:dyDescent="0.25">
      <c r="A1058" s="800">
        <v>95126</v>
      </c>
      <c r="B1058" s="800" t="s">
        <v>27571</v>
      </c>
      <c r="C1058" s="800" t="s">
        <v>27005</v>
      </c>
      <c r="D1058" s="802">
        <v>91.3</v>
      </c>
      <c r="E1058" s="800" t="s">
        <v>43039</v>
      </c>
    </row>
    <row r="1059" spans="1:5" ht="13.5" x14ac:dyDescent="0.25">
      <c r="A1059" s="800">
        <v>95129</v>
      </c>
      <c r="B1059" s="800" t="s">
        <v>27572</v>
      </c>
      <c r="C1059" s="800" t="s">
        <v>27005</v>
      </c>
      <c r="D1059" s="802">
        <v>20.23</v>
      </c>
      <c r="E1059" s="800" t="s">
        <v>43039</v>
      </c>
    </row>
    <row r="1060" spans="1:5" ht="13.5" x14ac:dyDescent="0.25">
      <c r="A1060" s="800">
        <v>95130</v>
      </c>
      <c r="B1060" s="800" t="s">
        <v>27573</v>
      </c>
      <c r="C1060" s="800" t="s">
        <v>27005</v>
      </c>
      <c r="D1060" s="802">
        <v>3.64</v>
      </c>
      <c r="E1060" s="800" t="s">
        <v>43039</v>
      </c>
    </row>
    <row r="1061" spans="1:5" ht="13.5" x14ac:dyDescent="0.25">
      <c r="A1061" s="800">
        <v>95131</v>
      </c>
      <c r="B1061" s="800" t="s">
        <v>27574</v>
      </c>
      <c r="C1061" s="800" t="s">
        <v>27005</v>
      </c>
      <c r="D1061" s="802">
        <v>37.94</v>
      </c>
      <c r="E1061" s="800" t="s">
        <v>43039</v>
      </c>
    </row>
    <row r="1062" spans="1:5" ht="13.5" x14ac:dyDescent="0.25">
      <c r="A1062" s="800">
        <v>95132</v>
      </c>
      <c r="B1062" s="800" t="s">
        <v>27575</v>
      </c>
      <c r="C1062" s="800" t="s">
        <v>27005</v>
      </c>
      <c r="D1062" s="802">
        <v>19.989999999999998</v>
      </c>
      <c r="E1062" s="800" t="s">
        <v>43039</v>
      </c>
    </row>
    <row r="1063" spans="1:5" ht="13.5" x14ac:dyDescent="0.25">
      <c r="A1063" s="800">
        <v>95136</v>
      </c>
      <c r="B1063" s="800" t="s">
        <v>27576</v>
      </c>
      <c r="C1063" s="800" t="s">
        <v>27005</v>
      </c>
      <c r="D1063" s="802">
        <v>0.03</v>
      </c>
      <c r="E1063" s="800" t="s">
        <v>43039</v>
      </c>
    </row>
    <row r="1064" spans="1:5" ht="13.5" x14ac:dyDescent="0.25">
      <c r="A1064" s="800">
        <v>95137</v>
      </c>
      <c r="B1064" s="800" t="s">
        <v>27577</v>
      </c>
      <c r="C1064" s="800" t="s">
        <v>27005</v>
      </c>
      <c r="D1064" s="802">
        <v>0.01</v>
      </c>
      <c r="E1064" s="800" t="s">
        <v>43039</v>
      </c>
    </row>
    <row r="1065" spans="1:5" ht="13.5" x14ac:dyDescent="0.25">
      <c r="A1065" s="800">
        <v>95138</v>
      </c>
      <c r="B1065" s="800" t="s">
        <v>27578</v>
      </c>
      <c r="C1065" s="800" t="s">
        <v>27005</v>
      </c>
      <c r="D1065" s="802">
        <v>0.02</v>
      </c>
      <c r="E1065" s="800" t="s">
        <v>43039</v>
      </c>
    </row>
    <row r="1066" spans="1:5" ht="13.5" x14ac:dyDescent="0.25">
      <c r="A1066" s="800">
        <v>95208</v>
      </c>
      <c r="B1066" s="800" t="s">
        <v>27579</v>
      </c>
      <c r="C1066" s="800" t="s">
        <v>27005</v>
      </c>
      <c r="D1066" s="802">
        <v>27.39</v>
      </c>
      <c r="E1066" s="800" t="s">
        <v>43039</v>
      </c>
    </row>
    <row r="1067" spans="1:5" ht="13.5" x14ac:dyDescent="0.25">
      <c r="A1067" s="800">
        <v>95209</v>
      </c>
      <c r="B1067" s="800" t="s">
        <v>27581</v>
      </c>
      <c r="C1067" s="800" t="s">
        <v>27005</v>
      </c>
      <c r="D1067" s="802">
        <v>3.25</v>
      </c>
      <c r="E1067" s="800" t="s">
        <v>43039</v>
      </c>
    </row>
    <row r="1068" spans="1:5" ht="13.5" x14ac:dyDescent="0.25">
      <c r="A1068" s="800">
        <v>95210</v>
      </c>
      <c r="B1068" s="800" t="s">
        <v>27582</v>
      </c>
      <c r="C1068" s="800" t="s">
        <v>27005</v>
      </c>
      <c r="D1068" s="802">
        <v>29.96</v>
      </c>
      <c r="E1068" s="800" t="s">
        <v>43039</v>
      </c>
    </row>
    <row r="1069" spans="1:5" ht="13.5" x14ac:dyDescent="0.25">
      <c r="A1069" s="800">
        <v>95211</v>
      </c>
      <c r="B1069" s="800" t="s">
        <v>27583</v>
      </c>
      <c r="C1069" s="800" t="s">
        <v>27005</v>
      </c>
      <c r="D1069" s="802">
        <v>6.73</v>
      </c>
      <c r="E1069" s="800" t="s">
        <v>43039</v>
      </c>
    </row>
    <row r="1070" spans="1:5" ht="13.5" x14ac:dyDescent="0.25">
      <c r="A1070" s="800">
        <v>95214</v>
      </c>
      <c r="B1070" s="800" t="s">
        <v>27584</v>
      </c>
      <c r="C1070" s="800" t="s">
        <v>27005</v>
      </c>
      <c r="D1070" s="802">
        <v>0.23</v>
      </c>
      <c r="E1070" s="800" t="s">
        <v>43039</v>
      </c>
    </row>
    <row r="1071" spans="1:5" ht="13.5" x14ac:dyDescent="0.25">
      <c r="A1071" s="800">
        <v>95215</v>
      </c>
      <c r="B1071" s="800" t="s">
        <v>27585</v>
      </c>
      <c r="C1071" s="800" t="s">
        <v>27005</v>
      </c>
      <c r="D1071" s="802">
        <v>0.02</v>
      </c>
      <c r="E1071" s="800" t="s">
        <v>43039</v>
      </c>
    </row>
    <row r="1072" spans="1:5" ht="13.5" x14ac:dyDescent="0.25">
      <c r="A1072" s="800">
        <v>95216</v>
      </c>
      <c r="B1072" s="800" t="s">
        <v>27586</v>
      </c>
      <c r="C1072" s="800" t="s">
        <v>27005</v>
      </c>
      <c r="D1072" s="802">
        <v>0.16</v>
      </c>
      <c r="E1072" s="800" t="s">
        <v>43039</v>
      </c>
    </row>
    <row r="1073" spans="1:5" ht="13.5" x14ac:dyDescent="0.25">
      <c r="A1073" s="800">
        <v>95217</v>
      </c>
      <c r="B1073" s="800" t="s">
        <v>27587</v>
      </c>
      <c r="C1073" s="800" t="s">
        <v>27005</v>
      </c>
      <c r="D1073" s="802">
        <v>0.45</v>
      </c>
      <c r="E1073" s="800" t="s">
        <v>43039</v>
      </c>
    </row>
    <row r="1074" spans="1:5" ht="13.5" x14ac:dyDescent="0.25">
      <c r="A1074" s="800">
        <v>95255</v>
      </c>
      <c r="B1074" s="800" t="s">
        <v>27588</v>
      </c>
      <c r="C1074" s="800" t="s">
        <v>27005</v>
      </c>
      <c r="D1074" s="802">
        <v>0.76</v>
      </c>
      <c r="E1074" s="800" t="s">
        <v>43039</v>
      </c>
    </row>
    <row r="1075" spans="1:5" ht="13.5" x14ac:dyDescent="0.25">
      <c r="A1075" s="800">
        <v>95256</v>
      </c>
      <c r="B1075" s="800" t="s">
        <v>27589</v>
      </c>
      <c r="C1075" s="800" t="s">
        <v>27005</v>
      </c>
      <c r="D1075" s="802">
        <v>0.09</v>
      </c>
      <c r="E1075" s="800" t="s">
        <v>43039</v>
      </c>
    </row>
    <row r="1076" spans="1:5" ht="13.5" x14ac:dyDescent="0.25">
      <c r="A1076" s="800">
        <v>95257</v>
      </c>
      <c r="B1076" s="800" t="s">
        <v>27590</v>
      </c>
      <c r="C1076" s="800" t="s">
        <v>27005</v>
      </c>
      <c r="D1076" s="802">
        <v>0.96</v>
      </c>
      <c r="E1076" s="800" t="s">
        <v>43039</v>
      </c>
    </row>
    <row r="1077" spans="1:5" ht="13.5" x14ac:dyDescent="0.25">
      <c r="A1077" s="800">
        <v>95260</v>
      </c>
      <c r="B1077" s="800" t="s">
        <v>27591</v>
      </c>
      <c r="C1077" s="800" t="s">
        <v>27005</v>
      </c>
      <c r="D1077" s="802">
        <v>0.51</v>
      </c>
      <c r="E1077" s="800" t="s">
        <v>43039</v>
      </c>
    </row>
    <row r="1078" spans="1:5" ht="13.5" x14ac:dyDescent="0.25">
      <c r="A1078" s="800">
        <v>95261</v>
      </c>
      <c r="B1078" s="800" t="s">
        <v>27592</v>
      </c>
      <c r="C1078" s="800" t="s">
        <v>27005</v>
      </c>
      <c r="D1078" s="802">
        <v>0.08</v>
      </c>
      <c r="E1078" s="800" t="s">
        <v>43039</v>
      </c>
    </row>
    <row r="1079" spans="1:5" ht="13.5" x14ac:dyDescent="0.25">
      <c r="A1079" s="800">
        <v>95262</v>
      </c>
      <c r="B1079" s="800" t="s">
        <v>27593</v>
      </c>
      <c r="C1079" s="800" t="s">
        <v>27005</v>
      </c>
      <c r="D1079" s="802">
        <v>0.8</v>
      </c>
      <c r="E1079" s="800" t="s">
        <v>43039</v>
      </c>
    </row>
    <row r="1080" spans="1:5" ht="13.5" x14ac:dyDescent="0.25">
      <c r="A1080" s="800">
        <v>95263</v>
      </c>
      <c r="B1080" s="800" t="s">
        <v>27594</v>
      </c>
      <c r="C1080" s="800" t="s">
        <v>27005</v>
      </c>
      <c r="D1080" s="802">
        <v>3.56</v>
      </c>
      <c r="E1080" s="800" t="s">
        <v>43039</v>
      </c>
    </row>
    <row r="1081" spans="1:5" ht="13.5" x14ac:dyDescent="0.25">
      <c r="A1081" s="800">
        <v>95266</v>
      </c>
      <c r="B1081" s="800" t="s">
        <v>27595</v>
      </c>
      <c r="C1081" s="800" t="s">
        <v>27005</v>
      </c>
      <c r="D1081" s="802">
        <v>0.36</v>
      </c>
      <c r="E1081" s="800" t="s">
        <v>43039</v>
      </c>
    </row>
    <row r="1082" spans="1:5" ht="13.5" x14ac:dyDescent="0.25">
      <c r="A1082" s="800">
        <v>95267</v>
      </c>
      <c r="B1082" s="800" t="s">
        <v>27596</v>
      </c>
      <c r="C1082" s="800" t="s">
        <v>27005</v>
      </c>
      <c r="D1082" s="802">
        <v>0.03</v>
      </c>
      <c r="E1082" s="800" t="s">
        <v>43039</v>
      </c>
    </row>
    <row r="1083" spans="1:5" ht="13.5" x14ac:dyDescent="0.25">
      <c r="A1083" s="800">
        <v>95268</v>
      </c>
      <c r="B1083" s="800" t="s">
        <v>27597</v>
      </c>
      <c r="C1083" s="800" t="s">
        <v>27005</v>
      </c>
      <c r="D1083" s="802">
        <v>0.35</v>
      </c>
      <c r="E1083" s="800" t="s">
        <v>43039</v>
      </c>
    </row>
    <row r="1084" spans="1:5" ht="13.5" x14ac:dyDescent="0.25">
      <c r="A1084" s="800">
        <v>95269</v>
      </c>
      <c r="B1084" s="800" t="s">
        <v>27598</v>
      </c>
      <c r="C1084" s="800" t="s">
        <v>27005</v>
      </c>
      <c r="D1084" s="802">
        <v>6.66</v>
      </c>
      <c r="E1084" s="800" t="s">
        <v>43039</v>
      </c>
    </row>
    <row r="1085" spans="1:5" ht="13.5" x14ac:dyDescent="0.25">
      <c r="A1085" s="800">
        <v>95272</v>
      </c>
      <c r="B1085" s="800" t="s">
        <v>27599</v>
      </c>
      <c r="C1085" s="800" t="s">
        <v>27005</v>
      </c>
      <c r="D1085" s="802">
        <v>0.35</v>
      </c>
      <c r="E1085" s="800" t="s">
        <v>43039</v>
      </c>
    </row>
    <row r="1086" spans="1:5" ht="13.5" x14ac:dyDescent="0.25">
      <c r="A1086" s="800">
        <v>95273</v>
      </c>
      <c r="B1086" s="800" t="s">
        <v>27600</v>
      </c>
      <c r="C1086" s="800" t="s">
        <v>27005</v>
      </c>
      <c r="D1086" s="802">
        <v>0.04</v>
      </c>
      <c r="E1086" s="800" t="s">
        <v>43039</v>
      </c>
    </row>
    <row r="1087" spans="1:5" ht="13.5" x14ac:dyDescent="0.25">
      <c r="A1087" s="800">
        <v>95274</v>
      </c>
      <c r="B1087" s="800" t="s">
        <v>27601</v>
      </c>
      <c r="C1087" s="800" t="s">
        <v>27005</v>
      </c>
      <c r="D1087" s="802">
        <v>0.28000000000000003</v>
      </c>
      <c r="E1087" s="800" t="s">
        <v>43039</v>
      </c>
    </row>
    <row r="1088" spans="1:5" ht="13.5" x14ac:dyDescent="0.25">
      <c r="A1088" s="800">
        <v>95275</v>
      </c>
      <c r="B1088" s="800" t="s">
        <v>27602</v>
      </c>
      <c r="C1088" s="800" t="s">
        <v>27005</v>
      </c>
      <c r="D1088" s="802">
        <v>1.82</v>
      </c>
      <c r="E1088" s="800" t="s">
        <v>43039</v>
      </c>
    </row>
    <row r="1089" spans="1:5" ht="13.5" x14ac:dyDescent="0.25">
      <c r="A1089" s="800">
        <v>95278</v>
      </c>
      <c r="B1089" s="800" t="s">
        <v>27603</v>
      </c>
      <c r="C1089" s="800" t="s">
        <v>27005</v>
      </c>
      <c r="D1089" s="802">
        <v>0.39</v>
      </c>
      <c r="E1089" s="800" t="s">
        <v>43039</v>
      </c>
    </row>
    <row r="1090" spans="1:5" ht="13.5" x14ac:dyDescent="0.25">
      <c r="A1090" s="800">
        <v>95279</v>
      </c>
      <c r="B1090" s="800" t="s">
        <v>27604</v>
      </c>
      <c r="C1090" s="800" t="s">
        <v>27005</v>
      </c>
      <c r="D1090" s="802">
        <v>0.04</v>
      </c>
      <c r="E1090" s="800" t="s">
        <v>43039</v>
      </c>
    </row>
    <row r="1091" spans="1:5" ht="13.5" x14ac:dyDescent="0.25">
      <c r="A1091" s="800">
        <v>95280</v>
      </c>
      <c r="B1091" s="800" t="s">
        <v>27605</v>
      </c>
      <c r="C1091" s="800" t="s">
        <v>27005</v>
      </c>
      <c r="D1091" s="802">
        <v>0.3</v>
      </c>
      <c r="E1091" s="800" t="s">
        <v>43039</v>
      </c>
    </row>
    <row r="1092" spans="1:5" ht="13.5" x14ac:dyDescent="0.25">
      <c r="A1092" s="800">
        <v>95281</v>
      </c>
      <c r="B1092" s="800" t="s">
        <v>27606</v>
      </c>
      <c r="C1092" s="800" t="s">
        <v>27005</v>
      </c>
      <c r="D1092" s="802">
        <v>6.66</v>
      </c>
      <c r="E1092" s="800" t="s">
        <v>43039</v>
      </c>
    </row>
    <row r="1093" spans="1:5" ht="13.5" x14ac:dyDescent="0.25">
      <c r="A1093" s="800">
        <v>95617</v>
      </c>
      <c r="B1093" s="800" t="s">
        <v>27607</v>
      </c>
      <c r="C1093" s="800" t="s">
        <v>27005</v>
      </c>
      <c r="D1093" s="802">
        <v>0.63</v>
      </c>
      <c r="E1093" s="800" t="s">
        <v>43039</v>
      </c>
    </row>
    <row r="1094" spans="1:5" ht="13.5" x14ac:dyDescent="0.25">
      <c r="A1094" s="800">
        <v>95618</v>
      </c>
      <c r="B1094" s="800" t="s">
        <v>27608</v>
      </c>
      <c r="C1094" s="800" t="s">
        <v>27005</v>
      </c>
      <c r="D1094" s="802">
        <v>7.0000000000000007E-2</v>
      </c>
      <c r="E1094" s="800" t="s">
        <v>43039</v>
      </c>
    </row>
    <row r="1095" spans="1:5" ht="13.5" x14ac:dyDescent="0.25">
      <c r="A1095" s="800">
        <v>95619</v>
      </c>
      <c r="B1095" s="800" t="s">
        <v>27609</v>
      </c>
      <c r="C1095" s="800" t="s">
        <v>27005</v>
      </c>
      <c r="D1095" s="802">
        <v>0.78</v>
      </c>
      <c r="E1095" s="800" t="s">
        <v>43039</v>
      </c>
    </row>
    <row r="1096" spans="1:5" ht="13.5" x14ac:dyDescent="0.25">
      <c r="A1096" s="800">
        <v>95627</v>
      </c>
      <c r="B1096" s="800" t="s">
        <v>27610</v>
      </c>
      <c r="C1096" s="800" t="s">
        <v>27005</v>
      </c>
      <c r="D1096" s="802">
        <v>23.01</v>
      </c>
      <c r="E1096" s="800" t="s">
        <v>43039</v>
      </c>
    </row>
    <row r="1097" spans="1:5" ht="13.5" x14ac:dyDescent="0.25">
      <c r="A1097" s="800">
        <v>95628</v>
      </c>
      <c r="B1097" s="800" t="s">
        <v>27611</v>
      </c>
      <c r="C1097" s="800" t="s">
        <v>27005</v>
      </c>
      <c r="D1097" s="802">
        <v>3.19</v>
      </c>
      <c r="E1097" s="800" t="s">
        <v>43039</v>
      </c>
    </row>
    <row r="1098" spans="1:5" ht="13.5" x14ac:dyDescent="0.25">
      <c r="A1098" s="800">
        <v>95629</v>
      </c>
      <c r="B1098" s="800" t="s">
        <v>27612</v>
      </c>
      <c r="C1098" s="800" t="s">
        <v>27005</v>
      </c>
      <c r="D1098" s="802">
        <v>28.79</v>
      </c>
      <c r="E1098" s="800" t="s">
        <v>43039</v>
      </c>
    </row>
    <row r="1099" spans="1:5" ht="13.5" x14ac:dyDescent="0.25">
      <c r="A1099" s="800">
        <v>95630</v>
      </c>
      <c r="B1099" s="800" t="s">
        <v>27613</v>
      </c>
      <c r="C1099" s="800" t="s">
        <v>27005</v>
      </c>
      <c r="D1099" s="802">
        <v>55.35</v>
      </c>
      <c r="E1099" s="800" t="s">
        <v>43039</v>
      </c>
    </row>
    <row r="1100" spans="1:5" ht="13.5" x14ac:dyDescent="0.25">
      <c r="A1100" s="800">
        <v>95698</v>
      </c>
      <c r="B1100" s="800" t="s">
        <v>27614</v>
      </c>
      <c r="C1100" s="800" t="s">
        <v>27005</v>
      </c>
      <c r="D1100" s="802">
        <v>2.5499999999999998</v>
      </c>
      <c r="E1100" s="800" t="s">
        <v>43039</v>
      </c>
    </row>
    <row r="1101" spans="1:5" ht="13.5" x14ac:dyDescent="0.25">
      <c r="A1101" s="800">
        <v>95699</v>
      </c>
      <c r="B1101" s="800" t="s">
        <v>27615</v>
      </c>
      <c r="C1101" s="800" t="s">
        <v>27005</v>
      </c>
      <c r="D1101" s="802">
        <v>0.3</v>
      </c>
      <c r="E1101" s="800" t="s">
        <v>43039</v>
      </c>
    </row>
    <row r="1102" spans="1:5" ht="13.5" x14ac:dyDescent="0.25">
      <c r="A1102" s="800">
        <v>95700</v>
      </c>
      <c r="B1102" s="800" t="s">
        <v>27616</v>
      </c>
      <c r="C1102" s="800" t="s">
        <v>27005</v>
      </c>
      <c r="D1102" s="802">
        <v>3.19</v>
      </c>
      <c r="E1102" s="800" t="s">
        <v>43039</v>
      </c>
    </row>
    <row r="1103" spans="1:5" ht="13.5" x14ac:dyDescent="0.25">
      <c r="A1103" s="800">
        <v>95701</v>
      </c>
      <c r="B1103" s="800" t="s">
        <v>27617</v>
      </c>
      <c r="C1103" s="800" t="s">
        <v>27005</v>
      </c>
      <c r="D1103" s="802">
        <v>2.25</v>
      </c>
      <c r="E1103" s="800" t="s">
        <v>43039</v>
      </c>
    </row>
    <row r="1104" spans="1:5" ht="13.5" x14ac:dyDescent="0.25">
      <c r="A1104" s="800">
        <v>95704</v>
      </c>
      <c r="B1104" s="800" t="s">
        <v>27618</v>
      </c>
      <c r="C1104" s="800" t="s">
        <v>27005</v>
      </c>
      <c r="D1104" s="802">
        <v>22.94</v>
      </c>
      <c r="E1104" s="800" t="s">
        <v>43039</v>
      </c>
    </row>
    <row r="1105" spans="1:5" ht="13.5" x14ac:dyDescent="0.25">
      <c r="A1105" s="800">
        <v>95705</v>
      </c>
      <c r="B1105" s="800" t="s">
        <v>27619</v>
      </c>
      <c r="C1105" s="800" t="s">
        <v>27005</v>
      </c>
      <c r="D1105" s="802">
        <v>3.27</v>
      </c>
      <c r="E1105" s="800" t="s">
        <v>43039</v>
      </c>
    </row>
    <row r="1106" spans="1:5" ht="13.5" x14ac:dyDescent="0.25">
      <c r="A1106" s="800">
        <v>95706</v>
      </c>
      <c r="B1106" s="800" t="s">
        <v>27620</v>
      </c>
      <c r="C1106" s="800" t="s">
        <v>27005</v>
      </c>
      <c r="D1106" s="802">
        <v>28.71</v>
      </c>
      <c r="E1106" s="800" t="s">
        <v>43039</v>
      </c>
    </row>
    <row r="1107" spans="1:5" ht="13.5" x14ac:dyDescent="0.25">
      <c r="A1107" s="800">
        <v>95707</v>
      </c>
      <c r="B1107" s="800" t="s">
        <v>27621</v>
      </c>
      <c r="C1107" s="800" t="s">
        <v>27005</v>
      </c>
      <c r="D1107" s="802">
        <v>25.11</v>
      </c>
      <c r="E1107" s="800" t="s">
        <v>43039</v>
      </c>
    </row>
    <row r="1108" spans="1:5" ht="13.5" x14ac:dyDescent="0.25">
      <c r="A1108" s="800">
        <v>95710</v>
      </c>
      <c r="B1108" s="800" t="s">
        <v>27622</v>
      </c>
      <c r="C1108" s="800" t="s">
        <v>27005</v>
      </c>
      <c r="D1108" s="802">
        <v>27.57</v>
      </c>
      <c r="E1108" s="800" t="s">
        <v>43039</v>
      </c>
    </row>
    <row r="1109" spans="1:5" ht="13.5" x14ac:dyDescent="0.25">
      <c r="A1109" s="800">
        <v>95711</v>
      </c>
      <c r="B1109" s="800" t="s">
        <v>27623</v>
      </c>
      <c r="C1109" s="800" t="s">
        <v>27005</v>
      </c>
      <c r="D1109" s="802">
        <v>3.74</v>
      </c>
      <c r="E1109" s="800" t="s">
        <v>43039</v>
      </c>
    </row>
    <row r="1110" spans="1:5" ht="13.5" x14ac:dyDescent="0.25">
      <c r="A1110" s="800">
        <v>95712</v>
      </c>
      <c r="B1110" s="800" t="s">
        <v>27624</v>
      </c>
      <c r="C1110" s="800" t="s">
        <v>27005</v>
      </c>
      <c r="D1110" s="802">
        <v>34.47</v>
      </c>
      <c r="E1110" s="800" t="s">
        <v>43039</v>
      </c>
    </row>
    <row r="1111" spans="1:5" ht="13.5" x14ac:dyDescent="0.25">
      <c r="A1111" s="800">
        <v>95713</v>
      </c>
      <c r="B1111" s="800" t="s">
        <v>27625</v>
      </c>
      <c r="C1111" s="800" t="s">
        <v>27005</v>
      </c>
      <c r="D1111" s="802">
        <v>55.76</v>
      </c>
      <c r="E1111" s="800" t="s">
        <v>43039</v>
      </c>
    </row>
    <row r="1112" spans="1:5" ht="13.5" x14ac:dyDescent="0.25">
      <c r="A1112" s="800">
        <v>95716</v>
      </c>
      <c r="B1112" s="800" t="s">
        <v>27626</v>
      </c>
      <c r="C1112" s="800" t="s">
        <v>27005</v>
      </c>
      <c r="D1112" s="802">
        <v>26.54</v>
      </c>
      <c r="E1112" s="800" t="s">
        <v>43039</v>
      </c>
    </row>
    <row r="1113" spans="1:5" ht="13.5" x14ac:dyDescent="0.25">
      <c r="A1113" s="800">
        <v>95717</v>
      </c>
      <c r="B1113" s="800" t="s">
        <v>27627</v>
      </c>
      <c r="C1113" s="800" t="s">
        <v>27005</v>
      </c>
      <c r="D1113" s="802">
        <v>3.6</v>
      </c>
      <c r="E1113" s="800" t="s">
        <v>43039</v>
      </c>
    </row>
    <row r="1114" spans="1:5" ht="13.5" x14ac:dyDescent="0.25">
      <c r="A1114" s="800">
        <v>95718</v>
      </c>
      <c r="B1114" s="800" t="s">
        <v>27628</v>
      </c>
      <c r="C1114" s="800" t="s">
        <v>27005</v>
      </c>
      <c r="D1114" s="802">
        <v>33.18</v>
      </c>
      <c r="E1114" s="800" t="s">
        <v>43039</v>
      </c>
    </row>
    <row r="1115" spans="1:5" ht="13.5" x14ac:dyDescent="0.25">
      <c r="A1115" s="800">
        <v>95719</v>
      </c>
      <c r="B1115" s="800" t="s">
        <v>27629</v>
      </c>
      <c r="C1115" s="800" t="s">
        <v>27005</v>
      </c>
      <c r="D1115" s="802">
        <v>55.76</v>
      </c>
      <c r="E1115" s="800" t="s">
        <v>43039</v>
      </c>
    </row>
    <row r="1116" spans="1:5" ht="13.5" x14ac:dyDescent="0.25">
      <c r="A1116" s="800">
        <v>95869</v>
      </c>
      <c r="B1116" s="800" t="s">
        <v>27630</v>
      </c>
      <c r="C1116" s="800" t="s">
        <v>27005</v>
      </c>
      <c r="D1116" s="802">
        <v>1.07</v>
      </c>
      <c r="E1116" s="800" t="s">
        <v>43039</v>
      </c>
    </row>
    <row r="1117" spans="1:5" ht="13.5" x14ac:dyDescent="0.25">
      <c r="A1117" s="800">
        <v>95870</v>
      </c>
      <c r="B1117" s="800" t="s">
        <v>27631</v>
      </c>
      <c r="C1117" s="800" t="s">
        <v>27005</v>
      </c>
      <c r="D1117" s="802">
        <v>5.3</v>
      </c>
      <c r="E1117" s="800" t="s">
        <v>43039</v>
      </c>
    </row>
    <row r="1118" spans="1:5" ht="13.5" x14ac:dyDescent="0.25">
      <c r="A1118" s="800">
        <v>95871</v>
      </c>
      <c r="B1118" s="800" t="s">
        <v>27632</v>
      </c>
      <c r="C1118" s="800" t="s">
        <v>27005</v>
      </c>
      <c r="D1118" s="802">
        <v>169.32</v>
      </c>
      <c r="E1118" s="800" t="s">
        <v>43039</v>
      </c>
    </row>
    <row r="1119" spans="1:5" ht="13.5" x14ac:dyDescent="0.25">
      <c r="A1119" s="800">
        <v>95874</v>
      </c>
      <c r="B1119" s="800" t="s">
        <v>27634</v>
      </c>
      <c r="C1119" s="800" t="s">
        <v>27005</v>
      </c>
      <c r="D1119" s="802">
        <v>5.94</v>
      </c>
      <c r="E1119" s="800" t="s">
        <v>43039</v>
      </c>
    </row>
    <row r="1120" spans="1:5" ht="13.5" x14ac:dyDescent="0.25">
      <c r="A1120" s="800">
        <v>96008</v>
      </c>
      <c r="B1120" s="800" t="s">
        <v>27636</v>
      </c>
      <c r="C1120" s="800" t="s">
        <v>27005</v>
      </c>
      <c r="D1120" s="802">
        <v>11.69</v>
      </c>
      <c r="E1120" s="800" t="s">
        <v>43039</v>
      </c>
    </row>
    <row r="1121" spans="1:5" ht="13.5" x14ac:dyDescent="0.25">
      <c r="A1121" s="800">
        <v>96009</v>
      </c>
      <c r="B1121" s="800" t="s">
        <v>27637</v>
      </c>
      <c r="C1121" s="800" t="s">
        <v>27005</v>
      </c>
      <c r="D1121" s="802">
        <v>1.62</v>
      </c>
      <c r="E1121" s="800" t="s">
        <v>43039</v>
      </c>
    </row>
    <row r="1122" spans="1:5" ht="13.5" x14ac:dyDescent="0.25">
      <c r="A1122" s="800">
        <v>96011</v>
      </c>
      <c r="B1122" s="800" t="s">
        <v>27638</v>
      </c>
      <c r="C1122" s="800" t="s">
        <v>27005</v>
      </c>
      <c r="D1122" s="802">
        <v>12.79</v>
      </c>
      <c r="E1122" s="800" t="s">
        <v>43039</v>
      </c>
    </row>
    <row r="1123" spans="1:5" ht="13.5" x14ac:dyDescent="0.25">
      <c r="A1123" s="800">
        <v>96012</v>
      </c>
      <c r="B1123" s="800" t="s">
        <v>27639</v>
      </c>
      <c r="C1123" s="800" t="s">
        <v>27005</v>
      </c>
      <c r="D1123" s="802">
        <v>106.58</v>
      </c>
      <c r="E1123" s="800" t="s">
        <v>43039</v>
      </c>
    </row>
    <row r="1124" spans="1:5" ht="13.5" x14ac:dyDescent="0.25">
      <c r="A1124" s="800">
        <v>96015</v>
      </c>
      <c r="B1124" s="800" t="s">
        <v>27640</v>
      </c>
      <c r="C1124" s="800" t="s">
        <v>27005</v>
      </c>
      <c r="D1124" s="802">
        <v>11.59</v>
      </c>
      <c r="E1124" s="800" t="s">
        <v>43039</v>
      </c>
    </row>
    <row r="1125" spans="1:5" ht="13.5" x14ac:dyDescent="0.25">
      <c r="A1125" s="800">
        <v>96016</v>
      </c>
      <c r="B1125" s="800" t="s">
        <v>27641</v>
      </c>
      <c r="C1125" s="800" t="s">
        <v>27005</v>
      </c>
      <c r="D1125" s="802">
        <v>1.6</v>
      </c>
      <c r="E1125" s="800" t="s">
        <v>43039</v>
      </c>
    </row>
    <row r="1126" spans="1:5" ht="13.5" x14ac:dyDescent="0.25">
      <c r="A1126" s="800">
        <v>96018</v>
      </c>
      <c r="B1126" s="800" t="s">
        <v>27642</v>
      </c>
      <c r="C1126" s="800" t="s">
        <v>27005</v>
      </c>
      <c r="D1126" s="802">
        <v>12.67</v>
      </c>
      <c r="E1126" s="800" t="s">
        <v>43039</v>
      </c>
    </row>
    <row r="1127" spans="1:5" ht="13.5" x14ac:dyDescent="0.25">
      <c r="A1127" s="800">
        <v>96019</v>
      </c>
      <c r="B1127" s="800" t="s">
        <v>27643</v>
      </c>
      <c r="C1127" s="800" t="s">
        <v>27005</v>
      </c>
      <c r="D1127" s="802">
        <v>106.58</v>
      </c>
      <c r="E1127" s="800" t="s">
        <v>43039</v>
      </c>
    </row>
    <row r="1128" spans="1:5" ht="13.5" x14ac:dyDescent="0.25">
      <c r="A1128" s="800">
        <v>96023</v>
      </c>
      <c r="B1128" s="800" t="s">
        <v>27644</v>
      </c>
      <c r="C1128" s="800" t="s">
        <v>27005</v>
      </c>
      <c r="D1128" s="802">
        <v>8.9700000000000006</v>
      </c>
      <c r="E1128" s="800" t="s">
        <v>43039</v>
      </c>
    </row>
    <row r="1129" spans="1:5" ht="13.5" x14ac:dyDescent="0.25">
      <c r="A1129" s="800">
        <v>96024</v>
      </c>
      <c r="B1129" s="800" t="s">
        <v>27645</v>
      </c>
      <c r="C1129" s="800" t="s">
        <v>27005</v>
      </c>
      <c r="D1129" s="802">
        <v>1.23</v>
      </c>
      <c r="E1129" s="800" t="s">
        <v>43039</v>
      </c>
    </row>
    <row r="1130" spans="1:5" ht="13.5" x14ac:dyDescent="0.25">
      <c r="A1130" s="800">
        <v>96026</v>
      </c>
      <c r="B1130" s="800" t="s">
        <v>27646</v>
      </c>
      <c r="C1130" s="800" t="s">
        <v>27005</v>
      </c>
      <c r="D1130" s="802">
        <v>9.81</v>
      </c>
      <c r="E1130" s="800" t="s">
        <v>43039</v>
      </c>
    </row>
    <row r="1131" spans="1:5" ht="13.5" x14ac:dyDescent="0.25">
      <c r="A1131" s="800">
        <v>96027</v>
      </c>
      <c r="B1131" s="800" t="s">
        <v>27647</v>
      </c>
      <c r="C1131" s="800" t="s">
        <v>27005</v>
      </c>
      <c r="D1131" s="802">
        <v>74.27</v>
      </c>
      <c r="E1131" s="800" t="s">
        <v>43039</v>
      </c>
    </row>
    <row r="1132" spans="1:5" ht="13.5" x14ac:dyDescent="0.25">
      <c r="A1132" s="800">
        <v>96030</v>
      </c>
      <c r="B1132" s="800" t="s">
        <v>27648</v>
      </c>
      <c r="C1132" s="800" t="s">
        <v>27005</v>
      </c>
      <c r="D1132" s="802">
        <v>15.94</v>
      </c>
      <c r="E1132" s="800" t="s">
        <v>43039</v>
      </c>
    </row>
    <row r="1133" spans="1:5" ht="13.5" x14ac:dyDescent="0.25">
      <c r="A1133" s="800">
        <v>96031</v>
      </c>
      <c r="B1133" s="800" t="s">
        <v>27649</v>
      </c>
      <c r="C1133" s="800" t="s">
        <v>27005</v>
      </c>
      <c r="D1133" s="802">
        <v>2.94</v>
      </c>
      <c r="E1133" s="800" t="s">
        <v>43039</v>
      </c>
    </row>
    <row r="1134" spans="1:5" ht="13.5" x14ac:dyDescent="0.25">
      <c r="A1134" s="800">
        <v>96032</v>
      </c>
      <c r="B1134" s="800" t="s">
        <v>27650</v>
      </c>
      <c r="C1134" s="800" t="s">
        <v>27005</v>
      </c>
      <c r="D1134" s="802">
        <v>1.1399999999999999</v>
      </c>
      <c r="E1134" s="800" t="s">
        <v>43039</v>
      </c>
    </row>
    <row r="1135" spans="1:5" ht="13.5" x14ac:dyDescent="0.25">
      <c r="A1135" s="800">
        <v>96033</v>
      </c>
      <c r="B1135" s="800" t="s">
        <v>27651</v>
      </c>
      <c r="C1135" s="800" t="s">
        <v>27005</v>
      </c>
      <c r="D1135" s="802">
        <v>29.9</v>
      </c>
      <c r="E1135" s="800" t="s">
        <v>43039</v>
      </c>
    </row>
    <row r="1136" spans="1:5" ht="13.5" x14ac:dyDescent="0.25">
      <c r="A1136" s="800">
        <v>96034</v>
      </c>
      <c r="B1136" s="800" t="s">
        <v>27653</v>
      </c>
      <c r="C1136" s="800" t="s">
        <v>27005</v>
      </c>
      <c r="D1136" s="802">
        <v>87.92</v>
      </c>
      <c r="E1136" s="800" t="s">
        <v>43039</v>
      </c>
    </row>
    <row r="1137" spans="1:5" ht="13.5" x14ac:dyDescent="0.25">
      <c r="A1137" s="800">
        <v>96053</v>
      </c>
      <c r="B1137" s="800" t="s">
        <v>27654</v>
      </c>
      <c r="C1137" s="800" t="s">
        <v>27005</v>
      </c>
      <c r="D1137" s="802">
        <v>9.07</v>
      </c>
      <c r="E1137" s="800" t="s">
        <v>43039</v>
      </c>
    </row>
    <row r="1138" spans="1:5" ht="13.5" x14ac:dyDescent="0.25">
      <c r="A1138" s="800">
        <v>96054</v>
      </c>
      <c r="B1138" s="800" t="s">
        <v>27655</v>
      </c>
      <c r="C1138" s="800" t="s">
        <v>27005</v>
      </c>
      <c r="D1138" s="802">
        <v>14.42</v>
      </c>
      <c r="E1138" s="800" t="s">
        <v>43039</v>
      </c>
    </row>
    <row r="1139" spans="1:5" ht="13.5" x14ac:dyDescent="0.25">
      <c r="A1139" s="800">
        <v>96055</v>
      </c>
      <c r="B1139" s="800" t="s">
        <v>27657</v>
      </c>
      <c r="C1139" s="800" t="s">
        <v>27005</v>
      </c>
      <c r="D1139" s="802">
        <v>1.25</v>
      </c>
      <c r="E1139" s="800" t="s">
        <v>43039</v>
      </c>
    </row>
    <row r="1140" spans="1:5" ht="13.5" x14ac:dyDescent="0.25">
      <c r="A1140" s="800">
        <v>96056</v>
      </c>
      <c r="B1140" s="800" t="s">
        <v>27658</v>
      </c>
      <c r="C1140" s="800" t="s">
        <v>27005</v>
      </c>
      <c r="D1140" s="802">
        <v>9.93</v>
      </c>
      <c r="E1140" s="800" t="s">
        <v>43039</v>
      </c>
    </row>
    <row r="1141" spans="1:5" ht="13.5" x14ac:dyDescent="0.25">
      <c r="A1141" s="800">
        <v>96057</v>
      </c>
      <c r="B1141" s="800" t="s">
        <v>27659</v>
      </c>
      <c r="C1141" s="800" t="s">
        <v>27005</v>
      </c>
      <c r="D1141" s="802">
        <v>74.27</v>
      </c>
      <c r="E1141" s="800" t="s">
        <v>43039</v>
      </c>
    </row>
    <row r="1142" spans="1:5" ht="13.5" x14ac:dyDescent="0.25">
      <c r="A1142" s="800">
        <v>96060</v>
      </c>
      <c r="B1142" s="800" t="s">
        <v>27660</v>
      </c>
      <c r="C1142" s="800" t="s">
        <v>27005</v>
      </c>
      <c r="D1142" s="802">
        <v>1.45</v>
      </c>
      <c r="E1142" s="800" t="s">
        <v>43039</v>
      </c>
    </row>
    <row r="1143" spans="1:5" ht="13.5" x14ac:dyDescent="0.25">
      <c r="A1143" s="800">
        <v>96061</v>
      </c>
      <c r="B1143" s="800" t="s">
        <v>27661</v>
      </c>
      <c r="C1143" s="800" t="s">
        <v>27005</v>
      </c>
      <c r="D1143" s="802">
        <v>18.02</v>
      </c>
      <c r="E1143" s="800" t="s">
        <v>43039</v>
      </c>
    </row>
    <row r="1144" spans="1:5" ht="13.5" x14ac:dyDescent="0.25">
      <c r="A1144" s="800">
        <v>96062</v>
      </c>
      <c r="B1144" s="800" t="s">
        <v>27662</v>
      </c>
      <c r="C1144" s="800" t="s">
        <v>27005</v>
      </c>
      <c r="D1144" s="802">
        <v>32.49</v>
      </c>
      <c r="E1144" s="800" t="s">
        <v>43039</v>
      </c>
    </row>
    <row r="1145" spans="1:5" ht="13.5" x14ac:dyDescent="0.25">
      <c r="A1145" s="800">
        <v>96241</v>
      </c>
      <c r="B1145" s="800" t="s">
        <v>27663</v>
      </c>
      <c r="C1145" s="800" t="s">
        <v>27005</v>
      </c>
      <c r="D1145" s="802">
        <v>12.31</v>
      </c>
      <c r="E1145" s="800" t="s">
        <v>43039</v>
      </c>
    </row>
    <row r="1146" spans="1:5" ht="13.5" x14ac:dyDescent="0.25">
      <c r="A1146" s="800">
        <v>96242</v>
      </c>
      <c r="B1146" s="800" t="s">
        <v>27665</v>
      </c>
      <c r="C1146" s="800" t="s">
        <v>27005</v>
      </c>
      <c r="D1146" s="802">
        <v>1.67</v>
      </c>
      <c r="E1146" s="800" t="s">
        <v>43039</v>
      </c>
    </row>
    <row r="1147" spans="1:5" ht="13.5" x14ac:dyDescent="0.25">
      <c r="A1147" s="800">
        <v>96243</v>
      </c>
      <c r="B1147" s="800" t="s">
        <v>27666</v>
      </c>
      <c r="C1147" s="800" t="s">
        <v>27005</v>
      </c>
      <c r="D1147" s="802">
        <v>15.39</v>
      </c>
      <c r="E1147" s="800" t="s">
        <v>43039</v>
      </c>
    </row>
    <row r="1148" spans="1:5" ht="13.5" x14ac:dyDescent="0.25">
      <c r="A1148" s="800">
        <v>96244</v>
      </c>
      <c r="B1148" s="800" t="s">
        <v>27667</v>
      </c>
      <c r="C1148" s="800" t="s">
        <v>27005</v>
      </c>
      <c r="D1148" s="802">
        <v>10.79</v>
      </c>
      <c r="E1148" s="800" t="s">
        <v>43039</v>
      </c>
    </row>
    <row r="1149" spans="1:5" ht="13.5" x14ac:dyDescent="0.25">
      <c r="A1149" s="800">
        <v>96298</v>
      </c>
      <c r="B1149" s="800" t="s">
        <v>27669</v>
      </c>
      <c r="C1149" s="800" t="s">
        <v>27005</v>
      </c>
      <c r="D1149" s="802">
        <v>35.82</v>
      </c>
      <c r="E1149" s="800" t="s">
        <v>43039</v>
      </c>
    </row>
    <row r="1150" spans="1:5" ht="13.5" x14ac:dyDescent="0.25">
      <c r="A1150" s="800">
        <v>96299</v>
      </c>
      <c r="B1150" s="800" t="s">
        <v>27670</v>
      </c>
      <c r="C1150" s="800" t="s">
        <v>27005</v>
      </c>
      <c r="D1150" s="802">
        <v>4.97</v>
      </c>
      <c r="E1150" s="800" t="s">
        <v>43039</v>
      </c>
    </row>
    <row r="1151" spans="1:5" ht="13.5" x14ac:dyDescent="0.25">
      <c r="A1151" s="800">
        <v>96300</v>
      </c>
      <c r="B1151" s="800" t="s">
        <v>27671</v>
      </c>
      <c r="C1151" s="800" t="s">
        <v>27005</v>
      </c>
      <c r="D1151" s="802">
        <v>44.82</v>
      </c>
      <c r="E1151" s="800" t="s">
        <v>43039</v>
      </c>
    </row>
    <row r="1152" spans="1:5" ht="13.5" x14ac:dyDescent="0.25">
      <c r="A1152" s="800">
        <v>96301</v>
      </c>
      <c r="B1152" s="800" t="s">
        <v>27672</v>
      </c>
      <c r="C1152" s="800" t="s">
        <v>27005</v>
      </c>
      <c r="D1152" s="802">
        <v>30.45</v>
      </c>
      <c r="E1152" s="800" t="s">
        <v>43039</v>
      </c>
    </row>
    <row r="1153" spans="1:5" ht="13.5" x14ac:dyDescent="0.25">
      <c r="A1153" s="800">
        <v>96304</v>
      </c>
      <c r="B1153" s="800" t="s">
        <v>27673</v>
      </c>
      <c r="C1153" s="800" t="s">
        <v>27005</v>
      </c>
      <c r="D1153" s="802">
        <v>0.11</v>
      </c>
      <c r="E1153" s="800" t="s">
        <v>43039</v>
      </c>
    </row>
    <row r="1154" spans="1:5" ht="13.5" x14ac:dyDescent="0.25">
      <c r="A1154" s="800">
        <v>96305</v>
      </c>
      <c r="B1154" s="800" t="s">
        <v>27674</v>
      </c>
      <c r="C1154" s="800" t="s">
        <v>27005</v>
      </c>
      <c r="D1154" s="802">
        <v>0.01</v>
      </c>
      <c r="E1154" s="800" t="s">
        <v>43039</v>
      </c>
    </row>
    <row r="1155" spans="1:5" ht="13.5" x14ac:dyDescent="0.25">
      <c r="A1155" s="800">
        <v>96306</v>
      </c>
      <c r="B1155" s="800" t="s">
        <v>27675</v>
      </c>
      <c r="C1155" s="800" t="s">
        <v>27005</v>
      </c>
      <c r="D1155" s="802">
        <v>0.14000000000000001</v>
      </c>
      <c r="E1155" s="800" t="s">
        <v>43039</v>
      </c>
    </row>
    <row r="1156" spans="1:5" ht="13.5" x14ac:dyDescent="0.25">
      <c r="A1156" s="800">
        <v>96307</v>
      </c>
      <c r="B1156" s="800" t="s">
        <v>27676</v>
      </c>
      <c r="C1156" s="800" t="s">
        <v>27005</v>
      </c>
      <c r="D1156" s="802">
        <v>0.91</v>
      </c>
      <c r="E1156" s="800" t="s">
        <v>43039</v>
      </c>
    </row>
    <row r="1157" spans="1:5" ht="13.5" x14ac:dyDescent="0.25">
      <c r="A1157" s="800">
        <v>96457</v>
      </c>
      <c r="B1157" s="800" t="s">
        <v>27677</v>
      </c>
      <c r="C1157" s="800" t="s">
        <v>27005</v>
      </c>
      <c r="D1157" s="802">
        <v>39.58</v>
      </c>
      <c r="E1157" s="800" t="s">
        <v>43039</v>
      </c>
    </row>
    <row r="1158" spans="1:5" ht="13.5" x14ac:dyDescent="0.25">
      <c r="A1158" s="800">
        <v>96458</v>
      </c>
      <c r="B1158" s="800" t="s">
        <v>27678</v>
      </c>
      <c r="C1158" s="800" t="s">
        <v>27005</v>
      </c>
      <c r="D1158" s="802">
        <v>31.93</v>
      </c>
      <c r="E1158" s="800" t="s">
        <v>43039</v>
      </c>
    </row>
    <row r="1159" spans="1:5" ht="13.5" x14ac:dyDescent="0.25">
      <c r="A1159" s="800">
        <v>96459</v>
      </c>
      <c r="B1159" s="800" t="s">
        <v>27679</v>
      </c>
      <c r="C1159" s="800" t="s">
        <v>27005</v>
      </c>
      <c r="D1159" s="802">
        <v>3.54</v>
      </c>
      <c r="E1159" s="800" t="s">
        <v>43039</v>
      </c>
    </row>
    <row r="1160" spans="1:5" ht="13.5" x14ac:dyDescent="0.25">
      <c r="A1160" s="800">
        <v>96460</v>
      </c>
      <c r="B1160" s="800" t="s">
        <v>27680</v>
      </c>
      <c r="C1160" s="800" t="s">
        <v>27005</v>
      </c>
      <c r="D1160" s="802">
        <v>25.51</v>
      </c>
      <c r="E1160" s="800" t="s">
        <v>43039</v>
      </c>
    </row>
    <row r="1161" spans="1:5" ht="13.5" x14ac:dyDescent="0.25">
      <c r="A1161" s="800">
        <v>98760</v>
      </c>
      <c r="B1161" s="800" t="s">
        <v>27681</v>
      </c>
      <c r="C1161" s="800" t="s">
        <v>27005</v>
      </c>
      <c r="D1161" s="802">
        <v>0.06</v>
      </c>
      <c r="E1161" s="800" t="s">
        <v>43039</v>
      </c>
    </row>
    <row r="1162" spans="1:5" ht="13.5" x14ac:dyDescent="0.25">
      <c r="A1162" s="800">
        <v>98761</v>
      </c>
      <c r="B1162" s="800" t="s">
        <v>27682</v>
      </c>
      <c r="C1162" s="800" t="s">
        <v>27005</v>
      </c>
      <c r="D1162" s="802">
        <v>0.01</v>
      </c>
      <c r="E1162" s="800" t="s">
        <v>43039</v>
      </c>
    </row>
    <row r="1163" spans="1:5" ht="13.5" x14ac:dyDescent="0.25">
      <c r="A1163" s="800">
        <v>98762</v>
      </c>
      <c r="B1163" s="800" t="s">
        <v>27683</v>
      </c>
      <c r="C1163" s="800" t="s">
        <v>27005</v>
      </c>
      <c r="D1163" s="802">
        <v>0.08</v>
      </c>
      <c r="E1163" s="800" t="s">
        <v>43039</v>
      </c>
    </row>
    <row r="1164" spans="1:5" ht="13.5" x14ac:dyDescent="0.25">
      <c r="A1164" s="800">
        <v>98763</v>
      </c>
      <c r="B1164" s="800" t="s">
        <v>27684</v>
      </c>
      <c r="C1164" s="800" t="s">
        <v>27005</v>
      </c>
      <c r="D1164" s="802">
        <v>3.3</v>
      </c>
      <c r="E1164" s="800" t="s">
        <v>43039</v>
      </c>
    </row>
    <row r="1165" spans="1:5" ht="13.5" x14ac:dyDescent="0.25">
      <c r="A1165" s="800">
        <v>99829</v>
      </c>
      <c r="B1165" s="800" t="s">
        <v>27686</v>
      </c>
      <c r="C1165" s="800" t="s">
        <v>27005</v>
      </c>
      <c r="D1165" s="802">
        <v>0.12</v>
      </c>
      <c r="E1165" s="800" t="s">
        <v>43039</v>
      </c>
    </row>
    <row r="1166" spans="1:5" ht="13.5" x14ac:dyDescent="0.25">
      <c r="A1166" s="800">
        <v>99830</v>
      </c>
      <c r="B1166" s="800" t="s">
        <v>27688</v>
      </c>
      <c r="C1166" s="800" t="s">
        <v>27005</v>
      </c>
      <c r="D1166" s="802">
        <v>0.01</v>
      </c>
      <c r="E1166" s="800" t="s">
        <v>43039</v>
      </c>
    </row>
    <row r="1167" spans="1:5" ht="13.5" x14ac:dyDescent="0.25">
      <c r="A1167" s="800">
        <v>99831</v>
      </c>
      <c r="B1167" s="800" t="s">
        <v>27690</v>
      </c>
      <c r="C1167" s="800" t="s">
        <v>27005</v>
      </c>
      <c r="D1167" s="802">
        <v>0.17</v>
      </c>
      <c r="E1167" s="800" t="s">
        <v>43039</v>
      </c>
    </row>
    <row r="1168" spans="1:5" ht="13.5" x14ac:dyDescent="0.25">
      <c r="A1168" s="800">
        <v>99832</v>
      </c>
      <c r="B1168" s="800" t="s">
        <v>27692</v>
      </c>
      <c r="C1168" s="800" t="s">
        <v>27005</v>
      </c>
      <c r="D1168" s="802">
        <v>0.85</v>
      </c>
      <c r="E1168" s="800" t="s">
        <v>43039</v>
      </c>
    </row>
    <row r="1169" spans="1:5" ht="13.5" x14ac:dyDescent="0.25">
      <c r="A1169" s="800">
        <v>100637</v>
      </c>
      <c r="B1169" s="800" t="s">
        <v>43044</v>
      </c>
      <c r="C1169" s="800" t="s">
        <v>27005</v>
      </c>
      <c r="D1169" s="802">
        <v>77.38</v>
      </c>
      <c r="E1169" s="800" t="s">
        <v>43039</v>
      </c>
    </row>
    <row r="1170" spans="1:5" ht="13.5" x14ac:dyDescent="0.25">
      <c r="A1170" s="800">
        <v>100638</v>
      </c>
      <c r="B1170" s="800" t="s">
        <v>43045</v>
      </c>
      <c r="C1170" s="800" t="s">
        <v>27005</v>
      </c>
      <c r="D1170" s="802">
        <v>13.92</v>
      </c>
      <c r="E1170" s="800" t="s">
        <v>43039</v>
      </c>
    </row>
    <row r="1171" spans="1:5" ht="13.5" x14ac:dyDescent="0.25">
      <c r="A1171" s="800">
        <v>100639</v>
      </c>
      <c r="B1171" s="800" t="s">
        <v>43046</v>
      </c>
      <c r="C1171" s="800" t="s">
        <v>27005</v>
      </c>
      <c r="D1171" s="802">
        <v>124.39</v>
      </c>
      <c r="E1171" s="800" t="s">
        <v>43039</v>
      </c>
    </row>
    <row r="1172" spans="1:5" ht="13.5" x14ac:dyDescent="0.25">
      <c r="A1172" s="800">
        <v>100640</v>
      </c>
      <c r="B1172" s="800" t="s">
        <v>43047</v>
      </c>
      <c r="C1172" s="800" t="s">
        <v>27005</v>
      </c>
      <c r="D1172" s="802">
        <v>171.36</v>
      </c>
      <c r="E1172" s="800" t="s">
        <v>43039</v>
      </c>
    </row>
    <row r="1173" spans="1:5" ht="13.5" x14ac:dyDescent="0.25">
      <c r="A1173" s="800">
        <v>100643</v>
      </c>
      <c r="B1173" s="800" t="s">
        <v>43048</v>
      </c>
      <c r="C1173" s="800" t="s">
        <v>27005</v>
      </c>
      <c r="D1173" s="802">
        <v>203.75</v>
      </c>
      <c r="E1173" s="800" t="s">
        <v>43039</v>
      </c>
    </row>
    <row r="1174" spans="1:5" ht="13.5" x14ac:dyDescent="0.25">
      <c r="A1174" s="800">
        <v>100644</v>
      </c>
      <c r="B1174" s="800" t="s">
        <v>43049</v>
      </c>
      <c r="C1174" s="800" t="s">
        <v>27005</v>
      </c>
      <c r="D1174" s="802">
        <v>36.67</v>
      </c>
      <c r="E1174" s="800" t="s">
        <v>43039</v>
      </c>
    </row>
    <row r="1175" spans="1:5" ht="13.5" x14ac:dyDescent="0.25">
      <c r="A1175" s="800">
        <v>100645</v>
      </c>
      <c r="B1175" s="800" t="s">
        <v>43050</v>
      </c>
      <c r="C1175" s="800" t="s">
        <v>27005</v>
      </c>
      <c r="D1175" s="802">
        <v>327.52999999999997</v>
      </c>
      <c r="E1175" s="800" t="s">
        <v>43039</v>
      </c>
    </row>
    <row r="1176" spans="1:5" ht="13.5" x14ac:dyDescent="0.25">
      <c r="A1176" s="800">
        <v>100646</v>
      </c>
      <c r="B1176" s="800" t="s">
        <v>43051</v>
      </c>
      <c r="C1176" s="800" t="s">
        <v>27005</v>
      </c>
      <c r="D1176" s="802">
        <v>244.8</v>
      </c>
      <c r="E1176" s="800" t="s">
        <v>43039</v>
      </c>
    </row>
    <row r="1177" spans="1:5" ht="13.5" x14ac:dyDescent="0.25">
      <c r="A1177" s="800">
        <v>55960</v>
      </c>
      <c r="B1177" s="800" t="s">
        <v>27693</v>
      </c>
      <c r="C1177" s="800" t="s">
        <v>26496</v>
      </c>
      <c r="D1177" s="802">
        <v>4.74</v>
      </c>
      <c r="E1177" s="800" t="s">
        <v>43039</v>
      </c>
    </row>
    <row r="1178" spans="1:5" ht="13.5" x14ac:dyDescent="0.25">
      <c r="A1178" s="800">
        <v>92259</v>
      </c>
      <c r="B1178" s="800" t="s">
        <v>27694</v>
      </c>
      <c r="C1178" s="800" t="s">
        <v>26237</v>
      </c>
      <c r="D1178" s="802">
        <v>325.64999999999998</v>
      </c>
      <c r="E1178" s="800" t="s">
        <v>43039</v>
      </c>
    </row>
    <row r="1179" spans="1:5" ht="13.5" x14ac:dyDescent="0.25">
      <c r="A1179" s="800">
        <v>92260</v>
      </c>
      <c r="B1179" s="800" t="s">
        <v>27696</v>
      </c>
      <c r="C1179" s="800" t="s">
        <v>26237</v>
      </c>
      <c r="D1179" s="802">
        <v>378.54</v>
      </c>
      <c r="E1179" s="800" t="s">
        <v>43039</v>
      </c>
    </row>
    <row r="1180" spans="1:5" ht="13.5" x14ac:dyDescent="0.25">
      <c r="A1180" s="800">
        <v>92261</v>
      </c>
      <c r="B1180" s="800" t="s">
        <v>27698</v>
      </c>
      <c r="C1180" s="800" t="s">
        <v>26237</v>
      </c>
      <c r="D1180" s="802">
        <v>429.82</v>
      </c>
      <c r="E1180" s="800" t="s">
        <v>43039</v>
      </c>
    </row>
    <row r="1181" spans="1:5" ht="13.5" x14ac:dyDescent="0.25">
      <c r="A1181" s="800">
        <v>92262</v>
      </c>
      <c r="B1181" s="800" t="s">
        <v>27700</v>
      </c>
      <c r="C1181" s="800" t="s">
        <v>26237</v>
      </c>
      <c r="D1181" s="802">
        <v>512.38</v>
      </c>
      <c r="E1181" s="800" t="s">
        <v>43039</v>
      </c>
    </row>
    <row r="1182" spans="1:5" ht="13.5" x14ac:dyDescent="0.25">
      <c r="A1182" s="800">
        <v>92539</v>
      </c>
      <c r="B1182" s="800" t="s">
        <v>27702</v>
      </c>
      <c r="C1182" s="800" t="s">
        <v>26496</v>
      </c>
      <c r="D1182" s="802">
        <v>54.54</v>
      </c>
      <c r="E1182" s="800" t="s">
        <v>43039</v>
      </c>
    </row>
    <row r="1183" spans="1:5" ht="13.5" x14ac:dyDescent="0.25">
      <c r="A1183" s="800">
        <v>92540</v>
      </c>
      <c r="B1183" s="800" t="s">
        <v>27704</v>
      </c>
      <c r="C1183" s="800" t="s">
        <v>26496</v>
      </c>
      <c r="D1183" s="802">
        <v>62.35</v>
      </c>
      <c r="E1183" s="800" t="s">
        <v>43039</v>
      </c>
    </row>
    <row r="1184" spans="1:5" ht="13.5" x14ac:dyDescent="0.25">
      <c r="A1184" s="800">
        <v>92541</v>
      </c>
      <c r="B1184" s="800" t="s">
        <v>27706</v>
      </c>
      <c r="C1184" s="800" t="s">
        <v>26496</v>
      </c>
      <c r="D1184" s="802">
        <v>58.33</v>
      </c>
      <c r="E1184" s="800" t="s">
        <v>43039</v>
      </c>
    </row>
    <row r="1185" spans="1:5" ht="13.5" x14ac:dyDescent="0.25">
      <c r="A1185" s="800">
        <v>92542</v>
      </c>
      <c r="B1185" s="800" t="s">
        <v>27707</v>
      </c>
      <c r="C1185" s="800" t="s">
        <v>26496</v>
      </c>
      <c r="D1185" s="802">
        <v>71.3</v>
      </c>
      <c r="E1185" s="800" t="s">
        <v>43039</v>
      </c>
    </row>
    <row r="1186" spans="1:5" ht="13.5" x14ac:dyDescent="0.25">
      <c r="A1186" s="800">
        <v>92543</v>
      </c>
      <c r="B1186" s="800" t="s">
        <v>27709</v>
      </c>
      <c r="C1186" s="800" t="s">
        <v>26496</v>
      </c>
      <c r="D1186" s="802">
        <v>15.17</v>
      </c>
      <c r="E1186" s="800" t="s">
        <v>43039</v>
      </c>
    </row>
    <row r="1187" spans="1:5" ht="13.5" x14ac:dyDescent="0.25">
      <c r="A1187" s="800">
        <v>92544</v>
      </c>
      <c r="B1187" s="800" t="s">
        <v>27710</v>
      </c>
      <c r="C1187" s="800" t="s">
        <v>26496</v>
      </c>
      <c r="D1187" s="802">
        <v>12.85</v>
      </c>
      <c r="E1187" s="800" t="s">
        <v>43039</v>
      </c>
    </row>
    <row r="1188" spans="1:5" ht="13.5" x14ac:dyDescent="0.25">
      <c r="A1188" s="800">
        <v>92545</v>
      </c>
      <c r="B1188" s="800" t="s">
        <v>27711</v>
      </c>
      <c r="C1188" s="800" t="s">
        <v>26237</v>
      </c>
      <c r="D1188" s="802">
        <v>709.85</v>
      </c>
      <c r="E1188" s="800" t="s">
        <v>43039</v>
      </c>
    </row>
    <row r="1189" spans="1:5" ht="13.5" x14ac:dyDescent="0.25">
      <c r="A1189" s="800">
        <v>92546</v>
      </c>
      <c r="B1189" s="800" t="s">
        <v>27713</v>
      </c>
      <c r="C1189" s="800" t="s">
        <v>26237</v>
      </c>
      <c r="D1189" s="802">
        <v>873.95</v>
      </c>
      <c r="E1189" s="800" t="s">
        <v>43039</v>
      </c>
    </row>
    <row r="1190" spans="1:5" ht="13.5" x14ac:dyDescent="0.25">
      <c r="A1190" s="800">
        <v>92547</v>
      </c>
      <c r="B1190" s="800" t="s">
        <v>27715</v>
      </c>
      <c r="C1190" s="800" t="s">
        <v>26237</v>
      </c>
      <c r="D1190" s="802">
        <v>916.78</v>
      </c>
      <c r="E1190" s="800" t="s">
        <v>43039</v>
      </c>
    </row>
    <row r="1191" spans="1:5" ht="13.5" x14ac:dyDescent="0.25">
      <c r="A1191" s="800">
        <v>92548</v>
      </c>
      <c r="B1191" s="800" t="s">
        <v>27717</v>
      </c>
      <c r="C1191" s="800" t="s">
        <v>26237</v>
      </c>
      <c r="D1191" s="803">
        <v>1020.97</v>
      </c>
      <c r="E1191" s="800" t="s">
        <v>43039</v>
      </c>
    </row>
    <row r="1192" spans="1:5" ht="13.5" x14ac:dyDescent="0.25">
      <c r="A1192" s="800">
        <v>92549</v>
      </c>
      <c r="B1192" s="800" t="s">
        <v>27719</v>
      </c>
      <c r="C1192" s="800" t="s">
        <v>26237</v>
      </c>
      <c r="D1192" s="803">
        <v>1297.78</v>
      </c>
      <c r="E1192" s="800" t="s">
        <v>43039</v>
      </c>
    </row>
    <row r="1193" spans="1:5" ht="13.5" x14ac:dyDescent="0.25">
      <c r="A1193" s="800">
        <v>92550</v>
      </c>
      <c r="B1193" s="800" t="s">
        <v>27721</v>
      </c>
      <c r="C1193" s="800" t="s">
        <v>26237</v>
      </c>
      <c r="D1193" s="803">
        <v>1568.2</v>
      </c>
      <c r="E1193" s="800" t="s">
        <v>43039</v>
      </c>
    </row>
    <row r="1194" spans="1:5" ht="13.5" x14ac:dyDescent="0.25">
      <c r="A1194" s="800">
        <v>92551</v>
      </c>
      <c r="B1194" s="800" t="s">
        <v>27723</v>
      </c>
      <c r="C1194" s="800" t="s">
        <v>26237</v>
      </c>
      <c r="D1194" s="803">
        <v>1624.93</v>
      </c>
      <c r="E1194" s="800" t="s">
        <v>43039</v>
      </c>
    </row>
    <row r="1195" spans="1:5" ht="13.5" x14ac:dyDescent="0.25">
      <c r="A1195" s="800">
        <v>92552</v>
      </c>
      <c r="B1195" s="800" t="s">
        <v>27725</v>
      </c>
      <c r="C1195" s="800" t="s">
        <v>26237</v>
      </c>
      <c r="D1195" s="803">
        <v>1772.72</v>
      </c>
      <c r="E1195" s="800" t="s">
        <v>43039</v>
      </c>
    </row>
    <row r="1196" spans="1:5" ht="13.5" x14ac:dyDescent="0.25">
      <c r="A1196" s="800">
        <v>92553</v>
      </c>
      <c r="B1196" s="800" t="s">
        <v>27727</v>
      </c>
      <c r="C1196" s="800" t="s">
        <v>26237</v>
      </c>
      <c r="D1196" s="803">
        <v>2059.56</v>
      </c>
      <c r="E1196" s="800" t="s">
        <v>43039</v>
      </c>
    </row>
    <row r="1197" spans="1:5" ht="13.5" x14ac:dyDescent="0.25">
      <c r="A1197" s="800">
        <v>92554</v>
      </c>
      <c r="B1197" s="800" t="s">
        <v>27729</v>
      </c>
      <c r="C1197" s="800" t="s">
        <v>26237</v>
      </c>
      <c r="D1197" s="803">
        <v>2124.06</v>
      </c>
      <c r="E1197" s="800" t="s">
        <v>43039</v>
      </c>
    </row>
    <row r="1198" spans="1:5" ht="13.5" x14ac:dyDescent="0.25">
      <c r="A1198" s="800">
        <v>92555</v>
      </c>
      <c r="B1198" s="800" t="s">
        <v>27731</v>
      </c>
      <c r="C1198" s="800" t="s">
        <v>26237</v>
      </c>
      <c r="D1198" s="802">
        <v>701.36</v>
      </c>
      <c r="E1198" s="800" t="s">
        <v>43039</v>
      </c>
    </row>
    <row r="1199" spans="1:5" ht="13.5" x14ac:dyDescent="0.25">
      <c r="A1199" s="800">
        <v>92556</v>
      </c>
      <c r="B1199" s="800" t="s">
        <v>27733</v>
      </c>
      <c r="C1199" s="800" t="s">
        <v>26237</v>
      </c>
      <c r="D1199" s="802">
        <v>859.93</v>
      </c>
      <c r="E1199" s="800" t="s">
        <v>43039</v>
      </c>
    </row>
    <row r="1200" spans="1:5" ht="13.5" x14ac:dyDescent="0.25">
      <c r="A1200" s="800">
        <v>92557</v>
      </c>
      <c r="B1200" s="800" t="s">
        <v>27735</v>
      </c>
      <c r="C1200" s="800" t="s">
        <v>26237</v>
      </c>
      <c r="D1200" s="802">
        <v>902.75</v>
      </c>
      <c r="E1200" s="800" t="s">
        <v>43039</v>
      </c>
    </row>
    <row r="1201" spans="1:5" ht="13.5" x14ac:dyDescent="0.25">
      <c r="A1201" s="800">
        <v>92558</v>
      </c>
      <c r="B1201" s="800" t="s">
        <v>27737</v>
      </c>
      <c r="C1201" s="800" t="s">
        <v>26237</v>
      </c>
      <c r="D1201" s="803">
        <v>1012.48</v>
      </c>
      <c r="E1201" s="800" t="s">
        <v>43039</v>
      </c>
    </row>
    <row r="1202" spans="1:5" ht="13.5" x14ac:dyDescent="0.25">
      <c r="A1202" s="800">
        <v>92559</v>
      </c>
      <c r="B1202" s="800" t="s">
        <v>27739</v>
      </c>
      <c r="C1202" s="800" t="s">
        <v>26237</v>
      </c>
      <c r="D1202" s="803">
        <v>1282.8399999999999</v>
      </c>
      <c r="E1202" s="800" t="s">
        <v>43039</v>
      </c>
    </row>
    <row r="1203" spans="1:5" ht="13.5" x14ac:dyDescent="0.25">
      <c r="A1203" s="800">
        <v>92560</v>
      </c>
      <c r="B1203" s="800" t="s">
        <v>27741</v>
      </c>
      <c r="C1203" s="800" t="s">
        <v>26237</v>
      </c>
      <c r="D1203" s="803">
        <v>1545.41</v>
      </c>
      <c r="E1203" s="800" t="s">
        <v>43039</v>
      </c>
    </row>
    <row r="1204" spans="1:5" ht="13.5" x14ac:dyDescent="0.25">
      <c r="A1204" s="800">
        <v>92561</v>
      </c>
      <c r="B1204" s="800" t="s">
        <v>27743</v>
      </c>
      <c r="C1204" s="800" t="s">
        <v>26237</v>
      </c>
      <c r="D1204" s="803">
        <v>1603.16</v>
      </c>
      <c r="E1204" s="800" t="s">
        <v>43039</v>
      </c>
    </row>
    <row r="1205" spans="1:5" ht="13.5" x14ac:dyDescent="0.25">
      <c r="A1205" s="800">
        <v>92562</v>
      </c>
      <c r="B1205" s="800" t="s">
        <v>27745</v>
      </c>
      <c r="C1205" s="800" t="s">
        <v>26237</v>
      </c>
      <c r="D1205" s="803">
        <v>1736.93</v>
      </c>
      <c r="E1205" s="800" t="s">
        <v>43039</v>
      </c>
    </row>
    <row r="1206" spans="1:5" ht="13.5" x14ac:dyDescent="0.25">
      <c r="A1206" s="800">
        <v>92563</v>
      </c>
      <c r="B1206" s="800" t="s">
        <v>27747</v>
      </c>
      <c r="C1206" s="800" t="s">
        <v>26237</v>
      </c>
      <c r="D1206" s="803">
        <v>2016.03</v>
      </c>
      <c r="E1206" s="800" t="s">
        <v>43039</v>
      </c>
    </row>
    <row r="1207" spans="1:5" ht="13.5" x14ac:dyDescent="0.25">
      <c r="A1207" s="800">
        <v>92564</v>
      </c>
      <c r="B1207" s="800" t="s">
        <v>27749</v>
      </c>
      <c r="C1207" s="800" t="s">
        <v>26237</v>
      </c>
      <c r="D1207" s="803">
        <v>2071.13</v>
      </c>
      <c r="E1207" s="800" t="s">
        <v>43039</v>
      </c>
    </row>
    <row r="1208" spans="1:5" ht="13.5" x14ac:dyDescent="0.25">
      <c r="A1208" s="800">
        <v>92565</v>
      </c>
      <c r="B1208" s="800" t="s">
        <v>27751</v>
      </c>
      <c r="C1208" s="800" t="s">
        <v>26496</v>
      </c>
      <c r="D1208" s="802">
        <v>27</v>
      </c>
      <c r="E1208" s="800" t="s">
        <v>43039</v>
      </c>
    </row>
    <row r="1209" spans="1:5" ht="13.5" x14ac:dyDescent="0.25">
      <c r="A1209" s="800">
        <v>92566</v>
      </c>
      <c r="B1209" s="800" t="s">
        <v>27753</v>
      </c>
      <c r="C1209" s="800" t="s">
        <v>26496</v>
      </c>
      <c r="D1209" s="802">
        <v>16.05</v>
      </c>
      <c r="E1209" s="800" t="s">
        <v>43039</v>
      </c>
    </row>
    <row r="1210" spans="1:5" ht="13.5" x14ac:dyDescent="0.25">
      <c r="A1210" s="800">
        <v>92567</v>
      </c>
      <c r="B1210" s="800" t="s">
        <v>27754</v>
      </c>
      <c r="C1210" s="800" t="s">
        <v>26496</v>
      </c>
      <c r="D1210" s="802">
        <v>23.9</v>
      </c>
      <c r="E1210" s="800" t="s">
        <v>43039</v>
      </c>
    </row>
    <row r="1211" spans="1:5" ht="13.5" x14ac:dyDescent="0.25">
      <c r="A1211" s="800">
        <v>100379</v>
      </c>
      <c r="B1211" s="800" t="s">
        <v>27757</v>
      </c>
      <c r="C1211" s="800" t="s">
        <v>26496</v>
      </c>
      <c r="D1211" s="802">
        <v>27</v>
      </c>
      <c r="E1211" s="800" t="s">
        <v>43039</v>
      </c>
    </row>
    <row r="1212" spans="1:5" ht="13.5" x14ac:dyDescent="0.25">
      <c r="A1212" s="800">
        <v>100380</v>
      </c>
      <c r="B1212" s="800" t="s">
        <v>27759</v>
      </c>
      <c r="C1212" s="800" t="s">
        <v>26496</v>
      </c>
      <c r="D1212" s="802">
        <v>36.5</v>
      </c>
      <c r="E1212" s="800" t="s">
        <v>43039</v>
      </c>
    </row>
    <row r="1213" spans="1:5" ht="13.5" x14ac:dyDescent="0.25">
      <c r="A1213" s="800">
        <v>100381</v>
      </c>
      <c r="B1213" s="800" t="s">
        <v>27762</v>
      </c>
      <c r="C1213" s="800" t="s">
        <v>26496</v>
      </c>
      <c r="D1213" s="802">
        <v>41.39</v>
      </c>
      <c r="E1213" s="800" t="s">
        <v>43039</v>
      </c>
    </row>
    <row r="1214" spans="1:5" ht="13.5" x14ac:dyDescent="0.25">
      <c r="A1214" s="800">
        <v>100383</v>
      </c>
      <c r="B1214" s="800" t="s">
        <v>27765</v>
      </c>
      <c r="C1214" s="800" t="s">
        <v>26496</v>
      </c>
      <c r="D1214" s="802">
        <v>17.55</v>
      </c>
      <c r="E1214" s="800" t="s">
        <v>43039</v>
      </c>
    </row>
    <row r="1215" spans="1:5" ht="13.5" x14ac:dyDescent="0.25">
      <c r="A1215" s="800">
        <v>100384</v>
      </c>
      <c r="B1215" s="800" t="s">
        <v>27767</v>
      </c>
      <c r="C1215" s="800" t="s">
        <v>26496</v>
      </c>
      <c r="D1215" s="802">
        <v>18.64</v>
      </c>
      <c r="E1215" s="800" t="s">
        <v>43039</v>
      </c>
    </row>
    <row r="1216" spans="1:5" ht="13.5" x14ac:dyDescent="0.25">
      <c r="A1216" s="800">
        <v>100385</v>
      </c>
      <c r="B1216" s="800" t="s">
        <v>27769</v>
      </c>
      <c r="C1216" s="800" t="s">
        <v>26496</v>
      </c>
      <c r="D1216" s="802">
        <v>23.9</v>
      </c>
      <c r="E1216" s="800" t="s">
        <v>43039</v>
      </c>
    </row>
    <row r="1217" spans="1:5" ht="13.5" x14ac:dyDescent="0.25">
      <c r="A1217" s="800">
        <v>100386</v>
      </c>
      <c r="B1217" s="800" t="s">
        <v>27771</v>
      </c>
      <c r="C1217" s="800" t="s">
        <v>26496</v>
      </c>
      <c r="D1217" s="802">
        <v>31.24</v>
      </c>
      <c r="E1217" s="800" t="s">
        <v>43039</v>
      </c>
    </row>
    <row r="1218" spans="1:5" ht="13.5" x14ac:dyDescent="0.25">
      <c r="A1218" s="800">
        <v>100387</v>
      </c>
      <c r="B1218" s="800" t="s">
        <v>27773</v>
      </c>
      <c r="C1218" s="800" t="s">
        <v>26496</v>
      </c>
      <c r="D1218" s="802">
        <v>38.28</v>
      </c>
      <c r="E1218" s="800" t="s">
        <v>43039</v>
      </c>
    </row>
    <row r="1219" spans="1:5" ht="13.5" x14ac:dyDescent="0.25">
      <c r="A1219" s="800">
        <v>100388</v>
      </c>
      <c r="B1219" s="800" t="s">
        <v>27776</v>
      </c>
      <c r="C1219" s="800" t="s">
        <v>26496</v>
      </c>
      <c r="D1219" s="802">
        <v>15.55</v>
      </c>
      <c r="E1219" s="800" t="s">
        <v>43039</v>
      </c>
    </row>
    <row r="1220" spans="1:5" ht="13.5" x14ac:dyDescent="0.25">
      <c r="A1220" s="800">
        <v>100389</v>
      </c>
      <c r="B1220" s="800" t="s">
        <v>27779</v>
      </c>
      <c r="C1220" s="800" t="s">
        <v>26496</v>
      </c>
      <c r="D1220" s="802">
        <v>13.37</v>
      </c>
      <c r="E1220" s="800" t="s">
        <v>43039</v>
      </c>
    </row>
    <row r="1221" spans="1:5" ht="13.5" x14ac:dyDescent="0.25">
      <c r="A1221" s="800">
        <v>100390</v>
      </c>
      <c r="B1221" s="800" t="s">
        <v>27781</v>
      </c>
      <c r="C1221" s="800" t="s">
        <v>26496</v>
      </c>
      <c r="D1221" s="802">
        <v>18.670000000000002</v>
      </c>
      <c r="E1221" s="800" t="s">
        <v>43039</v>
      </c>
    </row>
    <row r="1222" spans="1:5" ht="13.5" x14ac:dyDescent="0.25">
      <c r="A1222" s="800">
        <v>100391</v>
      </c>
      <c r="B1222" s="800" t="s">
        <v>27784</v>
      </c>
      <c r="C1222" s="800" t="s">
        <v>26496</v>
      </c>
      <c r="D1222" s="802">
        <v>15.4</v>
      </c>
      <c r="E1222" s="800" t="s">
        <v>43039</v>
      </c>
    </row>
    <row r="1223" spans="1:5" ht="13.5" x14ac:dyDescent="0.25">
      <c r="A1223" s="800">
        <v>100392</v>
      </c>
      <c r="B1223" s="800" t="s">
        <v>27787</v>
      </c>
      <c r="C1223" s="800" t="s">
        <v>26496</v>
      </c>
      <c r="D1223" s="802">
        <v>12.23</v>
      </c>
      <c r="E1223" s="800" t="s">
        <v>43039</v>
      </c>
    </row>
    <row r="1224" spans="1:5" ht="13.5" x14ac:dyDescent="0.25">
      <c r="A1224" s="800">
        <v>100393</v>
      </c>
      <c r="B1224" s="800" t="s">
        <v>27789</v>
      </c>
      <c r="C1224" s="800" t="s">
        <v>26496</v>
      </c>
      <c r="D1224" s="802">
        <v>15.26</v>
      </c>
      <c r="E1224" s="800" t="s">
        <v>43039</v>
      </c>
    </row>
    <row r="1225" spans="1:5" ht="13.5" x14ac:dyDescent="0.25">
      <c r="A1225" s="800">
        <v>100394</v>
      </c>
      <c r="B1225" s="800" t="s">
        <v>27791</v>
      </c>
      <c r="C1225" s="800" t="s">
        <v>26496</v>
      </c>
      <c r="D1225" s="802">
        <v>14.68</v>
      </c>
      <c r="E1225" s="800" t="s">
        <v>43039</v>
      </c>
    </row>
    <row r="1226" spans="1:5" ht="13.5" x14ac:dyDescent="0.25">
      <c r="A1226" s="800">
        <v>100395</v>
      </c>
      <c r="B1226" s="800" t="s">
        <v>27793</v>
      </c>
      <c r="C1226" s="800" t="s">
        <v>26496</v>
      </c>
      <c r="D1226" s="802">
        <v>18.38</v>
      </c>
      <c r="E1226" s="800" t="s">
        <v>43039</v>
      </c>
    </row>
    <row r="1227" spans="1:5" ht="13.5" x14ac:dyDescent="0.25">
      <c r="A1227" s="800">
        <v>94189</v>
      </c>
      <c r="B1227" s="800" t="s">
        <v>27794</v>
      </c>
      <c r="C1227" s="800" t="s">
        <v>26496</v>
      </c>
      <c r="D1227" s="802">
        <v>23.13</v>
      </c>
      <c r="E1227" s="800" t="s">
        <v>43039</v>
      </c>
    </row>
    <row r="1228" spans="1:5" ht="13.5" x14ac:dyDescent="0.25">
      <c r="A1228" s="800">
        <v>94192</v>
      </c>
      <c r="B1228" s="800" t="s">
        <v>27795</v>
      </c>
      <c r="C1228" s="800" t="s">
        <v>26496</v>
      </c>
      <c r="D1228" s="802">
        <v>25.07</v>
      </c>
      <c r="E1228" s="800" t="s">
        <v>43039</v>
      </c>
    </row>
    <row r="1229" spans="1:5" ht="13.5" x14ac:dyDescent="0.25">
      <c r="A1229" s="800">
        <v>94195</v>
      </c>
      <c r="B1229" s="800" t="s">
        <v>27796</v>
      </c>
      <c r="C1229" s="800" t="s">
        <v>26496</v>
      </c>
      <c r="D1229" s="802">
        <v>22.18</v>
      </c>
      <c r="E1229" s="800" t="s">
        <v>43039</v>
      </c>
    </row>
    <row r="1230" spans="1:5" ht="13.5" x14ac:dyDescent="0.25">
      <c r="A1230" s="800">
        <v>94198</v>
      </c>
      <c r="B1230" s="800" t="s">
        <v>27797</v>
      </c>
      <c r="C1230" s="800" t="s">
        <v>26496</v>
      </c>
      <c r="D1230" s="802">
        <v>24.74</v>
      </c>
      <c r="E1230" s="800" t="s">
        <v>43039</v>
      </c>
    </row>
    <row r="1231" spans="1:5" ht="13.5" x14ac:dyDescent="0.25">
      <c r="A1231" s="800">
        <v>94201</v>
      </c>
      <c r="B1231" s="800" t="s">
        <v>27799</v>
      </c>
      <c r="C1231" s="800" t="s">
        <v>26496</v>
      </c>
      <c r="D1231" s="802">
        <v>32.07</v>
      </c>
      <c r="E1231" s="800" t="s">
        <v>43039</v>
      </c>
    </row>
    <row r="1232" spans="1:5" ht="13.5" x14ac:dyDescent="0.25">
      <c r="A1232" s="800">
        <v>94204</v>
      </c>
      <c r="B1232" s="800" t="s">
        <v>27801</v>
      </c>
      <c r="C1232" s="800" t="s">
        <v>26496</v>
      </c>
      <c r="D1232" s="802">
        <v>36.44</v>
      </c>
      <c r="E1232" s="800" t="s">
        <v>43039</v>
      </c>
    </row>
    <row r="1233" spans="1:5" ht="13.5" x14ac:dyDescent="0.25">
      <c r="A1233" s="800">
        <v>94224</v>
      </c>
      <c r="B1233" s="800" t="s">
        <v>27802</v>
      </c>
      <c r="C1233" s="800" t="s">
        <v>26105</v>
      </c>
      <c r="D1233" s="802">
        <v>18.78</v>
      </c>
      <c r="E1233" s="800" t="s">
        <v>43039</v>
      </c>
    </row>
    <row r="1234" spans="1:5" ht="13.5" x14ac:dyDescent="0.25">
      <c r="A1234" s="800">
        <v>94225</v>
      </c>
      <c r="B1234" s="800" t="s">
        <v>27803</v>
      </c>
      <c r="C1234" s="800" t="s">
        <v>26496</v>
      </c>
      <c r="D1234" s="802">
        <v>16.8</v>
      </c>
      <c r="E1234" s="800" t="s">
        <v>43039</v>
      </c>
    </row>
    <row r="1235" spans="1:5" ht="13.5" x14ac:dyDescent="0.25">
      <c r="A1235" s="800">
        <v>94226</v>
      </c>
      <c r="B1235" s="800" t="s">
        <v>27804</v>
      </c>
      <c r="C1235" s="800" t="s">
        <v>26496</v>
      </c>
      <c r="D1235" s="802">
        <v>12.33</v>
      </c>
      <c r="E1235" s="800" t="s">
        <v>43039</v>
      </c>
    </row>
    <row r="1236" spans="1:5" ht="13.5" x14ac:dyDescent="0.25">
      <c r="A1236" s="800">
        <v>94232</v>
      </c>
      <c r="B1236" s="800" t="s">
        <v>27805</v>
      </c>
      <c r="C1236" s="800" t="s">
        <v>26237</v>
      </c>
      <c r="D1236" s="802">
        <v>2.14</v>
      </c>
      <c r="E1236" s="800" t="s">
        <v>43039</v>
      </c>
    </row>
    <row r="1237" spans="1:5" ht="13.5" x14ac:dyDescent="0.25">
      <c r="A1237" s="800">
        <v>94440</v>
      </c>
      <c r="B1237" s="800" t="s">
        <v>27806</v>
      </c>
      <c r="C1237" s="800" t="s">
        <v>26496</v>
      </c>
      <c r="D1237" s="802">
        <v>22.18</v>
      </c>
      <c r="E1237" s="800" t="s">
        <v>43039</v>
      </c>
    </row>
    <row r="1238" spans="1:5" ht="13.5" x14ac:dyDescent="0.25">
      <c r="A1238" s="800">
        <v>94441</v>
      </c>
      <c r="B1238" s="800" t="s">
        <v>27807</v>
      </c>
      <c r="C1238" s="800" t="s">
        <v>26496</v>
      </c>
      <c r="D1238" s="802">
        <v>24.74</v>
      </c>
      <c r="E1238" s="800" t="s">
        <v>43039</v>
      </c>
    </row>
    <row r="1239" spans="1:5" ht="13.5" x14ac:dyDescent="0.25">
      <c r="A1239" s="800">
        <v>94442</v>
      </c>
      <c r="B1239" s="800" t="s">
        <v>27808</v>
      </c>
      <c r="C1239" s="800" t="s">
        <v>26496</v>
      </c>
      <c r="D1239" s="802">
        <v>22.18</v>
      </c>
      <c r="E1239" s="800" t="s">
        <v>43039</v>
      </c>
    </row>
    <row r="1240" spans="1:5" ht="13.5" x14ac:dyDescent="0.25">
      <c r="A1240" s="800">
        <v>94443</v>
      </c>
      <c r="B1240" s="800" t="s">
        <v>27809</v>
      </c>
      <c r="C1240" s="800" t="s">
        <v>26496</v>
      </c>
      <c r="D1240" s="802">
        <v>24.74</v>
      </c>
      <c r="E1240" s="800" t="s">
        <v>43039</v>
      </c>
    </row>
    <row r="1241" spans="1:5" ht="13.5" x14ac:dyDescent="0.25">
      <c r="A1241" s="800">
        <v>94445</v>
      </c>
      <c r="B1241" s="800" t="s">
        <v>27810</v>
      </c>
      <c r="C1241" s="800" t="s">
        <v>26496</v>
      </c>
      <c r="D1241" s="802">
        <v>32.07</v>
      </c>
      <c r="E1241" s="800" t="s">
        <v>43039</v>
      </c>
    </row>
    <row r="1242" spans="1:5" ht="13.5" x14ac:dyDescent="0.25">
      <c r="A1242" s="800">
        <v>94446</v>
      </c>
      <c r="B1242" s="800" t="s">
        <v>27811</v>
      </c>
      <c r="C1242" s="800" t="s">
        <v>26496</v>
      </c>
      <c r="D1242" s="802">
        <v>36.44</v>
      </c>
      <c r="E1242" s="800" t="s">
        <v>43039</v>
      </c>
    </row>
    <row r="1243" spans="1:5" ht="13.5" x14ac:dyDescent="0.25">
      <c r="A1243" s="800">
        <v>94447</v>
      </c>
      <c r="B1243" s="800" t="s">
        <v>27812</v>
      </c>
      <c r="C1243" s="800" t="s">
        <v>26496</v>
      </c>
      <c r="D1243" s="802">
        <v>32.07</v>
      </c>
      <c r="E1243" s="800" t="s">
        <v>43039</v>
      </c>
    </row>
    <row r="1244" spans="1:5" ht="13.5" x14ac:dyDescent="0.25">
      <c r="A1244" s="800">
        <v>94448</v>
      </c>
      <c r="B1244" s="800" t="s">
        <v>27813</v>
      </c>
      <c r="C1244" s="800" t="s">
        <v>26496</v>
      </c>
      <c r="D1244" s="802">
        <v>36.44</v>
      </c>
      <c r="E1244" s="800" t="s">
        <v>43039</v>
      </c>
    </row>
    <row r="1245" spans="1:5" ht="13.5" x14ac:dyDescent="0.25">
      <c r="A1245" s="800">
        <v>94207</v>
      </c>
      <c r="B1245" s="800" t="s">
        <v>27814</v>
      </c>
      <c r="C1245" s="800" t="s">
        <v>26496</v>
      </c>
      <c r="D1245" s="802">
        <v>33.35</v>
      </c>
      <c r="E1245" s="800" t="s">
        <v>43039</v>
      </c>
    </row>
    <row r="1246" spans="1:5" ht="13.5" x14ac:dyDescent="0.25">
      <c r="A1246" s="800">
        <v>94210</v>
      </c>
      <c r="B1246" s="800" t="s">
        <v>27816</v>
      </c>
      <c r="C1246" s="800" t="s">
        <v>26496</v>
      </c>
      <c r="D1246" s="802">
        <v>35.450000000000003</v>
      </c>
      <c r="E1246" s="800" t="s">
        <v>43039</v>
      </c>
    </row>
    <row r="1247" spans="1:5" ht="13.5" x14ac:dyDescent="0.25">
      <c r="A1247" s="800">
        <v>94218</v>
      </c>
      <c r="B1247" s="800" t="s">
        <v>27817</v>
      </c>
      <c r="C1247" s="800" t="s">
        <v>26496</v>
      </c>
      <c r="D1247" s="802">
        <v>72.319999999999993</v>
      </c>
      <c r="E1247" s="800" t="s">
        <v>43039</v>
      </c>
    </row>
    <row r="1248" spans="1:5" ht="13.5" x14ac:dyDescent="0.25">
      <c r="A1248" s="800">
        <v>94213</v>
      </c>
      <c r="B1248" s="800" t="s">
        <v>27839</v>
      </c>
      <c r="C1248" s="800" t="s">
        <v>26496</v>
      </c>
      <c r="D1248" s="802">
        <v>41.46</v>
      </c>
      <c r="E1248" s="800" t="s">
        <v>43039</v>
      </c>
    </row>
    <row r="1249" spans="1:5" ht="13.5" x14ac:dyDescent="0.25">
      <c r="A1249" s="800">
        <v>94216</v>
      </c>
      <c r="B1249" s="800" t="s">
        <v>27840</v>
      </c>
      <c r="C1249" s="800" t="s">
        <v>26496</v>
      </c>
      <c r="D1249" s="802">
        <v>287.39999999999998</v>
      </c>
      <c r="E1249" s="800" t="s">
        <v>43039</v>
      </c>
    </row>
    <row r="1250" spans="1:5" ht="13.5" x14ac:dyDescent="0.25">
      <c r="A1250" s="800">
        <v>94219</v>
      </c>
      <c r="B1250" s="800" t="s">
        <v>27842</v>
      </c>
      <c r="C1250" s="800" t="s">
        <v>26105</v>
      </c>
      <c r="D1250" s="802">
        <v>21.91</v>
      </c>
      <c r="E1250" s="800" t="s">
        <v>43039</v>
      </c>
    </row>
    <row r="1251" spans="1:5" ht="13.5" x14ac:dyDescent="0.25">
      <c r="A1251" s="800">
        <v>94220</v>
      </c>
      <c r="B1251" s="800" t="s">
        <v>27843</v>
      </c>
      <c r="C1251" s="800" t="s">
        <v>26105</v>
      </c>
      <c r="D1251" s="802">
        <v>34.33</v>
      </c>
      <c r="E1251" s="800" t="s">
        <v>43039</v>
      </c>
    </row>
    <row r="1252" spans="1:5" ht="13.5" x14ac:dyDescent="0.25">
      <c r="A1252" s="800">
        <v>94221</v>
      </c>
      <c r="B1252" s="800" t="s">
        <v>27844</v>
      </c>
      <c r="C1252" s="800" t="s">
        <v>26105</v>
      </c>
      <c r="D1252" s="802">
        <v>16.84</v>
      </c>
      <c r="E1252" s="800" t="s">
        <v>43039</v>
      </c>
    </row>
    <row r="1253" spans="1:5" ht="13.5" x14ac:dyDescent="0.25">
      <c r="A1253" s="800">
        <v>94222</v>
      </c>
      <c r="B1253" s="800" t="s">
        <v>27845</v>
      </c>
      <c r="C1253" s="800" t="s">
        <v>26105</v>
      </c>
      <c r="D1253" s="802">
        <v>29.26</v>
      </c>
      <c r="E1253" s="800" t="s">
        <v>43039</v>
      </c>
    </row>
    <row r="1254" spans="1:5" ht="13.5" x14ac:dyDescent="0.25">
      <c r="A1254" s="800">
        <v>94223</v>
      </c>
      <c r="B1254" s="800" t="s">
        <v>27846</v>
      </c>
      <c r="C1254" s="800" t="s">
        <v>26105</v>
      </c>
      <c r="D1254" s="802">
        <v>42.54</v>
      </c>
      <c r="E1254" s="800" t="s">
        <v>43039</v>
      </c>
    </row>
    <row r="1255" spans="1:5" ht="13.5" x14ac:dyDescent="0.25">
      <c r="A1255" s="800">
        <v>94451</v>
      </c>
      <c r="B1255" s="800" t="s">
        <v>27848</v>
      </c>
      <c r="C1255" s="800" t="s">
        <v>26105</v>
      </c>
      <c r="D1255" s="802">
        <v>94.65</v>
      </c>
      <c r="E1255" s="800" t="s">
        <v>43039</v>
      </c>
    </row>
    <row r="1256" spans="1:5" ht="13.5" x14ac:dyDescent="0.25">
      <c r="A1256" s="800">
        <v>100325</v>
      </c>
      <c r="B1256" s="800" t="s">
        <v>27851</v>
      </c>
      <c r="C1256" s="800" t="s">
        <v>26105</v>
      </c>
      <c r="D1256" s="802">
        <v>40.89</v>
      </c>
      <c r="E1256" s="800" t="s">
        <v>43039</v>
      </c>
    </row>
    <row r="1257" spans="1:5" ht="13.5" x14ac:dyDescent="0.25">
      <c r="A1257" s="800">
        <v>100327</v>
      </c>
      <c r="B1257" s="800" t="s">
        <v>27853</v>
      </c>
      <c r="C1257" s="800" t="s">
        <v>26105</v>
      </c>
      <c r="D1257" s="802">
        <v>34.119999999999997</v>
      </c>
      <c r="E1257" s="800" t="s">
        <v>43039</v>
      </c>
    </row>
    <row r="1258" spans="1:5" ht="13.5" x14ac:dyDescent="0.25">
      <c r="A1258" s="800">
        <v>100328</v>
      </c>
      <c r="B1258" s="800" t="s">
        <v>27856</v>
      </c>
      <c r="C1258" s="800" t="s">
        <v>26496</v>
      </c>
      <c r="D1258" s="802">
        <v>9.41</v>
      </c>
      <c r="E1258" s="800" t="s">
        <v>43039</v>
      </c>
    </row>
    <row r="1259" spans="1:5" ht="13.5" x14ac:dyDescent="0.25">
      <c r="A1259" s="800">
        <v>100329</v>
      </c>
      <c r="B1259" s="800" t="s">
        <v>27858</v>
      </c>
      <c r="C1259" s="800" t="s">
        <v>26496</v>
      </c>
      <c r="D1259" s="802">
        <v>11.98</v>
      </c>
      <c r="E1259" s="800" t="s">
        <v>43039</v>
      </c>
    </row>
    <row r="1260" spans="1:5" ht="13.5" x14ac:dyDescent="0.25">
      <c r="A1260" s="800">
        <v>100330</v>
      </c>
      <c r="B1260" s="800" t="s">
        <v>27860</v>
      </c>
      <c r="C1260" s="800" t="s">
        <v>26496</v>
      </c>
      <c r="D1260" s="802">
        <v>12.77</v>
      </c>
      <c r="E1260" s="800" t="s">
        <v>43039</v>
      </c>
    </row>
    <row r="1261" spans="1:5" ht="13.5" x14ac:dyDescent="0.25">
      <c r="A1261" s="800">
        <v>100331</v>
      </c>
      <c r="B1261" s="800" t="s">
        <v>27863</v>
      </c>
      <c r="C1261" s="800" t="s">
        <v>26496</v>
      </c>
      <c r="D1261" s="802">
        <v>17.16</v>
      </c>
      <c r="E1261" s="800" t="s">
        <v>43039</v>
      </c>
    </row>
    <row r="1262" spans="1:5" ht="13.5" x14ac:dyDescent="0.25">
      <c r="A1262" s="800">
        <v>100434</v>
      </c>
      <c r="B1262" s="800" t="s">
        <v>43052</v>
      </c>
      <c r="C1262" s="800" t="s">
        <v>26105</v>
      </c>
      <c r="D1262" s="802">
        <v>47.65</v>
      </c>
      <c r="E1262" s="800" t="s">
        <v>43039</v>
      </c>
    </row>
    <row r="1263" spans="1:5" ht="13.5" x14ac:dyDescent="0.25">
      <c r="A1263" s="800">
        <v>100435</v>
      </c>
      <c r="B1263" s="800" t="s">
        <v>43053</v>
      </c>
      <c r="C1263" s="800" t="s">
        <v>26105</v>
      </c>
      <c r="D1263" s="802">
        <v>22.45</v>
      </c>
      <c r="E1263" s="800" t="s">
        <v>43039</v>
      </c>
    </row>
    <row r="1264" spans="1:5" ht="13.5" x14ac:dyDescent="0.25">
      <c r="A1264" s="800">
        <v>94227</v>
      </c>
      <c r="B1264" s="800" t="s">
        <v>27864</v>
      </c>
      <c r="C1264" s="800" t="s">
        <v>26105</v>
      </c>
      <c r="D1264" s="802">
        <v>36.880000000000003</v>
      </c>
      <c r="E1264" s="800" t="s">
        <v>43039</v>
      </c>
    </row>
    <row r="1265" spans="1:5" ht="13.5" x14ac:dyDescent="0.25">
      <c r="A1265" s="800">
        <v>94228</v>
      </c>
      <c r="B1265" s="800" t="s">
        <v>27865</v>
      </c>
      <c r="C1265" s="800" t="s">
        <v>26105</v>
      </c>
      <c r="D1265" s="802">
        <v>50.07</v>
      </c>
      <c r="E1265" s="800" t="s">
        <v>43039</v>
      </c>
    </row>
    <row r="1266" spans="1:5" ht="13.5" x14ac:dyDescent="0.25">
      <c r="A1266" s="800">
        <v>94229</v>
      </c>
      <c r="B1266" s="800" t="s">
        <v>27866</v>
      </c>
      <c r="C1266" s="800" t="s">
        <v>26105</v>
      </c>
      <c r="D1266" s="802">
        <v>96.24</v>
      </c>
      <c r="E1266" s="800" t="s">
        <v>43039</v>
      </c>
    </row>
    <row r="1267" spans="1:5" ht="13.5" x14ac:dyDescent="0.25">
      <c r="A1267" s="800">
        <v>94231</v>
      </c>
      <c r="B1267" s="800" t="s">
        <v>27868</v>
      </c>
      <c r="C1267" s="800" t="s">
        <v>26105</v>
      </c>
      <c r="D1267" s="802">
        <v>30.2</v>
      </c>
      <c r="E1267" s="800" t="s">
        <v>43039</v>
      </c>
    </row>
    <row r="1268" spans="1:5" ht="13.5" x14ac:dyDescent="0.25">
      <c r="A1268" s="800">
        <v>94449</v>
      </c>
      <c r="B1268" s="800" t="s">
        <v>27870</v>
      </c>
      <c r="C1268" s="800" t="s">
        <v>26496</v>
      </c>
      <c r="D1268" s="802">
        <v>58.35</v>
      </c>
      <c r="E1268" s="800" t="s">
        <v>43039</v>
      </c>
    </row>
    <row r="1269" spans="1:5" ht="13.5" x14ac:dyDescent="0.25">
      <c r="A1269" s="800" t="s">
        <v>2922</v>
      </c>
      <c r="B1269" s="800" t="s">
        <v>27872</v>
      </c>
      <c r="C1269" s="800" t="s">
        <v>26471</v>
      </c>
      <c r="D1269" s="802">
        <v>10.88</v>
      </c>
      <c r="E1269" s="800" t="s">
        <v>43039</v>
      </c>
    </row>
    <row r="1270" spans="1:5" ht="13.5" x14ac:dyDescent="0.25">
      <c r="A1270" s="800" t="s">
        <v>2924</v>
      </c>
      <c r="B1270" s="800" t="s">
        <v>27873</v>
      </c>
      <c r="C1270" s="800" t="s">
        <v>26471</v>
      </c>
      <c r="D1270" s="802">
        <v>6.99</v>
      </c>
      <c r="E1270" s="800" t="s">
        <v>43039</v>
      </c>
    </row>
    <row r="1271" spans="1:5" ht="13.5" x14ac:dyDescent="0.25">
      <c r="A1271" s="800">
        <v>92255</v>
      </c>
      <c r="B1271" s="800" t="s">
        <v>27875</v>
      </c>
      <c r="C1271" s="800" t="s">
        <v>26237</v>
      </c>
      <c r="D1271" s="802">
        <v>153.69</v>
      </c>
      <c r="E1271" s="800" t="s">
        <v>43039</v>
      </c>
    </row>
    <row r="1272" spans="1:5" ht="13.5" x14ac:dyDescent="0.25">
      <c r="A1272" s="800">
        <v>92256</v>
      </c>
      <c r="B1272" s="800" t="s">
        <v>27877</v>
      </c>
      <c r="C1272" s="800" t="s">
        <v>26237</v>
      </c>
      <c r="D1272" s="802">
        <v>194.15</v>
      </c>
      <c r="E1272" s="800" t="s">
        <v>43039</v>
      </c>
    </row>
    <row r="1273" spans="1:5" ht="13.5" x14ac:dyDescent="0.25">
      <c r="A1273" s="800">
        <v>92257</v>
      </c>
      <c r="B1273" s="800" t="s">
        <v>27878</v>
      </c>
      <c r="C1273" s="800" t="s">
        <v>26237</v>
      </c>
      <c r="D1273" s="802">
        <v>234.02</v>
      </c>
      <c r="E1273" s="800" t="s">
        <v>43039</v>
      </c>
    </row>
    <row r="1274" spans="1:5" ht="13.5" x14ac:dyDescent="0.25">
      <c r="A1274" s="800">
        <v>92258</v>
      </c>
      <c r="B1274" s="800" t="s">
        <v>27880</v>
      </c>
      <c r="C1274" s="800" t="s">
        <v>26237</v>
      </c>
      <c r="D1274" s="802">
        <v>298.14</v>
      </c>
      <c r="E1274" s="800" t="s">
        <v>43039</v>
      </c>
    </row>
    <row r="1275" spans="1:5" ht="13.5" x14ac:dyDescent="0.25">
      <c r="A1275" s="800">
        <v>92568</v>
      </c>
      <c r="B1275" s="800" t="s">
        <v>27882</v>
      </c>
      <c r="C1275" s="800" t="s">
        <v>26496</v>
      </c>
      <c r="D1275" s="802">
        <v>74.989999999999995</v>
      </c>
      <c r="E1275" s="800" t="s">
        <v>43039</v>
      </c>
    </row>
    <row r="1276" spans="1:5" ht="13.5" x14ac:dyDescent="0.25">
      <c r="A1276" s="800">
        <v>92569</v>
      </c>
      <c r="B1276" s="800" t="s">
        <v>27884</v>
      </c>
      <c r="C1276" s="800" t="s">
        <v>26496</v>
      </c>
      <c r="D1276" s="802">
        <v>41.26</v>
      </c>
      <c r="E1276" s="800" t="s">
        <v>43039</v>
      </c>
    </row>
    <row r="1277" spans="1:5" ht="13.5" x14ac:dyDescent="0.25">
      <c r="A1277" s="800">
        <v>92570</v>
      </c>
      <c r="B1277" s="800" t="s">
        <v>27885</v>
      </c>
      <c r="C1277" s="800" t="s">
        <v>26496</v>
      </c>
      <c r="D1277" s="802">
        <v>25.86</v>
      </c>
      <c r="E1277" s="800" t="s">
        <v>43039</v>
      </c>
    </row>
    <row r="1278" spans="1:5" ht="13.5" x14ac:dyDescent="0.25">
      <c r="A1278" s="800">
        <v>92571</v>
      </c>
      <c r="B1278" s="800" t="s">
        <v>27886</v>
      </c>
      <c r="C1278" s="800" t="s">
        <v>26496</v>
      </c>
      <c r="D1278" s="802">
        <v>82.4</v>
      </c>
      <c r="E1278" s="800" t="s">
        <v>43039</v>
      </c>
    </row>
    <row r="1279" spans="1:5" ht="13.5" x14ac:dyDescent="0.25">
      <c r="A1279" s="800">
        <v>92572</v>
      </c>
      <c r="B1279" s="800" t="s">
        <v>27888</v>
      </c>
      <c r="C1279" s="800" t="s">
        <v>26496</v>
      </c>
      <c r="D1279" s="802">
        <v>48.82</v>
      </c>
      <c r="E1279" s="800" t="s">
        <v>43039</v>
      </c>
    </row>
    <row r="1280" spans="1:5" ht="13.5" x14ac:dyDescent="0.25">
      <c r="A1280" s="800">
        <v>92573</v>
      </c>
      <c r="B1280" s="800" t="s">
        <v>27890</v>
      </c>
      <c r="C1280" s="800" t="s">
        <v>26496</v>
      </c>
      <c r="D1280" s="802">
        <v>29.08</v>
      </c>
      <c r="E1280" s="800" t="s">
        <v>43039</v>
      </c>
    </row>
    <row r="1281" spans="1:5" ht="13.5" x14ac:dyDescent="0.25">
      <c r="A1281" s="800">
        <v>92574</v>
      </c>
      <c r="B1281" s="800" t="s">
        <v>27891</v>
      </c>
      <c r="C1281" s="800" t="s">
        <v>26496</v>
      </c>
      <c r="D1281" s="802">
        <v>76.55</v>
      </c>
      <c r="E1281" s="800" t="s">
        <v>43039</v>
      </c>
    </row>
    <row r="1282" spans="1:5" ht="13.5" x14ac:dyDescent="0.25">
      <c r="A1282" s="800">
        <v>92575</v>
      </c>
      <c r="B1282" s="800" t="s">
        <v>27893</v>
      </c>
      <c r="C1282" s="800" t="s">
        <v>26496</v>
      </c>
      <c r="D1282" s="802">
        <v>37.880000000000003</v>
      </c>
      <c r="E1282" s="800" t="s">
        <v>43039</v>
      </c>
    </row>
    <row r="1283" spans="1:5" ht="13.5" x14ac:dyDescent="0.25">
      <c r="A1283" s="800">
        <v>92576</v>
      </c>
      <c r="B1283" s="800" t="s">
        <v>27895</v>
      </c>
      <c r="C1283" s="800" t="s">
        <v>26496</v>
      </c>
      <c r="D1283" s="802">
        <v>20.440000000000001</v>
      </c>
      <c r="E1283" s="800" t="s">
        <v>43039</v>
      </c>
    </row>
    <row r="1284" spans="1:5" ht="13.5" x14ac:dyDescent="0.25">
      <c r="A1284" s="800">
        <v>92577</v>
      </c>
      <c r="B1284" s="800" t="s">
        <v>27897</v>
      </c>
      <c r="C1284" s="800" t="s">
        <v>26496</v>
      </c>
      <c r="D1284" s="802">
        <v>84.19</v>
      </c>
      <c r="E1284" s="800" t="s">
        <v>43039</v>
      </c>
    </row>
    <row r="1285" spans="1:5" ht="13.5" x14ac:dyDescent="0.25">
      <c r="A1285" s="800">
        <v>92578</v>
      </c>
      <c r="B1285" s="800" t="s">
        <v>27899</v>
      </c>
      <c r="C1285" s="800" t="s">
        <v>26496</v>
      </c>
      <c r="D1285" s="802">
        <v>42.2</v>
      </c>
      <c r="E1285" s="800" t="s">
        <v>43039</v>
      </c>
    </row>
    <row r="1286" spans="1:5" ht="13.5" x14ac:dyDescent="0.25">
      <c r="A1286" s="800">
        <v>92579</v>
      </c>
      <c r="B1286" s="800" t="s">
        <v>27901</v>
      </c>
      <c r="C1286" s="800" t="s">
        <v>26496</v>
      </c>
      <c r="D1286" s="802">
        <v>23.03</v>
      </c>
      <c r="E1286" s="800" t="s">
        <v>43039</v>
      </c>
    </row>
    <row r="1287" spans="1:5" ht="13.5" x14ac:dyDescent="0.25">
      <c r="A1287" s="800">
        <v>92580</v>
      </c>
      <c r="B1287" s="800" t="s">
        <v>27902</v>
      </c>
      <c r="C1287" s="800" t="s">
        <v>26496</v>
      </c>
      <c r="D1287" s="802">
        <v>29.31</v>
      </c>
      <c r="E1287" s="800" t="s">
        <v>43039</v>
      </c>
    </row>
    <row r="1288" spans="1:5" ht="13.5" x14ac:dyDescent="0.25">
      <c r="A1288" s="800">
        <v>92581</v>
      </c>
      <c r="B1288" s="800" t="s">
        <v>27903</v>
      </c>
      <c r="C1288" s="800" t="s">
        <v>26496</v>
      </c>
      <c r="D1288" s="802">
        <v>30.19</v>
      </c>
      <c r="E1288" s="800" t="s">
        <v>43039</v>
      </c>
    </row>
    <row r="1289" spans="1:5" ht="13.5" x14ac:dyDescent="0.25">
      <c r="A1289" s="800">
        <v>92582</v>
      </c>
      <c r="B1289" s="800" t="s">
        <v>27905</v>
      </c>
      <c r="C1289" s="800" t="s">
        <v>26237</v>
      </c>
      <c r="D1289" s="802">
        <v>455.69</v>
      </c>
      <c r="E1289" s="800" t="s">
        <v>43039</v>
      </c>
    </row>
    <row r="1290" spans="1:5" ht="13.5" x14ac:dyDescent="0.25">
      <c r="A1290" s="800">
        <v>92584</v>
      </c>
      <c r="B1290" s="800" t="s">
        <v>27907</v>
      </c>
      <c r="C1290" s="800" t="s">
        <v>26237</v>
      </c>
      <c r="D1290" s="802">
        <v>522.42999999999995</v>
      </c>
      <c r="E1290" s="800" t="s">
        <v>43039</v>
      </c>
    </row>
    <row r="1291" spans="1:5" ht="13.5" x14ac:dyDescent="0.25">
      <c r="A1291" s="800">
        <v>92586</v>
      </c>
      <c r="B1291" s="800" t="s">
        <v>27909</v>
      </c>
      <c r="C1291" s="800" t="s">
        <v>26237</v>
      </c>
      <c r="D1291" s="802">
        <v>589.16999999999996</v>
      </c>
      <c r="E1291" s="800" t="s">
        <v>43039</v>
      </c>
    </row>
    <row r="1292" spans="1:5" ht="13.5" x14ac:dyDescent="0.25">
      <c r="A1292" s="800">
        <v>92588</v>
      </c>
      <c r="B1292" s="800" t="s">
        <v>27911</v>
      </c>
      <c r="C1292" s="800" t="s">
        <v>26237</v>
      </c>
      <c r="D1292" s="802">
        <v>752</v>
      </c>
      <c r="E1292" s="800" t="s">
        <v>43039</v>
      </c>
    </row>
    <row r="1293" spans="1:5" ht="13.5" x14ac:dyDescent="0.25">
      <c r="A1293" s="800">
        <v>92590</v>
      </c>
      <c r="B1293" s="800" t="s">
        <v>27913</v>
      </c>
      <c r="C1293" s="800" t="s">
        <v>26237</v>
      </c>
      <c r="D1293" s="802">
        <v>818.73</v>
      </c>
      <c r="E1293" s="800" t="s">
        <v>43039</v>
      </c>
    </row>
    <row r="1294" spans="1:5" ht="13.5" x14ac:dyDescent="0.25">
      <c r="A1294" s="800">
        <v>92592</v>
      </c>
      <c r="B1294" s="800" t="s">
        <v>27915</v>
      </c>
      <c r="C1294" s="800" t="s">
        <v>26237</v>
      </c>
      <c r="D1294" s="802">
        <v>925.34</v>
      </c>
      <c r="E1294" s="800" t="s">
        <v>43039</v>
      </c>
    </row>
    <row r="1295" spans="1:5" ht="13.5" x14ac:dyDescent="0.25">
      <c r="A1295" s="800">
        <v>92593</v>
      </c>
      <c r="B1295" s="800" t="s">
        <v>27917</v>
      </c>
      <c r="C1295" s="800" t="s">
        <v>26471</v>
      </c>
      <c r="D1295" s="802">
        <v>6.99</v>
      </c>
      <c r="E1295" s="800" t="s">
        <v>43039</v>
      </c>
    </row>
    <row r="1296" spans="1:5" ht="13.5" x14ac:dyDescent="0.25">
      <c r="A1296" s="800">
        <v>92594</v>
      </c>
      <c r="B1296" s="800" t="s">
        <v>27918</v>
      </c>
      <c r="C1296" s="800" t="s">
        <v>26237</v>
      </c>
      <c r="D1296" s="803">
        <v>1064.57</v>
      </c>
      <c r="E1296" s="800" t="s">
        <v>43039</v>
      </c>
    </row>
    <row r="1297" spans="1:5" ht="13.5" x14ac:dyDescent="0.25">
      <c r="A1297" s="800">
        <v>92596</v>
      </c>
      <c r="B1297" s="800" t="s">
        <v>27920</v>
      </c>
      <c r="C1297" s="800" t="s">
        <v>26237</v>
      </c>
      <c r="D1297" s="803">
        <v>1198.28</v>
      </c>
      <c r="E1297" s="800" t="s">
        <v>43039</v>
      </c>
    </row>
    <row r="1298" spans="1:5" ht="13.5" x14ac:dyDescent="0.25">
      <c r="A1298" s="800">
        <v>92598</v>
      </c>
      <c r="B1298" s="800" t="s">
        <v>27922</v>
      </c>
      <c r="C1298" s="800" t="s">
        <v>26237</v>
      </c>
      <c r="D1298" s="803">
        <v>1265.02</v>
      </c>
      <c r="E1298" s="800" t="s">
        <v>43039</v>
      </c>
    </row>
    <row r="1299" spans="1:5" ht="13.5" x14ac:dyDescent="0.25">
      <c r="A1299" s="800">
        <v>92600</v>
      </c>
      <c r="B1299" s="800" t="s">
        <v>27924</v>
      </c>
      <c r="C1299" s="800" t="s">
        <v>26237</v>
      </c>
      <c r="D1299" s="803">
        <v>1348.63</v>
      </c>
      <c r="E1299" s="800" t="s">
        <v>43039</v>
      </c>
    </row>
    <row r="1300" spans="1:5" ht="13.5" x14ac:dyDescent="0.25">
      <c r="A1300" s="800">
        <v>92602</v>
      </c>
      <c r="B1300" s="800" t="s">
        <v>27926</v>
      </c>
      <c r="C1300" s="800" t="s">
        <v>26237</v>
      </c>
      <c r="D1300" s="802">
        <v>455.69</v>
      </c>
      <c r="E1300" s="800" t="s">
        <v>43039</v>
      </c>
    </row>
    <row r="1301" spans="1:5" ht="13.5" x14ac:dyDescent="0.25">
      <c r="A1301" s="800">
        <v>92604</v>
      </c>
      <c r="B1301" s="800" t="s">
        <v>27927</v>
      </c>
      <c r="C1301" s="800" t="s">
        <v>26237</v>
      </c>
      <c r="D1301" s="802">
        <v>505.55</v>
      </c>
      <c r="E1301" s="800" t="s">
        <v>43039</v>
      </c>
    </row>
    <row r="1302" spans="1:5" ht="13.5" x14ac:dyDescent="0.25">
      <c r="A1302" s="800">
        <v>92606</v>
      </c>
      <c r="B1302" s="800" t="s">
        <v>27929</v>
      </c>
      <c r="C1302" s="800" t="s">
        <v>26237</v>
      </c>
      <c r="D1302" s="802">
        <v>572.29999999999995</v>
      </c>
      <c r="E1302" s="800" t="s">
        <v>43039</v>
      </c>
    </row>
    <row r="1303" spans="1:5" ht="13.5" x14ac:dyDescent="0.25">
      <c r="A1303" s="800">
        <v>92608</v>
      </c>
      <c r="B1303" s="800" t="s">
        <v>27931</v>
      </c>
      <c r="C1303" s="800" t="s">
        <v>26237</v>
      </c>
      <c r="D1303" s="802">
        <v>718.25</v>
      </c>
      <c r="E1303" s="800" t="s">
        <v>43039</v>
      </c>
    </row>
    <row r="1304" spans="1:5" ht="13.5" x14ac:dyDescent="0.25">
      <c r="A1304" s="800">
        <v>92610</v>
      </c>
      <c r="B1304" s="800" t="s">
        <v>27933</v>
      </c>
      <c r="C1304" s="800" t="s">
        <v>26237</v>
      </c>
      <c r="D1304" s="802">
        <v>784.98</v>
      </c>
      <c r="E1304" s="800" t="s">
        <v>43039</v>
      </c>
    </row>
    <row r="1305" spans="1:5" ht="13.5" x14ac:dyDescent="0.25">
      <c r="A1305" s="800">
        <v>92612</v>
      </c>
      <c r="B1305" s="800" t="s">
        <v>27935</v>
      </c>
      <c r="C1305" s="800" t="s">
        <v>26237</v>
      </c>
      <c r="D1305" s="802">
        <v>891.6</v>
      </c>
      <c r="E1305" s="800" t="s">
        <v>43039</v>
      </c>
    </row>
    <row r="1306" spans="1:5" ht="13.5" x14ac:dyDescent="0.25">
      <c r="A1306" s="800">
        <v>92614</v>
      </c>
      <c r="B1306" s="800" t="s">
        <v>27937</v>
      </c>
      <c r="C1306" s="800" t="s">
        <v>26237</v>
      </c>
      <c r="D1306" s="802">
        <v>997.08</v>
      </c>
      <c r="E1306" s="800" t="s">
        <v>43039</v>
      </c>
    </row>
    <row r="1307" spans="1:5" ht="13.5" x14ac:dyDescent="0.25">
      <c r="A1307" s="800">
        <v>92616</v>
      </c>
      <c r="B1307" s="800" t="s">
        <v>27939</v>
      </c>
      <c r="C1307" s="800" t="s">
        <v>26237</v>
      </c>
      <c r="D1307" s="803">
        <v>1147.6600000000001</v>
      </c>
      <c r="E1307" s="800" t="s">
        <v>43039</v>
      </c>
    </row>
    <row r="1308" spans="1:5" ht="13.5" x14ac:dyDescent="0.25">
      <c r="A1308" s="800">
        <v>92618</v>
      </c>
      <c r="B1308" s="800" t="s">
        <v>27941</v>
      </c>
      <c r="C1308" s="800" t="s">
        <v>26237</v>
      </c>
      <c r="D1308" s="803">
        <v>1214.4100000000001</v>
      </c>
      <c r="E1308" s="800" t="s">
        <v>43039</v>
      </c>
    </row>
    <row r="1309" spans="1:5" ht="13.5" x14ac:dyDescent="0.25">
      <c r="A1309" s="800">
        <v>92620</v>
      </c>
      <c r="B1309" s="800" t="s">
        <v>27943</v>
      </c>
      <c r="C1309" s="800" t="s">
        <v>26237</v>
      </c>
      <c r="D1309" s="803">
        <v>1281.1400000000001</v>
      </c>
      <c r="E1309" s="800" t="s">
        <v>43039</v>
      </c>
    </row>
    <row r="1310" spans="1:5" ht="13.5" x14ac:dyDescent="0.25">
      <c r="A1310" s="800">
        <v>100357</v>
      </c>
      <c r="B1310" s="800" t="s">
        <v>27946</v>
      </c>
      <c r="C1310" s="800" t="s">
        <v>26237</v>
      </c>
      <c r="D1310" s="802">
        <v>730.18</v>
      </c>
      <c r="E1310" s="800" t="s">
        <v>43039</v>
      </c>
    </row>
    <row r="1311" spans="1:5" ht="13.5" x14ac:dyDescent="0.25">
      <c r="A1311" s="800">
        <v>100358</v>
      </c>
      <c r="B1311" s="800" t="s">
        <v>27949</v>
      </c>
      <c r="C1311" s="800" t="s">
        <v>26237</v>
      </c>
      <c r="D1311" s="803">
        <v>1011.28</v>
      </c>
      <c r="E1311" s="800" t="s">
        <v>43039</v>
      </c>
    </row>
    <row r="1312" spans="1:5" ht="13.5" x14ac:dyDescent="0.25">
      <c r="A1312" s="800">
        <v>100359</v>
      </c>
      <c r="B1312" s="800" t="s">
        <v>27952</v>
      </c>
      <c r="C1312" s="800" t="s">
        <v>26237</v>
      </c>
      <c r="D1312" s="803">
        <v>1055.42</v>
      </c>
      <c r="E1312" s="800" t="s">
        <v>43039</v>
      </c>
    </row>
    <row r="1313" spans="1:5" ht="13.5" x14ac:dyDescent="0.25">
      <c r="A1313" s="800">
        <v>100360</v>
      </c>
      <c r="B1313" s="800" t="s">
        <v>27955</v>
      </c>
      <c r="C1313" s="800" t="s">
        <v>26237</v>
      </c>
      <c r="D1313" s="803">
        <v>1168.42</v>
      </c>
      <c r="E1313" s="800" t="s">
        <v>43039</v>
      </c>
    </row>
    <row r="1314" spans="1:5" ht="13.5" x14ac:dyDescent="0.25">
      <c r="A1314" s="800">
        <v>100361</v>
      </c>
      <c r="B1314" s="800" t="s">
        <v>27958</v>
      </c>
      <c r="C1314" s="800" t="s">
        <v>26237</v>
      </c>
      <c r="D1314" s="803">
        <v>1468.31</v>
      </c>
      <c r="E1314" s="800" t="s">
        <v>43039</v>
      </c>
    </row>
    <row r="1315" spans="1:5" ht="13.5" x14ac:dyDescent="0.25">
      <c r="A1315" s="800">
        <v>100362</v>
      </c>
      <c r="B1315" s="800" t="s">
        <v>27961</v>
      </c>
      <c r="C1315" s="800" t="s">
        <v>26237</v>
      </c>
      <c r="D1315" s="803">
        <v>1874.45</v>
      </c>
      <c r="E1315" s="800" t="s">
        <v>43039</v>
      </c>
    </row>
    <row r="1316" spans="1:5" ht="13.5" x14ac:dyDescent="0.25">
      <c r="A1316" s="800">
        <v>100363</v>
      </c>
      <c r="B1316" s="800" t="s">
        <v>27964</v>
      </c>
      <c r="C1316" s="800" t="s">
        <v>26237</v>
      </c>
      <c r="D1316" s="803">
        <v>1939.56</v>
      </c>
      <c r="E1316" s="800" t="s">
        <v>43039</v>
      </c>
    </row>
    <row r="1317" spans="1:5" ht="13.5" x14ac:dyDescent="0.25">
      <c r="A1317" s="800">
        <v>100364</v>
      </c>
      <c r="B1317" s="800" t="s">
        <v>27967</v>
      </c>
      <c r="C1317" s="800" t="s">
        <v>26237</v>
      </c>
      <c r="D1317" s="803">
        <v>2116.0700000000002</v>
      </c>
      <c r="E1317" s="800" t="s">
        <v>43039</v>
      </c>
    </row>
    <row r="1318" spans="1:5" ht="13.5" x14ac:dyDescent="0.25">
      <c r="A1318" s="800">
        <v>100365</v>
      </c>
      <c r="B1318" s="800" t="s">
        <v>27970</v>
      </c>
      <c r="C1318" s="800" t="s">
        <v>26237</v>
      </c>
      <c r="D1318" s="803">
        <v>2452.73</v>
      </c>
      <c r="E1318" s="800" t="s">
        <v>43039</v>
      </c>
    </row>
    <row r="1319" spans="1:5" ht="13.5" x14ac:dyDescent="0.25">
      <c r="A1319" s="800">
        <v>100366</v>
      </c>
      <c r="B1319" s="800" t="s">
        <v>27973</v>
      </c>
      <c r="C1319" s="800" t="s">
        <v>26237</v>
      </c>
      <c r="D1319" s="803">
        <v>2607.11</v>
      </c>
      <c r="E1319" s="800" t="s">
        <v>43039</v>
      </c>
    </row>
    <row r="1320" spans="1:5" ht="13.5" x14ac:dyDescent="0.25">
      <c r="A1320" s="800">
        <v>100367</v>
      </c>
      <c r="B1320" s="800" t="s">
        <v>27976</v>
      </c>
      <c r="C1320" s="800" t="s">
        <v>26237</v>
      </c>
      <c r="D1320" s="802">
        <v>713.2</v>
      </c>
      <c r="E1320" s="800" t="s">
        <v>43039</v>
      </c>
    </row>
    <row r="1321" spans="1:5" ht="13.5" x14ac:dyDescent="0.25">
      <c r="A1321" s="800">
        <v>100368</v>
      </c>
      <c r="B1321" s="800" t="s">
        <v>27979</v>
      </c>
      <c r="C1321" s="800" t="s">
        <v>26237</v>
      </c>
      <c r="D1321" s="802">
        <v>989.51</v>
      </c>
      <c r="E1321" s="800" t="s">
        <v>43039</v>
      </c>
    </row>
    <row r="1322" spans="1:5" ht="13.5" x14ac:dyDescent="0.25">
      <c r="A1322" s="800">
        <v>100369</v>
      </c>
      <c r="B1322" s="800" t="s">
        <v>27982</v>
      </c>
      <c r="C1322" s="800" t="s">
        <v>26237</v>
      </c>
      <c r="D1322" s="803">
        <v>1033.6600000000001</v>
      </c>
      <c r="E1322" s="800" t="s">
        <v>43039</v>
      </c>
    </row>
    <row r="1323" spans="1:5" ht="13.5" x14ac:dyDescent="0.25">
      <c r="A1323" s="800">
        <v>100370</v>
      </c>
      <c r="B1323" s="800" t="s">
        <v>27985</v>
      </c>
      <c r="C1323" s="800" t="s">
        <v>26237</v>
      </c>
      <c r="D1323" s="803">
        <v>1210.71</v>
      </c>
      <c r="E1323" s="800" t="s">
        <v>43039</v>
      </c>
    </row>
    <row r="1324" spans="1:5" ht="13.5" x14ac:dyDescent="0.25">
      <c r="A1324" s="800">
        <v>100371</v>
      </c>
      <c r="B1324" s="800" t="s">
        <v>27988</v>
      </c>
      <c r="C1324" s="800" t="s">
        <v>26237</v>
      </c>
      <c r="D1324" s="803">
        <v>1409.58</v>
      </c>
      <c r="E1324" s="800" t="s">
        <v>43039</v>
      </c>
    </row>
    <row r="1325" spans="1:5" ht="13.5" x14ac:dyDescent="0.25">
      <c r="A1325" s="800">
        <v>100372</v>
      </c>
      <c r="B1325" s="800" t="s">
        <v>27991</v>
      </c>
      <c r="C1325" s="800" t="s">
        <v>26237</v>
      </c>
      <c r="D1325" s="803">
        <v>1780.56</v>
      </c>
      <c r="E1325" s="800" t="s">
        <v>43039</v>
      </c>
    </row>
    <row r="1326" spans="1:5" ht="13.5" x14ac:dyDescent="0.25">
      <c r="A1326" s="800">
        <v>100373</v>
      </c>
      <c r="B1326" s="800" t="s">
        <v>27994</v>
      </c>
      <c r="C1326" s="800" t="s">
        <v>26237</v>
      </c>
      <c r="D1326" s="803">
        <v>1834.75</v>
      </c>
      <c r="E1326" s="800" t="s">
        <v>43039</v>
      </c>
    </row>
    <row r="1327" spans="1:5" ht="13.5" x14ac:dyDescent="0.25">
      <c r="A1327" s="800">
        <v>100374</v>
      </c>
      <c r="B1327" s="800" t="s">
        <v>27997</v>
      </c>
      <c r="C1327" s="800" t="s">
        <v>26237</v>
      </c>
      <c r="D1327" s="803">
        <v>1975.37</v>
      </c>
      <c r="E1327" s="800" t="s">
        <v>43039</v>
      </c>
    </row>
    <row r="1328" spans="1:5" ht="13.5" x14ac:dyDescent="0.25">
      <c r="A1328" s="800">
        <v>100375</v>
      </c>
      <c r="B1328" s="800" t="s">
        <v>28000</v>
      </c>
      <c r="C1328" s="800" t="s">
        <v>26237</v>
      </c>
      <c r="D1328" s="803">
        <v>2248.34</v>
      </c>
      <c r="E1328" s="800" t="s">
        <v>43039</v>
      </c>
    </row>
    <row r="1329" spans="1:5" ht="13.5" x14ac:dyDescent="0.25">
      <c r="A1329" s="800">
        <v>100376</v>
      </c>
      <c r="B1329" s="800" t="s">
        <v>28003</v>
      </c>
      <c r="C1329" s="800" t="s">
        <v>26237</v>
      </c>
      <c r="D1329" s="803">
        <v>2190.39</v>
      </c>
      <c r="E1329" s="800" t="s">
        <v>43039</v>
      </c>
    </row>
    <row r="1330" spans="1:5" ht="13.5" x14ac:dyDescent="0.25">
      <c r="A1330" s="800">
        <v>100377</v>
      </c>
      <c r="B1330" s="800" t="s">
        <v>43054</v>
      </c>
      <c r="C1330" s="800" t="s">
        <v>26471</v>
      </c>
      <c r="D1330" s="802">
        <v>7.31</v>
      </c>
      <c r="E1330" s="800" t="s">
        <v>43039</v>
      </c>
    </row>
    <row r="1331" spans="1:5" ht="13.5" x14ac:dyDescent="0.25">
      <c r="A1331" s="800">
        <v>100378</v>
      </c>
      <c r="B1331" s="800" t="s">
        <v>43055</v>
      </c>
      <c r="C1331" s="800" t="s">
        <v>26471</v>
      </c>
      <c r="D1331" s="802">
        <v>6.71</v>
      </c>
      <c r="E1331" s="800" t="s">
        <v>43039</v>
      </c>
    </row>
    <row r="1332" spans="1:5" ht="13.5" x14ac:dyDescent="0.25">
      <c r="A1332" s="800">
        <v>100382</v>
      </c>
      <c r="B1332" s="800" t="s">
        <v>28010</v>
      </c>
      <c r="C1332" s="800" t="s">
        <v>26496</v>
      </c>
      <c r="D1332" s="802">
        <v>16.05</v>
      </c>
      <c r="E1332" s="800" t="s">
        <v>43039</v>
      </c>
    </row>
    <row r="1333" spans="1:5" ht="13.5" x14ac:dyDescent="0.25">
      <c r="A1333" s="800">
        <v>94444</v>
      </c>
      <c r="B1333" s="800" t="s">
        <v>28011</v>
      </c>
      <c r="C1333" s="800" t="s">
        <v>26496</v>
      </c>
      <c r="D1333" s="802">
        <v>567.42999999999995</v>
      </c>
      <c r="E1333" s="800" t="s">
        <v>43039</v>
      </c>
    </row>
    <row r="1334" spans="1:5" ht="13.5" x14ac:dyDescent="0.25">
      <c r="A1334" s="800" t="s">
        <v>2968</v>
      </c>
      <c r="B1334" s="800" t="s">
        <v>28013</v>
      </c>
      <c r="C1334" s="800" t="s">
        <v>26105</v>
      </c>
      <c r="D1334" s="802">
        <v>29.49</v>
      </c>
      <c r="E1334" s="800" t="s">
        <v>43039</v>
      </c>
    </row>
    <row r="1335" spans="1:5" ht="13.5" x14ac:dyDescent="0.25">
      <c r="A1335" s="800" t="s">
        <v>2969</v>
      </c>
      <c r="B1335" s="800" t="s">
        <v>28015</v>
      </c>
      <c r="C1335" s="800" t="s">
        <v>26105</v>
      </c>
      <c r="D1335" s="802">
        <v>82.74</v>
      </c>
      <c r="E1335" s="800" t="s">
        <v>43039</v>
      </c>
    </row>
    <row r="1336" spans="1:5" ht="13.5" x14ac:dyDescent="0.25">
      <c r="A1336" s="800" t="s">
        <v>2970</v>
      </c>
      <c r="B1336" s="800" t="s">
        <v>28017</v>
      </c>
      <c r="C1336" s="800" t="s">
        <v>26105</v>
      </c>
      <c r="D1336" s="802">
        <v>27.65</v>
      </c>
      <c r="E1336" s="800" t="s">
        <v>43039</v>
      </c>
    </row>
    <row r="1337" spans="1:5" ht="13.5" x14ac:dyDescent="0.25">
      <c r="A1337" s="800" t="s">
        <v>2971</v>
      </c>
      <c r="B1337" s="800" t="s">
        <v>28018</v>
      </c>
      <c r="C1337" s="800" t="s">
        <v>26105</v>
      </c>
      <c r="D1337" s="802">
        <v>23.82</v>
      </c>
      <c r="E1337" s="800" t="s">
        <v>43039</v>
      </c>
    </row>
    <row r="1338" spans="1:5" ht="13.5" x14ac:dyDescent="0.25">
      <c r="A1338" s="800" t="s">
        <v>2972</v>
      </c>
      <c r="B1338" s="800" t="s">
        <v>28019</v>
      </c>
      <c r="C1338" s="800" t="s">
        <v>26496</v>
      </c>
      <c r="D1338" s="802">
        <v>6.33</v>
      </c>
      <c r="E1338" s="800" t="s">
        <v>43039</v>
      </c>
    </row>
    <row r="1339" spans="1:5" ht="13.5" x14ac:dyDescent="0.25">
      <c r="A1339" s="800" t="s">
        <v>2973</v>
      </c>
      <c r="B1339" s="800" t="s">
        <v>28020</v>
      </c>
      <c r="C1339" s="800" t="s">
        <v>26496</v>
      </c>
      <c r="D1339" s="802">
        <v>12.4</v>
      </c>
      <c r="E1339" s="800" t="s">
        <v>43039</v>
      </c>
    </row>
    <row r="1340" spans="1:5" ht="13.5" x14ac:dyDescent="0.25">
      <c r="A1340" s="800" t="s">
        <v>2975</v>
      </c>
      <c r="B1340" s="800" t="s">
        <v>28021</v>
      </c>
      <c r="C1340" s="800" t="s">
        <v>28022</v>
      </c>
      <c r="D1340" s="802">
        <v>67.510000000000005</v>
      </c>
      <c r="E1340" s="800" t="s">
        <v>43039</v>
      </c>
    </row>
    <row r="1341" spans="1:5" ht="13.5" x14ac:dyDescent="0.25">
      <c r="A1341" s="800" t="s">
        <v>2976</v>
      </c>
      <c r="B1341" s="800" t="s">
        <v>28023</v>
      </c>
      <c r="C1341" s="800" t="s">
        <v>28022</v>
      </c>
      <c r="D1341" s="802">
        <v>109.18</v>
      </c>
      <c r="E1341" s="800" t="s">
        <v>43039</v>
      </c>
    </row>
    <row r="1342" spans="1:5" ht="13.5" x14ac:dyDescent="0.25">
      <c r="A1342" s="800" t="s">
        <v>2977</v>
      </c>
      <c r="B1342" s="800" t="s">
        <v>28025</v>
      </c>
      <c r="C1342" s="800" t="s">
        <v>28022</v>
      </c>
      <c r="D1342" s="802">
        <v>67.55</v>
      </c>
      <c r="E1342" s="800" t="s">
        <v>43039</v>
      </c>
    </row>
    <row r="1343" spans="1:5" ht="13.5" x14ac:dyDescent="0.25">
      <c r="A1343" s="800" t="s">
        <v>2980</v>
      </c>
      <c r="B1343" s="800" t="s">
        <v>28027</v>
      </c>
      <c r="C1343" s="800" t="s">
        <v>26105</v>
      </c>
      <c r="D1343" s="802">
        <v>72.08</v>
      </c>
      <c r="E1343" s="800" t="s">
        <v>43039</v>
      </c>
    </row>
    <row r="1344" spans="1:5" ht="13.5" x14ac:dyDescent="0.25">
      <c r="A1344" s="800" t="s">
        <v>2981</v>
      </c>
      <c r="B1344" s="800" t="s">
        <v>28029</v>
      </c>
      <c r="C1344" s="800" t="s">
        <v>26105</v>
      </c>
      <c r="D1344" s="802">
        <v>47.64</v>
      </c>
      <c r="E1344" s="800" t="s">
        <v>43039</v>
      </c>
    </row>
    <row r="1345" spans="1:5" ht="13.5" x14ac:dyDescent="0.25">
      <c r="A1345" s="800" t="s">
        <v>2982</v>
      </c>
      <c r="B1345" s="800" t="s">
        <v>28030</v>
      </c>
      <c r="C1345" s="800" t="s">
        <v>26105</v>
      </c>
      <c r="D1345" s="802">
        <v>63.17</v>
      </c>
      <c r="E1345" s="800" t="s">
        <v>43039</v>
      </c>
    </row>
    <row r="1346" spans="1:5" ht="13.5" x14ac:dyDescent="0.25">
      <c r="A1346" s="800" t="s">
        <v>2983</v>
      </c>
      <c r="B1346" s="800" t="s">
        <v>28032</v>
      </c>
      <c r="C1346" s="800" t="s">
        <v>26105</v>
      </c>
      <c r="D1346" s="802">
        <v>40.94</v>
      </c>
      <c r="E1346" s="800" t="s">
        <v>43039</v>
      </c>
    </row>
    <row r="1347" spans="1:5" ht="13.5" x14ac:dyDescent="0.25">
      <c r="A1347" s="800">
        <v>83651</v>
      </c>
      <c r="B1347" s="800" t="s">
        <v>28034</v>
      </c>
      <c r="C1347" s="800" t="s">
        <v>26105</v>
      </c>
      <c r="D1347" s="802">
        <v>31.13</v>
      </c>
      <c r="E1347" s="800" t="s">
        <v>43039</v>
      </c>
    </row>
    <row r="1348" spans="1:5" ht="13.5" x14ac:dyDescent="0.25">
      <c r="A1348" s="800">
        <v>83658</v>
      </c>
      <c r="B1348" s="800" t="s">
        <v>28035</v>
      </c>
      <c r="C1348" s="800" t="s">
        <v>26105</v>
      </c>
      <c r="D1348" s="802">
        <v>148.72999999999999</v>
      </c>
      <c r="E1348" s="800" t="s">
        <v>43039</v>
      </c>
    </row>
    <row r="1349" spans="1:5" ht="13.5" x14ac:dyDescent="0.25">
      <c r="A1349" s="800">
        <v>83661</v>
      </c>
      <c r="B1349" s="800" t="s">
        <v>28037</v>
      </c>
      <c r="C1349" s="800" t="s">
        <v>26105</v>
      </c>
      <c r="D1349" s="802">
        <v>101.11</v>
      </c>
      <c r="E1349" s="800" t="s">
        <v>43039</v>
      </c>
    </row>
    <row r="1350" spans="1:5" ht="13.5" x14ac:dyDescent="0.25">
      <c r="A1350" s="800">
        <v>83662</v>
      </c>
      <c r="B1350" s="800" t="s">
        <v>28039</v>
      </c>
      <c r="C1350" s="800" t="s">
        <v>28022</v>
      </c>
      <c r="D1350" s="802">
        <v>101.23</v>
      </c>
      <c r="E1350" s="800" t="s">
        <v>43039</v>
      </c>
    </row>
    <row r="1351" spans="1:5" ht="13.5" x14ac:dyDescent="0.25">
      <c r="A1351" s="800">
        <v>83664</v>
      </c>
      <c r="B1351" s="800" t="s">
        <v>28041</v>
      </c>
      <c r="C1351" s="800" t="s">
        <v>26105</v>
      </c>
      <c r="D1351" s="802">
        <v>63.74</v>
      </c>
      <c r="E1351" s="800" t="s">
        <v>43039</v>
      </c>
    </row>
    <row r="1352" spans="1:5" ht="13.5" x14ac:dyDescent="0.25">
      <c r="A1352" s="800">
        <v>83665</v>
      </c>
      <c r="B1352" s="800" t="s">
        <v>28043</v>
      </c>
      <c r="C1352" s="800" t="s">
        <v>26496</v>
      </c>
      <c r="D1352" s="802">
        <v>8.1999999999999993</v>
      </c>
      <c r="E1352" s="800" t="s">
        <v>43039</v>
      </c>
    </row>
    <row r="1353" spans="1:5" ht="13.5" x14ac:dyDescent="0.25">
      <c r="A1353" s="800">
        <v>83669</v>
      </c>
      <c r="B1353" s="800" t="s">
        <v>28044</v>
      </c>
      <c r="C1353" s="800" t="s">
        <v>26496</v>
      </c>
      <c r="D1353" s="802">
        <v>9.74</v>
      </c>
      <c r="E1353" s="800" t="s">
        <v>43039</v>
      </c>
    </row>
    <row r="1354" spans="1:5" ht="13.5" x14ac:dyDescent="0.25">
      <c r="A1354" s="800">
        <v>83670</v>
      </c>
      <c r="B1354" s="800" t="s">
        <v>28045</v>
      </c>
      <c r="C1354" s="800" t="s">
        <v>26105</v>
      </c>
      <c r="D1354" s="802">
        <v>49.9</v>
      </c>
      <c r="E1354" s="800" t="s">
        <v>43039</v>
      </c>
    </row>
    <row r="1355" spans="1:5" ht="13.5" x14ac:dyDescent="0.25">
      <c r="A1355" s="800">
        <v>83671</v>
      </c>
      <c r="B1355" s="800" t="s">
        <v>28046</v>
      </c>
      <c r="C1355" s="800" t="s">
        <v>26105</v>
      </c>
      <c r="D1355" s="802">
        <v>53.64</v>
      </c>
      <c r="E1355" s="800" t="s">
        <v>43039</v>
      </c>
    </row>
    <row r="1356" spans="1:5" ht="13.5" x14ac:dyDescent="0.25">
      <c r="A1356" s="800">
        <v>83679</v>
      </c>
      <c r="B1356" s="800" t="s">
        <v>28047</v>
      </c>
      <c r="C1356" s="800" t="s">
        <v>26105</v>
      </c>
      <c r="D1356" s="802">
        <v>15.55</v>
      </c>
      <c r="E1356" s="800" t="s">
        <v>43039</v>
      </c>
    </row>
    <row r="1357" spans="1:5" ht="13.5" x14ac:dyDescent="0.25">
      <c r="A1357" s="800">
        <v>83680</v>
      </c>
      <c r="B1357" s="800" t="s">
        <v>28048</v>
      </c>
      <c r="C1357" s="800" t="s">
        <v>26105</v>
      </c>
      <c r="D1357" s="802">
        <v>19.010000000000002</v>
      </c>
      <c r="E1357" s="800" t="s">
        <v>43039</v>
      </c>
    </row>
    <row r="1358" spans="1:5" ht="13.5" x14ac:dyDescent="0.25">
      <c r="A1358" s="800">
        <v>83681</v>
      </c>
      <c r="B1358" s="800" t="s">
        <v>28050</v>
      </c>
      <c r="C1358" s="800" t="s">
        <v>26105</v>
      </c>
      <c r="D1358" s="802">
        <v>20.55</v>
      </c>
      <c r="E1358" s="800" t="s">
        <v>43039</v>
      </c>
    </row>
    <row r="1359" spans="1:5" ht="13.5" x14ac:dyDescent="0.25">
      <c r="A1359" s="800">
        <v>83682</v>
      </c>
      <c r="B1359" s="800" t="s">
        <v>28052</v>
      </c>
      <c r="C1359" s="800" t="s">
        <v>28022</v>
      </c>
      <c r="D1359" s="802">
        <v>113.69</v>
      </c>
      <c r="E1359" s="800" t="s">
        <v>43039</v>
      </c>
    </row>
    <row r="1360" spans="1:5" ht="13.5" x14ac:dyDescent="0.25">
      <c r="A1360" s="800">
        <v>83729</v>
      </c>
      <c r="B1360" s="800" t="s">
        <v>28054</v>
      </c>
      <c r="C1360" s="800" t="s">
        <v>26496</v>
      </c>
      <c r="D1360" s="802">
        <v>19.13</v>
      </c>
      <c r="E1360" s="800" t="s">
        <v>43039</v>
      </c>
    </row>
    <row r="1361" spans="1:5" ht="13.5" x14ac:dyDescent="0.25">
      <c r="A1361" s="800">
        <v>83739</v>
      </c>
      <c r="B1361" s="800" t="s">
        <v>28055</v>
      </c>
      <c r="C1361" s="800" t="s">
        <v>26496</v>
      </c>
      <c r="D1361" s="802">
        <v>6.66</v>
      </c>
      <c r="E1361" s="800" t="s">
        <v>43039</v>
      </c>
    </row>
    <row r="1362" spans="1:5" ht="13.5" x14ac:dyDescent="0.25">
      <c r="A1362" s="800">
        <v>6454</v>
      </c>
      <c r="B1362" s="800" t="s">
        <v>28056</v>
      </c>
      <c r="C1362" s="800" t="s">
        <v>28022</v>
      </c>
      <c r="D1362" s="802">
        <v>172.3</v>
      </c>
      <c r="E1362" s="800" t="s">
        <v>43039</v>
      </c>
    </row>
    <row r="1363" spans="1:5" ht="13.5" x14ac:dyDescent="0.25">
      <c r="A1363" s="800">
        <v>73611</v>
      </c>
      <c r="B1363" s="800" t="s">
        <v>28058</v>
      </c>
      <c r="C1363" s="800" t="s">
        <v>28022</v>
      </c>
      <c r="D1363" s="802">
        <v>367.71</v>
      </c>
      <c r="E1363" s="800" t="s">
        <v>43039</v>
      </c>
    </row>
    <row r="1364" spans="1:5" ht="13.5" x14ac:dyDescent="0.25">
      <c r="A1364" s="800">
        <v>73697</v>
      </c>
      <c r="B1364" s="800" t="s">
        <v>28060</v>
      </c>
      <c r="C1364" s="800" t="s">
        <v>28022</v>
      </c>
      <c r="D1364" s="802">
        <v>174.15</v>
      </c>
      <c r="E1364" s="800" t="s">
        <v>43039</v>
      </c>
    </row>
    <row r="1365" spans="1:5" ht="13.5" x14ac:dyDescent="0.25">
      <c r="A1365" s="800">
        <v>73698</v>
      </c>
      <c r="B1365" s="800" t="s">
        <v>28062</v>
      </c>
      <c r="C1365" s="800" t="s">
        <v>28022</v>
      </c>
      <c r="D1365" s="802">
        <v>231.29</v>
      </c>
      <c r="E1365" s="800" t="s">
        <v>43039</v>
      </c>
    </row>
    <row r="1366" spans="1:5" ht="13.5" x14ac:dyDescent="0.25">
      <c r="A1366" s="800" t="s">
        <v>3013</v>
      </c>
      <c r="B1366" s="800" t="s">
        <v>28064</v>
      </c>
      <c r="C1366" s="800" t="s">
        <v>26496</v>
      </c>
      <c r="D1366" s="802">
        <v>135.33000000000001</v>
      </c>
      <c r="E1366" s="800" t="s">
        <v>43039</v>
      </c>
    </row>
    <row r="1367" spans="1:5" ht="13.5" x14ac:dyDescent="0.25">
      <c r="A1367" s="800" t="s">
        <v>3014</v>
      </c>
      <c r="B1367" s="800" t="s">
        <v>28066</v>
      </c>
      <c r="C1367" s="800" t="s">
        <v>26496</v>
      </c>
      <c r="D1367" s="802">
        <v>341.53</v>
      </c>
      <c r="E1367" s="800" t="s">
        <v>43039</v>
      </c>
    </row>
    <row r="1368" spans="1:5" ht="13.5" x14ac:dyDescent="0.25">
      <c r="A1368" s="800">
        <v>92743</v>
      </c>
      <c r="B1368" s="800" t="s">
        <v>28068</v>
      </c>
      <c r="C1368" s="800" t="s">
        <v>28022</v>
      </c>
      <c r="D1368" s="802">
        <v>506.42</v>
      </c>
      <c r="E1368" s="800" t="s">
        <v>43039</v>
      </c>
    </row>
    <row r="1369" spans="1:5" ht="13.5" x14ac:dyDescent="0.25">
      <c r="A1369" s="800">
        <v>92744</v>
      </c>
      <c r="B1369" s="800" t="s">
        <v>28070</v>
      </c>
      <c r="C1369" s="800" t="s">
        <v>28022</v>
      </c>
      <c r="D1369" s="802">
        <v>487.99</v>
      </c>
      <c r="E1369" s="800" t="s">
        <v>43039</v>
      </c>
    </row>
    <row r="1370" spans="1:5" ht="13.5" x14ac:dyDescent="0.25">
      <c r="A1370" s="800">
        <v>92745</v>
      </c>
      <c r="B1370" s="800" t="s">
        <v>28072</v>
      </c>
      <c r="C1370" s="800" t="s">
        <v>28022</v>
      </c>
      <c r="D1370" s="802">
        <v>629.01</v>
      </c>
      <c r="E1370" s="800" t="s">
        <v>43039</v>
      </c>
    </row>
    <row r="1371" spans="1:5" ht="13.5" x14ac:dyDescent="0.25">
      <c r="A1371" s="800">
        <v>92746</v>
      </c>
      <c r="B1371" s="800" t="s">
        <v>28074</v>
      </c>
      <c r="C1371" s="800" t="s">
        <v>28022</v>
      </c>
      <c r="D1371" s="802">
        <v>578.04999999999995</v>
      </c>
      <c r="E1371" s="800" t="s">
        <v>43039</v>
      </c>
    </row>
    <row r="1372" spans="1:5" ht="13.5" x14ac:dyDescent="0.25">
      <c r="A1372" s="800">
        <v>92747</v>
      </c>
      <c r="B1372" s="800" t="s">
        <v>28076</v>
      </c>
      <c r="C1372" s="800" t="s">
        <v>28022</v>
      </c>
      <c r="D1372" s="802">
        <v>698.39</v>
      </c>
      <c r="E1372" s="800" t="s">
        <v>43039</v>
      </c>
    </row>
    <row r="1373" spans="1:5" ht="13.5" x14ac:dyDescent="0.25">
      <c r="A1373" s="800">
        <v>92748</v>
      </c>
      <c r="B1373" s="800" t="s">
        <v>28078</v>
      </c>
      <c r="C1373" s="800" t="s">
        <v>28022</v>
      </c>
      <c r="D1373" s="802">
        <v>629.25</v>
      </c>
      <c r="E1373" s="800" t="s">
        <v>43039</v>
      </c>
    </row>
    <row r="1374" spans="1:5" ht="13.5" x14ac:dyDescent="0.25">
      <c r="A1374" s="800">
        <v>92749</v>
      </c>
      <c r="B1374" s="800" t="s">
        <v>28080</v>
      </c>
      <c r="C1374" s="800" t="s">
        <v>28022</v>
      </c>
      <c r="D1374" s="802">
        <v>726.82</v>
      </c>
      <c r="E1374" s="800" t="s">
        <v>43039</v>
      </c>
    </row>
    <row r="1375" spans="1:5" ht="13.5" x14ac:dyDescent="0.25">
      <c r="A1375" s="800">
        <v>92750</v>
      </c>
      <c r="B1375" s="800" t="s">
        <v>28082</v>
      </c>
      <c r="C1375" s="800" t="s">
        <v>28022</v>
      </c>
      <c r="D1375" s="803">
        <v>1252.95</v>
      </c>
      <c r="E1375" s="800" t="s">
        <v>43039</v>
      </c>
    </row>
    <row r="1376" spans="1:5" ht="13.5" x14ac:dyDescent="0.25">
      <c r="A1376" s="800">
        <v>92751</v>
      </c>
      <c r="B1376" s="800" t="s">
        <v>28084</v>
      </c>
      <c r="C1376" s="800" t="s">
        <v>28022</v>
      </c>
      <c r="D1376" s="803">
        <v>1558.48</v>
      </c>
      <c r="E1376" s="800" t="s">
        <v>43039</v>
      </c>
    </row>
    <row r="1377" spans="1:5" ht="13.5" x14ac:dyDescent="0.25">
      <c r="A1377" s="800">
        <v>92752</v>
      </c>
      <c r="B1377" s="800" t="s">
        <v>28086</v>
      </c>
      <c r="C1377" s="800" t="s">
        <v>28022</v>
      </c>
      <c r="D1377" s="803">
        <v>1862.88</v>
      </c>
      <c r="E1377" s="800" t="s">
        <v>43039</v>
      </c>
    </row>
    <row r="1378" spans="1:5" ht="13.5" x14ac:dyDescent="0.25">
      <c r="A1378" s="800">
        <v>92753</v>
      </c>
      <c r="B1378" s="800" t="s">
        <v>28088</v>
      </c>
      <c r="C1378" s="800" t="s">
        <v>28022</v>
      </c>
      <c r="D1378" s="802">
        <v>477.73</v>
      </c>
      <c r="E1378" s="800" t="s">
        <v>43039</v>
      </c>
    </row>
    <row r="1379" spans="1:5" ht="13.5" x14ac:dyDescent="0.25">
      <c r="A1379" s="800">
        <v>92754</v>
      </c>
      <c r="B1379" s="800" t="s">
        <v>28090</v>
      </c>
      <c r="C1379" s="800" t="s">
        <v>28022</v>
      </c>
      <c r="D1379" s="802">
        <v>436.46</v>
      </c>
      <c r="E1379" s="800" t="s">
        <v>43039</v>
      </c>
    </row>
    <row r="1380" spans="1:5" ht="13.5" x14ac:dyDescent="0.25">
      <c r="A1380" s="800">
        <v>92755</v>
      </c>
      <c r="B1380" s="800" t="s">
        <v>28092</v>
      </c>
      <c r="C1380" s="800" t="s">
        <v>26496</v>
      </c>
      <c r="D1380" s="802">
        <v>185.52</v>
      </c>
      <c r="E1380" s="800" t="s">
        <v>43039</v>
      </c>
    </row>
    <row r="1381" spans="1:5" ht="13.5" x14ac:dyDescent="0.25">
      <c r="A1381" s="800">
        <v>92756</v>
      </c>
      <c r="B1381" s="800" t="s">
        <v>28094</v>
      </c>
      <c r="C1381" s="800" t="s">
        <v>26496</v>
      </c>
      <c r="D1381" s="802">
        <v>210.3</v>
      </c>
      <c r="E1381" s="800" t="s">
        <v>43039</v>
      </c>
    </row>
    <row r="1382" spans="1:5" ht="13.5" x14ac:dyDescent="0.25">
      <c r="A1382" s="800">
        <v>92757</v>
      </c>
      <c r="B1382" s="800" t="s">
        <v>28096</v>
      </c>
      <c r="C1382" s="800" t="s">
        <v>26496</v>
      </c>
      <c r="D1382" s="802">
        <v>240.34</v>
      </c>
      <c r="E1382" s="800" t="s">
        <v>43039</v>
      </c>
    </row>
    <row r="1383" spans="1:5" ht="13.5" x14ac:dyDescent="0.25">
      <c r="A1383" s="800">
        <v>92758</v>
      </c>
      <c r="B1383" s="800" t="s">
        <v>28098</v>
      </c>
      <c r="C1383" s="800" t="s">
        <v>28022</v>
      </c>
      <c r="D1383" s="802">
        <v>583.07000000000005</v>
      </c>
      <c r="E1383" s="800" t="s">
        <v>43039</v>
      </c>
    </row>
    <row r="1384" spans="1:5" ht="13.5" x14ac:dyDescent="0.25">
      <c r="A1384" s="800">
        <v>91069</v>
      </c>
      <c r="B1384" s="800" t="s">
        <v>28100</v>
      </c>
      <c r="C1384" s="800" t="s">
        <v>26496</v>
      </c>
      <c r="D1384" s="802">
        <v>77.91</v>
      </c>
      <c r="E1384" s="800" t="s">
        <v>43039</v>
      </c>
    </row>
    <row r="1385" spans="1:5" ht="13.5" x14ac:dyDescent="0.25">
      <c r="A1385" s="800">
        <v>91070</v>
      </c>
      <c r="B1385" s="800" t="s">
        <v>28102</v>
      </c>
      <c r="C1385" s="800" t="s">
        <v>26496</v>
      </c>
      <c r="D1385" s="802">
        <v>85.56</v>
      </c>
      <c r="E1385" s="800" t="s">
        <v>43039</v>
      </c>
    </row>
    <row r="1386" spans="1:5" ht="13.5" x14ac:dyDescent="0.25">
      <c r="A1386" s="800">
        <v>91071</v>
      </c>
      <c r="B1386" s="800" t="s">
        <v>28104</v>
      </c>
      <c r="C1386" s="800" t="s">
        <v>26496</v>
      </c>
      <c r="D1386" s="802">
        <v>114.25</v>
      </c>
      <c r="E1386" s="800" t="s">
        <v>43039</v>
      </c>
    </row>
    <row r="1387" spans="1:5" ht="13.5" x14ac:dyDescent="0.25">
      <c r="A1387" s="800">
        <v>91072</v>
      </c>
      <c r="B1387" s="800" t="s">
        <v>28106</v>
      </c>
      <c r="C1387" s="800" t="s">
        <v>26496</v>
      </c>
      <c r="D1387" s="802">
        <v>121.9</v>
      </c>
      <c r="E1387" s="800" t="s">
        <v>43039</v>
      </c>
    </row>
    <row r="1388" spans="1:5" ht="13.5" x14ac:dyDescent="0.25">
      <c r="A1388" s="800">
        <v>91073</v>
      </c>
      <c r="B1388" s="800" t="s">
        <v>28107</v>
      </c>
      <c r="C1388" s="800" t="s">
        <v>26496</v>
      </c>
      <c r="D1388" s="802">
        <v>91.16</v>
      </c>
      <c r="E1388" s="800" t="s">
        <v>43039</v>
      </c>
    </row>
    <row r="1389" spans="1:5" ht="13.5" x14ac:dyDescent="0.25">
      <c r="A1389" s="800">
        <v>91074</v>
      </c>
      <c r="B1389" s="800" t="s">
        <v>28109</v>
      </c>
      <c r="C1389" s="800" t="s">
        <v>26496</v>
      </c>
      <c r="D1389" s="802">
        <v>100.18</v>
      </c>
      <c r="E1389" s="800" t="s">
        <v>43039</v>
      </c>
    </row>
    <row r="1390" spans="1:5" ht="13.5" x14ac:dyDescent="0.25">
      <c r="A1390" s="800">
        <v>91075</v>
      </c>
      <c r="B1390" s="800" t="s">
        <v>28111</v>
      </c>
      <c r="C1390" s="800" t="s">
        <v>26496</v>
      </c>
      <c r="D1390" s="802">
        <v>130.19</v>
      </c>
      <c r="E1390" s="800" t="s">
        <v>43039</v>
      </c>
    </row>
    <row r="1391" spans="1:5" ht="13.5" x14ac:dyDescent="0.25">
      <c r="A1391" s="800">
        <v>91076</v>
      </c>
      <c r="B1391" s="800" t="s">
        <v>28112</v>
      </c>
      <c r="C1391" s="800" t="s">
        <v>26496</v>
      </c>
      <c r="D1391" s="802">
        <v>139.22999999999999</v>
      </c>
      <c r="E1391" s="800" t="s">
        <v>43039</v>
      </c>
    </row>
    <row r="1392" spans="1:5" ht="13.5" x14ac:dyDescent="0.25">
      <c r="A1392" s="800">
        <v>91077</v>
      </c>
      <c r="B1392" s="800" t="s">
        <v>28114</v>
      </c>
      <c r="C1392" s="800" t="s">
        <v>26496</v>
      </c>
      <c r="D1392" s="802">
        <v>75.28</v>
      </c>
      <c r="E1392" s="800" t="s">
        <v>43039</v>
      </c>
    </row>
    <row r="1393" spans="1:5" ht="13.5" x14ac:dyDescent="0.25">
      <c r="A1393" s="800">
        <v>91078</v>
      </c>
      <c r="B1393" s="800" t="s">
        <v>28116</v>
      </c>
      <c r="C1393" s="800" t="s">
        <v>26496</v>
      </c>
      <c r="D1393" s="802">
        <v>87.41</v>
      </c>
      <c r="E1393" s="800" t="s">
        <v>43039</v>
      </c>
    </row>
    <row r="1394" spans="1:5" ht="13.5" x14ac:dyDescent="0.25">
      <c r="A1394" s="800">
        <v>91079</v>
      </c>
      <c r="B1394" s="800" t="s">
        <v>28118</v>
      </c>
      <c r="C1394" s="800" t="s">
        <v>26496</v>
      </c>
      <c r="D1394" s="802">
        <v>80.39</v>
      </c>
      <c r="E1394" s="800" t="s">
        <v>43039</v>
      </c>
    </row>
    <row r="1395" spans="1:5" ht="13.5" x14ac:dyDescent="0.25">
      <c r="A1395" s="800">
        <v>91080</v>
      </c>
      <c r="B1395" s="800" t="s">
        <v>28120</v>
      </c>
      <c r="C1395" s="800" t="s">
        <v>26496</v>
      </c>
      <c r="D1395" s="802">
        <v>92.35</v>
      </c>
      <c r="E1395" s="800" t="s">
        <v>43039</v>
      </c>
    </row>
    <row r="1396" spans="1:5" ht="13.5" x14ac:dyDescent="0.25">
      <c r="A1396" s="800">
        <v>91081</v>
      </c>
      <c r="B1396" s="800" t="s">
        <v>28122</v>
      </c>
      <c r="C1396" s="800" t="s">
        <v>26496</v>
      </c>
      <c r="D1396" s="802">
        <v>89.93</v>
      </c>
      <c r="E1396" s="800" t="s">
        <v>43039</v>
      </c>
    </row>
    <row r="1397" spans="1:5" ht="13.5" x14ac:dyDescent="0.25">
      <c r="A1397" s="800">
        <v>91082</v>
      </c>
      <c r="B1397" s="800" t="s">
        <v>28123</v>
      </c>
      <c r="C1397" s="800" t="s">
        <v>26496</v>
      </c>
      <c r="D1397" s="802">
        <v>103.24</v>
      </c>
      <c r="E1397" s="800" t="s">
        <v>43039</v>
      </c>
    </row>
    <row r="1398" spans="1:5" ht="13.5" x14ac:dyDescent="0.25">
      <c r="A1398" s="800">
        <v>91083</v>
      </c>
      <c r="B1398" s="800" t="s">
        <v>28125</v>
      </c>
      <c r="C1398" s="800" t="s">
        <v>26496</v>
      </c>
      <c r="D1398" s="802">
        <v>99.05</v>
      </c>
      <c r="E1398" s="800" t="s">
        <v>43039</v>
      </c>
    </row>
    <row r="1399" spans="1:5" ht="13.5" x14ac:dyDescent="0.25">
      <c r="A1399" s="800">
        <v>91084</v>
      </c>
      <c r="B1399" s="800" t="s">
        <v>28126</v>
      </c>
      <c r="C1399" s="800" t="s">
        <v>26496</v>
      </c>
      <c r="D1399" s="802">
        <v>112.13</v>
      </c>
      <c r="E1399" s="800" t="s">
        <v>43039</v>
      </c>
    </row>
    <row r="1400" spans="1:5" ht="13.5" x14ac:dyDescent="0.25">
      <c r="A1400" s="800">
        <v>91086</v>
      </c>
      <c r="B1400" s="800" t="s">
        <v>28128</v>
      </c>
      <c r="C1400" s="800" t="s">
        <v>26496</v>
      </c>
      <c r="D1400" s="802">
        <v>87.37</v>
      </c>
      <c r="E1400" s="800" t="s">
        <v>43039</v>
      </c>
    </row>
    <row r="1401" spans="1:5" ht="13.5" x14ac:dyDescent="0.25">
      <c r="A1401" s="800">
        <v>91087</v>
      </c>
      <c r="B1401" s="800" t="s">
        <v>28129</v>
      </c>
      <c r="C1401" s="800" t="s">
        <v>26496</v>
      </c>
      <c r="D1401" s="802">
        <v>95.3</v>
      </c>
      <c r="E1401" s="800" t="s">
        <v>43039</v>
      </c>
    </row>
    <row r="1402" spans="1:5" ht="13.5" x14ac:dyDescent="0.25">
      <c r="A1402" s="800">
        <v>91088</v>
      </c>
      <c r="B1402" s="800" t="s">
        <v>28131</v>
      </c>
      <c r="C1402" s="800" t="s">
        <v>26496</v>
      </c>
      <c r="D1402" s="802">
        <v>125.04</v>
      </c>
      <c r="E1402" s="800" t="s">
        <v>43039</v>
      </c>
    </row>
    <row r="1403" spans="1:5" ht="13.5" x14ac:dyDescent="0.25">
      <c r="A1403" s="800">
        <v>91089</v>
      </c>
      <c r="B1403" s="800" t="s">
        <v>28133</v>
      </c>
      <c r="C1403" s="800" t="s">
        <v>26496</v>
      </c>
      <c r="D1403" s="802">
        <v>133.11000000000001</v>
      </c>
      <c r="E1403" s="800" t="s">
        <v>43039</v>
      </c>
    </row>
    <row r="1404" spans="1:5" ht="13.5" x14ac:dyDescent="0.25">
      <c r="A1404" s="800">
        <v>91090</v>
      </c>
      <c r="B1404" s="800" t="s">
        <v>28135</v>
      </c>
      <c r="C1404" s="800" t="s">
        <v>26496</v>
      </c>
      <c r="D1404" s="802">
        <v>99</v>
      </c>
      <c r="E1404" s="800" t="s">
        <v>43039</v>
      </c>
    </row>
    <row r="1405" spans="1:5" ht="13.5" x14ac:dyDescent="0.25">
      <c r="A1405" s="800">
        <v>91091</v>
      </c>
      <c r="B1405" s="800" t="s">
        <v>28137</v>
      </c>
      <c r="C1405" s="800" t="s">
        <v>26496</v>
      </c>
      <c r="D1405" s="802">
        <v>108.45</v>
      </c>
      <c r="E1405" s="800" t="s">
        <v>43039</v>
      </c>
    </row>
    <row r="1406" spans="1:5" ht="13.5" x14ac:dyDescent="0.25">
      <c r="A1406" s="800">
        <v>91092</v>
      </c>
      <c r="B1406" s="800" t="s">
        <v>28139</v>
      </c>
      <c r="C1406" s="800" t="s">
        <v>26496</v>
      </c>
      <c r="D1406" s="802">
        <v>138.87</v>
      </c>
      <c r="E1406" s="800" t="s">
        <v>43039</v>
      </c>
    </row>
    <row r="1407" spans="1:5" ht="13.5" x14ac:dyDescent="0.25">
      <c r="A1407" s="800">
        <v>91093</v>
      </c>
      <c r="B1407" s="800" t="s">
        <v>28141</v>
      </c>
      <c r="C1407" s="800" t="s">
        <v>26496</v>
      </c>
      <c r="D1407" s="802">
        <v>148.61000000000001</v>
      </c>
      <c r="E1407" s="800" t="s">
        <v>43039</v>
      </c>
    </row>
    <row r="1408" spans="1:5" ht="13.5" x14ac:dyDescent="0.25">
      <c r="A1408" s="800">
        <v>91094</v>
      </c>
      <c r="B1408" s="800" t="s">
        <v>28142</v>
      </c>
      <c r="C1408" s="800" t="s">
        <v>26496</v>
      </c>
      <c r="D1408" s="802">
        <v>81.12</v>
      </c>
      <c r="E1408" s="800" t="s">
        <v>43039</v>
      </c>
    </row>
    <row r="1409" spans="1:5" ht="13.5" x14ac:dyDescent="0.25">
      <c r="A1409" s="800">
        <v>91095</v>
      </c>
      <c r="B1409" s="800" t="s">
        <v>28144</v>
      </c>
      <c r="C1409" s="800" t="s">
        <v>26496</v>
      </c>
      <c r="D1409" s="802">
        <v>93.57</v>
      </c>
      <c r="E1409" s="800" t="s">
        <v>43039</v>
      </c>
    </row>
    <row r="1410" spans="1:5" ht="13.5" x14ac:dyDescent="0.25">
      <c r="A1410" s="800">
        <v>91096</v>
      </c>
      <c r="B1410" s="800" t="s">
        <v>28146</v>
      </c>
      <c r="C1410" s="800" t="s">
        <v>26496</v>
      </c>
      <c r="D1410" s="802">
        <v>83.64</v>
      </c>
      <c r="E1410" s="800" t="s">
        <v>43039</v>
      </c>
    </row>
    <row r="1411" spans="1:5" ht="13.5" x14ac:dyDescent="0.25">
      <c r="A1411" s="800">
        <v>91097</v>
      </c>
      <c r="B1411" s="800" t="s">
        <v>28148</v>
      </c>
      <c r="C1411" s="800" t="s">
        <v>26496</v>
      </c>
      <c r="D1411" s="802">
        <v>95.95</v>
      </c>
      <c r="E1411" s="800" t="s">
        <v>43039</v>
      </c>
    </row>
    <row r="1412" spans="1:5" ht="13.5" x14ac:dyDescent="0.25">
      <c r="A1412" s="800">
        <v>91098</v>
      </c>
      <c r="B1412" s="800" t="s">
        <v>28150</v>
      </c>
      <c r="C1412" s="800" t="s">
        <v>26496</v>
      </c>
      <c r="D1412" s="802">
        <v>95.73</v>
      </c>
      <c r="E1412" s="800" t="s">
        <v>43039</v>
      </c>
    </row>
    <row r="1413" spans="1:5" ht="13.5" x14ac:dyDescent="0.25">
      <c r="A1413" s="800">
        <v>91099</v>
      </c>
      <c r="B1413" s="800" t="s">
        <v>28152</v>
      </c>
      <c r="C1413" s="800" t="s">
        <v>26496</v>
      </c>
      <c r="D1413" s="802">
        <v>109.47</v>
      </c>
      <c r="E1413" s="800" t="s">
        <v>43039</v>
      </c>
    </row>
    <row r="1414" spans="1:5" ht="13.5" x14ac:dyDescent="0.25">
      <c r="A1414" s="800">
        <v>91100</v>
      </c>
      <c r="B1414" s="800" t="s">
        <v>28154</v>
      </c>
      <c r="C1414" s="800" t="s">
        <v>26496</v>
      </c>
      <c r="D1414" s="802">
        <v>102.9</v>
      </c>
      <c r="E1414" s="800" t="s">
        <v>43039</v>
      </c>
    </row>
    <row r="1415" spans="1:5" ht="13.5" x14ac:dyDescent="0.25">
      <c r="A1415" s="800">
        <v>91101</v>
      </c>
      <c r="B1415" s="800" t="s">
        <v>28156</v>
      </c>
      <c r="C1415" s="800" t="s">
        <v>26496</v>
      </c>
      <c r="D1415" s="802">
        <v>116.53</v>
      </c>
      <c r="E1415" s="800" t="s">
        <v>43039</v>
      </c>
    </row>
    <row r="1416" spans="1:5" ht="13.5" x14ac:dyDescent="0.25">
      <c r="A1416" s="800">
        <v>93952</v>
      </c>
      <c r="B1416" s="800" t="s">
        <v>28158</v>
      </c>
      <c r="C1416" s="800" t="s">
        <v>26105</v>
      </c>
      <c r="D1416" s="802">
        <v>165.28</v>
      </c>
      <c r="E1416" s="800" t="s">
        <v>43039</v>
      </c>
    </row>
    <row r="1417" spans="1:5" ht="13.5" x14ac:dyDescent="0.25">
      <c r="A1417" s="800">
        <v>93953</v>
      </c>
      <c r="B1417" s="800" t="s">
        <v>28160</v>
      </c>
      <c r="C1417" s="800" t="s">
        <v>26105</v>
      </c>
      <c r="D1417" s="802">
        <v>152.75</v>
      </c>
      <c r="E1417" s="800" t="s">
        <v>43039</v>
      </c>
    </row>
    <row r="1418" spans="1:5" ht="13.5" x14ac:dyDescent="0.25">
      <c r="A1418" s="800">
        <v>93954</v>
      </c>
      <c r="B1418" s="800" t="s">
        <v>28162</v>
      </c>
      <c r="C1418" s="800" t="s">
        <v>26105</v>
      </c>
      <c r="D1418" s="802">
        <v>145.26</v>
      </c>
      <c r="E1418" s="800" t="s">
        <v>43039</v>
      </c>
    </row>
    <row r="1419" spans="1:5" ht="13.5" x14ac:dyDescent="0.25">
      <c r="A1419" s="800">
        <v>93955</v>
      </c>
      <c r="B1419" s="800" t="s">
        <v>28164</v>
      </c>
      <c r="C1419" s="800" t="s">
        <v>26105</v>
      </c>
      <c r="D1419" s="802">
        <v>139.97999999999999</v>
      </c>
      <c r="E1419" s="800" t="s">
        <v>43039</v>
      </c>
    </row>
    <row r="1420" spans="1:5" ht="13.5" x14ac:dyDescent="0.25">
      <c r="A1420" s="800">
        <v>93956</v>
      </c>
      <c r="B1420" s="800" t="s">
        <v>28166</v>
      </c>
      <c r="C1420" s="800" t="s">
        <v>26105</v>
      </c>
      <c r="D1420" s="802">
        <v>135.79</v>
      </c>
      <c r="E1420" s="800" t="s">
        <v>43039</v>
      </c>
    </row>
    <row r="1421" spans="1:5" ht="13.5" x14ac:dyDescent="0.25">
      <c r="A1421" s="800">
        <v>93957</v>
      </c>
      <c r="B1421" s="800" t="s">
        <v>28168</v>
      </c>
      <c r="C1421" s="800" t="s">
        <v>26105</v>
      </c>
      <c r="D1421" s="802">
        <v>173.45</v>
      </c>
      <c r="E1421" s="800" t="s">
        <v>43039</v>
      </c>
    </row>
    <row r="1422" spans="1:5" ht="13.5" x14ac:dyDescent="0.25">
      <c r="A1422" s="800">
        <v>93958</v>
      </c>
      <c r="B1422" s="800" t="s">
        <v>28170</v>
      </c>
      <c r="C1422" s="800" t="s">
        <v>26105</v>
      </c>
      <c r="D1422" s="802">
        <v>160.21</v>
      </c>
      <c r="E1422" s="800" t="s">
        <v>43039</v>
      </c>
    </row>
    <row r="1423" spans="1:5" ht="13.5" x14ac:dyDescent="0.25">
      <c r="A1423" s="800">
        <v>93959</v>
      </c>
      <c r="B1423" s="800" t="s">
        <v>28172</v>
      </c>
      <c r="C1423" s="800" t="s">
        <v>26105</v>
      </c>
      <c r="D1423" s="802">
        <v>152.38</v>
      </c>
      <c r="E1423" s="800" t="s">
        <v>43039</v>
      </c>
    </row>
    <row r="1424" spans="1:5" ht="13.5" x14ac:dyDescent="0.25">
      <c r="A1424" s="800">
        <v>93960</v>
      </c>
      <c r="B1424" s="800" t="s">
        <v>28173</v>
      </c>
      <c r="C1424" s="800" t="s">
        <v>26105</v>
      </c>
      <c r="D1424" s="802">
        <v>146.86000000000001</v>
      </c>
      <c r="E1424" s="800" t="s">
        <v>43039</v>
      </c>
    </row>
    <row r="1425" spans="1:5" ht="13.5" x14ac:dyDescent="0.25">
      <c r="A1425" s="800">
        <v>93961</v>
      </c>
      <c r="B1425" s="800" t="s">
        <v>28175</v>
      </c>
      <c r="C1425" s="800" t="s">
        <v>26105</v>
      </c>
      <c r="D1425" s="802">
        <v>142.55000000000001</v>
      </c>
      <c r="E1425" s="800" t="s">
        <v>43039</v>
      </c>
    </row>
    <row r="1426" spans="1:5" ht="13.5" x14ac:dyDescent="0.25">
      <c r="A1426" s="800">
        <v>93962</v>
      </c>
      <c r="B1426" s="800" t="s">
        <v>28177</v>
      </c>
      <c r="C1426" s="800" t="s">
        <v>26105</v>
      </c>
      <c r="D1426" s="802">
        <v>156.78</v>
      </c>
      <c r="E1426" s="800" t="s">
        <v>43039</v>
      </c>
    </row>
    <row r="1427" spans="1:5" ht="13.5" x14ac:dyDescent="0.25">
      <c r="A1427" s="800">
        <v>93963</v>
      </c>
      <c r="B1427" s="800" t="s">
        <v>28179</v>
      </c>
      <c r="C1427" s="800" t="s">
        <v>26105</v>
      </c>
      <c r="D1427" s="802">
        <v>144.28</v>
      </c>
      <c r="E1427" s="800" t="s">
        <v>43039</v>
      </c>
    </row>
    <row r="1428" spans="1:5" ht="13.5" x14ac:dyDescent="0.25">
      <c r="A1428" s="800">
        <v>93964</v>
      </c>
      <c r="B1428" s="800" t="s">
        <v>28181</v>
      </c>
      <c r="C1428" s="800" t="s">
        <v>26105</v>
      </c>
      <c r="D1428" s="802">
        <v>136.81</v>
      </c>
      <c r="E1428" s="800" t="s">
        <v>43039</v>
      </c>
    </row>
    <row r="1429" spans="1:5" ht="13.5" x14ac:dyDescent="0.25">
      <c r="A1429" s="800">
        <v>93965</v>
      </c>
      <c r="B1429" s="800" t="s">
        <v>28183</v>
      </c>
      <c r="C1429" s="800" t="s">
        <v>26105</v>
      </c>
      <c r="D1429" s="802">
        <v>129.01</v>
      </c>
      <c r="E1429" s="800" t="s">
        <v>43039</v>
      </c>
    </row>
    <row r="1430" spans="1:5" ht="13.5" x14ac:dyDescent="0.25">
      <c r="A1430" s="800">
        <v>93966</v>
      </c>
      <c r="B1430" s="800" t="s">
        <v>28185</v>
      </c>
      <c r="C1430" s="800" t="s">
        <v>26105</v>
      </c>
      <c r="D1430" s="802">
        <v>127.39</v>
      </c>
      <c r="E1430" s="800" t="s">
        <v>43039</v>
      </c>
    </row>
    <row r="1431" spans="1:5" ht="13.5" x14ac:dyDescent="0.25">
      <c r="A1431" s="800">
        <v>93967</v>
      </c>
      <c r="B1431" s="800" t="s">
        <v>28187</v>
      </c>
      <c r="C1431" s="800" t="s">
        <v>26105</v>
      </c>
      <c r="D1431" s="802">
        <v>164.94</v>
      </c>
      <c r="E1431" s="800" t="s">
        <v>43039</v>
      </c>
    </row>
    <row r="1432" spans="1:5" ht="13.5" x14ac:dyDescent="0.25">
      <c r="A1432" s="800">
        <v>93968</v>
      </c>
      <c r="B1432" s="800" t="s">
        <v>28189</v>
      </c>
      <c r="C1432" s="800" t="s">
        <v>26105</v>
      </c>
      <c r="D1432" s="802">
        <v>151.75</v>
      </c>
      <c r="E1432" s="800" t="s">
        <v>43039</v>
      </c>
    </row>
    <row r="1433" spans="1:5" ht="13.5" x14ac:dyDescent="0.25">
      <c r="A1433" s="800">
        <v>93969</v>
      </c>
      <c r="B1433" s="800" t="s">
        <v>28190</v>
      </c>
      <c r="C1433" s="800" t="s">
        <v>26105</v>
      </c>
      <c r="D1433" s="802">
        <v>143.94</v>
      </c>
      <c r="E1433" s="800" t="s">
        <v>43039</v>
      </c>
    </row>
    <row r="1434" spans="1:5" ht="13.5" x14ac:dyDescent="0.25">
      <c r="A1434" s="800">
        <v>93970</v>
      </c>
      <c r="B1434" s="800" t="s">
        <v>28191</v>
      </c>
      <c r="C1434" s="800" t="s">
        <v>26105</v>
      </c>
      <c r="D1434" s="802">
        <v>138.44999999999999</v>
      </c>
      <c r="E1434" s="800" t="s">
        <v>43039</v>
      </c>
    </row>
    <row r="1435" spans="1:5" ht="13.5" x14ac:dyDescent="0.25">
      <c r="A1435" s="800">
        <v>93971</v>
      </c>
      <c r="B1435" s="800" t="s">
        <v>28193</v>
      </c>
      <c r="C1435" s="800" t="s">
        <v>26105</v>
      </c>
      <c r="D1435" s="802">
        <v>130.41</v>
      </c>
      <c r="E1435" s="800" t="s">
        <v>43039</v>
      </c>
    </row>
    <row r="1436" spans="1:5" ht="13.5" x14ac:dyDescent="0.25">
      <c r="A1436" s="800">
        <v>95108</v>
      </c>
      <c r="B1436" s="800" t="s">
        <v>28195</v>
      </c>
      <c r="C1436" s="800" t="s">
        <v>26237</v>
      </c>
      <c r="D1436" s="802">
        <v>23.46</v>
      </c>
      <c r="E1436" s="800" t="s">
        <v>43039</v>
      </c>
    </row>
    <row r="1437" spans="1:5" ht="13.5" x14ac:dyDescent="0.25">
      <c r="A1437" s="800">
        <v>100332</v>
      </c>
      <c r="B1437" s="800" t="s">
        <v>28198</v>
      </c>
      <c r="C1437" s="800" t="s">
        <v>26496</v>
      </c>
      <c r="D1437" s="802">
        <v>489.79</v>
      </c>
      <c r="E1437" s="800" t="s">
        <v>43039</v>
      </c>
    </row>
    <row r="1438" spans="1:5" ht="13.5" x14ac:dyDescent="0.25">
      <c r="A1438" s="800">
        <v>100333</v>
      </c>
      <c r="B1438" s="800" t="s">
        <v>28201</v>
      </c>
      <c r="C1438" s="800" t="s">
        <v>26496</v>
      </c>
      <c r="D1438" s="802">
        <v>305.64999999999998</v>
      </c>
      <c r="E1438" s="800" t="s">
        <v>43039</v>
      </c>
    </row>
    <row r="1439" spans="1:5" ht="13.5" x14ac:dyDescent="0.25">
      <c r="A1439" s="800">
        <v>100334</v>
      </c>
      <c r="B1439" s="800" t="s">
        <v>28204</v>
      </c>
      <c r="C1439" s="800" t="s">
        <v>26496</v>
      </c>
      <c r="D1439" s="802">
        <v>389.37</v>
      </c>
      <c r="E1439" s="800" t="s">
        <v>43039</v>
      </c>
    </row>
    <row r="1440" spans="1:5" ht="13.5" x14ac:dyDescent="0.25">
      <c r="A1440" s="800">
        <v>100335</v>
      </c>
      <c r="B1440" s="800" t="s">
        <v>28207</v>
      </c>
      <c r="C1440" s="800" t="s">
        <v>26496</v>
      </c>
      <c r="D1440" s="802">
        <v>251.27</v>
      </c>
      <c r="E1440" s="800" t="s">
        <v>43039</v>
      </c>
    </row>
    <row r="1441" spans="1:5" ht="13.5" x14ac:dyDescent="0.25">
      <c r="A1441" s="800">
        <v>100341</v>
      </c>
      <c r="B1441" s="800" t="s">
        <v>28210</v>
      </c>
      <c r="C1441" s="800" t="s">
        <v>26496</v>
      </c>
      <c r="D1441" s="802">
        <v>24.35</v>
      </c>
      <c r="E1441" s="800" t="s">
        <v>43039</v>
      </c>
    </row>
    <row r="1442" spans="1:5" ht="13.5" x14ac:dyDescent="0.25">
      <c r="A1442" s="800">
        <v>100342</v>
      </c>
      <c r="B1442" s="800" t="s">
        <v>28213</v>
      </c>
      <c r="C1442" s="800" t="s">
        <v>26471</v>
      </c>
      <c r="D1442" s="802">
        <v>9.39</v>
      </c>
      <c r="E1442" s="800" t="s">
        <v>43039</v>
      </c>
    </row>
    <row r="1443" spans="1:5" ht="13.5" x14ac:dyDescent="0.25">
      <c r="A1443" s="800">
        <v>100343</v>
      </c>
      <c r="B1443" s="800" t="s">
        <v>28216</v>
      </c>
      <c r="C1443" s="800" t="s">
        <v>26471</v>
      </c>
      <c r="D1443" s="802">
        <v>8.42</v>
      </c>
      <c r="E1443" s="800" t="s">
        <v>43039</v>
      </c>
    </row>
    <row r="1444" spans="1:5" ht="13.5" x14ac:dyDescent="0.25">
      <c r="A1444" s="800">
        <v>100344</v>
      </c>
      <c r="B1444" s="800" t="s">
        <v>28218</v>
      </c>
      <c r="C1444" s="800" t="s">
        <v>26471</v>
      </c>
      <c r="D1444" s="802">
        <v>7.34</v>
      </c>
      <c r="E1444" s="800" t="s">
        <v>43039</v>
      </c>
    </row>
    <row r="1445" spans="1:5" ht="13.5" x14ac:dyDescent="0.25">
      <c r="A1445" s="800">
        <v>100345</v>
      </c>
      <c r="B1445" s="800" t="s">
        <v>28220</v>
      </c>
      <c r="C1445" s="800" t="s">
        <v>26471</v>
      </c>
      <c r="D1445" s="802">
        <v>6.09</v>
      </c>
      <c r="E1445" s="800" t="s">
        <v>43039</v>
      </c>
    </row>
    <row r="1446" spans="1:5" ht="13.5" x14ac:dyDescent="0.25">
      <c r="A1446" s="800">
        <v>100346</v>
      </c>
      <c r="B1446" s="800" t="s">
        <v>28222</v>
      </c>
      <c r="C1446" s="800" t="s">
        <v>26471</v>
      </c>
      <c r="D1446" s="802">
        <v>5.62</v>
      </c>
      <c r="E1446" s="800" t="s">
        <v>43039</v>
      </c>
    </row>
    <row r="1447" spans="1:5" ht="13.5" x14ac:dyDescent="0.25">
      <c r="A1447" s="800">
        <v>100347</v>
      </c>
      <c r="B1447" s="800" t="s">
        <v>28224</v>
      </c>
      <c r="C1447" s="800" t="s">
        <v>26471</v>
      </c>
      <c r="D1447" s="802">
        <v>6.13</v>
      </c>
      <c r="E1447" s="800" t="s">
        <v>43039</v>
      </c>
    </row>
    <row r="1448" spans="1:5" ht="13.5" x14ac:dyDescent="0.25">
      <c r="A1448" s="800">
        <v>100348</v>
      </c>
      <c r="B1448" s="800" t="s">
        <v>28226</v>
      </c>
      <c r="C1448" s="800" t="s">
        <v>26471</v>
      </c>
      <c r="D1448" s="802">
        <v>5.89</v>
      </c>
      <c r="E1448" s="800" t="s">
        <v>43039</v>
      </c>
    </row>
    <row r="1449" spans="1:5" ht="13.5" x14ac:dyDescent="0.25">
      <c r="A1449" s="800">
        <v>100349</v>
      </c>
      <c r="B1449" s="800" t="s">
        <v>28228</v>
      </c>
      <c r="C1449" s="800" t="s">
        <v>28022</v>
      </c>
      <c r="D1449" s="802">
        <v>377.25</v>
      </c>
      <c r="E1449" s="800" t="s">
        <v>43039</v>
      </c>
    </row>
    <row r="1450" spans="1:5" ht="13.5" x14ac:dyDescent="0.25">
      <c r="A1450" s="800" t="s">
        <v>3092</v>
      </c>
      <c r="B1450" s="800" t="s">
        <v>28230</v>
      </c>
      <c r="C1450" s="800" t="s">
        <v>26237</v>
      </c>
      <c r="D1450" s="802">
        <v>296.55</v>
      </c>
      <c r="E1450" s="800" t="s">
        <v>43039</v>
      </c>
    </row>
    <row r="1451" spans="1:5" ht="13.5" x14ac:dyDescent="0.25">
      <c r="A1451" s="800" t="s">
        <v>3093</v>
      </c>
      <c r="B1451" s="800" t="s">
        <v>28232</v>
      </c>
      <c r="C1451" s="800" t="s">
        <v>26237</v>
      </c>
      <c r="D1451" s="802">
        <v>588.51</v>
      </c>
      <c r="E1451" s="800" t="s">
        <v>43039</v>
      </c>
    </row>
    <row r="1452" spans="1:5" ht="13.5" x14ac:dyDescent="0.25">
      <c r="A1452" s="800" t="s">
        <v>3094</v>
      </c>
      <c r="B1452" s="800" t="s">
        <v>28234</v>
      </c>
      <c r="C1452" s="800" t="s">
        <v>26237</v>
      </c>
      <c r="D1452" s="802">
        <v>958.18</v>
      </c>
      <c r="E1452" s="800" t="s">
        <v>43039</v>
      </c>
    </row>
    <row r="1453" spans="1:5" ht="13.5" x14ac:dyDescent="0.25">
      <c r="A1453" s="800" t="s">
        <v>3095</v>
      </c>
      <c r="B1453" s="800" t="s">
        <v>28236</v>
      </c>
      <c r="C1453" s="800" t="s">
        <v>26237</v>
      </c>
      <c r="D1453" s="803">
        <v>1428.44</v>
      </c>
      <c r="E1453" s="800" t="s">
        <v>43039</v>
      </c>
    </row>
    <row r="1454" spans="1:5" ht="13.5" x14ac:dyDescent="0.25">
      <c r="A1454" s="800" t="s">
        <v>3096</v>
      </c>
      <c r="B1454" s="800" t="s">
        <v>28238</v>
      </c>
      <c r="C1454" s="800" t="s">
        <v>26237</v>
      </c>
      <c r="D1454" s="803">
        <v>2005.39</v>
      </c>
      <c r="E1454" s="800" t="s">
        <v>43039</v>
      </c>
    </row>
    <row r="1455" spans="1:5" ht="13.5" x14ac:dyDescent="0.25">
      <c r="A1455" s="800" t="s">
        <v>3097</v>
      </c>
      <c r="B1455" s="800" t="s">
        <v>28240</v>
      </c>
      <c r="C1455" s="800" t="s">
        <v>26237</v>
      </c>
      <c r="D1455" s="803">
        <v>2693.94</v>
      </c>
      <c r="E1455" s="800" t="s">
        <v>43039</v>
      </c>
    </row>
    <row r="1456" spans="1:5" ht="13.5" x14ac:dyDescent="0.25">
      <c r="A1456" s="800" t="s">
        <v>3098</v>
      </c>
      <c r="B1456" s="800" t="s">
        <v>28242</v>
      </c>
      <c r="C1456" s="800" t="s">
        <v>26237</v>
      </c>
      <c r="D1456" s="802">
        <v>827.41</v>
      </c>
      <c r="E1456" s="800" t="s">
        <v>43039</v>
      </c>
    </row>
    <row r="1457" spans="1:5" ht="13.5" x14ac:dyDescent="0.25">
      <c r="A1457" s="800" t="s">
        <v>3099</v>
      </c>
      <c r="B1457" s="800" t="s">
        <v>28244</v>
      </c>
      <c r="C1457" s="800" t="s">
        <v>26237</v>
      </c>
      <c r="D1457" s="803">
        <v>1355.64</v>
      </c>
      <c r="E1457" s="800" t="s">
        <v>43039</v>
      </c>
    </row>
    <row r="1458" spans="1:5" ht="13.5" x14ac:dyDescent="0.25">
      <c r="A1458" s="800" t="s">
        <v>3100</v>
      </c>
      <c r="B1458" s="800" t="s">
        <v>28246</v>
      </c>
      <c r="C1458" s="800" t="s">
        <v>26237</v>
      </c>
      <c r="D1458" s="803">
        <v>2025.5</v>
      </c>
      <c r="E1458" s="800" t="s">
        <v>43039</v>
      </c>
    </row>
    <row r="1459" spans="1:5" ht="13.5" x14ac:dyDescent="0.25">
      <c r="A1459" s="800" t="s">
        <v>3101</v>
      </c>
      <c r="B1459" s="800" t="s">
        <v>28248</v>
      </c>
      <c r="C1459" s="800" t="s">
        <v>26237</v>
      </c>
      <c r="D1459" s="803">
        <v>2558.2399999999998</v>
      </c>
      <c r="E1459" s="800" t="s">
        <v>43039</v>
      </c>
    </row>
    <row r="1460" spans="1:5" ht="13.5" x14ac:dyDescent="0.25">
      <c r="A1460" s="800" t="s">
        <v>3102</v>
      </c>
      <c r="B1460" s="800" t="s">
        <v>28250</v>
      </c>
      <c r="C1460" s="800" t="s">
        <v>26237</v>
      </c>
      <c r="D1460" s="803">
        <v>3816.95</v>
      </c>
      <c r="E1460" s="800" t="s">
        <v>43039</v>
      </c>
    </row>
    <row r="1461" spans="1:5" ht="13.5" x14ac:dyDescent="0.25">
      <c r="A1461" s="800" t="s">
        <v>3103</v>
      </c>
      <c r="B1461" s="800" t="s">
        <v>28252</v>
      </c>
      <c r="C1461" s="800" t="s">
        <v>26237</v>
      </c>
      <c r="D1461" s="803">
        <v>1065.8900000000001</v>
      </c>
      <c r="E1461" s="800" t="s">
        <v>43039</v>
      </c>
    </row>
    <row r="1462" spans="1:5" ht="13.5" x14ac:dyDescent="0.25">
      <c r="A1462" s="800" t="s">
        <v>3104</v>
      </c>
      <c r="B1462" s="800" t="s">
        <v>28254</v>
      </c>
      <c r="C1462" s="800" t="s">
        <v>26237</v>
      </c>
      <c r="D1462" s="803">
        <v>1752.65</v>
      </c>
      <c r="E1462" s="800" t="s">
        <v>43039</v>
      </c>
    </row>
    <row r="1463" spans="1:5" ht="13.5" x14ac:dyDescent="0.25">
      <c r="A1463" s="800" t="s">
        <v>3105</v>
      </c>
      <c r="B1463" s="800" t="s">
        <v>28256</v>
      </c>
      <c r="C1463" s="800" t="s">
        <v>26237</v>
      </c>
      <c r="D1463" s="803">
        <v>2622.21</v>
      </c>
      <c r="E1463" s="800" t="s">
        <v>43039</v>
      </c>
    </row>
    <row r="1464" spans="1:5" ht="13.5" x14ac:dyDescent="0.25">
      <c r="A1464" s="800" t="s">
        <v>3106</v>
      </c>
      <c r="B1464" s="800" t="s">
        <v>28258</v>
      </c>
      <c r="C1464" s="800" t="s">
        <v>26237</v>
      </c>
      <c r="D1464" s="803">
        <v>3682.23</v>
      </c>
      <c r="E1464" s="800" t="s">
        <v>43039</v>
      </c>
    </row>
    <row r="1465" spans="1:5" ht="13.5" x14ac:dyDescent="0.25">
      <c r="A1465" s="800" t="s">
        <v>3107</v>
      </c>
      <c r="B1465" s="800" t="s">
        <v>28260</v>
      </c>
      <c r="C1465" s="800" t="s">
        <v>26237</v>
      </c>
      <c r="D1465" s="803">
        <v>4940.07</v>
      </c>
      <c r="E1465" s="800" t="s">
        <v>43039</v>
      </c>
    </row>
    <row r="1466" spans="1:5" ht="13.5" x14ac:dyDescent="0.25">
      <c r="A1466" s="800" t="s">
        <v>3108</v>
      </c>
      <c r="B1466" s="800" t="s">
        <v>28262</v>
      </c>
      <c r="C1466" s="800" t="s">
        <v>26237</v>
      </c>
      <c r="D1466" s="803">
        <v>1314.4</v>
      </c>
      <c r="E1466" s="800" t="s">
        <v>43039</v>
      </c>
    </row>
    <row r="1467" spans="1:5" ht="13.5" x14ac:dyDescent="0.25">
      <c r="A1467" s="800">
        <v>83659</v>
      </c>
      <c r="B1467" s="800" t="s">
        <v>28264</v>
      </c>
      <c r="C1467" s="800" t="s">
        <v>26237</v>
      </c>
      <c r="D1467" s="802">
        <v>754.33</v>
      </c>
      <c r="E1467" s="800" t="s">
        <v>43039</v>
      </c>
    </row>
    <row r="1468" spans="1:5" ht="13.5" x14ac:dyDescent="0.25">
      <c r="A1468" s="800">
        <v>83716</v>
      </c>
      <c r="B1468" s="800" t="s">
        <v>28266</v>
      </c>
      <c r="C1468" s="800" t="s">
        <v>26237</v>
      </c>
      <c r="D1468" s="802">
        <v>295.74</v>
      </c>
      <c r="E1468" s="800" t="s">
        <v>43039</v>
      </c>
    </row>
    <row r="1469" spans="1:5" ht="13.5" x14ac:dyDescent="0.25">
      <c r="A1469" s="800">
        <v>97976</v>
      </c>
      <c r="B1469" s="800" t="s">
        <v>28268</v>
      </c>
      <c r="C1469" s="800" t="s">
        <v>26237</v>
      </c>
      <c r="D1469" s="802">
        <v>829.72</v>
      </c>
      <c r="E1469" s="800" t="s">
        <v>43039</v>
      </c>
    </row>
    <row r="1470" spans="1:5" ht="13.5" x14ac:dyDescent="0.25">
      <c r="A1470" s="800">
        <v>97977</v>
      </c>
      <c r="B1470" s="800" t="s">
        <v>28270</v>
      </c>
      <c r="C1470" s="800" t="s">
        <v>26237</v>
      </c>
      <c r="D1470" s="803">
        <v>1209.8</v>
      </c>
      <c r="E1470" s="800" t="s">
        <v>43039</v>
      </c>
    </row>
    <row r="1471" spans="1:5" ht="13.5" x14ac:dyDescent="0.25">
      <c r="A1471" s="800">
        <v>97980</v>
      </c>
      <c r="B1471" s="800" t="s">
        <v>28272</v>
      </c>
      <c r="C1471" s="800" t="s">
        <v>26237</v>
      </c>
      <c r="D1471" s="803">
        <v>1542.35</v>
      </c>
      <c r="E1471" s="800" t="s">
        <v>43039</v>
      </c>
    </row>
    <row r="1472" spans="1:5" ht="13.5" x14ac:dyDescent="0.25">
      <c r="A1472" s="800">
        <v>97981</v>
      </c>
      <c r="B1472" s="800" t="s">
        <v>28274</v>
      </c>
      <c r="C1472" s="800" t="s">
        <v>26105</v>
      </c>
      <c r="D1472" s="802">
        <v>934.03</v>
      </c>
      <c r="E1472" s="800" t="s">
        <v>43039</v>
      </c>
    </row>
    <row r="1473" spans="1:5" ht="13.5" x14ac:dyDescent="0.25">
      <c r="A1473" s="800">
        <v>97983</v>
      </c>
      <c r="B1473" s="800" t="s">
        <v>28276</v>
      </c>
      <c r="C1473" s="800" t="s">
        <v>26105</v>
      </c>
      <c r="D1473" s="802">
        <v>316.52</v>
      </c>
      <c r="E1473" s="800" t="s">
        <v>43039</v>
      </c>
    </row>
    <row r="1474" spans="1:5" ht="13.5" x14ac:dyDescent="0.25">
      <c r="A1474" s="800">
        <v>97985</v>
      </c>
      <c r="B1474" s="800" t="s">
        <v>28278</v>
      </c>
      <c r="C1474" s="800" t="s">
        <v>26105</v>
      </c>
      <c r="D1474" s="803">
        <v>1132.71</v>
      </c>
      <c r="E1474" s="800" t="s">
        <v>43039</v>
      </c>
    </row>
    <row r="1475" spans="1:5" ht="13.5" x14ac:dyDescent="0.25">
      <c r="A1475" s="800">
        <v>97987</v>
      </c>
      <c r="B1475" s="800" t="s">
        <v>28280</v>
      </c>
      <c r="C1475" s="800" t="s">
        <v>26105</v>
      </c>
      <c r="D1475" s="802">
        <v>355.81</v>
      </c>
      <c r="E1475" s="800" t="s">
        <v>43039</v>
      </c>
    </row>
    <row r="1476" spans="1:5" ht="13.5" x14ac:dyDescent="0.25">
      <c r="A1476" s="800">
        <v>97988</v>
      </c>
      <c r="B1476" s="800" t="s">
        <v>28282</v>
      </c>
      <c r="C1476" s="800" t="s">
        <v>26237</v>
      </c>
      <c r="D1476" s="803">
        <v>2223.84</v>
      </c>
      <c r="E1476" s="800" t="s">
        <v>43039</v>
      </c>
    </row>
    <row r="1477" spans="1:5" ht="13.5" x14ac:dyDescent="0.25">
      <c r="A1477" s="800">
        <v>97989</v>
      </c>
      <c r="B1477" s="800" t="s">
        <v>28284</v>
      </c>
      <c r="C1477" s="800" t="s">
        <v>26105</v>
      </c>
      <c r="D1477" s="803">
        <v>1331.41</v>
      </c>
      <c r="E1477" s="800" t="s">
        <v>43039</v>
      </c>
    </row>
    <row r="1478" spans="1:5" ht="13.5" x14ac:dyDescent="0.25">
      <c r="A1478" s="800">
        <v>97991</v>
      </c>
      <c r="B1478" s="800" t="s">
        <v>28286</v>
      </c>
      <c r="C1478" s="800" t="s">
        <v>26105</v>
      </c>
      <c r="D1478" s="802">
        <v>547.63</v>
      </c>
      <c r="E1478" s="800" t="s">
        <v>43039</v>
      </c>
    </row>
    <row r="1479" spans="1:5" ht="13.5" x14ac:dyDescent="0.25">
      <c r="A1479" s="800">
        <v>97992</v>
      </c>
      <c r="B1479" s="800" t="s">
        <v>28288</v>
      </c>
      <c r="C1479" s="800" t="s">
        <v>26237</v>
      </c>
      <c r="D1479" s="803">
        <v>2813.78</v>
      </c>
      <c r="E1479" s="800" t="s">
        <v>43039</v>
      </c>
    </row>
    <row r="1480" spans="1:5" ht="13.5" x14ac:dyDescent="0.25">
      <c r="A1480" s="800">
        <v>97993</v>
      </c>
      <c r="B1480" s="800" t="s">
        <v>28290</v>
      </c>
      <c r="C1480" s="800" t="s">
        <v>26105</v>
      </c>
      <c r="D1480" s="803">
        <v>1629.42</v>
      </c>
      <c r="E1480" s="800" t="s">
        <v>43039</v>
      </c>
    </row>
    <row r="1481" spans="1:5" ht="13.5" x14ac:dyDescent="0.25">
      <c r="A1481" s="800">
        <v>97994</v>
      </c>
      <c r="B1481" s="800" t="s">
        <v>28292</v>
      </c>
      <c r="C1481" s="800" t="s">
        <v>26237</v>
      </c>
      <c r="D1481" s="803">
        <v>1924.38</v>
      </c>
      <c r="E1481" s="800" t="s">
        <v>43039</v>
      </c>
    </row>
    <row r="1482" spans="1:5" ht="13.5" x14ac:dyDescent="0.25">
      <c r="A1482" s="800">
        <v>97995</v>
      </c>
      <c r="B1482" s="800" t="s">
        <v>28294</v>
      </c>
      <c r="C1482" s="800" t="s">
        <v>26105</v>
      </c>
      <c r="D1482" s="802">
        <v>997.58</v>
      </c>
      <c r="E1482" s="800" t="s">
        <v>43039</v>
      </c>
    </row>
    <row r="1483" spans="1:5" ht="13.5" x14ac:dyDescent="0.25">
      <c r="A1483" s="800">
        <v>97996</v>
      </c>
      <c r="B1483" s="800" t="s">
        <v>28296</v>
      </c>
      <c r="C1483" s="800" t="s">
        <v>26237</v>
      </c>
      <c r="D1483" s="803">
        <v>2427.5100000000002</v>
      </c>
      <c r="E1483" s="800" t="s">
        <v>43039</v>
      </c>
    </row>
    <row r="1484" spans="1:5" ht="13.5" x14ac:dyDescent="0.25">
      <c r="A1484" s="800">
        <v>97997</v>
      </c>
      <c r="B1484" s="800" t="s">
        <v>28298</v>
      </c>
      <c r="C1484" s="800" t="s">
        <v>26105</v>
      </c>
      <c r="D1484" s="803">
        <v>1195.02</v>
      </c>
      <c r="E1484" s="800" t="s">
        <v>43039</v>
      </c>
    </row>
    <row r="1485" spans="1:5" ht="13.5" x14ac:dyDescent="0.25">
      <c r="A1485" s="800">
        <v>97999</v>
      </c>
      <c r="B1485" s="800" t="s">
        <v>28300</v>
      </c>
      <c r="C1485" s="800" t="s">
        <v>26105</v>
      </c>
      <c r="D1485" s="803">
        <v>1392.47</v>
      </c>
      <c r="E1485" s="800" t="s">
        <v>43039</v>
      </c>
    </row>
    <row r="1486" spans="1:5" ht="13.5" x14ac:dyDescent="0.25">
      <c r="A1486" s="800">
        <v>98001</v>
      </c>
      <c r="B1486" s="800" t="s">
        <v>28302</v>
      </c>
      <c r="C1486" s="800" t="s">
        <v>26105</v>
      </c>
      <c r="D1486" s="803">
        <v>1589.9</v>
      </c>
      <c r="E1486" s="800" t="s">
        <v>43039</v>
      </c>
    </row>
    <row r="1487" spans="1:5" ht="13.5" x14ac:dyDescent="0.25">
      <c r="A1487" s="800">
        <v>98002</v>
      </c>
      <c r="B1487" s="800" t="s">
        <v>28304</v>
      </c>
      <c r="C1487" s="800" t="s">
        <v>26237</v>
      </c>
      <c r="D1487" s="803">
        <v>3956.69</v>
      </c>
      <c r="E1487" s="800" t="s">
        <v>43039</v>
      </c>
    </row>
    <row r="1488" spans="1:5" ht="13.5" x14ac:dyDescent="0.25">
      <c r="A1488" s="800">
        <v>98003</v>
      </c>
      <c r="B1488" s="800" t="s">
        <v>28306</v>
      </c>
      <c r="C1488" s="800" t="s">
        <v>26105</v>
      </c>
      <c r="D1488" s="803">
        <v>1787.36</v>
      </c>
      <c r="E1488" s="800" t="s">
        <v>43039</v>
      </c>
    </row>
    <row r="1489" spans="1:5" ht="13.5" x14ac:dyDescent="0.25">
      <c r="A1489" s="800">
        <v>98005</v>
      </c>
      <c r="B1489" s="800" t="s">
        <v>28308</v>
      </c>
      <c r="C1489" s="800" t="s">
        <v>26105</v>
      </c>
      <c r="D1489" s="803">
        <v>1984.81</v>
      </c>
      <c r="E1489" s="800" t="s">
        <v>43039</v>
      </c>
    </row>
    <row r="1490" spans="1:5" ht="13.5" x14ac:dyDescent="0.25">
      <c r="A1490" s="800">
        <v>98006</v>
      </c>
      <c r="B1490" s="800" t="s">
        <v>28310</v>
      </c>
      <c r="C1490" s="800" t="s">
        <v>26237</v>
      </c>
      <c r="D1490" s="803">
        <v>4967.88</v>
      </c>
      <c r="E1490" s="800" t="s">
        <v>43039</v>
      </c>
    </row>
    <row r="1491" spans="1:5" ht="13.5" x14ac:dyDescent="0.25">
      <c r="A1491" s="800">
        <v>98007</v>
      </c>
      <c r="B1491" s="800" t="s">
        <v>28312</v>
      </c>
      <c r="C1491" s="800" t="s">
        <v>26105</v>
      </c>
      <c r="D1491" s="803">
        <v>2182.25</v>
      </c>
      <c r="E1491" s="800" t="s">
        <v>43039</v>
      </c>
    </row>
    <row r="1492" spans="1:5" ht="13.5" x14ac:dyDescent="0.25">
      <c r="A1492" s="800">
        <v>98008</v>
      </c>
      <c r="B1492" s="800" t="s">
        <v>28314</v>
      </c>
      <c r="C1492" s="800" t="s">
        <v>26237</v>
      </c>
      <c r="D1492" s="803">
        <v>2994.06</v>
      </c>
      <c r="E1492" s="800" t="s">
        <v>43039</v>
      </c>
    </row>
    <row r="1493" spans="1:5" ht="13.5" x14ac:dyDescent="0.25">
      <c r="A1493" s="800">
        <v>98009</v>
      </c>
      <c r="B1493" s="800" t="s">
        <v>28316</v>
      </c>
      <c r="C1493" s="800" t="s">
        <v>26105</v>
      </c>
      <c r="D1493" s="803">
        <v>1392.47</v>
      </c>
      <c r="E1493" s="800" t="s">
        <v>43039</v>
      </c>
    </row>
    <row r="1494" spans="1:5" ht="13.5" x14ac:dyDescent="0.25">
      <c r="A1494" s="800">
        <v>98010</v>
      </c>
      <c r="B1494" s="800" t="s">
        <v>28317</v>
      </c>
      <c r="C1494" s="800" t="s">
        <v>26237</v>
      </c>
      <c r="D1494" s="803">
        <v>3637.1</v>
      </c>
      <c r="E1494" s="800" t="s">
        <v>43039</v>
      </c>
    </row>
    <row r="1495" spans="1:5" ht="13.5" x14ac:dyDescent="0.25">
      <c r="A1495" s="800">
        <v>98011</v>
      </c>
      <c r="B1495" s="800" t="s">
        <v>28319</v>
      </c>
      <c r="C1495" s="800" t="s">
        <v>26105</v>
      </c>
      <c r="D1495" s="803">
        <v>1589.9</v>
      </c>
      <c r="E1495" s="800" t="s">
        <v>43039</v>
      </c>
    </row>
    <row r="1496" spans="1:5" ht="13.5" x14ac:dyDescent="0.25">
      <c r="A1496" s="800">
        <v>98012</v>
      </c>
      <c r="B1496" s="800" t="s">
        <v>28320</v>
      </c>
      <c r="C1496" s="800" t="s">
        <v>26237</v>
      </c>
      <c r="D1496" s="803">
        <v>4264.55</v>
      </c>
      <c r="E1496" s="800" t="s">
        <v>43039</v>
      </c>
    </row>
    <row r="1497" spans="1:5" ht="13.5" x14ac:dyDescent="0.25">
      <c r="A1497" s="800">
        <v>98013</v>
      </c>
      <c r="B1497" s="800" t="s">
        <v>28322</v>
      </c>
      <c r="C1497" s="800" t="s">
        <v>26105</v>
      </c>
      <c r="D1497" s="803">
        <v>1787.36</v>
      </c>
      <c r="E1497" s="800" t="s">
        <v>43039</v>
      </c>
    </row>
    <row r="1498" spans="1:5" ht="13.5" x14ac:dyDescent="0.25">
      <c r="A1498" s="800">
        <v>98014</v>
      </c>
      <c r="B1498" s="800" t="s">
        <v>28323</v>
      </c>
      <c r="C1498" s="800" t="s">
        <v>26237</v>
      </c>
      <c r="D1498" s="803">
        <v>4891.8900000000003</v>
      </c>
      <c r="E1498" s="800" t="s">
        <v>43039</v>
      </c>
    </row>
    <row r="1499" spans="1:5" ht="13.5" x14ac:dyDescent="0.25">
      <c r="A1499" s="800">
        <v>98015</v>
      </c>
      <c r="B1499" s="800" t="s">
        <v>28325</v>
      </c>
      <c r="C1499" s="800" t="s">
        <v>26105</v>
      </c>
      <c r="D1499" s="803">
        <v>1984.81</v>
      </c>
      <c r="E1499" s="800" t="s">
        <v>43039</v>
      </c>
    </row>
    <row r="1500" spans="1:5" ht="13.5" x14ac:dyDescent="0.25">
      <c r="A1500" s="800">
        <v>98016</v>
      </c>
      <c r="B1500" s="800" t="s">
        <v>28326</v>
      </c>
      <c r="C1500" s="800" t="s">
        <v>26237</v>
      </c>
      <c r="D1500" s="803">
        <v>5519.35</v>
      </c>
      <c r="E1500" s="800" t="s">
        <v>43039</v>
      </c>
    </row>
    <row r="1501" spans="1:5" ht="13.5" x14ac:dyDescent="0.25">
      <c r="A1501" s="800">
        <v>98017</v>
      </c>
      <c r="B1501" s="800" t="s">
        <v>28328</v>
      </c>
      <c r="C1501" s="800" t="s">
        <v>26105</v>
      </c>
      <c r="D1501" s="803">
        <v>2182.25</v>
      </c>
      <c r="E1501" s="800" t="s">
        <v>43039</v>
      </c>
    </row>
    <row r="1502" spans="1:5" ht="13.5" x14ac:dyDescent="0.25">
      <c r="A1502" s="800">
        <v>98018</v>
      </c>
      <c r="B1502" s="800" t="s">
        <v>28329</v>
      </c>
      <c r="C1502" s="800" t="s">
        <v>26237</v>
      </c>
      <c r="D1502" s="803">
        <v>6146.78</v>
      </c>
      <c r="E1502" s="800" t="s">
        <v>43039</v>
      </c>
    </row>
    <row r="1503" spans="1:5" ht="13.5" x14ac:dyDescent="0.25">
      <c r="A1503" s="800">
        <v>98019</v>
      </c>
      <c r="B1503" s="800" t="s">
        <v>28331</v>
      </c>
      <c r="C1503" s="800" t="s">
        <v>26105</v>
      </c>
      <c r="D1503" s="803">
        <v>2405.6</v>
      </c>
      <c r="E1503" s="800" t="s">
        <v>43039</v>
      </c>
    </row>
    <row r="1504" spans="1:5" ht="13.5" x14ac:dyDescent="0.25">
      <c r="A1504" s="800">
        <v>98020</v>
      </c>
      <c r="B1504" s="800" t="s">
        <v>28333</v>
      </c>
      <c r="C1504" s="800" t="s">
        <v>26237</v>
      </c>
      <c r="D1504" s="803">
        <v>4391.3999999999996</v>
      </c>
      <c r="E1504" s="800" t="s">
        <v>43039</v>
      </c>
    </row>
    <row r="1505" spans="1:5" ht="13.5" x14ac:dyDescent="0.25">
      <c r="A1505" s="800">
        <v>98021</v>
      </c>
      <c r="B1505" s="800" t="s">
        <v>28335</v>
      </c>
      <c r="C1505" s="800" t="s">
        <v>26105</v>
      </c>
      <c r="D1505" s="803">
        <v>1813.28</v>
      </c>
      <c r="E1505" s="800" t="s">
        <v>43039</v>
      </c>
    </row>
    <row r="1506" spans="1:5" ht="13.5" x14ac:dyDescent="0.25">
      <c r="A1506" s="800">
        <v>98022</v>
      </c>
      <c r="B1506" s="800" t="s">
        <v>28337</v>
      </c>
      <c r="C1506" s="800" t="s">
        <v>26237</v>
      </c>
      <c r="D1506" s="803">
        <v>5134.5200000000004</v>
      </c>
      <c r="E1506" s="800" t="s">
        <v>43039</v>
      </c>
    </row>
    <row r="1507" spans="1:5" ht="13.5" x14ac:dyDescent="0.25">
      <c r="A1507" s="800">
        <v>98023</v>
      </c>
      <c r="B1507" s="800" t="s">
        <v>28339</v>
      </c>
      <c r="C1507" s="800" t="s">
        <v>26105</v>
      </c>
      <c r="D1507" s="803">
        <v>2010.74</v>
      </c>
      <c r="E1507" s="800" t="s">
        <v>43039</v>
      </c>
    </row>
    <row r="1508" spans="1:5" ht="13.5" x14ac:dyDescent="0.25">
      <c r="A1508" s="800">
        <v>98024</v>
      </c>
      <c r="B1508" s="800" t="s">
        <v>28341</v>
      </c>
      <c r="C1508" s="800" t="s">
        <v>26237</v>
      </c>
      <c r="D1508" s="803">
        <v>5913.33</v>
      </c>
      <c r="E1508" s="800" t="s">
        <v>43039</v>
      </c>
    </row>
    <row r="1509" spans="1:5" ht="13.5" x14ac:dyDescent="0.25">
      <c r="A1509" s="800">
        <v>98025</v>
      </c>
      <c r="B1509" s="800" t="s">
        <v>28343</v>
      </c>
      <c r="C1509" s="800" t="s">
        <v>26105</v>
      </c>
      <c r="D1509" s="803">
        <v>2208.1799999999998</v>
      </c>
      <c r="E1509" s="800" t="s">
        <v>43039</v>
      </c>
    </row>
    <row r="1510" spans="1:5" ht="13.5" x14ac:dyDescent="0.25">
      <c r="A1510" s="800">
        <v>98026</v>
      </c>
      <c r="B1510" s="800" t="s">
        <v>28345</v>
      </c>
      <c r="C1510" s="800" t="s">
        <v>26237</v>
      </c>
      <c r="D1510" s="803">
        <v>6660.87</v>
      </c>
      <c r="E1510" s="800" t="s">
        <v>43039</v>
      </c>
    </row>
    <row r="1511" spans="1:5" ht="13.5" x14ac:dyDescent="0.25">
      <c r="A1511" s="800">
        <v>98027</v>
      </c>
      <c r="B1511" s="800" t="s">
        <v>28347</v>
      </c>
      <c r="C1511" s="800" t="s">
        <v>26105</v>
      </c>
      <c r="D1511" s="803">
        <v>2405.6</v>
      </c>
      <c r="E1511" s="800" t="s">
        <v>43039</v>
      </c>
    </row>
    <row r="1512" spans="1:5" ht="13.5" x14ac:dyDescent="0.25">
      <c r="A1512" s="800">
        <v>98028</v>
      </c>
      <c r="B1512" s="800" t="s">
        <v>28348</v>
      </c>
      <c r="C1512" s="800" t="s">
        <v>26237</v>
      </c>
      <c r="D1512" s="803">
        <v>7408.39</v>
      </c>
      <c r="E1512" s="800" t="s">
        <v>43039</v>
      </c>
    </row>
    <row r="1513" spans="1:5" ht="13.5" x14ac:dyDescent="0.25">
      <c r="A1513" s="800">
        <v>98029</v>
      </c>
      <c r="B1513" s="800" t="s">
        <v>28350</v>
      </c>
      <c r="C1513" s="800" t="s">
        <v>26105</v>
      </c>
      <c r="D1513" s="803">
        <v>2608.4</v>
      </c>
      <c r="E1513" s="800" t="s">
        <v>43039</v>
      </c>
    </row>
    <row r="1514" spans="1:5" ht="13.5" x14ac:dyDescent="0.25">
      <c r="A1514" s="800">
        <v>98030</v>
      </c>
      <c r="B1514" s="800" t="s">
        <v>28352</v>
      </c>
      <c r="C1514" s="800" t="s">
        <v>26237</v>
      </c>
      <c r="D1514" s="803">
        <v>6035.79</v>
      </c>
      <c r="E1514" s="800" t="s">
        <v>43039</v>
      </c>
    </row>
    <row r="1515" spans="1:5" ht="13.5" x14ac:dyDescent="0.25">
      <c r="A1515" s="800">
        <v>98031</v>
      </c>
      <c r="B1515" s="800" t="s">
        <v>28354</v>
      </c>
      <c r="C1515" s="800" t="s">
        <v>26105</v>
      </c>
      <c r="D1515" s="803">
        <v>2213.58</v>
      </c>
      <c r="E1515" s="800" t="s">
        <v>43039</v>
      </c>
    </row>
    <row r="1516" spans="1:5" ht="13.5" x14ac:dyDescent="0.25">
      <c r="A1516" s="800">
        <v>98032</v>
      </c>
      <c r="B1516" s="800" t="s">
        <v>28356</v>
      </c>
      <c r="C1516" s="800" t="s">
        <v>26237</v>
      </c>
      <c r="D1516" s="803">
        <v>6928.94</v>
      </c>
      <c r="E1516" s="800" t="s">
        <v>43039</v>
      </c>
    </row>
    <row r="1517" spans="1:5" ht="13.5" x14ac:dyDescent="0.25">
      <c r="A1517" s="800">
        <v>98033</v>
      </c>
      <c r="B1517" s="800" t="s">
        <v>28358</v>
      </c>
      <c r="C1517" s="800" t="s">
        <v>26105</v>
      </c>
      <c r="D1517" s="803">
        <v>2411.0100000000002</v>
      </c>
      <c r="E1517" s="800" t="s">
        <v>43039</v>
      </c>
    </row>
    <row r="1518" spans="1:5" ht="13.5" x14ac:dyDescent="0.25">
      <c r="A1518" s="800">
        <v>98034</v>
      </c>
      <c r="B1518" s="800" t="s">
        <v>28360</v>
      </c>
      <c r="C1518" s="800" t="s">
        <v>26237</v>
      </c>
      <c r="D1518" s="803">
        <v>7822.1</v>
      </c>
      <c r="E1518" s="800" t="s">
        <v>43039</v>
      </c>
    </row>
    <row r="1519" spans="1:5" ht="13.5" x14ac:dyDescent="0.25">
      <c r="A1519" s="800">
        <v>98035</v>
      </c>
      <c r="B1519" s="800" t="s">
        <v>28362</v>
      </c>
      <c r="C1519" s="800" t="s">
        <v>26105</v>
      </c>
      <c r="D1519" s="803">
        <v>2608.4</v>
      </c>
      <c r="E1519" s="800" t="s">
        <v>43039</v>
      </c>
    </row>
    <row r="1520" spans="1:5" ht="13.5" x14ac:dyDescent="0.25">
      <c r="A1520" s="800">
        <v>98036</v>
      </c>
      <c r="B1520" s="800" t="s">
        <v>28363</v>
      </c>
      <c r="C1520" s="800" t="s">
        <v>26237</v>
      </c>
      <c r="D1520" s="803">
        <v>8715.27</v>
      </c>
      <c r="E1520" s="800" t="s">
        <v>43039</v>
      </c>
    </row>
    <row r="1521" spans="1:5" ht="13.5" x14ac:dyDescent="0.25">
      <c r="A1521" s="800">
        <v>98037</v>
      </c>
      <c r="B1521" s="800" t="s">
        <v>28365</v>
      </c>
      <c r="C1521" s="800" t="s">
        <v>26105</v>
      </c>
      <c r="D1521" s="803">
        <v>2811.23</v>
      </c>
      <c r="E1521" s="800" t="s">
        <v>43039</v>
      </c>
    </row>
    <row r="1522" spans="1:5" ht="13.5" x14ac:dyDescent="0.25">
      <c r="A1522" s="800">
        <v>98038</v>
      </c>
      <c r="B1522" s="800" t="s">
        <v>28367</v>
      </c>
      <c r="C1522" s="800" t="s">
        <v>26237</v>
      </c>
      <c r="D1522" s="803">
        <v>7991.63</v>
      </c>
      <c r="E1522" s="800" t="s">
        <v>43039</v>
      </c>
    </row>
    <row r="1523" spans="1:5" ht="13.5" x14ac:dyDescent="0.25">
      <c r="A1523" s="800">
        <v>98039</v>
      </c>
      <c r="B1523" s="800" t="s">
        <v>28369</v>
      </c>
      <c r="C1523" s="800" t="s">
        <v>26105</v>
      </c>
      <c r="D1523" s="803">
        <v>2613.81</v>
      </c>
      <c r="E1523" s="800" t="s">
        <v>43039</v>
      </c>
    </row>
    <row r="1524" spans="1:5" ht="13.5" x14ac:dyDescent="0.25">
      <c r="A1524" s="800">
        <v>98040</v>
      </c>
      <c r="B1524" s="800" t="s">
        <v>28371</v>
      </c>
      <c r="C1524" s="800" t="s">
        <v>26237</v>
      </c>
      <c r="D1524" s="803">
        <v>9016.52</v>
      </c>
      <c r="E1524" s="800" t="s">
        <v>43039</v>
      </c>
    </row>
    <row r="1525" spans="1:5" ht="13.5" x14ac:dyDescent="0.25">
      <c r="A1525" s="800">
        <v>98041</v>
      </c>
      <c r="B1525" s="800" t="s">
        <v>28373</v>
      </c>
      <c r="C1525" s="800" t="s">
        <v>26105</v>
      </c>
      <c r="D1525" s="803">
        <v>2811.23</v>
      </c>
      <c r="E1525" s="800" t="s">
        <v>43039</v>
      </c>
    </row>
    <row r="1526" spans="1:5" ht="13.5" x14ac:dyDescent="0.25">
      <c r="A1526" s="800">
        <v>98042</v>
      </c>
      <c r="B1526" s="800" t="s">
        <v>28374</v>
      </c>
      <c r="C1526" s="800" t="s">
        <v>26237</v>
      </c>
      <c r="D1526" s="803">
        <v>10041.41</v>
      </c>
      <c r="E1526" s="800" t="s">
        <v>43039</v>
      </c>
    </row>
    <row r="1527" spans="1:5" ht="13.5" x14ac:dyDescent="0.25">
      <c r="A1527" s="800">
        <v>98043</v>
      </c>
      <c r="B1527" s="800" t="s">
        <v>28376</v>
      </c>
      <c r="C1527" s="800" t="s">
        <v>26105</v>
      </c>
      <c r="D1527" s="803">
        <v>3014.08</v>
      </c>
      <c r="E1527" s="800" t="s">
        <v>43039</v>
      </c>
    </row>
    <row r="1528" spans="1:5" ht="13.5" x14ac:dyDescent="0.25">
      <c r="A1528" s="800">
        <v>98044</v>
      </c>
      <c r="B1528" s="800" t="s">
        <v>28378</v>
      </c>
      <c r="C1528" s="800" t="s">
        <v>26237</v>
      </c>
      <c r="D1528" s="803">
        <v>10217.76</v>
      </c>
      <c r="E1528" s="800" t="s">
        <v>43039</v>
      </c>
    </row>
    <row r="1529" spans="1:5" ht="13.5" x14ac:dyDescent="0.25">
      <c r="A1529" s="800">
        <v>98045</v>
      </c>
      <c r="B1529" s="800" t="s">
        <v>28380</v>
      </c>
      <c r="C1529" s="800" t="s">
        <v>26105</v>
      </c>
      <c r="D1529" s="803">
        <v>3014.08</v>
      </c>
      <c r="E1529" s="800" t="s">
        <v>43039</v>
      </c>
    </row>
    <row r="1530" spans="1:5" ht="13.5" x14ac:dyDescent="0.25">
      <c r="A1530" s="800">
        <v>98046</v>
      </c>
      <c r="B1530" s="800" t="s">
        <v>28381</v>
      </c>
      <c r="C1530" s="800" t="s">
        <v>26237</v>
      </c>
      <c r="D1530" s="803">
        <v>11375.39</v>
      </c>
      <c r="E1530" s="800" t="s">
        <v>43039</v>
      </c>
    </row>
    <row r="1531" spans="1:5" ht="13.5" x14ac:dyDescent="0.25">
      <c r="A1531" s="800">
        <v>98047</v>
      </c>
      <c r="B1531" s="800" t="s">
        <v>28383</v>
      </c>
      <c r="C1531" s="800" t="s">
        <v>26105</v>
      </c>
      <c r="D1531" s="803">
        <v>3216.93</v>
      </c>
      <c r="E1531" s="800" t="s">
        <v>43039</v>
      </c>
    </row>
    <row r="1532" spans="1:5" ht="13.5" x14ac:dyDescent="0.25">
      <c r="A1532" s="800">
        <v>98048</v>
      </c>
      <c r="B1532" s="800" t="s">
        <v>28385</v>
      </c>
      <c r="C1532" s="800" t="s">
        <v>26237</v>
      </c>
      <c r="D1532" s="803">
        <v>12717.29</v>
      </c>
      <c r="E1532" s="800" t="s">
        <v>43039</v>
      </c>
    </row>
    <row r="1533" spans="1:5" ht="13.5" x14ac:dyDescent="0.25">
      <c r="A1533" s="800">
        <v>98049</v>
      </c>
      <c r="B1533" s="800" t="s">
        <v>28387</v>
      </c>
      <c r="C1533" s="800" t="s">
        <v>26105</v>
      </c>
      <c r="D1533" s="803">
        <v>3366.83</v>
      </c>
      <c r="E1533" s="800" t="s">
        <v>43039</v>
      </c>
    </row>
    <row r="1534" spans="1:5" ht="13.5" x14ac:dyDescent="0.25">
      <c r="A1534" s="800">
        <v>98050</v>
      </c>
      <c r="B1534" s="800" t="s">
        <v>28389</v>
      </c>
      <c r="C1534" s="800" t="s">
        <v>26105</v>
      </c>
      <c r="D1534" s="802">
        <v>170.46</v>
      </c>
      <c r="E1534" s="800" t="s">
        <v>43039</v>
      </c>
    </row>
    <row r="1535" spans="1:5" ht="13.5" x14ac:dyDescent="0.25">
      <c r="A1535" s="800">
        <v>98051</v>
      </c>
      <c r="B1535" s="800" t="s">
        <v>28391</v>
      </c>
      <c r="C1535" s="800" t="s">
        <v>26105</v>
      </c>
      <c r="D1535" s="802">
        <v>734.8</v>
      </c>
      <c r="E1535" s="800" t="s">
        <v>43039</v>
      </c>
    </row>
    <row r="1536" spans="1:5" ht="13.5" x14ac:dyDescent="0.25">
      <c r="A1536" s="800">
        <v>98405</v>
      </c>
      <c r="B1536" s="800" t="s">
        <v>28393</v>
      </c>
      <c r="C1536" s="800" t="s">
        <v>26237</v>
      </c>
      <c r="D1536" s="803">
        <v>1887.16</v>
      </c>
      <c r="E1536" s="800" t="s">
        <v>43039</v>
      </c>
    </row>
    <row r="1537" spans="1:5" ht="13.5" x14ac:dyDescent="0.25">
      <c r="A1537" s="800">
        <v>98406</v>
      </c>
      <c r="B1537" s="800" t="s">
        <v>28395</v>
      </c>
      <c r="C1537" s="800" t="s">
        <v>26237</v>
      </c>
      <c r="D1537" s="803">
        <v>4462.2299999999996</v>
      </c>
      <c r="E1537" s="800" t="s">
        <v>43039</v>
      </c>
    </row>
    <row r="1538" spans="1:5" ht="13.5" x14ac:dyDescent="0.25">
      <c r="A1538" s="800">
        <v>98407</v>
      </c>
      <c r="B1538" s="800" t="s">
        <v>28397</v>
      </c>
      <c r="C1538" s="800" t="s">
        <v>26237</v>
      </c>
      <c r="D1538" s="803">
        <v>2930.58</v>
      </c>
      <c r="E1538" s="800" t="s">
        <v>43039</v>
      </c>
    </row>
    <row r="1539" spans="1:5" ht="13.5" x14ac:dyDescent="0.25">
      <c r="A1539" s="800">
        <v>98408</v>
      </c>
      <c r="B1539" s="800" t="s">
        <v>28399</v>
      </c>
      <c r="C1539" s="800" t="s">
        <v>26237</v>
      </c>
      <c r="D1539" s="803">
        <v>3433.72</v>
      </c>
      <c r="E1539" s="800" t="s">
        <v>43039</v>
      </c>
    </row>
    <row r="1540" spans="1:5" ht="13.5" x14ac:dyDescent="0.25">
      <c r="A1540" s="800">
        <v>98409</v>
      </c>
      <c r="B1540" s="800" t="s">
        <v>28401</v>
      </c>
      <c r="C1540" s="800" t="s">
        <v>26105</v>
      </c>
      <c r="D1540" s="802">
        <v>261.66000000000003</v>
      </c>
      <c r="E1540" s="800" t="s">
        <v>43039</v>
      </c>
    </row>
    <row r="1541" spans="1:5" ht="13.5" x14ac:dyDescent="0.25">
      <c r="A1541" s="800">
        <v>98414</v>
      </c>
      <c r="B1541" s="800" t="s">
        <v>28403</v>
      </c>
      <c r="C1541" s="800" t="s">
        <v>26237</v>
      </c>
      <c r="D1541" s="802">
        <v>844.67</v>
      </c>
      <c r="E1541" s="800" t="s">
        <v>43039</v>
      </c>
    </row>
    <row r="1542" spans="1:5" ht="13.5" x14ac:dyDescent="0.25">
      <c r="A1542" s="800">
        <v>98415</v>
      </c>
      <c r="B1542" s="800" t="s">
        <v>28405</v>
      </c>
      <c r="C1542" s="800" t="s">
        <v>26237</v>
      </c>
      <c r="D1542" s="802">
        <v>844.67</v>
      </c>
      <c r="E1542" s="800" t="s">
        <v>43039</v>
      </c>
    </row>
    <row r="1543" spans="1:5" ht="13.5" x14ac:dyDescent="0.25">
      <c r="A1543" s="800">
        <v>98416</v>
      </c>
      <c r="B1543" s="800" t="s">
        <v>28406</v>
      </c>
      <c r="C1543" s="800" t="s">
        <v>26237</v>
      </c>
      <c r="D1543" s="803">
        <v>1002.93</v>
      </c>
      <c r="E1543" s="800" t="s">
        <v>43039</v>
      </c>
    </row>
    <row r="1544" spans="1:5" ht="13.5" x14ac:dyDescent="0.25">
      <c r="A1544" s="800">
        <v>98417</v>
      </c>
      <c r="B1544" s="800" t="s">
        <v>28408</v>
      </c>
      <c r="C1544" s="800" t="s">
        <v>26237</v>
      </c>
      <c r="D1544" s="803">
        <v>1161.19</v>
      </c>
      <c r="E1544" s="800" t="s">
        <v>43039</v>
      </c>
    </row>
    <row r="1545" spans="1:5" ht="13.5" x14ac:dyDescent="0.25">
      <c r="A1545" s="800">
        <v>98418</v>
      </c>
      <c r="B1545" s="800" t="s">
        <v>28410</v>
      </c>
      <c r="C1545" s="800" t="s">
        <v>26237</v>
      </c>
      <c r="D1545" s="803">
        <v>1246.42</v>
      </c>
      <c r="E1545" s="800" t="s">
        <v>43039</v>
      </c>
    </row>
    <row r="1546" spans="1:5" ht="13.5" x14ac:dyDescent="0.25">
      <c r="A1546" s="800">
        <v>98419</v>
      </c>
      <c r="B1546" s="800" t="s">
        <v>28412</v>
      </c>
      <c r="C1546" s="800" t="s">
        <v>26237</v>
      </c>
      <c r="D1546" s="803">
        <v>1331.65</v>
      </c>
      <c r="E1546" s="800" t="s">
        <v>43039</v>
      </c>
    </row>
    <row r="1547" spans="1:5" ht="13.5" x14ac:dyDescent="0.25">
      <c r="A1547" s="800">
        <v>98420</v>
      </c>
      <c r="B1547" s="800" t="s">
        <v>28414</v>
      </c>
      <c r="C1547" s="800" t="s">
        <v>26237</v>
      </c>
      <c r="D1547" s="803">
        <v>1222.76</v>
      </c>
      <c r="E1547" s="800" t="s">
        <v>43039</v>
      </c>
    </row>
    <row r="1548" spans="1:5" ht="13.5" x14ac:dyDescent="0.25">
      <c r="A1548" s="800">
        <v>98421</v>
      </c>
      <c r="B1548" s="800" t="s">
        <v>28416</v>
      </c>
      <c r="C1548" s="800" t="s">
        <v>26237</v>
      </c>
      <c r="D1548" s="803">
        <v>1381.02</v>
      </c>
      <c r="E1548" s="800" t="s">
        <v>43039</v>
      </c>
    </row>
    <row r="1549" spans="1:5" ht="13.5" x14ac:dyDescent="0.25">
      <c r="A1549" s="800">
        <v>98422</v>
      </c>
      <c r="B1549" s="800" t="s">
        <v>28418</v>
      </c>
      <c r="C1549" s="800" t="s">
        <v>26237</v>
      </c>
      <c r="D1549" s="803">
        <v>1539.28</v>
      </c>
      <c r="E1549" s="800" t="s">
        <v>43039</v>
      </c>
    </row>
    <row r="1550" spans="1:5" ht="13.5" x14ac:dyDescent="0.25">
      <c r="A1550" s="800">
        <v>98423</v>
      </c>
      <c r="B1550" s="800" t="s">
        <v>28420</v>
      </c>
      <c r="C1550" s="800" t="s">
        <v>26237</v>
      </c>
      <c r="D1550" s="803">
        <v>1624.51</v>
      </c>
      <c r="E1550" s="800" t="s">
        <v>43039</v>
      </c>
    </row>
    <row r="1551" spans="1:5" ht="13.5" x14ac:dyDescent="0.25">
      <c r="A1551" s="800">
        <v>98424</v>
      </c>
      <c r="B1551" s="800" t="s">
        <v>28422</v>
      </c>
      <c r="C1551" s="800" t="s">
        <v>26237</v>
      </c>
      <c r="D1551" s="803">
        <v>1709.74</v>
      </c>
      <c r="E1551" s="800" t="s">
        <v>43039</v>
      </c>
    </row>
    <row r="1552" spans="1:5" ht="13.5" x14ac:dyDescent="0.25">
      <c r="A1552" s="800">
        <v>98425</v>
      </c>
      <c r="B1552" s="800" t="s">
        <v>28424</v>
      </c>
      <c r="C1552" s="800" t="s">
        <v>26237</v>
      </c>
      <c r="D1552" s="803">
        <v>2223.84</v>
      </c>
      <c r="E1552" s="800" t="s">
        <v>43039</v>
      </c>
    </row>
    <row r="1553" spans="1:5" ht="13.5" x14ac:dyDescent="0.25">
      <c r="A1553" s="800">
        <v>98426</v>
      </c>
      <c r="B1553" s="800" t="s">
        <v>28425</v>
      </c>
      <c r="C1553" s="800" t="s">
        <v>26237</v>
      </c>
      <c r="D1553" s="803">
        <v>2889.54</v>
      </c>
      <c r="E1553" s="800" t="s">
        <v>43039</v>
      </c>
    </row>
    <row r="1554" spans="1:5" ht="13.5" x14ac:dyDescent="0.25">
      <c r="A1554" s="800">
        <v>98427</v>
      </c>
      <c r="B1554" s="800" t="s">
        <v>28427</v>
      </c>
      <c r="C1554" s="800" t="s">
        <v>26237</v>
      </c>
      <c r="D1554" s="803">
        <v>3555.25</v>
      </c>
      <c r="E1554" s="800" t="s">
        <v>43039</v>
      </c>
    </row>
    <row r="1555" spans="1:5" ht="13.5" x14ac:dyDescent="0.25">
      <c r="A1555" s="800">
        <v>98428</v>
      </c>
      <c r="B1555" s="800" t="s">
        <v>28429</v>
      </c>
      <c r="C1555" s="800" t="s">
        <v>26237</v>
      </c>
      <c r="D1555" s="803">
        <v>3922.65</v>
      </c>
      <c r="E1555" s="800" t="s">
        <v>43039</v>
      </c>
    </row>
    <row r="1556" spans="1:5" ht="13.5" x14ac:dyDescent="0.25">
      <c r="A1556" s="800">
        <v>98429</v>
      </c>
      <c r="B1556" s="800" t="s">
        <v>28431</v>
      </c>
      <c r="C1556" s="800" t="s">
        <v>26237</v>
      </c>
      <c r="D1556" s="803">
        <v>4290.05</v>
      </c>
      <c r="E1556" s="800" t="s">
        <v>43039</v>
      </c>
    </row>
    <row r="1557" spans="1:5" ht="13.5" x14ac:dyDescent="0.25">
      <c r="A1557" s="800">
        <v>98430</v>
      </c>
      <c r="B1557" s="800" t="s">
        <v>28433</v>
      </c>
      <c r="C1557" s="800" t="s">
        <v>26237</v>
      </c>
      <c r="D1557" s="803">
        <v>2601.9299999999998</v>
      </c>
      <c r="E1557" s="800" t="s">
        <v>43039</v>
      </c>
    </row>
    <row r="1558" spans="1:5" ht="13.5" x14ac:dyDescent="0.25">
      <c r="A1558" s="800">
        <v>98431</v>
      </c>
      <c r="B1558" s="800" t="s">
        <v>28435</v>
      </c>
      <c r="C1558" s="800" t="s">
        <v>26237</v>
      </c>
      <c r="D1558" s="803">
        <v>3267.63</v>
      </c>
      <c r="E1558" s="800" t="s">
        <v>43039</v>
      </c>
    </row>
    <row r="1559" spans="1:5" ht="13.5" x14ac:dyDescent="0.25">
      <c r="A1559" s="800">
        <v>98432</v>
      </c>
      <c r="B1559" s="800" t="s">
        <v>28437</v>
      </c>
      <c r="C1559" s="800" t="s">
        <v>26237</v>
      </c>
      <c r="D1559" s="803">
        <v>3933.34</v>
      </c>
      <c r="E1559" s="800" t="s">
        <v>43039</v>
      </c>
    </row>
    <row r="1560" spans="1:5" ht="13.5" x14ac:dyDescent="0.25">
      <c r="A1560" s="800">
        <v>98433</v>
      </c>
      <c r="B1560" s="800" t="s">
        <v>28439</v>
      </c>
      <c r="C1560" s="800" t="s">
        <v>26237</v>
      </c>
      <c r="D1560" s="803">
        <v>4300.74</v>
      </c>
      <c r="E1560" s="800" t="s">
        <v>43039</v>
      </c>
    </row>
    <row r="1561" spans="1:5" ht="13.5" x14ac:dyDescent="0.25">
      <c r="A1561" s="800">
        <v>98434</v>
      </c>
      <c r="B1561" s="800" t="s">
        <v>28441</v>
      </c>
      <c r="C1561" s="800" t="s">
        <v>26237</v>
      </c>
      <c r="D1561" s="803">
        <v>4668.1400000000003</v>
      </c>
      <c r="E1561" s="800" t="s">
        <v>43039</v>
      </c>
    </row>
    <row r="1562" spans="1:5" ht="13.5" x14ac:dyDescent="0.25">
      <c r="A1562" s="800">
        <v>99240</v>
      </c>
      <c r="B1562" s="800" t="s">
        <v>28443</v>
      </c>
      <c r="C1562" s="800" t="s">
        <v>26105</v>
      </c>
      <c r="D1562" s="802">
        <v>346.86</v>
      </c>
      <c r="E1562" s="800" t="s">
        <v>43039</v>
      </c>
    </row>
    <row r="1563" spans="1:5" ht="13.5" x14ac:dyDescent="0.25">
      <c r="A1563" s="800">
        <v>99241</v>
      </c>
      <c r="B1563" s="800" t="s">
        <v>28445</v>
      </c>
      <c r="C1563" s="800" t="s">
        <v>26105</v>
      </c>
      <c r="D1563" s="803">
        <v>1345.58</v>
      </c>
      <c r="E1563" s="800" t="s">
        <v>43039</v>
      </c>
    </row>
    <row r="1564" spans="1:5" ht="13.5" x14ac:dyDescent="0.25">
      <c r="A1564" s="800">
        <v>99242</v>
      </c>
      <c r="B1564" s="800" t="s">
        <v>28447</v>
      </c>
      <c r="C1564" s="800" t="s">
        <v>26237</v>
      </c>
      <c r="D1564" s="803">
        <v>2148.48</v>
      </c>
      <c r="E1564" s="800" t="s">
        <v>43039</v>
      </c>
    </row>
    <row r="1565" spans="1:5" ht="13.5" x14ac:dyDescent="0.25">
      <c r="A1565" s="800">
        <v>99243</v>
      </c>
      <c r="B1565" s="800" t="s">
        <v>28449</v>
      </c>
      <c r="C1565" s="800" t="s">
        <v>26105</v>
      </c>
      <c r="D1565" s="803">
        <v>1271.02</v>
      </c>
      <c r="E1565" s="800" t="s">
        <v>43039</v>
      </c>
    </row>
    <row r="1566" spans="1:5" ht="13.5" x14ac:dyDescent="0.25">
      <c r="A1566" s="800">
        <v>99244</v>
      </c>
      <c r="B1566" s="800" t="s">
        <v>28451</v>
      </c>
      <c r="C1566" s="800" t="s">
        <v>26237</v>
      </c>
      <c r="D1566" s="803">
        <v>3540.6</v>
      </c>
      <c r="E1566" s="800" t="s">
        <v>43039</v>
      </c>
    </row>
    <row r="1567" spans="1:5" ht="13.5" x14ac:dyDescent="0.25">
      <c r="A1567" s="800">
        <v>99246</v>
      </c>
      <c r="B1567" s="800" t="s">
        <v>28453</v>
      </c>
      <c r="C1567" s="800" t="s">
        <v>26105</v>
      </c>
      <c r="D1567" s="802">
        <v>535.41999999999996</v>
      </c>
      <c r="E1567" s="800" t="s">
        <v>43039</v>
      </c>
    </row>
    <row r="1568" spans="1:5" ht="13.5" x14ac:dyDescent="0.25">
      <c r="A1568" s="800">
        <v>99247</v>
      </c>
      <c r="B1568" s="800" t="s">
        <v>28455</v>
      </c>
      <c r="C1568" s="800" t="s">
        <v>26105</v>
      </c>
      <c r="D1568" s="803">
        <v>1536.12</v>
      </c>
      <c r="E1568" s="800" t="s">
        <v>43039</v>
      </c>
    </row>
    <row r="1569" spans="1:5" ht="13.5" x14ac:dyDescent="0.25">
      <c r="A1569" s="800">
        <v>99248</v>
      </c>
      <c r="B1569" s="800" t="s">
        <v>28457</v>
      </c>
      <c r="C1569" s="800" t="s">
        <v>26237</v>
      </c>
      <c r="D1569" s="803">
        <v>2720.23</v>
      </c>
      <c r="E1569" s="800" t="s">
        <v>43039</v>
      </c>
    </row>
    <row r="1570" spans="1:5" ht="13.5" x14ac:dyDescent="0.25">
      <c r="A1570" s="800">
        <v>99249</v>
      </c>
      <c r="B1570" s="800" t="s">
        <v>28459</v>
      </c>
      <c r="C1570" s="800" t="s">
        <v>26105</v>
      </c>
      <c r="D1570" s="803">
        <v>1559.63</v>
      </c>
      <c r="E1570" s="800" t="s">
        <v>43039</v>
      </c>
    </row>
    <row r="1571" spans="1:5" ht="13.5" x14ac:dyDescent="0.25">
      <c r="A1571" s="800">
        <v>99252</v>
      </c>
      <c r="B1571" s="800" t="s">
        <v>28461</v>
      </c>
      <c r="C1571" s="800" t="s">
        <v>26237</v>
      </c>
      <c r="D1571" s="803">
        <v>1874.91</v>
      </c>
      <c r="E1571" s="800" t="s">
        <v>43039</v>
      </c>
    </row>
    <row r="1572" spans="1:5" ht="13.5" x14ac:dyDescent="0.25">
      <c r="A1572" s="800">
        <v>99254</v>
      </c>
      <c r="B1572" s="800" t="s">
        <v>28463</v>
      </c>
      <c r="C1572" s="800" t="s">
        <v>26105</v>
      </c>
      <c r="D1572" s="802">
        <v>964.48</v>
      </c>
      <c r="E1572" s="800" t="s">
        <v>43039</v>
      </c>
    </row>
    <row r="1573" spans="1:5" ht="13.5" x14ac:dyDescent="0.25">
      <c r="A1573" s="800">
        <v>99256</v>
      </c>
      <c r="B1573" s="800" t="s">
        <v>28465</v>
      </c>
      <c r="C1573" s="800" t="s">
        <v>26237</v>
      </c>
      <c r="D1573" s="803">
        <v>4150.6000000000004</v>
      </c>
      <c r="E1573" s="800" t="s">
        <v>43039</v>
      </c>
    </row>
    <row r="1574" spans="1:5" ht="13.5" x14ac:dyDescent="0.25">
      <c r="A1574" s="800">
        <v>99259</v>
      </c>
      <c r="B1574" s="800" t="s">
        <v>28467</v>
      </c>
      <c r="C1574" s="800" t="s">
        <v>26237</v>
      </c>
      <c r="D1574" s="803">
        <v>2364.73</v>
      </c>
      <c r="E1574" s="800" t="s">
        <v>43039</v>
      </c>
    </row>
    <row r="1575" spans="1:5" ht="13.5" x14ac:dyDescent="0.25">
      <c r="A1575" s="800">
        <v>99261</v>
      </c>
      <c r="B1575" s="800" t="s">
        <v>28469</v>
      </c>
      <c r="C1575" s="800" t="s">
        <v>26105</v>
      </c>
      <c r="D1575" s="803">
        <v>1155.03</v>
      </c>
      <c r="E1575" s="800" t="s">
        <v>43039</v>
      </c>
    </row>
    <row r="1576" spans="1:5" ht="13.5" x14ac:dyDescent="0.25">
      <c r="A1576" s="800">
        <v>99263</v>
      </c>
      <c r="B1576" s="800" t="s">
        <v>28471</v>
      </c>
      <c r="C1576" s="800" t="s">
        <v>26105</v>
      </c>
      <c r="D1576" s="803">
        <v>1726.68</v>
      </c>
      <c r="E1576" s="800" t="s">
        <v>43039</v>
      </c>
    </row>
    <row r="1577" spans="1:5" ht="13.5" x14ac:dyDescent="0.25">
      <c r="A1577" s="800">
        <v>99265</v>
      </c>
      <c r="B1577" s="800" t="s">
        <v>28472</v>
      </c>
      <c r="C1577" s="800" t="s">
        <v>26237</v>
      </c>
      <c r="D1577" s="803">
        <v>2854.51</v>
      </c>
      <c r="E1577" s="800" t="s">
        <v>43039</v>
      </c>
    </row>
    <row r="1578" spans="1:5" ht="13.5" x14ac:dyDescent="0.25">
      <c r="A1578" s="800">
        <v>99266</v>
      </c>
      <c r="B1578" s="800" t="s">
        <v>28474</v>
      </c>
      <c r="C1578" s="800" t="s">
        <v>26105</v>
      </c>
      <c r="D1578" s="803">
        <v>1345.58</v>
      </c>
      <c r="E1578" s="800" t="s">
        <v>43039</v>
      </c>
    </row>
    <row r="1579" spans="1:5" ht="13.5" x14ac:dyDescent="0.25">
      <c r="A1579" s="800">
        <v>99267</v>
      </c>
      <c r="B1579" s="800" t="s">
        <v>28475</v>
      </c>
      <c r="C1579" s="800" t="s">
        <v>26237</v>
      </c>
      <c r="D1579" s="803">
        <v>3344.34</v>
      </c>
      <c r="E1579" s="800" t="s">
        <v>43039</v>
      </c>
    </row>
    <row r="1580" spans="1:5" ht="13.5" x14ac:dyDescent="0.25">
      <c r="A1580" s="800">
        <v>99269</v>
      </c>
      <c r="B1580" s="800" t="s">
        <v>28477</v>
      </c>
      <c r="C1580" s="800" t="s">
        <v>26105</v>
      </c>
      <c r="D1580" s="803">
        <v>1536.12</v>
      </c>
      <c r="E1580" s="800" t="s">
        <v>43039</v>
      </c>
    </row>
    <row r="1581" spans="1:5" ht="13.5" x14ac:dyDescent="0.25">
      <c r="A1581" s="800">
        <v>99271</v>
      </c>
      <c r="B1581" s="800" t="s">
        <v>28478</v>
      </c>
      <c r="C1581" s="800" t="s">
        <v>26237</v>
      </c>
      <c r="D1581" s="803">
        <v>4760.49</v>
      </c>
      <c r="E1581" s="800" t="s">
        <v>43039</v>
      </c>
    </row>
    <row r="1582" spans="1:5" ht="13.5" x14ac:dyDescent="0.25">
      <c r="A1582" s="800">
        <v>99272</v>
      </c>
      <c r="B1582" s="800" t="s">
        <v>28480</v>
      </c>
      <c r="C1582" s="800" t="s">
        <v>26237</v>
      </c>
      <c r="D1582" s="802">
        <v>797.88</v>
      </c>
      <c r="E1582" s="800" t="s">
        <v>43039</v>
      </c>
    </row>
    <row r="1583" spans="1:5" ht="13.5" x14ac:dyDescent="0.25">
      <c r="A1583" s="800">
        <v>99273</v>
      </c>
      <c r="B1583" s="800" t="s">
        <v>28482</v>
      </c>
      <c r="C1583" s="800" t="s">
        <v>26237</v>
      </c>
      <c r="D1583" s="803">
        <v>1155.77</v>
      </c>
      <c r="E1583" s="800" t="s">
        <v>43039</v>
      </c>
    </row>
    <row r="1584" spans="1:5" ht="13.5" x14ac:dyDescent="0.25">
      <c r="A1584" s="800">
        <v>99274</v>
      </c>
      <c r="B1584" s="800" t="s">
        <v>28484</v>
      </c>
      <c r="C1584" s="800" t="s">
        <v>26237</v>
      </c>
      <c r="D1584" s="803">
        <v>3854.01</v>
      </c>
      <c r="E1584" s="800" t="s">
        <v>43039</v>
      </c>
    </row>
    <row r="1585" spans="1:5" ht="13.5" x14ac:dyDescent="0.25">
      <c r="A1585" s="800">
        <v>99276</v>
      </c>
      <c r="B1585" s="800" t="s">
        <v>28486</v>
      </c>
      <c r="C1585" s="800" t="s">
        <v>26105</v>
      </c>
      <c r="D1585" s="803">
        <v>1917.23</v>
      </c>
      <c r="E1585" s="800" t="s">
        <v>43039</v>
      </c>
    </row>
    <row r="1586" spans="1:5" ht="13.5" x14ac:dyDescent="0.25">
      <c r="A1586" s="800">
        <v>99277</v>
      </c>
      <c r="B1586" s="800" t="s">
        <v>28488</v>
      </c>
      <c r="C1586" s="800" t="s">
        <v>26105</v>
      </c>
      <c r="D1586" s="803">
        <v>1726.68</v>
      </c>
      <c r="E1586" s="800" t="s">
        <v>43039</v>
      </c>
    </row>
    <row r="1587" spans="1:5" ht="13.5" x14ac:dyDescent="0.25">
      <c r="A1587" s="800">
        <v>99278</v>
      </c>
      <c r="B1587" s="800" t="s">
        <v>28489</v>
      </c>
      <c r="C1587" s="800" t="s">
        <v>26105</v>
      </c>
      <c r="D1587" s="802">
        <v>256.23</v>
      </c>
      <c r="E1587" s="800" t="s">
        <v>43039</v>
      </c>
    </row>
    <row r="1588" spans="1:5" ht="13.5" x14ac:dyDescent="0.25">
      <c r="A1588" s="800">
        <v>99279</v>
      </c>
      <c r="B1588" s="800" t="s">
        <v>28491</v>
      </c>
      <c r="C1588" s="800" t="s">
        <v>26237</v>
      </c>
      <c r="D1588" s="803">
        <v>4346.25</v>
      </c>
      <c r="E1588" s="800" t="s">
        <v>43039</v>
      </c>
    </row>
    <row r="1589" spans="1:5" ht="13.5" x14ac:dyDescent="0.25">
      <c r="A1589" s="800">
        <v>99280</v>
      </c>
      <c r="B1589" s="800" t="s">
        <v>28493</v>
      </c>
      <c r="C1589" s="800" t="s">
        <v>26237</v>
      </c>
      <c r="D1589" s="803">
        <v>1485.06</v>
      </c>
      <c r="E1589" s="800" t="s">
        <v>43039</v>
      </c>
    </row>
    <row r="1590" spans="1:5" ht="13.5" x14ac:dyDescent="0.25">
      <c r="A1590" s="800">
        <v>99281</v>
      </c>
      <c r="B1590" s="800" t="s">
        <v>28495</v>
      </c>
      <c r="C1590" s="800" t="s">
        <v>26105</v>
      </c>
      <c r="D1590" s="803">
        <v>1917.23</v>
      </c>
      <c r="E1590" s="800" t="s">
        <v>43039</v>
      </c>
    </row>
    <row r="1591" spans="1:5" ht="13.5" x14ac:dyDescent="0.25">
      <c r="A1591" s="800">
        <v>99282</v>
      </c>
      <c r="B1591" s="800" t="s">
        <v>28496</v>
      </c>
      <c r="C1591" s="800" t="s">
        <v>26105</v>
      </c>
      <c r="D1591" s="803">
        <v>2134.1</v>
      </c>
      <c r="E1591" s="800" t="s">
        <v>43039</v>
      </c>
    </row>
    <row r="1592" spans="1:5" ht="13.5" x14ac:dyDescent="0.25">
      <c r="A1592" s="800">
        <v>99283</v>
      </c>
      <c r="B1592" s="800" t="s">
        <v>28498</v>
      </c>
      <c r="C1592" s="800" t="s">
        <v>26105</v>
      </c>
      <c r="D1592" s="802">
        <v>886.17</v>
      </c>
      <c r="E1592" s="800" t="s">
        <v>43039</v>
      </c>
    </row>
    <row r="1593" spans="1:5" ht="13.5" x14ac:dyDescent="0.25">
      <c r="A1593" s="800">
        <v>99284</v>
      </c>
      <c r="B1593" s="800" t="s">
        <v>28500</v>
      </c>
      <c r="C1593" s="800" t="s">
        <v>26237</v>
      </c>
      <c r="D1593" s="803">
        <v>5370.49</v>
      </c>
      <c r="E1593" s="800" t="s">
        <v>43039</v>
      </c>
    </row>
    <row r="1594" spans="1:5" ht="13.5" x14ac:dyDescent="0.25">
      <c r="A1594" s="800">
        <v>99286</v>
      </c>
      <c r="B1594" s="800" t="s">
        <v>28502</v>
      </c>
      <c r="C1594" s="800" t="s">
        <v>26237</v>
      </c>
      <c r="D1594" s="803">
        <v>4838.6000000000004</v>
      </c>
      <c r="E1594" s="800" t="s">
        <v>43039</v>
      </c>
    </row>
    <row r="1595" spans="1:5" ht="13.5" x14ac:dyDescent="0.25">
      <c r="A1595" s="800">
        <v>99287</v>
      </c>
      <c r="B1595" s="800" t="s">
        <v>28504</v>
      </c>
      <c r="C1595" s="800" t="s">
        <v>26237</v>
      </c>
      <c r="D1595" s="803">
        <v>6729.35</v>
      </c>
      <c r="E1595" s="800" t="s">
        <v>43039</v>
      </c>
    </row>
    <row r="1596" spans="1:5" ht="13.5" x14ac:dyDescent="0.25">
      <c r="A1596" s="800">
        <v>99288</v>
      </c>
      <c r="B1596" s="800" t="s">
        <v>28506</v>
      </c>
      <c r="C1596" s="800" t="s">
        <v>26105</v>
      </c>
      <c r="D1596" s="802">
        <v>309.41000000000003</v>
      </c>
      <c r="E1596" s="800" t="s">
        <v>43039</v>
      </c>
    </row>
    <row r="1597" spans="1:5" ht="13.5" x14ac:dyDescent="0.25">
      <c r="A1597" s="800">
        <v>99289</v>
      </c>
      <c r="B1597" s="800" t="s">
        <v>28508</v>
      </c>
      <c r="C1597" s="800" t="s">
        <v>26105</v>
      </c>
      <c r="D1597" s="803">
        <v>2107.77</v>
      </c>
      <c r="E1597" s="800" t="s">
        <v>43039</v>
      </c>
    </row>
    <row r="1598" spans="1:5" ht="13.5" x14ac:dyDescent="0.25">
      <c r="A1598" s="800">
        <v>99290</v>
      </c>
      <c r="B1598" s="800" t="s">
        <v>28510</v>
      </c>
      <c r="C1598" s="800" t="s">
        <v>26237</v>
      </c>
      <c r="D1598" s="803">
        <v>2915</v>
      </c>
      <c r="E1598" s="800" t="s">
        <v>43039</v>
      </c>
    </row>
    <row r="1599" spans="1:5" ht="13.5" x14ac:dyDescent="0.25">
      <c r="A1599" s="800">
        <v>99291</v>
      </c>
      <c r="B1599" s="800" t="s">
        <v>28512</v>
      </c>
      <c r="C1599" s="800" t="s">
        <v>26105</v>
      </c>
      <c r="D1599" s="803">
        <v>2107.77</v>
      </c>
      <c r="E1599" s="800" t="s">
        <v>43039</v>
      </c>
    </row>
    <row r="1600" spans="1:5" ht="13.5" x14ac:dyDescent="0.25">
      <c r="A1600" s="800">
        <v>99292</v>
      </c>
      <c r="B1600" s="800" t="s">
        <v>28513</v>
      </c>
      <c r="C1600" s="800" t="s">
        <v>26237</v>
      </c>
      <c r="D1600" s="803">
        <v>1820.69</v>
      </c>
      <c r="E1600" s="800" t="s">
        <v>43039</v>
      </c>
    </row>
    <row r="1601" spans="1:5" ht="13.5" x14ac:dyDescent="0.25">
      <c r="A1601" s="800">
        <v>99293</v>
      </c>
      <c r="B1601" s="800" t="s">
        <v>28515</v>
      </c>
      <c r="C1601" s="800" t="s">
        <v>26105</v>
      </c>
      <c r="D1601" s="803">
        <v>1078.58</v>
      </c>
      <c r="E1601" s="800" t="s">
        <v>43039</v>
      </c>
    </row>
    <row r="1602" spans="1:5" ht="13.5" x14ac:dyDescent="0.25">
      <c r="A1602" s="800">
        <v>99294</v>
      </c>
      <c r="B1602" s="800" t="s">
        <v>28517</v>
      </c>
      <c r="C1602" s="800" t="s">
        <v>26237</v>
      </c>
      <c r="D1602" s="803">
        <v>5980.47</v>
      </c>
      <c r="E1602" s="800" t="s">
        <v>43039</v>
      </c>
    </row>
    <row r="1603" spans="1:5" ht="13.5" x14ac:dyDescent="0.25">
      <c r="A1603" s="800">
        <v>99296</v>
      </c>
      <c r="B1603" s="800" t="s">
        <v>28519</v>
      </c>
      <c r="C1603" s="800" t="s">
        <v>26105</v>
      </c>
      <c r="D1603" s="803">
        <v>2324.63</v>
      </c>
      <c r="E1603" s="800" t="s">
        <v>43039</v>
      </c>
    </row>
    <row r="1604" spans="1:5" ht="13.5" x14ac:dyDescent="0.25">
      <c r="A1604" s="800">
        <v>99297</v>
      </c>
      <c r="B1604" s="800" t="s">
        <v>28521</v>
      </c>
      <c r="C1604" s="800" t="s">
        <v>26105</v>
      </c>
      <c r="D1604" s="803">
        <v>2320.08</v>
      </c>
      <c r="E1604" s="800" t="s">
        <v>43039</v>
      </c>
    </row>
    <row r="1605" spans="1:5" ht="13.5" x14ac:dyDescent="0.25">
      <c r="A1605" s="800">
        <v>99298</v>
      </c>
      <c r="B1605" s="800" t="s">
        <v>28523</v>
      </c>
      <c r="C1605" s="800" t="s">
        <v>26237</v>
      </c>
      <c r="D1605" s="803">
        <v>7594.9</v>
      </c>
      <c r="E1605" s="800" t="s">
        <v>43039</v>
      </c>
    </row>
    <row r="1606" spans="1:5" ht="13.5" x14ac:dyDescent="0.25">
      <c r="A1606" s="800">
        <v>99299</v>
      </c>
      <c r="B1606" s="800" t="s">
        <v>28525</v>
      </c>
      <c r="C1606" s="800" t="s">
        <v>26105</v>
      </c>
      <c r="D1606" s="803">
        <v>2515.13</v>
      </c>
      <c r="E1606" s="800" t="s">
        <v>43039</v>
      </c>
    </row>
    <row r="1607" spans="1:5" ht="13.5" x14ac:dyDescent="0.25">
      <c r="A1607" s="800">
        <v>99300</v>
      </c>
      <c r="B1607" s="800" t="s">
        <v>28527</v>
      </c>
      <c r="C1607" s="800" t="s">
        <v>26237</v>
      </c>
      <c r="D1607" s="803">
        <v>8460.4699999999993</v>
      </c>
      <c r="E1607" s="800" t="s">
        <v>43039</v>
      </c>
    </row>
    <row r="1608" spans="1:5" ht="13.5" x14ac:dyDescent="0.25">
      <c r="A1608" s="800">
        <v>99301</v>
      </c>
      <c r="B1608" s="800" t="s">
        <v>28529</v>
      </c>
      <c r="C1608" s="800" t="s">
        <v>26237</v>
      </c>
      <c r="D1608" s="803">
        <v>4272.1000000000004</v>
      </c>
      <c r="E1608" s="800" t="s">
        <v>43039</v>
      </c>
    </row>
    <row r="1609" spans="1:5" ht="13.5" x14ac:dyDescent="0.25">
      <c r="A1609" s="800">
        <v>99302</v>
      </c>
      <c r="B1609" s="800" t="s">
        <v>28531</v>
      </c>
      <c r="C1609" s="800" t="s">
        <v>26105</v>
      </c>
      <c r="D1609" s="803">
        <v>2710.2</v>
      </c>
      <c r="E1609" s="800" t="s">
        <v>43039</v>
      </c>
    </row>
    <row r="1610" spans="1:5" ht="13.5" x14ac:dyDescent="0.25">
      <c r="A1610" s="800">
        <v>99303</v>
      </c>
      <c r="B1610" s="800" t="s">
        <v>28533</v>
      </c>
      <c r="C1610" s="800" t="s">
        <v>26237</v>
      </c>
      <c r="D1610" s="803">
        <v>7756.4</v>
      </c>
      <c r="E1610" s="800" t="s">
        <v>43039</v>
      </c>
    </row>
    <row r="1611" spans="1:5" ht="13.5" x14ac:dyDescent="0.25">
      <c r="A1611" s="800">
        <v>99304</v>
      </c>
      <c r="B1611" s="800" t="s">
        <v>28535</v>
      </c>
      <c r="C1611" s="800" t="s">
        <v>26105</v>
      </c>
      <c r="D1611" s="803">
        <v>2519.67</v>
      </c>
      <c r="E1611" s="800" t="s">
        <v>43039</v>
      </c>
    </row>
    <row r="1612" spans="1:5" ht="13.5" x14ac:dyDescent="0.25">
      <c r="A1612" s="800">
        <v>99305</v>
      </c>
      <c r="B1612" s="800" t="s">
        <v>28537</v>
      </c>
      <c r="C1612" s="800" t="s">
        <v>26237</v>
      </c>
      <c r="D1612" s="803">
        <v>8748.7800000000007</v>
      </c>
      <c r="E1612" s="800" t="s">
        <v>43039</v>
      </c>
    </row>
    <row r="1613" spans="1:5" ht="13.5" x14ac:dyDescent="0.25">
      <c r="A1613" s="800">
        <v>99306</v>
      </c>
      <c r="B1613" s="800" t="s">
        <v>28539</v>
      </c>
      <c r="C1613" s="800" t="s">
        <v>26105</v>
      </c>
      <c r="D1613" s="803">
        <v>2710.2</v>
      </c>
      <c r="E1613" s="800" t="s">
        <v>43039</v>
      </c>
    </row>
    <row r="1614" spans="1:5" ht="13.5" x14ac:dyDescent="0.25">
      <c r="A1614" s="800">
        <v>99307</v>
      </c>
      <c r="B1614" s="800" t="s">
        <v>28540</v>
      </c>
      <c r="C1614" s="800" t="s">
        <v>26105</v>
      </c>
      <c r="D1614" s="803">
        <v>1748.46</v>
      </c>
      <c r="E1614" s="800" t="s">
        <v>43039</v>
      </c>
    </row>
    <row r="1615" spans="1:5" ht="13.5" x14ac:dyDescent="0.25">
      <c r="A1615" s="800">
        <v>99308</v>
      </c>
      <c r="B1615" s="800" t="s">
        <v>28542</v>
      </c>
      <c r="C1615" s="800" t="s">
        <v>26237</v>
      </c>
      <c r="D1615" s="803">
        <v>9741.16</v>
      </c>
      <c r="E1615" s="800" t="s">
        <v>43039</v>
      </c>
    </row>
    <row r="1616" spans="1:5" ht="13.5" x14ac:dyDescent="0.25">
      <c r="A1616" s="800">
        <v>99309</v>
      </c>
      <c r="B1616" s="800" t="s">
        <v>28544</v>
      </c>
      <c r="C1616" s="800" t="s">
        <v>26105</v>
      </c>
      <c r="D1616" s="803">
        <v>2905.29</v>
      </c>
      <c r="E1616" s="800" t="s">
        <v>43039</v>
      </c>
    </row>
    <row r="1617" spans="1:5" ht="13.5" x14ac:dyDescent="0.25">
      <c r="A1617" s="800">
        <v>99310</v>
      </c>
      <c r="B1617" s="800" t="s">
        <v>28546</v>
      </c>
      <c r="C1617" s="800" t="s">
        <v>26237</v>
      </c>
      <c r="D1617" s="803">
        <v>9908.86</v>
      </c>
      <c r="E1617" s="800" t="s">
        <v>43039</v>
      </c>
    </row>
    <row r="1618" spans="1:5" ht="13.5" x14ac:dyDescent="0.25">
      <c r="A1618" s="800">
        <v>99311</v>
      </c>
      <c r="B1618" s="800" t="s">
        <v>28548</v>
      </c>
      <c r="C1618" s="800" t="s">
        <v>26105</v>
      </c>
      <c r="D1618" s="803">
        <v>2905.29</v>
      </c>
      <c r="E1618" s="800" t="s">
        <v>43039</v>
      </c>
    </row>
    <row r="1619" spans="1:5" ht="13.5" x14ac:dyDescent="0.25">
      <c r="A1619" s="800">
        <v>99312</v>
      </c>
      <c r="B1619" s="800" t="s">
        <v>28549</v>
      </c>
      <c r="C1619" s="800" t="s">
        <v>26237</v>
      </c>
      <c r="D1619" s="803">
        <v>4993.92</v>
      </c>
      <c r="E1619" s="800" t="s">
        <v>43039</v>
      </c>
    </row>
    <row r="1620" spans="1:5" ht="13.5" x14ac:dyDescent="0.25">
      <c r="A1620" s="800">
        <v>99313</v>
      </c>
      <c r="B1620" s="800" t="s">
        <v>28551</v>
      </c>
      <c r="C1620" s="800" t="s">
        <v>26237</v>
      </c>
      <c r="D1620" s="803">
        <v>11028.98</v>
      </c>
      <c r="E1620" s="800" t="s">
        <v>43039</v>
      </c>
    </row>
    <row r="1621" spans="1:5" ht="13.5" x14ac:dyDescent="0.25">
      <c r="A1621" s="800">
        <v>99314</v>
      </c>
      <c r="B1621" s="800" t="s">
        <v>28553</v>
      </c>
      <c r="C1621" s="800" t="s">
        <v>26105</v>
      </c>
      <c r="D1621" s="803">
        <v>3100.38</v>
      </c>
      <c r="E1621" s="800" t="s">
        <v>43039</v>
      </c>
    </row>
    <row r="1622" spans="1:5" ht="13.5" x14ac:dyDescent="0.25">
      <c r="A1622" s="800">
        <v>99315</v>
      </c>
      <c r="B1622" s="800" t="s">
        <v>28555</v>
      </c>
      <c r="C1622" s="800" t="s">
        <v>26237</v>
      </c>
      <c r="D1622" s="803">
        <v>12324</v>
      </c>
      <c r="E1622" s="800" t="s">
        <v>43039</v>
      </c>
    </row>
    <row r="1623" spans="1:5" ht="13.5" x14ac:dyDescent="0.25">
      <c r="A1623" s="800">
        <v>99317</v>
      </c>
      <c r="B1623" s="800" t="s">
        <v>28557</v>
      </c>
      <c r="C1623" s="800" t="s">
        <v>26105</v>
      </c>
      <c r="D1623" s="803">
        <v>1939.02</v>
      </c>
      <c r="E1623" s="800" t="s">
        <v>43039</v>
      </c>
    </row>
    <row r="1624" spans="1:5" ht="13.5" x14ac:dyDescent="0.25">
      <c r="A1624" s="800">
        <v>99318</v>
      </c>
      <c r="B1624" s="800" t="s">
        <v>28559</v>
      </c>
      <c r="C1624" s="800" t="s">
        <v>26105</v>
      </c>
      <c r="D1624" s="802">
        <v>168.02</v>
      </c>
      <c r="E1624" s="800" t="s">
        <v>43039</v>
      </c>
    </row>
    <row r="1625" spans="1:5" ht="13.5" x14ac:dyDescent="0.25">
      <c r="A1625" s="800">
        <v>99319</v>
      </c>
      <c r="B1625" s="800" t="s">
        <v>28561</v>
      </c>
      <c r="C1625" s="800" t="s">
        <v>26105</v>
      </c>
      <c r="D1625" s="802">
        <v>694.76</v>
      </c>
      <c r="E1625" s="800" t="s">
        <v>43039</v>
      </c>
    </row>
    <row r="1626" spans="1:5" ht="13.5" x14ac:dyDescent="0.25">
      <c r="A1626" s="800">
        <v>99320</v>
      </c>
      <c r="B1626" s="800" t="s">
        <v>28563</v>
      </c>
      <c r="C1626" s="800" t="s">
        <v>26237</v>
      </c>
      <c r="D1626" s="803">
        <v>5751.43</v>
      </c>
      <c r="E1626" s="800" t="s">
        <v>43039</v>
      </c>
    </row>
    <row r="1627" spans="1:5" ht="13.5" x14ac:dyDescent="0.25">
      <c r="A1627" s="800">
        <v>99321</v>
      </c>
      <c r="B1627" s="800" t="s">
        <v>28565</v>
      </c>
      <c r="C1627" s="800" t="s">
        <v>26105</v>
      </c>
      <c r="D1627" s="803">
        <v>2129.56</v>
      </c>
      <c r="E1627" s="800" t="s">
        <v>43039</v>
      </c>
    </row>
    <row r="1628" spans="1:5" ht="13.5" x14ac:dyDescent="0.25">
      <c r="A1628" s="800">
        <v>99322</v>
      </c>
      <c r="B1628" s="800" t="s">
        <v>28567</v>
      </c>
      <c r="C1628" s="800" t="s">
        <v>26237</v>
      </c>
      <c r="D1628" s="803">
        <v>6477.66</v>
      </c>
      <c r="E1628" s="800" t="s">
        <v>43039</v>
      </c>
    </row>
    <row r="1629" spans="1:5" ht="13.5" x14ac:dyDescent="0.25">
      <c r="A1629" s="800">
        <v>99323</v>
      </c>
      <c r="B1629" s="800" t="s">
        <v>28569</v>
      </c>
      <c r="C1629" s="800" t="s">
        <v>26105</v>
      </c>
      <c r="D1629" s="803">
        <v>2320.08</v>
      </c>
      <c r="E1629" s="800" t="s">
        <v>43039</v>
      </c>
    </row>
    <row r="1630" spans="1:5" ht="13.5" x14ac:dyDescent="0.25">
      <c r="A1630" s="800">
        <v>99324</v>
      </c>
      <c r="B1630" s="800" t="s">
        <v>28570</v>
      </c>
      <c r="C1630" s="800" t="s">
        <v>26237</v>
      </c>
      <c r="D1630" s="803">
        <v>7203.88</v>
      </c>
      <c r="E1630" s="800" t="s">
        <v>43039</v>
      </c>
    </row>
    <row r="1631" spans="1:5" ht="13.5" x14ac:dyDescent="0.25">
      <c r="A1631" s="800">
        <v>99325</v>
      </c>
      <c r="B1631" s="800" t="s">
        <v>28572</v>
      </c>
      <c r="C1631" s="800" t="s">
        <v>26105</v>
      </c>
      <c r="D1631" s="803">
        <v>2515.13</v>
      </c>
      <c r="E1631" s="800" t="s">
        <v>43039</v>
      </c>
    </row>
    <row r="1632" spans="1:5" ht="13.5" x14ac:dyDescent="0.25">
      <c r="A1632" s="800">
        <v>99326</v>
      </c>
      <c r="B1632" s="800" t="s">
        <v>28573</v>
      </c>
      <c r="C1632" s="800" t="s">
        <v>26237</v>
      </c>
      <c r="D1632" s="803">
        <v>5863.81</v>
      </c>
      <c r="E1632" s="800" t="s">
        <v>43039</v>
      </c>
    </row>
    <row r="1633" spans="1:5" ht="13.5" x14ac:dyDescent="0.25">
      <c r="A1633" s="800">
        <v>99327</v>
      </c>
      <c r="B1633" s="800" t="s">
        <v>28575</v>
      </c>
      <c r="C1633" s="800" t="s">
        <v>26105</v>
      </c>
      <c r="D1633" s="803">
        <v>3250.98</v>
      </c>
      <c r="E1633" s="800" t="s">
        <v>43039</v>
      </c>
    </row>
    <row r="1634" spans="1:5" ht="13.5" x14ac:dyDescent="0.25">
      <c r="A1634" s="800">
        <v>94263</v>
      </c>
      <c r="B1634" s="800" t="s">
        <v>28577</v>
      </c>
      <c r="C1634" s="800" t="s">
        <v>26105</v>
      </c>
      <c r="D1634" s="802">
        <v>22.74</v>
      </c>
      <c r="E1634" s="800" t="s">
        <v>43039</v>
      </c>
    </row>
    <row r="1635" spans="1:5" ht="13.5" x14ac:dyDescent="0.25">
      <c r="A1635" s="800">
        <v>94264</v>
      </c>
      <c r="B1635" s="800" t="s">
        <v>28578</v>
      </c>
      <c r="C1635" s="800" t="s">
        <v>26105</v>
      </c>
      <c r="D1635" s="802">
        <v>25.73</v>
      </c>
      <c r="E1635" s="800" t="s">
        <v>43039</v>
      </c>
    </row>
    <row r="1636" spans="1:5" ht="13.5" x14ac:dyDescent="0.25">
      <c r="A1636" s="800">
        <v>94265</v>
      </c>
      <c r="B1636" s="800" t="s">
        <v>28579</v>
      </c>
      <c r="C1636" s="800" t="s">
        <v>26105</v>
      </c>
      <c r="D1636" s="802">
        <v>28.87</v>
      </c>
      <c r="E1636" s="800" t="s">
        <v>43039</v>
      </c>
    </row>
    <row r="1637" spans="1:5" ht="13.5" x14ac:dyDescent="0.25">
      <c r="A1637" s="800">
        <v>94266</v>
      </c>
      <c r="B1637" s="800" t="s">
        <v>28580</v>
      </c>
      <c r="C1637" s="800" t="s">
        <v>26105</v>
      </c>
      <c r="D1637" s="802">
        <v>32.29</v>
      </c>
      <c r="E1637" s="800" t="s">
        <v>43039</v>
      </c>
    </row>
    <row r="1638" spans="1:5" ht="13.5" x14ac:dyDescent="0.25">
      <c r="A1638" s="800">
        <v>94267</v>
      </c>
      <c r="B1638" s="800" t="s">
        <v>28581</v>
      </c>
      <c r="C1638" s="800" t="s">
        <v>26105</v>
      </c>
      <c r="D1638" s="802">
        <v>33.61</v>
      </c>
      <c r="E1638" s="800" t="s">
        <v>43039</v>
      </c>
    </row>
    <row r="1639" spans="1:5" ht="13.5" x14ac:dyDescent="0.25">
      <c r="A1639" s="800">
        <v>94268</v>
      </c>
      <c r="B1639" s="800" t="s">
        <v>28583</v>
      </c>
      <c r="C1639" s="800" t="s">
        <v>26105</v>
      </c>
      <c r="D1639" s="802">
        <v>37.36</v>
      </c>
      <c r="E1639" s="800" t="s">
        <v>43039</v>
      </c>
    </row>
    <row r="1640" spans="1:5" ht="13.5" x14ac:dyDescent="0.25">
      <c r="A1640" s="800">
        <v>94269</v>
      </c>
      <c r="B1640" s="800" t="s">
        <v>28585</v>
      </c>
      <c r="C1640" s="800" t="s">
        <v>26105</v>
      </c>
      <c r="D1640" s="802">
        <v>47.04</v>
      </c>
      <c r="E1640" s="800" t="s">
        <v>43039</v>
      </c>
    </row>
    <row r="1641" spans="1:5" ht="13.5" x14ac:dyDescent="0.25">
      <c r="A1641" s="800">
        <v>94270</v>
      </c>
      <c r="B1641" s="800" t="s">
        <v>28587</v>
      </c>
      <c r="C1641" s="800" t="s">
        <v>26105</v>
      </c>
      <c r="D1641" s="802">
        <v>52.27</v>
      </c>
      <c r="E1641" s="800" t="s">
        <v>43039</v>
      </c>
    </row>
    <row r="1642" spans="1:5" ht="13.5" x14ac:dyDescent="0.25">
      <c r="A1642" s="800">
        <v>94271</v>
      </c>
      <c r="B1642" s="800" t="s">
        <v>28589</v>
      </c>
      <c r="C1642" s="800" t="s">
        <v>26105</v>
      </c>
      <c r="D1642" s="802">
        <v>57.36</v>
      </c>
      <c r="E1642" s="800" t="s">
        <v>43039</v>
      </c>
    </row>
    <row r="1643" spans="1:5" ht="13.5" x14ac:dyDescent="0.25">
      <c r="A1643" s="800">
        <v>94272</v>
      </c>
      <c r="B1643" s="800" t="s">
        <v>28591</v>
      </c>
      <c r="C1643" s="800" t="s">
        <v>26105</v>
      </c>
      <c r="D1643" s="802">
        <v>64.319999999999993</v>
      </c>
      <c r="E1643" s="800" t="s">
        <v>43039</v>
      </c>
    </row>
    <row r="1644" spans="1:5" ht="13.5" x14ac:dyDescent="0.25">
      <c r="A1644" s="800">
        <v>94273</v>
      </c>
      <c r="B1644" s="800" t="s">
        <v>28592</v>
      </c>
      <c r="C1644" s="800" t="s">
        <v>26105</v>
      </c>
      <c r="D1644" s="802">
        <v>34.17</v>
      </c>
      <c r="E1644" s="800" t="s">
        <v>43039</v>
      </c>
    </row>
    <row r="1645" spans="1:5" ht="13.5" x14ac:dyDescent="0.25">
      <c r="A1645" s="800">
        <v>94274</v>
      </c>
      <c r="B1645" s="800" t="s">
        <v>28593</v>
      </c>
      <c r="C1645" s="800" t="s">
        <v>26105</v>
      </c>
      <c r="D1645" s="802">
        <v>37.57</v>
      </c>
      <c r="E1645" s="800" t="s">
        <v>43039</v>
      </c>
    </row>
    <row r="1646" spans="1:5" ht="13.5" x14ac:dyDescent="0.25">
      <c r="A1646" s="800">
        <v>94275</v>
      </c>
      <c r="B1646" s="800" t="s">
        <v>28594</v>
      </c>
      <c r="C1646" s="800" t="s">
        <v>26105</v>
      </c>
      <c r="D1646" s="802">
        <v>32.51</v>
      </c>
      <c r="E1646" s="800" t="s">
        <v>43039</v>
      </c>
    </row>
    <row r="1647" spans="1:5" ht="13.5" x14ac:dyDescent="0.25">
      <c r="A1647" s="800">
        <v>94276</v>
      </c>
      <c r="B1647" s="800" t="s">
        <v>28595</v>
      </c>
      <c r="C1647" s="800" t="s">
        <v>26105</v>
      </c>
      <c r="D1647" s="802">
        <v>35.9</v>
      </c>
      <c r="E1647" s="800" t="s">
        <v>43039</v>
      </c>
    </row>
    <row r="1648" spans="1:5" ht="13.5" x14ac:dyDescent="0.25">
      <c r="A1648" s="800">
        <v>94281</v>
      </c>
      <c r="B1648" s="800" t="s">
        <v>28596</v>
      </c>
      <c r="C1648" s="800" t="s">
        <v>26105</v>
      </c>
      <c r="D1648" s="802">
        <v>35.549999999999997</v>
      </c>
      <c r="E1648" s="800" t="s">
        <v>43039</v>
      </c>
    </row>
    <row r="1649" spans="1:5" ht="13.5" x14ac:dyDescent="0.25">
      <c r="A1649" s="800">
        <v>94282</v>
      </c>
      <c r="B1649" s="800" t="s">
        <v>28598</v>
      </c>
      <c r="C1649" s="800" t="s">
        <v>26105</v>
      </c>
      <c r="D1649" s="802">
        <v>45.88</v>
      </c>
      <c r="E1649" s="800" t="s">
        <v>43039</v>
      </c>
    </row>
    <row r="1650" spans="1:5" ht="13.5" x14ac:dyDescent="0.25">
      <c r="A1650" s="800">
        <v>94283</v>
      </c>
      <c r="B1650" s="800" t="s">
        <v>28599</v>
      </c>
      <c r="C1650" s="800" t="s">
        <v>26105</v>
      </c>
      <c r="D1650" s="802">
        <v>44.6</v>
      </c>
      <c r="E1650" s="800" t="s">
        <v>43039</v>
      </c>
    </row>
    <row r="1651" spans="1:5" ht="13.5" x14ac:dyDescent="0.25">
      <c r="A1651" s="800">
        <v>94284</v>
      </c>
      <c r="B1651" s="800" t="s">
        <v>28601</v>
      </c>
      <c r="C1651" s="800" t="s">
        <v>26105</v>
      </c>
      <c r="D1651" s="802">
        <v>54.93</v>
      </c>
      <c r="E1651" s="800" t="s">
        <v>43039</v>
      </c>
    </row>
    <row r="1652" spans="1:5" ht="13.5" x14ac:dyDescent="0.25">
      <c r="A1652" s="800">
        <v>94285</v>
      </c>
      <c r="B1652" s="800" t="s">
        <v>28602</v>
      </c>
      <c r="C1652" s="800" t="s">
        <v>26105</v>
      </c>
      <c r="D1652" s="802">
        <v>53.17</v>
      </c>
      <c r="E1652" s="800" t="s">
        <v>43039</v>
      </c>
    </row>
    <row r="1653" spans="1:5" ht="13.5" x14ac:dyDescent="0.25">
      <c r="A1653" s="800">
        <v>94286</v>
      </c>
      <c r="B1653" s="800" t="s">
        <v>28604</v>
      </c>
      <c r="C1653" s="800" t="s">
        <v>26105</v>
      </c>
      <c r="D1653" s="802">
        <v>63.5</v>
      </c>
      <c r="E1653" s="800" t="s">
        <v>43039</v>
      </c>
    </row>
    <row r="1654" spans="1:5" ht="13.5" x14ac:dyDescent="0.25">
      <c r="A1654" s="800">
        <v>94287</v>
      </c>
      <c r="B1654" s="800" t="s">
        <v>28606</v>
      </c>
      <c r="C1654" s="800" t="s">
        <v>26105</v>
      </c>
      <c r="D1654" s="802">
        <v>28.45</v>
      </c>
      <c r="E1654" s="800" t="s">
        <v>43039</v>
      </c>
    </row>
    <row r="1655" spans="1:5" ht="13.5" x14ac:dyDescent="0.25">
      <c r="A1655" s="800">
        <v>94288</v>
      </c>
      <c r="B1655" s="800" t="s">
        <v>28607</v>
      </c>
      <c r="C1655" s="800" t="s">
        <v>26105</v>
      </c>
      <c r="D1655" s="802">
        <v>37.49</v>
      </c>
      <c r="E1655" s="800" t="s">
        <v>43039</v>
      </c>
    </row>
    <row r="1656" spans="1:5" ht="13.5" x14ac:dyDescent="0.25">
      <c r="A1656" s="800">
        <v>94289</v>
      </c>
      <c r="B1656" s="800" t="s">
        <v>28608</v>
      </c>
      <c r="C1656" s="800" t="s">
        <v>26105</v>
      </c>
      <c r="D1656" s="802">
        <v>35.020000000000003</v>
      </c>
      <c r="E1656" s="800" t="s">
        <v>43039</v>
      </c>
    </row>
    <row r="1657" spans="1:5" ht="13.5" x14ac:dyDescent="0.25">
      <c r="A1657" s="800">
        <v>94290</v>
      </c>
      <c r="B1657" s="800" t="s">
        <v>28610</v>
      </c>
      <c r="C1657" s="800" t="s">
        <v>26105</v>
      </c>
      <c r="D1657" s="802">
        <v>44.05</v>
      </c>
      <c r="E1657" s="800" t="s">
        <v>43039</v>
      </c>
    </row>
    <row r="1658" spans="1:5" ht="13.5" x14ac:dyDescent="0.25">
      <c r="A1658" s="800">
        <v>94291</v>
      </c>
      <c r="B1658" s="800" t="s">
        <v>28612</v>
      </c>
      <c r="C1658" s="800" t="s">
        <v>26105</v>
      </c>
      <c r="D1658" s="802">
        <v>41.13</v>
      </c>
      <c r="E1658" s="800" t="s">
        <v>43039</v>
      </c>
    </row>
    <row r="1659" spans="1:5" ht="13.5" x14ac:dyDescent="0.25">
      <c r="A1659" s="800">
        <v>94292</v>
      </c>
      <c r="B1659" s="800" t="s">
        <v>28613</v>
      </c>
      <c r="C1659" s="800" t="s">
        <v>26105</v>
      </c>
      <c r="D1659" s="802">
        <v>50.16</v>
      </c>
      <c r="E1659" s="800" t="s">
        <v>43039</v>
      </c>
    </row>
    <row r="1660" spans="1:5" ht="13.5" x14ac:dyDescent="0.25">
      <c r="A1660" s="800">
        <v>94293</v>
      </c>
      <c r="B1660" s="800" t="s">
        <v>28615</v>
      </c>
      <c r="C1660" s="800" t="s">
        <v>26105</v>
      </c>
      <c r="D1660" s="802">
        <v>101.77</v>
      </c>
      <c r="E1660" s="800" t="s">
        <v>43039</v>
      </c>
    </row>
    <row r="1661" spans="1:5" ht="13.5" x14ac:dyDescent="0.25">
      <c r="A1661" s="800">
        <v>94294</v>
      </c>
      <c r="B1661" s="800" t="s">
        <v>28617</v>
      </c>
      <c r="C1661" s="800" t="s">
        <v>26105</v>
      </c>
      <c r="D1661" s="802">
        <v>5.63</v>
      </c>
      <c r="E1661" s="800" t="s">
        <v>43039</v>
      </c>
    </row>
    <row r="1662" spans="1:5" ht="13.5" x14ac:dyDescent="0.25">
      <c r="A1662" s="800">
        <v>94037</v>
      </c>
      <c r="B1662" s="800" t="s">
        <v>28618</v>
      </c>
      <c r="C1662" s="800" t="s">
        <v>26496</v>
      </c>
      <c r="D1662" s="802">
        <v>17.559999999999999</v>
      </c>
      <c r="E1662" s="800" t="s">
        <v>43039</v>
      </c>
    </row>
    <row r="1663" spans="1:5" ht="13.5" x14ac:dyDescent="0.25">
      <c r="A1663" s="800">
        <v>94038</v>
      </c>
      <c r="B1663" s="800" t="s">
        <v>28620</v>
      </c>
      <c r="C1663" s="800" t="s">
        <v>26496</v>
      </c>
      <c r="D1663" s="802">
        <v>24.21</v>
      </c>
      <c r="E1663" s="800" t="s">
        <v>43039</v>
      </c>
    </row>
    <row r="1664" spans="1:5" ht="13.5" x14ac:dyDescent="0.25">
      <c r="A1664" s="800">
        <v>94039</v>
      </c>
      <c r="B1664" s="800" t="s">
        <v>28621</v>
      </c>
      <c r="C1664" s="800" t="s">
        <v>26496</v>
      </c>
      <c r="D1664" s="802">
        <v>13.78</v>
      </c>
      <c r="E1664" s="800" t="s">
        <v>43039</v>
      </c>
    </row>
    <row r="1665" spans="1:5" ht="13.5" x14ac:dyDescent="0.25">
      <c r="A1665" s="800">
        <v>94040</v>
      </c>
      <c r="B1665" s="800" t="s">
        <v>28622</v>
      </c>
      <c r="C1665" s="800" t="s">
        <v>26496</v>
      </c>
      <c r="D1665" s="802">
        <v>20.47</v>
      </c>
      <c r="E1665" s="800" t="s">
        <v>43039</v>
      </c>
    </row>
    <row r="1666" spans="1:5" ht="13.5" x14ac:dyDescent="0.25">
      <c r="A1666" s="800">
        <v>94041</v>
      </c>
      <c r="B1666" s="800" t="s">
        <v>28624</v>
      </c>
      <c r="C1666" s="800" t="s">
        <v>26496</v>
      </c>
      <c r="D1666" s="802">
        <v>10.44</v>
      </c>
      <c r="E1666" s="800" t="s">
        <v>43039</v>
      </c>
    </row>
    <row r="1667" spans="1:5" ht="13.5" x14ac:dyDescent="0.25">
      <c r="A1667" s="800">
        <v>94042</v>
      </c>
      <c r="B1667" s="800" t="s">
        <v>28625</v>
      </c>
      <c r="C1667" s="800" t="s">
        <v>26496</v>
      </c>
      <c r="D1667" s="802">
        <v>17.23</v>
      </c>
      <c r="E1667" s="800" t="s">
        <v>43039</v>
      </c>
    </row>
    <row r="1668" spans="1:5" ht="13.5" x14ac:dyDescent="0.25">
      <c r="A1668" s="800">
        <v>94043</v>
      </c>
      <c r="B1668" s="800" t="s">
        <v>28627</v>
      </c>
      <c r="C1668" s="800" t="s">
        <v>26496</v>
      </c>
      <c r="D1668" s="802">
        <v>16.489999999999998</v>
      </c>
      <c r="E1668" s="800" t="s">
        <v>43039</v>
      </c>
    </row>
    <row r="1669" spans="1:5" ht="13.5" x14ac:dyDescent="0.25">
      <c r="A1669" s="800">
        <v>94044</v>
      </c>
      <c r="B1669" s="800" t="s">
        <v>28628</v>
      </c>
      <c r="C1669" s="800" t="s">
        <v>26496</v>
      </c>
      <c r="D1669" s="802">
        <v>23.18</v>
      </c>
      <c r="E1669" s="800" t="s">
        <v>43039</v>
      </c>
    </row>
    <row r="1670" spans="1:5" ht="13.5" x14ac:dyDescent="0.25">
      <c r="A1670" s="800">
        <v>94045</v>
      </c>
      <c r="B1670" s="800" t="s">
        <v>28629</v>
      </c>
      <c r="C1670" s="800" t="s">
        <v>26496</v>
      </c>
      <c r="D1670" s="802">
        <v>12.74</v>
      </c>
      <c r="E1670" s="800" t="s">
        <v>43039</v>
      </c>
    </row>
    <row r="1671" spans="1:5" ht="13.5" x14ac:dyDescent="0.25">
      <c r="A1671" s="800">
        <v>94046</v>
      </c>
      <c r="B1671" s="800" t="s">
        <v>28631</v>
      </c>
      <c r="C1671" s="800" t="s">
        <v>26496</v>
      </c>
      <c r="D1671" s="802">
        <v>19.399999999999999</v>
      </c>
      <c r="E1671" s="800" t="s">
        <v>43039</v>
      </c>
    </row>
    <row r="1672" spans="1:5" ht="13.5" x14ac:dyDescent="0.25">
      <c r="A1672" s="800">
        <v>94047</v>
      </c>
      <c r="B1672" s="800" t="s">
        <v>28633</v>
      </c>
      <c r="C1672" s="800" t="s">
        <v>26496</v>
      </c>
      <c r="D1672" s="802">
        <v>9.4</v>
      </c>
      <c r="E1672" s="800" t="s">
        <v>43039</v>
      </c>
    </row>
    <row r="1673" spans="1:5" ht="13.5" x14ac:dyDescent="0.25">
      <c r="A1673" s="800">
        <v>94048</v>
      </c>
      <c r="B1673" s="800" t="s">
        <v>28634</v>
      </c>
      <c r="C1673" s="800" t="s">
        <v>26496</v>
      </c>
      <c r="D1673" s="802">
        <v>16.16</v>
      </c>
      <c r="E1673" s="800" t="s">
        <v>43039</v>
      </c>
    </row>
    <row r="1674" spans="1:5" ht="13.5" x14ac:dyDescent="0.25">
      <c r="A1674" s="800">
        <v>94049</v>
      </c>
      <c r="B1674" s="800" t="s">
        <v>28635</v>
      </c>
      <c r="C1674" s="800" t="s">
        <v>26496</v>
      </c>
      <c r="D1674" s="802">
        <v>29.02</v>
      </c>
      <c r="E1674" s="800" t="s">
        <v>43039</v>
      </c>
    </row>
    <row r="1675" spans="1:5" ht="13.5" x14ac:dyDescent="0.25">
      <c r="A1675" s="800">
        <v>94050</v>
      </c>
      <c r="B1675" s="800" t="s">
        <v>28636</v>
      </c>
      <c r="C1675" s="800" t="s">
        <v>26496</v>
      </c>
      <c r="D1675" s="802">
        <v>37.71</v>
      </c>
      <c r="E1675" s="800" t="s">
        <v>43039</v>
      </c>
    </row>
    <row r="1676" spans="1:5" ht="13.5" x14ac:dyDescent="0.25">
      <c r="A1676" s="800">
        <v>94051</v>
      </c>
      <c r="B1676" s="800" t="s">
        <v>28637</v>
      </c>
      <c r="C1676" s="800" t="s">
        <v>26496</v>
      </c>
      <c r="D1676" s="802">
        <v>23.77</v>
      </c>
      <c r="E1676" s="800" t="s">
        <v>43039</v>
      </c>
    </row>
    <row r="1677" spans="1:5" ht="13.5" x14ac:dyDescent="0.25">
      <c r="A1677" s="800">
        <v>94052</v>
      </c>
      <c r="B1677" s="800" t="s">
        <v>28638</v>
      </c>
      <c r="C1677" s="800" t="s">
        <v>26496</v>
      </c>
      <c r="D1677" s="802">
        <v>32.32</v>
      </c>
      <c r="E1677" s="800" t="s">
        <v>43039</v>
      </c>
    </row>
    <row r="1678" spans="1:5" ht="13.5" x14ac:dyDescent="0.25">
      <c r="A1678" s="800">
        <v>94053</v>
      </c>
      <c r="B1678" s="800" t="s">
        <v>28640</v>
      </c>
      <c r="C1678" s="800" t="s">
        <v>26496</v>
      </c>
      <c r="D1678" s="802">
        <v>20.329999999999998</v>
      </c>
      <c r="E1678" s="800" t="s">
        <v>43039</v>
      </c>
    </row>
    <row r="1679" spans="1:5" ht="13.5" x14ac:dyDescent="0.25">
      <c r="A1679" s="800">
        <v>94054</v>
      </c>
      <c r="B1679" s="800" t="s">
        <v>28641</v>
      </c>
      <c r="C1679" s="800" t="s">
        <v>26496</v>
      </c>
      <c r="D1679" s="802">
        <v>29</v>
      </c>
      <c r="E1679" s="800" t="s">
        <v>43039</v>
      </c>
    </row>
    <row r="1680" spans="1:5" ht="13.5" x14ac:dyDescent="0.25">
      <c r="A1680" s="800">
        <v>94055</v>
      </c>
      <c r="B1680" s="800" t="s">
        <v>28642</v>
      </c>
      <c r="C1680" s="800" t="s">
        <v>26496</v>
      </c>
      <c r="D1680" s="802">
        <v>27.64</v>
      </c>
      <c r="E1680" s="800" t="s">
        <v>43039</v>
      </c>
    </row>
    <row r="1681" spans="1:5" ht="13.5" x14ac:dyDescent="0.25">
      <c r="A1681" s="800">
        <v>94056</v>
      </c>
      <c r="B1681" s="800" t="s">
        <v>28644</v>
      </c>
      <c r="C1681" s="800" t="s">
        <v>26496</v>
      </c>
      <c r="D1681" s="802">
        <v>36.35</v>
      </c>
      <c r="E1681" s="800" t="s">
        <v>43039</v>
      </c>
    </row>
    <row r="1682" spans="1:5" ht="13.5" x14ac:dyDescent="0.25">
      <c r="A1682" s="800">
        <v>94057</v>
      </c>
      <c r="B1682" s="800" t="s">
        <v>28646</v>
      </c>
      <c r="C1682" s="800" t="s">
        <v>26496</v>
      </c>
      <c r="D1682" s="802">
        <v>22.41</v>
      </c>
      <c r="E1682" s="800" t="s">
        <v>43039</v>
      </c>
    </row>
    <row r="1683" spans="1:5" ht="13.5" x14ac:dyDescent="0.25">
      <c r="A1683" s="800">
        <v>94058</v>
      </c>
      <c r="B1683" s="800" t="s">
        <v>28648</v>
      </c>
      <c r="C1683" s="800" t="s">
        <v>26496</v>
      </c>
      <c r="D1683" s="802">
        <v>30.95</v>
      </c>
      <c r="E1683" s="800" t="s">
        <v>43039</v>
      </c>
    </row>
    <row r="1684" spans="1:5" ht="13.5" x14ac:dyDescent="0.25">
      <c r="A1684" s="800">
        <v>94059</v>
      </c>
      <c r="B1684" s="800" t="s">
        <v>28650</v>
      </c>
      <c r="C1684" s="800" t="s">
        <v>26496</v>
      </c>
      <c r="D1684" s="802">
        <v>18.98</v>
      </c>
      <c r="E1684" s="800" t="s">
        <v>43039</v>
      </c>
    </row>
    <row r="1685" spans="1:5" ht="13.5" x14ac:dyDescent="0.25">
      <c r="A1685" s="800">
        <v>94060</v>
      </c>
      <c r="B1685" s="800" t="s">
        <v>28652</v>
      </c>
      <c r="C1685" s="800" t="s">
        <v>26496</v>
      </c>
      <c r="D1685" s="802">
        <v>27.63</v>
      </c>
      <c r="E1685" s="800" t="s">
        <v>43039</v>
      </c>
    </row>
    <row r="1686" spans="1:5" ht="13.5" x14ac:dyDescent="0.25">
      <c r="A1686" s="800">
        <v>83770</v>
      </c>
      <c r="B1686" s="800" t="s">
        <v>28654</v>
      </c>
      <c r="C1686" s="800" t="s">
        <v>26496</v>
      </c>
      <c r="D1686" s="802">
        <v>144.79</v>
      </c>
      <c r="E1686" s="800" t="s">
        <v>43039</v>
      </c>
    </row>
    <row r="1687" spans="1:5" ht="13.5" x14ac:dyDescent="0.25">
      <c r="A1687" s="800">
        <v>73301</v>
      </c>
      <c r="B1687" s="800" t="s">
        <v>28656</v>
      </c>
      <c r="C1687" s="800" t="s">
        <v>28022</v>
      </c>
      <c r="D1687" s="802">
        <v>9.14</v>
      </c>
      <c r="E1687" s="800" t="s">
        <v>43039</v>
      </c>
    </row>
    <row r="1688" spans="1:5" ht="13.5" x14ac:dyDescent="0.25">
      <c r="A1688" s="800">
        <v>83515</v>
      </c>
      <c r="B1688" s="800" t="s">
        <v>28657</v>
      </c>
      <c r="C1688" s="800" t="s">
        <v>28022</v>
      </c>
      <c r="D1688" s="802">
        <v>16.39</v>
      </c>
      <c r="E1688" s="800" t="s">
        <v>43039</v>
      </c>
    </row>
    <row r="1689" spans="1:5" ht="13.5" x14ac:dyDescent="0.25">
      <c r="A1689" s="800">
        <v>83516</v>
      </c>
      <c r="B1689" s="800" t="s">
        <v>28659</v>
      </c>
      <c r="C1689" s="800" t="s">
        <v>28022</v>
      </c>
      <c r="D1689" s="802">
        <v>18.93</v>
      </c>
      <c r="E1689" s="800" t="s">
        <v>43039</v>
      </c>
    </row>
    <row r="1690" spans="1:5" ht="13.5" x14ac:dyDescent="0.25">
      <c r="A1690" s="800">
        <v>90788</v>
      </c>
      <c r="B1690" s="800" t="s">
        <v>43056</v>
      </c>
      <c r="C1690" s="800" t="s">
        <v>26237</v>
      </c>
      <c r="D1690" s="802">
        <v>347.2</v>
      </c>
      <c r="E1690" s="800" t="s">
        <v>43039</v>
      </c>
    </row>
    <row r="1691" spans="1:5" ht="13.5" x14ac:dyDescent="0.25">
      <c r="A1691" s="800">
        <v>90789</v>
      </c>
      <c r="B1691" s="800" t="s">
        <v>43057</v>
      </c>
      <c r="C1691" s="800" t="s">
        <v>26237</v>
      </c>
      <c r="D1691" s="802">
        <v>358.99</v>
      </c>
      <c r="E1691" s="800" t="s">
        <v>43039</v>
      </c>
    </row>
    <row r="1692" spans="1:5" ht="13.5" x14ac:dyDescent="0.25">
      <c r="A1692" s="800">
        <v>90790</v>
      </c>
      <c r="B1692" s="800" t="s">
        <v>43058</v>
      </c>
      <c r="C1692" s="800" t="s">
        <v>26237</v>
      </c>
      <c r="D1692" s="802">
        <v>362.35</v>
      </c>
      <c r="E1692" s="800" t="s">
        <v>43039</v>
      </c>
    </row>
    <row r="1693" spans="1:5" ht="13.5" x14ac:dyDescent="0.25">
      <c r="A1693" s="800">
        <v>90791</v>
      </c>
      <c r="B1693" s="800" t="s">
        <v>43059</v>
      </c>
      <c r="C1693" s="800" t="s">
        <v>26237</v>
      </c>
      <c r="D1693" s="802">
        <v>388.61</v>
      </c>
      <c r="E1693" s="800" t="s">
        <v>43039</v>
      </c>
    </row>
    <row r="1694" spans="1:5" ht="13.5" x14ac:dyDescent="0.25">
      <c r="A1694" s="800">
        <v>90793</v>
      </c>
      <c r="B1694" s="800" t="s">
        <v>43060</v>
      </c>
      <c r="C1694" s="800" t="s">
        <v>26237</v>
      </c>
      <c r="D1694" s="802">
        <v>416.87</v>
      </c>
      <c r="E1694" s="800" t="s">
        <v>43039</v>
      </c>
    </row>
    <row r="1695" spans="1:5" ht="13.5" x14ac:dyDescent="0.25">
      <c r="A1695" s="800">
        <v>90794</v>
      </c>
      <c r="B1695" s="800" t="s">
        <v>43061</v>
      </c>
      <c r="C1695" s="800" t="s">
        <v>26237</v>
      </c>
      <c r="D1695" s="802">
        <v>388.66</v>
      </c>
      <c r="E1695" s="800" t="s">
        <v>43039</v>
      </c>
    </row>
    <row r="1696" spans="1:5" ht="13.5" x14ac:dyDescent="0.25">
      <c r="A1696" s="800">
        <v>90795</v>
      </c>
      <c r="B1696" s="800" t="s">
        <v>43062</v>
      </c>
      <c r="C1696" s="800" t="s">
        <v>26237</v>
      </c>
      <c r="D1696" s="802">
        <v>404.98</v>
      </c>
      <c r="E1696" s="800" t="s">
        <v>43039</v>
      </c>
    </row>
    <row r="1697" spans="1:5" ht="13.5" x14ac:dyDescent="0.25">
      <c r="A1697" s="800">
        <v>90796</v>
      </c>
      <c r="B1697" s="800" t="s">
        <v>43063</v>
      </c>
      <c r="C1697" s="800" t="s">
        <v>26237</v>
      </c>
      <c r="D1697" s="802">
        <v>412.88</v>
      </c>
      <c r="E1697" s="800" t="s">
        <v>43039</v>
      </c>
    </row>
    <row r="1698" spans="1:5" ht="13.5" x14ac:dyDescent="0.25">
      <c r="A1698" s="800">
        <v>90797</v>
      </c>
      <c r="B1698" s="800" t="s">
        <v>43064</v>
      </c>
      <c r="C1698" s="800" t="s">
        <v>26237</v>
      </c>
      <c r="D1698" s="802">
        <v>438.44</v>
      </c>
      <c r="E1698" s="800" t="s">
        <v>43039</v>
      </c>
    </row>
    <row r="1699" spans="1:5" ht="13.5" x14ac:dyDescent="0.25">
      <c r="A1699" s="800">
        <v>90798</v>
      </c>
      <c r="B1699" s="800" t="s">
        <v>43065</v>
      </c>
      <c r="C1699" s="800" t="s">
        <v>26237</v>
      </c>
      <c r="D1699" s="802">
        <v>442.1</v>
      </c>
      <c r="E1699" s="800" t="s">
        <v>43039</v>
      </c>
    </row>
    <row r="1700" spans="1:5" ht="13.5" x14ac:dyDescent="0.25">
      <c r="A1700" s="800">
        <v>90799</v>
      </c>
      <c r="B1700" s="800" t="s">
        <v>43066</v>
      </c>
      <c r="C1700" s="800" t="s">
        <v>26237</v>
      </c>
      <c r="D1700" s="802">
        <v>458.05</v>
      </c>
      <c r="E1700" s="800" t="s">
        <v>43039</v>
      </c>
    </row>
    <row r="1701" spans="1:5" ht="13.5" x14ac:dyDescent="0.25">
      <c r="A1701" s="800">
        <v>90801</v>
      </c>
      <c r="B1701" s="800" t="s">
        <v>43067</v>
      </c>
      <c r="C1701" s="800" t="s">
        <v>26237</v>
      </c>
      <c r="D1701" s="802">
        <v>163.38</v>
      </c>
      <c r="E1701" s="800" t="s">
        <v>43039</v>
      </c>
    </row>
    <row r="1702" spans="1:5" ht="13.5" x14ac:dyDescent="0.25">
      <c r="A1702" s="800">
        <v>90806</v>
      </c>
      <c r="B1702" s="800" t="s">
        <v>43068</v>
      </c>
      <c r="C1702" s="800" t="s">
        <v>26237</v>
      </c>
      <c r="D1702" s="802">
        <v>231.26</v>
      </c>
      <c r="E1702" s="800" t="s">
        <v>43039</v>
      </c>
    </row>
    <row r="1703" spans="1:5" ht="13.5" x14ac:dyDescent="0.25">
      <c r="A1703" s="800">
        <v>90820</v>
      </c>
      <c r="B1703" s="800" t="s">
        <v>43069</v>
      </c>
      <c r="C1703" s="800" t="s">
        <v>26237</v>
      </c>
      <c r="D1703" s="802">
        <v>273.68</v>
      </c>
      <c r="E1703" s="800" t="s">
        <v>43039</v>
      </c>
    </row>
    <row r="1704" spans="1:5" ht="13.5" x14ac:dyDescent="0.25">
      <c r="A1704" s="800">
        <v>90821</v>
      </c>
      <c r="B1704" s="800" t="s">
        <v>43070</v>
      </c>
      <c r="C1704" s="800" t="s">
        <v>26237</v>
      </c>
      <c r="D1704" s="802">
        <v>295.06</v>
      </c>
      <c r="E1704" s="800" t="s">
        <v>43039</v>
      </c>
    </row>
    <row r="1705" spans="1:5" ht="13.5" x14ac:dyDescent="0.25">
      <c r="A1705" s="800">
        <v>90822</v>
      </c>
      <c r="B1705" s="800" t="s">
        <v>43071</v>
      </c>
      <c r="C1705" s="800" t="s">
        <v>26237</v>
      </c>
      <c r="D1705" s="802">
        <v>292.77999999999997</v>
      </c>
      <c r="E1705" s="800" t="s">
        <v>43039</v>
      </c>
    </row>
    <row r="1706" spans="1:5" ht="13.5" x14ac:dyDescent="0.25">
      <c r="A1706" s="800">
        <v>90823</v>
      </c>
      <c r="B1706" s="800" t="s">
        <v>43072</v>
      </c>
      <c r="C1706" s="800" t="s">
        <v>26237</v>
      </c>
      <c r="D1706" s="802">
        <v>306.56</v>
      </c>
      <c r="E1706" s="800" t="s">
        <v>43039</v>
      </c>
    </row>
    <row r="1707" spans="1:5" ht="13.5" x14ac:dyDescent="0.25">
      <c r="A1707" s="800">
        <v>90824</v>
      </c>
      <c r="B1707" s="800" t="s">
        <v>43073</v>
      </c>
      <c r="C1707" s="800" t="s">
        <v>26237</v>
      </c>
      <c r="D1707" s="802">
        <v>316.25</v>
      </c>
      <c r="E1707" s="800" t="s">
        <v>43039</v>
      </c>
    </row>
    <row r="1708" spans="1:5" ht="13.5" x14ac:dyDescent="0.25">
      <c r="A1708" s="800">
        <v>90825</v>
      </c>
      <c r="B1708" s="800" t="s">
        <v>43074</v>
      </c>
      <c r="C1708" s="800" t="s">
        <v>26237</v>
      </c>
      <c r="D1708" s="802">
        <v>336.51</v>
      </c>
      <c r="E1708" s="800" t="s">
        <v>43039</v>
      </c>
    </row>
    <row r="1709" spans="1:5" ht="13.5" x14ac:dyDescent="0.25">
      <c r="A1709" s="800">
        <v>90830</v>
      </c>
      <c r="B1709" s="800" t="s">
        <v>43075</v>
      </c>
      <c r="C1709" s="800" t="s">
        <v>26237</v>
      </c>
      <c r="D1709" s="802">
        <v>90.59</v>
      </c>
      <c r="E1709" s="800" t="s">
        <v>43039</v>
      </c>
    </row>
    <row r="1710" spans="1:5" ht="13.5" x14ac:dyDescent="0.25">
      <c r="A1710" s="800">
        <v>90831</v>
      </c>
      <c r="B1710" s="800" t="s">
        <v>43076</v>
      </c>
      <c r="C1710" s="800" t="s">
        <v>26237</v>
      </c>
      <c r="D1710" s="802">
        <v>70.95</v>
      </c>
      <c r="E1710" s="800" t="s">
        <v>43039</v>
      </c>
    </row>
    <row r="1711" spans="1:5" ht="13.5" x14ac:dyDescent="0.25">
      <c r="A1711" s="800">
        <v>90841</v>
      </c>
      <c r="B1711" s="800" t="s">
        <v>43077</v>
      </c>
      <c r="C1711" s="800" t="s">
        <v>26237</v>
      </c>
      <c r="D1711" s="802">
        <v>624.16999999999996</v>
      </c>
      <c r="E1711" s="800" t="s">
        <v>43039</v>
      </c>
    </row>
    <row r="1712" spans="1:5" ht="13.5" x14ac:dyDescent="0.25">
      <c r="A1712" s="800">
        <v>90842</v>
      </c>
      <c r="B1712" s="800" t="s">
        <v>43078</v>
      </c>
      <c r="C1712" s="800" t="s">
        <v>26237</v>
      </c>
      <c r="D1712" s="802">
        <v>652.69000000000005</v>
      </c>
      <c r="E1712" s="800" t="s">
        <v>43039</v>
      </c>
    </row>
    <row r="1713" spans="1:5" ht="13.5" x14ac:dyDescent="0.25">
      <c r="A1713" s="800">
        <v>90843</v>
      </c>
      <c r="B1713" s="800" t="s">
        <v>43079</v>
      </c>
      <c r="C1713" s="800" t="s">
        <v>26237</v>
      </c>
      <c r="D1713" s="802">
        <v>664.93</v>
      </c>
      <c r="E1713" s="800" t="s">
        <v>43039</v>
      </c>
    </row>
    <row r="1714" spans="1:5" ht="13.5" x14ac:dyDescent="0.25">
      <c r="A1714" s="800">
        <v>90844</v>
      </c>
      <c r="B1714" s="800" t="s">
        <v>43080</v>
      </c>
      <c r="C1714" s="800" t="s">
        <v>26237</v>
      </c>
      <c r="D1714" s="802">
        <v>679.71</v>
      </c>
      <c r="E1714" s="800" t="s">
        <v>43039</v>
      </c>
    </row>
    <row r="1715" spans="1:5" ht="13.5" x14ac:dyDescent="0.25">
      <c r="A1715" s="800">
        <v>90847</v>
      </c>
      <c r="B1715" s="800" t="s">
        <v>43081</v>
      </c>
      <c r="C1715" s="800" t="s">
        <v>26237</v>
      </c>
      <c r="D1715" s="802">
        <v>553.22</v>
      </c>
      <c r="E1715" s="800" t="s">
        <v>43039</v>
      </c>
    </row>
    <row r="1716" spans="1:5" ht="13.5" x14ac:dyDescent="0.25">
      <c r="A1716" s="800">
        <v>90848</v>
      </c>
      <c r="B1716" s="800" t="s">
        <v>43082</v>
      </c>
      <c r="C1716" s="800" t="s">
        <v>26237</v>
      </c>
      <c r="D1716" s="802">
        <v>575.61</v>
      </c>
      <c r="E1716" s="800" t="s">
        <v>43039</v>
      </c>
    </row>
    <row r="1717" spans="1:5" ht="13.5" x14ac:dyDescent="0.25">
      <c r="A1717" s="800">
        <v>90849</v>
      </c>
      <c r="B1717" s="800" t="s">
        <v>43083</v>
      </c>
      <c r="C1717" s="800" t="s">
        <v>26237</v>
      </c>
      <c r="D1717" s="802">
        <v>574.34</v>
      </c>
      <c r="E1717" s="800" t="s">
        <v>43039</v>
      </c>
    </row>
    <row r="1718" spans="1:5" ht="13.5" x14ac:dyDescent="0.25">
      <c r="A1718" s="800">
        <v>90850</v>
      </c>
      <c r="B1718" s="800" t="s">
        <v>43084</v>
      </c>
      <c r="C1718" s="800" t="s">
        <v>26237</v>
      </c>
      <c r="D1718" s="802">
        <v>589.12</v>
      </c>
      <c r="E1718" s="800" t="s">
        <v>43039</v>
      </c>
    </row>
    <row r="1719" spans="1:5" ht="13.5" x14ac:dyDescent="0.25">
      <c r="A1719" s="800">
        <v>91009</v>
      </c>
      <c r="B1719" s="800" t="s">
        <v>43085</v>
      </c>
      <c r="C1719" s="800" t="s">
        <v>26237</v>
      </c>
      <c r="D1719" s="802">
        <v>279.24</v>
      </c>
      <c r="E1719" s="800" t="s">
        <v>43039</v>
      </c>
    </row>
    <row r="1720" spans="1:5" ht="13.5" x14ac:dyDescent="0.25">
      <c r="A1720" s="800">
        <v>91010</v>
      </c>
      <c r="B1720" s="800" t="s">
        <v>43086</v>
      </c>
      <c r="C1720" s="800" t="s">
        <v>26237</v>
      </c>
      <c r="D1720" s="802">
        <v>234.08</v>
      </c>
      <c r="E1720" s="800" t="s">
        <v>43039</v>
      </c>
    </row>
    <row r="1721" spans="1:5" ht="13.5" x14ac:dyDescent="0.25">
      <c r="A1721" s="800">
        <v>91011</v>
      </c>
      <c r="B1721" s="800" t="s">
        <v>43087</v>
      </c>
      <c r="C1721" s="800" t="s">
        <v>26237</v>
      </c>
      <c r="D1721" s="802">
        <v>313.61</v>
      </c>
      <c r="E1721" s="800" t="s">
        <v>43039</v>
      </c>
    </row>
    <row r="1722" spans="1:5" ht="13.5" x14ac:dyDescent="0.25">
      <c r="A1722" s="800">
        <v>91012</v>
      </c>
      <c r="B1722" s="800" t="s">
        <v>43088</v>
      </c>
      <c r="C1722" s="800" t="s">
        <v>26237</v>
      </c>
      <c r="D1722" s="802">
        <v>302.27999999999997</v>
      </c>
      <c r="E1722" s="800" t="s">
        <v>43039</v>
      </c>
    </row>
    <row r="1723" spans="1:5" ht="13.5" x14ac:dyDescent="0.25">
      <c r="A1723" s="800">
        <v>91013</v>
      </c>
      <c r="B1723" s="800" t="s">
        <v>43089</v>
      </c>
      <c r="C1723" s="800" t="s">
        <v>26237</v>
      </c>
      <c r="D1723" s="802">
        <v>558.78</v>
      </c>
      <c r="E1723" s="800" t="s">
        <v>43039</v>
      </c>
    </row>
    <row r="1724" spans="1:5" ht="13.5" x14ac:dyDescent="0.25">
      <c r="A1724" s="800">
        <v>91014</v>
      </c>
      <c r="B1724" s="800" t="s">
        <v>43090</v>
      </c>
      <c r="C1724" s="800" t="s">
        <v>26237</v>
      </c>
      <c r="D1724" s="802">
        <v>514.63</v>
      </c>
      <c r="E1724" s="800" t="s">
        <v>43039</v>
      </c>
    </row>
    <row r="1725" spans="1:5" ht="13.5" x14ac:dyDescent="0.25">
      <c r="A1725" s="800">
        <v>91015</v>
      </c>
      <c r="B1725" s="800" t="s">
        <v>43091</v>
      </c>
      <c r="C1725" s="800" t="s">
        <v>26237</v>
      </c>
      <c r="D1725" s="802">
        <v>595.16999999999996</v>
      </c>
      <c r="E1725" s="800" t="s">
        <v>43039</v>
      </c>
    </row>
    <row r="1726" spans="1:5" ht="13.5" x14ac:dyDescent="0.25">
      <c r="A1726" s="800">
        <v>91016</v>
      </c>
      <c r="B1726" s="800" t="s">
        <v>43092</v>
      </c>
      <c r="C1726" s="800" t="s">
        <v>26237</v>
      </c>
      <c r="D1726" s="802">
        <v>584.84</v>
      </c>
      <c r="E1726" s="800" t="s">
        <v>43039</v>
      </c>
    </row>
    <row r="1727" spans="1:5" ht="13.5" x14ac:dyDescent="0.25">
      <c r="A1727" s="800">
        <v>91287</v>
      </c>
      <c r="B1727" s="800" t="s">
        <v>43093</v>
      </c>
      <c r="C1727" s="800" t="s">
        <v>26237</v>
      </c>
      <c r="D1727" s="802">
        <v>133.74</v>
      </c>
      <c r="E1727" s="800" t="s">
        <v>43039</v>
      </c>
    </row>
    <row r="1728" spans="1:5" ht="13.5" x14ac:dyDescent="0.25">
      <c r="A1728" s="800">
        <v>91292</v>
      </c>
      <c r="B1728" s="800" t="s">
        <v>43094</v>
      </c>
      <c r="C1728" s="800" t="s">
        <v>26237</v>
      </c>
      <c r="D1728" s="802">
        <v>201.62</v>
      </c>
      <c r="E1728" s="800" t="s">
        <v>43039</v>
      </c>
    </row>
    <row r="1729" spans="1:5" ht="13.5" x14ac:dyDescent="0.25">
      <c r="A1729" s="800">
        <v>91295</v>
      </c>
      <c r="B1729" s="800" t="s">
        <v>43095</v>
      </c>
      <c r="C1729" s="800" t="s">
        <v>26237</v>
      </c>
      <c r="D1729" s="802">
        <v>264.29000000000002</v>
      </c>
      <c r="E1729" s="800" t="s">
        <v>43039</v>
      </c>
    </row>
    <row r="1730" spans="1:5" ht="13.5" x14ac:dyDescent="0.25">
      <c r="A1730" s="800">
        <v>91296</v>
      </c>
      <c r="B1730" s="800" t="s">
        <v>43096</v>
      </c>
      <c r="C1730" s="800" t="s">
        <v>26237</v>
      </c>
      <c r="D1730" s="802">
        <v>278.8</v>
      </c>
      <c r="E1730" s="800" t="s">
        <v>43039</v>
      </c>
    </row>
    <row r="1731" spans="1:5" ht="13.5" x14ac:dyDescent="0.25">
      <c r="A1731" s="800">
        <v>91297</v>
      </c>
      <c r="B1731" s="800" t="s">
        <v>43097</v>
      </c>
      <c r="C1731" s="800" t="s">
        <v>26237</v>
      </c>
      <c r="D1731" s="802">
        <v>315.14</v>
      </c>
      <c r="E1731" s="800" t="s">
        <v>43039</v>
      </c>
    </row>
    <row r="1732" spans="1:5" ht="13.5" x14ac:dyDescent="0.25">
      <c r="A1732" s="800">
        <v>91298</v>
      </c>
      <c r="B1732" s="800" t="s">
        <v>43098</v>
      </c>
      <c r="C1732" s="800" t="s">
        <v>26237</v>
      </c>
      <c r="D1732" s="802">
        <v>592.55999999999995</v>
      </c>
      <c r="E1732" s="800" t="s">
        <v>43039</v>
      </c>
    </row>
    <row r="1733" spans="1:5" ht="13.5" x14ac:dyDescent="0.25">
      <c r="A1733" s="800">
        <v>91299</v>
      </c>
      <c r="B1733" s="800" t="s">
        <v>43099</v>
      </c>
      <c r="C1733" s="800" t="s">
        <v>26237</v>
      </c>
      <c r="D1733" s="802">
        <v>811.14</v>
      </c>
      <c r="E1733" s="800" t="s">
        <v>43039</v>
      </c>
    </row>
    <row r="1734" spans="1:5" ht="13.5" x14ac:dyDescent="0.25">
      <c r="A1734" s="800">
        <v>91304</v>
      </c>
      <c r="B1734" s="800" t="s">
        <v>43100</v>
      </c>
      <c r="C1734" s="800" t="s">
        <v>26237</v>
      </c>
      <c r="D1734" s="802">
        <v>69.14</v>
      </c>
      <c r="E1734" s="800" t="s">
        <v>43039</v>
      </c>
    </row>
    <row r="1735" spans="1:5" ht="13.5" x14ac:dyDescent="0.25">
      <c r="A1735" s="800">
        <v>91305</v>
      </c>
      <c r="B1735" s="800" t="s">
        <v>43101</v>
      </c>
      <c r="C1735" s="800" t="s">
        <v>26237</v>
      </c>
      <c r="D1735" s="802">
        <v>52.21</v>
      </c>
      <c r="E1735" s="800" t="s">
        <v>43039</v>
      </c>
    </row>
    <row r="1736" spans="1:5" ht="13.5" x14ac:dyDescent="0.25">
      <c r="A1736" s="800">
        <v>91306</v>
      </c>
      <c r="B1736" s="800" t="s">
        <v>43102</v>
      </c>
      <c r="C1736" s="800" t="s">
        <v>26237</v>
      </c>
      <c r="D1736" s="802">
        <v>77.08</v>
      </c>
      <c r="E1736" s="800" t="s">
        <v>43039</v>
      </c>
    </row>
    <row r="1737" spans="1:5" ht="13.5" x14ac:dyDescent="0.25">
      <c r="A1737" s="800">
        <v>91307</v>
      </c>
      <c r="B1737" s="800" t="s">
        <v>43103</v>
      </c>
      <c r="C1737" s="800" t="s">
        <v>26237</v>
      </c>
      <c r="D1737" s="802">
        <v>54.73</v>
      </c>
      <c r="E1737" s="800" t="s">
        <v>43039</v>
      </c>
    </row>
    <row r="1738" spans="1:5" ht="13.5" x14ac:dyDescent="0.25">
      <c r="A1738" s="800">
        <v>91312</v>
      </c>
      <c r="B1738" s="800" t="s">
        <v>43104</v>
      </c>
      <c r="C1738" s="800" t="s">
        <v>26237</v>
      </c>
      <c r="D1738" s="802">
        <v>568.88</v>
      </c>
      <c r="E1738" s="800" t="s">
        <v>43039</v>
      </c>
    </row>
    <row r="1739" spans="1:5" ht="13.5" x14ac:dyDescent="0.25">
      <c r="A1739" s="800">
        <v>91313</v>
      </c>
      <c r="B1739" s="800" t="s">
        <v>43105</v>
      </c>
      <c r="C1739" s="800" t="s">
        <v>26237</v>
      </c>
      <c r="D1739" s="802">
        <v>593.64</v>
      </c>
      <c r="E1739" s="800" t="s">
        <v>43039</v>
      </c>
    </row>
    <row r="1740" spans="1:5" ht="13.5" x14ac:dyDescent="0.25">
      <c r="A1740" s="800">
        <v>91314</v>
      </c>
      <c r="B1740" s="800" t="s">
        <v>43106</v>
      </c>
      <c r="C1740" s="800" t="s">
        <v>26237</v>
      </c>
      <c r="D1740" s="802">
        <v>606.64</v>
      </c>
      <c r="E1740" s="800" t="s">
        <v>43039</v>
      </c>
    </row>
    <row r="1741" spans="1:5" ht="13.5" x14ac:dyDescent="0.25">
      <c r="A1741" s="800">
        <v>91315</v>
      </c>
      <c r="B1741" s="800" t="s">
        <v>43107</v>
      </c>
      <c r="C1741" s="800" t="s">
        <v>26237</v>
      </c>
      <c r="D1741" s="802">
        <v>621.28</v>
      </c>
      <c r="E1741" s="800" t="s">
        <v>43039</v>
      </c>
    </row>
    <row r="1742" spans="1:5" ht="13.5" x14ac:dyDescent="0.25">
      <c r="A1742" s="800">
        <v>91318</v>
      </c>
      <c r="B1742" s="800" t="s">
        <v>43108</v>
      </c>
      <c r="C1742" s="800" t="s">
        <v>26237</v>
      </c>
      <c r="D1742" s="802">
        <v>516.66999999999996</v>
      </c>
      <c r="E1742" s="800" t="s">
        <v>43039</v>
      </c>
    </row>
    <row r="1743" spans="1:5" ht="13.5" x14ac:dyDescent="0.25">
      <c r="A1743" s="800">
        <v>91319</v>
      </c>
      <c r="B1743" s="800" t="s">
        <v>43109</v>
      </c>
      <c r="C1743" s="800" t="s">
        <v>26237</v>
      </c>
      <c r="D1743" s="802">
        <v>538.91</v>
      </c>
      <c r="E1743" s="800" t="s">
        <v>43039</v>
      </c>
    </row>
    <row r="1744" spans="1:5" ht="13.5" x14ac:dyDescent="0.25">
      <c r="A1744" s="800">
        <v>91320</v>
      </c>
      <c r="B1744" s="800" t="s">
        <v>43110</v>
      </c>
      <c r="C1744" s="800" t="s">
        <v>26237</v>
      </c>
      <c r="D1744" s="802">
        <v>537.5</v>
      </c>
      <c r="E1744" s="800" t="s">
        <v>43039</v>
      </c>
    </row>
    <row r="1745" spans="1:5" ht="13.5" x14ac:dyDescent="0.25">
      <c r="A1745" s="800">
        <v>91321</v>
      </c>
      <c r="B1745" s="800" t="s">
        <v>43111</v>
      </c>
      <c r="C1745" s="800" t="s">
        <v>26237</v>
      </c>
      <c r="D1745" s="802">
        <v>552.14</v>
      </c>
      <c r="E1745" s="800" t="s">
        <v>43039</v>
      </c>
    </row>
    <row r="1746" spans="1:5" ht="13.5" x14ac:dyDescent="0.25">
      <c r="A1746" s="800">
        <v>91324</v>
      </c>
      <c r="B1746" s="800" t="s">
        <v>43112</v>
      </c>
      <c r="C1746" s="800" t="s">
        <v>26237</v>
      </c>
      <c r="D1746" s="802">
        <v>522.23</v>
      </c>
      <c r="E1746" s="800" t="s">
        <v>43039</v>
      </c>
    </row>
    <row r="1747" spans="1:5" ht="13.5" x14ac:dyDescent="0.25">
      <c r="A1747" s="800">
        <v>91325</v>
      </c>
      <c r="B1747" s="800" t="s">
        <v>43113</v>
      </c>
      <c r="C1747" s="800" t="s">
        <v>26237</v>
      </c>
      <c r="D1747" s="802">
        <v>477.93</v>
      </c>
      <c r="E1747" s="800" t="s">
        <v>43039</v>
      </c>
    </row>
    <row r="1748" spans="1:5" ht="13.5" x14ac:dyDescent="0.25">
      <c r="A1748" s="800">
        <v>91326</v>
      </c>
      <c r="B1748" s="800" t="s">
        <v>43114</v>
      </c>
      <c r="C1748" s="800" t="s">
        <v>26237</v>
      </c>
      <c r="D1748" s="802">
        <v>558.33000000000004</v>
      </c>
      <c r="E1748" s="800" t="s">
        <v>43039</v>
      </c>
    </row>
    <row r="1749" spans="1:5" ht="13.5" x14ac:dyDescent="0.25">
      <c r="A1749" s="800">
        <v>91327</v>
      </c>
      <c r="B1749" s="800" t="s">
        <v>43115</v>
      </c>
      <c r="C1749" s="800" t="s">
        <v>26237</v>
      </c>
      <c r="D1749" s="802">
        <v>547.86</v>
      </c>
      <c r="E1749" s="800" t="s">
        <v>43039</v>
      </c>
    </row>
    <row r="1750" spans="1:5" ht="13.5" x14ac:dyDescent="0.25">
      <c r="A1750" s="800">
        <v>91328</v>
      </c>
      <c r="B1750" s="800" t="s">
        <v>43116</v>
      </c>
      <c r="C1750" s="800" t="s">
        <v>26237</v>
      </c>
      <c r="D1750" s="802">
        <v>543.83000000000004</v>
      </c>
      <c r="E1750" s="800" t="s">
        <v>43039</v>
      </c>
    </row>
    <row r="1751" spans="1:5" ht="13.5" x14ac:dyDescent="0.25">
      <c r="A1751" s="800">
        <v>91329</v>
      </c>
      <c r="B1751" s="800" t="s">
        <v>43117</v>
      </c>
      <c r="C1751" s="800" t="s">
        <v>26237</v>
      </c>
      <c r="D1751" s="802">
        <v>507.28</v>
      </c>
      <c r="E1751" s="800" t="s">
        <v>43039</v>
      </c>
    </row>
    <row r="1752" spans="1:5" ht="13.5" x14ac:dyDescent="0.25">
      <c r="A1752" s="800">
        <v>91330</v>
      </c>
      <c r="B1752" s="800" t="s">
        <v>43118</v>
      </c>
      <c r="C1752" s="800" t="s">
        <v>26237</v>
      </c>
      <c r="D1752" s="802">
        <v>559.35</v>
      </c>
      <c r="E1752" s="800" t="s">
        <v>43039</v>
      </c>
    </row>
    <row r="1753" spans="1:5" ht="13.5" x14ac:dyDescent="0.25">
      <c r="A1753" s="800">
        <v>91331</v>
      </c>
      <c r="B1753" s="800" t="s">
        <v>43119</v>
      </c>
      <c r="C1753" s="800" t="s">
        <v>26237</v>
      </c>
      <c r="D1753" s="802">
        <v>522.65</v>
      </c>
      <c r="E1753" s="800" t="s">
        <v>43039</v>
      </c>
    </row>
    <row r="1754" spans="1:5" ht="13.5" x14ac:dyDescent="0.25">
      <c r="A1754" s="800">
        <v>91332</v>
      </c>
      <c r="B1754" s="800" t="s">
        <v>43120</v>
      </c>
      <c r="C1754" s="800" t="s">
        <v>26237</v>
      </c>
      <c r="D1754" s="802">
        <v>596.70000000000005</v>
      </c>
      <c r="E1754" s="800" t="s">
        <v>43039</v>
      </c>
    </row>
    <row r="1755" spans="1:5" ht="13.5" x14ac:dyDescent="0.25">
      <c r="A1755" s="800">
        <v>91333</v>
      </c>
      <c r="B1755" s="800" t="s">
        <v>43121</v>
      </c>
      <c r="C1755" s="800" t="s">
        <v>26237</v>
      </c>
      <c r="D1755" s="802">
        <v>559.86</v>
      </c>
      <c r="E1755" s="800" t="s">
        <v>43039</v>
      </c>
    </row>
    <row r="1756" spans="1:5" ht="13.5" x14ac:dyDescent="0.25">
      <c r="A1756" s="800">
        <v>91334</v>
      </c>
      <c r="B1756" s="800" t="s">
        <v>43122</v>
      </c>
      <c r="C1756" s="800" t="s">
        <v>26237</v>
      </c>
      <c r="D1756" s="802">
        <v>874.12</v>
      </c>
      <c r="E1756" s="800" t="s">
        <v>43039</v>
      </c>
    </row>
    <row r="1757" spans="1:5" ht="13.5" x14ac:dyDescent="0.25">
      <c r="A1757" s="800">
        <v>91335</v>
      </c>
      <c r="B1757" s="800" t="s">
        <v>43123</v>
      </c>
      <c r="C1757" s="800" t="s">
        <v>26237</v>
      </c>
      <c r="D1757" s="802">
        <v>837.28</v>
      </c>
      <c r="E1757" s="800" t="s">
        <v>43039</v>
      </c>
    </row>
    <row r="1758" spans="1:5" ht="13.5" x14ac:dyDescent="0.25">
      <c r="A1758" s="800">
        <v>91336</v>
      </c>
      <c r="B1758" s="800" t="s">
        <v>43124</v>
      </c>
      <c r="C1758" s="800" t="s">
        <v>26237</v>
      </c>
      <c r="D1758" s="803">
        <v>1092.7</v>
      </c>
      <c r="E1758" s="800" t="s">
        <v>43039</v>
      </c>
    </row>
    <row r="1759" spans="1:5" ht="13.5" x14ac:dyDescent="0.25">
      <c r="A1759" s="800">
        <v>91337</v>
      </c>
      <c r="B1759" s="800" t="s">
        <v>43125</v>
      </c>
      <c r="C1759" s="800" t="s">
        <v>26237</v>
      </c>
      <c r="D1759" s="803">
        <v>1055.8599999999999</v>
      </c>
      <c r="E1759" s="800" t="s">
        <v>43039</v>
      </c>
    </row>
    <row r="1760" spans="1:5" ht="13.5" x14ac:dyDescent="0.25">
      <c r="A1760" s="800">
        <v>100659</v>
      </c>
      <c r="B1760" s="800" t="s">
        <v>43126</v>
      </c>
      <c r="C1760" s="800" t="s">
        <v>26105</v>
      </c>
      <c r="D1760" s="802">
        <v>5.03</v>
      </c>
      <c r="E1760" s="800" t="s">
        <v>43039</v>
      </c>
    </row>
    <row r="1761" spans="1:5" ht="13.5" x14ac:dyDescent="0.25">
      <c r="A1761" s="800">
        <v>100660</v>
      </c>
      <c r="B1761" s="800" t="s">
        <v>43127</v>
      </c>
      <c r="C1761" s="800" t="s">
        <v>26105</v>
      </c>
      <c r="D1761" s="802">
        <v>4.3099999999999996</v>
      </c>
      <c r="E1761" s="800" t="s">
        <v>43039</v>
      </c>
    </row>
    <row r="1762" spans="1:5" ht="13.5" x14ac:dyDescent="0.25">
      <c r="A1762" s="800">
        <v>100675</v>
      </c>
      <c r="B1762" s="800" t="s">
        <v>43128</v>
      </c>
      <c r="C1762" s="800" t="s">
        <v>26237</v>
      </c>
      <c r="D1762" s="802">
        <v>399.52</v>
      </c>
      <c r="E1762" s="800" t="s">
        <v>43039</v>
      </c>
    </row>
    <row r="1763" spans="1:5" ht="13.5" x14ac:dyDescent="0.25">
      <c r="A1763" s="800">
        <v>100676</v>
      </c>
      <c r="B1763" s="800" t="s">
        <v>43129</v>
      </c>
      <c r="C1763" s="800" t="s">
        <v>26237</v>
      </c>
      <c r="D1763" s="802">
        <v>110.7</v>
      </c>
      <c r="E1763" s="800" t="s">
        <v>43039</v>
      </c>
    </row>
    <row r="1764" spans="1:5" ht="13.5" x14ac:dyDescent="0.25">
      <c r="A1764" s="800">
        <v>100677</v>
      </c>
      <c r="B1764" s="800" t="s">
        <v>43130</v>
      </c>
      <c r="C1764" s="800" t="s">
        <v>26237</v>
      </c>
      <c r="D1764" s="802">
        <v>38.68</v>
      </c>
      <c r="E1764" s="800" t="s">
        <v>43039</v>
      </c>
    </row>
    <row r="1765" spans="1:5" ht="13.5" x14ac:dyDescent="0.25">
      <c r="A1765" s="800">
        <v>100678</v>
      </c>
      <c r="B1765" s="800" t="s">
        <v>43131</v>
      </c>
      <c r="C1765" s="800" t="s">
        <v>26237</v>
      </c>
      <c r="D1765" s="802">
        <v>629.73</v>
      </c>
      <c r="E1765" s="800" t="s">
        <v>43039</v>
      </c>
    </row>
    <row r="1766" spans="1:5" ht="13.5" x14ac:dyDescent="0.25">
      <c r="A1766" s="800">
        <v>100679</v>
      </c>
      <c r="B1766" s="800" t="s">
        <v>43132</v>
      </c>
      <c r="C1766" s="800" t="s">
        <v>26237</v>
      </c>
      <c r="D1766" s="802">
        <v>574.44000000000005</v>
      </c>
      <c r="E1766" s="800" t="s">
        <v>43039</v>
      </c>
    </row>
    <row r="1767" spans="1:5" ht="13.5" x14ac:dyDescent="0.25">
      <c r="A1767" s="800">
        <v>100680</v>
      </c>
      <c r="B1767" s="800" t="s">
        <v>43133</v>
      </c>
      <c r="C1767" s="800" t="s">
        <v>26237</v>
      </c>
      <c r="D1767" s="802">
        <v>591.71</v>
      </c>
      <c r="E1767" s="800" t="s">
        <v>43039</v>
      </c>
    </row>
    <row r="1768" spans="1:5" ht="13.5" x14ac:dyDescent="0.25">
      <c r="A1768" s="800">
        <v>100681</v>
      </c>
      <c r="B1768" s="800" t="s">
        <v>43134</v>
      </c>
      <c r="C1768" s="800" t="s">
        <v>26237</v>
      </c>
      <c r="D1768" s="802">
        <v>636.42999999999995</v>
      </c>
      <c r="E1768" s="800" t="s">
        <v>43039</v>
      </c>
    </row>
    <row r="1769" spans="1:5" ht="13.5" x14ac:dyDescent="0.25">
      <c r="A1769" s="800">
        <v>100682</v>
      </c>
      <c r="B1769" s="800" t="s">
        <v>43135</v>
      </c>
      <c r="C1769" s="800" t="s">
        <v>26237</v>
      </c>
      <c r="D1769" s="802">
        <v>577.38</v>
      </c>
      <c r="E1769" s="800" t="s">
        <v>43039</v>
      </c>
    </row>
    <row r="1770" spans="1:5" ht="13.5" x14ac:dyDescent="0.25">
      <c r="A1770" s="800">
        <v>100683</v>
      </c>
      <c r="B1770" s="800" t="s">
        <v>43136</v>
      </c>
      <c r="C1770" s="800" t="s">
        <v>26237</v>
      </c>
      <c r="D1770" s="802">
        <v>685.76</v>
      </c>
      <c r="E1770" s="800" t="s">
        <v>43039</v>
      </c>
    </row>
    <row r="1771" spans="1:5" ht="13.5" x14ac:dyDescent="0.25">
      <c r="A1771" s="800">
        <v>100684</v>
      </c>
      <c r="B1771" s="800" t="s">
        <v>43137</v>
      </c>
      <c r="C1771" s="800" t="s">
        <v>26237</v>
      </c>
      <c r="D1771" s="802">
        <v>627.47</v>
      </c>
      <c r="E1771" s="800" t="s">
        <v>43039</v>
      </c>
    </row>
    <row r="1772" spans="1:5" ht="13.5" x14ac:dyDescent="0.25">
      <c r="A1772" s="800">
        <v>100685</v>
      </c>
      <c r="B1772" s="800" t="s">
        <v>43138</v>
      </c>
      <c r="C1772" s="800" t="s">
        <v>26237</v>
      </c>
      <c r="D1772" s="802">
        <v>675.43</v>
      </c>
      <c r="E1772" s="800" t="s">
        <v>43039</v>
      </c>
    </row>
    <row r="1773" spans="1:5" ht="13.5" x14ac:dyDescent="0.25">
      <c r="A1773" s="800">
        <v>100686</v>
      </c>
      <c r="B1773" s="800" t="s">
        <v>43139</v>
      </c>
      <c r="C1773" s="800" t="s">
        <v>26237</v>
      </c>
      <c r="D1773" s="802">
        <v>617</v>
      </c>
      <c r="E1773" s="800" t="s">
        <v>43039</v>
      </c>
    </row>
    <row r="1774" spans="1:5" ht="13.5" x14ac:dyDescent="0.25">
      <c r="A1774" s="800">
        <v>100687</v>
      </c>
      <c r="B1774" s="800" t="s">
        <v>43140</v>
      </c>
      <c r="C1774" s="800" t="s">
        <v>26237</v>
      </c>
      <c r="D1774" s="802">
        <v>614.78</v>
      </c>
      <c r="E1774" s="800" t="s">
        <v>43039</v>
      </c>
    </row>
    <row r="1775" spans="1:5" ht="13.5" x14ac:dyDescent="0.25">
      <c r="A1775" s="800">
        <v>100688</v>
      </c>
      <c r="B1775" s="800" t="s">
        <v>43141</v>
      </c>
      <c r="C1775" s="800" t="s">
        <v>26237</v>
      </c>
      <c r="D1775" s="802">
        <v>559.49</v>
      </c>
      <c r="E1775" s="800" t="s">
        <v>43039</v>
      </c>
    </row>
    <row r="1776" spans="1:5" ht="13.5" x14ac:dyDescent="0.25">
      <c r="A1776" s="800">
        <v>100689</v>
      </c>
      <c r="B1776" s="800" t="s">
        <v>43142</v>
      </c>
      <c r="C1776" s="800" t="s">
        <v>26237</v>
      </c>
      <c r="D1776" s="802">
        <v>687.29</v>
      </c>
      <c r="E1776" s="800" t="s">
        <v>43039</v>
      </c>
    </row>
    <row r="1777" spans="1:5" ht="13.5" x14ac:dyDescent="0.25">
      <c r="A1777" s="800">
        <v>100690</v>
      </c>
      <c r="B1777" s="800" t="s">
        <v>43143</v>
      </c>
      <c r="C1777" s="800" t="s">
        <v>26237</v>
      </c>
      <c r="D1777" s="802">
        <v>629</v>
      </c>
      <c r="E1777" s="800" t="s">
        <v>43039</v>
      </c>
    </row>
    <row r="1778" spans="1:5" ht="13.5" x14ac:dyDescent="0.25">
      <c r="A1778" s="800">
        <v>100691</v>
      </c>
      <c r="B1778" s="800" t="s">
        <v>43144</v>
      </c>
      <c r="C1778" s="800" t="s">
        <v>26237</v>
      </c>
      <c r="D1778" s="802">
        <v>964.71</v>
      </c>
      <c r="E1778" s="800" t="s">
        <v>43039</v>
      </c>
    </row>
    <row r="1779" spans="1:5" ht="13.5" x14ac:dyDescent="0.25">
      <c r="A1779" s="800">
        <v>100692</v>
      </c>
      <c r="B1779" s="800" t="s">
        <v>43145</v>
      </c>
      <c r="C1779" s="800" t="s">
        <v>26237</v>
      </c>
      <c r="D1779" s="802">
        <v>906.42</v>
      </c>
      <c r="E1779" s="800" t="s">
        <v>43039</v>
      </c>
    </row>
    <row r="1780" spans="1:5" ht="13.5" x14ac:dyDescent="0.25">
      <c r="A1780" s="800">
        <v>100693</v>
      </c>
      <c r="B1780" s="800" t="s">
        <v>43146</v>
      </c>
      <c r="C1780" s="800" t="s">
        <v>26237</v>
      </c>
      <c r="D1780" s="803">
        <v>1183.29</v>
      </c>
      <c r="E1780" s="800" t="s">
        <v>43039</v>
      </c>
    </row>
    <row r="1781" spans="1:5" ht="13.5" x14ac:dyDescent="0.25">
      <c r="A1781" s="800">
        <v>100694</v>
      </c>
      <c r="B1781" s="800" t="s">
        <v>43147</v>
      </c>
      <c r="C1781" s="800" t="s">
        <v>26237</v>
      </c>
      <c r="D1781" s="803">
        <v>1125</v>
      </c>
      <c r="E1781" s="800" t="s">
        <v>43039</v>
      </c>
    </row>
    <row r="1782" spans="1:5" ht="13.5" x14ac:dyDescent="0.25">
      <c r="A1782" s="800">
        <v>100695</v>
      </c>
      <c r="B1782" s="800" t="s">
        <v>43148</v>
      </c>
      <c r="C1782" s="800" t="s">
        <v>26237</v>
      </c>
      <c r="D1782" s="802">
        <v>44.85</v>
      </c>
      <c r="E1782" s="800" t="s">
        <v>43039</v>
      </c>
    </row>
    <row r="1783" spans="1:5" ht="13.5" x14ac:dyDescent="0.25">
      <c r="A1783" s="800">
        <v>100696</v>
      </c>
      <c r="B1783" s="800" t="s">
        <v>43149</v>
      </c>
      <c r="C1783" s="800" t="s">
        <v>26237</v>
      </c>
      <c r="D1783" s="802">
        <v>49.9</v>
      </c>
      <c r="E1783" s="800" t="s">
        <v>43039</v>
      </c>
    </row>
    <row r="1784" spans="1:5" ht="13.5" x14ac:dyDescent="0.25">
      <c r="A1784" s="800">
        <v>100697</v>
      </c>
      <c r="B1784" s="800" t="s">
        <v>43150</v>
      </c>
      <c r="C1784" s="800" t="s">
        <v>26237</v>
      </c>
      <c r="D1784" s="802">
        <v>55.01</v>
      </c>
      <c r="E1784" s="800" t="s">
        <v>43039</v>
      </c>
    </row>
    <row r="1785" spans="1:5" ht="13.5" x14ac:dyDescent="0.25">
      <c r="A1785" s="800">
        <v>100698</v>
      </c>
      <c r="B1785" s="800" t="s">
        <v>43151</v>
      </c>
      <c r="C1785" s="800" t="s">
        <v>26237</v>
      </c>
      <c r="D1785" s="802">
        <v>60.11</v>
      </c>
      <c r="E1785" s="800" t="s">
        <v>43039</v>
      </c>
    </row>
    <row r="1786" spans="1:5" ht="13.5" x14ac:dyDescent="0.25">
      <c r="A1786" s="800">
        <v>100699</v>
      </c>
      <c r="B1786" s="800" t="s">
        <v>43152</v>
      </c>
      <c r="C1786" s="800" t="s">
        <v>26237</v>
      </c>
      <c r="D1786" s="802">
        <v>71.37</v>
      </c>
      <c r="E1786" s="800" t="s">
        <v>43039</v>
      </c>
    </row>
    <row r="1787" spans="1:5" ht="13.5" x14ac:dyDescent="0.25">
      <c r="A1787" s="800">
        <v>100700</v>
      </c>
      <c r="B1787" s="800" t="s">
        <v>43153</v>
      </c>
      <c r="C1787" s="800" t="s">
        <v>26237</v>
      </c>
      <c r="D1787" s="802">
        <v>587.08000000000004</v>
      </c>
      <c r="E1787" s="800" t="s">
        <v>43039</v>
      </c>
    </row>
    <row r="1788" spans="1:5" ht="13.5" x14ac:dyDescent="0.25">
      <c r="A1788" s="800">
        <v>100712</v>
      </c>
      <c r="B1788" s="800" t="s">
        <v>43154</v>
      </c>
      <c r="C1788" s="800" t="s">
        <v>26237</v>
      </c>
      <c r="D1788" s="802">
        <v>532.66</v>
      </c>
      <c r="E1788" s="800" t="s">
        <v>43039</v>
      </c>
    </row>
    <row r="1789" spans="1:5" ht="13.5" x14ac:dyDescent="0.25">
      <c r="A1789" s="800">
        <v>100665</v>
      </c>
      <c r="B1789" s="800" t="s">
        <v>43155</v>
      </c>
      <c r="C1789" s="800" t="s">
        <v>26496</v>
      </c>
      <c r="D1789" s="802">
        <v>702.52</v>
      </c>
      <c r="E1789" s="800" t="s">
        <v>43039</v>
      </c>
    </row>
    <row r="1790" spans="1:5" ht="13.5" x14ac:dyDescent="0.25">
      <c r="A1790" s="800">
        <v>100666</v>
      </c>
      <c r="B1790" s="800" t="s">
        <v>43156</v>
      </c>
      <c r="C1790" s="800" t="s">
        <v>26496</v>
      </c>
      <c r="D1790" s="802">
        <v>555.29</v>
      </c>
      <c r="E1790" s="800" t="s">
        <v>43039</v>
      </c>
    </row>
    <row r="1791" spans="1:5" ht="13.5" x14ac:dyDescent="0.25">
      <c r="A1791" s="800">
        <v>100667</v>
      </c>
      <c r="B1791" s="800" t="s">
        <v>43157</v>
      </c>
      <c r="C1791" s="800" t="s">
        <v>26496</v>
      </c>
      <c r="D1791" s="802">
        <v>910.65</v>
      </c>
      <c r="E1791" s="800" t="s">
        <v>43039</v>
      </c>
    </row>
    <row r="1792" spans="1:5" ht="13.5" x14ac:dyDescent="0.25">
      <c r="A1792" s="800">
        <v>100668</v>
      </c>
      <c r="B1792" s="800" t="s">
        <v>43158</v>
      </c>
      <c r="C1792" s="800" t="s">
        <v>26496</v>
      </c>
      <c r="D1792" s="803">
        <v>1093.02</v>
      </c>
      <c r="E1792" s="800" t="s">
        <v>43039</v>
      </c>
    </row>
    <row r="1793" spans="1:5" ht="13.5" x14ac:dyDescent="0.25">
      <c r="A1793" s="800">
        <v>100669</v>
      </c>
      <c r="B1793" s="800" t="s">
        <v>43159</v>
      </c>
      <c r="C1793" s="800" t="s">
        <v>26496</v>
      </c>
      <c r="D1793" s="802">
        <v>651.25</v>
      </c>
      <c r="E1793" s="800" t="s">
        <v>43039</v>
      </c>
    </row>
    <row r="1794" spans="1:5" ht="13.5" x14ac:dyDescent="0.25">
      <c r="A1794" s="800">
        <v>100670</v>
      </c>
      <c r="B1794" s="800" t="s">
        <v>43160</v>
      </c>
      <c r="C1794" s="800" t="s">
        <v>26496</v>
      </c>
      <c r="D1794" s="802">
        <v>872.66</v>
      </c>
      <c r="E1794" s="800" t="s">
        <v>43039</v>
      </c>
    </row>
    <row r="1795" spans="1:5" ht="13.5" x14ac:dyDescent="0.25">
      <c r="A1795" s="800">
        <v>100671</v>
      </c>
      <c r="B1795" s="800" t="s">
        <v>43161</v>
      </c>
      <c r="C1795" s="800" t="s">
        <v>26496</v>
      </c>
      <c r="D1795" s="803">
        <v>1084.18</v>
      </c>
      <c r="E1795" s="800" t="s">
        <v>43039</v>
      </c>
    </row>
    <row r="1796" spans="1:5" ht="13.5" x14ac:dyDescent="0.25">
      <c r="A1796" s="800">
        <v>100672</v>
      </c>
      <c r="B1796" s="800" t="s">
        <v>43162</v>
      </c>
      <c r="C1796" s="800" t="s">
        <v>26496</v>
      </c>
      <c r="D1796" s="802">
        <v>698.17</v>
      </c>
      <c r="E1796" s="800" t="s">
        <v>43039</v>
      </c>
    </row>
    <row r="1797" spans="1:5" ht="13.5" x14ac:dyDescent="0.25">
      <c r="A1797" s="800">
        <v>100673</v>
      </c>
      <c r="B1797" s="800" t="s">
        <v>43163</v>
      </c>
      <c r="C1797" s="800" t="s">
        <v>26496</v>
      </c>
      <c r="D1797" s="802">
        <v>85.18</v>
      </c>
      <c r="E1797" s="800" t="s">
        <v>43039</v>
      </c>
    </row>
    <row r="1798" spans="1:5" ht="13.5" x14ac:dyDescent="0.25">
      <c r="A1798" s="800">
        <v>100701</v>
      </c>
      <c r="B1798" s="800" t="s">
        <v>43164</v>
      </c>
      <c r="C1798" s="800" t="s">
        <v>26496</v>
      </c>
      <c r="D1798" s="802">
        <v>347.33</v>
      </c>
      <c r="E1798" s="800" t="s">
        <v>43039</v>
      </c>
    </row>
    <row r="1799" spans="1:5" ht="13.5" x14ac:dyDescent="0.25">
      <c r="A1799" s="800">
        <v>94559</v>
      </c>
      <c r="B1799" s="800" t="s">
        <v>43165</v>
      </c>
      <c r="C1799" s="800" t="s">
        <v>26496</v>
      </c>
      <c r="D1799" s="802">
        <v>582.25</v>
      </c>
      <c r="E1799" s="800" t="s">
        <v>43039</v>
      </c>
    </row>
    <row r="1800" spans="1:5" ht="13.5" x14ac:dyDescent="0.25">
      <c r="A1800" s="800">
        <v>94560</v>
      </c>
      <c r="B1800" s="800" t="s">
        <v>43166</v>
      </c>
      <c r="C1800" s="800" t="s">
        <v>26496</v>
      </c>
      <c r="D1800" s="802">
        <v>520.85</v>
      </c>
      <c r="E1800" s="800" t="s">
        <v>43039</v>
      </c>
    </row>
    <row r="1801" spans="1:5" ht="13.5" x14ac:dyDescent="0.25">
      <c r="A1801" s="800">
        <v>94562</v>
      </c>
      <c r="B1801" s="800" t="s">
        <v>43167</v>
      </c>
      <c r="C1801" s="800" t="s">
        <v>26496</v>
      </c>
      <c r="D1801" s="802">
        <v>548.26</v>
      </c>
      <c r="E1801" s="800" t="s">
        <v>43039</v>
      </c>
    </row>
    <row r="1802" spans="1:5" ht="13.5" x14ac:dyDescent="0.25">
      <c r="A1802" s="800">
        <v>94563</v>
      </c>
      <c r="B1802" s="800" t="s">
        <v>43168</v>
      </c>
      <c r="C1802" s="800" t="s">
        <v>26496</v>
      </c>
      <c r="D1802" s="802">
        <v>688.37</v>
      </c>
      <c r="E1802" s="800" t="s">
        <v>43039</v>
      </c>
    </row>
    <row r="1803" spans="1:5" ht="13.5" x14ac:dyDescent="0.25">
      <c r="A1803" s="800">
        <v>94587</v>
      </c>
      <c r="B1803" s="800" t="s">
        <v>43169</v>
      </c>
      <c r="C1803" s="800" t="s">
        <v>26105</v>
      </c>
      <c r="D1803" s="802">
        <v>41.7</v>
      </c>
      <c r="E1803" s="800" t="s">
        <v>43039</v>
      </c>
    </row>
    <row r="1804" spans="1:5" ht="13.5" x14ac:dyDescent="0.25">
      <c r="A1804" s="800">
        <v>94588</v>
      </c>
      <c r="B1804" s="800" t="s">
        <v>43170</v>
      </c>
      <c r="C1804" s="800" t="s">
        <v>26105</v>
      </c>
      <c r="D1804" s="802">
        <v>34.799999999999997</v>
      </c>
      <c r="E1804" s="800" t="s">
        <v>43039</v>
      </c>
    </row>
    <row r="1805" spans="1:5" ht="13.5" x14ac:dyDescent="0.25">
      <c r="A1805" s="800">
        <v>99837</v>
      </c>
      <c r="B1805" s="800" t="s">
        <v>28874</v>
      </c>
      <c r="C1805" s="800" t="s">
        <v>26105</v>
      </c>
      <c r="D1805" s="802">
        <v>441.3</v>
      </c>
      <c r="E1805" s="800" t="s">
        <v>43039</v>
      </c>
    </row>
    <row r="1806" spans="1:5" ht="13.5" x14ac:dyDescent="0.25">
      <c r="A1806" s="800">
        <v>99839</v>
      </c>
      <c r="B1806" s="800" t="s">
        <v>28877</v>
      </c>
      <c r="C1806" s="800" t="s">
        <v>26105</v>
      </c>
      <c r="D1806" s="802">
        <v>355.37</v>
      </c>
      <c r="E1806" s="800" t="s">
        <v>43039</v>
      </c>
    </row>
    <row r="1807" spans="1:5" ht="13.5" x14ac:dyDescent="0.25">
      <c r="A1807" s="800">
        <v>99841</v>
      </c>
      <c r="B1807" s="800" t="s">
        <v>28880</v>
      </c>
      <c r="C1807" s="800" t="s">
        <v>26105</v>
      </c>
      <c r="D1807" s="802">
        <v>983.24</v>
      </c>
      <c r="E1807" s="800" t="s">
        <v>43039</v>
      </c>
    </row>
    <row r="1808" spans="1:5" ht="13.5" x14ac:dyDescent="0.25">
      <c r="A1808" s="800">
        <v>99855</v>
      </c>
      <c r="B1808" s="800" t="s">
        <v>28883</v>
      </c>
      <c r="C1808" s="800" t="s">
        <v>26105</v>
      </c>
      <c r="D1808" s="802">
        <v>80.239999999999995</v>
      </c>
      <c r="E1808" s="800" t="s">
        <v>43039</v>
      </c>
    </row>
    <row r="1809" spans="1:5" ht="13.5" x14ac:dyDescent="0.25">
      <c r="A1809" s="800">
        <v>99857</v>
      </c>
      <c r="B1809" s="800" t="s">
        <v>28885</v>
      </c>
      <c r="C1809" s="800" t="s">
        <v>26105</v>
      </c>
      <c r="D1809" s="802">
        <v>68.260000000000005</v>
      </c>
      <c r="E1809" s="800" t="s">
        <v>43039</v>
      </c>
    </row>
    <row r="1810" spans="1:5" ht="13.5" x14ac:dyDescent="0.25">
      <c r="A1810" s="800">
        <v>99861</v>
      </c>
      <c r="B1810" s="800" t="s">
        <v>28888</v>
      </c>
      <c r="C1810" s="800" t="s">
        <v>26496</v>
      </c>
      <c r="D1810" s="802">
        <v>434.66</v>
      </c>
      <c r="E1810" s="800" t="s">
        <v>43039</v>
      </c>
    </row>
    <row r="1811" spans="1:5" ht="13.5" x14ac:dyDescent="0.25">
      <c r="A1811" s="800">
        <v>99862</v>
      </c>
      <c r="B1811" s="800" t="s">
        <v>28891</v>
      </c>
      <c r="C1811" s="800" t="s">
        <v>26496</v>
      </c>
      <c r="D1811" s="802">
        <v>449.67</v>
      </c>
      <c r="E1811" s="800" t="s">
        <v>43039</v>
      </c>
    </row>
    <row r="1812" spans="1:5" ht="13.5" x14ac:dyDescent="0.25">
      <c r="A1812" s="800">
        <v>73665</v>
      </c>
      <c r="B1812" s="800" t="s">
        <v>28893</v>
      </c>
      <c r="C1812" s="800" t="s">
        <v>26105</v>
      </c>
      <c r="D1812" s="802">
        <v>65.010000000000005</v>
      </c>
      <c r="E1812" s="800" t="s">
        <v>43039</v>
      </c>
    </row>
    <row r="1813" spans="1:5" ht="13.5" x14ac:dyDescent="0.25">
      <c r="A1813" s="800" t="s">
        <v>3391</v>
      </c>
      <c r="B1813" s="800" t="s">
        <v>28895</v>
      </c>
      <c r="C1813" s="800" t="s">
        <v>26105</v>
      </c>
      <c r="D1813" s="802">
        <v>282.39999999999998</v>
      </c>
      <c r="E1813" s="800" t="s">
        <v>43039</v>
      </c>
    </row>
    <row r="1814" spans="1:5" ht="13.5" x14ac:dyDescent="0.25">
      <c r="A1814" s="800">
        <v>90838</v>
      </c>
      <c r="B1814" s="800" t="s">
        <v>43171</v>
      </c>
      <c r="C1814" s="800" t="s">
        <v>26237</v>
      </c>
      <c r="D1814" s="802">
        <v>800.73</v>
      </c>
      <c r="E1814" s="800" t="s">
        <v>43039</v>
      </c>
    </row>
    <row r="1815" spans="1:5" ht="13.5" x14ac:dyDescent="0.25">
      <c r="A1815" s="800">
        <v>91338</v>
      </c>
      <c r="B1815" s="800" t="s">
        <v>43172</v>
      </c>
      <c r="C1815" s="800" t="s">
        <v>26496</v>
      </c>
      <c r="D1815" s="802">
        <v>531.79999999999995</v>
      </c>
      <c r="E1815" s="800" t="s">
        <v>43039</v>
      </c>
    </row>
    <row r="1816" spans="1:5" ht="13.5" x14ac:dyDescent="0.25">
      <c r="A1816" s="800">
        <v>91341</v>
      </c>
      <c r="B1816" s="800" t="s">
        <v>43173</v>
      </c>
      <c r="C1816" s="800" t="s">
        <v>26496</v>
      </c>
      <c r="D1816" s="802">
        <v>392.08</v>
      </c>
      <c r="E1816" s="800" t="s">
        <v>43039</v>
      </c>
    </row>
    <row r="1817" spans="1:5" ht="13.5" x14ac:dyDescent="0.25">
      <c r="A1817" s="800">
        <v>94805</v>
      </c>
      <c r="B1817" s="800" t="s">
        <v>43174</v>
      </c>
      <c r="C1817" s="800" t="s">
        <v>26237</v>
      </c>
      <c r="D1817" s="802">
        <v>621.67999999999995</v>
      </c>
      <c r="E1817" s="800" t="s">
        <v>43039</v>
      </c>
    </row>
    <row r="1818" spans="1:5" ht="13.5" x14ac:dyDescent="0.25">
      <c r="A1818" s="800">
        <v>94806</v>
      </c>
      <c r="B1818" s="800" t="s">
        <v>43175</v>
      </c>
      <c r="C1818" s="800" t="s">
        <v>26237</v>
      </c>
      <c r="D1818" s="802">
        <v>373.03</v>
      </c>
      <c r="E1818" s="800" t="s">
        <v>43039</v>
      </c>
    </row>
    <row r="1819" spans="1:5" ht="13.5" x14ac:dyDescent="0.25">
      <c r="A1819" s="800">
        <v>94807</v>
      </c>
      <c r="B1819" s="800" t="s">
        <v>43176</v>
      </c>
      <c r="C1819" s="800" t="s">
        <v>26237</v>
      </c>
      <c r="D1819" s="802">
        <v>446.97</v>
      </c>
      <c r="E1819" s="800" t="s">
        <v>43039</v>
      </c>
    </row>
    <row r="1820" spans="1:5" ht="13.5" x14ac:dyDescent="0.25">
      <c r="A1820" s="800">
        <v>100702</v>
      </c>
      <c r="B1820" s="800" t="s">
        <v>43177</v>
      </c>
      <c r="C1820" s="800" t="s">
        <v>26496</v>
      </c>
      <c r="D1820" s="802">
        <v>317.89</v>
      </c>
      <c r="E1820" s="800" t="s">
        <v>43039</v>
      </c>
    </row>
    <row r="1821" spans="1:5" ht="13.5" x14ac:dyDescent="0.25">
      <c r="A1821" s="800">
        <v>84885</v>
      </c>
      <c r="B1821" s="800" t="s">
        <v>28913</v>
      </c>
      <c r="C1821" s="800" t="s">
        <v>26237</v>
      </c>
      <c r="D1821" s="802">
        <v>623.51</v>
      </c>
      <c r="E1821" s="800" t="s">
        <v>43039</v>
      </c>
    </row>
    <row r="1822" spans="1:5" ht="13.5" x14ac:dyDescent="0.25">
      <c r="A1822" s="800">
        <v>84886</v>
      </c>
      <c r="B1822" s="800" t="s">
        <v>28915</v>
      </c>
      <c r="C1822" s="800" t="s">
        <v>26237</v>
      </c>
      <c r="D1822" s="803">
        <v>1074.42</v>
      </c>
      <c r="E1822" s="800" t="s">
        <v>43039</v>
      </c>
    </row>
    <row r="1823" spans="1:5" ht="13.5" x14ac:dyDescent="0.25">
      <c r="A1823" s="800" t="s">
        <v>3409</v>
      </c>
      <c r="B1823" s="800" t="s">
        <v>28919</v>
      </c>
      <c r="C1823" s="800" t="s">
        <v>26237</v>
      </c>
      <c r="D1823" s="802">
        <v>32.57</v>
      </c>
      <c r="E1823" s="800" t="s">
        <v>43039</v>
      </c>
    </row>
    <row r="1824" spans="1:5" ht="13.5" x14ac:dyDescent="0.25">
      <c r="A1824" s="800">
        <v>100703</v>
      </c>
      <c r="B1824" s="800" t="s">
        <v>43178</v>
      </c>
      <c r="C1824" s="800" t="s">
        <v>26237</v>
      </c>
      <c r="D1824" s="802">
        <v>19.149999999999999</v>
      </c>
      <c r="E1824" s="800" t="s">
        <v>43039</v>
      </c>
    </row>
    <row r="1825" spans="1:5" ht="13.5" x14ac:dyDescent="0.25">
      <c r="A1825" s="800">
        <v>100704</v>
      </c>
      <c r="B1825" s="800" t="s">
        <v>43179</v>
      </c>
      <c r="C1825" s="800" t="s">
        <v>26237</v>
      </c>
      <c r="D1825" s="802">
        <v>142.03</v>
      </c>
      <c r="E1825" s="800" t="s">
        <v>43039</v>
      </c>
    </row>
    <row r="1826" spans="1:5" ht="13.5" x14ac:dyDescent="0.25">
      <c r="A1826" s="800">
        <v>100705</v>
      </c>
      <c r="B1826" s="800" t="s">
        <v>43180</v>
      </c>
      <c r="C1826" s="800" t="s">
        <v>26237</v>
      </c>
      <c r="D1826" s="802">
        <v>48.05</v>
      </c>
      <c r="E1826" s="800" t="s">
        <v>43039</v>
      </c>
    </row>
    <row r="1827" spans="1:5" ht="13.5" x14ac:dyDescent="0.25">
      <c r="A1827" s="800">
        <v>100706</v>
      </c>
      <c r="B1827" s="800" t="s">
        <v>43181</v>
      </c>
      <c r="C1827" s="800" t="s">
        <v>26237</v>
      </c>
      <c r="D1827" s="802">
        <v>87.03</v>
      </c>
      <c r="E1827" s="800" t="s">
        <v>43039</v>
      </c>
    </row>
    <row r="1828" spans="1:5" ht="13.5" x14ac:dyDescent="0.25">
      <c r="A1828" s="800">
        <v>100707</v>
      </c>
      <c r="B1828" s="800" t="s">
        <v>43182</v>
      </c>
      <c r="C1828" s="800" t="s">
        <v>26237</v>
      </c>
      <c r="D1828" s="802">
        <v>50.49</v>
      </c>
      <c r="E1828" s="800" t="s">
        <v>43039</v>
      </c>
    </row>
    <row r="1829" spans="1:5" ht="13.5" x14ac:dyDescent="0.25">
      <c r="A1829" s="800">
        <v>100708</v>
      </c>
      <c r="B1829" s="800" t="s">
        <v>43183</v>
      </c>
      <c r="C1829" s="800" t="s">
        <v>26237</v>
      </c>
      <c r="D1829" s="802">
        <v>64.78</v>
      </c>
      <c r="E1829" s="800" t="s">
        <v>43039</v>
      </c>
    </row>
    <row r="1830" spans="1:5" ht="13.5" x14ac:dyDescent="0.25">
      <c r="A1830" s="800">
        <v>100709</v>
      </c>
      <c r="B1830" s="800" t="s">
        <v>43184</v>
      </c>
      <c r="C1830" s="800" t="s">
        <v>26237</v>
      </c>
      <c r="D1830" s="802">
        <v>41.79</v>
      </c>
      <c r="E1830" s="800" t="s">
        <v>43039</v>
      </c>
    </row>
    <row r="1831" spans="1:5" ht="13.5" x14ac:dyDescent="0.25">
      <c r="A1831" s="800">
        <v>100710</v>
      </c>
      <c r="B1831" s="800" t="s">
        <v>43185</v>
      </c>
      <c r="C1831" s="800" t="s">
        <v>26237</v>
      </c>
      <c r="D1831" s="802">
        <v>122.23</v>
      </c>
      <c r="E1831" s="800" t="s">
        <v>43039</v>
      </c>
    </row>
    <row r="1832" spans="1:5" ht="13.5" x14ac:dyDescent="0.25">
      <c r="A1832" s="800">
        <v>72116</v>
      </c>
      <c r="B1832" s="800" t="s">
        <v>28929</v>
      </c>
      <c r="C1832" s="800" t="s">
        <v>26496</v>
      </c>
      <c r="D1832" s="802">
        <v>140.84</v>
      </c>
      <c r="E1832" s="800" t="s">
        <v>43039</v>
      </c>
    </row>
    <row r="1833" spans="1:5" ht="13.5" x14ac:dyDescent="0.25">
      <c r="A1833" s="800">
        <v>72117</v>
      </c>
      <c r="B1833" s="800" t="s">
        <v>28931</v>
      </c>
      <c r="C1833" s="800" t="s">
        <v>26496</v>
      </c>
      <c r="D1833" s="802">
        <v>180.89</v>
      </c>
      <c r="E1833" s="800" t="s">
        <v>43039</v>
      </c>
    </row>
    <row r="1834" spans="1:5" ht="13.5" x14ac:dyDescent="0.25">
      <c r="A1834" s="800">
        <v>72118</v>
      </c>
      <c r="B1834" s="800" t="s">
        <v>28933</v>
      </c>
      <c r="C1834" s="800" t="s">
        <v>26496</v>
      </c>
      <c r="D1834" s="802">
        <v>212.85</v>
      </c>
      <c r="E1834" s="800" t="s">
        <v>43039</v>
      </c>
    </row>
    <row r="1835" spans="1:5" ht="13.5" x14ac:dyDescent="0.25">
      <c r="A1835" s="800">
        <v>72119</v>
      </c>
      <c r="B1835" s="800" t="s">
        <v>28935</v>
      </c>
      <c r="C1835" s="800" t="s">
        <v>26496</v>
      </c>
      <c r="D1835" s="802">
        <v>267.83</v>
      </c>
      <c r="E1835" s="800" t="s">
        <v>43039</v>
      </c>
    </row>
    <row r="1836" spans="1:5" ht="13.5" x14ac:dyDescent="0.25">
      <c r="A1836" s="800">
        <v>72120</v>
      </c>
      <c r="B1836" s="800" t="s">
        <v>28937</v>
      </c>
      <c r="C1836" s="800" t="s">
        <v>26496</v>
      </c>
      <c r="D1836" s="802">
        <v>337.92</v>
      </c>
      <c r="E1836" s="800" t="s">
        <v>43039</v>
      </c>
    </row>
    <row r="1837" spans="1:5" ht="13.5" x14ac:dyDescent="0.25">
      <c r="A1837" s="800">
        <v>72122</v>
      </c>
      <c r="B1837" s="800" t="s">
        <v>28939</v>
      </c>
      <c r="C1837" s="800" t="s">
        <v>26496</v>
      </c>
      <c r="D1837" s="802">
        <v>155.11000000000001</v>
      </c>
      <c r="E1837" s="800" t="s">
        <v>43039</v>
      </c>
    </row>
    <row r="1838" spans="1:5" ht="13.5" x14ac:dyDescent="0.25">
      <c r="A1838" s="800">
        <v>72123</v>
      </c>
      <c r="B1838" s="800" t="s">
        <v>28941</v>
      </c>
      <c r="C1838" s="800" t="s">
        <v>26496</v>
      </c>
      <c r="D1838" s="802">
        <v>415.86</v>
      </c>
      <c r="E1838" s="800" t="s">
        <v>43039</v>
      </c>
    </row>
    <row r="1839" spans="1:5" ht="13.5" x14ac:dyDescent="0.25">
      <c r="A1839" s="800" t="s">
        <v>3421</v>
      </c>
      <c r="B1839" s="800" t="s">
        <v>28943</v>
      </c>
      <c r="C1839" s="800" t="s">
        <v>26237</v>
      </c>
      <c r="D1839" s="803">
        <v>2001.54</v>
      </c>
      <c r="E1839" s="800" t="s">
        <v>43039</v>
      </c>
    </row>
    <row r="1840" spans="1:5" ht="13.5" x14ac:dyDescent="0.25">
      <c r="A1840" s="800" t="s">
        <v>3422</v>
      </c>
      <c r="B1840" s="800" t="s">
        <v>28945</v>
      </c>
      <c r="C1840" s="800" t="s">
        <v>26496</v>
      </c>
      <c r="D1840" s="802">
        <v>516.55999999999995</v>
      </c>
      <c r="E1840" s="800" t="s">
        <v>43039</v>
      </c>
    </row>
    <row r="1841" spans="1:5" ht="13.5" x14ac:dyDescent="0.25">
      <c r="A1841" s="800" t="s">
        <v>3423</v>
      </c>
      <c r="B1841" s="800" t="s">
        <v>28947</v>
      </c>
      <c r="C1841" s="800" t="s">
        <v>26496</v>
      </c>
      <c r="D1841" s="802">
        <v>556.35</v>
      </c>
      <c r="E1841" s="800" t="s">
        <v>43039</v>
      </c>
    </row>
    <row r="1842" spans="1:5" ht="13.5" x14ac:dyDescent="0.25">
      <c r="A1842" s="800">
        <v>84957</v>
      </c>
      <c r="B1842" s="800" t="s">
        <v>28949</v>
      </c>
      <c r="C1842" s="800" t="s">
        <v>26496</v>
      </c>
      <c r="D1842" s="802">
        <v>217.38</v>
      </c>
      <c r="E1842" s="800" t="s">
        <v>43039</v>
      </c>
    </row>
    <row r="1843" spans="1:5" ht="13.5" x14ac:dyDescent="0.25">
      <c r="A1843" s="800">
        <v>84959</v>
      </c>
      <c r="B1843" s="800" t="s">
        <v>28951</v>
      </c>
      <c r="C1843" s="800" t="s">
        <v>26496</v>
      </c>
      <c r="D1843" s="802">
        <v>254.63</v>
      </c>
      <c r="E1843" s="800" t="s">
        <v>43039</v>
      </c>
    </row>
    <row r="1844" spans="1:5" ht="13.5" x14ac:dyDescent="0.25">
      <c r="A1844" s="800">
        <v>85001</v>
      </c>
      <c r="B1844" s="800" t="s">
        <v>28953</v>
      </c>
      <c r="C1844" s="800" t="s">
        <v>26496</v>
      </c>
      <c r="D1844" s="802">
        <v>242.21</v>
      </c>
      <c r="E1844" s="800" t="s">
        <v>43039</v>
      </c>
    </row>
    <row r="1845" spans="1:5" ht="13.5" x14ac:dyDescent="0.25">
      <c r="A1845" s="800">
        <v>85002</v>
      </c>
      <c r="B1845" s="800" t="s">
        <v>28955</v>
      </c>
      <c r="C1845" s="800" t="s">
        <v>26496</v>
      </c>
      <c r="D1845" s="802">
        <v>341.55</v>
      </c>
      <c r="E1845" s="800" t="s">
        <v>43039</v>
      </c>
    </row>
    <row r="1846" spans="1:5" ht="13.5" x14ac:dyDescent="0.25">
      <c r="A1846" s="800">
        <v>85004</v>
      </c>
      <c r="B1846" s="800" t="s">
        <v>28957</v>
      </c>
      <c r="C1846" s="800" t="s">
        <v>26496</v>
      </c>
      <c r="D1846" s="802">
        <v>167.71</v>
      </c>
      <c r="E1846" s="800" t="s">
        <v>43039</v>
      </c>
    </row>
    <row r="1847" spans="1:5" ht="13.5" x14ac:dyDescent="0.25">
      <c r="A1847" s="800">
        <v>85005</v>
      </c>
      <c r="B1847" s="800" t="s">
        <v>28959</v>
      </c>
      <c r="C1847" s="800" t="s">
        <v>26496</v>
      </c>
      <c r="D1847" s="802">
        <v>492.08</v>
      </c>
      <c r="E1847" s="800" t="s">
        <v>43039</v>
      </c>
    </row>
    <row r="1848" spans="1:5" ht="13.5" x14ac:dyDescent="0.25">
      <c r="A1848" s="800">
        <v>94569</v>
      </c>
      <c r="B1848" s="800" t="s">
        <v>43186</v>
      </c>
      <c r="C1848" s="800" t="s">
        <v>26496</v>
      </c>
      <c r="D1848" s="802">
        <v>363.91</v>
      </c>
      <c r="E1848" s="800" t="s">
        <v>43039</v>
      </c>
    </row>
    <row r="1849" spans="1:5" ht="13.5" x14ac:dyDescent="0.25">
      <c r="A1849" s="800">
        <v>94570</v>
      </c>
      <c r="B1849" s="800" t="s">
        <v>43187</v>
      </c>
      <c r="C1849" s="800" t="s">
        <v>26496</v>
      </c>
      <c r="D1849" s="802">
        <v>222.63</v>
      </c>
      <c r="E1849" s="800" t="s">
        <v>43039</v>
      </c>
    </row>
    <row r="1850" spans="1:5" ht="13.5" x14ac:dyDescent="0.25">
      <c r="A1850" s="800">
        <v>94572</v>
      </c>
      <c r="B1850" s="800" t="s">
        <v>43188</v>
      </c>
      <c r="C1850" s="800" t="s">
        <v>26496</v>
      </c>
      <c r="D1850" s="802">
        <v>332.4</v>
      </c>
      <c r="E1850" s="800" t="s">
        <v>43039</v>
      </c>
    </row>
    <row r="1851" spans="1:5" ht="13.5" x14ac:dyDescent="0.25">
      <c r="A1851" s="800">
        <v>94573</v>
      </c>
      <c r="B1851" s="800" t="s">
        <v>43189</v>
      </c>
      <c r="C1851" s="800" t="s">
        <v>26496</v>
      </c>
      <c r="D1851" s="802">
        <v>260.27</v>
      </c>
      <c r="E1851" s="800" t="s">
        <v>43039</v>
      </c>
    </row>
    <row r="1852" spans="1:5" ht="13.5" x14ac:dyDescent="0.25">
      <c r="A1852" s="800">
        <v>94580</v>
      </c>
      <c r="B1852" s="800" t="s">
        <v>43190</v>
      </c>
      <c r="C1852" s="800" t="s">
        <v>26496</v>
      </c>
      <c r="D1852" s="802">
        <v>378.59</v>
      </c>
      <c r="E1852" s="800" t="s">
        <v>43039</v>
      </c>
    </row>
    <row r="1853" spans="1:5" ht="13.5" x14ac:dyDescent="0.25">
      <c r="A1853" s="800">
        <v>100674</v>
      </c>
      <c r="B1853" s="800" t="s">
        <v>43191</v>
      </c>
      <c r="C1853" s="800" t="s">
        <v>26496</v>
      </c>
      <c r="D1853" s="802">
        <v>245.83</v>
      </c>
      <c r="E1853" s="800" t="s">
        <v>43039</v>
      </c>
    </row>
    <row r="1854" spans="1:5" ht="13.5" x14ac:dyDescent="0.25">
      <c r="A1854" s="800" t="s">
        <v>3452</v>
      </c>
      <c r="B1854" s="800" t="s">
        <v>29003</v>
      </c>
      <c r="C1854" s="800" t="s">
        <v>26105</v>
      </c>
      <c r="D1854" s="802">
        <v>43.69</v>
      </c>
      <c r="E1854" s="800" t="s">
        <v>43039</v>
      </c>
    </row>
    <row r="1855" spans="1:5" ht="13.5" x14ac:dyDescent="0.25">
      <c r="A1855" s="800" t="s">
        <v>3453</v>
      </c>
      <c r="B1855" s="800" t="s">
        <v>29005</v>
      </c>
      <c r="C1855" s="800" t="s">
        <v>26105</v>
      </c>
      <c r="D1855" s="802">
        <v>34.090000000000003</v>
      </c>
      <c r="E1855" s="800" t="s">
        <v>43039</v>
      </c>
    </row>
    <row r="1856" spans="1:5" ht="13.5" x14ac:dyDescent="0.25">
      <c r="A1856" s="800">
        <v>85015</v>
      </c>
      <c r="B1856" s="800" t="s">
        <v>29007</v>
      </c>
      <c r="C1856" s="800" t="s">
        <v>26105</v>
      </c>
      <c r="D1856" s="802">
        <v>22.9</v>
      </c>
      <c r="E1856" s="800" t="s">
        <v>43039</v>
      </c>
    </row>
    <row r="1857" spans="1:5" ht="13.5" x14ac:dyDescent="0.25">
      <c r="A1857" s="800">
        <v>85016</v>
      </c>
      <c r="B1857" s="800" t="s">
        <v>29008</v>
      </c>
      <c r="C1857" s="800" t="s">
        <v>26105</v>
      </c>
      <c r="D1857" s="802">
        <v>28.35</v>
      </c>
      <c r="E1857" s="800" t="s">
        <v>43039</v>
      </c>
    </row>
    <row r="1858" spans="1:5" ht="13.5" x14ac:dyDescent="0.25">
      <c r="A1858" s="800">
        <v>97751</v>
      </c>
      <c r="B1858" s="800" t="s">
        <v>29010</v>
      </c>
      <c r="C1858" s="800" t="s">
        <v>28022</v>
      </c>
      <c r="D1858" s="802">
        <v>605.52</v>
      </c>
      <c r="E1858" s="800" t="s">
        <v>43039</v>
      </c>
    </row>
    <row r="1859" spans="1:5" ht="13.5" x14ac:dyDescent="0.25">
      <c r="A1859" s="800">
        <v>97752</v>
      </c>
      <c r="B1859" s="800" t="s">
        <v>29012</v>
      </c>
      <c r="C1859" s="800" t="s">
        <v>28022</v>
      </c>
      <c r="D1859" s="802">
        <v>569.53</v>
      </c>
      <c r="E1859" s="800" t="s">
        <v>43039</v>
      </c>
    </row>
    <row r="1860" spans="1:5" ht="13.5" x14ac:dyDescent="0.25">
      <c r="A1860" s="800">
        <v>97753</v>
      </c>
      <c r="B1860" s="800" t="s">
        <v>29014</v>
      </c>
      <c r="C1860" s="800" t="s">
        <v>28022</v>
      </c>
      <c r="D1860" s="802">
        <v>519.48</v>
      </c>
      <c r="E1860" s="800" t="s">
        <v>43039</v>
      </c>
    </row>
    <row r="1861" spans="1:5" ht="13.5" x14ac:dyDescent="0.25">
      <c r="A1861" s="800">
        <v>97754</v>
      </c>
      <c r="B1861" s="800" t="s">
        <v>29016</v>
      </c>
      <c r="C1861" s="800" t="s">
        <v>28022</v>
      </c>
      <c r="D1861" s="802">
        <v>486.64</v>
      </c>
      <c r="E1861" s="800" t="s">
        <v>43039</v>
      </c>
    </row>
    <row r="1862" spans="1:5" ht="13.5" x14ac:dyDescent="0.25">
      <c r="A1862" s="800">
        <v>97755</v>
      </c>
      <c r="B1862" s="800" t="s">
        <v>29018</v>
      </c>
      <c r="C1862" s="800" t="s">
        <v>28022</v>
      </c>
      <c r="D1862" s="802">
        <v>591.44000000000005</v>
      </c>
      <c r="E1862" s="800" t="s">
        <v>43039</v>
      </c>
    </row>
    <row r="1863" spans="1:5" ht="13.5" x14ac:dyDescent="0.25">
      <c r="A1863" s="800">
        <v>97756</v>
      </c>
      <c r="B1863" s="800" t="s">
        <v>29020</v>
      </c>
      <c r="C1863" s="800" t="s">
        <v>28022</v>
      </c>
      <c r="D1863" s="802">
        <v>557.4</v>
      </c>
      <c r="E1863" s="800" t="s">
        <v>43039</v>
      </c>
    </row>
    <row r="1864" spans="1:5" ht="13.5" x14ac:dyDescent="0.25">
      <c r="A1864" s="800">
        <v>97757</v>
      </c>
      <c r="B1864" s="800" t="s">
        <v>29022</v>
      </c>
      <c r="C1864" s="800" t="s">
        <v>28022</v>
      </c>
      <c r="D1864" s="802">
        <v>504.24</v>
      </c>
      <c r="E1864" s="800" t="s">
        <v>43039</v>
      </c>
    </row>
    <row r="1865" spans="1:5" ht="13.5" x14ac:dyDescent="0.25">
      <c r="A1865" s="800">
        <v>97758</v>
      </c>
      <c r="B1865" s="800" t="s">
        <v>29024</v>
      </c>
      <c r="C1865" s="800" t="s">
        <v>28022</v>
      </c>
      <c r="D1865" s="802">
        <v>466.07</v>
      </c>
      <c r="E1865" s="800" t="s">
        <v>43039</v>
      </c>
    </row>
    <row r="1866" spans="1:5" ht="13.5" x14ac:dyDescent="0.25">
      <c r="A1866" s="800">
        <v>97759</v>
      </c>
      <c r="B1866" s="800" t="s">
        <v>29026</v>
      </c>
      <c r="C1866" s="800" t="s">
        <v>28022</v>
      </c>
      <c r="D1866" s="802">
        <v>593.48</v>
      </c>
      <c r="E1866" s="800" t="s">
        <v>43039</v>
      </c>
    </row>
    <row r="1867" spans="1:5" ht="13.5" x14ac:dyDescent="0.25">
      <c r="A1867" s="800">
        <v>97760</v>
      </c>
      <c r="B1867" s="800" t="s">
        <v>29028</v>
      </c>
      <c r="C1867" s="800" t="s">
        <v>28022</v>
      </c>
      <c r="D1867" s="802">
        <v>551.94000000000005</v>
      </c>
      <c r="E1867" s="800" t="s">
        <v>43039</v>
      </c>
    </row>
    <row r="1868" spans="1:5" ht="13.5" x14ac:dyDescent="0.25">
      <c r="A1868" s="800">
        <v>97761</v>
      </c>
      <c r="B1868" s="800" t="s">
        <v>29030</v>
      </c>
      <c r="C1868" s="800" t="s">
        <v>28022</v>
      </c>
      <c r="D1868" s="802">
        <v>493.7</v>
      </c>
      <c r="E1868" s="800" t="s">
        <v>43039</v>
      </c>
    </row>
    <row r="1869" spans="1:5" ht="13.5" x14ac:dyDescent="0.25">
      <c r="A1869" s="800">
        <v>97762</v>
      </c>
      <c r="B1869" s="800" t="s">
        <v>29032</v>
      </c>
      <c r="C1869" s="800" t="s">
        <v>28022</v>
      </c>
      <c r="D1869" s="802">
        <v>451.72</v>
      </c>
      <c r="E1869" s="800" t="s">
        <v>43039</v>
      </c>
    </row>
    <row r="1870" spans="1:5" ht="13.5" x14ac:dyDescent="0.25">
      <c r="A1870" s="800">
        <v>97763</v>
      </c>
      <c r="B1870" s="800" t="s">
        <v>29034</v>
      </c>
      <c r="C1870" s="800" t="s">
        <v>28022</v>
      </c>
      <c r="D1870" s="802">
        <v>479.55</v>
      </c>
      <c r="E1870" s="800" t="s">
        <v>43039</v>
      </c>
    </row>
    <row r="1871" spans="1:5" ht="13.5" x14ac:dyDescent="0.25">
      <c r="A1871" s="800">
        <v>97764</v>
      </c>
      <c r="B1871" s="800" t="s">
        <v>29036</v>
      </c>
      <c r="C1871" s="800" t="s">
        <v>28022</v>
      </c>
      <c r="D1871" s="802">
        <v>459.2</v>
      </c>
      <c r="E1871" s="800" t="s">
        <v>43039</v>
      </c>
    </row>
    <row r="1872" spans="1:5" ht="13.5" x14ac:dyDescent="0.25">
      <c r="A1872" s="800">
        <v>97765</v>
      </c>
      <c r="B1872" s="800" t="s">
        <v>29038</v>
      </c>
      <c r="C1872" s="800" t="s">
        <v>28022</v>
      </c>
      <c r="D1872" s="802">
        <v>431.95</v>
      </c>
      <c r="E1872" s="800" t="s">
        <v>43039</v>
      </c>
    </row>
    <row r="1873" spans="1:5" ht="13.5" x14ac:dyDescent="0.25">
      <c r="A1873" s="800">
        <v>97766</v>
      </c>
      <c r="B1873" s="800" t="s">
        <v>29040</v>
      </c>
      <c r="C1873" s="800" t="s">
        <v>28022</v>
      </c>
      <c r="D1873" s="802">
        <v>414.89</v>
      </c>
      <c r="E1873" s="800" t="s">
        <v>43039</v>
      </c>
    </row>
    <row r="1874" spans="1:5" ht="13.5" x14ac:dyDescent="0.25">
      <c r="A1874" s="800">
        <v>97767</v>
      </c>
      <c r="B1874" s="800" t="s">
        <v>29042</v>
      </c>
      <c r="C1874" s="800" t="s">
        <v>28022</v>
      </c>
      <c r="D1874" s="802">
        <v>432.68</v>
      </c>
      <c r="E1874" s="800" t="s">
        <v>43039</v>
      </c>
    </row>
    <row r="1875" spans="1:5" ht="13.5" x14ac:dyDescent="0.25">
      <c r="A1875" s="800">
        <v>97768</v>
      </c>
      <c r="B1875" s="800" t="s">
        <v>29044</v>
      </c>
      <c r="C1875" s="800" t="s">
        <v>28022</v>
      </c>
      <c r="D1875" s="802">
        <v>421</v>
      </c>
      <c r="E1875" s="800" t="s">
        <v>43039</v>
      </c>
    </row>
    <row r="1876" spans="1:5" ht="13.5" x14ac:dyDescent="0.25">
      <c r="A1876" s="800">
        <v>97769</v>
      </c>
      <c r="B1876" s="800" t="s">
        <v>29046</v>
      </c>
      <c r="C1876" s="800" t="s">
        <v>28022</v>
      </c>
      <c r="D1876" s="802">
        <v>398.38</v>
      </c>
      <c r="E1876" s="800" t="s">
        <v>43039</v>
      </c>
    </row>
    <row r="1877" spans="1:5" ht="13.5" x14ac:dyDescent="0.25">
      <c r="A1877" s="800">
        <v>97770</v>
      </c>
      <c r="B1877" s="800" t="s">
        <v>29048</v>
      </c>
      <c r="C1877" s="800" t="s">
        <v>28022</v>
      </c>
      <c r="D1877" s="802">
        <v>379.94</v>
      </c>
      <c r="E1877" s="800" t="s">
        <v>43039</v>
      </c>
    </row>
    <row r="1878" spans="1:5" ht="13.5" x14ac:dyDescent="0.25">
      <c r="A1878" s="800">
        <v>97771</v>
      </c>
      <c r="B1878" s="800" t="s">
        <v>29050</v>
      </c>
      <c r="C1878" s="800" t="s">
        <v>28022</v>
      </c>
      <c r="D1878" s="802">
        <v>413.98</v>
      </c>
      <c r="E1878" s="800" t="s">
        <v>43039</v>
      </c>
    </row>
    <row r="1879" spans="1:5" ht="13.5" x14ac:dyDescent="0.25">
      <c r="A1879" s="800">
        <v>97772</v>
      </c>
      <c r="B1879" s="800" t="s">
        <v>29052</v>
      </c>
      <c r="C1879" s="800" t="s">
        <v>28022</v>
      </c>
      <c r="D1879" s="802">
        <v>399.27</v>
      </c>
      <c r="E1879" s="800" t="s">
        <v>43039</v>
      </c>
    </row>
    <row r="1880" spans="1:5" ht="13.5" x14ac:dyDescent="0.25">
      <c r="A1880" s="800">
        <v>97773</v>
      </c>
      <c r="B1880" s="800" t="s">
        <v>29054</v>
      </c>
      <c r="C1880" s="800" t="s">
        <v>28022</v>
      </c>
      <c r="D1880" s="802">
        <v>376.5</v>
      </c>
      <c r="E1880" s="800" t="s">
        <v>43039</v>
      </c>
    </row>
    <row r="1881" spans="1:5" ht="13.5" x14ac:dyDescent="0.25">
      <c r="A1881" s="800">
        <v>97774</v>
      </c>
      <c r="B1881" s="800" t="s">
        <v>29056</v>
      </c>
      <c r="C1881" s="800" t="s">
        <v>28022</v>
      </c>
      <c r="D1881" s="802">
        <v>357.2</v>
      </c>
      <c r="E1881" s="800" t="s">
        <v>43039</v>
      </c>
    </row>
    <row r="1882" spans="1:5" ht="13.5" x14ac:dyDescent="0.25">
      <c r="A1882" s="800">
        <v>97775</v>
      </c>
      <c r="B1882" s="800" t="s">
        <v>29057</v>
      </c>
      <c r="C1882" s="800" t="s">
        <v>28022</v>
      </c>
      <c r="D1882" s="802">
        <v>632.12</v>
      </c>
      <c r="E1882" s="800" t="s">
        <v>43039</v>
      </c>
    </row>
    <row r="1883" spans="1:5" ht="13.5" x14ac:dyDescent="0.25">
      <c r="A1883" s="800">
        <v>97776</v>
      </c>
      <c r="B1883" s="800" t="s">
        <v>29059</v>
      </c>
      <c r="C1883" s="800" t="s">
        <v>28022</v>
      </c>
      <c r="D1883" s="802">
        <v>595.11</v>
      </c>
      <c r="E1883" s="800" t="s">
        <v>43039</v>
      </c>
    </row>
    <row r="1884" spans="1:5" ht="13.5" x14ac:dyDescent="0.25">
      <c r="A1884" s="800">
        <v>97777</v>
      </c>
      <c r="B1884" s="800" t="s">
        <v>29061</v>
      </c>
      <c r="C1884" s="800" t="s">
        <v>28022</v>
      </c>
      <c r="D1884" s="802">
        <v>544.20000000000005</v>
      </c>
      <c r="E1884" s="800" t="s">
        <v>43039</v>
      </c>
    </row>
    <row r="1885" spans="1:5" ht="13.5" x14ac:dyDescent="0.25">
      <c r="A1885" s="800">
        <v>97778</v>
      </c>
      <c r="B1885" s="800" t="s">
        <v>29063</v>
      </c>
      <c r="C1885" s="800" t="s">
        <v>28022</v>
      </c>
      <c r="D1885" s="802">
        <v>511.27</v>
      </c>
      <c r="E1885" s="800" t="s">
        <v>43039</v>
      </c>
    </row>
    <row r="1886" spans="1:5" ht="13.5" x14ac:dyDescent="0.25">
      <c r="A1886" s="800">
        <v>97779</v>
      </c>
      <c r="B1886" s="800" t="s">
        <v>29065</v>
      </c>
      <c r="C1886" s="800" t="s">
        <v>28022</v>
      </c>
      <c r="D1886" s="802">
        <v>609.75</v>
      </c>
      <c r="E1886" s="800" t="s">
        <v>43039</v>
      </c>
    </row>
    <row r="1887" spans="1:5" ht="13.5" x14ac:dyDescent="0.25">
      <c r="A1887" s="800">
        <v>97780</v>
      </c>
      <c r="B1887" s="800" t="s">
        <v>29067</v>
      </c>
      <c r="C1887" s="800" t="s">
        <v>28022</v>
      </c>
      <c r="D1887" s="802">
        <v>575.85</v>
      </c>
      <c r="E1887" s="800" t="s">
        <v>43039</v>
      </c>
    </row>
    <row r="1888" spans="1:5" ht="13.5" x14ac:dyDescent="0.25">
      <c r="A1888" s="800">
        <v>97781</v>
      </c>
      <c r="B1888" s="800" t="s">
        <v>29069</v>
      </c>
      <c r="C1888" s="800" t="s">
        <v>28022</v>
      </c>
      <c r="D1888" s="802">
        <v>522.41999999999996</v>
      </c>
      <c r="E1888" s="800" t="s">
        <v>43039</v>
      </c>
    </row>
    <row r="1889" spans="1:5" ht="13.5" x14ac:dyDescent="0.25">
      <c r="A1889" s="800">
        <v>97782</v>
      </c>
      <c r="B1889" s="800" t="s">
        <v>29071</v>
      </c>
      <c r="C1889" s="800" t="s">
        <v>28022</v>
      </c>
      <c r="D1889" s="802">
        <v>483.94</v>
      </c>
      <c r="E1889" s="800" t="s">
        <v>43039</v>
      </c>
    </row>
    <row r="1890" spans="1:5" ht="13.5" x14ac:dyDescent="0.25">
      <c r="A1890" s="800">
        <v>97783</v>
      </c>
      <c r="B1890" s="800" t="s">
        <v>29073</v>
      </c>
      <c r="C1890" s="800" t="s">
        <v>28022</v>
      </c>
      <c r="D1890" s="802">
        <v>611.84</v>
      </c>
      <c r="E1890" s="800" t="s">
        <v>43039</v>
      </c>
    </row>
    <row r="1891" spans="1:5" ht="13.5" x14ac:dyDescent="0.25">
      <c r="A1891" s="800">
        <v>97784</v>
      </c>
      <c r="B1891" s="800" t="s">
        <v>29075</v>
      </c>
      <c r="C1891" s="800" t="s">
        <v>28022</v>
      </c>
      <c r="D1891" s="802">
        <v>569.99</v>
      </c>
      <c r="E1891" s="800" t="s">
        <v>43039</v>
      </c>
    </row>
    <row r="1892" spans="1:5" ht="13.5" x14ac:dyDescent="0.25">
      <c r="A1892" s="800">
        <v>97785</v>
      </c>
      <c r="B1892" s="800" t="s">
        <v>29077</v>
      </c>
      <c r="C1892" s="800" t="s">
        <v>28022</v>
      </c>
      <c r="D1892" s="802">
        <v>511.31</v>
      </c>
      <c r="E1892" s="800" t="s">
        <v>43039</v>
      </c>
    </row>
    <row r="1893" spans="1:5" ht="13.5" x14ac:dyDescent="0.25">
      <c r="A1893" s="800">
        <v>97786</v>
      </c>
      <c r="B1893" s="800" t="s">
        <v>29078</v>
      </c>
      <c r="C1893" s="800" t="s">
        <v>28022</v>
      </c>
      <c r="D1893" s="802">
        <v>468.73</v>
      </c>
      <c r="E1893" s="800" t="s">
        <v>43039</v>
      </c>
    </row>
    <row r="1894" spans="1:5" ht="13.5" x14ac:dyDescent="0.25">
      <c r="A1894" s="800">
        <v>97787</v>
      </c>
      <c r="B1894" s="800" t="s">
        <v>29080</v>
      </c>
      <c r="C1894" s="800" t="s">
        <v>28022</v>
      </c>
      <c r="D1894" s="802">
        <v>506.15</v>
      </c>
      <c r="E1894" s="800" t="s">
        <v>43039</v>
      </c>
    </row>
    <row r="1895" spans="1:5" ht="13.5" x14ac:dyDescent="0.25">
      <c r="A1895" s="800">
        <v>97788</v>
      </c>
      <c r="B1895" s="800" t="s">
        <v>29082</v>
      </c>
      <c r="C1895" s="800" t="s">
        <v>28022</v>
      </c>
      <c r="D1895" s="802">
        <v>484.78</v>
      </c>
      <c r="E1895" s="800" t="s">
        <v>43039</v>
      </c>
    </row>
    <row r="1896" spans="1:5" ht="13.5" x14ac:dyDescent="0.25">
      <c r="A1896" s="800">
        <v>97789</v>
      </c>
      <c r="B1896" s="800" t="s">
        <v>29084</v>
      </c>
      <c r="C1896" s="800" t="s">
        <v>28022</v>
      </c>
      <c r="D1896" s="802">
        <v>456.67</v>
      </c>
      <c r="E1896" s="800" t="s">
        <v>43039</v>
      </c>
    </row>
    <row r="1897" spans="1:5" ht="13.5" x14ac:dyDescent="0.25">
      <c r="A1897" s="800">
        <v>97790</v>
      </c>
      <c r="B1897" s="800" t="s">
        <v>29086</v>
      </c>
      <c r="C1897" s="800" t="s">
        <v>28022</v>
      </c>
      <c r="D1897" s="802">
        <v>439.52</v>
      </c>
      <c r="E1897" s="800" t="s">
        <v>43039</v>
      </c>
    </row>
    <row r="1898" spans="1:5" ht="13.5" x14ac:dyDescent="0.25">
      <c r="A1898" s="800">
        <v>97791</v>
      </c>
      <c r="B1898" s="800" t="s">
        <v>29088</v>
      </c>
      <c r="C1898" s="800" t="s">
        <v>28022</v>
      </c>
      <c r="D1898" s="802">
        <v>450.99</v>
      </c>
      <c r="E1898" s="800" t="s">
        <v>43039</v>
      </c>
    </row>
    <row r="1899" spans="1:5" ht="13.5" x14ac:dyDescent="0.25">
      <c r="A1899" s="800">
        <v>97792</v>
      </c>
      <c r="B1899" s="800" t="s">
        <v>29090</v>
      </c>
      <c r="C1899" s="800" t="s">
        <v>28022</v>
      </c>
      <c r="D1899" s="802">
        <v>439.45</v>
      </c>
      <c r="E1899" s="800" t="s">
        <v>43039</v>
      </c>
    </row>
    <row r="1900" spans="1:5" ht="13.5" x14ac:dyDescent="0.25">
      <c r="A1900" s="800">
        <v>97793</v>
      </c>
      <c r="B1900" s="800" t="s">
        <v>29092</v>
      </c>
      <c r="C1900" s="800" t="s">
        <v>28022</v>
      </c>
      <c r="D1900" s="802">
        <v>416.56</v>
      </c>
      <c r="E1900" s="800" t="s">
        <v>43039</v>
      </c>
    </row>
    <row r="1901" spans="1:5" ht="13.5" x14ac:dyDescent="0.25">
      <c r="A1901" s="800">
        <v>97794</v>
      </c>
      <c r="B1901" s="800" t="s">
        <v>29094</v>
      </c>
      <c r="C1901" s="800" t="s">
        <v>28022</v>
      </c>
      <c r="D1901" s="802">
        <v>397.81</v>
      </c>
      <c r="E1901" s="800" t="s">
        <v>43039</v>
      </c>
    </row>
    <row r="1902" spans="1:5" ht="13.5" x14ac:dyDescent="0.25">
      <c r="A1902" s="800">
        <v>97795</v>
      </c>
      <c r="B1902" s="800" t="s">
        <v>29096</v>
      </c>
      <c r="C1902" s="800" t="s">
        <v>28022</v>
      </c>
      <c r="D1902" s="802">
        <v>432.34</v>
      </c>
      <c r="E1902" s="800" t="s">
        <v>43039</v>
      </c>
    </row>
    <row r="1903" spans="1:5" ht="13.5" x14ac:dyDescent="0.25">
      <c r="A1903" s="800">
        <v>97796</v>
      </c>
      <c r="B1903" s="800" t="s">
        <v>29098</v>
      </c>
      <c r="C1903" s="800" t="s">
        <v>28022</v>
      </c>
      <c r="D1903" s="802">
        <v>417.32</v>
      </c>
      <c r="E1903" s="800" t="s">
        <v>43039</v>
      </c>
    </row>
    <row r="1904" spans="1:5" ht="13.5" x14ac:dyDescent="0.25">
      <c r="A1904" s="800">
        <v>97797</v>
      </c>
      <c r="B1904" s="800" t="s">
        <v>29100</v>
      </c>
      <c r="C1904" s="800" t="s">
        <v>28022</v>
      </c>
      <c r="D1904" s="802">
        <v>394.11</v>
      </c>
      <c r="E1904" s="800" t="s">
        <v>43039</v>
      </c>
    </row>
    <row r="1905" spans="1:5" ht="13.5" x14ac:dyDescent="0.25">
      <c r="A1905" s="800">
        <v>97798</v>
      </c>
      <c r="B1905" s="800" t="s">
        <v>29102</v>
      </c>
      <c r="C1905" s="800" t="s">
        <v>28022</v>
      </c>
      <c r="D1905" s="802">
        <v>374.21</v>
      </c>
      <c r="E1905" s="800" t="s">
        <v>43039</v>
      </c>
    </row>
    <row r="1906" spans="1:5" ht="13.5" x14ac:dyDescent="0.25">
      <c r="A1906" s="800">
        <v>97799</v>
      </c>
      <c r="B1906" s="800" t="s">
        <v>29104</v>
      </c>
      <c r="C1906" s="800" t="s">
        <v>28022</v>
      </c>
      <c r="D1906" s="802">
        <v>506.73</v>
      </c>
      <c r="E1906" s="800" t="s">
        <v>43039</v>
      </c>
    </row>
    <row r="1907" spans="1:5" ht="13.5" x14ac:dyDescent="0.25">
      <c r="A1907" s="800">
        <v>97800</v>
      </c>
      <c r="B1907" s="800" t="s">
        <v>29106</v>
      </c>
      <c r="C1907" s="800" t="s">
        <v>28022</v>
      </c>
      <c r="D1907" s="802">
        <v>535.54</v>
      </c>
      <c r="E1907" s="800" t="s">
        <v>43039</v>
      </c>
    </row>
    <row r="1908" spans="1:5" ht="13.5" x14ac:dyDescent="0.25">
      <c r="A1908" s="800">
        <v>90877</v>
      </c>
      <c r="B1908" s="800" t="s">
        <v>29140</v>
      </c>
      <c r="C1908" s="800" t="s">
        <v>26105</v>
      </c>
      <c r="D1908" s="802">
        <v>39.79</v>
      </c>
      <c r="E1908" s="800" t="s">
        <v>43039</v>
      </c>
    </row>
    <row r="1909" spans="1:5" ht="13.5" x14ac:dyDescent="0.25">
      <c r="A1909" s="800">
        <v>90878</v>
      </c>
      <c r="B1909" s="800" t="s">
        <v>29142</v>
      </c>
      <c r="C1909" s="800" t="s">
        <v>26105</v>
      </c>
      <c r="D1909" s="802">
        <v>38.049999999999997</v>
      </c>
      <c r="E1909" s="800" t="s">
        <v>43039</v>
      </c>
    </row>
    <row r="1910" spans="1:5" ht="13.5" x14ac:dyDescent="0.25">
      <c r="A1910" s="800">
        <v>90880</v>
      </c>
      <c r="B1910" s="800" t="s">
        <v>29144</v>
      </c>
      <c r="C1910" s="800" t="s">
        <v>26105</v>
      </c>
      <c r="D1910" s="802">
        <v>53.11</v>
      </c>
      <c r="E1910" s="800" t="s">
        <v>43039</v>
      </c>
    </row>
    <row r="1911" spans="1:5" ht="13.5" x14ac:dyDescent="0.25">
      <c r="A1911" s="800">
        <v>90881</v>
      </c>
      <c r="B1911" s="800" t="s">
        <v>29145</v>
      </c>
      <c r="C1911" s="800" t="s">
        <v>26105</v>
      </c>
      <c r="D1911" s="802">
        <v>48.8</v>
      </c>
      <c r="E1911" s="800" t="s">
        <v>43039</v>
      </c>
    </row>
    <row r="1912" spans="1:5" ht="13.5" x14ac:dyDescent="0.25">
      <c r="A1912" s="800">
        <v>90883</v>
      </c>
      <c r="B1912" s="800" t="s">
        <v>29147</v>
      </c>
      <c r="C1912" s="800" t="s">
        <v>26105</v>
      </c>
      <c r="D1912" s="802">
        <v>66.16</v>
      </c>
      <c r="E1912" s="800" t="s">
        <v>43039</v>
      </c>
    </row>
    <row r="1913" spans="1:5" ht="13.5" x14ac:dyDescent="0.25">
      <c r="A1913" s="800">
        <v>90884</v>
      </c>
      <c r="B1913" s="800" t="s">
        <v>29148</v>
      </c>
      <c r="C1913" s="800" t="s">
        <v>26105</v>
      </c>
      <c r="D1913" s="802">
        <v>64.17</v>
      </c>
      <c r="E1913" s="800" t="s">
        <v>43039</v>
      </c>
    </row>
    <row r="1914" spans="1:5" ht="13.5" x14ac:dyDescent="0.25">
      <c r="A1914" s="800">
        <v>90885</v>
      </c>
      <c r="B1914" s="800" t="s">
        <v>29150</v>
      </c>
      <c r="C1914" s="800" t="s">
        <v>26105</v>
      </c>
      <c r="D1914" s="802">
        <v>63.26</v>
      </c>
      <c r="E1914" s="800" t="s">
        <v>43039</v>
      </c>
    </row>
    <row r="1915" spans="1:5" ht="13.5" x14ac:dyDescent="0.25">
      <c r="A1915" s="800">
        <v>90886</v>
      </c>
      <c r="B1915" s="800" t="s">
        <v>29152</v>
      </c>
      <c r="C1915" s="800" t="s">
        <v>26105</v>
      </c>
      <c r="D1915" s="802">
        <v>126.83</v>
      </c>
      <c r="E1915" s="800" t="s">
        <v>43039</v>
      </c>
    </row>
    <row r="1916" spans="1:5" ht="13.5" x14ac:dyDescent="0.25">
      <c r="A1916" s="800">
        <v>90887</v>
      </c>
      <c r="B1916" s="800" t="s">
        <v>29154</v>
      </c>
      <c r="C1916" s="800" t="s">
        <v>26105</v>
      </c>
      <c r="D1916" s="802">
        <v>124.61</v>
      </c>
      <c r="E1916" s="800" t="s">
        <v>43039</v>
      </c>
    </row>
    <row r="1917" spans="1:5" ht="13.5" x14ac:dyDescent="0.25">
      <c r="A1917" s="800">
        <v>90888</v>
      </c>
      <c r="B1917" s="800" t="s">
        <v>29156</v>
      </c>
      <c r="C1917" s="800" t="s">
        <v>26105</v>
      </c>
      <c r="D1917" s="802">
        <v>123.66</v>
      </c>
      <c r="E1917" s="800" t="s">
        <v>43039</v>
      </c>
    </row>
    <row r="1918" spans="1:5" ht="13.5" x14ac:dyDescent="0.25">
      <c r="A1918" s="800">
        <v>90889</v>
      </c>
      <c r="B1918" s="800" t="s">
        <v>29158</v>
      </c>
      <c r="C1918" s="800" t="s">
        <v>26105</v>
      </c>
      <c r="D1918" s="802">
        <v>149.29</v>
      </c>
      <c r="E1918" s="800" t="s">
        <v>43039</v>
      </c>
    </row>
    <row r="1919" spans="1:5" ht="13.5" x14ac:dyDescent="0.25">
      <c r="A1919" s="800">
        <v>90890</v>
      </c>
      <c r="B1919" s="800" t="s">
        <v>29159</v>
      </c>
      <c r="C1919" s="800" t="s">
        <v>26105</v>
      </c>
      <c r="D1919" s="802">
        <v>145.96</v>
      </c>
      <c r="E1919" s="800" t="s">
        <v>43039</v>
      </c>
    </row>
    <row r="1920" spans="1:5" ht="13.5" x14ac:dyDescent="0.25">
      <c r="A1920" s="800">
        <v>90891</v>
      </c>
      <c r="B1920" s="800" t="s">
        <v>29161</v>
      </c>
      <c r="C1920" s="800" t="s">
        <v>26105</v>
      </c>
      <c r="D1920" s="802">
        <v>144.49</v>
      </c>
      <c r="E1920" s="800" t="s">
        <v>43039</v>
      </c>
    </row>
    <row r="1921" spans="1:5" ht="13.5" x14ac:dyDescent="0.25">
      <c r="A1921" s="800">
        <v>95601</v>
      </c>
      <c r="B1921" s="800" t="s">
        <v>29163</v>
      </c>
      <c r="C1921" s="800" t="s">
        <v>26237</v>
      </c>
      <c r="D1921" s="802">
        <v>14.98</v>
      </c>
      <c r="E1921" s="800" t="s">
        <v>43039</v>
      </c>
    </row>
    <row r="1922" spans="1:5" ht="13.5" x14ac:dyDescent="0.25">
      <c r="A1922" s="800">
        <v>95602</v>
      </c>
      <c r="B1922" s="800" t="s">
        <v>29165</v>
      </c>
      <c r="C1922" s="800" t="s">
        <v>26237</v>
      </c>
      <c r="D1922" s="802">
        <v>19.07</v>
      </c>
      <c r="E1922" s="800" t="s">
        <v>43039</v>
      </c>
    </row>
    <row r="1923" spans="1:5" ht="13.5" x14ac:dyDescent="0.25">
      <c r="A1923" s="800">
        <v>95603</v>
      </c>
      <c r="B1923" s="800" t="s">
        <v>29167</v>
      </c>
      <c r="C1923" s="800" t="s">
        <v>26237</v>
      </c>
      <c r="D1923" s="802">
        <v>25.03</v>
      </c>
      <c r="E1923" s="800" t="s">
        <v>43039</v>
      </c>
    </row>
    <row r="1924" spans="1:5" ht="13.5" x14ac:dyDescent="0.25">
      <c r="A1924" s="800">
        <v>95604</v>
      </c>
      <c r="B1924" s="800" t="s">
        <v>29169</v>
      </c>
      <c r="C1924" s="800" t="s">
        <v>26237</v>
      </c>
      <c r="D1924" s="802">
        <v>32.96</v>
      </c>
      <c r="E1924" s="800" t="s">
        <v>43039</v>
      </c>
    </row>
    <row r="1925" spans="1:5" ht="13.5" x14ac:dyDescent="0.25">
      <c r="A1925" s="800">
        <v>95605</v>
      </c>
      <c r="B1925" s="800" t="s">
        <v>29171</v>
      </c>
      <c r="C1925" s="800" t="s">
        <v>26237</v>
      </c>
      <c r="D1925" s="802">
        <v>51.69</v>
      </c>
      <c r="E1925" s="800" t="s">
        <v>43039</v>
      </c>
    </row>
    <row r="1926" spans="1:5" ht="13.5" x14ac:dyDescent="0.25">
      <c r="A1926" s="800">
        <v>95607</v>
      </c>
      <c r="B1926" s="800" t="s">
        <v>29172</v>
      </c>
      <c r="C1926" s="800" t="s">
        <v>26237</v>
      </c>
      <c r="D1926" s="802">
        <v>5.66</v>
      </c>
      <c r="E1926" s="800" t="s">
        <v>43039</v>
      </c>
    </row>
    <row r="1927" spans="1:5" ht="13.5" x14ac:dyDescent="0.25">
      <c r="A1927" s="800">
        <v>95608</v>
      </c>
      <c r="B1927" s="800" t="s">
        <v>29173</v>
      </c>
      <c r="C1927" s="800" t="s">
        <v>26237</v>
      </c>
      <c r="D1927" s="802">
        <v>6.54</v>
      </c>
      <c r="E1927" s="800" t="s">
        <v>43039</v>
      </c>
    </row>
    <row r="1928" spans="1:5" ht="13.5" x14ac:dyDescent="0.25">
      <c r="A1928" s="800">
        <v>95609</v>
      </c>
      <c r="B1928" s="800" t="s">
        <v>29174</v>
      </c>
      <c r="C1928" s="800" t="s">
        <v>26237</v>
      </c>
      <c r="D1928" s="802">
        <v>7.28</v>
      </c>
      <c r="E1928" s="800" t="s">
        <v>43039</v>
      </c>
    </row>
    <row r="1929" spans="1:5" ht="13.5" x14ac:dyDescent="0.25">
      <c r="A1929" s="800">
        <v>96160</v>
      </c>
      <c r="B1929" s="800" t="s">
        <v>29175</v>
      </c>
      <c r="C1929" s="800" t="s">
        <v>26105</v>
      </c>
      <c r="D1929" s="802">
        <v>175.56</v>
      </c>
      <c r="E1929" s="800" t="s">
        <v>43039</v>
      </c>
    </row>
    <row r="1930" spans="1:5" ht="13.5" x14ac:dyDescent="0.25">
      <c r="A1930" s="800">
        <v>96161</v>
      </c>
      <c r="B1930" s="800" t="s">
        <v>29177</v>
      </c>
      <c r="C1930" s="800" t="s">
        <v>26105</v>
      </c>
      <c r="D1930" s="802">
        <v>254.91</v>
      </c>
      <c r="E1930" s="800" t="s">
        <v>43039</v>
      </c>
    </row>
    <row r="1931" spans="1:5" ht="13.5" x14ac:dyDescent="0.25">
      <c r="A1931" s="800">
        <v>96162</v>
      </c>
      <c r="B1931" s="800" t="s">
        <v>29179</v>
      </c>
      <c r="C1931" s="800" t="s">
        <v>26105</v>
      </c>
      <c r="D1931" s="802">
        <v>326.79000000000002</v>
      </c>
      <c r="E1931" s="800" t="s">
        <v>43039</v>
      </c>
    </row>
    <row r="1932" spans="1:5" ht="13.5" x14ac:dyDescent="0.25">
      <c r="A1932" s="800">
        <v>96163</v>
      </c>
      <c r="B1932" s="800" t="s">
        <v>29181</v>
      </c>
      <c r="C1932" s="800" t="s">
        <v>26105</v>
      </c>
      <c r="D1932" s="802">
        <v>367.07</v>
      </c>
      <c r="E1932" s="800" t="s">
        <v>43039</v>
      </c>
    </row>
    <row r="1933" spans="1:5" ht="13.5" x14ac:dyDescent="0.25">
      <c r="A1933" s="800">
        <v>96164</v>
      </c>
      <c r="B1933" s="800" t="s">
        <v>29183</v>
      </c>
      <c r="C1933" s="800" t="s">
        <v>26105</v>
      </c>
      <c r="D1933" s="802">
        <v>160.26</v>
      </c>
      <c r="E1933" s="800" t="s">
        <v>43039</v>
      </c>
    </row>
    <row r="1934" spans="1:5" ht="13.5" x14ac:dyDescent="0.25">
      <c r="A1934" s="800">
        <v>96165</v>
      </c>
      <c r="B1934" s="800" t="s">
        <v>29185</v>
      </c>
      <c r="C1934" s="800" t="s">
        <v>26105</v>
      </c>
      <c r="D1934" s="802">
        <v>233.92</v>
      </c>
      <c r="E1934" s="800" t="s">
        <v>43039</v>
      </c>
    </row>
    <row r="1935" spans="1:5" ht="13.5" x14ac:dyDescent="0.25">
      <c r="A1935" s="800">
        <v>96166</v>
      </c>
      <c r="B1935" s="800" t="s">
        <v>29187</v>
      </c>
      <c r="C1935" s="800" t="s">
        <v>26105</v>
      </c>
      <c r="D1935" s="802">
        <v>294.45999999999998</v>
      </c>
      <c r="E1935" s="800" t="s">
        <v>43039</v>
      </c>
    </row>
    <row r="1936" spans="1:5" ht="13.5" x14ac:dyDescent="0.25">
      <c r="A1936" s="800">
        <v>96167</v>
      </c>
      <c r="B1936" s="800" t="s">
        <v>29189</v>
      </c>
      <c r="C1936" s="800" t="s">
        <v>26105</v>
      </c>
      <c r="D1936" s="802">
        <v>321.18</v>
      </c>
      <c r="E1936" s="800" t="s">
        <v>43039</v>
      </c>
    </row>
    <row r="1937" spans="1:5" ht="13.5" x14ac:dyDescent="0.25">
      <c r="A1937" s="800">
        <v>96168</v>
      </c>
      <c r="B1937" s="800" t="s">
        <v>29191</v>
      </c>
      <c r="C1937" s="800" t="s">
        <v>26105</v>
      </c>
      <c r="D1937" s="802">
        <v>152.85</v>
      </c>
      <c r="E1937" s="800" t="s">
        <v>43039</v>
      </c>
    </row>
    <row r="1938" spans="1:5" ht="13.5" x14ac:dyDescent="0.25">
      <c r="A1938" s="800">
        <v>96169</v>
      </c>
      <c r="B1938" s="800" t="s">
        <v>29193</v>
      </c>
      <c r="C1938" s="800" t="s">
        <v>26105</v>
      </c>
      <c r="D1938" s="802">
        <v>224.39</v>
      </c>
      <c r="E1938" s="800" t="s">
        <v>43039</v>
      </c>
    </row>
    <row r="1939" spans="1:5" ht="13.5" x14ac:dyDescent="0.25">
      <c r="A1939" s="800">
        <v>96170</v>
      </c>
      <c r="B1939" s="800" t="s">
        <v>29195</v>
      </c>
      <c r="C1939" s="800" t="s">
        <v>26105</v>
      </c>
      <c r="D1939" s="802">
        <v>282.8</v>
      </c>
      <c r="E1939" s="800" t="s">
        <v>43039</v>
      </c>
    </row>
    <row r="1940" spans="1:5" ht="13.5" x14ac:dyDescent="0.25">
      <c r="A1940" s="800">
        <v>96171</v>
      </c>
      <c r="B1940" s="800" t="s">
        <v>29197</v>
      </c>
      <c r="C1940" s="800" t="s">
        <v>26105</v>
      </c>
      <c r="D1940" s="802">
        <v>305.41000000000003</v>
      </c>
      <c r="E1940" s="800" t="s">
        <v>43039</v>
      </c>
    </row>
    <row r="1941" spans="1:5" ht="13.5" x14ac:dyDescent="0.25">
      <c r="A1941" s="800">
        <v>96172</v>
      </c>
      <c r="B1941" s="800" t="s">
        <v>29199</v>
      </c>
      <c r="C1941" s="800" t="s">
        <v>26105</v>
      </c>
      <c r="D1941" s="802">
        <v>186.33</v>
      </c>
      <c r="E1941" s="800" t="s">
        <v>43039</v>
      </c>
    </row>
    <row r="1942" spans="1:5" ht="13.5" x14ac:dyDescent="0.25">
      <c r="A1942" s="800">
        <v>96173</v>
      </c>
      <c r="B1942" s="800" t="s">
        <v>29201</v>
      </c>
      <c r="C1942" s="800" t="s">
        <v>26105</v>
      </c>
      <c r="D1942" s="802">
        <v>268.39999999999998</v>
      </c>
      <c r="E1942" s="800" t="s">
        <v>43039</v>
      </c>
    </row>
    <row r="1943" spans="1:5" ht="13.5" x14ac:dyDescent="0.25">
      <c r="A1943" s="800">
        <v>96174</v>
      </c>
      <c r="B1943" s="800" t="s">
        <v>29203</v>
      </c>
      <c r="C1943" s="800" t="s">
        <v>26105</v>
      </c>
      <c r="D1943" s="802">
        <v>344.01</v>
      </c>
      <c r="E1943" s="800" t="s">
        <v>43039</v>
      </c>
    </row>
    <row r="1944" spans="1:5" ht="13.5" x14ac:dyDescent="0.25">
      <c r="A1944" s="800">
        <v>96175</v>
      </c>
      <c r="B1944" s="800" t="s">
        <v>29205</v>
      </c>
      <c r="C1944" s="800" t="s">
        <v>26105</v>
      </c>
      <c r="D1944" s="802">
        <v>387.15</v>
      </c>
      <c r="E1944" s="800" t="s">
        <v>43039</v>
      </c>
    </row>
    <row r="1945" spans="1:5" ht="13.5" x14ac:dyDescent="0.25">
      <c r="A1945" s="800">
        <v>96176</v>
      </c>
      <c r="B1945" s="800" t="s">
        <v>29207</v>
      </c>
      <c r="C1945" s="800" t="s">
        <v>26105</v>
      </c>
      <c r="D1945" s="802">
        <v>167.45</v>
      </c>
      <c r="E1945" s="800" t="s">
        <v>43039</v>
      </c>
    </row>
    <row r="1946" spans="1:5" ht="13.5" x14ac:dyDescent="0.25">
      <c r="A1946" s="800">
        <v>96177</v>
      </c>
      <c r="B1946" s="800" t="s">
        <v>29209</v>
      </c>
      <c r="C1946" s="800" t="s">
        <v>26105</v>
      </c>
      <c r="D1946" s="802">
        <v>242.2</v>
      </c>
      <c r="E1946" s="800" t="s">
        <v>43039</v>
      </c>
    </row>
    <row r="1947" spans="1:5" ht="13.5" x14ac:dyDescent="0.25">
      <c r="A1947" s="800">
        <v>96178</v>
      </c>
      <c r="B1947" s="800" t="s">
        <v>29211</v>
      </c>
      <c r="C1947" s="800" t="s">
        <v>26105</v>
      </c>
      <c r="D1947" s="802">
        <v>304.26</v>
      </c>
      <c r="E1947" s="800" t="s">
        <v>43039</v>
      </c>
    </row>
    <row r="1948" spans="1:5" ht="13.5" x14ac:dyDescent="0.25">
      <c r="A1948" s="800">
        <v>96179</v>
      </c>
      <c r="B1948" s="800" t="s">
        <v>29213</v>
      </c>
      <c r="C1948" s="800" t="s">
        <v>26105</v>
      </c>
      <c r="D1948" s="802">
        <v>331.77</v>
      </c>
      <c r="E1948" s="800" t="s">
        <v>43039</v>
      </c>
    </row>
    <row r="1949" spans="1:5" ht="13.5" x14ac:dyDescent="0.25">
      <c r="A1949" s="800">
        <v>96180</v>
      </c>
      <c r="B1949" s="800" t="s">
        <v>29215</v>
      </c>
      <c r="C1949" s="800" t="s">
        <v>26105</v>
      </c>
      <c r="D1949" s="802">
        <v>158.13</v>
      </c>
      <c r="E1949" s="800" t="s">
        <v>43039</v>
      </c>
    </row>
    <row r="1950" spans="1:5" ht="13.5" x14ac:dyDescent="0.25">
      <c r="A1950" s="800">
        <v>96181</v>
      </c>
      <c r="B1950" s="800" t="s">
        <v>29217</v>
      </c>
      <c r="C1950" s="800" t="s">
        <v>26105</v>
      </c>
      <c r="D1950" s="802">
        <v>230.53</v>
      </c>
      <c r="E1950" s="800" t="s">
        <v>43039</v>
      </c>
    </row>
    <row r="1951" spans="1:5" ht="13.5" x14ac:dyDescent="0.25">
      <c r="A1951" s="800">
        <v>96182</v>
      </c>
      <c r="B1951" s="800" t="s">
        <v>29219</v>
      </c>
      <c r="C1951" s="800" t="s">
        <v>26105</v>
      </c>
      <c r="D1951" s="802">
        <v>288.67</v>
      </c>
      <c r="E1951" s="800" t="s">
        <v>43039</v>
      </c>
    </row>
    <row r="1952" spans="1:5" ht="13.5" x14ac:dyDescent="0.25">
      <c r="A1952" s="800">
        <v>96183</v>
      </c>
      <c r="B1952" s="800" t="s">
        <v>29221</v>
      </c>
      <c r="C1952" s="800" t="s">
        <v>26105</v>
      </c>
      <c r="D1952" s="802">
        <v>312.64999999999998</v>
      </c>
      <c r="E1952" s="800" t="s">
        <v>43039</v>
      </c>
    </row>
    <row r="1953" spans="1:5" ht="13.5" x14ac:dyDescent="0.25">
      <c r="A1953" s="800">
        <v>98228</v>
      </c>
      <c r="B1953" s="800" t="s">
        <v>29223</v>
      </c>
      <c r="C1953" s="800" t="s">
        <v>26105</v>
      </c>
      <c r="D1953" s="802">
        <v>47.78</v>
      </c>
      <c r="E1953" s="800" t="s">
        <v>43039</v>
      </c>
    </row>
    <row r="1954" spans="1:5" ht="13.5" x14ac:dyDescent="0.25">
      <c r="A1954" s="800">
        <v>98229</v>
      </c>
      <c r="B1954" s="800" t="s">
        <v>29225</v>
      </c>
      <c r="C1954" s="800" t="s">
        <v>26105</v>
      </c>
      <c r="D1954" s="802">
        <v>64.819999999999993</v>
      </c>
      <c r="E1954" s="800" t="s">
        <v>43039</v>
      </c>
    </row>
    <row r="1955" spans="1:5" ht="13.5" x14ac:dyDescent="0.25">
      <c r="A1955" s="800">
        <v>98230</v>
      </c>
      <c r="B1955" s="800" t="s">
        <v>29227</v>
      </c>
      <c r="C1955" s="800" t="s">
        <v>26105</v>
      </c>
      <c r="D1955" s="802">
        <v>86.37</v>
      </c>
      <c r="E1955" s="800" t="s">
        <v>43039</v>
      </c>
    </row>
    <row r="1956" spans="1:5" ht="13.5" x14ac:dyDescent="0.25">
      <c r="A1956" s="800">
        <v>100035</v>
      </c>
      <c r="B1956" s="800" t="s">
        <v>29229</v>
      </c>
      <c r="C1956" s="800" t="s">
        <v>26471</v>
      </c>
      <c r="D1956" s="802">
        <v>7.24</v>
      </c>
      <c r="E1956" s="800" t="s">
        <v>43039</v>
      </c>
    </row>
    <row r="1957" spans="1:5" ht="13.5" x14ac:dyDescent="0.25">
      <c r="A1957" s="800">
        <v>100036</v>
      </c>
      <c r="B1957" s="800" t="s">
        <v>29231</v>
      </c>
      <c r="C1957" s="800" t="s">
        <v>26471</v>
      </c>
      <c r="D1957" s="802">
        <v>7.1</v>
      </c>
      <c r="E1957" s="800" t="s">
        <v>43039</v>
      </c>
    </row>
    <row r="1958" spans="1:5" ht="13.5" x14ac:dyDescent="0.25">
      <c r="A1958" s="800">
        <v>100037</v>
      </c>
      <c r="B1958" s="800" t="s">
        <v>29233</v>
      </c>
      <c r="C1958" s="800" t="s">
        <v>26471</v>
      </c>
      <c r="D1958" s="802">
        <v>6.88</v>
      </c>
      <c r="E1958" s="800" t="s">
        <v>43039</v>
      </c>
    </row>
    <row r="1959" spans="1:5" ht="13.5" x14ac:dyDescent="0.25">
      <c r="A1959" s="800">
        <v>100651</v>
      </c>
      <c r="B1959" s="800" t="s">
        <v>43192</v>
      </c>
      <c r="C1959" s="800" t="s">
        <v>26105</v>
      </c>
      <c r="D1959" s="802">
        <v>84.62</v>
      </c>
      <c r="E1959" s="800" t="s">
        <v>43039</v>
      </c>
    </row>
    <row r="1960" spans="1:5" ht="13.5" x14ac:dyDescent="0.25">
      <c r="A1960" s="800">
        <v>100652</v>
      </c>
      <c r="B1960" s="800" t="s">
        <v>43193</v>
      </c>
      <c r="C1960" s="800" t="s">
        <v>26105</v>
      </c>
      <c r="D1960" s="802">
        <v>162.24</v>
      </c>
      <c r="E1960" s="800" t="s">
        <v>43039</v>
      </c>
    </row>
    <row r="1961" spans="1:5" ht="13.5" x14ac:dyDescent="0.25">
      <c r="A1961" s="800">
        <v>100653</v>
      </c>
      <c r="B1961" s="800" t="s">
        <v>43194</v>
      </c>
      <c r="C1961" s="800" t="s">
        <v>26105</v>
      </c>
      <c r="D1961" s="802">
        <v>270.48</v>
      </c>
      <c r="E1961" s="800" t="s">
        <v>43039</v>
      </c>
    </row>
    <row r="1962" spans="1:5" ht="13.5" x14ac:dyDescent="0.25">
      <c r="A1962" s="800">
        <v>100654</v>
      </c>
      <c r="B1962" s="800" t="s">
        <v>43195</v>
      </c>
      <c r="C1962" s="800" t="s">
        <v>26105</v>
      </c>
      <c r="D1962" s="802">
        <v>360.8</v>
      </c>
      <c r="E1962" s="800" t="s">
        <v>43039</v>
      </c>
    </row>
    <row r="1963" spans="1:5" ht="13.5" x14ac:dyDescent="0.25">
      <c r="A1963" s="800">
        <v>100655</v>
      </c>
      <c r="B1963" s="800" t="s">
        <v>43196</v>
      </c>
      <c r="C1963" s="800" t="s">
        <v>26105</v>
      </c>
      <c r="D1963" s="802">
        <v>416.75</v>
      </c>
      <c r="E1963" s="800" t="s">
        <v>43039</v>
      </c>
    </row>
    <row r="1964" spans="1:5" ht="13.5" x14ac:dyDescent="0.25">
      <c r="A1964" s="800">
        <v>100656</v>
      </c>
      <c r="B1964" s="800" t="s">
        <v>43197</v>
      </c>
      <c r="C1964" s="800" t="s">
        <v>26105</v>
      </c>
      <c r="D1964" s="802">
        <v>62.44</v>
      </c>
      <c r="E1964" s="800" t="s">
        <v>43039</v>
      </c>
    </row>
    <row r="1965" spans="1:5" ht="13.5" x14ac:dyDescent="0.25">
      <c r="A1965" s="800">
        <v>100657</v>
      </c>
      <c r="B1965" s="800" t="s">
        <v>43198</v>
      </c>
      <c r="C1965" s="800" t="s">
        <v>26105</v>
      </c>
      <c r="D1965" s="802">
        <v>78.989999999999995</v>
      </c>
      <c r="E1965" s="800" t="s">
        <v>43039</v>
      </c>
    </row>
    <row r="1966" spans="1:5" ht="13.5" x14ac:dyDescent="0.25">
      <c r="A1966" s="800">
        <v>100658</v>
      </c>
      <c r="B1966" s="800" t="s">
        <v>43199</v>
      </c>
      <c r="C1966" s="800" t="s">
        <v>26105</v>
      </c>
      <c r="D1966" s="802">
        <v>174.88</v>
      </c>
      <c r="E1966" s="800" t="s">
        <v>43039</v>
      </c>
    </row>
    <row r="1967" spans="1:5" ht="13.5" x14ac:dyDescent="0.25">
      <c r="A1967" s="800">
        <v>83534</v>
      </c>
      <c r="B1967" s="800" t="s">
        <v>29234</v>
      </c>
      <c r="C1967" s="800" t="s">
        <v>28022</v>
      </c>
      <c r="D1967" s="802">
        <v>454.14</v>
      </c>
      <c r="E1967" s="800" t="s">
        <v>43039</v>
      </c>
    </row>
    <row r="1968" spans="1:5" ht="13.5" x14ac:dyDescent="0.25">
      <c r="A1968" s="800">
        <v>95240</v>
      </c>
      <c r="B1968" s="800" t="s">
        <v>29236</v>
      </c>
      <c r="C1968" s="800" t="s">
        <v>26496</v>
      </c>
      <c r="D1968" s="802">
        <v>11.72</v>
      </c>
      <c r="E1968" s="800" t="s">
        <v>43039</v>
      </c>
    </row>
    <row r="1969" spans="1:5" ht="13.5" x14ac:dyDescent="0.25">
      <c r="A1969" s="800">
        <v>95241</v>
      </c>
      <c r="B1969" s="800" t="s">
        <v>29237</v>
      </c>
      <c r="C1969" s="800" t="s">
        <v>26496</v>
      </c>
      <c r="D1969" s="802">
        <v>19.53</v>
      </c>
      <c r="E1969" s="800" t="s">
        <v>43039</v>
      </c>
    </row>
    <row r="1970" spans="1:5" ht="13.5" x14ac:dyDescent="0.25">
      <c r="A1970" s="800">
        <v>96616</v>
      </c>
      <c r="B1970" s="800" t="s">
        <v>29238</v>
      </c>
      <c r="C1970" s="800" t="s">
        <v>28022</v>
      </c>
      <c r="D1970" s="802">
        <v>411.76</v>
      </c>
      <c r="E1970" s="800" t="s">
        <v>43039</v>
      </c>
    </row>
    <row r="1971" spans="1:5" ht="13.5" x14ac:dyDescent="0.25">
      <c r="A1971" s="800">
        <v>96617</v>
      </c>
      <c r="B1971" s="800" t="s">
        <v>29240</v>
      </c>
      <c r="C1971" s="800" t="s">
        <v>26496</v>
      </c>
      <c r="D1971" s="802">
        <v>12.34</v>
      </c>
      <c r="E1971" s="800" t="s">
        <v>43039</v>
      </c>
    </row>
    <row r="1972" spans="1:5" ht="13.5" x14ac:dyDescent="0.25">
      <c r="A1972" s="800">
        <v>96619</v>
      </c>
      <c r="B1972" s="800" t="s">
        <v>29242</v>
      </c>
      <c r="C1972" s="800" t="s">
        <v>26496</v>
      </c>
      <c r="D1972" s="802">
        <v>20.57</v>
      </c>
      <c r="E1972" s="800" t="s">
        <v>43039</v>
      </c>
    </row>
    <row r="1973" spans="1:5" ht="13.5" x14ac:dyDescent="0.25">
      <c r="A1973" s="800">
        <v>96620</v>
      </c>
      <c r="B1973" s="800" t="s">
        <v>29243</v>
      </c>
      <c r="C1973" s="800" t="s">
        <v>28022</v>
      </c>
      <c r="D1973" s="802">
        <v>391.12</v>
      </c>
      <c r="E1973" s="800" t="s">
        <v>43039</v>
      </c>
    </row>
    <row r="1974" spans="1:5" ht="13.5" x14ac:dyDescent="0.25">
      <c r="A1974" s="800">
        <v>96621</v>
      </c>
      <c r="B1974" s="800" t="s">
        <v>29245</v>
      </c>
      <c r="C1974" s="800" t="s">
        <v>28022</v>
      </c>
      <c r="D1974" s="802">
        <v>170.49</v>
      </c>
      <c r="E1974" s="800" t="s">
        <v>43039</v>
      </c>
    </row>
    <row r="1975" spans="1:5" ht="13.5" x14ac:dyDescent="0.25">
      <c r="A1975" s="800">
        <v>96622</v>
      </c>
      <c r="B1975" s="800" t="s">
        <v>29247</v>
      </c>
      <c r="C1975" s="800" t="s">
        <v>28022</v>
      </c>
      <c r="D1975" s="802">
        <v>109.9</v>
      </c>
      <c r="E1975" s="800" t="s">
        <v>43039</v>
      </c>
    </row>
    <row r="1976" spans="1:5" ht="13.5" x14ac:dyDescent="0.25">
      <c r="A1976" s="800">
        <v>96623</v>
      </c>
      <c r="B1976" s="800" t="s">
        <v>29249</v>
      </c>
      <c r="C1976" s="800" t="s">
        <v>28022</v>
      </c>
      <c r="D1976" s="802">
        <v>156.36000000000001</v>
      </c>
      <c r="E1976" s="800" t="s">
        <v>43039</v>
      </c>
    </row>
    <row r="1977" spans="1:5" ht="13.5" x14ac:dyDescent="0.25">
      <c r="A1977" s="800">
        <v>96624</v>
      </c>
      <c r="B1977" s="800" t="s">
        <v>29251</v>
      </c>
      <c r="C1977" s="800" t="s">
        <v>28022</v>
      </c>
      <c r="D1977" s="802">
        <v>104.92</v>
      </c>
      <c r="E1977" s="800" t="s">
        <v>43039</v>
      </c>
    </row>
    <row r="1978" spans="1:5" ht="13.5" x14ac:dyDescent="0.25">
      <c r="A1978" s="800">
        <v>97082</v>
      </c>
      <c r="B1978" s="800" t="s">
        <v>29253</v>
      </c>
      <c r="C1978" s="800" t="s">
        <v>28022</v>
      </c>
      <c r="D1978" s="802">
        <v>45.82</v>
      </c>
      <c r="E1978" s="800" t="s">
        <v>43039</v>
      </c>
    </row>
    <row r="1979" spans="1:5" ht="13.5" x14ac:dyDescent="0.25">
      <c r="A1979" s="800">
        <v>97083</v>
      </c>
      <c r="B1979" s="800" t="s">
        <v>29255</v>
      </c>
      <c r="C1979" s="800" t="s">
        <v>26496</v>
      </c>
      <c r="D1979" s="802">
        <v>2.54</v>
      </c>
      <c r="E1979" s="800" t="s">
        <v>43039</v>
      </c>
    </row>
    <row r="1980" spans="1:5" ht="13.5" x14ac:dyDescent="0.25">
      <c r="A1980" s="800">
        <v>97084</v>
      </c>
      <c r="B1980" s="800" t="s">
        <v>29256</v>
      </c>
      <c r="C1980" s="800" t="s">
        <v>26496</v>
      </c>
      <c r="D1980" s="802">
        <v>0.52</v>
      </c>
      <c r="E1980" s="800" t="s">
        <v>43039</v>
      </c>
    </row>
    <row r="1981" spans="1:5" ht="13.5" x14ac:dyDescent="0.25">
      <c r="A1981" s="800">
        <v>97086</v>
      </c>
      <c r="B1981" s="800" t="s">
        <v>29257</v>
      </c>
      <c r="C1981" s="800" t="s">
        <v>26496</v>
      </c>
      <c r="D1981" s="802">
        <v>93.9</v>
      </c>
      <c r="E1981" s="800" t="s">
        <v>43039</v>
      </c>
    </row>
    <row r="1982" spans="1:5" ht="13.5" x14ac:dyDescent="0.25">
      <c r="A1982" s="800">
        <v>97094</v>
      </c>
      <c r="B1982" s="800" t="s">
        <v>29259</v>
      </c>
      <c r="C1982" s="800" t="s">
        <v>28022</v>
      </c>
      <c r="D1982" s="802">
        <v>391.35</v>
      </c>
      <c r="E1982" s="800" t="s">
        <v>43039</v>
      </c>
    </row>
    <row r="1983" spans="1:5" ht="13.5" x14ac:dyDescent="0.25">
      <c r="A1983" s="800">
        <v>97095</v>
      </c>
      <c r="B1983" s="800" t="s">
        <v>29261</v>
      </c>
      <c r="C1983" s="800" t="s">
        <v>28022</v>
      </c>
      <c r="D1983" s="802">
        <v>367.22</v>
      </c>
      <c r="E1983" s="800" t="s">
        <v>43039</v>
      </c>
    </row>
    <row r="1984" spans="1:5" ht="13.5" x14ac:dyDescent="0.25">
      <c r="A1984" s="800">
        <v>97096</v>
      </c>
      <c r="B1984" s="800" t="s">
        <v>29263</v>
      </c>
      <c r="C1984" s="800" t="s">
        <v>28022</v>
      </c>
      <c r="D1984" s="802">
        <v>354.82</v>
      </c>
      <c r="E1984" s="800" t="s">
        <v>43039</v>
      </c>
    </row>
    <row r="1985" spans="1:5" ht="13.5" x14ac:dyDescent="0.25">
      <c r="A1985" s="800">
        <v>100322</v>
      </c>
      <c r="B1985" s="800" t="s">
        <v>29266</v>
      </c>
      <c r="C1985" s="800" t="s">
        <v>28022</v>
      </c>
      <c r="D1985" s="802">
        <v>104.92</v>
      </c>
      <c r="E1985" s="800" t="s">
        <v>43039</v>
      </c>
    </row>
    <row r="1986" spans="1:5" ht="13.5" x14ac:dyDescent="0.25">
      <c r="A1986" s="800">
        <v>100323</v>
      </c>
      <c r="B1986" s="800" t="s">
        <v>29268</v>
      </c>
      <c r="C1986" s="800" t="s">
        <v>28022</v>
      </c>
      <c r="D1986" s="802">
        <v>72.91</v>
      </c>
      <c r="E1986" s="800" t="s">
        <v>43039</v>
      </c>
    </row>
    <row r="1987" spans="1:5" ht="13.5" x14ac:dyDescent="0.25">
      <c r="A1987" s="800">
        <v>100324</v>
      </c>
      <c r="B1987" s="800" t="s">
        <v>29270</v>
      </c>
      <c r="C1987" s="800" t="s">
        <v>28022</v>
      </c>
      <c r="D1987" s="802">
        <v>104.91</v>
      </c>
      <c r="E1987" s="800" t="s">
        <v>43039</v>
      </c>
    </row>
    <row r="1988" spans="1:5" ht="13.5" x14ac:dyDescent="0.25">
      <c r="A1988" s="800">
        <v>90996</v>
      </c>
      <c r="B1988" s="800" t="s">
        <v>29271</v>
      </c>
      <c r="C1988" s="800" t="s">
        <v>26496</v>
      </c>
      <c r="D1988" s="802">
        <v>12.57</v>
      </c>
      <c r="E1988" s="800" t="s">
        <v>43039</v>
      </c>
    </row>
    <row r="1989" spans="1:5" ht="13.5" x14ac:dyDescent="0.25">
      <c r="A1989" s="800">
        <v>90997</v>
      </c>
      <c r="B1989" s="800" t="s">
        <v>29272</v>
      </c>
      <c r="C1989" s="800" t="s">
        <v>26496</v>
      </c>
      <c r="D1989" s="802">
        <v>17.32</v>
      </c>
      <c r="E1989" s="800" t="s">
        <v>43039</v>
      </c>
    </row>
    <row r="1990" spans="1:5" ht="13.5" x14ac:dyDescent="0.25">
      <c r="A1990" s="800">
        <v>90998</v>
      </c>
      <c r="B1990" s="800" t="s">
        <v>29274</v>
      </c>
      <c r="C1990" s="800" t="s">
        <v>26496</v>
      </c>
      <c r="D1990" s="802">
        <v>21.05</v>
      </c>
      <c r="E1990" s="800" t="s">
        <v>43039</v>
      </c>
    </row>
    <row r="1991" spans="1:5" ht="13.5" x14ac:dyDescent="0.25">
      <c r="A1991" s="800">
        <v>91000</v>
      </c>
      <c r="B1991" s="800" t="s">
        <v>29275</v>
      </c>
      <c r="C1991" s="800" t="s">
        <v>26496</v>
      </c>
      <c r="D1991" s="802">
        <v>15.91</v>
      </c>
      <c r="E1991" s="800" t="s">
        <v>43039</v>
      </c>
    </row>
    <row r="1992" spans="1:5" ht="13.5" x14ac:dyDescent="0.25">
      <c r="A1992" s="800">
        <v>91002</v>
      </c>
      <c r="B1992" s="800" t="s">
        <v>29276</v>
      </c>
      <c r="C1992" s="800" t="s">
        <v>26496</v>
      </c>
      <c r="D1992" s="802">
        <v>14.58</v>
      </c>
      <c r="E1992" s="800" t="s">
        <v>43039</v>
      </c>
    </row>
    <row r="1993" spans="1:5" ht="13.5" x14ac:dyDescent="0.25">
      <c r="A1993" s="800">
        <v>91003</v>
      </c>
      <c r="B1993" s="800" t="s">
        <v>29277</v>
      </c>
      <c r="C1993" s="800" t="s">
        <v>26496</v>
      </c>
      <c r="D1993" s="802">
        <v>16.989999999999998</v>
      </c>
      <c r="E1993" s="800" t="s">
        <v>43039</v>
      </c>
    </row>
    <row r="1994" spans="1:5" ht="13.5" x14ac:dyDescent="0.25">
      <c r="A1994" s="800">
        <v>91004</v>
      </c>
      <c r="B1994" s="800" t="s">
        <v>29279</v>
      </c>
      <c r="C1994" s="800" t="s">
        <v>26496</v>
      </c>
      <c r="D1994" s="802">
        <v>13.4</v>
      </c>
      <c r="E1994" s="800" t="s">
        <v>43039</v>
      </c>
    </row>
    <row r="1995" spans="1:5" ht="13.5" x14ac:dyDescent="0.25">
      <c r="A1995" s="800">
        <v>91005</v>
      </c>
      <c r="B1995" s="800" t="s">
        <v>29280</v>
      </c>
      <c r="C1995" s="800" t="s">
        <v>26496</v>
      </c>
      <c r="D1995" s="802">
        <v>16.18</v>
      </c>
      <c r="E1995" s="800" t="s">
        <v>43039</v>
      </c>
    </row>
    <row r="1996" spans="1:5" ht="13.5" x14ac:dyDescent="0.25">
      <c r="A1996" s="800">
        <v>91006</v>
      </c>
      <c r="B1996" s="800" t="s">
        <v>29281</v>
      </c>
      <c r="C1996" s="800" t="s">
        <v>26496</v>
      </c>
      <c r="D1996" s="802">
        <v>12.34</v>
      </c>
      <c r="E1996" s="800" t="s">
        <v>43039</v>
      </c>
    </row>
    <row r="1997" spans="1:5" ht="13.5" x14ac:dyDescent="0.25">
      <c r="A1997" s="800">
        <v>91007</v>
      </c>
      <c r="B1997" s="800" t="s">
        <v>29282</v>
      </c>
      <c r="C1997" s="800" t="s">
        <v>26496</v>
      </c>
      <c r="D1997" s="802">
        <v>11.01</v>
      </c>
      <c r="E1997" s="800" t="s">
        <v>43039</v>
      </c>
    </row>
    <row r="1998" spans="1:5" ht="13.5" x14ac:dyDescent="0.25">
      <c r="A1998" s="800">
        <v>91008</v>
      </c>
      <c r="B1998" s="800" t="s">
        <v>29283</v>
      </c>
      <c r="C1998" s="800" t="s">
        <v>26496</v>
      </c>
      <c r="D1998" s="802">
        <v>13.42</v>
      </c>
      <c r="E1998" s="800" t="s">
        <v>43039</v>
      </c>
    </row>
    <row r="1999" spans="1:5" ht="13.5" x14ac:dyDescent="0.25">
      <c r="A1999" s="800">
        <v>92263</v>
      </c>
      <c r="B1999" s="800" t="s">
        <v>29285</v>
      </c>
      <c r="C1999" s="800" t="s">
        <v>26496</v>
      </c>
      <c r="D1999" s="802">
        <v>95.88</v>
      </c>
      <c r="E1999" s="800" t="s">
        <v>43039</v>
      </c>
    </row>
    <row r="2000" spans="1:5" ht="13.5" x14ac:dyDescent="0.25">
      <c r="A2000" s="800">
        <v>92264</v>
      </c>
      <c r="B2000" s="800" t="s">
        <v>29287</v>
      </c>
      <c r="C2000" s="800" t="s">
        <v>26496</v>
      </c>
      <c r="D2000" s="802">
        <v>121.87</v>
      </c>
      <c r="E2000" s="800" t="s">
        <v>43039</v>
      </c>
    </row>
    <row r="2001" spans="1:5" ht="13.5" x14ac:dyDescent="0.25">
      <c r="A2001" s="800">
        <v>92265</v>
      </c>
      <c r="B2001" s="800" t="s">
        <v>29288</v>
      </c>
      <c r="C2001" s="800" t="s">
        <v>26496</v>
      </c>
      <c r="D2001" s="802">
        <v>75.53</v>
      </c>
      <c r="E2001" s="800" t="s">
        <v>43039</v>
      </c>
    </row>
    <row r="2002" spans="1:5" ht="13.5" x14ac:dyDescent="0.25">
      <c r="A2002" s="800">
        <v>92266</v>
      </c>
      <c r="B2002" s="800" t="s">
        <v>29290</v>
      </c>
      <c r="C2002" s="800" t="s">
        <v>26496</v>
      </c>
      <c r="D2002" s="802">
        <v>98.69</v>
      </c>
      <c r="E2002" s="800" t="s">
        <v>43039</v>
      </c>
    </row>
    <row r="2003" spans="1:5" ht="13.5" x14ac:dyDescent="0.25">
      <c r="A2003" s="800">
        <v>92267</v>
      </c>
      <c r="B2003" s="800" t="s">
        <v>29291</v>
      </c>
      <c r="C2003" s="800" t="s">
        <v>26496</v>
      </c>
      <c r="D2003" s="802">
        <v>26.9</v>
      </c>
      <c r="E2003" s="800" t="s">
        <v>43039</v>
      </c>
    </row>
    <row r="2004" spans="1:5" ht="13.5" x14ac:dyDescent="0.25">
      <c r="A2004" s="800">
        <v>92268</v>
      </c>
      <c r="B2004" s="800" t="s">
        <v>29292</v>
      </c>
      <c r="C2004" s="800" t="s">
        <v>26496</v>
      </c>
      <c r="D2004" s="802">
        <v>47.35</v>
      </c>
      <c r="E2004" s="800" t="s">
        <v>43039</v>
      </c>
    </row>
    <row r="2005" spans="1:5" ht="13.5" x14ac:dyDescent="0.25">
      <c r="A2005" s="800">
        <v>92269</v>
      </c>
      <c r="B2005" s="800" t="s">
        <v>29294</v>
      </c>
      <c r="C2005" s="800" t="s">
        <v>26496</v>
      </c>
      <c r="D2005" s="802">
        <v>83.73</v>
      </c>
      <c r="E2005" s="800" t="s">
        <v>43039</v>
      </c>
    </row>
    <row r="2006" spans="1:5" ht="13.5" x14ac:dyDescent="0.25">
      <c r="A2006" s="800">
        <v>92270</v>
      </c>
      <c r="B2006" s="800" t="s">
        <v>29295</v>
      </c>
      <c r="C2006" s="800" t="s">
        <v>26496</v>
      </c>
      <c r="D2006" s="802">
        <v>68.42</v>
      </c>
      <c r="E2006" s="800" t="s">
        <v>43039</v>
      </c>
    </row>
    <row r="2007" spans="1:5" ht="13.5" x14ac:dyDescent="0.25">
      <c r="A2007" s="800">
        <v>92271</v>
      </c>
      <c r="B2007" s="800" t="s">
        <v>29297</v>
      </c>
      <c r="C2007" s="800" t="s">
        <v>26496</v>
      </c>
      <c r="D2007" s="802">
        <v>49.4</v>
      </c>
      <c r="E2007" s="800" t="s">
        <v>43039</v>
      </c>
    </row>
    <row r="2008" spans="1:5" ht="13.5" x14ac:dyDescent="0.25">
      <c r="A2008" s="800">
        <v>92272</v>
      </c>
      <c r="B2008" s="800" t="s">
        <v>29299</v>
      </c>
      <c r="C2008" s="800" t="s">
        <v>26105</v>
      </c>
      <c r="D2008" s="802">
        <v>18.57</v>
      </c>
      <c r="E2008" s="800" t="s">
        <v>43039</v>
      </c>
    </row>
    <row r="2009" spans="1:5" ht="13.5" x14ac:dyDescent="0.25">
      <c r="A2009" s="800">
        <v>92273</v>
      </c>
      <c r="B2009" s="800" t="s">
        <v>29301</v>
      </c>
      <c r="C2009" s="800" t="s">
        <v>26105</v>
      </c>
      <c r="D2009" s="802">
        <v>7.02</v>
      </c>
      <c r="E2009" s="800" t="s">
        <v>43039</v>
      </c>
    </row>
    <row r="2010" spans="1:5" ht="13.5" x14ac:dyDescent="0.25">
      <c r="A2010" s="800">
        <v>92408</v>
      </c>
      <c r="B2010" s="800" t="s">
        <v>29302</v>
      </c>
      <c r="C2010" s="800" t="s">
        <v>26496</v>
      </c>
      <c r="D2010" s="802">
        <v>173.4</v>
      </c>
      <c r="E2010" s="800" t="s">
        <v>43039</v>
      </c>
    </row>
    <row r="2011" spans="1:5" ht="13.5" x14ac:dyDescent="0.25">
      <c r="A2011" s="800">
        <v>92409</v>
      </c>
      <c r="B2011" s="800" t="s">
        <v>29304</v>
      </c>
      <c r="C2011" s="800" t="s">
        <v>26496</v>
      </c>
      <c r="D2011" s="802">
        <v>163.19</v>
      </c>
      <c r="E2011" s="800" t="s">
        <v>43039</v>
      </c>
    </row>
    <row r="2012" spans="1:5" ht="13.5" x14ac:dyDescent="0.25">
      <c r="A2012" s="800">
        <v>92410</v>
      </c>
      <c r="B2012" s="800" t="s">
        <v>29306</v>
      </c>
      <c r="C2012" s="800" t="s">
        <v>26496</v>
      </c>
      <c r="D2012" s="802">
        <v>122.11</v>
      </c>
      <c r="E2012" s="800" t="s">
        <v>43039</v>
      </c>
    </row>
    <row r="2013" spans="1:5" ht="13.5" x14ac:dyDescent="0.25">
      <c r="A2013" s="800">
        <v>92411</v>
      </c>
      <c r="B2013" s="800" t="s">
        <v>29307</v>
      </c>
      <c r="C2013" s="800" t="s">
        <v>26496</v>
      </c>
      <c r="D2013" s="802">
        <v>113.08</v>
      </c>
      <c r="E2013" s="800" t="s">
        <v>43039</v>
      </c>
    </row>
    <row r="2014" spans="1:5" ht="13.5" x14ac:dyDescent="0.25">
      <c r="A2014" s="800">
        <v>92412</v>
      </c>
      <c r="B2014" s="800" t="s">
        <v>29309</v>
      </c>
      <c r="C2014" s="800" t="s">
        <v>26496</v>
      </c>
      <c r="D2014" s="802">
        <v>82.93</v>
      </c>
      <c r="E2014" s="800" t="s">
        <v>43039</v>
      </c>
    </row>
    <row r="2015" spans="1:5" ht="13.5" x14ac:dyDescent="0.25">
      <c r="A2015" s="800">
        <v>92413</v>
      </c>
      <c r="B2015" s="800" t="s">
        <v>29311</v>
      </c>
      <c r="C2015" s="800" t="s">
        <v>26496</v>
      </c>
      <c r="D2015" s="802">
        <v>75.97</v>
      </c>
      <c r="E2015" s="800" t="s">
        <v>43039</v>
      </c>
    </row>
    <row r="2016" spans="1:5" ht="13.5" x14ac:dyDescent="0.25">
      <c r="A2016" s="800">
        <v>92414</v>
      </c>
      <c r="B2016" s="800" t="s">
        <v>29313</v>
      </c>
      <c r="C2016" s="800" t="s">
        <v>26496</v>
      </c>
      <c r="D2016" s="802">
        <v>95.61</v>
      </c>
      <c r="E2016" s="800" t="s">
        <v>43039</v>
      </c>
    </row>
    <row r="2017" spans="1:5" ht="13.5" x14ac:dyDescent="0.25">
      <c r="A2017" s="800">
        <v>92415</v>
      </c>
      <c r="B2017" s="800" t="s">
        <v>29315</v>
      </c>
      <c r="C2017" s="800" t="s">
        <v>26496</v>
      </c>
      <c r="D2017" s="802">
        <v>86.58</v>
      </c>
      <c r="E2017" s="800" t="s">
        <v>43039</v>
      </c>
    </row>
    <row r="2018" spans="1:5" ht="13.5" x14ac:dyDescent="0.25">
      <c r="A2018" s="800">
        <v>92416</v>
      </c>
      <c r="B2018" s="800" t="s">
        <v>29316</v>
      </c>
      <c r="C2018" s="800" t="s">
        <v>26496</v>
      </c>
      <c r="D2018" s="802">
        <v>114.18</v>
      </c>
      <c r="E2018" s="800" t="s">
        <v>43039</v>
      </c>
    </row>
    <row r="2019" spans="1:5" ht="13.5" x14ac:dyDescent="0.25">
      <c r="A2019" s="800">
        <v>92417</v>
      </c>
      <c r="B2019" s="800" t="s">
        <v>29317</v>
      </c>
      <c r="C2019" s="800" t="s">
        <v>26496</v>
      </c>
      <c r="D2019" s="802">
        <v>105.18</v>
      </c>
      <c r="E2019" s="800" t="s">
        <v>43039</v>
      </c>
    </row>
    <row r="2020" spans="1:5" ht="13.5" x14ac:dyDescent="0.25">
      <c r="A2020" s="800">
        <v>92418</v>
      </c>
      <c r="B2020" s="800" t="s">
        <v>29319</v>
      </c>
      <c r="C2020" s="800" t="s">
        <v>26496</v>
      </c>
      <c r="D2020" s="802">
        <v>61.75</v>
      </c>
      <c r="E2020" s="800" t="s">
        <v>43039</v>
      </c>
    </row>
    <row r="2021" spans="1:5" ht="13.5" x14ac:dyDescent="0.25">
      <c r="A2021" s="800">
        <v>92419</v>
      </c>
      <c r="B2021" s="800" t="s">
        <v>29321</v>
      </c>
      <c r="C2021" s="800" t="s">
        <v>26496</v>
      </c>
      <c r="D2021" s="802">
        <v>54.83</v>
      </c>
      <c r="E2021" s="800" t="s">
        <v>43039</v>
      </c>
    </row>
    <row r="2022" spans="1:5" ht="13.5" x14ac:dyDescent="0.25">
      <c r="A2022" s="800">
        <v>92420</v>
      </c>
      <c r="B2022" s="800" t="s">
        <v>29323</v>
      </c>
      <c r="C2022" s="800" t="s">
        <v>26496</v>
      </c>
      <c r="D2022" s="802">
        <v>76.040000000000006</v>
      </c>
      <c r="E2022" s="800" t="s">
        <v>43039</v>
      </c>
    </row>
    <row r="2023" spans="1:5" ht="13.5" x14ac:dyDescent="0.25">
      <c r="A2023" s="800">
        <v>92421</v>
      </c>
      <c r="B2023" s="800" t="s">
        <v>29325</v>
      </c>
      <c r="C2023" s="800" t="s">
        <v>26496</v>
      </c>
      <c r="D2023" s="802">
        <v>69.11</v>
      </c>
      <c r="E2023" s="800" t="s">
        <v>43039</v>
      </c>
    </row>
    <row r="2024" spans="1:5" ht="13.5" x14ac:dyDescent="0.25">
      <c r="A2024" s="800">
        <v>92422</v>
      </c>
      <c r="B2024" s="800" t="s">
        <v>29327</v>
      </c>
      <c r="C2024" s="800" t="s">
        <v>26496</v>
      </c>
      <c r="D2024" s="802">
        <v>50.74</v>
      </c>
      <c r="E2024" s="800" t="s">
        <v>43039</v>
      </c>
    </row>
    <row r="2025" spans="1:5" ht="13.5" x14ac:dyDescent="0.25">
      <c r="A2025" s="800">
        <v>92423</v>
      </c>
      <c r="B2025" s="800" t="s">
        <v>29328</v>
      </c>
      <c r="C2025" s="800" t="s">
        <v>26496</v>
      </c>
      <c r="D2025" s="802">
        <v>44.72</v>
      </c>
      <c r="E2025" s="800" t="s">
        <v>43039</v>
      </c>
    </row>
    <row r="2026" spans="1:5" ht="13.5" x14ac:dyDescent="0.25">
      <c r="A2026" s="800">
        <v>92424</v>
      </c>
      <c r="B2026" s="800" t="s">
        <v>29330</v>
      </c>
      <c r="C2026" s="800" t="s">
        <v>26496</v>
      </c>
      <c r="D2026" s="802">
        <v>63.17</v>
      </c>
      <c r="E2026" s="800" t="s">
        <v>43039</v>
      </c>
    </row>
    <row r="2027" spans="1:5" ht="13.5" x14ac:dyDescent="0.25">
      <c r="A2027" s="800">
        <v>92425</v>
      </c>
      <c r="B2027" s="800" t="s">
        <v>29331</v>
      </c>
      <c r="C2027" s="800" t="s">
        <v>26496</v>
      </c>
      <c r="D2027" s="802">
        <v>57.14</v>
      </c>
      <c r="E2027" s="800" t="s">
        <v>43039</v>
      </c>
    </row>
    <row r="2028" spans="1:5" ht="13.5" x14ac:dyDescent="0.25">
      <c r="A2028" s="800">
        <v>92426</v>
      </c>
      <c r="B2028" s="800" t="s">
        <v>29333</v>
      </c>
      <c r="C2028" s="800" t="s">
        <v>26496</v>
      </c>
      <c r="D2028" s="802">
        <v>45.2</v>
      </c>
      <c r="E2028" s="800" t="s">
        <v>43039</v>
      </c>
    </row>
    <row r="2029" spans="1:5" ht="13.5" x14ac:dyDescent="0.25">
      <c r="A2029" s="800">
        <v>92427</v>
      </c>
      <c r="B2029" s="800" t="s">
        <v>29334</v>
      </c>
      <c r="C2029" s="800" t="s">
        <v>26496</v>
      </c>
      <c r="D2029" s="802">
        <v>39.619999999999997</v>
      </c>
      <c r="E2029" s="800" t="s">
        <v>43039</v>
      </c>
    </row>
    <row r="2030" spans="1:5" ht="13.5" x14ac:dyDescent="0.25">
      <c r="A2030" s="800">
        <v>92428</v>
      </c>
      <c r="B2030" s="800" t="s">
        <v>29336</v>
      </c>
      <c r="C2030" s="800" t="s">
        <v>26496</v>
      </c>
      <c r="D2030" s="802">
        <v>56.69</v>
      </c>
      <c r="E2030" s="800" t="s">
        <v>43039</v>
      </c>
    </row>
    <row r="2031" spans="1:5" ht="13.5" x14ac:dyDescent="0.25">
      <c r="A2031" s="800">
        <v>92429</v>
      </c>
      <c r="B2031" s="800" t="s">
        <v>29338</v>
      </c>
      <c r="C2031" s="800" t="s">
        <v>26496</v>
      </c>
      <c r="D2031" s="802">
        <v>51.12</v>
      </c>
      <c r="E2031" s="800" t="s">
        <v>43039</v>
      </c>
    </row>
    <row r="2032" spans="1:5" ht="13.5" x14ac:dyDescent="0.25">
      <c r="A2032" s="800">
        <v>92430</v>
      </c>
      <c r="B2032" s="800" t="s">
        <v>29340</v>
      </c>
      <c r="C2032" s="800" t="s">
        <v>26496</v>
      </c>
      <c r="D2032" s="802">
        <v>42.43</v>
      </c>
      <c r="E2032" s="800" t="s">
        <v>43039</v>
      </c>
    </row>
    <row r="2033" spans="1:5" ht="13.5" x14ac:dyDescent="0.25">
      <c r="A2033" s="800">
        <v>92431</v>
      </c>
      <c r="B2033" s="800" t="s">
        <v>29342</v>
      </c>
      <c r="C2033" s="800" t="s">
        <v>26496</v>
      </c>
      <c r="D2033" s="802">
        <v>37.14</v>
      </c>
      <c r="E2033" s="800" t="s">
        <v>43039</v>
      </c>
    </row>
    <row r="2034" spans="1:5" ht="13.5" x14ac:dyDescent="0.25">
      <c r="A2034" s="800">
        <v>92432</v>
      </c>
      <c r="B2034" s="800" t="s">
        <v>29344</v>
      </c>
      <c r="C2034" s="800" t="s">
        <v>26496</v>
      </c>
      <c r="D2034" s="802">
        <v>53.35</v>
      </c>
      <c r="E2034" s="800" t="s">
        <v>43039</v>
      </c>
    </row>
    <row r="2035" spans="1:5" ht="13.5" x14ac:dyDescent="0.25">
      <c r="A2035" s="800">
        <v>92433</v>
      </c>
      <c r="B2035" s="800" t="s">
        <v>29345</v>
      </c>
      <c r="C2035" s="800" t="s">
        <v>26496</v>
      </c>
      <c r="D2035" s="802">
        <v>48.06</v>
      </c>
      <c r="E2035" s="800" t="s">
        <v>43039</v>
      </c>
    </row>
    <row r="2036" spans="1:5" ht="13.5" x14ac:dyDescent="0.25">
      <c r="A2036" s="800">
        <v>92434</v>
      </c>
      <c r="B2036" s="800" t="s">
        <v>29347</v>
      </c>
      <c r="C2036" s="800" t="s">
        <v>26496</v>
      </c>
      <c r="D2036" s="802">
        <v>40.33</v>
      </c>
      <c r="E2036" s="800" t="s">
        <v>43039</v>
      </c>
    </row>
    <row r="2037" spans="1:5" ht="13.5" x14ac:dyDescent="0.25">
      <c r="A2037" s="800">
        <v>92435</v>
      </c>
      <c r="B2037" s="800" t="s">
        <v>29349</v>
      </c>
      <c r="C2037" s="800" t="s">
        <v>26496</v>
      </c>
      <c r="D2037" s="802">
        <v>35.22</v>
      </c>
      <c r="E2037" s="800" t="s">
        <v>43039</v>
      </c>
    </row>
    <row r="2038" spans="1:5" ht="13.5" x14ac:dyDescent="0.25">
      <c r="A2038" s="800">
        <v>92436</v>
      </c>
      <c r="B2038" s="800" t="s">
        <v>29350</v>
      </c>
      <c r="C2038" s="800" t="s">
        <v>26496</v>
      </c>
      <c r="D2038" s="802">
        <v>50.86</v>
      </c>
      <c r="E2038" s="800" t="s">
        <v>43039</v>
      </c>
    </row>
    <row r="2039" spans="1:5" ht="13.5" x14ac:dyDescent="0.25">
      <c r="A2039" s="800">
        <v>92437</v>
      </c>
      <c r="B2039" s="800" t="s">
        <v>29352</v>
      </c>
      <c r="C2039" s="800" t="s">
        <v>26496</v>
      </c>
      <c r="D2039" s="802">
        <v>45.76</v>
      </c>
      <c r="E2039" s="800" t="s">
        <v>43039</v>
      </c>
    </row>
    <row r="2040" spans="1:5" ht="13.5" x14ac:dyDescent="0.25">
      <c r="A2040" s="800">
        <v>92438</v>
      </c>
      <c r="B2040" s="800" t="s">
        <v>29354</v>
      </c>
      <c r="C2040" s="800" t="s">
        <v>26496</v>
      </c>
      <c r="D2040" s="802">
        <v>38.83</v>
      </c>
      <c r="E2040" s="800" t="s">
        <v>43039</v>
      </c>
    </row>
    <row r="2041" spans="1:5" ht="13.5" x14ac:dyDescent="0.25">
      <c r="A2041" s="800">
        <v>92439</v>
      </c>
      <c r="B2041" s="800" t="s">
        <v>29355</v>
      </c>
      <c r="C2041" s="800" t="s">
        <v>26496</v>
      </c>
      <c r="D2041" s="802">
        <v>33.83</v>
      </c>
      <c r="E2041" s="800" t="s">
        <v>43039</v>
      </c>
    </row>
    <row r="2042" spans="1:5" ht="13.5" x14ac:dyDescent="0.25">
      <c r="A2042" s="800">
        <v>92440</v>
      </c>
      <c r="B2042" s="800" t="s">
        <v>29357</v>
      </c>
      <c r="C2042" s="800" t="s">
        <v>26496</v>
      </c>
      <c r="D2042" s="802">
        <v>49.07</v>
      </c>
      <c r="E2042" s="800" t="s">
        <v>43039</v>
      </c>
    </row>
    <row r="2043" spans="1:5" ht="13.5" x14ac:dyDescent="0.25">
      <c r="A2043" s="800">
        <v>92441</v>
      </c>
      <c r="B2043" s="800" t="s">
        <v>29359</v>
      </c>
      <c r="C2043" s="800" t="s">
        <v>26496</v>
      </c>
      <c r="D2043" s="802">
        <v>44.12</v>
      </c>
      <c r="E2043" s="800" t="s">
        <v>43039</v>
      </c>
    </row>
    <row r="2044" spans="1:5" ht="13.5" x14ac:dyDescent="0.25">
      <c r="A2044" s="800">
        <v>92442</v>
      </c>
      <c r="B2044" s="800" t="s">
        <v>29360</v>
      </c>
      <c r="C2044" s="800" t="s">
        <v>26496</v>
      </c>
      <c r="D2044" s="802">
        <v>35.76</v>
      </c>
      <c r="E2044" s="800" t="s">
        <v>43039</v>
      </c>
    </row>
    <row r="2045" spans="1:5" ht="13.5" x14ac:dyDescent="0.25">
      <c r="A2045" s="800">
        <v>92443</v>
      </c>
      <c r="B2045" s="800" t="s">
        <v>29362</v>
      </c>
      <c r="C2045" s="800" t="s">
        <v>26496</v>
      </c>
      <c r="D2045" s="802">
        <v>30.95</v>
      </c>
      <c r="E2045" s="800" t="s">
        <v>43039</v>
      </c>
    </row>
    <row r="2046" spans="1:5" ht="13.5" x14ac:dyDescent="0.25">
      <c r="A2046" s="800">
        <v>92444</v>
      </c>
      <c r="B2046" s="800" t="s">
        <v>29364</v>
      </c>
      <c r="C2046" s="800" t="s">
        <v>26496</v>
      </c>
      <c r="D2046" s="802">
        <v>45.69</v>
      </c>
      <c r="E2046" s="800" t="s">
        <v>43039</v>
      </c>
    </row>
    <row r="2047" spans="1:5" ht="13.5" x14ac:dyDescent="0.25">
      <c r="A2047" s="800">
        <v>92445</v>
      </c>
      <c r="B2047" s="800" t="s">
        <v>29365</v>
      </c>
      <c r="C2047" s="800" t="s">
        <v>26496</v>
      </c>
      <c r="D2047" s="802">
        <v>40.869999999999997</v>
      </c>
      <c r="E2047" s="800" t="s">
        <v>43039</v>
      </c>
    </row>
    <row r="2048" spans="1:5" ht="13.5" x14ac:dyDescent="0.25">
      <c r="A2048" s="800">
        <v>92446</v>
      </c>
      <c r="B2048" s="800" t="s">
        <v>29367</v>
      </c>
      <c r="C2048" s="800" t="s">
        <v>26496</v>
      </c>
      <c r="D2048" s="802">
        <v>154.44</v>
      </c>
      <c r="E2048" s="800" t="s">
        <v>43039</v>
      </c>
    </row>
    <row r="2049" spans="1:5" ht="13.5" x14ac:dyDescent="0.25">
      <c r="A2049" s="800">
        <v>92447</v>
      </c>
      <c r="B2049" s="800" t="s">
        <v>29369</v>
      </c>
      <c r="C2049" s="800" t="s">
        <v>26496</v>
      </c>
      <c r="D2049" s="802">
        <v>111.66</v>
      </c>
      <c r="E2049" s="800" t="s">
        <v>43039</v>
      </c>
    </row>
    <row r="2050" spans="1:5" ht="13.5" x14ac:dyDescent="0.25">
      <c r="A2050" s="800">
        <v>92448</v>
      </c>
      <c r="B2050" s="800" t="s">
        <v>29371</v>
      </c>
      <c r="C2050" s="800" t="s">
        <v>26496</v>
      </c>
      <c r="D2050" s="802">
        <v>89.01</v>
      </c>
      <c r="E2050" s="800" t="s">
        <v>43039</v>
      </c>
    </row>
    <row r="2051" spans="1:5" ht="13.5" x14ac:dyDescent="0.25">
      <c r="A2051" s="800">
        <v>92449</v>
      </c>
      <c r="B2051" s="800" t="s">
        <v>29372</v>
      </c>
      <c r="C2051" s="800" t="s">
        <v>26496</v>
      </c>
      <c r="D2051" s="802">
        <v>163.85</v>
      </c>
      <c r="E2051" s="800" t="s">
        <v>43039</v>
      </c>
    </row>
    <row r="2052" spans="1:5" ht="13.5" x14ac:dyDescent="0.25">
      <c r="A2052" s="800">
        <v>92450</v>
      </c>
      <c r="B2052" s="800" t="s">
        <v>29374</v>
      </c>
      <c r="C2052" s="800" t="s">
        <v>26496</v>
      </c>
      <c r="D2052" s="802">
        <v>195.35</v>
      </c>
      <c r="E2052" s="800" t="s">
        <v>43039</v>
      </c>
    </row>
    <row r="2053" spans="1:5" ht="13.5" x14ac:dyDescent="0.25">
      <c r="A2053" s="800">
        <v>92451</v>
      </c>
      <c r="B2053" s="800" t="s">
        <v>29376</v>
      </c>
      <c r="C2053" s="800" t="s">
        <v>26496</v>
      </c>
      <c r="D2053" s="802">
        <v>114.35</v>
      </c>
      <c r="E2053" s="800" t="s">
        <v>43039</v>
      </c>
    </row>
    <row r="2054" spans="1:5" ht="13.5" x14ac:dyDescent="0.25">
      <c r="A2054" s="800">
        <v>92452</v>
      </c>
      <c r="B2054" s="800" t="s">
        <v>29377</v>
      </c>
      <c r="C2054" s="800" t="s">
        <v>26496</v>
      </c>
      <c r="D2054" s="802">
        <v>108.18</v>
      </c>
      <c r="E2054" s="800" t="s">
        <v>43039</v>
      </c>
    </row>
    <row r="2055" spans="1:5" ht="13.5" x14ac:dyDescent="0.25">
      <c r="A2055" s="800">
        <v>92453</v>
      </c>
      <c r="B2055" s="800" t="s">
        <v>29379</v>
      </c>
      <c r="C2055" s="800" t="s">
        <v>26496</v>
      </c>
      <c r="D2055" s="802">
        <v>139.82</v>
      </c>
      <c r="E2055" s="800" t="s">
        <v>43039</v>
      </c>
    </row>
    <row r="2056" spans="1:5" ht="13.5" x14ac:dyDescent="0.25">
      <c r="A2056" s="800">
        <v>92454</v>
      </c>
      <c r="B2056" s="800" t="s">
        <v>29381</v>
      </c>
      <c r="C2056" s="800" t="s">
        <v>26496</v>
      </c>
      <c r="D2056" s="802">
        <v>175.18</v>
      </c>
      <c r="E2056" s="800" t="s">
        <v>43039</v>
      </c>
    </row>
    <row r="2057" spans="1:5" ht="13.5" x14ac:dyDescent="0.25">
      <c r="A2057" s="800">
        <v>92455</v>
      </c>
      <c r="B2057" s="800" t="s">
        <v>29382</v>
      </c>
      <c r="C2057" s="800" t="s">
        <v>26496</v>
      </c>
      <c r="D2057" s="802">
        <v>93.59</v>
      </c>
      <c r="E2057" s="800" t="s">
        <v>43039</v>
      </c>
    </row>
    <row r="2058" spans="1:5" ht="13.5" x14ac:dyDescent="0.25">
      <c r="A2058" s="800">
        <v>92456</v>
      </c>
      <c r="B2058" s="800" t="s">
        <v>29383</v>
      </c>
      <c r="C2058" s="800" t="s">
        <v>26496</v>
      </c>
      <c r="D2058" s="802">
        <v>88.44</v>
      </c>
      <c r="E2058" s="800" t="s">
        <v>43039</v>
      </c>
    </row>
    <row r="2059" spans="1:5" ht="13.5" x14ac:dyDescent="0.25">
      <c r="A2059" s="800">
        <v>92457</v>
      </c>
      <c r="B2059" s="800" t="s">
        <v>29385</v>
      </c>
      <c r="C2059" s="800" t="s">
        <v>26496</v>
      </c>
      <c r="D2059" s="802">
        <v>121.4</v>
      </c>
      <c r="E2059" s="800" t="s">
        <v>43039</v>
      </c>
    </row>
    <row r="2060" spans="1:5" ht="13.5" x14ac:dyDescent="0.25">
      <c r="A2060" s="800">
        <v>92458</v>
      </c>
      <c r="B2060" s="800" t="s">
        <v>29387</v>
      </c>
      <c r="C2060" s="800" t="s">
        <v>26496</v>
      </c>
      <c r="D2060" s="802">
        <v>162.11000000000001</v>
      </c>
      <c r="E2060" s="800" t="s">
        <v>43039</v>
      </c>
    </row>
    <row r="2061" spans="1:5" ht="13.5" x14ac:dyDescent="0.25">
      <c r="A2061" s="800">
        <v>92459</v>
      </c>
      <c r="B2061" s="800" t="s">
        <v>29389</v>
      </c>
      <c r="C2061" s="800" t="s">
        <v>26496</v>
      </c>
      <c r="D2061" s="802">
        <v>79.45</v>
      </c>
      <c r="E2061" s="800" t="s">
        <v>43039</v>
      </c>
    </row>
    <row r="2062" spans="1:5" ht="13.5" x14ac:dyDescent="0.25">
      <c r="A2062" s="800">
        <v>92460</v>
      </c>
      <c r="B2062" s="800" t="s">
        <v>29391</v>
      </c>
      <c r="C2062" s="800" t="s">
        <v>26496</v>
      </c>
      <c r="D2062" s="802">
        <v>73.290000000000006</v>
      </c>
      <c r="E2062" s="800" t="s">
        <v>43039</v>
      </c>
    </row>
    <row r="2063" spans="1:5" ht="13.5" x14ac:dyDescent="0.25">
      <c r="A2063" s="800">
        <v>92461</v>
      </c>
      <c r="B2063" s="800" t="s">
        <v>29392</v>
      </c>
      <c r="C2063" s="800" t="s">
        <v>26496</v>
      </c>
      <c r="D2063" s="802">
        <v>111.51</v>
      </c>
      <c r="E2063" s="800" t="s">
        <v>43039</v>
      </c>
    </row>
    <row r="2064" spans="1:5" ht="13.5" x14ac:dyDescent="0.25">
      <c r="A2064" s="800">
        <v>92462</v>
      </c>
      <c r="B2064" s="800" t="s">
        <v>29394</v>
      </c>
      <c r="C2064" s="800" t="s">
        <v>26496</v>
      </c>
      <c r="D2064" s="802">
        <v>153.58000000000001</v>
      </c>
      <c r="E2064" s="800" t="s">
        <v>43039</v>
      </c>
    </row>
    <row r="2065" spans="1:5" ht="13.5" x14ac:dyDescent="0.25">
      <c r="A2065" s="800">
        <v>92463</v>
      </c>
      <c r="B2065" s="800" t="s">
        <v>29396</v>
      </c>
      <c r="C2065" s="800" t="s">
        <v>26496</v>
      </c>
      <c r="D2065" s="802">
        <v>71.7</v>
      </c>
      <c r="E2065" s="800" t="s">
        <v>43039</v>
      </c>
    </row>
    <row r="2066" spans="1:5" ht="13.5" x14ac:dyDescent="0.25">
      <c r="A2066" s="800">
        <v>92464</v>
      </c>
      <c r="B2066" s="800" t="s">
        <v>29398</v>
      </c>
      <c r="C2066" s="800" t="s">
        <v>26496</v>
      </c>
      <c r="D2066" s="802">
        <v>68.17</v>
      </c>
      <c r="E2066" s="800" t="s">
        <v>43039</v>
      </c>
    </row>
    <row r="2067" spans="1:5" ht="13.5" x14ac:dyDescent="0.25">
      <c r="A2067" s="800">
        <v>92465</v>
      </c>
      <c r="B2067" s="800" t="s">
        <v>29399</v>
      </c>
      <c r="C2067" s="800" t="s">
        <v>26496</v>
      </c>
      <c r="D2067" s="802">
        <v>90.89</v>
      </c>
      <c r="E2067" s="800" t="s">
        <v>43039</v>
      </c>
    </row>
    <row r="2068" spans="1:5" ht="13.5" x14ac:dyDescent="0.25">
      <c r="A2068" s="800">
        <v>92466</v>
      </c>
      <c r="B2068" s="800" t="s">
        <v>29400</v>
      </c>
      <c r="C2068" s="800" t="s">
        <v>26496</v>
      </c>
      <c r="D2068" s="802">
        <v>148.41999999999999</v>
      </c>
      <c r="E2068" s="800" t="s">
        <v>43039</v>
      </c>
    </row>
    <row r="2069" spans="1:5" ht="13.5" x14ac:dyDescent="0.25">
      <c r="A2069" s="800">
        <v>92467</v>
      </c>
      <c r="B2069" s="800" t="s">
        <v>29402</v>
      </c>
      <c r="C2069" s="800" t="s">
        <v>26496</v>
      </c>
      <c r="D2069" s="802">
        <v>60.18</v>
      </c>
      <c r="E2069" s="800" t="s">
        <v>43039</v>
      </c>
    </row>
    <row r="2070" spans="1:5" ht="13.5" x14ac:dyDescent="0.25">
      <c r="A2070" s="800">
        <v>92468</v>
      </c>
      <c r="B2070" s="800" t="s">
        <v>29403</v>
      </c>
      <c r="C2070" s="800" t="s">
        <v>26496</v>
      </c>
      <c r="D2070" s="802">
        <v>63.61</v>
      </c>
      <c r="E2070" s="800" t="s">
        <v>43039</v>
      </c>
    </row>
    <row r="2071" spans="1:5" ht="13.5" x14ac:dyDescent="0.25">
      <c r="A2071" s="800">
        <v>92469</v>
      </c>
      <c r="B2071" s="800" t="s">
        <v>29405</v>
      </c>
      <c r="C2071" s="800" t="s">
        <v>26496</v>
      </c>
      <c r="D2071" s="802">
        <v>82.88</v>
      </c>
      <c r="E2071" s="800" t="s">
        <v>43039</v>
      </c>
    </row>
    <row r="2072" spans="1:5" ht="13.5" x14ac:dyDescent="0.25">
      <c r="A2072" s="800">
        <v>92470</v>
      </c>
      <c r="B2072" s="800" t="s">
        <v>29407</v>
      </c>
      <c r="C2072" s="800" t="s">
        <v>26496</v>
      </c>
      <c r="D2072" s="802">
        <v>143.41</v>
      </c>
      <c r="E2072" s="800" t="s">
        <v>43039</v>
      </c>
    </row>
    <row r="2073" spans="1:5" ht="13.5" x14ac:dyDescent="0.25">
      <c r="A2073" s="800">
        <v>92471</v>
      </c>
      <c r="B2073" s="800" t="s">
        <v>29409</v>
      </c>
      <c r="C2073" s="800" t="s">
        <v>26496</v>
      </c>
      <c r="D2073" s="802">
        <v>54.92</v>
      </c>
      <c r="E2073" s="800" t="s">
        <v>43039</v>
      </c>
    </row>
    <row r="2074" spans="1:5" ht="13.5" x14ac:dyDescent="0.25">
      <c r="A2074" s="800">
        <v>92472</v>
      </c>
      <c r="B2074" s="800" t="s">
        <v>29410</v>
      </c>
      <c r="C2074" s="800" t="s">
        <v>26496</v>
      </c>
      <c r="D2074" s="802">
        <v>59.36</v>
      </c>
      <c r="E2074" s="800" t="s">
        <v>43039</v>
      </c>
    </row>
    <row r="2075" spans="1:5" ht="13.5" x14ac:dyDescent="0.25">
      <c r="A2075" s="800">
        <v>92473</v>
      </c>
      <c r="B2075" s="800" t="s">
        <v>29412</v>
      </c>
      <c r="C2075" s="800" t="s">
        <v>26496</v>
      </c>
      <c r="D2075" s="802">
        <v>76.31</v>
      </c>
      <c r="E2075" s="800" t="s">
        <v>43039</v>
      </c>
    </row>
    <row r="2076" spans="1:5" ht="13.5" x14ac:dyDescent="0.25">
      <c r="A2076" s="800">
        <v>92474</v>
      </c>
      <c r="B2076" s="800" t="s">
        <v>29414</v>
      </c>
      <c r="C2076" s="800" t="s">
        <v>26496</v>
      </c>
      <c r="D2076" s="802">
        <v>139.06</v>
      </c>
      <c r="E2076" s="800" t="s">
        <v>43039</v>
      </c>
    </row>
    <row r="2077" spans="1:5" ht="13.5" x14ac:dyDescent="0.25">
      <c r="A2077" s="800">
        <v>92475</v>
      </c>
      <c r="B2077" s="800" t="s">
        <v>29416</v>
      </c>
      <c r="C2077" s="800" t="s">
        <v>26496</v>
      </c>
      <c r="D2077" s="802">
        <v>50.62</v>
      </c>
      <c r="E2077" s="800" t="s">
        <v>43039</v>
      </c>
    </row>
    <row r="2078" spans="1:5" ht="13.5" x14ac:dyDescent="0.25">
      <c r="A2078" s="800">
        <v>92476</v>
      </c>
      <c r="B2078" s="800" t="s">
        <v>29417</v>
      </c>
      <c r="C2078" s="800" t="s">
        <v>26496</v>
      </c>
      <c r="D2078" s="802">
        <v>55.7</v>
      </c>
      <c r="E2078" s="800" t="s">
        <v>43039</v>
      </c>
    </row>
    <row r="2079" spans="1:5" ht="13.5" x14ac:dyDescent="0.25">
      <c r="A2079" s="800">
        <v>92477</v>
      </c>
      <c r="B2079" s="800" t="s">
        <v>29419</v>
      </c>
      <c r="C2079" s="800" t="s">
        <v>26496</v>
      </c>
      <c r="D2079" s="802">
        <v>62.55</v>
      </c>
      <c r="E2079" s="800" t="s">
        <v>43039</v>
      </c>
    </row>
    <row r="2080" spans="1:5" ht="13.5" x14ac:dyDescent="0.25">
      <c r="A2080" s="800">
        <v>92478</v>
      </c>
      <c r="B2080" s="800" t="s">
        <v>29421</v>
      </c>
      <c r="C2080" s="800" t="s">
        <v>26496</v>
      </c>
      <c r="D2080" s="802">
        <v>130.59</v>
      </c>
      <c r="E2080" s="800" t="s">
        <v>43039</v>
      </c>
    </row>
    <row r="2081" spans="1:5" ht="13.5" x14ac:dyDescent="0.25">
      <c r="A2081" s="800">
        <v>92479</v>
      </c>
      <c r="B2081" s="800" t="s">
        <v>29423</v>
      </c>
      <c r="C2081" s="800" t="s">
        <v>26496</v>
      </c>
      <c r="D2081" s="802">
        <v>41.55</v>
      </c>
      <c r="E2081" s="800" t="s">
        <v>43039</v>
      </c>
    </row>
    <row r="2082" spans="1:5" ht="13.5" x14ac:dyDescent="0.25">
      <c r="A2082" s="800">
        <v>92480</v>
      </c>
      <c r="B2082" s="800" t="s">
        <v>29425</v>
      </c>
      <c r="C2082" s="800" t="s">
        <v>26496</v>
      </c>
      <c r="D2082" s="802">
        <v>48.51</v>
      </c>
      <c r="E2082" s="800" t="s">
        <v>43039</v>
      </c>
    </row>
    <row r="2083" spans="1:5" ht="13.5" x14ac:dyDescent="0.25">
      <c r="A2083" s="800">
        <v>92481</v>
      </c>
      <c r="B2083" s="800" t="s">
        <v>29426</v>
      </c>
      <c r="C2083" s="800" t="s">
        <v>26496</v>
      </c>
      <c r="D2083" s="802">
        <v>202.99</v>
      </c>
      <c r="E2083" s="800" t="s">
        <v>43039</v>
      </c>
    </row>
    <row r="2084" spans="1:5" ht="13.5" x14ac:dyDescent="0.25">
      <c r="A2084" s="800">
        <v>92482</v>
      </c>
      <c r="B2084" s="800" t="s">
        <v>29428</v>
      </c>
      <c r="C2084" s="800" t="s">
        <v>26496</v>
      </c>
      <c r="D2084" s="802">
        <v>191.08</v>
      </c>
      <c r="E2084" s="800" t="s">
        <v>43039</v>
      </c>
    </row>
    <row r="2085" spans="1:5" ht="13.5" x14ac:dyDescent="0.25">
      <c r="A2085" s="800">
        <v>92483</v>
      </c>
      <c r="B2085" s="800" t="s">
        <v>29430</v>
      </c>
      <c r="C2085" s="800" t="s">
        <v>26496</v>
      </c>
      <c r="D2085" s="802">
        <v>155.30000000000001</v>
      </c>
      <c r="E2085" s="800" t="s">
        <v>43039</v>
      </c>
    </row>
    <row r="2086" spans="1:5" ht="13.5" x14ac:dyDescent="0.25">
      <c r="A2086" s="800">
        <v>92484</v>
      </c>
      <c r="B2086" s="800" t="s">
        <v>29432</v>
      </c>
      <c r="C2086" s="800" t="s">
        <v>26496</v>
      </c>
      <c r="D2086" s="802">
        <v>144.77000000000001</v>
      </c>
      <c r="E2086" s="800" t="s">
        <v>43039</v>
      </c>
    </row>
    <row r="2087" spans="1:5" ht="13.5" x14ac:dyDescent="0.25">
      <c r="A2087" s="800">
        <v>92485</v>
      </c>
      <c r="B2087" s="800" t="s">
        <v>29433</v>
      </c>
      <c r="C2087" s="800" t="s">
        <v>26496</v>
      </c>
      <c r="D2087" s="802">
        <v>111.63</v>
      </c>
      <c r="E2087" s="800" t="s">
        <v>43039</v>
      </c>
    </row>
    <row r="2088" spans="1:5" ht="13.5" x14ac:dyDescent="0.25">
      <c r="A2088" s="800">
        <v>92486</v>
      </c>
      <c r="B2088" s="800" t="s">
        <v>29435</v>
      </c>
      <c r="C2088" s="800" t="s">
        <v>26496</v>
      </c>
      <c r="D2088" s="802">
        <v>103.56</v>
      </c>
      <c r="E2088" s="800" t="s">
        <v>43039</v>
      </c>
    </row>
    <row r="2089" spans="1:5" ht="13.5" x14ac:dyDescent="0.25">
      <c r="A2089" s="800">
        <v>92487</v>
      </c>
      <c r="B2089" s="800" t="s">
        <v>29437</v>
      </c>
      <c r="C2089" s="800" t="s">
        <v>26496</v>
      </c>
      <c r="D2089" s="802">
        <v>64.13</v>
      </c>
      <c r="E2089" s="800" t="s">
        <v>43039</v>
      </c>
    </row>
    <row r="2090" spans="1:5" ht="13.5" x14ac:dyDescent="0.25">
      <c r="A2090" s="800">
        <v>92488</v>
      </c>
      <c r="B2090" s="800" t="s">
        <v>29438</v>
      </c>
      <c r="C2090" s="800" t="s">
        <v>26496</v>
      </c>
      <c r="D2090" s="802">
        <v>61.33</v>
      </c>
      <c r="E2090" s="800" t="s">
        <v>43039</v>
      </c>
    </row>
    <row r="2091" spans="1:5" ht="13.5" x14ac:dyDescent="0.25">
      <c r="A2091" s="800">
        <v>92489</v>
      </c>
      <c r="B2091" s="800" t="s">
        <v>29440</v>
      </c>
      <c r="C2091" s="800" t="s">
        <v>26496</v>
      </c>
      <c r="D2091" s="802">
        <v>39.46</v>
      </c>
      <c r="E2091" s="800" t="s">
        <v>43039</v>
      </c>
    </row>
    <row r="2092" spans="1:5" ht="13.5" x14ac:dyDescent="0.25">
      <c r="A2092" s="800">
        <v>92490</v>
      </c>
      <c r="B2092" s="800" t="s">
        <v>29441</v>
      </c>
      <c r="C2092" s="800" t="s">
        <v>26496</v>
      </c>
      <c r="D2092" s="802">
        <v>36.909999999999997</v>
      </c>
      <c r="E2092" s="800" t="s">
        <v>43039</v>
      </c>
    </row>
    <row r="2093" spans="1:5" ht="13.5" x14ac:dyDescent="0.25">
      <c r="A2093" s="800">
        <v>92491</v>
      </c>
      <c r="B2093" s="800" t="s">
        <v>29443</v>
      </c>
      <c r="C2093" s="800" t="s">
        <v>26496</v>
      </c>
      <c r="D2093" s="802">
        <v>61.51</v>
      </c>
      <c r="E2093" s="800" t="s">
        <v>43039</v>
      </c>
    </row>
    <row r="2094" spans="1:5" ht="13.5" x14ac:dyDescent="0.25">
      <c r="A2094" s="800">
        <v>92492</v>
      </c>
      <c r="B2094" s="800" t="s">
        <v>29444</v>
      </c>
      <c r="C2094" s="800" t="s">
        <v>26496</v>
      </c>
      <c r="D2094" s="802">
        <v>58.85</v>
      </c>
      <c r="E2094" s="800" t="s">
        <v>43039</v>
      </c>
    </row>
    <row r="2095" spans="1:5" ht="13.5" x14ac:dyDescent="0.25">
      <c r="A2095" s="800">
        <v>92493</v>
      </c>
      <c r="B2095" s="800" t="s">
        <v>29446</v>
      </c>
      <c r="C2095" s="800" t="s">
        <v>26496</v>
      </c>
      <c r="D2095" s="802">
        <v>35.71</v>
      </c>
      <c r="E2095" s="800" t="s">
        <v>43039</v>
      </c>
    </row>
    <row r="2096" spans="1:5" ht="13.5" x14ac:dyDescent="0.25">
      <c r="A2096" s="800">
        <v>92494</v>
      </c>
      <c r="B2096" s="800" t="s">
        <v>29448</v>
      </c>
      <c r="C2096" s="800" t="s">
        <v>26496</v>
      </c>
      <c r="D2096" s="802">
        <v>34.840000000000003</v>
      </c>
      <c r="E2096" s="800" t="s">
        <v>43039</v>
      </c>
    </row>
    <row r="2097" spans="1:5" ht="13.5" x14ac:dyDescent="0.25">
      <c r="A2097" s="800">
        <v>92495</v>
      </c>
      <c r="B2097" s="800" t="s">
        <v>29450</v>
      </c>
      <c r="C2097" s="800" t="s">
        <v>26496</v>
      </c>
      <c r="D2097" s="802">
        <v>59.74</v>
      </c>
      <c r="E2097" s="800" t="s">
        <v>43039</v>
      </c>
    </row>
    <row r="2098" spans="1:5" ht="13.5" x14ac:dyDescent="0.25">
      <c r="A2098" s="800">
        <v>92496</v>
      </c>
      <c r="B2098" s="800" t="s">
        <v>29451</v>
      </c>
      <c r="C2098" s="800" t="s">
        <v>26496</v>
      </c>
      <c r="D2098" s="802">
        <v>57.19</v>
      </c>
      <c r="E2098" s="800" t="s">
        <v>43039</v>
      </c>
    </row>
    <row r="2099" spans="1:5" ht="13.5" x14ac:dyDescent="0.25">
      <c r="A2099" s="800">
        <v>92497</v>
      </c>
      <c r="B2099" s="800" t="s">
        <v>29452</v>
      </c>
      <c r="C2099" s="800" t="s">
        <v>26496</v>
      </c>
      <c r="D2099" s="802">
        <v>35.83</v>
      </c>
      <c r="E2099" s="800" t="s">
        <v>43039</v>
      </c>
    </row>
    <row r="2100" spans="1:5" ht="13.5" x14ac:dyDescent="0.25">
      <c r="A2100" s="800">
        <v>92498</v>
      </c>
      <c r="B2100" s="800" t="s">
        <v>29454</v>
      </c>
      <c r="C2100" s="800" t="s">
        <v>26496</v>
      </c>
      <c r="D2100" s="802">
        <v>33.450000000000003</v>
      </c>
      <c r="E2100" s="800" t="s">
        <v>43039</v>
      </c>
    </row>
    <row r="2101" spans="1:5" ht="13.5" x14ac:dyDescent="0.25">
      <c r="A2101" s="800">
        <v>92499</v>
      </c>
      <c r="B2101" s="800" t="s">
        <v>29455</v>
      </c>
      <c r="C2101" s="800" t="s">
        <v>26496</v>
      </c>
      <c r="D2101" s="802">
        <v>58.66</v>
      </c>
      <c r="E2101" s="800" t="s">
        <v>43039</v>
      </c>
    </row>
    <row r="2102" spans="1:5" ht="13.5" x14ac:dyDescent="0.25">
      <c r="A2102" s="800">
        <v>92500</v>
      </c>
      <c r="B2102" s="800" t="s">
        <v>29456</v>
      </c>
      <c r="C2102" s="800" t="s">
        <v>26496</v>
      </c>
      <c r="D2102" s="802">
        <v>56.18</v>
      </c>
      <c r="E2102" s="800" t="s">
        <v>43039</v>
      </c>
    </row>
    <row r="2103" spans="1:5" ht="13.5" x14ac:dyDescent="0.25">
      <c r="A2103" s="800">
        <v>92501</v>
      </c>
      <c r="B2103" s="800" t="s">
        <v>29457</v>
      </c>
      <c r="C2103" s="800" t="s">
        <v>26496</v>
      </c>
      <c r="D2103" s="802">
        <v>34.950000000000003</v>
      </c>
      <c r="E2103" s="800" t="s">
        <v>43039</v>
      </c>
    </row>
    <row r="2104" spans="1:5" ht="13.5" x14ac:dyDescent="0.25">
      <c r="A2104" s="800">
        <v>92502</v>
      </c>
      <c r="B2104" s="800" t="s">
        <v>29458</v>
      </c>
      <c r="C2104" s="800" t="s">
        <v>26496</v>
      </c>
      <c r="D2104" s="802">
        <v>32.630000000000003</v>
      </c>
      <c r="E2104" s="800" t="s">
        <v>43039</v>
      </c>
    </row>
    <row r="2105" spans="1:5" ht="13.5" x14ac:dyDescent="0.25">
      <c r="A2105" s="800">
        <v>92503</v>
      </c>
      <c r="B2105" s="800" t="s">
        <v>29460</v>
      </c>
      <c r="C2105" s="800" t="s">
        <v>26496</v>
      </c>
      <c r="D2105" s="802">
        <v>56.96</v>
      </c>
      <c r="E2105" s="800" t="s">
        <v>43039</v>
      </c>
    </row>
    <row r="2106" spans="1:5" ht="13.5" x14ac:dyDescent="0.25">
      <c r="A2106" s="800">
        <v>92504</v>
      </c>
      <c r="B2106" s="800" t="s">
        <v>29461</v>
      </c>
      <c r="C2106" s="800" t="s">
        <v>26496</v>
      </c>
      <c r="D2106" s="802">
        <v>38.86</v>
      </c>
      <c r="E2106" s="800" t="s">
        <v>43039</v>
      </c>
    </row>
    <row r="2107" spans="1:5" ht="13.5" x14ac:dyDescent="0.25">
      <c r="A2107" s="800">
        <v>92505</v>
      </c>
      <c r="B2107" s="800" t="s">
        <v>29462</v>
      </c>
      <c r="C2107" s="800" t="s">
        <v>26496</v>
      </c>
      <c r="D2107" s="802">
        <v>33.520000000000003</v>
      </c>
      <c r="E2107" s="800" t="s">
        <v>43039</v>
      </c>
    </row>
    <row r="2108" spans="1:5" ht="13.5" x14ac:dyDescent="0.25">
      <c r="A2108" s="800">
        <v>92506</v>
      </c>
      <c r="B2108" s="800" t="s">
        <v>29463</v>
      </c>
      <c r="C2108" s="800" t="s">
        <v>26496</v>
      </c>
      <c r="D2108" s="802">
        <v>31.3</v>
      </c>
      <c r="E2108" s="800" t="s">
        <v>43039</v>
      </c>
    </row>
    <row r="2109" spans="1:5" ht="13.5" x14ac:dyDescent="0.25">
      <c r="A2109" s="800">
        <v>92507</v>
      </c>
      <c r="B2109" s="800" t="s">
        <v>29465</v>
      </c>
      <c r="C2109" s="800" t="s">
        <v>26496</v>
      </c>
      <c r="D2109" s="802">
        <v>66.95</v>
      </c>
      <c r="E2109" s="800" t="s">
        <v>43039</v>
      </c>
    </row>
    <row r="2110" spans="1:5" ht="13.5" x14ac:dyDescent="0.25">
      <c r="A2110" s="800">
        <v>92508</v>
      </c>
      <c r="B2110" s="800" t="s">
        <v>29466</v>
      </c>
      <c r="C2110" s="800" t="s">
        <v>26496</v>
      </c>
      <c r="D2110" s="802">
        <v>64.72</v>
      </c>
      <c r="E2110" s="800" t="s">
        <v>43039</v>
      </c>
    </row>
    <row r="2111" spans="1:5" ht="13.5" x14ac:dyDescent="0.25">
      <c r="A2111" s="800">
        <v>92509</v>
      </c>
      <c r="B2111" s="800" t="s">
        <v>29468</v>
      </c>
      <c r="C2111" s="800" t="s">
        <v>26496</v>
      </c>
      <c r="D2111" s="802">
        <v>38.33</v>
      </c>
      <c r="E2111" s="800" t="s">
        <v>43039</v>
      </c>
    </row>
    <row r="2112" spans="1:5" ht="13.5" x14ac:dyDescent="0.25">
      <c r="A2112" s="800">
        <v>92510</v>
      </c>
      <c r="B2112" s="800" t="s">
        <v>29469</v>
      </c>
      <c r="C2112" s="800" t="s">
        <v>26496</v>
      </c>
      <c r="D2112" s="802">
        <v>36.270000000000003</v>
      </c>
      <c r="E2112" s="800" t="s">
        <v>43039</v>
      </c>
    </row>
    <row r="2113" spans="1:5" ht="13.5" x14ac:dyDescent="0.25">
      <c r="A2113" s="800">
        <v>92511</v>
      </c>
      <c r="B2113" s="800" t="s">
        <v>29471</v>
      </c>
      <c r="C2113" s="800" t="s">
        <v>26496</v>
      </c>
      <c r="D2113" s="802">
        <v>53.07</v>
      </c>
      <c r="E2113" s="800" t="s">
        <v>43039</v>
      </c>
    </row>
    <row r="2114" spans="1:5" ht="13.5" x14ac:dyDescent="0.25">
      <c r="A2114" s="800">
        <v>92512</v>
      </c>
      <c r="B2114" s="800" t="s">
        <v>29473</v>
      </c>
      <c r="C2114" s="800" t="s">
        <v>26496</v>
      </c>
      <c r="D2114" s="802">
        <v>51.37</v>
      </c>
      <c r="E2114" s="800" t="s">
        <v>43039</v>
      </c>
    </row>
    <row r="2115" spans="1:5" ht="13.5" x14ac:dyDescent="0.25">
      <c r="A2115" s="800">
        <v>92513</v>
      </c>
      <c r="B2115" s="800" t="s">
        <v>29474</v>
      </c>
      <c r="C2115" s="800" t="s">
        <v>26496</v>
      </c>
      <c r="D2115" s="802">
        <v>27.44</v>
      </c>
      <c r="E2115" s="800" t="s">
        <v>43039</v>
      </c>
    </row>
    <row r="2116" spans="1:5" ht="13.5" x14ac:dyDescent="0.25">
      <c r="A2116" s="800">
        <v>92514</v>
      </c>
      <c r="B2116" s="800" t="s">
        <v>29475</v>
      </c>
      <c r="C2116" s="800" t="s">
        <v>26496</v>
      </c>
      <c r="D2116" s="802">
        <v>25.86</v>
      </c>
      <c r="E2116" s="800" t="s">
        <v>43039</v>
      </c>
    </row>
    <row r="2117" spans="1:5" ht="13.5" x14ac:dyDescent="0.25">
      <c r="A2117" s="800">
        <v>92515</v>
      </c>
      <c r="B2117" s="800" t="s">
        <v>29477</v>
      </c>
      <c r="C2117" s="800" t="s">
        <v>26496</v>
      </c>
      <c r="D2117" s="802">
        <v>47.19</v>
      </c>
      <c r="E2117" s="800" t="s">
        <v>43039</v>
      </c>
    </row>
    <row r="2118" spans="1:5" ht="13.5" x14ac:dyDescent="0.25">
      <c r="A2118" s="800">
        <v>92516</v>
      </c>
      <c r="B2118" s="800" t="s">
        <v>29478</v>
      </c>
      <c r="C2118" s="800" t="s">
        <v>26496</v>
      </c>
      <c r="D2118" s="802">
        <v>45.72</v>
      </c>
      <c r="E2118" s="800" t="s">
        <v>43039</v>
      </c>
    </row>
    <row r="2119" spans="1:5" ht="13.5" x14ac:dyDescent="0.25">
      <c r="A2119" s="800">
        <v>92517</v>
      </c>
      <c r="B2119" s="800" t="s">
        <v>29479</v>
      </c>
      <c r="C2119" s="800" t="s">
        <v>26496</v>
      </c>
      <c r="D2119" s="802">
        <v>22.89</v>
      </c>
      <c r="E2119" s="800" t="s">
        <v>43039</v>
      </c>
    </row>
    <row r="2120" spans="1:5" ht="13.5" x14ac:dyDescent="0.25">
      <c r="A2120" s="800">
        <v>92518</v>
      </c>
      <c r="B2120" s="800" t="s">
        <v>29481</v>
      </c>
      <c r="C2120" s="800" t="s">
        <v>26496</v>
      </c>
      <c r="D2120" s="802">
        <v>21.51</v>
      </c>
      <c r="E2120" s="800" t="s">
        <v>43039</v>
      </c>
    </row>
    <row r="2121" spans="1:5" ht="13.5" x14ac:dyDescent="0.25">
      <c r="A2121" s="800">
        <v>92519</v>
      </c>
      <c r="B2121" s="800" t="s">
        <v>29482</v>
      </c>
      <c r="C2121" s="800" t="s">
        <v>26496</v>
      </c>
      <c r="D2121" s="802">
        <v>44.2</v>
      </c>
      <c r="E2121" s="800" t="s">
        <v>43039</v>
      </c>
    </row>
    <row r="2122" spans="1:5" ht="13.5" x14ac:dyDescent="0.25">
      <c r="A2122" s="800">
        <v>92520</v>
      </c>
      <c r="B2122" s="800" t="s">
        <v>29483</v>
      </c>
      <c r="C2122" s="800" t="s">
        <v>26496</v>
      </c>
      <c r="D2122" s="802">
        <v>42.84</v>
      </c>
      <c r="E2122" s="800" t="s">
        <v>43039</v>
      </c>
    </row>
    <row r="2123" spans="1:5" ht="13.5" x14ac:dyDescent="0.25">
      <c r="A2123" s="800">
        <v>92521</v>
      </c>
      <c r="B2123" s="800" t="s">
        <v>29484</v>
      </c>
      <c r="C2123" s="800" t="s">
        <v>26496</v>
      </c>
      <c r="D2123" s="802">
        <v>20.55</v>
      </c>
      <c r="E2123" s="800" t="s">
        <v>43039</v>
      </c>
    </row>
    <row r="2124" spans="1:5" ht="13.5" x14ac:dyDescent="0.25">
      <c r="A2124" s="800">
        <v>92522</v>
      </c>
      <c r="B2124" s="800" t="s">
        <v>29485</v>
      </c>
      <c r="C2124" s="800" t="s">
        <v>26496</v>
      </c>
      <c r="D2124" s="802">
        <v>19.27</v>
      </c>
      <c r="E2124" s="800" t="s">
        <v>43039</v>
      </c>
    </row>
    <row r="2125" spans="1:5" ht="13.5" x14ac:dyDescent="0.25">
      <c r="A2125" s="800">
        <v>92523</v>
      </c>
      <c r="B2125" s="800" t="s">
        <v>29487</v>
      </c>
      <c r="C2125" s="800" t="s">
        <v>26496</v>
      </c>
      <c r="D2125" s="802">
        <v>44.37</v>
      </c>
      <c r="E2125" s="800" t="s">
        <v>43039</v>
      </c>
    </row>
    <row r="2126" spans="1:5" ht="13.5" x14ac:dyDescent="0.25">
      <c r="A2126" s="800">
        <v>92524</v>
      </c>
      <c r="B2126" s="800" t="s">
        <v>29489</v>
      </c>
      <c r="C2126" s="800" t="s">
        <v>26496</v>
      </c>
      <c r="D2126" s="802">
        <v>43.07</v>
      </c>
      <c r="E2126" s="800" t="s">
        <v>43039</v>
      </c>
    </row>
    <row r="2127" spans="1:5" ht="13.5" x14ac:dyDescent="0.25">
      <c r="A2127" s="800">
        <v>92525</v>
      </c>
      <c r="B2127" s="800" t="s">
        <v>29491</v>
      </c>
      <c r="C2127" s="800" t="s">
        <v>26496</v>
      </c>
      <c r="D2127" s="802">
        <v>21.12</v>
      </c>
      <c r="E2127" s="800" t="s">
        <v>43039</v>
      </c>
    </row>
    <row r="2128" spans="1:5" ht="13.5" x14ac:dyDescent="0.25">
      <c r="A2128" s="800">
        <v>92526</v>
      </c>
      <c r="B2128" s="800" t="s">
        <v>29492</v>
      </c>
      <c r="C2128" s="800" t="s">
        <v>26496</v>
      </c>
      <c r="D2128" s="802">
        <v>19.89</v>
      </c>
      <c r="E2128" s="800" t="s">
        <v>43039</v>
      </c>
    </row>
    <row r="2129" spans="1:5" ht="13.5" x14ac:dyDescent="0.25">
      <c r="A2129" s="800">
        <v>92527</v>
      </c>
      <c r="B2129" s="800" t="s">
        <v>29493</v>
      </c>
      <c r="C2129" s="800" t="s">
        <v>26496</v>
      </c>
      <c r="D2129" s="802">
        <v>43.05</v>
      </c>
      <c r="E2129" s="800" t="s">
        <v>43039</v>
      </c>
    </row>
    <row r="2130" spans="1:5" ht="13.5" x14ac:dyDescent="0.25">
      <c r="A2130" s="800">
        <v>92528</v>
      </c>
      <c r="B2130" s="800" t="s">
        <v>29494</v>
      </c>
      <c r="C2130" s="800" t="s">
        <v>26496</v>
      </c>
      <c r="D2130" s="802">
        <v>41.8</v>
      </c>
      <c r="E2130" s="800" t="s">
        <v>43039</v>
      </c>
    </row>
    <row r="2131" spans="1:5" ht="13.5" x14ac:dyDescent="0.25">
      <c r="A2131" s="800">
        <v>92529</v>
      </c>
      <c r="B2131" s="800" t="s">
        <v>29496</v>
      </c>
      <c r="C2131" s="800" t="s">
        <v>26496</v>
      </c>
      <c r="D2131" s="802">
        <v>20.05</v>
      </c>
      <c r="E2131" s="800" t="s">
        <v>43039</v>
      </c>
    </row>
    <row r="2132" spans="1:5" ht="13.5" x14ac:dyDescent="0.25">
      <c r="A2132" s="800">
        <v>92530</v>
      </c>
      <c r="B2132" s="800" t="s">
        <v>29497</v>
      </c>
      <c r="C2132" s="800" t="s">
        <v>26496</v>
      </c>
      <c r="D2132" s="802">
        <v>18.86</v>
      </c>
      <c r="E2132" s="800" t="s">
        <v>43039</v>
      </c>
    </row>
    <row r="2133" spans="1:5" ht="13.5" x14ac:dyDescent="0.25">
      <c r="A2133" s="800">
        <v>92531</v>
      </c>
      <c r="B2133" s="800" t="s">
        <v>29498</v>
      </c>
      <c r="C2133" s="800" t="s">
        <v>26496</v>
      </c>
      <c r="D2133" s="802">
        <v>42.06</v>
      </c>
      <c r="E2133" s="800" t="s">
        <v>43039</v>
      </c>
    </row>
    <row r="2134" spans="1:5" ht="13.5" x14ac:dyDescent="0.25">
      <c r="A2134" s="800">
        <v>92532</v>
      </c>
      <c r="B2134" s="800" t="s">
        <v>29500</v>
      </c>
      <c r="C2134" s="800" t="s">
        <v>26496</v>
      </c>
      <c r="D2134" s="802">
        <v>40.83</v>
      </c>
      <c r="E2134" s="800" t="s">
        <v>43039</v>
      </c>
    </row>
    <row r="2135" spans="1:5" ht="13.5" x14ac:dyDescent="0.25">
      <c r="A2135" s="800">
        <v>92533</v>
      </c>
      <c r="B2135" s="800" t="s">
        <v>29501</v>
      </c>
      <c r="C2135" s="800" t="s">
        <v>26496</v>
      </c>
      <c r="D2135" s="802">
        <v>19.25</v>
      </c>
      <c r="E2135" s="800" t="s">
        <v>43039</v>
      </c>
    </row>
    <row r="2136" spans="1:5" ht="13.5" x14ac:dyDescent="0.25">
      <c r="A2136" s="800">
        <v>92534</v>
      </c>
      <c r="B2136" s="800" t="s">
        <v>29502</v>
      </c>
      <c r="C2136" s="800" t="s">
        <v>26496</v>
      </c>
      <c r="D2136" s="802">
        <v>18.12</v>
      </c>
      <c r="E2136" s="800" t="s">
        <v>43039</v>
      </c>
    </row>
    <row r="2137" spans="1:5" ht="13.5" x14ac:dyDescent="0.25">
      <c r="A2137" s="800">
        <v>92535</v>
      </c>
      <c r="B2137" s="800" t="s">
        <v>29503</v>
      </c>
      <c r="C2137" s="800" t="s">
        <v>26496</v>
      </c>
      <c r="D2137" s="802">
        <v>40.29</v>
      </c>
      <c r="E2137" s="800" t="s">
        <v>43039</v>
      </c>
    </row>
    <row r="2138" spans="1:5" ht="13.5" x14ac:dyDescent="0.25">
      <c r="A2138" s="800">
        <v>92536</v>
      </c>
      <c r="B2138" s="800" t="s">
        <v>29505</v>
      </c>
      <c r="C2138" s="800" t="s">
        <v>26496</v>
      </c>
      <c r="D2138" s="802">
        <v>39.11</v>
      </c>
      <c r="E2138" s="800" t="s">
        <v>43039</v>
      </c>
    </row>
    <row r="2139" spans="1:5" ht="13.5" x14ac:dyDescent="0.25">
      <c r="A2139" s="800">
        <v>92537</v>
      </c>
      <c r="B2139" s="800" t="s">
        <v>29507</v>
      </c>
      <c r="C2139" s="800" t="s">
        <v>26496</v>
      </c>
      <c r="D2139" s="802">
        <v>17.73</v>
      </c>
      <c r="E2139" s="800" t="s">
        <v>43039</v>
      </c>
    </row>
    <row r="2140" spans="1:5" ht="13.5" x14ac:dyDescent="0.25">
      <c r="A2140" s="800">
        <v>92538</v>
      </c>
      <c r="B2140" s="800" t="s">
        <v>29508</v>
      </c>
      <c r="C2140" s="800" t="s">
        <v>26496</v>
      </c>
      <c r="D2140" s="802">
        <v>16.62</v>
      </c>
      <c r="E2140" s="800" t="s">
        <v>43039</v>
      </c>
    </row>
    <row r="2141" spans="1:5" ht="13.5" x14ac:dyDescent="0.25">
      <c r="A2141" s="800">
        <v>95934</v>
      </c>
      <c r="B2141" s="800" t="s">
        <v>29510</v>
      </c>
      <c r="C2141" s="800" t="s">
        <v>26496</v>
      </c>
      <c r="D2141" s="802">
        <v>114.77</v>
      </c>
      <c r="E2141" s="800" t="s">
        <v>43039</v>
      </c>
    </row>
    <row r="2142" spans="1:5" ht="13.5" x14ac:dyDescent="0.25">
      <c r="A2142" s="800">
        <v>95935</v>
      </c>
      <c r="B2142" s="800" t="s">
        <v>29512</v>
      </c>
      <c r="C2142" s="800" t="s">
        <v>26496</v>
      </c>
      <c r="D2142" s="802">
        <v>88.59</v>
      </c>
      <c r="E2142" s="800" t="s">
        <v>43039</v>
      </c>
    </row>
    <row r="2143" spans="1:5" ht="13.5" x14ac:dyDescent="0.25">
      <c r="A2143" s="800">
        <v>95936</v>
      </c>
      <c r="B2143" s="800" t="s">
        <v>29514</v>
      </c>
      <c r="C2143" s="800" t="s">
        <v>26496</v>
      </c>
      <c r="D2143" s="802">
        <v>117.03</v>
      </c>
      <c r="E2143" s="800" t="s">
        <v>43039</v>
      </c>
    </row>
    <row r="2144" spans="1:5" ht="13.5" x14ac:dyDescent="0.25">
      <c r="A2144" s="800">
        <v>95937</v>
      </c>
      <c r="B2144" s="800" t="s">
        <v>29516</v>
      </c>
      <c r="C2144" s="800" t="s">
        <v>26496</v>
      </c>
      <c r="D2144" s="802">
        <v>273.51</v>
      </c>
      <c r="E2144" s="800" t="s">
        <v>43039</v>
      </c>
    </row>
    <row r="2145" spans="1:5" ht="13.5" x14ac:dyDescent="0.25">
      <c r="A2145" s="800">
        <v>95938</v>
      </c>
      <c r="B2145" s="800" t="s">
        <v>29517</v>
      </c>
      <c r="C2145" s="800" t="s">
        <v>26496</v>
      </c>
      <c r="D2145" s="802">
        <v>227.04</v>
      </c>
      <c r="E2145" s="800" t="s">
        <v>43039</v>
      </c>
    </row>
    <row r="2146" spans="1:5" ht="13.5" x14ac:dyDescent="0.25">
      <c r="A2146" s="800">
        <v>95939</v>
      </c>
      <c r="B2146" s="800" t="s">
        <v>29519</v>
      </c>
      <c r="C2146" s="800" t="s">
        <v>26496</v>
      </c>
      <c r="D2146" s="802">
        <v>148.66999999999999</v>
      </c>
      <c r="E2146" s="800" t="s">
        <v>43039</v>
      </c>
    </row>
    <row r="2147" spans="1:5" ht="13.5" x14ac:dyDescent="0.25">
      <c r="A2147" s="800">
        <v>95940</v>
      </c>
      <c r="B2147" s="800" t="s">
        <v>29521</v>
      </c>
      <c r="C2147" s="800" t="s">
        <v>26496</v>
      </c>
      <c r="D2147" s="802">
        <v>127.12</v>
      </c>
      <c r="E2147" s="800" t="s">
        <v>43039</v>
      </c>
    </row>
    <row r="2148" spans="1:5" ht="13.5" x14ac:dyDescent="0.25">
      <c r="A2148" s="800">
        <v>95941</v>
      </c>
      <c r="B2148" s="800" t="s">
        <v>29523</v>
      </c>
      <c r="C2148" s="800" t="s">
        <v>26496</v>
      </c>
      <c r="D2148" s="802">
        <v>112.13</v>
      </c>
      <c r="E2148" s="800" t="s">
        <v>43039</v>
      </c>
    </row>
    <row r="2149" spans="1:5" ht="13.5" x14ac:dyDescent="0.25">
      <c r="A2149" s="800">
        <v>95942</v>
      </c>
      <c r="B2149" s="800" t="s">
        <v>29525</v>
      </c>
      <c r="C2149" s="800" t="s">
        <v>26496</v>
      </c>
      <c r="D2149" s="802">
        <v>102.81</v>
      </c>
      <c r="E2149" s="800" t="s">
        <v>43039</v>
      </c>
    </row>
    <row r="2150" spans="1:5" ht="13.5" x14ac:dyDescent="0.25">
      <c r="A2150" s="800">
        <v>96252</v>
      </c>
      <c r="B2150" s="800" t="s">
        <v>29527</v>
      </c>
      <c r="C2150" s="800" t="s">
        <v>26496</v>
      </c>
      <c r="D2150" s="802">
        <v>154.1</v>
      </c>
      <c r="E2150" s="800" t="s">
        <v>43039</v>
      </c>
    </row>
    <row r="2151" spans="1:5" ht="13.5" x14ac:dyDescent="0.25">
      <c r="A2151" s="800">
        <v>96257</v>
      </c>
      <c r="B2151" s="800" t="s">
        <v>29529</v>
      </c>
      <c r="C2151" s="800" t="s">
        <v>26496</v>
      </c>
      <c r="D2151" s="802">
        <v>137.72999999999999</v>
      </c>
      <c r="E2151" s="800" t="s">
        <v>43039</v>
      </c>
    </row>
    <row r="2152" spans="1:5" ht="13.5" x14ac:dyDescent="0.25">
      <c r="A2152" s="800">
        <v>96258</v>
      </c>
      <c r="B2152" s="800" t="s">
        <v>29531</v>
      </c>
      <c r="C2152" s="800" t="s">
        <v>26496</v>
      </c>
      <c r="D2152" s="802">
        <v>128.34</v>
      </c>
      <c r="E2152" s="800" t="s">
        <v>43039</v>
      </c>
    </row>
    <row r="2153" spans="1:5" ht="13.5" x14ac:dyDescent="0.25">
      <c r="A2153" s="800">
        <v>96259</v>
      </c>
      <c r="B2153" s="800" t="s">
        <v>29533</v>
      </c>
      <c r="C2153" s="800" t="s">
        <v>26496</v>
      </c>
      <c r="D2153" s="802">
        <v>158.24</v>
      </c>
      <c r="E2153" s="800" t="s">
        <v>43039</v>
      </c>
    </row>
    <row r="2154" spans="1:5" ht="13.5" x14ac:dyDescent="0.25">
      <c r="A2154" s="800">
        <v>96529</v>
      </c>
      <c r="B2154" s="800" t="s">
        <v>29535</v>
      </c>
      <c r="C2154" s="800" t="s">
        <v>26496</v>
      </c>
      <c r="D2154" s="802">
        <v>221.48</v>
      </c>
      <c r="E2154" s="800" t="s">
        <v>43039</v>
      </c>
    </row>
    <row r="2155" spans="1:5" ht="13.5" x14ac:dyDescent="0.25">
      <c r="A2155" s="800">
        <v>96530</v>
      </c>
      <c r="B2155" s="800" t="s">
        <v>29537</v>
      </c>
      <c r="C2155" s="800" t="s">
        <v>26496</v>
      </c>
      <c r="D2155" s="802">
        <v>109.62</v>
      </c>
      <c r="E2155" s="800" t="s">
        <v>43039</v>
      </c>
    </row>
    <row r="2156" spans="1:5" ht="13.5" x14ac:dyDescent="0.25">
      <c r="A2156" s="800">
        <v>96531</v>
      </c>
      <c r="B2156" s="800" t="s">
        <v>29539</v>
      </c>
      <c r="C2156" s="800" t="s">
        <v>26496</v>
      </c>
      <c r="D2156" s="802">
        <v>82.13</v>
      </c>
      <c r="E2156" s="800" t="s">
        <v>43039</v>
      </c>
    </row>
    <row r="2157" spans="1:5" ht="13.5" x14ac:dyDescent="0.25">
      <c r="A2157" s="800">
        <v>96532</v>
      </c>
      <c r="B2157" s="800" t="s">
        <v>29541</v>
      </c>
      <c r="C2157" s="800" t="s">
        <v>26496</v>
      </c>
      <c r="D2157" s="802">
        <v>147.01</v>
      </c>
      <c r="E2157" s="800" t="s">
        <v>43039</v>
      </c>
    </row>
    <row r="2158" spans="1:5" ht="13.5" x14ac:dyDescent="0.25">
      <c r="A2158" s="800">
        <v>96533</v>
      </c>
      <c r="B2158" s="800" t="s">
        <v>29543</v>
      </c>
      <c r="C2158" s="800" t="s">
        <v>26496</v>
      </c>
      <c r="D2158" s="802">
        <v>71.67</v>
      </c>
      <c r="E2158" s="800" t="s">
        <v>43039</v>
      </c>
    </row>
    <row r="2159" spans="1:5" ht="13.5" x14ac:dyDescent="0.25">
      <c r="A2159" s="800">
        <v>96534</v>
      </c>
      <c r="B2159" s="800" t="s">
        <v>29545</v>
      </c>
      <c r="C2159" s="800" t="s">
        <v>26496</v>
      </c>
      <c r="D2159" s="802">
        <v>61.24</v>
      </c>
      <c r="E2159" s="800" t="s">
        <v>43039</v>
      </c>
    </row>
    <row r="2160" spans="1:5" ht="13.5" x14ac:dyDescent="0.25">
      <c r="A2160" s="800">
        <v>96535</v>
      </c>
      <c r="B2160" s="800" t="s">
        <v>29547</v>
      </c>
      <c r="C2160" s="800" t="s">
        <v>26496</v>
      </c>
      <c r="D2160" s="802">
        <v>108.21</v>
      </c>
      <c r="E2160" s="800" t="s">
        <v>43039</v>
      </c>
    </row>
    <row r="2161" spans="1:5" ht="13.5" x14ac:dyDescent="0.25">
      <c r="A2161" s="800">
        <v>96536</v>
      </c>
      <c r="B2161" s="800" t="s">
        <v>29549</v>
      </c>
      <c r="C2161" s="800" t="s">
        <v>26496</v>
      </c>
      <c r="D2161" s="802">
        <v>51.93</v>
      </c>
      <c r="E2161" s="800" t="s">
        <v>43039</v>
      </c>
    </row>
    <row r="2162" spans="1:5" ht="13.5" x14ac:dyDescent="0.25">
      <c r="A2162" s="800">
        <v>96537</v>
      </c>
      <c r="B2162" s="800" t="s">
        <v>29550</v>
      </c>
      <c r="C2162" s="800" t="s">
        <v>26496</v>
      </c>
      <c r="D2162" s="802">
        <v>124.47</v>
      </c>
      <c r="E2162" s="800" t="s">
        <v>43039</v>
      </c>
    </row>
    <row r="2163" spans="1:5" ht="13.5" x14ac:dyDescent="0.25">
      <c r="A2163" s="800">
        <v>96538</v>
      </c>
      <c r="B2163" s="800" t="s">
        <v>29552</v>
      </c>
      <c r="C2163" s="800" t="s">
        <v>26496</v>
      </c>
      <c r="D2163" s="802">
        <v>190.08</v>
      </c>
      <c r="E2163" s="800" t="s">
        <v>43039</v>
      </c>
    </row>
    <row r="2164" spans="1:5" ht="13.5" x14ac:dyDescent="0.25">
      <c r="A2164" s="800">
        <v>96539</v>
      </c>
      <c r="B2164" s="800" t="s">
        <v>29554</v>
      </c>
      <c r="C2164" s="800" t="s">
        <v>26496</v>
      </c>
      <c r="D2164" s="802">
        <v>83.76</v>
      </c>
      <c r="E2164" s="800" t="s">
        <v>43039</v>
      </c>
    </row>
    <row r="2165" spans="1:5" ht="13.5" x14ac:dyDescent="0.25">
      <c r="A2165" s="800">
        <v>96540</v>
      </c>
      <c r="B2165" s="800" t="s">
        <v>29555</v>
      </c>
      <c r="C2165" s="800" t="s">
        <v>26496</v>
      </c>
      <c r="D2165" s="802">
        <v>91.86</v>
      </c>
      <c r="E2165" s="800" t="s">
        <v>43039</v>
      </c>
    </row>
    <row r="2166" spans="1:5" ht="13.5" x14ac:dyDescent="0.25">
      <c r="A2166" s="800">
        <v>96541</v>
      </c>
      <c r="B2166" s="800" t="s">
        <v>29556</v>
      </c>
      <c r="C2166" s="800" t="s">
        <v>26496</v>
      </c>
      <c r="D2166" s="802">
        <v>139.96</v>
      </c>
      <c r="E2166" s="800" t="s">
        <v>43039</v>
      </c>
    </row>
    <row r="2167" spans="1:5" ht="13.5" x14ac:dyDescent="0.25">
      <c r="A2167" s="800">
        <v>96542</v>
      </c>
      <c r="B2167" s="800" t="s">
        <v>29558</v>
      </c>
      <c r="C2167" s="800" t="s">
        <v>26496</v>
      </c>
      <c r="D2167" s="802">
        <v>66.45</v>
      </c>
      <c r="E2167" s="800" t="s">
        <v>43039</v>
      </c>
    </row>
    <row r="2168" spans="1:5" ht="13.5" x14ac:dyDescent="0.25">
      <c r="A2168" s="800">
        <v>96543</v>
      </c>
      <c r="B2168" s="800" t="s">
        <v>29560</v>
      </c>
      <c r="C2168" s="800" t="s">
        <v>26471</v>
      </c>
      <c r="D2168" s="802">
        <v>12.54</v>
      </c>
      <c r="E2168" s="800" t="s">
        <v>43039</v>
      </c>
    </row>
    <row r="2169" spans="1:5" ht="13.5" x14ac:dyDescent="0.25">
      <c r="A2169" s="800">
        <v>97747</v>
      </c>
      <c r="B2169" s="800" t="s">
        <v>29562</v>
      </c>
      <c r="C2169" s="800" t="s">
        <v>26496</v>
      </c>
      <c r="D2169" s="802">
        <v>145.81</v>
      </c>
      <c r="E2169" s="800" t="s">
        <v>43039</v>
      </c>
    </row>
    <row r="2170" spans="1:5" ht="13.5" x14ac:dyDescent="0.25">
      <c r="A2170" s="800" t="s">
        <v>3798</v>
      </c>
      <c r="B2170" s="800" t="s">
        <v>29564</v>
      </c>
      <c r="C2170" s="800" t="s">
        <v>26237</v>
      </c>
      <c r="D2170" s="802">
        <v>21.76</v>
      </c>
      <c r="E2170" s="800" t="s">
        <v>43039</v>
      </c>
    </row>
    <row r="2171" spans="1:5" ht="13.5" x14ac:dyDescent="0.25">
      <c r="A2171" s="800" t="s">
        <v>3800</v>
      </c>
      <c r="B2171" s="800" t="s">
        <v>29565</v>
      </c>
      <c r="C2171" s="800" t="s">
        <v>26237</v>
      </c>
      <c r="D2171" s="802">
        <v>513.80999999999995</v>
      </c>
      <c r="E2171" s="800" t="s">
        <v>43039</v>
      </c>
    </row>
    <row r="2172" spans="1:5" ht="13.5" x14ac:dyDescent="0.25">
      <c r="A2172" s="800">
        <v>85662</v>
      </c>
      <c r="B2172" s="800" t="s">
        <v>29567</v>
      </c>
      <c r="C2172" s="800" t="s">
        <v>26496</v>
      </c>
      <c r="D2172" s="802">
        <v>11.88</v>
      </c>
      <c r="E2172" s="800" t="s">
        <v>43039</v>
      </c>
    </row>
    <row r="2173" spans="1:5" ht="13.5" x14ac:dyDescent="0.25">
      <c r="A2173" s="800">
        <v>89996</v>
      </c>
      <c r="B2173" s="800" t="s">
        <v>29569</v>
      </c>
      <c r="C2173" s="800" t="s">
        <v>26471</v>
      </c>
      <c r="D2173" s="802">
        <v>6.73</v>
      </c>
      <c r="E2173" s="800" t="s">
        <v>43039</v>
      </c>
    </row>
    <row r="2174" spans="1:5" ht="13.5" x14ac:dyDescent="0.25">
      <c r="A2174" s="800">
        <v>89997</v>
      </c>
      <c r="B2174" s="800" t="s">
        <v>29570</v>
      </c>
      <c r="C2174" s="800" t="s">
        <v>26471</v>
      </c>
      <c r="D2174" s="802">
        <v>5.37</v>
      </c>
      <c r="E2174" s="800" t="s">
        <v>43039</v>
      </c>
    </row>
    <row r="2175" spans="1:5" ht="13.5" x14ac:dyDescent="0.25">
      <c r="A2175" s="800">
        <v>89998</v>
      </c>
      <c r="B2175" s="800" t="s">
        <v>29571</v>
      </c>
      <c r="C2175" s="800" t="s">
        <v>26471</v>
      </c>
      <c r="D2175" s="802">
        <v>6.27</v>
      </c>
      <c r="E2175" s="800" t="s">
        <v>43039</v>
      </c>
    </row>
    <row r="2176" spans="1:5" ht="13.5" x14ac:dyDescent="0.25">
      <c r="A2176" s="800">
        <v>89999</v>
      </c>
      <c r="B2176" s="800" t="s">
        <v>29572</v>
      </c>
      <c r="C2176" s="800" t="s">
        <v>26471</v>
      </c>
      <c r="D2176" s="802">
        <v>9.99</v>
      </c>
      <c r="E2176" s="800" t="s">
        <v>43039</v>
      </c>
    </row>
    <row r="2177" spans="1:5" ht="13.5" x14ac:dyDescent="0.25">
      <c r="A2177" s="800">
        <v>90000</v>
      </c>
      <c r="B2177" s="800" t="s">
        <v>29573</v>
      </c>
      <c r="C2177" s="800" t="s">
        <v>26471</v>
      </c>
      <c r="D2177" s="802">
        <v>7.89</v>
      </c>
      <c r="E2177" s="800" t="s">
        <v>43039</v>
      </c>
    </row>
    <row r="2178" spans="1:5" ht="13.5" x14ac:dyDescent="0.25">
      <c r="A2178" s="800">
        <v>91593</v>
      </c>
      <c r="B2178" s="800" t="s">
        <v>29574</v>
      </c>
      <c r="C2178" s="800" t="s">
        <v>26471</v>
      </c>
      <c r="D2178" s="802">
        <v>7.89</v>
      </c>
      <c r="E2178" s="800" t="s">
        <v>43039</v>
      </c>
    </row>
    <row r="2179" spans="1:5" ht="13.5" x14ac:dyDescent="0.25">
      <c r="A2179" s="800">
        <v>91594</v>
      </c>
      <c r="B2179" s="800" t="s">
        <v>29575</v>
      </c>
      <c r="C2179" s="800" t="s">
        <v>26471</v>
      </c>
      <c r="D2179" s="802">
        <v>8.23</v>
      </c>
      <c r="E2179" s="800" t="s">
        <v>43039</v>
      </c>
    </row>
    <row r="2180" spans="1:5" ht="13.5" x14ac:dyDescent="0.25">
      <c r="A2180" s="800">
        <v>91595</v>
      </c>
      <c r="B2180" s="800" t="s">
        <v>29576</v>
      </c>
      <c r="C2180" s="800" t="s">
        <v>26471</v>
      </c>
      <c r="D2180" s="802">
        <v>8.81</v>
      </c>
      <c r="E2180" s="800" t="s">
        <v>43039</v>
      </c>
    </row>
    <row r="2181" spans="1:5" ht="13.5" x14ac:dyDescent="0.25">
      <c r="A2181" s="800">
        <v>91596</v>
      </c>
      <c r="B2181" s="800" t="s">
        <v>29577</v>
      </c>
      <c r="C2181" s="800" t="s">
        <v>26471</v>
      </c>
      <c r="D2181" s="802">
        <v>8.16</v>
      </c>
      <c r="E2181" s="800" t="s">
        <v>43039</v>
      </c>
    </row>
    <row r="2182" spans="1:5" ht="13.5" x14ac:dyDescent="0.25">
      <c r="A2182" s="800">
        <v>91597</v>
      </c>
      <c r="B2182" s="800" t="s">
        <v>29578</v>
      </c>
      <c r="C2182" s="800" t="s">
        <v>26471</v>
      </c>
      <c r="D2182" s="802">
        <v>5.85</v>
      </c>
      <c r="E2182" s="800" t="s">
        <v>43039</v>
      </c>
    </row>
    <row r="2183" spans="1:5" ht="13.5" x14ac:dyDescent="0.25">
      <c r="A2183" s="800">
        <v>91598</v>
      </c>
      <c r="B2183" s="800" t="s">
        <v>29579</v>
      </c>
      <c r="C2183" s="800" t="s">
        <v>26471</v>
      </c>
      <c r="D2183" s="802">
        <v>8.0299999999999994</v>
      </c>
      <c r="E2183" s="800" t="s">
        <v>43039</v>
      </c>
    </row>
    <row r="2184" spans="1:5" ht="13.5" x14ac:dyDescent="0.25">
      <c r="A2184" s="800">
        <v>91599</v>
      </c>
      <c r="B2184" s="800" t="s">
        <v>29580</v>
      </c>
      <c r="C2184" s="800" t="s">
        <v>26471</v>
      </c>
      <c r="D2184" s="802">
        <v>6.15</v>
      </c>
      <c r="E2184" s="800" t="s">
        <v>43039</v>
      </c>
    </row>
    <row r="2185" spans="1:5" ht="13.5" x14ac:dyDescent="0.25">
      <c r="A2185" s="800">
        <v>91600</v>
      </c>
      <c r="B2185" s="800" t="s">
        <v>29581</v>
      </c>
      <c r="C2185" s="800" t="s">
        <v>26471</v>
      </c>
      <c r="D2185" s="802">
        <v>10.24</v>
      </c>
      <c r="E2185" s="800" t="s">
        <v>43039</v>
      </c>
    </row>
    <row r="2186" spans="1:5" ht="13.5" x14ac:dyDescent="0.25">
      <c r="A2186" s="800">
        <v>91601</v>
      </c>
      <c r="B2186" s="800" t="s">
        <v>29582</v>
      </c>
      <c r="C2186" s="800" t="s">
        <v>26471</v>
      </c>
      <c r="D2186" s="802">
        <v>7.7</v>
      </c>
      <c r="E2186" s="800" t="s">
        <v>43039</v>
      </c>
    </row>
    <row r="2187" spans="1:5" ht="13.5" x14ac:dyDescent="0.25">
      <c r="A2187" s="800">
        <v>91602</v>
      </c>
      <c r="B2187" s="800" t="s">
        <v>29583</v>
      </c>
      <c r="C2187" s="800" t="s">
        <v>26471</v>
      </c>
      <c r="D2187" s="802">
        <v>6.88</v>
      </c>
      <c r="E2187" s="800" t="s">
        <v>43039</v>
      </c>
    </row>
    <row r="2188" spans="1:5" ht="13.5" x14ac:dyDescent="0.25">
      <c r="A2188" s="800">
        <v>91603</v>
      </c>
      <c r="B2188" s="800" t="s">
        <v>29584</v>
      </c>
      <c r="C2188" s="800" t="s">
        <v>26471</v>
      </c>
      <c r="D2188" s="802">
        <v>6.5</v>
      </c>
      <c r="E2188" s="800" t="s">
        <v>43039</v>
      </c>
    </row>
    <row r="2189" spans="1:5" ht="13.5" x14ac:dyDescent="0.25">
      <c r="A2189" s="800">
        <v>92759</v>
      </c>
      <c r="B2189" s="800" t="s">
        <v>29585</v>
      </c>
      <c r="C2189" s="800" t="s">
        <v>26471</v>
      </c>
      <c r="D2189" s="802">
        <v>10.130000000000001</v>
      </c>
      <c r="E2189" s="800" t="s">
        <v>43039</v>
      </c>
    </row>
    <row r="2190" spans="1:5" ht="13.5" x14ac:dyDescent="0.25">
      <c r="A2190" s="800">
        <v>92760</v>
      </c>
      <c r="B2190" s="800" t="s">
        <v>29586</v>
      </c>
      <c r="C2190" s="800" t="s">
        <v>26471</v>
      </c>
      <c r="D2190" s="802">
        <v>9.06</v>
      </c>
      <c r="E2190" s="800" t="s">
        <v>43039</v>
      </c>
    </row>
    <row r="2191" spans="1:5" ht="13.5" x14ac:dyDescent="0.25">
      <c r="A2191" s="800">
        <v>92761</v>
      </c>
      <c r="B2191" s="800" t="s">
        <v>29587</v>
      </c>
      <c r="C2191" s="800" t="s">
        <v>26471</v>
      </c>
      <c r="D2191" s="802">
        <v>8.17</v>
      </c>
      <c r="E2191" s="800" t="s">
        <v>43039</v>
      </c>
    </row>
    <row r="2192" spans="1:5" ht="13.5" x14ac:dyDescent="0.25">
      <c r="A2192" s="800">
        <v>92762</v>
      </c>
      <c r="B2192" s="800" t="s">
        <v>29588</v>
      </c>
      <c r="C2192" s="800" t="s">
        <v>26471</v>
      </c>
      <c r="D2192" s="802">
        <v>7.15</v>
      </c>
      <c r="E2192" s="800" t="s">
        <v>43039</v>
      </c>
    </row>
    <row r="2193" spans="1:5" ht="13.5" x14ac:dyDescent="0.25">
      <c r="A2193" s="800">
        <v>92763</v>
      </c>
      <c r="B2193" s="800" t="s">
        <v>29589</v>
      </c>
      <c r="C2193" s="800" t="s">
        <v>26471</v>
      </c>
      <c r="D2193" s="802">
        <v>5.93</v>
      </c>
      <c r="E2193" s="800" t="s">
        <v>43039</v>
      </c>
    </row>
    <row r="2194" spans="1:5" ht="13.5" x14ac:dyDescent="0.25">
      <c r="A2194" s="800">
        <v>92764</v>
      </c>
      <c r="B2194" s="800" t="s">
        <v>29590</v>
      </c>
      <c r="C2194" s="800" t="s">
        <v>26471</v>
      </c>
      <c r="D2194" s="802">
        <v>5.52</v>
      </c>
      <c r="E2194" s="800" t="s">
        <v>43039</v>
      </c>
    </row>
    <row r="2195" spans="1:5" ht="13.5" x14ac:dyDescent="0.25">
      <c r="A2195" s="800">
        <v>92765</v>
      </c>
      <c r="B2195" s="800" t="s">
        <v>29591</v>
      </c>
      <c r="C2195" s="800" t="s">
        <v>26471</v>
      </c>
      <c r="D2195" s="802">
        <v>6.06</v>
      </c>
      <c r="E2195" s="800" t="s">
        <v>43039</v>
      </c>
    </row>
    <row r="2196" spans="1:5" ht="13.5" x14ac:dyDescent="0.25">
      <c r="A2196" s="800">
        <v>92766</v>
      </c>
      <c r="B2196" s="800" t="s">
        <v>29592</v>
      </c>
      <c r="C2196" s="800" t="s">
        <v>26471</v>
      </c>
      <c r="D2196" s="802">
        <v>5.85</v>
      </c>
      <c r="E2196" s="800" t="s">
        <v>43039</v>
      </c>
    </row>
    <row r="2197" spans="1:5" ht="13.5" x14ac:dyDescent="0.25">
      <c r="A2197" s="800">
        <v>92767</v>
      </c>
      <c r="B2197" s="800" t="s">
        <v>29593</v>
      </c>
      <c r="C2197" s="800" t="s">
        <v>26471</v>
      </c>
      <c r="D2197" s="802">
        <v>10.27</v>
      </c>
      <c r="E2197" s="800" t="s">
        <v>43039</v>
      </c>
    </row>
    <row r="2198" spans="1:5" ht="13.5" x14ac:dyDescent="0.25">
      <c r="A2198" s="800">
        <v>92768</v>
      </c>
      <c r="B2198" s="800" t="s">
        <v>29594</v>
      </c>
      <c r="C2198" s="800" t="s">
        <v>26471</v>
      </c>
      <c r="D2198" s="802">
        <v>8.82</v>
      </c>
      <c r="E2198" s="800" t="s">
        <v>43039</v>
      </c>
    </row>
    <row r="2199" spans="1:5" ht="13.5" x14ac:dyDescent="0.25">
      <c r="A2199" s="800">
        <v>92769</v>
      </c>
      <c r="B2199" s="800" t="s">
        <v>29595</v>
      </c>
      <c r="C2199" s="800" t="s">
        <v>26471</v>
      </c>
      <c r="D2199" s="802">
        <v>8.07</v>
      </c>
      <c r="E2199" s="800" t="s">
        <v>43039</v>
      </c>
    </row>
    <row r="2200" spans="1:5" ht="13.5" x14ac:dyDescent="0.25">
      <c r="A2200" s="800">
        <v>92770</v>
      </c>
      <c r="B2200" s="800" t="s">
        <v>29596</v>
      </c>
      <c r="C2200" s="800" t="s">
        <v>26471</v>
      </c>
      <c r="D2200" s="802">
        <v>7.43</v>
      </c>
      <c r="E2200" s="800" t="s">
        <v>43039</v>
      </c>
    </row>
    <row r="2201" spans="1:5" ht="13.5" x14ac:dyDescent="0.25">
      <c r="A2201" s="800">
        <v>92771</v>
      </c>
      <c r="B2201" s="800" t="s">
        <v>29597</v>
      </c>
      <c r="C2201" s="800" t="s">
        <v>26471</v>
      </c>
      <c r="D2201" s="802">
        <v>6.58</v>
      </c>
      <c r="E2201" s="800" t="s">
        <v>43039</v>
      </c>
    </row>
    <row r="2202" spans="1:5" ht="13.5" x14ac:dyDescent="0.25">
      <c r="A2202" s="800">
        <v>92772</v>
      </c>
      <c r="B2202" s="800" t="s">
        <v>29598</v>
      </c>
      <c r="C2202" s="800" t="s">
        <v>26471</v>
      </c>
      <c r="D2202" s="802">
        <v>5.5</v>
      </c>
      <c r="E2202" s="800" t="s">
        <v>43039</v>
      </c>
    </row>
    <row r="2203" spans="1:5" ht="13.5" x14ac:dyDescent="0.25">
      <c r="A2203" s="800">
        <v>92773</v>
      </c>
      <c r="B2203" s="800" t="s">
        <v>29600</v>
      </c>
      <c r="C2203" s="800" t="s">
        <v>26471</v>
      </c>
      <c r="D2203" s="802">
        <v>5.22</v>
      </c>
      <c r="E2203" s="800" t="s">
        <v>43039</v>
      </c>
    </row>
    <row r="2204" spans="1:5" ht="13.5" x14ac:dyDescent="0.25">
      <c r="A2204" s="800">
        <v>92774</v>
      </c>
      <c r="B2204" s="800" t="s">
        <v>29601</v>
      </c>
      <c r="C2204" s="800" t="s">
        <v>26471</v>
      </c>
      <c r="D2204" s="802">
        <v>5.83</v>
      </c>
      <c r="E2204" s="800" t="s">
        <v>43039</v>
      </c>
    </row>
    <row r="2205" spans="1:5" ht="13.5" x14ac:dyDescent="0.25">
      <c r="A2205" s="800">
        <v>92775</v>
      </c>
      <c r="B2205" s="800" t="s">
        <v>29602</v>
      </c>
      <c r="C2205" s="800" t="s">
        <v>26471</v>
      </c>
      <c r="D2205" s="802">
        <v>12.64</v>
      </c>
      <c r="E2205" s="800" t="s">
        <v>43039</v>
      </c>
    </row>
    <row r="2206" spans="1:5" ht="13.5" x14ac:dyDescent="0.25">
      <c r="A2206" s="800">
        <v>92776</v>
      </c>
      <c r="B2206" s="800" t="s">
        <v>29603</v>
      </c>
      <c r="C2206" s="800" t="s">
        <v>26471</v>
      </c>
      <c r="D2206" s="802">
        <v>10.97</v>
      </c>
      <c r="E2206" s="800" t="s">
        <v>43039</v>
      </c>
    </row>
    <row r="2207" spans="1:5" ht="13.5" x14ac:dyDescent="0.25">
      <c r="A2207" s="800">
        <v>92777</v>
      </c>
      <c r="B2207" s="800" t="s">
        <v>29604</v>
      </c>
      <c r="C2207" s="800" t="s">
        <v>26471</v>
      </c>
      <c r="D2207" s="802">
        <v>9.59</v>
      </c>
      <c r="E2207" s="800" t="s">
        <v>43039</v>
      </c>
    </row>
    <row r="2208" spans="1:5" ht="13.5" x14ac:dyDescent="0.25">
      <c r="A2208" s="800">
        <v>92778</v>
      </c>
      <c r="B2208" s="800" t="s">
        <v>29605</v>
      </c>
      <c r="C2208" s="800" t="s">
        <v>26471</v>
      </c>
      <c r="D2208" s="802">
        <v>8.2200000000000006</v>
      </c>
      <c r="E2208" s="800" t="s">
        <v>43039</v>
      </c>
    </row>
    <row r="2209" spans="1:5" ht="13.5" x14ac:dyDescent="0.25">
      <c r="A2209" s="800">
        <v>92779</v>
      </c>
      <c r="B2209" s="800" t="s">
        <v>29606</v>
      </c>
      <c r="C2209" s="800" t="s">
        <v>26471</v>
      </c>
      <c r="D2209" s="802">
        <v>6.72</v>
      </c>
      <c r="E2209" s="800" t="s">
        <v>43039</v>
      </c>
    </row>
    <row r="2210" spans="1:5" ht="13.5" x14ac:dyDescent="0.25">
      <c r="A2210" s="800">
        <v>92780</v>
      </c>
      <c r="B2210" s="800" t="s">
        <v>29607</v>
      </c>
      <c r="C2210" s="800" t="s">
        <v>26471</v>
      </c>
      <c r="D2210" s="802">
        <v>6.06</v>
      </c>
      <c r="E2210" s="800" t="s">
        <v>43039</v>
      </c>
    </row>
    <row r="2211" spans="1:5" ht="13.5" x14ac:dyDescent="0.25">
      <c r="A2211" s="800">
        <v>92781</v>
      </c>
      <c r="B2211" s="800" t="s">
        <v>29608</v>
      </c>
      <c r="C2211" s="800" t="s">
        <v>26471</v>
      </c>
      <c r="D2211" s="802">
        <v>6.41</v>
      </c>
      <c r="E2211" s="800" t="s">
        <v>43039</v>
      </c>
    </row>
    <row r="2212" spans="1:5" ht="13.5" x14ac:dyDescent="0.25">
      <c r="A2212" s="800">
        <v>92782</v>
      </c>
      <c r="B2212" s="800" t="s">
        <v>29609</v>
      </c>
      <c r="C2212" s="800" t="s">
        <v>26471</v>
      </c>
      <c r="D2212" s="802">
        <v>6.06</v>
      </c>
      <c r="E2212" s="800" t="s">
        <v>43039</v>
      </c>
    </row>
    <row r="2213" spans="1:5" ht="13.5" x14ac:dyDescent="0.25">
      <c r="A2213" s="800">
        <v>92783</v>
      </c>
      <c r="B2213" s="800" t="s">
        <v>29610</v>
      </c>
      <c r="C2213" s="800" t="s">
        <v>26471</v>
      </c>
      <c r="D2213" s="802">
        <v>12.39</v>
      </c>
      <c r="E2213" s="800" t="s">
        <v>43039</v>
      </c>
    </row>
    <row r="2214" spans="1:5" ht="13.5" x14ac:dyDescent="0.25">
      <c r="A2214" s="800">
        <v>92784</v>
      </c>
      <c r="B2214" s="800" t="s">
        <v>29611</v>
      </c>
      <c r="C2214" s="800" t="s">
        <v>26471</v>
      </c>
      <c r="D2214" s="802">
        <v>10.56</v>
      </c>
      <c r="E2214" s="800" t="s">
        <v>43039</v>
      </c>
    </row>
    <row r="2215" spans="1:5" ht="13.5" x14ac:dyDescent="0.25">
      <c r="A2215" s="800">
        <v>92785</v>
      </c>
      <c r="B2215" s="800" t="s">
        <v>29612</v>
      </c>
      <c r="C2215" s="800" t="s">
        <v>26471</v>
      </c>
      <c r="D2215" s="802">
        <v>9.3800000000000008</v>
      </c>
      <c r="E2215" s="800" t="s">
        <v>43039</v>
      </c>
    </row>
    <row r="2216" spans="1:5" ht="13.5" x14ac:dyDescent="0.25">
      <c r="A2216" s="800">
        <v>92786</v>
      </c>
      <c r="B2216" s="800" t="s">
        <v>29613</v>
      </c>
      <c r="C2216" s="800" t="s">
        <v>26471</v>
      </c>
      <c r="D2216" s="802">
        <v>8.3800000000000008</v>
      </c>
      <c r="E2216" s="800" t="s">
        <v>43039</v>
      </c>
    </row>
    <row r="2217" spans="1:5" ht="13.5" x14ac:dyDescent="0.25">
      <c r="A2217" s="800">
        <v>92787</v>
      </c>
      <c r="B2217" s="800" t="s">
        <v>29614</v>
      </c>
      <c r="C2217" s="800" t="s">
        <v>26471</v>
      </c>
      <c r="D2217" s="802">
        <v>7.28</v>
      </c>
      <c r="E2217" s="800" t="s">
        <v>43039</v>
      </c>
    </row>
    <row r="2218" spans="1:5" ht="13.5" x14ac:dyDescent="0.25">
      <c r="A2218" s="800">
        <v>92788</v>
      </c>
      <c r="B2218" s="800" t="s">
        <v>29616</v>
      </c>
      <c r="C2218" s="800" t="s">
        <v>26471</v>
      </c>
      <c r="D2218" s="802">
        <v>6.01</v>
      </c>
      <c r="E2218" s="800" t="s">
        <v>43039</v>
      </c>
    </row>
    <row r="2219" spans="1:5" ht="13.5" x14ac:dyDescent="0.25">
      <c r="A2219" s="800">
        <v>92789</v>
      </c>
      <c r="B2219" s="800" t="s">
        <v>29617</v>
      </c>
      <c r="C2219" s="800" t="s">
        <v>26471</v>
      </c>
      <c r="D2219" s="802">
        <v>5.53</v>
      </c>
      <c r="E2219" s="800" t="s">
        <v>43039</v>
      </c>
    </row>
    <row r="2220" spans="1:5" ht="13.5" x14ac:dyDescent="0.25">
      <c r="A2220" s="800">
        <v>92790</v>
      </c>
      <c r="B2220" s="800" t="s">
        <v>29618</v>
      </c>
      <c r="C2220" s="800" t="s">
        <v>26471</v>
      </c>
      <c r="D2220" s="802">
        <v>6.02</v>
      </c>
      <c r="E2220" s="800" t="s">
        <v>43039</v>
      </c>
    </row>
    <row r="2221" spans="1:5" ht="13.5" x14ac:dyDescent="0.25">
      <c r="A2221" s="800">
        <v>92791</v>
      </c>
      <c r="B2221" s="800" t="s">
        <v>29619</v>
      </c>
      <c r="C2221" s="800" t="s">
        <v>26471</v>
      </c>
      <c r="D2221" s="802">
        <v>6.57</v>
      </c>
      <c r="E2221" s="800" t="s">
        <v>43039</v>
      </c>
    </row>
    <row r="2222" spans="1:5" ht="13.5" x14ac:dyDescent="0.25">
      <c r="A2222" s="800">
        <v>92792</v>
      </c>
      <c r="B2222" s="800" t="s">
        <v>29620</v>
      </c>
      <c r="C2222" s="800" t="s">
        <v>26471</v>
      </c>
      <c r="D2222" s="802">
        <v>6.26</v>
      </c>
      <c r="E2222" s="800" t="s">
        <v>43039</v>
      </c>
    </row>
    <row r="2223" spans="1:5" ht="13.5" x14ac:dyDescent="0.25">
      <c r="A2223" s="800">
        <v>92793</v>
      </c>
      <c r="B2223" s="800" t="s">
        <v>29621</v>
      </c>
      <c r="C2223" s="800" t="s">
        <v>26471</v>
      </c>
      <c r="D2223" s="802">
        <v>6</v>
      </c>
      <c r="E2223" s="800" t="s">
        <v>43039</v>
      </c>
    </row>
    <row r="2224" spans="1:5" ht="13.5" x14ac:dyDescent="0.25">
      <c r="A2224" s="800">
        <v>92794</v>
      </c>
      <c r="B2224" s="800" t="s">
        <v>29623</v>
      </c>
      <c r="C2224" s="800" t="s">
        <v>26471</v>
      </c>
      <c r="D2224" s="802">
        <v>5.45</v>
      </c>
      <c r="E2224" s="800" t="s">
        <v>43039</v>
      </c>
    </row>
    <row r="2225" spans="1:5" ht="13.5" x14ac:dyDescent="0.25">
      <c r="A2225" s="800">
        <v>92795</v>
      </c>
      <c r="B2225" s="800" t="s">
        <v>29624</v>
      </c>
      <c r="C2225" s="800" t="s">
        <v>26471</v>
      </c>
      <c r="D2225" s="802">
        <v>4.62</v>
      </c>
      <c r="E2225" s="800" t="s">
        <v>43039</v>
      </c>
    </row>
    <row r="2226" spans="1:5" ht="13.5" x14ac:dyDescent="0.25">
      <c r="A2226" s="800">
        <v>92796</v>
      </c>
      <c r="B2226" s="800" t="s">
        <v>29625</v>
      </c>
      <c r="C2226" s="800" t="s">
        <v>26471</v>
      </c>
      <c r="D2226" s="802">
        <v>4.54</v>
      </c>
      <c r="E2226" s="800" t="s">
        <v>43039</v>
      </c>
    </row>
    <row r="2227" spans="1:5" ht="13.5" x14ac:dyDescent="0.25">
      <c r="A2227" s="800">
        <v>92797</v>
      </c>
      <c r="B2227" s="800" t="s">
        <v>29626</v>
      </c>
      <c r="C2227" s="800" t="s">
        <v>26471</v>
      </c>
      <c r="D2227" s="802">
        <v>5.31</v>
      </c>
      <c r="E2227" s="800" t="s">
        <v>43039</v>
      </c>
    </row>
    <row r="2228" spans="1:5" ht="13.5" x14ac:dyDescent="0.25">
      <c r="A2228" s="800">
        <v>92798</v>
      </c>
      <c r="B2228" s="800" t="s">
        <v>29627</v>
      </c>
      <c r="C2228" s="800" t="s">
        <v>26471</v>
      </c>
      <c r="D2228" s="802">
        <v>5.29</v>
      </c>
      <c r="E2228" s="800" t="s">
        <v>43039</v>
      </c>
    </row>
    <row r="2229" spans="1:5" ht="13.5" x14ac:dyDescent="0.25">
      <c r="A2229" s="800">
        <v>92799</v>
      </c>
      <c r="B2229" s="800" t="s">
        <v>29629</v>
      </c>
      <c r="C2229" s="800" t="s">
        <v>26471</v>
      </c>
      <c r="D2229" s="802">
        <v>6.98</v>
      </c>
      <c r="E2229" s="800" t="s">
        <v>43039</v>
      </c>
    </row>
    <row r="2230" spans="1:5" ht="13.5" x14ac:dyDescent="0.25">
      <c r="A2230" s="800">
        <v>92800</v>
      </c>
      <c r="B2230" s="800" t="s">
        <v>29630</v>
      </c>
      <c r="C2230" s="800" t="s">
        <v>26471</v>
      </c>
      <c r="D2230" s="802">
        <v>6.11</v>
      </c>
      <c r="E2230" s="800" t="s">
        <v>43039</v>
      </c>
    </row>
    <row r="2231" spans="1:5" ht="13.5" x14ac:dyDescent="0.25">
      <c r="A2231" s="800">
        <v>92801</v>
      </c>
      <c r="B2231" s="800" t="s">
        <v>29631</v>
      </c>
      <c r="C2231" s="800" t="s">
        <v>26471</v>
      </c>
      <c r="D2231" s="802">
        <v>5.98</v>
      </c>
      <c r="E2231" s="800" t="s">
        <v>43039</v>
      </c>
    </row>
    <row r="2232" spans="1:5" ht="13.5" x14ac:dyDescent="0.25">
      <c r="A2232" s="800">
        <v>92802</v>
      </c>
      <c r="B2232" s="800" t="s">
        <v>29632</v>
      </c>
      <c r="C2232" s="800" t="s">
        <v>26471</v>
      </c>
      <c r="D2232" s="802">
        <v>5.84</v>
      </c>
      <c r="E2232" s="800" t="s">
        <v>43039</v>
      </c>
    </row>
    <row r="2233" spans="1:5" ht="13.5" x14ac:dyDescent="0.25">
      <c r="A2233" s="800">
        <v>92803</v>
      </c>
      <c r="B2233" s="800" t="s">
        <v>29633</v>
      </c>
      <c r="C2233" s="800" t="s">
        <v>26471</v>
      </c>
      <c r="D2233" s="802">
        <v>5.36</v>
      </c>
      <c r="E2233" s="800" t="s">
        <v>43039</v>
      </c>
    </row>
    <row r="2234" spans="1:5" ht="13.5" x14ac:dyDescent="0.25">
      <c r="A2234" s="800">
        <v>92804</v>
      </c>
      <c r="B2234" s="800" t="s">
        <v>29634</v>
      </c>
      <c r="C2234" s="800" t="s">
        <v>26471</v>
      </c>
      <c r="D2234" s="802">
        <v>4.57</v>
      </c>
      <c r="E2234" s="800" t="s">
        <v>43039</v>
      </c>
    </row>
    <row r="2235" spans="1:5" ht="13.5" x14ac:dyDescent="0.25">
      <c r="A2235" s="800">
        <v>92805</v>
      </c>
      <c r="B2235" s="800" t="s">
        <v>29635</v>
      </c>
      <c r="C2235" s="800" t="s">
        <v>26471</v>
      </c>
      <c r="D2235" s="802">
        <v>4.51</v>
      </c>
      <c r="E2235" s="800" t="s">
        <v>43039</v>
      </c>
    </row>
    <row r="2236" spans="1:5" ht="13.5" x14ac:dyDescent="0.25">
      <c r="A2236" s="800">
        <v>92806</v>
      </c>
      <c r="B2236" s="800" t="s">
        <v>29636</v>
      </c>
      <c r="C2236" s="800" t="s">
        <v>26471</v>
      </c>
      <c r="D2236" s="802">
        <v>5.29</v>
      </c>
      <c r="E2236" s="800" t="s">
        <v>43039</v>
      </c>
    </row>
    <row r="2237" spans="1:5" ht="13.5" x14ac:dyDescent="0.25">
      <c r="A2237" s="800">
        <v>92875</v>
      </c>
      <c r="B2237" s="800" t="s">
        <v>29637</v>
      </c>
      <c r="C2237" s="800" t="s">
        <v>26471</v>
      </c>
      <c r="D2237" s="802">
        <v>5.79</v>
      </c>
      <c r="E2237" s="800" t="s">
        <v>43039</v>
      </c>
    </row>
    <row r="2238" spans="1:5" ht="13.5" x14ac:dyDescent="0.25">
      <c r="A2238" s="800">
        <v>92876</v>
      </c>
      <c r="B2238" s="800" t="s">
        <v>29638</v>
      </c>
      <c r="C2238" s="800" t="s">
        <v>26471</v>
      </c>
      <c r="D2238" s="802">
        <v>5.47</v>
      </c>
      <c r="E2238" s="800" t="s">
        <v>43039</v>
      </c>
    </row>
    <row r="2239" spans="1:5" ht="13.5" x14ac:dyDescent="0.25">
      <c r="A2239" s="800">
        <v>92877</v>
      </c>
      <c r="B2239" s="800" t="s">
        <v>29639</v>
      </c>
      <c r="C2239" s="800" t="s">
        <v>26471</v>
      </c>
      <c r="D2239" s="802">
        <v>5.82</v>
      </c>
      <c r="E2239" s="800" t="s">
        <v>43039</v>
      </c>
    </row>
    <row r="2240" spans="1:5" ht="13.5" x14ac:dyDescent="0.25">
      <c r="A2240" s="800">
        <v>92878</v>
      </c>
      <c r="B2240" s="800" t="s">
        <v>29640</v>
      </c>
      <c r="C2240" s="800" t="s">
        <v>26471</v>
      </c>
      <c r="D2240" s="802">
        <v>5.58</v>
      </c>
      <c r="E2240" s="800" t="s">
        <v>43039</v>
      </c>
    </row>
    <row r="2241" spans="1:5" ht="13.5" x14ac:dyDescent="0.25">
      <c r="A2241" s="800">
        <v>92879</v>
      </c>
      <c r="B2241" s="800" t="s">
        <v>29641</v>
      </c>
      <c r="C2241" s="800" t="s">
        <v>26471</v>
      </c>
      <c r="D2241" s="802">
        <v>5.6</v>
      </c>
      <c r="E2241" s="800" t="s">
        <v>43039</v>
      </c>
    </row>
    <row r="2242" spans="1:5" ht="13.5" x14ac:dyDescent="0.25">
      <c r="A2242" s="800">
        <v>92880</v>
      </c>
      <c r="B2242" s="800" t="s">
        <v>29642</v>
      </c>
      <c r="C2242" s="800" t="s">
        <v>26471</v>
      </c>
      <c r="D2242" s="802">
        <v>5.71</v>
      </c>
      <c r="E2242" s="800" t="s">
        <v>43039</v>
      </c>
    </row>
    <row r="2243" spans="1:5" ht="13.5" x14ac:dyDescent="0.25">
      <c r="A2243" s="800">
        <v>92881</v>
      </c>
      <c r="B2243" s="800" t="s">
        <v>29643</v>
      </c>
      <c r="C2243" s="800" t="s">
        <v>26471</v>
      </c>
      <c r="D2243" s="802">
        <v>5.69</v>
      </c>
      <c r="E2243" s="800" t="s">
        <v>43039</v>
      </c>
    </row>
    <row r="2244" spans="1:5" ht="13.5" x14ac:dyDescent="0.25">
      <c r="A2244" s="800">
        <v>92882</v>
      </c>
      <c r="B2244" s="800" t="s">
        <v>29644</v>
      </c>
      <c r="C2244" s="800" t="s">
        <v>26471</v>
      </c>
      <c r="D2244" s="802">
        <v>8.59</v>
      </c>
      <c r="E2244" s="800" t="s">
        <v>43039</v>
      </c>
    </row>
    <row r="2245" spans="1:5" ht="13.5" x14ac:dyDescent="0.25">
      <c r="A2245" s="800">
        <v>92883</v>
      </c>
      <c r="B2245" s="800" t="s">
        <v>29646</v>
      </c>
      <c r="C2245" s="800" t="s">
        <v>26471</v>
      </c>
      <c r="D2245" s="802">
        <v>7.64</v>
      </c>
      <c r="E2245" s="800" t="s">
        <v>43039</v>
      </c>
    </row>
    <row r="2246" spans="1:5" ht="13.5" x14ac:dyDescent="0.25">
      <c r="A2246" s="800">
        <v>92884</v>
      </c>
      <c r="B2246" s="800" t="s">
        <v>29647</v>
      </c>
      <c r="C2246" s="800" t="s">
        <v>26471</v>
      </c>
      <c r="D2246" s="802">
        <v>7.52</v>
      </c>
      <c r="E2246" s="800" t="s">
        <v>43039</v>
      </c>
    </row>
    <row r="2247" spans="1:5" ht="13.5" x14ac:dyDescent="0.25">
      <c r="A2247" s="800">
        <v>92885</v>
      </c>
      <c r="B2247" s="800" t="s">
        <v>29648</v>
      </c>
      <c r="C2247" s="800" t="s">
        <v>26471</v>
      </c>
      <c r="D2247" s="802">
        <v>6.89</v>
      </c>
      <c r="E2247" s="800" t="s">
        <v>43039</v>
      </c>
    </row>
    <row r="2248" spans="1:5" ht="13.5" x14ac:dyDescent="0.25">
      <c r="A2248" s="800">
        <v>92886</v>
      </c>
      <c r="B2248" s="800" t="s">
        <v>29649</v>
      </c>
      <c r="C2248" s="800" t="s">
        <v>26471</v>
      </c>
      <c r="D2248" s="802">
        <v>6.58</v>
      </c>
      <c r="E2248" s="800" t="s">
        <v>43039</v>
      </c>
    </row>
    <row r="2249" spans="1:5" ht="13.5" x14ac:dyDescent="0.25">
      <c r="A2249" s="800">
        <v>92887</v>
      </c>
      <c r="B2249" s="800" t="s">
        <v>29650</v>
      </c>
      <c r="C2249" s="800" t="s">
        <v>26471</v>
      </c>
      <c r="D2249" s="802">
        <v>6.46</v>
      </c>
      <c r="E2249" s="800" t="s">
        <v>43039</v>
      </c>
    </row>
    <row r="2250" spans="1:5" ht="13.5" x14ac:dyDescent="0.25">
      <c r="A2250" s="800">
        <v>92888</v>
      </c>
      <c r="B2250" s="800" t="s">
        <v>29651</v>
      </c>
      <c r="C2250" s="800" t="s">
        <v>26471</v>
      </c>
      <c r="D2250" s="802">
        <v>6.25</v>
      </c>
      <c r="E2250" s="800" t="s">
        <v>43039</v>
      </c>
    </row>
    <row r="2251" spans="1:5" ht="13.5" x14ac:dyDescent="0.25">
      <c r="A2251" s="800">
        <v>92915</v>
      </c>
      <c r="B2251" s="800" t="s">
        <v>29652</v>
      </c>
      <c r="C2251" s="800" t="s">
        <v>26471</v>
      </c>
      <c r="D2251" s="802">
        <v>11.39</v>
      </c>
      <c r="E2251" s="800" t="s">
        <v>43039</v>
      </c>
    </row>
    <row r="2252" spans="1:5" ht="13.5" x14ac:dyDescent="0.25">
      <c r="A2252" s="800">
        <v>92916</v>
      </c>
      <c r="B2252" s="800" t="s">
        <v>29653</v>
      </c>
      <c r="C2252" s="800" t="s">
        <v>26471</v>
      </c>
      <c r="D2252" s="802">
        <v>10.02</v>
      </c>
      <c r="E2252" s="800" t="s">
        <v>43039</v>
      </c>
    </row>
    <row r="2253" spans="1:5" ht="13.5" x14ac:dyDescent="0.25">
      <c r="A2253" s="800">
        <v>92917</v>
      </c>
      <c r="B2253" s="800" t="s">
        <v>29654</v>
      </c>
      <c r="C2253" s="800" t="s">
        <v>26471</v>
      </c>
      <c r="D2253" s="802">
        <v>8.8800000000000008</v>
      </c>
      <c r="E2253" s="800" t="s">
        <v>43039</v>
      </c>
    </row>
    <row r="2254" spans="1:5" ht="13.5" x14ac:dyDescent="0.25">
      <c r="A2254" s="800">
        <v>92919</v>
      </c>
      <c r="B2254" s="800" t="s">
        <v>29655</v>
      </c>
      <c r="C2254" s="800" t="s">
        <v>26471</v>
      </c>
      <c r="D2254" s="802">
        <v>7.69</v>
      </c>
      <c r="E2254" s="800" t="s">
        <v>43039</v>
      </c>
    </row>
    <row r="2255" spans="1:5" ht="13.5" x14ac:dyDescent="0.25">
      <c r="A2255" s="800">
        <v>92921</v>
      </c>
      <c r="B2255" s="800" t="s">
        <v>29656</v>
      </c>
      <c r="C2255" s="800" t="s">
        <v>26471</v>
      </c>
      <c r="D2255" s="802">
        <v>6.33</v>
      </c>
      <c r="E2255" s="800" t="s">
        <v>43039</v>
      </c>
    </row>
    <row r="2256" spans="1:5" ht="13.5" x14ac:dyDescent="0.25">
      <c r="A2256" s="800">
        <v>92922</v>
      </c>
      <c r="B2256" s="800" t="s">
        <v>29657</v>
      </c>
      <c r="C2256" s="800" t="s">
        <v>26471</v>
      </c>
      <c r="D2256" s="802">
        <v>5.79</v>
      </c>
      <c r="E2256" s="800" t="s">
        <v>43039</v>
      </c>
    </row>
    <row r="2257" spans="1:5" ht="13.5" x14ac:dyDescent="0.25">
      <c r="A2257" s="800">
        <v>92923</v>
      </c>
      <c r="B2257" s="800" t="s">
        <v>29658</v>
      </c>
      <c r="C2257" s="800" t="s">
        <v>26471</v>
      </c>
      <c r="D2257" s="802">
        <v>6.23</v>
      </c>
      <c r="E2257" s="800" t="s">
        <v>43039</v>
      </c>
    </row>
    <row r="2258" spans="1:5" ht="13.5" x14ac:dyDescent="0.25">
      <c r="A2258" s="800">
        <v>92924</v>
      </c>
      <c r="B2258" s="800" t="s">
        <v>29659</v>
      </c>
      <c r="C2258" s="800" t="s">
        <v>26471</v>
      </c>
      <c r="D2258" s="802">
        <v>5.95</v>
      </c>
      <c r="E2258" s="800" t="s">
        <v>43039</v>
      </c>
    </row>
    <row r="2259" spans="1:5" ht="13.5" x14ac:dyDescent="0.25">
      <c r="A2259" s="800">
        <v>95445</v>
      </c>
      <c r="B2259" s="800" t="s">
        <v>29660</v>
      </c>
      <c r="C2259" s="800" t="s">
        <v>26471</v>
      </c>
      <c r="D2259" s="802">
        <v>5.01</v>
      </c>
      <c r="E2259" s="800" t="s">
        <v>43039</v>
      </c>
    </row>
    <row r="2260" spans="1:5" ht="13.5" x14ac:dyDescent="0.25">
      <c r="A2260" s="800">
        <v>95446</v>
      </c>
      <c r="B2260" s="800" t="s">
        <v>29661</v>
      </c>
      <c r="C2260" s="800" t="s">
        <v>26471</v>
      </c>
      <c r="D2260" s="802">
        <v>5.35</v>
      </c>
      <c r="E2260" s="800" t="s">
        <v>43039</v>
      </c>
    </row>
    <row r="2261" spans="1:5" ht="13.5" x14ac:dyDescent="0.25">
      <c r="A2261" s="800">
        <v>95576</v>
      </c>
      <c r="B2261" s="800" t="s">
        <v>29662</v>
      </c>
      <c r="C2261" s="800" t="s">
        <v>26471</v>
      </c>
      <c r="D2261" s="802">
        <v>8.36</v>
      </c>
      <c r="E2261" s="800" t="s">
        <v>43039</v>
      </c>
    </row>
    <row r="2262" spans="1:5" ht="13.5" x14ac:dyDescent="0.25">
      <c r="A2262" s="800">
        <v>95577</v>
      </c>
      <c r="B2262" s="800" t="s">
        <v>29663</v>
      </c>
      <c r="C2262" s="800" t="s">
        <v>26471</v>
      </c>
      <c r="D2262" s="802">
        <v>7.39</v>
      </c>
      <c r="E2262" s="800" t="s">
        <v>43039</v>
      </c>
    </row>
    <row r="2263" spans="1:5" ht="13.5" x14ac:dyDescent="0.25">
      <c r="A2263" s="800">
        <v>95578</v>
      </c>
      <c r="B2263" s="800" t="s">
        <v>29664</v>
      </c>
      <c r="C2263" s="800" t="s">
        <v>26471</v>
      </c>
      <c r="D2263" s="802">
        <v>6.24</v>
      </c>
      <c r="E2263" s="800" t="s">
        <v>43039</v>
      </c>
    </row>
    <row r="2264" spans="1:5" ht="13.5" x14ac:dyDescent="0.25">
      <c r="A2264" s="800">
        <v>95579</v>
      </c>
      <c r="B2264" s="800" t="s">
        <v>29665</v>
      </c>
      <c r="C2264" s="800" t="s">
        <v>26471</v>
      </c>
      <c r="D2264" s="802">
        <v>5.85</v>
      </c>
      <c r="E2264" s="800" t="s">
        <v>43039</v>
      </c>
    </row>
    <row r="2265" spans="1:5" ht="13.5" x14ac:dyDescent="0.25">
      <c r="A2265" s="800">
        <v>95580</v>
      </c>
      <c r="B2265" s="800" t="s">
        <v>29666</v>
      </c>
      <c r="C2265" s="800" t="s">
        <v>26471</v>
      </c>
      <c r="D2265" s="802">
        <v>6.42</v>
      </c>
      <c r="E2265" s="800" t="s">
        <v>43039</v>
      </c>
    </row>
    <row r="2266" spans="1:5" ht="13.5" x14ac:dyDescent="0.25">
      <c r="A2266" s="800">
        <v>95581</v>
      </c>
      <c r="B2266" s="800" t="s">
        <v>29667</v>
      </c>
      <c r="C2266" s="800" t="s">
        <v>26471</v>
      </c>
      <c r="D2266" s="802">
        <v>6.24</v>
      </c>
      <c r="E2266" s="800" t="s">
        <v>43039</v>
      </c>
    </row>
    <row r="2267" spans="1:5" ht="13.5" x14ac:dyDescent="0.25">
      <c r="A2267" s="800">
        <v>95583</v>
      </c>
      <c r="B2267" s="800" t="s">
        <v>29668</v>
      </c>
      <c r="C2267" s="800" t="s">
        <v>26471</v>
      </c>
      <c r="D2267" s="802">
        <v>11.98</v>
      </c>
      <c r="E2267" s="800" t="s">
        <v>43039</v>
      </c>
    </row>
    <row r="2268" spans="1:5" ht="13.5" x14ac:dyDescent="0.25">
      <c r="A2268" s="800">
        <v>95584</v>
      </c>
      <c r="B2268" s="800" t="s">
        <v>29669</v>
      </c>
      <c r="C2268" s="800" t="s">
        <v>26471</v>
      </c>
      <c r="D2268" s="802">
        <v>9.7899999999999991</v>
      </c>
      <c r="E2268" s="800" t="s">
        <v>43039</v>
      </c>
    </row>
    <row r="2269" spans="1:5" ht="13.5" x14ac:dyDescent="0.25">
      <c r="A2269" s="800">
        <v>95585</v>
      </c>
      <c r="B2269" s="800" t="s">
        <v>29670</v>
      </c>
      <c r="C2269" s="800" t="s">
        <v>26471</v>
      </c>
      <c r="D2269" s="802">
        <v>8.7899999999999991</v>
      </c>
      <c r="E2269" s="800" t="s">
        <v>43039</v>
      </c>
    </row>
    <row r="2270" spans="1:5" ht="13.5" x14ac:dyDescent="0.25">
      <c r="A2270" s="800">
        <v>95586</v>
      </c>
      <c r="B2270" s="800" t="s">
        <v>29671</v>
      </c>
      <c r="C2270" s="800" t="s">
        <v>26471</v>
      </c>
      <c r="D2270" s="802">
        <v>7.72</v>
      </c>
      <c r="E2270" s="800" t="s">
        <v>43039</v>
      </c>
    </row>
    <row r="2271" spans="1:5" ht="13.5" x14ac:dyDescent="0.25">
      <c r="A2271" s="800">
        <v>95587</v>
      </c>
      <c r="B2271" s="800" t="s">
        <v>29673</v>
      </c>
      <c r="C2271" s="800" t="s">
        <v>26471</v>
      </c>
      <c r="D2271" s="802">
        <v>6.52</v>
      </c>
      <c r="E2271" s="800" t="s">
        <v>43039</v>
      </c>
    </row>
    <row r="2272" spans="1:5" ht="13.5" x14ac:dyDescent="0.25">
      <c r="A2272" s="800">
        <v>95588</v>
      </c>
      <c r="B2272" s="800" t="s">
        <v>29674</v>
      </c>
      <c r="C2272" s="800" t="s">
        <v>26471</v>
      </c>
      <c r="D2272" s="802">
        <v>6.07</v>
      </c>
      <c r="E2272" s="800" t="s">
        <v>43039</v>
      </c>
    </row>
    <row r="2273" spans="1:5" ht="13.5" x14ac:dyDescent="0.25">
      <c r="A2273" s="800">
        <v>95589</v>
      </c>
      <c r="B2273" s="800" t="s">
        <v>29675</v>
      </c>
      <c r="C2273" s="800" t="s">
        <v>26471</v>
      </c>
      <c r="D2273" s="802">
        <v>6.6</v>
      </c>
      <c r="E2273" s="800" t="s">
        <v>43039</v>
      </c>
    </row>
    <row r="2274" spans="1:5" ht="13.5" x14ac:dyDescent="0.25">
      <c r="A2274" s="800">
        <v>95590</v>
      </c>
      <c r="B2274" s="800" t="s">
        <v>29677</v>
      </c>
      <c r="C2274" s="800" t="s">
        <v>26471</v>
      </c>
      <c r="D2274" s="802">
        <v>6.38</v>
      </c>
      <c r="E2274" s="800" t="s">
        <v>43039</v>
      </c>
    </row>
    <row r="2275" spans="1:5" ht="13.5" x14ac:dyDescent="0.25">
      <c r="A2275" s="800">
        <v>95592</v>
      </c>
      <c r="B2275" s="800" t="s">
        <v>29678</v>
      </c>
      <c r="C2275" s="800" t="s">
        <v>26471</v>
      </c>
      <c r="D2275" s="802">
        <v>14.89</v>
      </c>
      <c r="E2275" s="800" t="s">
        <v>43039</v>
      </c>
    </row>
    <row r="2276" spans="1:5" ht="13.5" x14ac:dyDescent="0.25">
      <c r="A2276" s="800">
        <v>95593</v>
      </c>
      <c r="B2276" s="800" t="s">
        <v>29679</v>
      </c>
      <c r="C2276" s="800" t="s">
        <v>26471</v>
      </c>
      <c r="D2276" s="802">
        <v>11.53</v>
      </c>
      <c r="E2276" s="800" t="s">
        <v>43039</v>
      </c>
    </row>
    <row r="2277" spans="1:5" ht="13.5" x14ac:dyDescent="0.25">
      <c r="A2277" s="800">
        <v>95943</v>
      </c>
      <c r="B2277" s="800" t="s">
        <v>29680</v>
      </c>
      <c r="C2277" s="800" t="s">
        <v>26471</v>
      </c>
      <c r="D2277" s="802">
        <v>15.67</v>
      </c>
      <c r="E2277" s="800" t="s">
        <v>43039</v>
      </c>
    </row>
    <row r="2278" spans="1:5" ht="13.5" x14ac:dyDescent="0.25">
      <c r="A2278" s="800">
        <v>95944</v>
      </c>
      <c r="B2278" s="800" t="s">
        <v>29681</v>
      </c>
      <c r="C2278" s="800" t="s">
        <v>26471</v>
      </c>
      <c r="D2278" s="802">
        <v>13.78</v>
      </c>
      <c r="E2278" s="800" t="s">
        <v>43039</v>
      </c>
    </row>
    <row r="2279" spans="1:5" ht="13.5" x14ac:dyDescent="0.25">
      <c r="A2279" s="800">
        <v>95945</v>
      </c>
      <c r="B2279" s="800" t="s">
        <v>29683</v>
      </c>
      <c r="C2279" s="800" t="s">
        <v>26471</v>
      </c>
      <c r="D2279" s="802">
        <v>10.58</v>
      </c>
      <c r="E2279" s="800" t="s">
        <v>43039</v>
      </c>
    </row>
    <row r="2280" spans="1:5" ht="13.5" x14ac:dyDescent="0.25">
      <c r="A2280" s="800">
        <v>95946</v>
      </c>
      <c r="B2280" s="800" t="s">
        <v>29684</v>
      </c>
      <c r="C2280" s="800" t="s">
        <v>26471</v>
      </c>
      <c r="D2280" s="802">
        <v>8.06</v>
      </c>
      <c r="E2280" s="800" t="s">
        <v>43039</v>
      </c>
    </row>
    <row r="2281" spans="1:5" ht="13.5" x14ac:dyDescent="0.25">
      <c r="A2281" s="800">
        <v>95947</v>
      </c>
      <c r="B2281" s="800" t="s">
        <v>29685</v>
      </c>
      <c r="C2281" s="800" t="s">
        <v>26471</v>
      </c>
      <c r="D2281" s="802">
        <v>5.96</v>
      </c>
      <c r="E2281" s="800" t="s">
        <v>43039</v>
      </c>
    </row>
    <row r="2282" spans="1:5" ht="13.5" x14ac:dyDescent="0.25">
      <c r="A2282" s="800">
        <v>95948</v>
      </c>
      <c r="B2282" s="800" t="s">
        <v>29686</v>
      </c>
      <c r="C2282" s="800" t="s">
        <v>26471</v>
      </c>
      <c r="D2282" s="802">
        <v>5</v>
      </c>
      <c r="E2282" s="800" t="s">
        <v>43039</v>
      </c>
    </row>
    <row r="2283" spans="1:5" ht="13.5" x14ac:dyDescent="0.25">
      <c r="A2283" s="800">
        <v>96544</v>
      </c>
      <c r="B2283" s="800" t="s">
        <v>29687</v>
      </c>
      <c r="C2283" s="800" t="s">
        <v>26471</v>
      </c>
      <c r="D2283" s="802">
        <v>10.91</v>
      </c>
      <c r="E2283" s="800" t="s">
        <v>43039</v>
      </c>
    </row>
    <row r="2284" spans="1:5" ht="13.5" x14ac:dyDescent="0.25">
      <c r="A2284" s="800">
        <v>96545</v>
      </c>
      <c r="B2284" s="800" t="s">
        <v>29688</v>
      </c>
      <c r="C2284" s="800" t="s">
        <v>26471</v>
      </c>
      <c r="D2284" s="802">
        <v>9.6</v>
      </c>
      <c r="E2284" s="800" t="s">
        <v>43039</v>
      </c>
    </row>
    <row r="2285" spans="1:5" ht="13.5" x14ac:dyDescent="0.25">
      <c r="A2285" s="800">
        <v>96546</v>
      </c>
      <c r="B2285" s="800" t="s">
        <v>29689</v>
      </c>
      <c r="C2285" s="800" t="s">
        <v>26471</v>
      </c>
      <c r="D2285" s="802">
        <v>8.2899999999999991</v>
      </c>
      <c r="E2285" s="800" t="s">
        <v>43039</v>
      </c>
    </row>
    <row r="2286" spans="1:5" ht="13.5" x14ac:dyDescent="0.25">
      <c r="A2286" s="800">
        <v>96547</v>
      </c>
      <c r="B2286" s="800" t="s">
        <v>29690</v>
      </c>
      <c r="C2286" s="800" t="s">
        <v>26471</v>
      </c>
      <c r="D2286" s="802">
        <v>6.85</v>
      </c>
      <c r="E2286" s="800" t="s">
        <v>43039</v>
      </c>
    </row>
    <row r="2287" spans="1:5" ht="13.5" x14ac:dyDescent="0.25">
      <c r="A2287" s="800">
        <v>96548</v>
      </c>
      <c r="B2287" s="800" t="s">
        <v>29691</v>
      </c>
      <c r="C2287" s="800" t="s">
        <v>26471</v>
      </c>
      <c r="D2287" s="802">
        <v>6.24</v>
      </c>
      <c r="E2287" s="800" t="s">
        <v>43039</v>
      </c>
    </row>
    <row r="2288" spans="1:5" ht="13.5" x14ac:dyDescent="0.25">
      <c r="A2288" s="800">
        <v>96549</v>
      </c>
      <c r="B2288" s="800" t="s">
        <v>29692</v>
      </c>
      <c r="C2288" s="800" t="s">
        <v>26471</v>
      </c>
      <c r="D2288" s="802">
        <v>6.65</v>
      </c>
      <c r="E2288" s="800" t="s">
        <v>43039</v>
      </c>
    </row>
    <row r="2289" spans="1:5" ht="13.5" x14ac:dyDescent="0.25">
      <c r="A2289" s="800">
        <v>96550</v>
      </c>
      <c r="B2289" s="800" t="s">
        <v>29693</v>
      </c>
      <c r="C2289" s="800" t="s">
        <v>26471</v>
      </c>
      <c r="D2289" s="802">
        <v>6.33</v>
      </c>
      <c r="E2289" s="800" t="s">
        <v>43039</v>
      </c>
    </row>
    <row r="2290" spans="1:5" ht="13.5" x14ac:dyDescent="0.25">
      <c r="A2290" s="800">
        <v>100066</v>
      </c>
      <c r="B2290" s="800" t="s">
        <v>29695</v>
      </c>
      <c r="C2290" s="800" t="s">
        <v>26471</v>
      </c>
      <c r="D2290" s="802">
        <v>8.01</v>
      </c>
      <c r="E2290" s="800" t="s">
        <v>43039</v>
      </c>
    </row>
    <row r="2291" spans="1:5" ht="13.5" x14ac:dyDescent="0.25">
      <c r="A2291" s="800">
        <v>100067</v>
      </c>
      <c r="B2291" s="800" t="s">
        <v>29697</v>
      </c>
      <c r="C2291" s="800" t="s">
        <v>26471</v>
      </c>
      <c r="D2291" s="802">
        <v>7.68</v>
      </c>
      <c r="E2291" s="800" t="s">
        <v>43039</v>
      </c>
    </row>
    <row r="2292" spans="1:5" ht="13.5" x14ac:dyDescent="0.25">
      <c r="A2292" s="800">
        <v>100068</v>
      </c>
      <c r="B2292" s="800" t="s">
        <v>29699</v>
      </c>
      <c r="C2292" s="800" t="s">
        <v>26471</v>
      </c>
      <c r="D2292" s="802">
        <v>5.54</v>
      </c>
      <c r="E2292" s="800" t="s">
        <v>43039</v>
      </c>
    </row>
    <row r="2293" spans="1:5" ht="13.5" x14ac:dyDescent="0.25">
      <c r="A2293" s="800">
        <v>40780</v>
      </c>
      <c r="B2293" s="800" t="s">
        <v>29700</v>
      </c>
      <c r="C2293" s="800" t="s">
        <v>26496</v>
      </c>
      <c r="D2293" s="802">
        <v>10.050000000000001</v>
      </c>
      <c r="E2293" s="800" t="s">
        <v>43039</v>
      </c>
    </row>
    <row r="2294" spans="1:5" ht="13.5" x14ac:dyDescent="0.25">
      <c r="A2294" s="800" t="s">
        <v>3945</v>
      </c>
      <c r="B2294" s="800" t="s">
        <v>29701</v>
      </c>
      <c r="C2294" s="800" t="s">
        <v>28022</v>
      </c>
      <c r="D2294" s="802">
        <v>108.22</v>
      </c>
      <c r="E2294" s="800" t="s">
        <v>43039</v>
      </c>
    </row>
    <row r="2295" spans="1:5" ht="13.5" x14ac:dyDescent="0.25">
      <c r="A2295" s="800">
        <v>89993</v>
      </c>
      <c r="B2295" s="800" t="s">
        <v>29703</v>
      </c>
      <c r="C2295" s="800" t="s">
        <v>28022</v>
      </c>
      <c r="D2295" s="802">
        <v>613.11</v>
      </c>
      <c r="E2295" s="800" t="s">
        <v>43039</v>
      </c>
    </row>
    <row r="2296" spans="1:5" ht="13.5" x14ac:dyDescent="0.25">
      <c r="A2296" s="800">
        <v>89994</v>
      </c>
      <c r="B2296" s="800" t="s">
        <v>29705</v>
      </c>
      <c r="C2296" s="800" t="s">
        <v>28022</v>
      </c>
      <c r="D2296" s="802">
        <v>500.3</v>
      </c>
      <c r="E2296" s="800" t="s">
        <v>43039</v>
      </c>
    </row>
    <row r="2297" spans="1:5" ht="13.5" x14ac:dyDescent="0.25">
      <c r="A2297" s="800">
        <v>89995</v>
      </c>
      <c r="B2297" s="800" t="s">
        <v>29707</v>
      </c>
      <c r="C2297" s="800" t="s">
        <v>28022</v>
      </c>
      <c r="D2297" s="802">
        <v>584.26</v>
      </c>
      <c r="E2297" s="800" t="s">
        <v>43039</v>
      </c>
    </row>
    <row r="2298" spans="1:5" ht="13.5" x14ac:dyDescent="0.25">
      <c r="A2298" s="800">
        <v>90278</v>
      </c>
      <c r="B2298" s="800" t="s">
        <v>29709</v>
      </c>
      <c r="C2298" s="800" t="s">
        <v>28022</v>
      </c>
      <c r="D2298" s="802">
        <v>272.38</v>
      </c>
      <c r="E2298" s="800" t="s">
        <v>43039</v>
      </c>
    </row>
    <row r="2299" spans="1:5" ht="13.5" x14ac:dyDescent="0.25">
      <c r="A2299" s="800">
        <v>90279</v>
      </c>
      <c r="B2299" s="800" t="s">
        <v>29711</v>
      </c>
      <c r="C2299" s="800" t="s">
        <v>28022</v>
      </c>
      <c r="D2299" s="802">
        <v>284.17</v>
      </c>
      <c r="E2299" s="800" t="s">
        <v>43039</v>
      </c>
    </row>
    <row r="2300" spans="1:5" ht="13.5" x14ac:dyDescent="0.25">
      <c r="A2300" s="800">
        <v>90280</v>
      </c>
      <c r="B2300" s="800" t="s">
        <v>29713</v>
      </c>
      <c r="C2300" s="800" t="s">
        <v>28022</v>
      </c>
      <c r="D2300" s="802">
        <v>312.75</v>
      </c>
      <c r="E2300" s="800" t="s">
        <v>43039</v>
      </c>
    </row>
    <row r="2301" spans="1:5" ht="13.5" x14ac:dyDescent="0.25">
      <c r="A2301" s="800">
        <v>90281</v>
      </c>
      <c r="B2301" s="800" t="s">
        <v>29715</v>
      </c>
      <c r="C2301" s="800" t="s">
        <v>28022</v>
      </c>
      <c r="D2301" s="802">
        <v>349.83</v>
      </c>
      <c r="E2301" s="800" t="s">
        <v>43039</v>
      </c>
    </row>
    <row r="2302" spans="1:5" ht="13.5" x14ac:dyDescent="0.25">
      <c r="A2302" s="800">
        <v>90282</v>
      </c>
      <c r="B2302" s="800" t="s">
        <v>29717</v>
      </c>
      <c r="C2302" s="800" t="s">
        <v>28022</v>
      </c>
      <c r="D2302" s="802">
        <v>274.33999999999997</v>
      </c>
      <c r="E2302" s="800" t="s">
        <v>43039</v>
      </c>
    </row>
    <row r="2303" spans="1:5" ht="13.5" x14ac:dyDescent="0.25">
      <c r="A2303" s="800">
        <v>90283</v>
      </c>
      <c r="B2303" s="800" t="s">
        <v>29719</v>
      </c>
      <c r="C2303" s="800" t="s">
        <v>28022</v>
      </c>
      <c r="D2303" s="802">
        <v>286.56</v>
      </c>
      <c r="E2303" s="800" t="s">
        <v>43039</v>
      </c>
    </row>
    <row r="2304" spans="1:5" ht="13.5" x14ac:dyDescent="0.25">
      <c r="A2304" s="800">
        <v>90284</v>
      </c>
      <c r="B2304" s="800" t="s">
        <v>29721</v>
      </c>
      <c r="C2304" s="800" t="s">
        <v>28022</v>
      </c>
      <c r="D2304" s="802">
        <v>316.67</v>
      </c>
      <c r="E2304" s="800" t="s">
        <v>43039</v>
      </c>
    </row>
    <row r="2305" spans="1:5" ht="13.5" x14ac:dyDescent="0.25">
      <c r="A2305" s="800">
        <v>90285</v>
      </c>
      <c r="B2305" s="800" t="s">
        <v>29723</v>
      </c>
      <c r="C2305" s="800" t="s">
        <v>28022</v>
      </c>
      <c r="D2305" s="802">
        <v>355.28</v>
      </c>
      <c r="E2305" s="800" t="s">
        <v>43039</v>
      </c>
    </row>
    <row r="2306" spans="1:5" ht="13.5" x14ac:dyDescent="0.25">
      <c r="A2306" s="800">
        <v>90853</v>
      </c>
      <c r="B2306" s="800" t="s">
        <v>29725</v>
      </c>
      <c r="C2306" s="800" t="s">
        <v>28022</v>
      </c>
      <c r="D2306" s="802">
        <v>376.53</v>
      </c>
      <c r="E2306" s="800" t="s">
        <v>43039</v>
      </c>
    </row>
    <row r="2307" spans="1:5" ht="13.5" x14ac:dyDescent="0.25">
      <c r="A2307" s="800">
        <v>90854</v>
      </c>
      <c r="B2307" s="800" t="s">
        <v>29726</v>
      </c>
      <c r="C2307" s="800" t="s">
        <v>28022</v>
      </c>
      <c r="D2307" s="802">
        <v>364.72</v>
      </c>
      <c r="E2307" s="800" t="s">
        <v>43039</v>
      </c>
    </row>
    <row r="2308" spans="1:5" ht="13.5" x14ac:dyDescent="0.25">
      <c r="A2308" s="800">
        <v>90855</v>
      </c>
      <c r="B2308" s="800" t="s">
        <v>29728</v>
      </c>
      <c r="C2308" s="800" t="s">
        <v>28022</v>
      </c>
      <c r="D2308" s="802">
        <v>401.61</v>
      </c>
      <c r="E2308" s="800" t="s">
        <v>43039</v>
      </c>
    </row>
    <row r="2309" spans="1:5" ht="13.5" x14ac:dyDescent="0.25">
      <c r="A2309" s="800">
        <v>90856</v>
      </c>
      <c r="B2309" s="800" t="s">
        <v>29730</v>
      </c>
      <c r="C2309" s="800" t="s">
        <v>28022</v>
      </c>
      <c r="D2309" s="802">
        <v>380.36</v>
      </c>
      <c r="E2309" s="800" t="s">
        <v>43039</v>
      </c>
    </row>
    <row r="2310" spans="1:5" ht="13.5" x14ac:dyDescent="0.25">
      <c r="A2310" s="800">
        <v>90857</v>
      </c>
      <c r="B2310" s="800" t="s">
        <v>29732</v>
      </c>
      <c r="C2310" s="800" t="s">
        <v>28022</v>
      </c>
      <c r="D2310" s="802">
        <v>367.28</v>
      </c>
      <c r="E2310" s="800" t="s">
        <v>43039</v>
      </c>
    </row>
    <row r="2311" spans="1:5" ht="13.5" x14ac:dyDescent="0.25">
      <c r="A2311" s="800">
        <v>90858</v>
      </c>
      <c r="B2311" s="800" t="s">
        <v>29734</v>
      </c>
      <c r="C2311" s="800" t="s">
        <v>28022</v>
      </c>
      <c r="D2311" s="802">
        <v>419.2</v>
      </c>
      <c r="E2311" s="800" t="s">
        <v>43039</v>
      </c>
    </row>
    <row r="2312" spans="1:5" ht="13.5" x14ac:dyDescent="0.25">
      <c r="A2312" s="800">
        <v>90859</v>
      </c>
      <c r="B2312" s="800" t="s">
        <v>29736</v>
      </c>
      <c r="C2312" s="800" t="s">
        <v>28022</v>
      </c>
      <c r="D2312" s="802">
        <v>357.46</v>
      </c>
      <c r="E2312" s="800" t="s">
        <v>43039</v>
      </c>
    </row>
    <row r="2313" spans="1:5" ht="13.5" x14ac:dyDescent="0.25">
      <c r="A2313" s="800">
        <v>90860</v>
      </c>
      <c r="B2313" s="800" t="s">
        <v>29738</v>
      </c>
      <c r="C2313" s="800" t="s">
        <v>28022</v>
      </c>
      <c r="D2313" s="802">
        <v>362.78</v>
      </c>
      <c r="E2313" s="800" t="s">
        <v>43039</v>
      </c>
    </row>
    <row r="2314" spans="1:5" ht="13.5" x14ac:dyDescent="0.25">
      <c r="A2314" s="800">
        <v>90861</v>
      </c>
      <c r="B2314" s="800" t="s">
        <v>29740</v>
      </c>
      <c r="C2314" s="800" t="s">
        <v>28022</v>
      </c>
      <c r="D2314" s="802">
        <v>370.81</v>
      </c>
      <c r="E2314" s="800" t="s">
        <v>43039</v>
      </c>
    </row>
    <row r="2315" spans="1:5" ht="13.5" x14ac:dyDescent="0.25">
      <c r="A2315" s="800">
        <v>90862</v>
      </c>
      <c r="B2315" s="800" t="s">
        <v>29742</v>
      </c>
      <c r="C2315" s="800" t="s">
        <v>28022</v>
      </c>
      <c r="D2315" s="802">
        <v>335.23</v>
      </c>
      <c r="E2315" s="800" t="s">
        <v>43039</v>
      </c>
    </row>
    <row r="2316" spans="1:5" ht="13.5" x14ac:dyDescent="0.25">
      <c r="A2316" s="800">
        <v>92718</v>
      </c>
      <c r="B2316" s="800" t="s">
        <v>29744</v>
      </c>
      <c r="C2316" s="800" t="s">
        <v>28022</v>
      </c>
      <c r="D2316" s="802">
        <v>463.12</v>
      </c>
      <c r="E2316" s="800" t="s">
        <v>43039</v>
      </c>
    </row>
    <row r="2317" spans="1:5" ht="13.5" x14ac:dyDescent="0.25">
      <c r="A2317" s="800">
        <v>92719</v>
      </c>
      <c r="B2317" s="800" t="s">
        <v>29746</v>
      </c>
      <c r="C2317" s="800" t="s">
        <v>28022</v>
      </c>
      <c r="D2317" s="802">
        <v>325.14</v>
      </c>
      <c r="E2317" s="800" t="s">
        <v>43039</v>
      </c>
    </row>
    <row r="2318" spans="1:5" ht="13.5" x14ac:dyDescent="0.25">
      <c r="A2318" s="800">
        <v>92720</v>
      </c>
      <c r="B2318" s="800" t="s">
        <v>29748</v>
      </c>
      <c r="C2318" s="800" t="s">
        <v>28022</v>
      </c>
      <c r="D2318" s="802">
        <v>369.12</v>
      </c>
      <c r="E2318" s="800" t="s">
        <v>43039</v>
      </c>
    </row>
    <row r="2319" spans="1:5" ht="13.5" x14ac:dyDescent="0.25">
      <c r="A2319" s="800">
        <v>92721</v>
      </c>
      <c r="B2319" s="800" t="s">
        <v>29750</v>
      </c>
      <c r="C2319" s="800" t="s">
        <v>28022</v>
      </c>
      <c r="D2319" s="802">
        <v>316.70999999999998</v>
      </c>
      <c r="E2319" s="800" t="s">
        <v>43039</v>
      </c>
    </row>
    <row r="2320" spans="1:5" ht="13.5" x14ac:dyDescent="0.25">
      <c r="A2320" s="800">
        <v>92722</v>
      </c>
      <c r="B2320" s="800" t="s">
        <v>29752</v>
      </c>
      <c r="C2320" s="800" t="s">
        <v>28022</v>
      </c>
      <c r="D2320" s="802">
        <v>365.67</v>
      </c>
      <c r="E2320" s="800" t="s">
        <v>43039</v>
      </c>
    </row>
    <row r="2321" spans="1:5" ht="13.5" x14ac:dyDescent="0.25">
      <c r="A2321" s="800">
        <v>92723</v>
      </c>
      <c r="B2321" s="800" t="s">
        <v>29754</v>
      </c>
      <c r="C2321" s="800" t="s">
        <v>28022</v>
      </c>
      <c r="D2321" s="802">
        <v>356.88</v>
      </c>
      <c r="E2321" s="800" t="s">
        <v>43039</v>
      </c>
    </row>
    <row r="2322" spans="1:5" ht="13.5" x14ac:dyDescent="0.25">
      <c r="A2322" s="800">
        <v>92724</v>
      </c>
      <c r="B2322" s="800" t="s">
        <v>29756</v>
      </c>
      <c r="C2322" s="800" t="s">
        <v>28022</v>
      </c>
      <c r="D2322" s="802">
        <v>353.74</v>
      </c>
      <c r="E2322" s="800" t="s">
        <v>43039</v>
      </c>
    </row>
    <row r="2323" spans="1:5" ht="13.5" x14ac:dyDescent="0.25">
      <c r="A2323" s="800">
        <v>92725</v>
      </c>
      <c r="B2323" s="800" t="s">
        <v>29758</v>
      </c>
      <c r="C2323" s="800" t="s">
        <v>28022</v>
      </c>
      <c r="D2323" s="802">
        <v>352.42</v>
      </c>
      <c r="E2323" s="800" t="s">
        <v>43039</v>
      </c>
    </row>
    <row r="2324" spans="1:5" ht="13.5" x14ac:dyDescent="0.25">
      <c r="A2324" s="800">
        <v>92726</v>
      </c>
      <c r="B2324" s="800" t="s">
        <v>29760</v>
      </c>
      <c r="C2324" s="800" t="s">
        <v>28022</v>
      </c>
      <c r="D2324" s="802">
        <v>350.21</v>
      </c>
      <c r="E2324" s="800" t="s">
        <v>43039</v>
      </c>
    </row>
    <row r="2325" spans="1:5" ht="13.5" x14ac:dyDescent="0.25">
      <c r="A2325" s="800">
        <v>92727</v>
      </c>
      <c r="B2325" s="800" t="s">
        <v>29762</v>
      </c>
      <c r="C2325" s="800" t="s">
        <v>28022</v>
      </c>
      <c r="D2325" s="802">
        <v>400.18</v>
      </c>
      <c r="E2325" s="800" t="s">
        <v>43039</v>
      </c>
    </row>
    <row r="2326" spans="1:5" ht="13.5" x14ac:dyDescent="0.25">
      <c r="A2326" s="800">
        <v>92728</v>
      </c>
      <c r="B2326" s="800" t="s">
        <v>29764</v>
      </c>
      <c r="C2326" s="800" t="s">
        <v>28022</v>
      </c>
      <c r="D2326" s="802">
        <v>378.39</v>
      </c>
      <c r="E2326" s="800" t="s">
        <v>43039</v>
      </c>
    </row>
    <row r="2327" spans="1:5" ht="13.5" x14ac:dyDescent="0.25">
      <c r="A2327" s="800">
        <v>92729</v>
      </c>
      <c r="B2327" s="800" t="s">
        <v>29766</v>
      </c>
      <c r="C2327" s="800" t="s">
        <v>28022</v>
      </c>
      <c r="D2327" s="802">
        <v>369.18</v>
      </c>
      <c r="E2327" s="800" t="s">
        <v>43039</v>
      </c>
    </row>
    <row r="2328" spans="1:5" ht="13.5" x14ac:dyDescent="0.25">
      <c r="A2328" s="800">
        <v>92730</v>
      </c>
      <c r="B2328" s="800" t="s">
        <v>29768</v>
      </c>
      <c r="C2328" s="800" t="s">
        <v>28022</v>
      </c>
      <c r="D2328" s="802">
        <v>353.79</v>
      </c>
      <c r="E2328" s="800" t="s">
        <v>43039</v>
      </c>
    </row>
    <row r="2329" spans="1:5" ht="13.5" x14ac:dyDescent="0.25">
      <c r="A2329" s="800">
        <v>92731</v>
      </c>
      <c r="B2329" s="800" t="s">
        <v>29770</v>
      </c>
      <c r="C2329" s="800" t="s">
        <v>28022</v>
      </c>
      <c r="D2329" s="802">
        <v>371.31</v>
      </c>
      <c r="E2329" s="800" t="s">
        <v>43039</v>
      </c>
    </row>
    <row r="2330" spans="1:5" ht="13.5" x14ac:dyDescent="0.25">
      <c r="A2330" s="800">
        <v>92732</v>
      </c>
      <c r="B2330" s="800" t="s">
        <v>29772</v>
      </c>
      <c r="C2330" s="800" t="s">
        <v>28022</v>
      </c>
      <c r="D2330" s="802">
        <v>356.43</v>
      </c>
      <c r="E2330" s="800" t="s">
        <v>43039</v>
      </c>
    </row>
    <row r="2331" spans="1:5" ht="13.5" x14ac:dyDescent="0.25">
      <c r="A2331" s="800">
        <v>92733</v>
      </c>
      <c r="B2331" s="800" t="s">
        <v>29774</v>
      </c>
      <c r="C2331" s="800" t="s">
        <v>28022</v>
      </c>
      <c r="D2331" s="802">
        <v>350.1</v>
      </c>
      <c r="E2331" s="800" t="s">
        <v>43039</v>
      </c>
    </row>
    <row r="2332" spans="1:5" ht="13.5" x14ac:dyDescent="0.25">
      <c r="A2332" s="800">
        <v>92734</v>
      </c>
      <c r="B2332" s="800" t="s">
        <v>29775</v>
      </c>
      <c r="C2332" s="800" t="s">
        <v>28022</v>
      </c>
      <c r="D2332" s="802">
        <v>339.6</v>
      </c>
      <c r="E2332" s="800" t="s">
        <v>43039</v>
      </c>
    </row>
    <row r="2333" spans="1:5" ht="13.5" x14ac:dyDescent="0.25">
      <c r="A2333" s="800">
        <v>92735</v>
      </c>
      <c r="B2333" s="800" t="s">
        <v>29777</v>
      </c>
      <c r="C2333" s="800" t="s">
        <v>28022</v>
      </c>
      <c r="D2333" s="802">
        <v>348.19</v>
      </c>
      <c r="E2333" s="800" t="s">
        <v>43039</v>
      </c>
    </row>
    <row r="2334" spans="1:5" ht="13.5" x14ac:dyDescent="0.25">
      <c r="A2334" s="800">
        <v>92736</v>
      </c>
      <c r="B2334" s="800" t="s">
        <v>29779</v>
      </c>
      <c r="C2334" s="800" t="s">
        <v>28022</v>
      </c>
      <c r="D2334" s="802">
        <v>336.38</v>
      </c>
      <c r="E2334" s="800" t="s">
        <v>43039</v>
      </c>
    </row>
    <row r="2335" spans="1:5" ht="13.5" x14ac:dyDescent="0.25">
      <c r="A2335" s="800">
        <v>92739</v>
      </c>
      <c r="B2335" s="800" t="s">
        <v>29781</v>
      </c>
      <c r="C2335" s="800" t="s">
        <v>28022</v>
      </c>
      <c r="D2335" s="802">
        <v>319.25</v>
      </c>
      <c r="E2335" s="800" t="s">
        <v>43039</v>
      </c>
    </row>
    <row r="2336" spans="1:5" ht="13.5" x14ac:dyDescent="0.25">
      <c r="A2336" s="800">
        <v>92740</v>
      </c>
      <c r="B2336" s="800" t="s">
        <v>29783</v>
      </c>
      <c r="C2336" s="800" t="s">
        <v>28022</v>
      </c>
      <c r="D2336" s="802">
        <v>313.39999999999998</v>
      </c>
      <c r="E2336" s="800" t="s">
        <v>43039</v>
      </c>
    </row>
    <row r="2337" spans="1:5" ht="13.5" x14ac:dyDescent="0.25">
      <c r="A2337" s="800">
        <v>92741</v>
      </c>
      <c r="B2337" s="800" t="s">
        <v>29785</v>
      </c>
      <c r="C2337" s="800" t="s">
        <v>28022</v>
      </c>
      <c r="D2337" s="802">
        <v>521.26</v>
      </c>
      <c r="E2337" s="800" t="s">
        <v>43039</v>
      </c>
    </row>
    <row r="2338" spans="1:5" ht="13.5" x14ac:dyDescent="0.25">
      <c r="A2338" s="800">
        <v>92742</v>
      </c>
      <c r="B2338" s="800" t="s">
        <v>29787</v>
      </c>
      <c r="C2338" s="800" t="s">
        <v>28022</v>
      </c>
      <c r="D2338" s="802">
        <v>740.73</v>
      </c>
      <c r="E2338" s="800" t="s">
        <v>43039</v>
      </c>
    </row>
    <row r="2339" spans="1:5" ht="13.5" x14ac:dyDescent="0.25">
      <c r="A2339" s="800">
        <v>92873</v>
      </c>
      <c r="B2339" s="800" t="s">
        <v>29789</v>
      </c>
      <c r="C2339" s="800" t="s">
        <v>28022</v>
      </c>
      <c r="D2339" s="802">
        <v>170.6</v>
      </c>
      <c r="E2339" s="800" t="s">
        <v>43039</v>
      </c>
    </row>
    <row r="2340" spans="1:5" ht="13.5" x14ac:dyDescent="0.25">
      <c r="A2340" s="800">
        <v>92874</v>
      </c>
      <c r="B2340" s="800" t="s">
        <v>29791</v>
      </c>
      <c r="C2340" s="800" t="s">
        <v>28022</v>
      </c>
      <c r="D2340" s="802">
        <v>27.75</v>
      </c>
      <c r="E2340" s="800" t="s">
        <v>43039</v>
      </c>
    </row>
    <row r="2341" spans="1:5" ht="13.5" x14ac:dyDescent="0.25">
      <c r="A2341" s="800">
        <v>94962</v>
      </c>
      <c r="B2341" s="800" t="s">
        <v>29793</v>
      </c>
      <c r="C2341" s="800" t="s">
        <v>28022</v>
      </c>
      <c r="D2341" s="802">
        <v>221.8</v>
      </c>
      <c r="E2341" s="800" t="s">
        <v>43039</v>
      </c>
    </row>
    <row r="2342" spans="1:5" ht="13.5" x14ac:dyDescent="0.25">
      <c r="A2342" s="800">
        <v>94963</v>
      </c>
      <c r="B2342" s="800" t="s">
        <v>29795</v>
      </c>
      <c r="C2342" s="800" t="s">
        <v>28022</v>
      </c>
      <c r="D2342" s="802">
        <v>244.45</v>
      </c>
      <c r="E2342" s="800" t="s">
        <v>43039</v>
      </c>
    </row>
    <row r="2343" spans="1:5" ht="13.5" x14ac:dyDescent="0.25">
      <c r="A2343" s="800">
        <v>94964</v>
      </c>
      <c r="B2343" s="800" t="s">
        <v>29797</v>
      </c>
      <c r="C2343" s="800" t="s">
        <v>28022</v>
      </c>
      <c r="D2343" s="802">
        <v>268.41000000000003</v>
      </c>
      <c r="E2343" s="800" t="s">
        <v>43039</v>
      </c>
    </row>
    <row r="2344" spans="1:5" ht="13.5" x14ac:dyDescent="0.25">
      <c r="A2344" s="800">
        <v>94965</v>
      </c>
      <c r="B2344" s="800" t="s">
        <v>29799</v>
      </c>
      <c r="C2344" s="800" t="s">
        <v>28022</v>
      </c>
      <c r="D2344" s="802">
        <v>276.58</v>
      </c>
      <c r="E2344" s="800" t="s">
        <v>43039</v>
      </c>
    </row>
    <row r="2345" spans="1:5" ht="13.5" x14ac:dyDescent="0.25">
      <c r="A2345" s="800">
        <v>94966</v>
      </c>
      <c r="B2345" s="800" t="s">
        <v>29800</v>
      </c>
      <c r="C2345" s="800" t="s">
        <v>28022</v>
      </c>
      <c r="D2345" s="802">
        <v>285.60000000000002</v>
      </c>
      <c r="E2345" s="800" t="s">
        <v>43039</v>
      </c>
    </row>
    <row r="2346" spans="1:5" ht="13.5" x14ac:dyDescent="0.25">
      <c r="A2346" s="800">
        <v>94967</v>
      </c>
      <c r="B2346" s="800" t="s">
        <v>29802</v>
      </c>
      <c r="C2346" s="800" t="s">
        <v>28022</v>
      </c>
      <c r="D2346" s="802">
        <v>324.69</v>
      </c>
      <c r="E2346" s="800" t="s">
        <v>43039</v>
      </c>
    </row>
    <row r="2347" spans="1:5" ht="13.5" x14ac:dyDescent="0.25">
      <c r="A2347" s="800">
        <v>94968</v>
      </c>
      <c r="B2347" s="800" t="s">
        <v>29803</v>
      </c>
      <c r="C2347" s="800" t="s">
        <v>28022</v>
      </c>
      <c r="D2347" s="802">
        <v>217.99</v>
      </c>
      <c r="E2347" s="800" t="s">
        <v>43039</v>
      </c>
    </row>
    <row r="2348" spans="1:5" ht="13.5" x14ac:dyDescent="0.25">
      <c r="A2348" s="800">
        <v>94969</v>
      </c>
      <c r="B2348" s="800" t="s">
        <v>29805</v>
      </c>
      <c r="C2348" s="800" t="s">
        <v>28022</v>
      </c>
      <c r="D2348" s="802">
        <v>238.24</v>
      </c>
      <c r="E2348" s="800" t="s">
        <v>43039</v>
      </c>
    </row>
    <row r="2349" spans="1:5" ht="13.5" x14ac:dyDescent="0.25">
      <c r="A2349" s="800">
        <v>94970</v>
      </c>
      <c r="B2349" s="800" t="s">
        <v>29807</v>
      </c>
      <c r="C2349" s="800" t="s">
        <v>28022</v>
      </c>
      <c r="D2349" s="802">
        <v>257.01</v>
      </c>
      <c r="E2349" s="800" t="s">
        <v>43039</v>
      </c>
    </row>
    <row r="2350" spans="1:5" ht="13.5" x14ac:dyDescent="0.25">
      <c r="A2350" s="800">
        <v>94971</v>
      </c>
      <c r="B2350" s="800" t="s">
        <v>29809</v>
      </c>
      <c r="C2350" s="800" t="s">
        <v>28022</v>
      </c>
      <c r="D2350" s="802">
        <v>270.12</v>
      </c>
      <c r="E2350" s="800" t="s">
        <v>43039</v>
      </c>
    </row>
    <row r="2351" spans="1:5" ht="13.5" x14ac:dyDescent="0.25">
      <c r="A2351" s="800">
        <v>94972</v>
      </c>
      <c r="B2351" s="800" t="s">
        <v>29811</v>
      </c>
      <c r="C2351" s="800" t="s">
        <v>28022</v>
      </c>
      <c r="D2351" s="802">
        <v>278.95</v>
      </c>
      <c r="E2351" s="800" t="s">
        <v>43039</v>
      </c>
    </row>
    <row r="2352" spans="1:5" ht="13.5" x14ac:dyDescent="0.25">
      <c r="A2352" s="800">
        <v>94973</v>
      </c>
      <c r="B2352" s="800" t="s">
        <v>29813</v>
      </c>
      <c r="C2352" s="800" t="s">
        <v>28022</v>
      </c>
      <c r="D2352" s="802">
        <v>316.5</v>
      </c>
      <c r="E2352" s="800" t="s">
        <v>43039</v>
      </c>
    </row>
    <row r="2353" spans="1:5" ht="13.5" x14ac:dyDescent="0.25">
      <c r="A2353" s="800">
        <v>94974</v>
      </c>
      <c r="B2353" s="800" t="s">
        <v>29815</v>
      </c>
      <c r="C2353" s="800" t="s">
        <v>28022</v>
      </c>
      <c r="D2353" s="802">
        <v>316.70999999999998</v>
      </c>
      <c r="E2353" s="800" t="s">
        <v>43039</v>
      </c>
    </row>
    <row r="2354" spans="1:5" ht="13.5" x14ac:dyDescent="0.25">
      <c r="A2354" s="800">
        <v>94975</v>
      </c>
      <c r="B2354" s="800" t="s">
        <v>29817</v>
      </c>
      <c r="C2354" s="800" t="s">
        <v>28022</v>
      </c>
      <c r="D2354" s="802">
        <v>338.21</v>
      </c>
      <c r="E2354" s="800" t="s">
        <v>43039</v>
      </c>
    </row>
    <row r="2355" spans="1:5" ht="13.5" x14ac:dyDescent="0.25">
      <c r="A2355" s="800">
        <v>96555</v>
      </c>
      <c r="B2355" s="800" t="s">
        <v>29819</v>
      </c>
      <c r="C2355" s="800" t="s">
        <v>28022</v>
      </c>
      <c r="D2355" s="802">
        <v>413.28</v>
      </c>
      <c r="E2355" s="800" t="s">
        <v>43039</v>
      </c>
    </row>
    <row r="2356" spans="1:5" ht="13.5" x14ac:dyDescent="0.25">
      <c r="A2356" s="800">
        <v>96556</v>
      </c>
      <c r="B2356" s="800" t="s">
        <v>29821</v>
      </c>
      <c r="C2356" s="800" t="s">
        <v>28022</v>
      </c>
      <c r="D2356" s="802">
        <v>483.11</v>
      </c>
      <c r="E2356" s="800" t="s">
        <v>43039</v>
      </c>
    </row>
    <row r="2357" spans="1:5" ht="13.5" x14ac:dyDescent="0.25">
      <c r="A2357" s="800">
        <v>96557</v>
      </c>
      <c r="B2357" s="800" t="s">
        <v>29823</v>
      </c>
      <c r="C2357" s="800" t="s">
        <v>28022</v>
      </c>
      <c r="D2357" s="802">
        <v>384.69</v>
      </c>
      <c r="E2357" s="800" t="s">
        <v>43039</v>
      </c>
    </row>
    <row r="2358" spans="1:5" ht="13.5" x14ac:dyDescent="0.25">
      <c r="A2358" s="800">
        <v>96558</v>
      </c>
      <c r="B2358" s="800" t="s">
        <v>29825</v>
      </c>
      <c r="C2358" s="800" t="s">
        <v>28022</v>
      </c>
      <c r="D2358" s="802">
        <v>390.73</v>
      </c>
      <c r="E2358" s="800" t="s">
        <v>43039</v>
      </c>
    </row>
    <row r="2359" spans="1:5" ht="13.5" x14ac:dyDescent="0.25">
      <c r="A2359" s="800">
        <v>99235</v>
      </c>
      <c r="B2359" s="800" t="s">
        <v>29827</v>
      </c>
      <c r="C2359" s="800" t="s">
        <v>28022</v>
      </c>
      <c r="D2359" s="802">
        <v>346.59</v>
      </c>
      <c r="E2359" s="800" t="s">
        <v>43039</v>
      </c>
    </row>
    <row r="2360" spans="1:5" ht="13.5" x14ac:dyDescent="0.25">
      <c r="A2360" s="800">
        <v>99431</v>
      </c>
      <c r="B2360" s="800" t="s">
        <v>29829</v>
      </c>
      <c r="C2360" s="800" t="s">
        <v>28022</v>
      </c>
      <c r="D2360" s="802">
        <v>412.85</v>
      </c>
      <c r="E2360" s="800" t="s">
        <v>43039</v>
      </c>
    </row>
    <row r="2361" spans="1:5" ht="13.5" x14ac:dyDescent="0.25">
      <c r="A2361" s="800">
        <v>99432</v>
      </c>
      <c r="B2361" s="800" t="s">
        <v>29831</v>
      </c>
      <c r="C2361" s="800" t="s">
        <v>28022</v>
      </c>
      <c r="D2361" s="802">
        <v>389.62</v>
      </c>
      <c r="E2361" s="800" t="s">
        <v>43039</v>
      </c>
    </row>
    <row r="2362" spans="1:5" ht="13.5" x14ac:dyDescent="0.25">
      <c r="A2362" s="800">
        <v>99433</v>
      </c>
      <c r="B2362" s="800" t="s">
        <v>29833</v>
      </c>
      <c r="C2362" s="800" t="s">
        <v>28022</v>
      </c>
      <c r="D2362" s="802">
        <v>439.23</v>
      </c>
      <c r="E2362" s="800" t="s">
        <v>43039</v>
      </c>
    </row>
    <row r="2363" spans="1:5" ht="13.5" x14ac:dyDescent="0.25">
      <c r="A2363" s="800">
        <v>99434</v>
      </c>
      <c r="B2363" s="800" t="s">
        <v>29835</v>
      </c>
      <c r="C2363" s="800" t="s">
        <v>28022</v>
      </c>
      <c r="D2363" s="802">
        <v>416.68</v>
      </c>
      <c r="E2363" s="800" t="s">
        <v>43039</v>
      </c>
    </row>
    <row r="2364" spans="1:5" ht="13.5" x14ac:dyDescent="0.25">
      <c r="A2364" s="800">
        <v>99435</v>
      </c>
      <c r="B2364" s="800" t="s">
        <v>29837</v>
      </c>
      <c r="C2364" s="800" t="s">
        <v>28022</v>
      </c>
      <c r="D2364" s="802">
        <v>402.62</v>
      </c>
      <c r="E2364" s="800" t="s">
        <v>43039</v>
      </c>
    </row>
    <row r="2365" spans="1:5" ht="13.5" x14ac:dyDescent="0.25">
      <c r="A2365" s="800">
        <v>99436</v>
      </c>
      <c r="B2365" s="800" t="s">
        <v>29839</v>
      </c>
      <c r="C2365" s="800" t="s">
        <v>28022</v>
      </c>
      <c r="D2365" s="802">
        <v>456.82</v>
      </c>
      <c r="E2365" s="800" t="s">
        <v>43039</v>
      </c>
    </row>
    <row r="2366" spans="1:5" ht="13.5" x14ac:dyDescent="0.25">
      <c r="A2366" s="800">
        <v>99437</v>
      </c>
      <c r="B2366" s="800" t="s">
        <v>29841</v>
      </c>
      <c r="C2366" s="800" t="s">
        <v>28022</v>
      </c>
      <c r="D2366" s="802">
        <v>369.46</v>
      </c>
      <c r="E2366" s="800" t="s">
        <v>43039</v>
      </c>
    </row>
    <row r="2367" spans="1:5" ht="13.5" x14ac:dyDescent="0.25">
      <c r="A2367" s="800">
        <v>99438</v>
      </c>
      <c r="B2367" s="800" t="s">
        <v>29843</v>
      </c>
      <c r="C2367" s="800" t="s">
        <v>28022</v>
      </c>
      <c r="D2367" s="802">
        <v>374.78</v>
      </c>
      <c r="E2367" s="800" t="s">
        <v>43039</v>
      </c>
    </row>
    <row r="2368" spans="1:5" ht="13.5" x14ac:dyDescent="0.25">
      <c r="A2368" s="800">
        <v>99439</v>
      </c>
      <c r="B2368" s="800" t="s">
        <v>29845</v>
      </c>
      <c r="C2368" s="800" t="s">
        <v>28022</v>
      </c>
      <c r="D2368" s="802">
        <v>406.47</v>
      </c>
      <c r="E2368" s="800" t="s">
        <v>43039</v>
      </c>
    </row>
    <row r="2369" spans="1:5" ht="13.5" x14ac:dyDescent="0.25">
      <c r="A2369" s="800" t="s">
        <v>4010</v>
      </c>
      <c r="B2369" s="800" t="s">
        <v>29847</v>
      </c>
      <c r="C2369" s="800" t="s">
        <v>26496</v>
      </c>
      <c r="D2369" s="802">
        <v>66.069999999999993</v>
      </c>
      <c r="E2369" s="800" t="s">
        <v>43039</v>
      </c>
    </row>
    <row r="2370" spans="1:5" ht="13.5" x14ac:dyDescent="0.25">
      <c r="A2370" s="800" t="s">
        <v>4012</v>
      </c>
      <c r="B2370" s="800" t="s">
        <v>29849</v>
      </c>
      <c r="C2370" s="800" t="s">
        <v>26496</v>
      </c>
      <c r="D2370" s="802">
        <v>73.11</v>
      </c>
      <c r="E2370" s="800" t="s">
        <v>43039</v>
      </c>
    </row>
    <row r="2371" spans="1:5" ht="13.5" x14ac:dyDescent="0.25">
      <c r="A2371" s="800" t="s">
        <v>4013</v>
      </c>
      <c r="B2371" s="800" t="s">
        <v>29850</v>
      </c>
      <c r="C2371" s="800" t="s">
        <v>26496</v>
      </c>
      <c r="D2371" s="802">
        <v>86.57</v>
      </c>
      <c r="E2371" s="800" t="s">
        <v>43039</v>
      </c>
    </row>
    <row r="2372" spans="1:5" ht="13.5" x14ac:dyDescent="0.25">
      <c r="A2372" s="800" t="s">
        <v>4014</v>
      </c>
      <c r="B2372" s="800" t="s">
        <v>29852</v>
      </c>
      <c r="C2372" s="800" t="s">
        <v>26496</v>
      </c>
      <c r="D2372" s="802">
        <v>98.36</v>
      </c>
      <c r="E2372" s="800" t="s">
        <v>43039</v>
      </c>
    </row>
    <row r="2373" spans="1:5" ht="13.5" x14ac:dyDescent="0.25">
      <c r="A2373" s="800" t="s">
        <v>4015</v>
      </c>
      <c r="B2373" s="800" t="s">
        <v>29854</v>
      </c>
      <c r="C2373" s="800" t="s">
        <v>26496</v>
      </c>
      <c r="D2373" s="802">
        <v>59.39</v>
      </c>
      <c r="E2373" s="800" t="s">
        <v>43039</v>
      </c>
    </row>
    <row r="2374" spans="1:5" ht="13.5" x14ac:dyDescent="0.25">
      <c r="A2374" s="800" t="s">
        <v>4016</v>
      </c>
      <c r="B2374" s="800" t="s">
        <v>29856</v>
      </c>
      <c r="C2374" s="800" t="s">
        <v>26496</v>
      </c>
      <c r="D2374" s="802">
        <v>65.56</v>
      </c>
      <c r="E2374" s="800" t="s">
        <v>43039</v>
      </c>
    </row>
    <row r="2375" spans="1:5" ht="13.5" x14ac:dyDescent="0.25">
      <c r="A2375" s="800" t="s">
        <v>4017</v>
      </c>
      <c r="B2375" s="800" t="s">
        <v>29858</v>
      </c>
      <c r="C2375" s="800" t="s">
        <v>28022</v>
      </c>
      <c r="D2375" s="802">
        <v>94.6</v>
      </c>
      <c r="E2375" s="800" t="s">
        <v>43039</v>
      </c>
    </row>
    <row r="2376" spans="1:5" ht="13.5" x14ac:dyDescent="0.25">
      <c r="A2376" s="800" t="s">
        <v>4019</v>
      </c>
      <c r="B2376" s="800" t="s">
        <v>29860</v>
      </c>
      <c r="C2376" s="800" t="s">
        <v>28022</v>
      </c>
      <c r="D2376" s="802">
        <v>124.13</v>
      </c>
      <c r="E2376" s="800" t="s">
        <v>43039</v>
      </c>
    </row>
    <row r="2377" spans="1:5" ht="13.5" x14ac:dyDescent="0.25">
      <c r="A2377" s="800" t="s">
        <v>4020</v>
      </c>
      <c r="B2377" s="800" t="s">
        <v>29861</v>
      </c>
      <c r="C2377" s="800" t="s">
        <v>26496</v>
      </c>
      <c r="D2377" s="802">
        <v>30.72</v>
      </c>
      <c r="E2377" s="800" t="s">
        <v>43039</v>
      </c>
    </row>
    <row r="2378" spans="1:5" ht="13.5" x14ac:dyDescent="0.25">
      <c r="A2378" s="800">
        <v>83518</v>
      </c>
      <c r="B2378" s="800" t="s">
        <v>29863</v>
      </c>
      <c r="C2378" s="800" t="s">
        <v>28022</v>
      </c>
      <c r="D2378" s="802">
        <v>310.81</v>
      </c>
      <c r="E2378" s="800" t="s">
        <v>43039</v>
      </c>
    </row>
    <row r="2379" spans="1:5" ht="13.5" x14ac:dyDescent="0.25">
      <c r="A2379" s="800">
        <v>95467</v>
      </c>
      <c r="B2379" s="800" t="s">
        <v>29865</v>
      </c>
      <c r="C2379" s="800" t="s">
        <v>28022</v>
      </c>
      <c r="D2379" s="802">
        <v>390.31</v>
      </c>
      <c r="E2379" s="800" t="s">
        <v>43039</v>
      </c>
    </row>
    <row r="2380" spans="1:5" ht="13.5" x14ac:dyDescent="0.25">
      <c r="A2380" s="800">
        <v>68328</v>
      </c>
      <c r="B2380" s="800" t="s">
        <v>29867</v>
      </c>
      <c r="C2380" s="800" t="s">
        <v>26496</v>
      </c>
      <c r="D2380" s="802">
        <v>15.02</v>
      </c>
      <c r="E2380" s="800" t="s">
        <v>43039</v>
      </c>
    </row>
    <row r="2381" spans="1:5" ht="13.5" x14ac:dyDescent="0.25">
      <c r="A2381" s="800" t="s">
        <v>4024</v>
      </c>
      <c r="B2381" s="800" t="s">
        <v>29869</v>
      </c>
      <c r="C2381" s="800" t="s">
        <v>26105</v>
      </c>
      <c r="D2381" s="802">
        <v>96.79</v>
      </c>
      <c r="E2381" s="800" t="s">
        <v>43039</v>
      </c>
    </row>
    <row r="2382" spans="1:5" ht="13.5" x14ac:dyDescent="0.25">
      <c r="A2382" s="800">
        <v>79471</v>
      </c>
      <c r="B2382" s="800" t="s">
        <v>29871</v>
      </c>
      <c r="C2382" s="800" t="s">
        <v>26471</v>
      </c>
      <c r="D2382" s="802">
        <v>51.23</v>
      </c>
      <c r="E2382" s="800" t="s">
        <v>43039</v>
      </c>
    </row>
    <row r="2383" spans="1:5" ht="13.5" x14ac:dyDescent="0.25">
      <c r="A2383" s="800">
        <v>98576</v>
      </c>
      <c r="B2383" s="800" t="s">
        <v>29873</v>
      </c>
      <c r="C2383" s="800" t="s">
        <v>26105</v>
      </c>
      <c r="D2383" s="802">
        <v>16.86</v>
      </c>
      <c r="E2383" s="800" t="s">
        <v>43039</v>
      </c>
    </row>
    <row r="2384" spans="1:5" ht="13.5" x14ac:dyDescent="0.25">
      <c r="A2384" s="800">
        <v>93182</v>
      </c>
      <c r="B2384" s="800" t="s">
        <v>29875</v>
      </c>
      <c r="C2384" s="800" t="s">
        <v>26105</v>
      </c>
      <c r="D2384" s="802">
        <v>24.21</v>
      </c>
      <c r="E2384" s="800" t="s">
        <v>43039</v>
      </c>
    </row>
    <row r="2385" spans="1:5" ht="13.5" x14ac:dyDescent="0.25">
      <c r="A2385" s="800">
        <v>93183</v>
      </c>
      <c r="B2385" s="800" t="s">
        <v>29877</v>
      </c>
      <c r="C2385" s="800" t="s">
        <v>26105</v>
      </c>
      <c r="D2385" s="802">
        <v>30.17</v>
      </c>
      <c r="E2385" s="800" t="s">
        <v>43039</v>
      </c>
    </row>
    <row r="2386" spans="1:5" ht="13.5" x14ac:dyDescent="0.25">
      <c r="A2386" s="800">
        <v>93184</v>
      </c>
      <c r="B2386" s="800" t="s">
        <v>29879</v>
      </c>
      <c r="C2386" s="800" t="s">
        <v>26105</v>
      </c>
      <c r="D2386" s="802">
        <v>18.64</v>
      </c>
      <c r="E2386" s="800" t="s">
        <v>43039</v>
      </c>
    </row>
    <row r="2387" spans="1:5" ht="13.5" x14ac:dyDescent="0.25">
      <c r="A2387" s="800">
        <v>93185</v>
      </c>
      <c r="B2387" s="800" t="s">
        <v>29880</v>
      </c>
      <c r="C2387" s="800" t="s">
        <v>26105</v>
      </c>
      <c r="D2387" s="802">
        <v>29.62</v>
      </c>
      <c r="E2387" s="800" t="s">
        <v>43039</v>
      </c>
    </row>
    <row r="2388" spans="1:5" ht="13.5" x14ac:dyDescent="0.25">
      <c r="A2388" s="800">
        <v>93186</v>
      </c>
      <c r="B2388" s="800" t="s">
        <v>29881</v>
      </c>
      <c r="C2388" s="800" t="s">
        <v>26105</v>
      </c>
      <c r="D2388" s="802">
        <v>44.92</v>
      </c>
      <c r="E2388" s="800" t="s">
        <v>43039</v>
      </c>
    </row>
    <row r="2389" spans="1:5" ht="13.5" x14ac:dyDescent="0.25">
      <c r="A2389" s="800">
        <v>93187</v>
      </c>
      <c r="B2389" s="800" t="s">
        <v>29882</v>
      </c>
      <c r="C2389" s="800" t="s">
        <v>26105</v>
      </c>
      <c r="D2389" s="802">
        <v>50.66</v>
      </c>
      <c r="E2389" s="800" t="s">
        <v>43039</v>
      </c>
    </row>
    <row r="2390" spans="1:5" ht="13.5" x14ac:dyDescent="0.25">
      <c r="A2390" s="800">
        <v>93188</v>
      </c>
      <c r="B2390" s="800" t="s">
        <v>29883</v>
      </c>
      <c r="C2390" s="800" t="s">
        <v>26105</v>
      </c>
      <c r="D2390" s="802">
        <v>42.09</v>
      </c>
      <c r="E2390" s="800" t="s">
        <v>43039</v>
      </c>
    </row>
    <row r="2391" spans="1:5" ht="13.5" x14ac:dyDescent="0.25">
      <c r="A2391" s="800">
        <v>93189</v>
      </c>
      <c r="B2391" s="800" t="s">
        <v>29885</v>
      </c>
      <c r="C2391" s="800" t="s">
        <v>26105</v>
      </c>
      <c r="D2391" s="802">
        <v>50.88</v>
      </c>
      <c r="E2391" s="800" t="s">
        <v>43039</v>
      </c>
    </row>
    <row r="2392" spans="1:5" ht="13.5" x14ac:dyDescent="0.25">
      <c r="A2392" s="800">
        <v>93190</v>
      </c>
      <c r="B2392" s="800" t="s">
        <v>29886</v>
      </c>
      <c r="C2392" s="800" t="s">
        <v>26105</v>
      </c>
      <c r="D2392" s="802">
        <v>27.86</v>
      </c>
      <c r="E2392" s="800" t="s">
        <v>43039</v>
      </c>
    </row>
    <row r="2393" spans="1:5" ht="13.5" x14ac:dyDescent="0.25">
      <c r="A2393" s="800">
        <v>93191</v>
      </c>
      <c r="B2393" s="800" t="s">
        <v>29887</v>
      </c>
      <c r="C2393" s="800" t="s">
        <v>26105</v>
      </c>
      <c r="D2393" s="802">
        <v>28.69</v>
      </c>
      <c r="E2393" s="800" t="s">
        <v>43039</v>
      </c>
    </row>
    <row r="2394" spans="1:5" ht="13.5" x14ac:dyDescent="0.25">
      <c r="A2394" s="800">
        <v>93192</v>
      </c>
      <c r="B2394" s="800" t="s">
        <v>29889</v>
      </c>
      <c r="C2394" s="800" t="s">
        <v>26105</v>
      </c>
      <c r="D2394" s="802">
        <v>29.96</v>
      </c>
      <c r="E2394" s="800" t="s">
        <v>43039</v>
      </c>
    </row>
    <row r="2395" spans="1:5" ht="13.5" x14ac:dyDescent="0.25">
      <c r="A2395" s="800">
        <v>93193</v>
      </c>
      <c r="B2395" s="800" t="s">
        <v>29890</v>
      </c>
      <c r="C2395" s="800" t="s">
        <v>26105</v>
      </c>
      <c r="D2395" s="802">
        <v>28.97</v>
      </c>
      <c r="E2395" s="800" t="s">
        <v>43039</v>
      </c>
    </row>
    <row r="2396" spans="1:5" ht="13.5" x14ac:dyDescent="0.25">
      <c r="A2396" s="800">
        <v>93194</v>
      </c>
      <c r="B2396" s="800" t="s">
        <v>29892</v>
      </c>
      <c r="C2396" s="800" t="s">
        <v>26105</v>
      </c>
      <c r="D2396" s="802">
        <v>23.8</v>
      </c>
      <c r="E2396" s="800" t="s">
        <v>43039</v>
      </c>
    </row>
    <row r="2397" spans="1:5" ht="13.5" x14ac:dyDescent="0.25">
      <c r="A2397" s="800">
        <v>93195</v>
      </c>
      <c r="B2397" s="800" t="s">
        <v>29893</v>
      </c>
      <c r="C2397" s="800" t="s">
        <v>26105</v>
      </c>
      <c r="D2397" s="802">
        <v>28.22</v>
      </c>
      <c r="E2397" s="800" t="s">
        <v>43039</v>
      </c>
    </row>
    <row r="2398" spans="1:5" ht="13.5" x14ac:dyDescent="0.25">
      <c r="A2398" s="800">
        <v>93196</v>
      </c>
      <c r="B2398" s="800" t="s">
        <v>29894</v>
      </c>
      <c r="C2398" s="800" t="s">
        <v>26105</v>
      </c>
      <c r="D2398" s="802">
        <v>43.77</v>
      </c>
      <c r="E2398" s="800" t="s">
        <v>43039</v>
      </c>
    </row>
    <row r="2399" spans="1:5" ht="13.5" x14ac:dyDescent="0.25">
      <c r="A2399" s="800">
        <v>93197</v>
      </c>
      <c r="B2399" s="800" t="s">
        <v>29896</v>
      </c>
      <c r="C2399" s="800" t="s">
        <v>26105</v>
      </c>
      <c r="D2399" s="802">
        <v>48.26</v>
      </c>
      <c r="E2399" s="800" t="s">
        <v>43039</v>
      </c>
    </row>
    <row r="2400" spans="1:5" ht="13.5" x14ac:dyDescent="0.25">
      <c r="A2400" s="800">
        <v>93198</v>
      </c>
      <c r="B2400" s="800" t="s">
        <v>29897</v>
      </c>
      <c r="C2400" s="800" t="s">
        <v>26105</v>
      </c>
      <c r="D2400" s="802">
        <v>25.11</v>
      </c>
      <c r="E2400" s="800" t="s">
        <v>43039</v>
      </c>
    </row>
    <row r="2401" spans="1:5" ht="13.5" x14ac:dyDescent="0.25">
      <c r="A2401" s="800">
        <v>93199</v>
      </c>
      <c r="B2401" s="800" t="s">
        <v>29898</v>
      </c>
      <c r="C2401" s="800" t="s">
        <v>26105</v>
      </c>
      <c r="D2401" s="802">
        <v>24.62</v>
      </c>
      <c r="E2401" s="800" t="s">
        <v>43039</v>
      </c>
    </row>
    <row r="2402" spans="1:5" ht="13.5" x14ac:dyDescent="0.25">
      <c r="A2402" s="800">
        <v>93200</v>
      </c>
      <c r="B2402" s="800" t="s">
        <v>29899</v>
      </c>
      <c r="C2402" s="800" t="s">
        <v>26105</v>
      </c>
      <c r="D2402" s="802">
        <v>2.2599999999999998</v>
      </c>
      <c r="E2402" s="800" t="s">
        <v>43039</v>
      </c>
    </row>
    <row r="2403" spans="1:5" ht="13.5" x14ac:dyDescent="0.25">
      <c r="A2403" s="800">
        <v>93201</v>
      </c>
      <c r="B2403" s="800" t="s">
        <v>29900</v>
      </c>
      <c r="C2403" s="800" t="s">
        <v>26105</v>
      </c>
      <c r="D2403" s="802">
        <v>4.97</v>
      </c>
      <c r="E2403" s="800" t="s">
        <v>43039</v>
      </c>
    </row>
    <row r="2404" spans="1:5" ht="13.5" x14ac:dyDescent="0.25">
      <c r="A2404" s="800">
        <v>93202</v>
      </c>
      <c r="B2404" s="800" t="s">
        <v>29901</v>
      </c>
      <c r="C2404" s="800" t="s">
        <v>26105</v>
      </c>
      <c r="D2404" s="802">
        <v>18.670000000000002</v>
      </c>
      <c r="E2404" s="800" t="s">
        <v>43039</v>
      </c>
    </row>
    <row r="2405" spans="1:5" ht="13.5" x14ac:dyDescent="0.25">
      <c r="A2405" s="800">
        <v>93203</v>
      </c>
      <c r="B2405" s="800" t="s">
        <v>29903</v>
      </c>
      <c r="C2405" s="800" t="s">
        <v>26105</v>
      </c>
      <c r="D2405" s="802">
        <v>9.3699999999999992</v>
      </c>
      <c r="E2405" s="800" t="s">
        <v>43039</v>
      </c>
    </row>
    <row r="2406" spans="1:5" ht="13.5" x14ac:dyDescent="0.25">
      <c r="A2406" s="800">
        <v>93204</v>
      </c>
      <c r="B2406" s="800" t="s">
        <v>29905</v>
      </c>
      <c r="C2406" s="800" t="s">
        <v>26105</v>
      </c>
      <c r="D2406" s="802">
        <v>34.03</v>
      </c>
      <c r="E2406" s="800" t="s">
        <v>43039</v>
      </c>
    </row>
    <row r="2407" spans="1:5" ht="13.5" x14ac:dyDescent="0.25">
      <c r="A2407" s="800">
        <v>93205</v>
      </c>
      <c r="B2407" s="800" t="s">
        <v>29906</v>
      </c>
      <c r="C2407" s="800" t="s">
        <v>26105</v>
      </c>
      <c r="D2407" s="802">
        <v>22.4</v>
      </c>
      <c r="E2407" s="800" t="s">
        <v>43039</v>
      </c>
    </row>
    <row r="2408" spans="1:5" ht="13.5" x14ac:dyDescent="0.25">
      <c r="A2408" s="800">
        <v>71623</v>
      </c>
      <c r="B2408" s="800" t="s">
        <v>29907</v>
      </c>
      <c r="C2408" s="800" t="s">
        <v>26105</v>
      </c>
      <c r="D2408" s="802">
        <v>28.42</v>
      </c>
      <c r="E2408" s="800" t="s">
        <v>43039</v>
      </c>
    </row>
    <row r="2409" spans="1:5" ht="13.5" x14ac:dyDescent="0.25">
      <c r="A2409" s="800" t="s">
        <v>4054</v>
      </c>
      <c r="B2409" s="800" t="s">
        <v>29908</v>
      </c>
      <c r="C2409" s="800" t="s">
        <v>26237</v>
      </c>
      <c r="D2409" s="802">
        <v>21.22</v>
      </c>
      <c r="E2409" s="800" t="s">
        <v>43039</v>
      </c>
    </row>
    <row r="2410" spans="1:5" ht="13.5" x14ac:dyDescent="0.25">
      <c r="A2410" s="800">
        <v>83513</v>
      </c>
      <c r="B2410" s="800" t="s">
        <v>29909</v>
      </c>
      <c r="C2410" s="800" t="s">
        <v>26471</v>
      </c>
      <c r="D2410" s="802">
        <v>6.67</v>
      </c>
      <c r="E2410" s="800" t="s">
        <v>43039</v>
      </c>
    </row>
    <row r="2411" spans="1:5" ht="13.5" x14ac:dyDescent="0.25">
      <c r="A2411" s="800">
        <v>83514</v>
      </c>
      <c r="B2411" s="800" t="s">
        <v>29910</v>
      </c>
      <c r="C2411" s="800" t="s">
        <v>26471</v>
      </c>
      <c r="D2411" s="802">
        <v>6.55</v>
      </c>
      <c r="E2411" s="800" t="s">
        <v>43039</v>
      </c>
    </row>
    <row r="2412" spans="1:5" ht="13.5" x14ac:dyDescent="0.25">
      <c r="A2412" s="800">
        <v>84153</v>
      </c>
      <c r="B2412" s="800" t="s">
        <v>29911</v>
      </c>
      <c r="C2412" s="800" t="s">
        <v>26471</v>
      </c>
      <c r="D2412" s="802">
        <v>66.48</v>
      </c>
      <c r="E2412" s="800" t="s">
        <v>43039</v>
      </c>
    </row>
    <row r="2413" spans="1:5" ht="13.5" x14ac:dyDescent="0.25">
      <c r="A2413" s="800">
        <v>84154</v>
      </c>
      <c r="B2413" s="800" t="s">
        <v>29913</v>
      </c>
      <c r="C2413" s="800" t="s">
        <v>29914</v>
      </c>
      <c r="D2413" s="802">
        <v>137.9</v>
      </c>
      <c r="E2413" s="800" t="s">
        <v>43039</v>
      </c>
    </row>
    <row r="2414" spans="1:5" ht="13.5" x14ac:dyDescent="0.25">
      <c r="A2414" s="800">
        <v>85233</v>
      </c>
      <c r="B2414" s="800" t="s">
        <v>29916</v>
      </c>
      <c r="C2414" s="800" t="s">
        <v>28022</v>
      </c>
      <c r="D2414" s="803">
        <v>2399.94</v>
      </c>
      <c r="E2414" s="800" t="s">
        <v>43039</v>
      </c>
    </row>
    <row r="2415" spans="1:5" ht="13.5" x14ac:dyDescent="0.25">
      <c r="A2415" s="800">
        <v>95952</v>
      </c>
      <c r="B2415" s="800" t="s">
        <v>29918</v>
      </c>
      <c r="C2415" s="800" t="s">
        <v>28022</v>
      </c>
      <c r="D2415" s="803">
        <v>1387.77</v>
      </c>
      <c r="E2415" s="800" t="s">
        <v>43039</v>
      </c>
    </row>
    <row r="2416" spans="1:5" ht="13.5" x14ac:dyDescent="0.25">
      <c r="A2416" s="800">
        <v>95953</v>
      </c>
      <c r="B2416" s="800" t="s">
        <v>29920</v>
      </c>
      <c r="C2416" s="800" t="s">
        <v>28022</v>
      </c>
      <c r="D2416" s="803">
        <v>2350.52</v>
      </c>
      <c r="E2416" s="800" t="s">
        <v>43039</v>
      </c>
    </row>
    <row r="2417" spans="1:5" ht="13.5" x14ac:dyDescent="0.25">
      <c r="A2417" s="800">
        <v>95954</v>
      </c>
      <c r="B2417" s="800" t="s">
        <v>29922</v>
      </c>
      <c r="C2417" s="800" t="s">
        <v>28022</v>
      </c>
      <c r="D2417" s="803">
        <v>1660.04</v>
      </c>
      <c r="E2417" s="800" t="s">
        <v>43039</v>
      </c>
    </row>
    <row r="2418" spans="1:5" ht="13.5" x14ac:dyDescent="0.25">
      <c r="A2418" s="800">
        <v>95955</v>
      </c>
      <c r="B2418" s="800" t="s">
        <v>29924</v>
      </c>
      <c r="C2418" s="800" t="s">
        <v>28022</v>
      </c>
      <c r="D2418" s="803">
        <v>2078.56</v>
      </c>
      <c r="E2418" s="800" t="s">
        <v>43039</v>
      </c>
    </row>
    <row r="2419" spans="1:5" ht="13.5" x14ac:dyDescent="0.25">
      <c r="A2419" s="800">
        <v>95956</v>
      </c>
      <c r="B2419" s="800" t="s">
        <v>29926</v>
      </c>
      <c r="C2419" s="800" t="s">
        <v>28022</v>
      </c>
      <c r="D2419" s="803">
        <v>1618</v>
      </c>
      <c r="E2419" s="800" t="s">
        <v>43039</v>
      </c>
    </row>
    <row r="2420" spans="1:5" ht="13.5" x14ac:dyDescent="0.25">
      <c r="A2420" s="800">
        <v>95957</v>
      </c>
      <c r="B2420" s="800" t="s">
        <v>29928</v>
      </c>
      <c r="C2420" s="800" t="s">
        <v>28022</v>
      </c>
      <c r="D2420" s="803">
        <v>2031.72</v>
      </c>
      <c r="E2420" s="800" t="s">
        <v>43039</v>
      </c>
    </row>
    <row r="2421" spans="1:5" ht="13.5" x14ac:dyDescent="0.25">
      <c r="A2421" s="800">
        <v>95969</v>
      </c>
      <c r="B2421" s="800" t="s">
        <v>29930</v>
      </c>
      <c r="C2421" s="800" t="s">
        <v>28022</v>
      </c>
      <c r="D2421" s="803">
        <v>1955.56</v>
      </c>
      <c r="E2421" s="800" t="s">
        <v>43039</v>
      </c>
    </row>
    <row r="2422" spans="1:5" ht="13.5" x14ac:dyDescent="0.25">
      <c r="A2422" s="800">
        <v>97733</v>
      </c>
      <c r="B2422" s="800" t="s">
        <v>29932</v>
      </c>
      <c r="C2422" s="800" t="s">
        <v>28022</v>
      </c>
      <c r="D2422" s="803">
        <v>2431.8000000000002</v>
      </c>
      <c r="E2422" s="800" t="s">
        <v>43039</v>
      </c>
    </row>
    <row r="2423" spans="1:5" ht="13.5" x14ac:dyDescent="0.25">
      <c r="A2423" s="800">
        <v>97734</v>
      </c>
      <c r="B2423" s="800" t="s">
        <v>29934</v>
      </c>
      <c r="C2423" s="800" t="s">
        <v>28022</v>
      </c>
      <c r="D2423" s="803">
        <v>2114.0300000000002</v>
      </c>
      <c r="E2423" s="800" t="s">
        <v>43039</v>
      </c>
    </row>
    <row r="2424" spans="1:5" ht="13.5" x14ac:dyDescent="0.25">
      <c r="A2424" s="800">
        <v>97735</v>
      </c>
      <c r="B2424" s="800" t="s">
        <v>29936</v>
      </c>
      <c r="C2424" s="800" t="s">
        <v>28022</v>
      </c>
      <c r="D2424" s="803">
        <v>1719.99</v>
      </c>
      <c r="E2424" s="800" t="s">
        <v>43039</v>
      </c>
    </row>
    <row r="2425" spans="1:5" ht="13.5" x14ac:dyDescent="0.25">
      <c r="A2425" s="800">
        <v>97736</v>
      </c>
      <c r="B2425" s="800" t="s">
        <v>29938</v>
      </c>
      <c r="C2425" s="800" t="s">
        <v>28022</v>
      </c>
      <c r="D2425" s="802">
        <v>988.53</v>
      </c>
      <c r="E2425" s="800" t="s">
        <v>43039</v>
      </c>
    </row>
    <row r="2426" spans="1:5" ht="13.5" x14ac:dyDescent="0.25">
      <c r="A2426" s="800">
        <v>97737</v>
      </c>
      <c r="B2426" s="800" t="s">
        <v>29940</v>
      </c>
      <c r="C2426" s="800" t="s">
        <v>28022</v>
      </c>
      <c r="D2426" s="803">
        <v>2357.31</v>
      </c>
      <c r="E2426" s="800" t="s">
        <v>43039</v>
      </c>
    </row>
    <row r="2427" spans="1:5" ht="13.5" x14ac:dyDescent="0.25">
      <c r="A2427" s="800">
        <v>97738</v>
      </c>
      <c r="B2427" s="800" t="s">
        <v>29942</v>
      </c>
      <c r="C2427" s="800" t="s">
        <v>28022</v>
      </c>
      <c r="D2427" s="803">
        <v>3171.86</v>
      </c>
      <c r="E2427" s="800" t="s">
        <v>43039</v>
      </c>
    </row>
    <row r="2428" spans="1:5" ht="13.5" x14ac:dyDescent="0.25">
      <c r="A2428" s="800">
        <v>97739</v>
      </c>
      <c r="B2428" s="800" t="s">
        <v>29944</v>
      </c>
      <c r="C2428" s="800" t="s">
        <v>28022</v>
      </c>
      <c r="D2428" s="803">
        <v>1944.8</v>
      </c>
      <c r="E2428" s="800" t="s">
        <v>43039</v>
      </c>
    </row>
    <row r="2429" spans="1:5" ht="13.5" x14ac:dyDescent="0.25">
      <c r="A2429" s="800">
        <v>97740</v>
      </c>
      <c r="B2429" s="800" t="s">
        <v>29946</v>
      </c>
      <c r="C2429" s="800" t="s">
        <v>28022</v>
      </c>
      <c r="D2429" s="803">
        <v>1317.88</v>
      </c>
      <c r="E2429" s="800" t="s">
        <v>43039</v>
      </c>
    </row>
    <row r="2430" spans="1:5" ht="13.5" x14ac:dyDescent="0.25">
      <c r="A2430" s="800">
        <v>98615</v>
      </c>
      <c r="B2430" s="800" t="s">
        <v>29948</v>
      </c>
      <c r="C2430" s="800" t="s">
        <v>26496</v>
      </c>
      <c r="D2430" s="802">
        <v>82.93</v>
      </c>
      <c r="E2430" s="800" t="s">
        <v>43039</v>
      </c>
    </row>
    <row r="2431" spans="1:5" ht="13.5" x14ac:dyDescent="0.25">
      <c r="A2431" s="800">
        <v>98616</v>
      </c>
      <c r="B2431" s="800" t="s">
        <v>29950</v>
      </c>
      <c r="C2431" s="800" t="s">
        <v>26496</v>
      </c>
      <c r="D2431" s="802">
        <v>63.62</v>
      </c>
      <c r="E2431" s="800" t="s">
        <v>43039</v>
      </c>
    </row>
    <row r="2432" spans="1:5" ht="13.5" x14ac:dyDescent="0.25">
      <c r="A2432" s="800">
        <v>98617</v>
      </c>
      <c r="B2432" s="800" t="s">
        <v>29952</v>
      </c>
      <c r="C2432" s="800" t="s">
        <v>26496</v>
      </c>
      <c r="D2432" s="802">
        <v>58.29</v>
      </c>
      <c r="E2432" s="800" t="s">
        <v>43039</v>
      </c>
    </row>
    <row r="2433" spans="1:5" ht="13.5" x14ac:dyDescent="0.25">
      <c r="A2433" s="800">
        <v>98618</v>
      </c>
      <c r="B2433" s="800" t="s">
        <v>29954</v>
      </c>
      <c r="C2433" s="800" t="s">
        <v>26496</v>
      </c>
      <c r="D2433" s="802">
        <v>80.3</v>
      </c>
      <c r="E2433" s="800" t="s">
        <v>43039</v>
      </c>
    </row>
    <row r="2434" spans="1:5" ht="13.5" x14ac:dyDescent="0.25">
      <c r="A2434" s="800">
        <v>98619</v>
      </c>
      <c r="B2434" s="800" t="s">
        <v>29955</v>
      </c>
      <c r="C2434" s="800" t="s">
        <v>26496</v>
      </c>
      <c r="D2434" s="802">
        <v>72.25</v>
      </c>
      <c r="E2434" s="800" t="s">
        <v>43039</v>
      </c>
    </row>
    <row r="2435" spans="1:5" ht="13.5" x14ac:dyDescent="0.25">
      <c r="A2435" s="800">
        <v>98620</v>
      </c>
      <c r="B2435" s="800" t="s">
        <v>29957</v>
      </c>
      <c r="C2435" s="800" t="s">
        <v>26496</v>
      </c>
      <c r="D2435" s="802">
        <v>68.180000000000007</v>
      </c>
      <c r="E2435" s="800" t="s">
        <v>43039</v>
      </c>
    </row>
    <row r="2436" spans="1:5" ht="13.5" x14ac:dyDescent="0.25">
      <c r="A2436" s="800">
        <v>98621</v>
      </c>
      <c r="B2436" s="800" t="s">
        <v>29959</v>
      </c>
      <c r="C2436" s="800" t="s">
        <v>26496</v>
      </c>
      <c r="D2436" s="802">
        <v>89.93</v>
      </c>
      <c r="E2436" s="800" t="s">
        <v>43039</v>
      </c>
    </row>
    <row r="2437" spans="1:5" ht="13.5" x14ac:dyDescent="0.25">
      <c r="A2437" s="800">
        <v>98622</v>
      </c>
      <c r="B2437" s="800" t="s">
        <v>29960</v>
      </c>
      <c r="C2437" s="800" t="s">
        <v>26496</v>
      </c>
      <c r="D2437" s="802">
        <v>83.46</v>
      </c>
      <c r="E2437" s="800" t="s">
        <v>43039</v>
      </c>
    </row>
    <row r="2438" spans="1:5" ht="13.5" x14ac:dyDescent="0.25">
      <c r="A2438" s="800">
        <v>98623</v>
      </c>
      <c r="B2438" s="800" t="s">
        <v>29961</v>
      </c>
      <c r="C2438" s="800" t="s">
        <v>26496</v>
      </c>
      <c r="D2438" s="802">
        <v>80.19</v>
      </c>
      <c r="E2438" s="800" t="s">
        <v>43039</v>
      </c>
    </row>
    <row r="2439" spans="1:5" ht="13.5" x14ac:dyDescent="0.25">
      <c r="A2439" s="800">
        <v>98624</v>
      </c>
      <c r="B2439" s="800" t="s">
        <v>29962</v>
      </c>
      <c r="C2439" s="800" t="s">
        <v>26496</v>
      </c>
      <c r="D2439" s="802">
        <v>100.68</v>
      </c>
      <c r="E2439" s="800" t="s">
        <v>43039</v>
      </c>
    </row>
    <row r="2440" spans="1:5" ht="13.5" x14ac:dyDescent="0.25">
      <c r="A2440" s="800">
        <v>98625</v>
      </c>
      <c r="B2440" s="800" t="s">
        <v>29964</v>
      </c>
      <c r="C2440" s="800" t="s">
        <v>26496</v>
      </c>
      <c r="D2440" s="802">
        <v>95.23</v>
      </c>
      <c r="E2440" s="800" t="s">
        <v>43039</v>
      </c>
    </row>
    <row r="2441" spans="1:5" ht="13.5" x14ac:dyDescent="0.25">
      <c r="A2441" s="800">
        <v>98626</v>
      </c>
      <c r="B2441" s="800" t="s">
        <v>29966</v>
      </c>
      <c r="C2441" s="800" t="s">
        <v>26496</v>
      </c>
      <c r="D2441" s="802">
        <v>92.44</v>
      </c>
      <c r="E2441" s="800" t="s">
        <v>43039</v>
      </c>
    </row>
    <row r="2442" spans="1:5" ht="13.5" x14ac:dyDescent="0.25">
      <c r="A2442" s="800">
        <v>98655</v>
      </c>
      <c r="B2442" s="800" t="s">
        <v>29967</v>
      </c>
      <c r="C2442" s="800" t="s">
        <v>26105</v>
      </c>
      <c r="D2442" s="802">
        <v>401.01</v>
      </c>
      <c r="E2442" s="800" t="s">
        <v>43039</v>
      </c>
    </row>
    <row r="2443" spans="1:5" ht="13.5" x14ac:dyDescent="0.25">
      <c r="A2443" s="800">
        <v>98656</v>
      </c>
      <c r="B2443" s="800" t="s">
        <v>29969</v>
      </c>
      <c r="C2443" s="800" t="s">
        <v>26105</v>
      </c>
      <c r="D2443" s="802">
        <v>406.72</v>
      </c>
      <c r="E2443" s="800" t="s">
        <v>43039</v>
      </c>
    </row>
    <row r="2444" spans="1:5" ht="13.5" x14ac:dyDescent="0.25">
      <c r="A2444" s="800">
        <v>98657</v>
      </c>
      <c r="B2444" s="800" t="s">
        <v>29971</v>
      </c>
      <c r="C2444" s="800" t="s">
        <v>26105</v>
      </c>
      <c r="D2444" s="802">
        <v>412.42</v>
      </c>
      <c r="E2444" s="800" t="s">
        <v>43039</v>
      </c>
    </row>
    <row r="2445" spans="1:5" ht="13.5" x14ac:dyDescent="0.25">
      <c r="A2445" s="800">
        <v>98658</v>
      </c>
      <c r="B2445" s="800" t="s">
        <v>29973</v>
      </c>
      <c r="C2445" s="800" t="s">
        <v>26105</v>
      </c>
      <c r="D2445" s="802">
        <v>418.14</v>
      </c>
      <c r="E2445" s="800" t="s">
        <v>43039</v>
      </c>
    </row>
    <row r="2446" spans="1:5" ht="13.5" x14ac:dyDescent="0.25">
      <c r="A2446" s="800">
        <v>98659</v>
      </c>
      <c r="B2446" s="800" t="s">
        <v>29975</v>
      </c>
      <c r="C2446" s="800" t="s">
        <v>26105</v>
      </c>
      <c r="D2446" s="802">
        <v>429.57</v>
      </c>
      <c r="E2446" s="800" t="s">
        <v>43039</v>
      </c>
    </row>
    <row r="2447" spans="1:5" ht="13.5" x14ac:dyDescent="0.25">
      <c r="A2447" s="800">
        <v>98746</v>
      </c>
      <c r="B2447" s="800" t="s">
        <v>29977</v>
      </c>
      <c r="C2447" s="800" t="s">
        <v>26105</v>
      </c>
      <c r="D2447" s="802">
        <v>50.45</v>
      </c>
      <c r="E2447" s="800" t="s">
        <v>43039</v>
      </c>
    </row>
    <row r="2448" spans="1:5" ht="13.5" x14ac:dyDescent="0.25">
      <c r="A2448" s="800">
        <v>98749</v>
      </c>
      <c r="B2448" s="800" t="s">
        <v>29978</v>
      </c>
      <c r="C2448" s="800" t="s">
        <v>26105</v>
      </c>
      <c r="D2448" s="802">
        <v>57.91</v>
      </c>
      <c r="E2448" s="800" t="s">
        <v>43039</v>
      </c>
    </row>
    <row r="2449" spans="1:5" ht="13.5" x14ac:dyDescent="0.25">
      <c r="A2449" s="800">
        <v>98750</v>
      </c>
      <c r="B2449" s="800" t="s">
        <v>29979</v>
      </c>
      <c r="C2449" s="800" t="s">
        <v>26105</v>
      </c>
      <c r="D2449" s="802">
        <v>66.72</v>
      </c>
      <c r="E2449" s="800" t="s">
        <v>43039</v>
      </c>
    </row>
    <row r="2450" spans="1:5" ht="13.5" x14ac:dyDescent="0.25">
      <c r="A2450" s="800">
        <v>98751</v>
      </c>
      <c r="B2450" s="800" t="s">
        <v>29981</v>
      </c>
      <c r="C2450" s="800" t="s">
        <v>26105</v>
      </c>
      <c r="D2450" s="802">
        <v>89.61</v>
      </c>
      <c r="E2450" s="800" t="s">
        <v>43039</v>
      </c>
    </row>
    <row r="2451" spans="1:5" ht="13.5" x14ac:dyDescent="0.25">
      <c r="A2451" s="800">
        <v>98752</v>
      </c>
      <c r="B2451" s="800" t="s">
        <v>29983</v>
      </c>
      <c r="C2451" s="800" t="s">
        <v>26105</v>
      </c>
      <c r="D2451" s="802">
        <v>116.83</v>
      </c>
      <c r="E2451" s="800" t="s">
        <v>43039</v>
      </c>
    </row>
    <row r="2452" spans="1:5" ht="13.5" x14ac:dyDescent="0.25">
      <c r="A2452" s="800">
        <v>98753</v>
      </c>
      <c r="B2452" s="800" t="s">
        <v>29985</v>
      </c>
      <c r="C2452" s="800" t="s">
        <v>26105</v>
      </c>
      <c r="D2452" s="802">
        <v>150.41999999999999</v>
      </c>
      <c r="E2452" s="800" t="s">
        <v>43039</v>
      </c>
    </row>
    <row r="2453" spans="1:5" ht="13.5" x14ac:dyDescent="0.25">
      <c r="A2453" s="800">
        <v>98560</v>
      </c>
      <c r="B2453" s="800" t="s">
        <v>29987</v>
      </c>
      <c r="C2453" s="800" t="s">
        <v>26496</v>
      </c>
      <c r="D2453" s="802">
        <v>35.270000000000003</v>
      </c>
      <c r="E2453" s="800" t="s">
        <v>43039</v>
      </c>
    </row>
    <row r="2454" spans="1:5" ht="13.5" x14ac:dyDescent="0.25">
      <c r="A2454" s="800">
        <v>98561</v>
      </c>
      <c r="B2454" s="800" t="s">
        <v>29988</v>
      </c>
      <c r="C2454" s="800" t="s">
        <v>26496</v>
      </c>
      <c r="D2454" s="802">
        <v>32.619999999999997</v>
      </c>
      <c r="E2454" s="800" t="s">
        <v>43039</v>
      </c>
    </row>
    <row r="2455" spans="1:5" ht="13.5" x14ac:dyDescent="0.25">
      <c r="A2455" s="800">
        <v>98562</v>
      </c>
      <c r="B2455" s="800" t="s">
        <v>29989</v>
      </c>
      <c r="C2455" s="800" t="s">
        <v>26496</v>
      </c>
      <c r="D2455" s="802">
        <v>30.32</v>
      </c>
      <c r="E2455" s="800" t="s">
        <v>43039</v>
      </c>
    </row>
    <row r="2456" spans="1:5" ht="13.5" x14ac:dyDescent="0.25">
      <c r="A2456" s="800">
        <v>83735</v>
      </c>
      <c r="B2456" s="800" t="s">
        <v>29990</v>
      </c>
      <c r="C2456" s="800" t="s">
        <v>26496</v>
      </c>
      <c r="D2456" s="802">
        <v>57.32</v>
      </c>
      <c r="E2456" s="800" t="s">
        <v>43039</v>
      </c>
    </row>
    <row r="2457" spans="1:5" ht="13.5" x14ac:dyDescent="0.25">
      <c r="A2457" s="800">
        <v>98555</v>
      </c>
      <c r="B2457" s="800" t="s">
        <v>29991</v>
      </c>
      <c r="C2457" s="800" t="s">
        <v>26496</v>
      </c>
      <c r="D2457" s="802">
        <v>20.059999999999999</v>
      </c>
      <c r="E2457" s="800" t="s">
        <v>43039</v>
      </c>
    </row>
    <row r="2458" spans="1:5" ht="13.5" x14ac:dyDescent="0.25">
      <c r="A2458" s="800">
        <v>98556</v>
      </c>
      <c r="B2458" s="800" t="s">
        <v>29992</v>
      </c>
      <c r="C2458" s="800" t="s">
        <v>26496</v>
      </c>
      <c r="D2458" s="802">
        <v>38.049999999999997</v>
      </c>
      <c r="E2458" s="800" t="s">
        <v>43039</v>
      </c>
    </row>
    <row r="2459" spans="1:5" ht="13.5" x14ac:dyDescent="0.25">
      <c r="A2459" s="800">
        <v>98558</v>
      </c>
      <c r="B2459" s="800" t="s">
        <v>29993</v>
      </c>
      <c r="C2459" s="800" t="s">
        <v>26237</v>
      </c>
      <c r="D2459" s="802">
        <v>5.8</v>
      </c>
      <c r="E2459" s="800" t="s">
        <v>43039</v>
      </c>
    </row>
    <row r="2460" spans="1:5" ht="13.5" x14ac:dyDescent="0.25">
      <c r="A2460" s="800">
        <v>98559</v>
      </c>
      <c r="B2460" s="800" t="s">
        <v>29994</v>
      </c>
      <c r="C2460" s="800" t="s">
        <v>26105</v>
      </c>
      <c r="D2460" s="802">
        <v>3.57</v>
      </c>
      <c r="E2460" s="800" t="s">
        <v>43039</v>
      </c>
    </row>
    <row r="2461" spans="1:5" ht="13.5" x14ac:dyDescent="0.25">
      <c r="A2461" s="800">
        <v>68053</v>
      </c>
      <c r="B2461" s="800" t="s">
        <v>29995</v>
      </c>
      <c r="C2461" s="800" t="s">
        <v>26496</v>
      </c>
      <c r="D2461" s="802">
        <v>5.25</v>
      </c>
      <c r="E2461" s="800" t="s">
        <v>43039</v>
      </c>
    </row>
    <row r="2462" spans="1:5" ht="13.5" x14ac:dyDescent="0.25">
      <c r="A2462" s="800" t="s">
        <v>4113</v>
      </c>
      <c r="B2462" s="800" t="s">
        <v>29996</v>
      </c>
      <c r="C2462" s="800" t="s">
        <v>26496</v>
      </c>
      <c r="D2462" s="802">
        <v>44.75</v>
      </c>
      <c r="E2462" s="800" t="s">
        <v>43039</v>
      </c>
    </row>
    <row r="2463" spans="1:5" ht="13.5" x14ac:dyDescent="0.25">
      <c r="A2463" s="800">
        <v>98546</v>
      </c>
      <c r="B2463" s="800" t="s">
        <v>29997</v>
      </c>
      <c r="C2463" s="800" t="s">
        <v>26496</v>
      </c>
      <c r="D2463" s="802">
        <v>80.349999999999994</v>
      </c>
      <c r="E2463" s="800" t="s">
        <v>43039</v>
      </c>
    </row>
    <row r="2464" spans="1:5" ht="13.5" x14ac:dyDescent="0.25">
      <c r="A2464" s="800">
        <v>98547</v>
      </c>
      <c r="B2464" s="800" t="s">
        <v>29999</v>
      </c>
      <c r="C2464" s="800" t="s">
        <v>26496</v>
      </c>
      <c r="D2464" s="802">
        <v>148.44999999999999</v>
      </c>
      <c r="E2464" s="800" t="s">
        <v>43039</v>
      </c>
    </row>
    <row r="2465" spans="1:5" ht="13.5" x14ac:dyDescent="0.25">
      <c r="A2465" s="800" t="s">
        <v>4118</v>
      </c>
      <c r="B2465" s="800" t="s">
        <v>30001</v>
      </c>
      <c r="C2465" s="800" t="s">
        <v>26496</v>
      </c>
      <c r="D2465" s="802">
        <v>136.5</v>
      </c>
      <c r="E2465" s="800" t="s">
        <v>43039</v>
      </c>
    </row>
    <row r="2466" spans="1:5" ht="13.5" x14ac:dyDescent="0.25">
      <c r="A2466" s="800" t="s">
        <v>4119</v>
      </c>
      <c r="B2466" s="800" t="s">
        <v>30003</v>
      </c>
      <c r="C2466" s="800" t="s">
        <v>26496</v>
      </c>
      <c r="D2466" s="802">
        <v>71.099999999999994</v>
      </c>
      <c r="E2466" s="800" t="s">
        <v>43039</v>
      </c>
    </row>
    <row r="2467" spans="1:5" ht="13.5" x14ac:dyDescent="0.25">
      <c r="A2467" s="800" t="s">
        <v>4120</v>
      </c>
      <c r="B2467" s="800" t="s">
        <v>30005</v>
      </c>
      <c r="C2467" s="800" t="s">
        <v>26496</v>
      </c>
      <c r="D2467" s="802">
        <v>8.99</v>
      </c>
      <c r="E2467" s="800" t="s">
        <v>43039</v>
      </c>
    </row>
    <row r="2468" spans="1:5" ht="13.5" x14ac:dyDescent="0.25">
      <c r="A2468" s="800">
        <v>98557</v>
      </c>
      <c r="B2468" s="800" t="s">
        <v>30006</v>
      </c>
      <c r="C2468" s="800" t="s">
        <v>26496</v>
      </c>
      <c r="D2468" s="802">
        <v>26.28</v>
      </c>
      <c r="E2468" s="800" t="s">
        <v>43039</v>
      </c>
    </row>
    <row r="2469" spans="1:5" ht="13.5" x14ac:dyDescent="0.25">
      <c r="A2469" s="800" t="s">
        <v>4122</v>
      </c>
      <c r="B2469" s="800" t="s">
        <v>30008</v>
      </c>
      <c r="C2469" s="800" t="s">
        <v>26496</v>
      </c>
      <c r="D2469" s="802">
        <v>29.88</v>
      </c>
      <c r="E2469" s="800" t="s">
        <v>43039</v>
      </c>
    </row>
    <row r="2470" spans="1:5" ht="13.5" x14ac:dyDescent="0.25">
      <c r="A2470" s="800" t="s">
        <v>4123</v>
      </c>
      <c r="B2470" s="800" t="s">
        <v>30009</v>
      </c>
      <c r="C2470" s="800" t="s">
        <v>26496</v>
      </c>
      <c r="D2470" s="802">
        <v>58.32</v>
      </c>
      <c r="E2470" s="800" t="s">
        <v>43039</v>
      </c>
    </row>
    <row r="2471" spans="1:5" ht="13.5" x14ac:dyDescent="0.25">
      <c r="A2471" s="800">
        <v>72124</v>
      </c>
      <c r="B2471" s="800" t="s">
        <v>30011</v>
      </c>
      <c r="C2471" s="800" t="s">
        <v>29914</v>
      </c>
      <c r="D2471" s="802">
        <v>78.88</v>
      </c>
      <c r="E2471" s="800" t="s">
        <v>43039</v>
      </c>
    </row>
    <row r="2472" spans="1:5" ht="13.5" x14ac:dyDescent="0.25">
      <c r="A2472" s="800" t="s">
        <v>4125</v>
      </c>
      <c r="B2472" s="800" t="s">
        <v>30012</v>
      </c>
      <c r="C2472" s="800" t="s">
        <v>26105</v>
      </c>
      <c r="D2472" s="802">
        <v>45.91</v>
      </c>
      <c r="E2472" s="800" t="s">
        <v>43039</v>
      </c>
    </row>
    <row r="2473" spans="1:5" ht="13.5" x14ac:dyDescent="0.25">
      <c r="A2473" s="800" t="s">
        <v>4127</v>
      </c>
      <c r="B2473" s="800" t="s">
        <v>30014</v>
      </c>
      <c r="C2473" s="800" t="s">
        <v>26496</v>
      </c>
      <c r="D2473" s="802">
        <v>152.30000000000001</v>
      </c>
      <c r="E2473" s="800" t="s">
        <v>43039</v>
      </c>
    </row>
    <row r="2474" spans="1:5" ht="13.5" x14ac:dyDescent="0.25">
      <c r="A2474" s="800">
        <v>98563</v>
      </c>
      <c r="B2474" s="800" t="s">
        <v>30016</v>
      </c>
      <c r="C2474" s="800" t="s">
        <v>26496</v>
      </c>
      <c r="D2474" s="802">
        <v>23.63</v>
      </c>
      <c r="E2474" s="800" t="s">
        <v>43039</v>
      </c>
    </row>
    <row r="2475" spans="1:5" ht="13.5" x14ac:dyDescent="0.25">
      <c r="A2475" s="800">
        <v>98564</v>
      </c>
      <c r="B2475" s="800" t="s">
        <v>30017</v>
      </c>
      <c r="C2475" s="800" t="s">
        <v>26496</v>
      </c>
      <c r="D2475" s="802">
        <v>30.05</v>
      </c>
      <c r="E2475" s="800" t="s">
        <v>43039</v>
      </c>
    </row>
    <row r="2476" spans="1:5" ht="13.5" x14ac:dyDescent="0.25">
      <c r="A2476" s="800">
        <v>98565</v>
      </c>
      <c r="B2476" s="800" t="s">
        <v>30018</v>
      </c>
      <c r="C2476" s="800" t="s">
        <v>26496</v>
      </c>
      <c r="D2476" s="802">
        <v>34.270000000000003</v>
      </c>
      <c r="E2476" s="800" t="s">
        <v>43039</v>
      </c>
    </row>
    <row r="2477" spans="1:5" ht="13.5" x14ac:dyDescent="0.25">
      <c r="A2477" s="800">
        <v>98566</v>
      </c>
      <c r="B2477" s="800" t="s">
        <v>30019</v>
      </c>
      <c r="C2477" s="800" t="s">
        <v>26496</v>
      </c>
      <c r="D2477" s="802">
        <v>40.69</v>
      </c>
      <c r="E2477" s="800" t="s">
        <v>43039</v>
      </c>
    </row>
    <row r="2478" spans="1:5" ht="13.5" x14ac:dyDescent="0.25">
      <c r="A2478" s="800">
        <v>98567</v>
      </c>
      <c r="B2478" s="800" t="s">
        <v>30020</v>
      </c>
      <c r="C2478" s="800" t="s">
        <v>26496</v>
      </c>
      <c r="D2478" s="802">
        <v>44.48</v>
      </c>
      <c r="E2478" s="800" t="s">
        <v>43039</v>
      </c>
    </row>
    <row r="2479" spans="1:5" ht="13.5" x14ac:dyDescent="0.25">
      <c r="A2479" s="800">
        <v>98568</v>
      </c>
      <c r="B2479" s="800" t="s">
        <v>30021</v>
      </c>
      <c r="C2479" s="800" t="s">
        <v>26496</v>
      </c>
      <c r="D2479" s="802">
        <v>50.88</v>
      </c>
      <c r="E2479" s="800" t="s">
        <v>43039</v>
      </c>
    </row>
    <row r="2480" spans="1:5" ht="13.5" x14ac:dyDescent="0.25">
      <c r="A2480" s="800">
        <v>98569</v>
      </c>
      <c r="B2480" s="800" t="s">
        <v>30022</v>
      </c>
      <c r="C2480" s="800" t="s">
        <v>26496</v>
      </c>
      <c r="D2480" s="802">
        <v>55.09</v>
      </c>
      <c r="E2480" s="800" t="s">
        <v>43039</v>
      </c>
    </row>
    <row r="2481" spans="1:5" ht="13.5" x14ac:dyDescent="0.25">
      <c r="A2481" s="800">
        <v>98570</v>
      </c>
      <c r="B2481" s="800" t="s">
        <v>30023</v>
      </c>
      <c r="C2481" s="800" t="s">
        <v>26496</v>
      </c>
      <c r="D2481" s="802">
        <v>61.53</v>
      </c>
      <c r="E2481" s="800" t="s">
        <v>43039</v>
      </c>
    </row>
    <row r="2482" spans="1:5" ht="13.5" x14ac:dyDescent="0.25">
      <c r="A2482" s="800">
        <v>98571</v>
      </c>
      <c r="B2482" s="800" t="s">
        <v>30025</v>
      </c>
      <c r="C2482" s="800" t="s">
        <v>26496</v>
      </c>
      <c r="D2482" s="802">
        <v>29.19</v>
      </c>
      <c r="E2482" s="800" t="s">
        <v>43039</v>
      </c>
    </row>
    <row r="2483" spans="1:5" ht="13.5" x14ac:dyDescent="0.25">
      <c r="A2483" s="800">
        <v>98572</v>
      </c>
      <c r="B2483" s="800" t="s">
        <v>30026</v>
      </c>
      <c r="C2483" s="800" t="s">
        <v>26496</v>
      </c>
      <c r="D2483" s="802">
        <v>36.049999999999997</v>
      </c>
      <c r="E2483" s="800" t="s">
        <v>43039</v>
      </c>
    </row>
    <row r="2484" spans="1:5" ht="13.5" x14ac:dyDescent="0.25">
      <c r="A2484" s="800">
        <v>98573</v>
      </c>
      <c r="B2484" s="800" t="s">
        <v>30028</v>
      </c>
      <c r="C2484" s="800" t="s">
        <v>26496</v>
      </c>
      <c r="D2484" s="802">
        <v>42.13</v>
      </c>
      <c r="E2484" s="800" t="s">
        <v>43039</v>
      </c>
    </row>
    <row r="2485" spans="1:5" ht="13.5" x14ac:dyDescent="0.25">
      <c r="A2485" s="800" t="s">
        <v>4143</v>
      </c>
      <c r="B2485" s="800" t="s">
        <v>30030</v>
      </c>
      <c r="C2485" s="800" t="s">
        <v>26105</v>
      </c>
      <c r="D2485" s="802">
        <v>26.79</v>
      </c>
      <c r="E2485" s="800" t="s">
        <v>43039</v>
      </c>
    </row>
    <row r="2486" spans="1:5" ht="13.5" x14ac:dyDescent="0.25">
      <c r="A2486" s="800" t="s">
        <v>4144</v>
      </c>
      <c r="B2486" s="800" t="s">
        <v>30032</v>
      </c>
      <c r="C2486" s="800" t="s">
        <v>26105</v>
      </c>
      <c r="D2486" s="802">
        <v>41.84</v>
      </c>
      <c r="E2486" s="800" t="s">
        <v>43039</v>
      </c>
    </row>
    <row r="2487" spans="1:5" ht="13.5" x14ac:dyDescent="0.25">
      <c r="A2487" s="800">
        <v>91831</v>
      </c>
      <c r="B2487" s="800" t="s">
        <v>30034</v>
      </c>
      <c r="C2487" s="800" t="s">
        <v>26105</v>
      </c>
      <c r="D2487" s="802">
        <v>5.74</v>
      </c>
      <c r="E2487" s="800" t="s">
        <v>43039</v>
      </c>
    </row>
    <row r="2488" spans="1:5" ht="13.5" x14ac:dyDescent="0.25">
      <c r="A2488" s="800">
        <v>91833</v>
      </c>
      <c r="B2488" s="800" t="s">
        <v>30036</v>
      </c>
      <c r="C2488" s="800" t="s">
        <v>26105</v>
      </c>
      <c r="D2488" s="802">
        <v>6.02</v>
      </c>
      <c r="E2488" s="800" t="s">
        <v>43039</v>
      </c>
    </row>
    <row r="2489" spans="1:5" ht="13.5" x14ac:dyDescent="0.25">
      <c r="A2489" s="800">
        <v>91834</v>
      </c>
      <c r="B2489" s="800" t="s">
        <v>30037</v>
      </c>
      <c r="C2489" s="800" t="s">
        <v>26105</v>
      </c>
      <c r="D2489" s="802">
        <v>6.5</v>
      </c>
      <c r="E2489" s="800" t="s">
        <v>43039</v>
      </c>
    </row>
    <row r="2490" spans="1:5" ht="13.5" x14ac:dyDescent="0.25">
      <c r="A2490" s="800">
        <v>91835</v>
      </c>
      <c r="B2490" s="800" t="s">
        <v>30039</v>
      </c>
      <c r="C2490" s="800" t="s">
        <v>26105</v>
      </c>
      <c r="D2490" s="802">
        <v>7.24</v>
      </c>
      <c r="E2490" s="800" t="s">
        <v>43039</v>
      </c>
    </row>
    <row r="2491" spans="1:5" ht="13.5" x14ac:dyDescent="0.25">
      <c r="A2491" s="800">
        <v>91836</v>
      </c>
      <c r="B2491" s="800" t="s">
        <v>30040</v>
      </c>
      <c r="C2491" s="800" t="s">
        <v>26105</v>
      </c>
      <c r="D2491" s="802">
        <v>8.3800000000000008</v>
      </c>
      <c r="E2491" s="800" t="s">
        <v>43039</v>
      </c>
    </row>
    <row r="2492" spans="1:5" ht="13.5" x14ac:dyDescent="0.25">
      <c r="A2492" s="800">
        <v>91837</v>
      </c>
      <c r="B2492" s="800" t="s">
        <v>30042</v>
      </c>
      <c r="C2492" s="800" t="s">
        <v>26105</v>
      </c>
      <c r="D2492" s="802">
        <v>10.14</v>
      </c>
      <c r="E2492" s="800" t="s">
        <v>43039</v>
      </c>
    </row>
    <row r="2493" spans="1:5" ht="13.5" x14ac:dyDescent="0.25">
      <c r="A2493" s="800">
        <v>91839</v>
      </c>
      <c r="B2493" s="800" t="s">
        <v>30045</v>
      </c>
      <c r="C2493" s="800" t="s">
        <v>26105</v>
      </c>
      <c r="D2493" s="802">
        <v>8.1999999999999993</v>
      </c>
      <c r="E2493" s="800" t="s">
        <v>43039</v>
      </c>
    </row>
    <row r="2494" spans="1:5" ht="13.5" x14ac:dyDescent="0.25">
      <c r="A2494" s="800">
        <v>91840</v>
      </c>
      <c r="B2494" s="800" t="s">
        <v>30047</v>
      </c>
      <c r="C2494" s="800" t="s">
        <v>26105</v>
      </c>
      <c r="D2494" s="802">
        <v>10.37</v>
      </c>
      <c r="E2494" s="800" t="s">
        <v>43039</v>
      </c>
    </row>
    <row r="2495" spans="1:5" ht="13.5" x14ac:dyDescent="0.25">
      <c r="A2495" s="800">
        <v>91841</v>
      </c>
      <c r="B2495" s="800" t="s">
        <v>30049</v>
      </c>
      <c r="C2495" s="800" t="s">
        <v>26105</v>
      </c>
      <c r="D2495" s="802">
        <v>9.84</v>
      </c>
      <c r="E2495" s="800" t="s">
        <v>43039</v>
      </c>
    </row>
    <row r="2496" spans="1:5" ht="13.5" x14ac:dyDescent="0.25">
      <c r="A2496" s="800">
        <v>91842</v>
      </c>
      <c r="B2496" s="800" t="s">
        <v>30050</v>
      </c>
      <c r="C2496" s="800" t="s">
        <v>26105</v>
      </c>
      <c r="D2496" s="802">
        <v>4.4400000000000004</v>
      </c>
      <c r="E2496" s="800" t="s">
        <v>43039</v>
      </c>
    </row>
    <row r="2497" spans="1:5" ht="13.5" x14ac:dyDescent="0.25">
      <c r="A2497" s="800">
        <v>91843</v>
      </c>
      <c r="B2497" s="800" t="s">
        <v>30052</v>
      </c>
      <c r="C2497" s="800" t="s">
        <v>26105</v>
      </c>
      <c r="D2497" s="802">
        <v>4.72</v>
      </c>
      <c r="E2497" s="800" t="s">
        <v>43039</v>
      </c>
    </row>
    <row r="2498" spans="1:5" ht="13.5" x14ac:dyDescent="0.25">
      <c r="A2498" s="800">
        <v>91844</v>
      </c>
      <c r="B2498" s="800" t="s">
        <v>30053</v>
      </c>
      <c r="C2498" s="800" t="s">
        <v>26105</v>
      </c>
      <c r="D2498" s="802">
        <v>5.21</v>
      </c>
      <c r="E2498" s="800" t="s">
        <v>43039</v>
      </c>
    </row>
    <row r="2499" spans="1:5" ht="13.5" x14ac:dyDescent="0.25">
      <c r="A2499" s="800">
        <v>91845</v>
      </c>
      <c r="B2499" s="800" t="s">
        <v>30055</v>
      </c>
      <c r="C2499" s="800" t="s">
        <v>26105</v>
      </c>
      <c r="D2499" s="802">
        <v>5.95</v>
      </c>
      <c r="E2499" s="800" t="s">
        <v>43039</v>
      </c>
    </row>
    <row r="2500" spans="1:5" ht="13.5" x14ac:dyDescent="0.25">
      <c r="A2500" s="800">
        <v>91846</v>
      </c>
      <c r="B2500" s="800" t="s">
        <v>30056</v>
      </c>
      <c r="C2500" s="800" t="s">
        <v>26105</v>
      </c>
      <c r="D2500" s="802">
        <v>7.1</v>
      </c>
      <c r="E2500" s="800" t="s">
        <v>43039</v>
      </c>
    </row>
    <row r="2501" spans="1:5" ht="13.5" x14ac:dyDescent="0.25">
      <c r="A2501" s="800">
        <v>91847</v>
      </c>
      <c r="B2501" s="800" t="s">
        <v>30058</v>
      </c>
      <c r="C2501" s="800" t="s">
        <v>26105</v>
      </c>
      <c r="D2501" s="802">
        <v>8.86</v>
      </c>
      <c r="E2501" s="800" t="s">
        <v>43039</v>
      </c>
    </row>
    <row r="2502" spans="1:5" ht="13.5" x14ac:dyDescent="0.25">
      <c r="A2502" s="800">
        <v>91849</v>
      </c>
      <c r="B2502" s="800" t="s">
        <v>30060</v>
      </c>
      <c r="C2502" s="800" t="s">
        <v>26105</v>
      </c>
      <c r="D2502" s="802">
        <v>6.92</v>
      </c>
      <c r="E2502" s="800" t="s">
        <v>43039</v>
      </c>
    </row>
    <row r="2503" spans="1:5" ht="13.5" x14ac:dyDescent="0.25">
      <c r="A2503" s="800">
        <v>91850</v>
      </c>
      <c r="B2503" s="800" t="s">
        <v>30062</v>
      </c>
      <c r="C2503" s="800" t="s">
        <v>26105</v>
      </c>
      <c r="D2503" s="802">
        <v>9.1300000000000008</v>
      </c>
      <c r="E2503" s="800" t="s">
        <v>43039</v>
      </c>
    </row>
    <row r="2504" spans="1:5" ht="13.5" x14ac:dyDescent="0.25">
      <c r="A2504" s="800">
        <v>91851</v>
      </c>
      <c r="B2504" s="800" t="s">
        <v>30064</v>
      </c>
      <c r="C2504" s="800" t="s">
        <v>26105</v>
      </c>
      <c r="D2504" s="802">
        <v>8.6</v>
      </c>
      <c r="E2504" s="800" t="s">
        <v>43039</v>
      </c>
    </row>
    <row r="2505" spans="1:5" ht="13.5" x14ac:dyDescent="0.25">
      <c r="A2505" s="800">
        <v>91852</v>
      </c>
      <c r="B2505" s="800" t="s">
        <v>30065</v>
      </c>
      <c r="C2505" s="800" t="s">
        <v>26105</v>
      </c>
      <c r="D2505" s="802">
        <v>6.79</v>
      </c>
      <c r="E2505" s="800" t="s">
        <v>43039</v>
      </c>
    </row>
    <row r="2506" spans="1:5" ht="13.5" x14ac:dyDescent="0.25">
      <c r="A2506" s="800">
        <v>91853</v>
      </c>
      <c r="B2506" s="800" t="s">
        <v>30067</v>
      </c>
      <c r="C2506" s="800" t="s">
        <v>26105</v>
      </c>
      <c r="D2506" s="802">
        <v>7.05</v>
      </c>
      <c r="E2506" s="800" t="s">
        <v>43039</v>
      </c>
    </row>
    <row r="2507" spans="1:5" ht="13.5" x14ac:dyDescent="0.25">
      <c r="A2507" s="800">
        <v>91854</v>
      </c>
      <c r="B2507" s="800" t="s">
        <v>30068</v>
      </c>
      <c r="C2507" s="800" t="s">
        <v>26105</v>
      </c>
      <c r="D2507" s="802">
        <v>7.54</v>
      </c>
      <c r="E2507" s="800" t="s">
        <v>43039</v>
      </c>
    </row>
    <row r="2508" spans="1:5" ht="13.5" x14ac:dyDescent="0.25">
      <c r="A2508" s="800">
        <v>91855</v>
      </c>
      <c r="B2508" s="800" t="s">
        <v>30070</v>
      </c>
      <c r="C2508" s="800" t="s">
        <v>26105</v>
      </c>
      <c r="D2508" s="802">
        <v>8.23</v>
      </c>
      <c r="E2508" s="800" t="s">
        <v>43039</v>
      </c>
    </row>
    <row r="2509" spans="1:5" ht="13.5" x14ac:dyDescent="0.25">
      <c r="A2509" s="800">
        <v>91856</v>
      </c>
      <c r="B2509" s="800" t="s">
        <v>30071</v>
      </c>
      <c r="C2509" s="800" t="s">
        <v>26105</v>
      </c>
      <c r="D2509" s="802">
        <v>9.35</v>
      </c>
      <c r="E2509" s="800" t="s">
        <v>43039</v>
      </c>
    </row>
    <row r="2510" spans="1:5" ht="13.5" x14ac:dyDescent="0.25">
      <c r="A2510" s="800">
        <v>91857</v>
      </c>
      <c r="B2510" s="800" t="s">
        <v>30074</v>
      </c>
      <c r="C2510" s="800" t="s">
        <v>26105</v>
      </c>
      <c r="D2510" s="802">
        <v>10.98</v>
      </c>
      <c r="E2510" s="800" t="s">
        <v>43039</v>
      </c>
    </row>
    <row r="2511" spans="1:5" ht="13.5" x14ac:dyDescent="0.25">
      <c r="A2511" s="800">
        <v>91859</v>
      </c>
      <c r="B2511" s="800" t="s">
        <v>30076</v>
      </c>
      <c r="C2511" s="800" t="s">
        <v>26105</v>
      </c>
      <c r="D2511" s="802">
        <v>9.19</v>
      </c>
      <c r="E2511" s="800" t="s">
        <v>43039</v>
      </c>
    </row>
    <row r="2512" spans="1:5" ht="13.5" x14ac:dyDescent="0.25">
      <c r="A2512" s="800">
        <v>91860</v>
      </c>
      <c r="B2512" s="800" t="s">
        <v>30078</v>
      </c>
      <c r="C2512" s="800" t="s">
        <v>26105</v>
      </c>
      <c r="D2512" s="802">
        <v>11.32</v>
      </c>
      <c r="E2512" s="800" t="s">
        <v>43039</v>
      </c>
    </row>
    <row r="2513" spans="1:5" ht="13.5" x14ac:dyDescent="0.25">
      <c r="A2513" s="800">
        <v>91861</v>
      </c>
      <c r="B2513" s="800" t="s">
        <v>30080</v>
      </c>
      <c r="C2513" s="800" t="s">
        <v>26105</v>
      </c>
      <c r="D2513" s="802">
        <v>10.83</v>
      </c>
      <c r="E2513" s="800" t="s">
        <v>43039</v>
      </c>
    </row>
    <row r="2514" spans="1:5" ht="13.5" x14ac:dyDescent="0.25">
      <c r="A2514" s="800">
        <v>91862</v>
      </c>
      <c r="B2514" s="800" t="s">
        <v>30081</v>
      </c>
      <c r="C2514" s="800" t="s">
        <v>26105</v>
      </c>
      <c r="D2514" s="802">
        <v>6.87</v>
      </c>
      <c r="E2514" s="800" t="s">
        <v>43039</v>
      </c>
    </row>
    <row r="2515" spans="1:5" ht="13.5" x14ac:dyDescent="0.25">
      <c r="A2515" s="800">
        <v>91863</v>
      </c>
      <c r="B2515" s="800" t="s">
        <v>30082</v>
      </c>
      <c r="C2515" s="800" t="s">
        <v>26105</v>
      </c>
      <c r="D2515" s="802">
        <v>8.1</v>
      </c>
      <c r="E2515" s="800" t="s">
        <v>43039</v>
      </c>
    </row>
    <row r="2516" spans="1:5" ht="13.5" x14ac:dyDescent="0.25">
      <c r="A2516" s="800">
        <v>91864</v>
      </c>
      <c r="B2516" s="800" t="s">
        <v>30084</v>
      </c>
      <c r="C2516" s="800" t="s">
        <v>26105</v>
      </c>
      <c r="D2516" s="802">
        <v>10.56</v>
      </c>
      <c r="E2516" s="800" t="s">
        <v>43039</v>
      </c>
    </row>
    <row r="2517" spans="1:5" ht="13.5" x14ac:dyDescent="0.25">
      <c r="A2517" s="800">
        <v>91865</v>
      </c>
      <c r="B2517" s="800" t="s">
        <v>30085</v>
      </c>
      <c r="C2517" s="800" t="s">
        <v>26105</v>
      </c>
      <c r="D2517" s="802">
        <v>13.08</v>
      </c>
      <c r="E2517" s="800" t="s">
        <v>43039</v>
      </c>
    </row>
    <row r="2518" spans="1:5" ht="13.5" x14ac:dyDescent="0.25">
      <c r="A2518" s="800">
        <v>91866</v>
      </c>
      <c r="B2518" s="800" t="s">
        <v>30086</v>
      </c>
      <c r="C2518" s="800" t="s">
        <v>26105</v>
      </c>
      <c r="D2518" s="802">
        <v>5.71</v>
      </c>
      <c r="E2518" s="800" t="s">
        <v>43039</v>
      </c>
    </row>
    <row r="2519" spans="1:5" ht="13.5" x14ac:dyDescent="0.25">
      <c r="A2519" s="800">
        <v>91867</v>
      </c>
      <c r="B2519" s="800" t="s">
        <v>30087</v>
      </c>
      <c r="C2519" s="800" t="s">
        <v>26105</v>
      </c>
      <c r="D2519" s="802">
        <v>6.95</v>
      </c>
      <c r="E2519" s="800" t="s">
        <v>43039</v>
      </c>
    </row>
    <row r="2520" spans="1:5" ht="13.5" x14ac:dyDescent="0.25">
      <c r="A2520" s="800">
        <v>91868</v>
      </c>
      <c r="B2520" s="800" t="s">
        <v>30088</v>
      </c>
      <c r="C2520" s="800" t="s">
        <v>26105</v>
      </c>
      <c r="D2520" s="802">
        <v>9.4</v>
      </c>
      <c r="E2520" s="800" t="s">
        <v>43039</v>
      </c>
    </row>
    <row r="2521" spans="1:5" ht="13.5" x14ac:dyDescent="0.25">
      <c r="A2521" s="800">
        <v>91869</v>
      </c>
      <c r="B2521" s="800" t="s">
        <v>30089</v>
      </c>
      <c r="C2521" s="800" t="s">
        <v>26105</v>
      </c>
      <c r="D2521" s="802">
        <v>11.93</v>
      </c>
      <c r="E2521" s="800" t="s">
        <v>43039</v>
      </c>
    </row>
    <row r="2522" spans="1:5" ht="13.5" x14ac:dyDescent="0.25">
      <c r="A2522" s="800">
        <v>91870</v>
      </c>
      <c r="B2522" s="800" t="s">
        <v>30090</v>
      </c>
      <c r="C2522" s="800" t="s">
        <v>26105</v>
      </c>
      <c r="D2522" s="802">
        <v>8.59</v>
      </c>
      <c r="E2522" s="800" t="s">
        <v>43039</v>
      </c>
    </row>
    <row r="2523" spans="1:5" ht="13.5" x14ac:dyDescent="0.25">
      <c r="A2523" s="800">
        <v>91871</v>
      </c>
      <c r="B2523" s="800" t="s">
        <v>30091</v>
      </c>
      <c r="C2523" s="800" t="s">
        <v>26105</v>
      </c>
      <c r="D2523" s="802">
        <v>9.8699999999999992</v>
      </c>
      <c r="E2523" s="800" t="s">
        <v>43039</v>
      </c>
    </row>
    <row r="2524" spans="1:5" ht="13.5" x14ac:dyDescent="0.25">
      <c r="A2524" s="800">
        <v>91872</v>
      </c>
      <c r="B2524" s="800" t="s">
        <v>30093</v>
      </c>
      <c r="C2524" s="800" t="s">
        <v>26105</v>
      </c>
      <c r="D2524" s="802">
        <v>12.33</v>
      </c>
      <c r="E2524" s="800" t="s">
        <v>43039</v>
      </c>
    </row>
    <row r="2525" spans="1:5" ht="13.5" x14ac:dyDescent="0.25">
      <c r="A2525" s="800">
        <v>91873</v>
      </c>
      <c r="B2525" s="800" t="s">
        <v>30094</v>
      </c>
      <c r="C2525" s="800" t="s">
        <v>26105</v>
      </c>
      <c r="D2525" s="802">
        <v>14.8</v>
      </c>
      <c r="E2525" s="800" t="s">
        <v>43039</v>
      </c>
    </row>
    <row r="2526" spans="1:5" ht="13.5" x14ac:dyDescent="0.25">
      <c r="A2526" s="800">
        <v>93008</v>
      </c>
      <c r="B2526" s="800" t="s">
        <v>30095</v>
      </c>
      <c r="C2526" s="800" t="s">
        <v>26105</v>
      </c>
      <c r="D2526" s="802">
        <v>11.08</v>
      </c>
      <c r="E2526" s="800" t="s">
        <v>43039</v>
      </c>
    </row>
    <row r="2527" spans="1:5" ht="13.5" x14ac:dyDescent="0.25">
      <c r="A2527" s="800">
        <v>93009</v>
      </c>
      <c r="B2527" s="800" t="s">
        <v>30096</v>
      </c>
      <c r="C2527" s="800" t="s">
        <v>26105</v>
      </c>
      <c r="D2527" s="802">
        <v>15.79</v>
      </c>
      <c r="E2527" s="800" t="s">
        <v>43039</v>
      </c>
    </row>
    <row r="2528" spans="1:5" ht="13.5" x14ac:dyDescent="0.25">
      <c r="A2528" s="800">
        <v>93010</v>
      </c>
      <c r="B2528" s="800" t="s">
        <v>30097</v>
      </c>
      <c r="C2528" s="800" t="s">
        <v>26105</v>
      </c>
      <c r="D2528" s="802">
        <v>21.57</v>
      </c>
      <c r="E2528" s="800" t="s">
        <v>43039</v>
      </c>
    </row>
    <row r="2529" spans="1:5" ht="13.5" x14ac:dyDescent="0.25">
      <c r="A2529" s="800">
        <v>93011</v>
      </c>
      <c r="B2529" s="800" t="s">
        <v>30098</v>
      </c>
      <c r="C2529" s="800" t="s">
        <v>26105</v>
      </c>
      <c r="D2529" s="802">
        <v>26.1</v>
      </c>
      <c r="E2529" s="800" t="s">
        <v>43039</v>
      </c>
    </row>
    <row r="2530" spans="1:5" ht="13.5" x14ac:dyDescent="0.25">
      <c r="A2530" s="800">
        <v>93012</v>
      </c>
      <c r="B2530" s="800" t="s">
        <v>30099</v>
      </c>
      <c r="C2530" s="800" t="s">
        <v>26105</v>
      </c>
      <c r="D2530" s="802">
        <v>38.700000000000003</v>
      </c>
      <c r="E2530" s="800" t="s">
        <v>43039</v>
      </c>
    </row>
    <row r="2531" spans="1:5" ht="13.5" x14ac:dyDescent="0.25">
      <c r="A2531" s="800">
        <v>95726</v>
      </c>
      <c r="B2531" s="800" t="s">
        <v>30101</v>
      </c>
      <c r="C2531" s="800" t="s">
        <v>26105</v>
      </c>
      <c r="D2531" s="802">
        <v>4.57</v>
      </c>
      <c r="E2531" s="800" t="s">
        <v>43039</v>
      </c>
    </row>
    <row r="2532" spans="1:5" ht="13.5" x14ac:dyDescent="0.25">
      <c r="A2532" s="800">
        <v>95727</v>
      </c>
      <c r="B2532" s="800" t="s">
        <v>30102</v>
      </c>
      <c r="C2532" s="800" t="s">
        <v>26105</v>
      </c>
      <c r="D2532" s="802">
        <v>5.23</v>
      </c>
      <c r="E2532" s="800" t="s">
        <v>43039</v>
      </c>
    </row>
    <row r="2533" spans="1:5" ht="13.5" x14ac:dyDescent="0.25">
      <c r="A2533" s="800">
        <v>95728</v>
      </c>
      <c r="B2533" s="800" t="s">
        <v>30103</v>
      </c>
      <c r="C2533" s="800" t="s">
        <v>26105</v>
      </c>
      <c r="D2533" s="802">
        <v>6.55</v>
      </c>
      <c r="E2533" s="800" t="s">
        <v>43039</v>
      </c>
    </row>
    <row r="2534" spans="1:5" ht="13.5" x14ac:dyDescent="0.25">
      <c r="A2534" s="800">
        <v>95729</v>
      </c>
      <c r="B2534" s="800" t="s">
        <v>30104</v>
      </c>
      <c r="C2534" s="800" t="s">
        <v>26105</v>
      </c>
      <c r="D2534" s="802">
        <v>6.41</v>
      </c>
      <c r="E2534" s="800" t="s">
        <v>43039</v>
      </c>
    </row>
    <row r="2535" spans="1:5" ht="13.5" x14ac:dyDescent="0.25">
      <c r="A2535" s="800">
        <v>95730</v>
      </c>
      <c r="B2535" s="800" t="s">
        <v>30105</v>
      </c>
      <c r="C2535" s="800" t="s">
        <v>26105</v>
      </c>
      <c r="D2535" s="802">
        <v>7.06</v>
      </c>
      <c r="E2535" s="800" t="s">
        <v>43039</v>
      </c>
    </row>
    <row r="2536" spans="1:5" ht="13.5" x14ac:dyDescent="0.25">
      <c r="A2536" s="800">
        <v>95731</v>
      </c>
      <c r="B2536" s="800" t="s">
        <v>30106</v>
      </c>
      <c r="C2536" s="800" t="s">
        <v>26105</v>
      </c>
      <c r="D2536" s="802">
        <v>8.39</v>
      </c>
      <c r="E2536" s="800" t="s">
        <v>43039</v>
      </c>
    </row>
    <row r="2537" spans="1:5" ht="13.5" x14ac:dyDescent="0.25">
      <c r="A2537" s="800">
        <v>95732</v>
      </c>
      <c r="B2537" s="800" t="s">
        <v>30107</v>
      </c>
      <c r="C2537" s="800" t="s">
        <v>26237</v>
      </c>
      <c r="D2537" s="802">
        <v>3.63</v>
      </c>
      <c r="E2537" s="800" t="s">
        <v>43039</v>
      </c>
    </row>
    <row r="2538" spans="1:5" ht="13.5" x14ac:dyDescent="0.25">
      <c r="A2538" s="800">
        <v>95745</v>
      </c>
      <c r="B2538" s="800" t="s">
        <v>30108</v>
      </c>
      <c r="C2538" s="800" t="s">
        <v>26105</v>
      </c>
      <c r="D2538" s="802">
        <v>17.38</v>
      </c>
      <c r="E2538" s="800" t="s">
        <v>43039</v>
      </c>
    </row>
    <row r="2539" spans="1:5" ht="13.5" x14ac:dyDescent="0.25">
      <c r="A2539" s="800">
        <v>95746</v>
      </c>
      <c r="B2539" s="800" t="s">
        <v>30109</v>
      </c>
      <c r="C2539" s="800" t="s">
        <v>26105</v>
      </c>
      <c r="D2539" s="802">
        <v>21.68</v>
      </c>
      <c r="E2539" s="800" t="s">
        <v>43039</v>
      </c>
    </row>
    <row r="2540" spans="1:5" ht="13.5" x14ac:dyDescent="0.25">
      <c r="A2540" s="800">
        <v>95747</v>
      </c>
      <c r="B2540" s="800" t="s">
        <v>30110</v>
      </c>
      <c r="C2540" s="800" t="s">
        <v>26105</v>
      </c>
      <c r="D2540" s="802">
        <v>35.72</v>
      </c>
      <c r="E2540" s="800" t="s">
        <v>43039</v>
      </c>
    </row>
    <row r="2541" spans="1:5" ht="13.5" x14ac:dyDescent="0.25">
      <c r="A2541" s="800">
        <v>95748</v>
      </c>
      <c r="B2541" s="800" t="s">
        <v>30112</v>
      </c>
      <c r="C2541" s="800" t="s">
        <v>26105</v>
      </c>
      <c r="D2541" s="802">
        <v>38.82</v>
      </c>
      <c r="E2541" s="800" t="s">
        <v>43039</v>
      </c>
    </row>
    <row r="2542" spans="1:5" ht="13.5" x14ac:dyDescent="0.25">
      <c r="A2542" s="800">
        <v>95749</v>
      </c>
      <c r="B2542" s="800" t="s">
        <v>30114</v>
      </c>
      <c r="C2542" s="800" t="s">
        <v>26105</v>
      </c>
      <c r="D2542" s="802">
        <v>23.36</v>
      </c>
      <c r="E2542" s="800" t="s">
        <v>43039</v>
      </c>
    </row>
    <row r="2543" spans="1:5" ht="13.5" x14ac:dyDescent="0.25">
      <c r="A2543" s="800">
        <v>95750</v>
      </c>
      <c r="B2543" s="800" t="s">
        <v>30115</v>
      </c>
      <c r="C2543" s="800" t="s">
        <v>26105</v>
      </c>
      <c r="D2543" s="802">
        <v>27.52</v>
      </c>
      <c r="E2543" s="800" t="s">
        <v>43039</v>
      </c>
    </row>
    <row r="2544" spans="1:5" ht="13.5" x14ac:dyDescent="0.25">
      <c r="A2544" s="800">
        <v>95751</v>
      </c>
      <c r="B2544" s="800" t="s">
        <v>30116</v>
      </c>
      <c r="C2544" s="800" t="s">
        <v>26105</v>
      </c>
      <c r="D2544" s="802">
        <v>41.37</v>
      </c>
      <c r="E2544" s="800" t="s">
        <v>43039</v>
      </c>
    </row>
    <row r="2545" spans="1:5" ht="13.5" x14ac:dyDescent="0.25">
      <c r="A2545" s="800">
        <v>95752</v>
      </c>
      <c r="B2545" s="800" t="s">
        <v>30117</v>
      </c>
      <c r="C2545" s="800" t="s">
        <v>26105</v>
      </c>
      <c r="D2545" s="802">
        <v>44.26</v>
      </c>
      <c r="E2545" s="800" t="s">
        <v>43039</v>
      </c>
    </row>
    <row r="2546" spans="1:5" ht="13.5" x14ac:dyDescent="0.25">
      <c r="A2546" s="800">
        <v>97667</v>
      </c>
      <c r="B2546" s="800" t="s">
        <v>30119</v>
      </c>
      <c r="C2546" s="800" t="s">
        <v>26105</v>
      </c>
      <c r="D2546" s="802">
        <v>6.64</v>
      </c>
      <c r="E2546" s="800" t="s">
        <v>43039</v>
      </c>
    </row>
    <row r="2547" spans="1:5" ht="13.5" x14ac:dyDescent="0.25">
      <c r="A2547" s="800">
        <v>97668</v>
      </c>
      <c r="B2547" s="800" t="s">
        <v>30121</v>
      </c>
      <c r="C2547" s="800" t="s">
        <v>26105</v>
      </c>
      <c r="D2547" s="802">
        <v>10.23</v>
      </c>
      <c r="E2547" s="800" t="s">
        <v>43039</v>
      </c>
    </row>
    <row r="2548" spans="1:5" ht="13.5" x14ac:dyDescent="0.25">
      <c r="A2548" s="800">
        <v>97669</v>
      </c>
      <c r="B2548" s="800" t="s">
        <v>30123</v>
      </c>
      <c r="C2548" s="800" t="s">
        <v>26105</v>
      </c>
      <c r="D2548" s="802">
        <v>16.46</v>
      </c>
      <c r="E2548" s="800" t="s">
        <v>43039</v>
      </c>
    </row>
    <row r="2549" spans="1:5" ht="13.5" x14ac:dyDescent="0.25">
      <c r="A2549" s="800">
        <v>97670</v>
      </c>
      <c r="B2549" s="800" t="s">
        <v>30125</v>
      </c>
      <c r="C2549" s="800" t="s">
        <v>26105</v>
      </c>
      <c r="D2549" s="802">
        <v>21.07</v>
      </c>
      <c r="E2549" s="800" t="s">
        <v>43039</v>
      </c>
    </row>
    <row r="2550" spans="1:5" ht="13.5" x14ac:dyDescent="0.25">
      <c r="A2550" s="800">
        <v>72263</v>
      </c>
      <c r="B2550" s="800" t="s">
        <v>30126</v>
      </c>
      <c r="C2550" s="800" t="s">
        <v>26237</v>
      </c>
      <c r="D2550" s="802">
        <v>22.08</v>
      </c>
      <c r="E2550" s="800" t="s">
        <v>43039</v>
      </c>
    </row>
    <row r="2551" spans="1:5" ht="13.5" x14ac:dyDescent="0.25">
      <c r="A2551" s="800">
        <v>72271</v>
      </c>
      <c r="B2551" s="800" t="s">
        <v>30127</v>
      </c>
      <c r="C2551" s="800" t="s">
        <v>26237</v>
      </c>
      <c r="D2551" s="802">
        <v>12.52</v>
      </c>
      <c r="E2551" s="800" t="s">
        <v>43039</v>
      </c>
    </row>
    <row r="2552" spans="1:5" ht="13.5" x14ac:dyDescent="0.25">
      <c r="A2552" s="800">
        <v>72272</v>
      </c>
      <c r="B2552" s="800" t="s">
        <v>30128</v>
      </c>
      <c r="C2552" s="800" t="s">
        <v>26237</v>
      </c>
      <c r="D2552" s="802">
        <v>13.75</v>
      </c>
      <c r="E2552" s="800" t="s">
        <v>43039</v>
      </c>
    </row>
    <row r="2553" spans="1:5" ht="13.5" x14ac:dyDescent="0.25">
      <c r="A2553" s="800">
        <v>91874</v>
      </c>
      <c r="B2553" s="800" t="s">
        <v>30136</v>
      </c>
      <c r="C2553" s="800" t="s">
        <v>26237</v>
      </c>
      <c r="D2553" s="802">
        <v>4.1100000000000003</v>
      </c>
      <c r="E2553" s="800" t="s">
        <v>43039</v>
      </c>
    </row>
    <row r="2554" spans="1:5" ht="13.5" x14ac:dyDescent="0.25">
      <c r="A2554" s="800">
        <v>91875</v>
      </c>
      <c r="B2554" s="800" t="s">
        <v>30137</v>
      </c>
      <c r="C2554" s="800" t="s">
        <v>26237</v>
      </c>
      <c r="D2554" s="802">
        <v>5.41</v>
      </c>
      <c r="E2554" s="800" t="s">
        <v>43039</v>
      </c>
    </row>
    <row r="2555" spans="1:5" ht="13.5" x14ac:dyDescent="0.25">
      <c r="A2555" s="800">
        <v>91876</v>
      </c>
      <c r="B2555" s="800" t="s">
        <v>30138</v>
      </c>
      <c r="C2555" s="800" t="s">
        <v>26237</v>
      </c>
      <c r="D2555" s="802">
        <v>7.1</v>
      </c>
      <c r="E2555" s="800" t="s">
        <v>43039</v>
      </c>
    </row>
    <row r="2556" spans="1:5" ht="13.5" x14ac:dyDescent="0.25">
      <c r="A2556" s="800">
        <v>91877</v>
      </c>
      <c r="B2556" s="800" t="s">
        <v>30139</v>
      </c>
      <c r="C2556" s="800" t="s">
        <v>26237</v>
      </c>
      <c r="D2556" s="802">
        <v>9.31</v>
      </c>
      <c r="E2556" s="800" t="s">
        <v>43039</v>
      </c>
    </row>
    <row r="2557" spans="1:5" ht="13.5" x14ac:dyDescent="0.25">
      <c r="A2557" s="800">
        <v>91878</v>
      </c>
      <c r="B2557" s="800" t="s">
        <v>30140</v>
      </c>
      <c r="C2557" s="800" t="s">
        <v>26237</v>
      </c>
      <c r="D2557" s="802">
        <v>5.36</v>
      </c>
      <c r="E2557" s="800" t="s">
        <v>43039</v>
      </c>
    </row>
    <row r="2558" spans="1:5" ht="13.5" x14ac:dyDescent="0.25">
      <c r="A2558" s="800">
        <v>91879</v>
      </c>
      <c r="B2558" s="800" t="s">
        <v>30141</v>
      </c>
      <c r="C2558" s="800" t="s">
        <v>26237</v>
      </c>
      <c r="D2558" s="802">
        <v>6.61</v>
      </c>
      <c r="E2558" s="800" t="s">
        <v>43039</v>
      </c>
    </row>
    <row r="2559" spans="1:5" ht="13.5" x14ac:dyDescent="0.25">
      <c r="A2559" s="800">
        <v>91880</v>
      </c>
      <c r="B2559" s="800" t="s">
        <v>30142</v>
      </c>
      <c r="C2559" s="800" t="s">
        <v>26237</v>
      </c>
      <c r="D2559" s="802">
        <v>8.35</v>
      </c>
      <c r="E2559" s="800" t="s">
        <v>43039</v>
      </c>
    </row>
    <row r="2560" spans="1:5" ht="13.5" x14ac:dyDescent="0.25">
      <c r="A2560" s="800">
        <v>91881</v>
      </c>
      <c r="B2560" s="800" t="s">
        <v>30143</v>
      </c>
      <c r="C2560" s="800" t="s">
        <v>26237</v>
      </c>
      <c r="D2560" s="802">
        <v>10.56</v>
      </c>
      <c r="E2560" s="800" t="s">
        <v>43039</v>
      </c>
    </row>
    <row r="2561" spans="1:5" ht="13.5" x14ac:dyDescent="0.25">
      <c r="A2561" s="800">
        <v>91882</v>
      </c>
      <c r="B2561" s="800" t="s">
        <v>30144</v>
      </c>
      <c r="C2561" s="800" t="s">
        <v>26237</v>
      </c>
      <c r="D2561" s="802">
        <v>6.7</v>
      </c>
      <c r="E2561" s="800" t="s">
        <v>43039</v>
      </c>
    </row>
    <row r="2562" spans="1:5" ht="13.5" x14ac:dyDescent="0.25">
      <c r="A2562" s="800">
        <v>91884</v>
      </c>
      <c r="B2562" s="800" t="s">
        <v>30146</v>
      </c>
      <c r="C2562" s="800" t="s">
        <v>26237</v>
      </c>
      <c r="D2562" s="802">
        <v>7.65</v>
      </c>
      <c r="E2562" s="800" t="s">
        <v>43039</v>
      </c>
    </row>
    <row r="2563" spans="1:5" ht="13.5" x14ac:dyDescent="0.25">
      <c r="A2563" s="800">
        <v>91885</v>
      </c>
      <c r="B2563" s="800" t="s">
        <v>30147</v>
      </c>
      <c r="C2563" s="800" t="s">
        <v>26237</v>
      </c>
      <c r="D2563" s="802">
        <v>8.9499999999999993</v>
      </c>
      <c r="E2563" s="800" t="s">
        <v>43039</v>
      </c>
    </row>
    <row r="2564" spans="1:5" ht="13.5" x14ac:dyDescent="0.25">
      <c r="A2564" s="800">
        <v>91886</v>
      </c>
      <c r="B2564" s="800" t="s">
        <v>30148</v>
      </c>
      <c r="C2564" s="800" t="s">
        <v>26237</v>
      </c>
      <c r="D2564" s="802">
        <v>10.69</v>
      </c>
      <c r="E2564" s="800" t="s">
        <v>43039</v>
      </c>
    </row>
    <row r="2565" spans="1:5" ht="13.5" x14ac:dyDescent="0.25">
      <c r="A2565" s="800">
        <v>91887</v>
      </c>
      <c r="B2565" s="800" t="s">
        <v>30149</v>
      </c>
      <c r="C2565" s="800" t="s">
        <v>26237</v>
      </c>
      <c r="D2565" s="802">
        <v>7.2</v>
      </c>
      <c r="E2565" s="800" t="s">
        <v>43039</v>
      </c>
    </row>
    <row r="2566" spans="1:5" ht="13.5" x14ac:dyDescent="0.25">
      <c r="A2566" s="800">
        <v>91889</v>
      </c>
      <c r="B2566" s="800" t="s">
        <v>30150</v>
      </c>
      <c r="C2566" s="800" t="s">
        <v>26237</v>
      </c>
      <c r="D2566" s="802">
        <v>7</v>
      </c>
      <c r="E2566" s="800" t="s">
        <v>43039</v>
      </c>
    </row>
    <row r="2567" spans="1:5" ht="13.5" x14ac:dyDescent="0.25">
      <c r="A2567" s="800">
        <v>91890</v>
      </c>
      <c r="B2567" s="800" t="s">
        <v>30151</v>
      </c>
      <c r="C2567" s="800" t="s">
        <v>26237</v>
      </c>
      <c r="D2567" s="802">
        <v>8.7200000000000006</v>
      </c>
      <c r="E2567" s="800" t="s">
        <v>43039</v>
      </c>
    </row>
    <row r="2568" spans="1:5" ht="13.5" x14ac:dyDescent="0.25">
      <c r="A2568" s="800">
        <v>91892</v>
      </c>
      <c r="B2568" s="800" t="s">
        <v>30152</v>
      </c>
      <c r="C2568" s="800" t="s">
        <v>26237</v>
      </c>
      <c r="D2568" s="802">
        <v>10.029999999999999</v>
      </c>
      <c r="E2568" s="800" t="s">
        <v>43039</v>
      </c>
    </row>
    <row r="2569" spans="1:5" ht="13.5" x14ac:dyDescent="0.25">
      <c r="A2569" s="800">
        <v>91893</v>
      </c>
      <c r="B2569" s="800" t="s">
        <v>30153</v>
      </c>
      <c r="C2569" s="800" t="s">
        <v>26237</v>
      </c>
      <c r="D2569" s="802">
        <v>11.78</v>
      </c>
      <c r="E2569" s="800" t="s">
        <v>43039</v>
      </c>
    </row>
    <row r="2570" spans="1:5" ht="13.5" x14ac:dyDescent="0.25">
      <c r="A2570" s="800">
        <v>91895</v>
      </c>
      <c r="B2570" s="800" t="s">
        <v>30155</v>
      </c>
      <c r="C2570" s="800" t="s">
        <v>26237</v>
      </c>
      <c r="D2570" s="802">
        <v>13.11</v>
      </c>
      <c r="E2570" s="800" t="s">
        <v>43039</v>
      </c>
    </row>
    <row r="2571" spans="1:5" ht="13.5" x14ac:dyDescent="0.25">
      <c r="A2571" s="800">
        <v>91896</v>
      </c>
      <c r="B2571" s="800" t="s">
        <v>30156</v>
      </c>
      <c r="C2571" s="800" t="s">
        <v>26237</v>
      </c>
      <c r="D2571" s="802">
        <v>14.51</v>
      </c>
      <c r="E2571" s="800" t="s">
        <v>43039</v>
      </c>
    </row>
    <row r="2572" spans="1:5" ht="13.5" x14ac:dyDescent="0.25">
      <c r="A2572" s="800">
        <v>91898</v>
      </c>
      <c r="B2572" s="800" t="s">
        <v>30157</v>
      </c>
      <c r="C2572" s="800" t="s">
        <v>26237</v>
      </c>
      <c r="D2572" s="802">
        <v>15.93</v>
      </c>
      <c r="E2572" s="800" t="s">
        <v>43039</v>
      </c>
    </row>
    <row r="2573" spans="1:5" ht="13.5" x14ac:dyDescent="0.25">
      <c r="A2573" s="800">
        <v>91899</v>
      </c>
      <c r="B2573" s="800" t="s">
        <v>30159</v>
      </c>
      <c r="C2573" s="800" t="s">
        <v>26237</v>
      </c>
      <c r="D2573" s="802">
        <v>9</v>
      </c>
      <c r="E2573" s="800" t="s">
        <v>43039</v>
      </c>
    </row>
    <row r="2574" spans="1:5" ht="13.5" x14ac:dyDescent="0.25">
      <c r="A2574" s="800">
        <v>91901</v>
      </c>
      <c r="B2574" s="800" t="s">
        <v>30160</v>
      </c>
      <c r="C2574" s="800" t="s">
        <v>26237</v>
      </c>
      <c r="D2574" s="802">
        <v>8.8000000000000007</v>
      </c>
      <c r="E2574" s="800" t="s">
        <v>43039</v>
      </c>
    </row>
    <row r="2575" spans="1:5" ht="13.5" x14ac:dyDescent="0.25">
      <c r="A2575" s="800">
        <v>91902</v>
      </c>
      <c r="B2575" s="800" t="s">
        <v>30161</v>
      </c>
      <c r="C2575" s="800" t="s">
        <v>26237</v>
      </c>
      <c r="D2575" s="802">
        <v>10.54</v>
      </c>
      <c r="E2575" s="800" t="s">
        <v>43039</v>
      </c>
    </row>
    <row r="2576" spans="1:5" ht="13.5" x14ac:dyDescent="0.25">
      <c r="A2576" s="800">
        <v>91904</v>
      </c>
      <c r="B2576" s="800" t="s">
        <v>30163</v>
      </c>
      <c r="C2576" s="800" t="s">
        <v>26237</v>
      </c>
      <c r="D2576" s="802">
        <v>11.85</v>
      </c>
      <c r="E2576" s="800" t="s">
        <v>43039</v>
      </c>
    </row>
    <row r="2577" spans="1:5" ht="13.5" x14ac:dyDescent="0.25">
      <c r="A2577" s="800">
        <v>91905</v>
      </c>
      <c r="B2577" s="800" t="s">
        <v>30164</v>
      </c>
      <c r="C2577" s="800" t="s">
        <v>26237</v>
      </c>
      <c r="D2577" s="802">
        <v>13.6</v>
      </c>
      <c r="E2577" s="800" t="s">
        <v>43039</v>
      </c>
    </row>
    <row r="2578" spans="1:5" ht="13.5" x14ac:dyDescent="0.25">
      <c r="A2578" s="800">
        <v>91907</v>
      </c>
      <c r="B2578" s="800" t="s">
        <v>30166</v>
      </c>
      <c r="C2578" s="800" t="s">
        <v>26237</v>
      </c>
      <c r="D2578" s="802">
        <v>14.93</v>
      </c>
      <c r="E2578" s="800" t="s">
        <v>43039</v>
      </c>
    </row>
    <row r="2579" spans="1:5" ht="13.5" x14ac:dyDescent="0.25">
      <c r="A2579" s="800">
        <v>91908</v>
      </c>
      <c r="B2579" s="800" t="s">
        <v>30168</v>
      </c>
      <c r="C2579" s="800" t="s">
        <v>26237</v>
      </c>
      <c r="D2579" s="802">
        <v>16.37</v>
      </c>
      <c r="E2579" s="800" t="s">
        <v>43039</v>
      </c>
    </row>
    <row r="2580" spans="1:5" ht="13.5" x14ac:dyDescent="0.25">
      <c r="A2580" s="800">
        <v>91910</v>
      </c>
      <c r="B2580" s="800" t="s">
        <v>30169</v>
      </c>
      <c r="C2580" s="800" t="s">
        <v>26237</v>
      </c>
      <c r="D2580" s="802">
        <v>17.79</v>
      </c>
      <c r="E2580" s="800" t="s">
        <v>43039</v>
      </c>
    </row>
    <row r="2581" spans="1:5" ht="13.5" x14ac:dyDescent="0.25">
      <c r="A2581" s="800">
        <v>91911</v>
      </c>
      <c r="B2581" s="800" t="s">
        <v>30170</v>
      </c>
      <c r="C2581" s="800" t="s">
        <v>26237</v>
      </c>
      <c r="D2581" s="802">
        <v>11.08</v>
      </c>
      <c r="E2581" s="800" t="s">
        <v>43039</v>
      </c>
    </row>
    <row r="2582" spans="1:5" ht="13.5" x14ac:dyDescent="0.25">
      <c r="A2582" s="800">
        <v>91913</v>
      </c>
      <c r="B2582" s="800" t="s">
        <v>30171</v>
      </c>
      <c r="C2582" s="800" t="s">
        <v>26237</v>
      </c>
      <c r="D2582" s="802">
        <v>10.88</v>
      </c>
      <c r="E2582" s="800" t="s">
        <v>43039</v>
      </c>
    </row>
    <row r="2583" spans="1:5" ht="13.5" x14ac:dyDescent="0.25">
      <c r="A2583" s="800">
        <v>91914</v>
      </c>
      <c r="B2583" s="800" t="s">
        <v>30172</v>
      </c>
      <c r="C2583" s="800" t="s">
        <v>26237</v>
      </c>
      <c r="D2583" s="802">
        <v>12.14</v>
      </c>
      <c r="E2583" s="800" t="s">
        <v>43039</v>
      </c>
    </row>
    <row r="2584" spans="1:5" ht="13.5" x14ac:dyDescent="0.25">
      <c r="A2584" s="800">
        <v>91916</v>
      </c>
      <c r="B2584" s="800" t="s">
        <v>30173</v>
      </c>
      <c r="C2584" s="800" t="s">
        <v>26237</v>
      </c>
      <c r="D2584" s="802">
        <v>13.45</v>
      </c>
      <c r="E2584" s="800" t="s">
        <v>43039</v>
      </c>
    </row>
    <row r="2585" spans="1:5" ht="13.5" x14ac:dyDescent="0.25">
      <c r="A2585" s="800">
        <v>91917</v>
      </c>
      <c r="B2585" s="800" t="s">
        <v>30174</v>
      </c>
      <c r="C2585" s="800" t="s">
        <v>26237</v>
      </c>
      <c r="D2585" s="802">
        <v>14.55</v>
      </c>
      <c r="E2585" s="800" t="s">
        <v>43039</v>
      </c>
    </row>
    <row r="2586" spans="1:5" ht="13.5" x14ac:dyDescent="0.25">
      <c r="A2586" s="800">
        <v>91919</v>
      </c>
      <c r="B2586" s="800" t="s">
        <v>30176</v>
      </c>
      <c r="C2586" s="800" t="s">
        <v>26237</v>
      </c>
      <c r="D2586" s="802">
        <v>15.88</v>
      </c>
      <c r="E2586" s="800" t="s">
        <v>43039</v>
      </c>
    </row>
    <row r="2587" spans="1:5" ht="13.5" x14ac:dyDescent="0.25">
      <c r="A2587" s="800">
        <v>91920</v>
      </c>
      <c r="B2587" s="800" t="s">
        <v>30177</v>
      </c>
      <c r="C2587" s="800" t="s">
        <v>26237</v>
      </c>
      <c r="D2587" s="802">
        <v>16.59</v>
      </c>
      <c r="E2587" s="800" t="s">
        <v>43039</v>
      </c>
    </row>
    <row r="2588" spans="1:5" ht="13.5" x14ac:dyDescent="0.25">
      <c r="A2588" s="800">
        <v>91922</v>
      </c>
      <c r="B2588" s="800" t="s">
        <v>30178</v>
      </c>
      <c r="C2588" s="800" t="s">
        <v>26237</v>
      </c>
      <c r="D2588" s="802">
        <v>18.010000000000002</v>
      </c>
      <c r="E2588" s="800" t="s">
        <v>43039</v>
      </c>
    </row>
    <row r="2589" spans="1:5" ht="13.5" x14ac:dyDescent="0.25">
      <c r="A2589" s="800">
        <v>93013</v>
      </c>
      <c r="B2589" s="800" t="s">
        <v>30179</v>
      </c>
      <c r="C2589" s="800" t="s">
        <v>26237</v>
      </c>
      <c r="D2589" s="802">
        <v>12.02</v>
      </c>
      <c r="E2589" s="800" t="s">
        <v>43039</v>
      </c>
    </row>
    <row r="2590" spans="1:5" ht="13.5" x14ac:dyDescent="0.25">
      <c r="A2590" s="800">
        <v>93014</v>
      </c>
      <c r="B2590" s="800" t="s">
        <v>30180</v>
      </c>
      <c r="C2590" s="800" t="s">
        <v>26237</v>
      </c>
      <c r="D2590" s="802">
        <v>14.55</v>
      </c>
      <c r="E2590" s="800" t="s">
        <v>43039</v>
      </c>
    </row>
    <row r="2591" spans="1:5" ht="13.5" x14ac:dyDescent="0.25">
      <c r="A2591" s="800">
        <v>93015</v>
      </c>
      <c r="B2591" s="800" t="s">
        <v>30181</v>
      </c>
      <c r="C2591" s="800" t="s">
        <v>26237</v>
      </c>
      <c r="D2591" s="802">
        <v>20.88</v>
      </c>
      <c r="E2591" s="800" t="s">
        <v>43039</v>
      </c>
    </row>
    <row r="2592" spans="1:5" ht="13.5" x14ac:dyDescent="0.25">
      <c r="A2592" s="800">
        <v>93016</v>
      </c>
      <c r="B2592" s="800" t="s">
        <v>30182</v>
      </c>
      <c r="C2592" s="800" t="s">
        <v>26237</v>
      </c>
      <c r="D2592" s="802">
        <v>24.95</v>
      </c>
      <c r="E2592" s="800" t="s">
        <v>43039</v>
      </c>
    </row>
    <row r="2593" spans="1:5" ht="13.5" x14ac:dyDescent="0.25">
      <c r="A2593" s="800">
        <v>93017</v>
      </c>
      <c r="B2593" s="800" t="s">
        <v>30184</v>
      </c>
      <c r="C2593" s="800" t="s">
        <v>26237</v>
      </c>
      <c r="D2593" s="802">
        <v>36.29</v>
      </c>
      <c r="E2593" s="800" t="s">
        <v>43039</v>
      </c>
    </row>
    <row r="2594" spans="1:5" ht="13.5" x14ac:dyDescent="0.25">
      <c r="A2594" s="800">
        <v>93018</v>
      </c>
      <c r="B2594" s="800" t="s">
        <v>30185</v>
      </c>
      <c r="C2594" s="800" t="s">
        <v>26237</v>
      </c>
      <c r="D2594" s="802">
        <v>18.28</v>
      </c>
      <c r="E2594" s="800" t="s">
        <v>43039</v>
      </c>
    </row>
    <row r="2595" spans="1:5" ht="13.5" x14ac:dyDescent="0.25">
      <c r="A2595" s="800">
        <v>93020</v>
      </c>
      <c r="B2595" s="800" t="s">
        <v>30186</v>
      </c>
      <c r="C2595" s="800" t="s">
        <v>26237</v>
      </c>
      <c r="D2595" s="802">
        <v>22.84</v>
      </c>
      <c r="E2595" s="800" t="s">
        <v>43039</v>
      </c>
    </row>
    <row r="2596" spans="1:5" ht="13.5" x14ac:dyDescent="0.25">
      <c r="A2596" s="800">
        <v>93022</v>
      </c>
      <c r="B2596" s="800" t="s">
        <v>30187</v>
      </c>
      <c r="C2596" s="800" t="s">
        <v>26237</v>
      </c>
      <c r="D2596" s="802">
        <v>35.65</v>
      </c>
      <c r="E2596" s="800" t="s">
        <v>43039</v>
      </c>
    </row>
    <row r="2597" spans="1:5" ht="13.5" x14ac:dyDescent="0.25">
      <c r="A2597" s="800">
        <v>93024</v>
      </c>
      <c r="B2597" s="800" t="s">
        <v>30189</v>
      </c>
      <c r="C2597" s="800" t="s">
        <v>26237</v>
      </c>
      <c r="D2597" s="802">
        <v>37.83</v>
      </c>
      <c r="E2597" s="800" t="s">
        <v>43039</v>
      </c>
    </row>
    <row r="2598" spans="1:5" ht="13.5" x14ac:dyDescent="0.25">
      <c r="A2598" s="800">
        <v>93026</v>
      </c>
      <c r="B2598" s="800" t="s">
        <v>30191</v>
      </c>
      <c r="C2598" s="800" t="s">
        <v>26237</v>
      </c>
      <c r="D2598" s="802">
        <v>59.08</v>
      </c>
      <c r="E2598" s="800" t="s">
        <v>43039</v>
      </c>
    </row>
    <row r="2599" spans="1:5" ht="13.5" x14ac:dyDescent="0.25">
      <c r="A2599" s="800">
        <v>95733</v>
      </c>
      <c r="B2599" s="800" t="s">
        <v>30193</v>
      </c>
      <c r="C2599" s="800" t="s">
        <v>26237</v>
      </c>
      <c r="D2599" s="802">
        <v>4.72</v>
      </c>
      <c r="E2599" s="800" t="s">
        <v>43039</v>
      </c>
    </row>
    <row r="2600" spans="1:5" ht="13.5" x14ac:dyDescent="0.25">
      <c r="A2600" s="800">
        <v>95734</v>
      </c>
      <c r="B2600" s="800" t="s">
        <v>30194</v>
      </c>
      <c r="C2600" s="800" t="s">
        <v>26237</v>
      </c>
      <c r="D2600" s="802">
        <v>6.27</v>
      </c>
      <c r="E2600" s="800" t="s">
        <v>43039</v>
      </c>
    </row>
    <row r="2601" spans="1:5" ht="13.5" x14ac:dyDescent="0.25">
      <c r="A2601" s="800">
        <v>95735</v>
      </c>
      <c r="B2601" s="800" t="s">
        <v>30195</v>
      </c>
      <c r="C2601" s="800" t="s">
        <v>26237</v>
      </c>
      <c r="D2601" s="802">
        <v>5.55</v>
      </c>
      <c r="E2601" s="800" t="s">
        <v>43039</v>
      </c>
    </row>
    <row r="2602" spans="1:5" ht="13.5" x14ac:dyDescent="0.25">
      <c r="A2602" s="800">
        <v>95736</v>
      </c>
      <c r="B2602" s="800" t="s">
        <v>30196</v>
      </c>
      <c r="C2602" s="800" t="s">
        <v>26237</v>
      </c>
      <c r="D2602" s="802">
        <v>6.42</v>
      </c>
      <c r="E2602" s="800" t="s">
        <v>43039</v>
      </c>
    </row>
    <row r="2603" spans="1:5" ht="13.5" x14ac:dyDescent="0.25">
      <c r="A2603" s="800">
        <v>95738</v>
      </c>
      <c r="B2603" s="800" t="s">
        <v>30197</v>
      </c>
      <c r="C2603" s="800" t="s">
        <v>26237</v>
      </c>
      <c r="D2603" s="802">
        <v>7.65</v>
      </c>
      <c r="E2603" s="800" t="s">
        <v>43039</v>
      </c>
    </row>
    <row r="2604" spans="1:5" ht="13.5" x14ac:dyDescent="0.25">
      <c r="A2604" s="800">
        <v>95753</v>
      </c>
      <c r="B2604" s="800" t="s">
        <v>30198</v>
      </c>
      <c r="C2604" s="800" t="s">
        <v>26237</v>
      </c>
      <c r="D2604" s="802">
        <v>6.25</v>
      </c>
      <c r="E2604" s="800" t="s">
        <v>43039</v>
      </c>
    </row>
    <row r="2605" spans="1:5" ht="13.5" x14ac:dyDescent="0.25">
      <c r="A2605" s="800">
        <v>95754</v>
      </c>
      <c r="B2605" s="800" t="s">
        <v>30199</v>
      </c>
      <c r="C2605" s="800" t="s">
        <v>26237</v>
      </c>
      <c r="D2605" s="802">
        <v>7.82</v>
      </c>
      <c r="E2605" s="800" t="s">
        <v>43039</v>
      </c>
    </row>
    <row r="2606" spans="1:5" ht="13.5" x14ac:dyDescent="0.25">
      <c r="A2606" s="800">
        <v>95755</v>
      </c>
      <c r="B2606" s="800" t="s">
        <v>30200</v>
      </c>
      <c r="C2606" s="800" t="s">
        <v>26237</v>
      </c>
      <c r="D2606" s="802">
        <v>11.15</v>
      </c>
      <c r="E2606" s="800" t="s">
        <v>43039</v>
      </c>
    </row>
    <row r="2607" spans="1:5" ht="13.5" x14ac:dyDescent="0.25">
      <c r="A2607" s="800">
        <v>95756</v>
      </c>
      <c r="B2607" s="800" t="s">
        <v>30201</v>
      </c>
      <c r="C2607" s="800" t="s">
        <v>26237</v>
      </c>
      <c r="D2607" s="802">
        <v>14.78</v>
      </c>
      <c r="E2607" s="800" t="s">
        <v>43039</v>
      </c>
    </row>
    <row r="2608" spans="1:5" ht="13.5" x14ac:dyDescent="0.25">
      <c r="A2608" s="800">
        <v>95757</v>
      </c>
      <c r="B2608" s="800" t="s">
        <v>30202</v>
      </c>
      <c r="C2608" s="800" t="s">
        <v>26237</v>
      </c>
      <c r="D2608" s="802">
        <v>9.59</v>
      </c>
      <c r="E2608" s="800" t="s">
        <v>43039</v>
      </c>
    </row>
    <row r="2609" spans="1:5" ht="13.5" x14ac:dyDescent="0.25">
      <c r="A2609" s="800">
        <v>95758</v>
      </c>
      <c r="B2609" s="800" t="s">
        <v>30203</v>
      </c>
      <c r="C2609" s="800" t="s">
        <v>26237</v>
      </c>
      <c r="D2609" s="802">
        <v>10.75</v>
      </c>
      <c r="E2609" s="800" t="s">
        <v>43039</v>
      </c>
    </row>
    <row r="2610" spans="1:5" ht="13.5" x14ac:dyDescent="0.25">
      <c r="A2610" s="800">
        <v>95759</v>
      </c>
      <c r="B2610" s="800" t="s">
        <v>30204</v>
      </c>
      <c r="C2610" s="800" t="s">
        <v>26237</v>
      </c>
      <c r="D2610" s="802">
        <v>13.53</v>
      </c>
      <c r="E2610" s="800" t="s">
        <v>43039</v>
      </c>
    </row>
    <row r="2611" spans="1:5" ht="13.5" x14ac:dyDescent="0.25">
      <c r="A2611" s="800">
        <v>95760</v>
      </c>
      <c r="B2611" s="800" t="s">
        <v>30205</v>
      </c>
      <c r="C2611" s="800" t="s">
        <v>26237</v>
      </c>
      <c r="D2611" s="802">
        <v>16.53</v>
      </c>
      <c r="E2611" s="800" t="s">
        <v>43039</v>
      </c>
    </row>
    <row r="2612" spans="1:5" ht="13.5" x14ac:dyDescent="0.25">
      <c r="A2612" s="800">
        <v>97559</v>
      </c>
      <c r="B2612" s="800" t="s">
        <v>30207</v>
      </c>
      <c r="C2612" s="800" t="s">
        <v>26237</v>
      </c>
      <c r="D2612" s="802">
        <v>8.57</v>
      </c>
      <c r="E2612" s="800" t="s">
        <v>43039</v>
      </c>
    </row>
    <row r="2613" spans="1:5" ht="13.5" x14ac:dyDescent="0.25">
      <c r="A2613" s="800">
        <v>97562</v>
      </c>
      <c r="B2613" s="800" t="s">
        <v>30209</v>
      </c>
      <c r="C2613" s="800" t="s">
        <v>26237</v>
      </c>
      <c r="D2613" s="802">
        <v>10.39</v>
      </c>
      <c r="E2613" s="800" t="s">
        <v>43039</v>
      </c>
    </row>
    <row r="2614" spans="1:5" ht="13.5" x14ac:dyDescent="0.25">
      <c r="A2614" s="800">
        <v>97564</v>
      </c>
      <c r="B2614" s="800" t="s">
        <v>30211</v>
      </c>
      <c r="C2614" s="800" t="s">
        <v>26237</v>
      </c>
      <c r="D2614" s="802">
        <v>11.99</v>
      </c>
      <c r="E2614" s="800" t="s">
        <v>43039</v>
      </c>
    </row>
    <row r="2615" spans="1:5" ht="13.5" x14ac:dyDescent="0.25">
      <c r="A2615" s="800">
        <v>91924</v>
      </c>
      <c r="B2615" s="800" t="s">
        <v>30213</v>
      </c>
      <c r="C2615" s="800" t="s">
        <v>26105</v>
      </c>
      <c r="D2615" s="802">
        <v>1.83</v>
      </c>
      <c r="E2615" s="800" t="s">
        <v>43039</v>
      </c>
    </row>
    <row r="2616" spans="1:5" ht="13.5" x14ac:dyDescent="0.25">
      <c r="A2616" s="800">
        <v>91925</v>
      </c>
      <c r="B2616" s="800" t="s">
        <v>30214</v>
      </c>
      <c r="C2616" s="800" t="s">
        <v>26105</v>
      </c>
      <c r="D2616" s="802">
        <v>2.39</v>
      </c>
      <c r="E2616" s="800" t="s">
        <v>43039</v>
      </c>
    </row>
    <row r="2617" spans="1:5" ht="13.5" x14ac:dyDescent="0.25">
      <c r="A2617" s="800">
        <v>91926</v>
      </c>
      <c r="B2617" s="800" t="s">
        <v>30215</v>
      </c>
      <c r="C2617" s="800" t="s">
        <v>26105</v>
      </c>
      <c r="D2617" s="802">
        <v>2.58</v>
      </c>
      <c r="E2617" s="800" t="s">
        <v>43039</v>
      </c>
    </row>
    <row r="2618" spans="1:5" ht="13.5" x14ac:dyDescent="0.25">
      <c r="A2618" s="800">
        <v>91927</v>
      </c>
      <c r="B2618" s="800" t="s">
        <v>30216</v>
      </c>
      <c r="C2618" s="800" t="s">
        <v>26105</v>
      </c>
      <c r="D2618" s="802">
        <v>3.2</v>
      </c>
      <c r="E2618" s="800" t="s">
        <v>43039</v>
      </c>
    </row>
    <row r="2619" spans="1:5" ht="13.5" x14ac:dyDescent="0.25">
      <c r="A2619" s="800">
        <v>91928</v>
      </c>
      <c r="B2619" s="800" t="s">
        <v>30217</v>
      </c>
      <c r="C2619" s="800" t="s">
        <v>26105</v>
      </c>
      <c r="D2619" s="802">
        <v>3.98</v>
      </c>
      <c r="E2619" s="800" t="s">
        <v>43039</v>
      </c>
    </row>
    <row r="2620" spans="1:5" ht="13.5" x14ac:dyDescent="0.25">
      <c r="A2620" s="800">
        <v>91929</v>
      </c>
      <c r="B2620" s="800" t="s">
        <v>30218</v>
      </c>
      <c r="C2620" s="800" t="s">
        <v>26105</v>
      </c>
      <c r="D2620" s="802">
        <v>4.42</v>
      </c>
      <c r="E2620" s="800" t="s">
        <v>43039</v>
      </c>
    </row>
    <row r="2621" spans="1:5" ht="13.5" x14ac:dyDescent="0.25">
      <c r="A2621" s="800">
        <v>91930</v>
      </c>
      <c r="B2621" s="800" t="s">
        <v>30219</v>
      </c>
      <c r="C2621" s="800" t="s">
        <v>26105</v>
      </c>
      <c r="D2621" s="802">
        <v>5.42</v>
      </c>
      <c r="E2621" s="800" t="s">
        <v>43039</v>
      </c>
    </row>
    <row r="2622" spans="1:5" ht="13.5" x14ac:dyDescent="0.25">
      <c r="A2622" s="800">
        <v>91931</v>
      </c>
      <c r="B2622" s="800" t="s">
        <v>30220</v>
      </c>
      <c r="C2622" s="800" t="s">
        <v>26105</v>
      </c>
      <c r="D2622" s="802">
        <v>5.94</v>
      </c>
      <c r="E2622" s="800" t="s">
        <v>43039</v>
      </c>
    </row>
    <row r="2623" spans="1:5" ht="13.5" x14ac:dyDescent="0.25">
      <c r="A2623" s="800">
        <v>91932</v>
      </c>
      <c r="B2623" s="800" t="s">
        <v>30221</v>
      </c>
      <c r="C2623" s="800" t="s">
        <v>26105</v>
      </c>
      <c r="D2623" s="802">
        <v>8.75</v>
      </c>
      <c r="E2623" s="800" t="s">
        <v>43039</v>
      </c>
    </row>
    <row r="2624" spans="1:5" ht="13.5" x14ac:dyDescent="0.25">
      <c r="A2624" s="800">
        <v>91933</v>
      </c>
      <c r="B2624" s="800" t="s">
        <v>30222</v>
      </c>
      <c r="C2624" s="800" t="s">
        <v>26105</v>
      </c>
      <c r="D2624" s="802">
        <v>9.24</v>
      </c>
      <c r="E2624" s="800" t="s">
        <v>43039</v>
      </c>
    </row>
    <row r="2625" spans="1:5" ht="13.5" x14ac:dyDescent="0.25">
      <c r="A2625" s="800">
        <v>91934</v>
      </c>
      <c r="B2625" s="800" t="s">
        <v>30223</v>
      </c>
      <c r="C2625" s="800" t="s">
        <v>26105</v>
      </c>
      <c r="D2625" s="802">
        <v>13.32</v>
      </c>
      <c r="E2625" s="800" t="s">
        <v>43039</v>
      </c>
    </row>
    <row r="2626" spans="1:5" ht="13.5" x14ac:dyDescent="0.25">
      <c r="A2626" s="800">
        <v>91935</v>
      </c>
      <c r="B2626" s="800" t="s">
        <v>30224</v>
      </c>
      <c r="C2626" s="800" t="s">
        <v>26105</v>
      </c>
      <c r="D2626" s="802">
        <v>14.02</v>
      </c>
      <c r="E2626" s="800" t="s">
        <v>43039</v>
      </c>
    </row>
    <row r="2627" spans="1:5" ht="13.5" x14ac:dyDescent="0.25">
      <c r="A2627" s="800">
        <v>92979</v>
      </c>
      <c r="B2627" s="800" t="s">
        <v>30225</v>
      </c>
      <c r="C2627" s="800" t="s">
        <v>26105</v>
      </c>
      <c r="D2627" s="802">
        <v>5.07</v>
      </c>
      <c r="E2627" s="800" t="s">
        <v>43039</v>
      </c>
    </row>
    <row r="2628" spans="1:5" ht="13.5" x14ac:dyDescent="0.25">
      <c r="A2628" s="800">
        <v>92980</v>
      </c>
      <c r="B2628" s="800" t="s">
        <v>30226</v>
      </c>
      <c r="C2628" s="800" t="s">
        <v>26105</v>
      </c>
      <c r="D2628" s="802">
        <v>5.49</v>
      </c>
      <c r="E2628" s="800" t="s">
        <v>43039</v>
      </c>
    </row>
    <row r="2629" spans="1:5" ht="13.5" x14ac:dyDescent="0.25">
      <c r="A2629" s="800">
        <v>92981</v>
      </c>
      <c r="B2629" s="800" t="s">
        <v>30227</v>
      </c>
      <c r="C2629" s="800" t="s">
        <v>26105</v>
      </c>
      <c r="D2629" s="802">
        <v>7.76</v>
      </c>
      <c r="E2629" s="800" t="s">
        <v>43039</v>
      </c>
    </row>
    <row r="2630" spans="1:5" ht="13.5" x14ac:dyDescent="0.25">
      <c r="A2630" s="800">
        <v>92982</v>
      </c>
      <c r="B2630" s="800" t="s">
        <v>30228</v>
      </c>
      <c r="C2630" s="800" t="s">
        <v>26105</v>
      </c>
      <c r="D2630" s="802">
        <v>8.3699999999999992</v>
      </c>
      <c r="E2630" s="800" t="s">
        <v>43039</v>
      </c>
    </row>
    <row r="2631" spans="1:5" ht="13.5" x14ac:dyDescent="0.25">
      <c r="A2631" s="800">
        <v>92983</v>
      </c>
      <c r="B2631" s="800" t="s">
        <v>30229</v>
      </c>
      <c r="C2631" s="800" t="s">
        <v>26105</v>
      </c>
      <c r="D2631" s="802">
        <v>14.17</v>
      </c>
      <c r="E2631" s="800" t="s">
        <v>43039</v>
      </c>
    </row>
    <row r="2632" spans="1:5" ht="13.5" x14ac:dyDescent="0.25">
      <c r="A2632" s="800">
        <v>92984</v>
      </c>
      <c r="B2632" s="800" t="s">
        <v>30230</v>
      </c>
      <c r="C2632" s="800" t="s">
        <v>26105</v>
      </c>
      <c r="D2632" s="802">
        <v>14.51</v>
      </c>
      <c r="E2632" s="800" t="s">
        <v>43039</v>
      </c>
    </row>
    <row r="2633" spans="1:5" ht="13.5" x14ac:dyDescent="0.25">
      <c r="A2633" s="800">
        <v>92985</v>
      </c>
      <c r="B2633" s="800" t="s">
        <v>30231</v>
      </c>
      <c r="C2633" s="800" t="s">
        <v>26105</v>
      </c>
      <c r="D2633" s="802">
        <v>18.84</v>
      </c>
      <c r="E2633" s="800" t="s">
        <v>43039</v>
      </c>
    </row>
    <row r="2634" spans="1:5" ht="13.5" x14ac:dyDescent="0.25">
      <c r="A2634" s="800">
        <v>92986</v>
      </c>
      <c r="B2634" s="800" t="s">
        <v>30232</v>
      </c>
      <c r="C2634" s="800" t="s">
        <v>26105</v>
      </c>
      <c r="D2634" s="802">
        <v>19.34</v>
      </c>
      <c r="E2634" s="800" t="s">
        <v>43039</v>
      </c>
    </row>
    <row r="2635" spans="1:5" ht="13.5" x14ac:dyDescent="0.25">
      <c r="A2635" s="800">
        <v>92987</v>
      </c>
      <c r="B2635" s="800" t="s">
        <v>30234</v>
      </c>
      <c r="C2635" s="800" t="s">
        <v>26105</v>
      </c>
      <c r="D2635" s="802">
        <v>26.77</v>
      </c>
      <c r="E2635" s="800" t="s">
        <v>43039</v>
      </c>
    </row>
    <row r="2636" spans="1:5" ht="13.5" x14ac:dyDescent="0.25">
      <c r="A2636" s="800">
        <v>92988</v>
      </c>
      <c r="B2636" s="800" t="s">
        <v>30236</v>
      </c>
      <c r="C2636" s="800" t="s">
        <v>26105</v>
      </c>
      <c r="D2636" s="802">
        <v>26.84</v>
      </c>
      <c r="E2636" s="800" t="s">
        <v>43039</v>
      </c>
    </row>
    <row r="2637" spans="1:5" ht="13.5" x14ac:dyDescent="0.25">
      <c r="A2637" s="800">
        <v>92989</v>
      </c>
      <c r="B2637" s="800" t="s">
        <v>30238</v>
      </c>
      <c r="C2637" s="800" t="s">
        <v>26105</v>
      </c>
      <c r="D2637" s="802">
        <v>36.9</v>
      </c>
      <c r="E2637" s="800" t="s">
        <v>43039</v>
      </c>
    </row>
    <row r="2638" spans="1:5" ht="13.5" x14ac:dyDescent="0.25">
      <c r="A2638" s="800">
        <v>92990</v>
      </c>
      <c r="B2638" s="800" t="s">
        <v>30239</v>
      </c>
      <c r="C2638" s="800" t="s">
        <v>26105</v>
      </c>
      <c r="D2638" s="802">
        <v>36.5</v>
      </c>
      <c r="E2638" s="800" t="s">
        <v>43039</v>
      </c>
    </row>
    <row r="2639" spans="1:5" ht="13.5" x14ac:dyDescent="0.25">
      <c r="A2639" s="800">
        <v>92991</v>
      </c>
      <c r="B2639" s="800" t="s">
        <v>30240</v>
      </c>
      <c r="C2639" s="800" t="s">
        <v>26105</v>
      </c>
      <c r="D2639" s="802">
        <v>47.95</v>
      </c>
      <c r="E2639" s="800" t="s">
        <v>43039</v>
      </c>
    </row>
    <row r="2640" spans="1:5" ht="13.5" x14ac:dyDescent="0.25">
      <c r="A2640" s="800">
        <v>92992</v>
      </c>
      <c r="B2640" s="800" t="s">
        <v>30242</v>
      </c>
      <c r="C2640" s="800" t="s">
        <v>26105</v>
      </c>
      <c r="D2640" s="802">
        <v>47.98</v>
      </c>
      <c r="E2640" s="800" t="s">
        <v>43039</v>
      </c>
    </row>
    <row r="2641" spans="1:5" ht="13.5" x14ac:dyDescent="0.25">
      <c r="A2641" s="800">
        <v>92993</v>
      </c>
      <c r="B2641" s="800" t="s">
        <v>30243</v>
      </c>
      <c r="C2641" s="800" t="s">
        <v>26105</v>
      </c>
      <c r="D2641" s="802">
        <v>61.24</v>
      </c>
      <c r="E2641" s="800" t="s">
        <v>43039</v>
      </c>
    </row>
    <row r="2642" spans="1:5" ht="13.5" x14ac:dyDescent="0.25">
      <c r="A2642" s="800">
        <v>92994</v>
      </c>
      <c r="B2642" s="800" t="s">
        <v>30245</v>
      </c>
      <c r="C2642" s="800" t="s">
        <v>26105</v>
      </c>
      <c r="D2642" s="802">
        <v>61.82</v>
      </c>
      <c r="E2642" s="800" t="s">
        <v>43039</v>
      </c>
    </row>
    <row r="2643" spans="1:5" ht="13.5" x14ac:dyDescent="0.25">
      <c r="A2643" s="800">
        <v>92995</v>
      </c>
      <c r="B2643" s="800" t="s">
        <v>30246</v>
      </c>
      <c r="C2643" s="800" t="s">
        <v>26105</v>
      </c>
      <c r="D2643" s="802">
        <v>75.989999999999995</v>
      </c>
      <c r="E2643" s="800" t="s">
        <v>43039</v>
      </c>
    </row>
    <row r="2644" spans="1:5" ht="13.5" x14ac:dyDescent="0.25">
      <c r="A2644" s="800">
        <v>92996</v>
      </c>
      <c r="B2644" s="800" t="s">
        <v>30248</v>
      </c>
      <c r="C2644" s="800" t="s">
        <v>26105</v>
      </c>
      <c r="D2644" s="802">
        <v>76.2</v>
      </c>
      <c r="E2644" s="800" t="s">
        <v>43039</v>
      </c>
    </row>
    <row r="2645" spans="1:5" ht="13.5" x14ac:dyDescent="0.25">
      <c r="A2645" s="800">
        <v>92997</v>
      </c>
      <c r="B2645" s="800" t="s">
        <v>30249</v>
      </c>
      <c r="C2645" s="800" t="s">
        <v>26105</v>
      </c>
      <c r="D2645" s="802">
        <v>92.23</v>
      </c>
      <c r="E2645" s="800" t="s">
        <v>43039</v>
      </c>
    </row>
    <row r="2646" spans="1:5" ht="13.5" x14ac:dyDescent="0.25">
      <c r="A2646" s="800">
        <v>92998</v>
      </c>
      <c r="B2646" s="800" t="s">
        <v>30251</v>
      </c>
      <c r="C2646" s="800" t="s">
        <v>26105</v>
      </c>
      <c r="D2646" s="802">
        <v>93.08</v>
      </c>
      <c r="E2646" s="800" t="s">
        <v>43039</v>
      </c>
    </row>
    <row r="2647" spans="1:5" ht="13.5" x14ac:dyDescent="0.25">
      <c r="A2647" s="800">
        <v>92999</v>
      </c>
      <c r="B2647" s="800" t="s">
        <v>30252</v>
      </c>
      <c r="C2647" s="800" t="s">
        <v>26105</v>
      </c>
      <c r="D2647" s="802">
        <v>121.16</v>
      </c>
      <c r="E2647" s="800" t="s">
        <v>43039</v>
      </c>
    </row>
    <row r="2648" spans="1:5" ht="13.5" x14ac:dyDescent="0.25">
      <c r="A2648" s="800">
        <v>93000</v>
      </c>
      <c r="B2648" s="800" t="s">
        <v>30254</v>
      </c>
      <c r="C2648" s="800" t="s">
        <v>26105</v>
      </c>
      <c r="D2648" s="802">
        <v>121.87</v>
      </c>
      <c r="E2648" s="800" t="s">
        <v>43039</v>
      </c>
    </row>
    <row r="2649" spans="1:5" ht="13.5" x14ac:dyDescent="0.25">
      <c r="A2649" s="800">
        <v>93001</v>
      </c>
      <c r="B2649" s="800" t="s">
        <v>30256</v>
      </c>
      <c r="C2649" s="800" t="s">
        <v>26105</v>
      </c>
      <c r="D2649" s="802">
        <v>147.77000000000001</v>
      </c>
      <c r="E2649" s="800" t="s">
        <v>43039</v>
      </c>
    </row>
    <row r="2650" spans="1:5" ht="13.5" x14ac:dyDescent="0.25">
      <c r="A2650" s="800">
        <v>93002</v>
      </c>
      <c r="B2650" s="800" t="s">
        <v>30258</v>
      </c>
      <c r="C2650" s="800" t="s">
        <v>26105</v>
      </c>
      <c r="D2650" s="802">
        <v>151.72</v>
      </c>
      <c r="E2650" s="800" t="s">
        <v>43039</v>
      </c>
    </row>
    <row r="2651" spans="1:5" ht="13.5" x14ac:dyDescent="0.25">
      <c r="A2651" s="800">
        <v>83446</v>
      </c>
      <c r="B2651" s="800" t="s">
        <v>30260</v>
      </c>
      <c r="C2651" s="800" t="s">
        <v>26237</v>
      </c>
      <c r="D2651" s="802">
        <v>152.79</v>
      </c>
      <c r="E2651" s="800" t="s">
        <v>43039</v>
      </c>
    </row>
    <row r="2652" spans="1:5" ht="13.5" x14ac:dyDescent="0.25">
      <c r="A2652" s="800">
        <v>91936</v>
      </c>
      <c r="B2652" s="800" t="s">
        <v>30262</v>
      </c>
      <c r="C2652" s="800" t="s">
        <v>26237</v>
      </c>
      <c r="D2652" s="802">
        <v>10.23</v>
      </c>
      <c r="E2652" s="800" t="s">
        <v>43039</v>
      </c>
    </row>
    <row r="2653" spans="1:5" ht="13.5" x14ac:dyDescent="0.25">
      <c r="A2653" s="800">
        <v>91937</v>
      </c>
      <c r="B2653" s="800" t="s">
        <v>30263</v>
      </c>
      <c r="C2653" s="800" t="s">
        <v>26237</v>
      </c>
      <c r="D2653" s="802">
        <v>8.98</v>
      </c>
      <c r="E2653" s="800" t="s">
        <v>43039</v>
      </c>
    </row>
    <row r="2654" spans="1:5" ht="13.5" x14ac:dyDescent="0.25">
      <c r="A2654" s="800">
        <v>91939</v>
      </c>
      <c r="B2654" s="800" t="s">
        <v>30264</v>
      </c>
      <c r="C2654" s="800" t="s">
        <v>26237</v>
      </c>
      <c r="D2654" s="802">
        <v>24.32</v>
      </c>
      <c r="E2654" s="800" t="s">
        <v>43039</v>
      </c>
    </row>
    <row r="2655" spans="1:5" ht="13.5" x14ac:dyDescent="0.25">
      <c r="A2655" s="800">
        <v>91940</v>
      </c>
      <c r="B2655" s="800" t="s">
        <v>30265</v>
      </c>
      <c r="C2655" s="800" t="s">
        <v>26237</v>
      </c>
      <c r="D2655" s="802">
        <v>12.55</v>
      </c>
      <c r="E2655" s="800" t="s">
        <v>43039</v>
      </c>
    </row>
    <row r="2656" spans="1:5" ht="13.5" x14ac:dyDescent="0.25">
      <c r="A2656" s="800">
        <v>91941</v>
      </c>
      <c r="B2656" s="800" t="s">
        <v>30266</v>
      </c>
      <c r="C2656" s="800" t="s">
        <v>26237</v>
      </c>
      <c r="D2656" s="802">
        <v>8.15</v>
      </c>
      <c r="E2656" s="800" t="s">
        <v>43039</v>
      </c>
    </row>
    <row r="2657" spans="1:5" ht="13.5" x14ac:dyDescent="0.25">
      <c r="A2657" s="800">
        <v>91942</v>
      </c>
      <c r="B2657" s="800" t="s">
        <v>30268</v>
      </c>
      <c r="C2657" s="800" t="s">
        <v>26237</v>
      </c>
      <c r="D2657" s="802">
        <v>29.31</v>
      </c>
      <c r="E2657" s="800" t="s">
        <v>43039</v>
      </c>
    </row>
    <row r="2658" spans="1:5" ht="13.5" x14ac:dyDescent="0.25">
      <c r="A2658" s="800">
        <v>91943</v>
      </c>
      <c r="B2658" s="800" t="s">
        <v>30270</v>
      </c>
      <c r="C2658" s="800" t="s">
        <v>26237</v>
      </c>
      <c r="D2658" s="802">
        <v>15.79</v>
      </c>
      <c r="E2658" s="800" t="s">
        <v>43039</v>
      </c>
    </row>
    <row r="2659" spans="1:5" ht="13.5" x14ac:dyDescent="0.25">
      <c r="A2659" s="800">
        <v>91944</v>
      </c>
      <c r="B2659" s="800" t="s">
        <v>30271</v>
      </c>
      <c r="C2659" s="800" t="s">
        <v>26237</v>
      </c>
      <c r="D2659" s="802">
        <v>10.72</v>
      </c>
      <c r="E2659" s="800" t="s">
        <v>43039</v>
      </c>
    </row>
    <row r="2660" spans="1:5" ht="13.5" x14ac:dyDescent="0.25">
      <c r="A2660" s="800">
        <v>92865</v>
      </c>
      <c r="B2660" s="800" t="s">
        <v>30272</v>
      </c>
      <c r="C2660" s="800" t="s">
        <v>26237</v>
      </c>
      <c r="D2660" s="802">
        <v>7.98</v>
      </c>
      <c r="E2660" s="800" t="s">
        <v>43039</v>
      </c>
    </row>
    <row r="2661" spans="1:5" ht="13.5" x14ac:dyDescent="0.25">
      <c r="A2661" s="800">
        <v>92866</v>
      </c>
      <c r="B2661" s="800" t="s">
        <v>30273</v>
      </c>
      <c r="C2661" s="800" t="s">
        <v>26237</v>
      </c>
      <c r="D2661" s="802">
        <v>7</v>
      </c>
      <c r="E2661" s="800" t="s">
        <v>43039</v>
      </c>
    </row>
    <row r="2662" spans="1:5" ht="13.5" x14ac:dyDescent="0.25">
      <c r="A2662" s="800">
        <v>92867</v>
      </c>
      <c r="B2662" s="800" t="s">
        <v>30274</v>
      </c>
      <c r="C2662" s="800" t="s">
        <v>26237</v>
      </c>
      <c r="D2662" s="802">
        <v>23.61</v>
      </c>
      <c r="E2662" s="800" t="s">
        <v>43039</v>
      </c>
    </row>
    <row r="2663" spans="1:5" ht="13.5" x14ac:dyDescent="0.25">
      <c r="A2663" s="800">
        <v>92868</v>
      </c>
      <c r="B2663" s="800" t="s">
        <v>30275</v>
      </c>
      <c r="C2663" s="800" t="s">
        <v>26237</v>
      </c>
      <c r="D2663" s="802">
        <v>11.84</v>
      </c>
      <c r="E2663" s="800" t="s">
        <v>43039</v>
      </c>
    </row>
    <row r="2664" spans="1:5" ht="13.5" x14ac:dyDescent="0.25">
      <c r="A2664" s="800">
        <v>92869</v>
      </c>
      <c r="B2664" s="800" t="s">
        <v>30276</v>
      </c>
      <c r="C2664" s="800" t="s">
        <v>26237</v>
      </c>
      <c r="D2664" s="802">
        <v>7.44</v>
      </c>
      <c r="E2664" s="800" t="s">
        <v>43039</v>
      </c>
    </row>
    <row r="2665" spans="1:5" ht="13.5" x14ac:dyDescent="0.25">
      <c r="A2665" s="800">
        <v>92870</v>
      </c>
      <c r="B2665" s="800" t="s">
        <v>30277</v>
      </c>
      <c r="C2665" s="800" t="s">
        <v>26237</v>
      </c>
      <c r="D2665" s="802">
        <v>27.99</v>
      </c>
      <c r="E2665" s="800" t="s">
        <v>43039</v>
      </c>
    </row>
    <row r="2666" spans="1:5" ht="13.5" x14ac:dyDescent="0.25">
      <c r="A2666" s="800">
        <v>92871</v>
      </c>
      <c r="B2666" s="800" t="s">
        <v>30278</v>
      </c>
      <c r="C2666" s="800" t="s">
        <v>26237</v>
      </c>
      <c r="D2666" s="802">
        <v>14.47</v>
      </c>
      <c r="E2666" s="800" t="s">
        <v>43039</v>
      </c>
    </row>
    <row r="2667" spans="1:5" ht="13.5" x14ac:dyDescent="0.25">
      <c r="A2667" s="800">
        <v>92872</v>
      </c>
      <c r="B2667" s="800" t="s">
        <v>30279</v>
      </c>
      <c r="C2667" s="800" t="s">
        <v>26237</v>
      </c>
      <c r="D2667" s="802">
        <v>9.4</v>
      </c>
      <c r="E2667" s="800" t="s">
        <v>43039</v>
      </c>
    </row>
    <row r="2668" spans="1:5" ht="13.5" x14ac:dyDescent="0.25">
      <c r="A2668" s="800">
        <v>95777</v>
      </c>
      <c r="B2668" s="800" t="s">
        <v>30280</v>
      </c>
      <c r="C2668" s="800" t="s">
        <v>26237</v>
      </c>
      <c r="D2668" s="802">
        <v>24.05</v>
      </c>
      <c r="E2668" s="800" t="s">
        <v>43039</v>
      </c>
    </row>
    <row r="2669" spans="1:5" ht="13.5" x14ac:dyDescent="0.25">
      <c r="A2669" s="800">
        <v>95778</v>
      </c>
      <c r="B2669" s="800" t="s">
        <v>30281</v>
      </c>
      <c r="C2669" s="800" t="s">
        <v>26237</v>
      </c>
      <c r="D2669" s="802">
        <v>24.59</v>
      </c>
      <c r="E2669" s="800" t="s">
        <v>43039</v>
      </c>
    </row>
    <row r="2670" spans="1:5" ht="13.5" x14ac:dyDescent="0.25">
      <c r="A2670" s="800">
        <v>95779</v>
      </c>
      <c r="B2670" s="800" t="s">
        <v>30282</v>
      </c>
      <c r="C2670" s="800" t="s">
        <v>26237</v>
      </c>
      <c r="D2670" s="802">
        <v>22.78</v>
      </c>
      <c r="E2670" s="800" t="s">
        <v>43039</v>
      </c>
    </row>
    <row r="2671" spans="1:5" ht="13.5" x14ac:dyDescent="0.25">
      <c r="A2671" s="800">
        <v>95780</v>
      </c>
      <c r="B2671" s="800" t="s">
        <v>30283</v>
      </c>
      <c r="C2671" s="800" t="s">
        <v>26237</v>
      </c>
      <c r="D2671" s="802">
        <v>27.16</v>
      </c>
      <c r="E2671" s="800" t="s">
        <v>43039</v>
      </c>
    </row>
    <row r="2672" spans="1:5" ht="13.5" x14ac:dyDescent="0.25">
      <c r="A2672" s="800">
        <v>95781</v>
      </c>
      <c r="B2672" s="800" t="s">
        <v>30284</v>
      </c>
      <c r="C2672" s="800" t="s">
        <v>26237</v>
      </c>
      <c r="D2672" s="802">
        <v>27.56</v>
      </c>
      <c r="E2672" s="800" t="s">
        <v>43039</v>
      </c>
    </row>
    <row r="2673" spans="1:5" ht="13.5" x14ac:dyDescent="0.25">
      <c r="A2673" s="800">
        <v>95782</v>
      </c>
      <c r="B2673" s="800" t="s">
        <v>30285</v>
      </c>
      <c r="C2673" s="800" t="s">
        <v>26237</v>
      </c>
      <c r="D2673" s="802">
        <v>28.61</v>
      </c>
      <c r="E2673" s="800" t="s">
        <v>43039</v>
      </c>
    </row>
    <row r="2674" spans="1:5" ht="13.5" x14ac:dyDescent="0.25">
      <c r="A2674" s="800">
        <v>95785</v>
      </c>
      <c r="B2674" s="800" t="s">
        <v>30286</v>
      </c>
      <c r="C2674" s="800" t="s">
        <v>26237</v>
      </c>
      <c r="D2674" s="802">
        <v>32.369999999999997</v>
      </c>
      <c r="E2674" s="800" t="s">
        <v>43039</v>
      </c>
    </row>
    <row r="2675" spans="1:5" ht="13.5" x14ac:dyDescent="0.25">
      <c r="A2675" s="800">
        <v>95787</v>
      </c>
      <c r="B2675" s="800" t="s">
        <v>30287</v>
      </c>
      <c r="C2675" s="800" t="s">
        <v>26237</v>
      </c>
      <c r="D2675" s="802">
        <v>24.48</v>
      </c>
      <c r="E2675" s="800" t="s">
        <v>43039</v>
      </c>
    </row>
    <row r="2676" spans="1:5" ht="13.5" x14ac:dyDescent="0.25">
      <c r="A2676" s="800">
        <v>95789</v>
      </c>
      <c r="B2676" s="800" t="s">
        <v>30288</v>
      </c>
      <c r="C2676" s="800" t="s">
        <v>26237</v>
      </c>
      <c r="D2676" s="802">
        <v>29.95</v>
      </c>
      <c r="E2676" s="800" t="s">
        <v>43039</v>
      </c>
    </row>
    <row r="2677" spans="1:5" ht="13.5" x14ac:dyDescent="0.25">
      <c r="A2677" s="800">
        <v>95791</v>
      </c>
      <c r="B2677" s="800" t="s">
        <v>30289</v>
      </c>
      <c r="C2677" s="800" t="s">
        <v>26237</v>
      </c>
      <c r="D2677" s="802">
        <v>38.07</v>
      </c>
      <c r="E2677" s="800" t="s">
        <v>43039</v>
      </c>
    </row>
    <row r="2678" spans="1:5" ht="13.5" x14ac:dyDescent="0.25">
      <c r="A2678" s="800">
        <v>95795</v>
      </c>
      <c r="B2678" s="800" t="s">
        <v>30291</v>
      </c>
      <c r="C2678" s="800" t="s">
        <v>26237</v>
      </c>
      <c r="D2678" s="802">
        <v>28.3</v>
      </c>
      <c r="E2678" s="800" t="s">
        <v>43039</v>
      </c>
    </row>
    <row r="2679" spans="1:5" ht="13.5" x14ac:dyDescent="0.25">
      <c r="A2679" s="800">
        <v>95796</v>
      </c>
      <c r="B2679" s="800" t="s">
        <v>30292</v>
      </c>
      <c r="C2679" s="800" t="s">
        <v>26237</v>
      </c>
      <c r="D2679" s="802">
        <v>35.26</v>
      </c>
      <c r="E2679" s="800" t="s">
        <v>43039</v>
      </c>
    </row>
    <row r="2680" spans="1:5" ht="13.5" x14ac:dyDescent="0.25">
      <c r="A2680" s="800">
        <v>95797</v>
      </c>
      <c r="B2680" s="800" t="s">
        <v>30294</v>
      </c>
      <c r="C2680" s="800" t="s">
        <v>26237</v>
      </c>
      <c r="D2680" s="802">
        <v>44.35</v>
      </c>
      <c r="E2680" s="800" t="s">
        <v>43039</v>
      </c>
    </row>
    <row r="2681" spans="1:5" ht="13.5" x14ac:dyDescent="0.25">
      <c r="A2681" s="800">
        <v>95801</v>
      </c>
      <c r="B2681" s="800" t="s">
        <v>30296</v>
      </c>
      <c r="C2681" s="800" t="s">
        <v>26237</v>
      </c>
      <c r="D2681" s="802">
        <v>33.83</v>
      </c>
      <c r="E2681" s="800" t="s">
        <v>43039</v>
      </c>
    </row>
    <row r="2682" spans="1:5" ht="13.5" x14ac:dyDescent="0.25">
      <c r="A2682" s="800">
        <v>95802</v>
      </c>
      <c r="B2682" s="800" t="s">
        <v>30298</v>
      </c>
      <c r="C2682" s="800" t="s">
        <v>26237</v>
      </c>
      <c r="D2682" s="802">
        <v>37.659999999999997</v>
      </c>
      <c r="E2682" s="800" t="s">
        <v>43039</v>
      </c>
    </row>
    <row r="2683" spans="1:5" ht="13.5" x14ac:dyDescent="0.25">
      <c r="A2683" s="800">
        <v>95803</v>
      </c>
      <c r="B2683" s="800" t="s">
        <v>30300</v>
      </c>
      <c r="C2683" s="800" t="s">
        <v>26237</v>
      </c>
      <c r="D2683" s="802">
        <v>49.29</v>
      </c>
      <c r="E2683" s="800" t="s">
        <v>43039</v>
      </c>
    </row>
    <row r="2684" spans="1:5" ht="13.5" x14ac:dyDescent="0.25">
      <c r="A2684" s="800">
        <v>95804</v>
      </c>
      <c r="B2684" s="800" t="s">
        <v>30302</v>
      </c>
      <c r="C2684" s="800" t="s">
        <v>26237</v>
      </c>
      <c r="D2684" s="802">
        <v>19.13</v>
      </c>
      <c r="E2684" s="800" t="s">
        <v>43039</v>
      </c>
    </row>
    <row r="2685" spans="1:5" ht="13.5" x14ac:dyDescent="0.25">
      <c r="A2685" s="800">
        <v>95805</v>
      </c>
      <c r="B2685" s="800" t="s">
        <v>30304</v>
      </c>
      <c r="C2685" s="800" t="s">
        <v>26237</v>
      </c>
      <c r="D2685" s="802">
        <v>19.329999999999998</v>
      </c>
      <c r="E2685" s="800" t="s">
        <v>43039</v>
      </c>
    </row>
    <row r="2686" spans="1:5" ht="13.5" x14ac:dyDescent="0.25">
      <c r="A2686" s="800">
        <v>95806</v>
      </c>
      <c r="B2686" s="800" t="s">
        <v>30305</v>
      </c>
      <c r="C2686" s="800" t="s">
        <v>26237</v>
      </c>
      <c r="D2686" s="802">
        <v>19.91</v>
      </c>
      <c r="E2686" s="800" t="s">
        <v>43039</v>
      </c>
    </row>
    <row r="2687" spans="1:5" ht="13.5" x14ac:dyDescent="0.25">
      <c r="A2687" s="800">
        <v>95807</v>
      </c>
      <c r="B2687" s="800" t="s">
        <v>30306</v>
      </c>
      <c r="C2687" s="800" t="s">
        <v>26237</v>
      </c>
      <c r="D2687" s="802">
        <v>22.13</v>
      </c>
      <c r="E2687" s="800" t="s">
        <v>43039</v>
      </c>
    </row>
    <row r="2688" spans="1:5" ht="13.5" x14ac:dyDescent="0.25">
      <c r="A2688" s="800">
        <v>95808</v>
      </c>
      <c r="B2688" s="800" t="s">
        <v>30307</v>
      </c>
      <c r="C2688" s="800" t="s">
        <v>26237</v>
      </c>
      <c r="D2688" s="802">
        <v>22.73</v>
      </c>
      <c r="E2688" s="800" t="s">
        <v>43039</v>
      </c>
    </row>
    <row r="2689" spans="1:5" ht="13.5" x14ac:dyDescent="0.25">
      <c r="A2689" s="800">
        <v>95809</v>
      </c>
      <c r="B2689" s="800" t="s">
        <v>30309</v>
      </c>
      <c r="C2689" s="800" t="s">
        <v>26237</v>
      </c>
      <c r="D2689" s="802">
        <v>24.8</v>
      </c>
      <c r="E2689" s="800" t="s">
        <v>43039</v>
      </c>
    </row>
    <row r="2690" spans="1:5" ht="13.5" x14ac:dyDescent="0.25">
      <c r="A2690" s="800">
        <v>95810</v>
      </c>
      <c r="B2690" s="800" t="s">
        <v>30310</v>
      </c>
      <c r="C2690" s="800" t="s">
        <v>26237</v>
      </c>
      <c r="D2690" s="802">
        <v>10.77</v>
      </c>
      <c r="E2690" s="800" t="s">
        <v>43039</v>
      </c>
    </row>
    <row r="2691" spans="1:5" ht="13.5" x14ac:dyDescent="0.25">
      <c r="A2691" s="800">
        <v>95811</v>
      </c>
      <c r="B2691" s="800" t="s">
        <v>30311</v>
      </c>
      <c r="C2691" s="800" t="s">
        <v>26237</v>
      </c>
      <c r="D2691" s="802">
        <v>11.39</v>
      </c>
      <c r="E2691" s="800" t="s">
        <v>43039</v>
      </c>
    </row>
    <row r="2692" spans="1:5" ht="13.5" x14ac:dyDescent="0.25">
      <c r="A2692" s="800">
        <v>95812</v>
      </c>
      <c r="B2692" s="800" t="s">
        <v>30312</v>
      </c>
      <c r="C2692" s="800" t="s">
        <v>26237</v>
      </c>
      <c r="D2692" s="802">
        <v>13.44</v>
      </c>
      <c r="E2692" s="800" t="s">
        <v>43039</v>
      </c>
    </row>
    <row r="2693" spans="1:5" ht="13.5" x14ac:dyDescent="0.25">
      <c r="A2693" s="800">
        <v>95813</v>
      </c>
      <c r="B2693" s="800" t="s">
        <v>30314</v>
      </c>
      <c r="C2693" s="800" t="s">
        <v>26237</v>
      </c>
      <c r="D2693" s="802">
        <v>13.28</v>
      </c>
      <c r="E2693" s="800" t="s">
        <v>43039</v>
      </c>
    </row>
    <row r="2694" spans="1:5" ht="13.5" x14ac:dyDescent="0.25">
      <c r="A2694" s="800">
        <v>95814</v>
      </c>
      <c r="B2694" s="800" t="s">
        <v>30315</v>
      </c>
      <c r="C2694" s="800" t="s">
        <v>26237</v>
      </c>
      <c r="D2694" s="802">
        <v>14.2</v>
      </c>
      <c r="E2694" s="800" t="s">
        <v>43039</v>
      </c>
    </row>
    <row r="2695" spans="1:5" ht="13.5" x14ac:dyDescent="0.25">
      <c r="A2695" s="800">
        <v>95815</v>
      </c>
      <c r="B2695" s="800" t="s">
        <v>30316</v>
      </c>
      <c r="C2695" s="800" t="s">
        <v>26237</v>
      </c>
      <c r="D2695" s="802">
        <v>18.05</v>
      </c>
      <c r="E2695" s="800" t="s">
        <v>43039</v>
      </c>
    </row>
    <row r="2696" spans="1:5" ht="13.5" x14ac:dyDescent="0.25">
      <c r="A2696" s="800">
        <v>95816</v>
      </c>
      <c r="B2696" s="800" t="s">
        <v>30317</v>
      </c>
      <c r="C2696" s="800" t="s">
        <v>26237</v>
      </c>
      <c r="D2696" s="802">
        <v>27.3</v>
      </c>
      <c r="E2696" s="800" t="s">
        <v>43039</v>
      </c>
    </row>
    <row r="2697" spans="1:5" ht="13.5" x14ac:dyDescent="0.25">
      <c r="A2697" s="800">
        <v>95817</v>
      </c>
      <c r="B2697" s="800" t="s">
        <v>30318</v>
      </c>
      <c r="C2697" s="800" t="s">
        <v>26237</v>
      </c>
      <c r="D2697" s="802">
        <v>28.23</v>
      </c>
      <c r="E2697" s="800" t="s">
        <v>43039</v>
      </c>
    </row>
    <row r="2698" spans="1:5" ht="13.5" x14ac:dyDescent="0.25">
      <c r="A2698" s="800">
        <v>95818</v>
      </c>
      <c r="B2698" s="800" t="s">
        <v>30320</v>
      </c>
      <c r="C2698" s="800" t="s">
        <v>26237</v>
      </c>
      <c r="D2698" s="802">
        <v>33.4</v>
      </c>
      <c r="E2698" s="800" t="s">
        <v>43039</v>
      </c>
    </row>
    <row r="2699" spans="1:5" ht="13.5" x14ac:dyDescent="0.25">
      <c r="A2699" s="800">
        <v>97886</v>
      </c>
      <c r="B2699" s="800" t="s">
        <v>30321</v>
      </c>
      <c r="C2699" s="800" t="s">
        <v>26237</v>
      </c>
      <c r="D2699" s="802">
        <v>126.86</v>
      </c>
      <c r="E2699" s="800" t="s">
        <v>43039</v>
      </c>
    </row>
    <row r="2700" spans="1:5" ht="13.5" x14ac:dyDescent="0.25">
      <c r="A2700" s="800">
        <v>97887</v>
      </c>
      <c r="B2700" s="800" t="s">
        <v>30322</v>
      </c>
      <c r="C2700" s="800" t="s">
        <v>26237</v>
      </c>
      <c r="D2700" s="802">
        <v>200.18</v>
      </c>
      <c r="E2700" s="800" t="s">
        <v>43039</v>
      </c>
    </row>
    <row r="2701" spans="1:5" ht="13.5" x14ac:dyDescent="0.25">
      <c r="A2701" s="800">
        <v>97888</v>
      </c>
      <c r="B2701" s="800" t="s">
        <v>30324</v>
      </c>
      <c r="C2701" s="800" t="s">
        <v>26237</v>
      </c>
      <c r="D2701" s="802">
        <v>384.53</v>
      </c>
      <c r="E2701" s="800" t="s">
        <v>43039</v>
      </c>
    </row>
    <row r="2702" spans="1:5" ht="13.5" x14ac:dyDescent="0.25">
      <c r="A2702" s="800">
        <v>97889</v>
      </c>
      <c r="B2702" s="800" t="s">
        <v>30326</v>
      </c>
      <c r="C2702" s="800" t="s">
        <v>26237</v>
      </c>
      <c r="D2702" s="802">
        <v>515.11</v>
      </c>
      <c r="E2702" s="800" t="s">
        <v>43039</v>
      </c>
    </row>
    <row r="2703" spans="1:5" ht="13.5" x14ac:dyDescent="0.25">
      <c r="A2703" s="800">
        <v>97890</v>
      </c>
      <c r="B2703" s="800" t="s">
        <v>30328</v>
      </c>
      <c r="C2703" s="800" t="s">
        <v>26237</v>
      </c>
      <c r="D2703" s="802">
        <v>584.45000000000005</v>
      </c>
      <c r="E2703" s="800" t="s">
        <v>43039</v>
      </c>
    </row>
    <row r="2704" spans="1:5" ht="13.5" x14ac:dyDescent="0.25">
      <c r="A2704" s="800">
        <v>97891</v>
      </c>
      <c r="B2704" s="800" t="s">
        <v>30330</v>
      </c>
      <c r="C2704" s="800" t="s">
        <v>26237</v>
      </c>
      <c r="D2704" s="802">
        <v>151.47999999999999</v>
      </c>
      <c r="E2704" s="800" t="s">
        <v>43039</v>
      </c>
    </row>
    <row r="2705" spans="1:5" ht="13.5" x14ac:dyDescent="0.25">
      <c r="A2705" s="800">
        <v>97892</v>
      </c>
      <c r="B2705" s="800" t="s">
        <v>30332</v>
      </c>
      <c r="C2705" s="800" t="s">
        <v>26237</v>
      </c>
      <c r="D2705" s="802">
        <v>281.54000000000002</v>
      </c>
      <c r="E2705" s="800" t="s">
        <v>43039</v>
      </c>
    </row>
    <row r="2706" spans="1:5" ht="13.5" x14ac:dyDescent="0.25">
      <c r="A2706" s="800">
        <v>97893</v>
      </c>
      <c r="B2706" s="800" t="s">
        <v>30334</v>
      </c>
      <c r="C2706" s="800" t="s">
        <v>26237</v>
      </c>
      <c r="D2706" s="802">
        <v>383.79</v>
      </c>
      <c r="E2706" s="800" t="s">
        <v>43039</v>
      </c>
    </row>
    <row r="2707" spans="1:5" ht="13.5" x14ac:dyDescent="0.25">
      <c r="A2707" s="800">
        <v>97894</v>
      </c>
      <c r="B2707" s="800" t="s">
        <v>30336</v>
      </c>
      <c r="C2707" s="800" t="s">
        <v>26237</v>
      </c>
      <c r="D2707" s="802">
        <v>425.3</v>
      </c>
      <c r="E2707" s="800" t="s">
        <v>43039</v>
      </c>
    </row>
    <row r="2708" spans="1:5" ht="13.5" x14ac:dyDescent="0.25">
      <c r="A2708" s="800">
        <v>68066</v>
      </c>
      <c r="B2708" s="800" t="s">
        <v>30338</v>
      </c>
      <c r="C2708" s="800" t="s">
        <v>26237</v>
      </c>
      <c r="D2708" s="802">
        <v>112.73</v>
      </c>
      <c r="E2708" s="800" t="s">
        <v>43039</v>
      </c>
    </row>
    <row r="2709" spans="1:5" ht="13.5" x14ac:dyDescent="0.25">
      <c r="A2709" s="800">
        <v>72319</v>
      </c>
      <c r="B2709" s="800" t="s">
        <v>30340</v>
      </c>
      <c r="C2709" s="800" t="s">
        <v>26237</v>
      </c>
      <c r="D2709" s="803">
        <v>3811.33</v>
      </c>
      <c r="E2709" s="800" t="s">
        <v>43039</v>
      </c>
    </row>
    <row r="2710" spans="1:5" ht="13.5" x14ac:dyDescent="0.25">
      <c r="A2710" s="800">
        <v>72341</v>
      </c>
      <c r="B2710" s="800" t="s">
        <v>30342</v>
      </c>
      <c r="C2710" s="800" t="s">
        <v>26237</v>
      </c>
      <c r="D2710" s="802">
        <v>262.18</v>
      </c>
      <c r="E2710" s="800" t="s">
        <v>43039</v>
      </c>
    </row>
    <row r="2711" spans="1:5" ht="13.5" x14ac:dyDescent="0.25">
      <c r="A2711" s="800">
        <v>72343</v>
      </c>
      <c r="B2711" s="800" t="s">
        <v>30344</v>
      </c>
      <c r="C2711" s="800" t="s">
        <v>26237</v>
      </c>
      <c r="D2711" s="802">
        <v>310.56</v>
      </c>
      <c r="E2711" s="800" t="s">
        <v>43039</v>
      </c>
    </row>
    <row r="2712" spans="1:5" ht="13.5" x14ac:dyDescent="0.25">
      <c r="A2712" s="800">
        <v>72344</v>
      </c>
      <c r="B2712" s="800" t="s">
        <v>30346</v>
      </c>
      <c r="C2712" s="800" t="s">
        <v>26237</v>
      </c>
      <c r="D2712" s="802">
        <v>484.17</v>
      </c>
      <c r="E2712" s="800" t="s">
        <v>43039</v>
      </c>
    </row>
    <row r="2713" spans="1:5" ht="13.5" x14ac:dyDescent="0.25">
      <c r="A2713" s="800">
        <v>72345</v>
      </c>
      <c r="B2713" s="800" t="s">
        <v>30348</v>
      </c>
      <c r="C2713" s="800" t="s">
        <v>26237</v>
      </c>
      <c r="D2713" s="803">
        <v>1371.9</v>
      </c>
      <c r="E2713" s="800" t="s">
        <v>43039</v>
      </c>
    </row>
    <row r="2714" spans="1:5" ht="13.5" x14ac:dyDescent="0.25">
      <c r="A2714" s="800" t="s">
        <v>4382</v>
      </c>
      <c r="B2714" s="800" t="s">
        <v>30350</v>
      </c>
      <c r="C2714" s="800" t="s">
        <v>26237</v>
      </c>
      <c r="D2714" s="802">
        <v>11.85</v>
      </c>
      <c r="E2714" s="800" t="s">
        <v>43039</v>
      </c>
    </row>
    <row r="2715" spans="1:5" ht="13.5" x14ac:dyDescent="0.25">
      <c r="A2715" s="800" t="s">
        <v>4383</v>
      </c>
      <c r="B2715" s="800" t="s">
        <v>30351</v>
      </c>
      <c r="C2715" s="800" t="s">
        <v>26237</v>
      </c>
      <c r="D2715" s="802">
        <v>17.8</v>
      </c>
      <c r="E2715" s="800" t="s">
        <v>43039</v>
      </c>
    </row>
    <row r="2716" spans="1:5" ht="13.5" x14ac:dyDescent="0.25">
      <c r="A2716" s="800" t="s">
        <v>4384</v>
      </c>
      <c r="B2716" s="800" t="s">
        <v>30352</v>
      </c>
      <c r="C2716" s="800" t="s">
        <v>26237</v>
      </c>
      <c r="D2716" s="802">
        <v>50.97</v>
      </c>
      <c r="E2716" s="800" t="s">
        <v>43039</v>
      </c>
    </row>
    <row r="2717" spans="1:5" ht="13.5" x14ac:dyDescent="0.25">
      <c r="A2717" s="800" t="s">
        <v>4385</v>
      </c>
      <c r="B2717" s="800" t="s">
        <v>30353</v>
      </c>
      <c r="C2717" s="800" t="s">
        <v>26237</v>
      </c>
      <c r="D2717" s="802">
        <v>76.28</v>
      </c>
      <c r="E2717" s="800" t="s">
        <v>43039</v>
      </c>
    </row>
    <row r="2718" spans="1:5" ht="13.5" x14ac:dyDescent="0.25">
      <c r="A2718" s="800" t="s">
        <v>4386</v>
      </c>
      <c r="B2718" s="800" t="s">
        <v>30354</v>
      </c>
      <c r="C2718" s="800" t="s">
        <v>26237</v>
      </c>
      <c r="D2718" s="802">
        <v>100.41</v>
      </c>
      <c r="E2718" s="800" t="s">
        <v>43039</v>
      </c>
    </row>
    <row r="2719" spans="1:5" ht="13.5" x14ac:dyDescent="0.25">
      <c r="A2719" s="800" t="s">
        <v>4387</v>
      </c>
      <c r="B2719" s="800" t="s">
        <v>30356</v>
      </c>
      <c r="C2719" s="800" t="s">
        <v>26237</v>
      </c>
      <c r="D2719" s="802">
        <v>277.26</v>
      </c>
      <c r="E2719" s="800" t="s">
        <v>43039</v>
      </c>
    </row>
    <row r="2720" spans="1:5" ht="13.5" x14ac:dyDescent="0.25">
      <c r="A2720" s="800" t="s">
        <v>4388</v>
      </c>
      <c r="B2720" s="800" t="s">
        <v>30358</v>
      </c>
      <c r="C2720" s="800" t="s">
        <v>26237</v>
      </c>
      <c r="D2720" s="802">
        <v>710.46</v>
      </c>
      <c r="E2720" s="800" t="s">
        <v>43039</v>
      </c>
    </row>
    <row r="2721" spans="1:5" ht="13.5" x14ac:dyDescent="0.25">
      <c r="A2721" s="800" t="s">
        <v>4389</v>
      </c>
      <c r="B2721" s="800" t="s">
        <v>30360</v>
      </c>
      <c r="C2721" s="800" t="s">
        <v>26237</v>
      </c>
      <c r="D2721" s="802">
        <v>969.45</v>
      </c>
      <c r="E2721" s="800" t="s">
        <v>43039</v>
      </c>
    </row>
    <row r="2722" spans="1:5" ht="13.5" x14ac:dyDescent="0.25">
      <c r="A2722" s="800" t="s">
        <v>4390</v>
      </c>
      <c r="B2722" s="800" t="s">
        <v>30362</v>
      </c>
      <c r="C2722" s="800" t="s">
        <v>26237</v>
      </c>
      <c r="D2722" s="803">
        <v>1585.5</v>
      </c>
      <c r="E2722" s="800" t="s">
        <v>43039</v>
      </c>
    </row>
    <row r="2723" spans="1:5" ht="13.5" x14ac:dyDescent="0.25">
      <c r="A2723" s="800" t="s">
        <v>4391</v>
      </c>
      <c r="B2723" s="800" t="s">
        <v>30364</v>
      </c>
      <c r="C2723" s="800" t="s">
        <v>26237</v>
      </c>
      <c r="D2723" s="802">
        <v>431.21</v>
      </c>
      <c r="E2723" s="800" t="s">
        <v>43039</v>
      </c>
    </row>
    <row r="2724" spans="1:5" ht="13.5" x14ac:dyDescent="0.25">
      <c r="A2724" s="800" t="s">
        <v>4392</v>
      </c>
      <c r="B2724" s="800" t="s">
        <v>30366</v>
      </c>
      <c r="C2724" s="800" t="s">
        <v>26237</v>
      </c>
      <c r="D2724" s="802">
        <v>61.7</v>
      </c>
      <c r="E2724" s="800" t="s">
        <v>43039</v>
      </c>
    </row>
    <row r="2725" spans="1:5" ht="13.5" x14ac:dyDescent="0.25">
      <c r="A2725" s="800" t="s">
        <v>4393</v>
      </c>
      <c r="B2725" s="800" t="s">
        <v>30368</v>
      </c>
      <c r="C2725" s="800" t="s">
        <v>26237</v>
      </c>
      <c r="D2725" s="802">
        <v>360.13</v>
      </c>
      <c r="E2725" s="800" t="s">
        <v>43039</v>
      </c>
    </row>
    <row r="2726" spans="1:5" ht="13.5" x14ac:dyDescent="0.25">
      <c r="A2726" s="800" t="s">
        <v>4394</v>
      </c>
      <c r="B2726" s="800" t="s">
        <v>30370</v>
      </c>
      <c r="C2726" s="800" t="s">
        <v>26237</v>
      </c>
      <c r="D2726" s="802">
        <v>415.9</v>
      </c>
      <c r="E2726" s="800" t="s">
        <v>43039</v>
      </c>
    </row>
    <row r="2727" spans="1:5" ht="13.5" x14ac:dyDescent="0.25">
      <c r="A2727" s="800" t="s">
        <v>4395</v>
      </c>
      <c r="B2727" s="800" t="s">
        <v>30372</v>
      </c>
      <c r="C2727" s="800" t="s">
        <v>26237</v>
      </c>
      <c r="D2727" s="802">
        <v>479.52</v>
      </c>
      <c r="E2727" s="800" t="s">
        <v>43039</v>
      </c>
    </row>
    <row r="2728" spans="1:5" ht="13.5" x14ac:dyDescent="0.25">
      <c r="A2728" s="800" t="s">
        <v>4396</v>
      </c>
      <c r="B2728" s="800" t="s">
        <v>30374</v>
      </c>
      <c r="C2728" s="800" t="s">
        <v>26237</v>
      </c>
      <c r="D2728" s="802">
        <v>654.54999999999995</v>
      </c>
      <c r="E2728" s="800" t="s">
        <v>43039</v>
      </c>
    </row>
    <row r="2729" spans="1:5" ht="13.5" x14ac:dyDescent="0.25">
      <c r="A2729" s="800" t="s">
        <v>4397</v>
      </c>
      <c r="B2729" s="800" t="s">
        <v>30376</v>
      </c>
      <c r="C2729" s="800" t="s">
        <v>26237</v>
      </c>
      <c r="D2729" s="802">
        <v>952.39</v>
      </c>
      <c r="E2729" s="800" t="s">
        <v>43039</v>
      </c>
    </row>
    <row r="2730" spans="1:5" ht="13.5" x14ac:dyDescent="0.25">
      <c r="A2730" s="800">
        <v>83463</v>
      </c>
      <c r="B2730" s="800" t="s">
        <v>30378</v>
      </c>
      <c r="C2730" s="800" t="s">
        <v>26237</v>
      </c>
      <c r="D2730" s="802">
        <v>280.8</v>
      </c>
      <c r="E2730" s="800" t="s">
        <v>43039</v>
      </c>
    </row>
    <row r="2731" spans="1:5" ht="13.5" x14ac:dyDescent="0.25">
      <c r="A2731" s="800">
        <v>84402</v>
      </c>
      <c r="B2731" s="800" t="s">
        <v>30380</v>
      </c>
      <c r="C2731" s="800" t="s">
        <v>26237</v>
      </c>
      <c r="D2731" s="802">
        <v>68.650000000000006</v>
      </c>
      <c r="E2731" s="800" t="s">
        <v>43039</v>
      </c>
    </row>
    <row r="2732" spans="1:5" ht="13.5" x14ac:dyDescent="0.25">
      <c r="A2732" s="800">
        <v>93653</v>
      </c>
      <c r="B2732" s="800" t="s">
        <v>30382</v>
      </c>
      <c r="C2732" s="800" t="s">
        <v>26237</v>
      </c>
      <c r="D2732" s="802">
        <v>8.7799999999999994</v>
      </c>
      <c r="E2732" s="800" t="s">
        <v>43039</v>
      </c>
    </row>
    <row r="2733" spans="1:5" ht="13.5" x14ac:dyDescent="0.25">
      <c r="A2733" s="800">
        <v>93654</v>
      </c>
      <c r="B2733" s="800" t="s">
        <v>30383</v>
      </c>
      <c r="C2733" s="800" t="s">
        <v>26237</v>
      </c>
      <c r="D2733" s="802">
        <v>9.34</v>
      </c>
      <c r="E2733" s="800" t="s">
        <v>43039</v>
      </c>
    </row>
    <row r="2734" spans="1:5" ht="13.5" x14ac:dyDescent="0.25">
      <c r="A2734" s="800">
        <v>93655</v>
      </c>
      <c r="B2734" s="800" t="s">
        <v>30384</v>
      </c>
      <c r="C2734" s="800" t="s">
        <v>26237</v>
      </c>
      <c r="D2734" s="802">
        <v>10.27</v>
      </c>
      <c r="E2734" s="800" t="s">
        <v>43039</v>
      </c>
    </row>
    <row r="2735" spans="1:5" ht="13.5" x14ac:dyDescent="0.25">
      <c r="A2735" s="800">
        <v>93656</v>
      </c>
      <c r="B2735" s="800" t="s">
        <v>30386</v>
      </c>
      <c r="C2735" s="800" t="s">
        <v>26237</v>
      </c>
      <c r="D2735" s="802">
        <v>10.27</v>
      </c>
      <c r="E2735" s="800" t="s">
        <v>43039</v>
      </c>
    </row>
    <row r="2736" spans="1:5" ht="13.5" x14ac:dyDescent="0.25">
      <c r="A2736" s="800">
        <v>93657</v>
      </c>
      <c r="B2736" s="800" t="s">
        <v>30387</v>
      </c>
      <c r="C2736" s="800" t="s">
        <v>26237</v>
      </c>
      <c r="D2736" s="802">
        <v>11.48</v>
      </c>
      <c r="E2736" s="800" t="s">
        <v>43039</v>
      </c>
    </row>
    <row r="2737" spans="1:5" ht="13.5" x14ac:dyDescent="0.25">
      <c r="A2737" s="800">
        <v>93658</v>
      </c>
      <c r="B2737" s="800" t="s">
        <v>30389</v>
      </c>
      <c r="C2737" s="800" t="s">
        <v>26237</v>
      </c>
      <c r="D2737" s="802">
        <v>16.72</v>
      </c>
      <c r="E2737" s="800" t="s">
        <v>43039</v>
      </c>
    </row>
    <row r="2738" spans="1:5" ht="13.5" x14ac:dyDescent="0.25">
      <c r="A2738" s="800">
        <v>93659</v>
      </c>
      <c r="B2738" s="800" t="s">
        <v>30390</v>
      </c>
      <c r="C2738" s="800" t="s">
        <v>26237</v>
      </c>
      <c r="D2738" s="802">
        <v>19.21</v>
      </c>
      <c r="E2738" s="800" t="s">
        <v>43039</v>
      </c>
    </row>
    <row r="2739" spans="1:5" ht="13.5" x14ac:dyDescent="0.25">
      <c r="A2739" s="800">
        <v>93660</v>
      </c>
      <c r="B2739" s="800" t="s">
        <v>30392</v>
      </c>
      <c r="C2739" s="800" t="s">
        <v>26237</v>
      </c>
      <c r="D2739" s="802">
        <v>42.92</v>
      </c>
      <c r="E2739" s="800" t="s">
        <v>43039</v>
      </c>
    </row>
    <row r="2740" spans="1:5" ht="13.5" x14ac:dyDescent="0.25">
      <c r="A2740" s="800">
        <v>93661</v>
      </c>
      <c r="B2740" s="800" t="s">
        <v>30394</v>
      </c>
      <c r="C2740" s="800" t="s">
        <v>26237</v>
      </c>
      <c r="D2740" s="802">
        <v>43.99</v>
      </c>
      <c r="E2740" s="800" t="s">
        <v>43039</v>
      </c>
    </row>
    <row r="2741" spans="1:5" ht="13.5" x14ac:dyDescent="0.25">
      <c r="A2741" s="800">
        <v>93662</v>
      </c>
      <c r="B2741" s="800" t="s">
        <v>30395</v>
      </c>
      <c r="C2741" s="800" t="s">
        <v>26237</v>
      </c>
      <c r="D2741" s="802">
        <v>45.94</v>
      </c>
      <c r="E2741" s="800" t="s">
        <v>43039</v>
      </c>
    </row>
    <row r="2742" spans="1:5" ht="13.5" x14ac:dyDescent="0.25">
      <c r="A2742" s="800">
        <v>93663</v>
      </c>
      <c r="B2742" s="800" t="s">
        <v>30396</v>
      </c>
      <c r="C2742" s="800" t="s">
        <v>26237</v>
      </c>
      <c r="D2742" s="802">
        <v>45.94</v>
      </c>
      <c r="E2742" s="800" t="s">
        <v>43039</v>
      </c>
    </row>
    <row r="2743" spans="1:5" ht="13.5" x14ac:dyDescent="0.25">
      <c r="A2743" s="800">
        <v>93664</v>
      </c>
      <c r="B2743" s="800" t="s">
        <v>30397</v>
      </c>
      <c r="C2743" s="800" t="s">
        <v>26237</v>
      </c>
      <c r="D2743" s="802">
        <v>48.31</v>
      </c>
      <c r="E2743" s="800" t="s">
        <v>43039</v>
      </c>
    </row>
    <row r="2744" spans="1:5" ht="13.5" x14ac:dyDescent="0.25">
      <c r="A2744" s="800">
        <v>93665</v>
      </c>
      <c r="B2744" s="800" t="s">
        <v>30399</v>
      </c>
      <c r="C2744" s="800" t="s">
        <v>26237</v>
      </c>
      <c r="D2744" s="802">
        <v>51.64</v>
      </c>
      <c r="E2744" s="800" t="s">
        <v>43039</v>
      </c>
    </row>
    <row r="2745" spans="1:5" ht="13.5" x14ac:dyDescent="0.25">
      <c r="A2745" s="800">
        <v>93666</v>
      </c>
      <c r="B2745" s="800" t="s">
        <v>30400</v>
      </c>
      <c r="C2745" s="800" t="s">
        <v>26237</v>
      </c>
      <c r="D2745" s="802">
        <v>56.62</v>
      </c>
      <c r="E2745" s="800" t="s">
        <v>43039</v>
      </c>
    </row>
    <row r="2746" spans="1:5" ht="13.5" x14ac:dyDescent="0.25">
      <c r="A2746" s="800">
        <v>93667</v>
      </c>
      <c r="B2746" s="800" t="s">
        <v>30402</v>
      </c>
      <c r="C2746" s="800" t="s">
        <v>26237</v>
      </c>
      <c r="D2746" s="802">
        <v>53.69</v>
      </c>
      <c r="E2746" s="800" t="s">
        <v>43039</v>
      </c>
    </row>
    <row r="2747" spans="1:5" ht="13.5" x14ac:dyDescent="0.25">
      <c r="A2747" s="800">
        <v>93668</v>
      </c>
      <c r="B2747" s="800" t="s">
        <v>30404</v>
      </c>
      <c r="C2747" s="800" t="s">
        <v>26237</v>
      </c>
      <c r="D2747" s="802">
        <v>55.33</v>
      </c>
      <c r="E2747" s="800" t="s">
        <v>43039</v>
      </c>
    </row>
    <row r="2748" spans="1:5" ht="13.5" x14ac:dyDescent="0.25">
      <c r="A2748" s="800">
        <v>93669</v>
      </c>
      <c r="B2748" s="800" t="s">
        <v>30405</v>
      </c>
      <c r="C2748" s="800" t="s">
        <v>26237</v>
      </c>
      <c r="D2748" s="802">
        <v>58.2</v>
      </c>
      <c r="E2748" s="800" t="s">
        <v>43039</v>
      </c>
    </row>
    <row r="2749" spans="1:5" ht="13.5" x14ac:dyDescent="0.25">
      <c r="A2749" s="800">
        <v>93670</v>
      </c>
      <c r="B2749" s="800" t="s">
        <v>30406</v>
      </c>
      <c r="C2749" s="800" t="s">
        <v>26237</v>
      </c>
      <c r="D2749" s="802">
        <v>58.2</v>
      </c>
      <c r="E2749" s="800" t="s">
        <v>43039</v>
      </c>
    </row>
    <row r="2750" spans="1:5" ht="13.5" x14ac:dyDescent="0.25">
      <c r="A2750" s="800">
        <v>93671</v>
      </c>
      <c r="B2750" s="800" t="s">
        <v>30407</v>
      </c>
      <c r="C2750" s="800" t="s">
        <v>26237</v>
      </c>
      <c r="D2750" s="802">
        <v>61.79</v>
      </c>
      <c r="E2750" s="800" t="s">
        <v>43039</v>
      </c>
    </row>
    <row r="2751" spans="1:5" ht="13.5" x14ac:dyDescent="0.25">
      <c r="A2751" s="800">
        <v>93672</v>
      </c>
      <c r="B2751" s="800" t="s">
        <v>30409</v>
      </c>
      <c r="C2751" s="800" t="s">
        <v>26237</v>
      </c>
      <c r="D2751" s="802">
        <v>67.72</v>
      </c>
      <c r="E2751" s="800" t="s">
        <v>43039</v>
      </c>
    </row>
    <row r="2752" spans="1:5" ht="13.5" x14ac:dyDescent="0.25">
      <c r="A2752" s="800">
        <v>93673</v>
      </c>
      <c r="B2752" s="800" t="s">
        <v>30411</v>
      </c>
      <c r="C2752" s="800" t="s">
        <v>26237</v>
      </c>
      <c r="D2752" s="802">
        <v>75.2</v>
      </c>
      <c r="E2752" s="800" t="s">
        <v>43039</v>
      </c>
    </row>
    <row r="2753" spans="1:5" ht="13.5" x14ac:dyDescent="0.25">
      <c r="A2753" s="800">
        <v>72339</v>
      </c>
      <c r="B2753" s="800" t="s">
        <v>30413</v>
      </c>
      <c r="C2753" s="800" t="s">
        <v>26237</v>
      </c>
      <c r="D2753" s="802">
        <v>55.16</v>
      </c>
      <c r="E2753" s="800" t="s">
        <v>43039</v>
      </c>
    </row>
    <row r="2754" spans="1:5" ht="13.5" x14ac:dyDescent="0.25">
      <c r="A2754" s="800">
        <v>83403</v>
      </c>
      <c r="B2754" s="800" t="s">
        <v>30414</v>
      </c>
      <c r="C2754" s="800" t="s">
        <v>26237</v>
      </c>
      <c r="D2754" s="802">
        <v>17.89</v>
      </c>
      <c r="E2754" s="800" t="s">
        <v>43039</v>
      </c>
    </row>
    <row r="2755" spans="1:5" ht="13.5" x14ac:dyDescent="0.25">
      <c r="A2755" s="800">
        <v>83465</v>
      </c>
      <c r="B2755" s="800" t="s">
        <v>30416</v>
      </c>
      <c r="C2755" s="800" t="s">
        <v>26237</v>
      </c>
      <c r="D2755" s="802">
        <v>46.55</v>
      </c>
      <c r="E2755" s="800" t="s">
        <v>43039</v>
      </c>
    </row>
    <row r="2756" spans="1:5" ht="13.5" x14ac:dyDescent="0.25">
      <c r="A2756" s="800">
        <v>91945</v>
      </c>
      <c r="B2756" s="800" t="s">
        <v>30418</v>
      </c>
      <c r="C2756" s="800" t="s">
        <v>26237</v>
      </c>
      <c r="D2756" s="802">
        <v>8.15</v>
      </c>
      <c r="E2756" s="800" t="s">
        <v>43039</v>
      </c>
    </row>
    <row r="2757" spans="1:5" ht="13.5" x14ac:dyDescent="0.25">
      <c r="A2757" s="800">
        <v>91946</v>
      </c>
      <c r="B2757" s="800" t="s">
        <v>30419</v>
      </c>
      <c r="C2757" s="800" t="s">
        <v>26237</v>
      </c>
      <c r="D2757" s="802">
        <v>6.73</v>
      </c>
      <c r="E2757" s="800" t="s">
        <v>43039</v>
      </c>
    </row>
    <row r="2758" spans="1:5" ht="13.5" x14ac:dyDescent="0.25">
      <c r="A2758" s="800">
        <v>91947</v>
      </c>
      <c r="B2758" s="800" t="s">
        <v>30420</v>
      </c>
      <c r="C2758" s="800" t="s">
        <v>26237</v>
      </c>
      <c r="D2758" s="802">
        <v>5.85</v>
      </c>
      <c r="E2758" s="800" t="s">
        <v>43039</v>
      </c>
    </row>
    <row r="2759" spans="1:5" ht="13.5" x14ac:dyDescent="0.25">
      <c r="A2759" s="800">
        <v>91949</v>
      </c>
      <c r="B2759" s="800" t="s">
        <v>30421</v>
      </c>
      <c r="C2759" s="800" t="s">
        <v>26237</v>
      </c>
      <c r="D2759" s="802">
        <v>12.3</v>
      </c>
      <c r="E2759" s="800" t="s">
        <v>43039</v>
      </c>
    </row>
    <row r="2760" spans="1:5" ht="13.5" x14ac:dyDescent="0.25">
      <c r="A2760" s="800">
        <v>91950</v>
      </c>
      <c r="B2760" s="800" t="s">
        <v>30422</v>
      </c>
      <c r="C2760" s="800" t="s">
        <v>26237</v>
      </c>
      <c r="D2760" s="802">
        <v>10.59</v>
      </c>
      <c r="E2760" s="800" t="s">
        <v>43039</v>
      </c>
    </row>
    <row r="2761" spans="1:5" ht="13.5" x14ac:dyDescent="0.25">
      <c r="A2761" s="800">
        <v>91951</v>
      </c>
      <c r="B2761" s="800" t="s">
        <v>30423</v>
      </c>
      <c r="C2761" s="800" t="s">
        <v>26237</v>
      </c>
      <c r="D2761" s="802">
        <v>9.56</v>
      </c>
      <c r="E2761" s="800" t="s">
        <v>43039</v>
      </c>
    </row>
    <row r="2762" spans="1:5" ht="13.5" x14ac:dyDescent="0.25">
      <c r="A2762" s="800">
        <v>91952</v>
      </c>
      <c r="B2762" s="800" t="s">
        <v>30424</v>
      </c>
      <c r="C2762" s="800" t="s">
        <v>26237</v>
      </c>
      <c r="D2762" s="802">
        <v>15.48</v>
      </c>
      <c r="E2762" s="800" t="s">
        <v>43039</v>
      </c>
    </row>
    <row r="2763" spans="1:5" ht="13.5" x14ac:dyDescent="0.25">
      <c r="A2763" s="800">
        <v>91953</v>
      </c>
      <c r="B2763" s="800" t="s">
        <v>30425</v>
      </c>
      <c r="C2763" s="800" t="s">
        <v>26237</v>
      </c>
      <c r="D2763" s="802">
        <v>22.21</v>
      </c>
      <c r="E2763" s="800" t="s">
        <v>43039</v>
      </c>
    </row>
    <row r="2764" spans="1:5" ht="13.5" x14ac:dyDescent="0.25">
      <c r="A2764" s="800">
        <v>91954</v>
      </c>
      <c r="B2764" s="800" t="s">
        <v>30426</v>
      </c>
      <c r="C2764" s="800" t="s">
        <v>26237</v>
      </c>
      <c r="D2764" s="802">
        <v>20.8</v>
      </c>
      <c r="E2764" s="800" t="s">
        <v>43039</v>
      </c>
    </row>
    <row r="2765" spans="1:5" ht="13.5" x14ac:dyDescent="0.25">
      <c r="A2765" s="800">
        <v>91955</v>
      </c>
      <c r="B2765" s="800" t="s">
        <v>30427</v>
      </c>
      <c r="C2765" s="800" t="s">
        <v>26237</v>
      </c>
      <c r="D2765" s="802">
        <v>27.53</v>
      </c>
      <c r="E2765" s="800" t="s">
        <v>43039</v>
      </c>
    </row>
    <row r="2766" spans="1:5" ht="13.5" x14ac:dyDescent="0.25">
      <c r="A2766" s="800">
        <v>91956</v>
      </c>
      <c r="B2766" s="800" t="s">
        <v>30428</v>
      </c>
      <c r="C2766" s="800" t="s">
        <v>26237</v>
      </c>
      <c r="D2766" s="802">
        <v>33.65</v>
      </c>
      <c r="E2766" s="800" t="s">
        <v>43039</v>
      </c>
    </row>
    <row r="2767" spans="1:5" ht="13.5" x14ac:dyDescent="0.25">
      <c r="A2767" s="800">
        <v>91957</v>
      </c>
      <c r="B2767" s="800" t="s">
        <v>30429</v>
      </c>
      <c r="C2767" s="800" t="s">
        <v>26237</v>
      </c>
      <c r="D2767" s="802">
        <v>40.380000000000003</v>
      </c>
      <c r="E2767" s="800" t="s">
        <v>43039</v>
      </c>
    </row>
    <row r="2768" spans="1:5" ht="13.5" x14ac:dyDescent="0.25">
      <c r="A2768" s="800">
        <v>91958</v>
      </c>
      <c r="B2768" s="800" t="s">
        <v>30431</v>
      </c>
      <c r="C2768" s="800" t="s">
        <v>26237</v>
      </c>
      <c r="D2768" s="802">
        <v>28.37</v>
      </c>
      <c r="E2768" s="800" t="s">
        <v>43039</v>
      </c>
    </row>
    <row r="2769" spans="1:5" ht="13.5" x14ac:dyDescent="0.25">
      <c r="A2769" s="800">
        <v>91959</v>
      </c>
      <c r="B2769" s="800" t="s">
        <v>30433</v>
      </c>
      <c r="C2769" s="800" t="s">
        <v>26237</v>
      </c>
      <c r="D2769" s="802">
        <v>35.1</v>
      </c>
      <c r="E2769" s="800" t="s">
        <v>43039</v>
      </c>
    </row>
    <row r="2770" spans="1:5" ht="13.5" x14ac:dyDescent="0.25">
      <c r="A2770" s="800">
        <v>91960</v>
      </c>
      <c r="B2770" s="800" t="s">
        <v>30435</v>
      </c>
      <c r="C2770" s="800" t="s">
        <v>26237</v>
      </c>
      <c r="D2770" s="802">
        <v>38.979999999999997</v>
      </c>
      <c r="E2770" s="800" t="s">
        <v>43039</v>
      </c>
    </row>
    <row r="2771" spans="1:5" ht="13.5" x14ac:dyDescent="0.25">
      <c r="A2771" s="800">
        <v>91961</v>
      </c>
      <c r="B2771" s="800" t="s">
        <v>30436</v>
      </c>
      <c r="C2771" s="800" t="s">
        <v>26237</v>
      </c>
      <c r="D2771" s="802">
        <v>45.71</v>
      </c>
      <c r="E2771" s="800" t="s">
        <v>43039</v>
      </c>
    </row>
    <row r="2772" spans="1:5" ht="13.5" x14ac:dyDescent="0.25">
      <c r="A2772" s="800">
        <v>91962</v>
      </c>
      <c r="B2772" s="800" t="s">
        <v>30437</v>
      </c>
      <c r="C2772" s="800" t="s">
        <v>26237</v>
      </c>
      <c r="D2772" s="802">
        <v>51.87</v>
      </c>
      <c r="E2772" s="800" t="s">
        <v>43039</v>
      </c>
    </row>
    <row r="2773" spans="1:5" ht="13.5" x14ac:dyDescent="0.25">
      <c r="A2773" s="800">
        <v>91963</v>
      </c>
      <c r="B2773" s="800" t="s">
        <v>30439</v>
      </c>
      <c r="C2773" s="800" t="s">
        <v>26237</v>
      </c>
      <c r="D2773" s="802">
        <v>58.6</v>
      </c>
      <c r="E2773" s="800" t="s">
        <v>43039</v>
      </c>
    </row>
    <row r="2774" spans="1:5" ht="13.5" x14ac:dyDescent="0.25">
      <c r="A2774" s="800">
        <v>91964</v>
      </c>
      <c r="B2774" s="800" t="s">
        <v>30441</v>
      </c>
      <c r="C2774" s="800" t="s">
        <v>26237</v>
      </c>
      <c r="D2774" s="802">
        <v>46.55</v>
      </c>
      <c r="E2774" s="800" t="s">
        <v>43039</v>
      </c>
    </row>
    <row r="2775" spans="1:5" ht="13.5" x14ac:dyDescent="0.25">
      <c r="A2775" s="800">
        <v>91965</v>
      </c>
      <c r="B2775" s="800" t="s">
        <v>30442</v>
      </c>
      <c r="C2775" s="800" t="s">
        <v>26237</v>
      </c>
      <c r="D2775" s="802">
        <v>53.28</v>
      </c>
      <c r="E2775" s="800" t="s">
        <v>43039</v>
      </c>
    </row>
    <row r="2776" spans="1:5" ht="13.5" x14ac:dyDescent="0.25">
      <c r="A2776" s="800">
        <v>91966</v>
      </c>
      <c r="B2776" s="800" t="s">
        <v>30444</v>
      </c>
      <c r="C2776" s="800" t="s">
        <v>26237</v>
      </c>
      <c r="D2776" s="802">
        <v>41.26</v>
      </c>
      <c r="E2776" s="800" t="s">
        <v>43039</v>
      </c>
    </row>
    <row r="2777" spans="1:5" ht="13.5" x14ac:dyDescent="0.25">
      <c r="A2777" s="800">
        <v>91967</v>
      </c>
      <c r="B2777" s="800" t="s">
        <v>30446</v>
      </c>
      <c r="C2777" s="800" t="s">
        <v>26237</v>
      </c>
      <c r="D2777" s="802">
        <v>47.99</v>
      </c>
      <c r="E2777" s="800" t="s">
        <v>43039</v>
      </c>
    </row>
    <row r="2778" spans="1:5" ht="13.5" x14ac:dyDescent="0.25">
      <c r="A2778" s="800">
        <v>91968</v>
      </c>
      <c r="B2778" s="800" t="s">
        <v>30447</v>
      </c>
      <c r="C2778" s="800" t="s">
        <v>26237</v>
      </c>
      <c r="D2778" s="802">
        <v>57.16</v>
      </c>
      <c r="E2778" s="800" t="s">
        <v>43039</v>
      </c>
    </row>
    <row r="2779" spans="1:5" ht="13.5" x14ac:dyDescent="0.25">
      <c r="A2779" s="800">
        <v>91969</v>
      </c>
      <c r="B2779" s="800" t="s">
        <v>30449</v>
      </c>
      <c r="C2779" s="800" t="s">
        <v>26237</v>
      </c>
      <c r="D2779" s="802">
        <v>63.89</v>
      </c>
      <c r="E2779" s="800" t="s">
        <v>43039</v>
      </c>
    </row>
    <row r="2780" spans="1:5" ht="13.5" x14ac:dyDescent="0.25">
      <c r="A2780" s="800">
        <v>91970</v>
      </c>
      <c r="B2780" s="800" t="s">
        <v>30451</v>
      </c>
      <c r="C2780" s="800" t="s">
        <v>26237</v>
      </c>
      <c r="D2780" s="802">
        <v>59.74</v>
      </c>
      <c r="E2780" s="800" t="s">
        <v>43039</v>
      </c>
    </row>
    <row r="2781" spans="1:5" ht="13.5" x14ac:dyDescent="0.25">
      <c r="A2781" s="800">
        <v>91971</v>
      </c>
      <c r="B2781" s="800" t="s">
        <v>30453</v>
      </c>
      <c r="C2781" s="800" t="s">
        <v>26237</v>
      </c>
      <c r="D2781" s="802">
        <v>70.33</v>
      </c>
      <c r="E2781" s="800" t="s">
        <v>43039</v>
      </c>
    </row>
    <row r="2782" spans="1:5" ht="13.5" x14ac:dyDescent="0.25">
      <c r="A2782" s="800">
        <v>91972</v>
      </c>
      <c r="B2782" s="800" t="s">
        <v>30455</v>
      </c>
      <c r="C2782" s="800" t="s">
        <v>26237</v>
      </c>
      <c r="D2782" s="802">
        <v>65.06</v>
      </c>
      <c r="E2782" s="800" t="s">
        <v>43039</v>
      </c>
    </row>
    <row r="2783" spans="1:5" ht="13.5" x14ac:dyDescent="0.25">
      <c r="A2783" s="800">
        <v>91973</v>
      </c>
      <c r="B2783" s="800" t="s">
        <v>30456</v>
      </c>
      <c r="C2783" s="800" t="s">
        <v>26237</v>
      </c>
      <c r="D2783" s="802">
        <v>75.650000000000006</v>
      </c>
      <c r="E2783" s="800" t="s">
        <v>43039</v>
      </c>
    </row>
    <row r="2784" spans="1:5" ht="13.5" x14ac:dyDescent="0.25">
      <c r="A2784" s="800">
        <v>91974</v>
      </c>
      <c r="B2784" s="800" t="s">
        <v>30458</v>
      </c>
      <c r="C2784" s="800" t="s">
        <v>26237</v>
      </c>
      <c r="D2784" s="802">
        <v>54.4</v>
      </c>
      <c r="E2784" s="800" t="s">
        <v>43039</v>
      </c>
    </row>
    <row r="2785" spans="1:5" ht="13.5" x14ac:dyDescent="0.25">
      <c r="A2785" s="800">
        <v>91975</v>
      </c>
      <c r="B2785" s="800" t="s">
        <v>30459</v>
      </c>
      <c r="C2785" s="800" t="s">
        <v>26237</v>
      </c>
      <c r="D2785" s="802">
        <v>64.989999999999995</v>
      </c>
      <c r="E2785" s="800" t="s">
        <v>43039</v>
      </c>
    </row>
    <row r="2786" spans="1:5" ht="13.5" x14ac:dyDescent="0.25">
      <c r="A2786" s="800">
        <v>91976</v>
      </c>
      <c r="B2786" s="800" t="s">
        <v>30460</v>
      </c>
      <c r="C2786" s="800" t="s">
        <v>26237</v>
      </c>
      <c r="D2786" s="802">
        <v>80.28</v>
      </c>
      <c r="E2786" s="800" t="s">
        <v>43039</v>
      </c>
    </row>
    <row r="2787" spans="1:5" ht="13.5" x14ac:dyDescent="0.25">
      <c r="A2787" s="800">
        <v>91977</v>
      </c>
      <c r="B2787" s="800" t="s">
        <v>30462</v>
      </c>
      <c r="C2787" s="800" t="s">
        <v>26237</v>
      </c>
      <c r="D2787" s="802">
        <v>90.87</v>
      </c>
      <c r="E2787" s="800" t="s">
        <v>43039</v>
      </c>
    </row>
    <row r="2788" spans="1:5" ht="13.5" x14ac:dyDescent="0.25">
      <c r="A2788" s="800">
        <v>91978</v>
      </c>
      <c r="B2788" s="800" t="s">
        <v>30464</v>
      </c>
      <c r="C2788" s="800" t="s">
        <v>26237</v>
      </c>
      <c r="D2788" s="802">
        <v>32.78</v>
      </c>
      <c r="E2788" s="800" t="s">
        <v>43039</v>
      </c>
    </row>
    <row r="2789" spans="1:5" ht="13.5" x14ac:dyDescent="0.25">
      <c r="A2789" s="800">
        <v>91979</v>
      </c>
      <c r="B2789" s="800" t="s">
        <v>30465</v>
      </c>
      <c r="C2789" s="800" t="s">
        <v>26237</v>
      </c>
      <c r="D2789" s="802">
        <v>39.51</v>
      </c>
      <c r="E2789" s="800" t="s">
        <v>43039</v>
      </c>
    </row>
    <row r="2790" spans="1:5" ht="13.5" x14ac:dyDescent="0.25">
      <c r="A2790" s="800">
        <v>91980</v>
      </c>
      <c r="B2790" s="800" t="s">
        <v>30466</v>
      </c>
      <c r="C2790" s="800" t="s">
        <v>26237</v>
      </c>
      <c r="D2790" s="802">
        <v>31.77</v>
      </c>
      <c r="E2790" s="800" t="s">
        <v>43039</v>
      </c>
    </row>
    <row r="2791" spans="1:5" ht="13.5" x14ac:dyDescent="0.25">
      <c r="A2791" s="800">
        <v>91981</v>
      </c>
      <c r="B2791" s="800" t="s">
        <v>30467</v>
      </c>
      <c r="C2791" s="800" t="s">
        <v>26237</v>
      </c>
      <c r="D2791" s="802">
        <v>38.5</v>
      </c>
      <c r="E2791" s="800" t="s">
        <v>43039</v>
      </c>
    </row>
    <row r="2792" spans="1:5" ht="13.5" x14ac:dyDescent="0.25">
      <c r="A2792" s="800">
        <v>91982</v>
      </c>
      <c r="B2792" s="800" t="s">
        <v>30468</v>
      </c>
      <c r="C2792" s="800" t="s">
        <v>26237</v>
      </c>
      <c r="D2792" s="802">
        <v>73.81</v>
      </c>
      <c r="E2792" s="800" t="s">
        <v>43039</v>
      </c>
    </row>
    <row r="2793" spans="1:5" ht="13.5" x14ac:dyDescent="0.25">
      <c r="A2793" s="800">
        <v>91983</v>
      </c>
      <c r="B2793" s="800" t="s">
        <v>30469</v>
      </c>
      <c r="C2793" s="800" t="s">
        <v>26237</v>
      </c>
      <c r="D2793" s="802">
        <v>80.540000000000006</v>
      </c>
      <c r="E2793" s="800" t="s">
        <v>43039</v>
      </c>
    </row>
    <row r="2794" spans="1:5" ht="13.5" x14ac:dyDescent="0.25">
      <c r="A2794" s="800">
        <v>91984</v>
      </c>
      <c r="B2794" s="800" t="s">
        <v>30471</v>
      </c>
      <c r="C2794" s="800" t="s">
        <v>26237</v>
      </c>
      <c r="D2794" s="802">
        <v>14.54</v>
      </c>
      <c r="E2794" s="800" t="s">
        <v>43039</v>
      </c>
    </row>
    <row r="2795" spans="1:5" ht="13.5" x14ac:dyDescent="0.25">
      <c r="A2795" s="800">
        <v>91985</v>
      </c>
      <c r="B2795" s="800" t="s">
        <v>30473</v>
      </c>
      <c r="C2795" s="800" t="s">
        <v>26237</v>
      </c>
      <c r="D2795" s="802">
        <v>21.27</v>
      </c>
      <c r="E2795" s="800" t="s">
        <v>43039</v>
      </c>
    </row>
    <row r="2796" spans="1:5" ht="13.5" x14ac:dyDescent="0.25">
      <c r="A2796" s="800">
        <v>91986</v>
      </c>
      <c r="B2796" s="800" t="s">
        <v>30475</v>
      </c>
      <c r="C2796" s="800" t="s">
        <v>26237</v>
      </c>
      <c r="D2796" s="802">
        <v>30.59</v>
      </c>
      <c r="E2796" s="800" t="s">
        <v>43039</v>
      </c>
    </row>
    <row r="2797" spans="1:5" ht="13.5" x14ac:dyDescent="0.25">
      <c r="A2797" s="800">
        <v>91987</v>
      </c>
      <c r="B2797" s="800" t="s">
        <v>30477</v>
      </c>
      <c r="C2797" s="800" t="s">
        <v>26237</v>
      </c>
      <c r="D2797" s="802">
        <v>37.32</v>
      </c>
      <c r="E2797" s="800" t="s">
        <v>43039</v>
      </c>
    </row>
    <row r="2798" spans="1:5" ht="13.5" x14ac:dyDescent="0.25">
      <c r="A2798" s="800">
        <v>91988</v>
      </c>
      <c r="B2798" s="800" t="s">
        <v>30478</v>
      </c>
      <c r="C2798" s="800" t="s">
        <v>26237</v>
      </c>
      <c r="D2798" s="802">
        <v>17.93</v>
      </c>
      <c r="E2798" s="800" t="s">
        <v>43039</v>
      </c>
    </row>
    <row r="2799" spans="1:5" ht="13.5" x14ac:dyDescent="0.25">
      <c r="A2799" s="800">
        <v>91989</v>
      </c>
      <c r="B2799" s="800" t="s">
        <v>30480</v>
      </c>
      <c r="C2799" s="800" t="s">
        <v>26237</v>
      </c>
      <c r="D2799" s="802">
        <v>24.66</v>
      </c>
      <c r="E2799" s="800" t="s">
        <v>43039</v>
      </c>
    </row>
    <row r="2800" spans="1:5" ht="13.5" x14ac:dyDescent="0.25">
      <c r="A2800" s="800">
        <v>91990</v>
      </c>
      <c r="B2800" s="800" t="s">
        <v>30481</v>
      </c>
      <c r="C2800" s="800" t="s">
        <v>26237</v>
      </c>
      <c r="D2800" s="802">
        <v>27.98</v>
      </c>
      <c r="E2800" s="800" t="s">
        <v>43039</v>
      </c>
    </row>
    <row r="2801" spans="1:5" ht="13.5" x14ac:dyDescent="0.25">
      <c r="A2801" s="800">
        <v>91991</v>
      </c>
      <c r="B2801" s="800" t="s">
        <v>30482</v>
      </c>
      <c r="C2801" s="800" t="s">
        <v>26237</v>
      </c>
      <c r="D2801" s="802">
        <v>29.81</v>
      </c>
      <c r="E2801" s="800" t="s">
        <v>43039</v>
      </c>
    </row>
    <row r="2802" spans="1:5" ht="13.5" x14ac:dyDescent="0.25">
      <c r="A2802" s="800">
        <v>91992</v>
      </c>
      <c r="B2802" s="800" t="s">
        <v>30483</v>
      </c>
      <c r="C2802" s="800" t="s">
        <v>26237</v>
      </c>
      <c r="D2802" s="802">
        <v>34.71</v>
      </c>
      <c r="E2802" s="800" t="s">
        <v>43039</v>
      </c>
    </row>
    <row r="2803" spans="1:5" ht="13.5" x14ac:dyDescent="0.25">
      <c r="A2803" s="800">
        <v>91993</v>
      </c>
      <c r="B2803" s="800" t="s">
        <v>30485</v>
      </c>
      <c r="C2803" s="800" t="s">
        <v>26237</v>
      </c>
      <c r="D2803" s="802">
        <v>36.54</v>
      </c>
      <c r="E2803" s="800" t="s">
        <v>43039</v>
      </c>
    </row>
    <row r="2804" spans="1:5" ht="13.5" x14ac:dyDescent="0.25">
      <c r="A2804" s="800">
        <v>91994</v>
      </c>
      <c r="B2804" s="800" t="s">
        <v>30486</v>
      </c>
      <c r="C2804" s="800" t="s">
        <v>26237</v>
      </c>
      <c r="D2804" s="802">
        <v>19.850000000000001</v>
      </c>
      <c r="E2804" s="800" t="s">
        <v>43039</v>
      </c>
    </row>
    <row r="2805" spans="1:5" ht="13.5" x14ac:dyDescent="0.25">
      <c r="A2805" s="800">
        <v>91995</v>
      </c>
      <c r="B2805" s="800" t="s">
        <v>30488</v>
      </c>
      <c r="C2805" s="800" t="s">
        <v>26237</v>
      </c>
      <c r="D2805" s="802">
        <v>21.68</v>
      </c>
      <c r="E2805" s="800" t="s">
        <v>43039</v>
      </c>
    </row>
    <row r="2806" spans="1:5" ht="13.5" x14ac:dyDescent="0.25">
      <c r="A2806" s="800">
        <v>91996</v>
      </c>
      <c r="B2806" s="800" t="s">
        <v>30489</v>
      </c>
      <c r="C2806" s="800" t="s">
        <v>26237</v>
      </c>
      <c r="D2806" s="802">
        <v>26.58</v>
      </c>
      <c r="E2806" s="800" t="s">
        <v>43039</v>
      </c>
    </row>
    <row r="2807" spans="1:5" ht="13.5" x14ac:dyDescent="0.25">
      <c r="A2807" s="800">
        <v>91997</v>
      </c>
      <c r="B2807" s="800" t="s">
        <v>30490</v>
      </c>
      <c r="C2807" s="800" t="s">
        <v>26237</v>
      </c>
      <c r="D2807" s="802">
        <v>28.41</v>
      </c>
      <c r="E2807" s="800" t="s">
        <v>43039</v>
      </c>
    </row>
    <row r="2808" spans="1:5" ht="13.5" x14ac:dyDescent="0.25">
      <c r="A2808" s="800">
        <v>91998</v>
      </c>
      <c r="B2808" s="800" t="s">
        <v>30491</v>
      </c>
      <c r="C2808" s="800" t="s">
        <v>26237</v>
      </c>
      <c r="D2808" s="802">
        <v>16.7</v>
      </c>
      <c r="E2808" s="800" t="s">
        <v>43039</v>
      </c>
    </row>
    <row r="2809" spans="1:5" ht="13.5" x14ac:dyDescent="0.25">
      <c r="A2809" s="800">
        <v>91999</v>
      </c>
      <c r="B2809" s="800" t="s">
        <v>30493</v>
      </c>
      <c r="C2809" s="800" t="s">
        <v>26237</v>
      </c>
      <c r="D2809" s="802">
        <v>18.53</v>
      </c>
      <c r="E2809" s="800" t="s">
        <v>43039</v>
      </c>
    </row>
    <row r="2810" spans="1:5" ht="13.5" x14ac:dyDescent="0.25">
      <c r="A2810" s="800">
        <v>92000</v>
      </c>
      <c r="B2810" s="800" t="s">
        <v>30494</v>
      </c>
      <c r="C2810" s="800" t="s">
        <v>26237</v>
      </c>
      <c r="D2810" s="802">
        <v>23.43</v>
      </c>
      <c r="E2810" s="800" t="s">
        <v>43039</v>
      </c>
    </row>
    <row r="2811" spans="1:5" ht="13.5" x14ac:dyDescent="0.25">
      <c r="A2811" s="800">
        <v>92001</v>
      </c>
      <c r="B2811" s="800" t="s">
        <v>30495</v>
      </c>
      <c r="C2811" s="800" t="s">
        <v>26237</v>
      </c>
      <c r="D2811" s="802">
        <v>25.26</v>
      </c>
      <c r="E2811" s="800" t="s">
        <v>43039</v>
      </c>
    </row>
    <row r="2812" spans="1:5" ht="13.5" x14ac:dyDescent="0.25">
      <c r="A2812" s="800">
        <v>92002</v>
      </c>
      <c r="B2812" s="800" t="s">
        <v>30496</v>
      </c>
      <c r="C2812" s="800" t="s">
        <v>26237</v>
      </c>
      <c r="D2812" s="802">
        <v>37.08</v>
      </c>
      <c r="E2812" s="800" t="s">
        <v>43039</v>
      </c>
    </row>
    <row r="2813" spans="1:5" ht="13.5" x14ac:dyDescent="0.25">
      <c r="A2813" s="800">
        <v>92003</v>
      </c>
      <c r="B2813" s="800" t="s">
        <v>30498</v>
      </c>
      <c r="C2813" s="800" t="s">
        <v>26237</v>
      </c>
      <c r="D2813" s="802">
        <v>40.74</v>
      </c>
      <c r="E2813" s="800" t="s">
        <v>43039</v>
      </c>
    </row>
    <row r="2814" spans="1:5" ht="13.5" x14ac:dyDescent="0.25">
      <c r="A2814" s="800">
        <v>92004</v>
      </c>
      <c r="B2814" s="800" t="s">
        <v>30499</v>
      </c>
      <c r="C2814" s="800" t="s">
        <v>26237</v>
      </c>
      <c r="D2814" s="802">
        <v>43.81</v>
      </c>
      <c r="E2814" s="800" t="s">
        <v>43039</v>
      </c>
    </row>
    <row r="2815" spans="1:5" ht="13.5" x14ac:dyDescent="0.25">
      <c r="A2815" s="800">
        <v>92005</v>
      </c>
      <c r="B2815" s="800" t="s">
        <v>30500</v>
      </c>
      <c r="C2815" s="800" t="s">
        <v>26237</v>
      </c>
      <c r="D2815" s="802">
        <v>47.47</v>
      </c>
      <c r="E2815" s="800" t="s">
        <v>43039</v>
      </c>
    </row>
    <row r="2816" spans="1:5" ht="13.5" x14ac:dyDescent="0.25">
      <c r="A2816" s="800">
        <v>92006</v>
      </c>
      <c r="B2816" s="800" t="s">
        <v>30502</v>
      </c>
      <c r="C2816" s="800" t="s">
        <v>26237</v>
      </c>
      <c r="D2816" s="802">
        <v>30.77</v>
      </c>
      <c r="E2816" s="800" t="s">
        <v>43039</v>
      </c>
    </row>
    <row r="2817" spans="1:5" ht="13.5" x14ac:dyDescent="0.25">
      <c r="A2817" s="800">
        <v>92007</v>
      </c>
      <c r="B2817" s="800" t="s">
        <v>30503</v>
      </c>
      <c r="C2817" s="800" t="s">
        <v>26237</v>
      </c>
      <c r="D2817" s="802">
        <v>34.43</v>
      </c>
      <c r="E2817" s="800" t="s">
        <v>43039</v>
      </c>
    </row>
    <row r="2818" spans="1:5" ht="13.5" x14ac:dyDescent="0.25">
      <c r="A2818" s="800">
        <v>92008</v>
      </c>
      <c r="B2818" s="800" t="s">
        <v>30505</v>
      </c>
      <c r="C2818" s="800" t="s">
        <v>26237</v>
      </c>
      <c r="D2818" s="802">
        <v>37.5</v>
      </c>
      <c r="E2818" s="800" t="s">
        <v>43039</v>
      </c>
    </row>
    <row r="2819" spans="1:5" ht="13.5" x14ac:dyDescent="0.25">
      <c r="A2819" s="800">
        <v>92009</v>
      </c>
      <c r="B2819" s="800" t="s">
        <v>30507</v>
      </c>
      <c r="C2819" s="800" t="s">
        <v>26237</v>
      </c>
      <c r="D2819" s="802">
        <v>41.16</v>
      </c>
      <c r="E2819" s="800" t="s">
        <v>43039</v>
      </c>
    </row>
    <row r="2820" spans="1:5" ht="13.5" x14ac:dyDescent="0.25">
      <c r="A2820" s="800">
        <v>92010</v>
      </c>
      <c r="B2820" s="800" t="s">
        <v>30509</v>
      </c>
      <c r="C2820" s="800" t="s">
        <v>26237</v>
      </c>
      <c r="D2820" s="802">
        <v>54.31</v>
      </c>
      <c r="E2820" s="800" t="s">
        <v>43039</v>
      </c>
    </row>
    <row r="2821" spans="1:5" ht="13.5" x14ac:dyDescent="0.25">
      <c r="A2821" s="800">
        <v>92011</v>
      </c>
      <c r="B2821" s="800" t="s">
        <v>30510</v>
      </c>
      <c r="C2821" s="800" t="s">
        <v>26237</v>
      </c>
      <c r="D2821" s="802">
        <v>59.8</v>
      </c>
      <c r="E2821" s="800" t="s">
        <v>43039</v>
      </c>
    </row>
    <row r="2822" spans="1:5" ht="13.5" x14ac:dyDescent="0.25">
      <c r="A2822" s="800">
        <v>92012</v>
      </c>
      <c r="B2822" s="800" t="s">
        <v>30512</v>
      </c>
      <c r="C2822" s="800" t="s">
        <v>26237</v>
      </c>
      <c r="D2822" s="802">
        <v>61.04</v>
      </c>
      <c r="E2822" s="800" t="s">
        <v>43039</v>
      </c>
    </row>
    <row r="2823" spans="1:5" ht="13.5" x14ac:dyDescent="0.25">
      <c r="A2823" s="800">
        <v>92013</v>
      </c>
      <c r="B2823" s="800" t="s">
        <v>30513</v>
      </c>
      <c r="C2823" s="800" t="s">
        <v>26237</v>
      </c>
      <c r="D2823" s="802">
        <v>66.53</v>
      </c>
      <c r="E2823" s="800" t="s">
        <v>43039</v>
      </c>
    </row>
    <row r="2824" spans="1:5" ht="13.5" x14ac:dyDescent="0.25">
      <c r="A2824" s="800">
        <v>92014</v>
      </c>
      <c r="B2824" s="800" t="s">
        <v>30515</v>
      </c>
      <c r="C2824" s="800" t="s">
        <v>26237</v>
      </c>
      <c r="D2824" s="802">
        <v>44.83</v>
      </c>
      <c r="E2824" s="800" t="s">
        <v>43039</v>
      </c>
    </row>
    <row r="2825" spans="1:5" ht="13.5" x14ac:dyDescent="0.25">
      <c r="A2825" s="800">
        <v>92015</v>
      </c>
      <c r="B2825" s="800" t="s">
        <v>30517</v>
      </c>
      <c r="C2825" s="800" t="s">
        <v>26237</v>
      </c>
      <c r="D2825" s="802">
        <v>50.32</v>
      </c>
      <c r="E2825" s="800" t="s">
        <v>43039</v>
      </c>
    </row>
    <row r="2826" spans="1:5" ht="13.5" x14ac:dyDescent="0.25">
      <c r="A2826" s="800">
        <v>92016</v>
      </c>
      <c r="B2826" s="800" t="s">
        <v>30518</v>
      </c>
      <c r="C2826" s="800" t="s">
        <v>26237</v>
      </c>
      <c r="D2826" s="802">
        <v>51.56</v>
      </c>
      <c r="E2826" s="800" t="s">
        <v>43039</v>
      </c>
    </row>
    <row r="2827" spans="1:5" ht="13.5" x14ac:dyDescent="0.25">
      <c r="A2827" s="800">
        <v>92017</v>
      </c>
      <c r="B2827" s="800" t="s">
        <v>30520</v>
      </c>
      <c r="C2827" s="800" t="s">
        <v>26237</v>
      </c>
      <c r="D2827" s="802">
        <v>57.05</v>
      </c>
      <c r="E2827" s="800" t="s">
        <v>43039</v>
      </c>
    </row>
    <row r="2828" spans="1:5" ht="13.5" x14ac:dyDescent="0.25">
      <c r="A2828" s="800">
        <v>92018</v>
      </c>
      <c r="B2828" s="800" t="s">
        <v>30521</v>
      </c>
      <c r="C2828" s="800" t="s">
        <v>26237</v>
      </c>
      <c r="D2828" s="802">
        <v>59.34</v>
      </c>
      <c r="E2828" s="800" t="s">
        <v>43039</v>
      </c>
    </row>
    <row r="2829" spans="1:5" ht="13.5" x14ac:dyDescent="0.25">
      <c r="A2829" s="800">
        <v>92019</v>
      </c>
      <c r="B2829" s="800" t="s">
        <v>30522</v>
      </c>
      <c r="C2829" s="800" t="s">
        <v>26237</v>
      </c>
      <c r="D2829" s="802">
        <v>69.930000000000007</v>
      </c>
      <c r="E2829" s="800" t="s">
        <v>43039</v>
      </c>
    </row>
    <row r="2830" spans="1:5" ht="13.5" x14ac:dyDescent="0.25">
      <c r="A2830" s="800">
        <v>92020</v>
      </c>
      <c r="B2830" s="800" t="s">
        <v>30523</v>
      </c>
      <c r="C2830" s="800" t="s">
        <v>26237</v>
      </c>
      <c r="D2830" s="802">
        <v>87.69</v>
      </c>
      <c r="E2830" s="800" t="s">
        <v>43039</v>
      </c>
    </row>
    <row r="2831" spans="1:5" ht="13.5" x14ac:dyDescent="0.25">
      <c r="A2831" s="800">
        <v>92021</v>
      </c>
      <c r="B2831" s="800" t="s">
        <v>30524</v>
      </c>
      <c r="C2831" s="800" t="s">
        <v>26237</v>
      </c>
      <c r="D2831" s="802">
        <v>98.28</v>
      </c>
      <c r="E2831" s="800" t="s">
        <v>43039</v>
      </c>
    </row>
    <row r="2832" spans="1:5" ht="13.5" x14ac:dyDescent="0.25">
      <c r="A2832" s="800">
        <v>92022</v>
      </c>
      <c r="B2832" s="800" t="s">
        <v>30526</v>
      </c>
      <c r="C2832" s="800" t="s">
        <v>26237</v>
      </c>
      <c r="D2832" s="802">
        <v>32.700000000000003</v>
      </c>
      <c r="E2832" s="800" t="s">
        <v>43039</v>
      </c>
    </row>
    <row r="2833" spans="1:5" ht="13.5" x14ac:dyDescent="0.25">
      <c r="A2833" s="800">
        <v>92023</v>
      </c>
      <c r="B2833" s="800" t="s">
        <v>30527</v>
      </c>
      <c r="C2833" s="800" t="s">
        <v>26237</v>
      </c>
      <c r="D2833" s="802">
        <v>39.43</v>
      </c>
      <c r="E2833" s="800" t="s">
        <v>43039</v>
      </c>
    </row>
    <row r="2834" spans="1:5" ht="13.5" x14ac:dyDescent="0.25">
      <c r="A2834" s="800">
        <v>92024</v>
      </c>
      <c r="B2834" s="800" t="s">
        <v>30529</v>
      </c>
      <c r="C2834" s="800" t="s">
        <v>26237</v>
      </c>
      <c r="D2834" s="802">
        <v>49.97</v>
      </c>
      <c r="E2834" s="800" t="s">
        <v>43039</v>
      </c>
    </row>
    <row r="2835" spans="1:5" ht="13.5" x14ac:dyDescent="0.25">
      <c r="A2835" s="800">
        <v>92025</v>
      </c>
      <c r="B2835" s="800" t="s">
        <v>30530</v>
      </c>
      <c r="C2835" s="800" t="s">
        <v>26237</v>
      </c>
      <c r="D2835" s="802">
        <v>56.7</v>
      </c>
      <c r="E2835" s="800" t="s">
        <v>43039</v>
      </c>
    </row>
    <row r="2836" spans="1:5" ht="13.5" x14ac:dyDescent="0.25">
      <c r="A2836" s="800">
        <v>92026</v>
      </c>
      <c r="B2836" s="800" t="s">
        <v>30531</v>
      </c>
      <c r="C2836" s="800" t="s">
        <v>26237</v>
      </c>
      <c r="D2836" s="802">
        <v>45.6</v>
      </c>
      <c r="E2836" s="800" t="s">
        <v>43039</v>
      </c>
    </row>
    <row r="2837" spans="1:5" ht="13.5" x14ac:dyDescent="0.25">
      <c r="A2837" s="800">
        <v>92027</v>
      </c>
      <c r="B2837" s="800" t="s">
        <v>30533</v>
      </c>
      <c r="C2837" s="800" t="s">
        <v>26237</v>
      </c>
      <c r="D2837" s="802">
        <v>52.33</v>
      </c>
      <c r="E2837" s="800" t="s">
        <v>43039</v>
      </c>
    </row>
    <row r="2838" spans="1:5" ht="13.5" x14ac:dyDescent="0.25">
      <c r="A2838" s="800">
        <v>92028</v>
      </c>
      <c r="B2838" s="800" t="s">
        <v>30535</v>
      </c>
      <c r="C2838" s="800" t="s">
        <v>26237</v>
      </c>
      <c r="D2838" s="802">
        <v>38.03</v>
      </c>
      <c r="E2838" s="800" t="s">
        <v>43039</v>
      </c>
    </row>
    <row r="2839" spans="1:5" ht="13.5" x14ac:dyDescent="0.25">
      <c r="A2839" s="800">
        <v>92029</v>
      </c>
      <c r="B2839" s="800" t="s">
        <v>30537</v>
      </c>
      <c r="C2839" s="800" t="s">
        <v>26237</v>
      </c>
      <c r="D2839" s="802">
        <v>44.76</v>
      </c>
      <c r="E2839" s="800" t="s">
        <v>43039</v>
      </c>
    </row>
    <row r="2840" spans="1:5" ht="13.5" x14ac:dyDescent="0.25">
      <c r="A2840" s="800">
        <v>92030</v>
      </c>
      <c r="B2840" s="800" t="s">
        <v>30538</v>
      </c>
      <c r="C2840" s="800" t="s">
        <v>26237</v>
      </c>
      <c r="D2840" s="802">
        <v>55.26</v>
      </c>
      <c r="E2840" s="800" t="s">
        <v>43039</v>
      </c>
    </row>
    <row r="2841" spans="1:5" ht="13.5" x14ac:dyDescent="0.25">
      <c r="A2841" s="800">
        <v>92031</v>
      </c>
      <c r="B2841" s="800" t="s">
        <v>30540</v>
      </c>
      <c r="C2841" s="800" t="s">
        <v>26237</v>
      </c>
      <c r="D2841" s="802">
        <v>61.99</v>
      </c>
      <c r="E2841" s="800" t="s">
        <v>43039</v>
      </c>
    </row>
    <row r="2842" spans="1:5" ht="13.5" x14ac:dyDescent="0.25">
      <c r="A2842" s="800">
        <v>92032</v>
      </c>
      <c r="B2842" s="800" t="s">
        <v>30541</v>
      </c>
      <c r="C2842" s="800" t="s">
        <v>26237</v>
      </c>
      <c r="D2842" s="802">
        <v>56.21</v>
      </c>
      <c r="E2842" s="800" t="s">
        <v>43039</v>
      </c>
    </row>
    <row r="2843" spans="1:5" ht="13.5" x14ac:dyDescent="0.25">
      <c r="A2843" s="800">
        <v>92033</v>
      </c>
      <c r="B2843" s="800" t="s">
        <v>30543</v>
      </c>
      <c r="C2843" s="800" t="s">
        <v>26237</v>
      </c>
      <c r="D2843" s="802">
        <v>62.94</v>
      </c>
      <c r="E2843" s="800" t="s">
        <v>43039</v>
      </c>
    </row>
    <row r="2844" spans="1:5" ht="13.5" x14ac:dyDescent="0.25">
      <c r="A2844" s="800">
        <v>92034</v>
      </c>
      <c r="B2844" s="800" t="s">
        <v>30545</v>
      </c>
      <c r="C2844" s="800" t="s">
        <v>26237</v>
      </c>
      <c r="D2844" s="802">
        <v>50.92</v>
      </c>
      <c r="E2844" s="800" t="s">
        <v>43039</v>
      </c>
    </row>
    <row r="2845" spans="1:5" ht="13.5" x14ac:dyDescent="0.25">
      <c r="A2845" s="800">
        <v>92035</v>
      </c>
      <c r="B2845" s="800" t="s">
        <v>30546</v>
      </c>
      <c r="C2845" s="800" t="s">
        <v>26237</v>
      </c>
      <c r="D2845" s="802">
        <v>57.65</v>
      </c>
      <c r="E2845" s="800" t="s">
        <v>43039</v>
      </c>
    </row>
    <row r="2846" spans="1:5" ht="13.5" x14ac:dyDescent="0.25">
      <c r="A2846" s="800">
        <v>72278</v>
      </c>
      <c r="B2846" s="800" t="s">
        <v>30547</v>
      </c>
      <c r="C2846" s="800" t="s">
        <v>26237</v>
      </c>
      <c r="D2846" s="802">
        <v>76.95</v>
      </c>
      <c r="E2846" s="800" t="s">
        <v>43039</v>
      </c>
    </row>
    <row r="2847" spans="1:5" ht="13.5" x14ac:dyDescent="0.25">
      <c r="A2847" s="800">
        <v>72280</v>
      </c>
      <c r="B2847" s="800" t="s">
        <v>30548</v>
      </c>
      <c r="C2847" s="800" t="s">
        <v>26237</v>
      </c>
      <c r="D2847" s="802">
        <v>43.55</v>
      </c>
      <c r="E2847" s="800" t="s">
        <v>43039</v>
      </c>
    </row>
    <row r="2848" spans="1:5" ht="13.5" x14ac:dyDescent="0.25">
      <c r="A2848" s="800" t="s">
        <v>4530</v>
      </c>
      <c r="B2848" s="800" t="s">
        <v>30549</v>
      </c>
      <c r="C2848" s="800" t="s">
        <v>26237</v>
      </c>
      <c r="D2848" s="802">
        <v>142.37</v>
      </c>
      <c r="E2848" s="800" t="s">
        <v>43039</v>
      </c>
    </row>
    <row r="2849" spans="1:5" ht="13.5" x14ac:dyDescent="0.25">
      <c r="A2849" s="800" t="s">
        <v>4531</v>
      </c>
      <c r="B2849" s="800" t="s">
        <v>30551</v>
      </c>
      <c r="C2849" s="800" t="s">
        <v>26237</v>
      </c>
      <c r="D2849" s="802">
        <v>187.38</v>
      </c>
      <c r="E2849" s="800" t="s">
        <v>43039</v>
      </c>
    </row>
    <row r="2850" spans="1:5" ht="13.5" x14ac:dyDescent="0.25">
      <c r="A2850" s="800" t="s">
        <v>4532</v>
      </c>
      <c r="B2850" s="800" t="s">
        <v>30553</v>
      </c>
      <c r="C2850" s="800" t="s">
        <v>26237</v>
      </c>
      <c r="D2850" s="802">
        <v>54.06</v>
      </c>
      <c r="E2850" s="800" t="s">
        <v>43039</v>
      </c>
    </row>
    <row r="2851" spans="1:5" ht="13.5" x14ac:dyDescent="0.25">
      <c r="A2851" s="800">
        <v>83391</v>
      </c>
      <c r="B2851" s="800" t="s">
        <v>30554</v>
      </c>
      <c r="C2851" s="800" t="s">
        <v>26237</v>
      </c>
      <c r="D2851" s="802">
        <v>29.96</v>
      </c>
      <c r="E2851" s="800" t="s">
        <v>43039</v>
      </c>
    </row>
    <row r="2852" spans="1:5" ht="13.5" x14ac:dyDescent="0.25">
      <c r="A2852" s="800">
        <v>83392</v>
      </c>
      <c r="B2852" s="800" t="s">
        <v>30555</v>
      </c>
      <c r="C2852" s="800" t="s">
        <v>26237</v>
      </c>
      <c r="D2852" s="802">
        <v>22.04</v>
      </c>
      <c r="E2852" s="800" t="s">
        <v>43039</v>
      </c>
    </row>
    <row r="2853" spans="1:5" ht="13.5" x14ac:dyDescent="0.25">
      <c r="A2853" s="800">
        <v>83393</v>
      </c>
      <c r="B2853" s="800" t="s">
        <v>30556</v>
      </c>
      <c r="C2853" s="800" t="s">
        <v>26237</v>
      </c>
      <c r="D2853" s="802">
        <v>28.46</v>
      </c>
      <c r="E2853" s="800" t="s">
        <v>43039</v>
      </c>
    </row>
    <row r="2854" spans="1:5" ht="13.5" x14ac:dyDescent="0.25">
      <c r="A2854" s="800">
        <v>83470</v>
      </c>
      <c r="B2854" s="800" t="s">
        <v>30557</v>
      </c>
      <c r="C2854" s="800" t="s">
        <v>26237</v>
      </c>
      <c r="D2854" s="802">
        <v>71.53</v>
      </c>
      <c r="E2854" s="800" t="s">
        <v>43039</v>
      </c>
    </row>
    <row r="2855" spans="1:5" ht="13.5" x14ac:dyDescent="0.25">
      <c r="A2855" s="800">
        <v>93040</v>
      </c>
      <c r="B2855" s="800" t="s">
        <v>30559</v>
      </c>
      <c r="C2855" s="800" t="s">
        <v>26237</v>
      </c>
      <c r="D2855" s="802">
        <v>11.78</v>
      </c>
      <c r="E2855" s="800" t="s">
        <v>43039</v>
      </c>
    </row>
    <row r="2856" spans="1:5" ht="13.5" x14ac:dyDescent="0.25">
      <c r="A2856" s="800">
        <v>93041</v>
      </c>
      <c r="B2856" s="800" t="s">
        <v>30560</v>
      </c>
      <c r="C2856" s="800" t="s">
        <v>26237</v>
      </c>
      <c r="D2856" s="802">
        <v>70.959999999999994</v>
      </c>
      <c r="E2856" s="800" t="s">
        <v>43039</v>
      </c>
    </row>
    <row r="2857" spans="1:5" ht="13.5" x14ac:dyDescent="0.25">
      <c r="A2857" s="800">
        <v>93044</v>
      </c>
      <c r="B2857" s="800" t="s">
        <v>30565</v>
      </c>
      <c r="C2857" s="800" t="s">
        <v>26237</v>
      </c>
      <c r="D2857" s="802">
        <v>13.18</v>
      </c>
      <c r="E2857" s="800" t="s">
        <v>43039</v>
      </c>
    </row>
    <row r="2858" spans="1:5" ht="13.5" x14ac:dyDescent="0.25">
      <c r="A2858" s="800">
        <v>93045</v>
      </c>
      <c r="B2858" s="800" t="s">
        <v>30566</v>
      </c>
      <c r="C2858" s="800" t="s">
        <v>26237</v>
      </c>
      <c r="D2858" s="802">
        <v>40.049999999999997</v>
      </c>
      <c r="E2858" s="800" t="s">
        <v>43039</v>
      </c>
    </row>
    <row r="2859" spans="1:5" ht="13.5" x14ac:dyDescent="0.25">
      <c r="A2859" s="800">
        <v>97583</v>
      </c>
      <c r="B2859" s="800" t="s">
        <v>30567</v>
      </c>
      <c r="C2859" s="800" t="s">
        <v>26237</v>
      </c>
      <c r="D2859" s="802">
        <v>45.69</v>
      </c>
      <c r="E2859" s="800" t="s">
        <v>43039</v>
      </c>
    </row>
    <row r="2860" spans="1:5" ht="13.5" x14ac:dyDescent="0.25">
      <c r="A2860" s="800">
        <v>97584</v>
      </c>
      <c r="B2860" s="800" t="s">
        <v>30568</v>
      </c>
      <c r="C2860" s="800" t="s">
        <v>26237</v>
      </c>
      <c r="D2860" s="802">
        <v>61.83</v>
      </c>
      <c r="E2860" s="800" t="s">
        <v>43039</v>
      </c>
    </row>
    <row r="2861" spans="1:5" ht="13.5" x14ac:dyDescent="0.25">
      <c r="A2861" s="800">
        <v>97585</v>
      </c>
      <c r="B2861" s="800" t="s">
        <v>30569</v>
      </c>
      <c r="C2861" s="800" t="s">
        <v>26237</v>
      </c>
      <c r="D2861" s="802">
        <v>62.23</v>
      </c>
      <c r="E2861" s="800" t="s">
        <v>43039</v>
      </c>
    </row>
    <row r="2862" spans="1:5" ht="13.5" x14ac:dyDescent="0.25">
      <c r="A2862" s="800">
        <v>97586</v>
      </c>
      <c r="B2862" s="800" t="s">
        <v>30571</v>
      </c>
      <c r="C2862" s="800" t="s">
        <v>26237</v>
      </c>
      <c r="D2862" s="802">
        <v>81.709999999999994</v>
      </c>
      <c r="E2862" s="800" t="s">
        <v>43039</v>
      </c>
    </row>
    <row r="2863" spans="1:5" ht="13.5" x14ac:dyDescent="0.25">
      <c r="A2863" s="800">
        <v>97587</v>
      </c>
      <c r="B2863" s="800" t="s">
        <v>30573</v>
      </c>
      <c r="C2863" s="800" t="s">
        <v>26237</v>
      </c>
      <c r="D2863" s="802">
        <v>138.51</v>
      </c>
      <c r="E2863" s="800" t="s">
        <v>43039</v>
      </c>
    </row>
    <row r="2864" spans="1:5" ht="13.5" x14ac:dyDescent="0.25">
      <c r="A2864" s="800">
        <v>97589</v>
      </c>
      <c r="B2864" s="800" t="s">
        <v>30575</v>
      </c>
      <c r="C2864" s="800" t="s">
        <v>26237</v>
      </c>
      <c r="D2864" s="802">
        <v>30.38</v>
      </c>
      <c r="E2864" s="800" t="s">
        <v>43039</v>
      </c>
    </row>
    <row r="2865" spans="1:5" ht="13.5" x14ac:dyDescent="0.25">
      <c r="A2865" s="800">
        <v>97590</v>
      </c>
      <c r="B2865" s="800" t="s">
        <v>30576</v>
      </c>
      <c r="C2865" s="800" t="s">
        <v>26237</v>
      </c>
      <c r="D2865" s="802">
        <v>57.3</v>
      </c>
      <c r="E2865" s="800" t="s">
        <v>43039</v>
      </c>
    </row>
    <row r="2866" spans="1:5" ht="13.5" x14ac:dyDescent="0.25">
      <c r="A2866" s="800">
        <v>97591</v>
      </c>
      <c r="B2866" s="800" t="s">
        <v>30578</v>
      </c>
      <c r="C2866" s="800" t="s">
        <v>26237</v>
      </c>
      <c r="D2866" s="802">
        <v>77.02</v>
      </c>
      <c r="E2866" s="800" t="s">
        <v>43039</v>
      </c>
    </row>
    <row r="2867" spans="1:5" ht="13.5" x14ac:dyDescent="0.25">
      <c r="A2867" s="800">
        <v>97592</v>
      </c>
      <c r="B2867" s="800" t="s">
        <v>30580</v>
      </c>
      <c r="C2867" s="800" t="s">
        <v>26237</v>
      </c>
      <c r="D2867" s="802">
        <v>100.89</v>
      </c>
      <c r="E2867" s="800" t="s">
        <v>43039</v>
      </c>
    </row>
    <row r="2868" spans="1:5" ht="13.5" x14ac:dyDescent="0.25">
      <c r="A2868" s="800">
        <v>97593</v>
      </c>
      <c r="B2868" s="800" t="s">
        <v>30582</v>
      </c>
      <c r="C2868" s="800" t="s">
        <v>26237</v>
      </c>
      <c r="D2868" s="802">
        <v>76.7</v>
      </c>
      <c r="E2868" s="800" t="s">
        <v>43039</v>
      </c>
    </row>
    <row r="2869" spans="1:5" ht="13.5" x14ac:dyDescent="0.25">
      <c r="A2869" s="800">
        <v>97594</v>
      </c>
      <c r="B2869" s="800" t="s">
        <v>30584</v>
      </c>
      <c r="C2869" s="800" t="s">
        <v>26237</v>
      </c>
      <c r="D2869" s="802">
        <v>75.739999999999995</v>
      </c>
      <c r="E2869" s="800" t="s">
        <v>43039</v>
      </c>
    </row>
    <row r="2870" spans="1:5" ht="13.5" x14ac:dyDescent="0.25">
      <c r="A2870" s="800">
        <v>97595</v>
      </c>
      <c r="B2870" s="800" t="s">
        <v>30586</v>
      </c>
      <c r="C2870" s="800" t="s">
        <v>26237</v>
      </c>
      <c r="D2870" s="802">
        <v>50.24</v>
      </c>
      <c r="E2870" s="800" t="s">
        <v>43039</v>
      </c>
    </row>
    <row r="2871" spans="1:5" ht="13.5" x14ac:dyDescent="0.25">
      <c r="A2871" s="800">
        <v>97596</v>
      </c>
      <c r="B2871" s="800" t="s">
        <v>30587</v>
      </c>
      <c r="C2871" s="800" t="s">
        <v>26237</v>
      </c>
      <c r="D2871" s="802">
        <v>35.700000000000003</v>
      </c>
      <c r="E2871" s="800" t="s">
        <v>43039</v>
      </c>
    </row>
    <row r="2872" spans="1:5" ht="13.5" x14ac:dyDescent="0.25">
      <c r="A2872" s="800">
        <v>97597</v>
      </c>
      <c r="B2872" s="800" t="s">
        <v>30589</v>
      </c>
      <c r="C2872" s="800" t="s">
        <v>26237</v>
      </c>
      <c r="D2872" s="802">
        <v>44.75</v>
      </c>
      <c r="E2872" s="800" t="s">
        <v>43039</v>
      </c>
    </row>
    <row r="2873" spans="1:5" ht="13.5" x14ac:dyDescent="0.25">
      <c r="A2873" s="800">
        <v>97598</v>
      </c>
      <c r="B2873" s="800" t="s">
        <v>30590</v>
      </c>
      <c r="C2873" s="800" t="s">
        <v>26237</v>
      </c>
      <c r="D2873" s="802">
        <v>42.89</v>
      </c>
      <c r="E2873" s="800" t="s">
        <v>43039</v>
      </c>
    </row>
    <row r="2874" spans="1:5" ht="13.5" x14ac:dyDescent="0.25">
      <c r="A2874" s="800">
        <v>97599</v>
      </c>
      <c r="B2874" s="800" t="s">
        <v>30592</v>
      </c>
      <c r="C2874" s="800" t="s">
        <v>26237</v>
      </c>
      <c r="D2874" s="802">
        <v>37.979999999999997</v>
      </c>
      <c r="E2874" s="800" t="s">
        <v>43039</v>
      </c>
    </row>
    <row r="2875" spans="1:5" ht="13.5" x14ac:dyDescent="0.25">
      <c r="A2875" s="800">
        <v>97609</v>
      </c>
      <c r="B2875" s="800" t="s">
        <v>30594</v>
      </c>
      <c r="C2875" s="800" t="s">
        <v>26237</v>
      </c>
      <c r="D2875" s="802">
        <v>28.77</v>
      </c>
      <c r="E2875" s="800" t="s">
        <v>43039</v>
      </c>
    </row>
    <row r="2876" spans="1:5" ht="13.5" x14ac:dyDescent="0.25">
      <c r="A2876" s="800">
        <v>97610</v>
      </c>
      <c r="B2876" s="800" t="s">
        <v>30595</v>
      </c>
      <c r="C2876" s="800" t="s">
        <v>26237</v>
      </c>
      <c r="D2876" s="802">
        <v>36.32</v>
      </c>
      <c r="E2876" s="800" t="s">
        <v>43039</v>
      </c>
    </row>
    <row r="2877" spans="1:5" ht="13.5" x14ac:dyDescent="0.25">
      <c r="A2877" s="800">
        <v>97611</v>
      </c>
      <c r="B2877" s="800" t="s">
        <v>30597</v>
      </c>
      <c r="C2877" s="800" t="s">
        <v>26237</v>
      </c>
      <c r="D2877" s="802">
        <v>17.21</v>
      </c>
      <c r="E2877" s="800" t="s">
        <v>43039</v>
      </c>
    </row>
    <row r="2878" spans="1:5" ht="13.5" x14ac:dyDescent="0.25">
      <c r="A2878" s="800">
        <v>97612</v>
      </c>
      <c r="B2878" s="800" t="s">
        <v>30598</v>
      </c>
      <c r="C2878" s="800" t="s">
        <v>26237</v>
      </c>
      <c r="D2878" s="802">
        <v>18.61</v>
      </c>
      <c r="E2878" s="800" t="s">
        <v>43039</v>
      </c>
    </row>
    <row r="2879" spans="1:5" ht="13.5" x14ac:dyDescent="0.25">
      <c r="A2879" s="800">
        <v>97613</v>
      </c>
      <c r="B2879" s="800" t="s">
        <v>30600</v>
      </c>
      <c r="C2879" s="800" t="s">
        <v>26237</v>
      </c>
      <c r="D2879" s="802">
        <v>23.25</v>
      </c>
      <c r="E2879" s="800" t="s">
        <v>43039</v>
      </c>
    </row>
    <row r="2880" spans="1:5" ht="13.5" x14ac:dyDescent="0.25">
      <c r="A2880" s="800">
        <v>97614</v>
      </c>
      <c r="B2880" s="800" t="s">
        <v>30601</v>
      </c>
      <c r="C2880" s="800" t="s">
        <v>26237</v>
      </c>
      <c r="D2880" s="802">
        <v>40.01</v>
      </c>
      <c r="E2880" s="800" t="s">
        <v>43039</v>
      </c>
    </row>
    <row r="2881" spans="1:5" ht="13.5" x14ac:dyDescent="0.25">
      <c r="A2881" s="800">
        <v>97615</v>
      </c>
      <c r="B2881" s="800" t="s">
        <v>30602</v>
      </c>
      <c r="C2881" s="800" t="s">
        <v>26237</v>
      </c>
      <c r="D2881" s="802">
        <v>31.78</v>
      </c>
      <c r="E2881" s="800" t="s">
        <v>43039</v>
      </c>
    </row>
    <row r="2882" spans="1:5" ht="13.5" x14ac:dyDescent="0.25">
      <c r="A2882" s="800">
        <v>97616</v>
      </c>
      <c r="B2882" s="800" t="s">
        <v>30603</v>
      </c>
      <c r="C2882" s="800" t="s">
        <v>26237</v>
      </c>
      <c r="D2882" s="802">
        <v>35.61</v>
      </c>
      <c r="E2882" s="800" t="s">
        <v>43039</v>
      </c>
    </row>
    <row r="2883" spans="1:5" ht="13.5" x14ac:dyDescent="0.25">
      <c r="A2883" s="800">
        <v>97617</v>
      </c>
      <c r="B2883" s="800" t="s">
        <v>30604</v>
      </c>
      <c r="C2883" s="800" t="s">
        <v>26237</v>
      </c>
      <c r="D2883" s="802">
        <v>35.4</v>
      </c>
      <c r="E2883" s="800" t="s">
        <v>43039</v>
      </c>
    </row>
    <row r="2884" spans="1:5" ht="13.5" x14ac:dyDescent="0.25">
      <c r="A2884" s="800">
        <v>97618</v>
      </c>
      <c r="B2884" s="800" t="s">
        <v>30605</v>
      </c>
      <c r="C2884" s="800" t="s">
        <v>26237</v>
      </c>
      <c r="D2884" s="802">
        <v>33.74</v>
      </c>
      <c r="E2884" s="800" t="s">
        <v>43039</v>
      </c>
    </row>
    <row r="2885" spans="1:5" ht="13.5" x14ac:dyDescent="0.25">
      <c r="A2885" s="800">
        <v>41598</v>
      </c>
      <c r="B2885" s="800" t="s">
        <v>30606</v>
      </c>
      <c r="C2885" s="800" t="s">
        <v>26237</v>
      </c>
      <c r="D2885" s="803">
        <v>1351.3</v>
      </c>
      <c r="E2885" s="800" t="s">
        <v>43039</v>
      </c>
    </row>
    <row r="2886" spans="1:5" ht="13.5" x14ac:dyDescent="0.25">
      <c r="A2886" s="800">
        <v>72941</v>
      </c>
      <c r="B2886" s="800" t="s">
        <v>30608</v>
      </c>
      <c r="C2886" s="800" t="s">
        <v>26237</v>
      </c>
      <c r="D2886" s="802">
        <v>186.64</v>
      </c>
      <c r="E2886" s="800" t="s">
        <v>43039</v>
      </c>
    </row>
    <row r="2887" spans="1:5" ht="13.5" x14ac:dyDescent="0.25">
      <c r="A2887" s="800">
        <v>73624</v>
      </c>
      <c r="B2887" s="800" t="s">
        <v>30610</v>
      </c>
      <c r="C2887" s="800" t="s">
        <v>26237</v>
      </c>
      <c r="D2887" s="802">
        <v>88.46</v>
      </c>
      <c r="E2887" s="800" t="s">
        <v>43039</v>
      </c>
    </row>
    <row r="2888" spans="1:5" ht="13.5" x14ac:dyDescent="0.25">
      <c r="A2888" s="800" t="s">
        <v>4578</v>
      </c>
      <c r="B2888" s="800" t="s">
        <v>30611</v>
      </c>
      <c r="C2888" s="800" t="s">
        <v>26237</v>
      </c>
      <c r="D2888" s="802">
        <v>12.48</v>
      </c>
      <c r="E2888" s="800" t="s">
        <v>43039</v>
      </c>
    </row>
    <row r="2889" spans="1:5" ht="13.5" x14ac:dyDescent="0.25">
      <c r="A2889" s="800" t="s">
        <v>4579</v>
      </c>
      <c r="B2889" s="800" t="s">
        <v>30612</v>
      </c>
      <c r="C2889" s="800" t="s">
        <v>26237</v>
      </c>
      <c r="D2889" s="802">
        <v>10.41</v>
      </c>
      <c r="E2889" s="800" t="s">
        <v>43039</v>
      </c>
    </row>
    <row r="2890" spans="1:5" ht="13.5" x14ac:dyDescent="0.25">
      <c r="A2890" s="800" t="s">
        <v>4580</v>
      </c>
      <c r="B2890" s="800" t="s">
        <v>30614</v>
      </c>
      <c r="C2890" s="800" t="s">
        <v>26237</v>
      </c>
      <c r="D2890" s="802">
        <v>7.64</v>
      </c>
      <c r="E2890" s="800" t="s">
        <v>43039</v>
      </c>
    </row>
    <row r="2891" spans="1:5" ht="13.5" x14ac:dyDescent="0.25">
      <c r="A2891" s="800" t="s">
        <v>4581</v>
      </c>
      <c r="B2891" s="800" t="s">
        <v>30615</v>
      </c>
      <c r="C2891" s="800" t="s">
        <v>26237</v>
      </c>
      <c r="D2891" s="802">
        <v>5.1100000000000003</v>
      </c>
      <c r="E2891" s="800" t="s">
        <v>43039</v>
      </c>
    </row>
    <row r="2892" spans="1:5" ht="13.5" x14ac:dyDescent="0.25">
      <c r="A2892" s="800" t="s">
        <v>4582</v>
      </c>
      <c r="B2892" s="800" t="s">
        <v>30616</v>
      </c>
      <c r="C2892" s="800" t="s">
        <v>26237</v>
      </c>
      <c r="D2892" s="802">
        <v>4.71</v>
      </c>
      <c r="E2892" s="800" t="s">
        <v>43039</v>
      </c>
    </row>
    <row r="2893" spans="1:5" ht="13.5" x14ac:dyDescent="0.25">
      <c r="A2893" s="800" t="s">
        <v>4584</v>
      </c>
      <c r="B2893" s="800" t="s">
        <v>30619</v>
      </c>
      <c r="C2893" s="800" t="s">
        <v>26237</v>
      </c>
      <c r="D2893" s="802">
        <v>31.14</v>
      </c>
      <c r="E2893" s="800" t="s">
        <v>43039</v>
      </c>
    </row>
    <row r="2894" spans="1:5" ht="13.5" x14ac:dyDescent="0.25">
      <c r="A2894" s="800" t="s">
        <v>4585</v>
      </c>
      <c r="B2894" s="800" t="s">
        <v>30620</v>
      </c>
      <c r="C2894" s="800" t="s">
        <v>26237</v>
      </c>
      <c r="D2894" s="802">
        <v>95.59</v>
      </c>
      <c r="E2894" s="800" t="s">
        <v>43039</v>
      </c>
    </row>
    <row r="2895" spans="1:5" ht="13.5" x14ac:dyDescent="0.25">
      <c r="A2895" s="800">
        <v>88543</v>
      </c>
      <c r="B2895" s="800" t="s">
        <v>30622</v>
      </c>
      <c r="C2895" s="800" t="s">
        <v>26237</v>
      </c>
      <c r="D2895" s="802">
        <v>140.9</v>
      </c>
      <c r="E2895" s="800" t="s">
        <v>43039</v>
      </c>
    </row>
    <row r="2896" spans="1:5" ht="13.5" x14ac:dyDescent="0.25">
      <c r="A2896" s="800">
        <v>88544</v>
      </c>
      <c r="B2896" s="800" t="s">
        <v>30623</v>
      </c>
      <c r="C2896" s="800" t="s">
        <v>26237</v>
      </c>
      <c r="D2896" s="802">
        <v>90.94</v>
      </c>
      <c r="E2896" s="800" t="s">
        <v>43039</v>
      </c>
    </row>
    <row r="2897" spans="1:5" ht="13.5" x14ac:dyDescent="0.25">
      <c r="A2897" s="800">
        <v>88545</v>
      </c>
      <c r="B2897" s="800" t="s">
        <v>30625</v>
      </c>
      <c r="C2897" s="800" t="s">
        <v>26237</v>
      </c>
      <c r="D2897" s="802">
        <v>163.71</v>
      </c>
      <c r="E2897" s="800" t="s">
        <v>43039</v>
      </c>
    </row>
    <row r="2898" spans="1:5" ht="13.5" x14ac:dyDescent="0.25">
      <c r="A2898" s="800">
        <v>100578</v>
      </c>
      <c r="B2898" s="800" t="s">
        <v>43200</v>
      </c>
      <c r="C2898" s="800" t="s">
        <v>26237</v>
      </c>
      <c r="D2898" s="802">
        <v>273.25</v>
      </c>
      <c r="E2898" s="800" t="s">
        <v>43039</v>
      </c>
    </row>
    <row r="2899" spans="1:5" ht="13.5" x14ac:dyDescent="0.25">
      <c r="A2899" s="800">
        <v>100579</v>
      </c>
      <c r="B2899" s="800" t="s">
        <v>43201</v>
      </c>
      <c r="C2899" s="800" t="s">
        <v>26237</v>
      </c>
      <c r="D2899" s="802">
        <v>298.19</v>
      </c>
      <c r="E2899" s="800" t="s">
        <v>43039</v>
      </c>
    </row>
    <row r="2900" spans="1:5" ht="13.5" x14ac:dyDescent="0.25">
      <c r="A2900" s="800">
        <v>100580</v>
      </c>
      <c r="B2900" s="800" t="s">
        <v>43202</v>
      </c>
      <c r="C2900" s="800" t="s">
        <v>26237</v>
      </c>
      <c r="D2900" s="802">
        <v>339.63</v>
      </c>
      <c r="E2900" s="800" t="s">
        <v>43039</v>
      </c>
    </row>
    <row r="2901" spans="1:5" ht="13.5" x14ac:dyDescent="0.25">
      <c r="A2901" s="800">
        <v>100581</v>
      </c>
      <c r="B2901" s="800" t="s">
        <v>43203</v>
      </c>
      <c r="C2901" s="800" t="s">
        <v>26237</v>
      </c>
      <c r="D2901" s="802">
        <v>310.5</v>
      </c>
      <c r="E2901" s="800" t="s">
        <v>43039</v>
      </c>
    </row>
    <row r="2902" spans="1:5" ht="13.5" x14ac:dyDescent="0.25">
      <c r="A2902" s="800">
        <v>100582</v>
      </c>
      <c r="B2902" s="800" t="s">
        <v>43204</v>
      </c>
      <c r="C2902" s="800" t="s">
        <v>26237</v>
      </c>
      <c r="D2902" s="802">
        <v>385.34</v>
      </c>
      <c r="E2902" s="800" t="s">
        <v>43039</v>
      </c>
    </row>
    <row r="2903" spans="1:5" ht="13.5" x14ac:dyDescent="0.25">
      <c r="A2903" s="800">
        <v>100583</v>
      </c>
      <c r="B2903" s="800" t="s">
        <v>43205</v>
      </c>
      <c r="C2903" s="800" t="s">
        <v>26237</v>
      </c>
      <c r="D2903" s="802">
        <v>324.13</v>
      </c>
      <c r="E2903" s="800" t="s">
        <v>43039</v>
      </c>
    </row>
    <row r="2904" spans="1:5" ht="13.5" x14ac:dyDescent="0.25">
      <c r="A2904" s="800">
        <v>100584</v>
      </c>
      <c r="B2904" s="800" t="s">
        <v>43206</v>
      </c>
      <c r="C2904" s="800" t="s">
        <v>26237</v>
      </c>
      <c r="D2904" s="802">
        <v>369.05</v>
      </c>
      <c r="E2904" s="800" t="s">
        <v>43039</v>
      </c>
    </row>
    <row r="2905" spans="1:5" ht="13.5" x14ac:dyDescent="0.25">
      <c r="A2905" s="800">
        <v>100585</v>
      </c>
      <c r="B2905" s="800" t="s">
        <v>43207</v>
      </c>
      <c r="C2905" s="800" t="s">
        <v>26237</v>
      </c>
      <c r="D2905" s="802">
        <v>350.29</v>
      </c>
      <c r="E2905" s="800" t="s">
        <v>43039</v>
      </c>
    </row>
    <row r="2906" spans="1:5" ht="13.5" x14ac:dyDescent="0.25">
      <c r="A2906" s="800">
        <v>100586</v>
      </c>
      <c r="B2906" s="800" t="s">
        <v>43208</v>
      </c>
      <c r="C2906" s="800" t="s">
        <v>26237</v>
      </c>
      <c r="D2906" s="802">
        <v>421.78</v>
      </c>
      <c r="E2906" s="800" t="s">
        <v>43039</v>
      </c>
    </row>
    <row r="2907" spans="1:5" ht="13.5" x14ac:dyDescent="0.25">
      <c r="A2907" s="800">
        <v>100587</v>
      </c>
      <c r="B2907" s="800" t="s">
        <v>43209</v>
      </c>
      <c r="C2907" s="800" t="s">
        <v>26237</v>
      </c>
      <c r="D2907" s="802">
        <v>377.88</v>
      </c>
      <c r="E2907" s="800" t="s">
        <v>43039</v>
      </c>
    </row>
    <row r="2908" spans="1:5" ht="13.5" x14ac:dyDescent="0.25">
      <c r="A2908" s="800">
        <v>100588</v>
      </c>
      <c r="B2908" s="800" t="s">
        <v>43210</v>
      </c>
      <c r="C2908" s="800" t="s">
        <v>26237</v>
      </c>
      <c r="D2908" s="802">
        <v>433.44</v>
      </c>
      <c r="E2908" s="800" t="s">
        <v>43039</v>
      </c>
    </row>
    <row r="2909" spans="1:5" ht="13.5" x14ac:dyDescent="0.25">
      <c r="A2909" s="800">
        <v>100589</v>
      </c>
      <c r="B2909" s="800" t="s">
        <v>43211</v>
      </c>
      <c r="C2909" s="800" t="s">
        <v>26237</v>
      </c>
      <c r="D2909" s="802">
        <v>430.5</v>
      </c>
      <c r="E2909" s="800" t="s">
        <v>43039</v>
      </c>
    </row>
    <row r="2910" spans="1:5" ht="13.5" x14ac:dyDescent="0.25">
      <c r="A2910" s="800">
        <v>100590</v>
      </c>
      <c r="B2910" s="800" t="s">
        <v>43212</v>
      </c>
      <c r="C2910" s="800" t="s">
        <v>26237</v>
      </c>
      <c r="D2910" s="802">
        <v>485.64</v>
      </c>
      <c r="E2910" s="800" t="s">
        <v>43039</v>
      </c>
    </row>
    <row r="2911" spans="1:5" ht="13.5" x14ac:dyDescent="0.25">
      <c r="A2911" s="800">
        <v>100591</v>
      </c>
      <c r="B2911" s="800" t="s">
        <v>43213</v>
      </c>
      <c r="C2911" s="800" t="s">
        <v>26237</v>
      </c>
      <c r="D2911" s="802">
        <v>419.91</v>
      </c>
      <c r="E2911" s="800" t="s">
        <v>43039</v>
      </c>
    </row>
    <row r="2912" spans="1:5" ht="13.5" x14ac:dyDescent="0.25">
      <c r="A2912" s="800">
        <v>100592</v>
      </c>
      <c r="B2912" s="800" t="s">
        <v>43214</v>
      </c>
      <c r="C2912" s="800" t="s">
        <v>26237</v>
      </c>
      <c r="D2912" s="802">
        <v>465.56</v>
      </c>
      <c r="E2912" s="800" t="s">
        <v>43039</v>
      </c>
    </row>
    <row r="2913" spans="1:5" ht="13.5" x14ac:dyDescent="0.25">
      <c r="A2913" s="800">
        <v>100593</v>
      </c>
      <c r="B2913" s="800" t="s">
        <v>43215</v>
      </c>
      <c r="C2913" s="800" t="s">
        <v>26237</v>
      </c>
      <c r="D2913" s="802">
        <v>449.98</v>
      </c>
      <c r="E2913" s="800" t="s">
        <v>43039</v>
      </c>
    </row>
    <row r="2914" spans="1:5" ht="13.5" x14ac:dyDescent="0.25">
      <c r="A2914" s="800">
        <v>100594</v>
      </c>
      <c r="B2914" s="800" t="s">
        <v>43216</v>
      </c>
      <c r="C2914" s="800" t="s">
        <v>26237</v>
      </c>
      <c r="D2914" s="802">
        <v>527.16</v>
      </c>
      <c r="E2914" s="800" t="s">
        <v>43039</v>
      </c>
    </row>
    <row r="2915" spans="1:5" ht="13.5" x14ac:dyDescent="0.25">
      <c r="A2915" s="800">
        <v>100595</v>
      </c>
      <c r="B2915" s="800" t="s">
        <v>43217</v>
      </c>
      <c r="C2915" s="800" t="s">
        <v>26237</v>
      </c>
      <c r="D2915" s="802">
        <v>540.29</v>
      </c>
      <c r="E2915" s="800" t="s">
        <v>43039</v>
      </c>
    </row>
    <row r="2916" spans="1:5" ht="13.5" x14ac:dyDescent="0.25">
      <c r="A2916" s="800">
        <v>100596</v>
      </c>
      <c r="B2916" s="800" t="s">
        <v>43218</v>
      </c>
      <c r="C2916" s="800" t="s">
        <v>26237</v>
      </c>
      <c r="D2916" s="802">
        <v>644.24</v>
      </c>
      <c r="E2916" s="800" t="s">
        <v>43039</v>
      </c>
    </row>
    <row r="2917" spans="1:5" ht="13.5" x14ac:dyDescent="0.25">
      <c r="A2917" s="800">
        <v>100597</v>
      </c>
      <c r="B2917" s="800" t="s">
        <v>43219</v>
      </c>
      <c r="C2917" s="800" t="s">
        <v>26237</v>
      </c>
      <c r="D2917" s="802">
        <v>635.9</v>
      </c>
      <c r="E2917" s="800" t="s">
        <v>43039</v>
      </c>
    </row>
    <row r="2918" spans="1:5" ht="13.5" x14ac:dyDescent="0.25">
      <c r="A2918" s="800">
        <v>100598</v>
      </c>
      <c r="B2918" s="800" t="s">
        <v>43220</v>
      </c>
      <c r="C2918" s="800" t="s">
        <v>26237</v>
      </c>
      <c r="D2918" s="802">
        <v>721.6</v>
      </c>
      <c r="E2918" s="800" t="s">
        <v>43039</v>
      </c>
    </row>
    <row r="2919" spans="1:5" ht="13.5" x14ac:dyDescent="0.25">
      <c r="A2919" s="800">
        <v>100599</v>
      </c>
      <c r="B2919" s="800" t="s">
        <v>43221</v>
      </c>
      <c r="C2919" s="800" t="s">
        <v>26237</v>
      </c>
      <c r="D2919" s="802">
        <v>274.62</v>
      </c>
      <c r="E2919" s="800" t="s">
        <v>43039</v>
      </c>
    </row>
    <row r="2920" spans="1:5" ht="13.5" x14ac:dyDescent="0.25">
      <c r="A2920" s="800">
        <v>100600</v>
      </c>
      <c r="B2920" s="800" t="s">
        <v>43222</v>
      </c>
      <c r="C2920" s="800" t="s">
        <v>26237</v>
      </c>
      <c r="D2920" s="802">
        <v>341.33</v>
      </c>
      <c r="E2920" s="800" t="s">
        <v>43039</v>
      </c>
    </row>
    <row r="2921" spans="1:5" ht="13.5" x14ac:dyDescent="0.25">
      <c r="A2921" s="800">
        <v>100601</v>
      </c>
      <c r="B2921" s="800" t="s">
        <v>43223</v>
      </c>
      <c r="C2921" s="800" t="s">
        <v>26237</v>
      </c>
      <c r="D2921" s="802">
        <v>450.62</v>
      </c>
      <c r="E2921" s="800" t="s">
        <v>43039</v>
      </c>
    </row>
    <row r="2922" spans="1:5" ht="13.5" x14ac:dyDescent="0.25">
      <c r="A2922" s="800">
        <v>100602</v>
      </c>
      <c r="B2922" s="800" t="s">
        <v>43224</v>
      </c>
      <c r="C2922" s="800" t="s">
        <v>26237</v>
      </c>
      <c r="D2922" s="802">
        <v>586.99</v>
      </c>
      <c r="E2922" s="800" t="s">
        <v>43039</v>
      </c>
    </row>
    <row r="2923" spans="1:5" ht="13.5" x14ac:dyDescent="0.25">
      <c r="A2923" s="800">
        <v>100603</v>
      </c>
      <c r="B2923" s="800" t="s">
        <v>43225</v>
      </c>
      <c r="C2923" s="800" t="s">
        <v>26237</v>
      </c>
      <c r="D2923" s="802">
        <v>938.97</v>
      </c>
      <c r="E2923" s="800" t="s">
        <v>43039</v>
      </c>
    </row>
    <row r="2924" spans="1:5" ht="13.5" x14ac:dyDescent="0.25">
      <c r="A2924" s="800">
        <v>100604</v>
      </c>
      <c r="B2924" s="800" t="s">
        <v>43226</v>
      </c>
      <c r="C2924" s="800" t="s">
        <v>26237</v>
      </c>
      <c r="D2924" s="802">
        <v>359.6</v>
      </c>
      <c r="E2924" s="800" t="s">
        <v>43039</v>
      </c>
    </row>
    <row r="2925" spans="1:5" ht="13.5" x14ac:dyDescent="0.25">
      <c r="A2925" s="800">
        <v>100605</v>
      </c>
      <c r="B2925" s="800" t="s">
        <v>43227</v>
      </c>
      <c r="C2925" s="800" t="s">
        <v>26237</v>
      </c>
      <c r="D2925" s="802">
        <v>613.01</v>
      </c>
      <c r="E2925" s="800" t="s">
        <v>43039</v>
      </c>
    </row>
    <row r="2926" spans="1:5" ht="13.5" x14ac:dyDescent="0.25">
      <c r="A2926" s="800">
        <v>100606</v>
      </c>
      <c r="B2926" s="800" t="s">
        <v>43228</v>
      </c>
      <c r="C2926" s="800" t="s">
        <v>26237</v>
      </c>
      <c r="D2926" s="802">
        <v>975.14</v>
      </c>
      <c r="E2926" s="800" t="s">
        <v>43039</v>
      </c>
    </row>
    <row r="2927" spans="1:5" ht="13.5" x14ac:dyDescent="0.25">
      <c r="A2927" s="800">
        <v>100607</v>
      </c>
      <c r="B2927" s="800" t="s">
        <v>43229</v>
      </c>
      <c r="C2927" s="800" t="s">
        <v>26237</v>
      </c>
      <c r="D2927" s="802">
        <v>368.18</v>
      </c>
      <c r="E2927" s="800" t="s">
        <v>43039</v>
      </c>
    </row>
    <row r="2928" spans="1:5" ht="13.5" x14ac:dyDescent="0.25">
      <c r="A2928" s="800">
        <v>100608</v>
      </c>
      <c r="B2928" s="800" t="s">
        <v>43230</v>
      </c>
      <c r="C2928" s="800" t="s">
        <v>26237</v>
      </c>
      <c r="D2928" s="802">
        <v>625.83000000000004</v>
      </c>
      <c r="E2928" s="800" t="s">
        <v>43039</v>
      </c>
    </row>
    <row r="2929" spans="1:5" ht="13.5" x14ac:dyDescent="0.25">
      <c r="A2929" s="800">
        <v>100609</v>
      </c>
      <c r="B2929" s="800" t="s">
        <v>43231</v>
      </c>
      <c r="C2929" s="800" t="s">
        <v>26237</v>
      </c>
      <c r="D2929" s="802">
        <v>994.83</v>
      </c>
      <c r="E2929" s="800" t="s">
        <v>43039</v>
      </c>
    </row>
    <row r="2930" spans="1:5" ht="13.5" x14ac:dyDescent="0.25">
      <c r="A2930" s="800">
        <v>100610</v>
      </c>
      <c r="B2930" s="800" t="s">
        <v>43232</v>
      </c>
      <c r="C2930" s="800" t="s">
        <v>26237</v>
      </c>
      <c r="D2930" s="802">
        <v>376.65</v>
      </c>
      <c r="E2930" s="800" t="s">
        <v>43039</v>
      </c>
    </row>
    <row r="2931" spans="1:5" ht="13.5" x14ac:dyDescent="0.25">
      <c r="A2931" s="800">
        <v>100611</v>
      </c>
      <c r="B2931" s="800" t="s">
        <v>43233</v>
      </c>
      <c r="C2931" s="800" t="s">
        <v>26237</v>
      </c>
      <c r="D2931" s="802">
        <v>492.81</v>
      </c>
      <c r="E2931" s="800" t="s">
        <v>43039</v>
      </c>
    </row>
    <row r="2932" spans="1:5" ht="13.5" x14ac:dyDescent="0.25">
      <c r="A2932" s="800">
        <v>100612</v>
      </c>
      <c r="B2932" s="800" t="s">
        <v>43234</v>
      </c>
      <c r="C2932" s="800" t="s">
        <v>26237</v>
      </c>
      <c r="D2932" s="802">
        <v>638.30999999999995</v>
      </c>
      <c r="E2932" s="800" t="s">
        <v>43039</v>
      </c>
    </row>
    <row r="2933" spans="1:5" ht="13.5" x14ac:dyDescent="0.25">
      <c r="A2933" s="800">
        <v>100613</v>
      </c>
      <c r="B2933" s="800" t="s">
        <v>43235</v>
      </c>
      <c r="C2933" s="800" t="s">
        <v>26237</v>
      </c>
      <c r="D2933" s="803">
        <v>1014.06</v>
      </c>
      <c r="E2933" s="800" t="s">
        <v>43039</v>
      </c>
    </row>
    <row r="2934" spans="1:5" ht="13.5" x14ac:dyDescent="0.25">
      <c r="A2934" s="800">
        <v>100614</v>
      </c>
      <c r="B2934" s="800" t="s">
        <v>43236</v>
      </c>
      <c r="C2934" s="800" t="s">
        <v>26237</v>
      </c>
      <c r="D2934" s="802">
        <v>513.37</v>
      </c>
      <c r="E2934" s="800" t="s">
        <v>43039</v>
      </c>
    </row>
    <row r="2935" spans="1:5" ht="13.5" x14ac:dyDescent="0.25">
      <c r="A2935" s="800">
        <v>100615</v>
      </c>
      <c r="B2935" s="800" t="s">
        <v>43237</v>
      </c>
      <c r="C2935" s="800" t="s">
        <v>26237</v>
      </c>
      <c r="D2935" s="802">
        <v>663.1</v>
      </c>
      <c r="E2935" s="800" t="s">
        <v>43039</v>
      </c>
    </row>
    <row r="2936" spans="1:5" ht="13.5" x14ac:dyDescent="0.25">
      <c r="A2936" s="800">
        <v>100616</v>
      </c>
      <c r="B2936" s="800" t="s">
        <v>43238</v>
      </c>
      <c r="C2936" s="800" t="s">
        <v>26237</v>
      </c>
      <c r="D2936" s="803">
        <v>1055</v>
      </c>
      <c r="E2936" s="800" t="s">
        <v>43039</v>
      </c>
    </row>
    <row r="2937" spans="1:5" ht="13.5" x14ac:dyDescent="0.25">
      <c r="A2937" s="800">
        <v>100617</v>
      </c>
      <c r="B2937" s="800" t="s">
        <v>43239</v>
      </c>
      <c r="C2937" s="800" t="s">
        <v>26237</v>
      </c>
      <c r="D2937" s="802">
        <v>687.82</v>
      </c>
      <c r="E2937" s="800" t="s">
        <v>43039</v>
      </c>
    </row>
    <row r="2938" spans="1:5" ht="13.5" x14ac:dyDescent="0.25">
      <c r="A2938" s="800">
        <v>100618</v>
      </c>
      <c r="B2938" s="800" t="s">
        <v>43240</v>
      </c>
      <c r="C2938" s="800" t="s">
        <v>26237</v>
      </c>
      <c r="D2938" s="803">
        <v>1097.7</v>
      </c>
      <c r="E2938" s="800" t="s">
        <v>43039</v>
      </c>
    </row>
    <row r="2939" spans="1:5" ht="13.5" x14ac:dyDescent="0.25">
      <c r="A2939" s="800">
        <v>100619</v>
      </c>
      <c r="B2939" s="800" t="s">
        <v>43241</v>
      </c>
      <c r="C2939" s="800" t="s">
        <v>26237</v>
      </c>
      <c r="D2939" s="802">
        <v>344.01</v>
      </c>
      <c r="E2939" s="800" t="s">
        <v>43039</v>
      </c>
    </row>
    <row r="2940" spans="1:5" ht="13.5" x14ac:dyDescent="0.25">
      <c r="A2940" s="800">
        <v>100620</v>
      </c>
      <c r="B2940" s="800" t="s">
        <v>43242</v>
      </c>
      <c r="C2940" s="800" t="s">
        <v>26237</v>
      </c>
      <c r="D2940" s="803">
        <v>1895.5</v>
      </c>
      <c r="E2940" s="800" t="s">
        <v>43039</v>
      </c>
    </row>
    <row r="2941" spans="1:5" ht="13.5" x14ac:dyDescent="0.25">
      <c r="A2941" s="800">
        <v>100621</v>
      </c>
      <c r="B2941" s="800" t="s">
        <v>43243</v>
      </c>
      <c r="C2941" s="800" t="s">
        <v>26237</v>
      </c>
      <c r="D2941" s="803">
        <v>2143.06</v>
      </c>
      <c r="E2941" s="800" t="s">
        <v>43039</v>
      </c>
    </row>
    <row r="2942" spans="1:5" ht="13.5" x14ac:dyDescent="0.25">
      <c r="A2942" s="800">
        <v>100622</v>
      </c>
      <c r="B2942" s="800" t="s">
        <v>43244</v>
      </c>
      <c r="C2942" s="800" t="s">
        <v>26237</v>
      </c>
      <c r="D2942" s="803">
        <v>1315.06</v>
      </c>
      <c r="E2942" s="800" t="s">
        <v>43039</v>
      </c>
    </row>
    <row r="2943" spans="1:5" ht="13.5" x14ac:dyDescent="0.25">
      <c r="A2943" s="800">
        <v>100623</v>
      </c>
      <c r="B2943" s="800" t="s">
        <v>43245</v>
      </c>
      <c r="C2943" s="800" t="s">
        <v>26237</v>
      </c>
      <c r="D2943" s="803">
        <v>1418.9</v>
      </c>
      <c r="E2943" s="800" t="s">
        <v>43039</v>
      </c>
    </row>
    <row r="2944" spans="1:5" ht="13.5" x14ac:dyDescent="0.25">
      <c r="A2944" s="800">
        <v>72281</v>
      </c>
      <c r="B2944" s="800" t="s">
        <v>30639</v>
      </c>
      <c r="C2944" s="800" t="s">
        <v>26237</v>
      </c>
      <c r="D2944" s="802">
        <v>109.57</v>
      </c>
      <c r="E2944" s="800" t="s">
        <v>43039</v>
      </c>
    </row>
    <row r="2945" spans="1:5" ht="13.5" x14ac:dyDescent="0.25">
      <c r="A2945" s="800">
        <v>72282</v>
      </c>
      <c r="B2945" s="800" t="s">
        <v>30641</v>
      </c>
      <c r="C2945" s="800" t="s">
        <v>26237</v>
      </c>
      <c r="D2945" s="802">
        <v>145.03</v>
      </c>
      <c r="E2945" s="800" t="s">
        <v>43039</v>
      </c>
    </row>
    <row r="2946" spans="1:5" ht="13.5" x14ac:dyDescent="0.25">
      <c r="A2946" s="800" t="s">
        <v>4597</v>
      </c>
      <c r="B2946" s="800" t="s">
        <v>30643</v>
      </c>
      <c r="C2946" s="800" t="s">
        <v>26237</v>
      </c>
      <c r="D2946" s="802">
        <v>33.32</v>
      </c>
      <c r="E2946" s="800" t="s">
        <v>43039</v>
      </c>
    </row>
    <row r="2947" spans="1:5" ht="13.5" x14ac:dyDescent="0.25">
      <c r="A2947" s="800" t="s">
        <v>4598</v>
      </c>
      <c r="B2947" s="800" t="s">
        <v>30644</v>
      </c>
      <c r="C2947" s="800" t="s">
        <v>26237</v>
      </c>
      <c r="D2947" s="802">
        <v>43.69</v>
      </c>
      <c r="E2947" s="800" t="s">
        <v>43039</v>
      </c>
    </row>
    <row r="2948" spans="1:5" ht="13.5" x14ac:dyDescent="0.25">
      <c r="A2948" s="800" t="s">
        <v>4599</v>
      </c>
      <c r="B2948" s="800" t="s">
        <v>30646</v>
      </c>
      <c r="C2948" s="800" t="s">
        <v>26237</v>
      </c>
      <c r="D2948" s="802">
        <v>21.55</v>
      </c>
      <c r="E2948" s="800" t="s">
        <v>43039</v>
      </c>
    </row>
    <row r="2949" spans="1:5" ht="13.5" x14ac:dyDescent="0.25">
      <c r="A2949" s="800" t="s">
        <v>4600</v>
      </c>
      <c r="B2949" s="800" t="s">
        <v>30647</v>
      </c>
      <c r="C2949" s="800" t="s">
        <v>26237</v>
      </c>
      <c r="D2949" s="802">
        <v>27.72</v>
      </c>
      <c r="E2949" s="800" t="s">
        <v>43039</v>
      </c>
    </row>
    <row r="2950" spans="1:5" ht="13.5" x14ac:dyDescent="0.25">
      <c r="A2950" s="800" t="s">
        <v>4602</v>
      </c>
      <c r="B2950" s="800" t="s">
        <v>30648</v>
      </c>
      <c r="C2950" s="800" t="s">
        <v>26237</v>
      </c>
      <c r="D2950" s="802">
        <v>48.61</v>
      </c>
      <c r="E2950" s="800" t="s">
        <v>43039</v>
      </c>
    </row>
    <row r="2951" spans="1:5" ht="13.5" x14ac:dyDescent="0.25">
      <c r="A2951" s="800" t="s">
        <v>4603</v>
      </c>
      <c r="B2951" s="800" t="s">
        <v>30650</v>
      </c>
      <c r="C2951" s="800" t="s">
        <v>26237</v>
      </c>
      <c r="D2951" s="802">
        <v>39.44</v>
      </c>
      <c r="E2951" s="800" t="s">
        <v>43039</v>
      </c>
    </row>
    <row r="2952" spans="1:5" ht="13.5" x14ac:dyDescent="0.25">
      <c r="A2952" s="800" t="s">
        <v>4604</v>
      </c>
      <c r="B2952" s="800" t="s">
        <v>30651</v>
      </c>
      <c r="C2952" s="800" t="s">
        <v>26237</v>
      </c>
      <c r="D2952" s="802">
        <v>44.84</v>
      </c>
      <c r="E2952" s="800" t="s">
        <v>43039</v>
      </c>
    </row>
    <row r="2953" spans="1:5" ht="13.5" x14ac:dyDescent="0.25">
      <c r="A2953" s="800" t="s">
        <v>4605</v>
      </c>
      <c r="B2953" s="800" t="s">
        <v>30653</v>
      </c>
      <c r="C2953" s="800" t="s">
        <v>26237</v>
      </c>
      <c r="D2953" s="802">
        <v>51.47</v>
      </c>
      <c r="E2953" s="800" t="s">
        <v>43039</v>
      </c>
    </row>
    <row r="2954" spans="1:5" ht="13.5" x14ac:dyDescent="0.25">
      <c r="A2954" s="800" t="s">
        <v>4606</v>
      </c>
      <c r="B2954" s="800" t="s">
        <v>30654</v>
      </c>
      <c r="C2954" s="800" t="s">
        <v>26237</v>
      </c>
      <c r="D2954" s="802">
        <v>140.16999999999999</v>
      </c>
      <c r="E2954" s="800" t="s">
        <v>43039</v>
      </c>
    </row>
    <row r="2955" spans="1:5" ht="13.5" x14ac:dyDescent="0.25">
      <c r="A2955" s="800" t="s">
        <v>4607</v>
      </c>
      <c r="B2955" s="800" t="s">
        <v>30656</v>
      </c>
      <c r="C2955" s="800" t="s">
        <v>26237</v>
      </c>
      <c r="D2955" s="802">
        <v>277.99</v>
      </c>
      <c r="E2955" s="800" t="s">
        <v>43039</v>
      </c>
    </row>
    <row r="2956" spans="1:5" ht="13.5" x14ac:dyDescent="0.25">
      <c r="A2956" s="800">
        <v>83399</v>
      </c>
      <c r="B2956" s="800" t="s">
        <v>30658</v>
      </c>
      <c r="C2956" s="800" t="s">
        <v>26237</v>
      </c>
      <c r="D2956" s="802">
        <v>31.34</v>
      </c>
      <c r="E2956" s="800" t="s">
        <v>43039</v>
      </c>
    </row>
    <row r="2957" spans="1:5" ht="13.5" x14ac:dyDescent="0.25">
      <c r="A2957" s="800">
        <v>83400</v>
      </c>
      <c r="B2957" s="800" t="s">
        <v>30659</v>
      </c>
      <c r="C2957" s="800" t="s">
        <v>26237</v>
      </c>
      <c r="D2957" s="802">
        <v>100.89</v>
      </c>
      <c r="E2957" s="800" t="s">
        <v>43039</v>
      </c>
    </row>
    <row r="2958" spans="1:5" ht="13.5" x14ac:dyDescent="0.25">
      <c r="A2958" s="800">
        <v>83401</v>
      </c>
      <c r="B2958" s="800" t="s">
        <v>30661</v>
      </c>
      <c r="C2958" s="800" t="s">
        <v>26237</v>
      </c>
      <c r="D2958" s="802">
        <v>100.89</v>
      </c>
      <c r="E2958" s="800" t="s">
        <v>43039</v>
      </c>
    </row>
    <row r="2959" spans="1:5" ht="13.5" x14ac:dyDescent="0.25">
      <c r="A2959" s="800">
        <v>83402</v>
      </c>
      <c r="B2959" s="800" t="s">
        <v>30662</v>
      </c>
      <c r="C2959" s="800" t="s">
        <v>26237</v>
      </c>
      <c r="D2959" s="802">
        <v>53.33</v>
      </c>
      <c r="E2959" s="800" t="s">
        <v>43039</v>
      </c>
    </row>
    <row r="2960" spans="1:5" ht="13.5" x14ac:dyDescent="0.25">
      <c r="A2960" s="800">
        <v>83475</v>
      </c>
      <c r="B2960" s="800" t="s">
        <v>30663</v>
      </c>
      <c r="C2960" s="800" t="s">
        <v>26237</v>
      </c>
      <c r="D2960" s="802">
        <v>366.27</v>
      </c>
      <c r="E2960" s="800" t="s">
        <v>43039</v>
      </c>
    </row>
    <row r="2961" spans="1:5" ht="13.5" x14ac:dyDescent="0.25">
      <c r="A2961" s="800">
        <v>83478</v>
      </c>
      <c r="B2961" s="800" t="s">
        <v>30665</v>
      </c>
      <c r="C2961" s="800" t="s">
        <v>26237</v>
      </c>
      <c r="D2961" s="802">
        <v>272.70999999999998</v>
      </c>
      <c r="E2961" s="800" t="s">
        <v>43039</v>
      </c>
    </row>
    <row r="2962" spans="1:5" ht="13.5" x14ac:dyDescent="0.25">
      <c r="A2962" s="800">
        <v>83479</v>
      </c>
      <c r="B2962" s="800" t="s">
        <v>30667</v>
      </c>
      <c r="C2962" s="800" t="s">
        <v>26237</v>
      </c>
      <c r="D2962" s="802">
        <v>111.82</v>
      </c>
      <c r="E2962" s="800" t="s">
        <v>43039</v>
      </c>
    </row>
    <row r="2963" spans="1:5" ht="13.5" x14ac:dyDescent="0.25">
      <c r="A2963" s="800">
        <v>83480</v>
      </c>
      <c r="B2963" s="800" t="s">
        <v>30669</v>
      </c>
      <c r="C2963" s="800" t="s">
        <v>26237</v>
      </c>
      <c r="D2963" s="802">
        <v>89.16</v>
      </c>
      <c r="E2963" s="800" t="s">
        <v>43039</v>
      </c>
    </row>
    <row r="2964" spans="1:5" ht="13.5" x14ac:dyDescent="0.25">
      <c r="A2964" s="800">
        <v>83481</v>
      </c>
      <c r="B2964" s="800" t="s">
        <v>30671</v>
      </c>
      <c r="C2964" s="800" t="s">
        <v>26237</v>
      </c>
      <c r="D2964" s="802">
        <v>99.67</v>
      </c>
      <c r="E2964" s="800" t="s">
        <v>43039</v>
      </c>
    </row>
    <row r="2965" spans="1:5" ht="13.5" x14ac:dyDescent="0.25">
      <c r="A2965" s="800">
        <v>97600</v>
      </c>
      <c r="B2965" s="800" t="s">
        <v>30673</v>
      </c>
      <c r="C2965" s="800" t="s">
        <v>26237</v>
      </c>
      <c r="D2965" s="802">
        <v>190.29</v>
      </c>
      <c r="E2965" s="800" t="s">
        <v>43039</v>
      </c>
    </row>
    <row r="2966" spans="1:5" ht="13.5" x14ac:dyDescent="0.25">
      <c r="A2966" s="800">
        <v>97601</v>
      </c>
      <c r="B2966" s="800" t="s">
        <v>30675</v>
      </c>
      <c r="C2966" s="800" t="s">
        <v>26237</v>
      </c>
      <c r="D2966" s="802">
        <v>202.77</v>
      </c>
      <c r="E2966" s="800" t="s">
        <v>43039</v>
      </c>
    </row>
    <row r="2967" spans="1:5" ht="13.5" x14ac:dyDescent="0.25">
      <c r="A2967" s="800">
        <v>97605</v>
      </c>
      <c r="B2967" s="800" t="s">
        <v>30677</v>
      </c>
      <c r="C2967" s="800" t="s">
        <v>26237</v>
      </c>
      <c r="D2967" s="802">
        <v>68.489999999999995</v>
      </c>
      <c r="E2967" s="800" t="s">
        <v>43039</v>
      </c>
    </row>
    <row r="2968" spans="1:5" ht="13.5" x14ac:dyDescent="0.25">
      <c r="A2968" s="800">
        <v>97606</v>
      </c>
      <c r="B2968" s="800" t="s">
        <v>30679</v>
      </c>
      <c r="C2968" s="800" t="s">
        <v>26237</v>
      </c>
      <c r="D2968" s="802">
        <v>56.93</v>
      </c>
      <c r="E2968" s="800" t="s">
        <v>43039</v>
      </c>
    </row>
    <row r="2969" spans="1:5" ht="13.5" x14ac:dyDescent="0.25">
      <c r="A2969" s="800">
        <v>97607</v>
      </c>
      <c r="B2969" s="800" t="s">
        <v>30681</v>
      </c>
      <c r="C2969" s="800" t="s">
        <v>26237</v>
      </c>
      <c r="D2969" s="802">
        <v>78.59</v>
      </c>
      <c r="E2969" s="800" t="s">
        <v>43039</v>
      </c>
    </row>
    <row r="2970" spans="1:5" ht="13.5" x14ac:dyDescent="0.25">
      <c r="A2970" s="800">
        <v>97608</v>
      </c>
      <c r="B2970" s="800" t="s">
        <v>30683</v>
      </c>
      <c r="C2970" s="800" t="s">
        <v>26237</v>
      </c>
      <c r="D2970" s="802">
        <v>67.03</v>
      </c>
      <c r="E2970" s="800" t="s">
        <v>43039</v>
      </c>
    </row>
    <row r="2971" spans="1:5" ht="13.5" x14ac:dyDescent="0.25">
      <c r="A2971" s="800" t="s">
        <v>4625</v>
      </c>
      <c r="B2971" s="800" t="s">
        <v>30685</v>
      </c>
      <c r="C2971" s="800" t="s">
        <v>26237</v>
      </c>
      <c r="D2971" s="803">
        <v>6586.54</v>
      </c>
      <c r="E2971" s="800" t="s">
        <v>43039</v>
      </c>
    </row>
    <row r="2972" spans="1:5" ht="13.5" x14ac:dyDescent="0.25">
      <c r="A2972" s="800" t="s">
        <v>4626</v>
      </c>
      <c r="B2972" s="800" t="s">
        <v>30687</v>
      </c>
      <c r="C2972" s="800" t="s">
        <v>26237</v>
      </c>
      <c r="D2972" s="803">
        <v>8139.66</v>
      </c>
      <c r="E2972" s="800" t="s">
        <v>43039</v>
      </c>
    </row>
    <row r="2973" spans="1:5" ht="13.5" x14ac:dyDescent="0.25">
      <c r="A2973" s="800" t="s">
        <v>4627</v>
      </c>
      <c r="B2973" s="800" t="s">
        <v>30689</v>
      </c>
      <c r="C2973" s="800" t="s">
        <v>26237</v>
      </c>
      <c r="D2973" s="803">
        <v>10259.89</v>
      </c>
      <c r="E2973" s="800" t="s">
        <v>43039</v>
      </c>
    </row>
    <row r="2974" spans="1:5" ht="13.5" x14ac:dyDescent="0.25">
      <c r="A2974" s="800" t="s">
        <v>4628</v>
      </c>
      <c r="B2974" s="800" t="s">
        <v>30691</v>
      </c>
      <c r="C2974" s="800" t="s">
        <v>26237</v>
      </c>
      <c r="D2974" s="803">
        <v>14364.58</v>
      </c>
      <c r="E2974" s="800" t="s">
        <v>43039</v>
      </c>
    </row>
    <row r="2975" spans="1:5" ht="13.5" x14ac:dyDescent="0.25">
      <c r="A2975" s="800" t="s">
        <v>4629</v>
      </c>
      <c r="B2975" s="800" t="s">
        <v>30693</v>
      </c>
      <c r="C2975" s="800" t="s">
        <v>26237</v>
      </c>
      <c r="D2975" s="803">
        <v>16755.330000000002</v>
      </c>
      <c r="E2975" s="800" t="s">
        <v>43039</v>
      </c>
    </row>
    <row r="2976" spans="1:5" ht="13.5" x14ac:dyDescent="0.25">
      <c r="A2976" s="800" t="s">
        <v>4630</v>
      </c>
      <c r="B2976" s="800" t="s">
        <v>30695</v>
      </c>
      <c r="C2976" s="800" t="s">
        <v>26237</v>
      </c>
      <c r="D2976" s="803">
        <v>27260.39</v>
      </c>
      <c r="E2976" s="800" t="s">
        <v>43039</v>
      </c>
    </row>
    <row r="2977" spans="1:5" ht="13.5" x14ac:dyDescent="0.25">
      <c r="A2977" s="800" t="s">
        <v>4631</v>
      </c>
      <c r="B2977" s="800" t="s">
        <v>30697</v>
      </c>
      <c r="C2977" s="800" t="s">
        <v>26237</v>
      </c>
      <c r="D2977" s="803">
        <v>4544.42</v>
      </c>
      <c r="E2977" s="800" t="s">
        <v>43039</v>
      </c>
    </row>
    <row r="2978" spans="1:5" ht="13.5" x14ac:dyDescent="0.25">
      <c r="A2978" s="800" t="s">
        <v>4632</v>
      </c>
      <c r="B2978" s="800" t="s">
        <v>30699</v>
      </c>
      <c r="C2978" s="800" t="s">
        <v>26237</v>
      </c>
      <c r="D2978" s="803">
        <v>5091.3500000000004</v>
      </c>
      <c r="E2978" s="800" t="s">
        <v>43039</v>
      </c>
    </row>
    <row r="2979" spans="1:5" ht="13.5" x14ac:dyDescent="0.25">
      <c r="A2979" s="800" t="s">
        <v>4633</v>
      </c>
      <c r="B2979" s="800" t="s">
        <v>30701</v>
      </c>
      <c r="C2979" s="800" t="s">
        <v>26237</v>
      </c>
      <c r="D2979" s="803">
        <v>37345.07</v>
      </c>
      <c r="E2979" s="800" t="s">
        <v>43039</v>
      </c>
    </row>
    <row r="2980" spans="1:5" ht="13.5" x14ac:dyDescent="0.25">
      <c r="A2980" s="800" t="s">
        <v>4634</v>
      </c>
      <c r="B2980" s="800" t="s">
        <v>30703</v>
      </c>
      <c r="C2980" s="800" t="s">
        <v>26237</v>
      </c>
      <c r="D2980" s="803">
        <v>52227.33</v>
      </c>
      <c r="E2980" s="800" t="s">
        <v>43039</v>
      </c>
    </row>
    <row r="2981" spans="1:5" ht="13.5" x14ac:dyDescent="0.25">
      <c r="A2981" s="800">
        <v>93128</v>
      </c>
      <c r="B2981" s="800" t="s">
        <v>30705</v>
      </c>
      <c r="C2981" s="800" t="s">
        <v>26237</v>
      </c>
      <c r="D2981" s="802">
        <v>115.43</v>
      </c>
      <c r="E2981" s="800" t="s">
        <v>43039</v>
      </c>
    </row>
    <row r="2982" spans="1:5" ht="13.5" x14ac:dyDescent="0.25">
      <c r="A2982" s="800">
        <v>93137</v>
      </c>
      <c r="B2982" s="800" t="s">
        <v>30707</v>
      </c>
      <c r="C2982" s="800" t="s">
        <v>26237</v>
      </c>
      <c r="D2982" s="802">
        <v>136</v>
      </c>
      <c r="E2982" s="800" t="s">
        <v>43039</v>
      </c>
    </row>
    <row r="2983" spans="1:5" ht="13.5" x14ac:dyDescent="0.25">
      <c r="A2983" s="800">
        <v>93138</v>
      </c>
      <c r="B2983" s="800" t="s">
        <v>30709</v>
      </c>
      <c r="C2983" s="800" t="s">
        <v>26237</v>
      </c>
      <c r="D2983" s="802">
        <v>128.43</v>
      </c>
      <c r="E2983" s="800" t="s">
        <v>43039</v>
      </c>
    </row>
    <row r="2984" spans="1:5" ht="13.5" x14ac:dyDescent="0.25">
      <c r="A2984" s="800">
        <v>93139</v>
      </c>
      <c r="B2984" s="800" t="s">
        <v>30711</v>
      </c>
      <c r="C2984" s="800" t="s">
        <v>26237</v>
      </c>
      <c r="D2984" s="802">
        <v>161.99</v>
      </c>
      <c r="E2984" s="800" t="s">
        <v>43039</v>
      </c>
    </row>
    <row r="2985" spans="1:5" ht="13.5" x14ac:dyDescent="0.25">
      <c r="A2985" s="800">
        <v>93140</v>
      </c>
      <c r="B2985" s="800" t="s">
        <v>30713</v>
      </c>
      <c r="C2985" s="800" t="s">
        <v>26237</v>
      </c>
      <c r="D2985" s="802">
        <v>152.81</v>
      </c>
      <c r="E2985" s="800" t="s">
        <v>43039</v>
      </c>
    </row>
    <row r="2986" spans="1:5" ht="13.5" x14ac:dyDescent="0.25">
      <c r="A2986" s="800">
        <v>93141</v>
      </c>
      <c r="B2986" s="800" t="s">
        <v>30715</v>
      </c>
      <c r="C2986" s="800" t="s">
        <v>26237</v>
      </c>
      <c r="D2986" s="802">
        <v>136.93</v>
      </c>
      <c r="E2986" s="800" t="s">
        <v>43039</v>
      </c>
    </row>
    <row r="2987" spans="1:5" ht="13.5" x14ac:dyDescent="0.25">
      <c r="A2987" s="800">
        <v>93142</v>
      </c>
      <c r="B2987" s="800" t="s">
        <v>30717</v>
      </c>
      <c r="C2987" s="800" t="s">
        <v>26237</v>
      </c>
      <c r="D2987" s="802">
        <v>154.16</v>
      </c>
      <c r="E2987" s="800" t="s">
        <v>43039</v>
      </c>
    </row>
    <row r="2988" spans="1:5" ht="13.5" x14ac:dyDescent="0.25">
      <c r="A2988" s="800">
        <v>93143</v>
      </c>
      <c r="B2988" s="800" t="s">
        <v>30719</v>
      </c>
      <c r="C2988" s="800" t="s">
        <v>26237</v>
      </c>
      <c r="D2988" s="802">
        <v>138.76</v>
      </c>
      <c r="E2988" s="800" t="s">
        <v>43039</v>
      </c>
    </row>
    <row r="2989" spans="1:5" ht="13.5" x14ac:dyDescent="0.25">
      <c r="A2989" s="800">
        <v>93144</v>
      </c>
      <c r="B2989" s="800" t="s">
        <v>30721</v>
      </c>
      <c r="C2989" s="800" t="s">
        <v>26237</v>
      </c>
      <c r="D2989" s="802">
        <v>166.52</v>
      </c>
      <c r="E2989" s="800" t="s">
        <v>43039</v>
      </c>
    </row>
    <row r="2990" spans="1:5" ht="13.5" x14ac:dyDescent="0.25">
      <c r="A2990" s="800">
        <v>93145</v>
      </c>
      <c r="B2990" s="800" t="s">
        <v>30723</v>
      </c>
      <c r="C2990" s="800" t="s">
        <v>26237</v>
      </c>
      <c r="D2990" s="802">
        <v>165.15</v>
      </c>
      <c r="E2990" s="800" t="s">
        <v>43039</v>
      </c>
    </row>
    <row r="2991" spans="1:5" ht="13.5" x14ac:dyDescent="0.25">
      <c r="A2991" s="800">
        <v>93146</v>
      </c>
      <c r="B2991" s="800" t="s">
        <v>30725</v>
      </c>
      <c r="C2991" s="800" t="s">
        <v>26237</v>
      </c>
      <c r="D2991" s="802">
        <v>178.16</v>
      </c>
      <c r="E2991" s="800" t="s">
        <v>43039</v>
      </c>
    </row>
    <row r="2992" spans="1:5" ht="13.5" x14ac:dyDescent="0.25">
      <c r="A2992" s="800">
        <v>93147</v>
      </c>
      <c r="B2992" s="800" t="s">
        <v>30727</v>
      </c>
      <c r="C2992" s="800" t="s">
        <v>26237</v>
      </c>
      <c r="D2992" s="802">
        <v>202.58</v>
      </c>
      <c r="E2992" s="800" t="s">
        <v>43039</v>
      </c>
    </row>
    <row r="2993" spans="1:5" ht="13.5" x14ac:dyDescent="0.25">
      <c r="A2993" s="800">
        <v>8260</v>
      </c>
      <c r="B2993" s="800" t="s">
        <v>30729</v>
      </c>
      <c r="C2993" s="800" t="s">
        <v>26237</v>
      </c>
      <c r="D2993" s="803">
        <v>2809.63</v>
      </c>
      <c r="E2993" s="800" t="s">
        <v>43039</v>
      </c>
    </row>
    <row r="2994" spans="1:5" ht="13.5" x14ac:dyDescent="0.25">
      <c r="A2994" s="800">
        <v>72315</v>
      </c>
      <c r="B2994" s="800" t="s">
        <v>30731</v>
      </c>
      <c r="C2994" s="800" t="s">
        <v>26237</v>
      </c>
      <c r="D2994" s="802">
        <v>27.71</v>
      </c>
      <c r="E2994" s="800" t="s">
        <v>43039</v>
      </c>
    </row>
    <row r="2995" spans="1:5" ht="13.5" x14ac:dyDescent="0.25">
      <c r="A2995" s="800">
        <v>96971</v>
      </c>
      <c r="B2995" s="800" t="s">
        <v>30733</v>
      </c>
      <c r="C2995" s="800" t="s">
        <v>26105</v>
      </c>
      <c r="D2995" s="802">
        <v>21.27</v>
      </c>
      <c r="E2995" s="800" t="s">
        <v>43039</v>
      </c>
    </row>
    <row r="2996" spans="1:5" ht="13.5" x14ac:dyDescent="0.25">
      <c r="A2996" s="800">
        <v>96972</v>
      </c>
      <c r="B2996" s="800" t="s">
        <v>30735</v>
      </c>
      <c r="C2996" s="800" t="s">
        <v>26105</v>
      </c>
      <c r="D2996" s="802">
        <v>29.32</v>
      </c>
      <c r="E2996" s="800" t="s">
        <v>43039</v>
      </c>
    </row>
    <row r="2997" spans="1:5" ht="13.5" x14ac:dyDescent="0.25">
      <c r="A2997" s="800">
        <v>96973</v>
      </c>
      <c r="B2997" s="800" t="s">
        <v>30736</v>
      </c>
      <c r="C2997" s="800" t="s">
        <v>26105</v>
      </c>
      <c r="D2997" s="802">
        <v>36.76</v>
      </c>
      <c r="E2997" s="800" t="s">
        <v>43039</v>
      </c>
    </row>
    <row r="2998" spans="1:5" ht="13.5" x14ac:dyDescent="0.25">
      <c r="A2998" s="800">
        <v>96974</v>
      </c>
      <c r="B2998" s="800" t="s">
        <v>30738</v>
      </c>
      <c r="C2998" s="800" t="s">
        <v>26105</v>
      </c>
      <c r="D2998" s="802">
        <v>46.29</v>
      </c>
      <c r="E2998" s="800" t="s">
        <v>43039</v>
      </c>
    </row>
    <row r="2999" spans="1:5" ht="13.5" x14ac:dyDescent="0.25">
      <c r="A2999" s="800">
        <v>96975</v>
      </c>
      <c r="B2999" s="800" t="s">
        <v>30739</v>
      </c>
      <c r="C2999" s="800" t="s">
        <v>26105</v>
      </c>
      <c r="D2999" s="802">
        <v>58.52</v>
      </c>
      <c r="E2999" s="800" t="s">
        <v>43039</v>
      </c>
    </row>
    <row r="3000" spans="1:5" ht="13.5" x14ac:dyDescent="0.25">
      <c r="A3000" s="800">
        <v>96976</v>
      </c>
      <c r="B3000" s="800" t="s">
        <v>30740</v>
      </c>
      <c r="C3000" s="800" t="s">
        <v>26105</v>
      </c>
      <c r="D3000" s="802">
        <v>74.290000000000006</v>
      </c>
      <c r="E3000" s="800" t="s">
        <v>43039</v>
      </c>
    </row>
    <row r="3001" spans="1:5" ht="13.5" x14ac:dyDescent="0.25">
      <c r="A3001" s="800">
        <v>96977</v>
      </c>
      <c r="B3001" s="800" t="s">
        <v>30742</v>
      </c>
      <c r="C3001" s="800" t="s">
        <v>26105</v>
      </c>
      <c r="D3001" s="802">
        <v>25.3</v>
      </c>
      <c r="E3001" s="800" t="s">
        <v>43039</v>
      </c>
    </row>
    <row r="3002" spans="1:5" ht="13.5" x14ac:dyDescent="0.25">
      <c r="A3002" s="800">
        <v>96978</v>
      </c>
      <c r="B3002" s="800" t="s">
        <v>30743</v>
      </c>
      <c r="C3002" s="800" t="s">
        <v>26105</v>
      </c>
      <c r="D3002" s="802">
        <v>35.36</v>
      </c>
      <c r="E3002" s="800" t="s">
        <v>43039</v>
      </c>
    </row>
    <row r="3003" spans="1:5" ht="13.5" x14ac:dyDescent="0.25">
      <c r="A3003" s="800">
        <v>96979</v>
      </c>
      <c r="B3003" s="800" t="s">
        <v>30744</v>
      </c>
      <c r="C3003" s="800" t="s">
        <v>26105</v>
      </c>
      <c r="D3003" s="802">
        <v>49.37</v>
      </c>
      <c r="E3003" s="800" t="s">
        <v>43039</v>
      </c>
    </row>
    <row r="3004" spans="1:5" ht="13.5" x14ac:dyDescent="0.25">
      <c r="A3004" s="800">
        <v>96984</v>
      </c>
      <c r="B3004" s="800" t="s">
        <v>30745</v>
      </c>
      <c r="C3004" s="800" t="s">
        <v>26237</v>
      </c>
      <c r="D3004" s="802">
        <v>45.43</v>
      </c>
      <c r="E3004" s="800" t="s">
        <v>43039</v>
      </c>
    </row>
    <row r="3005" spans="1:5" ht="13.5" x14ac:dyDescent="0.25">
      <c r="A3005" s="800">
        <v>96985</v>
      </c>
      <c r="B3005" s="800" t="s">
        <v>30746</v>
      </c>
      <c r="C3005" s="800" t="s">
        <v>26237</v>
      </c>
      <c r="D3005" s="802">
        <v>57.5</v>
      </c>
      <c r="E3005" s="800" t="s">
        <v>43039</v>
      </c>
    </row>
    <row r="3006" spans="1:5" ht="13.5" x14ac:dyDescent="0.25">
      <c r="A3006" s="800">
        <v>96986</v>
      </c>
      <c r="B3006" s="800" t="s">
        <v>30748</v>
      </c>
      <c r="C3006" s="800" t="s">
        <v>26237</v>
      </c>
      <c r="D3006" s="802">
        <v>85.99</v>
      </c>
      <c r="E3006" s="800" t="s">
        <v>43039</v>
      </c>
    </row>
    <row r="3007" spans="1:5" ht="13.5" x14ac:dyDescent="0.25">
      <c r="A3007" s="800">
        <v>96987</v>
      </c>
      <c r="B3007" s="800" t="s">
        <v>30749</v>
      </c>
      <c r="C3007" s="800" t="s">
        <v>26237</v>
      </c>
      <c r="D3007" s="802">
        <v>87.72</v>
      </c>
      <c r="E3007" s="800" t="s">
        <v>43039</v>
      </c>
    </row>
    <row r="3008" spans="1:5" ht="13.5" x14ac:dyDescent="0.25">
      <c r="A3008" s="800">
        <v>96988</v>
      </c>
      <c r="B3008" s="800" t="s">
        <v>30751</v>
      </c>
      <c r="C3008" s="800" t="s">
        <v>26237</v>
      </c>
      <c r="D3008" s="802">
        <v>95.68</v>
      </c>
      <c r="E3008" s="800" t="s">
        <v>43039</v>
      </c>
    </row>
    <row r="3009" spans="1:5" ht="13.5" x14ac:dyDescent="0.25">
      <c r="A3009" s="800">
        <v>96989</v>
      </c>
      <c r="B3009" s="800" t="s">
        <v>30753</v>
      </c>
      <c r="C3009" s="800" t="s">
        <v>26237</v>
      </c>
      <c r="D3009" s="802">
        <v>63.45</v>
      </c>
      <c r="E3009" s="800" t="s">
        <v>43039</v>
      </c>
    </row>
    <row r="3010" spans="1:5" ht="13.5" x14ac:dyDescent="0.25">
      <c r="A3010" s="800">
        <v>98463</v>
      </c>
      <c r="B3010" s="800" t="s">
        <v>30755</v>
      </c>
      <c r="C3010" s="800" t="s">
        <v>26237</v>
      </c>
      <c r="D3010" s="802">
        <v>18.97</v>
      </c>
      <c r="E3010" s="800" t="s">
        <v>43039</v>
      </c>
    </row>
    <row r="3011" spans="1:5" ht="13.5" x14ac:dyDescent="0.25">
      <c r="A3011" s="800">
        <v>9535</v>
      </c>
      <c r="B3011" s="800" t="s">
        <v>30757</v>
      </c>
      <c r="C3011" s="800" t="s">
        <v>26237</v>
      </c>
      <c r="D3011" s="802">
        <v>75.8</v>
      </c>
      <c r="E3011" s="800" t="s">
        <v>43039</v>
      </c>
    </row>
    <row r="3012" spans="1:5" ht="13.5" x14ac:dyDescent="0.25">
      <c r="A3012" s="800">
        <v>88547</v>
      </c>
      <c r="B3012" s="800" t="s">
        <v>30780</v>
      </c>
      <c r="C3012" s="800" t="s">
        <v>26237</v>
      </c>
      <c r="D3012" s="802">
        <v>79.66</v>
      </c>
      <c r="E3012" s="800" t="s">
        <v>43039</v>
      </c>
    </row>
    <row r="3013" spans="1:5" ht="13.5" x14ac:dyDescent="0.25">
      <c r="A3013" s="800">
        <v>72283</v>
      </c>
      <c r="B3013" s="800" t="s">
        <v>30782</v>
      </c>
      <c r="C3013" s="800" t="s">
        <v>26237</v>
      </c>
      <c r="D3013" s="802">
        <v>954.63</v>
      </c>
      <c r="E3013" s="800" t="s">
        <v>43039</v>
      </c>
    </row>
    <row r="3014" spans="1:5" ht="13.5" x14ac:dyDescent="0.25">
      <c r="A3014" s="800">
        <v>72287</v>
      </c>
      <c r="B3014" s="800" t="s">
        <v>30784</v>
      </c>
      <c r="C3014" s="800" t="s">
        <v>26237</v>
      </c>
      <c r="D3014" s="802">
        <v>257.45</v>
      </c>
      <c r="E3014" s="800" t="s">
        <v>43039</v>
      </c>
    </row>
    <row r="3015" spans="1:5" ht="13.5" x14ac:dyDescent="0.25">
      <c r="A3015" s="800">
        <v>72288</v>
      </c>
      <c r="B3015" s="800" t="s">
        <v>30786</v>
      </c>
      <c r="C3015" s="800" t="s">
        <v>26237</v>
      </c>
      <c r="D3015" s="802">
        <v>321.08999999999997</v>
      </c>
      <c r="E3015" s="800" t="s">
        <v>43039</v>
      </c>
    </row>
    <row r="3016" spans="1:5" ht="13.5" x14ac:dyDescent="0.25">
      <c r="A3016" s="800">
        <v>72553</v>
      </c>
      <c r="B3016" s="800" t="s">
        <v>30788</v>
      </c>
      <c r="C3016" s="800" t="s">
        <v>26237</v>
      </c>
      <c r="D3016" s="802">
        <v>138.13999999999999</v>
      </c>
      <c r="E3016" s="800" t="s">
        <v>43039</v>
      </c>
    </row>
    <row r="3017" spans="1:5" ht="13.5" x14ac:dyDescent="0.25">
      <c r="A3017" s="800">
        <v>72554</v>
      </c>
      <c r="B3017" s="800" t="s">
        <v>30790</v>
      </c>
      <c r="C3017" s="800" t="s">
        <v>26237</v>
      </c>
      <c r="D3017" s="802">
        <v>461.22</v>
      </c>
      <c r="E3017" s="800" t="s">
        <v>43039</v>
      </c>
    </row>
    <row r="3018" spans="1:5" ht="13.5" x14ac:dyDescent="0.25">
      <c r="A3018" s="800" t="s">
        <v>4688</v>
      </c>
      <c r="B3018" s="800" t="s">
        <v>30792</v>
      </c>
      <c r="C3018" s="800" t="s">
        <v>26237</v>
      </c>
      <c r="D3018" s="802">
        <v>145.97</v>
      </c>
      <c r="E3018" s="800" t="s">
        <v>43039</v>
      </c>
    </row>
    <row r="3019" spans="1:5" ht="13.5" x14ac:dyDescent="0.25">
      <c r="A3019" s="800" t="s">
        <v>4689</v>
      </c>
      <c r="B3019" s="800" t="s">
        <v>30794</v>
      </c>
      <c r="C3019" s="800" t="s">
        <v>26237</v>
      </c>
      <c r="D3019" s="802">
        <v>150.30000000000001</v>
      </c>
      <c r="E3019" s="800" t="s">
        <v>43039</v>
      </c>
    </row>
    <row r="3020" spans="1:5" ht="13.5" x14ac:dyDescent="0.25">
      <c r="A3020" s="800">
        <v>83633</v>
      </c>
      <c r="B3020" s="800" t="s">
        <v>30796</v>
      </c>
      <c r="C3020" s="800" t="s">
        <v>26237</v>
      </c>
      <c r="D3020" s="803">
        <v>1959.09</v>
      </c>
      <c r="E3020" s="800" t="s">
        <v>43039</v>
      </c>
    </row>
    <row r="3021" spans="1:5" ht="13.5" x14ac:dyDescent="0.25">
      <c r="A3021" s="800">
        <v>83634</v>
      </c>
      <c r="B3021" s="800" t="s">
        <v>30798</v>
      </c>
      <c r="C3021" s="800" t="s">
        <v>26237</v>
      </c>
      <c r="D3021" s="802">
        <v>434.43</v>
      </c>
      <c r="E3021" s="800" t="s">
        <v>43039</v>
      </c>
    </row>
    <row r="3022" spans="1:5" ht="13.5" x14ac:dyDescent="0.25">
      <c r="A3022" s="800">
        <v>83635</v>
      </c>
      <c r="B3022" s="800" t="s">
        <v>30800</v>
      </c>
      <c r="C3022" s="800" t="s">
        <v>26237</v>
      </c>
      <c r="D3022" s="802">
        <v>169.05</v>
      </c>
      <c r="E3022" s="800" t="s">
        <v>43039</v>
      </c>
    </row>
    <row r="3023" spans="1:5" ht="13.5" x14ac:dyDescent="0.25">
      <c r="A3023" s="800">
        <v>96765</v>
      </c>
      <c r="B3023" s="800" t="s">
        <v>30802</v>
      </c>
      <c r="C3023" s="800" t="s">
        <v>26237</v>
      </c>
      <c r="D3023" s="803">
        <v>1124.3499999999999</v>
      </c>
      <c r="E3023" s="800" t="s">
        <v>43039</v>
      </c>
    </row>
    <row r="3024" spans="1:5" ht="13.5" x14ac:dyDescent="0.25">
      <c r="A3024" s="800" t="s">
        <v>4695</v>
      </c>
      <c r="B3024" s="800" t="s">
        <v>30805</v>
      </c>
      <c r="C3024" s="800" t="s">
        <v>26237</v>
      </c>
      <c r="D3024" s="802">
        <v>178.79</v>
      </c>
      <c r="E3024" s="800" t="s">
        <v>43039</v>
      </c>
    </row>
    <row r="3025" spans="1:5" ht="13.5" x14ac:dyDescent="0.25">
      <c r="A3025" s="800" t="s">
        <v>4696</v>
      </c>
      <c r="B3025" s="800" t="s">
        <v>30807</v>
      </c>
      <c r="C3025" s="800" t="s">
        <v>26237</v>
      </c>
      <c r="D3025" s="802">
        <v>323.81</v>
      </c>
      <c r="E3025" s="800" t="s">
        <v>43039</v>
      </c>
    </row>
    <row r="3026" spans="1:5" ht="13.5" x14ac:dyDescent="0.25">
      <c r="A3026" s="800" t="s">
        <v>4697</v>
      </c>
      <c r="B3026" s="800" t="s">
        <v>30809</v>
      </c>
      <c r="C3026" s="800" t="s">
        <v>26237</v>
      </c>
      <c r="D3026" s="803">
        <v>1053.71</v>
      </c>
      <c r="E3026" s="800" t="s">
        <v>43039</v>
      </c>
    </row>
    <row r="3027" spans="1:5" ht="13.5" x14ac:dyDescent="0.25">
      <c r="A3027" s="800">
        <v>84796</v>
      </c>
      <c r="B3027" s="800" t="s">
        <v>30824</v>
      </c>
      <c r="C3027" s="800" t="s">
        <v>26237</v>
      </c>
      <c r="D3027" s="802">
        <v>478.4</v>
      </c>
      <c r="E3027" s="800" t="s">
        <v>43039</v>
      </c>
    </row>
    <row r="3028" spans="1:5" ht="13.5" x14ac:dyDescent="0.25">
      <c r="A3028" s="800">
        <v>84798</v>
      </c>
      <c r="B3028" s="800" t="s">
        <v>30826</v>
      </c>
      <c r="C3028" s="800" t="s">
        <v>26237</v>
      </c>
      <c r="D3028" s="802">
        <v>220.67</v>
      </c>
      <c r="E3028" s="800" t="s">
        <v>43039</v>
      </c>
    </row>
    <row r="3029" spans="1:5" ht="13.5" x14ac:dyDescent="0.25">
      <c r="A3029" s="800">
        <v>98261</v>
      </c>
      <c r="B3029" s="800" t="s">
        <v>43246</v>
      </c>
      <c r="C3029" s="800" t="s">
        <v>26105</v>
      </c>
      <c r="D3029" s="802">
        <v>3.04</v>
      </c>
      <c r="E3029" s="800" t="s">
        <v>43039</v>
      </c>
    </row>
    <row r="3030" spans="1:5" ht="13.5" x14ac:dyDescent="0.25">
      <c r="A3030" s="800">
        <v>98262</v>
      </c>
      <c r="B3030" s="800" t="s">
        <v>43247</v>
      </c>
      <c r="C3030" s="800" t="s">
        <v>26105</v>
      </c>
      <c r="D3030" s="802">
        <v>3.47</v>
      </c>
      <c r="E3030" s="800" t="s">
        <v>43039</v>
      </c>
    </row>
    <row r="3031" spans="1:5" ht="13.5" x14ac:dyDescent="0.25">
      <c r="A3031" s="800">
        <v>98263</v>
      </c>
      <c r="B3031" s="800" t="s">
        <v>43248</v>
      </c>
      <c r="C3031" s="800" t="s">
        <v>26105</v>
      </c>
      <c r="D3031" s="802">
        <v>3.97</v>
      </c>
      <c r="E3031" s="800" t="s">
        <v>43039</v>
      </c>
    </row>
    <row r="3032" spans="1:5" ht="13.5" x14ac:dyDescent="0.25">
      <c r="A3032" s="800">
        <v>98264</v>
      </c>
      <c r="B3032" s="800" t="s">
        <v>43249</v>
      </c>
      <c r="C3032" s="800" t="s">
        <v>26105</v>
      </c>
      <c r="D3032" s="802">
        <v>4.3499999999999996</v>
      </c>
      <c r="E3032" s="800" t="s">
        <v>43039</v>
      </c>
    </row>
    <row r="3033" spans="1:5" ht="13.5" x14ac:dyDescent="0.25">
      <c r="A3033" s="800">
        <v>98265</v>
      </c>
      <c r="B3033" s="800" t="s">
        <v>43250</v>
      </c>
      <c r="C3033" s="800" t="s">
        <v>26105</v>
      </c>
      <c r="D3033" s="802">
        <v>4.92</v>
      </c>
      <c r="E3033" s="800" t="s">
        <v>43039</v>
      </c>
    </row>
    <row r="3034" spans="1:5" ht="13.5" x14ac:dyDescent="0.25">
      <c r="A3034" s="800">
        <v>98266</v>
      </c>
      <c r="B3034" s="800" t="s">
        <v>43251</v>
      </c>
      <c r="C3034" s="800" t="s">
        <v>26105</v>
      </c>
      <c r="D3034" s="802">
        <v>5.24</v>
      </c>
      <c r="E3034" s="800" t="s">
        <v>43039</v>
      </c>
    </row>
    <row r="3035" spans="1:5" ht="13.5" x14ac:dyDescent="0.25">
      <c r="A3035" s="800">
        <v>98267</v>
      </c>
      <c r="B3035" s="800" t="s">
        <v>43252</v>
      </c>
      <c r="C3035" s="800" t="s">
        <v>26105</v>
      </c>
      <c r="D3035" s="802">
        <v>8.23</v>
      </c>
      <c r="E3035" s="800" t="s">
        <v>43039</v>
      </c>
    </row>
    <row r="3036" spans="1:5" ht="13.5" x14ac:dyDescent="0.25">
      <c r="A3036" s="800">
        <v>98268</v>
      </c>
      <c r="B3036" s="800" t="s">
        <v>43253</v>
      </c>
      <c r="C3036" s="800" t="s">
        <v>26105</v>
      </c>
      <c r="D3036" s="802">
        <v>12.74</v>
      </c>
      <c r="E3036" s="800" t="s">
        <v>43039</v>
      </c>
    </row>
    <row r="3037" spans="1:5" ht="13.5" x14ac:dyDescent="0.25">
      <c r="A3037" s="800">
        <v>98269</v>
      </c>
      <c r="B3037" s="800" t="s">
        <v>43254</v>
      </c>
      <c r="C3037" s="800" t="s">
        <v>26105</v>
      </c>
      <c r="D3037" s="802">
        <v>16.170000000000002</v>
      </c>
      <c r="E3037" s="800" t="s">
        <v>43039</v>
      </c>
    </row>
    <row r="3038" spans="1:5" ht="13.5" x14ac:dyDescent="0.25">
      <c r="A3038" s="800">
        <v>98270</v>
      </c>
      <c r="B3038" s="800" t="s">
        <v>43255</v>
      </c>
      <c r="C3038" s="800" t="s">
        <v>26105</v>
      </c>
      <c r="D3038" s="802">
        <v>25.44</v>
      </c>
      <c r="E3038" s="800" t="s">
        <v>43039</v>
      </c>
    </row>
    <row r="3039" spans="1:5" ht="13.5" x14ac:dyDescent="0.25">
      <c r="A3039" s="800">
        <v>98271</v>
      </c>
      <c r="B3039" s="800" t="s">
        <v>43256</v>
      </c>
      <c r="C3039" s="800" t="s">
        <v>26105</v>
      </c>
      <c r="D3039" s="802">
        <v>38.6</v>
      </c>
      <c r="E3039" s="800" t="s">
        <v>43039</v>
      </c>
    </row>
    <row r="3040" spans="1:5" ht="13.5" x14ac:dyDescent="0.25">
      <c r="A3040" s="800">
        <v>98272</v>
      </c>
      <c r="B3040" s="800" t="s">
        <v>43257</v>
      </c>
      <c r="C3040" s="800" t="s">
        <v>26105</v>
      </c>
      <c r="D3040" s="802">
        <v>88.54</v>
      </c>
      <c r="E3040" s="800" t="s">
        <v>43039</v>
      </c>
    </row>
    <row r="3041" spans="1:5" ht="13.5" x14ac:dyDescent="0.25">
      <c r="A3041" s="800">
        <v>98273</v>
      </c>
      <c r="B3041" s="800" t="s">
        <v>43258</v>
      </c>
      <c r="C3041" s="800" t="s">
        <v>26105</v>
      </c>
      <c r="D3041" s="802">
        <v>1.74</v>
      </c>
      <c r="E3041" s="800" t="s">
        <v>43039</v>
      </c>
    </row>
    <row r="3042" spans="1:5" ht="13.5" x14ac:dyDescent="0.25">
      <c r="A3042" s="800">
        <v>98274</v>
      </c>
      <c r="B3042" s="800" t="s">
        <v>43259</v>
      </c>
      <c r="C3042" s="800" t="s">
        <v>26105</v>
      </c>
      <c r="D3042" s="802">
        <v>2.31</v>
      </c>
      <c r="E3042" s="800" t="s">
        <v>43039</v>
      </c>
    </row>
    <row r="3043" spans="1:5" ht="13.5" x14ac:dyDescent="0.25">
      <c r="A3043" s="800">
        <v>98275</v>
      </c>
      <c r="B3043" s="800" t="s">
        <v>43260</v>
      </c>
      <c r="C3043" s="800" t="s">
        <v>26105</v>
      </c>
      <c r="D3043" s="802">
        <v>2.63</v>
      </c>
      <c r="E3043" s="800" t="s">
        <v>43039</v>
      </c>
    </row>
    <row r="3044" spans="1:5" ht="13.5" x14ac:dyDescent="0.25">
      <c r="A3044" s="800">
        <v>98276</v>
      </c>
      <c r="B3044" s="800" t="s">
        <v>43261</v>
      </c>
      <c r="C3044" s="800" t="s">
        <v>26105</v>
      </c>
      <c r="D3044" s="802">
        <v>5.62</v>
      </c>
      <c r="E3044" s="800" t="s">
        <v>43039</v>
      </c>
    </row>
    <row r="3045" spans="1:5" ht="13.5" x14ac:dyDescent="0.25">
      <c r="A3045" s="800">
        <v>98277</v>
      </c>
      <c r="B3045" s="800" t="s">
        <v>43262</v>
      </c>
      <c r="C3045" s="800" t="s">
        <v>26105</v>
      </c>
      <c r="D3045" s="802">
        <v>10.15</v>
      </c>
      <c r="E3045" s="800" t="s">
        <v>43039</v>
      </c>
    </row>
    <row r="3046" spans="1:5" ht="13.5" x14ac:dyDescent="0.25">
      <c r="A3046" s="800">
        <v>98278</v>
      </c>
      <c r="B3046" s="800" t="s">
        <v>43263</v>
      </c>
      <c r="C3046" s="800" t="s">
        <v>26105</v>
      </c>
      <c r="D3046" s="802">
        <v>13.57</v>
      </c>
      <c r="E3046" s="800" t="s">
        <v>43039</v>
      </c>
    </row>
    <row r="3047" spans="1:5" ht="13.5" x14ac:dyDescent="0.25">
      <c r="A3047" s="800">
        <v>98279</v>
      </c>
      <c r="B3047" s="800" t="s">
        <v>43264</v>
      </c>
      <c r="C3047" s="800" t="s">
        <v>26105</v>
      </c>
      <c r="D3047" s="802">
        <v>22.83</v>
      </c>
      <c r="E3047" s="800" t="s">
        <v>43039</v>
      </c>
    </row>
    <row r="3048" spans="1:5" ht="13.5" x14ac:dyDescent="0.25">
      <c r="A3048" s="800">
        <v>98280</v>
      </c>
      <c r="B3048" s="800" t="s">
        <v>43265</v>
      </c>
      <c r="C3048" s="800" t="s">
        <v>26105</v>
      </c>
      <c r="D3048" s="802">
        <v>6.38</v>
      </c>
      <c r="E3048" s="800" t="s">
        <v>43039</v>
      </c>
    </row>
    <row r="3049" spans="1:5" ht="13.5" x14ac:dyDescent="0.25">
      <c r="A3049" s="800">
        <v>98281</v>
      </c>
      <c r="B3049" s="800" t="s">
        <v>43266</v>
      </c>
      <c r="C3049" s="800" t="s">
        <v>26105</v>
      </c>
      <c r="D3049" s="802">
        <v>6.82</v>
      </c>
      <c r="E3049" s="800" t="s">
        <v>43039</v>
      </c>
    </row>
    <row r="3050" spans="1:5" ht="13.5" x14ac:dyDescent="0.25">
      <c r="A3050" s="800">
        <v>98282</v>
      </c>
      <c r="B3050" s="800" t="s">
        <v>43267</v>
      </c>
      <c r="C3050" s="800" t="s">
        <v>26105</v>
      </c>
      <c r="D3050" s="802">
        <v>7.31</v>
      </c>
      <c r="E3050" s="800" t="s">
        <v>43039</v>
      </c>
    </row>
    <row r="3051" spans="1:5" ht="13.5" x14ac:dyDescent="0.25">
      <c r="A3051" s="800">
        <v>98283</v>
      </c>
      <c r="B3051" s="800" t="s">
        <v>43268</v>
      </c>
      <c r="C3051" s="800" t="s">
        <v>26105</v>
      </c>
      <c r="D3051" s="802">
        <v>7.69</v>
      </c>
      <c r="E3051" s="800" t="s">
        <v>43039</v>
      </c>
    </row>
    <row r="3052" spans="1:5" ht="13.5" x14ac:dyDescent="0.25">
      <c r="A3052" s="800">
        <v>98284</v>
      </c>
      <c r="B3052" s="800" t="s">
        <v>43269</v>
      </c>
      <c r="C3052" s="800" t="s">
        <v>26105</v>
      </c>
      <c r="D3052" s="802">
        <v>8.26</v>
      </c>
      <c r="E3052" s="800" t="s">
        <v>43039</v>
      </c>
    </row>
    <row r="3053" spans="1:5" ht="13.5" x14ac:dyDescent="0.25">
      <c r="A3053" s="800">
        <v>98285</v>
      </c>
      <c r="B3053" s="800" t="s">
        <v>43270</v>
      </c>
      <c r="C3053" s="800" t="s">
        <v>26105</v>
      </c>
      <c r="D3053" s="802">
        <v>8.58</v>
      </c>
      <c r="E3053" s="800" t="s">
        <v>43039</v>
      </c>
    </row>
    <row r="3054" spans="1:5" ht="13.5" x14ac:dyDescent="0.25">
      <c r="A3054" s="800">
        <v>98286</v>
      </c>
      <c r="B3054" s="800" t="s">
        <v>43271</v>
      </c>
      <c r="C3054" s="800" t="s">
        <v>26105</v>
      </c>
      <c r="D3054" s="802">
        <v>11.57</v>
      </c>
      <c r="E3054" s="800" t="s">
        <v>43039</v>
      </c>
    </row>
    <row r="3055" spans="1:5" ht="13.5" x14ac:dyDescent="0.25">
      <c r="A3055" s="800">
        <v>98287</v>
      </c>
      <c r="B3055" s="800" t="s">
        <v>43272</v>
      </c>
      <c r="C3055" s="800" t="s">
        <v>26105</v>
      </c>
      <c r="D3055" s="802">
        <v>1.03</v>
      </c>
      <c r="E3055" s="800" t="s">
        <v>43039</v>
      </c>
    </row>
    <row r="3056" spans="1:5" ht="13.5" x14ac:dyDescent="0.25">
      <c r="A3056" s="800">
        <v>98288</v>
      </c>
      <c r="B3056" s="800" t="s">
        <v>43273</v>
      </c>
      <c r="C3056" s="800" t="s">
        <v>26105</v>
      </c>
      <c r="D3056" s="802">
        <v>1.46</v>
      </c>
      <c r="E3056" s="800" t="s">
        <v>43039</v>
      </c>
    </row>
    <row r="3057" spans="1:5" ht="13.5" x14ac:dyDescent="0.25">
      <c r="A3057" s="800">
        <v>98289</v>
      </c>
      <c r="B3057" s="800" t="s">
        <v>43274</v>
      </c>
      <c r="C3057" s="800" t="s">
        <v>26105</v>
      </c>
      <c r="D3057" s="802">
        <v>1.96</v>
      </c>
      <c r="E3057" s="800" t="s">
        <v>43039</v>
      </c>
    </row>
    <row r="3058" spans="1:5" ht="13.5" x14ac:dyDescent="0.25">
      <c r="A3058" s="800">
        <v>98290</v>
      </c>
      <c r="B3058" s="800" t="s">
        <v>43275</v>
      </c>
      <c r="C3058" s="800" t="s">
        <v>26105</v>
      </c>
      <c r="D3058" s="802">
        <v>2.34</v>
      </c>
      <c r="E3058" s="800" t="s">
        <v>43039</v>
      </c>
    </row>
    <row r="3059" spans="1:5" ht="13.5" x14ac:dyDescent="0.25">
      <c r="A3059" s="800">
        <v>98291</v>
      </c>
      <c r="B3059" s="800" t="s">
        <v>43276</v>
      </c>
      <c r="C3059" s="800" t="s">
        <v>26105</v>
      </c>
      <c r="D3059" s="802">
        <v>2.91</v>
      </c>
      <c r="E3059" s="800" t="s">
        <v>43039</v>
      </c>
    </row>
    <row r="3060" spans="1:5" ht="13.5" x14ac:dyDescent="0.25">
      <c r="A3060" s="800">
        <v>98292</v>
      </c>
      <c r="B3060" s="800" t="s">
        <v>43277</v>
      </c>
      <c r="C3060" s="800" t="s">
        <v>26105</v>
      </c>
      <c r="D3060" s="802">
        <v>3.23</v>
      </c>
      <c r="E3060" s="800" t="s">
        <v>43039</v>
      </c>
    </row>
    <row r="3061" spans="1:5" ht="13.5" x14ac:dyDescent="0.25">
      <c r="A3061" s="800">
        <v>98293</v>
      </c>
      <c r="B3061" s="800" t="s">
        <v>43278</v>
      </c>
      <c r="C3061" s="800" t="s">
        <v>26105</v>
      </c>
      <c r="D3061" s="802">
        <v>6.22</v>
      </c>
      <c r="E3061" s="800" t="s">
        <v>43039</v>
      </c>
    </row>
    <row r="3062" spans="1:5" ht="13.5" x14ac:dyDescent="0.25">
      <c r="A3062" s="800">
        <v>98400</v>
      </c>
      <c r="B3062" s="800" t="s">
        <v>43279</v>
      </c>
      <c r="C3062" s="800" t="s">
        <v>26105</v>
      </c>
      <c r="D3062" s="802">
        <v>9.5</v>
      </c>
      <c r="E3062" s="800" t="s">
        <v>43039</v>
      </c>
    </row>
    <row r="3063" spans="1:5" ht="13.5" x14ac:dyDescent="0.25">
      <c r="A3063" s="800">
        <v>98401</v>
      </c>
      <c r="B3063" s="800" t="s">
        <v>43280</v>
      </c>
      <c r="C3063" s="800" t="s">
        <v>26105</v>
      </c>
      <c r="D3063" s="802">
        <v>14.1</v>
      </c>
      <c r="E3063" s="800" t="s">
        <v>43039</v>
      </c>
    </row>
    <row r="3064" spans="1:5" ht="13.5" x14ac:dyDescent="0.25">
      <c r="A3064" s="800">
        <v>98402</v>
      </c>
      <c r="B3064" s="800" t="s">
        <v>43281</v>
      </c>
      <c r="C3064" s="800" t="s">
        <v>26105</v>
      </c>
      <c r="D3064" s="802">
        <v>18</v>
      </c>
      <c r="E3064" s="800" t="s">
        <v>43039</v>
      </c>
    </row>
    <row r="3065" spans="1:5" ht="13.5" x14ac:dyDescent="0.25">
      <c r="A3065" s="800">
        <v>100556</v>
      </c>
      <c r="B3065" s="800" t="s">
        <v>43282</v>
      </c>
      <c r="C3065" s="800" t="s">
        <v>26237</v>
      </c>
      <c r="D3065" s="802">
        <v>27.17</v>
      </c>
      <c r="E3065" s="800" t="s">
        <v>43039</v>
      </c>
    </row>
    <row r="3066" spans="1:5" ht="13.5" x14ac:dyDescent="0.25">
      <c r="A3066" s="800">
        <v>100557</v>
      </c>
      <c r="B3066" s="800" t="s">
        <v>43283</v>
      </c>
      <c r="C3066" s="800" t="s">
        <v>26237</v>
      </c>
      <c r="D3066" s="802">
        <v>273.04000000000002</v>
      </c>
      <c r="E3066" s="800" t="s">
        <v>43039</v>
      </c>
    </row>
    <row r="3067" spans="1:5" ht="13.5" x14ac:dyDescent="0.25">
      <c r="A3067" s="800">
        <v>100559</v>
      </c>
      <c r="B3067" s="800" t="s">
        <v>43284</v>
      </c>
      <c r="C3067" s="800" t="s">
        <v>26237</v>
      </c>
      <c r="D3067" s="802">
        <v>79.28</v>
      </c>
      <c r="E3067" s="800" t="s">
        <v>43039</v>
      </c>
    </row>
    <row r="3068" spans="1:5" ht="13.5" x14ac:dyDescent="0.25">
      <c r="A3068" s="800">
        <v>100560</v>
      </c>
      <c r="B3068" s="800" t="s">
        <v>43285</v>
      </c>
      <c r="C3068" s="800" t="s">
        <v>26237</v>
      </c>
      <c r="D3068" s="802">
        <v>73.040000000000006</v>
      </c>
      <c r="E3068" s="800" t="s">
        <v>43039</v>
      </c>
    </row>
    <row r="3069" spans="1:5" ht="13.5" x14ac:dyDescent="0.25">
      <c r="A3069" s="800">
        <v>100561</v>
      </c>
      <c r="B3069" s="800" t="s">
        <v>43286</v>
      </c>
      <c r="C3069" s="800" t="s">
        <v>26237</v>
      </c>
      <c r="D3069" s="802">
        <v>121.14</v>
      </c>
      <c r="E3069" s="800" t="s">
        <v>43039</v>
      </c>
    </row>
    <row r="3070" spans="1:5" ht="13.5" x14ac:dyDescent="0.25">
      <c r="A3070" s="800">
        <v>100562</v>
      </c>
      <c r="B3070" s="800" t="s">
        <v>43287</v>
      </c>
      <c r="C3070" s="800" t="s">
        <v>26237</v>
      </c>
      <c r="D3070" s="802">
        <v>179.17</v>
      </c>
      <c r="E3070" s="800" t="s">
        <v>43039</v>
      </c>
    </row>
    <row r="3071" spans="1:5" ht="13.5" x14ac:dyDescent="0.25">
      <c r="A3071" s="800">
        <v>100563</v>
      </c>
      <c r="B3071" s="800" t="s">
        <v>43288</v>
      </c>
      <c r="C3071" s="800" t="s">
        <v>26237</v>
      </c>
      <c r="D3071" s="802">
        <v>251.22</v>
      </c>
      <c r="E3071" s="800" t="s">
        <v>43039</v>
      </c>
    </row>
    <row r="3072" spans="1:5" ht="13.5" x14ac:dyDescent="0.25">
      <c r="A3072" s="800">
        <v>98397</v>
      </c>
      <c r="B3072" s="800" t="s">
        <v>30866</v>
      </c>
      <c r="C3072" s="800" t="s">
        <v>26496</v>
      </c>
      <c r="D3072" s="802">
        <v>9.08</v>
      </c>
      <c r="E3072" s="800" t="s">
        <v>43039</v>
      </c>
    </row>
    <row r="3073" spans="1:5" ht="13.5" x14ac:dyDescent="0.25">
      <c r="A3073" s="800" t="s">
        <v>4753</v>
      </c>
      <c r="B3073" s="800" t="s">
        <v>30867</v>
      </c>
      <c r="C3073" s="800" t="s">
        <v>26237</v>
      </c>
      <c r="D3073" s="803">
        <v>6067.3</v>
      </c>
      <c r="E3073" s="800" t="s">
        <v>43039</v>
      </c>
    </row>
    <row r="3074" spans="1:5" ht="13.5" x14ac:dyDescent="0.25">
      <c r="A3074" s="800">
        <v>85120</v>
      </c>
      <c r="B3074" s="800" t="s">
        <v>30869</v>
      </c>
      <c r="C3074" s="800" t="s">
        <v>26237</v>
      </c>
      <c r="D3074" s="802">
        <v>121.32</v>
      </c>
      <c r="E3074" s="800" t="s">
        <v>43039</v>
      </c>
    </row>
    <row r="3075" spans="1:5" ht="13.5" x14ac:dyDescent="0.25">
      <c r="A3075" s="800">
        <v>83486</v>
      </c>
      <c r="B3075" s="800" t="s">
        <v>30871</v>
      </c>
      <c r="C3075" s="800" t="s">
        <v>26237</v>
      </c>
      <c r="D3075" s="803">
        <v>1252.1500000000001</v>
      </c>
      <c r="E3075" s="800" t="s">
        <v>43039</v>
      </c>
    </row>
    <row r="3076" spans="1:5" ht="13.5" x14ac:dyDescent="0.25">
      <c r="A3076" s="800">
        <v>83643</v>
      </c>
      <c r="B3076" s="800" t="s">
        <v>30873</v>
      </c>
      <c r="C3076" s="800" t="s">
        <v>26237</v>
      </c>
      <c r="D3076" s="803">
        <v>2833.71</v>
      </c>
      <c r="E3076" s="800" t="s">
        <v>43039</v>
      </c>
    </row>
    <row r="3077" spans="1:5" ht="13.5" x14ac:dyDescent="0.25">
      <c r="A3077" s="800">
        <v>83644</v>
      </c>
      <c r="B3077" s="800" t="s">
        <v>30875</v>
      </c>
      <c r="C3077" s="800" t="s">
        <v>26237</v>
      </c>
      <c r="D3077" s="803">
        <v>5395.25</v>
      </c>
      <c r="E3077" s="800" t="s">
        <v>43039</v>
      </c>
    </row>
    <row r="3078" spans="1:5" ht="13.5" x14ac:dyDescent="0.25">
      <c r="A3078" s="800">
        <v>83645</v>
      </c>
      <c r="B3078" s="800" t="s">
        <v>30877</v>
      </c>
      <c r="C3078" s="800" t="s">
        <v>26237</v>
      </c>
      <c r="D3078" s="803">
        <v>1757.8</v>
      </c>
      <c r="E3078" s="800" t="s">
        <v>43039</v>
      </c>
    </row>
    <row r="3079" spans="1:5" ht="13.5" x14ac:dyDescent="0.25">
      <c r="A3079" s="800">
        <v>83646</v>
      </c>
      <c r="B3079" s="800" t="s">
        <v>30879</v>
      </c>
      <c r="C3079" s="800" t="s">
        <v>26237</v>
      </c>
      <c r="D3079" s="803">
        <v>2030.32</v>
      </c>
      <c r="E3079" s="800" t="s">
        <v>43039</v>
      </c>
    </row>
    <row r="3080" spans="1:5" ht="13.5" x14ac:dyDescent="0.25">
      <c r="A3080" s="800">
        <v>83647</v>
      </c>
      <c r="B3080" s="800" t="s">
        <v>30881</v>
      </c>
      <c r="C3080" s="800" t="s">
        <v>26237</v>
      </c>
      <c r="D3080" s="803">
        <v>1349.96</v>
      </c>
      <c r="E3080" s="800" t="s">
        <v>43039</v>
      </c>
    </row>
    <row r="3081" spans="1:5" ht="13.5" x14ac:dyDescent="0.25">
      <c r="A3081" s="800">
        <v>83648</v>
      </c>
      <c r="B3081" s="800" t="s">
        <v>30883</v>
      </c>
      <c r="C3081" s="800" t="s">
        <v>26237</v>
      </c>
      <c r="D3081" s="802">
        <v>889.2</v>
      </c>
      <c r="E3081" s="800" t="s">
        <v>43039</v>
      </c>
    </row>
    <row r="3082" spans="1:5" ht="13.5" x14ac:dyDescent="0.25">
      <c r="A3082" s="800">
        <v>83649</v>
      </c>
      <c r="B3082" s="800" t="s">
        <v>30885</v>
      </c>
      <c r="C3082" s="800" t="s">
        <v>26237</v>
      </c>
      <c r="D3082" s="803">
        <v>5142.7299999999996</v>
      </c>
      <c r="E3082" s="800" t="s">
        <v>43039</v>
      </c>
    </row>
    <row r="3083" spans="1:5" ht="13.5" x14ac:dyDescent="0.25">
      <c r="A3083" s="800">
        <v>83650</v>
      </c>
      <c r="B3083" s="800" t="s">
        <v>30887</v>
      </c>
      <c r="C3083" s="800" t="s">
        <v>26237</v>
      </c>
      <c r="D3083" s="803">
        <v>4327.05</v>
      </c>
      <c r="E3083" s="800" t="s">
        <v>43039</v>
      </c>
    </row>
    <row r="3084" spans="1:5" ht="13.5" x14ac:dyDescent="0.25">
      <c r="A3084" s="800">
        <v>98294</v>
      </c>
      <c r="B3084" s="800" t="s">
        <v>43289</v>
      </c>
      <c r="C3084" s="800" t="s">
        <v>26105</v>
      </c>
      <c r="D3084" s="802">
        <v>1.93</v>
      </c>
      <c r="E3084" s="800" t="s">
        <v>43039</v>
      </c>
    </row>
    <row r="3085" spans="1:5" ht="13.5" x14ac:dyDescent="0.25">
      <c r="A3085" s="800">
        <v>98295</v>
      </c>
      <c r="B3085" s="800" t="s">
        <v>43290</v>
      </c>
      <c r="C3085" s="800" t="s">
        <v>26105</v>
      </c>
      <c r="D3085" s="802">
        <v>1.32</v>
      </c>
      <c r="E3085" s="800" t="s">
        <v>43039</v>
      </c>
    </row>
    <row r="3086" spans="1:5" ht="13.5" x14ac:dyDescent="0.25">
      <c r="A3086" s="800">
        <v>98296</v>
      </c>
      <c r="B3086" s="800" t="s">
        <v>43291</v>
      </c>
      <c r="C3086" s="800" t="s">
        <v>26105</v>
      </c>
      <c r="D3086" s="802">
        <v>2.98</v>
      </c>
      <c r="E3086" s="800" t="s">
        <v>43039</v>
      </c>
    </row>
    <row r="3087" spans="1:5" ht="13.5" x14ac:dyDescent="0.25">
      <c r="A3087" s="800">
        <v>98297</v>
      </c>
      <c r="B3087" s="800" t="s">
        <v>43292</v>
      </c>
      <c r="C3087" s="800" t="s">
        <v>26105</v>
      </c>
      <c r="D3087" s="802">
        <v>2.02</v>
      </c>
      <c r="E3087" s="800" t="s">
        <v>43039</v>
      </c>
    </row>
    <row r="3088" spans="1:5" ht="13.5" x14ac:dyDescent="0.25">
      <c r="A3088" s="800">
        <v>98301</v>
      </c>
      <c r="B3088" s="800" t="s">
        <v>43293</v>
      </c>
      <c r="C3088" s="800" t="s">
        <v>26237</v>
      </c>
      <c r="D3088" s="802">
        <v>455.82</v>
      </c>
      <c r="E3088" s="800" t="s">
        <v>43039</v>
      </c>
    </row>
    <row r="3089" spans="1:5" ht="13.5" x14ac:dyDescent="0.25">
      <c r="A3089" s="800">
        <v>98302</v>
      </c>
      <c r="B3089" s="800" t="s">
        <v>43294</v>
      </c>
      <c r="C3089" s="800" t="s">
        <v>26237</v>
      </c>
      <c r="D3089" s="802">
        <v>595.38</v>
      </c>
      <c r="E3089" s="800" t="s">
        <v>43039</v>
      </c>
    </row>
    <row r="3090" spans="1:5" ht="13.5" x14ac:dyDescent="0.25">
      <c r="A3090" s="800">
        <v>98304</v>
      </c>
      <c r="B3090" s="800" t="s">
        <v>43295</v>
      </c>
      <c r="C3090" s="800" t="s">
        <v>26237</v>
      </c>
      <c r="D3090" s="802">
        <v>974.13</v>
      </c>
      <c r="E3090" s="800" t="s">
        <v>43039</v>
      </c>
    </row>
    <row r="3091" spans="1:5" ht="13.5" x14ac:dyDescent="0.25">
      <c r="A3091" s="800">
        <v>98307</v>
      </c>
      <c r="B3091" s="800" t="s">
        <v>43296</v>
      </c>
      <c r="C3091" s="800" t="s">
        <v>26237</v>
      </c>
      <c r="D3091" s="802">
        <v>38.85</v>
      </c>
      <c r="E3091" s="800" t="s">
        <v>43039</v>
      </c>
    </row>
    <row r="3092" spans="1:5" ht="13.5" x14ac:dyDescent="0.25">
      <c r="A3092" s="800">
        <v>98308</v>
      </c>
      <c r="B3092" s="800" t="s">
        <v>43297</v>
      </c>
      <c r="C3092" s="800" t="s">
        <v>26237</v>
      </c>
      <c r="D3092" s="802">
        <v>25.87</v>
      </c>
      <c r="E3092" s="800" t="s">
        <v>43039</v>
      </c>
    </row>
    <row r="3093" spans="1:5" ht="13.5" x14ac:dyDescent="0.25">
      <c r="A3093" s="800">
        <v>98593</v>
      </c>
      <c r="B3093" s="800" t="s">
        <v>43298</v>
      </c>
      <c r="C3093" s="800" t="s">
        <v>26237</v>
      </c>
      <c r="D3093" s="802">
        <v>807.44</v>
      </c>
      <c r="E3093" s="800" t="s">
        <v>43039</v>
      </c>
    </row>
    <row r="3094" spans="1:5" ht="13.5" x14ac:dyDescent="0.25">
      <c r="A3094" s="800">
        <v>89355</v>
      </c>
      <c r="B3094" s="800" t="s">
        <v>30903</v>
      </c>
      <c r="C3094" s="800" t="s">
        <v>26105</v>
      </c>
      <c r="D3094" s="802">
        <v>14.11</v>
      </c>
      <c r="E3094" s="800" t="s">
        <v>43039</v>
      </c>
    </row>
    <row r="3095" spans="1:5" ht="13.5" x14ac:dyDescent="0.25">
      <c r="A3095" s="800">
        <v>89356</v>
      </c>
      <c r="B3095" s="800" t="s">
        <v>30904</v>
      </c>
      <c r="C3095" s="800" t="s">
        <v>26105</v>
      </c>
      <c r="D3095" s="802">
        <v>16.63</v>
      </c>
      <c r="E3095" s="800" t="s">
        <v>43039</v>
      </c>
    </row>
    <row r="3096" spans="1:5" ht="13.5" x14ac:dyDescent="0.25">
      <c r="A3096" s="800">
        <v>89357</v>
      </c>
      <c r="B3096" s="800" t="s">
        <v>30906</v>
      </c>
      <c r="C3096" s="800" t="s">
        <v>26105</v>
      </c>
      <c r="D3096" s="802">
        <v>23.09</v>
      </c>
      <c r="E3096" s="800" t="s">
        <v>43039</v>
      </c>
    </row>
    <row r="3097" spans="1:5" ht="13.5" x14ac:dyDescent="0.25">
      <c r="A3097" s="800">
        <v>89401</v>
      </c>
      <c r="B3097" s="800" t="s">
        <v>30908</v>
      </c>
      <c r="C3097" s="800" t="s">
        <v>26105</v>
      </c>
      <c r="D3097" s="802">
        <v>5.94</v>
      </c>
      <c r="E3097" s="800" t="s">
        <v>43039</v>
      </c>
    </row>
    <row r="3098" spans="1:5" ht="13.5" x14ac:dyDescent="0.25">
      <c r="A3098" s="800">
        <v>89402</v>
      </c>
      <c r="B3098" s="800" t="s">
        <v>30909</v>
      </c>
      <c r="C3098" s="800" t="s">
        <v>26105</v>
      </c>
      <c r="D3098" s="802">
        <v>7.22</v>
      </c>
      <c r="E3098" s="800" t="s">
        <v>43039</v>
      </c>
    </row>
    <row r="3099" spans="1:5" ht="13.5" x14ac:dyDescent="0.25">
      <c r="A3099" s="800">
        <v>89403</v>
      </c>
      <c r="B3099" s="800" t="s">
        <v>30910</v>
      </c>
      <c r="C3099" s="800" t="s">
        <v>26105</v>
      </c>
      <c r="D3099" s="802">
        <v>11.84</v>
      </c>
      <c r="E3099" s="800" t="s">
        <v>43039</v>
      </c>
    </row>
    <row r="3100" spans="1:5" ht="13.5" x14ac:dyDescent="0.25">
      <c r="A3100" s="800">
        <v>89446</v>
      </c>
      <c r="B3100" s="800" t="s">
        <v>30911</v>
      </c>
      <c r="C3100" s="800" t="s">
        <v>26105</v>
      </c>
      <c r="D3100" s="802">
        <v>3.66</v>
      </c>
      <c r="E3100" s="800" t="s">
        <v>43039</v>
      </c>
    </row>
    <row r="3101" spans="1:5" ht="13.5" x14ac:dyDescent="0.25">
      <c r="A3101" s="800">
        <v>89447</v>
      </c>
      <c r="B3101" s="800" t="s">
        <v>30912</v>
      </c>
      <c r="C3101" s="800" t="s">
        <v>26105</v>
      </c>
      <c r="D3101" s="802">
        <v>7.65</v>
      </c>
      <c r="E3101" s="800" t="s">
        <v>43039</v>
      </c>
    </row>
    <row r="3102" spans="1:5" ht="13.5" x14ac:dyDescent="0.25">
      <c r="A3102" s="800">
        <v>89448</v>
      </c>
      <c r="B3102" s="800" t="s">
        <v>30913</v>
      </c>
      <c r="C3102" s="800" t="s">
        <v>26105</v>
      </c>
      <c r="D3102" s="802">
        <v>10.98</v>
      </c>
      <c r="E3102" s="800" t="s">
        <v>43039</v>
      </c>
    </row>
    <row r="3103" spans="1:5" ht="13.5" x14ac:dyDescent="0.25">
      <c r="A3103" s="800">
        <v>89449</v>
      </c>
      <c r="B3103" s="800" t="s">
        <v>30914</v>
      </c>
      <c r="C3103" s="800" t="s">
        <v>26105</v>
      </c>
      <c r="D3103" s="802">
        <v>12.64</v>
      </c>
      <c r="E3103" s="800" t="s">
        <v>43039</v>
      </c>
    </row>
    <row r="3104" spans="1:5" ht="13.5" x14ac:dyDescent="0.25">
      <c r="A3104" s="800">
        <v>89450</v>
      </c>
      <c r="B3104" s="800" t="s">
        <v>30915</v>
      </c>
      <c r="C3104" s="800" t="s">
        <v>26105</v>
      </c>
      <c r="D3104" s="802">
        <v>20.8</v>
      </c>
      <c r="E3104" s="800" t="s">
        <v>43039</v>
      </c>
    </row>
    <row r="3105" spans="1:5" ht="13.5" x14ac:dyDescent="0.25">
      <c r="A3105" s="800">
        <v>89451</v>
      </c>
      <c r="B3105" s="800" t="s">
        <v>30917</v>
      </c>
      <c r="C3105" s="800" t="s">
        <v>26105</v>
      </c>
      <c r="D3105" s="802">
        <v>34.31</v>
      </c>
      <c r="E3105" s="800" t="s">
        <v>43039</v>
      </c>
    </row>
    <row r="3106" spans="1:5" ht="13.5" x14ac:dyDescent="0.25">
      <c r="A3106" s="800">
        <v>89452</v>
      </c>
      <c r="B3106" s="800" t="s">
        <v>30919</v>
      </c>
      <c r="C3106" s="800" t="s">
        <v>26105</v>
      </c>
      <c r="D3106" s="802">
        <v>42.67</v>
      </c>
      <c r="E3106" s="800" t="s">
        <v>43039</v>
      </c>
    </row>
    <row r="3107" spans="1:5" ht="13.5" x14ac:dyDescent="0.25">
      <c r="A3107" s="800">
        <v>89508</v>
      </c>
      <c r="B3107" s="800" t="s">
        <v>30921</v>
      </c>
      <c r="C3107" s="800" t="s">
        <v>26105</v>
      </c>
      <c r="D3107" s="802">
        <v>16.579999999999998</v>
      </c>
      <c r="E3107" s="800" t="s">
        <v>43039</v>
      </c>
    </row>
    <row r="3108" spans="1:5" ht="13.5" x14ac:dyDescent="0.25">
      <c r="A3108" s="800">
        <v>89509</v>
      </c>
      <c r="B3108" s="800" t="s">
        <v>30923</v>
      </c>
      <c r="C3108" s="800" t="s">
        <v>26105</v>
      </c>
      <c r="D3108" s="802">
        <v>22.42</v>
      </c>
      <c r="E3108" s="800" t="s">
        <v>43039</v>
      </c>
    </row>
    <row r="3109" spans="1:5" ht="13.5" x14ac:dyDescent="0.25">
      <c r="A3109" s="800">
        <v>89511</v>
      </c>
      <c r="B3109" s="800" t="s">
        <v>30925</v>
      </c>
      <c r="C3109" s="800" t="s">
        <v>26105</v>
      </c>
      <c r="D3109" s="802">
        <v>32.92</v>
      </c>
      <c r="E3109" s="800" t="s">
        <v>43039</v>
      </c>
    </row>
    <row r="3110" spans="1:5" ht="13.5" x14ac:dyDescent="0.25">
      <c r="A3110" s="800">
        <v>89512</v>
      </c>
      <c r="B3110" s="800" t="s">
        <v>30927</v>
      </c>
      <c r="C3110" s="800" t="s">
        <v>26105</v>
      </c>
      <c r="D3110" s="802">
        <v>52.22</v>
      </c>
      <c r="E3110" s="800" t="s">
        <v>43039</v>
      </c>
    </row>
    <row r="3111" spans="1:5" ht="13.5" x14ac:dyDescent="0.25">
      <c r="A3111" s="800">
        <v>89576</v>
      </c>
      <c r="B3111" s="800" t="s">
        <v>30928</v>
      </c>
      <c r="C3111" s="800" t="s">
        <v>26105</v>
      </c>
      <c r="D3111" s="802">
        <v>20.239999999999998</v>
      </c>
      <c r="E3111" s="800" t="s">
        <v>43039</v>
      </c>
    </row>
    <row r="3112" spans="1:5" ht="13.5" x14ac:dyDescent="0.25">
      <c r="A3112" s="800">
        <v>89578</v>
      </c>
      <c r="B3112" s="800" t="s">
        <v>30929</v>
      </c>
      <c r="C3112" s="800" t="s">
        <v>26105</v>
      </c>
      <c r="D3112" s="802">
        <v>34.93</v>
      </c>
      <c r="E3112" s="800" t="s">
        <v>43039</v>
      </c>
    </row>
    <row r="3113" spans="1:5" ht="13.5" x14ac:dyDescent="0.25">
      <c r="A3113" s="800">
        <v>89580</v>
      </c>
      <c r="B3113" s="800" t="s">
        <v>30930</v>
      </c>
      <c r="C3113" s="800" t="s">
        <v>26105</v>
      </c>
      <c r="D3113" s="802">
        <v>68.92</v>
      </c>
      <c r="E3113" s="800" t="s">
        <v>43039</v>
      </c>
    </row>
    <row r="3114" spans="1:5" ht="13.5" x14ac:dyDescent="0.25">
      <c r="A3114" s="800">
        <v>89633</v>
      </c>
      <c r="B3114" s="800" t="s">
        <v>30932</v>
      </c>
      <c r="C3114" s="800" t="s">
        <v>26105</v>
      </c>
      <c r="D3114" s="802">
        <v>16.91</v>
      </c>
      <c r="E3114" s="800" t="s">
        <v>43039</v>
      </c>
    </row>
    <row r="3115" spans="1:5" ht="13.5" x14ac:dyDescent="0.25">
      <c r="A3115" s="800">
        <v>89634</v>
      </c>
      <c r="B3115" s="800" t="s">
        <v>30933</v>
      </c>
      <c r="C3115" s="800" t="s">
        <v>26105</v>
      </c>
      <c r="D3115" s="802">
        <v>25.06</v>
      </c>
      <c r="E3115" s="800" t="s">
        <v>43039</v>
      </c>
    </row>
    <row r="3116" spans="1:5" ht="13.5" x14ac:dyDescent="0.25">
      <c r="A3116" s="800">
        <v>89635</v>
      </c>
      <c r="B3116" s="800" t="s">
        <v>30935</v>
      </c>
      <c r="C3116" s="800" t="s">
        <v>26105</v>
      </c>
      <c r="D3116" s="802">
        <v>35.04</v>
      </c>
      <c r="E3116" s="800" t="s">
        <v>43039</v>
      </c>
    </row>
    <row r="3117" spans="1:5" ht="13.5" x14ac:dyDescent="0.25">
      <c r="A3117" s="800">
        <v>89636</v>
      </c>
      <c r="B3117" s="800" t="s">
        <v>30936</v>
      </c>
      <c r="C3117" s="800" t="s">
        <v>26105</v>
      </c>
      <c r="D3117" s="802">
        <v>42.5</v>
      </c>
      <c r="E3117" s="800" t="s">
        <v>43039</v>
      </c>
    </row>
    <row r="3118" spans="1:5" ht="13.5" x14ac:dyDescent="0.25">
      <c r="A3118" s="800">
        <v>89711</v>
      </c>
      <c r="B3118" s="800" t="s">
        <v>30937</v>
      </c>
      <c r="C3118" s="800" t="s">
        <v>26105</v>
      </c>
      <c r="D3118" s="802">
        <v>15.47</v>
      </c>
      <c r="E3118" s="800" t="s">
        <v>43039</v>
      </c>
    </row>
    <row r="3119" spans="1:5" ht="13.5" x14ac:dyDescent="0.25">
      <c r="A3119" s="800">
        <v>89712</v>
      </c>
      <c r="B3119" s="800" t="s">
        <v>30938</v>
      </c>
      <c r="C3119" s="800" t="s">
        <v>26105</v>
      </c>
      <c r="D3119" s="802">
        <v>22.88</v>
      </c>
      <c r="E3119" s="800" t="s">
        <v>43039</v>
      </c>
    </row>
    <row r="3120" spans="1:5" ht="13.5" x14ac:dyDescent="0.25">
      <c r="A3120" s="800">
        <v>89713</v>
      </c>
      <c r="B3120" s="800" t="s">
        <v>30939</v>
      </c>
      <c r="C3120" s="800" t="s">
        <v>26105</v>
      </c>
      <c r="D3120" s="802">
        <v>34.67</v>
      </c>
      <c r="E3120" s="800" t="s">
        <v>43039</v>
      </c>
    </row>
    <row r="3121" spans="1:5" ht="13.5" x14ac:dyDescent="0.25">
      <c r="A3121" s="800">
        <v>89714</v>
      </c>
      <c r="B3121" s="800" t="s">
        <v>30941</v>
      </c>
      <c r="C3121" s="800" t="s">
        <v>26105</v>
      </c>
      <c r="D3121" s="802">
        <v>44.31</v>
      </c>
      <c r="E3121" s="800" t="s">
        <v>43039</v>
      </c>
    </row>
    <row r="3122" spans="1:5" ht="13.5" x14ac:dyDescent="0.25">
      <c r="A3122" s="800">
        <v>89716</v>
      </c>
      <c r="B3122" s="800" t="s">
        <v>30942</v>
      </c>
      <c r="C3122" s="800" t="s">
        <v>26105</v>
      </c>
      <c r="D3122" s="802">
        <v>16.52</v>
      </c>
      <c r="E3122" s="800" t="s">
        <v>43039</v>
      </c>
    </row>
    <row r="3123" spans="1:5" ht="13.5" x14ac:dyDescent="0.25">
      <c r="A3123" s="800">
        <v>89717</v>
      </c>
      <c r="B3123" s="800" t="s">
        <v>30944</v>
      </c>
      <c r="C3123" s="800" t="s">
        <v>26105</v>
      </c>
      <c r="D3123" s="802">
        <v>24.97</v>
      </c>
      <c r="E3123" s="800" t="s">
        <v>43039</v>
      </c>
    </row>
    <row r="3124" spans="1:5" ht="13.5" x14ac:dyDescent="0.25">
      <c r="A3124" s="800">
        <v>89770</v>
      </c>
      <c r="B3124" s="800" t="s">
        <v>30946</v>
      </c>
      <c r="C3124" s="800" t="s">
        <v>26105</v>
      </c>
      <c r="D3124" s="802">
        <v>26.2</v>
      </c>
      <c r="E3124" s="800" t="s">
        <v>43039</v>
      </c>
    </row>
    <row r="3125" spans="1:5" ht="13.5" x14ac:dyDescent="0.25">
      <c r="A3125" s="800">
        <v>89771</v>
      </c>
      <c r="B3125" s="800" t="s">
        <v>30947</v>
      </c>
      <c r="C3125" s="800" t="s">
        <v>26105</v>
      </c>
      <c r="D3125" s="802">
        <v>35.78</v>
      </c>
      <c r="E3125" s="800" t="s">
        <v>43039</v>
      </c>
    </row>
    <row r="3126" spans="1:5" ht="13.5" x14ac:dyDescent="0.25">
      <c r="A3126" s="800">
        <v>89773</v>
      </c>
      <c r="B3126" s="800" t="s">
        <v>30948</v>
      </c>
      <c r="C3126" s="800" t="s">
        <v>26105</v>
      </c>
      <c r="D3126" s="802">
        <v>83.16</v>
      </c>
      <c r="E3126" s="800" t="s">
        <v>43039</v>
      </c>
    </row>
    <row r="3127" spans="1:5" ht="13.5" x14ac:dyDescent="0.25">
      <c r="A3127" s="800">
        <v>89775</v>
      </c>
      <c r="B3127" s="800" t="s">
        <v>30949</v>
      </c>
      <c r="C3127" s="800" t="s">
        <v>26105</v>
      </c>
      <c r="D3127" s="802">
        <v>131.22999999999999</v>
      </c>
      <c r="E3127" s="800" t="s">
        <v>43039</v>
      </c>
    </row>
    <row r="3128" spans="1:5" ht="13.5" x14ac:dyDescent="0.25">
      <c r="A3128" s="800">
        <v>89798</v>
      </c>
      <c r="B3128" s="800" t="s">
        <v>30951</v>
      </c>
      <c r="C3128" s="800" t="s">
        <v>26105</v>
      </c>
      <c r="D3128" s="802">
        <v>9.83</v>
      </c>
      <c r="E3128" s="800" t="s">
        <v>43039</v>
      </c>
    </row>
    <row r="3129" spans="1:5" ht="13.5" x14ac:dyDescent="0.25">
      <c r="A3129" s="800">
        <v>89799</v>
      </c>
      <c r="B3129" s="800" t="s">
        <v>30952</v>
      </c>
      <c r="C3129" s="800" t="s">
        <v>26105</v>
      </c>
      <c r="D3129" s="802">
        <v>16.010000000000002</v>
      </c>
      <c r="E3129" s="800" t="s">
        <v>43039</v>
      </c>
    </row>
    <row r="3130" spans="1:5" ht="13.5" x14ac:dyDescent="0.25">
      <c r="A3130" s="800">
        <v>89800</v>
      </c>
      <c r="B3130" s="800" t="s">
        <v>30953</v>
      </c>
      <c r="C3130" s="800" t="s">
        <v>26105</v>
      </c>
      <c r="D3130" s="802">
        <v>19.77</v>
      </c>
      <c r="E3130" s="800" t="s">
        <v>43039</v>
      </c>
    </row>
    <row r="3131" spans="1:5" ht="13.5" x14ac:dyDescent="0.25">
      <c r="A3131" s="800">
        <v>89848</v>
      </c>
      <c r="B3131" s="800" t="s">
        <v>30955</v>
      </c>
      <c r="C3131" s="800" t="s">
        <v>26105</v>
      </c>
      <c r="D3131" s="802">
        <v>24.08</v>
      </c>
      <c r="E3131" s="800" t="s">
        <v>43039</v>
      </c>
    </row>
    <row r="3132" spans="1:5" ht="13.5" x14ac:dyDescent="0.25">
      <c r="A3132" s="800">
        <v>89849</v>
      </c>
      <c r="B3132" s="800" t="s">
        <v>30956</v>
      </c>
      <c r="C3132" s="800" t="s">
        <v>26105</v>
      </c>
      <c r="D3132" s="802">
        <v>47.5</v>
      </c>
      <c r="E3132" s="800" t="s">
        <v>43039</v>
      </c>
    </row>
    <row r="3133" spans="1:5" ht="13.5" x14ac:dyDescent="0.25">
      <c r="A3133" s="800">
        <v>89865</v>
      </c>
      <c r="B3133" s="800" t="s">
        <v>30957</v>
      </c>
      <c r="C3133" s="800" t="s">
        <v>26105</v>
      </c>
      <c r="D3133" s="802">
        <v>10.02</v>
      </c>
      <c r="E3133" s="800" t="s">
        <v>43039</v>
      </c>
    </row>
    <row r="3134" spans="1:5" ht="13.5" x14ac:dyDescent="0.25">
      <c r="A3134" s="800">
        <v>91784</v>
      </c>
      <c r="B3134" s="800" t="s">
        <v>30958</v>
      </c>
      <c r="C3134" s="800" t="s">
        <v>26105</v>
      </c>
      <c r="D3134" s="802">
        <v>33.32</v>
      </c>
      <c r="E3134" s="800" t="s">
        <v>43039</v>
      </c>
    </row>
    <row r="3135" spans="1:5" ht="13.5" x14ac:dyDescent="0.25">
      <c r="A3135" s="800">
        <v>91785</v>
      </c>
      <c r="B3135" s="800" t="s">
        <v>30959</v>
      </c>
      <c r="C3135" s="800" t="s">
        <v>26105</v>
      </c>
      <c r="D3135" s="802">
        <v>32.92</v>
      </c>
      <c r="E3135" s="800" t="s">
        <v>43039</v>
      </c>
    </row>
    <row r="3136" spans="1:5" ht="13.5" x14ac:dyDescent="0.25">
      <c r="A3136" s="800">
        <v>91786</v>
      </c>
      <c r="B3136" s="800" t="s">
        <v>30960</v>
      </c>
      <c r="C3136" s="800" t="s">
        <v>26105</v>
      </c>
      <c r="D3136" s="802">
        <v>21.73</v>
      </c>
      <c r="E3136" s="800" t="s">
        <v>43039</v>
      </c>
    </row>
    <row r="3137" spans="1:5" ht="13.5" x14ac:dyDescent="0.25">
      <c r="A3137" s="800">
        <v>91787</v>
      </c>
      <c r="B3137" s="800" t="s">
        <v>30961</v>
      </c>
      <c r="C3137" s="800" t="s">
        <v>26105</v>
      </c>
      <c r="D3137" s="802">
        <v>23.71</v>
      </c>
      <c r="E3137" s="800" t="s">
        <v>43039</v>
      </c>
    </row>
    <row r="3138" spans="1:5" ht="13.5" x14ac:dyDescent="0.25">
      <c r="A3138" s="800">
        <v>91788</v>
      </c>
      <c r="B3138" s="800" t="s">
        <v>30963</v>
      </c>
      <c r="C3138" s="800" t="s">
        <v>26105</v>
      </c>
      <c r="D3138" s="802">
        <v>30.53</v>
      </c>
      <c r="E3138" s="800" t="s">
        <v>43039</v>
      </c>
    </row>
    <row r="3139" spans="1:5" ht="13.5" x14ac:dyDescent="0.25">
      <c r="A3139" s="800">
        <v>91789</v>
      </c>
      <c r="B3139" s="800" t="s">
        <v>30964</v>
      </c>
      <c r="C3139" s="800" t="s">
        <v>26105</v>
      </c>
      <c r="D3139" s="802">
        <v>35.81</v>
      </c>
      <c r="E3139" s="800" t="s">
        <v>43039</v>
      </c>
    </row>
    <row r="3140" spans="1:5" ht="13.5" x14ac:dyDescent="0.25">
      <c r="A3140" s="800">
        <v>91790</v>
      </c>
      <c r="B3140" s="800" t="s">
        <v>30966</v>
      </c>
      <c r="C3140" s="800" t="s">
        <v>26105</v>
      </c>
      <c r="D3140" s="802">
        <v>54.54</v>
      </c>
      <c r="E3140" s="800" t="s">
        <v>43039</v>
      </c>
    </row>
    <row r="3141" spans="1:5" ht="13.5" x14ac:dyDescent="0.25">
      <c r="A3141" s="800">
        <v>91791</v>
      </c>
      <c r="B3141" s="800" t="s">
        <v>30967</v>
      </c>
      <c r="C3141" s="800" t="s">
        <v>26105</v>
      </c>
      <c r="D3141" s="802">
        <v>73.16</v>
      </c>
      <c r="E3141" s="800" t="s">
        <v>43039</v>
      </c>
    </row>
    <row r="3142" spans="1:5" ht="13.5" x14ac:dyDescent="0.25">
      <c r="A3142" s="800">
        <v>91792</v>
      </c>
      <c r="B3142" s="800" t="s">
        <v>30969</v>
      </c>
      <c r="C3142" s="800" t="s">
        <v>26105</v>
      </c>
      <c r="D3142" s="802">
        <v>44.97</v>
      </c>
      <c r="E3142" s="800" t="s">
        <v>43039</v>
      </c>
    </row>
    <row r="3143" spans="1:5" ht="13.5" x14ac:dyDescent="0.25">
      <c r="A3143" s="800">
        <v>91793</v>
      </c>
      <c r="B3143" s="800" t="s">
        <v>30970</v>
      </c>
      <c r="C3143" s="800" t="s">
        <v>26105</v>
      </c>
      <c r="D3143" s="802">
        <v>66.95</v>
      </c>
      <c r="E3143" s="800" t="s">
        <v>43039</v>
      </c>
    </row>
    <row r="3144" spans="1:5" ht="13.5" x14ac:dyDescent="0.25">
      <c r="A3144" s="800">
        <v>91794</v>
      </c>
      <c r="B3144" s="800" t="s">
        <v>30972</v>
      </c>
      <c r="C3144" s="800" t="s">
        <v>26105</v>
      </c>
      <c r="D3144" s="802">
        <v>31.82</v>
      </c>
      <c r="E3144" s="800" t="s">
        <v>43039</v>
      </c>
    </row>
    <row r="3145" spans="1:5" ht="13.5" x14ac:dyDescent="0.25">
      <c r="A3145" s="800">
        <v>91795</v>
      </c>
      <c r="B3145" s="800" t="s">
        <v>30973</v>
      </c>
      <c r="C3145" s="800" t="s">
        <v>26105</v>
      </c>
      <c r="D3145" s="802">
        <v>53.34</v>
      </c>
      <c r="E3145" s="800" t="s">
        <v>43039</v>
      </c>
    </row>
    <row r="3146" spans="1:5" ht="13.5" x14ac:dyDescent="0.25">
      <c r="A3146" s="800">
        <v>91796</v>
      </c>
      <c r="B3146" s="800" t="s">
        <v>30974</v>
      </c>
      <c r="C3146" s="800" t="s">
        <v>26105</v>
      </c>
      <c r="D3146" s="802">
        <v>57.78</v>
      </c>
      <c r="E3146" s="800" t="s">
        <v>43039</v>
      </c>
    </row>
    <row r="3147" spans="1:5" ht="13.5" x14ac:dyDescent="0.25">
      <c r="A3147" s="800">
        <v>92275</v>
      </c>
      <c r="B3147" s="800" t="s">
        <v>30976</v>
      </c>
      <c r="C3147" s="800" t="s">
        <v>26105</v>
      </c>
      <c r="D3147" s="802">
        <v>32.9</v>
      </c>
      <c r="E3147" s="800" t="s">
        <v>43039</v>
      </c>
    </row>
    <row r="3148" spans="1:5" ht="13.5" x14ac:dyDescent="0.25">
      <c r="A3148" s="800">
        <v>92276</v>
      </c>
      <c r="B3148" s="800" t="s">
        <v>30978</v>
      </c>
      <c r="C3148" s="800" t="s">
        <v>26105</v>
      </c>
      <c r="D3148" s="802">
        <v>41.62</v>
      </c>
      <c r="E3148" s="800" t="s">
        <v>43039</v>
      </c>
    </row>
    <row r="3149" spans="1:5" ht="13.5" x14ac:dyDescent="0.25">
      <c r="A3149" s="800">
        <v>92277</v>
      </c>
      <c r="B3149" s="800" t="s">
        <v>30979</v>
      </c>
      <c r="C3149" s="800" t="s">
        <v>26105</v>
      </c>
      <c r="D3149" s="802">
        <v>59.9</v>
      </c>
      <c r="E3149" s="800" t="s">
        <v>43039</v>
      </c>
    </row>
    <row r="3150" spans="1:5" ht="13.5" x14ac:dyDescent="0.25">
      <c r="A3150" s="800">
        <v>92278</v>
      </c>
      <c r="B3150" s="800" t="s">
        <v>30981</v>
      </c>
      <c r="C3150" s="800" t="s">
        <v>26105</v>
      </c>
      <c r="D3150" s="802">
        <v>80.430000000000007</v>
      </c>
      <c r="E3150" s="800" t="s">
        <v>43039</v>
      </c>
    </row>
    <row r="3151" spans="1:5" ht="13.5" x14ac:dyDescent="0.25">
      <c r="A3151" s="800">
        <v>92279</v>
      </c>
      <c r="B3151" s="800" t="s">
        <v>30983</v>
      </c>
      <c r="C3151" s="800" t="s">
        <v>26105</v>
      </c>
      <c r="D3151" s="802">
        <v>116.04</v>
      </c>
      <c r="E3151" s="800" t="s">
        <v>43039</v>
      </c>
    </row>
    <row r="3152" spans="1:5" ht="13.5" x14ac:dyDescent="0.25">
      <c r="A3152" s="800">
        <v>92280</v>
      </c>
      <c r="B3152" s="800" t="s">
        <v>30985</v>
      </c>
      <c r="C3152" s="800" t="s">
        <v>26105</v>
      </c>
      <c r="D3152" s="802">
        <v>162.71</v>
      </c>
      <c r="E3152" s="800" t="s">
        <v>43039</v>
      </c>
    </row>
    <row r="3153" spans="1:5" ht="13.5" x14ac:dyDescent="0.25">
      <c r="A3153" s="800">
        <v>92281</v>
      </c>
      <c r="B3153" s="800" t="s">
        <v>30987</v>
      </c>
      <c r="C3153" s="800" t="s">
        <v>26105</v>
      </c>
      <c r="D3153" s="802">
        <v>84.89</v>
      </c>
      <c r="E3153" s="800" t="s">
        <v>43039</v>
      </c>
    </row>
    <row r="3154" spans="1:5" ht="13.5" x14ac:dyDescent="0.25">
      <c r="A3154" s="800">
        <v>92282</v>
      </c>
      <c r="B3154" s="800" t="s">
        <v>30989</v>
      </c>
      <c r="C3154" s="800" t="s">
        <v>26105</v>
      </c>
      <c r="D3154" s="802">
        <v>95.7</v>
      </c>
      <c r="E3154" s="800" t="s">
        <v>43039</v>
      </c>
    </row>
    <row r="3155" spans="1:5" ht="13.5" x14ac:dyDescent="0.25">
      <c r="A3155" s="800">
        <v>92283</v>
      </c>
      <c r="B3155" s="800" t="s">
        <v>30991</v>
      </c>
      <c r="C3155" s="800" t="s">
        <v>26105</v>
      </c>
      <c r="D3155" s="802">
        <v>128.21</v>
      </c>
      <c r="E3155" s="800" t="s">
        <v>43039</v>
      </c>
    </row>
    <row r="3156" spans="1:5" ht="13.5" x14ac:dyDescent="0.25">
      <c r="A3156" s="800">
        <v>92284</v>
      </c>
      <c r="B3156" s="800" t="s">
        <v>30993</v>
      </c>
      <c r="C3156" s="800" t="s">
        <v>26105</v>
      </c>
      <c r="D3156" s="802">
        <v>158.32</v>
      </c>
      <c r="E3156" s="800" t="s">
        <v>43039</v>
      </c>
    </row>
    <row r="3157" spans="1:5" ht="13.5" x14ac:dyDescent="0.25">
      <c r="A3157" s="800">
        <v>92285</v>
      </c>
      <c r="B3157" s="800" t="s">
        <v>30995</v>
      </c>
      <c r="C3157" s="800" t="s">
        <v>26105</v>
      </c>
      <c r="D3157" s="802">
        <v>209.06</v>
      </c>
      <c r="E3157" s="800" t="s">
        <v>43039</v>
      </c>
    </row>
    <row r="3158" spans="1:5" ht="13.5" x14ac:dyDescent="0.25">
      <c r="A3158" s="800">
        <v>92286</v>
      </c>
      <c r="B3158" s="800" t="s">
        <v>30997</v>
      </c>
      <c r="C3158" s="800" t="s">
        <v>26105</v>
      </c>
      <c r="D3158" s="802">
        <v>257.04000000000002</v>
      </c>
      <c r="E3158" s="800" t="s">
        <v>43039</v>
      </c>
    </row>
    <row r="3159" spans="1:5" ht="13.5" x14ac:dyDescent="0.25">
      <c r="A3159" s="800">
        <v>92305</v>
      </c>
      <c r="B3159" s="800" t="s">
        <v>30999</v>
      </c>
      <c r="C3159" s="800" t="s">
        <v>26105</v>
      </c>
      <c r="D3159" s="802">
        <v>22.66</v>
      </c>
      <c r="E3159" s="800" t="s">
        <v>43039</v>
      </c>
    </row>
    <row r="3160" spans="1:5" ht="13.5" x14ac:dyDescent="0.25">
      <c r="A3160" s="800">
        <v>92306</v>
      </c>
      <c r="B3160" s="800" t="s">
        <v>31000</v>
      </c>
      <c r="C3160" s="800" t="s">
        <v>26105</v>
      </c>
      <c r="D3160" s="802">
        <v>36.409999999999997</v>
      </c>
      <c r="E3160" s="800" t="s">
        <v>43039</v>
      </c>
    </row>
    <row r="3161" spans="1:5" ht="13.5" x14ac:dyDescent="0.25">
      <c r="A3161" s="800">
        <v>92307</v>
      </c>
      <c r="B3161" s="800" t="s">
        <v>31002</v>
      </c>
      <c r="C3161" s="800" t="s">
        <v>26105</v>
      </c>
      <c r="D3161" s="802">
        <v>45.38</v>
      </c>
      <c r="E3161" s="800" t="s">
        <v>43039</v>
      </c>
    </row>
    <row r="3162" spans="1:5" ht="13.5" x14ac:dyDescent="0.25">
      <c r="A3162" s="800">
        <v>92308</v>
      </c>
      <c r="B3162" s="800" t="s">
        <v>31004</v>
      </c>
      <c r="C3162" s="800" t="s">
        <v>26105</v>
      </c>
      <c r="D3162" s="802">
        <v>35.549999999999997</v>
      </c>
      <c r="E3162" s="800" t="s">
        <v>43039</v>
      </c>
    </row>
    <row r="3163" spans="1:5" ht="13.5" x14ac:dyDescent="0.25">
      <c r="A3163" s="800">
        <v>92309</v>
      </c>
      <c r="B3163" s="800" t="s">
        <v>31006</v>
      </c>
      <c r="C3163" s="800" t="s">
        <v>26105</v>
      </c>
      <c r="D3163" s="802">
        <v>90.17</v>
      </c>
      <c r="E3163" s="800" t="s">
        <v>43039</v>
      </c>
    </row>
    <row r="3164" spans="1:5" ht="13.5" x14ac:dyDescent="0.25">
      <c r="A3164" s="800">
        <v>92310</v>
      </c>
      <c r="B3164" s="800" t="s">
        <v>31008</v>
      </c>
      <c r="C3164" s="800" t="s">
        <v>26105</v>
      </c>
      <c r="D3164" s="802">
        <v>101.28</v>
      </c>
      <c r="E3164" s="800" t="s">
        <v>43039</v>
      </c>
    </row>
    <row r="3165" spans="1:5" ht="13.5" x14ac:dyDescent="0.25">
      <c r="A3165" s="800">
        <v>92320</v>
      </c>
      <c r="B3165" s="800" t="s">
        <v>31010</v>
      </c>
      <c r="C3165" s="800" t="s">
        <v>26105</v>
      </c>
      <c r="D3165" s="802">
        <v>30.37</v>
      </c>
      <c r="E3165" s="800" t="s">
        <v>43039</v>
      </c>
    </row>
    <row r="3166" spans="1:5" ht="13.5" x14ac:dyDescent="0.25">
      <c r="A3166" s="800">
        <v>92321</v>
      </c>
      <c r="B3166" s="800" t="s">
        <v>31011</v>
      </c>
      <c r="C3166" s="800" t="s">
        <v>26105</v>
      </c>
      <c r="D3166" s="802">
        <v>49.67</v>
      </c>
      <c r="E3166" s="800" t="s">
        <v>43039</v>
      </c>
    </row>
    <row r="3167" spans="1:5" ht="13.5" x14ac:dyDescent="0.25">
      <c r="A3167" s="800">
        <v>92322</v>
      </c>
      <c r="B3167" s="800" t="s">
        <v>31012</v>
      </c>
      <c r="C3167" s="800" t="s">
        <v>26105</v>
      </c>
      <c r="D3167" s="802">
        <v>63.46</v>
      </c>
      <c r="E3167" s="800" t="s">
        <v>43039</v>
      </c>
    </row>
    <row r="3168" spans="1:5" ht="13.5" x14ac:dyDescent="0.25">
      <c r="A3168" s="800">
        <v>92323</v>
      </c>
      <c r="B3168" s="800" t="s">
        <v>31014</v>
      </c>
      <c r="C3168" s="800" t="s">
        <v>26105</v>
      </c>
      <c r="D3168" s="802">
        <v>41.42</v>
      </c>
      <c r="E3168" s="800" t="s">
        <v>43039</v>
      </c>
    </row>
    <row r="3169" spans="1:5" ht="13.5" x14ac:dyDescent="0.25">
      <c r="A3169" s="800">
        <v>92324</v>
      </c>
      <c r="B3169" s="800" t="s">
        <v>31015</v>
      </c>
      <c r="C3169" s="800" t="s">
        <v>26105</v>
      </c>
      <c r="D3169" s="802">
        <v>101.58</v>
      </c>
      <c r="E3169" s="800" t="s">
        <v>43039</v>
      </c>
    </row>
    <row r="3170" spans="1:5" ht="13.5" x14ac:dyDescent="0.25">
      <c r="A3170" s="800">
        <v>92325</v>
      </c>
      <c r="B3170" s="800" t="s">
        <v>31017</v>
      </c>
      <c r="C3170" s="800" t="s">
        <v>26105</v>
      </c>
      <c r="D3170" s="802">
        <v>117.46</v>
      </c>
      <c r="E3170" s="800" t="s">
        <v>43039</v>
      </c>
    </row>
    <row r="3171" spans="1:5" ht="13.5" x14ac:dyDescent="0.25">
      <c r="A3171" s="800">
        <v>92335</v>
      </c>
      <c r="B3171" s="800" t="s">
        <v>31019</v>
      </c>
      <c r="C3171" s="800" t="s">
        <v>26105</v>
      </c>
      <c r="D3171" s="802">
        <v>66.290000000000006</v>
      </c>
      <c r="E3171" s="800" t="s">
        <v>43039</v>
      </c>
    </row>
    <row r="3172" spans="1:5" ht="13.5" x14ac:dyDescent="0.25">
      <c r="A3172" s="800">
        <v>92336</v>
      </c>
      <c r="B3172" s="800" t="s">
        <v>31021</v>
      </c>
      <c r="C3172" s="800" t="s">
        <v>26105</v>
      </c>
      <c r="D3172" s="802">
        <v>81.45</v>
      </c>
      <c r="E3172" s="800" t="s">
        <v>43039</v>
      </c>
    </row>
    <row r="3173" spans="1:5" ht="13.5" x14ac:dyDescent="0.25">
      <c r="A3173" s="800">
        <v>92337</v>
      </c>
      <c r="B3173" s="800" t="s">
        <v>31023</v>
      </c>
      <c r="C3173" s="800" t="s">
        <v>26105</v>
      </c>
      <c r="D3173" s="802">
        <v>107.24</v>
      </c>
      <c r="E3173" s="800" t="s">
        <v>43039</v>
      </c>
    </row>
    <row r="3174" spans="1:5" ht="13.5" x14ac:dyDescent="0.25">
      <c r="A3174" s="800">
        <v>92338</v>
      </c>
      <c r="B3174" s="800" t="s">
        <v>31024</v>
      </c>
      <c r="C3174" s="800" t="s">
        <v>26105</v>
      </c>
      <c r="D3174" s="802">
        <v>87.51</v>
      </c>
      <c r="E3174" s="800" t="s">
        <v>43039</v>
      </c>
    </row>
    <row r="3175" spans="1:5" ht="13.5" x14ac:dyDescent="0.25">
      <c r="A3175" s="800">
        <v>92339</v>
      </c>
      <c r="B3175" s="800" t="s">
        <v>31026</v>
      </c>
      <c r="C3175" s="800" t="s">
        <v>26105</v>
      </c>
      <c r="D3175" s="802">
        <v>129.97999999999999</v>
      </c>
      <c r="E3175" s="800" t="s">
        <v>43039</v>
      </c>
    </row>
    <row r="3176" spans="1:5" ht="13.5" x14ac:dyDescent="0.25">
      <c r="A3176" s="800">
        <v>92341</v>
      </c>
      <c r="B3176" s="800" t="s">
        <v>31028</v>
      </c>
      <c r="C3176" s="800" t="s">
        <v>26105</v>
      </c>
      <c r="D3176" s="802">
        <v>74.010000000000005</v>
      </c>
      <c r="E3176" s="800" t="s">
        <v>43039</v>
      </c>
    </row>
    <row r="3177" spans="1:5" ht="13.5" x14ac:dyDescent="0.25">
      <c r="A3177" s="800">
        <v>92342</v>
      </c>
      <c r="B3177" s="800" t="s">
        <v>31030</v>
      </c>
      <c r="C3177" s="800" t="s">
        <v>26105</v>
      </c>
      <c r="D3177" s="802">
        <v>89.21</v>
      </c>
      <c r="E3177" s="800" t="s">
        <v>43039</v>
      </c>
    </row>
    <row r="3178" spans="1:5" ht="13.5" x14ac:dyDescent="0.25">
      <c r="A3178" s="800">
        <v>92343</v>
      </c>
      <c r="B3178" s="800" t="s">
        <v>31032</v>
      </c>
      <c r="C3178" s="800" t="s">
        <v>26105</v>
      </c>
      <c r="D3178" s="802">
        <v>115.06</v>
      </c>
      <c r="E3178" s="800" t="s">
        <v>43039</v>
      </c>
    </row>
    <row r="3179" spans="1:5" ht="13.5" x14ac:dyDescent="0.25">
      <c r="A3179" s="800">
        <v>92361</v>
      </c>
      <c r="B3179" s="800" t="s">
        <v>31034</v>
      </c>
      <c r="C3179" s="800" t="s">
        <v>26105</v>
      </c>
      <c r="D3179" s="802">
        <v>70.55</v>
      </c>
      <c r="E3179" s="800" t="s">
        <v>43039</v>
      </c>
    </row>
    <row r="3180" spans="1:5" ht="13.5" x14ac:dyDescent="0.25">
      <c r="A3180" s="800">
        <v>92362</v>
      </c>
      <c r="B3180" s="800" t="s">
        <v>31035</v>
      </c>
      <c r="C3180" s="800" t="s">
        <v>26105</v>
      </c>
      <c r="D3180" s="802">
        <v>112.34</v>
      </c>
      <c r="E3180" s="800" t="s">
        <v>43039</v>
      </c>
    </row>
    <row r="3181" spans="1:5" ht="13.5" x14ac:dyDescent="0.25">
      <c r="A3181" s="800">
        <v>92364</v>
      </c>
      <c r="B3181" s="800" t="s">
        <v>31037</v>
      </c>
      <c r="C3181" s="800" t="s">
        <v>26105</v>
      </c>
      <c r="D3181" s="802">
        <v>40.29</v>
      </c>
      <c r="E3181" s="800" t="s">
        <v>43039</v>
      </c>
    </row>
    <row r="3182" spans="1:5" ht="13.5" x14ac:dyDescent="0.25">
      <c r="A3182" s="800">
        <v>92365</v>
      </c>
      <c r="B3182" s="800" t="s">
        <v>31039</v>
      </c>
      <c r="C3182" s="800" t="s">
        <v>26105</v>
      </c>
      <c r="D3182" s="802">
        <v>46.33</v>
      </c>
      <c r="E3182" s="800" t="s">
        <v>43039</v>
      </c>
    </row>
    <row r="3183" spans="1:5" ht="13.5" x14ac:dyDescent="0.25">
      <c r="A3183" s="800">
        <v>92366</v>
      </c>
      <c r="B3183" s="800" t="s">
        <v>31041</v>
      </c>
      <c r="C3183" s="800" t="s">
        <v>26105</v>
      </c>
      <c r="D3183" s="802">
        <v>64.48</v>
      </c>
      <c r="E3183" s="800" t="s">
        <v>43039</v>
      </c>
    </row>
    <row r="3184" spans="1:5" ht="13.5" x14ac:dyDescent="0.25">
      <c r="A3184" s="800">
        <v>92367</v>
      </c>
      <c r="B3184" s="800" t="s">
        <v>31043</v>
      </c>
      <c r="C3184" s="800" t="s">
        <v>26105</v>
      </c>
      <c r="D3184" s="802">
        <v>79.25</v>
      </c>
      <c r="E3184" s="800" t="s">
        <v>43039</v>
      </c>
    </row>
    <row r="3185" spans="1:5" ht="13.5" x14ac:dyDescent="0.25">
      <c r="A3185" s="800">
        <v>92368</v>
      </c>
      <c r="B3185" s="800" t="s">
        <v>31044</v>
      </c>
      <c r="C3185" s="800" t="s">
        <v>26105</v>
      </c>
      <c r="D3185" s="802">
        <v>104.7</v>
      </c>
      <c r="E3185" s="800" t="s">
        <v>43039</v>
      </c>
    </row>
    <row r="3186" spans="1:5" ht="13.5" x14ac:dyDescent="0.25">
      <c r="A3186" s="800">
        <v>92648</v>
      </c>
      <c r="B3186" s="800" t="s">
        <v>31046</v>
      </c>
      <c r="C3186" s="800" t="s">
        <v>26105</v>
      </c>
      <c r="D3186" s="802">
        <v>60.44</v>
      </c>
      <c r="E3186" s="800" t="s">
        <v>43039</v>
      </c>
    </row>
    <row r="3187" spans="1:5" ht="13.5" x14ac:dyDescent="0.25">
      <c r="A3187" s="800">
        <v>92649</v>
      </c>
      <c r="B3187" s="800" t="s">
        <v>31048</v>
      </c>
      <c r="C3187" s="800" t="s">
        <v>26105</v>
      </c>
      <c r="D3187" s="802">
        <v>73.599999999999994</v>
      </c>
      <c r="E3187" s="800" t="s">
        <v>43039</v>
      </c>
    </row>
    <row r="3188" spans="1:5" ht="13.5" x14ac:dyDescent="0.25">
      <c r="A3188" s="800">
        <v>92650</v>
      </c>
      <c r="B3188" s="800" t="s">
        <v>31049</v>
      </c>
      <c r="C3188" s="800" t="s">
        <v>26105</v>
      </c>
      <c r="D3188" s="802">
        <v>115.39</v>
      </c>
      <c r="E3188" s="800" t="s">
        <v>43039</v>
      </c>
    </row>
    <row r="3189" spans="1:5" ht="13.5" x14ac:dyDescent="0.25">
      <c r="A3189" s="800">
        <v>92652</v>
      </c>
      <c r="B3189" s="800" t="s">
        <v>31051</v>
      </c>
      <c r="C3189" s="800" t="s">
        <v>26105</v>
      </c>
      <c r="D3189" s="802">
        <v>43.8</v>
      </c>
      <c r="E3189" s="800" t="s">
        <v>43039</v>
      </c>
    </row>
    <row r="3190" spans="1:5" ht="13.5" x14ac:dyDescent="0.25">
      <c r="A3190" s="800">
        <v>92653</v>
      </c>
      <c r="B3190" s="800" t="s">
        <v>31053</v>
      </c>
      <c r="C3190" s="800" t="s">
        <v>26105</v>
      </c>
      <c r="D3190" s="802">
        <v>49.88</v>
      </c>
      <c r="E3190" s="800" t="s">
        <v>43039</v>
      </c>
    </row>
    <row r="3191" spans="1:5" ht="13.5" x14ac:dyDescent="0.25">
      <c r="A3191" s="800">
        <v>92654</v>
      </c>
      <c r="B3191" s="800" t="s">
        <v>31055</v>
      </c>
      <c r="C3191" s="800" t="s">
        <v>26105</v>
      </c>
      <c r="D3191" s="802">
        <v>68.03</v>
      </c>
      <c r="E3191" s="800" t="s">
        <v>43039</v>
      </c>
    </row>
    <row r="3192" spans="1:5" ht="13.5" x14ac:dyDescent="0.25">
      <c r="A3192" s="800">
        <v>92655</v>
      </c>
      <c r="B3192" s="800" t="s">
        <v>31057</v>
      </c>
      <c r="C3192" s="800" t="s">
        <v>26105</v>
      </c>
      <c r="D3192" s="802">
        <v>82.87</v>
      </c>
      <c r="E3192" s="800" t="s">
        <v>43039</v>
      </c>
    </row>
    <row r="3193" spans="1:5" ht="13.5" x14ac:dyDescent="0.25">
      <c r="A3193" s="800">
        <v>92656</v>
      </c>
      <c r="B3193" s="800" t="s">
        <v>31058</v>
      </c>
      <c r="C3193" s="800" t="s">
        <v>26105</v>
      </c>
      <c r="D3193" s="802">
        <v>108.32</v>
      </c>
      <c r="E3193" s="800" t="s">
        <v>43039</v>
      </c>
    </row>
    <row r="3194" spans="1:5" ht="13.5" x14ac:dyDescent="0.25">
      <c r="A3194" s="800">
        <v>92687</v>
      </c>
      <c r="B3194" s="800" t="s">
        <v>31059</v>
      </c>
      <c r="C3194" s="800" t="s">
        <v>26105</v>
      </c>
      <c r="D3194" s="802">
        <v>20.56</v>
      </c>
      <c r="E3194" s="800" t="s">
        <v>43039</v>
      </c>
    </row>
    <row r="3195" spans="1:5" ht="13.5" x14ac:dyDescent="0.25">
      <c r="A3195" s="800">
        <v>92688</v>
      </c>
      <c r="B3195" s="800" t="s">
        <v>31060</v>
      </c>
      <c r="C3195" s="800" t="s">
        <v>26105</v>
      </c>
      <c r="D3195" s="802">
        <v>28.83</v>
      </c>
      <c r="E3195" s="800" t="s">
        <v>43039</v>
      </c>
    </row>
    <row r="3196" spans="1:5" ht="13.5" x14ac:dyDescent="0.25">
      <c r="A3196" s="800">
        <v>92689</v>
      </c>
      <c r="B3196" s="800" t="s">
        <v>31061</v>
      </c>
      <c r="C3196" s="800" t="s">
        <v>26105</v>
      </c>
      <c r="D3196" s="802">
        <v>30.36</v>
      </c>
      <c r="E3196" s="800" t="s">
        <v>43039</v>
      </c>
    </row>
    <row r="3197" spans="1:5" ht="13.5" x14ac:dyDescent="0.25">
      <c r="A3197" s="800">
        <v>92690</v>
      </c>
      <c r="B3197" s="800" t="s">
        <v>31063</v>
      </c>
      <c r="C3197" s="800" t="s">
        <v>26105</v>
      </c>
      <c r="D3197" s="802">
        <v>43.9</v>
      </c>
      <c r="E3197" s="800" t="s">
        <v>43039</v>
      </c>
    </row>
    <row r="3198" spans="1:5" ht="13.5" x14ac:dyDescent="0.25">
      <c r="A3198" s="800">
        <v>94462</v>
      </c>
      <c r="B3198" s="800" t="s">
        <v>31065</v>
      </c>
      <c r="C3198" s="800" t="s">
        <v>26105</v>
      </c>
      <c r="D3198" s="802">
        <v>73.28</v>
      </c>
      <c r="E3198" s="800" t="s">
        <v>43039</v>
      </c>
    </row>
    <row r="3199" spans="1:5" ht="13.5" x14ac:dyDescent="0.25">
      <c r="A3199" s="800">
        <v>94463</v>
      </c>
      <c r="B3199" s="800" t="s">
        <v>31067</v>
      </c>
      <c r="C3199" s="800" t="s">
        <v>26105</v>
      </c>
      <c r="D3199" s="802">
        <v>85.88</v>
      </c>
      <c r="E3199" s="800" t="s">
        <v>43039</v>
      </c>
    </row>
    <row r="3200" spans="1:5" ht="13.5" x14ac:dyDescent="0.25">
      <c r="A3200" s="800">
        <v>94464</v>
      </c>
      <c r="B3200" s="800" t="s">
        <v>31069</v>
      </c>
      <c r="C3200" s="800" t="s">
        <v>26105</v>
      </c>
      <c r="D3200" s="802">
        <v>120.96</v>
      </c>
      <c r="E3200" s="800" t="s">
        <v>43039</v>
      </c>
    </row>
    <row r="3201" spans="1:5" ht="13.5" x14ac:dyDescent="0.25">
      <c r="A3201" s="800">
        <v>94602</v>
      </c>
      <c r="B3201" s="800" t="s">
        <v>31071</v>
      </c>
      <c r="C3201" s="800" t="s">
        <v>26105</v>
      </c>
      <c r="D3201" s="802">
        <v>129.72</v>
      </c>
      <c r="E3201" s="800" t="s">
        <v>43039</v>
      </c>
    </row>
    <row r="3202" spans="1:5" ht="13.5" x14ac:dyDescent="0.25">
      <c r="A3202" s="800">
        <v>94603</v>
      </c>
      <c r="B3202" s="800" t="s">
        <v>31073</v>
      </c>
      <c r="C3202" s="800" t="s">
        <v>26105</v>
      </c>
      <c r="D3202" s="802">
        <v>172.65</v>
      </c>
      <c r="E3202" s="800" t="s">
        <v>43039</v>
      </c>
    </row>
    <row r="3203" spans="1:5" ht="13.5" x14ac:dyDescent="0.25">
      <c r="A3203" s="800">
        <v>94604</v>
      </c>
      <c r="B3203" s="800" t="s">
        <v>31075</v>
      </c>
      <c r="C3203" s="800" t="s">
        <v>26105</v>
      </c>
      <c r="D3203" s="802">
        <v>234.57</v>
      </c>
      <c r="E3203" s="800" t="s">
        <v>43039</v>
      </c>
    </row>
    <row r="3204" spans="1:5" ht="13.5" x14ac:dyDescent="0.25">
      <c r="A3204" s="800">
        <v>94605</v>
      </c>
      <c r="B3204" s="800" t="s">
        <v>31077</v>
      </c>
      <c r="C3204" s="800" t="s">
        <v>26105</v>
      </c>
      <c r="D3204" s="802">
        <v>333.13</v>
      </c>
      <c r="E3204" s="800" t="s">
        <v>43039</v>
      </c>
    </row>
    <row r="3205" spans="1:5" ht="13.5" x14ac:dyDescent="0.25">
      <c r="A3205" s="800">
        <v>94648</v>
      </c>
      <c r="B3205" s="800" t="s">
        <v>31079</v>
      </c>
      <c r="C3205" s="800" t="s">
        <v>26105</v>
      </c>
      <c r="D3205" s="802">
        <v>7.85</v>
      </c>
      <c r="E3205" s="800" t="s">
        <v>43039</v>
      </c>
    </row>
    <row r="3206" spans="1:5" ht="13.5" x14ac:dyDescent="0.25">
      <c r="A3206" s="800">
        <v>94649</v>
      </c>
      <c r="B3206" s="800" t="s">
        <v>31080</v>
      </c>
      <c r="C3206" s="800" t="s">
        <v>26105</v>
      </c>
      <c r="D3206" s="802">
        <v>11.64</v>
      </c>
      <c r="E3206" s="800" t="s">
        <v>43039</v>
      </c>
    </row>
    <row r="3207" spans="1:5" ht="13.5" x14ac:dyDescent="0.25">
      <c r="A3207" s="800">
        <v>94650</v>
      </c>
      <c r="B3207" s="800" t="s">
        <v>31081</v>
      </c>
      <c r="C3207" s="800" t="s">
        <v>26105</v>
      </c>
      <c r="D3207" s="802">
        <v>16.63</v>
      </c>
      <c r="E3207" s="800" t="s">
        <v>43039</v>
      </c>
    </row>
    <row r="3208" spans="1:5" ht="13.5" x14ac:dyDescent="0.25">
      <c r="A3208" s="800">
        <v>94651</v>
      </c>
      <c r="B3208" s="800" t="s">
        <v>31082</v>
      </c>
      <c r="C3208" s="800" t="s">
        <v>26105</v>
      </c>
      <c r="D3208" s="802">
        <v>18.059999999999999</v>
      </c>
      <c r="E3208" s="800" t="s">
        <v>43039</v>
      </c>
    </row>
    <row r="3209" spans="1:5" ht="13.5" x14ac:dyDescent="0.25">
      <c r="A3209" s="800">
        <v>94652</v>
      </c>
      <c r="B3209" s="800" t="s">
        <v>31083</v>
      </c>
      <c r="C3209" s="800" t="s">
        <v>26105</v>
      </c>
      <c r="D3209" s="802">
        <v>29.41</v>
      </c>
      <c r="E3209" s="800" t="s">
        <v>43039</v>
      </c>
    </row>
    <row r="3210" spans="1:5" ht="13.5" x14ac:dyDescent="0.25">
      <c r="A3210" s="800">
        <v>94653</v>
      </c>
      <c r="B3210" s="800" t="s">
        <v>31084</v>
      </c>
      <c r="C3210" s="800" t="s">
        <v>26105</v>
      </c>
      <c r="D3210" s="802">
        <v>41.75</v>
      </c>
      <c r="E3210" s="800" t="s">
        <v>43039</v>
      </c>
    </row>
    <row r="3211" spans="1:5" ht="13.5" x14ac:dyDescent="0.25">
      <c r="A3211" s="800">
        <v>94654</v>
      </c>
      <c r="B3211" s="800" t="s">
        <v>31085</v>
      </c>
      <c r="C3211" s="800" t="s">
        <v>26105</v>
      </c>
      <c r="D3211" s="802">
        <v>55.89</v>
      </c>
      <c r="E3211" s="800" t="s">
        <v>43039</v>
      </c>
    </row>
    <row r="3212" spans="1:5" ht="13.5" x14ac:dyDescent="0.25">
      <c r="A3212" s="800">
        <v>94655</v>
      </c>
      <c r="B3212" s="800" t="s">
        <v>31086</v>
      </c>
      <c r="C3212" s="800" t="s">
        <v>26105</v>
      </c>
      <c r="D3212" s="802">
        <v>77.87</v>
      </c>
      <c r="E3212" s="800" t="s">
        <v>43039</v>
      </c>
    </row>
    <row r="3213" spans="1:5" ht="13.5" x14ac:dyDescent="0.25">
      <c r="A3213" s="800">
        <v>94716</v>
      </c>
      <c r="B3213" s="800" t="s">
        <v>31088</v>
      </c>
      <c r="C3213" s="800" t="s">
        <v>26105</v>
      </c>
      <c r="D3213" s="802">
        <v>16.88</v>
      </c>
      <c r="E3213" s="800" t="s">
        <v>43039</v>
      </c>
    </row>
    <row r="3214" spans="1:5" ht="13.5" x14ac:dyDescent="0.25">
      <c r="A3214" s="800">
        <v>94717</v>
      </c>
      <c r="B3214" s="800" t="s">
        <v>31089</v>
      </c>
      <c r="C3214" s="800" t="s">
        <v>26105</v>
      </c>
      <c r="D3214" s="802">
        <v>24.39</v>
      </c>
      <c r="E3214" s="800" t="s">
        <v>43039</v>
      </c>
    </row>
    <row r="3215" spans="1:5" ht="13.5" x14ac:dyDescent="0.25">
      <c r="A3215" s="800">
        <v>94718</v>
      </c>
      <c r="B3215" s="800" t="s">
        <v>31090</v>
      </c>
      <c r="C3215" s="800" t="s">
        <v>26105</v>
      </c>
      <c r="D3215" s="802">
        <v>30.23</v>
      </c>
      <c r="E3215" s="800" t="s">
        <v>43039</v>
      </c>
    </row>
    <row r="3216" spans="1:5" ht="13.5" x14ac:dyDescent="0.25">
      <c r="A3216" s="800">
        <v>94719</v>
      </c>
      <c r="B3216" s="800" t="s">
        <v>31092</v>
      </c>
      <c r="C3216" s="800" t="s">
        <v>26105</v>
      </c>
      <c r="D3216" s="802">
        <v>39.229999999999997</v>
      </c>
      <c r="E3216" s="800" t="s">
        <v>43039</v>
      </c>
    </row>
    <row r="3217" spans="1:5" ht="13.5" x14ac:dyDescent="0.25">
      <c r="A3217" s="800">
        <v>94720</v>
      </c>
      <c r="B3217" s="800" t="s">
        <v>31094</v>
      </c>
      <c r="C3217" s="800" t="s">
        <v>26105</v>
      </c>
      <c r="D3217" s="802">
        <v>59.5</v>
      </c>
      <c r="E3217" s="800" t="s">
        <v>43039</v>
      </c>
    </row>
    <row r="3218" spans="1:5" ht="13.5" x14ac:dyDescent="0.25">
      <c r="A3218" s="800">
        <v>94721</v>
      </c>
      <c r="B3218" s="800" t="s">
        <v>31095</v>
      </c>
      <c r="C3218" s="800" t="s">
        <v>26105</v>
      </c>
      <c r="D3218" s="802">
        <v>85.89</v>
      </c>
      <c r="E3218" s="800" t="s">
        <v>43039</v>
      </c>
    </row>
    <row r="3219" spans="1:5" ht="13.5" x14ac:dyDescent="0.25">
      <c r="A3219" s="800">
        <v>94722</v>
      </c>
      <c r="B3219" s="800" t="s">
        <v>31097</v>
      </c>
      <c r="C3219" s="800" t="s">
        <v>26105</v>
      </c>
      <c r="D3219" s="802">
        <v>150.28</v>
      </c>
      <c r="E3219" s="800" t="s">
        <v>43039</v>
      </c>
    </row>
    <row r="3220" spans="1:5" ht="13.5" x14ac:dyDescent="0.25">
      <c r="A3220" s="800">
        <v>95697</v>
      </c>
      <c r="B3220" s="800" t="s">
        <v>31099</v>
      </c>
      <c r="C3220" s="800" t="s">
        <v>26105</v>
      </c>
      <c r="D3220" s="802">
        <v>57.39</v>
      </c>
      <c r="E3220" s="800" t="s">
        <v>43039</v>
      </c>
    </row>
    <row r="3221" spans="1:5" ht="13.5" x14ac:dyDescent="0.25">
      <c r="A3221" s="800">
        <v>96635</v>
      </c>
      <c r="B3221" s="800" t="s">
        <v>31101</v>
      </c>
      <c r="C3221" s="800" t="s">
        <v>26105</v>
      </c>
      <c r="D3221" s="802">
        <v>22.34</v>
      </c>
      <c r="E3221" s="800" t="s">
        <v>43039</v>
      </c>
    </row>
    <row r="3222" spans="1:5" ht="13.5" x14ac:dyDescent="0.25">
      <c r="A3222" s="800">
        <v>96636</v>
      </c>
      <c r="B3222" s="800" t="s">
        <v>31102</v>
      </c>
      <c r="C3222" s="800" t="s">
        <v>26105</v>
      </c>
      <c r="D3222" s="802">
        <v>23.65</v>
      </c>
      <c r="E3222" s="800" t="s">
        <v>43039</v>
      </c>
    </row>
    <row r="3223" spans="1:5" ht="13.5" x14ac:dyDescent="0.25">
      <c r="A3223" s="800">
        <v>96644</v>
      </c>
      <c r="B3223" s="800" t="s">
        <v>31104</v>
      </c>
      <c r="C3223" s="800" t="s">
        <v>26105</v>
      </c>
      <c r="D3223" s="802">
        <v>14.34</v>
      </c>
      <c r="E3223" s="800" t="s">
        <v>43039</v>
      </c>
    </row>
    <row r="3224" spans="1:5" ht="13.5" x14ac:dyDescent="0.25">
      <c r="A3224" s="800">
        <v>96645</v>
      </c>
      <c r="B3224" s="800" t="s">
        <v>31105</v>
      </c>
      <c r="C3224" s="800" t="s">
        <v>26105</v>
      </c>
      <c r="D3224" s="802">
        <v>18.600000000000001</v>
      </c>
      <c r="E3224" s="800" t="s">
        <v>43039</v>
      </c>
    </row>
    <row r="3225" spans="1:5" ht="13.5" x14ac:dyDescent="0.25">
      <c r="A3225" s="800">
        <v>96646</v>
      </c>
      <c r="B3225" s="800" t="s">
        <v>31107</v>
      </c>
      <c r="C3225" s="800" t="s">
        <v>26105</v>
      </c>
      <c r="D3225" s="802">
        <v>28.87</v>
      </c>
      <c r="E3225" s="800" t="s">
        <v>43039</v>
      </c>
    </row>
    <row r="3226" spans="1:5" ht="13.5" x14ac:dyDescent="0.25">
      <c r="A3226" s="800">
        <v>96647</v>
      </c>
      <c r="B3226" s="800" t="s">
        <v>31108</v>
      </c>
      <c r="C3226" s="800" t="s">
        <v>26105</v>
      </c>
      <c r="D3226" s="802">
        <v>12.89</v>
      </c>
      <c r="E3226" s="800" t="s">
        <v>43039</v>
      </c>
    </row>
    <row r="3227" spans="1:5" ht="13.5" x14ac:dyDescent="0.25">
      <c r="A3227" s="800">
        <v>96648</v>
      </c>
      <c r="B3227" s="800" t="s">
        <v>31109</v>
      </c>
      <c r="C3227" s="800" t="s">
        <v>26105</v>
      </c>
      <c r="D3227" s="802">
        <v>23.59</v>
      </c>
      <c r="E3227" s="800" t="s">
        <v>43039</v>
      </c>
    </row>
    <row r="3228" spans="1:5" ht="13.5" x14ac:dyDescent="0.25">
      <c r="A3228" s="800">
        <v>96649</v>
      </c>
      <c r="B3228" s="800" t="s">
        <v>31110</v>
      </c>
      <c r="C3228" s="800" t="s">
        <v>26105</v>
      </c>
      <c r="D3228" s="802">
        <v>34.840000000000003</v>
      </c>
      <c r="E3228" s="800" t="s">
        <v>43039</v>
      </c>
    </row>
    <row r="3229" spans="1:5" ht="13.5" x14ac:dyDescent="0.25">
      <c r="A3229" s="800">
        <v>96668</v>
      </c>
      <c r="B3229" s="800" t="s">
        <v>31112</v>
      </c>
      <c r="C3229" s="800" t="s">
        <v>26105</v>
      </c>
      <c r="D3229" s="802">
        <v>8.77</v>
      </c>
      <c r="E3229" s="800" t="s">
        <v>43039</v>
      </c>
    </row>
    <row r="3230" spans="1:5" ht="13.5" x14ac:dyDescent="0.25">
      <c r="A3230" s="800">
        <v>96669</v>
      </c>
      <c r="B3230" s="800" t="s">
        <v>31113</v>
      </c>
      <c r="C3230" s="800" t="s">
        <v>26105</v>
      </c>
      <c r="D3230" s="802">
        <v>10.88</v>
      </c>
      <c r="E3230" s="800" t="s">
        <v>43039</v>
      </c>
    </row>
    <row r="3231" spans="1:5" ht="13.5" x14ac:dyDescent="0.25">
      <c r="A3231" s="800">
        <v>96670</v>
      </c>
      <c r="B3231" s="800" t="s">
        <v>31114</v>
      </c>
      <c r="C3231" s="800" t="s">
        <v>26105</v>
      </c>
      <c r="D3231" s="802">
        <v>16.52</v>
      </c>
      <c r="E3231" s="800" t="s">
        <v>43039</v>
      </c>
    </row>
    <row r="3232" spans="1:5" ht="13.5" x14ac:dyDescent="0.25">
      <c r="A3232" s="800">
        <v>96671</v>
      </c>
      <c r="B3232" s="800" t="s">
        <v>31115</v>
      </c>
      <c r="C3232" s="800" t="s">
        <v>26105</v>
      </c>
      <c r="D3232" s="802">
        <v>22.16</v>
      </c>
      <c r="E3232" s="800" t="s">
        <v>43039</v>
      </c>
    </row>
    <row r="3233" spans="1:5" ht="13.5" x14ac:dyDescent="0.25">
      <c r="A3233" s="800">
        <v>96672</v>
      </c>
      <c r="B3233" s="800" t="s">
        <v>31116</v>
      </c>
      <c r="C3233" s="800" t="s">
        <v>26105</v>
      </c>
      <c r="D3233" s="802">
        <v>32.53</v>
      </c>
      <c r="E3233" s="800" t="s">
        <v>43039</v>
      </c>
    </row>
    <row r="3234" spans="1:5" ht="13.5" x14ac:dyDescent="0.25">
      <c r="A3234" s="800">
        <v>96673</v>
      </c>
      <c r="B3234" s="800" t="s">
        <v>31118</v>
      </c>
      <c r="C3234" s="800" t="s">
        <v>26105</v>
      </c>
      <c r="D3234" s="802">
        <v>53.03</v>
      </c>
      <c r="E3234" s="800" t="s">
        <v>43039</v>
      </c>
    </row>
    <row r="3235" spans="1:5" ht="13.5" x14ac:dyDescent="0.25">
      <c r="A3235" s="800">
        <v>96674</v>
      </c>
      <c r="B3235" s="800" t="s">
        <v>31119</v>
      </c>
      <c r="C3235" s="800" t="s">
        <v>26105</v>
      </c>
      <c r="D3235" s="802">
        <v>74.52</v>
      </c>
      <c r="E3235" s="800" t="s">
        <v>43039</v>
      </c>
    </row>
    <row r="3236" spans="1:5" ht="13.5" x14ac:dyDescent="0.25">
      <c r="A3236" s="800">
        <v>96675</v>
      </c>
      <c r="B3236" s="800" t="s">
        <v>31121</v>
      </c>
      <c r="C3236" s="800" t="s">
        <v>26105</v>
      </c>
      <c r="D3236" s="802">
        <v>129.26</v>
      </c>
      <c r="E3236" s="800" t="s">
        <v>43039</v>
      </c>
    </row>
    <row r="3237" spans="1:5" ht="13.5" x14ac:dyDescent="0.25">
      <c r="A3237" s="800">
        <v>96676</v>
      </c>
      <c r="B3237" s="800" t="s">
        <v>31123</v>
      </c>
      <c r="C3237" s="800" t="s">
        <v>26105</v>
      </c>
      <c r="D3237" s="802">
        <v>8.73</v>
      </c>
      <c r="E3237" s="800" t="s">
        <v>43039</v>
      </c>
    </row>
    <row r="3238" spans="1:5" ht="13.5" x14ac:dyDescent="0.25">
      <c r="A3238" s="800">
        <v>96677</v>
      </c>
      <c r="B3238" s="800" t="s">
        <v>31124</v>
      </c>
      <c r="C3238" s="800" t="s">
        <v>26105</v>
      </c>
      <c r="D3238" s="802">
        <v>14.38</v>
      </c>
      <c r="E3238" s="800" t="s">
        <v>43039</v>
      </c>
    </row>
    <row r="3239" spans="1:5" ht="13.5" x14ac:dyDescent="0.25">
      <c r="A3239" s="800">
        <v>96678</v>
      </c>
      <c r="B3239" s="800" t="s">
        <v>31125</v>
      </c>
      <c r="C3239" s="800" t="s">
        <v>26105</v>
      </c>
      <c r="D3239" s="802">
        <v>19.989999999999998</v>
      </c>
      <c r="E3239" s="800" t="s">
        <v>43039</v>
      </c>
    </row>
    <row r="3240" spans="1:5" ht="13.5" x14ac:dyDescent="0.25">
      <c r="A3240" s="800">
        <v>96679</v>
      </c>
      <c r="B3240" s="800" t="s">
        <v>31126</v>
      </c>
      <c r="C3240" s="800" t="s">
        <v>26105</v>
      </c>
      <c r="D3240" s="802">
        <v>29.18</v>
      </c>
      <c r="E3240" s="800" t="s">
        <v>43039</v>
      </c>
    </row>
    <row r="3241" spans="1:5" ht="13.5" x14ac:dyDescent="0.25">
      <c r="A3241" s="800">
        <v>96680</v>
      </c>
      <c r="B3241" s="800" t="s">
        <v>31128</v>
      </c>
      <c r="C3241" s="800" t="s">
        <v>26105</v>
      </c>
      <c r="D3241" s="802">
        <v>39.39</v>
      </c>
      <c r="E3241" s="800" t="s">
        <v>43039</v>
      </c>
    </row>
    <row r="3242" spans="1:5" ht="13.5" x14ac:dyDescent="0.25">
      <c r="A3242" s="800">
        <v>96681</v>
      </c>
      <c r="B3242" s="800" t="s">
        <v>31129</v>
      </c>
      <c r="C3242" s="800" t="s">
        <v>26105</v>
      </c>
      <c r="D3242" s="802">
        <v>73.22</v>
      </c>
      <c r="E3242" s="800" t="s">
        <v>43039</v>
      </c>
    </row>
    <row r="3243" spans="1:5" ht="13.5" x14ac:dyDescent="0.25">
      <c r="A3243" s="800">
        <v>96682</v>
      </c>
      <c r="B3243" s="800" t="s">
        <v>31131</v>
      </c>
      <c r="C3243" s="800" t="s">
        <v>26105</v>
      </c>
      <c r="D3243" s="802">
        <v>107.94</v>
      </c>
      <c r="E3243" s="800" t="s">
        <v>43039</v>
      </c>
    </row>
    <row r="3244" spans="1:5" ht="13.5" x14ac:dyDescent="0.25">
      <c r="A3244" s="800">
        <v>96683</v>
      </c>
      <c r="B3244" s="800" t="s">
        <v>31133</v>
      </c>
      <c r="C3244" s="800" t="s">
        <v>26105</v>
      </c>
      <c r="D3244" s="802">
        <v>147.91999999999999</v>
      </c>
      <c r="E3244" s="800" t="s">
        <v>43039</v>
      </c>
    </row>
    <row r="3245" spans="1:5" ht="13.5" x14ac:dyDescent="0.25">
      <c r="A3245" s="800">
        <v>96718</v>
      </c>
      <c r="B3245" s="800" t="s">
        <v>31135</v>
      </c>
      <c r="C3245" s="800" t="s">
        <v>26105</v>
      </c>
      <c r="D3245" s="802">
        <v>5.69</v>
      </c>
      <c r="E3245" s="800" t="s">
        <v>43039</v>
      </c>
    </row>
    <row r="3246" spans="1:5" ht="13.5" x14ac:dyDescent="0.25">
      <c r="A3246" s="800">
        <v>96719</v>
      </c>
      <c r="B3246" s="800" t="s">
        <v>31136</v>
      </c>
      <c r="C3246" s="800" t="s">
        <v>26105</v>
      </c>
      <c r="D3246" s="802">
        <v>12.13</v>
      </c>
      <c r="E3246" s="800" t="s">
        <v>43039</v>
      </c>
    </row>
    <row r="3247" spans="1:5" ht="13.5" x14ac:dyDescent="0.25">
      <c r="A3247" s="800">
        <v>96720</v>
      </c>
      <c r="B3247" s="800" t="s">
        <v>31138</v>
      </c>
      <c r="C3247" s="800" t="s">
        <v>26105</v>
      </c>
      <c r="D3247" s="802">
        <v>14.7</v>
      </c>
      <c r="E3247" s="800" t="s">
        <v>43039</v>
      </c>
    </row>
    <row r="3248" spans="1:5" ht="13.5" x14ac:dyDescent="0.25">
      <c r="A3248" s="800">
        <v>96721</v>
      </c>
      <c r="B3248" s="800" t="s">
        <v>31139</v>
      </c>
      <c r="C3248" s="800" t="s">
        <v>26105</v>
      </c>
      <c r="D3248" s="802">
        <v>19.489999999999998</v>
      </c>
      <c r="E3248" s="800" t="s">
        <v>43039</v>
      </c>
    </row>
    <row r="3249" spans="1:5" ht="13.5" x14ac:dyDescent="0.25">
      <c r="A3249" s="800">
        <v>96722</v>
      </c>
      <c r="B3249" s="800" t="s">
        <v>31140</v>
      </c>
      <c r="C3249" s="800" t="s">
        <v>26105</v>
      </c>
      <c r="D3249" s="802">
        <v>26.75</v>
      </c>
      <c r="E3249" s="800" t="s">
        <v>43039</v>
      </c>
    </row>
    <row r="3250" spans="1:5" ht="13.5" x14ac:dyDescent="0.25">
      <c r="A3250" s="800">
        <v>96723</v>
      </c>
      <c r="B3250" s="800" t="s">
        <v>31142</v>
      </c>
      <c r="C3250" s="800" t="s">
        <v>26105</v>
      </c>
      <c r="D3250" s="802">
        <v>35.14</v>
      </c>
      <c r="E3250" s="800" t="s">
        <v>43039</v>
      </c>
    </row>
    <row r="3251" spans="1:5" ht="13.5" x14ac:dyDescent="0.25">
      <c r="A3251" s="800">
        <v>96724</v>
      </c>
      <c r="B3251" s="800" t="s">
        <v>31143</v>
      </c>
      <c r="C3251" s="800" t="s">
        <v>26105</v>
      </c>
      <c r="D3251" s="802">
        <v>57.41</v>
      </c>
      <c r="E3251" s="800" t="s">
        <v>43039</v>
      </c>
    </row>
    <row r="3252" spans="1:5" ht="13.5" x14ac:dyDescent="0.25">
      <c r="A3252" s="800">
        <v>96725</v>
      </c>
      <c r="B3252" s="800" t="s">
        <v>31144</v>
      </c>
      <c r="C3252" s="800" t="s">
        <v>26105</v>
      </c>
      <c r="D3252" s="802">
        <v>74.92</v>
      </c>
      <c r="E3252" s="800" t="s">
        <v>43039</v>
      </c>
    </row>
    <row r="3253" spans="1:5" ht="13.5" x14ac:dyDescent="0.25">
      <c r="A3253" s="800">
        <v>96726</v>
      </c>
      <c r="B3253" s="800" t="s">
        <v>31146</v>
      </c>
      <c r="C3253" s="800" t="s">
        <v>26105</v>
      </c>
      <c r="D3253" s="802">
        <v>122.04</v>
      </c>
      <c r="E3253" s="800" t="s">
        <v>43039</v>
      </c>
    </row>
    <row r="3254" spans="1:5" ht="13.5" x14ac:dyDescent="0.25">
      <c r="A3254" s="800">
        <v>96727</v>
      </c>
      <c r="B3254" s="800" t="s">
        <v>31148</v>
      </c>
      <c r="C3254" s="800" t="s">
        <v>26105</v>
      </c>
      <c r="D3254" s="802">
        <v>10.61</v>
      </c>
      <c r="E3254" s="800" t="s">
        <v>43039</v>
      </c>
    </row>
    <row r="3255" spans="1:5" ht="13.5" x14ac:dyDescent="0.25">
      <c r="A3255" s="800">
        <v>96728</v>
      </c>
      <c r="B3255" s="800" t="s">
        <v>31149</v>
      </c>
      <c r="C3255" s="800" t="s">
        <v>26105</v>
      </c>
      <c r="D3255" s="802">
        <v>12.56</v>
      </c>
      <c r="E3255" s="800" t="s">
        <v>43039</v>
      </c>
    </row>
    <row r="3256" spans="1:5" ht="13.5" x14ac:dyDescent="0.25">
      <c r="A3256" s="800">
        <v>96729</v>
      </c>
      <c r="B3256" s="800" t="s">
        <v>31150</v>
      </c>
      <c r="C3256" s="800" t="s">
        <v>26105</v>
      </c>
      <c r="D3256" s="802">
        <v>18.850000000000001</v>
      </c>
      <c r="E3256" s="800" t="s">
        <v>43039</v>
      </c>
    </row>
    <row r="3257" spans="1:5" ht="13.5" x14ac:dyDescent="0.25">
      <c r="A3257" s="800">
        <v>96730</v>
      </c>
      <c r="B3257" s="800" t="s">
        <v>31152</v>
      </c>
      <c r="C3257" s="800" t="s">
        <v>26105</v>
      </c>
      <c r="D3257" s="802">
        <v>23.55</v>
      </c>
      <c r="E3257" s="800" t="s">
        <v>43039</v>
      </c>
    </row>
    <row r="3258" spans="1:5" ht="13.5" x14ac:dyDescent="0.25">
      <c r="A3258" s="800">
        <v>96731</v>
      </c>
      <c r="B3258" s="800" t="s">
        <v>31153</v>
      </c>
      <c r="C3258" s="800" t="s">
        <v>26105</v>
      </c>
      <c r="D3258" s="802">
        <v>34.53</v>
      </c>
      <c r="E3258" s="800" t="s">
        <v>43039</v>
      </c>
    </row>
    <row r="3259" spans="1:5" ht="13.5" x14ac:dyDescent="0.25">
      <c r="A3259" s="800">
        <v>96732</v>
      </c>
      <c r="B3259" s="800" t="s">
        <v>31154</v>
      </c>
      <c r="C3259" s="800" t="s">
        <v>26105</v>
      </c>
      <c r="D3259" s="802">
        <v>42.49</v>
      </c>
      <c r="E3259" s="800" t="s">
        <v>43039</v>
      </c>
    </row>
    <row r="3260" spans="1:5" ht="13.5" x14ac:dyDescent="0.25">
      <c r="A3260" s="800">
        <v>96733</v>
      </c>
      <c r="B3260" s="800" t="s">
        <v>31156</v>
      </c>
      <c r="C3260" s="800" t="s">
        <v>26105</v>
      </c>
      <c r="D3260" s="802">
        <v>77.739999999999995</v>
      </c>
      <c r="E3260" s="800" t="s">
        <v>43039</v>
      </c>
    </row>
    <row r="3261" spans="1:5" ht="13.5" x14ac:dyDescent="0.25">
      <c r="A3261" s="800">
        <v>96734</v>
      </c>
      <c r="B3261" s="800" t="s">
        <v>31157</v>
      </c>
      <c r="C3261" s="800" t="s">
        <v>26105</v>
      </c>
      <c r="D3261" s="802">
        <v>107.07</v>
      </c>
      <c r="E3261" s="800" t="s">
        <v>43039</v>
      </c>
    </row>
    <row r="3262" spans="1:5" ht="13.5" x14ac:dyDescent="0.25">
      <c r="A3262" s="800">
        <v>96735</v>
      </c>
      <c r="B3262" s="800" t="s">
        <v>31159</v>
      </c>
      <c r="C3262" s="800" t="s">
        <v>26105</v>
      </c>
      <c r="D3262" s="802">
        <v>140.26</v>
      </c>
      <c r="E3262" s="800" t="s">
        <v>43039</v>
      </c>
    </row>
    <row r="3263" spans="1:5" ht="13.5" x14ac:dyDescent="0.25">
      <c r="A3263" s="800">
        <v>96794</v>
      </c>
      <c r="B3263" s="800" t="s">
        <v>31160</v>
      </c>
      <c r="C3263" s="800" t="s">
        <v>26105</v>
      </c>
      <c r="D3263" s="802">
        <v>6.49</v>
      </c>
      <c r="E3263" s="800" t="s">
        <v>43039</v>
      </c>
    </row>
    <row r="3264" spans="1:5" ht="13.5" x14ac:dyDescent="0.25">
      <c r="A3264" s="800">
        <v>96795</v>
      </c>
      <c r="B3264" s="800" t="s">
        <v>31161</v>
      </c>
      <c r="C3264" s="800" t="s">
        <v>26105</v>
      </c>
      <c r="D3264" s="802">
        <v>8.23</v>
      </c>
      <c r="E3264" s="800" t="s">
        <v>43039</v>
      </c>
    </row>
    <row r="3265" spans="1:5" ht="13.5" x14ac:dyDescent="0.25">
      <c r="A3265" s="800">
        <v>96796</v>
      </c>
      <c r="B3265" s="800" t="s">
        <v>31162</v>
      </c>
      <c r="C3265" s="800" t="s">
        <v>26105</v>
      </c>
      <c r="D3265" s="802">
        <v>11.46</v>
      </c>
      <c r="E3265" s="800" t="s">
        <v>43039</v>
      </c>
    </row>
    <row r="3266" spans="1:5" ht="13.5" x14ac:dyDescent="0.25">
      <c r="A3266" s="800">
        <v>96797</v>
      </c>
      <c r="B3266" s="800" t="s">
        <v>31163</v>
      </c>
      <c r="C3266" s="800" t="s">
        <v>26105</v>
      </c>
      <c r="D3266" s="802">
        <v>17.18</v>
      </c>
      <c r="E3266" s="800" t="s">
        <v>43039</v>
      </c>
    </row>
    <row r="3267" spans="1:5" ht="13.5" x14ac:dyDescent="0.25">
      <c r="A3267" s="800">
        <v>96798</v>
      </c>
      <c r="B3267" s="800" t="s">
        <v>31164</v>
      </c>
      <c r="C3267" s="800" t="s">
        <v>26105</v>
      </c>
      <c r="D3267" s="802">
        <v>6.61</v>
      </c>
      <c r="E3267" s="800" t="s">
        <v>43039</v>
      </c>
    </row>
    <row r="3268" spans="1:5" ht="13.5" x14ac:dyDescent="0.25">
      <c r="A3268" s="800">
        <v>96799</v>
      </c>
      <c r="B3268" s="800" t="s">
        <v>31165</v>
      </c>
      <c r="C3268" s="800" t="s">
        <v>26105</v>
      </c>
      <c r="D3268" s="802">
        <v>8.86</v>
      </c>
      <c r="E3268" s="800" t="s">
        <v>43039</v>
      </c>
    </row>
    <row r="3269" spans="1:5" ht="13.5" x14ac:dyDescent="0.25">
      <c r="A3269" s="800">
        <v>96800</v>
      </c>
      <c r="B3269" s="800" t="s">
        <v>31166</v>
      </c>
      <c r="C3269" s="800" t="s">
        <v>26105</v>
      </c>
      <c r="D3269" s="802">
        <v>12.77</v>
      </c>
      <c r="E3269" s="800" t="s">
        <v>43039</v>
      </c>
    </row>
    <row r="3270" spans="1:5" ht="13.5" x14ac:dyDescent="0.25">
      <c r="A3270" s="800">
        <v>96801</v>
      </c>
      <c r="B3270" s="800" t="s">
        <v>31167</v>
      </c>
      <c r="C3270" s="800" t="s">
        <v>26105</v>
      </c>
      <c r="D3270" s="802">
        <v>19.43</v>
      </c>
      <c r="E3270" s="800" t="s">
        <v>43039</v>
      </c>
    </row>
    <row r="3271" spans="1:5" ht="13.5" x14ac:dyDescent="0.25">
      <c r="A3271" s="800">
        <v>97327</v>
      </c>
      <c r="B3271" s="800" t="s">
        <v>31168</v>
      </c>
      <c r="C3271" s="800" t="s">
        <v>26105</v>
      </c>
      <c r="D3271" s="802">
        <v>17.07</v>
      </c>
      <c r="E3271" s="800" t="s">
        <v>43039</v>
      </c>
    </row>
    <row r="3272" spans="1:5" ht="13.5" x14ac:dyDescent="0.25">
      <c r="A3272" s="800">
        <v>97328</v>
      </c>
      <c r="B3272" s="800" t="s">
        <v>31169</v>
      </c>
      <c r="C3272" s="800" t="s">
        <v>26105</v>
      </c>
      <c r="D3272" s="802">
        <v>29.11</v>
      </c>
      <c r="E3272" s="800" t="s">
        <v>43039</v>
      </c>
    </row>
    <row r="3273" spans="1:5" ht="13.5" x14ac:dyDescent="0.25">
      <c r="A3273" s="800">
        <v>97329</v>
      </c>
      <c r="B3273" s="800" t="s">
        <v>31171</v>
      </c>
      <c r="C3273" s="800" t="s">
        <v>26105</v>
      </c>
      <c r="D3273" s="802">
        <v>36.46</v>
      </c>
      <c r="E3273" s="800" t="s">
        <v>43039</v>
      </c>
    </row>
    <row r="3274" spans="1:5" ht="13.5" x14ac:dyDescent="0.25">
      <c r="A3274" s="800">
        <v>97330</v>
      </c>
      <c r="B3274" s="800" t="s">
        <v>31172</v>
      </c>
      <c r="C3274" s="800" t="s">
        <v>26105</v>
      </c>
      <c r="D3274" s="802">
        <v>44.42</v>
      </c>
      <c r="E3274" s="800" t="s">
        <v>43039</v>
      </c>
    </row>
    <row r="3275" spans="1:5" ht="13.5" x14ac:dyDescent="0.25">
      <c r="A3275" s="800">
        <v>97331</v>
      </c>
      <c r="B3275" s="800" t="s">
        <v>31174</v>
      </c>
      <c r="C3275" s="800" t="s">
        <v>26105</v>
      </c>
      <c r="D3275" s="802">
        <v>17.32</v>
      </c>
      <c r="E3275" s="800" t="s">
        <v>43039</v>
      </c>
    </row>
    <row r="3276" spans="1:5" ht="13.5" x14ac:dyDescent="0.25">
      <c r="A3276" s="800">
        <v>97332</v>
      </c>
      <c r="B3276" s="800" t="s">
        <v>31175</v>
      </c>
      <c r="C3276" s="800" t="s">
        <v>26105</v>
      </c>
      <c r="D3276" s="802">
        <v>29.39</v>
      </c>
      <c r="E3276" s="800" t="s">
        <v>43039</v>
      </c>
    </row>
    <row r="3277" spans="1:5" ht="13.5" x14ac:dyDescent="0.25">
      <c r="A3277" s="800">
        <v>97333</v>
      </c>
      <c r="B3277" s="800" t="s">
        <v>31177</v>
      </c>
      <c r="C3277" s="800" t="s">
        <v>26105</v>
      </c>
      <c r="D3277" s="802">
        <v>36.82</v>
      </c>
      <c r="E3277" s="800" t="s">
        <v>43039</v>
      </c>
    </row>
    <row r="3278" spans="1:5" ht="13.5" x14ac:dyDescent="0.25">
      <c r="A3278" s="800">
        <v>97334</v>
      </c>
      <c r="B3278" s="800" t="s">
        <v>31178</v>
      </c>
      <c r="C3278" s="800" t="s">
        <v>26105</v>
      </c>
      <c r="D3278" s="802">
        <v>44.82</v>
      </c>
      <c r="E3278" s="800" t="s">
        <v>43039</v>
      </c>
    </row>
    <row r="3279" spans="1:5" ht="13.5" x14ac:dyDescent="0.25">
      <c r="A3279" s="800">
        <v>97335</v>
      </c>
      <c r="B3279" s="800" t="s">
        <v>31179</v>
      </c>
      <c r="C3279" s="800" t="s">
        <v>26105</v>
      </c>
      <c r="D3279" s="802">
        <v>47.13</v>
      </c>
      <c r="E3279" s="800" t="s">
        <v>43039</v>
      </c>
    </row>
    <row r="3280" spans="1:5" ht="13.5" x14ac:dyDescent="0.25">
      <c r="A3280" s="800">
        <v>97336</v>
      </c>
      <c r="B3280" s="800" t="s">
        <v>31181</v>
      </c>
      <c r="C3280" s="800" t="s">
        <v>26105</v>
      </c>
      <c r="D3280" s="802">
        <v>59.84</v>
      </c>
      <c r="E3280" s="800" t="s">
        <v>43039</v>
      </c>
    </row>
    <row r="3281" spans="1:5" ht="13.5" x14ac:dyDescent="0.25">
      <c r="A3281" s="800">
        <v>97337</v>
      </c>
      <c r="B3281" s="800" t="s">
        <v>31183</v>
      </c>
      <c r="C3281" s="800" t="s">
        <v>26105</v>
      </c>
      <c r="D3281" s="802">
        <v>89.71</v>
      </c>
      <c r="E3281" s="800" t="s">
        <v>43039</v>
      </c>
    </row>
    <row r="3282" spans="1:5" ht="13.5" x14ac:dyDescent="0.25">
      <c r="A3282" s="800">
        <v>97338</v>
      </c>
      <c r="B3282" s="800" t="s">
        <v>31185</v>
      </c>
      <c r="C3282" s="800" t="s">
        <v>26105</v>
      </c>
      <c r="D3282" s="802">
        <v>107.82</v>
      </c>
      <c r="E3282" s="800" t="s">
        <v>43039</v>
      </c>
    </row>
    <row r="3283" spans="1:5" ht="13.5" x14ac:dyDescent="0.25">
      <c r="A3283" s="800">
        <v>97339</v>
      </c>
      <c r="B3283" s="800" t="s">
        <v>31187</v>
      </c>
      <c r="C3283" s="800" t="s">
        <v>26105</v>
      </c>
      <c r="D3283" s="802">
        <v>116.04</v>
      </c>
      <c r="E3283" s="800" t="s">
        <v>43039</v>
      </c>
    </row>
    <row r="3284" spans="1:5" ht="13.5" x14ac:dyDescent="0.25">
      <c r="A3284" s="800">
        <v>97340</v>
      </c>
      <c r="B3284" s="800" t="s">
        <v>31188</v>
      </c>
      <c r="C3284" s="800" t="s">
        <v>26105</v>
      </c>
      <c r="D3284" s="802">
        <v>116.66</v>
      </c>
      <c r="E3284" s="800" t="s">
        <v>43039</v>
      </c>
    </row>
    <row r="3285" spans="1:5" ht="13.5" x14ac:dyDescent="0.25">
      <c r="A3285" s="800">
        <v>97341</v>
      </c>
      <c r="B3285" s="800" t="s">
        <v>31190</v>
      </c>
      <c r="C3285" s="800" t="s">
        <v>26105</v>
      </c>
      <c r="D3285" s="802">
        <v>32.61</v>
      </c>
      <c r="E3285" s="800" t="s">
        <v>43039</v>
      </c>
    </row>
    <row r="3286" spans="1:5" ht="13.5" x14ac:dyDescent="0.25">
      <c r="A3286" s="800">
        <v>97342</v>
      </c>
      <c r="B3286" s="800" t="s">
        <v>31191</v>
      </c>
      <c r="C3286" s="800" t="s">
        <v>26105</v>
      </c>
      <c r="D3286" s="802">
        <v>50.64</v>
      </c>
      <c r="E3286" s="800" t="s">
        <v>43039</v>
      </c>
    </row>
    <row r="3287" spans="1:5" ht="13.5" x14ac:dyDescent="0.25">
      <c r="A3287" s="800">
        <v>97343</v>
      </c>
      <c r="B3287" s="800" t="s">
        <v>31192</v>
      </c>
      <c r="C3287" s="800" t="s">
        <v>26105</v>
      </c>
      <c r="D3287" s="802">
        <v>63.6</v>
      </c>
      <c r="E3287" s="800" t="s">
        <v>43039</v>
      </c>
    </row>
    <row r="3288" spans="1:5" ht="13.5" x14ac:dyDescent="0.25">
      <c r="A3288" s="800">
        <v>97344</v>
      </c>
      <c r="B3288" s="800" t="s">
        <v>31193</v>
      </c>
      <c r="C3288" s="800" t="s">
        <v>26105</v>
      </c>
      <c r="D3288" s="802">
        <v>40.32</v>
      </c>
      <c r="E3288" s="800" t="s">
        <v>43039</v>
      </c>
    </row>
    <row r="3289" spans="1:5" ht="13.5" x14ac:dyDescent="0.25">
      <c r="A3289" s="800">
        <v>97345</v>
      </c>
      <c r="B3289" s="800" t="s">
        <v>31195</v>
      </c>
      <c r="C3289" s="800" t="s">
        <v>26105</v>
      </c>
      <c r="D3289" s="802">
        <v>63.9</v>
      </c>
      <c r="E3289" s="800" t="s">
        <v>43039</v>
      </c>
    </row>
    <row r="3290" spans="1:5" ht="13.5" x14ac:dyDescent="0.25">
      <c r="A3290" s="800">
        <v>97346</v>
      </c>
      <c r="B3290" s="800" t="s">
        <v>31196</v>
      </c>
      <c r="C3290" s="800" t="s">
        <v>26105</v>
      </c>
      <c r="D3290" s="802">
        <v>81.680000000000007</v>
      </c>
      <c r="E3290" s="800" t="s">
        <v>43039</v>
      </c>
    </row>
    <row r="3291" spans="1:5" ht="13.5" x14ac:dyDescent="0.25">
      <c r="A3291" s="800">
        <v>97347</v>
      </c>
      <c r="B3291" s="800" t="s">
        <v>31198</v>
      </c>
      <c r="C3291" s="800" t="s">
        <v>26105</v>
      </c>
      <c r="D3291" s="802">
        <v>56.69</v>
      </c>
      <c r="E3291" s="800" t="s">
        <v>43039</v>
      </c>
    </row>
    <row r="3292" spans="1:5" ht="13.5" x14ac:dyDescent="0.25">
      <c r="A3292" s="800">
        <v>97348</v>
      </c>
      <c r="B3292" s="800" t="s">
        <v>31200</v>
      </c>
      <c r="C3292" s="800" t="s">
        <v>26105</v>
      </c>
      <c r="D3292" s="802">
        <v>78.22</v>
      </c>
      <c r="E3292" s="800" t="s">
        <v>43039</v>
      </c>
    </row>
    <row r="3293" spans="1:5" ht="13.5" x14ac:dyDescent="0.25">
      <c r="A3293" s="800">
        <v>97349</v>
      </c>
      <c r="B3293" s="800" t="s">
        <v>31202</v>
      </c>
      <c r="C3293" s="800" t="s">
        <v>26105</v>
      </c>
      <c r="D3293" s="802">
        <v>112.59</v>
      </c>
      <c r="E3293" s="800" t="s">
        <v>43039</v>
      </c>
    </row>
    <row r="3294" spans="1:5" ht="13.5" x14ac:dyDescent="0.25">
      <c r="A3294" s="800">
        <v>97350</v>
      </c>
      <c r="B3294" s="800" t="s">
        <v>31204</v>
      </c>
      <c r="C3294" s="800" t="s">
        <v>26105</v>
      </c>
      <c r="D3294" s="802">
        <v>136.68</v>
      </c>
      <c r="E3294" s="800" t="s">
        <v>43039</v>
      </c>
    </row>
    <row r="3295" spans="1:5" ht="13.5" x14ac:dyDescent="0.25">
      <c r="A3295" s="800">
        <v>97351</v>
      </c>
      <c r="B3295" s="800" t="s">
        <v>31206</v>
      </c>
      <c r="C3295" s="800" t="s">
        <v>26105</v>
      </c>
      <c r="D3295" s="802">
        <v>188.86</v>
      </c>
      <c r="E3295" s="800" t="s">
        <v>43039</v>
      </c>
    </row>
    <row r="3296" spans="1:5" ht="13.5" x14ac:dyDescent="0.25">
      <c r="A3296" s="800">
        <v>97352</v>
      </c>
      <c r="B3296" s="800" t="s">
        <v>31208</v>
      </c>
      <c r="C3296" s="800" t="s">
        <v>26105</v>
      </c>
      <c r="D3296" s="802">
        <v>244.66</v>
      </c>
      <c r="E3296" s="800" t="s">
        <v>43039</v>
      </c>
    </row>
    <row r="3297" spans="1:5" ht="13.5" x14ac:dyDescent="0.25">
      <c r="A3297" s="800">
        <v>97353</v>
      </c>
      <c r="B3297" s="800" t="s">
        <v>31210</v>
      </c>
      <c r="C3297" s="800" t="s">
        <v>26105</v>
      </c>
      <c r="D3297" s="802">
        <v>38.26</v>
      </c>
      <c r="E3297" s="800" t="s">
        <v>43039</v>
      </c>
    </row>
    <row r="3298" spans="1:5" ht="13.5" x14ac:dyDescent="0.25">
      <c r="A3298" s="800">
        <v>97354</v>
      </c>
      <c r="B3298" s="800" t="s">
        <v>31212</v>
      </c>
      <c r="C3298" s="800" t="s">
        <v>26105</v>
      </c>
      <c r="D3298" s="802">
        <v>60.2</v>
      </c>
      <c r="E3298" s="800" t="s">
        <v>43039</v>
      </c>
    </row>
    <row r="3299" spans="1:5" ht="13.5" x14ac:dyDescent="0.25">
      <c r="A3299" s="800">
        <v>97355</v>
      </c>
      <c r="B3299" s="800" t="s">
        <v>31214</v>
      </c>
      <c r="C3299" s="800" t="s">
        <v>26105</v>
      </c>
      <c r="D3299" s="802">
        <v>81.98</v>
      </c>
      <c r="E3299" s="800" t="s">
        <v>43039</v>
      </c>
    </row>
    <row r="3300" spans="1:5" ht="13.5" x14ac:dyDescent="0.25">
      <c r="A3300" s="800">
        <v>97356</v>
      </c>
      <c r="B3300" s="800" t="s">
        <v>31216</v>
      </c>
      <c r="C3300" s="800" t="s">
        <v>26105</v>
      </c>
      <c r="D3300" s="802">
        <v>45.97</v>
      </c>
      <c r="E3300" s="800" t="s">
        <v>43039</v>
      </c>
    </row>
    <row r="3301" spans="1:5" ht="13.5" x14ac:dyDescent="0.25">
      <c r="A3301" s="800">
        <v>97357</v>
      </c>
      <c r="B3301" s="800" t="s">
        <v>31218</v>
      </c>
      <c r="C3301" s="800" t="s">
        <v>26105</v>
      </c>
      <c r="D3301" s="802">
        <v>73.459999999999994</v>
      </c>
      <c r="E3301" s="800" t="s">
        <v>43039</v>
      </c>
    </row>
    <row r="3302" spans="1:5" ht="13.5" x14ac:dyDescent="0.25">
      <c r="A3302" s="800">
        <v>97358</v>
      </c>
      <c r="B3302" s="800" t="s">
        <v>31219</v>
      </c>
      <c r="C3302" s="800" t="s">
        <v>26105</v>
      </c>
      <c r="D3302" s="802">
        <v>100.06</v>
      </c>
      <c r="E3302" s="800" t="s">
        <v>43039</v>
      </c>
    </row>
    <row r="3303" spans="1:5" ht="13.5" x14ac:dyDescent="0.25">
      <c r="A3303" s="800">
        <v>97498</v>
      </c>
      <c r="B3303" s="800" t="s">
        <v>31221</v>
      </c>
      <c r="C3303" s="800" t="s">
        <v>26105</v>
      </c>
      <c r="D3303" s="802">
        <v>32.729999999999997</v>
      </c>
      <c r="E3303" s="800" t="s">
        <v>43039</v>
      </c>
    </row>
    <row r="3304" spans="1:5" ht="13.5" x14ac:dyDescent="0.25">
      <c r="A3304" s="800">
        <v>97535</v>
      </c>
      <c r="B3304" s="800" t="s">
        <v>31222</v>
      </c>
      <c r="C3304" s="800" t="s">
        <v>26105</v>
      </c>
      <c r="D3304" s="802">
        <v>36.25</v>
      </c>
      <c r="E3304" s="800" t="s">
        <v>43039</v>
      </c>
    </row>
    <row r="3305" spans="1:5" ht="13.5" x14ac:dyDescent="0.25">
      <c r="A3305" s="800">
        <v>97536</v>
      </c>
      <c r="B3305" s="800" t="s">
        <v>31223</v>
      </c>
      <c r="C3305" s="800" t="s">
        <v>26105</v>
      </c>
      <c r="D3305" s="802">
        <v>44.32</v>
      </c>
      <c r="E3305" s="800" t="s">
        <v>43039</v>
      </c>
    </row>
    <row r="3306" spans="1:5" ht="13.5" x14ac:dyDescent="0.25">
      <c r="A3306" s="800">
        <v>72293</v>
      </c>
      <c r="B3306" s="800" t="s">
        <v>31225</v>
      </c>
      <c r="C3306" s="800" t="s">
        <v>26237</v>
      </c>
      <c r="D3306" s="802">
        <v>6.25</v>
      </c>
      <c r="E3306" s="800" t="s">
        <v>43039</v>
      </c>
    </row>
    <row r="3307" spans="1:5" ht="13.5" x14ac:dyDescent="0.25">
      <c r="A3307" s="800">
        <v>72306</v>
      </c>
      <c r="B3307" s="800" t="s">
        <v>31229</v>
      </c>
      <c r="C3307" s="800" t="s">
        <v>26237</v>
      </c>
      <c r="D3307" s="802">
        <v>216.95</v>
      </c>
      <c r="E3307" s="800" t="s">
        <v>43039</v>
      </c>
    </row>
    <row r="3308" spans="1:5" ht="13.5" x14ac:dyDescent="0.25">
      <c r="A3308" s="800">
        <v>72307</v>
      </c>
      <c r="B3308" s="800" t="s">
        <v>31231</v>
      </c>
      <c r="C3308" s="800" t="s">
        <v>26237</v>
      </c>
      <c r="D3308" s="802">
        <v>306.2</v>
      </c>
      <c r="E3308" s="800" t="s">
        <v>43039</v>
      </c>
    </row>
    <row r="3309" spans="1:5" ht="13.5" x14ac:dyDescent="0.25">
      <c r="A3309" s="800">
        <v>72313</v>
      </c>
      <c r="B3309" s="800" t="s">
        <v>31233</v>
      </c>
      <c r="C3309" s="800" t="s">
        <v>26237</v>
      </c>
      <c r="D3309" s="802">
        <v>726.15</v>
      </c>
      <c r="E3309" s="800" t="s">
        <v>43039</v>
      </c>
    </row>
    <row r="3310" spans="1:5" ht="13.5" x14ac:dyDescent="0.25">
      <c r="A3310" s="800">
        <v>72482</v>
      </c>
      <c r="B3310" s="800" t="s">
        <v>31235</v>
      </c>
      <c r="C3310" s="800" t="s">
        <v>26237</v>
      </c>
      <c r="D3310" s="802">
        <v>308.33999999999997</v>
      </c>
      <c r="E3310" s="800" t="s">
        <v>43039</v>
      </c>
    </row>
    <row r="3311" spans="1:5" ht="13.5" x14ac:dyDescent="0.25">
      <c r="A3311" s="800">
        <v>72619</v>
      </c>
      <c r="B3311" s="800" t="s">
        <v>31237</v>
      </c>
      <c r="C3311" s="800" t="s">
        <v>26237</v>
      </c>
      <c r="D3311" s="802">
        <v>128.72999999999999</v>
      </c>
      <c r="E3311" s="800" t="s">
        <v>43039</v>
      </c>
    </row>
    <row r="3312" spans="1:5" ht="13.5" x14ac:dyDescent="0.25">
      <c r="A3312" s="800">
        <v>72620</v>
      </c>
      <c r="B3312" s="800" t="s">
        <v>31239</v>
      </c>
      <c r="C3312" s="800" t="s">
        <v>26237</v>
      </c>
      <c r="D3312" s="802">
        <v>226.25</v>
      </c>
      <c r="E3312" s="800" t="s">
        <v>43039</v>
      </c>
    </row>
    <row r="3313" spans="1:5" ht="13.5" x14ac:dyDescent="0.25">
      <c r="A3313" s="800">
        <v>72621</v>
      </c>
      <c r="B3313" s="800" t="s">
        <v>31241</v>
      </c>
      <c r="C3313" s="800" t="s">
        <v>26237</v>
      </c>
      <c r="D3313" s="802">
        <v>365.03</v>
      </c>
      <c r="E3313" s="800" t="s">
        <v>43039</v>
      </c>
    </row>
    <row r="3314" spans="1:5" ht="13.5" x14ac:dyDescent="0.25">
      <c r="A3314" s="800">
        <v>72667</v>
      </c>
      <c r="B3314" s="800" t="s">
        <v>31243</v>
      </c>
      <c r="C3314" s="800" t="s">
        <v>26237</v>
      </c>
      <c r="D3314" s="802">
        <v>172.59</v>
      </c>
      <c r="E3314" s="800" t="s">
        <v>43039</v>
      </c>
    </row>
    <row r="3315" spans="1:5" ht="13.5" x14ac:dyDescent="0.25">
      <c r="A3315" s="800">
        <v>72668</v>
      </c>
      <c r="B3315" s="800" t="s">
        <v>31244</v>
      </c>
      <c r="C3315" s="800" t="s">
        <v>26237</v>
      </c>
      <c r="D3315" s="802">
        <v>171.83</v>
      </c>
      <c r="E3315" s="800" t="s">
        <v>43039</v>
      </c>
    </row>
    <row r="3316" spans="1:5" ht="13.5" x14ac:dyDescent="0.25">
      <c r="A3316" s="800">
        <v>72669</v>
      </c>
      <c r="B3316" s="800" t="s">
        <v>31246</v>
      </c>
      <c r="C3316" s="800" t="s">
        <v>26237</v>
      </c>
      <c r="D3316" s="802">
        <v>176.28</v>
      </c>
      <c r="E3316" s="800" t="s">
        <v>43039</v>
      </c>
    </row>
    <row r="3317" spans="1:5" ht="13.5" x14ac:dyDescent="0.25">
      <c r="A3317" s="800">
        <v>72681</v>
      </c>
      <c r="B3317" s="800" t="s">
        <v>31248</v>
      </c>
      <c r="C3317" s="800" t="s">
        <v>26237</v>
      </c>
      <c r="D3317" s="802">
        <v>123.7</v>
      </c>
      <c r="E3317" s="800" t="s">
        <v>43039</v>
      </c>
    </row>
    <row r="3318" spans="1:5" ht="13.5" x14ac:dyDescent="0.25">
      <c r="A3318" s="800">
        <v>72682</v>
      </c>
      <c r="B3318" s="800" t="s">
        <v>31250</v>
      </c>
      <c r="C3318" s="800" t="s">
        <v>26237</v>
      </c>
      <c r="D3318" s="802">
        <v>253.02</v>
      </c>
      <c r="E3318" s="800" t="s">
        <v>43039</v>
      </c>
    </row>
    <row r="3319" spans="1:5" ht="13.5" x14ac:dyDescent="0.25">
      <c r="A3319" s="800">
        <v>72683</v>
      </c>
      <c r="B3319" s="800" t="s">
        <v>31252</v>
      </c>
      <c r="C3319" s="800" t="s">
        <v>26237</v>
      </c>
      <c r="D3319" s="802">
        <v>409.06</v>
      </c>
      <c r="E3319" s="800" t="s">
        <v>43039</v>
      </c>
    </row>
    <row r="3320" spans="1:5" ht="13.5" x14ac:dyDescent="0.25">
      <c r="A3320" s="800">
        <v>72719</v>
      </c>
      <c r="B3320" s="800" t="s">
        <v>31254</v>
      </c>
      <c r="C3320" s="800" t="s">
        <v>26237</v>
      </c>
      <c r="D3320" s="802">
        <v>272.94</v>
      </c>
      <c r="E3320" s="800" t="s">
        <v>43039</v>
      </c>
    </row>
    <row r="3321" spans="1:5" ht="13.5" x14ac:dyDescent="0.25">
      <c r="A3321" s="800">
        <v>72720</v>
      </c>
      <c r="B3321" s="800" t="s">
        <v>31256</v>
      </c>
      <c r="C3321" s="800" t="s">
        <v>26237</v>
      </c>
      <c r="D3321" s="802">
        <v>378.26</v>
      </c>
      <c r="E3321" s="800" t="s">
        <v>43039</v>
      </c>
    </row>
    <row r="3322" spans="1:5" ht="13.5" x14ac:dyDescent="0.25">
      <c r="A3322" s="800">
        <v>72721</v>
      </c>
      <c r="B3322" s="800" t="s">
        <v>31258</v>
      </c>
      <c r="C3322" s="800" t="s">
        <v>26237</v>
      </c>
      <c r="D3322" s="802">
        <v>831.24</v>
      </c>
      <c r="E3322" s="800" t="s">
        <v>43039</v>
      </c>
    </row>
    <row r="3323" spans="1:5" ht="13.5" x14ac:dyDescent="0.25">
      <c r="A3323" s="800">
        <v>89358</v>
      </c>
      <c r="B3323" s="800" t="s">
        <v>31260</v>
      </c>
      <c r="C3323" s="800" t="s">
        <v>26237</v>
      </c>
      <c r="D3323" s="802">
        <v>5.73</v>
      </c>
      <c r="E3323" s="800" t="s">
        <v>43039</v>
      </c>
    </row>
    <row r="3324" spans="1:5" ht="13.5" x14ac:dyDescent="0.25">
      <c r="A3324" s="800">
        <v>89359</v>
      </c>
      <c r="B3324" s="800" t="s">
        <v>31261</v>
      </c>
      <c r="C3324" s="800" t="s">
        <v>26237</v>
      </c>
      <c r="D3324" s="802">
        <v>6.02</v>
      </c>
      <c r="E3324" s="800" t="s">
        <v>43039</v>
      </c>
    </row>
    <row r="3325" spans="1:5" ht="13.5" x14ac:dyDescent="0.25">
      <c r="A3325" s="800">
        <v>89360</v>
      </c>
      <c r="B3325" s="800" t="s">
        <v>31262</v>
      </c>
      <c r="C3325" s="800" t="s">
        <v>26237</v>
      </c>
      <c r="D3325" s="802">
        <v>7.19</v>
      </c>
      <c r="E3325" s="800" t="s">
        <v>43039</v>
      </c>
    </row>
    <row r="3326" spans="1:5" ht="13.5" x14ac:dyDescent="0.25">
      <c r="A3326" s="800">
        <v>89361</v>
      </c>
      <c r="B3326" s="800" t="s">
        <v>31264</v>
      </c>
      <c r="C3326" s="800" t="s">
        <v>26237</v>
      </c>
      <c r="D3326" s="802">
        <v>6.73</v>
      </c>
      <c r="E3326" s="800" t="s">
        <v>43039</v>
      </c>
    </row>
    <row r="3327" spans="1:5" ht="13.5" x14ac:dyDescent="0.25">
      <c r="A3327" s="800">
        <v>89362</v>
      </c>
      <c r="B3327" s="800" t="s">
        <v>31265</v>
      </c>
      <c r="C3327" s="800" t="s">
        <v>26237</v>
      </c>
      <c r="D3327" s="802">
        <v>6.81</v>
      </c>
      <c r="E3327" s="800" t="s">
        <v>43039</v>
      </c>
    </row>
    <row r="3328" spans="1:5" ht="13.5" x14ac:dyDescent="0.25">
      <c r="A3328" s="800">
        <v>89363</v>
      </c>
      <c r="B3328" s="800" t="s">
        <v>31266</v>
      </c>
      <c r="C3328" s="800" t="s">
        <v>26237</v>
      </c>
      <c r="D3328" s="802">
        <v>7.41</v>
      </c>
      <c r="E3328" s="800" t="s">
        <v>43039</v>
      </c>
    </row>
    <row r="3329" spans="1:5" ht="13.5" x14ac:dyDescent="0.25">
      <c r="A3329" s="800">
        <v>89364</v>
      </c>
      <c r="B3329" s="800" t="s">
        <v>31267</v>
      </c>
      <c r="C3329" s="800" t="s">
        <v>26237</v>
      </c>
      <c r="D3329" s="802">
        <v>8.65</v>
      </c>
      <c r="E3329" s="800" t="s">
        <v>43039</v>
      </c>
    </row>
    <row r="3330" spans="1:5" ht="13.5" x14ac:dyDescent="0.25">
      <c r="A3330" s="800">
        <v>89365</v>
      </c>
      <c r="B3330" s="800" t="s">
        <v>31268</v>
      </c>
      <c r="C3330" s="800" t="s">
        <v>26237</v>
      </c>
      <c r="D3330" s="802">
        <v>8.1</v>
      </c>
      <c r="E3330" s="800" t="s">
        <v>43039</v>
      </c>
    </row>
    <row r="3331" spans="1:5" ht="13.5" x14ac:dyDescent="0.25">
      <c r="A3331" s="800">
        <v>89366</v>
      </c>
      <c r="B3331" s="800" t="s">
        <v>31269</v>
      </c>
      <c r="C3331" s="800" t="s">
        <v>26237</v>
      </c>
      <c r="D3331" s="802">
        <v>11.94</v>
      </c>
      <c r="E3331" s="800" t="s">
        <v>43039</v>
      </c>
    </row>
    <row r="3332" spans="1:5" ht="13.5" x14ac:dyDescent="0.25">
      <c r="A3332" s="800">
        <v>89367</v>
      </c>
      <c r="B3332" s="800" t="s">
        <v>31270</v>
      </c>
      <c r="C3332" s="800" t="s">
        <v>26237</v>
      </c>
      <c r="D3332" s="802">
        <v>9.27</v>
      </c>
      <c r="E3332" s="800" t="s">
        <v>43039</v>
      </c>
    </row>
    <row r="3333" spans="1:5" ht="13.5" x14ac:dyDescent="0.25">
      <c r="A3333" s="800">
        <v>89368</v>
      </c>
      <c r="B3333" s="800" t="s">
        <v>31271</v>
      </c>
      <c r="C3333" s="800" t="s">
        <v>26237</v>
      </c>
      <c r="D3333" s="802">
        <v>10.95</v>
      </c>
      <c r="E3333" s="800" t="s">
        <v>43039</v>
      </c>
    </row>
    <row r="3334" spans="1:5" ht="13.5" x14ac:dyDescent="0.25">
      <c r="A3334" s="800">
        <v>89369</v>
      </c>
      <c r="B3334" s="800" t="s">
        <v>31272</v>
      </c>
      <c r="C3334" s="800" t="s">
        <v>26237</v>
      </c>
      <c r="D3334" s="802">
        <v>13.04</v>
      </c>
      <c r="E3334" s="800" t="s">
        <v>43039</v>
      </c>
    </row>
    <row r="3335" spans="1:5" ht="13.5" x14ac:dyDescent="0.25">
      <c r="A3335" s="800">
        <v>89370</v>
      </c>
      <c r="B3335" s="800" t="s">
        <v>31273</v>
      </c>
      <c r="C3335" s="800" t="s">
        <v>26237</v>
      </c>
      <c r="D3335" s="802">
        <v>10.6</v>
      </c>
      <c r="E3335" s="800" t="s">
        <v>43039</v>
      </c>
    </row>
    <row r="3336" spans="1:5" ht="13.5" x14ac:dyDescent="0.25">
      <c r="A3336" s="800">
        <v>89371</v>
      </c>
      <c r="B3336" s="800" t="s">
        <v>31274</v>
      </c>
      <c r="C3336" s="800" t="s">
        <v>26237</v>
      </c>
      <c r="D3336" s="802">
        <v>4.26</v>
      </c>
      <c r="E3336" s="800" t="s">
        <v>43039</v>
      </c>
    </row>
    <row r="3337" spans="1:5" ht="13.5" x14ac:dyDescent="0.25">
      <c r="A3337" s="800">
        <v>89372</v>
      </c>
      <c r="B3337" s="800" t="s">
        <v>31275</v>
      </c>
      <c r="C3337" s="800" t="s">
        <v>26237</v>
      </c>
      <c r="D3337" s="802">
        <v>9.82</v>
      </c>
      <c r="E3337" s="800" t="s">
        <v>43039</v>
      </c>
    </row>
    <row r="3338" spans="1:5" ht="13.5" x14ac:dyDescent="0.25">
      <c r="A3338" s="800">
        <v>89373</v>
      </c>
      <c r="B3338" s="800" t="s">
        <v>31276</v>
      </c>
      <c r="C3338" s="800" t="s">
        <v>26237</v>
      </c>
      <c r="D3338" s="802">
        <v>4.7699999999999996</v>
      </c>
      <c r="E3338" s="800" t="s">
        <v>43039</v>
      </c>
    </row>
    <row r="3339" spans="1:5" ht="13.5" x14ac:dyDescent="0.25">
      <c r="A3339" s="800">
        <v>89374</v>
      </c>
      <c r="B3339" s="800" t="s">
        <v>31277</v>
      </c>
      <c r="C3339" s="800" t="s">
        <v>26237</v>
      </c>
      <c r="D3339" s="802">
        <v>7.78</v>
      </c>
      <c r="E3339" s="800" t="s">
        <v>43039</v>
      </c>
    </row>
    <row r="3340" spans="1:5" ht="13.5" x14ac:dyDescent="0.25">
      <c r="A3340" s="800">
        <v>89375</v>
      </c>
      <c r="B3340" s="800" t="s">
        <v>31278</v>
      </c>
      <c r="C3340" s="800" t="s">
        <v>26237</v>
      </c>
      <c r="D3340" s="802">
        <v>9.6</v>
      </c>
      <c r="E3340" s="800" t="s">
        <v>43039</v>
      </c>
    </row>
    <row r="3341" spans="1:5" ht="13.5" x14ac:dyDescent="0.25">
      <c r="A3341" s="800">
        <v>89376</v>
      </c>
      <c r="B3341" s="800" t="s">
        <v>31279</v>
      </c>
      <c r="C3341" s="800" t="s">
        <v>26237</v>
      </c>
      <c r="D3341" s="802">
        <v>4.32</v>
      </c>
      <c r="E3341" s="800" t="s">
        <v>43039</v>
      </c>
    </row>
    <row r="3342" spans="1:5" ht="13.5" x14ac:dyDescent="0.25">
      <c r="A3342" s="800">
        <v>89377</v>
      </c>
      <c r="B3342" s="800" t="s">
        <v>31281</v>
      </c>
      <c r="C3342" s="800" t="s">
        <v>26237</v>
      </c>
      <c r="D3342" s="802">
        <v>7.01</v>
      </c>
      <c r="E3342" s="800" t="s">
        <v>43039</v>
      </c>
    </row>
    <row r="3343" spans="1:5" ht="13.5" x14ac:dyDescent="0.25">
      <c r="A3343" s="800">
        <v>89378</v>
      </c>
      <c r="B3343" s="800" t="s">
        <v>31282</v>
      </c>
      <c r="C3343" s="800" t="s">
        <v>26237</v>
      </c>
      <c r="D3343" s="802">
        <v>5.04</v>
      </c>
      <c r="E3343" s="800" t="s">
        <v>43039</v>
      </c>
    </row>
    <row r="3344" spans="1:5" ht="13.5" x14ac:dyDescent="0.25">
      <c r="A3344" s="800">
        <v>89379</v>
      </c>
      <c r="B3344" s="800" t="s">
        <v>31283</v>
      </c>
      <c r="C3344" s="800" t="s">
        <v>26237</v>
      </c>
      <c r="D3344" s="802">
        <v>12.46</v>
      </c>
      <c r="E3344" s="800" t="s">
        <v>43039</v>
      </c>
    </row>
    <row r="3345" spans="1:5" ht="13.5" x14ac:dyDescent="0.25">
      <c r="A3345" s="800">
        <v>89380</v>
      </c>
      <c r="B3345" s="800" t="s">
        <v>31284</v>
      </c>
      <c r="C3345" s="800" t="s">
        <v>26237</v>
      </c>
      <c r="D3345" s="802">
        <v>7.32</v>
      </c>
      <c r="E3345" s="800" t="s">
        <v>43039</v>
      </c>
    </row>
    <row r="3346" spans="1:5" ht="13.5" x14ac:dyDescent="0.25">
      <c r="A3346" s="800">
        <v>89381</v>
      </c>
      <c r="B3346" s="800" t="s">
        <v>31285</v>
      </c>
      <c r="C3346" s="800" t="s">
        <v>26237</v>
      </c>
      <c r="D3346" s="802">
        <v>9.73</v>
      </c>
      <c r="E3346" s="800" t="s">
        <v>43039</v>
      </c>
    </row>
    <row r="3347" spans="1:5" ht="13.5" x14ac:dyDescent="0.25">
      <c r="A3347" s="800">
        <v>89382</v>
      </c>
      <c r="B3347" s="800" t="s">
        <v>31286</v>
      </c>
      <c r="C3347" s="800" t="s">
        <v>26237</v>
      </c>
      <c r="D3347" s="802">
        <v>11.43</v>
      </c>
      <c r="E3347" s="800" t="s">
        <v>43039</v>
      </c>
    </row>
    <row r="3348" spans="1:5" ht="13.5" x14ac:dyDescent="0.25">
      <c r="A3348" s="800">
        <v>89383</v>
      </c>
      <c r="B3348" s="800" t="s">
        <v>31288</v>
      </c>
      <c r="C3348" s="800" t="s">
        <v>26237</v>
      </c>
      <c r="D3348" s="802">
        <v>5.12</v>
      </c>
      <c r="E3348" s="800" t="s">
        <v>43039</v>
      </c>
    </row>
    <row r="3349" spans="1:5" ht="13.5" x14ac:dyDescent="0.25">
      <c r="A3349" s="800">
        <v>89384</v>
      </c>
      <c r="B3349" s="800" t="s">
        <v>31289</v>
      </c>
      <c r="C3349" s="800" t="s">
        <v>26237</v>
      </c>
      <c r="D3349" s="802">
        <v>9.86</v>
      </c>
      <c r="E3349" s="800" t="s">
        <v>43039</v>
      </c>
    </row>
    <row r="3350" spans="1:5" ht="13.5" x14ac:dyDescent="0.25">
      <c r="A3350" s="800">
        <v>89385</v>
      </c>
      <c r="B3350" s="800" t="s">
        <v>31290</v>
      </c>
      <c r="C3350" s="800" t="s">
        <v>26237</v>
      </c>
      <c r="D3350" s="802">
        <v>5.71</v>
      </c>
      <c r="E3350" s="800" t="s">
        <v>43039</v>
      </c>
    </row>
    <row r="3351" spans="1:5" ht="13.5" x14ac:dyDescent="0.25">
      <c r="A3351" s="800">
        <v>89386</v>
      </c>
      <c r="B3351" s="800" t="s">
        <v>31291</v>
      </c>
      <c r="C3351" s="800" t="s">
        <v>26237</v>
      </c>
      <c r="D3351" s="802">
        <v>6.89</v>
      </c>
      <c r="E3351" s="800" t="s">
        <v>43039</v>
      </c>
    </row>
    <row r="3352" spans="1:5" ht="13.5" x14ac:dyDescent="0.25">
      <c r="A3352" s="800">
        <v>89387</v>
      </c>
      <c r="B3352" s="800" t="s">
        <v>31292</v>
      </c>
      <c r="C3352" s="800" t="s">
        <v>26237</v>
      </c>
      <c r="D3352" s="802">
        <v>24.58</v>
      </c>
      <c r="E3352" s="800" t="s">
        <v>43039</v>
      </c>
    </row>
    <row r="3353" spans="1:5" ht="13.5" x14ac:dyDescent="0.25">
      <c r="A3353" s="800">
        <v>89388</v>
      </c>
      <c r="B3353" s="800" t="s">
        <v>31293</v>
      </c>
      <c r="C3353" s="800" t="s">
        <v>26237</v>
      </c>
      <c r="D3353" s="802">
        <v>8.89</v>
      </c>
      <c r="E3353" s="800" t="s">
        <v>43039</v>
      </c>
    </row>
    <row r="3354" spans="1:5" ht="13.5" x14ac:dyDescent="0.25">
      <c r="A3354" s="800">
        <v>89389</v>
      </c>
      <c r="B3354" s="800" t="s">
        <v>31294</v>
      </c>
      <c r="C3354" s="800" t="s">
        <v>26237</v>
      </c>
      <c r="D3354" s="802">
        <v>9.58</v>
      </c>
      <c r="E3354" s="800" t="s">
        <v>43039</v>
      </c>
    </row>
    <row r="3355" spans="1:5" ht="13.5" x14ac:dyDescent="0.25">
      <c r="A3355" s="800">
        <v>89390</v>
      </c>
      <c r="B3355" s="800" t="s">
        <v>31295</v>
      </c>
      <c r="C3355" s="800" t="s">
        <v>26237</v>
      </c>
      <c r="D3355" s="802">
        <v>16.87</v>
      </c>
      <c r="E3355" s="800" t="s">
        <v>43039</v>
      </c>
    </row>
    <row r="3356" spans="1:5" ht="13.5" x14ac:dyDescent="0.25">
      <c r="A3356" s="800">
        <v>89391</v>
      </c>
      <c r="B3356" s="800" t="s">
        <v>31296</v>
      </c>
      <c r="C3356" s="800" t="s">
        <v>26237</v>
      </c>
      <c r="D3356" s="802">
        <v>6.81</v>
      </c>
      <c r="E3356" s="800" t="s">
        <v>43039</v>
      </c>
    </row>
    <row r="3357" spans="1:5" ht="13.5" x14ac:dyDescent="0.25">
      <c r="A3357" s="800">
        <v>89392</v>
      </c>
      <c r="B3357" s="800" t="s">
        <v>31297</v>
      </c>
      <c r="C3357" s="800" t="s">
        <v>26237</v>
      </c>
      <c r="D3357" s="802">
        <v>19.91</v>
      </c>
      <c r="E3357" s="800" t="s">
        <v>43039</v>
      </c>
    </row>
    <row r="3358" spans="1:5" ht="13.5" x14ac:dyDescent="0.25">
      <c r="A3358" s="800">
        <v>89393</v>
      </c>
      <c r="B3358" s="800" t="s">
        <v>31298</v>
      </c>
      <c r="C3358" s="800" t="s">
        <v>26237</v>
      </c>
      <c r="D3358" s="802">
        <v>7.96</v>
      </c>
      <c r="E3358" s="800" t="s">
        <v>43039</v>
      </c>
    </row>
    <row r="3359" spans="1:5" ht="13.5" x14ac:dyDescent="0.25">
      <c r="A3359" s="800">
        <v>89394</v>
      </c>
      <c r="B3359" s="800" t="s">
        <v>31299</v>
      </c>
      <c r="C3359" s="800" t="s">
        <v>26237</v>
      </c>
      <c r="D3359" s="802">
        <v>14.9</v>
      </c>
      <c r="E3359" s="800" t="s">
        <v>43039</v>
      </c>
    </row>
    <row r="3360" spans="1:5" ht="13.5" x14ac:dyDescent="0.25">
      <c r="A3360" s="800">
        <v>89395</v>
      </c>
      <c r="B3360" s="800" t="s">
        <v>31301</v>
      </c>
      <c r="C3360" s="800" t="s">
        <v>26237</v>
      </c>
      <c r="D3360" s="802">
        <v>9.4700000000000006</v>
      </c>
      <c r="E3360" s="800" t="s">
        <v>43039</v>
      </c>
    </row>
    <row r="3361" spans="1:5" ht="13.5" x14ac:dyDescent="0.25">
      <c r="A3361" s="800">
        <v>89396</v>
      </c>
      <c r="B3361" s="800" t="s">
        <v>31303</v>
      </c>
      <c r="C3361" s="800" t="s">
        <v>26237</v>
      </c>
      <c r="D3361" s="802">
        <v>15.42</v>
      </c>
      <c r="E3361" s="800" t="s">
        <v>43039</v>
      </c>
    </row>
    <row r="3362" spans="1:5" ht="13.5" x14ac:dyDescent="0.25">
      <c r="A3362" s="800">
        <v>89397</v>
      </c>
      <c r="B3362" s="800" t="s">
        <v>31304</v>
      </c>
      <c r="C3362" s="800" t="s">
        <v>26237</v>
      </c>
      <c r="D3362" s="802">
        <v>11.06</v>
      </c>
      <c r="E3362" s="800" t="s">
        <v>43039</v>
      </c>
    </row>
    <row r="3363" spans="1:5" ht="13.5" x14ac:dyDescent="0.25">
      <c r="A3363" s="800">
        <v>89398</v>
      </c>
      <c r="B3363" s="800" t="s">
        <v>31305</v>
      </c>
      <c r="C3363" s="800" t="s">
        <v>26237</v>
      </c>
      <c r="D3363" s="802">
        <v>13.54</v>
      </c>
      <c r="E3363" s="800" t="s">
        <v>43039</v>
      </c>
    </row>
    <row r="3364" spans="1:5" ht="13.5" x14ac:dyDescent="0.25">
      <c r="A3364" s="800">
        <v>89399</v>
      </c>
      <c r="B3364" s="800" t="s">
        <v>31306</v>
      </c>
      <c r="C3364" s="800" t="s">
        <v>26237</v>
      </c>
      <c r="D3364" s="802">
        <v>23.62</v>
      </c>
      <c r="E3364" s="800" t="s">
        <v>43039</v>
      </c>
    </row>
    <row r="3365" spans="1:5" ht="13.5" x14ac:dyDescent="0.25">
      <c r="A3365" s="800">
        <v>89400</v>
      </c>
      <c r="B3365" s="800" t="s">
        <v>31307</v>
      </c>
      <c r="C3365" s="800" t="s">
        <v>26237</v>
      </c>
      <c r="D3365" s="802">
        <v>15.11</v>
      </c>
      <c r="E3365" s="800" t="s">
        <v>43039</v>
      </c>
    </row>
    <row r="3366" spans="1:5" ht="13.5" x14ac:dyDescent="0.25">
      <c r="A3366" s="800">
        <v>89404</v>
      </c>
      <c r="B3366" s="800" t="s">
        <v>31308</v>
      </c>
      <c r="C3366" s="800" t="s">
        <v>26237</v>
      </c>
      <c r="D3366" s="802">
        <v>3.83</v>
      </c>
      <c r="E3366" s="800" t="s">
        <v>43039</v>
      </c>
    </row>
    <row r="3367" spans="1:5" ht="13.5" x14ac:dyDescent="0.25">
      <c r="A3367" s="800">
        <v>89405</v>
      </c>
      <c r="B3367" s="800" t="s">
        <v>31309</v>
      </c>
      <c r="C3367" s="800" t="s">
        <v>26237</v>
      </c>
      <c r="D3367" s="802">
        <v>4.12</v>
      </c>
      <c r="E3367" s="800" t="s">
        <v>43039</v>
      </c>
    </row>
    <row r="3368" spans="1:5" ht="13.5" x14ac:dyDescent="0.25">
      <c r="A3368" s="800">
        <v>89406</v>
      </c>
      <c r="B3368" s="800" t="s">
        <v>31310</v>
      </c>
      <c r="C3368" s="800" t="s">
        <v>26237</v>
      </c>
      <c r="D3368" s="802">
        <v>5.29</v>
      </c>
      <c r="E3368" s="800" t="s">
        <v>43039</v>
      </c>
    </row>
    <row r="3369" spans="1:5" ht="13.5" x14ac:dyDescent="0.25">
      <c r="A3369" s="800">
        <v>89407</v>
      </c>
      <c r="B3369" s="800" t="s">
        <v>31311</v>
      </c>
      <c r="C3369" s="800" t="s">
        <v>26237</v>
      </c>
      <c r="D3369" s="802">
        <v>4.83</v>
      </c>
      <c r="E3369" s="800" t="s">
        <v>43039</v>
      </c>
    </row>
    <row r="3370" spans="1:5" ht="13.5" x14ac:dyDescent="0.25">
      <c r="A3370" s="800">
        <v>89408</v>
      </c>
      <c r="B3370" s="800" t="s">
        <v>31312</v>
      </c>
      <c r="C3370" s="800" t="s">
        <v>26237</v>
      </c>
      <c r="D3370" s="802">
        <v>4.5999999999999996</v>
      </c>
      <c r="E3370" s="800" t="s">
        <v>43039</v>
      </c>
    </row>
    <row r="3371" spans="1:5" ht="13.5" x14ac:dyDescent="0.25">
      <c r="A3371" s="800">
        <v>89409</v>
      </c>
      <c r="B3371" s="800" t="s">
        <v>31313</v>
      </c>
      <c r="C3371" s="800" t="s">
        <v>26237</v>
      </c>
      <c r="D3371" s="802">
        <v>5.2</v>
      </c>
      <c r="E3371" s="800" t="s">
        <v>43039</v>
      </c>
    </row>
    <row r="3372" spans="1:5" ht="13.5" x14ac:dyDescent="0.25">
      <c r="A3372" s="800">
        <v>89410</v>
      </c>
      <c r="B3372" s="800" t="s">
        <v>31314</v>
      </c>
      <c r="C3372" s="800" t="s">
        <v>26237</v>
      </c>
      <c r="D3372" s="802">
        <v>6.44</v>
      </c>
      <c r="E3372" s="800" t="s">
        <v>43039</v>
      </c>
    </row>
    <row r="3373" spans="1:5" ht="13.5" x14ac:dyDescent="0.25">
      <c r="A3373" s="800">
        <v>89411</v>
      </c>
      <c r="B3373" s="800" t="s">
        <v>31315</v>
      </c>
      <c r="C3373" s="800" t="s">
        <v>26237</v>
      </c>
      <c r="D3373" s="802">
        <v>5.89</v>
      </c>
      <c r="E3373" s="800" t="s">
        <v>43039</v>
      </c>
    </row>
    <row r="3374" spans="1:5" ht="13.5" x14ac:dyDescent="0.25">
      <c r="A3374" s="800">
        <v>89412</v>
      </c>
      <c r="B3374" s="800" t="s">
        <v>31316</v>
      </c>
      <c r="C3374" s="800" t="s">
        <v>26237</v>
      </c>
      <c r="D3374" s="802">
        <v>6.65</v>
      </c>
      <c r="E3374" s="800" t="s">
        <v>43039</v>
      </c>
    </row>
    <row r="3375" spans="1:5" ht="13.5" x14ac:dyDescent="0.25">
      <c r="A3375" s="800">
        <v>89413</v>
      </c>
      <c r="B3375" s="800" t="s">
        <v>31317</v>
      </c>
      <c r="C3375" s="800" t="s">
        <v>26237</v>
      </c>
      <c r="D3375" s="802">
        <v>6.63</v>
      </c>
      <c r="E3375" s="800" t="s">
        <v>43039</v>
      </c>
    </row>
    <row r="3376" spans="1:5" ht="13.5" x14ac:dyDescent="0.25">
      <c r="A3376" s="800">
        <v>89414</v>
      </c>
      <c r="B3376" s="800" t="s">
        <v>31318</v>
      </c>
      <c r="C3376" s="800" t="s">
        <v>26237</v>
      </c>
      <c r="D3376" s="802">
        <v>8.31</v>
      </c>
      <c r="E3376" s="800" t="s">
        <v>43039</v>
      </c>
    </row>
    <row r="3377" spans="1:5" ht="13.5" x14ac:dyDescent="0.25">
      <c r="A3377" s="800">
        <v>89415</v>
      </c>
      <c r="B3377" s="800" t="s">
        <v>31319</v>
      </c>
      <c r="C3377" s="800" t="s">
        <v>26237</v>
      </c>
      <c r="D3377" s="802">
        <v>10.4</v>
      </c>
      <c r="E3377" s="800" t="s">
        <v>43039</v>
      </c>
    </row>
    <row r="3378" spans="1:5" ht="13.5" x14ac:dyDescent="0.25">
      <c r="A3378" s="800">
        <v>89416</v>
      </c>
      <c r="B3378" s="800" t="s">
        <v>31321</v>
      </c>
      <c r="C3378" s="800" t="s">
        <v>26237</v>
      </c>
      <c r="D3378" s="802">
        <v>7.96</v>
      </c>
      <c r="E3378" s="800" t="s">
        <v>43039</v>
      </c>
    </row>
    <row r="3379" spans="1:5" ht="13.5" x14ac:dyDescent="0.25">
      <c r="A3379" s="800">
        <v>89417</v>
      </c>
      <c r="B3379" s="800" t="s">
        <v>31322</v>
      </c>
      <c r="C3379" s="800" t="s">
        <v>26237</v>
      </c>
      <c r="D3379" s="802">
        <v>3.02</v>
      </c>
      <c r="E3379" s="800" t="s">
        <v>43039</v>
      </c>
    </row>
    <row r="3380" spans="1:5" ht="13.5" x14ac:dyDescent="0.25">
      <c r="A3380" s="800">
        <v>89418</v>
      </c>
      <c r="B3380" s="800" t="s">
        <v>31323</v>
      </c>
      <c r="C3380" s="800" t="s">
        <v>26237</v>
      </c>
      <c r="D3380" s="802">
        <v>8.58</v>
      </c>
      <c r="E3380" s="800" t="s">
        <v>43039</v>
      </c>
    </row>
    <row r="3381" spans="1:5" ht="13.5" x14ac:dyDescent="0.25">
      <c r="A3381" s="800">
        <v>89419</v>
      </c>
      <c r="B3381" s="800" t="s">
        <v>31325</v>
      </c>
      <c r="C3381" s="800" t="s">
        <v>26237</v>
      </c>
      <c r="D3381" s="802">
        <v>3.53</v>
      </c>
      <c r="E3381" s="800" t="s">
        <v>43039</v>
      </c>
    </row>
    <row r="3382" spans="1:5" ht="13.5" x14ac:dyDescent="0.25">
      <c r="A3382" s="800">
        <v>89420</v>
      </c>
      <c r="B3382" s="800" t="s">
        <v>31326</v>
      </c>
      <c r="C3382" s="800" t="s">
        <v>26237</v>
      </c>
      <c r="D3382" s="802">
        <v>6.54</v>
      </c>
      <c r="E3382" s="800" t="s">
        <v>43039</v>
      </c>
    </row>
    <row r="3383" spans="1:5" ht="13.5" x14ac:dyDescent="0.25">
      <c r="A3383" s="800">
        <v>89421</v>
      </c>
      <c r="B3383" s="800" t="s">
        <v>31327</v>
      </c>
      <c r="C3383" s="800" t="s">
        <v>26237</v>
      </c>
      <c r="D3383" s="802">
        <v>8.36</v>
      </c>
      <c r="E3383" s="800" t="s">
        <v>43039</v>
      </c>
    </row>
    <row r="3384" spans="1:5" ht="13.5" x14ac:dyDescent="0.25">
      <c r="A3384" s="800">
        <v>89422</v>
      </c>
      <c r="B3384" s="800" t="s">
        <v>31328</v>
      </c>
      <c r="C3384" s="800" t="s">
        <v>26237</v>
      </c>
      <c r="D3384" s="802">
        <v>3.08</v>
      </c>
      <c r="E3384" s="800" t="s">
        <v>43039</v>
      </c>
    </row>
    <row r="3385" spans="1:5" ht="13.5" x14ac:dyDescent="0.25">
      <c r="A3385" s="800">
        <v>89423</v>
      </c>
      <c r="B3385" s="800" t="s">
        <v>31329</v>
      </c>
      <c r="C3385" s="800" t="s">
        <v>26237</v>
      </c>
      <c r="D3385" s="802">
        <v>6.13</v>
      </c>
      <c r="E3385" s="800" t="s">
        <v>43039</v>
      </c>
    </row>
    <row r="3386" spans="1:5" ht="13.5" x14ac:dyDescent="0.25">
      <c r="A3386" s="800">
        <v>89424</v>
      </c>
      <c r="B3386" s="800" t="s">
        <v>31330</v>
      </c>
      <c r="C3386" s="800" t="s">
        <v>26237</v>
      </c>
      <c r="D3386" s="802">
        <v>3.55</v>
      </c>
      <c r="E3386" s="800" t="s">
        <v>43039</v>
      </c>
    </row>
    <row r="3387" spans="1:5" ht="13.5" x14ac:dyDescent="0.25">
      <c r="A3387" s="800">
        <v>89425</v>
      </c>
      <c r="B3387" s="800" t="s">
        <v>31331</v>
      </c>
      <c r="C3387" s="800" t="s">
        <v>26237</v>
      </c>
      <c r="D3387" s="802">
        <v>10.97</v>
      </c>
      <c r="E3387" s="800" t="s">
        <v>43039</v>
      </c>
    </row>
    <row r="3388" spans="1:5" ht="13.5" x14ac:dyDescent="0.25">
      <c r="A3388" s="800">
        <v>89426</v>
      </c>
      <c r="B3388" s="800" t="s">
        <v>31332</v>
      </c>
      <c r="C3388" s="800" t="s">
        <v>26237</v>
      </c>
      <c r="D3388" s="802">
        <v>5.83</v>
      </c>
      <c r="E3388" s="800" t="s">
        <v>43039</v>
      </c>
    </row>
    <row r="3389" spans="1:5" ht="13.5" x14ac:dyDescent="0.25">
      <c r="A3389" s="800">
        <v>89427</v>
      </c>
      <c r="B3389" s="800" t="s">
        <v>31333</v>
      </c>
      <c r="C3389" s="800" t="s">
        <v>26237</v>
      </c>
      <c r="D3389" s="802">
        <v>8.24</v>
      </c>
      <c r="E3389" s="800" t="s">
        <v>43039</v>
      </c>
    </row>
    <row r="3390" spans="1:5" ht="13.5" x14ac:dyDescent="0.25">
      <c r="A3390" s="800">
        <v>89428</v>
      </c>
      <c r="B3390" s="800" t="s">
        <v>31334</v>
      </c>
      <c r="C3390" s="800" t="s">
        <v>26237</v>
      </c>
      <c r="D3390" s="802">
        <v>9.94</v>
      </c>
      <c r="E3390" s="800" t="s">
        <v>43039</v>
      </c>
    </row>
    <row r="3391" spans="1:5" ht="13.5" x14ac:dyDescent="0.25">
      <c r="A3391" s="800">
        <v>89429</v>
      </c>
      <c r="B3391" s="800" t="s">
        <v>31335</v>
      </c>
      <c r="C3391" s="800" t="s">
        <v>26237</v>
      </c>
      <c r="D3391" s="802">
        <v>3.63</v>
      </c>
      <c r="E3391" s="800" t="s">
        <v>43039</v>
      </c>
    </row>
    <row r="3392" spans="1:5" ht="13.5" x14ac:dyDescent="0.25">
      <c r="A3392" s="800">
        <v>89430</v>
      </c>
      <c r="B3392" s="800" t="s">
        <v>31336</v>
      </c>
      <c r="C3392" s="800" t="s">
        <v>26237</v>
      </c>
      <c r="D3392" s="802">
        <v>8.3699999999999992</v>
      </c>
      <c r="E3392" s="800" t="s">
        <v>43039</v>
      </c>
    </row>
    <row r="3393" spans="1:5" ht="13.5" x14ac:dyDescent="0.25">
      <c r="A3393" s="800">
        <v>89431</v>
      </c>
      <c r="B3393" s="800" t="s">
        <v>31337</v>
      </c>
      <c r="C3393" s="800" t="s">
        <v>26237</v>
      </c>
      <c r="D3393" s="802">
        <v>5.1100000000000003</v>
      </c>
      <c r="E3393" s="800" t="s">
        <v>43039</v>
      </c>
    </row>
    <row r="3394" spans="1:5" ht="13.5" x14ac:dyDescent="0.25">
      <c r="A3394" s="800">
        <v>89432</v>
      </c>
      <c r="B3394" s="800" t="s">
        <v>31338</v>
      </c>
      <c r="C3394" s="800" t="s">
        <v>26237</v>
      </c>
      <c r="D3394" s="802">
        <v>22.8</v>
      </c>
      <c r="E3394" s="800" t="s">
        <v>43039</v>
      </c>
    </row>
    <row r="3395" spans="1:5" ht="13.5" x14ac:dyDescent="0.25">
      <c r="A3395" s="800">
        <v>89433</v>
      </c>
      <c r="B3395" s="800" t="s">
        <v>31339</v>
      </c>
      <c r="C3395" s="800" t="s">
        <v>26237</v>
      </c>
      <c r="D3395" s="802">
        <v>7.11</v>
      </c>
      <c r="E3395" s="800" t="s">
        <v>43039</v>
      </c>
    </row>
    <row r="3396" spans="1:5" ht="13.5" x14ac:dyDescent="0.25">
      <c r="A3396" s="800">
        <v>89434</v>
      </c>
      <c r="B3396" s="800" t="s">
        <v>31340</v>
      </c>
      <c r="C3396" s="800" t="s">
        <v>26237</v>
      </c>
      <c r="D3396" s="802">
        <v>7.8</v>
      </c>
      <c r="E3396" s="800" t="s">
        <v>43039</v>
      </c>
    </row>
    <row r="3397" spans="1:5" ht="13.5" x14ac:dyDescent="0.25">
      <c r="A3397" s="800">
        <v>89435</v>
      </c>
      <c r="B3397" s="800" t="s">
        <v>31342</v>
      </c>
      <c r="C3397" s="800" t="s">
        <v>26237</v>
      </c>
      <c r="D3397" s="802">
        <v>15.09</v>
      </c>
      <c r="E3397" s="800" t="s">
        <v>43039</v>
      </c>
    </row>
    <row r="3398" spans="1:5" ht="13.5" x14ac:dyDescent="0.25">
      <c r="A3398" s="800">
        <v>89436</v>
      </c>
      <c r="B3398" s="800" t="s">
        <v>31343</v>
      </c>
      <c r="C3398" s="800" t="s">
        <v>26237</v>
      </c>
      <c r="D3398" s="802">
        <v>5.03</v>
      </c>
      <c r="E3398" s="800" t="s">
        <v>43039</v>
      </c>
    </row>
    <row r="3399" spans="1:5" ht="13.5" x14ac:dyDescent="0.25">
      <c r="A3399" s="800">
        <v>89437</v>
      </c>
      <c r="B3399" s="800" t="s">
        <v>31344</v>
      </c>
      <c r="C3399" s="800" t="s">
        <v>26237</v>
      </c>
      <c r="D3399" s="802">
        <v>18.13</v>
      </c>
      <c r="E3399" s="800" t="s">
        <v>43039</v>
      </c>
    </row>
    <row r="3400" spans="1:5" ht="13.5" x14ac:dyDescent="0.25">
      <c r="A3400" s="800">
        <v>89438</v>
      </c>
      <c r="B3400" s="800" t="s">
        <v>31345</v>
      </c>
      <c r="C3400" s="800" t="s">
        <v>26237</v>
      </c>
      <c r="D3400" s="802">
        <v>5.42</v>
      </c>
      <c r="E3400" s="800" t="s">
        <v>43039</v>
      </c>
    </row>
    <row r="3401" spans="1:5" ht="13.5" x14ac:dyDescent="0.25">
      <c r="A3401" s="800">
        <v>89439</v>
      </c>
      <c r="B3401" s="800" t="s">
        <v>31346</v>
      </c>
      <c r="C3401" s="800" t="s">
        <v>26237</v>
      </c>
      <c r="D3401" s="802">
        <v>7.01</v>
      </c>
      <c r="E3401" s="800" t="s">
        <v>43039</v>
      </c>
    </row>
    <row r="3402" spans="1:5" ht="13.5" x14ac:dyDescent="0.25">
      <c r="A3402" s="800">
        <v>89440</v>
      </c>
      <c r="B3402" s="800" t="s">
        <v>31347</v>
      </c>
      <c r="C3402" s="800" t="s">
        <v>26237</v>
      </c>
      <c r="D3402" s="802">
        <v>6.51</v>
      </c>
      <c r="E3402" s="800" t="s">
        <v>43039</v>
      </c>
    </row>
    <row r="3403" spans="1:5" ht="13.5" x14ac:dyDescent="0.25">
      <c r="A3403" s="800">
        <v>89441</v>
      </c>
      <c r="B3403" s="800" t="s">
        <v>31348</v>
      </c>
      <c r="C3403" s="800" t="s">
        <v>26237</v>
      </c>
      <c r="D3403" s="802">
        <v>12.46</v>
      </c>
      <c r="E3403" s="800" t="s">
        <v>43039</v>
      </c>
    </row>
    <row r="3404" spans="1:5" ht="13.5" x14ac:dyDescent="0.25">
      <c r="A3404" s="800">
        <v>89442</v>
      </c>
      <c r="B3404" s="800" t="s">
        <v>31349</v>
      </c>
      <c r="C3404" s="800" t="s">
        <v>26237</v>
      </c>
      <c r="D3404" s="802">
        <v>8.1</v>
      </c>
      <c r="E3404" s="800" t="s">
        <v>43039</v>
      </c>
    </row>
    <row r="3405" spans="1:5" ht="13.5" x14ac:dyDescent="0.25">
      <c r="A3405" s="800">
        <v>89443</v>
      </c>
      <c r="B3405" s="800" t="s">
        <v>31350</v>
      </c>
      <c r="C3405" s="800" t="s">
        <v>26237</v>
      </c>
      <c r="D3405" s="802">
        <v>10.050000000000001</v>
      </c>
      <c r="E3405" s="800" t="s">
        <v>43039</v>
      </c>
    </row>
    <row r="3406" spans="1:5" ht="13.5" x14ac:dyDescent="0.25">
      <c r="A3406" s="800">
        <v>89444</v>
      </c>
      <c r="B3406" s="800" t="s">
        <v>31351</v>
      </c>
      <c r="C3406" s="800" t="s">
        <v>26237</v>
      </c>
      <c r="D3406" s="802">
        <v>20.13</v>
      </c>
      <c r="E3406" s="800" t="s">
        <v>43039</v>
      </c>
    </row>
    <row r="3407" spans="1:5" ht="13.5" x14ac:dyDescent="0.25">
      <c r="A3407" s="800">
        <v>89445</v>
      </c>
      <c r="B3407" s="800" t="s">
        <v>31353</v>
      </c>
      <c r="C3407" s="800" t="s">
        <v>26237</v>
      </c>
      <c r="D3407" s="802">
        <v>11.62</v>
      </c>
      <c r="E3407" s="800" t="s">
        <v>43039</v>
      </c>
    </row>
    <row r="3408" spans="1:5" ht="13.5" x14ac:dyDescent="0.25">
      <c r="A3408" s="800">
        <v>89481</v>
      </c>
      <c r="B3408" s="800" t="s">
        <v>31354</v>
      </c>
      <c r="C3408" s="800" t="s">
        <v>26237</v>
      </c>
      <c r="D3408" s="802">
        <v>3.49</v>
      </c>
      <c r="E3408" s="800" t="s">
        <v>43039</v>
      </c>
    </row>
    <row r="3409" spans="1:5" ht="13.5" x14ac:dyDescent="0.25">
      <c r="A3409" s="800">
        <v>89485</v>
      </c>
      <c r="B3409" s="800" t="s">
        <v>31355</v>
      </c>
      <c r="C3409" s="800" t="s">
        <v>26237</v>
      </c>
      <c r="D3409" s="802">
        <v>4.09</v>
      </c>
      <c r="E3409" s="800" t="s">
        <v>43039</v>
      </c>
    </row>
    <row r="3410" spans="1:5" ht="13.5" x14ac:dyDescent="0.25">
      <c r="A3410" s="800">
        <v>89489</v>
      </c>
      <c r="B3410" s="800" t="s">
        <v>31356</v>
      </c>
      <c r="C3410" s="800" t="s">
        <v>26237</v>
      </c>
      <c r="D3410" s="802">
        <v>5.33</v>
      </c>
      <c r="E3410" s="800" t="s">
        <v>43039</v>
      </c>
    </row>
    <row r="3411" spans="1:5" ht="13.5" x14ac:dyDescent="0.25">
      <c r="A3411" s="800">
        <v>89490</v>
      </c>
      <c r="B3411" s="800" t="s">
        <v>31357</v>
      </c>
      <c r="C3411" s="800" t="s">
        <v>26237</v>
      </c>
      <c r="D3411" s="802">
        <v>4.78</v>
      </c>
      <c r="E3411" s="800" t="s">
        <v>43039</v>
      </c>
    </row>
    <row r="3412" spans="1:5" ht="13.5" x14ac:dyDescent="0.25">
      <c r="A3412" s="800">
        <v>89492</v>
      </c>
      <c r="B3412" s="800" t="s">
        <v>31358</v>
      </c>
      <c r="C3412" s="800" t="s">
        <v>26237</v>
      </c>
      <c r="D3412" s="802">
        <v>5.36</v>
      </c>
      <c r="E3412" s="800" t="s">
        <v>43039</v>
      </c>
    </row>
    <row r="3413" spans="1:5" ht="13.5" x14ac:dyDescent="0.25">
      <c r="A3413" s="800">
        <v>89493</v>
      </c>
      <c r="B3413" s="800" t="s">
        <v>31359</v>
      </c>
      <c r="C3413" s="800" t="s">
        <v>26237</v>
      </c>
      <c r="D3413" s="802">
        <v>7.04</v>
      </c>
      <c r="E3413" s="800" t="s">
        <v>43039</v>
      </c>
    </row>
    <row r="3414" spans="1:5" ht="13.5" x14ac:dyDescent="0.25">
      <c r="A3414" s="800">
        <v>89494</v>
      </c>
      <c r="B3414" s="800" t="s">
        <v>31360</v>
      </c>
      <c r="C3414" s="800" t="s">
        <v>26237</v>
      </c>
      <c r="D3414" s="802">
        <v>9.1300000000000008</v>
      </c>
      <c r="E3414" s="800" t="s">
        <v>43039</v>
      </c>
    </row>
    <row r="3415" spans="1:5" ht="13.5" x14ac:dyDescent="0.25">
      <c r="A3415" s="800">
        <v>89496</v>
      </c>
      <c r="B3415" s="800" t="s">
        <v>31361</v>
      </c>
      <c r="C3415" s="800" t="s">
        <v>26237</v>
      </c>
      <c r="D3415" s="802">
        <v>6.69</v>
      </c>
      <c r="E3415" s="800" t="s">
        <v>43039</v>
      </c>
    </row>
    <row r="3416" spans="1:5" ht="13.5" x14ac:dyDescent="0.25">
      <c r="A3416" s="800">
        <v>89497</v>
      </c>
      <c r="B3416" s="800" t="s">
        <v>31362</v>
      </c>
      <c r="C3416" s="800" t="s">
        <v>26237</v>
      </c>
      <c r="D3416" s="802">
        <v>8.6199999999999992</v>
      </c>
      <c r="E3416" s="800" t="s">
        <v>43039</v>
      </c>
    </row>
    <row r="3417" spans="1:5" ht="13.5" x14ac:dyDescent="0.25">
      <c r="A3417" s="800">
        <v>89498</v>
      </c>
      <c r="B3417" s="800" t="s">
        <v>31363</v>
      </c>
      <c r="C3417" s="800" t="s">
        <v>26237</v>
      </c>
      <c r="D3417" s="802">
        <v>9.3800000000000008</v>
      </c>
      <c r="E3417" s="800" t="s">
        <v>43039</v>
      </c>
    </row>
    <row r="3418" spans="1:5" ht="13.5" x14ac:dyDescent="0.25">
      <c r="A3418" s="800">
        <v>89499</v>
      </c>
      <c r="B3418" s="800" t="s">
        <v>31364</v>
      </c>
      <c r="C3418" s="800" t="s">
        <v>26237</v>
      </c>
      <c r="D3418" s="802">
        <v>14.29</v>
      </c>
      <c r="E3418" s="800" t="s">
        <v>43039</v>
      </c>
    </row>
    <row r="3419" spans="1:5" ht="13.5" x14ac:dyDescent="0.25">
      <c r="A3419" s="800">
        <v>89500</v>
      </c>
      <c r="B3419" s="800" t="s">
        <v>31365</v>
      </c>
      <c r="C3419" s="800" t="s">
        <v>26237</v>
      </c>
      <c r="D3419" s="802">
        <v>9.5299999999999994</v>
      </c>
      <c r="E3419" s="800" t="s">
        <v>43039</v>
      </c>
    </row>
    <row r="3420" spans="1:5" ht="13.5" x14ac:dyDescent="0.25">
      <c r="A3420" s="800">
        <v>89501</v>
      </c>
      <c r="B3420" s="800" t="s">
        <v>31366</v>
      </c>
      <c r="C3420" s="800" t="s">
        <v>26237</v>
      </c>
      <c r="D3420" s="802">
        <v>10.34</v>
      </c>
      <c r="E3420" s="800" t="s">
        <v>43039</v>
      </c>
    </row>
    <row r="3421" spans="1:5" ht="13.5" x14ac:dyDescent="0.25">
      <c r="A3421" s="800">
        <v>89502</v>
      </c>
      <c r="B3421" s="800" t="s">
        <v>31367</v>
      </c>
      <c r="C3421" s="800" t="s">
        <v>26237</v>
      </c>
      <c r="D3421" s="802">
        <v>11.73</v>
      </c>
      <c r="E3421" s="800" t="s">
        <v>43039</v>
      </c>
    </row>
    <row r="3422" spans="1:5" ht="13.5" x14ac:dyDescent="0.25">
      <c r="A3422" s="800">
        <v>89503</v>
      </c>
      <c r="B3422" s="800" t="s">
        <v>31368</v>
      </c>
      <c r="C3422" s="800" t="s">
        <v>26237</v>
      </c>
      <c r="D3422" s="802">
        <v>17.82</v>
      </c>
      <c r="E3422" s="800" t="s">
        <v>43039</v>
      </c>
    </row>
    <row r="3423" spans="1:5" ht="13.5" x14ac:dyDescent="0.25">
      <c r="A3423" s="800">
        <v>89504</v>
      </c>
      <c r="B3423" s="800" t="s">
        <v>31369</v>
      </c>
      <c r="C3423" s="800" t="s">
        <v>26237</v>
      </c>
      <c r="D3423" s="802">
        <v>15.62</v>
      </c>
      <c r="E3423" s="800" t="s">
        <v>43039</v>
      </c>
    </row>
    <row r="3424" spans="1:5" ht="13.5" x14ac:dyDescent="0.25">
      <c r="A3424" s="800">
        <v>89505</v>
      </c>
      <c r="B3424" s="800" t="s">
        <v>31371</v>
      </c>
      <c r="C3424" s="800" t="s">
        <v>26237</v>
      </c>
      <c r="D3424" s="802">
        <v>26.53</v>
      </c>
      <c r="E3424" s="800" t="s">
        <v>43039</v>
      </c>
    </row>
    <row r="3425" spans="1:5" ht="13.5" x14ac:dyDescent="0.25">
      <c r="A3425" s="800">
        <v>89506</v>
      </c>
      <c r="B3425" s="800" t="s">
        <v>31372</v>
      </c>
      <c r="C3425" s="800" t="s">
        <v>26237</v>
      </c>
      <c r="D3425" s="802">
        <v>29.85</v>
      </c>
      <c r="E3425" s="800" t="s">
        <v>43039</v>
      </c>
    </row>
    <row r="3426" spans="1:5" ht="13.5" x14ac:dyDescent="0.25">
      <c r="A3426" s="800">
        <v>89507</v>
      </c>
      <c r="B3426" s="800" t="s">
        <v>31374</v>
      </c>
      <c r="C3426" s="800" t="s">
        <v>26237</v>
      </c>
      <c r="D3426" s="802">
        <v>36.78</v>
      </c>
      <c r="E3426" s="800" t="s">
        <v>43039</v>
      </c>
    </row>
    <row r="3427" spans="1:5" ht="13.5" x14ac:dyDescent="0.25">
      <c r="A3427" s="800">
        <v>89510</v>
      </c>
      <c r="B3427" s="800" t="s">
        <v>31375</v>
      </c>
      <c r="C3427" s="800" t="s">
        <v>26237</v>
      </c>
      <c r="D3427" s="802">
        <v>24.07</v>
      </c>
      <c r="E3427" s="800" t="s">
        <v>43039</v>
      </c>
    </row>
    <row r="3428" spans="1:5" ht="13.5" x14ac:dyDescent="0.25">
      <c r="A3428" s="800">
        <v>89513</v>
      </c>
      <c r="B3428" s="800" t="s">
        <v>31377</v>
      </c>
      <c r="C3428" s="800" t="s">
        <v>26237</v>
      </c>
      <c r="D3428" s="802">
        <v>82.22</v>
      </c>
      <c r="E3428" s="800" t="s">
        <v>43039</v>
      </c>
    </row>
    <row r="3429" spans="1:5" ht="13.5" x14ac:dyDescent="0.25">
      <c r="A3429" s="800">
        <v>89514</v>
      </c>
      <c r="B3429" s="800" t="s">
        <v>31379</v>
      </c>
      <c r="C3429" s="800" t="s">
        <v>26237</v>
      </c>
      <c r="D3429" s="802">
        <v>7.83</v>
      </c>
      <c r="E3429" s="800" t="s">
        <v>43039</v>
      </c>
    </row>
    <row r="3430" spans="1:5" ht="13.5" x14ac:dyDescent="0.25">
      <c r="A3430" s="800">
        <v>89515</v>
      </c>
      <c r="B3430" s="800" t="s">
        <v>31380</v>
      </c>
      <c r="C3430" s="800" t="s">
        <v>26237</v>
      </c>
      <c r="D3430" s="802">
        <v>61.97</v>
      </c>
      <c r="E3430" s="800" t="s">
        <v>43039</v>
      </c>
    </row>
    <row r="3431" spans="1:5" ht="13.5" x14ac:dyDescent="0.25">
      <c r="A3431" s="800">
        <v>89516</v>
      </c>
      <c r="B3431" s="800" t="s">
        <v>31382</v>
      </c>
      <c r="C3431" s="800" t="s">
        <v>26237</v>
      </c>
      <c r="D3431" s="802">
        <v>6.77</v>
      </c>
      <c r="E3431" s="800" t="s">
        <v>43039</v>
      </c>
    </row>
    <row r="3432" spans="1:5" ht="13.5" x14ac:dyDescent="0.25">
      <c r="A3432" s="800">
        <v>89517</v>
      </c>
      <c r="B3432" s="800" t="s">
        <v>31383</v>
      </c>
      <c r="C3432" s="800" t="s">
        <v>26237</v>
      </c>
      <c r="D3432" s="802">
        <v>52.13</v>
      </c>
      <c r="E3432" s="800" t="s">
        <v>43039</v>
      </c>
    </row>
    <row r="3433" spans="1:5" ht="13.5" x14ac:dyDescent="0.25">
      <c r="A3433" s="800">
        <v>89518</v>
      </c>
      <c r="B3433" s="800" t="s">
        <v>31385</v>
      </c>
      <c r="C3433" s="800" t="s">
        <v>26237</v>
      </c>
      <c r="D3433" s="802">
        <v>11.02</v>
      </c>
      <c r="E3433" s="800" t="s">
        <v>43039</v>
      </c>
    </row>
    <row r="3434" spans="1:5" ht="13.5" x14ac:dyDescent="0.25">
      <c r="A3434" s="800">
        <v>89519</v>
      </c>
      <c r="B3434" s="800" t="s">
        <v>31386</v>
      </c>
      <c r="C3434" s="800" t="s">
        <v>26237</v>
      </c>
      <c r="D3434" s="802">
        <v>35.130000000000003</v>
      </c>
      <c r="E3434" s="800" t="s">
        <v>43039</v>
      </c>
    </row>
    <row r="3435" spans="1:5" ht="13.5" x14ac:dyDescent="0.25">
      <c r="A3435" s="800">
        <v>89520</v>
      </c>
      <c r="B3435" s="800" t="s">
        <v>31388</v>
      </c>
      <c r="C3435" s="800" t="s">
        <v>26237</v>
      </c>
      <c r="D3435" s="802">
        <v>9.6300000000000008</v>
      </c>
      <c r="E3435" s="800" t="s">
        <v>43039</v>
      </c>
    </row>
    <row r="3436" spans="1:5" ht="13.5" x14ac:dyDescent="0.25">
      <c r="A3436" s="800">
        <v>89521</v>
      </c>
      <c r="B3436" s="800" t="s">
        <v>31389</v>
      </c>
      <c r="C3436" s="800" t="s">
        <v>26237</v>
      </c>
      <c r="D3436" s="802">
        <v>96.9</v>
      </c>
      <c r="E3436" s="800" t="s">
        <v>43039</v>
      </c>
    </row>
    <row r="3437" spans="1:5" ht="13.5" x14ac:dyDescent="0.25">
      <c r="A3437" s="800">
        <v>89522</v>
      </c>
      <c r="B3437" s="800" t="s">
        <v>31390</v>
      </c>
      <c r="C3437" s="800" t="s">
        <v>26237</v>
      </c>
      <c r="D3437" s="802">
        <v>22.36</v>
      </c>
      <c r="E3437" s="800" t="s">
        <v>43039</v>
      </c>
    </row>
    <row r="3438" spans="1:5" ht="13.5" x14ac:dyDescent="0.25">
      <c r="A3438" s="800">
        <v>89523</v>
      </c>
      <c r="B3438" s="800" t="s">
        <v>31392</v>
      </c>
      <c r="C3438" s="800" t="s">
        <v>26237</v>
      </c>
      <c r="D3438" s="802">
        <v>73.06</v>
      </c>
      <c r="E3438" s="800" t="s">
        <v>43039</v>
      </c>
    </row>
    <row r="3439" spans="1:5" ht="13.5" x14ac:dyDescent="0.25">
      <c r="A3439" s="800">
        <v>89524</v>
      </c>
      <c r="B3439" s="800" t="s">
        <v>31394</v>
      </c>
      <c r="C3439" s="800" t="s">
        <v>26237</v>
      </c>
      <c r="D3439" s="802">
        <v>19.690000000000001</v>
      </c>
      <c r="E3439" s="800" t="s">
        <v>43039</v>
      </c>
    </row>
    <row r="3440" spans="1:5" ht="13.5" x14ac:dyDescent="0.25">
      <c r="A3440" s="800">
        <v>89525</v>
      </c>
      <c r="B3440" s="800" t="s">
        <v>31395</v>
      </c>
      <c r="C3440" s="800" t="s">
        <v>26237</v>
      </c>
      <c r="D3440" s="802">
        <v>71.849999999999994</v>
      </c>
      <c r="E3440" s="800" t="s">
        <v>43039</v>
      </c>
    </row>
    <row r="3441" spans="1:5" ht="13.5" x14ac:dyDescent="0.25">
      <c r="A3441" s="800">
        <v>89526</v>
      </c>
      <c r="B3441" s="800" t="s">
        <v>31397</v>
      </c>
      <c r="C3441" s="800" t="s">
        <v>26237</v>
      </c>
      <c r="D3441" s="802">
        <v>29.43</v>
      </c>
      <c r="E3441" s="800" t="s">
        <v>43039</v>
      </c>
    </row>
    <row r="3442" spans="1:5" ht="13.5" x14ac:dyDescent="0.25">
      <c r="A3442" s="800">
        <v>89527</v>
      </c>
      <c r="B3442" s="800" t="s">
        <v>31398</v>
      </c>
      <c r="C3442" s="800" t="s">
        <v>26237</v>
      </c>
      <c r="D3442" s="802">
        <v>55.12</v>
      </c>
      <c r="E3442" s="800" t="s">
        <v>43039</v>
      </c>
    </row>
    <row r="3443" spans="1:5" ht="13.5" x14ac:dyDescent="0.25">
      <c r="A3443" s="800">
        <v>89528</v>
      </c>
      <c r="B3443" s="800" t="s">
        <v>31399</v>
      </c>
      <c r="C3443" s="800" t="s">
        <v>26237</v>
      </c>
      <c r="D3443" s="802">
        <v>2.81</v>
      </c>
      <c r="E3443" s="800" t="s">
        <v>43039</v>
      </c>
    </row>
    <row r="3444" spans="1:5" ht="13.5" x14ac:dyDescent="0.25">
      <c r="A3444" s="800">
        <v>89529</v>
      </c>
      <c r="B3444" s="800" t="s">
        <v>31401</v>
      </c>
      <c r="C3444" s="800" t="s">
        <v>26237</v>
      </c>
      <c r="D3444" s="802">
        <v>33.4</v>
      </c>
      <c r="E3444" s="800" t="s">
        <v>43039</v>
      </c>
    </row>
    <row r="3445" spans="1:5" ht="13.5" x14ac:dyDescent="0.25">
      <c r="A3445" s="800">
        <v>89530</v>
      </c>
      <c r="B3445" s="800" t="s">
        <v>31402</v>
      </c>
      <c r="C3445" s="800" t="s">
        <v>26237</v>
      </c>
      <c r="D3445" s="802">
        <v>10.23</v>
      </c>
      <c r="E3445" s="800" t="s">
        <v>43039</v>
      </c>
    </row>
    <row r="3446" spans="1:5" ht="13.5" x14ac:dyDescent="0.25">
      <c r="A3446" s="800">
        <v>89531</v>
      </c>
      <c r="B3446" s="800" t="s">
        <v>31403</v>
      </c>
      <c r="C3446" s="800" t="s">
        <v>26237</v>
      </c>
      <c r="D3446" s="802">
        <v>26.9</v>
      </c>
      <c r="E3446" s="800" t="s">
        <v>43039</v>
      </c>
    </row>
    <row r="3447" spans="1:5" ht="13.5" x14ac:dyDescent="0.25">
      <c r="A3447" s="800">
        <v>89532</v>
      </c>
      <c r="B3447" s="800" t="s">
        <v>31405</v>
      </c>
      <c r="C3447" s="800" t="s">
        <v>26237</v>
      </c>
      <c r="D3447" s="802">
        <v>5.09</v>
      </c>
      <c r="E3447" s="800" t="s">
        <v>43039</v>
      </c>
    </row>
    <row r="3448" spans="1:5" ht="13.5" x14ac:dyDescent="0.25">
      <c r="A3448" s="800">
        <v>89533</v>
      </c>
      <c r="B3448" s="800" t="s">
        <v>31406</v>
      </c>
      <c r="C3448" s="800" t="s">
        <v>26237</v>
      </c>
      <c r="D3448" s="802">
        <v>26.9</v>
      </c>
      <c r="E3448" s="800" t="s">
        <v>43039</v>
      </c>
    </row>
    <row r="3449" spans="1:5" ht="13.5" x14ac:dyDescent="0.25">
      <c r="A3449" s="800">
        <v>89534</v>
      </c>
      <c r="B3449" s="800" t="s">
        <v>31407</v>
      </c>
      <c r="C3449" s="800" t="s">
        <v>26237</v>
      </c>
      <c r="D3449" s="802">
        <v>3.48</v>
      </c>
      <c r="E3449" s="800" t="s">
        <v>43039</v>
      </c>
    </row>
    <row r="3450" spans="1:5" ht="13.5" x14ac:dyDescent="0.25">
      <c r="A3450" s="800">
        <v>89535</v>
      </c>
      <c r="B3450" s="800" t="s">
        <v>31408</v>
      </c>
      <c r="C3450" s="800" t="s">
        <v>26237</v>
      </c>
      <c r="D3450" s="802">
        <v>43.59</v>
      </c>
      <c r="E3450" s="800" t="s">
        <v>43039</v>
      </c>
    </row>
    <row r="3451" spans="1:5" ht="13.5" x14ac:dyDescent="0.25">
      <c r="A3451" s="800">
        <v>89536</v>
      </c>
      <c r="B3451" s="800" t="s">
        <v>31410</v>
      </c>
      <c r="C3451" s="800" t="s">
        <v>26237</v>
      </c>
      <c r="D3451" s="802">
        <v>9.1999999999999993</v>
      </c>
      <c r="E3451" s="800" t="s">
        <v>43039</v>
      </c>
    </row>
    <row r="3452" spans="1:5" ht="13.5" x14ac:dyDescent="0.25">
      <c r="A3452" s="800">
        <v>89538</v>
      </c>
      <c r="B3452" s="800" t="s">
        <v>31411</v>
      </c>
      <c r="C3452" s="800" t="s">
        <v>26237</v>
      </c>
      <c r="D3452" s="802">
        <v>2.89</v>
      </c>
      <c r="E3452" s="800" t="s">
        <v>43039</v>
      </c>
    </row>
    <row r="3453" spans="1:5" ht="13.5" x14ac:dyDescent="0.25">
      <c r="A3453" s="800">
        <v>89540</v>
      </c>
      <c r="B3453" s="800" t="s">
        <v>31412</v>
      </c>
      <c r="C3453" s="800" t="s">
        <v>26237</v>
      </c>
      <c r="D3453" s="802">
        <v>7.63</v>
      </c>
      <c r="E3453" s="800" t="s">
        <v>43039</v>
      </c>
    </row>
    <row r="3454" spans="1:5" ht="13.5" x14ac:dyDescent="0.25">
      <c r="A3454" s="800">
        <v>89541</v>
      </c>
      <c r="B3454" s="800" t="s">
        <v>31413</v>
      </c>
      <c r="C3454" s="800" t="s">
        <v>26237</v>
      </c>
      <c r="D3454" s="802">
        <v>4.29</v>
      </c>
      <c r="E3454" s="800" t="s">
        <v>43039</v>
      </c>
    </row>
    <row r="3455" spans="1:5" ht="13.5" x14ac:dyDescent="0.25">
      <c r="A3455" s="800">
        <v>89542</v>
      </c>
      <c r="B3455" s="800" t="s">
        <v>31414</v>
      </c>
      <c r="C3455" s="800" t="s">
        <v>26237</v>
      </c>
      <c r="D3455" s="802">
        <v>21.98</v>
      </c>
      <c r="E3455" s="800" t="s">
        <v>43039</v>
      </c>
    </row>
    <row r="3456" spans="1:5" ht="13.5" x14ac:dyDescent="0.25">
      <c r="A3456" s="800">
        <v>89544</v>
      </c>
      <c r="B3456" s="800" t="s">
        <v>31415</v>
      </c>
      <c r="C3456" s="800" t="s">
        <v>26237</v>
      </c>
      <c r="D3456" s="802">
        <v>6.87</v>
      </c>
      <c r="E3456" s="800" t="s">
        <v>43039</v>
      </c>
    </row>
    <row r="3457" spans="1:5" ht="13.5" x14ac:dyDescent="0.25">
      <c r="A3457" s="800">
        <v>89545</v>
      </c>
      <c r="B3457" s="800" t="s">
        <v>31416</v>
      </c>
      <c r="C3457" s="800" t="s">
        <v>26237</v>
      </c>
      <c r="D3457" s="802">
        <v>10</v>
      </c>
      <c r="E3457" s="800" t="s">
        <v>43039</v>
      </c>
    </row>
    <row r="3458" spans="1:5" ht="13.5" x14ac:dyDescent="0.25">
      <c r="A3458" s="800">
        <v>89546</v>
      </c>
      <c r="B3458" s="800" t="s">
        <v>31417</v>
      </c>
      <c r="C3458" s="800" t="s">
        <v>26237</v>
      </c>
      <c r="D3458" s="802">
        <v>8.59</v>
      </c>
      <c r="E3458" s="800" t="s">
        <v>43039</v>
      </c>
    </row>
    <row r="3459" spans="1:5" ht="13.5" x14ac:dyDescent="0.25">
      <c r="A3459" s="800">
        <v>89547</v>
      </c>
      <c r="B3459" s="800" t="s">
        <v>31418</v>
      </c>
      <c r="C3459" s="800" t="s">
        <v>26237</v>
      </c>
      <c r="D3459" s="802">
        <v>14.89</v>
      </c>
      <c r="E3459" s="800" t="s">
        <v>43039</v>
      </c>
    </row>
    <row r="3460" spans="1:5" ht="13.5" x14ac:dyDescent="0.25">
      <c r="A3460" s="800">
        <v>89548</v>
      </c>
      <c r="B3460" s="800" t="s">
        <v>31419</v>
      </c>
      <c r="C3460" s="800" t="s">
        <v>26237</v>
      </c>
      <c r="D3460" s="802">
        <v>16.22</v>
      </c>
      <c r="E3460" s="800" t="s">
        <v>43039</v>
      </c>
    </row>
    <row r="3461" spans="1:5" ht="13.5" x14ac:dyDescent="0.25">
      <c r="A3461" s="800">
        <v>89549</v>
      </c>
      <c r="B3461" s="800" t="s">
        <v>31420</v>
      </c>
      <c r="C3461" s="800" t="s">
        <v>26237</v>
      </c>
      <c r="D3461" s="802">
        <v>11.33</v>
      </c>
      <c r="E3461" s="800" t="s">
        <v>43039</v>
      </c>
    </row>
    <row r="3462" spans="1:5" ht="13.5" x14ac:dyDescent="0.25">
      <c r="A3462" s="800">
        <v>89550</v>
      </c>
      <c r="B3462" s="800" t="s">
        <v>31421</v>
      </c>
      <c r="C3462" s="800" t="s">
        <v>26237</v>
      </c>
      <c r="D3462" s="802">
        <v>29.48</v>
      </c>
      <c r="E3462" s="800" t="s">
        <v>43039</v>
      </c>
    </row>
    <row r="3463" spans="1:5" ht="13.5" x14ac:dyDescent="0.25">
      <c r="A3463" s="800">
        <v>89551</v>
      </c>
      <c r="B3463" s="800" t="s">
        <v>31423</v>
      </c>
      <c r="C3463" s="800" t="s">
        <v>26237</v>
      </c>
      <c r="D3463" s="802">
        <v>6.98</v>
      </c>
      <c r="E3463" s="800" t="s">
        <v>43039</v>
      </c>
    </row>
    <row r="3464" spans="1:5" ht="13.5" x14ac:dyDescent="0.25">
      <c r="A3464" s="800">
        <v>89552</v>
      </c>
      <c r="B3464" s="800" t="s">
        <v>31424</v>
      </c>
      <c r="C3464" s="800" t="s">
        <v>26237</v>
      </c>
      <c r="D3464" s="802">
        <v>14.27</v>
      </c>
      <c r="E3464" s="800" t="s">
        <v>43039</v>
      </c>
    </row>
    <row r="3465" spans="1:5" ht="13.5" x14ac:dyDescent="0.25">
      <c r="A3465" s="800">
        <v>89553</v>
      </c>
      <c r="B3465" s="800" t="s">
        <v>31425</v>
      </c>
      <c r="C3465" s="800" t="s">
        <v>26237</v>
      </c>
      <c r="D3465" s="802">
        <v>4.21</v>
      </c>
      <c r="E3465" s="800" t="s">
        <v>43039</v>
      </c>
    </row>
    <row r="3466" spans="1:5" ht="13.5" x14ac:dyDescent="0.25">
      <c r="A3466" s="800">
        <v>89554</v>
      </c>
      <c r="B3466" s="800" t="s">
        <v>31426</v>
      </c>
      <c r="C3466" s="800" t="s">
        <v>26237</v>
      </c>
      <c r="D3466" s="802">
        <v>18.37</v>
      </c>
      <c r="E3466" s="800" t="s">
        <v>43039</v>
      </c>
    </row>
    <row r="3467" spans="1:5" ht="13.5" x14ac:dyDescent="0.25">
      <c r="A3467" s="800">
        <v>89555</v>
      </c>
      <c r="B3467" s="800" t="s">
        <v>31427</v>
      </c>
      <c r="C3467" s="800" t="s">
        <v>26237</v>
      </c>
      <c r="D3467" s="802">
        <v>17.309999999999999</v>
      </c>
      <c r="E3467" s="800" t="s">
        <v>43039</v>
      </c>
    </row>
    <row r="3468" spans="1:5" ht="13.5" x14ac:dyDescent="0.25">
      <c r="A3468" s="800">
        <v>89556</v>
      </c>
      <c r="B3468" s="800" t="s">
        <v>31428</v>
      </c>
      <c r="C3468" s="800" t="s">
        <v>26237</v>
      </c>
      <c r="D3468" s="802">
        <v>27.47</v>
      </c>
      <c r="E3468" s="800" t="s">
        <v>43039</v>
      </c>
    </row>
    <row r="3469" spans="1:5" ht="13.5" x14ac:dyDescent="0.25">
      <c r="A3469" s="800">
        <v>89557</v>
      </c>
      <c r="B3469" s="800" t="s">
        <v>31429</v>
      </c>
      <c r="C3469" s="800" t="s">
        <v>26237</v>
      </c>
      <c r="D3469" s="802">
        <v>21.49</v>
      </c>
      <c r="E3469" s="800" t="s">
        <v>43039</v>
      </c>
    </row>
    <row r="3470" spans="1:5" ht="13.5" x14ac:dyDescent="0.25">
      <c r="A3470" s="800">
        <v>89558</v>
      </c>
      <c r="B3470" s="800" t="s">
        <v>31430</v>
      </c>
      <c r="C3470" s="800" t="s">
        <v>26237</v>
      </c>
      <c r="D3470" s="802">
        <v>6.54</v>
      </c>
      <c r="E3470" s="800" t="s">
        <v>43039</v>
      </c>
    </row>
    <row r="3471" spans="1:5" ht="13.5" x14ac:dyDescent="0.25">
      <c r="A3471" s="800">
        <v>89559</v>
      </c>
      <c r="B3471" s="800" t="s">
        <v>31431</v>
      </c>
      <c r="C3471" s="800" t="s">
        <v>26237</v>
      </c>
      <c r="D3471" s="802">
        <v>49.14</v>
      </c>
      <c r="E3471" s="800" t="s">
        <v>43039</v>
      </c>
    </row>
    <row r="3472" spans="1:5" ht="13.5" x14ac:dyDescent="0.25">
      <c r="A3472" s="800">
        <v>89561</v>
      </c>
      <c r="B3472" s="800" t="s">
        <v>31432</v>
      </c>
      <c r="C3472" s="800" t="s">
        <v>26237</v>
      </c>
      <c r="D3472" s="802">
        <v>10.050000000000001</v>
      </c>
      <c r="E3472" s="800" t="s">
        <v>43039</v>
      </c>
    </row>
    <row r="3473" spans="1:5" ht="13.5" x14ac:dyDescent="0.25">
      <c r="A3473" s="800">
        <v>89562</v>
      </c>
      <c r="B3473" s="800" t="s">
        <v>31433</v>
      </c>
      <c r="C3473" s="800" t="s">
        <v>26237</v>
      </c>
      <c r="D3473" s="802">
        <v>6.97</v>
      </c>
      <c r="E3473" s="800" t="s">
        <v>43039</v>
      </c>
    </row>
    <row r="3474" spans="1:5" ht="13.5" x14ac:dyDescent="0.25">
      <c r="A3474" s="800">
        <v>89563</v>
      </c>
      <c r="B3474" s="800" t="s">
        <v>31434</v>
      </c>
      <c r="C3474" s="800" t="s">
        <v>26237</v>
      </c>
      <c r="D3474" s="802">
        <v>16.260000000000002</v>
      </c>
      <c r="E3474" s="800" t="s">
        <v>43039</v>
      </c>
    </row>
    <row r="3475" spans="1:5" ht="13.5" x14ac:dyDescent="0.25">
      <c r="A3475" s="800">
        <v>89564</v>
      </c>
      <c r="B3475" s="800" t="s">
        <v>31435</v>
      </c>
      <c r="C3475" s="800" t="s">
        <v>26237</v>
      </c>
      <c r="D3475" s="802">
        <v>12.75</v>
      </c>
      <c r="E3475" s="800" t="s">
        <v>43039</v>
      </c>
    </row>
    <row r="3476" spans="1:5" ht="13.5" x14ac:dyDescent="0.25">
      <c r="A3476" s="800">
        <v>89565</v>
      </c>
      <c r="B3476" s="800" t="s">
        <v>31436</v>
      </c>
      <c r="C3476" s="800" t="s">
        <v>26237</v>
      </c>
      <c r="D3476" s="802">
        <v>40.549999999999997</v>
      </c>
      <c r="E3476" s="800" t="s">
        <v>43039</v>
      </c>
    </row>
    <row r="3477" spans="1:5" ht="13.5" x14ac:dyDescent="0.25">
      <c r="A3477" s="800">
        <v>89566</v>
      </c>
      <c r="B3477" s="800" t="s">
        <v>31437</v>
      </c>
      <c r="C3477" s="800" t="s">
        <v>26237</v>
      </c>
      <c r="D3477" s="802">
        <v>34.79</v>
      </c>
      <c r="E3477" s="800" t="s">
        <v>43039</v>
      </c>
    </row>
    <row r="3478" spans="1:5" ht="13.5" x14ac:dyDescent="0.25">
      <c r="A3478" s="800">
        <v>89567</v>
      </c>
      <c r="B3478" s="800" t="s">
        <v>31439</v>
      </c>
      <c r="C3478" s="800" t="s">
        <v>26237</v>
      </c>
      <c r="D3478" s="802">
        <v>60.47</v>
      </c>
      <c r="E3478" s="800" t="s">
        <v>43039</v>
      </c>
    </row>
    <row r="3479" spans="1:5" ht="13.5" x14ac:dyDescent="0.25">
      <c r="A3479" s="800">
        <v>89568</v>
      </c>
      <c r="B3479" s="800" t="s">
        <v>31441</v>
      </c>
      <c r="C3479" s="800" t="s">
        <v>26237</v>
      </c>
      <c r="D3479" s="802">
        <v>25.84</v>
      </c>
      <c r="E3479" s="800" t="s">
        <v>43039</v>
      </c>
    </row>
    <row r="3480" spans="1:5" ht="13.5" x14ac:dyDescent="0.25">
      <c r="A3480" s="800">
        <v>89569</v>
      </c>
      <c r="B3480" s="800" t="s">
        <v>31442</v>
      </c>
      <c r="C3480" s="800" t="s">
        <v>26237</v>
      </c>
      <c r="D3480" s="802">
        <v>57.14</v>
      </c>
      <c r="E3480" s="800" t="s">
        <v>43039</v>
      </c>
    </row>
    <row r="3481" spans="1:5" ht="13.5" x14ac:dyDescent="0.25">
      <c r="A3481" s="800">
        <v>89570</v>
      </c>
      <c r="B3481" s="800" t="s">
        <v>31444</v>
      </c>
      <c r="C3481" s="800" t="s">
        <v>26237</v>
      </c>
      <c r="D3481" s="802">
        <v>8.99</v>
      </c>
      <c r="E3481" s="800" t="s">
        <v>43039</v>
      </c>
    </row>
    <row r="3482" spans="1:5" ht="13.5" x14ac:dyDescent="0.25">
      <c r="A3482" s="800">
        <v>89571</v>
      </c>
      <c r="B3482" s="800" t="s">
        <v>31445</v>
      </c>
      <c r="C3482" s="800" t="s">
        <v>26237</v>
      </c>
      <c r="D3482" s="802">
        <v>55.41</v>
      </c>
      <c r="E3482" s="800" t="s">
        <v>43039</v>
      </c>
    </row>
    <row r="3483" spans="1:5" ht="13.5" x14ac:dyDescent="0.25">
      <c r="A3483" s="800">
        <v>89572</v>
      </c>
      <c r="B3483" s="800" t="s">
        <v>31446</v>
      </c>
      <c r="C3483" s="800" t="s">
        <v>26237</v>
      </c>
      <c r="D3483" s="802">
        <v>6.19</v>
      </c>
      <c r="E3483" s="800" t="s">
        <v>43039</v>
      </c>
    </row>
    <row r="3484" spans="1:5" ht="13.5" x14ac:dyDescent="0.25">
      <c r="A3484" s="800">
        <v>89573</v>
      </c>
      <c r="B3484" s="800" t="s">
        <v>31447</v>
      </c>
      <c r="C3484" s="800" t="s">
        <v>26237</v>
      </c>
      <c r="D3484" s="802">
        <v>50.3</v>
      </c>
      <c r="E3484" s="800" t="s">
        <v>43039</v>
      </c>
    </row>
    <row r="3485" spans="1:5" ht="13.5" x14ac:dyDescent="0.25">
      <c r="A3485" s="800">
        <v>89574</v>
      </c>
      <c r="B3485" s="800" t="s">
        <v>31448</v>
      </c>
      <c r="C3485" s="800" t="s">
        <v>26237</v>
      </c>
      <c r="D3485" s="802">
        <v>99.29</v>
      </c>
      <c r="E3485" s="800" t="s">
        <v>43039</v>
      </c>
    </row>
    <row r="3486" spans="1:5" ht="13.5" x14ac:dyDescent="0.25">
      <c r="A3486" s="800">
        <v>89575</v>
      </c>
      <c r="B3486" s="800" t="s">
        <v>31450</v>
      </c>
      <c r="C3486" s="800" t="s">
        <v>26237</v>
      </c>
      <c r="D3486" s="802">
        <v>8.23</v>
      </c>
      <c r="E3486" s="800" t="s">
        <v>43039</v>
      </c>
    </row>
    <row r="3487" spans="1:5" ht="13.5" x14ac:dyDescent="0.25">
      <c r="A3487" s="800">
        <v>89577</v>
      </c>
      <c r="B3487" s="800" t="s">
        <v>31452</v>
      </c>
      <c r="C3487" s="800" t="s">
        <v>26237</v>
      </c>
      <c r="D3487" s="802">
        <v>26.42</v>
      </c>
      <c r="E3487" s="800" t="s">
        <v>43039</v>
      </c>
    </row>
    <row r="3488" spans="1:5" ht="13.5" x14ac:dyDescent="0.25">
      <c r="A3488" s="800">
        <v>89579</v>
      </c>
      <c r="B3488" s="800" t="s">
        <v>31454</v>
      </c>
      <c r="C3488" s="800" t="s">
        <v>26237</v>
      </c>
      <c r="D3488" s="802">
        <v>8.44</v>
      </c>
      <c r="E3488" s="800" t="s">
        <v>43039</v>
      </c>
    </row>
    <row r="3489" spans="1:5" ht="13.5" x14ac:dyDescent="0.25">
      <c r="A3489" s="800">
        <v>89581</v>
      </c>
      <c r="B3489" s="800" t="s">
        <v>31455</v>
      </c>
      <c r="C3489" s="800" t="s">
        <v>26237</v>
      </c>
      <c r="D3489" s="802">
        <v>20.9</v>
      </c>
      <c r="E3489" s="800" t="s">
        <v>43039</v>
      </c>
    </row>
    <row r="3490" spans="1:5" ht="13.5" x14ac:dyDescent="0.25">
      <c r="A3490" s="800">
        <v>89582</v>
      </c>
      <c r="B3490" s="800" t="s">
        <v>31456</v>
      </c>
      <c r="C3490" s="800" t="s">
        <v>26237</v>
      </c>
      <c r="D3490" s="802">
        <v>18.23</v>
      </c>
      <c r="E3490" s="800" t="s">
        <v>43039</v>
      </c>
    </row>
    <row r="3491" spans="1:5" ht="13.5" x14ac:dyDescent="0.25">
      <c r="A3491" s="800">
        <v>89583</v>
      </c>
      <c r="B3491" s="800" t="s">
        <v>31458</v>
      </c>
      <c r="C3491" s="800" t="s">
        <v>26237</v>
      </c>
      <c r="D3491" s="802">
        <v>27.97</v>
      </c>
      <c r="E3491" s="800" t="s">
        <v>43039</v>
      </c>
    </row>
    <row r="3492" spans="1:5" ht="13.5" x14ac:dyDescent="0.25">
      <c r="A3492" s="800">
        <v>89584</v>
      </c>
      <c r="B3492" s="800" t="s">
        <v>31460</v>
      </c>
      <c r="C3492" s="800" t="s">
        <v>26237</v>
      </c>
      <c r="D3492" s="802">
        <v>31.96</v>
      </c>
      <c r="E3492" s="800" t="s">
        <v>43039</v>
      </c>
    </row>
    <row r="3493" spans="1:5" ht="13.5" x14ac:dyDescent="0.25">
      <c r="A3493" s="800">
        <v>89585</v>
      </c>
      <c r="B3493" s="800" t="s">
        <v>31461</v>
      </c>
      <c r="C3493" s="800" t="s">
        <v>26237</v>
      </c>
      <c r="D3493" s="802">
        <v>25.46</v>
      </c>
      <c r="E3493" s="800" t="s">
        <v>43039</v>
      </c>
    </row>
    <row r="3494" spans="1:5" ht="13.5" x14ac:dyDescent="0.25">
      <c r="A3494" s="800">
        <v>89586</v>
      </c>
      <c r="B3494" s="800" t="s">
        <v>31462</v>
      </c>
      <c r="C3494" s="800" t="s">
        <v>26237</v>
      </c>
      <c r="D3494" s="802">
        <v>25.46</v>
      </c>
      <c r="E3494" s="800" t="s">
        <v>43039</v>
      </c>
    </row>
    <row r="3495" spans="1:5" ht="13.5" x14ac:dyDescent="0.25">
      <c r="A3495" s="800">
        <v>89587</v>
      </c>
      <c r="B3495" s="800" t="s">
        <v>31463</v>
      </c>
      <c r="C3495" s="800" t="s">
        <v>26237</v>
      </c>
      <c r="D3495" s="802">
        <v>42.15</v>
      </c>
      <c r="E3495" s="800" t="s">
        <v>43039</v>
      </c>
    </row>
    <row r="3496" spans="1:5" ht="13.5" x14ac:dyDescent="0.25">
      <c r="A3496" s="800">
        <v>89590</v>
      </c>
      <c r="B3496" s="800" t="s">
        <v>31465</v>
      </c>
      <c r="C3496" s="800" t="s">
        <v>26237</v>
      </c>
      <c r="D3496" s="802">
        <v>100.69</v>
      </c>
      <c r="E3496" s="800" t="s">
        <v>43039</v>
      </c>
    </row>
    <row r="3497" spans="1:5" ht="13.5" x14ac:dyDescent="0.25">
      <c r="A3497" s="800">
        <v>89591</v>
      </c>
      <c r="B3497" s="800" t="s">
        <v>31467</v>
      </c>
      <c r="C3497" s="800" t="s">
        <v>26237</v>
      </c>
      <c r="D3497" s="802">
        <v>82.02</v>
      </c>
      <c r="E3497" s="800" t="s">
        <v>43039</v>
      </c>
    </row>
    <row r="3498" spans="1:5" ht="13.5" x14ac:dyDescent="0.25">
      <c r="A3498" s="800">
        <v>89592</v>
      </c>
      <c r="B3498" s="800" t="s">
        <v>31469</v>
      </c>
      <c r="C3498" s="800" t="s">
        <v>26237</v>
      </c>
      <c r="D3498" s="802">
        <v>136.30000000000001</v>
      </c>
      <c r="E3498" s="800" t="s">
        <v>43039</v>
      </c>
    </row>
    <row r="3499" spans="1:5" ht="13.5" x14ac:dyDescent="0.25">
      <c r="A3499" s="800">
        <v>89593</v>
      </c>
      <c r="B3499" s="800" t="s">
        <v>31471</v>
      </c>
      <c r="C3499" s="800" t="s">
        <v>26237</v>
      </c>
      <c r="D3499" s="802">
        <v>23.9</v>
      </c>
      <c r="E3499" s="800" t="s">
        <v>43039</v>
      </c>
    </row>
    <row r="3500" spans="1:5" ht="13.5" x14ac:dyDescent="0.25">
      <c r="A3500" s="800">
        <v>89594</v>
      </c>
      <c r="B3500" s="800" t="s">
        <v>31472</v>
      </c>
      <c r="C3500" s="800" t="s">
        <v>26237</v>
      </c>
      <c r="D3500" s="802">
        <v>28.86</v>
      </c>
      <c r="E3500" s="800" t="s">
        <v>43039</v>
      </c>
    </row>
    <row r="3501" spans="1:5" ht="13.5" x14ac:dyDescent="0.25">
      <c r="A3501" s="800">
        <v>89595</v>
      </c>
      <c r="B3501" s="800" t="s">
        <v>31473</v>
      </c>
      <c r="C3501" s="800" t="s">
        <v>26237</v>
      </c>
      <c r="D3501" s="802">
        <v>11</v>
      </c>
      <c r="E3501" s="800" t="s">
        <v>43039</v>
      </c>
    </row>
    <row r="3502" spans="1:5" ht="13.5" x14ac:dyDescent="0.25">
      <c r="A3502" s="800">
        <v>89596</v>
      </c>
      <c r="B3502" s="800" t="s">
        <v>31474</v>
      </c>
      <c r="C3502" s="800" t="s">
        <v>26237</v>
      </c>
      <c r="D3502" s="802">
        <v>8.09</v>
      </c>
      <c r="E3502" s="800" t="s">
        <v>43039</v>
      </c>
    </row>
    <row r="3503" spans="1:5" ht="13.5" x14ac:dyDescent="0.25">
      <c r="A3503" s="800">
        <v>89597</v>
      </c>
      <c r="B3503" s="800" t="s">
        <v>31475</v>
      </c>
      <c r="C3503" s="800" t="s">
        <v>26237</v>
      </c>
      <c r="D3503" s="802">
        <v>15.24</v>
      </c>
      <c r="E3503" s="800" t="s">
        <v>43039</v>
      </c>
    </row>
    <row r="3504" spans="1:5" ht="13.5" x14ac:dyDescent="0.25">
      <c r="A3504" s="800">
        <v>89598</v>
      </c>
      <c r="B3504" s="800" t="s">
        <v>31477</v>
      </c>
      <c r="C3504" s="800" t="s">
        <v>26237</v>
      </c>
      <c r="D3504" s="802">
        <v>39.869999999999997</v>
      </c>
      <c r="E3504" s="800" t="s">
        <v>43039</v>
      </c>
    </row>
    <row r="3505" spans="1:5" ht="13.5" x14ac:dyDescent="0.25">
      <c r="A3505" s="800">
        <v>89599</v>
      </c>
      <c r="B3505" s="800" t="s">
        <v>31478</v>
      </c>
      <c r="C3505" s="800" t="s">
        <v>26237</v>
      </c>
      <c r="D3505" s="802">
        <v>13.81</v>
      </c>
      <c r="E3505" s="800" t="s">
        <v>43039</v>
      </c>
    </row>
    <row r="3506" spans="1:5" ht="13.5" x14ac:dyDescent="0.25">
      <c r="A3506" s="800">
        <v>89600</v>
      </c>
      <c r="B3506" s="800" t="s">
        <v>31480</v>
      </c>
      <c r="C3506" s="800" t="s">
        <v>26237</v>
      </c>
      <c r="D3506" s="802">
        <v>15.14</v>
      </c>
      <c r="E3506" s="800" t="s">
        <v>43039</v>
      </c>
    </row>
    <row r="3507" spans="1:5" ht="13.5" x14ac:dyDescent="0.25">
      <c r="A3507" s="800">
        <v>89605</v>
      </c>
      <c r="B3507" s="800" t="s">
        <v>31481</v>
      </c>
      <c r="C3507" s="800" t="s">
        <v>26237</v>
      </c>
      <c r="D3507" s="802">
        <v>14.87</v>
      </c>
      <c r="E3507" s="800" t="s">
        <v>43039</v>
      </c>
    </row>
    <row r="3508" spans="1:5" ht="13.5" x14ac:dyDescent="0.25">
      <c r="A3508" s="800">
        <v>89609</v>
      </c>
      <c r="B3508" s="800" t="s">
        <v>31482</v>
      </c>
      <c r="C3508" s="800" t="s">
        <v>26237</v>
      </c>
      <c r="D3508" s="802">
        <v>66.83</v>
      </c>
      <c r="E3508" s="800" t="s">
        <v>43039</v>
      </c>
    </row>
    <row r="3509" spans="1:5" ht="13.5" x14ac:dyDescent="0.25">
      <c r="A3509" s="800">
        <v>89610</v>
      </c>
      <c r="B3509" s="800" t="s">
        <v>31484</v>
      </c>
      <c r="C3509" s="800" t="s">
        <v>26237</v>
      </c>
      <c r="D3509" s="802">
        <v>15.25</v>
      </c>
      <c r="E3509" s="800" t="s">
        <v>43039</v>
      </c>
    </row>
    <row r="3510" spans="1:5" ht="13.5" x14ac:dyDescent="0.25">
      <c r="A3510" s="800">
        <v>89611</v>
      </c>
      <c r="B3510" s="800" t="s">
        <v>31485</v>
      </c>
      <c r="C3510" s="800" t="s">
        <v>26237</v>
      </c>
      <c r="D3510" s="802">
        <v>24.79</v>
      </c>
      <c r="E3510" s="800" t="s">
        <v>43039</v>
      </c>
    </row>
    <row r="3511" spans="1:5" ht="13.5" x14ac:dyDescent="0.25">
      <c r="A3511" s="800">
        <v>89612</v>
      </c>
      <c r="B3511" s="800" t="s">
        <v>31486</v>
      </c>
      <c r="C3511" s="800" t="s">
        <v>26237</v>
      </c>
      <c r="D3511" s="802">
        <v>131.52000000000001</v>
      </c>
      <c r="E3511" s="800" t="s">
        <v>43039</v>
      </c>
    </row>
    <row r="3512" spans="1:5" ht="13.5" x14ac:dyDescent="0.25">
      <c r="A3512" s="800">
        <v>89613</v>
      </c>
      <c r="B3512" s="800" t="s">
        <v>31488</v>
      </c>
      <c r="C3512" s="800" t="s">
        <v>26237</v>
      </c>
      <c r="D3512" s="802">
        <v>22.12</v>
      </c>
      <c r="E3512" s="800" t="s">
        <v>43039</v>
      </c>
    </row>
    <row r="3513" spans="1:5" ht="13.5" x14ac:dyDescent="0.25">
      <c r="A3513" s="800">
        <v>89614</v>
      </c>
      <c r="B3513" s="800" t="s">
        <v>31489</v>
      </c>
      <c r="C3513" s="800" t="s">
        <v>26237</v>
      </c>
      <c r="D3513" s="802">
        <v>47.13</v>
      </c>
      <c r="E3513" s="800" t="s">
        <v>43039</v>
      </c>
    </row>
    <row r="3514" spans="1:5" ht="13.5" x14ac:dyDescent="0.25">
      <c r="A3514" s="800">
        <v>89615</v>
      </c>
      <c r="B3514" s="800" t="s">
        <v>31491</v>
      </c>
      <c r="C3514" s="800" t="s">
        <v>26237</v>
      </c>
      <c r="D3514" s="802">
        <v>198.93</v>
      </c>
      <c r="E3514" s="800" t="s">
        <v>43039</v>
      </c>
    </row>
    <row r="3515" spans="1:5" ht="13.5" x14ac:dyDescent="0.25">
      <c r="A3515" s="800">
        <v>89616</v>
      </c>
      <c r="B3515" s="800" t="s">
        <v>31493</v>
      </c>
      <c r="C3515" s="800" t="s">
        <v>26237</v>
      </c>
      <c r="D3515" s="802">
        <v>32.15</v>
      </c>
      <c r="E3515" s="800" t="s">
        <v>43039</v>
      </c>
    </row>
    <row r="3516" spans="1:5" ht="13.5" x14ac:dyDescent="0.25">
      <c r="A3516" s="800">
        <v>89617</v>
      </c>
      <c r="B3516" s="800" t="s">
        <v>31494</v>
      </c>
      <c r="C3516" s="800" t="s">
        <v>26237</v>
      </c>
      <c r="D3516" s="802">
        <v>5.04</v>
      </c>
      <c r="E3516" s="800" t="s">
        <v>43039</v>
      </c>
    </row>
    <row r="3517" spans="1:5" ht="13.5" x14ac:dyDescent="0.25">
      <c r="A3517" s="800">
        <v>89618</v>
      </c>
      <c r="B3517" s="800" t="s">
        <v>31495</v>
      </c>
      <c r="C3517" s="800" t="s">
        <v>26237</v>
      </c>
      <c r="D3517" s="802">
        <v>10.99</v>
      </c>
      <c r="E3517" s="800" t="s">
        <v>43039</v>
      </c>
    </row>
    <row r="3518" spans="1:5" ht="13.5" x14ac:dyDescent="0.25">
      <c r="A3518" s="800">
        <v>89619</v>
      </c>
      <c r="B3518" s="800" t="s">
        <v>31496</v>
      </c>
      <c r="C3518" s="800" t="s">
        <v>26237</v>
      </c>
      <c r="D3518" s="802">
        <v>6.63</v>
      </c>
      <c r="E3518" s="800" t="s">
        <v>43039</v>
      </c>
    </row>
    <row r="3519" spans="1:5" ht="13.5" x14ac:dyDescent="0.25">
      <c r="A3519" s="800">
        <v>89620</v>
      </c>
      <c r="B3519" s="800" t="s">
        <v>31497</v>
      </c>
      <c r="C3519" s="800" t="s">
        <v>26237</v>
      </c>
      <c r="D3519" s="802">
        <v>8.3699999999999992</v>
      </c>
      <c r="E3519" s="800" t="s">
        <v>43039</v>
      </c>
    </row>
    <row r="3520" spans="1:5" ht="13.5" x14ac:dyDescent="0.25">
      <c r="A3520" s="800">
        <v>89621</v>
      </c>
      <c r="B3520" s="800" t="s">
        <v>31498</v>
      </c>
      <c r="C3520" s="800" t="s">
        <v>26237</v>
      </c>
      <c r="D3520" s="802">
        <v>18.45</v>
      </c>
      <c r="E3520" s="800" t="s">
        <v>43039</v>
      </c>
    </row>
    <row r="3521" spans="1:5" ht="13.5" x14ac:dyDescent="0.25">
      <c r="A3521" s="800">
        <v>89622</v>
      </c>
      <c r="B3521" s="800" t="s">
        <v>31499</v>
      </c>
      <c r="C3521" s="800" t="s">
        <v>26237</v>
      </c>
      <c r="D3521" s="802">
        <v>9.94</v>
      </c>
      <c r="E3521" s="800" t="s">
        <v>43039</v>
      </c>
    </row>
    <row r="3522" spans="1:5" ht="13.5" x14ac:dyDescent="0.25">
      <c r="A3522" s="800">
        <v>89623</v>
      </c>
      <c r="B3522" s="800" t="s">
        <v>31500</v>
      </c>
      <c r="C3522" s="800" t="s">
        <v>26237</v>
      </c>
      <c r="D3522" s="802">
        <v>13.39</v>
      </c>
      <c r="E3522" s="800" t="s">
        <v>43039</v>
      </c>
    </row>
    <row r="3523" spans="1:5" ht="13.5" x14ac:dyDescent="0.25">
      <c r="A3523" s="800">
        <v>89624</v>
      </c>
      <c r="B3523" s="800" t="s">
        <v>31502</v>
      </c>
      <c r="C3523" s="800" t="s">
        <v>26237</v>
      </c>
      <c r="D3523" s="802">
        <v>14.19</v>
      </c>
      <c r="E3523" s="800" t="s">
        <v>43039</v>
      </c>
    </row>
    <row r="3524" spans="1:5" ht="13.5" x14ac:dyDescent="0.25">
      <c r="A3524" s="800">
        <v>89625</v>
      </c>
      <c r="B3524" s="800" t="s">
        <v>31503</v>
      </c>
      <c r="C3524" s="800" t="s">
        <v>26237</v>
      </c>
      <c r="D3524" s="802">
        <v>16.14</v>
      </c>
      <c r="E3524" s="800" t="s">
        <v>43039</v>
      </c>
    </row>
    <row r="3525" spans="1:5" ht="13.5" x14ac:dyDescent="0.25">
      <c r="A3525" s="800">
        <v>89626</v>
      </c>
      <c r="B3525" s="800" t="s">
        <v>31504</v>
      </c>
      <c r="C3525" s="800" t="s">
        <v>26237</v>
      </c>
      <c r="D3525" s="802">
        <v>22.26</v>
      </c>
      <c r="E3525" s="800" t="s">
        <v>43039</v>
      </c>
    </row>
    <row r="3526" spans="1:5" ht="13.5" x14ac:dyDescent="0.25">
      <c r="A3526" s="800">
        <v>89627</v>
      </c>
      <c r="B3526" s="800" t="s">
        <v>31505</v>
      </c>
      <c r="C3526" s="800" t="s">
        <v>26237</v>
      </c>
      <c r="D3526" s="802">
        <v>15.23</v>
      </c>
      <c r="E3526" s="800" t="s">
        <v>43039</v>
      </c>
    </row>
    <row r="3527" spans="1:5" ht="13.5" x14ac:dyDescent="0.25">
      <c r="A3527" s="800">
        <v>89628</v>
      </c>
      <c r="B3527" s="800" t="s">
        <v>31506</v>
      </c>
      <c r="C3527" s="800" t="s">
        <v>26237</v>
      </c>
      <c r="D3527" s="802">
        <v>33.869999999999997</v>
      </c>
      <c r="E3527" s="800" t="s">
        <v>43039</v>
      </c>
    </row>
    <row r="3528" spans="1:5" ht="13.5" x14ac:dyDescent="0.25">
      <c r="A3528" s="800">
        <v>89629</v>
      </c>
      <c r="B3528" s="800" t="s">
        <v>31507</v>
      </c>
      <c r="C3528" s="800" t="s">
        <v>26237</v>
      </c>
      <c r="D3528" s="802">
        <v>61.92</v>
      </c>
      <c r="E3528" s="800" t="s">
        <v>43039</v>
      </c>
    </row>
    <row r="3529" spans="1:5" ht="13.5" x14ac:dyDescent="0.25">
      <c r="A3529" s="800">
        <v>89630</v>
      </c>
      <c r="B3529" s="800" t="s">
        <v>31508</v>
      </c>
      <c r="C3529" s="800" t="s">
        <v>26237</v>
      </c>
      <c r="D3529" s="802">
        <v>53.59</v>
      </c>
      <c r="E3529" s="800" t="s">
        <v>43039</v>
      </c>
    </row>
    <row r="3530" spans="1:5" ht="13.5" x14ac:dyDescent="0.25">
      <c r="A3530" s="800">
        <v>89631</v>
      </c>
      <c r="B3530" s="800" t="s">
        <v>31510</v>
      </c>
      <c r="C3530" s="800" t="s">
        <v>26237</v>
      </c>
      <c r="D3530" s="802">
        <v>94.33</v>
      </c>
      <c r="E3530" s="800" t="s">
        <v>43039</v>
      </c>
    </row>
    <row r="3531" spans="1:5" ht="13.5" x14ac:dyDescent="0.25">
      <c r="A3531" s="800">
        <v>89632</v>
      </c>
      <c r="B3531" s="800" t="s">
        <v>31512</v>
      </c>
      <c r="C3531" s="800" t="s">
        <v>26237</v>
      </c>
      <c r="D3531" s="802">
        <v>77.290000000000006</v>
      </c>
      <c r="E3531" s="800" t="s">
        <v>43039</v>
      </c>
    </row>
    <row r="3532" spans="1:5" ht="13.5" x14ac:dyDescent="0.25">
      <c r="A3532" s="800">
        <v>89637</v>
      </c>
      <c r="B3532" s="800" t="s">
        <v>31513</v>
      </c>
      <c r="C3532" s="800" t="s">
        <v>26237</v>
      </c>
      <c r="D3532" s="802">
        <v>6.29</v>
      </c>
      <c r="E3532" s="800" t="s">
        <v>43039</v>
      </c>
    </row>
    <row r="3533" spans="1:5" ht="13.5" x14ac:dyDescent="0.25">
      <c r="A3533" s="800">
        <v>89638</v>
      </c>
      <c r="B3533" s="800" t="s">
        <v>31514</v>
      </c>
      <c r="C3533" s="800" t="s">
        <v>26237</v>
      </c>
      <c r="D3533" s="802">
        <v>6.79</v>
      </c>
      <c r="E3533" s="800" t="s">
        <v>43039</v>
      </c>
    </row>
    <row r="3534" spans="1:5" ht="13.5" x14ac:dyDescent="0.25">
      <c r="A3534" s="800">
        <v>89639</v>
      </c>
      <c r="B3534" s="800" t="s">
        <v>31515</v>
      </c>
      <c r="C3534" s="800" t="s">
        <v>26237</v>
      </c>
      <c r="D3534" s="802">
        <v>6.98</v>
      </c>
      <c r="E3534" s="800" t="s">
        <v>43039</v>
      </c>
    </row>
    <row r="3535" spans="1:5" ht="13.5" x14ac:dyDescent="0.25">
      <c r="A3535" s="800">
        <v>89640</v>
      </c>
      <c r="B3535" s="800" t="s">
        <v>31517</v>
      </c>
      <c r="C3535" s="800" t="s">
        <v>26237</v>
      </c>
      <c r="D3535" s="802">
        <v>9.9700000000000006</v>
      </c>
      <c r="E3535" s="800" t="s">
        <v>43039</v>
      </c>
    </row>
    <row r="3536" spans="1:5" ht="13.5" x14ac:dyDescent="0.25">
      <c r="A3536" s="800">
        <v>89641</v>
      </c>
      <c r="B3536" s="800" t="s">
        <v>31518</v>
      </c>
      <c r="C3536" s="800" t="s">
        <v>26237</v>
      </c>
      <c r="D3536" s="802">
        <v>8.65</v>
      </c>
      <c r="E3536" s="800" t="s">
        <v>43039</v>
      </c>
    </row>
    <row r="3537" spans="1:5" ht="13.5" x14ac:dyDescent="0.25">
      <c r="A3537" s="800">
        <v>89642</v>
      </c>
      <c r="B3537" s="800" t="s">
        <v>31519</v>
      </c>
      <c r="C3537" s="800" t="s">
        <v>26237</v>
      </c>
      <c r="D3537" s="802">
        <v>9.6199999999999992</v>
      </c>
      <c r="E3537" s="800" t="s">
        <v>43039</v>
      </c>
    </row>
    <row r="3538" spans="1:5" ht="13.5" x14ac:dyDescent="0.25">
      <c r="A3538" s="800">
        <v>89643</v>
      </c>
      <c r="B3538" s="800" t="s">
        <v>31520</v>
      </c>
      <c r="C3538" s="800" t="s">
        <v>26237</v>
      </c>
      <c r="D3538" s="802">
        <v>9.94</v>
      </c>
      <c r="E3538" s="800" t="s">
        <v>43039</v>
      </c>
    </row>
    <row r="3539" spans="1:5" ht="13.5" x14ac:dyDescent="0.25">
      <c r="A3539" s="800">
        <v>89644</v>
      </c>
      <c r="B3539" s="800" t="s">
        <v>31522</v>
      </c>
      <c r="C3539" s="800" t="s">
        <v>26237</v>
      </c>
      <c r="D3539" s="802">
        <v>14.49</v>
      </c>
      <c r="E3539" s="800" t="s">
        <v>43039</v>
      </c>
    </row>
    <row r="3540" spans="1:5" ht="13.5" x14ac:dyDescent="0.25">
      <c r="A3540" s="800">
        <v>89645</v>
      </c>
      <c r="B3540" s="800" t="s">
        <v>31523</v>
      </c>
      <c r="C3540" s="800" t="s">
        <v>26237</v>
      </c>
      <c r="D3540" s="802">
        <v>15.33</v>
      </c>
      <c r="E3540" s="800" t="s">
        <v>43039</v>
      </c>
    </row>
    <row r="3541" spans="1:5" ht="13.5" x14ac:dyDescent="0.25">
      <c r="A3541" s="800">
        <v>89646</v>
      </c>
      <c r="B3541" s="800" t="s">
        <v>31524</v>
      </c>
      <c r="C3541" s="800" t="s">
        <v>26237</v>
      </c>
      <c r="D3541" s="802">
        <v>12.66</v>
      </c>
      <c r="E3541" s="800" t="s">
        <v>43039</v>
      </c>
    </row>
    <row r="3542" spans="1:5" ht="13.5" x14ac:dyDescent="0.25">
      <c r="A3542" s="800">
        <v>89647</v>
      </c>
      <c r="B3542" s="800" t="s">
        <v>31525</v>
      </c>
      <c r="C3542" s="800" t="s">
        <v>26237</v>
      </c>
      <c r="D3542" s="802">
        <v>12.43</v>
      </c>
      <c r="E3542" s="800" t="s">
        <v>43039</v>
      </c>
    </row>
    <row r="3543" spans="1:5" ht="13.5" x14ac:dyDescent="0.25">
      <c r="A3543" s="800">
        <v>89648</v>
      </c>
      <c r="B3543" s="800" t="s">
        <v>31526</v>
      </c>
      <c r="C3543" s="800" t="s">
        <v>26237</v>
      </c>
      <c r="D3543" s="802">
        <v>13.47</v>
      </c>
      <c r="E3543" s="800" t="s">
        <v>43039</v>
      </c>
    </row>
    <row r="3544" spans="1:5" ht="13.5" x14ac:dyDescent="0.25">
      <c r="A3544" s="800">
        <v>89649</v>
      </c>
      <c r="B3544" s="800" t="s">
        <v>31527</v>
      </c>
      <c r="C3544" s="800" t="s">
        <v>26237</v>
      </c>
      <c r="D3544" s="802">
        <v>17.89</v>
      </c>
      <c r="E3544" s="800" t="s">
        <v>43039</v>
      </c>
    </row>
    <row r="3545" spans="1:5" ht="13.5" x14ac:dyDescent="0.25">
      <c r="A3545" s="800">
        <v>89650</v>
      </c>
      <c r="B3545" s="800" t="s">
        <v>31528</v>
      </c>
      <c r="C3545" s="800" t="s">
        <v>26237</v>
      </c>
      <c r="D3545" s="802">
        <v>17.89</v>
      </c>
      <c r="E3545" s="800" t="s">
        <v>43039</v>
      </c>
    </row>
    <row r="3546" spans="1:5" ht="13.5" x14ac:dyDescent="0.25">
      <c r="A3546" s="800">
        <v>89651</v>
      </c>
      <c r="B3546" s="800" t="s">
        <v>31529</v>
      </c>
      <c r="C3546" s="800" t="s">
        <v>26237</v>
      </c>
      <c r="D3546" s="802">
        <v>4.3499999999999996</v>
      </c>
      <c r="E3546" s="800" t="s">
        <v>43039</v>
      </c>
    </row>
    <row r="3547" spans="1:5" ht="13.5" x14ac:dyDescent="0.25">
      <c r="A3547" s="800">
        <v>89652</v>
      </c>
      <c r="B3547" s="800" t="s">
        <v>31530</v>
      </c>
      <c r="C3547" s="800" t="s">
        <v>26237</v>
      </c>
      <c r="D3547" s="802">
        <v>6.55</v>
      </c>
      <c r="E3547" s="800" t="s">
        <v>43039</v>
      </c>
    </row>
    <row r="3548" spans="1:5" ht="13.5" x14ac:dyDescent="0.25">
      <c r="A3548" s="800">
        <v>89653</v>
      </c>
      <c r="B3548" s="800" t="s">
        <v>31531</v>
      </c>
      <c r="C3548" s="800" t="s">
        <v>26237</v>
      </c>
      <c r="D3548" s="802">
        <v>9.9499999999999993</v>
      </c>
      <c r="E3548" s="800" t="s">
        <v>43039</v>
      </c>
    </row>
    <row r="3549" spans="1:5" ht="13.5" x14ac:dyDescent="0.25">
      <c r="A3549" s="800">
        <v>89654</v>
      </c>
      <c r="B3549" s="800" t="s">
        <v>31532</v>
      </c>
      <c r="C3549" s="800" t="s">
        <v>26237</v>
      </c>
      <c r="D3549" s="802">
        <v>9.7200000000000006</v>
      </c>
      <c r="E3549" s="800" t="s">
        <v>43039</v>
      </c>
    </row>
    <row r="3550" spans="1:5" ht="13.5" x14ac:dyDescent="0.25">
      <c r="A3550" s="800">
        <v>89655</v>
      </c>
      <c r="B3550" s="800" t="s">
        <v>31533</v>
      </c>
      <c r="C3550" s="800" t="s">
        <v>26237</v>
      </c>
      <c r="D3550" s="802">
        <v>13.87</v>
      </c>
      <c r="E3550" s="800" t="s">
        <v>43039</v>
      </c>
    </row>
    <row r="3551" spans="1:5" ht="13.5" x14ac:dyDescent="0.25">
      <c r="A3551" s="800">
        <v>89656</v>
      </c>
      <c r="B3551" s="800" t="s">
        <v>31534</v>
      </c>
      <c r="C3551" s="800" t="s">
        <v>26237</v>
      </c>
      <c r="D3551" s="802">
        <v>6.9</v>
      </c>
      <c r="E3551" s="800" t="s">
        <v>43039</v>
      </c>
    </row>
    <row r="3552" spans="1:5" ht="13.5" x14ac:dyDescent="0.25">
      <c r="A3552" s="800">
        <v>89657</v>
      </c>
      <c r="B3552" s="800" t="s">
        <v>31535</v>
      </c>
      <c r="C3552" s="800" t="s">
        <v>26237</v>
      </c>
      <c r="D3552" s="802">
        <v>7.01</v>
      </c>
      <c r="E3552" s="800" t="s">
        <v>43039</v>
      </c>
    </row>
    <row r="3553" spans="1:5" ht="13.5" x14ac:dyDescent="0.25">
      <c r="A3553" s="800">
        <v>89658</v>
      </c>
      <c r="B3553" s="800" t="s">
        <v>31536</v>
      </c>
      <c r="C3553" s="800" t="s">
        <v>26237</v>
      </c>
      <c r="D3553" s="802">
        <v>5.89</v>
      </c>
      <c r="E3553" s="800" t="s">
        <v>43039</v>
      </c>
    </row>
    <row r="3554" spans="1:5" ht="13.5" x14ac:dyDescent="0.25">
      <c r="A3554" s="800">
        <v>89659</v>
      </c>
      <c r="B3554" s="800" t="s">
        <v>31537</v>
      </c>
      <c r="C3554" s="800" t="s">
        <v>26237</v>
      </c>
      <c r="D3554" s="802">
        <v>9.27</v>
      </c>
      <c r="E3554" s="800" t="s">
        <v>43039</v>
      </c>
    </row>
    <row r="3555" spans="1:5" ht="13.5" x14ac:dyDescent="0.25">
      <c r="A3555" s="800">
        <v>89660</v>
      </c>
      <c r="B3555" s="800" t="s">
        <v>31538</v>
      </c>
      <c r="C3555" s="800" t="s">
        <v>26237</v>
      </c>
      <c r="D3555" s="802">
        <v>5.6</v>
      </c>
      <c r="E3555" s="800" t="s">
        <v>43039</v>
      </c>
    </row>
    <row r="3556" spans="1:5" ht="13.5" x14ac:dyDescent="0.25">
      <c r="A3556" s="800">
        <v>89661</v>
      </c>
      <c r="B3556" s="800" t="s">
        <v>31539</v>
      </c>
      <c r="C3556" s="800" t="s">
        <v>26237</v>
      </c>
      <c r="D3556" s="802">
        <v>11.84</v>
      </c>
      <c r="E3556" s="800" t="s">
        <v>43039</v>
      </c>
    </row>
    <row r="3557" spans="1:5" ht="13.5" x14ac:dyDescent="0.25">
      <c r="A3557" s="800">
        <v>89662</v>
      </c>
      <c r="B3557" s="800" t="s">
        <v>31540</v>
      </c>
      <c r="C3557" s="800" t="s">
        <v>26237</v>
      </c>
      <c r="D3557" s="802">
        <v>17.34</v>
      </c>
      <c r="E3557" s="800" t="s">
        <v>43039</v>
      </c>
    </row>
    <row r="3558" spans="1:5" ht="13.5" x14ac:dyDescent="0.25">
      <c r="A3558" s="800">
        <v>89663</v>
      </c>
      <c r="B3558" s="800" t="s">
        <v>31541</v>
      </c>
      <c r="C3558" s="800" t="s">
        <v>26237</v>
      </c>
      <c r="D3558" s="802">
        <v>8.1300000000000008</v>
      </c>
      <c r="E3558" s="800" t="s">
        <v>43039</v>
      </c>
    </row>
    <row r="3559" spans="1:5" ht="13.5" x14ac:dyDescent="0.25">
      <c r="A3559" s="800">
        <v>89664</v>
      </c>
      <c r="B3559" s="800" t="s">
        <v>31542</v>
      </c>
      <c r="C3559" s="800" t="s">
        <v>26237</v>
      </c>
      <c r="D3559" s="802">
        <v>9.27</v>
      </c>
      <c r="E3559" s="800" t="s">
        <v>43039</v>
      </c>
    </row>
    <row r="3560" spans="1:5" ht="13.5" x14ac:dyDescent="0.25">
      <c r="A3560" s="800">
        <v>89665</v>
      </c>
      <c r="B3560" s="800" t="s">
        <v>31543</v>
      </c>
      <c r="C3560" s="800" t="s">
        <v>26237</v>
      </c>
      <c r="D3560" s="802">
        <v>10.25</v>
      </c>
      <c r="E3560" s="800" t="s">
        <v>43039</v>
      </c>
    </row>
    <row r="3561" spans="1:5" ht="13.5" x14ac:dyDescent="0.25">
      <c r="A3561" s="800">
        <v>89666</v>
      </c>
      <c r="B3561" s="800" t="s">
        <v>31544</v>
      </c>
      <c r="C3561" s="800" t="s">
        <v>26237</v>
      </c>
      <c r="D3561" s="802">
        <v>5.0999999999999996</v>
      </c>
      <c r="E3561" s="800" t="s">
        <v>43039</v>
      </c>
    </row>
    <row r="3562" spans="1:5" ht="13.5" x14ac:dyDescent="0.25">
      <c r="A3562" s="800">
        <v>89667</v>
      </c>
      <c r="B3562" s="800" t="s">
        <v>31545</v>
      </c>
      <c r="C3562" s="800" t="s">
        <v>26237</v>
      </c>
      <c r="D3562" s="802">
        <v>28.4</v>
      </c>
      <c r="E3562" s="800" t="s">
        <v>43039</v>
      </c>
    </row>
    <row r="3563" spans="1:5" ht="13.5" x14ac:dyDescent="0.25">
      <c r="A3563" s="800">
        <v>89668</v>
      </c>
      <c r="B3563" s="800" t="s">
        <v>31546</v>
      </c>
      <c r="C3563" s="800" t="s">
        <v>26237</v>
      </c>
      <c r="D3563" s="802">
        <v>16.53</v>
      </c>
      <c r="E3563" s="800" t="s">
        <v>43039</v>
      </c>
    </row>
    <row r="3564" spans="1:5" ht="13.5" x14ac:dyDescent="0.25">
      <c r="A3564" s="800">
        <v>89669</v>
      </c>
      <c r="B3564" s="800" t="s">
        <v>31547</v>
      </c>
      <c r="C3564" s="800" t="s">
        <v>26237</v>
      </c>
      <c r="D3564" s="802">
        <v>17.46</v>
      </c>
      <c r="E3564" s="800" t="s">
        <v>43039</v>
      </c>
    </row>
    <row r="3565" spans="1:5" ht="13.5" x14ac:dyDescent="0.25">
      <c r="A3565" s="800">
        <v>89670</v>
      </c>
      <c r="B3565" s="800" t="s">
        <v>31548</v>
      </c>
      <c r="C3565" s="800" t="s">
        <v>26237</v>
      </c>
      <c r="D3565" s="802">
        <v>8.2899999999999991</v>
      </c>
      <c r="E3565" s="800" t="s">
        <v>43039</v>
      </c>
    </row>
    <row r="3566" spans="1:5" ht="13.5" x14ac:dyDescent="0.25">
      <c r="A3566" s="800">
        <v>89671</v>
      </c>
      <c r="B3566" s="800" t="s">
        <v>31549</v>
      </c>
      <c r="C3566" s="800" t="s">
        <v>26237</v>
      </c>
      <c r="D3566" s="802">
        <v>26.56</v>
      </c>
      <c r="E3566" s="800" t="s">
        <v>43039</v>
      </c>
    </row>
    <row r="3567" spans="1:5" ht="13.5" x14ac:dyDescent="0.25">
      <c r="A3567" s="800">
        <v>89672</v>
      </c>
      <c r="B3567" s="800" t="s">
        <v>31551</v>
      </c>
      <c r="C3567" s="800" t="s">
        <v>26237</v>
      </c>
      <c r="D3567" s="802">
        <v>12.16</v>
      </c>
      <c r="E3567" s="800" t="s">
        <v>43039</v>
      </c>
    </row>
    <row r="3568" spans="1:5" ht="13.5" x14ac:dyDescent="0.25">
      <c r="A3568" s="800">
        <v>89673</v>
      </c>
      <c r="B3568" s="800" t="s">
        <v>31552</v>
      </c>
      <c r="C3568" s="800" t="s">
        <v>26237</v>
      </c>
      <c r="D3568" s="802">
        <v>20.58</v>
      </c>
      <c r="E3568" s="800" t="s">
        <v>43039</v>
      </c>
    </row>
    <row r="3569" spans="1:5" ht="13.5" x14ac:dyDescent="0.25">
      <c r="A3569" s="800">
        <v>89674</v>
      </c>
      <c r="B3569" s="800" t="s">
        <v>31553</v>
      </c>
      <c r="C3569" s="800" t="s">
        <v>26237</v>
      </c>
      <c r="D3569" s="802">
        <v>17.09</v>
      </c>
      <c r="E3569" s="800" t="s">
        <v>43039</v>
      </c>
    </row>
    <row r="3570" spans="1:5" ht="13.5" x14ac:dyDescent="0.25">
      <c r="A3570" s="800">
        <v>89675</v>
      </c>
      <c r="B3570" s="800" t="s">
        <v>31554</v>
      </c>
      <c r="C3570" s="800" t="s">
        <v>26237</v>
      </c>
      <c r="D3570" s="802">
        <v>48.23</v>
      </c>
      <c r="E3570" s="800" t="s">
        <v>43039</v>
      </c>
    </row>
    <row r="3571" spans="1:5" ht="13.5" x14ac:dyDescent="0.25">
      <c r="A3571" s="800">
        <v>89676</v>
      </c>
      <c r="B3571" s="800" t="s">
        <v>31556</v>
      </c>
      <c r="C3571" s="800" t="s">
        <v>26237</v>
      </c>
      <c r="D3571" s="802">
        <v>25.13</v>
      </c>
      <c r="E3571" s="800" t="s">
        <v>43039</v>
      </c>
    </row>
    <row r="3572" spans="1:5" ht="13.5" x14ac:dyDescent="0.25">
      <c r="A3572" s="800">
        <v>89677</v>
      </c>
      <c r="B3572" s="800" t="s">
        <v>31558</v>
      </c>
      <c r="C3572" s="800" t="s">
        <v>26237</v>
      </c>
      <c r="D3572" s="802">
        <v>49.88</v>
      </c>
      <c r="E3572" s="800" t="s">
        <v>43039</v>
      </c>
    </row>
    <row r="3573" spans="1:5" ht="13.5" x14ac:dyDescent="0.25">
      <c r="A3573" s="800">
        <v>89678</v>
      </c>
      <c r="B3573" s="800" t="s">
        <v>31559</v>
      </c>
      <c r="C3573" s="800" t="s">
        <v>26237</v>
      </c>
      <c r="D3573" s="802">
        <v>6.58</v>
      </c>
      <c r="E3573" s="800" t="s">
        <v>43039</v>
      </c>
    </row>
    <row r="3574" spans="1:5" ht="13.5" x14ac:dyDescent="0.25">
      <c r="A3574" s="800">
        <v>89679</v>
      </c>
      <c r="B3574" s="800" t="s">
        <v>31560</v>
      </c>
      <c r="C3574" s="800" t="s">
        <v>26237</v>
      </c>
      <c r="D3574" s="802">
        <v>82.33</v>
      </c>
      <c r="E3574" s="800" t="s">
        <v>43039</v>
      </c>
    </row>
    <row r="3575" spans="1:5" ht="13.5" x14ac:dyDescent="0.25">
      <c r="A3575" s="800">
        <v>89680</v>
      </c>
      <c r="B3575" s="800" t="s">
        <v>31562</v>
      </c>
      <c r="C3575" s="800" t="s">
        <v>26237</v>
      </c>
      <c r="D3575" s="802">
        <v>12.3</v>
      </c>
      <c r="E3575" s="800" t="s">
        <v>43039</v>
      </c>
    </row>
    <row r="3576" spans="1:5" ht="13.5" x14ac:dyDescent="0.25">
      <c r="A3576" s="800">
        <v>89681</v>
      </c>
      <c r="B3576" s="800" t="s">
        <v>31563</v>
      </c>
      <c r="C3576" s="800" t="s">
        <v>26237</v>
      </c>
      <c r="D3576" s="802">
        <v>55.62</v>
      </c>
      <c r="E3576" s="800" t="s">
        <v>43039</v>
      </c>
    </row>
    <row r="3577" spans="1:5" ht="13.5" x14ac:dyDescent="0.25">
      <c r="A3577" s="800">
        <v>89682</v>
      </c>
      <c r="B3577" s="800" t="s">
        <v>31565</v>
      </c>
      <c r="C3577" s="800" t="s">
        <v>26237</v>
      </c>
      <c r="D3577" s="802">
        <v>18.079999999999998</v>
      </c>
      <c r="E3577" s="800" t="s">
        <v>43039</v>
      </c>
    </row>
    <row r="3578" spans="1:5" ht="13.5" x14ac:dyDescent="0.25">
      <c r="A3578" s="800">
        <v>89684</v>
      </c>
      <c r="B3578" s="800" t="s">
        <v>31566</v>
      </c>
      <c r="C3578" s="800" t="s">
        <v>26237</v>
      </c>
      <c r="D3578" s="802">
        <v>24.28</v>
      </c>
      <c r="E3578" s="800" t="s">
        <v>43039</v>
      </c>
    </row>
    <row r="3579" spans="1:5" ht="13.5" x14ac:dyDescent="0.25">
      <c r="A3579" s="800">
        <v>89685</v>
      </c>
      <c r="B3579" s="800" t="s">
        <v>31568</v>
      </c>
      <c r="C3579" s="800" t="s">
        <v>26237</v>
      </c>
      <c r="D3579" s="802">
        <v>38.56</v>
      </c>
      <c r="E3579" s="800" t="s">
        <v>43039</v>
      </c>
    </row>
    <row r="3580" spans="1:5" ht="13.5" x14ac:dyDescent="0.25">
      <c r="A3580" s="800">
        <v>89686</v>
      </c>
      <c r="B3580" s="800" t="s">
        <v>31570</v>
      </c>
      <c r="C3580" s="800" t="s">
        <v>26237</v>
      </c>
      <c r="D3580" s="802">
        <v>85.61</v>
      </c>
      <c r="E3580" s="800" t="s">
        <v>43039</v>
      </c>
    </row>
    <row r="3581" spans="1:5" ht="13.5" x14ac:dyDescent="0.25">
      <c r="A3581" s="800">
        <v>89687</v>
      </c>
      <c r="B3581" s="800" t="s">
        <v>31572</v>
      </c>
      <c r="C3581" s="800" t="s">
        <v>26237</v>
      </c>
      <c r="D3581" s="802">
        <v>32.799999999999997</v>
      </c>
      <c r="E3581" s="800" t="s">
        <v>43039</v>
      </c>
    </row>
    <row r="3582" spans="1:5" ht="13.5" x14ac:dyDescent="0.25">
      <c r="A3582" s="800">
        <v>89689</v>
      </c>
      <c r="B3582" s="800" t="s">
        <v>31573</v>
      </c>
      <c r="C3582" s="800" t="s">
        <v>26237</v>
      </c>
      <c r="D3582" s="802">
        <v>19.329999999999998</v>
      </c>
      <c r="E3582" s="800" t="s">
        <v>43039</v>
      </c>
    </row>
    <row r="3583" spans="1:5" ht="13.5" x14ac:dyDescent="0.25">
      <c r="A3583" s="800">
        <v>89690</v>
      </c>
      <c r="B3583" s="800" t="s">
        <v>31574</v>
      </c>
      <c r="C3583" s="800" t="s">
        <v>26237</v>
      </c>
      <c r="D3583" s="802">
        <v>58.48</v>
      </c>
      <c r="E3583" s="800" t="s">
        <v>43039</v>
      </c>
    </row>
    <row r="3584" spans="1:5" ht="13.5" x14ac:dyDescent="0.25">
      <c r="A3584" s="800">
        <v>89691</v>
      </c>
      <c r="B3584" s="800" t="s">
        <v>31575</v>
      </c>
      <c r="C3584" s="800" t="s">
        <v>26237</v>
      </c>
      <c r="D3584" s="802">
        <v>8.1999999999999993</v>
      </c>
      <c r="E3584" s="800" t="s">
        <v>43039</v>
      </c>
    </row>
    <row r="3585" spans="1:5" ht="13.5" x14ac:dyDescent="0.25">
      <c r="A3585" s="800">
        <v>89692</v>
      </c>
      <c r="B3585" s="800" t="s">
        <v>31576</v>
      </c>
      <c r="C3585" s="800" t="s">
        <v>26237</v>
      </c>
      <c r="D3585" s="802">
        <v>55.15</v>
      </c>
      <c r="E3585" s="800" t="s">
        <v>43039</v>
      </c>
    </row>
    <row r="3586" spans="1:5" ht="13.5" x14ac:dyDescent="0.25">
      <c r="A3586" s="800">
        <v>89693</v>
      </c>
      <c r="B3586" s="800" t="s">
        <v>31578</v>
      </c>
      <c r="C3586" s="800" t="s">
        <v>26237</v>
      </c>
      <c r="D3586" s="802">
        <v>53.42</v>
      </c>
      <c r="E3586" s="800" t="s">
        <v>43039</v>
      </c>
    </row>
    <row r="3587" spans="1:5" ht="13.5" x14ac:dyDescent="0.25">
      <c r="A3587" s="800">
        <v>89694</v>
      </c>
      <c r="B3587" s="800" t="s">
        <v>31580</v>
      </c>
      <c r="C3587" s="800" t="s">
        <v>26237</v>
      </c>
      <c r="D3587" s="802">
        <v>11.99</v>
      </c>
      <c r="E3587" s="800" t="s">
        <v>43039</v>
      </c>
    </row>
    <row r="3588" spans="1:5" ht="13.5" x14ac:dyDescent="0.25">
      <c r="A3588" s="800">
        <v>89695</v>
      </c>
      <c r="B3588" s="800" t="s">
        <v>31581</v>
      </c>
      <c r="C3588" s="800" t="s">
        <v>26237</v>
      </c>
      <c r="D3588" s="802">
        <v>11.28</v>
      </c>
      <c r="E3588" s="800" t="s">
        <v>43039</v>
      </c>
    </row>
    <row r="3589" spans="1:5" ht="13.5" x14ac:dyDescent="0.25">
      <c r="A3589" s="800">
        <v>89696</v>
      </c>
      <c r="B3589" s="800" t="s">
        <v>31582</v>
      </c>
      <c r="C3589" s="800" t="s">
        <v>26237</v>
      </c>
      <c r="D3589" s="802">
        <v>48.31</v>
      </c>
      <c r="E3589" s="800" t="s">
        <v>43039</v>
      </c>
    </row>
    <row r="3590" spans="1:5" ht="13.5" x14ac:dyDescent="0.25">
      <c r="A3590" s="800">
        <v>89697</v>
      </c>
      <c r="B3590" s="800" t="s">
        <v>31584</v>
      </c>
      <c r="C3590" s="800" t="s">
        <v>26237</v>
      </c>
      <c r="D3590" s="802">
        <v>9.67</v>
      </c>
      <c r="E3590" s="800" t="s">
        <v>43039</v>
      </c>
    </row>
    <row r="3591" spans="1:5" ht="13.5" x14ac:dyDescent="0.25">
      <c r="A3591" s="800">
        <v>89698</v>
      </c>
      <c r="B3591" s="800" t="s">
        <v>31585</v>
      </c>
      <c r="C3591" s="800" t="s">
        <v>26237</v>
      </c>
      <c r="D3591" s="802">
        <v>171.99</v>
      </c>
      <c r="E3591" s="800" t="s">
        <v>43039</v>
      </c>
    </row>
    <row r="3592" spans="1:5" ht="13.5" x14ac:dyDescent="0.25">
      <c r="A3592" s="800">
        <v>89699</v>
      </c>
      <c r="B3592" s="800" t="s">
        <v>31586</v>
      </c>
      <c r="C3592" s="800" t="s">
        <v>26237</v>
      </c>
      <c r="D3592" s="802">
        <v>148.56</v>
      </c>
      <c r="E3592" s="800" t="s">
        <v>43039</v>
      </c>
    </row>
    <row r="3593" spans="1:5" ht="13.5" x14ac:dyDescent="0.25">
      <c r="A3593" s="800">
        <v>89700</v>
      </c>
      <c r="B3593" s="800" t="s">
        <v>31588</v>
      </c>
      <c r="C3593" s="800" t="s">
        <v>26237</v>
      </c>
      <c r="D3593" s="802">
        <v>12.91</v>
      </c>
      <c r="E3593" s="800" t="s">
        <v>43039</v>
      </c>
    </row>
    <row r="3594" spans="1:5" ht="13.5" x14ac:dyDescent="0.25">
      <c r="A3594" s="800">
        <v>89701</v>
      </c>
      <c r="B3594" s="800" t="s">
        <v>31590</v>
      </c>
      <c r="C3594" s="800" t="s">
        <v>26237</v>
      </c>
      <c r="D3594" s="802">
        <v>117.55</v>
      </c>
      <c r="E3594" s="800" t="s">
        <v>43039</v>
      </c>
    </row>
    <row r="3595" spans="1:5" ht="13.5" x14ac:dyDescent="0.25">
      <c r="A3595" s="800">
        <v>89702</v>
      </c>
      <c r="B3595" s="800" t="s">
        <v>31592</v>
      </c>
      <c r="C3595" s="800" t="s">
        <v>26237</v>
      </c>
      <c r="D3595" s="802">
        <v>12.91</v>
      </c>
      <c r="E3595" s="800" t="s">
        <v>43039</v>
      </c>
    </row>
    <row r="3596" spans="1:5" ht="13.5" x14ac:dyDescent="0.25">
      <c r="A3596" s="800">
        <v>89703</v>
      </c>
      <c r="B3596" s="800" t="s">
        <v>31593</v>
      </c>
      <c r="C3596" s="800" t="s">
        <v>26237</v>
      </c>
      <c r="D3596" s="802">
        <v>26.07</v>
      </c>
      <c r="E3596" s="800" t="s">
        <v>43039</v>
      </c>
    </row>
    <row r="3597" spans="1:5" ht="13.5" x14ac:dyDescent="0.25">
      <c r="A3597" s="800">
        <v>89704</v>
      </c>
      <c r="B3597" s="800" t="s">
        <v>31595</v>
      </c>
      <c r="C3597" s="800" t="s">
        <v>26237</v>
      </c>
      <c r="D3597" s="802">
        <v>91.78</v>
      </c>
      <c r="E3597" s="800" t="s">
        <v>43039</v>
      </c>
    </row>
    <row r="3598" spans="1:5" ht="13.5" x14ac:dyDescent="0.25">
      <c r="A3598" s="800">
        <v>89705</v>
      </c>
      <c r="B3598" s="800" t="s">
        <v>31596</v>
      </c>
      <c r="C3598" s="800" t="s">
        <v>26237</v>
      </c>
      <c r="D3598" s="802">
        <v>15.54</v>
      </c>
      <c r="E3598" s="800" t="s">
        <v>43039</v>
      </c>
    </row>
    <row r="3599" spans="1:5" ht="13.5" x14ac:dyDescent="0.25">
      <c r="A3599" s="800">
        <v>89706</v>
      </c>
      <c r="B3599" s="800" t="s">
        <v>31597</v>
      </c>
      <c r="C3599" s="800" t="s">
        <v>26237</v>
      </c>
      <c r="D3599" s="802">
        <v>30.39</v>
      </c>
      <c r="E3599" s="800" t="s">
        <v>43039</v>
      </c>
    </row>
    <row r="3600" spans="1:5" ht="13.5" x14ac:dyDescent="0.25">
      <c r="A3600" s="800">
        <v>89718</v>
      </c>
      <c r="B3600" s="800" t="s">
        <v>31598</v>
      </c>
      <c r="C3600" s="800" t="s">
        <v>26105</v>
      </c>
      <c r="D3600" s="802">
        <v>30.65</v>
      </c>
      <c r="E3600" s="800" t="s">
        <v>43039</v>
      </c>
    </row>
    <row r="3601" spans="1:5" ht="13.5" x14ac:dyDescent="0.25">
      <c r="A3601" s="800">
        <v>89719</v>
      </c>
      <c r="B3601" s="800" t="s">
        <v>31599</v>
      </c>
      <c r="C3601" s="800" t="s">
        <v>26237</v>
      </c>
      <c r="D3601" s="802">
        <v>6.62</v>
      </c>
      <c r="E3601" s="800" t="s">
        <v>43039</v>
      </c>
    </row>
    <row r="3602" spans="1:5" ht="13.5" x14ac:dyDescent="0.25">
      <c r="A3602" s="800">
        <v>89720</v>
      </c>
      <c r="B3602" s="800" t="s">
        <v>31600</v>
      </c>
      <c r="C3602" s="800" t="s">
        <v>26237</v>
      </c>
      <c r="D3602" s="802">
        <v>7.59</v>
      </c>
      <c r="E3602" s="800" t="s">
        <v>43039</v>
      </c>
    </row>
    <row r="3603" spans="1:5" ht="13.5" x14ac:dyDescent="0.25">
      <c r="A3603" s="800">
        <v>89721</v>
      </c>
      <c r="B3603" s="800" t="s">
        <v>31601</v>
      </c>
      <c r="C3603" s="800" t="s">
        <v>26237</v>
      </c>
      <c r="D3603" s="802">
        <v>7.91</v>
      </c>
      <c r="E3603" s="800" t="s">
        <v>43039</v>
      </c>
    </row>
    <row r="3604" spans="1:5" ht="13.5" x14ac:dyDescent="0.25">
      <c r="A3604" s="800">
        <v>89722</v>
      </c>
      <c r="B3604" s="800" t="s">
        <v>31603</v>
      </c>
      <c r="C3604" s="800" t="s">
        <v>26237</v>
      </c>
      <c r="D3604" s="802">
        <v>12.46</v>
      </c>
      <c r="E3604" s="800" t="s">
        <v>43039</v>
      </c>
    </row>
    <row r="3605" spans="1:5" ht="13.5" x14ac:dyDescent="0.25">
      <c r="A3605" s="800">
        <v>89723</v>
      </c>
      <c r="B3605" s="800" t="s">
        <v>31604</v>
      </c>
      <c r="C3605" s="800" t="s">
        <v>26237</v>
      </c>
      <c r="D3605" s="802">
        <v>10.3</v>
      </c>
      <c r="E3605" s="800" t="s">
        <v>43039</v>
      </c>
    </row>
    <row r="3606" spans="1:5" ht="13.5" x14ac:dyDescent="0.25">
      <c r="A3606" s="800">
        <v>89724</v>
      </c>
      <c r="B3606" s="800" t="s">
        <v>31605</v>
      </c>
      <c r="C3606" s="800" t="s">
        <v>26237</v>
      </c>
      <c r="D3606" s="802">
        <v>7.83</v>
      </c>
      <c r="E3606" s="800" t="s">
        <v>43039</v>
      </c>
    </row>
    <row r="3607" spans="1:5" ht="13.5" x14ac:dyDescent="0.25">
      <c r="A3607" s="800">
        <v>89725</v>
      </c>
      <c r="B3607" s="800" t="s">
        <v>31606</v>
      </c>
      <c r="C3607" s="800" t="s">
        <v>26237</v>
      </c>
      <c r="D3607" s="802">
        <v>10.07</v>
      </c>
      <c r="E3607" s="800" t="s">
        <v>43039</v>
      </c>
    </row>
    <row r="3608" spans="1:5" ht="13.5" x14ac:dyDescent="0.25">
      <c r="A3608" s="800">
        <v>89726</v>
      </c>
      <c r="B3608" s="800" t="s">
        <v>31607</v>
      </c>
      <c r="C3608" s="800" t="s">
        <v>26237</v>
      </c>
      <c r="D3608" s="802">
        <v>5.72</v>
      </c>
      <c r="E3608" s="800" t="s">
        <v>43039</v>
      </c>
    </row>
    <row r="3609" spans="1:5" ht="13.5" x14ac:dyDescent="0.25">
      <c r="A3609" s="800">
        <v>89727</v>
      </c>
      <c r="B3609" s="800" t="s">
        <v>31608</v>
      </c>
      <c r="C3609" s="800" t="s">
        <v>26237</v>
      </c>
      <c r="D3609" s="802">
        <v>11.11</v>
      </c>
      <c r="E3609" s="800" t="s">
        <v>43039</v>
      </c>
    </row>
    <row r="3610" spans="1:5" ht="13.5" x14ac:dyDescent="0.25">
      <c r="A3610" s="800">
        <v>89728</v>
      </c>
      <c r="B3610" s="800" t="s">
        <v>31609</v>
      </c>
      <c r="C3610" s="800" t="s">
        <v>26237</v>
      </c>
      <c r="D3610" s="802">
        <v>8.35</v>
      </c>
      <c r="E3610" s="800" t="s">
        <v>43039</v>
      </c>
    </row>
    <row r="3611" spans="1:5" ht="13.5" x14ac:dyDescent="0.25">
      <c r="A3611" s="800">
        <v>89729</v>
      </c>
      <c r="B3611" s="800" t="s">
        <v>31610</v>
      </c>
      <c r="C3611" s="800" t="s">
        <v>26237</v>
      </c>
      <c r="D3611" s="802">
        <v>15.11</v>
      </c>
      <c r="E3611" s="800" t="s">
        <v>43039</v>
      </c>
    </row>
    <row r="3612" spans="1:5" ht="13.5" x14ac:dyDescent="0.25">
      <c r="A3612" s="800">
        <v>89730</v>
      </c>
      <c r="B3612" s="800" t="s">
        <v>31612</v>
      </c>
      <c r="C3612" s="800" t="s">
        <v>26237</v>
      </c>
      <c r="D3612" s="802">
        <v>9.0399999999999991</v>
      </c>
      <c r="E3612" s="800" t="s">
        <v>43039</v>
      </c>
    </row>
    <row r="3613" spans="1:5" ht="13.5" x14ac:dyDescent="0.25">
      <c r="A3613" s="800">
        <v>89731</v>
      </c>
      <c r="B3613" s="800" t="s">
        <v>31613</v>
      </c>
      <c r="C3613" s="800" t="s">
        <v>26237</v>
      </c>
      <c r="D3613" s="802">
        <v>8.43</v>
      </c>
      <c r="E3613" s="800" t="s">
        <v>43039</v>
      </c>
    </row>
    <row r="3614" spans="1:5" ht="13.5" x14ac:dyDescent="0.25">
      <c r="A3614" s="800">
        <v>89732</v>
      </c>
      <c r="B3614" s="800" t="s">
        <v>31614</v>
      </c>
      <c r="C3614" s="800" t="s">
        <v>26237</v>
      </c>
      <c r="D3614" s="802">
        <v>8.93</v>
      </c>
      <c r="E3614" s="800" t="s">
        <v>43039</v>
      </c>
    </row>
    <row r="3615" spans="1:5" ht="13.5" x14ac:dyDescent="0.25">
      <c r="A3615" s="800">
        <v>89733</v>
      </c>
      <c r="B3615" s="800" t="s">
        <v>31615</v>
      </c>
      <c r="C3615" s="800" t="s">
        <v>26237</v>
      </c>
      <c r="D3615" s="802">
        <v>14.29</v>
      </c>
      <c r="E3615" s="800" t="s">
        <v>43039</v>
      </c>
    </row>
    <row r="3616" spans="1:5" ht="13.5" x14ac:dyDescent="0.25">
      <c r="A3616" s="800">
        <v>89734</v>
      </c>
      <c r="B3616" s="800" t="s">
        <v>31616</v>
      </c>
      <c r="C3616" s="800" t="s">
        <v>26237</v>
      </c>
      <c r="D3616" s="802">
        <v>15.11</v>
      </c>
      <c r="E3616" s="800" t="s">
        <v>43039</v>
      </c>
    </row>
    <row r="3617" spans="1:5" ht="13.5" x14ac:dyDescent="0.25">
      <c r="A3617" s="800">
        <v>89735</v>
      </c>
      <c r="B3617" s="800" t="s">
        <v>31617</v>
      </c>
      <c r="C3617" s="800" t="s">
        <v>26237</v>
      </c>
      <c r="D3617" s="802">
        <v>15.11</v>
      </c>
      <c r="E3617" s="800" t="s">
        <v>43039</v>
      </c>
    </row>
    <row r="3618" spans="1:5" ht="13.5" x14ac:dyDescent="0.25">
      <c r="A3618" s="800">
        <v>89736</v>
      </c>
      <c r="B3618" s="800" t="s">
        <v>31619</v>
      </c>
      <c r="C3618" s="800" t="s">
        <v>26237</v>
      </c>
      <c r="D3618" s="802">
        <v>4.55</v>
      </c>
      <c r="E3618" s="800" t="s">
        <v>43039</v>
      </c>
    </row>
    <row r="3619" spans="1:5" ht="13.5" x14ac:dyDescent="0.25">
      <c r="A3619" s="800">
        <v>89737</v>
      </c>
      <c r="B3619" s="800" t="s">
        <v>31620</v>
      </c>
      <c r="C3619" s="800" t="s">
        <v>26237</v>
      </c>
      <c r="D3619" s="802">
        <v>14.58</v>
      </c>
      <c r="E3619" s="800" t="s">
        <v>43039</v>
      </c>
    </row>
    <row r="3620" spans="1:5" ht="13.5" x14ac:dyDescent="0.25">
      <c r="A3620" s="800">
        <v>89738</v>
      </c>
      <c r="B3620" s="800" t="s">
        <v>31621</v>
      </c>
      <c r="C3620" s="800" t="s">
        <v>26237</v>
      </c>
      <c r="D3620" s="802">
        <v>7.93</v>
      </c>
      <c r="E3620" s="800" t="s">
        <v>43039</v>
      </c>
    </row>
    <row r="3621" spans="1:5" ht="13.5" x14ac:dyDescent="0.25">
      <c r="A3621" s="800">
        <v>89739</v>
      </c>
      <c r="B3621" s="800" t="s">
        <v>31622</v>
      </c>
      <c r="C3621" s="800" t="s">
        <v>26237</v>
      </c>
      <c r="D3621" s="802">
        <v>15.29</v>
      </c>
      <c r="E3621" s="800" t="s">
        <v>43039</v>
      </c>
    </row>
    <row r="3622" spans="1:5" ht="13.5" x14ac:dyDescent="0.25">
      <c r="A3622" s="800">
        <v>89740</v>
      </c>
      <c r="B3622" s="800" t="s">
        <v>31623</v>
      </c>
      <c r="C3622" s="800" t="s">
        <v>26237</v>
      </c>
      <c r="D3622" s="802">
        <v>4.26</v>
      </c>
      <c r="E3622" s="800" t="s">
        <v>43039</v>
      </c>
    </row>
    <row r="3623" spans="1:5" ht="13.5" x14ac:dyDescent="0.25">
      <c r="A3623" s="800">
        <v>89741</v>
      </c>
      <c r="B3623" s="800" t="s">
        <v>31624</v>
      </c>
      <c r="C3623" s="800" t="s">
        <v>26237</v>
      </c>
      <c r="D3623" s="802">
        <v>10.5</v>
      </c>
      <c r="E3623" s="800" t="s">
        <v>43039</v>
      </c>
    </row>
    <row r="3624" spans="1:5" ht="13.5" x14ac:dyDescent="0.25">
      <c r="A3624" s="800">
        <v>89742</v>
      </c>
      <c r="B3624" s="800" t="s">
        <v>31625</v>
      </c>
      <c r="C3624" s="800" t="s">
        <v>26237</v>
      </c>
      <c r="D3624" s="802">
        <v>24.75</v>
      </c>
      <c r="E3624" s="800" t="s">
        <v>43039</v>
      </c>
    </row>
    <row r="3625" spans="1:5" ht="13.5" x14ac:dyDescent="0.25">
      <c r="A3625" s="800">
        <v>89743</v>
      </c>
      <c r="B3625" s="800" t="s">
        <v>31626</v>
      </c>
      <c r="C3625" s="800" t="s">
        <v>26237</v>
      </c>
      <c r="D3625" s="802">
        <v>34.94</v>
      </c>
      <c r="E3625" s="800" t="s">
        <v>43039</v>
      </c>
    </row>
    <row r="3626" spans="1:5" ht="13.5" x14ac:dyDescent="0.25">
      <c r="A3626" s="800">
        <v>89744</v>
      </c>
      <c r="B3626" s="800" t="s">
        <v>31627</v>
      </c>
      <c r="C3626" s="800" t="s">
        <v>26237</v>
      </c>
      <c r="D3626" s="802">
        <v>18.989999999999998</v>
      </c>
      <c r="E3626" s="800" t="s">
        <v>43039</v>
      </c>
    </row>
    <row r="3627" spans="1:5" ht="13.5" x14ac:dyDescent="0.25">
      <c r="A3627" s="800">
        <v>89745</v>
      </c>
      <c r="B3627" s="800" t="s">
        <v>31629</v>
      </c>
      <c r="C3627" s="800" t="s">
        <v>26237</v>
      </c>
      <c r="D3627" s="802">
        <v>16</v>
      </c>
      <c r="E3627" s="800" t="s">
        <v>43039</v>
      </c>
    </row>
    <row r="3628" spans="1:5" ht="13.5" x14ac:dyDescent="0.25">
      <c r="A3628" s="800">
        <v>89746</v>
      </c>
      <c r="B3628" s="800" t="s">
        <v>31631</v>
      </c>
      <c r="C3628" s="800" t="s">
        <v>26237</v>
      </c>
      <c r="D3628" s="802">
        <v>18.940000000000001</v>
      </c>
      <c r="E3628" s="800" t="s">
        <v>43039</v>
      </c>
    </row>
    <row r="3629" spans="1:5" ht="13.5" x14ac:dyDescent="0.25">
      <c r="A3629" s="800">
        <v>89747</v>
      </c>
      <c r="B3629" s="800" t="s">
        <v>31632</v>
      </c>
      <c r="C3629" s="800" t="s">
        <v>26237</v>
      </c>
      <c r="D3629" s="802">
        <v>6.79</v>
      </c>
      <c r="E3629" s="800" t="s">
        <v>43039</v>
      </c>
    </row>
    <row r="3630" spans="1:5" ht="13.5" x14ac:dyDescent="0.25">
      <c r="A3630" s="800">
        <v>89748</v>
      </c>
      <c r="B3630" s="800" t="s">
        <v>31633</v>
      </c>
      <c r="C3630" s="800" t="s">
        <v>26237</v>
      </c>
      <c r="D3630" s="802">
        <v>30.04</v>
      </c>
      <c r="E3630" s="800" t="s">
        <v>43039</v>
      </c>
    </row>
    <row r="3631" spans="1:5" ht="13.5" x14ac:dyDescent="0.25">
      <c r="A3631" s="800">
        <v>89749</v>
      </c>
      <c r="B3631" s="800" t="s">
        <v>31634</v>
      </c>
      <c r="C3631" s="800" t="s">
        <v>26237</v>
      </c>
      <c r="D3631" s="802">
        <v>7.93</v>
      </c>
      <c r="E3631" s="800" t="s">
        <v>43039</v>
      </c>
    </row>
    <row r="3632" spans="1:5" ht="13.5" x14ac:dyDescent="0.25">
      <c r="A3632" s="800">
        <v>89750</v>
      </c>
      <c r="B3632" s="800" t="s">
        <v>31635</v>
      </c>
      <c r="C3632" s="800" t="s">
        <v>26237</v>
      </c>
      <c r="D3632" s="802">
        <v>49.65</v>
      </c>
      <c r="E3632" s="800" t="s">
        <v>43039</v>
      </c>
    </row>
    <row r="3633" spans="1:5" ht="13.5" x14ac:dyDescent="0.25">
      <c r="A3633" s="800">
        <v>89751</v>
      </c>
      <c r="B3633" s="800" t="s">
        <v>31637</v>
      </c>
      <c r="C3633" s="800" t="s">
        <v>26237</v>
      </c>
      <c r="D3633" s="802">
        <v>3.76</v>
      </c>
      <c r="E3633" s="800" t="s">
        <v>43039</v>
      </c>
    </row>
    <row r="3634" spans="1:5" ht="13.5" x14ac:dyDescent="0.25">
      <c r="A3634" s="800">
        <v>89752</v>
      </c>
      <c r="B3634" s="800" t="s">
        <v>31638</v>
      </c>
      <c r="C3634" s="800" t="s">
        <v>26237</v>
      </c>
      <c r="D3634" s="802">
        <v>4.82</v>
      </c>
      <c r="E3634" s="800" t="s">
        <v>43039</v>
      </c>
    </row>
    <row r="3635" spans="1:5" ht="13.5" x14ac:dyDescent="0.25">
      <c r="A3635" s="800">
        <v>89753</v>
      </c>
      <c r="B3635" s="800" t="s">
        <v>31640</v>
      </c>
      <c r="C3635" s="800" t="s">
        <v>26237</v>
      </c>
      <c r="D3635" s="802">
        <v>6.92</v>
      </c>
      <c r="E3635" s="800" t="s">
        <v>43039</v>
      </c>
    </row>
    <row r="3636" spans="1:5" ht="13.5" x14ac:dyDescent="0.25">
      <c r="A3636" s="800">
        <v>89754</v>
      </c>
      <c r="B3636" s="800" t="s">
        <v>31641</v>
      </c>
      <c r="C3636" s="800" t="s">
        <v>26237</v>
      </c>
      <c r="D3636" s="802">
        <v>12.87</v>
      </c>
      <c r="E3636" s="800" t="s">
        <v>43039</v>
      </c>
    </row>
    <row r="3637" spans="1:5" ht="13.5" x14ac:dyDescent="0.25">
      <c r="A3637" s="800">
        <v>89755</v>
      </c>
      <c r="B3637" s="800" t="s">
        <v>31642</v>
      </c>
      <c r="C3637" s="800" t="s">
        <v>26237</v>
      </c>
      <c r="D3637" s="802">
        <v>6.73</v>
      </c>
      <c r="E3637" s="800" t="s">
        <v>43039</v>
      </c>
    </row>
    <row r="3638" spans="1:5" ht="13.5" x14ac:dyDescent="0.25">
      <c r="A3638" s="800">
        <v>89756</v>
      </c>
      <c r="B3638" s="800" t="s">
        <v>31643</v>
      </c>
      <c r="C3638" s="800" t="s">
        <v>26237</v>
      </c>
      <c r="D3638" s="802">
        <v>10.6</v>
      </c>
      <c r="E3638" s="800" t="s">
        <v>43039</v>
      </c>
    </row>
    <row r="3639" spans="1:5" ht="13.5" x14ac:dyDescent="0.25">
      <c r="A3639" s="800">
        <v>89757</v>
      </c>
      <c r="B3639" s="800" t="s">
        <v>31644</v>
      </c>
      <c r="C3639" s="800" t="s">
        <v>26237</v>
      </c>
      <c r="D3639" s="802">
        <v>15.53</v>
      </c>
      <c r="E3639" s="800" t="s">
        <v>43039</v>
      </c>
    </row>
    <row r="3640" spans="1:5" ht="13.5" x14ac:dyDescent="0.25">
      <c r="A3640" s="800">
        <v>89758</v>
      </c>
      <c r="B3640" s="800" t="s">
        <v>31645</v>
      </c>
      <c r="C3640" s="800" t="s">
        <v>26237</v>
      </c>
      <c r="D3640" s="802">
        <v>23.57</v>
      </c>
      <c r="E3640" s="800" t="s">
        <v>43039</v>
      </c>
    </row>
    <row r="3641" spans="1:5" ht="13.5" x14ac:dyDescent="0.25">
      <c r="A3641" s="800">
        <v>89759</v>
      </c>
      <c r="B3641" s="800" t="s">
        <v>31646</v>
      </c>
      <c r="C3641" s="800" t="s">
        <v>26237</v>
      </c>
      <c r="D3641" s="802">
        <v>5.0199999999999996</v>
      </c>
      <c r="E3641" s="800" t="s">
        <v>43039</v>
      </c>
    </row>
    <row r="3642" spans="1:5" ht="13.5" x14ac:dyDescent="0.25">
      <c r="A3642" s="800">
        <v>89760</v>
      </c>
      <c r="B3642" s="800" t="s">
        <v>31647</v>
      </c>
      <c r="C3642" s="800" t="s">
        <v>26237</v>
      </c>
      <c r="D3642" s="802">
        <v>10.46</v>
      </c>
      <c r="E3642" s="800" t="s">
        <v>43039</v>
      </c>
    </row>
    <row r="3643" spans="1:5" ht="13.5" x14ac:dyDescent="0.25">
      <c r="A3643" s="800">
        <v>89761</v>
      </c>
      <c r="B3643" s="800" t="s">
        <v>31648</v>
      </c>
      <c r="C3643" s="800" t="s">
        <v>26237</v>
      </c>
      <c r="D3643" s="802">
        <v>16.239999999999998</v>
      </c>
      <c r="E3643" s="800" t="s">
        <v>43039</v>
      </c>
    </row>
    <row r="3644" spans="1:5" ht="13.5" x14ac:dyDescent="0.25">
      <c r="A3644" s="800">
        <v>89762</v>
      </c>
      <c r="B3644" s="800" t="s">
        <v>31649</v>
      </c>
      <c r="C3644" s="800" t="s">
        <v>26237</v>
      </c>
      <c r="D3644" s="802">
        <v>22.44</v>
      </c>
      <c r="E3644" s="800" t="s">
        <v>43039</v>
      </c>
    </row>
    <row r="3645" spans="1:5" ht="13.5" x14ac:dyDescent="0.25">
      <c r="A3645" s="800">
        <v>89763</v>
      </c>
      <c r="B3645" s="800" t="s">
        <v>31651</v>
      </c>
      <c r="C3645" s="800" t="s">
        <v>26237</v>
      </c>
      <c r="D3645" s="802">
        <v>83.77</v>
      </c>
      <c r="E3645" s="800" t="s">
        <v>43039</v>
      </c>
    </row>
    <row r="3646" spans="1:5" ht="13.5" x14ac:dyDescent="0.25">
      <c r="A3646" s="800">
        <v>89764</v>
      </c>
      <c r="B3646" s="800" t="s">
        <v>31653</v>
      </c>
      <c r="C3646" s="800" t="s">
        <v>26237</v>
      </c>
      <c r="D3646" s="802">
        <v>17.489999999999998</v>
      </c>
      <c r="E3646" s="800" t="s">
        <v>43039</v>
      </c>
    </row>
    <row r="3647" spans="1:5" ht="13.5" x14ac:dyDescent="0.25">
      <c r="A3647" s="800">
        <v>89765</v>
      </c>
      <c r="B3647" s="800" t="s">
        <v>31654</v>
      </c>
      <c r="C3647" s="800" t="s">
        <v>26237</v>
      </c>
      <c r="D3647" s="802">
        <v>8.66</v>
      </c>
      <c r="E3647" s="800" t="s">
        <v>43039</v>
      </c>
    </row>
    <row r="3648" spans="1:5" ht="13.5" x14ac:dyDescent="0.25">
      <c r="A3648" s="800">
        <v>89766</v>
      </c>
      <c r="B3648" s="800" t="s">
        <v>31655</v>
      </c>
      <c r="C3648" s="800" t="s">
        <v>26237</v>
      </c>
      <c r="D3648" s="802">
        <v>11.9</v>
      </c>
      <c r="E3648" s="800" t="s">
        <v>43039</v>
      </c>
    </row>
    <row r="3649" spans="1:5" ht="13.5" x14ac:dyDescent="0.25">
      <c r="A3649" s="800">
        <v>89767</v>
      </c>
      <c r="B3649" s="800" t="s">
        <v>31657</v>
      </c>
      <c r="C3649" s="800" t="s">
        <v>26237</v>
      </c>
      <c r="D3649" s="802">
        <v>11.9</v>
      </c>
      <c r="E3649" s="800" t="s">
        <v>43039</v>
      </c>
    </row>
    <row r="3650" spans="1:5" ht="13.5" x14ac:dyDescent="0.25">
      <c r="A3650" s="800">
        <v>89768</v>
      </c>
      <c r="B3650" s="800" t="s">
        <v>31658</v>
      </c>
      <c r="C3650" s="800" t="s">
        <v>26237</v>
      </c>
      <c r="D3650" s="802">
        <v>12.39</v>
      </c>
      <c r="E3650" s="800" t="s">
        <v>43039</v>
      </c>
    </row>
    <row r="3651" spans="1:5" ht="13.5" x14ac:dyDescent="0.25">
      <c r="A3651" s="800">
        <v>89769</v>
      </c>
      <c r="B3651" s="800" t="s">
        <v>31659</v>
      </c>
      <c r="C3651" s="800" t="s">
        <v>26237</v>
      </c>
      <c r="D3651" s="802">
        <v>26.66</v>
      </c>
      <c r="E3651" s="800" t="s">
        <v>43039</v>
      </c>
    </row>
    <row r="3652" spans="1:5" ht="13.5" x14ac:dyDescent="0.25">
      <c r="A3652" s="800">
        <v>89772</v>
      </c>
      <c r="B3652" s="800" t="s">
        <v>31660</v>
      </c>
      <c r="C3652" s="800" t="s">
        <v>26105</v>
      </c>
      <c r="D3652" s="802">
        <v>54.3</v>
      </c>
      <c r="E3652" s="800" t="s">
        <v>43039</v>
      </c>
    </row>
    <row r="3653" spans="1:5" ht="13.5" x14ac:dyDescent="0.25">
      <c r="A3653" s="800">
        <v>89774</v>
      </c>
      <c r="B3653" s="800" t="s">
        <v>31661</v>
      </c>
      <c r="C3653" s="800" t="s">
        <v>26237</v>
      </c>
      <c r="D3653" s="802">
        <v>11.55</v>
      </c>
      <c r="E3653" s="800" t="s">
        <v>43039</v>
      </c>
    </row>
    <row r="3654" spans="1:5" ht="13.5" x14ac:dyDescent="0.25">
      <c r="A3654" s="800">
        <v>89776</v>
      </c>
      <c r="B3654" s="800" t="s">
        <v>31663</v>
      </c>
      <c r="C3654" s="800" t="s">
        <v>26237</v>
      </c>
      <c r="D3654" s="802">
        <v>16.149999999999999</v>
      </c>
      <c r="E3654" s="800" t="s">
        <v>43039</v>
      </c>
    </row>
    <row r="3655" spans="1:5" ht="13.5" x14ac:dyDescent="0.25">
      <c r="A3655" s="800">
        <v>89777</v>
      </c>
      <c r="B3655" s="800" t="s">
        <v>31665</v>
      </c>
      <c r="C3655" s="800" t="s">
        <v>26237</v>
      </c>
      <c r="D3655" s="802">
        <v>13.84</v>
      </c>
      <c r="E3655" s="800" t="s">
        <v>43039</v>
      </c>
    </row>
    <row r="3656" spans="1:5" ht="13.5" x14ac:dyDescent="0.25">
      <c r="A3656" s="800">
        <v>89778</v>
      </c>
      <c r="B3656" s="800" t="s">
        <v>31666</v>
      </c>
      <c r="C3656" s="800" t="s">
        <v>26237</v>
      </c>
      <c r="D3656" s="802">
        <v>14.48</v>
      </c>
      <c r="E3656" s="800" t="s">
        <v>43039</v>
      </c>
    </row>
    <row r="3657" spans="1:5" ht="13.5" x14ac:dyDescent="0.25">
      <c r="A3657" s="800">
        <v>89779</v>
      </c>
      <c r="B3657" s="800" t="s">
        <v>31667</v>
      </c>
      <c r="C3657" s="800" t="s">
        <v>26237</v>
      </c>
      <c r="D3657" s="802">
        <v>23.01</v>
      </c>
      <c r="E3657" s="800" t="s">
        <v>43039</v>
      </c>
    </row>
    <row r="3658" spans="1:5" ht="13.5" x14ac:dyDescent="0.25">
      <c r="A3658" s="800">
        <v>89780</v>
      </c>
      <c r="B3658" s="800" t="s">
        <v>31668</v>
      </c>
      <c r="C3658" s="800" t="s">
        <v>26237</v>
      </c>
      <c r="D3658" s="802">
        <v>13.84</v>
      </c>
      <c r="E3658" s="800" t="s">
        <v>43039</v>
      </c>
    </row>
    <row r="3659" spans="1:5" ht="13.5" x14ac:dyDescent="0.25">
      <c r="A3659" s="800">
        <v>89781</v>
      </c>
      <c r="B3659" s="800" t="s">
        <v>31669</v>
      </c>
      <c r="C3659" s="800" t="s">
        <v>26237</v>
      </c>
      <c r="D3659" s="802">
        <v>20.18</v>
      </c>
      <c r="E3659" s="800" t="s">
        <v>43039</v>
      </c>
    </row>
    <row r="3660" spans="1:5" ht="13.5" x14ac:dyDescent="0.25">
      <c r="A3660" s="800">
        <v>89782</v>
      </c>
      <c r="B3660" s="800" t="s">
        <v>31670</v>
      </c>
      <c r="C3660" s="800" t="s">
        <v>26237</v>
      </c>
      <c r="D3660" s="802">
        <v>9.36</v>
      </c>
      <c r="E3660" s="800" t="s">
        <v>43039</v>
      </c>
    </row>
    <row r="3661" spans="1:5" ht="13.5" x14ac:dyDescent="0.25">
      <c r="A3661" s="800">
        <v>89783</v>
      </c>
      <c r="B3661" s="800" t="s">
        <v>31671</v>
      </c>
      <c r="C3661" s="800" t="s">
        <v>26237</v>
      </c>
      <c r="D3661" s="802">
        <v>9.58</v>
      </c>
      <c r="E3661" s="800" t="s">
        <v>43039</v>
      </c>
    </row>
    <row r="3662" spans="1:5" ht="13.5" x14ac:dyDescent="0.25">
      <c r="A3662" s="800">
        <v>89784</v>
      </c>
      <c r="B3662" s="800" t="s">
        <v>31672</v>
      </c>
      <c r="C3662" s="800" t="s">
        <v>26237</v>
      </c>
      <c r="D3662" s="802">
        <v>15.27</v>
      </c>
      <c r="E3662" s="800" t="s">
        <v>43039</v>
      </c>
    </row>
    <row r="3663" spans="1:5" ht="13.5" x14ac:dyDescent="0.25">
      <c r="A3663" s="800">
        <v>89785</v>
      </c>
      <c r="B3663" s="800" t="s">
        <v>31673</v>
      </c>
      <c r="C3663" s="800" t="s">
        <v>26237</v>
      </c>
      <c r="D3663" s="802">
        <v>16.690000000000001</v>
      </c>
      <c r="E3663" s="800" t="s">
        <v>43039</v>
      </c>
    </row>
    <row r="3664" spans="1:5" ht="13.5" x14ac:dyDescent="0.25">
      <c r="A3664" s="800">
        <v>89786</v>
      </c>
      <c r="B3664" s="800" t="s">
        <v>31674</v>
      </c>
      <c r="C3664" s="800" t="s">
        <v>26237</v>
      </c>
      <c r="D3664" s="802">
        <v>25.37</v>
      </c>
      <c r="E3664" s="800" t="s">
        <v>43039</v>
      </c>
    </row>
    <row r="3665" spans="1:5" ht="13.5" x14ac:dyDescent="0.25">
      <c r="A3665" s="800">
        <v>89787</v>
      </c>
      <c r="B3665" s="800" t="s">
        <v>31675</v>
      </c>
      <c r="C3665" s="800" t="s">
        <v>26237</v>
      </c>
      <c r="D3665" s="802">
        <v>20.18</v>
      </c>
      <c r="E3665" s="800" t="s">
        <v>43039</v>
      </c>
    </row>
    <row r="3666" spans="1:5" ht="13.5" x14ac:dyDescent="0.25">
      <c r="A3666" s="800">
        <v>89788</v>
      </c>
      <c r="B3666" s="800" t="s">
        <v>31676</v>
      </c>
      <c r="C3666" s="800" t="s">
        <v>26237</v>
      </c>
      <c r="D3666" s="802">
        <v>38.229999999999997</v>
      </c>
      <c r="E3666" s="800" t="s">
        <v>43039</v>
      </c>
    </row>
    <row r="3667" spans="1:5" ht="13.5" x14ac:dyDescent="0.25">
      <c r="A3667" s="800">
        <v>89789</v>
      </c>
      <c r="B3667" s="800" t="s">
        <v>31678</v>
      </c>
      <c r="C3667" s="800" t="s">
        <v>26237</v>
      </c>
      <c r="D3667" s="802">
        <v>38.799999999999997</v>
      </c>
      <c r="E3667" s="800" t="s">
        <v>43039</v>
      </c>
    </row>
    <row r="3668" spans="1:5" ht="13.5" x14ac:dyDescent="0.25">
      <c r="A3668" s="800">
        <v>89790</v>
      </c>
      <c r="B3668" s="800" t="s">
        <v>31680</v>
      </c>
      <c r="C3668" s="800" t="s">
        <v>26237</v>
      </c>
      <c r="D3668" s="802">
        <v>92.22</v>
      </c>
      <c r="E3668" s="800" t="s">
        <v>43039</v>
      </c>
    </row>
    <row r="3669" spans="1:5" ht="13.5" x14ac:dyDescent="0.25">
      <c r="A3669" s="800">
        <v>89791</v>
      </c>
      <c r="B3669" s="800" t="s">
        <v>31681</v>
      </c>
      <c r="C3669" s="800" t="s">
        <v>26237</v>
      </c>
      <c r="D3669" s="802">
        <v>94.32</v>
      </c>
      <c r="E3669" s="800" t="s">
        <v>43039</v>
      </c>
    </row>
    <row r="3670" spans="1:5" ht="13.5" x14ac:dyDescent="0.25">
      <c r="A3670" s="800">
        <v>89792</v>
      </c>
      <c r="B3670" s="800" t="s">
        <v>31682</v>
      </c>
      <c r="C3670" s="800" t="s">
        <v>26237</v>
      </c>
      <c r="D3670" s="802">
        <v>108.7</v>
      </c>
      <c r="E3670" s="800" t="s">
        <v>43039</v>
      </c>
    </row>
    <row r="3671" spans="1:5" ht="13.5" x14ac:dyDescent="0.25">
      <c r="A3671" s="800">
        <v>89793</v>
      </c>
      <c r="B3671" s="800" t="s">
        <v>31684</v>
      </c>
      <c r="C3671" s="800" t="s">
        <v>26237</v>
      </c>
      <c r="D3671" s="802">
        <v>111.53</v>
      </c>
      <c r="E3671" s="800" t="s">
        <v>43039</v>
      </c>
    </row>
    <row r="3672" spans="1:5" ht="13.5" x14ac:dyDescent="0.25">
      <c r="A3672" s="800">
        <v>89794</v>
      </c>
      <c r="B3672" s="800" t="s">
        <v>31686</v>
      </c>
      <c r="C3672" s="800" t="s">
        <v>26237</v>
      </c>
      <c r="D3672" s="802">
        <v>9.6199999999999992</v>
      </c>
      <c r="E3672" s="800" t="s">
        <v>43039</v>
      </c>
    </row>
    <row r="3673" spans="1:5" ht="13.5" x14ac:dyDescent="0.25">
      <c r="A3673" s="800">
        <v>89795</v>
      </c>
      <c r="B3673" s="800" t="s">
        <v>31687</v>
      </c>
      <c r="C3673" s="800" t="s">
        <v>26237</v>
      </c>
      <c r="D3673" s="802">
        <v>27.31</v>
      </c>
      <c r="E3673" s="800" t="s">
        <v>43039</v>
      </c>
    </row>
    <row r="3674" spans="1:5" ht="13.5" x14ac:dyDescent="0.25">
      <c r="A3674" s="800">
        <v>89796</v>
      </c>
      <c r="B3674" s="800" t="s">
        <v>31689</v>
      </c>
      <c r="C3674" s="800" t="s">
        <v>26237</v>
      </c>
      <c r="D3674" s="802">
        <v>31.28</v>
      </c>
      <c r="E3674" s="800" t="s">
        <v>43039</v>
      </c>
    </row>
    <row r="3675" spans="1:5" ht="13.5" x14ac:dyDescent="0.25">
      <c r="A3675" s="800">
        <v>89797</v>
      </c>
      <c r="B3675" s="800" t="s">
        <v>31691</v>
      </c>
      <c r="C3675" s="800" t="s">
        <v>26237</v>
      </c>
      <c r="D3675" s="802">
        <v>35.85</v>
      </c>
      <c r="E3675" s="800" t="s">
        <v>43039</v>
      </c>
    </row>
    <row r="3676" spans="1:5" ht="13.5" x14ac:dyDescent="0.25">
      <c r="A3676" s="800">
        <v>89801</v>
      </c>
      <c r="B3676" s="800" t="s">
        <v>31692</v>
      </c>
      <c r="C3676" s="800" t="s">
        <v>26237</v>
      </c>
      <c r="D3676" s="802">
        <v>5.17</v>
      </c>
      <c r="E3676" s="800" t="s">
        <v>43039</v>
      </c>
    </row>
    <row r="3677" spans="1:5" ht="13.5" x14ac:dyDescent="0.25">
      <c r="A3677" s="800">
        <v>89802</v>
      </c>
      <c r="B3677" s="800" t="s">
        <v>31693</v>
      </c>
      <c r="C3677" s="800" t="s">
        <v>26237</v>
      </c>
      <c r="D3677" s="802">
        <v>5.67</v>
      </c>
      <c r="E3677" s="800" t="s">
        <v>43039</v>
      </c>
    </row>
    <row r="3678" spans="1:5" ht="13.5" x14ac:dyDescent="0.25">
      <c r="A3678" s="800">
        <v>89803</v>
      </c>
      <c r="B3678" s="800" t="s">
        <v>31694</v>
      </c>
      <c r="C3678" s="800" t="s">
        <v>26237</v>
      </c>
      <c r="D3678" s="802">
        <v>11.03</v>
      </c>
      <c r="E3678" s="800" t="s">
        <v>43039</v>
      </c>
    </row>
    <row r="3679" spans="1:5" ht="13.5" x14ac:dyDescent="0.25">
      <c r="A3679" s="800">
        <v>89804</v>
      </c>
      <c r="B3679" s="800" t="s">
        <v>31695</v>
      </c>
      <c r="C3679" s="800" t="s">
        <v>26237</v>
      </c>
      <c r="D3679" s="802">
        <v>11.85</v>
      </c>
      <c r="E3679" s="800" t="s">
        <v>43039</v>
      </c>
    </row>
    <row r="3680" spans="1:5" ht="13.5" x14ac:dyDescent="0.25">
      <c r="A3680" s="800">
        <v>89805</v>
      </c>
      <c r="B3680" s="800" t="s">
        <v>31696</v>
      </c>
      <c r="C3680" s="800" t="s">
        <v>26237</v>
      </c>
      <c r="D3680" s="802">
        <v>10.6</v>
      </c>
      <c r="E3680" s="800" t="s">
        <v>43039</v>
      </c>
    </row>
    <row r="3681" spans="1:5" ht="13.5" x14ac:dyDescent="0.25">
      <c r="A3681" s="800">
        <v>89806</v>
      </c>
      <c r="B3681" s="800" t="s">
        <v>31697</v>
      </c>
      <c r="C3681" s="800" t="s">
        <v>26237</v>
      </c>
      <c r="D3681" s="802">
        <v>11.31</v>
      </c>
      <c r="E3681" s="800" t="s">
        <v>43039</v>
      </c>
    </row>
    <row r="3682" spans="1:5" ht="13.5" x14ac:dyDescent="0.25">
      <c r="A3682" s="800">
        <v>89807</v>
      </c>
      <c r="B3682" s="800" t="s">
        <v>31698</v>
      </c>
      <c r="C3682" s="800" t="s">
        <v>26237</v>
      </c>
      <c r="D3682" s="802">
        <v>20.77</v>
      </c>
      <c r="E3682" s="800" t="s">
        <v>43039</v>
      </c>
    </row>
    <row r="3683" spans="1:5" ht="13.5" x14ac:dyDescent="0.25">
      <c r="A3683" s="800">
        <v>89808</v>
      </c>
      <c r="B3683" s="800" t="s">
        <v>31699</v>
      </c>
      <c r="C3683" s="800" t="s">
        <v>26237</v>
      </c>
      <c r="D3683" s="802">
        <v>30.96</v>
      </c>
      <c r="E3683" s="800" t="s">
        <v>43039</v>
      </c>
    </row>
    <row r="3684" spans="1:5" ht="13.5" x14ac:dyDescent="0.25">
      <c r="A3684" s="800">
        <v>89809</v>
      </c>
      <c r="B3684" s="800" t="s">
        <v>31701</v>
      </c>
      <c r="C3684" s="800" t="s">
        <v>26237</v>
      </c>
      <c r="D3684" s="802">
        <v>14.27</v>
      </c>
      <c r="E3684" s="800" t="s">
        <v>43039</v>
      </c>
    </row>
    <row r="3685" spans="1:5" ht="13.5" x14ac:dyDescent="0.25">
      <c r="A3685" s="800">
        <v>89810</v>
      </c>
      <c r="B3685" s="800" t="s">
        <v>31703</v>
      </c>
      <c r="C3685" s="800" t="s">
        <v>26237</v>
      </c>
      <c r="D3685" s="802">
        <v>14.22</v>
      </c>
      <c r="E3685" s="800" t="s">
        <v>43039</v>
      </c>
    </row>
    <row r="3686" spans="1:5" ht="13.5" x14ac:dyDescent="0.25">
      <c r="A3686" s="800">
        <v>89811</v>
      </c>
      <c r="B3686" s="800" t="s">
        <v>31704</v>
      </c>
      <c r="C3686" s="800" t="s">
        <v>26237</v>
      </c>
      <c r="D3686" s="802">
        <v>25.32</v>
      </c>
      <c r="E3686" s="800" t="s">
        <v>43039</v>
      </c>
    </row>
    <row r="3687" spans="1:5" ht="13.5" x14ac:dyDescent="0.25">
      <c r="A3687" s="800">
        <v>89812</v>
      </c>
      <c r="B3687" s="800" t="s">
        <v>31705</v>
      </c>
      <c r="C3687" s="800" t="s">
        <v>26237</v>
      </c>
      <c r="D3687" s="802">
        <v>44.93</v>
      </c>
      <c r="E3687" s="800" t="s">
        <v>43039</v>
      </c>
    </row>
    <row r="3688" spans="1:5" ht="13.5" x14ac:dyDescent="0.25">
      <c r="A3688" s="800">
        <v>89813</v>
      </c>
      <c r="B3688" s="800" t="s">
        <v>31706</v>
      </c>
      <c r="C3688" s="800" t="s">
        <v>26237</v>
      </c>
      <c r="D3688" s="802">
        <v>5.1100000000000003</v>
      </c>
      <c r="E3688" s="800" t="s">
        <v>43039</v>
      </c>
    </row>
    <row r="3689" spans="1:5" ht="13.5" x14ac:dyDescent="0.25">
      <c r="A3689" s="800">
        <v>89814</v>
      </c>
      <c r="B3689" s="800" t="s">
        <v>31707</v>
      </c>
      <c r="C3689" s="800" t="s">
        <v>26237</v>
      </c>
      <c r="D3689" s="802">
        <v>11.06</v>
      </c>
      <c r="E3689" s="800" t="s">
        <v>43039</v>
      </c>
    </row>
    <row r="3690" spans="1:5" ht="13.5" x14ac:dyDescent="0.25">
      <c r="A3690" s="800">
        <v>89815</v>
      </c>
      <c r="B3690" s="800" t="s">
        <v>31709</v>
      </c>
      <c r="C3690" s="800" t="s">
        <v>26237</v>
      </c>
      <c r="D3690" s="802">
        <v>15.4</v>
      </c>
      <c r="E3690" s="800" t="s">
        <v>43039</v>
      </c>
    </row>
    <row r="3691" spans="1:5" ht="13.5" x14ac:dyDescent="0.25">
      <c r="A3691" s="800">
        <v>89816</v>
      </c>
      <c r="B3691" s="800" t="s">
        <v>31710</v>
      </c>
      <c r="C3691" s="800" t="s">
        <v>26237</v>
      </c>
      <c r="D3691" s="802">
        <v>21.6</v>
      </c>
      <c r="E3691" s="800" t="s">
        <v>43039</v>
      </c>
    </row>
    <row r="3692" spans="1:5" ht="13.5" x14ac:dyDescent="0.25">
      <c r="A3692" s="800">
        <v>89817</v>
      </c>
      <c r="B3692" s="800" t="s">
        <v>31711</v>
      </c>
      <c r="C3692" s="800" t="s">
        <v>26237</v>
      </c>
      <c r="D3692" s="802">
        <v>9.01</v>
      </c>
      <c r="E3692" s="800" t="s">
        <v>43039</v>
      </c>
    </row>
    <row r="3693" spans="1:5" ht="13.5" x14ac:dyDescent="0.25">
      <c r="A3693" s="800">
        <v>89818</v>
      </c>
      <c r="B3693" s="800" t="s">
        <v>31712</v>
      </c>
      <c r="C3693" s="800" t="s">
        <v>26237</v>
      </c>
      <c r="D3693" s="802">
        <v>82.93</v>
      </c>
      <c r="E3693" s="800" t="s">
        <v>43039</v>
      </c>
    </row>
    <row r="3694" spans="1:5" ht="13.5" x14ac:dyDescent="0.25">
      <c r="A3694" s="800">
        <v>89819</v>
      </c>
      <c r="B3694" s="800" t="s">
        <v>31714</v>
      </c>
      <c r="C3694" s="800" t="s">
        <v>26237</v>
      </c>
      <c r="D3694" s="802">
        <v>13.61</v>
      </c>
      <c r="E3694" s="800" t="s">
        <v>43039</v>
      </c>
    </row>
    <row r="3695" spans="1:5" ht="13.5" x14ac:dyDescent="0.25">
      <c r="A3695" s="800">
        <v>89820</v>
      </c>
      <c r="B3695" s="800" t="s">
        <v>31715</v>
      </c>
      <c r="C3695" s="800" t="s">
        <v>26237</v>
      </c>
      <c r="D3695" s="802">
        <v>16.649999999999999</v>
      </c>
      <c r="E3695" s="800" t="s">
        <v>43039</v>
      </c>
    </row>
    <row r="3696" spans="1:5" ht="13.5" x14ac:dyDescent="0.25">
      <c r="A3696" s="800">
        <v>89821</v>
      </c>
      <c r="B3696" s="800" t="s">
        <v>31716</v>
      </c>
      <c r="C3696" s="800" t="s">
        <v>26237</v>
      </c>
      <c r="D3696" s="802">
        <v>11.23</v>
      </c>
      <c r="E3696" s="800" t="s">
        <v>43039</v>
      </c>
    </row>
    <row r="3697" spans="1:5" ht="13.5" x14ac:dyDescent="0.25">
      <c r="A3697" s="800">
        <v>89822</v>
      </c>
      <c r="B3697" s="800" t="s">
        <v>31717</v>
      </c>
      <c r="C3697" s="800" t="s">
        <v>26237</v>
      </c>
      <c r="D3697" s="802">
        <v>12.5</v>
      </c>
      <c r="E3697" s="800" t="s">
        <v>43039</v>
      </c>
    </row>
    <row r="3698" spans="1:5" ht="13.5" x14ac:dyDescent="0.25">
      <c r="A3698" s="800">
        <v>89823</v>
      </c>
      <c r="B3698" s="800" t="s">
        <v>31718</v>
      </c>
      <c r="C3698" s="800" t="s">
        <v>26237</v>
      </c>
      <c r="D3698" s="802">
        <v>19.760000000000002</v>
      </c>
      <c r="E3698" s="800" t="s">
        <v>43039</v>
      </c>
    </row>
    <row r="3699" spans="1:5" ht="13.5" x14ac:dyDescent="0.25">
      <c r="A3699" s="800">
        <v>89824</v>
      </c>
      <c r="B3699" s="800" t="s">
        <v>31719</v>
      </c>
      <c r="C3699" s="800" t="s">
        <v>26237</v>
      </c>
      <c r="D3699" s="802">
        <v>20.74</v>
      </c>
      <c r="E3699" s="800" t="s">
        <v>43039</v>
      </c>
    </row>
    <row r="3700" spans="1:5" ht="13.5" x14ac:dyDescent="0.25">
      <c r="A3700" s="800">
        <v>89825</v>
      </c>
      <c r="B3700" s="800" t="s">
        <v>31720</v>
      </c>
      <c r="C3700" s="800" t="s">
        <v>26237</v>
      </c>
      <c r="D3700" s="802">
        <v>11.29</v>
      </c>
      <c r="E3700" s="800" t="s">
        <v>43039</v>
      </c>
    </row>
    <row r="3701" spans="1:5" ht="13.5" x14ac:dyDescent="0.25">
      <c r="A3701" s="800">
        <v>89826</v>
      </c>
      <c r="B3701" s="800" t="s">
        <v>31721</v>
      </c>
      <c r="C3701" s="800" t="s">
        <v>26237</v>
      </c>
      <c r="D3701" s="802">
        <v>84.87</v>
      </c>
      <c r="E3701" s="800" t="s">
        <v>43039</v>
      </c>
    </row>
    <row r="3702" spans="1:5" ht="13.5" x14ac:dyDescent="0.25">
      <c r="A3702" s="800">
        <v>89827</v>
      </c>
      <c r="B3702" s="800" t="s">
        <v>31723</v>
      </c>
      <c r="C3702" s="800" t="s">
        <v>26237</v>
      </c>
      <c r="D3702" s="802">
        <v>12.71</v>
      </c>
      <c r="E3702" s="800" t="s">
        <v>43039</v>
      </c>
    </row>
    <row r="3703" spans="1:5" ht="13.5" x14ac:dyDescent="0.25">
      <c r="A3703" s="800">
        <v>89828</v>
      </c>
      <c r="B3703" s="800" t="s">
        <v>31724</v>
      </c>
      <c r="C3703" s="800" t="s">
        <v>26237</v>
      </c>
      <c r="D3703" s="802">
        <v>30.9</v>
      </c>
      <c r="E3703" s="800" t="s">
        <v>43039</v>
      </c>
    </row>
    <row r="3704" spans="1:5" ht="13.5" x14ac:dyDescent="0.25">
      <c r="A3704" s="800">
        <v>89829</v>
      </c>
      <c r="B3704" s="800" t="s">
        <v>31725</v>
      </c>
      <c r="C3704" s="800" t="s">
        <v>26237</v>
      </c>
      <c r="D3704" s="802">
        <v>20.29</v>
      </c>
      <c r="E3704" s="800" t="s">
        <v>43039</v>
      </c>
    </row>
    <row r="3705" spans="1:5" ht="13.5" x14ac:dyDescent="0.25">
      <c r="A3705" s="800">
        <v>89830</v>
      </c>
      <c r="B3705" s="800" t="s">
        <v>31726</v>
      </c>
      <c r="C3705" s="800" t="s">
        <v>26237</v>
      </c>
      <c r="D3705" s="802">
        <v>22.23</v>
      </c>
      <c r="E3705" s="800" t="s">
        <v>43039</v>
      </c>
    </row>
    <row r="3706" spans="1:5" ht="13.5" x14ac:dyDescent="0.25">
      <c r="A3706" s="800">
        <v>89831</v>
      </c>
      <c r="B3706" s="800" t="s">
        <v>31727</v>
      </c>
      <c r="C3706" s="800" t="s">
        <v>26237</v>
      </c>
      <c r="D3706" s="802">
        <v>101.23</v>
      </c>
      <c r="E3706" s="800" t="s">
        <v>43039</v>
      </c>
    </row>
    <row r="3707" spans="1:5" ht="13.5" x14ac:dyDescent="0.25">
      <c r="A3707" s="800">
        <v>89832</v>
      </c>
      <c r="B3707" s="800" t="s">
        <v>31729</v>
      </c>
      <c r="C3707" s="800" t="s">
        <v>26237</v>
      </c>
      <c r="D3707" s="802">
        <v>21.67</v>
      </c>
      <c r="E3707" s="800" t="s">
        <v>43039</v>
      </c>
    </row>
    <row r="3708" spans="1:5" ht="13.5" x14ac:dyDescent="0.25">
      <c r="A3708" s="800">
        <v>89833</v>
      </c>
      <c r="B3708" s="800" t="s">
        <v>31730</v>
      </c>
      <c r="C3708" s="800" t="s">
        <v>26237</v>
      </c>
      <c r="D3708" s="802">
        <v>25.12</v>
      </c>
      <c r="E3708" s="800" t="s">
        <v>43039</v>
      </c>
    </row>
    <row r="3709" spans="1:5" ht="13.5" x14ac:dyDescent="0.25">
      <c r="A3709" s="800">
        <v>89834</v>
      </c>
      <c r="B3709" s="800" t="s">
        <v>31732</v>
      </c>
      <c r="C3709" s="800" t="s">
        <v>26237</v>
      </c>
      <c r="D3709" s="802">
        <v>29.69</v>
      </c>
      <c r="E3709" s="800" t="s">
        <v>43039</v>
      </c>
    </row>
    <row r="3710" spans="1:5" ht="13.5" x14ac:dyDescent="0.25">
      <c r="A3710" s="800">
        <v>89835</v>
      </c>
      <c r="B3710" s="800" t="s">
        <v>31734</v>
      </c>
      <c r="C3710" s="800" t="s">
        <v>26237</v>
      </c>
      <c r="D3710" s="802">
        <v>21.69</v>
      </c>
      <c r="E3710" s="800" t="s">
        <v>43039</v>
      </c>
    </row>
    <row r="3711" spans="1:5" ht="13.5" x14ac:dyDescent="0.25">
      <c r="A3711" s="800">
        <v>89836</v>
      </c>
      <c r="B3711" s="800" t="s">
        <v>31735</v>
      </c>
      <c r="C3711" s="800" t="s">
        <v>26237</v>
      </c>
      <c r="D3711" s="802">
        <v>136.63999999999999</v>
      </c>
      <c r="E3711" s="800" t="s">
        <v>43039</v>
      </c>
    </row>
    <row r="3712" spans="1:5" ht="13.5" x14ac:dyDescent="0.25">
      <c r="A3712" s="800">
        <v>89837</v>
      </c>
      <c r="B3712" s="800" t="s">
        <v>31737</v>
      </c>
      <c r="C3712" s="800" t="s">
        <v>26237</v>
      </c>
      <c r="D3712" s="802">
        <v>68.86</v>
      </c>
      <c r="E3712" s="800" t="s">
        <v>43039</v>
      </c>
    </row>
    <row r="3713" spans="1:5" ht="13.5" x14ac:dyDescent="0.25">
      <c r="A3713" s="800">
        <v>89838</v>
      </c>
      <c r="B3713" s="800" t="s">
        <v>31739</v>
      </c>
      <c r="C3713" s="800" t="s">
        <v>26237</v>
      </c>
      <c r="D3713" s="802">
        <v>75.53</v>
      </c>
      <c r="E3713" s="800" t="s">
        <v>43039</v>
      </c>
    </row>
    <row r="3714" spans="1:5" ht="13.5" x14ac:dyDescent="0.25">
      <c r="A3714" s="800">
        <v>89839</v>
      </c>
      <c r="B3714" s="800" t="s">
        <v>31741</v>
      </c>
      <c r="C3714" s="800" t="s">
        <v>26237</v>
      </c>
      <c r="D3714" s="802">
        <v>99.64</v>
      </c>
      <c r="E3714" s="800" t="s">
        <v>43039</v>
      </c>
    </row>
    <row r="3715" spans="1:5" ht="13.5" x14ac:dyDescent="0.25">
      <c r="A3715" s="800">
        <v>89840</v>
      </c>
      <c r="B3715" s="800" t="s">
        <v>31742</v>
      </c>
      <c r="C3715" s="800" t="s">
        <v>26237</v>
      </c>
      <c r="D3715" s="802">
        <v>87.58</v>
      </c>
      <c r="E3715" s="800" t="s">
        <v>43039</v>
      </c>
    </row>
    <row r="3716" spans="1:5" ht="13.5" x14ac:dyDescent="0.25">
      <c r="A3716" s="800">
        <v>89841</v>
      </c>
      <c r="B3716" s="800" t="s">
        <v>31744</v>
      </c>
      <c r="C3716" s="800" t="s">
        <v>26237</v>
      </c>
      <c r="D3716" s="802">
        <v>145.85</v>
      </c>
      <c r="E3716" s="800" t="s">
        <v>43039</v>
      </c>
    </row>
    <row r="3717" spans="1:5" ht="13.5" x14ac:dyDescent="0.25">
      <c r="A3717" s="800">
        <v>89842</v>
      </c>
      <c r="B3717" s="800" t="s">
        <v>31746</v>
      </c>
      <c r="C3717" s="800" t="s">
        <v>26237</v>
      </c>
      <c r="D3717" s="802">
        <v>24.99</v>
      </c>
      <c r="E3717" s="800" t="s">
        <v>43039</v>
      </c>
    </row>
    <row r="3718" spans="1:5" ht="13.5" x14ac:dyDescent="0.25">
      <c r="A3718" s="800">
        <v>89844</v>
      </c>
      <c r="B3718" s="800" t="s">
        <v>31747</v>
      </c>
      <c r="C3718" s="800" t="s">
        <v>26237</v>
      </c>
      <c r="D3718" s="802">
        <v>31.65</v>
      </c>
      <c r="E3718" s="800" t="s">
        <v>43039</v>
      </c>
    </row>
    <row r="3719" spans="1:5" ht="13.5" x14ac:dyDescent="0.25">
      <c r="A3719" s="800">
        <v>89845</v>
      </c>
      <c r="B3719" s="800" t="s">
        <v>31748</v>
      </c>
      <c r="C3719" s="800" t="s">
        <v>26237</v>
      </c>
      <c r="D3719" s="802">
        <v>48.45</v>
      </c>
      <c r="E3719" s="800" t="s">
        <v>43039</v>
      </c>
    </row>
    <row r="3720" spans="1:5" ht="13.5" x14ac:dyDescent="0.25">
      <c r="A3720" s="800">
        <v>89846</v>
      </c>
      <c r="B3720" s="800" t="s">
        <v>31750</v>
      </c>
      <c r="C3720" s="800" t="s">
        <v>26237</v>
      </c>
      <c r="D3720" s="802">
        <v>106.51</v>
      </c>
      <c r="E3720" s="800" t="s">
        <v>43039</v>
      </c>
    </row>
    <row r="3721" spans="1:5" ht="13.5" x14ac:dyDescent="0.25">
      <c r="A3721" s="800">
        <v>89847</v>
      </c>
      <c r="B3721" s="800" t="s">
        <v>31752</v>
      </c>
      <c r="C3721" s="800" t="s">
        <v>26237</v>
      </c>
      <c r="D3721" s="802">
        <v>131.08000000000001</v>
      </c>
      <c r="E3721" s="800" t="s">
        <v>43039</v>
      </c>
    </row>
    <row r="3722" spans="1:5" ht="13.5" x14ac:dyDescent="0.25">
      <c r="A3722" s="800">
        <v>89850</v>
      </c>
      <c r="B3722" s="800" t="s">
        <v>31754</v>
      </c>
      <c r="C3722" s="800" t="s">
        <v>26237</v>
      </c>
      <c r="D3722" s="802">
        <v>18.62</v>
      </c>
      <c r="E3722" s="800" t="s">
        <v>43039</v>
      </c>
    </row>
    <row r="3723" spans="1:5" ht="13.5" x14ac:dyDescent="0.25">
      <c r="A3723" s="800">
        <v>89851</v>
      </c>
      <c r="B3723" s="800" t="s">
        <v>31755</v>
      </c>
      <c r="C3723" s="800" t="s">
        <v>26237</v>
      </c>
      <c r="D3723" s="802">
        <v>18.57</v>
      </c>
      <c r="E3723" s="800" t="s">
        <v>43039</v>
      </c>
    </row>
    <row r="3724" spans="1:5" ht="13.5" x14ac:dyDescent="0.25">
      <c r="A3724" s="800">
        <v>89852</v>
      </c>
      <c r="B3724" s="800" t="s">
        <v>31756</v>
      </c>
      <c r="C3724" s="800" t="s">
        <v>26237</v>
      </c>
      <c r="D3724" s="802">
        <v>29.67</v>
      </c>
      <c r="E3724" s="800" t="s">
        <v>43039</v>
      </c>
    </row>
    <row r="3725" spans="1:5" ht="13.5" x14ac:dyDescent="0.25">
      <c r="A3725" s="800">
        <v>89853</v>
      </c>
      <c r="B3725" s="800" t="s">
        <v>31758</v>
      </c>
      <c r="C3725" s="800" t="s">
        <v>26237</v>
      </c>
      <c r="D3725" s="802">
        <v>49.28</v>
      </c>
      <c r="E3725" s="800" t="s">
        <v>43039</v>
      </c>
    </row>
    <row r="3726" spans="1:5" ht="13.5" x14ac:dyDescent="0.25">
      <c r="A3726" s="800">
        <v>89854</v>
      </c>
      <c r="B3726" s="800" t="s">
        <v>31760</v>
      </c>
      <c r="C3726" s="800" t="s">
        <v>26237</v>
      </c>
      <c r="D3726" s="802">
        <v>62.89</v>
      </c>
      <c r="E3726" s="800" t="s">
        <v>43039</v>
      </c>
    </row>
    <row r="3727" spans="1:5" ht="13.5" x14ac:dyDescent="0.25">
      <c r="A3727" s="800">
        <v>89855</v>
      </c>
      <c r="B3727" s="800" t="s">
        <v>31762</v>
      </c>
      <c r="C3727" s="800" t="s">
        <v>26237</v>
      </c>
      <c r="D3727" s="802">
        <v>66.84</v>
      </c>
      <c r="E3727" s="800" t="s">
        <v>43039</v>
      </c>
    </row>
    <row r="3728" spans="1:5" ht="13.5" x14ac:dyDescent="0.25">
      <c r="A3728" s="800">
        <v>89856</v>
      </c>
      <c r="B3728" s="800" t="s">
        <v>31764</v>
      </c>
      <c r="C3728" s="800" t="s">
        <v>26237</v>
      </c>
      <c r="D3728" s="802">
        <v>14.12</v>
      </c>
      <c r="E3728" s="800" t="s">
        <v>43039</v>
      </c>
    </row>
    <row r="3729" spans="1:5" ht="13.5" x14ac:dyDescent="0.25">
      <c r="A3729" s="800">
        <v>89857</v>
      </c>
      <c r="B3729" s="800" t="s">
        <v>31765</v>
      </c>
      <c r="C3729" s="800" t="s">
        <v>26237</v>
      </c>
      <c r="D3729" s="802">
        <v>22.65</v>
      </c>
      <c r="E3729" s="800" t="s">
        <v>43039</v>
      </c>
    </row>
    <row r="3730" spans="1:5" ht="13.5" x14ac:dyDescent="0.25">
      <c r="A3730" s="800">
        <v>89859</v>
      </c>
      <c r="B3730" s="800" t="s">
        <v>31767</v>
      </c>
      <c r="C3730" s="800" t="s">
        <v>26237</v>
      </c>
      <c r="D3730" s="802">
        <v>57.53</v>
      </c>
      <c r="E3730" s="800" t="s">
        <v>43039</v>
      </c>
    </row>
    <row r="3731" spans="1:5" ht="13.5" x14ac:dyDescent="0.25">
      <c r="A3731" s="800">
        <v>89860</v>
      </c>
      <c r="B3731" s="800" t="s">
        <v>31769</v>
      </c>
      <c r="C3731" s="800" t="s">
        <v>26237</v>
      </c>
      <c r="D3731" s="802">
        <v>30.92</v>
      </c>
      <c r="E3731" s="800" t="s">
        <v>43039</v>
      </c>
    </row>
    <row r="3732" spans="1:5" ht="13.5" x14ac:dyDescent="0.25">
      <c r="A3732" s="800">
        <v>89861</v>
      </c>
      <c r="B3732" s="800" t="s">
        <v>31770</v>
      </c>
      <c r="C3732" s="800" t="s">
        <v>26237</v>
      </c>
      <c r="D3732" s="802">
        <v>35.49</v>
      </c>
      <c r="E3732" s="800" t="s">
        <v>43039</v>
      </c>
    </row>
    <row r="3733" spans="1:5" ht="13.5" x14ac:dyDescent="0.25">
      <c r="A3733" s="800">
        <v>89862</v>
      </c>
      <c r="B3733" s="800" t="s">
        <v>31771</v>
      </c>
      <c r="C3733" s="800" t="s">
        <v>26237</v>
      </c>
      <c r="D3733" s="802">
        <v>66.569999999999993</v>
      </c>
      <c r="E3733" s="800" t="s">
        <v>43039</v>
      </c>
    </row>
    <row r="3734" spans="1:5" ht="13.5" x14ac:dyDescent="0.25">
      <c r="A3734" s="800">
        <v>89863</v>
      </c>
      <c r="B3734" s="800" t="s">
        <v>31773</v>
      </c>
      <c r="C3734" s="800" t="s">
        <v>26237</v>
      </c>
      <c r="D3734" s="802">
        <v>142.9</v>
      </c>
      <c r="E3734" s="800" t="s">
        <v>43039</v>
      </c>
    </row>
    <row r="3735" spans="1:5" ht="13.5" x14ac:dyDescent="0.25">
      <c r="A3735" s="800">
        <v>89866</v>
      </c>
      <c r="B3735" s="800" t="s">
        <v>31775</v>
      </c>
      <c r="C3735" s="800" t="s">
        <v>26237</v>
      </c>
      <c r="D3735" s="802">
        <v>3.87</v>
      </c>
      <c r="E3735" s="800" t="s">
        <v>43039</v>
      </c>
    </row>
    <row r="3736" spans="1:5" ht="13.5" x14ac:dyDescent="0.25">
      <c r="A3736" s="800">
        <v>89867</v>
      </c>
      <c r="B3736" s="800" t="s">
        <v>31776</v>
      </c>
      <c r="C3736" s="800" t="s">
        <v>26237</v>
      </c>
      <c r="D3736" s="802">
        <v>4.47</v>
      </c>
      <c r="E3736" s="800" t="s">
        <v>43039</v>
      </c>
    </row>
    <row r="3737" spans="1:5" ht="13.5" x14ac:dyDescent="0.25">
      <c r="A3737" s="800">
        <v>89868</v>
      </c>
      <c r="B3737" s="800" t="s">
        <v>31777</v>
      </c>
      <c r="C3737" s="800" t="s">
        <v>26237</v>
      </c>
      <c r="D3737" s="802">
        <v>2.83</v>
      </c>
      <c r="E3737" s="800" t="s">
        <v>43039</v>
      </c>
    </row>
    <row r="3738" spans="1:5" ht="13.5" x14ac:dyDescent="0.25">
      <c r="A3738" s="800">
        <v>89869</v>
      </c>
      <c r="B3738" s="800" t="s">
        <v>31778</v>
      </c>
      <c r="C3738" s="800" t="s">
        <v>26237</v>
      </c>
      <c r="D3738" s="802">
        <v>6.11</v>
      </c>
      <c r="E3738" s="800" t="s">
        <v>43039</v>
      </c>
    </row>
    <row r="3739" spans="1:5" ht="13.5" x14ac:dyDescent="0.25">
      <c r="A3739" s="800">
        <v>89979</v>
      </c>
      <c r="B3739" s="800" t="s">
        <v>31779</v>
      </c>
      <c r="C3739" s="800" t="s">
        <v>26237</v>
      </c>
      <c r="D3739" s="802">
        <v>19.82</v>
      </c>
      <c r="E3739" s="800" t="s">
        <v>43039</v>
      </c>
    </row>
    <row r="3740" spans="1:5" ht="13.5" x14ac:dyDescent="0.25">
      <c r="A3740" s="800">
        <v>89980</v>
      </c>
      <c r="B3740" s="800" t="s">
        <v>31780</v>
      </c>
      <c r="C3740" s="800" t="s">
        <v>26237</v>
      </c>
      <c r="D3740" s="802">
        <v>7.5</v>
      </c>
      <c r="E3740" s="800" t="s">
        <v>43039</v>
      </c>
    </row>
    <row r="3741" spans="1:5" ht="13.5" x14ac:dyDescent="0.25">
      <c r="A3741" s="800">
        <v>89981</v>
      </c>
      <c r="B3741" s="800" t="s">
        <v>31781</v>
      </c>
      <c r="C3741" s="800" t="s">
        <v>26237</v>
      </c>
      <c r="D3741" s="802">
        <v>17.22</v>
      </c>
      <c r="E3741" s="800" t="s">
        <v>43039</v>
      </c>
    </row>
    <row r="3742" spans="1:5" ht="13.5" x14ac:dyDescent="0.25">
      <c r="A3742" s="800">
        <v>90373</v>
      </c>
      <c r="B3742" s="800" t="s">
        <v>31782</v>
      </c>
      <c r="C3742" s="800" t="s">
        <v>26237</v>
      </c>
      <c r="D3742" s="802">
        <v>11.05</v>
      </c>
      <c r="E3742" s="800" t="s">
        <v>43039</v>
      </c>
    </row>
    <row r="3743" spans="1:5" ht="13.5" x14ac:dyDescent="0.25">
      <c r="A3743" s="800">
        <v>90374</v>
      </c>
      <c r="B3743" s="800" t="s">
        <v>31783</v>
      </c>
      <c r="C3743" s="800" t="s">
        <v>26237</v>
      </c>
      <c r="D3743" s="802">
        <v>17.14</v>
      </c>
      <c r="E3743" s="800" t="s">
        <v>43039</v>
      </c>
    </row>
    <row r="3744" spans="1:5" ht="13.5" x14ac:dyDescent="0.25">
      <c r="A3744" s="800">
        <v>90375</v>
      </c>
      <c r="B3744" s="800" t="s">
        <v>31784</v>
      </c>
      <c r="C3744" s="800" t="s">
        <v>26237</v>
      </c>
      <c r="D3744" s="802">
        <v>6.92</v>
      </c>
      <c r="E3744" s="800" t="s">
        <v>43039</v>
      </c>
    </row>
    <row r="3745" spans="1:5" ht="13.5" x14ac:dyDescent="0.25">
      <c r="A3745" s="800">
        <v>92287</v>
      </c>
      <c r="B3745" s="800" t="s">
        <v>31785</v>
      </c>
      <c r="C3745" s="800" t="s">
        <v>26237</v>
      </c>
      <c r="D3745" s="802">
        <v>11.24</v>
      </c>
      <c r="E3745" s="800" t="s">
        <v>43039</v>
      </c>
    </row>
    <row r="3746" spans="1:5" ht="13.5" x14ac:dyDescent="0.25">
      <c r="A3746" s="800">
        <v>92288</v>
      </c>
      <c r="B3746" s="800" t="s">
        <v>31786</v>
      </c>
      <c r="C3746" s="800" t="s">
        <v>26237</v>
      </c>
      <c r="D3746" s="802">
        <v>17.079999999999998</v>
      </c>
      <c r="E3746" s="800" t="s">
        <v>43039</v>
      </c>
    </row>
    <row r="3747" spans="1:5" ht="13.5" x14ac:dyDescent="0.25">
      <c r="A3747" s="800">
        <v>92289</v>
      </c>
      <c r="B3747" s="800" t="s">
        <v>31788</v>
      </c>
      <c r="C3747" s="800" t="s">
        <v>26237</v>
      </c>
      <c r="D3747" s="802">
        <v>29.41</v>
      </c>
      <c r="E3747" s="800" t="s">
        <v>43039</v>
      </c>
    </row>
    <row r="3748" spans="1:5" ht="13.5" x14ac:dyDescent="0.25">
      <c r="A3748" s="800">
        <v>92290</v>
      </c>
      <c r="B3748" s="800" t="s">
        <v>31789</v>
      </c>
      <c r="C3748" s="800" t="s">
        <v>26237</v>
      </c>
      <c r="D3748" s="802">
        <v>44.26</v>
      </c>
      <c r="E3748" s="800" t="s">
        <v>43039</v>
      </c>
    </row>
    <row r="3749" spans="1:5" ht="13.5" x14ac:dyDescent="0.25">
      <c r="A3749" s="800">
        <v>92291</v>
      </c>
      <c r="B3749" s="800" t="s">
        <v>31791</v>
      </c>
      <c r="C3749" s="800" t="s">
        <v>26237</v>
      </c>
      <c r="D3749" s="802">
        <v>67.400000000000006</v>
      </c>
      <c r="E3749" s="800" t="s">
        <v>43039</v>
      </c>
    </row>
    <row r="3750" spans="1:5" ht="13.5" x14ac:dyDescent="0.25">
      <c r="A3750" s="800">
        <v>92292</v>
      </c>
      <c r="B3750" s="800" t="s">
        <v>31793</v>
      </c>
      <c r="C3750" s="800" t="s">
        <v>26237</v>
      </c>
      <c r="D3750" s="802">
        <v>207.37</v>
      </c>
      <c r="E3750" s="800" t="s">
        <v>43039</v>
      </c>
    </row>
    <row r="3751" spans="1:5" ht="13.5" x14ac:dyDescent="0.25">
      <c r="A3751" s="800">
        <v>92293</v>
      </c>
      <c r="B3751" s="800" t="s">
        <v>31795</v>
      </c>
      <c r="C3751" s="800" t="s">
        <v>26237</v>
      </c>
      <c r="D3751" s="802">
        <v>6.55</v>
      </c>
      <c r="E3751" s="800" t="s">
        <v>43039</v>
      </c>
    </row>
    <row r="3752" spans="1:5" ht="13.5" x14ac:dyDescent="0.25">
      <c r="A3752" s="800">
        <v>92294</v>
      </c>
      <c r="B3752" s="800" t="s">
        <v>31796</v>
      </c>
      <c r="C3752" s="800" t="s">
        <v>26237</v>
      </c>
      <c r="D3752" s="802">
        <v>10.54</v>
      </c>
      <c r="E3752" s="800" t="s">
        <v>43039</v>
      </c>
    </row>
    <row r="3753" spans="1:5" ht="13.5" x14ac:dyDescent="0.25">
      <c r="A3753" s="800">
        <v>92295</v>
      </c>
      <c r="B3753" s="800" t="s">
        <v>31797</v>
      </c>
      <c r="C3753" s="800" t="s">
        <v>26237</v>
      </c>
      <c r="D3753" s="802">
        <v>19.170000000000002</v>
      </c>
      <c r="E3753" s="800" t="s">
        <v>43039</v>
      </c>
    </row>
    <row r="3754" spans="1:5" ht="13.5" x14ac:dyDescent="0.25">
      <c r="A3754" s="800">
        <v>92296</v>
      </c>
      <c r="B3754" s="800" t="s">
        <v>31798</v>
      </c>
      <c r="C3754" s="800" t="s">
        <v>26237</v>
      </c>
      <c r="D3754" s="802">
        <v>25.39</v>
      </c>
      <c r="E3754" s="800" t="s">
        <v>43039</v>
      </c>
    </row>
    <row r="3755" spans="1:5" ht="13.5" x14ac:dyDescent="0.25">
      <c r="A3755" s="800">
        <v>92297</v>
      </c>
      <c r="B3755" s="800" t="s">
        <v>31799</v>
      </c>
      <c r="C3755" s="800" t="s">
        <v>26237</v>
      </c>
      <c r="D3755" s="802">
        <v>38.979999999999997</v>
      </c>
      <c r="E3755" s="800" t="s">
        <v>43039</v>
      </c>
    </row>
    <row r="3756" spans="1:5" ht="13.5" x14ac:dyDescent="0.25">
      <c r="A3756" s="800">
        <v>92298</v>
      </c>
      <c r="B3756" s="800" t="s">
        <v>31801</v>
      </c>
      <c r="C3756" s="800" t="s">
        <v>26237</v>
      </c>
      <c r="D3756" s="802">
        <v>107.64</v>
      </c>
      <c r="E3756" s="800" t="s">
        <v>43039</v>
      </c>
    </row>
    <row r="3757" spans="1:5" ht="13.5" x14ac:dyDescent="0.25">
      <c r="A3757" s="800">
        <v>92299</v>
      </c>
      <c r="B3757" s="800" t="s">
        <v>31803</v>
      </c>
      <c r="C3757" s="800" t="s">
        <v>26237</v>
      </c>
      <c r="D3757" s="802">
        <v>14.85</v>
      </c>
      <c r="E3757" s="800" t="s">
        <v>43039</v>
      </c>
    </row>
    <row r="3758" spans="1:5" ht="13.5" x14ac:dyDescent="0.25">
      <c r="A3758" s="800">
        <v>92300</v>
      </c>
      <c r="B3758" s="800" t="s">
        <v>31804</v>
      </c>
      <c r="C3758" s="800" t="s">
        <v>26237</v>
      </c>
      <c r="D3758" s="802">
        <v>21.83</v>
      </c>
      <c r="E3758" s="800" t="s">
        <v>43039</v>
      </c>
    </row>
    <row r="3759" spans="1:5" ht="13.5" x14ac:dyDescent="0.25">
      <c r="A3759" s="800">
        <v>92301</v>
      </c>
      <c r="B3759" s="800" t="s">
        <v>31805</v>
      </c>
      <c r="C3759" s="800" t="s">
        <v>26237</v>
      </c>
      <c r="D3759" s="802">
        <v>41.74</v>
      </c>
      <c r="E3759" s="800" t="s">
        <v>43039</v>
      </c>
    </row>
    <row r="3760" spans="1:5" ht="13.5" x14ac:dyDescent="0.25">
      <c r="A3760" s="800">
        <v>92302</v>
      </c>
      <c r="B3760" s="800" t="s">
        <v>31807</v>
      </c>
      <c r="C3760" s="800" t="s">
        <v>26237</v>
      </c>
      <c r="D3760" s="802">
        <v>55</v>
      </c>
      <c r="E3760" s="800" t="s">
        <v>43039</v>
      </c>
    </row>
    <row r="3761" spans="1:5" ht="13.5" x14ac:dyDescent="0.25">
      <c r="A3761" s="800">
        <v>92303</v>
      </c>
      <c r="B3761" s="800" t="s">
        <v>31808</v>
      </c>
      <c r="C3761" s="800" t="s">
        <v>26237</v>
      </c>
      <c r="D3761" s="802">
        <v>99.66</v>
      </c>
      <c r="E3761" s="800" t="s">
        <v>43039</v>
      </c>
    </row>
    <row r="3762" spans="1:5" ht="13.5" x14ac:dyDescent="0.25">
      <c r="A3762" s="800">
        <v>92304</v>
      </c>
      <c r="B3762" s="800" t="s">
        <v>31810</v>
      </c>
      <c r="C3762" s="800" t="s">
        <v>26237</v>
      </c>
      <c r="D3762" s="802">
        <v>256.11</v>
      </c>
      <c r="E3762" s="800" t="s">
        <v>43039</v>
      </c>
    </row>
    <row r="3763" spans="1:5" ht="13.5" x14ac:dyDescent="0.25">
      <c r="A3763" s="800">
        <v>92311</v>
      </c>
      <c r="B3763" s="800" t="s">
        <v>31812</v>
      </c>
      <c r="C3763" s="800" t="s">
        <v>26237</v>
      </c>
      <c r="D3763" s="802">
        <v>8.58</v>
      </c>
      <c r="E3763" s="800" t="s">
        <v>43039</v>
      </c>
    </row>
    <row r="3764" spans="1:5" ht="13.5" x14ac:dyDescent="0.25">
      <c r="A3764" s="800">
        <v>92312</v>
      </c>
      <c r="B3764" s="800" t="s">
        <v>31813</v>
      </c>
      <c r="C3764" s="800" t="s">
        <v>26237</v>
      </c>
      <c r="D3764" s="802">
        <v>13.51</v>
      </c>
      <c r="E3764" s="800" t="s">
        <v>43039</v>
      </c>
    </row>
    <row r="3765" spans="1:5" ht="13.5" x14ac:dyDescent="0.25">
      <c r="A3765" s="800">
        <v>92313</v>
      </c>
      <c r="B3765" s="800" t="s">
        <v>31814</v>
      </c>
      <c r="C3765" s="800" t="s">
        <v>26237</v>
      </c>
      <c r="D3765" s="802">
        <v>19.350000000000001</v>
      </c>
      <c r="E3765" s="800" t="s">
        <v>43039</v>
      </c>
    </row>
    <row r="3766" spans="1:5" ht="13.5" x14ac:dyDescent="0.25">
      <c r="A3766" s="800">
        <v>92314</v>
      </c>
      <c r="B3766" s="800" t="s">
        <v>31815</v>
      </c>
      <c r="C3766" s="800" t="s">
        <v>26237</v>
      </c>
      <c r="D3766" s="802">
        <v>5.59</v>
      </c>
      <c r="E3766" s="800" t="s">
        <v>43039</v>
      </c>
    </row>
    <row r="3767" spans="1:5" ht="13.5" x14ac:dyDescent="0.25">
      <c r="A3767" s="800">
        <v>92315</v>
      </c>
      <c r="B3767" s="800" t="s">
        <v>31816</v>
      </c>
      <c r="C3767" s="800" t="s">
        <v>26237</v>
      </c>
      <c r="D3767" s="802">
        <v>8.09</v>
      </c>
      <c r="E3767" s="800" t="s">
        <v>43039</v>
      </c>
    </row>
    <row r="3768" spans="1:5" ht="13.5" x14ac:dyDescent="0.25">
      <c r="A3768" s="800">
        <v>92316</v>
      </c>
      <c r="B3768" s="800" t="s">
        <v>31817</v>
      </c>
      <c r="C3768" s="800" t="s">
        <v>26237</v>
      </c>
      <c r="D3768" s="802">
        <v>12.07</v>
      </c>
      <c r="E3768" s="800" t="s">
        <v>43039</v>
      </c>
    </row>
    <row r="3769" spans="1:5" ht="13.5" x14ac:dyDescent="0.25">
      <c r="A3769" s="800">
        <v>92317</v>
      </c>
      <c r="B3769" s="800" t="s">
        <v>31819</v>
      </c>
      <c r="C3769" s="800" t="s">
        <v>26237</v>
      </c>
      <c r="D3769" s="802">
        <v>11.65</v>
      </c>
      <c r="E3769" s="800" t="s">
        <v>43039</v>
      </c>
    </row>
    <row r="3770" spans="1:5" ht="13.5" x14ac:dyDescent="0.25">
      <c r="A3770" s="800">
        <v>92318</v>
      </c>
      <c r="B3770" s="800" t="s">
        <v>31820</v>
      </c>
      <c r="C3770" s="800" t="s">
        <v>26237</v>
      </c>
      <c r="D3770" s="802">
        <v>17.88</v>
      </c>
      <c r="E3770" s="800" t="s">
        <v>43039</v>
      </c>
    </row>
    <row r="3771" spans="1:5" ht="13.5" x14ac:dyDescent="0.25">
      <c r="A3771" s="800">
        <v>92319</v>
      </c>
      <c r="B3771" s="800" t="s">
        <v>31822</v>
      </c>
      <c r="C3771" s="800" t="s">
        <v>26237</v>
      </c>
      <c r="D3771" s="802">
        <v>24.85</v>
      </c>
      <c r="E3771" s="800" t="s">
        <v>43039</v>
      </c>
    </row>
    <row r="3772" spans="1:5" ht="13.5" x14ac:dyDescent="0.25">
      <c r="A3772" s="800">
        <v>92326</v>
      </c>
      <c r="B3772" s="800" t="s">
        <v>31824</v>
      </c>
      <c r="C3772" s="800" t="s">
        <v>26237</v>
      </c>
      <c r="D3772" s="802">
        <v>9.57</v>
      </c>
      <c r="E3772" s="800" t="s">
        <v>43039</v>
      </c>
    </row>
    <row r="3773" spans="1:5" ht="13.5" x14ac:dyDescent="0.25">
      <c r="A3773" s="800">
        <v>92327</v>
      </c>
      <c r="B3773" s="800" t="s">
        <v>31825</v>
      </c>
      <c r="C3773" s="800" t="s">
        <v>26237</v>
      </c>
      <c r="D3773" s="802">
        <v>15.6</v>
      </c>
      <c r="E3773" s="800" t="s">
        <v>43039</v>
      </c>
    </row>
    <row r="3774" spans="1:5" ht="13.5" x14ac:dyDescent="0.25">
      <c r="A3774" s="800">
        <v>92328</v>
      </c>
      <c r="B3774" s="800" t="s">
        <v>31826</v>
      </c>
      <c r="C3774" s="800" t="s">
        <v>26237</v>
      </c>
      <c r="D3774" s="802">
        <v>23.05</v>
      </c>
      <c r="E3774" s="800" t="s">
        <v>43039</v>
      </c>
    </row>
    <row r="3775" spans="1:5" ht="13.5" x14ac:dyDescent="0.25">
      <c r="A3775" s="800">
        <v>92329</v>
      </c>
      <c r="B3775" s="800" t="s">
        <v>31827</v>
      </c>
      <c r="C3775" s="800" t="s">
        <v>26237</v>
      </c>
      <c r="D3775" s="802">
        <v>5.74</v>
      </c>
      <c r="E3775" s="800" t="s">
        <v>43039</v>
      </c>
    </row>
    <row r="3776" spans="1:5" ht="13.5" x14ac:dyDescent="0.25">
      <c r="A3776" s="800">
        <v>92330</v>
      </c>
      <c r="B3776" s="800" t="s">
        <v>31828</v>
      </c>
      <c r="C3776" s="800" t="s">
        <v>26237</v>
      </c>
      <c r="D3776" s="802">
        <v>9.4600000000000009</v>
      </c>
      <c r="E3776" s="800" t="s">
        <v>43039</v>
      </c>
    </row>
    <row r="3777" spans="1:5" ht="13.5" x14ac:dyDescent="0.25">
      <c r="A3777" s="800">
        <v>92331</v>
      </c>
      <c r="B3777" s="800" t="s">
        <v>31829</v>
      </c>
      <c r="C3777" s="800" t="s">
        <v>26237</v>
      </c>
      <c r="D3777" s="802">
        <v>14.55</v>
      </c>
      <c r="E3777" s="800" t="s">
        <v>43039</v>
      </c>
    </row>
    <row r="3778" spans="1:5" ht="13.5" x14ac:dyDescent="0.25">
      <c r="A3778" s="800">
        <v>92332</v>
      </c>
      <c r="B3778" s="800" t="s">
        <v>31830</v>
      </c>
      <c r="C3778" s="800" t="s">
        <v>26237</v>
      </c>
      <c r="D3778" s="802">
        <v>11.86</v>
      </c>
      <c r="E3778" s="800" t="s">
        <v>43039</v>
      </c>
    </row>
    <row r="3779" spans="1:5" ht="13.5" x14ac:dyDescent="0.25">
      <c r="A3779" s="800">
        <v>92333</v>
      </c>
      <c r="B3779" s="800" t="s">
        <v>31831</v>
      </c>
      <c r="C3779" s="800" t="s">
        <v>26237</v>
      </c>
      <c r="D3779" s="802">
        <v>20.64</v>
      </c>
      <c r="E3779" s="800" t="s">
        <v>43039</v>
      </c>
    </row>
    <row r="3780" spans="1:5" ht="13.5" x14ac:dyDescent="0.25">
      <c r="A3780" s="800">
        <v>92334</v>
      </c>
      <c r="B3780" s="800" t="s">
        <v>31832</v>
      </c>
      <c r="C3780" s="800" t="s">
        <v>26237</v>
      </c>
      <c r="D3780" s="802">
        <v>29.79</v>
      </c>
      <c r="E3780" s="800" t="s">
        <v>43039</v>
      </c>
    </row>
    <row r="3781" spans="1:5" ht="13.5" x14ac:dyDescent="0.25">
      <c r="A3781" s="800">
        <v>92344</v>
      </c>
      <c r="B3781" s="800" t="s">
        <v>31833</v>
      </c>
      <c r="C3781" s="800" t="s">
        <v>26237</v>
      </c>
      <c r="D3781" s="802">
        <v>50.2</v>
      </c>
      <c r="E3781" s="800" t="s">
        <v>43039</v>
      </c>
    </row>
    <row r="3782" spans="1:5" ht="13.5" x14ac:dyDescent="0.25">
      <c r="A3782" s="800">
        <v>92345</v>
      </c>
      <c r="B3782" s="800" t="s">
        <v>31835</v>
      </c>
      <c r="C3782" s="800" t="s">
        <v>26237</v>
      </c>
      <c r="D3782" s="802">
        <v>50.18</v>
      </c>
      <c r="E3782" s="800" t="s">
        <v>43039</v>
      </c>
    </row>
    <row r="3783" spans="1:5" ht="13.5" x14ac:dyDescent="0.25">
      <c r="A3783" s="800">
        <v>92346</v>
      </c>
      <c r="B3783" s="800" t="s">
        <v>31836</v>
      </c>
      <c r="C3783" s="800" t="s">
        <v>26237</v>
      </c>
      <c r="D3783" s="802">
        <v>66.349999999999994</v>
      </c>
      <c r="E3783" s="800" t="s">
        <v>43039</v>
      </c>
    </row>
    <row r="3784" spans="1:5" ht="13.5" x14ac:dyDescent="0.25">
      <c r="A3784" s="800">
        <v>92347</v>
      </c>
      <c r="B3784" s="800" t="s">
        <v>31838</v>
      </c>
      <c r="C3784" s="800" t="s">
        <v>26237</v>
      </c>
      <c r="D3784" s="802">
        <v>74.05</v>
      </c>
      <c r="E3784" s="800" t="s">
        <v>43039</v>
      </c>
    </row>
    <row r="3785" spans="1:5" ht="13.5" x14ac:dyDescent="0.25">
      <c r="A3785" s="800">
        <v>92348</v>
      </c>
      <c r="B3785" s="800" t="s">
        <v>31840</v>
      </c>
      <c r="C3785" s="800" t="s">
        <v>26237</v>
      </c>
      <c r="D3785" s="802">
        <v>93.76</v>
      </c>
      <c r="E3785" s="800" t="s">
        <v>43039</v>
      </c>
    </row>
    <row r="3786" spans="1:5" ht="13.5" x14ac:dyDescent="0.25">
      <c r="A3786" s="800">
        <v>92349</v>
      </c>
      <c r="B3786" s="800" t="s">
        <v>31841</v>
      </c>
      <c r="C3786" s="800" t="s">
        <v>26237</v>
      </c>
      <c r="D3786" s="802">
        <v>100.61</v>
      </c>
      <c r="E3786" s="800" t="s">
        <v>43039</v>
      </c>
    </row>
    <row r="3787" spans="1:5" ht="13.5" x14ac:dyDescent="0.25">
      <c r="A3787" s="800">
        <v>92350</v>
      </c>
      <c r="B3787" s="800" t="s">
        <v>31843</v>
      </c>
      <c r="C3787" s="800" t="s">
        <v>26237</v>
      </c>
      <c r="D3787" s="802">
        <v>74.62</v>
      </c>
      <c r="E3787" s="800" t="s">
        <v>43039</v>
      </c>
    </row>
    <row r="3788" spans="1:5" ht="13.5" x14ac:dyDescent="0.25">
      <c r="A3788" s="800">
        <v>92351</v>
      </c>
      <c r="B3788" s="800" t="s">
        <v>31845</v>
      </c>
      <c r="C3788" s="800" t="s">
        <v>26237</v>
      </c>
      <c r="D3788" s="802">
        <v>72.91</v>
      </c>
      <c r="E3788" s="800" t="s">
        <v>43039</v>
      </c>
    </row>
    <row r="3789" spans="1:5" ht="13.5" x14ac:dyDescent="0.25">
      <c r="A3789" s="800">
        <v>92352</v>
      </c>
      <c r="B3789" s="800" t="s">
        <v>31847</v>
      </c>
      <c r="C3789" s="800" t="s">
        <v>26237</v>
      </c>
      <c r="D3789" s="802">
        <v>114.31</v>
      </c>
      <c r="E3789" s="800" t="s">
        <v>43039</v>
      </c>
    </row>
    <row r="3790" spans="1:5" ht="13.5" x14ac:dyDescent="0.25">
      <c r="A3790" s="800">
        <v>92353</v>
      </c>
      <c r="B3790" s="800" t="s">
        <v>31849</v>
      </c>
      <c r="C3790" s="800" t="s">
        <v>26237</v>
      </c>
      <c r="D3790" s="802">
        <v>106.77</v>
      </c>
      <c r="E3790" s="800" t="s">
        <v>43039</v>
      </c>
    </row>
    <row r="3791" spans="1:5" ht="13.5" x14ac:dyDescent="0.25">
      <c r="A3791" s="800">
        <v>92354</v>
      </c>
      <c r="B3791" s="800" t="s">
        <v>31851</v>
      </c>
      <c r="C3791" s="800" t="s">
        <v>26237</v>
      </c>
      <c r="D3791" s="802">
        <v>152.41</v>
      </c>
      <c r="E3791" s="800" t="s">
        <v>43039</v>
      </c>
    </row>
    <row r="3792" spans="1:5" ht="13.5" x14ac:dyDescent="0.25">
      <c r="A3792" s="800">
        <v>92355</v>
      </c>
      <c r="B3792" s="800" t="s">
        <v>31853</v>
      </c>
      <c r="C3792" s="800" t="s">
        <v>26237</v>
      </c>
      <c r="D3792" s="802">
        <v>137.88</v>
      </c>
      <c r="E3792" s="800" t="s">
        <v>43039</v>
      </c>
    </row>
    <row r="3793" spans="1:5" ht="13.5" x14ac:dyDescent="0.25">
      <c r="A3793" s="800">
        <v>92356</v>
      </c>
      <c r="B3793" s="800" t="s">
        <v>31855</v>
      </c>
      <c r="C3793" s="800" t="s">
        <v>26237</v>
      </c>
      <c r="D3793" s="802">
        <v>97.18</v>
      </c>
      <c r="E3793" s="800" t="s">
        <v>43039</v>
      </c>
    </row>
    <row r="3794" spans="1:5" ht="13.5" x14ac:dyDescent="0.25">
      <c r="A3794" s="800">
        <v>92357</v>
      </c>
      <c r="B3794" s="800" t="s">
        <v>31857</v>
      </c>
      <c r="C3794" s="800" t="s">
        <v>26237</v>
      </c>
      <c r="D3794" s="802">
        <v>146.15</v>
      </c>
      <c r="E3794" s="800" t="s">
        <v>43039</v>
      </c>
    </row>
    <row r="3795" spans="1:5" ht="13.5" x14ac:dyDescent="0.25">
      <c r="A3795" s="800">
        <v>92358</v>
      </c>
      <c r="B3795" s="800" t="s">
        <v>31859</v>
      </c>
      <c r="C3795" s="800" t="s">
        <v>26237</v>
      </c>
      <c r="D3795" s="802">
        <v>182.46</v>
      </c>
      <c r="E3795" s="800" t="s">
        <v>43039</v>
      </c>
    </row>
    <row r="3796" spans="1:5" ht="13.5" x14ac:dyDescent="0.25">
      <c r="A3796" s="800">
        <v>92369</v>
      </c>
      <c r="B3796" s="800" t="s">
        <v>31861</v>
      </c>
      <c r="C3796" s="800" t="s">
        <v>26237</v>
      </c>
      <c r="D3796" s="802">
        <v>26.66</v>
      </c>
      <c r="E3796" s="800" t="s">
        <v>43039</v>
      </c>
    </row>
    <row r="3797" spans="1:5" ht="13.5" x14ac:dyDescent="0.25">
      <c r="A3797" s="800">
        <v>92370</v>
      </c>
      <c r="B3797" s="800" t="s">
        <v>31862</v>
      </c>
      <c r="C3797" s="800" t="s">
        <v>26237</v>
      </c>
      <c r="D3797" s="802">
        <v>28.05</v>
      </c>
      <c r="E3797" s="800" t="s">
        <v>43039</v>
      </c>
    </row>
    <row r="3798" spans="1:5" ht="13.5" x14ac:dyDescent="0.25">
      <c r="A3798" s="800">
        <v>92371</v>
      </c>
      <c r="B3798" s="800" t="s">
        <v>31863</v>
      </c>
      <c r="C3798" s="800" t="s">
        <v>26237</v>
      </c>
      <c r="D3798" s="802">
        <v>32.380000000000003</v>
      </c>
      <c r="E3798" s="800" t="s">
        <v>43039</v>
      </c>
    </row>
    <row r="3799" spans="1:5" ht="13.5" x14ac:dyDescent="0.25">
      <c r="A3799" s="800">
        <v>92372</v>
      </c>
      <c r="B3799" s="800" t="s">
        <v>31864</v>
      </c>
      <c r="C3799" s="800" t="s">
        <v>26237</v>
      </c>
      <c r="D3799" s="802">
        <v>33.67</v>
      </c>
      <c r="E3799" s="800" t="s">
        <v>43039</v>
      </c>
    </row>
    <row r="3800" spans="1:5" ht="13.5" x14ac:dyDescent="0.25">
      <c r="A3800" s="800">
        <v>92373</v>
      </c>
      <c r="B3800" s="800" t="s">
        <v>31865</v>
      </c>
      <c r="C3800" s="800" t="s">
        <v>26237</v>
      </c>
      <c r="D3800" s="802">
        <v>38.409999999999997</v>
      </c>
      <c r="E3800" s="800" t="s">
        <v>43039</v>
      </c>
    </row>
    <row r="3801" spans="1:5" ht="13.5" x14ac:dyDescent="0.25">
      <c r="A3801" s="800">
        <v>92374</v>
      </c>
      <c r="B3801" s="800" t="s">
        <v>31866</v>
      </c>
      <c r="C3801" s="800" t="s">
        <v>26237</v>
      </c>
      <c r="D3801" s="802">
        <v>38.659999999999997</v>
      </c>
      <c r="E3801" s="800" t="s">
        <v>43039</v>
      </c>
    </row>
    <row r="3802" spans="1:5" ht="13.5" x14ac:dyDescent="0.25">
      <c r="A3802" s="800">
        <v>92375</v>
      </c>
      <c r="B3802" s="800" t="s">
        <v>31867</v>
      </c>
      <c r="C3802" s="800" t="s">
        <v>26237</v>
      </c>
      <c r="D3802" s="802">
        <v>50.17</v>
      </c>
      <c r="E3802" s="800" t="s">
        <v>43039</v>
      </c>
    </row>
    <row r="3803" spans="1:5" ht="13.5" x14ac:dyDescent="0.25">
      <c r="A3803" s="800">
        <v>92376</v>
      </c>
      <c r="B3803" s="800" t="s">
        <v>31869</v>
      </c>
      <c r="C3803" s="800" t="s">
        <v>26237</v>
      </c>
      <c r="D3803" s="802">
        <v>50.15</v>
      </c>
      <c r="E3803" s="800" t="s">
        <v>43039</v>
      </c>
    </row>
    <row r="3804" spans="1:5" ht="13.5" x14ac:dyDescent="0.25">
      <c r="A3804" s="800">
        <v>92377</v>
      </c>
      <c r="B3804" s="800" t="s">
        <v>31871</v>
      </c>
      <c r="C3804" s="800" t="s">
        <v>26237</v>
      </c>
      <c r="D3804" s="802">
        <v>67.59</v>
      </c>
      <c r="E3804" s="800" t="s">
        <v>43039</v>
      </c>
    </row>
    <row r="3805" spans="1:5" ht="13.5" x14ac:dyDescent="0.25">
      <c r="A3805" s="800">
        <v>92378</v>
      </c>
      <c r="B3805" s="800" t="s">
        <v>31873</v>
      </c>
      <c r="C3805" s="800" t="s">
        <v>26237</v>
      </c>
      <c r="D3805" s="802">
        <v>75.290000000000006</v>
      </c>
      <c r="E3805" s="800" t="s">
        <v>43039</v>
      </c>
    </row>
    <row r="3806" spans="1:5" ht="13.5" x14ac:dyDescent="0.25">
      <c r="A3806" s="800">
        <v>92379</v>
      </c>
      <c r="B3806" s="800" t="s">
        <v>31875</v>
      </c>
      <c r="C3806" s="800" t="s">
        <v>26237</v>
      </c>
      <c r="D3806" s="802">
        <v>96.29</v>
      </c>
      <c r="E3806" s="800" t="s">
        <v>43039</v>
      </c>
    </row>
    <row r="3807" spans="1:5" ht="13.5" x14ac:dyDescent="0.25">
      <c r="A3807" s="800">
        <v>92380</v>
      </c>
      <c r="B3807" s="800" t="s">
        <v>31877</v>
      </c>
      <c r="C3807" s="800" t="s">
        <v>26237</v>
      </c>
      <c r="D3807" s="802">
        <v>103.14</v>
      </c>
      <c r="E3807" s="800" t="s">
        <v>43039</v>
      </c>
    </row>
    <row r="3808" spans="1:5" ht="13.5" x14ac:dyDescent="0.25">
      <c r="A3808" s="800">
        <v>92381</v>
      </c>
      <c r="B3808" s="800" t="s">
        <v>31879</v>
      </c>
      <c r="C3808" s="800" t="s">
        <v>26237</v>
      </c>
      <c r="D3808" s="802">
        <v>40.39</v>
      </c>
      <c r="E3808" s="800" t="s">
        <v>43039</v>
      </c>
    </row>
    <row r="3809" spans="1:5" ht="13.5" x14ac:dyDescent="0.25">
      <c r="A3809" s="800">
        <v>92382</v>
      </c>
      <c r="B3809" s="800" t="s">
        <v>31881</v>
      </c>
      <c r="C3809" s="800" t="s">
        <v>26237</v>
      </c>
      <c r="D3809" s="802">
        <v>38.549999999999997</v>
      </c>
      <c r="E3809" s="800" t="s">
        <v>43039</v>
      </c>
    </row>
    <row r="3810" spans="1:5" ht="13.5" x14ac:dyDescent="0.25">
      <c r="A3810" s="800">
        <v>92383</v>
      </c>
      <c r="B3810" s="800" t="s">
        <v>31882</v>
      </c>
      <c r="C3810" s="800" t="s">
        <v>26237</v>
      </c>
      <c r="D3810" s="802">
        <v>51.23</v>
      </c>
      <c r="E3810" s="800" t="s">
        <v>43039</v>
      </c>
    </row>
    <row r="3811" spans="1:5" ht="13.5" x14ac:dyDescent="0.25">
      <c r="A3811" s="800">
        <v>92384</v>
      </c>
      <c r="B3811" s="800" t="s">
        <v>31884</v>
      </c>
      <c r="C3811" s="800" t="s">
        <v>26237</v>
      </c>
      <c r="D3811" s="802">
        <v>47.57</v>
      </c>
      <c r="E3811" s="800" t="s">
        <v>43039</v>
      </c>
    </row>
    <row r="3812" spans="1:5" ht="13.5" x14ac:dyDescent="0.25">
      <c r="A3812" s="800">
        <v>92385</v>
      </c>
      <c r="B3812" s="800" t="s">
        <v>31885</v>
      </c>
      <c r="C3812" s="800" t="s">
        <v>26237</v>
      </c>
      <c r="D3812" s="802">
        <v>58.84</v>
      </c>
      <c r="E3812" s="800" t="s">
        <v>43039</v>
      </c>
    </row>
    <row r="3813" spans="1:5" ht="13.5" x14ac:dyDescent="0.25">
      <c r="A3813" s="800">
        <v>92386</v>
      </c>
      <c r="B3813" s="800" t="s">
        <v>31886</v>
      </c>
      <c r="C3813" s="800" t="s">
        <v>26237</v>
      </c>
      <c r="D3813" s="802">
        <v>56.32</v>
      </c>
      <c r="E3813" s="800" t="s">
        <v>43039</v>
      </c>
    </row>
    <row r="3814" spans="1:5" ht="13.5" x14ac:dyDescent="0.25">
      <c r="A3814" s="800">
        <v>92387</v>
      </c>
      <c r="B3814" s="800" t="s">
        <v>31888</v>
      </c>
      <c r="C3814" s="800" t="s">
        <v>26237</v>
      </c>
      <c r="D3814" s="802">
        <v>74.55</v>
      </c>
      <c r="E3814" s="800" t="s">
        <v>43039</v>
      </c>
    </row>
    <row r="3815" spans="1:5" ht="13.5" x14ac:dyDescent="0.25">
      <c r="A3815" s="800">
        <v>92388</v>
      </c>
      <c r="B3815" s="800" t="s">
        <v>31889</v>
      </c>
      <c r="C3815" s="800" t="s">
        <v>26237</v>
      </c>
      <c r="D3815" s="802">
        <v>72.84</v>
      </c>
      <c r="E3815" s="800" t="s">
        <v>43039</v>
      </c>
    </row>
    <row r="3816" spans="1:5" ht="13.5" x14ac:dyDescent="0.25">
      <c r="A3816" s="800">
        <v>92389</v>
      </c>
      <c r="B3816" s="800" t="s">
        <v>31891</v>
      </c>
      <c r="C3816" s="800" t="s">
        <v>26237</v>
      </c>
      <c r="D3816" s="802">
        <v>116.19</v>
      </c>
      <c r="E3816" s="800" t="s">
        <v>43039</v>
      </c>
    </row>
    <row r="3817" spans="1:5" ht="13.5" x14ac:dyDescent="0.25">
      <c r="A3817" s="800">
        <v>92390</v>
      </c>
      <c r="B3817" s="800" t="s">
        <v>31893</v>
      </c>
      <c r="C3817" s="800" t="s">
        <v>26237</v>
      </c>
      <c r="D3817" s="802">
        <v>108.65</v>
      </c>
      <c r="E3817" s="800" t="s">
        <v>43039</v>
      </c>
    </row>
    <row r="3818" spans="1:5" ht="13.5" x14ac:dyDescent="0.25">
      <c r="A3818" s="800">
        <v>92635</v>
      </c>
      <c r="B3818" s="800" t="s">
        <v>31894</v>
      </c>
      <c r="C3818" s="800" t="s">
        <v>26237</v>
      </c>
      <c r="D3818" s="802">
        <v>156.21</v>
      </c>
      <c r="E3818" s="800" t="s">
        <v>43039</v>
      </c>
    </row>
    <row r="3819" spans="1:5" ht="13.5" x14ac:dyDescent="0.25">
      <c r="A3819" s="800">
        <v>92636</v>
      </c>
      <c r="B3819" s="800" t="s">
        <v>31896</v>
      </c>
      <c r="C3819" s="800" t="s">
        <v>26237</v>
      </c>
      <c r="D3819" s="802">
        <v>141.68</v>
      </c>
      <c r="E3819" s="800" t="s">
        <v>43039</v>
      </c>
    </row>
    <row r="3820" spans="1:5" ht="13.5" x14ac:dyDescent="0.25">
      <c r="A3820" s="800">
        <v>92637</v>
      </c>
      <c r="B3820" s="800" t="s">
        <v>31898</v>
      </c>
      <c r="C3820" s="800" t="s">
        <v>26237</v>
      </c>
      <c r="D3820" s="802">
        <v>52.1</v>
      </c>
      <c r="E3820" s="800" t="s">
        <v>43039</v>
      </c>
    </row>
    <row r="3821" spans="1:5" ht="13.5" x14ac:dyDescent="0.25">
      <c r="A3821" s="800">
        <v>92638</v>
      </c>
      <c r="B3821" s="800" t="s">
        <v>31900</v>
      </c>
      <c r="C3821" s="800" t="s">
        <v>26237</v>
      </c>
      <c r="D3821" s="802">
        <v>63.89</v>
      </c>
      <c r="E3821" s="800" t="s">
        <v>43039</v>
      </c>
    </row>
    <row r="3822" spans="1:5" ht="13.5" x14ac:dyDescent="0.25">
      <c r="A3822" s="800">
        <v>92639</v>
      </c>
      <c r="B3822" s="800" t="s">
        <v>31902</v>
      </c>
      <c r="C3822" s="800" t="s">
        <v>26237</v>
      </c>
      <c r="D3822" s="802">
        <v>74.13</v>
      </c>
      <c r="E3822" s="800" t="s">
        <v>43039</v>
      </c>
    </row>
    <row r="3823" spans="1:5" ht="13.5" x14ac:dyDescent="0.25">
      <c r="A3823" s="800">
        <v>92640</v>
      </c>
      <c r="B3823" s="800" t="s">
        <v>31904</v>
      </c>
      <c r="C3823" s="800" t="s">
        <v>26237</v>
      </c>
      <c r="D3823" s="802">
        <v>97.07</v>
      </c>
      <c r="E3823" s="800" t="s">
        <v>43039</v>
      </c>
    </row>
    <row r="3824" spans="1:5" ht="13.5" x14ac:dyDescent="0.25">
      <c r="A3824" s="800">
        <v>92642</v>
      </c>
      <c r="B3824" s="800" t="s">
        <v>31906</v>
      </c>
      <c r="C3824" s="800" t="s">
        <v>26237</v>
      </c>
      <c r="D3824" s="802">
        <v>148.61000000000001</v>
      </c>
      <c r="E3824" s="800" t="s">
        <v>43039</v>
      </c>
    </row>
    <row r="3825" spans="1:5" ht="13.5" x14ac:dyDescent="0.25">
      <c r="A3825" s="800">
        <v>92644</v>
      </c>
      <c r="B3825" s="800" t="s">
        <v>31908</v>
      </c>
      <c r="C3825" s="800" t="s">
        <v>26237</v>
      </c>
      <c r="D3825" s="802">
        <v>187.53</v>
      </c>
      <c r="E3825" s="800" t="s">
        <v>43039</v>
      </c>
    </row>
    <row r="3826" spans="1:5" ht="13.5" x14ac:dyDescent="0.25">
      <c r="A3826" s="800">
        <v>92657</v>
      </c>
      <c r="B3826" s="800" t="s">
        <v>31910</v>
      </c>
      <c r="C3826" s="800" t="s">
        <v>26237</v>
      </c>
      <c r="D3826" s="802">
        <v>19.809999999999999</v>
      </c>
      <c r="E3826" s="800" t="s">
        <v>43039</v>
      </c>
    </row>
    <row r="3827" spans="1:5" ht="13.5" x14ac:dyDescent="0.25">
      <c r="A3827" s="800">
        <v>92658</v>
      </c>
      <c r="B3827" s="800" t="s">
        <v>31911</v>
      </c>
      <c r="C3827" s="800" t="s">
        <v>26237</v>
      </c>
      <c r="D3827" s="802">
        <v>21.2</v>
      </c>
      <c r="E3827" s="800" t="s">
        <v>43039</v>
      </c>
    </row>
    <row r="3828" spans="1:5" ht="13.5" x14ac:dyDescent="0.25">
      <c r="A3828" s="800">
        <v>92659</v>
      </c>
      <c r="B3828" s="800" t="s">
        <v>31912</v>
      </c>
      <c r="C3828" s="800" t="s">
        <v>26237</v>
      </c>
      <c r="D3828" s="802">
        <v>24.6</v>
      </c>
      <c r="E3828" s="800" t="s">
        <v>43039</v>
      </c>
    </row>
    <row r="3829" spans="1:5" ht="13.5" x14ac:dyDescent="0.25">
      <c r="A3829" s="800">
        <v>92660</v>
      </c>
      <c r="B3829" s="800" t="s">
        <v>31913</v>
      </c>
      <c r="C3829" s="800" t="s">
        <v>26237</v>
      </c>
      <c r="D3829" s="802">
        <v>25.89</v>
      </c>
      <c r="E3829" s="800" t="s">
        <v>43039</v>
      </c>
    </row>
    <row r="3830" spans="1:5" ht="13.5" x14ac:dyDescent="0.25">
      <c r="A3830" s="800">
        <v>92661</v>
      </c>
      <c r="B3830" s="800" t="s">
        <v>31914</v>
      </c>
      <c r="C3830" s="800" t="s">
        <v>26237</v>
      </c>
      <c r="D3830" s="802">
        <v>29.53</v>
      </c>
      <c r="E3830" s="800" t="s">
        <v>43039</v>
      </c>
    </row>
    <row r="3831" spans="1:5" ht="13.5" x14ac:dyDescent="0.25">
      <c r="A3831" s="800">
        <v>92662</v>
      </c>
      <c r="B3831" s="800" t="s">
        <v>31915</v>
      </c>
      <c r="C3831" s="800" t="s">
        <v>26237</v>
      </c>
      <c r="D3831" s="802">
        <v>29.78</v>
      </c>
      <c r="E3831" s="800" t="s">
        <v>43039</v>
      </c>
    </row>
    <row r="3832" spans="1:5" ht="13.5" x14ac:dyDescent="0.25">
      <c r="A3832" s="800">
        <v>92663</v>
      </c>
      <c r="B3832" s="800" t="s">
        <v>31917</v>
      </c>
      <c r="C3832" s="800" t="s">
        <v>26237</v>
      </c>
      <c r="D3832" s="802">
        <v>39.950000000000003</v>
      </c>
      <c r="E3832" s="800" t="s">
        <v>43039</v>
      </c>
    </row>
    <row r="3833" spans="1:5" ht="13.5" x14ac:dyDescent="0.25">
      <c r="A3833" s="800">
        <v>92664</v>
      </c>
      <c r="B3833" s="800" t="s">
        <v>31919</v>
      </c>
      <c r="C3833" s="800" t="s">
        <v>26237</v>
      </c>
      <c r="D3833" s="802">
        <v>39.93</v>
      </c>
      <c r="E3833" s="800" t="s">
        <v>43039</v>
      </c>
    </row>
    <row r="3834" spans="1:5" ht="13.5" x14ac:dyDescent="0.25">
      <c r="A3834" s="800">
        <v>92665</v>
      </c>
      <c r="B3834" s="800" t="s">
        <v>31921</v>
      </c>
      <c r="C3834" s="800" t="s">
        <v>26237</v>
      </c>
      <c r="D3834" s="802">
        <v>55.35</v>
      </c>
      <c r="E3834" s="800" t="s">
        <v>43039</v>
      </c>
    </row>
    <row r="3835" spans="1:5" ht="13.5" x14ac:dyDescent="0.25">
      <c r="A3835" s="800">
        <v>92666</v>
      </c>
      <c r="B3835" s="800" t="s">
        <v>31922</v>
      </c>
      <c r="C3835" s="800" t="s">
        <v>26237</v>
      </c>
      <c r="D3835" s="802">
        <v>63.05</v>
      </c>
      <c r="E3835" s="800" t="s">
        <v>43039</v>
      </c>
    </row>
    <row r="3836" spans="1:5" ht="13.5" x14ac:dyDescent="0.25">
      <c r="A3836" s="800">
        <v>92667</v>
      </c>
      <c r="B3836" s="800" t="s">
        <v>31924</v>
      </c>
      <c r="C3836" s="800" t="s">
        <v>26237</v>
      </c>
      <c r="D3836" s="802">
        <v>82.05</v>
      </c>
      <c r="E3836" s="800" t="s">
        <v>43039</v>
      </c>
    </row>
    <row r="3837" spans="1:5" ht="13.5" x14ac:dyDescent="0.25">
      <c r="A3837" s="800">
        <v>92668</v>
      </c>
      <c r="B3837" s="800" t="s">
        <v>31926</v>
      </c>
      <c r="C3837" s="800" t="s">
        <v>26237</v>
      </c>
      <c r="D3837" s="802">
        <v>88.9</v>
      </c>
      <c r="E3837" s="800" t="s">
        <v>43039</v>
      </c>
    </row>
    <row r="3838" spans="1:5" ht="13.5" x14ac:dyDescent="0.25">
      <c r="A3838" s="800">
        <v>92669</v>
      </c>
      <c r="B3838" s="800" t="s">
        <v>31928</v>
      </c>
      <c r="C3838" s="800" t="s">
        <v>26237</v>
      </c>
      <c r="D3838" s="802">
        <v>30.1</v>
      </c>
      <c r="E3838" s="800" t="s">
        <v>43039</v>
      </c>
    </row>
    <row r="3839" spans="1:5" ht="13.5" x14ac:dyDescent="0.25">
      <c r="A3839" s="800">
        <v>92670</v>
      </c>
      <c r="B3839" s="800" t="s">
        <v>31929</v>
      </c>
      <c r="C3839" s="800" t="s">
        <v>26237</v>
      </c>
      <c r="D3839" s="802">
        <v>28.26</v>
      </c>
      <c r="E3839" s="800" t="s">
        <v>43039</v>
      </c>
    </row>
    <row r="3840" spans="1:5" ht="13.5" x14ac:dyDescent="0.25">
      <c r="A3840" s="800">
        <v>92671</v>
      </c>
      <c r="B3840" s="800" t="s">
        <v>31930</v>
      </c>
      <c r="C3840" s="800" t="s">
        <v>26237</v>
      </c>
      <c r="D3840" s="802">
        <v>39.57</v>
      </c>
      <c r="E3840" s="800" t="s">
        <v>43039</v>
      </c>
    </row>
    <row r="3841" spans="1:5" ht="13.5" x14ac:dyDescent="0.25">
      <c r="A3841" s="800">
        <v>92672</v>
      </c>
      <c r="B3841" s="800" t="s">
        <v>31931</v>
      </c>
      <c r="C3841" s="800" t="s">
        <v>26237</v>
      </c>
      <c r="D3841" s="802">
        <v>35.909999999999997</v>
      </c>
      <c r="E3841" s="800" t="s">
        <v>43039</v>
      </c>
    </row>
    <row r="3842" spans="1:5" ht="13.5" x14ac:dyDescent="0.25">
      <c r="A3842" s="800">
        <v>92673</v>
      </c>
      <c r="B3842" s="800" t="s">
        <v>31932</v>
      </c>
      <c r="C3842" s="800" t="s">
        <v>26237</v>
      </c>
      <c r="D3842" s="802">
        <v>45.54</v>
      </c>
      <c r="E3842" s="800" t="s">
        <v>43039</v>
      </c>
    </row>
    <row r="3843" spans="1:5" ht="13.5" x14ac:dyDescent="0.25">
      <c r="A3843" s="800">
        <v>92674</v>
      </c>
      <c r="B3843" s="800" t="s">
        <v>31934</v>
      </c>
      <c r="C3843" s="800" t="s">
        <v>26237</v>
      </c>
      <c r="D3843" s="802">
        <v>43.02</v>
      </c>
      <c r="E3843" s="800" t="s">
        <v>43039</v>
      </c>
    </row>
    <row r="3844" spans="1:5" ht="13.5" x14ac:dyDescent="0.25">
      <c r="A3844" s="800">
        <v>92675</v>
      </c>
      <c r="B3844" s="800" t="s">
        <v>31935</v>
      </c>
      <c r="C3844" s="800" t="s">
        <v>26237</v>
      </c>
      <c r="D3844" s="802">
        <v>59.27</v>
      </c>
      <c r="E3844" s="800" t="s">
        <v>43039</v>
      </c>
    </row>
    <row r="3845" spans="1:5" ht="13.5" x14ac:dyDescent="0.25">
      <c r="A3845" s="800">
        <v>92676</v>
      </c>
      <c r="B3845" s="800" t="s">
        <v>31936</v>
      </c>
      <c r="C3845" s="800" t="s">
        <v>26237</v>
      </c>
      <c r="D3845" s="802">
        <v>57.56</v>
      </c>
      <c r="E3845" s="800" t="s">
        <v>43039</v>
      </c>
    </row>
    <row r="3846" spans="1:5" ht="13.5" x14ac:dyDescent="0.25">
      <c r="A3846" s="800">
        <v>92677</v>
      </c>
      <c r="B3846" s="800" t="s">
        <v>31938</v>
      </c>
      <c r="C3846" s="800" t="s">
        <v>26237</v>
      </c>
      <c r="D3846" s="802">
        <v>97.86</v>
      </c>
      <c r="E3846" s="800" t="s">
        <v>43039</v>
      </c>
    </row>
    <row r="3847" spans="1:5" ht="13.5" x14ac:dyDescent="0.25">
      <c r="A3847" s="800">
        <v>92678</v>
      </c>
      <c r="B3847" s="800" t="s">
        <v>31940</v>
      </c>
      <c r="C3847" s="800" t="s">
        <v>26237</v>
      </c>
      <c r="D3847" s="802">
        <v>90.32</v>
      </c>
      <c r="E3847" s="800" t="s">
        <v>43039</v>
      </c>
    </row>
    <row r="3848" spans="1:5" ht="13.5" x14ac:dyDescent="0.25">
      <c r="A3848" s="800">
        <v>92679</v>
      </c>
      <c r="B3848" s="800" t="s">
        <v>31942</v>
      </c>
      <c r="C3848" s="800" t="s">
        <v>26237</v>
      </c>
      <c r="D3848" s="802">
        <v>134.88</v>
      </c>
      <c r="E3848" s="800" t="s">
        <v>43039</v>
      </c>
    </row>
    <row r="3849" spans="1:5" ht="13.5" x14ac:dyDescent="0.25">
      <c r="A3849" s="800">
        <v>92680</v>
      </c>
      <c r="B3849" s="800" t="s">
        <v>31943</v>
      </c>
      <c r="C3849" s="800" t="s">
        <v>26237</v>
      </c>
      <c r="D3849" s="802">
        <v>120.35</v>
      </c>
      <c r="E3849" s="800" t="s">
        <v>43039</v>
      </c>
    </row>
    <row r="3850" spans="1:5" ht="13.5" x14ac:dyDescent="0.25">
      <c r="A3850" s="800">
        <v>92681</v>
      </c>
      <c r="B3850" s="800" t="s">
        <v>31945</v>
      </c>
      <c r="C3850" s="800" t="s">
        <v>26237</v>
      </c>
      <c r="D3850" s="802">
        <v>38.369999999999997</v>
      </c>
      <c r="E3850" s="800" t="s">
        <v>43039</v>
      </c>
    </row>
    <row r="3851" spans="1:5" ht="13.5" x14ac:dyDescent="0.25">
      <c r="A3851" s="800">
        <v>92682</v>
      </c>
      <c r="B3851" s="800" t="s">
        <v>31947</v>
      </c>
      <c r="C3851" s="800" t="s">
        <v>26237</v>
      </c>
      <c r="D3851" s="802">
        <v>48.28</v>
      </c>
      <c r="E3851" s="800" t="s">
        <v>43039</v>
      </c>
    </row>
    <row r="3852" spans="1:5" ht="13.5" x14ac:dyDescent="0.25">
      <c r="A3852" s="800">
        <v>92683</v>
      </c>
      <c r="B3852" s="800" t="s">
        <v>31949</v>
      </c>
      <c r="C3852" s="800" t="s">
        <v>26237</v>
      </c>
      <c r="D3852" s="802">
        <v>56.42</v>
      </c>
      <c r="E3852" s="800" t="s">
        <v>43039</v>
      </c>
    </row>
    <row r="3853" spans="1:5" ht="13.5" x14ac:dyDescent="0.25">
      <c r="A3853" s="800">
        <v>92684</v>
      </c>
      <c r="B3853" s="800" t="s">
        <v>31950</v>
      </c>
      <c r="C3853" s="800" t="s">
        <v>26237</v>
      </c>
      <c r="D3853" s="802">
        <v>76.680000000000007</v>
      </c>
      <c r="E3853" s="800" t="s">
        <v>43039</v>
      </c>
    </row>
    <row r="3854" spans="1:5" ht="13.5" x14ac:dyDescent="0.25">
      <c r="A3854" s="800">
        <v>92685</v>
      </c>
      <c r="B3854" s="800" t="s">
        <v>31952</v>
      </c>
      <c r="C3854" s="800" t="s">
        <v>26237</v>
      </c>
      <c r="D3854" s="802">
        <v>124.2</v>
      </c>
      <c r="E3854" s="800" t="s">
        <v>43039</v>
      </c>
    </row>
    <row r="3855" spans="1:5" ht="13.5" x14ac:dyDescent="0.25">
      <c r="A3855" s="800">
        <v>92686</v>
      </c>
      <c r="B3855" s="800" t="s">
        <v>31954</v>
      </c>
      <c r="C3855" s="800" t="s">
        <v>26237</v>
      </c>
      <c r="D3855" s="802">
        <v>159.06</v>
      </c>
      <c r="E3855" s="800" t="s">
        <v>43039</v>
      </c>
    </row>
    <row r="3856" spans="1:5" ht="13.5" x14ac:dyDescent="0.25">
      <c r="A3856" s="800">
        <v>92692</v>
      </c>
      <c r="B3856" s="800" t="s">
        <v>31955</v>
      </c>
      <c r="C3856" s="800" t="s">
        <v>26237</v>
      </c>
      <c r="D3856" s="802">
        <v>10.65</v>
      </c>
      <c r="E3856" s="800" t="s">
        <v>43039</v>
      </c>
    </row>
    <row r="3857" spans="1:5" ht="13.5" x14ac:dyDescent="0.25">
      <c r="A3857" s="800">
        <v>92693</v>
      </c>
      <c r="B3857" s="800" t="s">
        <v>31956</v>
      </c>
      <c r="C3857" s="800" t="s">
        <v>26237</v>
      </c>
      <c r="D3857" s="802">
        <v>10.96</v>
      </c>
      <c r="E3857" s="800" t="s">
        <v>43039</v>
      </c>
    </row>
    <row r="3858" spans="1:5" ht="13.5" x14ac:dyDescent="0.25">
      <c r="A3858" s="800">
        <v>92694</v>
      </c>
      <c r="B3858" s="800" t="s">
        <v>31957</v>
      </c>
      <c r="C3858" s="800" t="s">
        <v>26237</v>
      </c>
      <c r="D3858" s="802">
        <v>16.850000000000001</v>
      </c>
      <c r="E3858" s="800" t="s">
        <v>43039</v>
      </c>
    </row>
    <row r="3859" spans="1:5" ht="13.5" x14ac:dyDescent="0.25">
      <c r="A3859" s="800">
        <v>92695</v>
      </c>
      <c r="B3859" s="800" t="s">
        <v>31959</v>
      </c>
      <c r="C3859" s="800" t="s">
        <v>26237</v>
      </c>
      <c r="D3859" s="802">
        <v>17.16</v>
      </c>
      <c r="E3859" s="800" t="s">
        <v>43039</v>
      </c>
    </row>
    <row r="3860" spans="1:5" ht="13.5" x14ac:dyDescent="0.25">
      <c r="A3860" s="800">
        <v>92696</v>
      </c>
      <c r="B3860" s="800" t="s">
        <v>31960</v>
      </c>
      <c r="C3860" s="800" t="s">
        <v>26237</v>
      </c>
      <c r="D3860" s="802">
        <v>26.37</v>
      </c>
      <c r="E3860" s="800" t="s">
        <v>43039</v>
      </c>
    </row>
    <row r="3861" spans="1:5" ht="13.5" x14ac:dyDescent="0.25">
      <c r="A3861" s="800">
        <v>92697</v>
      </c>
      <c r="B3861" s="800" t="s">
        <v>31961</v>
      </c>
      <c r="C3861" s="800" t="s">
        <v>26237</v>
      </c>
      <c r="D3861" s="802">
        <v>27.76</v>
      </c>
      <c r="E3861" s="800" t="s">
        <v>43039</v>
      </c>
    </row>
    <row r="3862" spans="1:5" ht="13.5" x14ac:dyDescent="0.25">
      <c r="A3862" s="800">
        <v>92698</v>
      </c>
      <c r="B3862" s="800" t="s">
        <v>31962</v>
      </c>
      <c r="C3862" s="800" t="s">
        <v>26237</v>
      </c>
      <c r="D3862" s="802">
        <v>15.73</v>
      </c>
      <c r="E3862" s="800" t="s">
        <v>43039</v>
      </c>
    </row>
    <row r="3863" spans="1:5" ht="13.5" x14ac:dyDescent="0.25">
      <c r="A3863" s="800">
        <v>92699</v>
      </c>
      <c r="B3863" s="800" t="s">
        <v>31964</v>
      </c>
      <c r="C3863" s="800" t="s">
        <v>26237</v>
      </c>
      <c r="D3863" s="802">
        <v>14.72</v>
      </c>
      <c r="E3863" s="800" t="s">
        <v>43039</v>
      </c>
    </row>
    <row r="3864" spans="1:5" ht="13.5" x14ac:dyDescent="0.25">
      <c r="A3864" s="800">
        <v>92700</v>
      </c>
      <c r="B3864" s="800" t="s">
        <v>31965</v>
      </c>
      <c r="C3864" s="800" t="s">
        <v>26237</v>
      </c>
      <c r="D3864" s="802">
        <v>25.61</v>
      </c>
      <c r="E3864" s="800" t="s">
        <v>43039</v>
      </c>
    </row>
    <row r="3865" spans="1:5" ht="13.5" x14ac:dyDescent="0.25">
      <c r="A3865" s="800">
        <v>92701</v>
      </c>
      <c r="B3865" s="800" t="s">
        <v>31967</v>
      </c>
      <c r="C3865" s="800" t="s">
        <v>26237</v>
      </c>
      <c r="D3865" s="802">
        <v>24.11</v>
      </c>
      <c r="E3865" s="800" t="s">
        <v>43039</v>
      </c>
    </row>
    <row r="3866" spans="1:5" ht="13.5" x14ac:dyDescent="0.25">
      <c r="A3866" s="800">
        <v>92702</v>
      </c>
      <c r="B3866" s="800" t="s">
        <v>31968</v>
      </c>
      <c r="C3866" s="800" t="s">
        <v>26237</v>
      </c>
      <c r="D3866" s="802">
        <v>39.979999999999997</v>
      </c>
      <c r="E3866" s="800" t="s">
        <v>43039</v>
      </c>
    </row>
    <row r="3867" spans="1:5" ht="13.5" x14ac:dyDescent="0.25">
      <c r="A3867" s="800">
        <v>92703</v>
      </c>
      <c r="B3867" s="800" t="s">
        <v>31970</v>
      </c>
      <c r="C3867" s="800" t="s">
        <v>26237</v>
      </c>
      <c r="D3867" s="802">
        <v>38.14</v>
      </c>
      <c r="E3867" s="800" t="s">
        <v>43039</v>
      </c>
    </row>
    <row r="3868" spans="1:5" ht="13.5" x14ac:dyDescent="0.25">
      <c r="A3868" s="800">
        <v>92704</v>
      </c>
      <c r="B3868" s="800" t="s">
        <v>31971</v>
      </c>
      <c r="C3868" s="800" t="s">
        <v>26237</v>
      </c>
      <c r="D3868" s="802">
        <v>19.850000000000001</v>
      </c>
      <c r="E3868" s="800" t="s">
        <v>43039</v>
      </c>
    </row>
    <row r="3869" spans="1:5" ht="13.5" x14ac:dyDescent="0.25">
      <c r="A3869" s="800">
        <v>92705</v>
      </c>
      <c r="B3869" s="800" t="s">
        <v>31972</v>
      </c>
      <c r="C3869" s="800" t="s">
        <v>26237</v>
      </c>
      <c r="D3869" s="802">
        <v>31.86</v>
      </c>
      <c r="E3869" s="800" t="s">
        <v>43039</v>
      </c>
    </row>
    <row r="3870" spans="1:5" ht="13.5" x14ac:dyDescent="0.25">
      <c r="A3870" s="800">
        <v>92706</v>
      </c>
      <c r="B3870" s="800" t="s">
        <v>31973</v>
      </c>
      <c r="C3870" s="800" t="s">
        <v>26237</v>
      </c>
      <c r="D3870" s="802">
        <v>51.55</v>
      </c>
      <c r="E3870" s="800" t="s">
        <v>43039</v>
      </c>
    </row>
    <row r="3871" spans="1:5" ht="13.5" x14ac:dyDescent="0.25">
      <c r="A3871" s="800">
        <v>92889</v>
      </c>
      <c r="B3871" s="800" t="s">
        <v>31975</v>
      </c>
      <c r="C3871" s="800" t="s">
        <v>26237</v>
      </c>
      <c r="D3871" s="802">
        <v>100.19</v>
      </c>
      <c r="E3871" s="800" t="s">
        <v>43039</v>
      </c>
    </row>
    <row r="3872" spans="1:5" ht="13.5" x14ac:dyDescent="0.25">
      <c r="A3872" s="800">
        <v>92890</v>
      </c>
      <c r="B3872" s="800" t="s">
        <v>31977</v>
      </c>
      <c r="C3872" s="800" t="s">
        <v>26237</v>
      </c>
      <c r="D3872" s="802">
        <v>152.33000000000001</v>
      </c>
      <c r="E3872" s="800" t="s">
        <v>43039</v>
      </c>
    </row>
    <row r="3873" spans="1:5" ht="13.5" x14ac:dyDescent="0.25">
      <c r="A3873" s="800">
        <v>92891</v>
      </c>
      <c r="B3873" s="800" t="s">
        <v>31979</v>
      </c>
      <c r="C3873" s="800" t="s">
        <v>26237</v>
      </c>
      <c r="D3873" s="802">
        <v>223.85</v>
      </c>
      <c r="E3873" s="800" t="s">
        <v>43039</v>
      </c>
    </row>
    <row r="3874" spans="1:5" ht="13.5" x14ac:dyDescent="0.25">
      <c r="A3874" s="800">
        <v>92892</v>
      </c>
      <c r="B3874" s="800" t="s">
        <v>31981</v>
      </c>
      <c r="C3874" s="800" t="s">
        <v>26237</v>
      </c>
      <c r="D3874" s="802">
        <v>42.93</v>
      </c>
      <c r="E3874" s="800" t="s">
        <v>43039</v>
      </c>
    </row>
    <row r="3875" spans="1:5" ht="13.5" x14ac:dyDescent="0.25">
      <c r="A3875" s="800">
        <v>92893</v>
      </c>
      <c r="B3875" s="800" t="s">
        <v>31982</v>
      </c>
      <c r="C3875" s="800" t="s">
        <v>26237</v>
      </c>
      <c r="D3875" s="802">
        <v>61.34</v>
      </c>
      <c r="E3875" s="800" t="s">
        <v>43039</v>
      </c>
    </row>
    <row r="3876" spans="1:5" ht="13.5" x14ac:dyDescent="0.25">
      <c r="A3876" s="800">
        <v>92894</v>
      </c>
      <c r="B3876" s="800" t="s">
        <v>31983</v>
      </c>
      <c r="C3876" s="800" t="s">
        <v>26237</v>
      </c>
      <c r="D3876" s="802">
        <v>73.39</v>
      </c>
      <c r="E3876" s="800" t="s">
        <v>43039</v>
      </c>
    </row>
    <row r="3877" spans="1:5" ht="13.5" x14ac:dyDescent="0.25">
      <c r="A3877" s="800">
        <v>92895</v>
      </c>
      <c r="B3877" s="800" t="s">
        <v>31985</v>
      </c>
      <c r="C3877" s="800" t="s">
        <v>26237</v>
      </c>
      <c r="D3877" s="802">
        <v>100.16</v>
      </c>
      <c r="E3877" s="800" t="s">
        <v>43039</v>
      </c>
    </row>
    <row r="3878" spans="1:5" ht="13.5" x14ac:dyDescent="0.25">
      <c r="A3878" s="800">
        <v>92896</v>
      </c>
      <c r="B3878" s="800" t="s">
        <v>31987</v>
      </c>
      <c r="C3878" s="800" t="s">
        <v>26237</v>
      </c>
      <c r="D3878" s="802">
        <v>153.57</v>
      </c>
      <c r="E3878" s="800" t="s">
        <v>43039</v>
      </c>
    </row>
    <row r="3879" spans="1:5" ht="13.5" x14ac:dyDescent="0.25">
      <c r="A3879" s="800">
        <v>92897</v>
      </c>
      <c r="B3879" s="800" t="s">
        <v>31989</v>
      </c>
      <c r="C3879" s="800" t="s">
        <v>26237</v>
      </c>
      <c r="D3879" s="802">
        <v>226.38</v>
      </c>
      <c r="E3879" s="800" t="s">
        <v>43039</v>
      </c>
    </row>
    <row r="3880" spans="1:5" ht="13.5" x14ac:dyDescent="0.25">
      <c r="A3880" s="800">
        <v>92898</v>
      </c>
      <c r="B3880" s="800" t="s">
        <v>31991</v>
      </c>
      <c r="C3880" s="800" t="s">
        <v>26237</v>
      </c>
      <c r="D3880" s="802">
        <v>36.08</v>
      </c>
      <c r="E3880" s="800" t="s">
        <v>43039</v>
      </c>
    </row>
    <row r="3881" spans="1:5" ht="13.5" x14ac:dyDescent="0.25">
      <c r="A3881" s="800">
        <v>92899</v>
      </c>
      <c r="B3881" s="800" t="s">
        <v>31992</v>
      </c>
      <c r="C3881" s="800" t="s">
        <v>26237</v>
      </c>
      <c r="D3881" s="802">
        <v>53.56</v>
      </c>
      <c r="E3881" s="800" t="s">
        <v>43039</v>
      </c>
    </row>
    <row r="3882" spans="1:5" ht="13.5" x14ac:dyDescent="0.25">
      <c r="A3882" s="800">
        <v>92900</v>
      </c>
      <c r="B3882" s="800" t="s">
        <v>31993</v>
      </c>
      <c r="C3882" s="800" t="s">
        <v>26237</v>
      </c>
      <c r="D3882" s="802">
        <v>64.510000000000005</v>
      </c>
      <c r="E3882" s="800" t="s">
        <v>43039</v>
      </c>
    </row>
    <row r="3883" spans="1:5" ht="13.5" x14ac:dyDescent="0.25">
      <c r="A3883" s="800">
        <v>92901</v>
      </c>
      <c r="B3883" s="800" t="s">
        <v>31994</v>
      </c>
      <c r="C3883" s="800" t="s">
        <v>26237</v>
      </c>
      <c r="D3883" s="802">
        <v>89.94</v>
      </c>
      <c r="E3883" s="800" t="s">
        <v>43039</v>
      </c>
    </row>
    <row r="3884" spans="1:5" ht="13.5" x14ac:dyDescent="0.25">
      <c r="A3884" s="800">
        <v>92902</v>
      </c>
      <c r="B3884" s="800" t="s">
        <v>31996</v>
      </c>
      <c r="C3884" s="800" t="s">
        <v>26237</v>
      </c>
      <c r="D3884" s="802">
        <v>141.33000000000001</v>
      </c>
      <c r="E3884" s="800" t="s">
        <v>43039</v>
      </c>
    </row>
    <row r="3885" spans="1:5" ht="13.5" x14ac:dyDescent="0.25">
      <c r="A3885" s="800">
        <v>92903</v>
      </c>
      <c r="B3885" s="800" t="s">
        <v>31998</v>
      </c>
      <c r="C3885" s="800" t="s">
        <v>26237</v>
      </c>
      <c r="D3885" s="802">
        <v>212.14</v>
      </c>
      <c r="E3885" s="800" t="s">
        <v>43039</v>
      </c>
    </row>
    <row r="3886" spans="1:5" ht="13.5" x14ac:dyDescent="0.25">
      <c r="A3886" s="800">
        <v>92904</v>
      </c>
      <c r="B3886" s="800" t="s">
        <v>31999</v>
      </c>
      <c r="C3886" s="800" t="s">
        <v>26237</v>
      </c>
      <c r="D3886" s="802">
        <v>24.62</v>
      </c>
      <c r="E3886" s="800" t="s">
        <v>43039</v>
      </c>
    </row>
    <row r="3887" spans="1:5" ht="13.5" x14ac:dyDescent="0.25">
      <c r="A3887" s="800">
        <v>92905</v>
      </c>
      <c r="B3887" s="800" t="s">
        <v>32000</v>
      </c>
      <c r="C3887" s="800" t="s">
        <v>26237</v>
      </c>
      <c r="D3887" s="802">
        <v>35.08</v>
      </c>
      <c r="E3887" s="800" t="s">
        <v>43039</v>
      </c>
    </row>
    <row r="3888" spans="1:5" ht="13.5" x14ac:dyDescent="0.25">
      <c r="A3888" s="800">
        <v>92906</v>
      </c>
      <c r="B3888" s="800" t="s">
        <v>32002</v>
      </c>
      <c r="C3888" s="800" t="s">
        <v>26237</v>
      </c>
      <c r="D3888" s="802">
        <v>42.64</v>
      </c>
      <c r="E3888" s="800" t="s">
        <v>43039</v>
      </c>
    </row>
    <row r="3889" spans="1:5" ht="13.5" x14ac:dyDescent="0.25">
      <c r="A3889" s="800">
        <v>92907</v>
      </c>
      <c r="B3889" s="800" t="s">
        <v>32004</v>
      </c>
      <c r="C3889" s="800" t="s">
        <v>26237</v>
      </c>
      <c r="D3889" s="802">
        <v>53.08</v>
      </c>
      <c r="E3889" s="800" t="s">
        <v>43039</v>
      </c>
    </row>
    <row r="3890" spans="1:5" ht="13.5" x14ac:dyDescent="0.25">
      <c r="A3890" s="800">
        <v>92908</v>
      </c>
      <c r="B3890" s="800" t="s">
        <v>32005</v>
      </c>
      <c r="C3890" s="800" t="s">
        <v>26237</v>
      </c>
      <c r="D3890" s="802">
        <v>53.08</v>
      </c>
      <c r="E3890" s="800" t="s">
        <v>43039</v>
      </c>
    </row>
    <row r="3891" spans="1:5" ht="13.5" x14ac:dyDescent="0.25">
      <c r="A3891" s="800">
        <v>92909</v>
      </c>
      <c r="B3891" s="800" t="s">
        <v>32006</v>
      </c>
      <c r="C3891" s="800" t="s">
        <v>26237</v>
      </c>
      <c r="D3891" s="802">
        <v>53.08</v>
      </c>
      <c r="E3891" s="800" t="s">
        <v>43039</v>
      </c>
    </row>
    <row r="3892" spans="1:5" ht="13.5" x14ac:dyDescent="0.25">
      <c r="A3892" s="800">
        <v>92910</v>
      </c>
      <c r="B3892" s="800" t="s">
        <v>32007</v>
      </c>
      <c r="C3892" s="800" t="s">
        <v>26237</v>
      </c>
      <c r="D3892" s="802">
        <v>77.3</v>
      </c>
      <c r="E3892" s="800" t="s">
        <v>43039</v>
      </c>
    </row>
    <row r="3893" spans="1:5" ht="13.5" x14ac:dyDescent="0.25">
      <c r="A3893" s="800">
        <v>92911</v>
      </c>
      <c r="B3893" s="800" t="s">
        <v>32009</v>
      </c>
      <c r="C3893" s="800" t="s">
        <v>26237</v>
      </c>
      <c r="D3893" s="802">
        <v>77.3</v>
      </c>
      <c r="E3893" s="800" t="s">
        <v>43039</v>
      </c>
    </row>
    <row r="3894" spans="1:5" ht="13.5" x14ac:dyDescent="0.25">
      <c r="A3894" s="800">
        <v>92912</v>
      </c>
      <c r="B3894" s="800" t="s">
        <v>32010</v>
      </c>
      <c r="C3894" s="800" t="s">
        <v>26237</v>
      </c>
      <c r="D3894" s="802">
        <v>104.15</v>
      </c>
      <c r="E3894" s="800" t="s">
        <v>43039</v>
      </c>
    </row>
    <row r="3895" spans="1:5" ht="13.5" x14ac:dyDescent="0.25">
      <c r="A3895" s="800">
        <v>92913</v>
      </c>
      <c r="B3895" s="800" t="s">
        <v>32011</v>
      </c>
      <c r="C3895" s="800" t="s">
        <v>26237</v>
      </c>
      <c r="D3895" s="802">
        <v>106.29</v>
      </c>
      <c r="E3895" s="800" t="s">
        <v>43039</v>
      </c>
    </row>
    <row r="3896" spans="1:5" ht="13.5" x14ac:dyDescent="0.25">
      <c r="A3896" s="800">
        <v>92914</v>
      </c>
      <c r="B3896" s="800" t="s">
        <v>32013</v>
      </c>
      <c r="C3896" s="800" t="s">
        <v>26237</v>
      </c>
      <c r="D3896" s="802">
        <v>106.29</v>
      </c>
      <c r="E3896" s="800" t="s">
        <v>43039</v>
      </c>
    </row>
    <row r="3897" spans="1:5" ht="13.5" x14ac:dyDescent="0.25">
      <c r="A3897" s="800">
        <v>92918</v>
      </c>
      <c r="B3897" s="800" t="s">
        <v>32014</v>
      </c>
      <c r="C3897" s="800" t="s">
        <v>26237</v>
      </c>
      <c r="D3897" s="802">
        <v>27.93</v>
      </c>
      <c r="E3897" s="800" t="s">
        <v>43039</v>
      </c>
    </row>
    <row r="3898" spans="1:5" ht="13.5" x14ac:dyDescent="0.25">
      <c r="A3898" s="800">
        <v>92920</v>
      </c>
      <c r="B3898" s="800" t="s">
        <v>32015</v>
      </c>
      <c r="C3898" s="800" t="s">
        <v>26237</v>
      </c>
      <c r="D3898" s="802">
        <v>28.12</v>
      </c>
      <c r="E3898" s="800" t="s">
        <v>43039</v>
      </c>
    </row>
    <row r="3899" spans="1:5" ht="13.5" x14ac:dyDescent="0.25">
      <c r="A3899" s="800">
        <v>92925</v>
      </c>
      <c r="B3899" s="800" t="s">
        <v>32017</v>
      </c>
      <c r="C3899" s="800" t="s">
        <v>26237</v>
      </c>
      <c r="D3899" s="802">
        <v>34.700000000000003</v>
      </c>
      <c r="E3899" s="800" t="s">
        <v>43039</v>
      </c>
    </row>
    <row r="3900" spans="1:5" ht="13.5" x14ac:dyDescent="0.25">
      <c r="A3900" s="800">
        <v>92926</v>
      </c>
      <c r="B3900" s="800" t="s">
        <v>32018</v>
      </c>
      <c r="C3900" s="800" t="s">
        <v>26237</v>
      </c>
      <c r="D3900" s="802">
        <v>34.69</v>
      </c>
      <c r="E3900" s="800" t="s">
        <v>43039</v>
      </c>
    </row>
    <row r="3901" spans="1:5" ht="13.5" x14ac:dyDescent="0.25">
      <c r="A3901" s="800">
        <v>92927</v>
      </c>
      <c r="B3901" s="800" t="s">
        <v>32019</v>
      </c>
      <c r="C3901" s="800" t="s">
        <v>26237</v>
      </c>
      <c r="D3901" s="802">
        <v>34.69</v>
      </c>
      <c r="E3901" s="800" t="s">
        <v>43039</v>
      </c>
    </row>
    <row r="3902" spans="1:5" ht="13.5" x14ac:dyDescent="0.25">
      <c r="A3902" s="800">
        <v>92928</v>
      </c>
      <c r="B3902" s="800" t="s">
        <v>32020</v>
      </c>
      <c r="C3902" s="800" t="s">
        <v>26237</v>
      </c>
      <c r="D3902" s="802">
        <v>39.729999999999997</v>
      </c>
      <c r="E3902" s="800" t="s">
        <v>43039</v>
      </c>
    </row>
    <row r="3903" spans="1:5" ht="13.5" x14ac:dyDescent="0.25">
      <c r="A3903" s="800">
        <v>92929</v>
      </c>
      <c r="B3903" s="800" t="s">
        <v>32021</v>
      </c>
      <c r="C3903" s="800" t="s">
        <v>26237</v>
      </c>
      <c r="D3903" s="802">
        <v>39.729999999999997</v>
      </c>
      <c r="E3903" s="800" t="s">
        <v>43039</v>
      </c>
    </row>
    <row r="3904" spans="1:5" ht="13.5" x14ac:dyDescent="0.25">
      <c r="A3904" s="800">
        <v>92930</v>
      </c>
      <c r="B3904" s="800" t="s">
        <v>32022</v>
      </c>
      <c r="C3904" s="800" t="s">
        <v>26237</v>
      </c>
      <c r="D3904" s="802">
        <v>39.729999999999997</v>
      </c>
      <c r="E3904" s="800" t="s">
        <v>43039</v>
      </c>
    </row>
    <row r="3905" spans="1:5" ht="13.5" x14ac:dyDescent="0.25">
      <c r="A3905" s="800">
        <v>92931</v>
      </c>
      <c r="B3905" s="800" t="s">
        <v>32023</v>
      </c>
      <c r="C3905" s="800" t="s">
        <v>26237</v>
      </c>
      <c r="D3905" s="802">
        <v>53.05</v>
      </c>
      <c r="E3905" s="800" t="s">
        <v>43039</v>
      </c>
    </row>
    <row r="3906" spans="1:5" ht="13.5" x14ac:dyDescent="0.25">
      <c r="A3906" s="800">
        <v>92932</v>
      </c>
      <c r="B3906" s="800" t="s">
        <v>32025</v>
      </c>
      <c r="C3906" s="800" t="s">
        <v>26237</v>
      </c>
      <c r="D3906" s="802">
        <v>53.05</v>
      </c>
      <c r="E3906" s="800" t="s">
        <v>43039</v>
      </c>
    </row>
    <row r="3907" spans="1:5" ht="13.5" x14ac:dyDescent="0.25">
      <c r="A3907" s="800">
        <v>92933</v>
      </c>
      <c r="B3907" s="800" t="s">
        <v>32026</v>
      </c>
      <c r="C3907" s="800" t="s">
        <v>26237</v>
      </c>
      <c r="D3907" s="802">
        <v>53.05</v>
      </c>
      <c r="E3907" s="800" t="s">
        <v>43039</v>
      </c>
    </row>
    <row r="3908" spans="1:5" ht="13.5" x14ac:dyDescent="0.25">
      <c r="A3908" s="800">
        <v>92934</v>
      </c>
      <c r="B3908" s="800" t="s">
        <v>32027</v>
      </c>
      <c r="C3908" s="800" t="s">
        <v>26237</v>
      </c>
      <c r="D3908" s="802">
        <v>78.540000000000006</v>
      </c>
      <c r="E3908" s="800" t="s">
        <v>43039</v>
      </c>
    </row>
    <row r="3909" spans="1:5" ht="13.5" x14ac:dyDescent="0.25">
      <c r="A3909" s="800">
        <v>92935</v>
      </c>
      <c r="B3909" s="800" t="s">
        <v>32029</v>
      </c>
      <c r="C3909" s="800" t="s">
        <v>26237</v>
      </c>
      <c r="D3909" s="802">
        <v>78.540000000000006</v>
      </c>
      <c r="E3909" s="800" t="s">
        <v>43039</v>
      </c>
    </row>
    <row r="3910" spans="1:5" ht="13.5" x14ac:dyDescent="0.25">
      <c r="A3910" s="800">
        <v>92936</v>
      </c>
      <c r="B3910" s="800" t="s">
        <v>32030</v>
      </c>
      <c r="C3910" s="800" t="s">
        <v>26237</v>
      </c>
      <c r="D3910" s="802">
        <v>108.82</v>
      </c>
      <c r="E3910" s="800" t="s">
        <v>43039</v>
      </c>
    </row>
    <row r="3911" spans="1:5" ht="13.5" x14ac:dyDescent="0.25">
      <c r="A3911" s="800">
        <v>92937</v>
      </c>
      <c r="B3911" s="800" t="s">
        <v>32032</v>
      </c>
      <c r="C3911" s="800" t="s">
        <v>26237</v>
      </c>
      <c r="D3911" s="802">
        <v>108.82</v>
      </c>
      <c r="E3911" s="800" t="s">
        <v>43039</v>
      </c>
    </row>
    <row r="3912" spans="1:5" ht="13.5" x14ac:dyDescent="0.25">
      <c r="A3912" s="800">
        <v>92938</v>
      </c>
      <c r="B3912" s="800" t="s">
        <v>32033</v>
      </c>
      <c r="C3912" s="800" t="s">
        <v>26237</v>
      </c>
      <c r="D3912" s="802">
        <v>21.08</v>
      </c>
      <c r="E3912" s="800" t="s">
        <v>43039</v>
      </c>
    </row>
    <row r="3913" spans="1:5" ht="13.5" x14ac:dyDescent="0.25">
      <c r="A3913" s="800">
        <v>92939</v>
      </c>
      <c r="B3913" s="800" t="s">
        <v>32034</v>
      </c>
      <c r="C3913" s="800" t="s">
        <v>26237</v>
      </c>
      <c r="D3913" s="802">
        <v>21.27</v>
      </c>
      <c r="E3913" s="800" t="s">
        <v>43039</v>
      </c>
    </row>
    <row r="3914" spans="1:5" ht="13.5" x14ac:dyDescent="0.25">
      <c r="A3914" s="800">
        <v>92940</v>
      </c>
      <c r="B3914" s="800" t="s">
        <v>32035</v>
      </c>
      <c r="C3914" s="800" t="s">
        <v>26237</v>
      </c>
      <c r="D3914" s="802">
        <v>26.92</v>
      </c>
      <c r="E3914" s="800" t="s">
        <v>43039</v>
      </c>
    </row>
    <row r="3915" spans="1:5" ht="13.5" x14ac:dyDescent="0.25">
      <c r="A3915" s="800">
        <v>92941</v>
      </c>
      <c r="B3915" s="800" t="s">
        <v>32036</v>
      </c>
      <c r="C3915" s="800" t="s">
        <v>26237</v>
      </c>
      <c r="D3915" s="802">
        <v>26.91</v>
      </c>
      <c r="E3915" s="800" t="s">
        <v>43039</v>
      </c>
    </row>
    <row r="3916" spans="1:5" ht="13.5" x14ac:dyDescent="0.25">
      <c r="A3916" s="800">
        <v>92942</v>
      </c>
      <c r="B3916" s="800" t="s">
        <v>32037</v>
      </c>
      <c r="C3916" s="800" t="s">
        <v>26237</v>
      </c>
      <c r="D3916" s="802">
        <v>26.91</v>
      </c>
      <c r="E3916" s="800" t="s">
        <v>43039</v>
      </c>
    </row>
    <row r="3917" spans="1:5" ht="13.5" x14ac:dyDescent="0.25">
      <c r="A3917" s="800">
        <v>92943</v>
      </c>
      <c r="B3917" s="800" t="s">
        <v>32038</v>
      </c>
      <c r="C3917" s="800" t="s">
        <v>26237</v>
      </c>
      <c r="D3917" s="802">
        <v>30.85</v>
      </c>
      <c r="E3917" s="800" t="s">
        <v>43039</v>
      </c>
    </row>
    <row r="3918" spans="1:5" ht="13.5" x14ac:dyDescent="0.25">
      <c r="A3918" s="800">
        <v>92944</v>
      </c>
      <c r="B3918" s="800" t="s">
        <v>32039</v>
      </c>
      <c r="C3918" s="800" t="s">
        <v>26237</v>
      </c>
      <c r="D3918" s="802">
        <v>30.85</v>
      </c>
      <c r="E3918" s="800" t="s">
        <v>43039</v>
      </c>
    </row>
    <row r="3919" spans="1:5" ht="13.5" x14ac:dyDescent="0.25">
      <c r="A3919" s="800">
        <v>92945</v>
      </c>
      <c r="B3919" s="800" t="s">
        <v>32040</v>
      </c>
      <c r="C3919" s="800" t="s">
        <v>26237</v>
      </c>
      <c r="D3919" s="802">
        <v>30.85</v>
      </c>
      <c r="E3919" s="800" t="s">
        <v>43039</v>
      </c>
    </row>
    <row r="3920" spans="1:5" ht="13.5" x14ac:dyDescent="0.25">
      <c r="A3920" s="800">
        <v>92946</v>
      </c>
      <c r="B3920" s="800" t="s">
        <v>32041</v>
      </c>
      <c r="C3920" s="800" t="s">
        <v>26237</v>
      </c>
      <c r="D3920" s="802">
        <v>42.83</v>
      </c>
      <c r="E3920" s="800" t="s">
        <v>43039</v>
      </c>
    </row>
    <row r="3921" spans="1:5" ht="13.5" x14ac:dyDescent="0.25">
      <c r="A3921" s="800">
        <v>92947</v>
      </c>
      <c r="B3921" s="800" t="s">
        <v>32042</v>
      </c>
      <c r="C3921" s="800" t="s">
        <v>26237</v>
      </c>
      <c r="D3921" s="802">
        <v>42.83</v>
      </c>
      <c r="E3921" s="800" t="s">
        <v>43039</v>
      </c>
    </row>
    <row r="3922" spans="1:5" ht="13.5" x14ac:dyDescent="0.25">
      <c r="A3922" s="800">
        <v>92948</v>
      </c>
      <c r="B3922" s="800" t="s">
        <v>32043</v>
      </c>
      <c r="C3922" s="800" t="s">
        <v>26237</v>
      </c>
      <c r="D3922" s="802">
        <v>42.83</v>
      </c>
      <c r="E3922" s="800" t="s">
        <v>43039</v>
      </c>
    </row>
    <row r="3923" spans="1:5" ht="13.5" x14ac:dyDescent="0.25">
      <c r="A3923" s="800">
        <v>92949</v>
      </c>
      <c r="B3923" s="800" t="s">
        <v>32044</v>
      </c>
      <c r="C3923" s="800" t="s">
        <v>26237</v>
      </c>
      <c r="D3923" s="802">
        <v>66.3</v>
      </c>
      <c r="E3923" s="800" t="s">
        <v>43039</v>
      </c>
    </row>
    <row r="3924" spans="1:5" ht="13.5" x14ac:dyDescent="0.25">
      <c r="A3924" s="800">
        <v>92950</v>
      </c>
      <c r="B3924" s="800" t="s">
        <v>32046</v>
      </c>
      <c r="C3924" s="800" t="s">
        <v>26237</v>
      </c>
      <c r="D3924" s="802">
        <v>66.3</v>
      </c>
      <c r="E3924" s="800" t="s">
        <v>43039</v>
      </c>
    </row>
    <row r="3925" spans="1:5" ht="13.5" x14ac:dyDescent="0.25">
      <c r="A3925" s="800">
        <v>92951</v>
      </c>
      <c r="B3925" s="800" t="s">
        <v>32047</v>
      </c>
      <c r="C3925" s="800" t="s">
        <v>26237</v>
      </c>
      <c r="D3925" s="802">
        <v>94.58</v>
      </c>
      <c r="E3925" s="800" t="s">
        <v>43039</v>
      </c>
    </row>
    <row r="3926" spans="1:5" ht="13.5" x14ac:dyDescent="0.25">
      <c r="A3926" s="800">
        <v>92952</v>
      </c>
      <c r="B3926" s="800" t="s">
        <v>32048</v>
      </c>
      <c r="C3926" s="800" t="s">
        <v>26237</v>
      </c>
      <c r="D3926" s="802">
        <v>94.58</v>
      </c>
      <c r="E3926" s="800" t="s">
        <v>43039</v>
      </c>
    </row>
    <row r="3927" spans="1:5" ht="13.5" x14ac:dyDescent="0.25">
      <c r="A3927" s="800">
        <v>92953</v>
      </c>
      <c r="B3927" s="800" t="s">
        <v>32049</v>
      </c>
      <c r="C3927" s="800" t="s">
        <v>26237</v>
      </c>
      <c r="D3927" s="802">
        <v>18.16</v>
      </c>
      <c r="E3927" s="800" t="s">
        <v>43039</v>
      </c>
    </row>
    <row r="3928" spans="1:5" ht="13.5" x14ac:dyDescent="0.25">
      <c r="A3928" s="800">
        <v>93050</v>
      </c>
      <c r="B3928" s="800" t="s">
        <v>32050</v>
      </c>
      <c r="C3928" s="800" t="s">
        <v>26237</v>
      </c>
      <c r="D3928" s="802">
        <v>7.31</v>
      </c>
      <c r="E3928" s="800" t="s">
        <v>43039</v>
      </c>
    </row>
    <row r="3929" spans="1:5" ht="13.5" x14ac:dyDescent="0.25">
      <c r="A3929" s="800">
        <v>93051</v>
      </c>
      <c r="B3929" s="800" t="s">
        <v>32051</v>
      </c>
      <c r="C3929" s="800" t="s">
        <v>26237</v>
      </c>
      <c r="D3929" s="802">
        <v>6.79</v>
      </c>
      <c r="E3929" s="800" t="s">
        <v>43039</v>
      </c>
    </row>
    <row r="3930" spans="1:5" ht="13.5" x14ac:dyDescent="0.25">
      <c r="A3930" s="800">
        <v>93052</v>
      </c>
      <c r="B3930" s="800" t="s">
        <v>32052</v>
      </c>
      <c r="C3930" s="800" t="s">
        <v>26237</v>
      </c>
      <c r="D3930" s="802">
        <v>301.88</v>
      </c>
      <c r="E3930" s="800" t="s">
        <v>43039</v>
      </c>
    </row>
    <row r="3931" spans="1:5" ht="13.5" x14ac:dyDescent="0.25">
      <c r="A3931" s="800">
        <v>93054</v>
      </c>
      <c r="B3931" s="800" t="s">
        <v>32054</v>
      </c>
      <c r="C3931" s="800" t="s">
        <v>26237</v>
      </c>
      <c r="D3931" s="802">
        <v>13.45</v>
      </c>
      <c r="E3931" s="800" t="s">
        <v>43039</v>
      </c>
    </row>
    <row r="3932" spans="1:5" ht="13.5" x14ac:dyDescent="0.25">
      <c r="A3932" s="800">
        <v>93055</v>
      </c>
      <c r="B3932" s="800" t="s">
        <v>32055</v>
      </c>
      <c r="C3932" s="800" t="s">
        <v>26237</v>
      </c>
      <c r="D3932" s="802">
        <v>26.82</v>
      </c>
      <c r="E3932" s="800" t="s">
        <v>43039</v>
      </c>
    </row>
    <row r="3933" spans="1:5" ht="13.5" x14ac:dyDescent="0.25">
      <c r="A3933" s="800">
        <v>93056</v>
      </c>
      <c r="B3933" s="800" t="s">
        <v>32056</v>
      </c>
      <c r="C3933" s="800" t="s">
        <v>26237</v>
      </c>
      <c r="D3933" s="802">
        <v>10.54</v>
      </c>
      <c r="E3933" s="800" t="s">
        <v>43039</v>
      </c>
    </row>
    <row r="3934" spans="1:5" ht="13.5" x14ac:dyDescent="0.25">
      <c r="A3934" s="800">
        <v>93057</v>
      </c>
      <c r="B3934" s="800" t="s">
        <v>32057</v>
      </c>
      <c r="C3934" s="800" t="s">
        <v>26237</v>
      </c>
      <c r="D3934" s="802">
        <v>9.2899999999999991</v>
      </c>
      <c r="E3934" s="800" t="s">
        <v>43039</v>
      </c>
    </row>
    <row r="3935" spans="1:5" ht="13.5" x14ac:dyDescent="0.25">
      <c r="A3935" s="800">
        <v>93058</v>
      </c>
      <c r="B3935" s="800" t="s">
        <v>32058</v>
      </c>
      <c r="C3935" s="800" t="s">
        <v>26237</v>
      </c>
      <c r="D3935" s="802">
        <v>332.03</v>
      </c>
      <c r="E3935" s="800" t="s">
        <v>43039</v>
      </c>
    </row>
    <row r="3936" spans="1:5" ht="13.5" x14ac:dyDescent="0.25">
      <c r="A3936" s="800">
        <v>93059</v>
      </c>
      <c r="B3936" s="800" t="s">
        <v>32060</v>
      </c>
      <c r="C3936" s="800" t="s">
        <v>26237</v>
      </c>
      <c r="D3936" s="802">
        <v>18.37</v>
      </c>
      <c r="E3936" s="800" t="s">
        <v>43039</v>
      </c>
    </row>
    <row r="3937" spans="1:5" ht="13.5" x14ac:dyDescent="0.25">
      <c r="A3937" s="800">
        <v>93060</v>
      </c>
      <c r="B3937" s="800" t="s">
        <v>32062</v>
      </c>
      <c r="C3937" s="800" t="s">
        <v>26237</v>
      </c>
      <c r="D3937" s="802">
        <v>46.41</v>
      </c>
      <c r="E3937" s="800" t="s">
        <v>43039</v>
      </c>
    </row>
    <row r="3938" spans="1:5" ht="13.5" x14ac:dyDescent="0.25">
      <c r="A3938" s="800">
        <v>93061</v>
      </c>
      <c r="B3938" s="800" t="s">
        <v>32063</v>
      </c>
      <c r="C3938" s="800" t="s">
        <v>26237</v>
      </c>
      <c r="D3938" s="802">
        <v>19.239999999999998</v>
      </c>
      <c r="E3938" s="800" t="s">
        <v>43039</v>
      </c>
    </row>
    <row r="3939" spans="1:5" ht="13.5" x14ac:dyDescent="0.25">
      <c r="A3939" s="800">
        <v>93062</v>
      </c>
      <c r="B3939" s="800" t="s">
        <v>32064</v>
      </c>
      <c r="C3939" s="800" t="s">
        <v>26237</v>
      </c>
      <c r="D3939" s="802">
        <v>16.809999999999999</v>
      </c>
      <c r="E3939" s="800" t="s">
        <v>43039</v>
      </c>
    </row>
    <row r="3940" spans="1:5" ht="13.5" x14ac:dyDescent="0.25">
      <c r="A3940" s="800">
        <v>93063</v>
      </c>
      <c r="B3940" s="800" t="s">
        <v>32065</v>
      </c>
      <c r="C3940" s="800" t="s">
        <v>26237</v>
      </c>
      <c r="D3940" s="802">
        <v>380.33</v>
      </c>
      <c r="E3940" s="800" t="s">
        <v>43039</v>
      </c>
    </row>
    <row r="3941" spans="1:5" ht="13.5" x14ac:dyDescent="0.25">
      <c r="A3941" s="800">
        <v>93064</v>
      </c>
      <c r="B3941" s="800" t="s">
        <v>32067</v>
      </c>
      <c r="C3941" s="800" t="s">
        <v>26237</v>
      </c>
      <c r="D3941" s="802">
        <v>29.36</v>
      </c>
      <c r="E3941" s="800" t="s">
        <v>43039</v>
      </c>
    </row>
    <row r="3942" spans="1:5" ht="13.5" x14ac:dyDescent="0.25">
      <c r="A3942" s="800">
        <v>93065</v>
      </c>
      <c r="B3942" s="800" t="s">
        <v>32069</v>
      </c>
      <c r="C3942" s="800" t="s">
        <v>26237</v>
      </c>
      <c r="D3942" s="802">
        <v>27.57</v>
      </c>
      <c r="E3942" s="800" t="s">
        <v>43039</v>
      </c>
    </row>
    <row r="3943" spans="1:5" ht="13.5" x14ac:dyDescent="0.25">
      <c r="A3943" s="800">
        <v>93066</v>
      </c>
      <c r="B3943" s="800" t="s">
        <v>32070</v>
      </c>
      <c r="C3943" s="800" t="s">
        <v>26237</v>
      </c>
      <c r="D3943" s="802">
        <v>477.33</v>
      </c>
      <c r="E3943" s="800" t="s">
        <v>43039</v>
      </c>
    </row>
    <row r="3944" spans="1:5" ht="13.5" x14ac:dyDescent="0.25">
      <c r="A3944" s="800">
        <v>93067</v>
      </c>
      <c r="B3944" s="800" t="s">
        <v>32072</v>
      </c>
      <c r="C3944" s="800" t="s">
        <v>26237</v>
      </c>
      <c r="D3944" s="802">
        <v>43.31</v>
      </c>
      <c r="E3944" s="800" t="s">
        <v>43039</v>
      </c>
    </row>
    <row r="3945" spans="1:5" ht="13.5" x14ac:dyDescent="0.25">
      <c r="A3945" s="800">
        <v>93068</v>
      </c>
      <c r="B3945" s="800" t="s">
        <v>32073</v>
      </c>
      <c r="C3945" s="800" t="s">
        <v>26237</v>
      </c>
      <c r="D3945" s="802">
        <v>38.049999999999997</v>
      </c>
      <c r="E3945" s="800" t="s">
        <v>43039</v>
      </c>
    </row>
    <row r="3946" spans="1:5" ht="13.5" x14ac:dyDescent="0.25">
      <c r="A3946" s="800">
        <v>93069</v>
      </c>
      <c r="B3946" s="800" t="s">
        <v>32074</v>
      </c>
      <c r="C3946" s="800" t="s">
        <v>26237</v>
      </c>
      <c r="D3946" s="802">
        <v>661.38</v>
      </c>
      <c r="E3946" s="800" t="s">
        <v>43039</v>
      </c>
    </row>
    <row r="3947" spans="1:5" ht="13.5" x14ac:dyDescent="0.25">
      <c r="A3947" s="800">
        <v>93070</v>
      </c>
      <c r="B3947" s="800" t="s">
        <v>32076</v>
      </c>
      <c r="C3947" s="800" t="s">
        <v>26237</v>
      </c>
      <c r="D3947" s="802">
        <v>107.64</v>
      </c>
      <c r="E3947" s="800" t="s">
        <v>43039</v>
      </c>
    </row>
    <row r="3948" spans="1:5" ht="13.5" x14ac:dyDescent="0.25">
      <c r="A3948" s="800">
        <v>93071</v>
      </c>
      <c r="B3948" s="800" t="s">
        <v>32077</v>
      </c>
      <c r="C3948" s="800" t="s">
        <v>26237</v>
      </c>
      <c r="D3948" s="802">
        <v>100.06</v>
      </c>
      <c r="E3948" s="800" t="s">
        <v>43039</v>
      </c>
    </row>
    <row r="3949" spans="1:5" ht="13.5" x14ac:dyDescent="0.25">
      <c r="A3949" s="800">
        <v>93072</v>
      </c>
      <c r="B3949" s="800" t="s">
        <v>32078</v>
      </c>
      <c r="C3949" s="800" t="s">
        <v>26237</v>
      </c>
      <c r="D3949" s="802">
        <v>872.46</v>
      </c>
      <c r="E3949" s="800" t="s">
        <v>43039</v>
      </c>
    </row>
    <row r="3950" spans="1:5" ht="13.5" x14ac:dyDescent="0.25">
      <c r="A3950" s="800">
        <v>93073</v>
      </c>
      <c r="B3950" s="800" t="s">
        <v>32080</v>
      </c>
      <c r="C3950" s="800" t="s">
        <v>26237</v>
      </c>
      <c r="D3950" s="802">
        <v>49.15</v>
      </c>
      <c r="E3950" s="800" t="s">
        <v>43039</v>
      </c>
    </row>
    <row r="3951" spans="1:5" ht="13.5" x14ac:dyDescent="0.25">
      <c r="A3951" s="800">
        <v>93074</v>
      </c>
      <c r="B3951" s="800" t="s">
        <v>32082</v>
      </c>
      <c r="C3951" s="800" t="s">
        <v>26237</v>
      </c>
      <c r="D3951" s="802">
        <v>8.56</v>
      </c>
      <c r="E3951" s="800" t="s">
        <v>43039</v>
      </c>
    </row>
    <row r="3952" spans="1:5" ht="13.5" x14ac:dyDescent="0.25">
      <c r="A3952" s="800">
        <v>93075</v>
      </c>
      <c r="B3952" s="800" t="s">
        <v>32083</v>
      </c>
      <c r="C3952" s="800" t="s">
        <v>26237</v>
      </c>
      <c r="D3952" s="802">
        <v>13.57</v>
      </c>
      <c r="E3952" s="800" t="s">
        <v>43039</v>
      </c>
    </row>
    <row r="3953" spans="1:5" ht="13.5" x14ac:dyDescent="0.25">
      <c r="A3953" s="800">
        <v>93076</v>
      </c>
      <c r="B3953" s="800" t="s">
        <v>32085</v>
      </c>
      <c r="C3953" s="800" t="s">
        <v>26237</v>
      </c>
      <c r="D3953" s="802">
        <v>13.35</v>
      </c>
      <c r="E3953" s="800" t="s">
        <v>43039</v>
      </c>
    </row>
    <row r="3954" spans="1:5" ht="13.5" x14ac:dyDescent="0.25">
      <c r="A3954" s="800">
        <v>93077</v>
      </c>
      <c r="B3954" s="800" t="s">
        <v>32086</v>
      </c>
      <c r="C3954" s="800" t="s">
        <v>26237</v>
      </c>
      <c r="D3954" s="802">
        <v>18.97</v>
      </c>
      <c r="E3954" s="800" t="s">
        <v>43039</v>
      </c>
    </row>
    <row r="3955" spans="1:5" ht="13.5" x14ac:dyDescent="0.25">
      <c r="A3955" s="800">
        <v>93078</v>
      </c>
      <c r="B3955" s="800" t="s">
        <v>32088</v>
      </c>
      <c r="C3955" s="800" t="s">
        <v>26237</v>
      </c>
      <c r="D3955" s="802">
        <v>20.440000000000001</v>
      </c>
      <c r="E3955" s="800" t="s">
        <v>43039</v>
      </c>
    </row>
    <row r="3956" spans="1:5" ht="13.5" x14ac:dyDescent="0.25">
      <c r="A3956" s="800">
        <v>93079</v>
      </c>
      <c r="B3956" s="800" t="s">
        <v>32089</v>
      </c>
      <c r="C3956" s="800" t="s">
        <v>26237</v>
      </c>
      <c r="D3956" s="802">
        <v>18.32</v>
      </c>
      <c r="E3956" s="800" t="s">
        <v>43039</v>
      </c>
    </row>
    <row r="3957" spans="1:5" ht="13.5" x14ac:dyDescent="0.25">
      <c r="A3957" s="800">
        <v>93080</v>
      </c>
      <c r="B3957" s="800" t="s">
        <v>32090</v>
      </c>
      <c r="C3957" s="800" t="s">
        <v>26237</v>
      </c>
      <c r="D3957" s="802">
        <v>5.61</v>
      </c>
      <c r="E3957" s="800" t="s">
        <v>43039</v>
      </c>
    </row>
    <row r="3958" spans="1:5" ht="13.5" x14ac:dyDescent="0.25">
      <c r="A3958" s="800">
        <v>93081</v>
      </c>
      <c r="B3958" s="800" t="s">
        <v>32091</v>
      </c>
      <c r="C3958" s="800" t="s">
        <v>26237</v>
      </c>
      <c r="D3958" s="802">
        <v>11.95</v>
      </c>
      <c r="E3958" s="800" t="s">
        <v>43039</v>
      </c>
    </row>
    <row r="3959" spans="1:5" ht="13.5" x14ac:dyDescent="0.25">
      <c r="A3959" s="800">
        <v>93082</v>
      </c>
      <c r="B3959" s="800" t="s">
        <v>32092</v>
      </c>
      <c r="C3959" s="800" t="s">
        <v>26237</v>
      </c>
      <c r="D3959" s="802">
        <v>14.48</v>
      </c>
      <c r="E3959" s="800" t="s">
        <v>43039</v>
      </c>
    </row>
    <row r="3960" spans="1:5" ht="13.5" x14ac:dyDescent="0.25">
      <c r="A3960" s="800">
        <v>93083</v>
      </c>
      <c r="B3960" s="800" t="s">
        <v>32093</v>
      </c>
      <c r="C3960" s="800" t="s">
        <v>26237</v>
      </c>
      <c r="D3960" s="802">
        <v>261.29000000000002</v>
      </c>
      <c r="E3960" s="800" t="s">
        <v>43039</v>
      </c>
    </row>
    <row r="3961" spans="1:5" ht="13.5" x14ac:dyDescent="0.25">
      <c r="A3961" s="800">
        <v>93084</v>
      </c>
      <c r="B3961" s="800" t="s">
        <v>32095</v>
      </c>
      <c r="C3961" s="800" t="s">
        <v>26237</v>
      </c>
      <c r="D3961" s="802">
        <v>8.85</v>
      </c>
      <c r="E3961" s="800" t="s">
        <v>43039</v>
      </c>
    </row>
    <row r="3962" spans="1:5" ht="13.5" x14ac:dyDescent="0.25">
      <c r="A3962" s="800">
        <v>93085</v>
      </c>
      <c r="B3962" s="800" t="s">
        <v>32096</v>
      </c>
      <c r="C3962" s="800" t="s">
        <v>26237</v>
      </c>
      <c r="D3962" s="802">
        <v>8.33</v>
      </c>
      <c r="E3962" s="800" t="s">
        <v>43039</v>
      </c>
    </row>
    <row r="3963" spans="1:5" ht="13.5" x14ac:dyDescent="0.25">
      <c r="A3963" s="800">
        <v>93086</v>
      </c>
      <c r="B3963" s="800" t="s">
        <v>32097</v>
      </c>
      <c r="C3963" s="800" t="s">
        <v>26237</v>
      </c>
      <c r="D3963" s="802">
        <v>303.42</v>
      </c>
      <c r="E3963" s="800" t="s">
        <v>43039</v>
      </c>
    </row>
    <row r="3964" spans="1:5" ht="13.5" x14ac:dyDescent="0.25">
      <c r="A3964" s="800">
        <v>93087</v>
      </c>
      <c r="B3964" s="800" t="s">
        <v>32099</v>
      </c>
      <c r="C3964" s="800" t="s">
        <v>26237</v>
      </c>
      <c r="D3964" s="802">
        <v>13.03</v>
      </c>
      <c r="E3964" s="800" t="s">
        <v>43039</v>
      </c>
    </row>
    <row r="3965" spans="1:5" ht="13.5" x14ac:dyDescent="0.25">
      <c r="A3965" s="800">
        <v>93088</v>
      </c>
      <c r="B3965" s="800" t="s">
        <v>32100</v>
      </c>
      <c r="C3965" s="800" t="s">
        <v>26237</v>
      </c>
      <c r="D3965" s="802">
        <v>15.11</v>
      </c>
      <c r="E3965" s="800" t="s">
        <v>43039</v>
      </c>
    </row>
    <row r="3966" spans="1:5" ht="13.5" x14ac:dyDescent="0.25">
      <c r="A3966" s="800">
        <v>93089</v>
      </c>
      <c r="B3966" s="800" t="s">
        <v>32101</v>
      </c>
      <c r="C3966" s="800" t="s">
        <v>26237</v>
      </c>
      <c r="D3966" s="802">
        <v>28.36</v>
      </c>
      <c r="E3966" s="800" t="s">
        <v>43039</v>
      </c>
    </row>
    <row r="3967" spans="1:5" ht="13.5" x14ac:dyDescent="0.25">
      <c r="A3967" s="800">
        <v>93090</v>
      </c>
      <c r="B3967" s="800" t="s">
        <v>32103</v>
      </c>
      <c r="C3967" s="800" t="s">
        <v>26237</v>
      </c>
      <c r="D3967" s="802">
        <v>12.07</v>
      </c>
      <c r="E3967" s="800" t="s">
        <v>43039</v>
      </c>
    </row>
    <row r="3968" spans="1:5" ht="13.5" x14ac:dyDescent="0.25">
      <c r="A3968" s="800">
        <v>93091</v>
      </c>
      <c r="B3968" s="800" t="s">
        <v>32104</v>
      </c>
      <c r="C3968" s="800" t="s">
        <v>26237</v>
      </c>
      <c r="D3968" s="802">
        <v>10.82</v>
      </c>
      <c r="E3968" s="800" t="s">
        <v>43039</v>
      </c>
    </row>
    <row r="3969" spans="1:5" ht="13.5" x14ac:dyDescent="0.25">
      <c r="A3969" s="800">
        <v>93092</v>
      </c>
      <c r="B3969" s="800" t="s">
        <v>32105</v>
      </c>
      <c r="C3969" s="800" t="s">
        <v>26237</v>
      </c>
      <c r="D3969" s="802">
        <v>333.56</v>
      </c>
      <c r="E3969" s="800" t="s">
        <v>43039</v>
      </c>
    </row>
    <row r="3970" spans="1:5" ht="13.5" x14ac:dyDescent="0.25">
      <c r="A3970" s="800">
        <v>93093</v>
      </c>
      <c r="B3970" s="800" t="s">
        <v>32106</v>
      </c>
      <c r="C3970" s="800" t="s">
        <v>26237</v>
      </c>
      <c r="D3970" s="802">
        <v>19.899999999999999</v>
      </c>
      <c r="E3970" s="800" t="s">
        <v>43039</v>
      </c>
    </row>
    <row r="3971" spans="1:5" ht="13.5" x14ac:dyDescent="0.25">
      <c r="A3971" s="800">
        <v>93094</v>
      </c>
      <c r="B3971" s="800" t="s">
        <v>32107</v>
      </c>
      <c r="C3971" s="800" t="s">
        <v>26237</v>
      </c>
      <c r="D3971" s="802">
        <v>47.94</v>
      </c>
      <c r="E3971" s="800" t="s">
        <v>43039</v>
      </c>
    </row>
    <row r="3972" spans="1:5" ht="13.5" x14ac:dyDescent="0.25">
      <c r="A3972" s="800">
        <v>93095</v>
      </c>
      <c r="B3972" s="800" t="s">
        <v>32108</v>
      </c>
      <c r="C3972" s="800" t="s">
        <v>26237</v>
      </c>
      <c r="D3972" s="802">
        <v>36.89</v>
      </c>
      <c r="E3972" s="800" t="s">
        <v>43039</v>
      </c>
    </row>
    <row r="3973" spans="1:5" ht="13.5" x14ac:dyDescent="0.25">
      <c r="A3973" s="800">
        <v>93096</v>
      </c>
      <c r="B3973" s="800" t="s">
        <v>32110</v>
      </c>
      <c r="C3973" s="800" t="s">
        <v>26237</v>
      </c>
      <c r="D3973" s="802">
        <v>52.18</v>
      </c>
      <c r="E3973" s="800" t="s">
        <v>43039</v>
      </c>
    </row>
    <row r="3974" spans="1:5" ht="13.5" x14ac:dyDescent="0.25">
      <c r="A3974" s="800">
        <v>93097</v>
      </c>
      <c r="B3974" s="800" t="s">
        <v>32112</v>
      </c>
      <c r="C3974" s="800" t="s">
        <v>26237</v>
      </c>
      <c r="D3974" s="802">
        <v>8.74</v>
      </c>
      <c r="E3974" s="800" t="s">
        <v>43039</v>
      </c>
    </row>
    <row r="3975" spans="1:5" ht="13.5" x14ac:dyDescent="0.25">
      <c r="A3975" s="800">
        <v>93098</v>
      </c>
      <c r="B3975" s="800" t="s">
        <v>32113</v>
      </c>
      <c r="C3975" s="800" t="s">
        <v>26237</v>
      </c>
      <c r="D3975" s="802">
        <v>13.75</v>
      </c>
      <c r="E3975" s="800" t="s">
        <v>43039</v>
      </c>
    </row>
    <row r="3976" spans="1:5" ht="13.5" x14ac:dyDescent="0.25">
      <c r="A3976" s="800">
        <v>93099</v>
      </c>
      <c r="B3976" s="800" t="s">
        <v>32114</v>
      </c>
      <c r="C3976" s="800" t="s">
        <v>26237</v>
      </c>
      <c r="D3976" s="802">
        <v>15.44</v>
      </c>
      <c r="E3976" s="800" t="s">
        <v>43039</v>
      </c>
    </row>
    <row r="3977" spans="1:5" ht="13.5" x14ac:dyDescent="0.25">
      <c r="A3977" s="800">
        <v>93100</v>
      </c>
      <c r="B3977" s="800" t="s">
        <v>32115</v>
      </c>
      <c r="C3977" s="800" t="s">
        <v>26237</v>
      </c>
      <c r="D3977" s="802">
        <v>21.06</v>
      </c>
      <c r="E3977" s="800" t="s">
        <v>43039</v>
      </c>
    </row>
    <row r="3978" spans="1:5" ht="13.5" x14ac:dyDescent="0.25">
      <c r="A3978" s="800">
        <v>93101</v>
      </c>
      <c r="B3978" s="800" t="s">
        <v>32116</v>
      </c>
      <c r="C3978" s="800" t="s">
        <v>26237</v>
      </c>
      <c r="D3978" s="802">
        <v>22.53</v>
      </c>
      <c r="E3978" s="800" t="s">
        <v>43039</v>
      </c>
    </row>
    <row r="3979" spans="1:5" ht="13.5" x14ac:dyDescent="0.25">
      <c r="A3979" s="800">
        <v>93102</v>
      </c>
      <c r="B3979" s="800" t="s">
        <v>32117</v>
      </c>
      <c r="C3979" s="800" t="s">
        <v>26237</v>
      </c>
      <c r="D3979" s="802">
        <v>20.21</v>
      </c>
      <c r="E3979" s="800" t="s">
        <v>43039</v>
      </c>
    </row>
    <row r="3980" spans="1:5" ht="13.5" x14ac:dyDescent="0.25">
      <c r="A3980" s="800">
        <v>93103</v>
      </c>
      <c r="B3980" s="800" t="s">
        <v>32118</v>
      </c>
      <c r="C3980" s="800" t="s">
        <v>26237</v>
      </c>
      <c r="D3980" s="802">
        <v>5.76</v>
      </c>
      <c r="E3980" s="800" t="s">
        <v>43039</v>
      </c>
    </row>
    <row r="3981" spans="1:5" ht="13.5" x14ac:dyDescent="0.25">
      <c r="A3981" s="800">
        <v>93104</v>
      </c>
      <c r="B3981" s="800" t="s">
        <v>32119</v>
      </c>
      <c r="C3981" s="800" t="s">
        <v>26237</v>
      </c>
      <c r="D3981" s="802">
        <v>12.1</v>
      </c>
      <c r="E3981" s="800" t="s">
        <v>43039</v>
      </c>
    </row>
    <row r="3982" spans="1:5" ht="13.5" x14ac:dyDescent="0.25">
      <c r="A3982" s="800">
        <v>93105</v>
      </c>
      <c r="B3982" s="800" t="s">
        <v>32120</v>
      </c>
      <c r="C3982" s="800" t="s">
        <v>26237</v>
      </c>
      <c r="D3982" s="802">
        <v>14.63</v>
      </c>
      <c r="E3982" s="800" t="s">
        <v>43039</v>
      </c>
    </row>
    <row r="3983" spans="1:5" ht="13.5" x14ac:dyDescent="0.25">
      <c r="A3983" s="800">
        <v>93106</v>
      </c>
      <c r="B3983" s="800" t="s">
        <v>32121</v>
      </c>
      <c r="C3983" s="800" t="s">
        <v>26237</v>
      </c>
      <c r="D3983" s="802">
        <v>261.44</v>
      </c>
      <c r="E3983" s="800" t="s">
        <v>43039</v>
      </c>
    </row>
    <row r="3984" spans="1:5" ht="13.5" x14ac:dyDescent="0.25">
      <c r="A3984" s="800">
        <v>93107</v>
      </c>
      <c r="B3984" s="800" t="s">
        <v>32123</v>
      </c>
      <c r="C3984" s="800" t="s">
        <v>26237</v>
      </c>
      <c r="D3984" s="802">
        <v>10.220000000000001</v>
      </c>
      <c r="E3984" s="800" t="s">
        <v>43039</v>
      </c>
    </row>
    <row r="3985" spans="1:5" ht="13.5" x14ac:dyDescent="0.25">
      <c r="A3985" s="800">
        <v>93108</v>
      </c>
      <c r="B3985" s="800" t="s">
        <v>32125</v>
      </c>
      <c r="C3985" s="800" t="s">
        <v>26237</v>
      </c>
      <c r="D3985" s="802">
        <v>9.6999999999999993</v>
      </c>
      <c r="E3985" s="800" t="s">
        <v>43039</v>
      </c>
    </row>
    <row r="3986" spans="1:5" ht="13.5" x14ac:dyDescent="0.25">
      <c r="A3986" s="800">
        <v>93109</v>
      </c>
      <c r="B3986" s="800" t="s">
        <v>32126</v>
      </c>
      <c r="C3986" s="800" t="s">
        <v>26237</v>
      </c>
      <c r="D3986" s="802">
        <v>304.79000000000002</v>
      </c>
      <c r="E3986" s="800" t="s">
        <v>43039</v>
      </c>
    </row>
    <row r="3987" spans="1:5" ht="13.5" x14ac:dyDescent="0.25">
      <c r="A3987" s="800">
        <v>93110</v>
      </c>
      <c r="B3987" s="800" t="s">
        <v>32128</v>
      </c>
      <c r="C3987" s="800" t="s">
        <v>26237</v>
      </c>
      <c r="D3987" s="802">
        <v>14.4</v>
      </c>
      <c r="E3987" s="800" t="s">
        <v>43039</v>
      </c>
    </row>
    <row r="3988" spans="1:5" ht="13.5" x14ac:dyDescent="0.25">
      <c r="A3988" s="800">
        <v>93111</v>
      </c>
      <c r="B3988" s="800" t="s">
        <v>32129</v>
      </c>
      <c r="C3988" s="800" t="s">
        <v>26237</v>
      </c>
      <c r="D3988" s="802">
        <v>16.36</v>
      </c>
      <c r="E3988" s="800" t="s">
        <v>43039</v>
      </c>
    </row>
    <row r="3989" spans="1:5" ht="13.5" x14ac:dyDescent="0.25">
      <c r="A3989" s="800">
        <v>93112</v>
      </c>
      <c r="B3989" s="800" t="s">
        <v>32130</v>
      </c>
      <c r="C3989" s="800" t="s">
        <v>26237</v>
      </c>
      <c r="D3989" s="802">
        <v>29.73</v>
      </c>
      <c r="E3989" s="800" t="s">
        <v>43039</v>
      </c>
    </row>
    <row r="3990" spans="1:5" ht="13.5" x14ac:dyDescent="0.25">
      <c r="A3990" s="800">
        <v>93113</v>
      </c>
      <c r="B3990" s="800" t="s">
        <v>32132</v>
      </c>
      <c r="C3990" s="800" t="s">
        <v>26237</v>
      </c>
      <c r="D3990" s="802">
        <v>14.55</v>
      </c>
      <c r="E3990" s="800" t="s">
        <v>43039</v>
      </c>
    </row>
    <row r="3991" spans="1:5" ht="13.5" x14ac:dyDescent="0.25">
      <c r="A3991" s="800">
        <v>93114</v>
      </c>
      <c r="B3991" s="800" t="s">
        <v>32133</v>
      </c>
      <c r="C3991" s="800" t="s">
        <v>26237</v>
      </c>
      <c r="D3991" s="802">
        <v>22.38</v>
      </c>
      <c r="E3991" s="800" t="s">
        <v>43039</v>
      </c>
    </row>
    <row r="3992" spans="1:5" ht="13.5" x14ac:dyDescent="0.25">
      <c r="A3992" s="800">
        <v>93115</v>
      </c>
      <c r="B3992" s="800" t="s">
        <v>32134</v>
      </c>
      <c r="C3992" s="800" t="s">
        <v>26237</v>
      </c>
      <c r="D3992" s="802">
        <v>50.42</v>
      </c>
      <c r="E3992" s="800" t="s">
        <v>43039</v>
      </c>
    </row>
    <row r="3993" spans="1:5" ht="13.5" x14ac:dyDescent="0.25">
      <c r="A3993" s="800">
        <v>93116</v>
      </c>
      <c r="B3993" s="800" t="s">
        <v>32135</v>
      </c>
      <c r="C3993" s="800" t="s">
        <v>26237</v>
      </c>
      <c r="D3993" s="802">
        <v>336.04</v>
      </c>
      <c r="E3993" s="800" t="s">
        <v>43039</v>
      </c>
    </row>
    <row r="3994" spans="1:5" ht="13.5" x14ac:dyDescent="0.25">
      <c r="A3994" s="800">
        <v>93117</v>
      </c>
      <c r="B3994" s="800" t="s">
        <v>32137</v>
      </c>
      <c r="C3994" s="800" t="s">
        <v>26237</v>
      </c>
      <c r="D3994" s="802">
        <v>37.1</v>
      </c>
      <c r="E3994" s="800" t="s">
        <v>43039</v>
      </c>
    </row>
    <row r="3995" spans="1:5" ht="13.5" x14ac:dyDescent="0.25">
      <c r="A3995" s="800">
        <v>93118</v>
      </c>
      <c r="B3995" s="800" t="s">
        <v>32138</v>
      </c>
      <c r="C3995" s="800" t="s">
        <v>26237</v>
      </c>
      <c r="D3995" s="802">
        <v>54.94</v>
      </c>
      <c r="E3995" s="800" t="s">
        <v>43039</v>
      </c>
    </row>
    <row r="3996" spans="1:5" ht="13.5" x14ac:dyDescent="0.25">
      <c r="A3996" s="800">
        <v>93119</v>
      </c>
      <c r="B3996" s="800" t="s">
        <v>32139</v>
      </c>
      <c r="C3996" s="800" t="s">
        <v>26237</v>
      </c>
      <c r="D3996" s="802">
        <v>11.08</v>
      </c>
      <c r="E3996" s="800" t="s">
        <v>43039</v>
      </c>
    </row>
    <row r="3997" spans="1:5" ht="13.5" x14ac:dyDescent="0.25">
      <c r="A3997" s="800">
        <v>93120</v>
      </c>
      <c r="B3997" s="800" t="s">
        <v>32140</v>
      </c>
      <c r="C3997" s="800" t="s">
        <v>26237</v>
      </c>
      <c r="D3997" s="802">
        <v>16.7</v>
      </c>
      <c r="E3997" s="800" t="s">
        <v>43039</v>
      </c>
    </row>
    <row r="3998" spans="1:5" ht="13.5" x14ac:dyDescent="0.25">
      <c r="A3998" s="800">
        <v>93121</v>
      </c>
      <c r="B3998" s="800" t="s">
        <v>32141</v>
      </c>
      <c r="C3998" s="800" t="s">
        <v>26237</v>
      </c>
      <c r="D3998" s="802">
        <v>18.170000000000002</v>
      </c>
      <c r="E3998" s="800" t="s">
        <v>43039</v>
      </c>
    </row>
    <row r="3999" spans="1:5" ht="13.5" x14ac:dyDescent="0.25">
      <c r="A3999" s="800">
        <v>93122</v>
      </c>
      <c r="B3999" s="800" t="s">
        <v>32142</v>
      </c>
      <c r="C3999" s="800" t="s">
        <v>26237</v>
      </c>
      <c r="D3999" s="802">
        <v>16.05</v>
      </c>
      <c r="E3999" s="800" t="s">
        <v>43039</v>
      </c>
    </row>
    <row r="4000" spans="1:5" ht="13.5" x14ac:dyDescent="0.25">
      <c r="A4000" s="800">
        <v>93123</v>
      </c>
      <c r="B4000" s="800" t="s">
        <v>32143</v>
      </c>
      <c r="C4000" s="800" t="s">
        <v>26237</v>
      </c>
      <c r="D4000" s="802">
        <v>34.44</v>
      </c>
      <c r="E4000" s="800" t="s">
        <v>43039</v>
      </c>
    </row>
    <row r="4001" spans="1:5" ht="13.5" x14ac:dyDescent="0.25">
      <c r="A4001" s="800">
        <v>93124</v>
      </c>
      <c r="B4001" s="800" t="s">
        <v>32145</v>
      </c>
      <c r="C4001" s="800" t="s">
        <v>26237</v>
      </c>
      <c r="D4001" s="802">
        <v>53.71</v>
      </c>
      <c r="E4001" s="800" t="s">
        <v>43039</v>
      </c>
    </row>
    <row r="4002" spans="1:5" ht="13.5" x14ac:dyDescent="0.25">
      <c r="A4002" s="800">
        <v>93125</v>
      </c>
      <c r="B4002" s="800" t="s">
        <v>32146</v>
      </c>
      <c r="C4002" s="800" t="s">
        <v>26237</v>
      </c>
      <c r="D4002" s="802">
        <v>77.86</v>
      </c>
      <c r="E4002" s="800" t="s">
        <v>43039</v>
      </c>
    </row>
    <row r="4003" spans="1:5" ht="13.5" x14ac:dyDescent="0.25">
      <c r="A4003" s="800">
        <v>93126</v>
      </c>
      <c r="B4003" s="800" t="s">
        <v>32147</v>
      </c>
      <c r="C4003" s="800" t="s">
        <v>26237</v>
      </c>
      <c r="D4003" s="802">
        <v>170.98</v>
      </c>
      <c r="E4003" s="800" t="s">
        <v>43039</v>
      </c>
    </row>
    <row r="4004" spans="1:5" ht="13.5" x14ac:dyDescent="0.25">
      <c r="A4004" s="800">
        <v>93133</v>
      </c>
      <c r="B4004" s="800" t="s">
        <v>32148</v>
      </c>
      <c r="C4004" s="800" t="s">
        <v>26237</v>
      </c>
      <c r="D4004" s="802">
        <v>13.3</v>
      </c>
      <c r="E4004" s="800" t="s">
        <v>43039</v>
      </c>
    </row>
    <row r="4005" spans="1:5" ht="13.5" x14ac:dyDescent="0.25">
      <c r="A4005" s="800">
        <v>94465</v>
      </c>
      <c r="B4005" s="800" t="s">
        <v>32149</v>
      </c>
      <c r="C4005" s="800" t="s">
        <v>26237</v>
      </c>
      <c r="D4005" s="802">
        <v>39.4</v>
      </c>
      <c r="E4005" s="800" t="s">
        <v>43039</v>
      </c>
    </row>
    <row r="4006" spans="1:5" ht="13.5" x14ac:dyDescent="0.25">
      <c r="A4006" s="800">
        <v>94466</v>
      </c>
      <c r="B4006" s="800" t="s">
        <v>32150</v>
      </c>
      <c r="C4006" s="800" t="s">
        <v>26237</v>
      </c>
      <c r="D4006" s="802">
        <v>39.42</v>
      </c>
      <c r="E4006" s="800" t="s">
        <v>43039</v>
      </c>
    </row>
    <row r="4007" spans="1:5" ht="13.5" x14ac:dyDescent="0.25">
      <c r="A4007" s="800">
        <v>94467</v>
      </c>
      <c r="B4007" s="800" t="s">
        <v>32151</v>
      </c>
      <c r="C4007" s="800" t="s">
        <v>26237</v>
      </c>
      <c r="D4007" s="802">
        <v>61.1</v>
      </c>
      <c r="E4007" s="800" t="s">
        <v>43039</v>
      </c>
    </row>
    <row r="4008" spans="1:5" ht="13.5" x14ac:dyDescent="0.25">
      <c r="A4008" s="800">
        <v>94468</v>
      </c>
      <c r="B4008" s="800" t="s">
        <v>32153</v>
      </c>
      <c r="C4008" s="800" t="s">
        <v>26237</v>
      </c>
      <c r="D4008" s="802">
        <v>53.4</v>
      </c>
      <c r="E4008" s="800" t="s">
        <v>43039</v>
      </c>
    </row>
    <row r="4009" spans="1:5" ht="13.5" x14ac:dyDescent="0.25">
      <c r="A4009" s="800">
        <v>94469</v>
      </c>
      <c r="B4009" s="800" t="s">
        <v>32155</v>
      </c>
      <c r="C4009" s="800" t="s">
        <v>26237</v>
      </c>
      <c r="D4009" s="802">
        <v>88.8</v>
      </c>
      <c r="E4009" s="800" t="s">
        <v>43039</v>
      </c>
    </row>
    <row r="4010" spans="1:5" ht="13.5" x14ac:dyDescent="0.25">
      <c r="A4010" s="800">
        <v>94470</v>
      </c>
      <c r="B4010" s="800" t="s">
        <v>32157</v>
      </c>
      <c r="C4010" s="800" t="s">
        <v>26237</v>
      </c>
      <c r="D4010" s="802">
        <v>81.95</v>
      </c>
      <c r="E4010" s="800" t="s">
        <v>43039</v>
      </c>
    </row>
    <row r="4011" spans="1:5" ht="13.5" x14ac:dyDescent="0.25">
      <c r="A4011" s="800">
        <v>94471</v>
      </c>
      <c r="B4011" s="800" t="s">
        <v>32158</v>
      </c>
      <c r="C4011" s="800" t="s">
        <v>26237</v>
      </c>
      <c r="D4011" s="802">
        <v>56.77</v>
      </c>
      <c r="E4011" s="800" t="s">
        <v>43039</v>
      </c>
    </row>
    <row r="4012" spans="1:5" ht="13.5" x14ac:dyDescent="0.25">
      <c r="A4012" s="800">
        <v>94472</v>
      </c>
      <c r="B4012" s="800" t="s">
        <v>32160</v>
      </c>
      <c r="C4012" s="800" t="s">
        <v>26237</v>
      </c>
      <c r="D4012" s="802">
        <v>58.48</v>
      </c>
      <c r="E4012" s="800" t="s">
        <v>43039</v>
      </c>
    </row>
    <row r="4013" spans="1:5" ht="13.5" x14ac:dyDescent="0.25">
      <c r="A4013" s="800">
        <v>94473</v>
      </c>
      <c r="B4013" s="800" t="s">
        <v>32162</v>
      </c>
      <c r="C4013" s="800" t="s">
        <v>26237</v>
      </c>
      <c r="D4013" s="802">
        <v>87.43</v>
      </c>
      <c r="E4013" s="800" t="s">
        <v>43039</v>
      </c>
    </row>
    <row r="4014" spans="1:5" ht="13.5" x14ac:dyDescent="0.25">
      <c r="A4014" s="800">
        <v>94474</v>
      </c>
      <c r="B4014" s="800" t="s">
        <v>32163</v>
      </c>
      <c r="C4014" s="800" t="s">
        <v>26237</v>
      </c>
      <c r="D4014" s="802">
        <v>94.97</v>
      </c>
      <c r="E4014" s="800" t="s">
        <v>43039</v>
      </c>
    </row>
    <row r="4015" spans="1:5" ht="13.5" x14ac:dyDescent="0.25">
      <c r="A4015" s="800">
        <v>94475</v>
      </c>
      <c r="B4015" s="800" t="s">
        <v>32165</v>
      </c>
      <c r="C4015" s="800" t="s">
        <v>26237</v>
      </c>
      <c r="D4015" s="802">
        <v>120.21</v>
      </c>
      <c r="E4015" s="800" t="s">
        <v>43039</v>
      </c>
    </row>
    <row r="4016" spans="1:5" ht="13.5" x14ac:dyDescent="0.25">
      <c r="A4016" s="800">
        <v>94476</v>
      </c>
      <c r="B4016" s="800" t="s">
        <v>32166</v>
      </c>
      <c r="C4016" s="800" t="s">
        <v>26237</v>
      </c>
      <c r="D4016" s="802">
        <v>134.74</v>
      </c>
      <c r="E4016" s="800" t="s">
        <v>43039</v>
      </c>
    </row>
    <row r="4017" spans="1:5" ht="13.5" x14ac:dyDescent="0.25">
      <c r="A4017" s="800">
        <v>94477</v>
      </c>
      <c r="B4017" s="800" t="s">
        <v>32168</v>
      </c>
      <c r="C4017" s="800" t="s">
        <v>26237</v>
      </c>
      <c r="D4017" s="802">
        <v>75.56</v>
      </c>
      <c r="E4017" s="800" t="s">
        <v>43039</v>
      </c>
    </row>
    <row r="4018" spans="1:5" ht="13.5" x14ac:dyDescent="0.25">
      <c r="A4018" s="800">
        <v>94478</v>
      </c>
      <c r="B4018" s="800" t="s">
        <v>32170</v>
      </c>
      <c r="C4018" s="800" t="s">
        <v>26237</v>
      </c>
      <c r="D4018" s="802">
        <v>120.25</v>
      </c>
      <c r="E4018" s="800" t="s">
        <v>43039</v>
      </c>
    </row>
    <row r="4019" spans="1:5" ht="13.5" x14ac:dyDescent="0.25">
      <c r="A4019" s="800">
        <v>94479</v>
      </c>
      <c r="B4019" s="800" t="s">
        <v>32172</v>
      </c>
      <c r="C4019" s="800" t="s">
        <v>26237</v>
      </c>
      <c r="D4019" s="802">
        <v>158.80000000000001</v>
      </c>
      <c r="E4019" s="800" t="s">
        <v>43039</v>
      </c>
    </row>
    <row r="4020" spans="1:5" ht="13.5" x14ac:dyDescent="0.25">
      <c r="A4020" s="800">
        <v>94606</v>
      </c>
      <c r="B4020" s="800" t="s">
        <v>32173</v>
      </c>
      <c r="C4020" s="800" t="s">
        <v>26237</v>
      </c>
      <c r="D4020" s="802">
        <v>49.67</v>
      </c>
      <c r="E4020" s="800" t="s">
        <v>43039</v>
      </c>
    </row>
    <row r="4021" spans="1:5" ht="13.5" x14ac:dyDescent="0.25">
      <c r="A4021" s="800">
        <v>94608</v>
      </c>
      <c r="B4021" s="800" t="s">
        <v>32175</v>
      </c>
      <c r="C4021" s="800" t="s">
        <v>26237</v>
      </c>
      <c r="D4021" s="802">
        <v>116.33</v>
      </c>
      <c r="E4021" s="800" t="s">
        <v>43039</v>
      </c>
    </row>
    <row r="4022" spans="1:5" ht="13.5" x14ac:dyDescent="0.25">
      <c r="A4022" s="800">
        <v>94610</v>
      </c>
      <c r="B4022" s="800" t="s">
        <v>32177</v>
      </c>
      <c r="C4022" s="800" t="s">
        <v>26237</v>
      </c>
      <c r="D4022" s="802">
        <v>171.25</v>
      </c>
      <c r="E4022" s="800" t="s">
        <v>43039</v>
      </c>
    </row>
    <row r="4023" spans="1:5" ht="13.5" x14ac:dyDescent="0.25">
      <c r="A4023" s="800">
        <v>94612</v>
      </c>
      <c r="B4023" s="800" t="s">
        <v>32179</v>
      </c>
      <c r="C4023" s="800" t="s">
        <v>26237</v>
      </c>
      <c r="D4023" s="802">
        <v>238.55</v>
      </c>
      <c r="E4023" s="800" t="s">
        <v>43039</v>
      </c>
    </row>
    <row r="4024" spans="1:5" ht="13.5" x14ac:dyDescent="0.25">
      <c r="A4024" s="800">
        <v>94614</v>
      </c>
      <c r="B4024" s="800" t="s">
        <v>32181</v>
      </c>
      <c r="C4024" s="800" t="s">
        <v>26237</v>
      </c>
      <c r="D4024" s="802">
        <v>83.27</v>
      </c>
      <c r="E4024" s="800" t="s">
        <v>43039</v>
      </c>
    </row>
    <row r="4025" spans="1:5" ht="13.5" x14ac:dyDescent="0.25">
      <c r="A4025" s="800">
        <v>94615</v>
      </c>
      <c r="B4025" s="800" t="s">
        <v>32183</v>
      </c>
      <c r="C4025" s="800" t="s">
        <v>26237</v>
      </c>
      <c r="D4025" s="802">
        <v>93.73</v>
      </c>
      <c r="E4025" s="800" t="s">
        <v>43039</v>
      </c>
    </row>
    <row r="4026" spans="1:5" ht="13.5" x14ac:dyDescent="0.25">
      <c r="A4026" s="800">
        <v>94616</v>
      </c>
      <c r="B4026" s="800" t="s">
        <v>32185</v>
      </c>
      <c r="C4026" s="800" t="s">
        <v>26237</v>
      </c>
      <c r="D4026" s="802">
        <v>220.81</v>
      </c>
      <c r="E4026" s="800" t="s">
        <v>43039</v>
      </c>
    </row>
    <row r="4027" spans="1:5" ht="13.5" x14ac:dyDescent="0.25">
      <c r="A4027" s="800">
        <v>94617</v>
      </c>
      <c r="B4027" s="800" t="s">
        <v>32187</v>
      </c>
      <c r="C4027" s="800" t="s">
        <v>26237</v>
      </c>
      <c r="D4027" s="802">
        <v>184.42</v>
      </c>
      <c r="E4027" s="800" t="s">
        <v>43039</v>
      </c>
    </row>
    <row r="4028" spans="1:5" ht="13.5" x14ac:dyDescent="0.25">
      <c r="A4028" s="800">
        <v>94618</v>
      </c>
      <c r="B4028" s="800" t="s">
        <v>32189</v>
      </c>
      <c r="C4028" s="800" t="s">
        <v>26237</v>
      </c>
      <c r="D4028" s="802">
        <v>217.48</v>
      </c>
      <c r="E4028" s="800" t="s">
        <v>43039</v>
      </c>
    </row>
    <row r="4029" spans="1:5" ht="13.5" x14ac:dyDescent="0.25">
      <c r="A4029" s="800">
        <v>94620</v>
      </c>
      <c r="B4029" s="800" t="s">
        <v>32191</v>
      </c>
      <c r="C4029" s="800" t="s">
        <v>26237</v>
      </c>
      <c r="D4029" s="802">
        <v>489.65</v>
      </c>
      <c r="E4029" s="800" t="s">
        <v>43039</v>
      </c>
    </row>
    <row r="4030" spans="1:5" ht="13.5" x14ac:dyDescent="0.25">
      <c r="A4030" s="800">
        <v>94622</v>
      </c>
      <c r="B4030" s="800" t="s">
        <v>32193</v>
      </c>
      <c r="C4030" s="800" t="s">
        <v>26237</v>
      </c>
      <c r="D4030" s="802">
        <v>121.06</v>
      </c>
      <c r="E4030" s="800" t="s">
        <v>43039</v>
      </c>
    </row>
    <row r="4031" spans="1:5" ht="13.5" x14ac:dyDescent="0.25">
      <c r="A4031" s="800">
        <v>94623</v>
      </c>
      <c r="B4031" s="800" t="s">
        <v>32194</v>
      </c>
      <c r="C4031" s="800" t="s">
        <v>26237</v>
      </c>
      <c r="D4031" s="802">
        <v>274.05</v>
      </c>
      <c r="E4031" s="800" t="s">
        <v>43039</v>
      </c>
    </row>
    <row r="4032" spans="1:5" ht="13.5" x14ac:dyDescent="0.25">
      <c r="A4032" s="800">
        <v>94624</v>
      </c>
      <c r="B4032" s="800" t="s">
        <v>32196</v>
      </c>
      <c r="C4032" s="800" t="s">
        <v>26237</v>
      </c>
      <c r="D4032" s="802">
        <v>413.61</v>
      </c>
      <c r="E4032" s="800" t="s">
        <v>43039</v>
      </c>
    </row>
    <row r="4033" spans="1:5" ht="13.5" x14ac:dyDescent="0.25">
      <c r="A4033" s="800">
        <v>94625</v>
      </c>
      <c r="B4033" s="800" t="s">
        <v>32198</v>
      </c>
      <c r="C4033" s="800" t="s">
        <v>26237</v>
      </c>
      <c r="D4033" s="802">
        <v>851.37</v>
      </c>
      <c r="E4033" s="800" t="s">
        <v>43039</v>
      </c>
    </row>
    <row r="4034" spans="1:5" ht="13.5" x14ac:dyDescent="0.25">
      <c r="A4034" s="800">
        <v>94656</v>
      </c>
      <c r="B4034" s="800" t="s">
        <v>32200</v>
      </c>
      <c r="C4034" s="800" t="s">
        <v>26237</v>
      </c>
      <c r="D4034" s="802">
        <v>4.74</v>
      </c>
      <c r="E4034" s="800" t="s">
        <v>43039</v>
      </c>
    </row>
    <row r="4035" spans="1:5" ht="13.5" x14ac:dyDescent="0.25">
      <c r="A4035" s="800">
        <v>94657</v>
      </c>
      <c r="B4035" s="800" t="s">
        <v>32201</v>
      </c>
      <c r="C4035" s="800" t="s">
        <v>26237</v>
      </c>
      <c r="D4035" s="802">
        <v>4.66</v>
      </c>
      <c r="E4035" s="800" t="s">
        <v>43039</v>
      </c>
    </row>
    <row r="4036" spans="1:5" ht="13.5" x14ac:dyDescent="0.25">
      <c r="A4036" s="800">
        <v>94658</v>
      </c>
      <c r="B4036" s="800" t="s">
        <v>32202</v>
      </c>
      <c r="C4036" s="800" t="s">
        <v>26237</v>
      </c>
      <c r="D4036" s="802">
        <v>5.48</v>
      </c>
      <c r="E4036" s="800" t="s">
        <v>43039</v>
      </c>
    </row>
    <row r="4037" spans="1:5" ht="13.5" x14ac:dyDescent="0.25">
      <c r="A4037" s="800">
        <v>94659</v>
      </c>
      <c r="B4037" s="800" t="s">
        <v>32203</v>
      </c>
      <c r="C4037" s="800" t="s">
        <v>26237</v>
      </c>
      <c r="D4037" s="802">
        <v>5.56</v>
      </c>
      <c r="E4037" s="800" t="s">
        <v>43039</v>
      </c>
    </row>
    <row r="4038" spans="1:5" ht="13.5" x14ac:dyDescent="0.25">
      <c r="A4038" s="800">
        <v>94660</v>
      </c>
      <c r="B4038" s="800" t="s">
        <v>32204</v>
      </c>
      <c r="C4038" s="800" t="s">
        <v>26237</v>
      </c>
      <c r="D4038" s="802">
        <v>8.92</v>
      </c>
      <c r="E4038" s="800" t="s">
        <v>43039</v>
      </c>
    </row>
    <row r="4039" spans="1:5" ht="13.5" x14ac:dyDescent="0.25">
      <c r="A4039" s="800">
        <v>94661</v>
      </c>
      <c r="B4039" s="800" t="s">
        <v>32205</v>
      </c>
      <c r="C4039" s="800" t="s">
        <v>26237</v>
      </c>
      <c r="D4039" s="802">
        <v>9.27</v>
      </c>
      <c r="E4039" s="800" t="s">
        <v>43039</v>
      </c>
    </row>
    <row r="4040" spans="1:5" ht="13.5" x14ac:dyDescent="0.25">
      <c r="A4040" s="800">
        <v>94662</v>
      </c>
      <c r="B4040" s="800" t="s">
        <v>32206</v>
      </c>
      <c r="C4040" s="800" t="s">
        <v>26237</v>
      </c>
      <c r="D4040" s="802">
        <v>9.66</v>
      </c>
      <c r="E4040" s="800" t="s">
        <v>43039</v>
      </c>
    </row>
    <row r="4041" spans="1:5" ht="13.5" x14ac:dyDescent="0.25">
      <c r="A4041" s="800">
        <v>94663</v>
      </c>
      <c r="B4041" s="800" t="s">
        <v>32207</v>
      </c>
      <c r="C4041" s="800" t="s">
        <v>26237</v>
      </c>
      <c r="D4041" s="802">
        <v>9.8000000000000007</v>
      </c>
      <c r="E4041" s="800" t="s">
        <v>43039</v>
      </c>
    </row>
    <row r="4042" spans="1:5" ht="13.5" x14ac:dyDescent="0.25">
      <c r="A4042" s="800">
        <v>94664</v>
      </c>
      <c r="B4042" s="800" t="s">
        <v>32208</v>
      </c>
      <c r="C4042" s="800" t="s">
        <v>26237</v>
      </c>
      <c r="D4042" s="802">
        <v>20.66</v>
      </c>
      <c r="E4042" s="800" t="s">
        <v>43039</v>
      </c>
    </row>
    <row r="4043" spans="1:5" ht="13.5" x14ac:dyDescent="0.25">
      <c r="A4043" s="800">
        <v>94665</v>
      </c>
      <c r="B4043" s="800" t="s">
        <v>32209</v>
      </c>
      <c r="C4043" s="800" t="s">
        <v>26237</v>
      </c>
      <c r="D4043" s="802">
        <v>20.65</v>
      </c>
      <c r="E4043" s="800" t="s">
        <v>43039</v>
      </c>
    </row>
    <row r="4044" spans="1:5" ht="13.5" x14ac:dyDescent="0.25">
      <c r="A4044" s="800">
        <v>94666</v>
      </c>
      <c r="B4044" s="800" t="s">
        <v>32210</v>
      </c>
      <c r="C4044" s="800" t="s">
        <v>26237</v>
      </c>
      <c r="D4044" s="802">
        <v>24.94</v>
      </c>
      <c r="E4044" s="800" t="s">
        <v>43039</v>
      </c>
    </row>
    <row r="4045" spans="1:5" ht="13.5" x14ac:dyDescent="0.25">
      <c r="A4045" s="800">
        <v>94667</v>
      </c>
      <c r="B4045" s="800" t="s">
        <v>32211</v>
      </c>
      <c r="C4045" s="800" t="s">
        <v>26237</v>
      </c>
      <c r="D4045" s="802">
        <v>27.61</v>
      </c>
      <c r="E4045" s="800" t="s">
        <v>43039</v>
      </c>
    </row>
    <row r="4046" spans="1:5" ht="13.5" x14ac:dyDescent="0.25">
      <c r="A4046" s="800">
        <v>94668</v>
      </c>
      <c r="B4046" s="800" t="s">
        <v>32212</v>
      </c>
      <c r="C4046" s="800" t="s">
        <v>26237</v>
      </c>
      <c r="D4046" s="802">
        <v>42.78</v>
      </c>
      <c r="E4046" s="800" t="s">
        <v>43039</v>
      </c>
    </row>
    <row r="4047" spans="1:5" ht="13.5" x14ac:dyDescent="0.25">
      <c r="A4047" s="800">
        <v>94669</v>
      </c>
      <c r="B4047" s="800" t="s">
        <v>32213</v>
      </c>
      <c r="C4047" s="800" t="s">
        <v>26237</v>
      </c>
      <c r="D4047" s="802">
        <v>57.76</v>
      </c>
      <c r="E4047" s="800" t="s">
        <v>43039</v>
      </c>
    </row>
    <row r="4048" spans="1:5" ht="13.5" x14ac:dyDescent="0.25">
      <c r="A4048" s="800">
        <v>94670</v>
      </c>
      <c r="B4048" s="800" t="s">
        <v>32214</v>
      </c>
      <c r="C4048" s="800" t="s">
        <v>26237</v>
      </c>
      <c r="D4048" s="802">
        <v>56.12</v>
      </c>
      <c r="E4048" s="800" t="s">
        <v>43039</v>
      </c>
    </row>
    <row r="4049" spans="1:5" ht="13.5" x14ac:dyDescent="0.25">
      <c r="A4049" s="800">
        <v>94671</v>
      </c>
      <c r="B4049" s="800" t="s">
        <v>32215</v>
      </c>
      <c r="C4049" s="800" t="s">
        <v>26237</v>
      </c>
      <c r="D4049" s="802">
        <v>81.099999999999994</v>
      </c>
      <c r="E4049" s="800" t="s">
        <v>43039</v>
      </c>
    </row>
    <row r="4050" spans="1:5" ht="13.5" x14ac:dyDescent="0.25">
      <c r="A4050" s="800">
        <v>94672</v>
      </c>
      <c r="B4050" s="800" t="s">
        <v>32217</v>
      </c>
      <c r="C4050" s="800" t="s">
        <v>26237</v>
      </c>
      <c r="D4050" s="802">
        <v>8.11</v>
      </c>
      <c r="E4050" s="800" t="s">
        <v>43039</v>
      </c>
    </row>
    <row r="4051" spans="1:5" ht="13.5" x14ac:dyDescent="0.25">
      <c r="A4051" s="800">
        <v>94673</v>
      </c>
      <c r="B4051" s="800" t="s">
        <v>32218</v>
      </c>
      <c r="C4051" s="800" t="s">
        <v>26237</v>
      </c>
      <c r="D4051" s="802">
        <v>7.9</v>
      </c>
      <c r="E4051" s="800" t="s">
        <v>43039</v>
      </c>
    </row>
    <row r="4052" spans="1:5" ht="13.5" x14ac:dyDescent="0.25">
      <c r="A4052" s="800">
        <v>94674</v>
      </c>
      <c r="B4052" s="800" t="s">
        <v>32219</v>
      </c>
      <c r="C4052" s="800" t="s">
        <v>26237</v>
      </c>
      <c r="D4052" s="802">
        <v>7.21</v>
      </c>
      <c r="E4052" s="800" t="s">
        <v>43039</v>
      </c>
    </row>
    <row r="4053" spans="1:5" ht="13.5" x14ac:dyDescent="0.25">
      <c r="A4053" s="800">
        <v>94675</v>
      </c>
      <c r="B4053" s="800" t="s">
        <v>32220</v>
      </c>
      <c r="C4053" s="800" t="s">
        <v>26237</v>
      </c>
      <c r="D4053" s="802">
        <v>10.98</v>
      </c>
      <c r="E4053" s="800" t="s">
        <v>43039</v>
      </c>
    </row>
    <row r="4054" spans="1:5" ht="13.5" x14ac:dyDescent="0.25">
      <c r="A4054" s="800">
        <v>94676</v>
      </c>
      <c r="B4054" s="800" t="s">
        <v>32221</v>
      </c>
      <c r="C4054" s="800" t="s">
        <v>26237</v>
      </c>
      <c r="D4054" s="802">
        <v>12.35</v>
      </c>
      <c r="E4054" s="800" t="s">
        <v>43039</v>
      </c>
    </row>
    <row r="4055" spans="1:5" ht="13.5" x14ac:dyDescent="0.25">
      <c r="A4055" s="800">
        <v>94677</v>
      </c>
      <c r="B4055" s="800" t="s">
        <v>32222</v>
      </c>
      <c r="C4055" s="800" t="s">
        <v>26237</v>
      </c>
      <c r="D4055" s="802">
        <v>18.02</v>
      </c>
      <c r="E4055" s="800" t="s">
        <v>43039</v>
      </c>
    </row>
    <row r="4056" spans="1:5" ht="13.5" x14ac:dyDescent="0.25">
      <c r="A4056" s="800">
        <v>94678</v>
      </c>
      <c r="B4056" s="800" t="s">
        <v>32223</v>
      </c>
      <c r="C4056" s="800" t="s">
        <v>26237</v>
      </c>
      <c r="D4056" s="802">
        <v>12.68</v>
      </c>
      <c r="E4056" s="800" t="s">
        <v>43039</v>
      </c>
    </row>
    <row r="4057" spans="1:5" ht="13.5" x14ac:dyDescent="0.25">
      <c r="A4057" s="800">
        <v>94679</v>
      </c>
      <c r="B4057" s="800" t="s">
        <v>32224</v>
      </c>
      <c r="C4057" s="800" t="s">
        <v>26237</v>
      </c>
      <c r="D4057" s="802">
        <v>20.16</v>
      </c>
      <c r="E4057" s="800" t="s">
        <v>43039</v>
      </c>
    </row>
    <row r="4058" spans="1:5" ht="13.5" x14ac:dyDescent="0.25">
      <c r="A4058" s="800">
        <v>94680</v>
      </c>
      <c r="B4058" s="800" t="s">
        <v>32226</v>
      </c>
      <c r="C4058" s="800" t="s">
        <v>26237</v>
      </c>
      <c r="D4058" s="802">
        <v>33.74</v>
      </c>
      <c r="E4058" s="800" t="s">
        <v>43039</v>
      </c>
    </row>
    <row r="4059" spans="1:5" ht="13.5" x14ac:dyDescent="0.25">
      <c r="A4059" s="800">
        <v>94681</v>
      </c>
      <c r="B4059" s="800" t="s">
        <v>32228</v>
      </c>
      <c r="C4059" s="800" t="s">
        <v>26237</v>
      </c>
      <c r="D4059" s="802">
        <v>43.99</v>
      </c>
      <c r="E4059" s="800" t="s">
        <v>43039</v>
      </c>
    </row>
    <row r="4060" spans="1:5" ht="13.5" x14ac:dyDescent="0.25">
      <c r="A4060" s="800">
        <v>94682</v>
      </c>
      <c r="B4060" s="800" t="s">
        <v>32229</v>
      </c>
      <c r="C4060" s="800" t="s">
        <v>26237</v>
      </c>
      <c r="D4060" s="802">
        <v>86.48</v>
      </c>
      <c r="E4060" s="800" t="s">
        <v>43039</v>
      </c>
    </row>
    <row r="4061" spans="1:5" ht="13.5" x14ac:dyDescent="0.25">
      <c r="A4061" s="800">
        <v>94683</v>
      </c>
      <c r="B4061" s="800" t="s">
        <v>32231</v>
      </c>
      <c r="C4061" s="800" t="s">
        <v>26237</v>
      </c>
      <c r="D4061" s="802">
        <v>56.39</v>
      </c>
      <c r="E4061" s="800" t="s">
        <v>43039</v>
      </c>
    </row>
    <row r="4062" spans="1:5" ht="13.5" x14ac:dyDescent="0.25">
      <c r="A4062" s="800">
        <v>94684</v>
      </c>
      <c r="B4062" s="800" t="s">
        <v>32233</v>
      </c>
      <c r="C4062" s="800" t="s">
        <v>26237</v>
      </c>
      <c r="D4062" s="802">
        <v>111.27</v>
      </c>
      <c r="E4062" s="800" t="s">
        <v>43039</v>
      </c>
    </row>
    <row r="4063" spans="1:5" ht="13.5" x14ac:dyDescent="0.25">
      <c r="A4063" s="800">
        <v>94685</v>
      </c>
      <c r="B4063" s="800" t="s">
        <v>32235</v>
      </c>
      <c r="C4063" s="800" t="s">
        <v>26237</v>
      </c>
      <c r="D4063" s="802">
        <v>86.22</v>
      </c>
      <c r="E4063" s="800" t="s">
        <v>43039</v>
      </c>
    </row>
    <row r="4064" spans="1:5" ht="13.5" x14ac:dyDescent="0.25">
      <c r="A4064" s="800">
        <v>94686</v>
      </c>
      <c r="B4064" s="800" t="s">
        <v>32237</v>
      </c>
      <c r="C4064" s="800" t="s">
        <v>26237</v>
      </c>
      <c r="D4064" s="802">
        <v>205.7</v>
      </c>
      <c r="E4064" s="800" t="s">
        <v>43039</v>
      </c>
    </row>
    <row r="4065" spans="1:5" ht="13.5" x14ac:dyDescent="0.25">
      <c r="A4065" s="800">
        <v>94687</v>
      </c>
      <c r="B4065" s="800" t="s">
        <v>32239</v>
      </c>
      <c r="C4065" s="800" t="s">
        <v>26237</v>
      </c>
      <c r="D4065" s="802">
        <v>167.94</v>
      </c>
      <c r="E4065" s="800" t="s">
        <v>43039</v>
      </c>
    </row>
    <row r="4066" spans="1:5" ht="13.5" x14ac:dyDescent="0.25">
      <c r="A4066" s="800">
        <v>94688</v>
      </c>
      <c r="B4066" s="800" t="s">
        <v>32241</v>
      </c>
      <c r="C4066" s="800" t="s">
        <v>26237</v>
      </c>
      <c r="D4066" s="802">
        <v>8.43</v>
      </c>
      <c r="E4066" s="800" t="s">
        <v>43039</v>
      </c>
    </row>
    <row r="4067" spans="1:5" ht="13.5" x14ac:dyDescent="0.25">
      <c r="A4067" s="800">
        <v>94689</v>
      </c>
      <c r="B4067" s="800" t="s">
        <v>32243</v>
      </c>
      <c r="C4067" s="800" t="s">
        <v>26237</v>
      </c>
      <c r="D4067" s="802">
        <v>11.15</v>
      </c>
      <c r="E4067" s="800" t="s">
        <v>43039</v>
      </c>
    </row>
    <row r="4068" spans="1:5" ht="13.5" x14ac:dyDescent="0.25">
      <c r="A4068" s="800">
        <v>94690</v>
      </c>
      <c r="B4068" s="800" t="s">
        <v>32244</v>
      </c>
      <c r="C4068" s="800" t="s">
        <v>26237</v>
      </c>
      <c r="D4068" s="802">
        <v>10.71</v>
      </c>
      <c r="E4068" s="800" t="s">
        <v>43039</v>
      </c>
    </row>
    <row r="4069" spans="1:5" ht="13.5" x14ac:dyDescent="0.25">
      <c r="A4069" s="800">
        <v>94691</v>
      </c>
      <c r="B4069" s="800" t="s">
        <v>32245</v>
      </c>
      <c r="C4069" s="800" t="s">
        <v>26237</v>
      </c>
      <c r="D4069" s="802">
        <v>12.28</v>
      </c>
      <c r="E4069" s="800" t="s">
        <v>43039</v>
      </c>
    </row>
    <row r="4070" spans="1:5" ht="13.5" x14ac:dyDescent="0.25">
      <c r="A4070" s="800">
        <v>94692</v>
      </c>
      <c r="B4070" s="800" t="s">
        <v>32246</v>
      </c>
      <c r="C4070" s="800" t="s">
        <v>26237</v>
      </c>
      <c r="D4070" s="802">
        <v>18.47</v>
      </c>
      <c r="E4070" s="800" t="s">
        <v>43039</v>
      </c>
    </row>
    <row r="4071" spans="1:5" ht="13.5" x14ac:dyDescent="0.25">
      <c r="A4071" s="800">
        <v>94693</v>
      </c>
      <c r="B4071" s="800" t="s">
        <v>32247</v>
      </c>
      <c r="C4071" s="800" t="s">
        <v>26237</v>
      </c>
      <c r="D4071" s="802">
        <v>19.27</v>
      </c>
      <c r="E4071" s="800" t="s">
        <v>43039</v>
      </c>
    </row>
    <row r="4072" spans="1:5" ht="13.5" x14ac:dyDescent="0.25">
      <c r="A4072" s="800">
        <v>94694</v>
      </c>
      <c r="B4072" s="800" t="s">
        <v>32249</v>
      </c>
      <c r="C4072" s="800" t="s">
        <v>26237</v>
      </c>
      <c r="D4072" s="802">
        <v>19.309999999999999</v>
      </c>
      <c r="E4072" s="800" t="s">
        <v>43039</v>
      </c>
    </row>
    <row r="4073" spans="1:5" ht="13.5" x14ac:dyDescent="0.25">
      <c r="A4073" s="800">
        <v>94695</v>
      </c>
      <c r="B4073" s="800" t="s">
        <v>32251</v>
      </c>
      <c r="C4073" s="800" t="s">
        <v>26237</v>
      </c>
      <c r="D4073" s="802">
        <v>25.43</v>
      </c>
      <c r="E4073" s="800" t="s">
        <v>43039</v>
      </c>
    </row>
    <row r="4074" spans="1:5" ht="13.5" x14ac:dyDescent="0.25">
      <c r="A4074" s="800">
        <v>94696</v>
      </c>
      <c r="B4074" s="800" t="s">
        <v>32252</v>
      </c>
      <c r="C4074" s="800" t="s">
        <v>26237</v>
      </c>
      <c r="D4074" s="802">
        <v>43.95</v>
      </c>
      <c r="E4074" s="800" t="s">
        <v>43039</v>
      </c>
    </row>
    <row r="4075" spans="1:5" ht="13.5" x14ac:dyDescent="0.25">
      <c r="A4075" s="800">
        <v>94697</v>
      </c>
      <c r="B4075" s="800" t="s">
        <v>32254</v>
      </c>
      <c r="C4075" s="800" t="s">
        <v>26237</v>
      </c>
      <c r="D4075" s="802">
        <v>67.64</v>
      </c>
      <c r="E4075" s="800" t="s">
        <v>43039</v>
      </c>
    </row>
    <row r="4076" spans="1:5" ht="13.5" x14ac:dyDescent="0.25">
      <c r="A4076" s="800">
        <v>94698</v>
      </c>
      <c r="B4076" s="800" t="s">
        <v>32256</v>
      </c>
      <c r="C4076" s="800" t="s">
        <v>26237</v>
      </c>
      <c r="D4076" s="802">
        <v>59.31</v>
      </c>
      <c r="E4076" s="800" t="s">
        <v>43039</v>
      </c>
    </row>
    <row r="4077" spans="1:5" ht="13.5" x14ac:dyDescent="0.25">
      <c r="A4077" s="800">
        <v>94699</v>
      </c>
      <c r="B4077" s="800" t="s">
        <v>32257</v>
      </c>
      <c r="C4077" s="800" t="s">
        <v>26237</v>
      </c>
      <c r="D4077" s="802">
        <v>114</v>
      </c>
      <c r="E4077" s="800" t="s">
        <v>43039</v>
      </c>
    </row>
    <row r="4078" spans="1:5" ht="13.5" x14ac:dyDescent="0.25">
      <c r="A4078" s="800">
        <v>94700</v>
      </c>
      <c r="B4078" s="800" t="s">
        <v>32259</v>
      </c>
      <c r="C4078" s="800" t="s">
        <v>26237</v>
      </c>
      <c r="D4078" s="802">
        <v>96.96</v>
      </c>
      <c r="E4078" s="800" t="s">
        <v>43039</v>
      </c>
    </row>
    <row r="4079" spans="1:5" ht="13.5" x14ac:dyDescent="0.25">
      <c r="A4079" s="800">
        <v>94701</v>
      </c>
      <c r="B4079" s="800" t="s">
        <v>32261</v>
      </c>
      <c r="C4079" s="800" t="s">
        <v>26237</v>
      </c>
      <c r="D4079" s="802">
        <v>168.06</v>
      </c>
      <c r="E4079" s="800" t="s">
        <v>43039</v>
      </c>
    </row>
    <row r="4080" spans="1:5" ht="13.5" x14ac:dyDescent="0.25">
      <c r="A4080" s="800">
        <v>94702</v>
      </c>
      <c r="B4080" s="800" t="s">
        <v>32263</v>
      </c>
      <c r="C4080" s="800" t="s">
        <v>26237</v>
      </c>
      <c r="D4080" s="802">
        <v>159.34</v>
      </c>
      <c r="E4080" s="800" t="s">
        <v>43039</v>
      </c>
    </row>
    <row r="4081" spans="1:5" ht="13.5" x14ac:dyDescent="0.25">
      <c r="A4081" s="800">
        <v>94703</v>
      </c>
      <c r="B4081" s="800" t="s">
        <v>32264</v>
      </c>
      <c r="C4081" s="800" t="s">
        <v>26237</v>
      </c>
      <c r="D4081" s="802">
        <v>15</v>
      </c>
      <c r="E4081" s="800" t="s">
        <v>43039</v>
      </c>
    </row>
    <row r="4082" spans="1:5" ht="13.5" x14ac:dyDescent="0.25">
      <c r="A4082" s="800">
        <v>94704</v>
      </c>
      <c r="B4082" s="800" t="s">
        <v>32265</v>
      </c>
      <c r="C4082" s="800" t="s">
        <v>26237</v>
      </c>
      <c r="D4082" s="802">
        <v>17.62</v>
      </c>
      <c r="E4082" s="800" t="s">
        <v>43039</v>
      </c>
    </row>
    <row r="4083" spans="1:5" ht="13.5" x14ac:dyDescent="0.25">
      <c r="A4083" s="800">
        <v>94705</v>
      </c>
      <c r="B4083" s="800" t="s">
        <v>32266</v>
      </c>
      <c r="C4083" s="800" t="s">
        <v>26237</v>
      </c>
      <c r="D4083" s="802">
        <v>21.58</v>
      </c>
      <c r="E4083" s="800" t="s">
        <v>43039</v>
      </c>
    </row>
    <row r="4084" spans="1:5" ht="13.5" x14ac:dyDescent="0.25">
      <c r="A4084" s="800">
        <v>94706</v>
      </c>
      <c r="B4084" s="800" t="s">
        <v>32267</v>
      </c>
      <c r="C4084" s="800" t="s">
        <v>26237</v>
      </c>
      <c r="D4084" s="802">
        <v>30.94</v>
      </c>
      <c r="E4084" s="800" t="s">
        <v>43039</v>
      </c>
    </row>
    <row r="4085" spans="1:5" ht="13.5" x14ac:dyDescent="0.25">
      <c r="A4085" s="800">
        <v>94707</v>
      </c>
      <c r="B4085" s="800" t="s">
        <v>32268</v>
      </c>
      <c r="C4085" s="800" t="s">
        <v>26237</v>
      </c>
      <c r="D4085" s="802">
        <v>38.29</v>
      </c>
      <c r="E4085" s="800" t="s">
        <v>43039</v>
      </c>
    </row>
    <row r="4086" spans="1:5" ht="13.5" x14ac:dyDescent="0.25">
      <c r="A4086" s="800">
        <v>94708</v>
      </c>
      <c r="B4086" s="800" t="s">
        <v>32270</v>
      </c>
      <c r="C4086" s="800" t="s">
        <v>26237</v>
      </c>
      <c r="D4086" s="802">
        <v>19.55</v>
      </c>
      <c r="E4086" s="800" t="s">
        <v>43039</v>
      </c>
    </row>
    <row r="4087" spans="1:5" ht="13.5" x14ac:dyDescent="0.25">
      <c r="A4087" s="800">
        <v>94709</v>
      </c>
      <c r="B4087" s="800" t="s">
        <v>32271</v>
      </c>
      <c r="C4087" s="800" t="s">
        <v>26237</v>
      </c>
      <c r="D4087" s="802">
        <v>24.76</v>
      </c>
      <c r="E4087" s="800" t="s">
        <v>43039</v>
      </c>
    </row>
    <row r="4088" spans="1:5" ht="13.5" x14ac:dyDescent="0.25">
      <c r="A4088" s="800">
        <v>94710</v>
      </c>
      <c r="B4088" s="800" t="s">
        <v>32272</v>
      </c>
      <c r="C4088" s="800" t="s">
        <v>26237</v>
      </c>
      <c r="D4088" s="802">
        <v>37.71</v>
      </c>
      <c r="E4088" s="800" t="s">
        <v>43039</v>
      </c>
    </row>
    <row r="4089" spans="1:5" ht="13.5" x14ac:dyDescent="0.25">
      <c r="A4089" s="800">
        <v>94711</v>
      </c>
      <c r="B4089" s="800" t="s">
        <v>32274</v>
      </c>
      <c r="C4089" s="800" t="s">
        <v>26237</v>
      </c>
      <c r="D4089" s="802">
        <v>45.07</v>
      </c>
      <c r="E4089" s="800" t="s">
        <v>43039</v>
      </c>
    </row>
    <row r="4090" spans="1:5" ht="13.5" x14ac:dyDescent="0.25">
      <c r="A4090" s="800">
        <v>94712</v>
      </c>
      <c r="B4090" s="800" t="s">
        <v>32275</v>
      </c>
      <c r="C4090" s="800" t="s">
        <v>26237</v>
      </c>
      <c r="D4090" s="802">
        <v>59.93</v>
      </c>
      <c r="E4090" s="800" t="s">
        <v>43039</v>
      </c>
    </row>
    <row r="4091" spans="1:5" ht="13.5" x14ac:dyDescent="0.25">
      <c r="A4091" s="800">
        <v>94713</v>
      </c>
      <c r="B4091" s="800" t="s">
        <v>32276</v>
      </c>
      <c r="C4091" s="800" t="s">
        <v>26237</v>
      </c>
      <c r="D4091" s="802">
        <v>154.24</v>
      </c>
      <c r="E4091" s="800" t="s">
        <v>43039</v>
      </c>
    </row>
    <row r="4092" spans="1:5" ht="13.5" x14ac:dyDescent="0.25">
      <c r="A4092" s="800">
        <v>94714</v>
      </c>
      <c r="B4092" s="800" t="s">
        <v>32278</v>
      </c>
      <c r="C4092" s="800" t="s">
        <v>26237</v>
      </c>
      <c r="D4092" s="802">
        <v>208.62</v>
      </c>
      <c r="E4092" s="800" t="s">
        <v>43039</v>
      </c>
    </row>
    <row r="4093" spans="1:5" ht="13.5" x14ac:dyDescent="0.25">
      <c r="A4093" s="800">
        <v>94715</v>
      </c>
      <c r="B4093" s="800" t="s">
        <v>32280</v>
      </c>
      <c r="C4093" s="800" t="s">
        <v>26237</v>
      </c>
      <c r="D4093" s="802">
        <v>287.47000000000003</v>
      </c>
      <c r="E4093" s="800" t="s">
        <v>43039</v>
      </c>
    </row>
    <row r="4094" spans="1:5" ht="13.5" x14ac:dyDescent="0.25">
      <c r="A4094" s="800">
        <v>94724</v>
      </c>
      <c r="B4094" s="800" t="s">
        <v>32282</v>
      </c>
      <c r="C4094" s="800" t="s">
        <v>26237</v>
      </c>
      <c r="D4094" s="802">
        <v>15.14</v>
      </c>
      <c r="E4094" s="800" t="s">
        <v>43039</v>
      </c>
    </row>
    <row r="4095" spans="1:5" ht="13.5" x14ac:dyDescent="0.25">
      <c r="A4095" s="800">
        <v>94725</v>
      </c>
      <c r="B4095" s="800" t="s">
        <v>32283</v>
      </c>
      <c r="C4095" s="800" t="s">
        <v>26237</v>
      </c>
      <c r="D4095" s="802">
        <v>4.5</v>
      </c>
      <c r="E4095" s="800" t="s">
        <v>43039</v>
      </c>
    </row>
    <row r="4096" spans="1:5" ht="13.5" x14ac:dyDescent="0.25">
      <c r="A4096" s="800">
        <v>94726</v>
      </c>
      <c r="B4096" s="800" t="s">
        <v>32284</v>
      </c>
      <c r="C4096" s="800" t="s">
        <v>26237</v>
      </c>
      <c r="D4096" s="802">
        <v>22.75</v>
      </c>
      <c r="E4096" s="800" t="s">
        <v>43039</v>
      </c>
    </row>
    <row r="4097" spans="1:5" ht="13.5" x14ac:dyDescent="0.25">
      <c r="A4097" s="800">
        <v>94727</v>
      </c>
      <c r="B4097" s="800" t="s">
        <v>32285</v>
      </c>
      <c r="C4097" s="800" t="s">
        <v>26237</v>
      </c>
      <c r="D4097" s="802">
        <v>5.91</v>
      </c>
      <c r="E4097" s="800" t="s">
        <v>43039</v>
      </c>
    </row>
    <row r="4098" spans="1:5" ht="13.5" x14ac:dyDescent="0.25">
      <c r="A4098" s="800">
        <v>94728</v>
      </c>
      <c r="B4098" s="800" t="s">
        <v>32286</v>
      </c>
      <c r="C4098" s="800" t="s">
        <v>26237</v>
      </c>
      <c r="D4098" s="802">
        <v>83.28</v>
      </c>
      <c r="E4098" s="800" t="s">
        <v>43039</v>
      </c>
    </row>
    <row r="4099" spans="1:5" ht="13.5" x14ac:dyDescent="0.25">
      <c r="A4099" s="800">
        <v>94729</v>
      </c>
      <c r="B4099" s="800" t="s">
        <v>32287</v>
      </c>
      <c r="C4099" s="800" t="s">
        <v>26237</v>
      </c>
      <c r="D4099" s="802">
        <v>9.9700000000000006</v>
      </c>
      <c r="E4099" s="800" t="s">
        <v>43039</v>
      </c>
    </row>
    <row r="4100" spans="1:5" ht="13.5" x14ac:dyDescent="0.25">
      <c r="A4100" s="800">
        <v>94730</v>
      </c>
      <c r="B4100" s="800" t="s">
        <v>32288</v>
      </c>
      <c r="C4100" s="800" t="s">
        <v>26237</v>
      </c>
      <c r="D4100" s="802">
        <v>100.84</v>
      </c>
      <c r="E4100" s="800" t="s">
        <v>43039</v>
      </c>
    </row>
    <row r="4101" spans="1:5" ht="13.5" x14ac:dyDescent="0.25">
      <c r="A4101" s="800">
        <v>94731</v>
      </c>
      <c r="B4101" s="800" t="s">
        <v>32290</v>
      </c>
      <c r="C4101" s="800" t="s">
        <v>26237</v>
      </c>
      <c r="D4101" s="802">
        <v>12.11</v>
      </c>
      <c r="E4101" s="800" t="s">
        <v>43039</v>
      </c>
    </row>
    <row r="4102" spans="1:5" ht="13.5" x14ac:dyDescent="0.25">
      <c r="A4102" s="800">
        <v>94733</v>
      </c>
      <c r="B4102" s="800" t="s">
        <v>32291</v>
      </c>
      <c r="C4102" s="800" t="s">
        <v>26237</v>
      </c>
      <c r="D4102" s="802">
        <v>23.08</v>
      </c>
      <c r="E4102" s="800" t="s">
        <v>43039</v>
      </c>
    </row>
    <row r="4103" spans="1:5" ht="13.5" x14ac:dyDescent="0.25">
      <c r="A4103" s="800">
        <v>94737</v>
      </c>
      <c r="B4103" s="800" t="s">
        <v>32292</v>
      </c>
      <c r="C4103" s="800" t="s">
        <v>26237</v>
      </c>
      <c r="D4103" s="802">
        <v>90.53</v>
      </c>
      <c r="E4103" s="800" t="s">
        <v>43039</v>
      </c>
    </row>
    <row r="4104" spans="1:5" ht="13.5" x14ac:dyDescent="0.25">
      <c r="A4104" s="800">
        <v>94740</v>
      </c>
      <c r="B4104" s="800" t="s">
        <v>32294</v>
      </c>
      <c r="C4104" s="800" t="s">
        <v>26237</v>
      </c>
      <c r="D4104" s="802">
        <v>6.93</v>
      </c>
      <c r="E4104" s="800" t="s">
        <v>43039</v>
      </c>
    </row>
    <row r="4105" spans="1:5" ht="13.5" x14ac:dyDescent="0.25">
      <c r="A4105" s="800">
        <v>94741</v>
      </c>
      <c r="B4105" s="800" t="s">
        <v>32295</v>
      </c>
      <c r="C4105" s="800" t="s">
        <v>26237</v>
      </c>
      <c r="D4105" s="802">
        <v>8.2200000000000006</v>
      </c>
      <c r="E4105" s="800" t="s">
        <v>43039</v>
      </c>
    </row>
    <row r="4106" spans="1:5" ht="13.5" x14ac:dyDescent="0.25">
      <c r="A4106" s="800">
        <v>94742</v>
      </c>
      <c r="B4106" s="800" t="s">
        <v>32296</v>
      </c>
      <c r="C4106" s="800" t="s">
        <v>26237</v>
      </c>
      <c r="D4106" s="802">
        <v>9.66</v>
      </c>
      <c r="E4106" s="800" t="s">
        <v>43039</v>
      </c>
    </row>
    <row r="4107" spans="1:5" ht="13.5" x14ac:dyDescent="0.25">
      <c r="A4107" s="800">
        <v>94743</v>
      </c>
      <c r="B4107" s="800" t="s">
        <v>32297</v>
      </c>
      <c r="C4107" s="800" t="s">
        <v>26237</v>
      </c>
      <c r="D4107" s="802">
        <v>10.47</v>
      </c>
      <c r="E4107" s="800" t="s">
        <v>43039</v>
      </c>
    </row>
    <row r="4108" spans="1:5" ht="13.5" x14ac:dyDescent="0.25">
      <c r="A4108" s="800">
        <v>94744</v>
      </c>
      <c r="B4108" s="800" t="s">
        <v>32298</v>
      </c>
      <c r="C4108" s="800" t="s">
        <v>26237</v>
      </c>
      <c r="D4108" s="802">
        <v>14.99</v>
      </c>
      <c r="E4108" s="800" t="s">
        <v>43039</v>
      </c>
    </row>
    <row r="4109" spans="1:5" ht="13.5" x14ac:dyDescent="0.25">
      <c r="A4109" s="800">
        <v>94746</v>
      </c>
      <c r="B4109" s="800" t="s">
        <v>32299</v>
      </c>
      <c r="C4109" s="800" t="s">
        <v>26237</v>
      </c>
      <c r="D4109" s="802">
        <v>20.41</v>
      </c>
      <c r="E4109" s="800" t="s">
        <v>43039</v>
      </c>
    </row>
    <row r="4110" spans="1:5" ht="13.5" x14ac:dyDescent="0.25">
      <c r="A4110" s="800">
        <v>94748</v>
      </c>
      <c r="B4110" s="800" t="s">
        <v>32300</v>
      </c>
      <c r="C4110" s="800" t="s">
        <v>26237</v>
      </c>
      <c r="D4110" s="802">
        <v>41.28</v>
      </c>
      <c r="E4110" s="800" t="s">
        <v>43039</v>
      </c>
    </row>
    <row r="4111" spans="1:5" ht="13.5" x14ac:dyDescent="0.25">
      <c r="A4111" s="800">
        <v>94750</v>
      </c>
      <c r="B4111" s="800" t="s">
        <v>32301</v>
      </c>
      <c r="C4111" s="800" t="s">
        <v>26237</v>
      </c>
      <c r="D4111" s="802">
        <v>92.52</v>
      </c>
      <c r="E4111" s="800" t="s">
        <v>43039</v>
      </c>
    </row>
    <row r="4112" spans="1:5" ht="13.5" x14ac:dyDescent="0.25">
      <c r="A4112" s="800">
        <v>94752</v>
      </c>
      <c r="B4112" s="800" t="s">
        <v>32303</v>
      </c>
      <c r="C4112" s="800" t="s">
        <v>26237</v>
      </c>
      <c r="D4112" s="802">
        <v>115.71</v>
      </c>
      <c r="E4112" s="800" t="s">
        <v>43039</v>
      </c>
    </row>
    <row r="4113" spans="1:5" ht="13.5" x14ac:dyDescent="0.25">
      <c r="A4113" s="800">
        <v>94756</v>
      </c>
      <c r="B4113" s="800" t="s">
        <v>32305</v>
      </c>
      <c r="C4113" s="800" t="s">
        <v>26237</v>
      </c>
      <c r="D4113" s="802">
        <v>8.91</v>
      </c>
      <c r="E4113" s="800" t="s">
        <v>43039</v>
      </c>
    </row>
    <row r="4114" spans="1:5" ht="13.5" x14ac:dyDescent="0.25">
      <c r="A4114" s="800">
        <v>94757</v>
      </c>
      <c r="B4114" s="800" t="s">
        <v>32306</v>
      </c>
      <c r="C4114" s="800" t="s">
        <v>26237</v>
      </c>
      <c r="D4114" s="802">
        <v>11.34</v>
      </c>
      <c r="E4114" s="800" t="s">
        <v>43039</v>
      </c>
    </row>
    <row r="4115" spans="1:5" ht="13.5" x14ac:dyDescent="0.25">
      <c r="A4115" s="800">
        <v>94758</v>
      </c>
      <c r="B4115" s="800" t="s">
        <v>32307</v>
      </c>
      <c r="C4115" s="800" t="s">
        <v>26237</v>
      </c>
      <c r="D4115" s="802">
        <v>26.23</v>
      </c>
      <c r="E4115" s="800" t="s">
        <v>43039</v>
      </c>
    </row>
    <row r="4116" spans="1:5" ht="13.5" x14ac:dyDescent="0.25">
      <c r="A4116" s="800">
        <v>94759</v>
      </c>
      <c r="B4116" s="800" t="s">
        <v>32308</v>
      </c>
      <c r="C4116" s="800" t="s">
        <v>26237</v>
      </c>
      <c r="D4116" s="802">
        <v>31.63</v>
      </c>
      <c r="E4116" s="800" t="s">
        <v>43039</v>
      </c>
    </row>
    <row r="4117" spans="1:5" ht="13.5" x14ac:dyDescent="0.25">
      <c r="A4117" s="800">
        <v>94760</v>
      </c>
      <c r="B4117" s="800" t="s">
        <v>32309</v>
      </c>
      <c r="C4117" s="800" t="s">
        <v>26237</v>
      </c>
      <c r="D4117" s="802">
        <v>52.19</v>
      </c>
      <c r="E4117" s="800" t="s">
        <v>43039</v>
      </c>
    </row>
    <row r="4118" spans="1:5" ht="13.5" x14ac:dyDescent="0.25">
      <c r="A4118" s="800">
        <v>94761</v>
      </c>
      <c r="B4118" s="800" t="s">
        <v>32311</v>
      </c>
      <c r="C4118" s="800" t="s">
        <v>26237</v>
      </c>
      <c r="D4118" s="802">
        <v>106.36</v>
      </c>
      <c r="E4118" s="800" t="s">
        <v>43039</v>
      </c>
    </row>
    <row r="4119" spans="1:5" ht="13.5" x14ac:dyDescent="0.25">
      <c r="A4119" s="800">
        <v>94762</v>
      </c>
      <c r="B4119" s="800" t="s">
        <v>32312</v>
      </c>
      <c r="C4119" s="800" t="s">
        <v>26237</v>
      </c>
      <c r="D4119" s="802">
        <v>139.63</v>
      </c>
      <c r="E4119" s="800" t="s">
        <v>43039</v>
      </c>
    </row>
    <row r="4120" spans="1:5" ht="13.5" x14ac:dyDescent="0.25">
      <c r="A4120" s="800">
        <v>94783</v>
      </c>
      <c r="B4120" s="800" t="s">
        <v>32314</v>
      </c>
      <c r="C4120" s="800" t="s">
        <v>26237</v>
      </c>
      <c r="D4120" s="802">
        <v>13.86</v>
      </c>
      <c r="E4120" s="800" t="s">
        <v>43039</v>
      </c>
    </row>
    <row r="4121" spans="1:5" ht="13.5" x14ac:dyDescent="0.25">
      <c r="A4121" s="800">
        <v>94785</v>
      </c>
      <c r="B4121" s="800" t="s">
        <v>32315</v>
      </c>
      <c r="C4121" s="800" t="s">
        <v>26237</v>
      </c>
      <c r="D4121" s="802">
        <v>25.13</v>
      </c>
      <c r="E4121" s="800" t="s">
        <v>43039</v>
      </c>
    </row>
    <row r="4122" spans="1:5" ht="13.5" x14ac:dyDescent="0.25">
      <c r="A4122" s="800">
        <v>94786</v>
      </c>
      <c r="B4122" s="800" t="s">
        <v>32316</v>
      </c>
      <c r="C4122" s="800" t="s">
        <v>26237</v>
      </c>
      <c r="D4122" s="802">
        <v>32.53</v>
      </c>
      <c r="E4122" s="800" t="s">
        <v>43039</v>
      </c>
    </row>
    <row r="4123" spans="1:5" ht="13.5" x14ac:dyDescent="0.25">
      <c r="A4123" s="800">
        <v>94787</v>
      </c>
      <c r="B4123" s="800" t="s">
        <v>32317</v>
      </c>
      <c r="C4123" s="800" t="s">
        <v>26237</v>
      </c>
      <c r="D4123" s="802">
        <v>43.11</v>
      </c>
      <c r="E4123" s="800" t="s">
        <v>43039</v>
      </c>
    </row>
    <row r="4124" spans="1:5" ht="13.5" x14ac:dyDescent="0.25">
      <c r="A4124" s="800">
        <v>94788</v>
      </c>
      <c r="B4124" s="800" t="s">
        <v>32319</v>
      </c>
      <c r="C4124" s="800" t="s">
        <v>26237</v>
      </c>
      <c r="D4124" s="802">
        <v>61.7</v>
      </c>
      <c r="E4124" s="800" t="s">
        <v>43039</v>
      </c>
    </row>
    <row r="4125" spans="1:5" ht="13.5" x14ac:dyDescent="0.25">
      <c r="A4125" s="800">
        <v>94789</v>
      </c>
      <c r="B4125" s="800" t="s">
        <v>32321</v>
      </c>
      <c r="C4125" s="800" t="s">
        <v>26237</v>
      </c>
      <c r="D4125" s="802">
        <v>190.69</v>
      </c>
      <c r="E4125" s="800" t="s">
        <v>43039</v>
      </c>
    </row>
    <row r="4126" spans="1:5" ht="13.5" x14ac:dyDescent="0.25">
      <c r="A4126" s="800">
        <v>94790</v>
      </c>
      <c r="B4126" s="800" t="s">
        <v>32323</v>
      </c>
      <c r="C4126" s="800" t="s">
        <v>26237</v>
      </c>
      <c r="D4126" s="802">
        <v>220.35</v>
      </c>
      <c r="E4126" s="800" t="s">
        <v>43039</v>
      </c>
    </row>
    <row r="4127" spans="1:5" ht="13.5" x14ac:dyDescent="0.25">
      <c r="A4127" s="800">
        <v>94791</v>
      </c>
      <c r="B4127" s="800" t="s">
        <v>32325</v>
      </c>
      <c r="C4127" s="800" t="s">
        <v>26237</v>
      </c>
      <c r="D4127" s="802">
        <v>308.13</v>
      </c>
      <c r="E4127" s="800" t="s">
        <v>43039</v>
      </c>
    </row>
    <row r="4128" spans="1:5" ht="13.5" x14ac:dyDescent="0.25">
      <c r="A4128" s="800">
        <v>94863</v>
      </c>
      <c r="B4128" s="800" t="s">
        <v>32327</v>
      </c>
      <c r="C4128" s="800" t="s">
        <v>26237</v>
      </c>
      <c r="D4128" s="802">
        <v>75.41</v>
      </c>
      <c r="E4128" s="800" t="s">
        <v>43039</v>
      </c>
    </row>
    <row r="4129" spans="1:5" ht="13.5" x14ac:dyDescent="0.25">
      <c r="A4129" s="800">
        <v>95141</v>
      </c>
      <c r="B4129" s="800" t="s">
        <v>32328</v>
      </c>
      <c r="C4129" s="800" t="s">
        <v>26237</v>
      </c>
      <c r="D4129" s="802">
        <v>23.53</v>
      </c>
      <c r="E4129" s="800" t="s">
        <v>43039</v>
      </c>
    </row>
    <row r="4130" spans="1:5" ht="13.5" x14ac:dyDescent="0.25">
      <c r="A4130" s="800">
        <v>95237</v>
      </c>
      <c r="B4130" s="800" t="s">
        <v>32330</v>
      </c>
      <c r="C4130" s="800" t="s">
        <v>26237</v>
      </c>
      <c r="D4130" s="802">
        <v>18.04</v>
      </c>
      <c r="E4130" s="800" t="s">
        <v>43039</v>
      </c>
    </row>
    <row r="4131" spans="1:5" ht="13.5" x14ac:dyDescent="0.25">
      <c r="A4131" s="800">
        <v>95693</v>
      </c>
      <c r="B4131" s="800" t="s">
        <v>32331</v>
      </c>
      <c r="C4131" s="800" t="s">
        <v>26237</v>
      </c>
      <c r="D4131" s="802">
        <v>41.08</v>
      </c>
      <c r="E4131" s="800" t="s">
        <v>43039</v>
      </c>
    </row>
    <row r="4132" spans="1:5" ht="13.5" x14ac:dyDescent="0.25">
      <c r="A4132" s="800">
        <v>95694</v>
      </c>
      <c r="B4132" s="800" t="s">
        <v>32333</v>
      </c>
      <c r="C4132" s="800" t="s">
        <v>26237</v>
      </c>
      <c r="D4132" s="802">
        <v>54.61</v>
      </c>
      <c r="E4132" s="800" t="s">
        <v>43039</v>
      </c>
    </row>
    <row r="4133" spans="1:5" ht="13.5" x14ac:dyDescent="0.25">
      <c r="A4133" s="800">
        <v>95695</v>
      </c>
      <c r="B4133" s="800" t="s">
        <v>32334</v>
      </c>
      <c r="C4133" s="800" t="s">
        <v>26237</v>
      </c>
      <c r="D4133" s="802">
        <v>53.17</v>
      </c>
      <c r="E4133" s="800" t="s">
        <v>43039</v>
      </c>
    </row>
    <row r="4134" spans="1:5" ht="13.5" x14ac:dyDescent="0.25">
      <c r="A4134" s="800">
        <v>95696</v>
      </c>
      <c r="B4134" s="800" t="s">
        <v>32336</v>
      </c>
      <c r="C4134" s="800" t="s">
        <v>26237</v>
      </c>
      <c r="D4134" s="802">
        <v>35.15</v>
      </c>
      <c r="E4134" s="800" t="s">
        <v>43039</v>
      </c>
    </row>
    <row r="4135" spans="1:5" ht="13.5" x14ac:dyDescent="0.25">
      <c r="A4135" s="800">
        <v>96637</v>
      </c>
      <c r="B4135" s="800" t="s">
        <v>32338</v>
      </c>
      <c r="C4135" s="800" t="s">
        <v>26237</v>
      </c>
      <c r="D4135" s="802">
        <v>10.52</v>
      </c>
      <c r="E4135" s="800" t="s">
        <v>43039</v>
      </c>
    </row>
    <row r="4136" spans="1:5" ht="13.5" x14ac:dyDescent="0.25">
      <c r="A4136" s="800">
        <v>96638</v>
      </c>
      <c r="B4136" s="800" t="s">
        <v>32339</v>
      </c>
      <c r="C4136" s="800" t="s">
        <v>26237</v>
      </c>
      <c r="D4136" s="802">
        <v>10.15</v>
      </c>
      <c r="E4136" s="800" t="s">
        <v>43039</v>
      </c>
    </row>
    <row r="4137" spans="1:5" ht="13.5" x14ac:dyDescent="0.25">
      <c r="A4137" s="800">
        <v>96639</v>
      </c>
      <c r="B4137" s="800" t="s">
        <v>32340</v>
      </c>
      <c r="C4137" s="800" t="s">
        <v>26237</v>
      </c>
      <c r="D4137" s="802">
        <v>7.31</v>
      </c>
      <c r="E4137" s="800" t="s">
        <v>43039</v>
      </c>
    </row>
    <row r="4138" spans="1:5" ht="13.5" x14ac:dyDescent="0.25">
      <c r="A4138" s="800">
        <v>96640</v>
      </c>
      <c r="B4138" s="800" t="s">
        <v>32341</v>
      </c>
      <c r="C4138" s="800" t="s">
        <v>26237</v>
      </c>
      <c r="D4138" s="802">
        <v>17.46</v>
      </c>
      <c r="E4138" s="800" t="s">
        <v>43039</v>
      </c>
    </row>
    <row r="4139" spans="1:5" ht="13.5" x14ac:dyDescent="0.25">
      <c r="A4139" s="800">
        <v>96641</v>
      </c>
      <c r="B4139" s="800" t="s">
        <v>32342</v>
      </c>
      <c r="C4139" s="800" t="s">
        <v>26237</v>
      </c>
      <c r="D4139" s="802">
        <v>13.83</v>
      </c>
      <c r="E4139" s="800" t="s">
        <v>43039</v>
      </c>
    </row>
    <row r="4140" spans="1:5" ht="13.5" x14ac:dyDescent="0.25">
      <c r="A4140" s="800">
        <v>96642</v>
      </c>
      <c r="B4140" s="800" t="s">
        <v>32343</v>
      </c>
      <c r="C4140" s="800" t="s">
        <v>26237</v>
      </c>
      <c r="D4140" s="802">
        <v>13.93</v>
      </c>
      <c r="E4140" s="800" t="s">
        <v>43039</v>
      </c>
    </row>
    <row r="4141" spans="1:5" ht="13.5" x14ac:dyDescent="0.25">
      <c r="A4141" s="800">
        <v>96643</v>
      </c>
      <c r="B4141" s="800" t="s">
        <v>32344</v>
      </c>
      <c r="C4141" s="800" t="s">
        <v>26237</v>
      </c>
      <c r="D4141" s="802">
        <v>35.19</v>
      </c>
      <c r="E4141" s="800" t="s">
        <v>43039</v>
      </c>
    </row>
    <row r="4142" spans="1:5" ht="13.5" x14ac:dyDescent="0.25">
      <c r="A4142" s="800">
        <v>96650</v>
      </c>
      <c r="B4142" s="800" t="s">
        <v>32345</v>
      </c>
      <c r="C4142" s="800" t="s">
        <v>26237</v>
      </c>
      <c r="D4142" s="802">
        <v>7.76</v>
      </c>
      <c r="E4142" s="800" t="s">
        <v>43039</v>
      </c>
    </row>
    <row r="4143" spans="1:5" ht="13.5" x14ac:dyDescent="0.25">
      <c r="A4143" s="800">
        <v>96651</v>
      </c>
      <c r="B4143" s="800" t="s">
        <v>32346</v>
      </c>
      <c r="C4143" s="800" t="s">
        <v>26237</v>
      </c>
      <c r="D4143" s="802">
        <v>7.39</v>
      </c>
      <c r="E4143" s="800" t="s">
        <v>43039</v>
      </c>
    </row>
    <row r="4144" spans="1:5" ht="13.5" x14ac:dyDescent="0.25">
      <c r="A4144" s="800">
        <v>96652</v>
      </c>
      <c r="B4144" s="800" t="s">
        <v>32347</v>
      </c>
      <c r="C4144" s="800" t="s">
        <v>26237</v>
      </c>
      <c r="D4144" s="802">
        <v>14.9</v>
      </c>
      <c r="E4144" s="800" t="s">
        <v>43039</v>
      </c>
    </row>
    <row r="4145" spans="1:5" ht="13.5" x14ac:dyDescent="0.25">
      <c r="A4145" s="800">
        <v>96653</v>
      </c>
      <c r="B4145" s="800" t="s">
        <v>32348</v>
      </c>
      <c r="C4145" s="800" t="s">
        <v>26237</v>
      </c>
      <c r="D4145" s="802">
        <v>14.86</v>
      </c>
      <c r="E4145" s="800" t="s">
        <v>43039</v>
      </c>
    </row>
    <row r="4146" spans="1:5" ht="13.5" x14ac:dyDescent="0.25">
      <c r="A4146" s="800">
        <v>96654</v>
      </c>
      <c r="B4146" s="800" t="s">
        <v>32349</v>
      </c>
      <c r="C4146" s="800" t="s">
        <v>26237</v>
      </c>
      <c r="D4146" s="802">
        <v>24.58</v>
      </c>
      <c r="E4146" s="800" t="s">
        <v>43039</v>
      </c>
    </row>
    <row r="4147" spans="1:5" ht="13.5" x14ac:dyDescent="0.25">
      <c r="A4147" s="800">
        <v>96655</v>
      </c>
      <c r="B4147" s="800" t="s">
        <v>32350</v>
      </c>
      <c r="C4147" s="800" t="s">
        <v>26237</v>
      </c>
      <c r="D4147" s="802">
        <v>24.18</v>
      </c>
      <c r="E4147" s="800" t="s">
        <v>43039</v>
      </c>
    </row>
    <row r="4148" spans="1:5" ht="13.5" x14ac:dyDescent="0.25">
      <c r="A4148" s="800">
        <v>96656</v>
      </c>
      <c r="B4148" s="800" t="s">
        <v>32351</v>
      </c>
      <c r="C4148" s="800" t="s">
        <v>26237</v>
      </c>
      <c r="D4148" s="802">
        <v>5.5</v>
      </c>
      <c r="E4148" s="800" t="s">
        <v>43039</v>
      </c>
    </row>
    <row r="4149" spans="1:5" ht="13.5" x14ac:dyDescent="0.25">
      <c r="A4149" s="800">
        <v>96657</v>
      </c>
      <c r="B4149" s="800" t="s">
        <v>32352</v>
      </c>
      <c r="C4149" s="800" t="s">
        <v>26237</v>
      </c>
      <c r="D4149" s="802">
        <v>15.65</v>
      </c>
      <c r="E4149" s="800" t="s">
        <v>43039</v>
      </c>
    </row>
    <row r="4150" spans="1:5" ht="13.5" x14ac:dyDescent="0.25">
      <c r="A4150" s="800">
        <v>96658</v>
      </c>
      <c r="B4150" s="800" t="s">
        <v>32353</v>
      </c>
      <c r="C4150" s="800" t="s">
        <v>26237</v>
      </c>
      <c r="D4150" s="802">
        <v>12.02</v>
      </c>
      <c r="E4150" s="800" t="s">
        <v>43039</v>
      </c>
    </row>
    <row r="4151" spans="1:5" ht="13.5" x14ac:dyDescent="0.25">
      <c r="A4151" s="800">
        <v>96659</v>
      </c>
      <c r="B4151" s="800" t="s">
        <v>32354</v>
      </c>
      <c r="C4151" s="800" t="s">
        <v>26237</v>
      </c>
      <c r="D4151" s="802">
        <v>10.06</v>
      </c>
      <c r="E4151" s="800" t="s">
        <v>43039</v>
      </c>
    </row>
    <row r="4152" spans="1:5" ht="13.5" x14ac:dyDescent="0.25">
      <c r="A4152" s="800">
        <v>96660</v>
      </c>
      <c r="B4152" s="800" t="s">
        <v>32355</v>
      </c>
      <c r="C4152" s="800" t="s">
        <v>26237</v>
      </c>
      <c r="D4152" s="802">
        <v>26.99</v>
      </c>
      <c r="E4152" s="800" t="s">
        <v>43039</v>
      </c>
    </row>
    <row r="4153" spans="1:5" ht="13.5" x14ac:dyDescent="0.25">
      <c r="A4153" s="800">
        <v>96661</v>
      </c>
      <c r="B4153" s="800" t="s">
        <v>32356</v>
      </c>
      <c r="C4153" s="800" t="s">
        <v>26237</v>
      </c>
      <c r="D4153" s="802">
        <v>21.41</v>
      </c>
      <c r="E4153" s="800" t="s">
        <v>43039</v>
      </c>
    </row>
    <row r="4154" spans="1:5" ht="13.5" x14ac:dyDescent="0.25">
      <c r="A4154" s="800">
        <v>96662</v>
      </c>
      <c r="B4154" s="800" t="s">
        <v>32358</v>
      </c>
      <c r="C4154" s="800" t="s">
        <v>26237</v>
      </c>
      <c r="D4154" s="802">
        <v>10.24</v>
      </c>
      <c r="E4154" s="800" t="s">
        <v>43039</v>
      </c>
    </row>
    <row r="4155" spans="1:5" ht="13.5" x14ac:dyDescent="0.25">
      <c r="A4155" s="800">
        <v>96663</v>
      </c>
      <c r="B4155" s="800" t="s">
        <v>32359</v>
      </c>
      <c r="C4155" s="800" t="s">
        <v>26237</v>
      </c>
      <c r="D4155" s="802">
        <v>18</v>
      </c>
      <c r="E4155" s="800" t="s">
        <v>43039</v>
      </c>
    </row>
    <row r="4156" spans="1:5" ht="13.5" x14ac:dyDescent="0.25">
      <c r="A4156" s="800">
        <v>96664</v>
      </c>
      <c r="B4156" s="800" t="s">
        <v>32360</v>
      </c>
      <c r="C4156" s="800" t="s">
        <v>26237</v>
      </c>
      <c r="D4156" s="802">
        <v>19.190000000000001</v>
      </c>
      <c r="E4156" s="800" t="s">
        <v>43039</v>
      </c>
    </row>
    <row r="4157" spans="1:5" ht="13.5" x14ac:dyDescent="0.25">
      <c r="A4157" s="800">
        <v>96665</v>
      </c>
      <c r="B4157" s="800" t="s">
        <v>32361</v>
      </c>
      <c r="C4157" s="800" t="s">
        <v>26237</v>
      </c>
      <c r="D4157" s="802">
        <v>10.23</v>
      </c>
      <c r="E4157" s="800" t="s">
        <v>43039</v>
      </c>
    </row>
    <row r="4158" spans="1:5" ht="13.5" x14ac:dyDescent="0.25">
      <c r="A4158" s="800">
        <v>96666</v>
      </c>
      <c r="B4158" s="800" t="s">
        <v>32362</v>
      </c>
      <c r="C4158" s="800" t="s">
        <v>26237</v>
      </c>
      <c r="D4158" s="802">
        <v>19.940000000000001</v>
      </c>
      <c r="E4158" s="800" t="s">
        <v>43039</v>
      </c>
    </row>
    <row r="4159" spans="1:5" ht="13.5" x14ac:dyDescent="0.25">
      <c r="A4159" s="800">
        <v>96667</v>
      </c>
      <c r="B4159" s="800" t="s">
        <v>32364</v>
      </c>
      <c r="C4159" s="800" t="s">
        <v>26237</v>
      </c>
      <c r="D4159" s="802">
        <v>34.43</v>
      </c>
      <c r="E4159" s="800" t="s">
        <v>43039</v>
      </c>
    </row>
    <row r="4160" spans="1:5" ht="13.5" x14ac:dyDescent="0.25">
      <c r="A4160" s="800">
        <v>96684</v>
      </c>
      <c r="B4160" s="800" t="s">
        <v>32365</v>
      </c>
      <c r="C4160" s="800" t="s">
        <v>26237</v>
      </c>
      <c r="D4160" s="802">
        <v>3.63</v>
      </c>
      <c r="E4160" s="800" t="s">
        <v>43039</v>
      </c>
    </row>
    <row r="4161" spans="1:5" ht="13.5" x14ac:dyDescent="0.25">
      <c r="A4161" s="800">
        <v>96685</v>
      </c>
      <c r="B4161" s="800" t="s">
        <v>32366</v>
      </c>
      <c r="C4161" s="800" t="s">
        <v>26237</v>
      </c>
      <c r="D4161" s="802">
        <v>3.26</v>
      </c>
      <c r="E4161" s="800" t="s">
        <v>43039</v>
      </c>
    </row>
    <row r="4162" spans="1:5" ht="13.5" x14ac:dyDescent="0.25">
      <c r="A4162" s="800">
        <v>96686</v>
      </c>
      <c r="B4162" s="800" t="s">
        <v>32367</v>
      </c>
      <c r="C4162" s="800" t="s">
        <v>26237</v>
      </c>
      <c r="D4162" s="802">
        <v>5.44</v>
      </c>
      <c r="E4162" s="800" t="s">
        <v>43039</v>
      </c>
    </row>
    <row r="4163" spans="1:5" ht="13.5" x14ac:dyDescent="0.25">
      <c r="A4163" s="800">
        <v>96687</v>
      </c>
      <c r="B4163" s="800" t="s">
        <v>32368</v>
      </c>
      <c r="C4163" s="800" t="s">
        <v>26237</v>
      </c>
      <c r="D4163" s="802">
        <v>5.4</v>
      </c>
      <c r="E4163" s="800" t="s">
        <v>43039</v>
      </c>
    </row>
    <row r="4164" spans="1:5" ht="13.5" x14ac:dyDescent="0.25">
      <c r="A4164" s="800">
        <v>96688</v>
      </c>
      <c r="B4164" s="800" t="s">
        <v>32369</v>
      </c>
      <c r="C4164" s="800" t="s">
        <v>26237</v>
      </c>
      <c r="D4164" s="802">
        <v>9.2899999999999991</v>
      </c>
      <c r="E4164" s="800" t="s">
        <v>43039</v>
      </c>
    </row>
    <row r="4165" spans="1:5" ht="13.5" x14ac:dyDescent="0.25">
      <c r="A4165" s="800">
        <v>96689</v>
      </c>
      <c r="B4165" s="800" t="s">
        <v>32370</v>
      </c>
      <c r="C4165" s="800" t="s">
        <v>26237</v>
      </c>
      <c r="D4165" s="802">
        <v>8.89</v>
      </c>
      <c r="E4165" s="800" t="s">
        <v>43039</v>
      </c>
    </row>
    <row r="4166" spans="1:5" ht="13.5" x14ac:dyDescent="0.25">
      <c r="A4166" s="800">
        <v>96690</v>
      </c>
      <c r="B4166" s="800" t="s">
        <v>32371</v>
      </c>
      <c r="C4166" s="800" t="s">
        <v>26237</v>
      </c>
      <c r="D4166" s="802">
        <v>17.13</v>
      </c>
      <c r="E4166" s="800" t="s">
        <v>43039</v>
      </c>
    </row>
    <row r="4167" spans="1:5" ht="13.5" x14ac:dyDescent="0.25">
      <c r="A4167" s="800">
        <v>96691</v>
      </c>
      <c r="B4167" s="800" t="s">
        <v>32372</v>
      </c>
      <c r="C4167" s="800" t="s">
        <v>26237</v>
      </c>
      <c r="D4167" s="802">
        <v>17.670000000000002</v>
      </c>
      <c r="E4167" s="800" t="s">
        <v>43039</v>
      </c>
    </row>
    <row r="4168" spans="1:5" ht="13.5" x14ac:dyDescent="0.25">
      <c r="A4168" s="800">
        <v>96692</v>
      </c>
      <c r="B4168" s="800" t="s">
        <v>32373</v>
      </c>
      <c r="C4168" s="800" t="s">
        <v>26237</v>
      </c>
      <c r="D4168" s="802">
        <v>25.92</v>
      </c>
      <c r="E4168" s="800" t="s">
        <v>43039</v>
      </c>
    </row>
    <row r="4169" spans="1:5" ht="13.5" x14ac:dyDescent="0.25">
      <c r="A4169" s="800">
        <v>96693</v>
      </c>
      <c r="B4169" s="800" t="s">
        <v>32374</v>
      </c>
      <c r="C4169" s="800" t="s">
        <v>26237</v>
      </c>
      <c r="D4169" s="802">
        <v>24.59</v>
      </c>
      <c r="E4169" s="800" t="s">
        <v>43039</v>
      </c>
    </row>
    <row r="4170" spans="1:5" ht="13.5" x14ac:dyDescent="0.25">
      <c r="A4170" s="800">
        <v>96694</v>
      </c>
      <c r="B4170" s="800" t="s">
        <v>32375</v>
      </c>
      <c r="C4170" s="800" t="s">
        <v>26237</v>
      </c>
      <c r="D4170" s="802">
        <v>56.34</v>
      </c>
      <c r="E4170" s="800" t="s">
        <v>43039</v>
      </c>
    </row>
    <row r="4171" spans="1:5" ht="13.5" x14ac:dyDescent="0.25">
      <c r="A4171" s="800">
        <v>96695</v>
      </c>
      <c r="B4171" s="800" t="s">
        <v>32377</v>
      </c>
      <c r="C4171" s="800" t="s">
        <v>26237</v>
      </c>
      <c r="D4171" s="802">
        <v>54.77</v>
      </c>
      <c r="E4171" s="800" t="s">
        <v>43039</v>
      </c>
    </row>
    <row r="4172" spans="1:5" ht="13.5" x14ac:dyDescent="0.25">
      <c r="A4172" s="800">
        <v>96696</v>
      </c>
      <c r="B4172" s="800" t="s">
        <v>32379</v>
      </c>
      <c r="C4172" s="800" t="s">
        <v>26237</v>
      </c>
      <c r="D4172" s="802">
        <v>84.74</v>
      </c>
      <c r="E4172" s="800" t="s">
        <v>43039</v>
      </c>
    </row>
    <row r="4173" spans="1:5" ht="13.5" x14ac:dyDescent="0.25">
      <c r="A4173" s="800">
        <v>96697</v>
      </c>
      <c r="B4173" s="800" t="s">
        <v>32381</v>
      </c>
      <c r="C4173" s="800" t="s">
        <v>26237</v>
      </c>
      <c r="D4173" s="802">
        <v>126.74</v>
      </c>
      <c r="E4173" s="800" t="s">
        <v>43039</v>
      </c>
    </row>
    <row r="4174" spans="1:5" ht="13.5" x14ac:dyDescent="0.25">
      <c r="A4174" s="800">
        <v>96698</v>
      </c>
      <c r="B4174" s="800" t="s">
        <v>32383</v>
      </c>
      <c r="C4174" s="800" t="s">
        <v>26237</v>
      </c>
      <c r="D4174" s="802">
        <v>2.75</v>
      </c>
      <c r="E4174" s="800" t="s">
        <v>43039</v>
      </c>
    </row>
    <row r="4175" spans="1:5" ht="13.5" x14ac:dyDescent="0.25">
      <c r="A4175" s="800">
        <v>96699</v>
      </c>
      <c r="B4175" s="800" t="s">
        <v>32384</v>
      </c>
      <c r="C4175" s="800" t="s">
        <v>26237</v>
      </c>
      <c r="D4175" s="802">
        <v>12.9</v>
      </c>
      <c r="E4175" s="800" t="s">
        <v>43039</v>
      </c>
    </row>
    <row r="4176" spans="1:5" ht="13.5" x14ac:dyDescent="0.25">
      <c r="A4176" s="800">
        <v>96700</v>
      </c>
      <c r="B4176" s="800" t="s">
        <v>32385</v>
      </c>
      <c r="C4176" s="800" t="s">
        <v>26237</v>
      </c>
      <c r="D4176" s="802">
        <v>9.27</v>
      </c>
      <c r="E4176" s="800" t="s">
        <v>43039</v>
      </c>
    </row>
    <row r="4177" spans="1:5" ht="13.5" x14ac:dyDescent="0.25">
      <c r="A4177" s="800">
        <v>96701</v>
      </c>
      <c r="B4177" s="800" t="s">
        <v>32386</v>
      </c>
      <c r="C4177" s="800" t="s">
        <v>26237</v>
      </c>
      <c r="D4177" s="802">
        <v>3.76</v>
      </c>
      <c r="E4177" s="800" t="s">
        <v>43039</v>
      </c>
    </row>
    <row r="4178" spans="1:5" ht="13.5" x14ac:dyDescent="0.25">
      <c r="A4178" s="800">
        <v>96702</v>
      </c>
      <c r="B4178" s="800" t="s">
        <v>32387</v>
      </c>
      <c r="C4178" s="800" t="s">
        <v>26237</v>
      </c>
      <c r="D4178" s="802">
        <v>3.94</v>
      </c>
      <c r="E4178" s="800" t="s">
        <v>43039</v>
      </c>
    </row>
    <row r="4179" spans="1:5" ht="13.5" x14ac:dyDescent="0.25">
      <c r="A4179" s="800">
        <v>96703</v>
      </c>
      <c r="B4179" s="800" t="s">
        <v>32388</v>
      </c>
      <c r="C4179" s="800" t="s">
        <v>26237</v>
      </c>
      <c r="D4179" s="802">
        <v>7.78</v>
      </c>
      <c r="E4179" s="800" t="s">
        <v>43039</v>
      </c>
    </row>
    <row r="4180" spans="1:5" ht="13.5" x14ac:dyDescent="0.25">
      <c r="A4180" s="800">
        <v>96704</v>
      </c>
      <c r="B4180" s="800" t="s">
        <v>32389</v>
      </c>
      <c r="C4180" s="800" t="s">
        <v>26237</v>
      </c>
      <c r="D4180" s="802">
        <v>8.9700000000000006</v>
      </c>
      <c r="E4180" s="800" t="s">
        <v>43039</v>
      </c>
    </row>
    <row r="4181" spans="1:5" ht="13.5" x14ac:dyDescent="0.25">
      <c r="A4181" s="800">
        <v>96705</v>
      </c>
      <c r="B4181" s="800" t="s">
        <v>32390</v>
      </c>
      <c r="C4181" s="800" t="s">
        <v>26237</v>
      </c>
      <c r="D4181" s="802">
        <v>11.72</v>
      </c>
      <c r="E4181" s="800" t="s">
        <v>43039</v>
      </c>
    </row>
    <row r="4182" spans="1:5" ht="13.5" x14ac:dyDescent="0.25">
      <c r="A4182" s="800">
        <v>96706</v>
      </c>
      <c r="B4182" s="800" t="s">
        <v>32391</v>
      </c>
      <c r="C4182" s="800" t="s">
        <v>26237</v>
      </c>
      <c r="D4182" s="802">
        <v>17.63</v>
      </c>
      <c r="E4182" s="800" t="s">
        <v>43039</v>
      </c>
    </row>
    <row r="4183" spans="1:5" ht="13.5" x14ac:dyDescent="0.25">
      <c r="A4183" s="800">
        <v>96707</v>
      </c>
      <c r="B4183" s="800" t="s">
        <v>32392</v>
      </c>
      <c r="C4183" s="800" t="s">
        <v>26237</v>
      </c>
      <c r="D4183" s="802">
        <v>36.229999999999997</v>
      </c>
      <c r="E4183" s="800" t="s">
        <v>43039</v>
      </c>
    </row>
    <row r="4184" spans="1:5" ht="13.5" x14ac:dyDescent="0.25">
      <c r="A4184" s="800">
        <v>96708</v>
      </c>
      <c r="B4184" s="800" t="s">
        <v>32393</v>
      </c>
      <c r="C4184" s="800" t="s">
        <v>26237</v>
      </c>
      <c r="D4184" s="802">
        <v>57.03</v>
      </c>
      <c r="E4184" s="800" t="s">
        <v>43039</v>
      </c>
    </row>
    <row r="4185" spans="1:5" ht="13.5" x14ac:dyDescent="0.25">
      <c r="A4185" s="800">
        <v>96709</v>
      </c>
      <c r="B4185" s="800" t="s">
        <v>32394</v>
      </c>
      <c r="C4185" s="800" t="s">
        <v>26237</v>
      </c>
      <c r="D4185" s="802">
        <v>89.97</v>
      </c>
      <c r="E4185" s="800" t="s">
        <v>43039</v>
      </c>
    </row>
    <row r="4186" spans="1:5" ht="13.5" x14ac:dyDescent="0.25">
      <c r="A4186" s="800">
        <v>96710</v>
      </c>
      <c r="B4186" s="800" t="s">
        <v>32396</v>
      </c>
      <c r="C4186" s="800" t="s">
        <v>26237</v>
      </c>
      <c r="D4186" s="802">
        <v>4.7699999999999996</v>
      </c>
      <c r="E4186" s="800" t="s">
        <v>43039</v>
      </c>
    </row>
    <row r="4187" spans="1:5" ht="13.5" x14ac:dyDescent="0.25">
      <c r="A4187" s="800">
        <v>96711</v>
      </c>
      <c r="B4187" s="800" t="s">
        <v>32397</v>
      </c>
      <c r="C4187" s="800" t="s">
        <v>26237</v>
      </c>
      <c r="D4187" s="802">
        <v>7.38</v>
      </c>
      <c r="E4187" s="800" t="s">
        <v>43039</v>
      </c>
    </row>
    <row r="4188" spans="1:5" ht="13.5" x14ac:dyDescent="0.25">
      <c r="A4188" s="800">
        <v>96712</v>
      </c>
      <c r="B4188" s="800" t="s">
        <v>32398</v>
      </c>
      <c r="C4188" s="800" t="s">
        <v>26237</v>
      </c>
      <c r="D4188" s="802">
        <v>14</v>
      </c>
      <c r="E4188" s="800" t="s">
        <v>43039</v>
      </c>
    </row>
    <row r="4189" spans="1:5" ht="13.5" x14ac:dyDescent="0.25">
      <c r="A4189" s="800">
        <v>96713</v>
      </c>
      <c r="B4189" s="800" t="s">
        <v>32399</v>
      </c>
      <c r="C4189" s="800" t="s">
        <v>26237</v>
      </c>
      <c r="D4189" s="802">
        <v>19.48</v>
      </c>
      <c r="E4189" s="800" t="s">
        <v>43039</v>
      </c>
    </row>
    <row r="4190" spans="1:5" ht="13.5" x14ac:dyDescent="0.25">
      <c r="A4190" s="800">
        <v>96714</v>
      </c>
      <c r="B4190" s="800" t="s">
        <v>32400</v>
      </c>
      <c r="C4190" s="800" t="s">
        <v>26237</v>
      </c>
      <c r="D4190" s="802">
        <v>32.76</v>
      </c>
      <c r="E4190" s="800" t="s">
        <v>43039</v>
      </c>
    </row>
    <row r="4191" spans="1:5" ht="13.5" x14ac:dyDescent="0.25">
      <c r="A4191" s="800">
        <v>96715</v>
      </c>
      <c r="B4191" s="800" t="s">
        <v>32402</v>
      </c>
      <c r="C4191" s="800" t="s">
        <v>26237</v>
      </c>
      <c r="D4191" s="802">
        <v>60.95</v>
      </c>
      <c r="E4191" s="800" t="s">
        <v>43039</v>
      </c>
    </row>
    <row r="4192" spans="1:5" ht="13.5" x14ac:dyDescent="0.25">
      <c r="A4192" s="800">
        <v>96716</v>
      </c>
      <c r="B4192" s="800" t="s">
        <v>32404</v>
      </c>
      <c r="C4192" s="800" t="s">
        <v>26237</v>
      </c>
      <c r="D4192" s="802">
        <v>91.41</v>
      </c>
      <c r="E4192" s="800" t="s">
        <v>43039</v>
      </c>
    </row>
    <row r="4193" spans="1:5" ht="13.5" x14ac:dyDescent="0.25">
      <c r="A4193" s="800">
        <v>96717</v>
      </c>
      <c r="B4193" s="800" t="s">
        <v>32406</v>
      </c>
      <c r="C4193" s="800" t="s">
        <v>26237</v>
      </c>
      <c r="D4193" s="802">
        <v>143.71</v>
      </c>
      <c r="E4193" s="800" t="s">
        <v>43039</v>
      </c>
    </row>
    <row r="4194" spans="1:5" ht="13.5" x14ac:dyDescent="0.25">
      <c r="A4194" s="800">
        <v>96736</v>
      </c>
      <c r="B4194" s="800" t="s">
        <v>32408</v>
      </c>
      <c r="C4194" s="800" t="s">
        <v>26237</v>
      </c>
      <c r="D4194" s="802">
        <v>4.17</v>
      </c>
      <c r="E4194" s="800" t="s">
        <v>43039</v>
      </c>
    </row>
    <row r="4195" spans="1:5" ht="13.5" x14ac:dyDescent="0.25">
      <c r="A4195" s="800">
        <v>96737</v>
      </c>
      <c r="B4195" s="800" t="s">
        <v>32409</v>
      </c>
      <c r="C4195" s="800" t="s">
        <v>26237</v>
      </c>
      <c r="D4195" s="802">
        <v>4.7300000000000004</v>
      </c>
      <c r="E4195" s="800" t="s">
        <v>43039</v>
      </c>
    </row>
    <row r="4196" spans="1:5" ht="13.5" x14ac:dyDescent="0.25">
      <c r="A4196" s="800">
        <v>96738</v>
      </c>
      <c r="B4196" s="800" t="s">
        <v>32410</v>
      </c>
      <c r="C4196" s="800" t="s">
        <v>26237</v>
      </c>
      <c r="D4196" s="802">
        <v>14.88</v>
      </c>
      <c r="E4196" s="800" t="s">
        <v>43039</v>
      </c>
    </row>
    <row r="4197" spans="1:5" ht="13.5" x14ac:dyDescent="0.25">
      <c r="A4197" s="800">
        <v>96739</v>
      </c>
      <c r="B4197" s="800" t="s">
        <v>32411</v>
      </c>
      <c r="C4197" s="800" t="s">
        <v>26237</v>
      </c>
      <c r="D4197" s="802">
        <v>6.11</v>
      </c>
      <c r="E4197" s="800" t="s">
        <v>43039</v>
      </c>
    </row>
    <row r="4198" spans="1:5" ht="13.5" x14ac:dyDescent="0.25">
      <c r="A4198" s="800">
        <v>96740</v>
      </c>
      <c r="B4198" s="800" t="s">
        <v>32412</v>
      </c>
      <c r="C4198" s="800" t="s">
        <v>26237</v>
      </c>
      <c r="D4198" s="802">
        <v>23.04</v>
      </c>
      <c r="E4198" s="800" t="s">
        <v>43039</v>
      </c>
    </row>
    <row r="4199" spans="1:5" ht="13.5" x14ac:dyDescent="0.25">
      <c r="A4199" s="800">
        <v>96741</v>
      </c>
      <c r="B4199" s="800" t="s">
        <v>32413</v>
      </c>
      <c r="C4199" s="800" t="s">
        <v>26237</v>
      </c>
      <c r="D4199" s="802">
        <v>9.41</v>
      </c>
      <c r="E4199" s="800" t="s">
        <v>43039</v>
      </c>
    </row>
    <row r="4200" spans="1:5" ht="13.5" x14ac:dyDescent="0.25">
      <c r="A4200" s="800">
        <v>96742</v>
      </c>
      <c r="B4200" s="800" t="s">
        <v>32414</v>
      </c>
      <c r="C4200" s="800" t="s">
        <v>26237</v>
      </c>
      <c r="D4200" s="802">
        <v>14.29</v>
      </c>
      <c r="E4200" s="800" t="s">
        <v>43039</v>
      </c>
    </row>
    <row r="4201" spans="1:5" ht="13.5" x14ac:dyDescent="0.25">
      <c r="A4201" s="800">
        <v>96743</v>
      </c>
      <c r="B4201" s="800" t="s">
        <v>32415</v>
      </c>
      <c r="C4201" s="800" t="s">
        <v>26237</v>
      </c>
      <c r="D4201" s="802">
        <v>18.309999999999999</v>
      </c>
      <c r="E4201" s="800" t="s">
        <v>43039</v>
      </c>
    </row>
    <row r="4202" spans="1:5" ht="13.5" x14ac:dyDescent="0.25">
      <c r="A4202" s="800">
        <v>96744</v>
      </c>
      <c r="B4202" s="800" t="s">
        <v>32416</v>
      </c>
      <c r="C4202" s="800" t="s">
        <v>26237</v>
      </c>
      <c r="D4202" s="802">
        <v>38.76</v>
      </c>
      <c r="E4202" s="800" t="s">
        <v>43039</v>
      </c>
    </row>
    <row r="4203" spans="1:5" ht="13.5" x14ac:dyDescent="0.25">
      <c r="A4203" s="800">
        <v>96745</v>
      </c>
      <c r="B4203" s="800" t="s">
        <v>32418</v>
      </c>
      <c r="C4203" s="800" t="s">
        <v>26237</v>
      </c>
      <c r="D4203" s="802">
        <v>56.41</v>
      </c>
      <c r="E4203" s="800" t="s">
        <v>43039</v>
      </c>
    </row>
    <row r="4204" spans="1:5" ht="13.5" x14ac:dyDescent="0.25">
      <c r="A4204" s="800">
        <v>96746</v>
      </c>
      <c r="B4204" s="800" t="s">
        <v>32420</v>
      </c>
      <c r="C4204" s="800" t="s">
        <v>26237</v>
      </c>
      <c r="D4204" s="802">
        <v>89.94</v>
      </c>
      <c r="E4204" s="800" t="s">
        <v>43039</v>
      </c>
    </row>
    <row r="4205" spans="1:5" ht="13.5" x14ac:dyDescent="0.25">
      <c r="A4205" s="800">
        <v>96747</v>
      </c>
      <c r="B4205" s="800" t="s">
        <v>32422</v>
      </c>
      <c r="C4205" s="800" t="s">
        <v>26237</v>
      </c>
      <c r="D4205" s="802">
        <v>5.94</v>
      </c>
      <c r="E4205" s="800" t="s">
        <v>43039</v>
      </c>
    </row>
    <row r="4206" spans="1:5" ht="13.5" x14ac:dyDescent="0.25">
      <c r="A4206" s="800">
        <v>96748</v>
      </c>
      <c r="B4206" s="800" t="s">
        <v>32423</v>
      </c>
      <c r="C4206" s="800" t="s">
        <v>26237</v>
      </c>
      <c r="D4206" s="802">
        <v>6.64</v>
      </c>
      <c r="E4206" s="800" t="s">
        <v>43039</v>
      </c>
    </row>
    <row r="4207" spans="1:5" ht="13.5" x14ac:dyDescent="0.25">
      <c r="A4207" s="800">
        <v>96749</v>
      </c>
      <c r="B4207" s="800" t="s">
        <v>32424</v>
      </c>
      <c r="C4207" s="800" t="s">
        <v>26237</v>
      </c>
      <c r="D4207" s="802">
        <v>8.99</v>
      </c>
      <c r="E4207" s="800" t="s">
        <v>43039</v>
      </c>
    </row>
    <row r="4208" spans="1:5" ht="13.5" x14ac:dyDescent="0.25">
      <c r="A4208" s="800">
        <v>96750</v>
      </c>
      <c r="B4208" s="800" t="s">
        <v>32425</v>
      </c>
      <c r="C4208" s="800" t="s">
        <v>26237</v>
      </c>
      <c r="D4208" s="802">
        <v>11.71</v>
      </c>
      <c r="E4208" s="800" t="s">
        <v>43039</v>
      </c>
    </row>
    <row r="4209" spans="1:5" ht="13.5" x14ac:dyDescent="0.25">
      <c r="A4209" s="800">
        <v>96751</v>
      </c>
      <c r="B4209" s="800" t="s">
        <v>32427</v>
      </c>
      <c r="C4209" s="800" t="s">
        <v>26237</v>
      </c>
      <c r="D4209" s="802">
        <v>20.97</v>
      </c>
      <c r="E4209" s="800" t="s">
        <v>43039</v>
      </c>
    </row>
    <row r="4210" spans="1:5" ht="13.5" x14ac:dyDescent="0.25">
      <c r="A4210" s="800">
        <v>96752</v>
      </c>
      <c r="B4210" s="800" t="s">
        <v>32428</v>
      </c>
      <c r="C4210" s="800" t="s">
        <v>26237</v>
      </c>
      <c r="D4210" s="802">
        <v>26.93</v>
      </c>
      <c r="E4210" s="800" t="s">
        <v>43039</v>
      </c>
    </row>
    <row r="4211" spans="1:5" ht="13.5" x14ac:dyDescent="0.25">
      <c r="A4211" s="800">
        <v>96753</v>
      </c>
      <c r="B4211" s="800" t="s">
        <v>32429</v>
      </c>
      <c r="C4211" s="800" t="s">
        <v>26237</v>
      </c>
      <c r="D4211" s="802">
        <v>60.15</v>
      </c>
      <c r="E4211" s="800" t="s">
        <v>43039</v>
      </c>
    </row>
    <row r="4212" spans="1:5" ht="13.5" x14ac:dyDescent="0.25">
      <c r="A4212" s="800">
        <v>96754</v>
      </c>
      <c r="B4212" s="800" t="s">
        <v>32431</v>
      </c>
      <c r="C4212" s="800" t="s">
        <v>26237</v>
      </c>
      <c r="D4212" s="802">
        <v>83.8</v>
      </c>
      <c r="E4212" s="800" t="s">
        <v>43039</v>
      </c>
    </row>
    <row r="4213" spans="1:5" ht="13.5" x14ac:dyDescent="0.25">
      <c r="A4213" s="800">
        <v>96755</v>
      </c>
      <c r="B4213" s="800" t="s">
        <v>32433</v>
      </c>
      <c r="C4213" s="800" t="s">
        <v>26237</v>
      </c>
      <c r="D4213" s="802">
        <v>126.71</v>
      </c>
      <c r="E4213" s="800" t="s">
        <v>43039</v>
      </c>
    </row>
    <row r="4214" spans="1:5" ht="13.5" x14ac:dyDescent="0.25">
      <c r="A4214" s="800">
        <v>96756</v>
      </c>
      <c r="B4214" s="800" t="s">
        <v>32435</v>
      </c>
      <c r="C4214" s="800" t="s">
        <v>26237</v>
      </c>
      <c r="D4214" s="802">
        <v>10.56</v>
      </c>
      <c r="E4214" s="800" t="s">
        <v>43039</v>
      </c>
    </row>
    <row r="4215" spans="1:5" ht="13.5" x14ac:dyDescent="0.25">
      <c r="A4215" s="800">
        <v>96757</v>
      </c>
      <c r="B4215" s="800" t="s">
        <v>32436</v>
      </c>
      <c r="C4215" s="800" t="s">
        <v>26237</v>
      </c>
      <c r="D4215" s="802">
        <v>10.19</v>
      </c>
      <c r="E4215" s="800" t="s">
        <v>43039</v>
      </c>
    </row>
    <row r="4216" spans="1:5" ht="13.5" x14ac:dyDescent="0.25">
      <c r="A4216" s="800">
        <v>96758</v>
      </c>
      <c r="B4216" s="800" t="s">
        <v>32437</v>
      </c>
      <c r="C4216" s="800" t="s">
        <v>26237</v>
      </c>
      <c r="D4216" s="802">
        <v>12.09</v>
      </c>
      <c r="E4216" s="800" t="s">
        <v>43039</v>
      </c>
    </row>
    <row r="4217" spans="1:5" ht="13.5" x14ac:dyDescent="0.25">
      <c r="A4217" s="800">
        <v>96759</v>
      </c>
      <c r="B4217" s="800" t="s">
        <v>32438</v>
      </c>
      <c r="C4217" s="800" t="s">
        <v>26237</v>
      </c>
      <c r="D4217" s="802">
        <v>17.260000000000002</v>
      </c>
      <c r="E4217" s="800" t="s">
        <v>43039</v>
      </c>
    </row>
    <row r="4218" spans="1:5" ht="13.5" x14ac:dyDescent="0.25">
      <c r="A4218" s="800">
        <v>96760</v>
      </c>
      <c r="B4218" s="800" t="s">
        <v>32439</v>
      </c>
      <c r="C4218" s="800" t="s">
        <v>26237</v>
      </c>
      <c r="D4218" s="802">
        <v>24.59</v>
      </c>
      <c r="E4218" s="800" t="s">
        <v>43039</v>
      </c>
    </row>
    <row r="4219" spans="1:5" ht="13.5" x14ac:dyDescent="0.25">
      <c r="A4219" s="800">
        <v>96761</v>
      </c>
      <c r="B4219" s="800" t="s">
        <v>32440</v>
      </c>
      <c r="C4219" s="800" t="s">
        <v>26237</v>
      </c>
      <c r="D4219" s="802">
        <v>34.130000000000003</v>
      </c>
      <c r="E4219" s="800" t="s">
        <v>43039</v>
      </c>
    </row>
    <row r="4220" spans="1:5" ht="13.5" x14ac:dyDescent="0.25">
      <c r="A4220" s="800">
        <v>96762</v>
      </c>
      <c r="B4220" s="800" t="s">
        <v>32442</v>
      </c>
      <c r="C4220" s="800" t="s">
        <v>26237</v>
      </c>
      <c r="D4220" s="802">
        <v>65.989999999999995</v>
      </c>
      <c r="E4220" s="800" t="s">
        <v>43039</v>
      </c>
    </row>
    <row r="4221" spans="1:5" ht="13.5" x14ac:dyDescent="0.25">
      <c r="A4221" s="800">
        <v>96763</v>
      </c>
      <c r="B4221" s="800" t="s">
        <v>32444</v>
      </c>
      <c r="C4221" s="800" t="s">
        <v>26237</v>
      </c>
      <c r="D4221" s="802">
        <v>90.14</v>
      </c>
      <c r="E4221" s="800" t="s">
        <v>43039</v>
      </c>
    </row>
    <row r="4222" spans="1:5" ht="13.5" x14ac:dyDescent="0.25">
      <c r="A4222" s="800">
        <v>96764</v>
      </c>
      <c r="B4222" s="800" t="s">
        <v>32445</v>
      </c>
      <c r="C4222" s="800" t="s">
        <v>26237</v>
      </c>
      <c r="D4222" s="802">
        <v>143.63999999999999</v>
      </c>
      <c r="E4222" s="800" t="s">
        <v>43039</v>
      </c>
    </row>
    <row r="4223" spans="1:5" ht="13.5" x14ac:dyDescent="0.25">
      <c r="A4223" s="800">
        <v>96802</v>
      </c>
      <c r="B4223" s="800" t="s">
        <v>32447</v>
      </c>
      <c r="C4223" s="800" t="s">
        <v>26237</v>
      </c>
      <c r="D4223" s="802">
        <v>194.76</v>
      </c>
      <c r="E4223" s="800" t="s">
        <v>43039</v>
      </c>
    </row>
    <row r="4224" spans="1:5" ht="13.5" x14ac:dyDescent="0.25">
      <c r="A4224" s="800">
        <v>96803</v>
      </c>
      <c r="B4224" s="800" t="s">
        <v>32449</v>
      </c>
      <c r="C4224" s="800" t="s">
        <v>26237</v>
      </c>
      <c r="D4224" s="802">
        <v>100.33</v>
      </c>
      <c r="E4224" s="800" t="s">
        <v>43039</v>
      </c>
    </row>
    <row r="4225" spans="1:5" ht="13.5" x14ac:dyDescent="0.25">
      <c r="A4225" s="800">
        <v>96804</v>
      </c>
      <c r="B4225" s="800" t="s">
        <v>32451</v>
      </c>
      <c r="C4225" s="800" t="s">
        <v>26237</v>
      </c>
      <c r="D4225" s="802">
        <v>180.41</v>
      </c>
      <c r="E4225" s="800" t="s">
        <v>43039</v>
      </c>
    </row>
    <row r="4226" spans="1:5" ht="13.5" x14ac:dyDescent="0.25">
      <c r="A4226" s="800">
        <v>96805</v>
      </c>
      <c r="B4226" s="800" t="s">
        <v>32453</v>
      </c>
      <c r="C4226" s="800" t="s">
        <v>26237</v>
      </c>
      <c r="D4226" s="802">
        <v>201.7</v>
      </c>
      <c r="E4226" s="800" t="s">
        <v>43039</v>
      </c>
    </row>
    <row r="4227" spans="1:5" ht="13.5" x14ac:dyDescent="0.25">
      <c r="A4227" s="800">
        <v>96806</v>
      </c>
      <c r="B4227" s="800" t="s">
        <v>32455</v>
      </c>
      <c r="C4227" s="800" t="s">
        <v>26237</v>
      </c>
      <c r="D4227" s="802">
        <v>98.54</v>
      </c>
      <c r="E4227" s="800" t="s">
        <v>43039</v>
      </c>
    </row>
    <row r="4228" spans="1:5" ht="13.5" x14ac:dyDescent="0.25">
      <c r="A4228" s="800">
        <v>96807</v>
      </c>
      <c r="B4228" s="800" t="s">
        <v>32457</v>
      </c>
      <c r="C4228" s="800" t="s">
        <v>26237</v>
      </c>
      <c r="D4228" s="802">
        <v>164.85</v>
      </c>
      <c r="E4228" s="800" t="s">
        <v>43039</v>
      </c>
    </row>
    <row r="4229" spans="1:5" ht="13.5" x14ac:dyDescent="0.25">
      <c r="A4229" s="800">
        <v>96808</v>
      </c>
      <c r="B4229" s="800" t="s">
        <v>32459</v>
      </c>
      <c r="C4229" s="800" t="s">
        <v>26237</v>
      </c>
      <c r="D4229" s="802">
        <v>9.51</v>
      </c>
      <c r="E4229" s="800" t="s">
        <v>43039</v>
      </c>
    </row>
    <row r="4230" spans="1:5" ht="13.5" x14ac:dyDescent="0.25">
      <c r="A4230" s="800">
        <v>96809</v>
      </c>
      <c r="B4230" s="800" t="s">
        <v>32460</v>
      </c>
      <c r="C4230" s="800" t="s">
        <v>26237</v>
      </c>
      <c r="D4230" s="802">
        <v>10.82</v>
      </c>
      <c r="E4230" s="800" t="s">
        <v>43039</v>
      </c>
    </row>
    <row r="4231" spans="1:5" ht="13.5" x14ac:dyDescent="0.25">
      <c r="A4231" s="800">
        <v>96810</v>
      </c>
      <c r="B4231" s="800" t="s">
        <v>32461</v>
      </c>
      <c r="C4231" s="800" t="s">
        <v>26237</v>
      </c>
      <c r="D4231" s="802">
        <v>11.7</v>
      </c>
      <c r="E4231" s="800" t="s">
        <v>43039</v>
      </c>
    </row>
    <row r="4232" spans="1:5" ht="13.5" x14ac:dyDescent="0.25">
      <c r="A4232" s="800">
        <v>96811</v>
      </c>
      <c r="B4232" s="800" t="s">
        <v>32462</v>
      </c>
      <c r="C4232" s="800" t="s">
        <v>26237</v>
      </c>
      <c r="D4232" s="802">
        <v>12.63</v>
      </c>
      <c r="E4232" s="800" t="s">
        <v>43039</v>
      </c>
    </row>
    <row r="4233" spans="1:5" ht="13.5" x14ac:dyDescent="0.25">
      <c r="A4233" s="800">
        <v>96812</v>
      </c>
      <c r="B4233" s="800" t="s">
        <v>32463</v>
      </c>
      <c r="C4233" s="800" t="s">
        <v>26237</v>
      </c>
      <c r="D4233" s="802">
        <v>12.16</v>
      </c>
      <c r="E4233" s="800" t="s">
        <v>43039</v>
      </c>
    </row>
    <row r="4234" spans="1:5" ht="13.5" x14ac:dyDescent="0.25">
      <c r="A4234" s="800">
        <v>96813</v>
      </c>
      <c r="B4234" s="800" t="s">
        <v>32464</v>
      </c>
      <c r="C4234" s="800" t="s">
        <v>26237</v>
      </c>
      <c r="D4234" s="802">
        <v>13.92</v>
      </c>
      <c r="E4234" s="800" t="s">
        <v>43039</v>
      </c>
    </row>
    <row r="4235" spans="1:5" ht="13.5" x14ac:dyDescent="0.25">
      <c r="A4235" s="800">
        <v>96814</v>
      </c>
      <c r="B4235" s="800" t="s">
        <v>32465</v>
      </c>
      <c r="C4235" s="800" t="s">
        <v>26237</v>
      </c>
      <c r="D4235" s="802">
        <v>11.86</v>
      </c>
      <c r="E4235" s="800" t="s">
        <v>43039</v>
      </c>
    </row>
    <row r="4236" spans="1:5" ht="13.5" x14ac:dyDescent="0.25">
      <c r="A4236" s="800">
        <v>96815</v>
      </c>
      <c r="B4236" s="800" t="s">
        <v>32467</v>
      </c>
      <c r="C4236" s="800" t="s">
        <v>26237</v>
      </c>
      <c r="D4236" s="802">
        <v>19.690000000000001</v>
      </c>
      <c r="E4236" s="800" t="s">
        <v>43039</v>
      </c>
    </row>
    <row r="4237" spans="1:5" ht="13.5" x14ac:dyDescent="0.25">
      <c r="A4237" s="800">
        <v>96816</v>
      </c>
      <c r="B4237" s="800" t="s">
        <v>32468</v>
      </c>
      <c r="C4237" s="800" t="s">
        <v>26237</v>
      </c>
      <c r="D4237" s="802">
        <v>16.34</v>
      </c>
      <c r="E4237" s="800" t="s">
        <v>43039</v>
      </c>
    </row>
    <row r="4238" spans="1:5" ht="13.5" x14ac:dyDescent="0.25">
      <c r="A4238" s="800">
        <v>96817</v>
      </c>
      <c r="B4238" s="800" t="s">
        <v>32469</v>
      </c>
      <c r="C4238" s="800" t="s">
        <v>26237</v>
      </c>
      <c r="D4238" s="802">
        <v>18.48</v>
      </c>
      <c r="E4238" s="800" t="s">
        <v>43039</v>
      </c>
    </row>
    <row r="4239" spans="1:5" ht="13.5" x14ac:dyDescent="0.25">
      <c r="A4239" s="800">
        <v>96818</v>
      </c>
      <c r="B4239" s="800" t="s">
        <v>32471</v>
      </c>
      <c r="C4239" s="800" t="s">
        <v>26237</v>
      </c>
      <c r="D4239" s="802">
        <v>17.260000000000002</v>
      </c>
      <c r="E4239" s="800" t="s">
        <v>43039</v>
      </c>
    </row>
    <row r="4240" spans="1:5" ht="13.5" x14ac:dyDescent="0.25">
      <c r="A4240" s="800">
        <v>96819</v>
      </c>
      <c r="B4240" s="800" t="s">
        <v>32472</v>
      </c>
      <c r="C4240" s="800" t="s">
        <v>26237</v>
      </c>
      <c r="D4240" s="802">
        <v>17.260000000000002</v>
      </c>
      <c r="E4240" s="800" t="s">
        <v>43039</v>
      </c>
    </row>
    <row r="4241" spans="1:5" ht="13.5" x14ac:dyDescent="0.25">
      <c r="A4241" s="800">
        <v>96820</v>
      </c>
      <c r="B4241" s="800" t="s">
        <v>32473</v>
      </c>
      <c r="C4241" s="800" t="s">
        <v>26237</v>
      </c>
      <c r="D4241" s="802">
        <v>30.92</v>
      </c>
      <c r="E4241" s="800" t="s">
        <v>43039</v>
      </c>
    </row>
    <row r="4242" spans="1:5" ht="13.5" x14ac:dyDescent="0.25">
      <c r="A4242" s="800">
        <v>96821</v>
      </c>
      <c r="B4242" s="800" t="s">
        <v>32475</v>
      </c>
      <c r="C4242" s="800" t="s">
        <v>26237</v>
      </c>
      <c r="D4242" s="802">
        <v>26.49</v>
      </c>
      <c r="E4242" s="800" t="s">
        <v>43039</v>
      </c>
    </row>
    <row r="4243" spans="1:5" ht="13.5" x14ac:dyDescent="0.25">
      <c r="A4243" s="800">
        <v>96822</v>
      </c>
      <c r="B4243" s="800" t="s">
        <v>32477</v>
      </c>
      <c r="C4243" s="800" t="s">
        <v>26237</v>
      </c>
      <c r="D4243" s="802">
        <v>26.83</v>
      </c>
      <c r="E4243" s="800" t="s">
        <v>43039</v>
      </c>
    </row>
    <row r="4244" spans="1:5" ht="13.5" x14ac:dyDescent="0.25">
      <c r="A4244" s="800">
        <v>96823</v>
      </c>
      <c r="B4244" s="800" t="s">
        <v>32478</v>
      </c>
      <c r="C4244" s="800" t="s">
        <v>26237</v>
      </c>
      <c r="D4244" s="802">
        <v>11.09</v>
      </c>
      <c r="E4244" s="800" t="s">
        <v>43039</v>
      </c>
    </row>
    <row r="4245" spans="1:5" ht="13.5" x14ac:dyDescent="0.25">
      <c r="A4245" s="800">
        <v>96824</v>
      </c>
      <c r="B4245" s="800" t="s">
        <v>32479</v>
      </c>
      <c r="C4245" s="800" t="s">
        <v>26237</v>
      </c>
      <c r="D4245" s="802">
        <v>12.46</v>
      </c>
      <c r="E4245" s="800" t="s">
        <v>43039</v>
      </c>
    </row>
    <row r="4246" spans="1:5" ht="13.5" x14ac:dyDescent="0.25">
      <c r="A4246" s="800">
        <v>96825</v>
      </c>
      <c r="B4246" s="800" t="s">
        <v>32480</v>
      </c>
      <c r="C4246" s="800" t="s">
        <v>26237</v>
      </c>
      <c r="D4246" s="802">
        <v>16.72</v>
      </c>
      <c r="E4246" s="800" t="s">
        <v>43039</v>
      </c>
    </row>
    <row r="4247" spans="1:5" ht="13.5" x14ac:dyDescent="0.25">
      <c r="A4247" s="800">
        <v>96826</v>
      </c>
      <c r="B4247" s="800" t="s">
        <v>32482</v>
      </c>
      <c r="C4247" s="800" t="s">
        <v>26237</v>
      </c>
      <c r="D4247" s="802">
        <v>15.29</v>
      </c>
      <c r="E4247" s="800" t="s">
        <v>43039</v>
      </c>
    </row>
    <row r="4248" spans="1:5" ht="13.5" x14ac:dyDescent="0.25">
      <c r="A4248" s="800">
        <v>96827</v>
      </c>
      <c r="B4248" s="800" t="s">
        <v>32484</v>
      </c>
      <c r="C4248" s="800" t="s">
        <v>26237</v>
      </c>
      <c r="D4248" s="802">
        <v>15.85</v>
      </c>
      <c r="E4248" s="800" t="s">
        <v>43039</v>
      </c>
    </row>
    <row r="4249" spans="1:5" ht="13.5" x14ac:dyDescent="0.25">
      <c r="A4249" s="800">
        <v>96828</v>
      </c>
      <c r="B4249" s="800" t="s">
        <v>32486</v>
      </c>
      <c r="C4249" s="800" t="s">
        <v>26237</v>
      </c>
      <c r="D4249" s="802">
        <v>19.760000000000002</v>
      </c>
      <c r="E4249" s="800" t="s">
        <v>43039</v>
      </c>
    </row>
    <row r="4250" spans="1:5" ht="13.5" x14ac:dyDescent="0.25">
      <c r="A4250" s="800">
        <v>96829</v>
      </c>
      <c r="B4250" s="800" t="s">
        <v>32487</v>
      </c>
      <c r="C4250" s="800" t="s">
        <v>26237</v>
      </c>
      <c r="D4250" s="802">
        <v>15.27</v>
      </c>
      <c r="E4250" s="800" t="s">
        <v>43039</v>
      </c>
    </row>
    <row r="4251" spans="1:5" ht="13.5" x14ac:dyDescent="0.25">
      <c r="A4251" s="800">
        <v>96830</v>
      </c>
      <c r="B4251" s="800" t="s">
        <v>32488</v>
      </c>
      <c r="C4251" s="800" t="s">
        <v>26237</v>
      </c>
      <c r="D4251" s="802">
        <v>22.05</v>
      </c>
      <c r="E4251" s="800" t="s">
        <v>43039</v>
      </c>
    </row>
    <row r="4252" spans="1:5" ht="13.5" x14ac:dyDescent="0.25">
      <c r="A4252" s="800">
        <v>96831</v>
      </c>
      <c r="B4252" s="800" t="s">
        <v>32489</v>
      </c>
      <c r="C4252" s="800" t="s">
        <v>26237</v>
      </c>
      <c r="D4252" s="802">
        <v>18.100000000000001</v>
      </c>
      <c r="E4252" s="800" t="s">
        <v>43039</v>
      </c>
    </row>
    <row r="4253" spans="1:5" ht="13.5" x14ac:dyDescent="0.25">
      <c r="A4253" s="800">
        <v>96832</v>
      </c>
      <c r="B4253" s="800" t="s">
        <v>32491</v>
      </c>
      <c r="C4253" s="800" t="s">
        <v>26237</v>
      </c>
      <c r="D4253" s="802">
        <v>20.82</v>
      </c>
      <c r="E4253" s="800" t="s">
        <v>43039</v>
      </c>
    </row>
    <row r="4254" spans="1:5" ht="13.5" x14ac:dyDescent="0.25">
      <c r="A4254" s="800">
        <v>96833</v>
      </c>
      <c r="B4254" s="800" t="s">
        <v>32493</v>
      </c>
      <c r="C4254" s="800" t="s">
        <v>26237</v>
      </c>
      <c r="D4254" s="802">
        <v>19.54</v>
      </c>
      <c r="E4254" s="800" t="s">
        <v>43039</v>
      </c>
    </row>
    <row r="4255" spans="1:5" ht="13.5" x14ac:dyDescent="0.25">
      <c r="A4255" s="800">
        <v>96834</v>
      </c>
      <c r="B4255" s="800" t="s">
        <v>32494</v>
      </c>
      <c r="C4255" s="800" t="s">
        <v>26237</v>
      </c>
      <c r="D4255" s="802">
        <v>32.01</v>
      </c>
      <c r="E4255" s="800" t="s">
        <v>43039</v>
      </c>
    </row>
    <row r="4256" spans="1:5" ht="13.5" x14ac:dyDescent="0.25">
      <c r="A4256" s="800">
        <v>96835</v>
      </c>
      <c r="B4256" s="800" t="s">
        <v>32495</v>
      </c>
      <c r="C4256" s="800" t="s">
        <v>26237</v>
      </c>
      <c r="D4256" s="802">
        <v>27.78</v>
      </c>
      <c r="E4256" s="800" t="s">
        <v>43039</v>
      </c>
    </row>
    <row r="4257" spans="1:5" ht="13.5" x14ac:dyDescent="0.25">
      <c r="A4257" s="800">
        <v>96836</v>
      </c>
      <c r="B4257" s="800" t="s">
        <v>32496</v>
      </c>
      <c r="C4257" s="800" t="s">
        <v>26237</v>
      </c>
      <c r="D4257" s="802">
        <v>29.54</v>
      </c>
      <c r="E4257" s="800" t="s">
        <v>43039</v>
      </c>
    </row>
    <row r="4258" spans="1:5" ht="13.5" x14ac:dyDescent="0.25">
      <c r="A4258" s="800">
        <v>96837</v>
      </c>
      <c r="B4258" s="800" t="s">
        <v>32498</v>
      </c>
      <c r="C4258" s="800" t="s">
        <v>26237</v>
      </c>
      <c r="D4258" s="802">
        <v>16.46</v>
      </c>
      <c r="E4258" s="800" t="s">
        <v>43039</v>
      </c>
    </row>
    <row r="4259" spans="1:5" ht="13.5" x14ac:dyDescent="0.25">
      <c r="A4259" s="800">
        <v>96838</v>
      </c>
      <c r="B4259" s="800" t="s">
        <v>32500</v>
      </c>
      <c r="C4259" s="800" t="s">
        <v>26237</v>
      </c>
      <c r="D4259" s="802">
        <v>15.2</v>
      </c>
      <c r="E4259" s="800" t="s">
        <v>43039</v>
      </c>
    </row>
    <row r="4260" spans="1:5" ht="13.5" x14ac:dyDescent="0.25">
      <c r="A4260" s="800">
        <v>96839</v>
      </c>
      <c r="B4260" s="800" t="s">
        <v>32502</v>
      </c>
      <c r="C4260" s="800" t="s">
        <v>26237</v>
      </c>
      <c r="D4260" s="802">
        <v>14.98</v>
      </c>
      <c r="E4260" s="800" t="s">
        <v>43039</v>
      </c>
    </row>
    <row r="4261" spans="1:5" ht="13.5" x14ac:dyDescent="0.25">
      <c r="A4261" s="800">
        <v>96840</v>
      </c>
      <c r="B4261" s="800" t="s">
        <v>32503</v>
      </c>
      <c r="C4261" s="800" t="s">
        <v>26237</v>
      </c>
      <c r="D4261" s="802">
        <v>19.25</v>
      </c>
      <c r="E4261" s="800" t="s">
        <v>43039</v>
      </c>
    </row>
    <row r="4262" spans="1:5" ht="13.5" x14ac:dyDescent="0.25">
      <c r="A4262" s="800">
        <v>96841</v>
      </c>
      <c r="B4262" s="800" t="s">
        <v>32504</v>
      </c>
      <c r="C4262" s="800" t="s">
        <v>26237</v>
      </c>
      <c r="D4262" s="802">
        <v>16.98</v>
      </c>
      <c r="E4262" s="800" t="s">
        <v>43039</v>
      </c>
    </row>
    <row r="4263" spans="1:5" ht="13.5" x14ac:dyDescent="0.25">
      <c r="A4263" s="800">
        <v>96842</v>
      </c>
      <c r="B4263" s="800" t="s">
        <v>32505</v>
      </c>
      <c r="C4263" s="800" t="s">
        <v>26237</v>
      </c>
      <c r="D4263" s="802">
        <v>21.33</v>
      </c>
      <c r="E4263" s="800" t="s">
        <v>43039</v>
      </c>
    </row>
    <row r="4264" spans="1:5" ht="13.5" x14ac:dyDescent="0.25">
      <c r="A4264" s="800">
        <v>96843</v>
      </c>
      <c r="B4264" s="800" t="s">
        <v>32506</v>
      </c>
      <c r="C4264" s="800" t="s">
        <v>26237</v>
      </c>
      <c r="D4264" s="802">
        <v>20.55</v>
      </c>
      <c r="E4264" s="800" t="s">
        <v>43039</v>
      </c>
    </row>
    <row r="4265" spans="1:5" ht="13.5" x14ac:dyDescent="0.25">
      <c r="A4265" s="800">
        <v>96844</v>
      </c>
      <c r="B4265" s="800" t="s">
        <v>32507</v>
      </c>
      <c r="C4265" s="800" t="s">
        <v>26237</v>
      </c>
      <c r="D4265" s="802">
        <v>27.65</v>
      </c>
      <c r="E4265" s="800" t="s">
        <v>43039</v>
      </c>
    </row>
    <row r="4266" spans="1:5" ht="13.5" x14ac:dyDescent="0.25">
      <c r="A4266" s="800">
        <v>96845</v>
      </c>
      <c r="B4266" s="800" t="s">
        <v>32508</v>
      </c>
      <c r="C4266" s="800" t="s">
        <v>26237</v>
      </c>
      <c r="D4266" s="802">
        <v>29.74</v>
      </c>
      <c r="E4266" s="800" t="s">
        <v>43039</v>
      </c>
    </row>
    <row r="4267" spans="1:5" ht="13.5" x14ac:dyDescent="0.25">
      <c r="A4267" s="800">
        <v>96846</v>
      </c>
      <c r="B4267" s="800" t="s">
        <v>32509</v>
      </c>
      <c r="C4267" s="800" t="s">
        <v>26237</v>
      </c>
      <c r="D4267" s="802">
        <v>23.67</v>
      </c>
      <c r="E4267" s="800" t="s">
        <v>43039</v>
      </c>
    </row>
    <row r="4268" spans="1:5" ht="13.5" x14ac:dyDescent="0.25">
      <c r="A4268" s="800">
        <v>96847</v>
      </c>
      <c r="B4268" s="800" t="s">
        <v>32510</v>
      </c>
      <c r="C4268" s="800" t="s">
        <v>26237</v>
      </c>
      <c r="D4268" s="802">
        <v>25.9</v>
      </c>
      <c r="E4268" s="800" t="s">
        <v>43039</v>
      </c>
    </row>
    <row r="4269" spans="1:5" ht="13.5" x14ac:dyDescent="0.25">
      <c r="A4269" s="800">
        <v>96848</v>
      </c>
      <c r="B4269" s="800" t="s">
        <v>32511</v>
      </c>
      <c r="C4269" s="800" t="s">
        <v>26237</v>
      </c>
      <c r="D4269" s="802">
        <v>38.47</v>
      </c>
      <c r="E4269" s="800" t="s">
        <v>43039</v>
      </c>
    </row>
    <row r="4270" spans="1:5" ht="13.5" x14ac:dyDescent="0.25">
      <c r="A4270" s="800">
        <v>96849</v>
      </c>
      <c r="B4270" s="800" t="s">
        <v>32512</v>
      </c>
      <c r="C4270" s="800" t="s">
        <v>26237</v>
      </c>
      <c r="D4270" s="802">
        <v>14.09</v>
      </c>
      <c r="E4270" s="800" t="s">
        <v>43039</v>
      </c>
    </row>
    <row r="4271" spans="1:5" ht="13.5" x14ac:dyDescent="0.25">
      <c r="A4271" s="800">
        <v>96850</v>
      </c>
      <c r="B4271" s="800" t="s">
        <v>32514</v>
      </c>
      <c r="C4271" s="800" t="s">
        <v>26237</v>
      </c>
      <c r="D4271" s="802">
        <v>16.36</v>
      </c>
      <c r="E4271" s="800" t="s">
        <v>43039</v>
      </c>
    </row>
    <row r="4272" spans="1:5" ht="13.5" x14ac:dyDescent="0.25">
      <c r="A4272" s="800">
        <v>96851</v>
      </c>
      <c r="B4272" s="800" t="s">
        <v>32515</v>
      </c>
      <c r="C4272" s="800" t="s">
        <v>26237</v>
      </c>
      <c r="D4272" s="802">
        <v>21.44</v>
      </c>
      <c r="E4272" s="800" t="s">
        <v>43039</v>
      </c>
    </row>
    <row r="4273" spans="1:5" ht="13.5" x14ac:dyDescent="0.25">
      <c r="A4273" s="800">
        <v>96852</v>
      </c>
      <c r="B4273" s="800" t="s">
        <v>32517</v>
      </c>
      <c r="C4273" s="800" t="s">
        <v>26237</v>
      </c>
      <c r="D4273" s="802">
        <v>18.64</v>
      </c>
      <c r="E4273" s="800" t="s">
        <v>43039</v>
      </c>
    </row>
    <row r="4274" spans="1:5" ht="13.5" x14ac:dyDescent="0.25">
      <c r="A4274" s="800">
        <v>96853</v>
      </c>
      <c r="B4274" s="800" t="s">
        <v>32518</v>
      </c>
      <c r="C4274" s="800" t="s">
        <v>26237</v>
      </c>
      <c r="D4274" s="802">
        <v>20.86</v>
      </c>
      <c r="E4274" s="800" t="s">
        <v>43039</v>
      </c>
    </row>
    <row r="4275" spans="1:5" ht="13.5" x14ac:dyDescent="0.25">
      <c r="A4275" s="800">
        <v>96854</v>
      </c>
      <c r="B4275" s="800" t="s">
        <v>32520</v>
      </c>
      <c r="C4275" s="800" t="s">
        <v>26237</v>
      </c>
      <c r="D4275" s="802">
        <v>24.79</v>
      </c>
      <c r="E4275" s="800" t="s">
        <v>43039</v>
      </c>
    </row>
    <row r="4276" spans="1:5" ht="13.5" x14ac:dyDescent="0.25">
      <c r="A4276" s="800">
        <v>96855</v>
      </c>
      <c r="B4276" s="800" t="s">
        <v>32521</v>
      </c>
      <c r="C4276" s="800" t="s">
        <v>26237</v>
      </c>
      <c r="D4276" s="802">
        <v>23.11</v>
      </c>
      <c r="E4276" s="800" t="s">
        <v>43039</v>
      </c>
    </row>
    <row r="4277" spans="1:5" ht="13.5" x14ac:dyDescent="0.25">
      <c r="A4277" s="800">
        <v>96856</v>
      </c>
      <c r="B4277" s="800" t="s">
        <v>32522</v>
      </c>
      <c r="C4277" s="800" t="s">
        <v>26237</v>
      </c>
      <c r="D4277" s="802">
        <v>23.43</v>
      </c>
      <c r="E4277" s="800" t="s">
        <v>43039</v>
      </c>
    </row>
    <row r="4278" spans="1:5" ht="13.5" x14ac:dyDescent="0.25">
      <c r="A4278" s="800">
        <v>96857</v>
      </c>
      <c r="B4278" s="800" t="s">
        <v>32524</v>
      </c>
      <c r="C4278" s="800" t="s">
        <v>26237</v>
      </c>
      <c r="D4278" s="802">
        <v>36.72</v>
      </c>
      <c r="E4278" s="800" t="s">
        <v>43039</v>
      </c>
    </row>
    <row r="4279" spans="1:5" ht="13.5" x14ac:dyDescent="0.25">
      <c r="A4279" s="800">
        <v>96858</v>
      </c>
      <c r="B4279" s="800" t="s">
        <v>32526</v>
      </c>
      <c r="C4279" s="800" t="s">
        <v>26237</v>
      </c>
      <c r="D4279" s="802">
        <v>37.35</v>
      </c>
      <c r="E4279" s="800" t="s">
        <v>43039</v>
      </c>
    </row>
    <row r="4280" spans="1:5" ht="13.5" x14ac:dyDescent="0.25">
      <c r="A4280" s="800">
        <v>96859</v>
      </c>
      <c r="B4280" s="800" t="s">
        <v>32527</v>
      </c>
      <c r="C4280" s="800" t="s">
        <v>26237</v>
      </c>
      <c r="D4280" s="802">
        <v>45.99</v>
      </c>
      <c r="E4280" s="800" t="s">
        <v>43039</v>
      </c>
    </row>
    <row r="4281" spans="1:5" ht="13.5" x14ac:dyDescent="0.25">
      <c r="A4281" s="800">
        <v>96860</v>
      </c>
      <c r="B4281" s="800" t="s">
        <v>32529</v>
      </c>
      <c r="C4281" s="800" t="s">
        <v>26237</v>
      </c>
      <c r="D4281" s="802">
        <v>19.28</v>
      </c>
      <c r="E4281" s="800" t="s">
        <v>43039</v>
      </c>
    </row>
    <row r="4282" spans="1:5" ht="13.5" x14ac:dyDescent="0.25">
      <c r="A4282" s="800">
        <v>96861</v>
      </c>
      <c r="B4282" s="800" t="s">
        <v>32530</v>
      </c>
      <c r="C4282" s="800" t="s">
        <v>26237</v>
      </c>
      <c r="D4282" s="802">
        <v>20.71</v>
      </c>
      <c r="E4282" s="800" t="s">
        <v>43039</v>
      </c>
    </row>
    <row r="4283" spans="1:5" ht="13.5" x14ac:dyDescent="0.25">
      <c r="A4283" s="800">
        <v>96862</v>
      </c>
      <c r="B4283" s="800" t="s">
        <v>32531</v>
      </c>
      <c r="C4283" s="800" t="s">
        <v>26237</v>
      </c>
      <c r="D4283" s="802">
        <v>23.2</v>
      </c>
      <c r="E4283" s="800" t="s">
        <v>43039</v>
      </c>
    </row>
    <row r="4284" spans="1:5" ht="13.5" x14ac:dyDescent="0.25">
      <c r="A4284" s="800">
        <v>96863</v>
      </c>
      <c r="B4284" s="800" t="s">
        <v>32533</v>
      </c>
      <c r="C4284" s="800" t="s">
        <v>26237</v>
      </c>
      <c r="D4284" s="802">
        <v>22.96</v>
      </c>
      <c r="E4284" s="800" t="s">
        <v>43039</v>
      </c>
    </row>
    <row r="4285" spans="1:5" ht="13.5" x14ac:dyDescent="0.25">
      <c r="A4285" s="800">
        <v>96864</v>
      </c>
      <c r="B4285" s="800" t="s">
        <v>32535</v>
      </c>
      <c r="C4285" s="800" t="s">
        <v>26237</v>
      </c>
      <c r="D4285" s="802">
        <v>35.79</v>
      </c>
      <c r="E4285" s="800" t="s">
        <v>43039</v>
      </c>
    </row>
    <row r="4286" spans="1:5" ht="13.5" x14ac:dyDescent="0.25">
      <c r="A4286" s="800">
        <v>96865</v>
      </c>
      <c r="B4286" s="800" t="s">
        <v>32537</v>
      </c>
      <c r="C4286" s="800" t="s">
        <v>26237</v>
      </c>
      <c r="D4286" s="802">
        <v>35.090000000000003</v>
      </c>
      <c r="E4286" s="800" t="s">
        <v>43039</v>
      </c>
    </row>
    <row r="4287" spans="1:5" ht="13.5" x14ac:dyDescent="0.25">
      <c r="A4287" s="800">
        <v>96866</v>
      </c>
      <c r="B4287" s="800" t="s">
        <v>32538</v>
      </c>
      <c r="C4287" s="800" t="s">
        <v>26237</v>
      </c>
      <c r="D4287" s="802">
        <v>46.91</v>
      </c>
      <c r="E4287" s="800" t="s">
        <v>43039</v>
      </c>
    </row>
    <row r="4288" spans="1:5" ht="13.5" x14ac:dyDescent="0.25">
      <c r="A4288" s="800">
        <v>96867</v>
      </c>
      <c r="B4288" s="800" t="s">
        <v>32540</v>
      </c>
      <c r="C4288" s="800" t="s">
        <v>26237</v>
      </c>
      <c r="D4288" s="802">
        <v>54.16</v>
      </c>
      <c r="E4288" s="800" t="s">
        <v>43039</v>
      </c>
    </row>
    <row r="4289" spans="1:5" ht="13.5" x14ac:dyDescent="0.25">
      <c r="A4289" s="800">
        <v>96868</v>
      </c>
      <c r="B4289" s="800" t="s">
        <v>32542</v>
      </c>
      <c r="C4289" s="800" t="s">
        <v>26237</v>
      </c>
      <c r="D4289" s="802">
        <v>21.68</v>
      </c>
      <c r="E4289" s="800" t="s">
        <v>43039</v>
      </c>
    </row>
    <row r="4290" spans="1:5" ht="13.5" x14ac:dyDescent="0.25">
      <c r="A4290" s="800">
        <v>96869</v>
      </c>
      <c r="B4290" s="800" t="s">
        <v>32544</v>
      </c>
      <c r="C4290" s="800" t="s">
        <v>26237</v>
      </c>
      <c r="D4290" s="802">
        <v>25.89</v>
      </c>
      <c r="E4290" s="800" t="s">
        <v>43039</v>
      </c>
    </row>
    <row r="4291" spans="1:5" ht="13.5" x14ac:dyDescent="0.25">
      <c r="A4291" s="800">
        <v>96870</v>
      </c>
      <c r="B4291" s="800" t="s">
        <v>32545</v>
      </c>
      <c r="C4291" s="800" t="s">
        <v>26237</v>
      </c>
      <c r="D4291" s="802">
        <v>40.450000000000003</v>
      </c>
      <c r="E4291" s="800" t="s">
        <v>43039</v>
      </c>
    </row>
    <row r="4292" spans="1:5" ht="13.5" x14ac:dyDescent="0.25">
      <c r="A4292" s="800">
        <v>96871</v>
      </c>
      <c r="B4292" s="800" t="s">
        <v>32547</v>
      </c>
      <c r="C4292" s="800" t="s">
        <v>26237</v>
      </c>
      <c r="D4292" s="802">
        <v>58.34</v>
      </c>
      <c r="E4292" s="800" t="s">
        <v>43039</v>
      </c>
    </row>
    <row r="4293" spans="1:5" ht="13.5" x14ac:dyDescent="0.25">
      <c r="A4293" s="800">
        <v>96872</v>
      </c>
      <c r="B4293" s="800" t="s">
        <v>32548</v>
      </c>
      <c r="C4293" s="800" t="s">
        <v>26237</v>
      </c>
      <c r="D4293" s="802">
        <v>56.72</v>
      </c>
      <c r="E4293" s="800" t="s">
        <v>43039</v>
      </c>
    </row>
    <row r="4294" spans="1:5" ht="13.5" x14ac:dyDescent="0.25">
      <c r="A4294" s="800">
        <v>96873</v>
      </c>
      <c r="B4294" s="800" t="s">
        <v>32549</v>
      </c>
      <c r="C4294" s="800" t="s">
        <v>26237</v>
      </c>
      <c r="D4294" s="802">
        <v>64.709999999999994</v>
      </c>
      <c r="E4294" s="800" t="s">
        <v>43039</v>
      </c>
    </row>
    <row r="4295" spans="1:5" ht="13.5" x14ac:dyDescent="0.25">
      <c r="A4295" s="800">
        <v>96874</v>
      </c>
      <c r="B4295" s="800" t="s">
        <v>32551</v>
      </c>
      <c r="C4295" s="800" t="s">
        <v>26237</v>
      </c>
      <c r="D4295" s="802">
        <v>68.87</v>
      </c>
      <c r="E4295" s="800" t="s">
        <v>43039</v>
      </c>
    </row>
    <row r="4296" spans="1:5" ht="13.5" x14ac:dyDescent="0.25">
      <c r="A4296" s="800">
        <v>96875</v>
      </c>
      <c r="B4296" s="800" t="s">
        <v>32553</v>
      </c>
      <c r="C4296" s="800" t="s">
        <v>26237</v>
      </c>
      <c r="D4296" s="802">
        <v>81.73</v>
      </c>
      <c r="E4296" s="800" t="s">
        <v>43039</v>
      </c>
    </row>
    <row r="4297" spans="1:5" ht="13.5" x14ac:dyDescent="0.25">
      <c r="A4297" s="800">
        <v>96876</v>
      </c>
      <c r="B4297" s="800" t="s">
        <v>32555</v>
      </c>
      <c r="C4297" s="800" t="s">
        <v>26237</v>
      </c>
      <c r="D4297" s="802">
        <v>142.19999999999999</v>
      </c>
      <c r="E4297" s="800" t="s">
        <v>43039</v>
      </c>
    </row>
    <row r="4298" spans="1:5" ht="13.5" x14ac:dyDescent="0.25">
      <c r="A4298" s="800">
        <v>96877</v>
      </c>
      <c r="B4298" s="800" t="s">
        <v>32557</v>
      </c>
      <c r="C4298" s="800" t="s">
        <v>26237</v>
      </c>
      <c r="D4298" s="802">
        <v>151.54</v>
      </c>
      <c r="E4298" s="800" t="s">
        <v>43039</v>
      </c>
    </row>
    <row r="4299" spans="1:5" ht="13.5" x14ac:dyDescent="0.25">
      <c r="A4299" s="800">
        <v>96878</v>
      </c>
      <c r="B4299" s="800" t="s">
        <v>32559</v>
      </c>
      <c r="C4299" s="800" t="s">
        <v>26237</v>
      </c>
      <c r="D4299" s="802">
        <v>153.29</v>
      </c>
      <c r="E4299" s="800" t="s">
        <v>43039</v>
      </c>
    </row>
    <row r="4300" spans="1:5" ht="13.5" x14ac:dyDescent="0.25">
      <c r="A4300" s="800">
        <v>96879</v>
      </c>
      <c r="B4300" s="800" t="s">
        <v>32561</v>
      </c>
      <c r="C4300" s="800" t="s">
        <v>26237</v>
      </c>
      <c r="D4300" s="802">
        <v>154.5</v>
      </c>
      <c r="E4300" s="800" t="s">
        <v>43039</v>
      </c>
    </row>
    <row r="4301" spans="1:5" ht="13.5" x14ac:dyDescent="0.25">
      <c r="A4301" s="800">
        <v>96880</v>
      </c>
      <c r="B4301" s="800" t="s">
        <v>32563</v>
      </c>
      <c r="C4301" s="800" t="s">
        <v>26237</v>
      </c>
      <c r="D4301" s="802">
        <v>175.41</v>
      </c>
      <c r="E4301" s="800" t="s">
        <v>43039</v>
      </c>
    </row>
    <row r="4302" spans="1:5" ht="13.5" x14ac:dyDescent="0.25">
      <c r="A4302" s="800">
        <v>96881</v>
      </c>
      <c r="B4302" s="800" t="s">
        <v>32565</v>
      </c>
      <c r="C4302" s="800" t="s">
        <v>26237</v>
      </c>
      <c r="D4302" s="802">
        <v>184.89</v>
      </c>
      <c r="E4302" s="800" t="s">
        <v>43039</v>
      </c>
    </row>
    <row r="4303" spans="1:5" ht="13.5" x14ac:dyDescent="0.25">
      <c r="A4303" s="800">
        <v>97425</v>
      </c>
      <c r="B4303" s="800" t="s">
        <v>32567</v>
      </c>
      <c r="C4303" s="800" t="s">
        <v>26237</v>
      </c>
      <c r="D4303" s="802">
        <v>23.49</v>
      </c>
      <c r="E4303" s="800" t="s">
        <v>43039</v>
      </c>
    </row>
    <row r="4304" spans="1:5" ht="13.5" x14ac:dyDescent="0.25">
      <c r="A4304" s="800">
        <v>97426</v>
      </c>
      <c r="B4304" s="800" t="s">
        <v>32568</v>
      </c>
      <c r="C4304" s="800" t="s">
        <v>26237</v>
      </c>
      <c r="D4304" s="802">
        <v>28.54</v>
      </c>
      <c r="E4304" s="800" t="s">
        <v>43039</v>
      </c>
    </row>
    <row r="4305" spans="1:5" ht="13.5" x14ac:dyDescent="0.25">
      <c r="A4305" s="800">
        <v>97427</v>
      </c>
      <c r="B4305" s="800" t="s">
        <v>32569</v>
      </c>
      <c r="C4305" s="800" t="s">
        <v>26237</v>
      </c>
      <c r="D4305" s="802">
        <v>32.35</v>
      </c>
      <c r="E4305" s="800" t="s">
        <v>43039</v>
      </c>
    </row>
    <row r="4306" spans="1:5" ht="13.5" x14ac:dyDescent="0.25">
      <c r="A4306" s="800">
        <v>97428</v>
      </c>
      <c r="B4306" s="800" t="s">
        <v>32570</v>
      </c>
      <c r="C4306" s="800" t="s">
        <v>26237</v>
      </c>
      <c r="D4306" s="802">
        <v>41.2</v>
      </c>
      <c r="E4306" s="800" t="s">
        <v>43039</v>
      </c>
    </row>
    <row r="4307" spans="1:5" ht="13.5" x14ac:dyDescent="0.25">
      <c r="A4307" s="800">
        <v>97429</v>
      </c>
      <c r="B4307" s="800" t="s">
        <v>32571</v>
      </c>
      <c r="C4307" s="800" t="s">
        <v>26237</v>
      </c>
      <c r="D4307" s="802">
        <v>49.34</v>
      </c>
      <c r="E4307" s="800" t="s">
        <v>43039</v>
      </c>
    </row>
    <row r="4308" spans="1:5" ht="13.5" x14ac:dyDescent="0.25">
      <c r="A4308" s="800">
        <v>97430</v>
      </c>
      <c r="B4308" s="800" t="s">
        <v>32573</v>
      </c>
      <c r="C4308" s="800" t="s">
        <v>26237</v>
      </c>
      <c r="D4308" s="802">
        <v>26.73</v>
      </c>
      <c r="E4308" s="800" t="s">
        <v>43039</v>
      </c>
    </row>
    <row r="4309" spans="1:5" ht="13.5" x14ac:dyDescent="0.25">
      <c r="A4309" s="800">
        <v>97431</v>
      </c>
      <c r="B4309" s="800" t="s">
        <v>32575</v>
      </c>
      <c r="C4309" s="800" t="s">
        <v>26237</v>
      </c>
      <c r="D4309" s="802">
        <v>29.92</v>
      </c>
      <c r="E4309" s="800" t="s">
        <v>43039</v>
      </c>
    </row>
    <row r="4310" spans="1:5" ht="13.5" x14ac:dyDescent="0.25">
      <c r="A4310" s="800">
        <v>97432</v>
      </c>
      <c r="B4310" s="800" t="s">
        <v>32576</v>
      </c>
      <c r="C4310" s="800" t="s">
        <v>26237</v>
      </c>
      <c r="D4310" s="802">
        <v>33.79</v>
      </c>
      <c r="E4310" s="800" t="s">
        <v>43039</v>
      </c>
    </row>
    <row r="4311" spans="1:5" ht="13.5" x14ac:dyDescent="0.25">
      <c r="A4311" s="800">
        <v>97433</v>
      </c>
      <c r="B4311" s="800" t="s">
        <v>32578</v>
      </c>
      <c r="C4311" s="800" t="s">
        <v>26237</v>
      </c>
      <c r="D4311" s="802">
        <v>58.95</v>
      </c>
      <c r="E4311" s="800" t="s">
        <v>43039</v>
      </c>
    </row>
    <row r="4312" spans="1:5" ht="13.5" x14ac:dyDescent="0.25">
      <c r="A4312" s="800">
        <v>97434</v>
      </c>
      <c r="B4312" s="800" t="s">
        <v>32580</v>
      </c>
      <c r="C4312" s="800" t="s">
        <v>26237</v>
      </c>
      <c r="D4312" s="802">
        <v>59.98</v>
      </c>
      <c r="E4312" s="800" t="s">
        <v>43039</v>
      </c>
    </row>
    <row r="4313" spans="1:5" ht="13.5" x14ac:dyDescent="0.25">
      <c r="A4313" s="800">
        <v>97435</v>
      </c>
      <c r="B4313" s="800" t="s">
        <v>32581</v>
      </c>
      <c r="C4313" s="800" t="s">
        <v>26237</v>
      </c>
      <c r="D4313" s="802">
        <v>68.900000000000006</v>
      </c>
      <c r="E4313" s="800" t="s">
        <v>43039</v>
      </c>
    </row>
    <row r="4314" spans="1:5" ht="13.5" x14ac:dyDescent="0.25">
      <c r="A4314" s="800">
        <v>97436</v>
      </c>
      <c r="B4314" s="800" t="s">
        <v>32583</v>
      </c>
      <c r="C4314" s="800" t="s">
        <v>26237</v>
      </c>
      <c r="D4314" s="802">
        <v>70.88</v>
      </c>
      <c r="E4314" s="800" t="s">
        <v>43039</v>
      </c>
    </row>
    <row r="4315" spans="1:5" ht="13.5" x14ac:dyDescent="0.25">
      <c r="A4315" s="800">
        <v>97437</v>
      </c>
      <c r="B4315" s="800" t="s">
        <v>32585</v>
      </c>
      <c r="C4315" s="800" t="s">
        <v>26237</v>
      </c>
      <c r="D4315" s="802">
        <v>78.81</v>
      </c>
      <c r="E4315" s="800" t="s">
        <v>43039</v>
      </c>
    </row>
    <row r="4316" spans="1:5" ht="13.5" x14ac:dyDescent="0.25">
      <c r="A4316" s="800">
        <v>97438</v>
      </c>
      <c r="B4316" s="800" t="s">
        <v>32587</v>
      </c>
      <c r="C4316" s="800" t="s">
        <v>26237</v>
      </c>
      <c r="D4316" s="802">
        <v>80.930000000000007</v>
      </c>
      <c r="E4316" s="800" t="s">
        <v>43039</v>
      </c>
    </row>
    <row r="4317" spans="1:5" ht="13.5" x14ac:dyDescent="0.25">
      <c r="A4317" s="800">
        <v>97439</v>
      </c>
      <c r="B4317" s="800" t="s">
        <v>32589</v>
      </c>
      <c r="C4317" s="800" t="s">
        <v>26237</v>
      </c>
      <c r="D4317" s="802">
        <v>88.48</v>
      </c>
      <c r="E4317" s="800" t="s">
        <v>43039</v>
      </c>
    </row>
    <row r="4318" spans="1:5" ht="13.5" x14ac:dyDescent="0.25">
      <c r="A4318" s="800">
        <v>97440</v>
      </c>
      <c r="B4318" s="800" t="s">
        <v>32590</v>
      </c>
      <c r="C4318" s="800" t="s">
        <v>26237</v>
      </c>
      <c r="D4318" s="802">
        <v>105.85</v>
      </c>
      <c r="E4318" s="800" t="s">
        <v>43039</v>
      </c>
    </row>
    <row r="4319" spans="1:5" ht="13.5" x14ac:dyDescent="0.25">
      <c r="A4319" s="800">
        <v>97442</v>
      </c>
      <c r="B4319" s="800" t="s">
        <v>32592</v>
      </c>
      <c r="C4319" s="800" t="s">
        <v>26237</v>
      </c>
      <c r="D4319" s="802">
        <v>117.03</v>
      </c>
      <c r="E4319" s="800" t="s">
        <v>43039</v>
      </c>
    </row>
    <row r="4320" spans="1:5" ht="13.5" x14ac:dyDescent="0.25">
      <c r="A4320" s="800">
        <v>97443</v>
      </c>
      <c r="B4320" s="800" t="s">
        <v>32593</v>
      </c>
      <c r="C4320" s="800" t="s">
        <v>26237</v>
      </c>
      <c r="D4320" s="802">
        <v>79.180000000000007</v>
      </c>
      <c r="E4320" s="800" t="s">
        <v>43039</v>
      </c>
    </row>
    <row r="4321" spans="1:5" ht="13.5" x14ac:dyDescent="0.25">
      <c r="A4321" s="800">
        <v>97444</v>
      </c>
      <c r="B4321" s="800" t="s">
        <v>32595</v>
      </c>
      <c r="C4321" s="800" t="s">
        <v>26237</v>
      </c>
      <c r="D4321" s="802">
        <v>92.56</v>
      </c>
      <c r="E4321" s="800" t="s">
        <v>43039</v>
      </c>
    </row>
    <row r="4322" spans="1:5" ht="13.5" x14ac:dyDescent="0.25">
      <c r="A4322" s="800">
        <v>97446</v>
      </c>
      <c r="B4322" s="800" t="s">
        <v>32596</v>
      </c>
      <c r="C4322" s="800" t="s">
        <v>26237</v>
      </c>
      <c r="D4322" s="802">
        <v>157.79</v>
      </c>
      <c r="E4322" s="800" t="s">
        <v>43039</v>
      </c>
    </row>
    <row r="4323" spans="1:5" ht="13.5" x14ac:dyDescent="0.25">
      <c r="A4323" s="800">
        <v>97447</v>
      </c>
      <c r="B4323" s="800" t="s">
        <v>32598</v>
      </c>
      <c r="C4323" s="800" t="s">
        <v>26237</v>
      </c>
      <c r="D4323" s="802">
        <v>157.79</v>
      </c>
      <c r="E4323" s="800" t="s">
        <v>43039</v>
      </c>
    </row>
    <row r="4324" spans="1:5" ht="13.5" x14ac:dyDescent="0.25">
      <c r="A4324" s="800">
        <v>97449</v>
      </c>
      <c r="B4324" s="800" t="s">
        <v>32599</v>
      </c>
      <c r="C4324" s="800" t="s">
        <v>26237</v>
      </c>
      <c r="D4324" s="802">
        <v>168.1</v>
      </c>
      <c r="E4324" s="800" t="s">
        <v>43039</v>
      </c>
    </row>
    <row r="4325" spans="1:5" ht="13.5" x14ac:dyDescent="0.25">
      <c r="A4325" s="800">
        <v>97450</v>
      </c>
      <c r="B4325" s="800" t="s">
        <v>32601</v>
      </c>
      <c r="C4325" s="800" t="s">
        <v>26237</v>
      </c>
      <c r="D4325" s="802">
        <v>204.54</v>
      </c>
      <c r="E4325" s="800" t="s">
        <v>43039</v>
      </c>
    </row>
    <row r="4326" spans="1:5" ht="13.5" x14ac:dyDescent="0.25">
      <c r="A4326" s="800">
        <v>97452</v>
      </c>
      <c r="B4326" s="800" t="s">
        <v>32603</v>
      </c>
      <c r="C4326" s="800" t="s">
        <v>26237</v>
      </c>
      <c r="D4326" s="802">
        <v>129.82</v>
      </c>
      <c r="E4326" s="800" t="s">
        <v>43039</v>
      </c>
    </row>
    <row r="4327" spans="1:5" ht="13.5" x14ac:dyDescent="0.25">
      <c r="A4327" s="800">
        <v>97453</v>
      </c>
      <c r="B4327" s="800" t="s">
        <v>32605</v>
      </c>
      <c r="C4327" s="800" t="s">
        <v>26237</v>
      </c>
      <c r="D4327" s="802">
        <v>137.46</v>
      </c>
      <c r="E4327" s="800" t="s">
        <v>43039</v>
      </c>
    </row>
    <row r="4328" spans="1:5" ht="13.5" x14ac:dyDescent="0.25">
      <c r="A4328" s="800">
        <v>97454</v>
      </c>
      <c r="B4328" s="800" t="s">
        <v>32607</v>
      </c>
      <c r="C4328" s="800" t="s">
        <v>26237</v>
      </c>
      <c r="D4328" s="802">
        <v>217.51</v>
      </c>
      <c r="E4328" s="800" t="s">
        <v>43039</v>
      </c>
    </row>
    <row r="4329" spans="1:5" ht="13.5" x14ac:dyDescent="0.25">
      <c r="A4329" s="800">
        <v>97455</v>
      </c>
      <c r="B4329" s="800" t="s">
        <v>32609</v>
      </c>
      <c r="C4329" s="800" t="s">
        <v>26237</v>
      </c>
      <c r="D4329" s="802">
        <v>229.73</v>
      </c>
      <c r="E4329" s="800" t="s">
        <v>43039</v>
      </c>
    </row>
    <row r="4330" spans="1:5" ht="13.5" x14ac:dyDescent="0.25">
      <c r="A4330" s="800">
        <v>97456</v>
      </c>
      <c r="B4330" s="800" t="s">
        <v>32611</v>
      </c>
      <c r="C4330" s="800" t="s">
        <v>26237</v>
      </c>
      <c r="D4330" s="802">
        <v>485.47</v>
      </c>
      <c r="E4330" s="800" t="s">
        <v>43039</v>
      </c>
    </row>
    <row r="4331" spans="1:5" ht="13.5" x14ac:dyDescent="0.25">
      <c r="A4331" s="800">
        <v>97457</v>
      </c>
      <c r="B4331" s="800" t="s">
        <v>32613</v>
      </c>
      <c r="C4331" s="800" t="s">
        <v>26237</v>
      </c>
      <c r="D4331" s="802">
        <v>430.67</v>
      </c>
      <c r="E4331" s="800" t="s">
        <v>43039</v>
      </c>
    </row>
    <row r="4332" spans="1:5" ht="13.5" x14ac:dyDescent="0.25">
      <c r="A4332" s="800">
        <v>97458</v>
      </c>
      <c r="B4332" s="800" t="s">
        <v>32615</v>
      </c>
      <c r="C4332" s="800" t="s">
        <v>26237</v>
      </c>
      <c r="D4332" s="802">
        <v>203.74</v>
      </c>
      <c r="E4332" s="800" t="s">
        <v>43039</v>
      </c>
    </row>
    <row r="4333" spans="1:5" ht="13.5" x14ac:dyDescent="0.25">
      <c r="A4333" s="800">
        <v>97459</v>
      </c>
      <c r="B4333" s="800" t="s">
        <v>32617</v>
      </c>
      <c r="C4333" s="800" t="s">
        <v>26237</v>
      </c>
      <c r="D4333" s="802">
        <v>344.86</v>
      </c>
      <c r="E4333" s="800" t="s">
        <v>43039</v>
      </c>
    </row>
    <row r="4334" spans="1:5" ht="13.5" x14ac:dyDescent="0.25">
      <c r="A4334" s="800">
        <v>97460</v>
      </c>
      <c r="B4334" s="800" t="s">
        <v>32619</v>
      </c>
      <c r="C4334" s="800" t="s">
        <v>26237</v>
      </c>
      <c r="D4334" s="802">
        <v>526.33000000000004</v>
      </c>
      <c r="E4334" s="800" t="s">
        <v>43039</v>
      </c>
    </row>
    <row r="4335" spans="1:5" ht="13.5" x14ac:dyDescent="0.25">
      <c r="A4335" s="800">
        <v>97461</v>
      </c>
      <c r="B4335" s="800" t="s">
        <v>32621</v>
      </c>
      <c r="C4335" s="800" t="s">
        <v>26237</v>
      </c>
      <c r="D4335" s="802">
        <v>24.86</v>
      </c>
      <c r="E4335" s="800" t="s">
        <v>43039</v>
      </c>
    </row>
    <row r="4336" spans="1:5" ht="13.5" x14ac:dyDescent="0.25">
      <c r="A4336" s="800">
        <v>97462</v>
      </c>
      <c r="B4336" s="800" t="s">
        <v>32623</v>
      </c>
      <c r="C4336" s="800" t="s">
        <v>26237</v>
      </c>
      <c r="D4336" s="802">
        <v>20.94</v>
      </c>
      <c r="E4336" s="800" t="s">
        <v>43039</v>
      </c>
    </row>
    <row r="4337" spans="1:5" ht="13.5" x14ac:dyDescent="0.25">
      <c r="A4337" s="800">
        <v>97464</v>
      </c>
      <c r="B4337" s="800" t="s">
        <v>32624</v>
      </c>
      <c r="C4337" s="800" t="s">
        <v>26237</v>
      </c>
      <c r="D4337" s="802">
        <v>35.6</v>
      </c>
      <c r="E4337" s="800" t="s">
        <v>43039</v>
      </c>
    </row>
    <row r="4338" spans="1:5" ht="13.5" x14ac:dyDescent="0.25">
      <c r="A4338" s="800">
        <v>97465</v>
      </c>
      <c r="B4338" s="800" t="s">
        <v>32625</v>
      </c>
      <c r="C4338" s="800" t="s">
        <v>26237</v>
      </c>
      <c r="D4338" s="802">
        <v>42.21</v>
      </c>
      <c r="E4338" s="800" t="s">
        <v>43039</v>
      </c>
    </row>
    <row r="4339" spans="1:5" ht="13.5" x14ac:dyDescent="0.25">
      <c r="A4339" s="800">
        <v>97467</v>
      </c>
      <c r="B4339" s="800" t="s">
        <v>32627</v>
      </c>
      <c r="C4339" s="800" t="s">
        <v>26237</v>
      </c>
      <c r="D4339" s="802">
        <v>45.16</v>
      </c>
      <c r="E4339" s="800" t="s">
        <v>43039</v>
      </c>
    </row>
    <row r="4340" spans="1:5" ht="13.5" x14ac:dyDescent="0.25">
      <c r="A4340" s="800">
        <v>97468</v>
      </c>
      <c r="B4340" s="800" t="s">
        <v>32629</v>
      </c>
      <c r="C4340" s="800" t="s">
        <v>26237</v>
      </c>
      <c r="D4340" s="802">
        <v>53.62</v>
      </c>
      <c r="E4340" s="800" t="s">
        <v>43039</v>
      </c>
    </row>
    <row r="4341" spans="1:5" ht="13.5" x14ac:dyDescent="0.25">
      <c r="A4341" s="800">
        <v>97470</v>
      </c>
      <c r="B4341" s="800" t="s">
        <v>32630</v>
      </c>
      <c r="C4341" s="800" t="s">
        <v>26237</v>
      </c>
      <c r="D4341" s="802">
        <v>66.31</v>
      </c>
      <c r="E4341" s="800" t="s">
        <v>43039</v>
      </c>
    </row>
    <row r="4342" spans="1:5" ht="13.5" x14ac:dyDescent="0.25">
      <c r="A4342" s="800">
        <v>97471</v>
      </c>
      <c r="B4342" s="800" t="s">
        <v>32632</v>
      </c>
      <c r="C4342" s="800" t="s">
        <v>26237</v>
      </c>
      <c r="D4342" s="802">
        <v>79.69</v>
      </c>
      <c r="E4342" s="800" t="s">
        <v>43039</v>
      </c>
    </row>
    <row r="4343" spans="1:5" ht="13.5" x14ac:dyDescent="0.25">
      <c r="A4343" s="800">
        <v>97474</v>
      </c>
      <c r="B4343" s="800" t="s">
        <v>32633</v>
      </c>
      <c r="C4343" s="800" t="s">
        <v>26237</v>
      </c>
      <c r="D4343" s="802">
        <v>120.03</v>
      </c>
      <c r="E4343" s="800" t="s">
        <v>43039</v>
      </c>
    </row>
    <row r="4344" spans="1:5" ht="13.5" x14ac:dyDescent="0.25">
      <c r="A4344" s="800">
        <v>97475</v>
      </c>
      <c r="B4344" s="800" t="s">
        <v>32635</v>
      </c>
      <c r="C4344" s="800" t="s">
        <v>26237</v>
      </c>
      <c r="D4344" s="802">
        <v>147.09</v>
      </c>
      <c r="E4344" s="800" t="s">
        <v>43039</v>
      </c>
    </row>
    <row r="4345" spans="1:5" ht="13.5" x14ac:dyDescent="0.25">
      <c r="A4345" s="800">
        <v>97477</v>
      </c>
      <c r="B4345" s="800" t="s">
        <v>32637</v>
      </c>
      <c r="C4345" s="800" t="s">
        <v>26237</v>
      </c>
      <c r="D4345" s="802">
        <v>159.61000000000001</v>
      </c>
      <c r="E4345" s="800" t="s">
        <v>43039</v>
      </c>
    </row>
    <row r="4346" spans="1:5" ht="13.5" x14ac:dyDescent="0.25">
      <c r="A4346" s="800">
        <v>97478</v>
      </c>
      <c r="B4346" s="800" t="s">
        <v>32639</v>
      </c>
      <c r="C4346" s="800" t="s">
        <v>26237</v>
      </c>
      <c r="D4346" s="802">
        <v>196.05</v>
      </c>
      <c r="E4346" s="800" t="s">
        <v>43039</v>
      </c>
    </row>
    <row r="4347" spans="1:5" ht="13.5" x14ac:dyDescent="0.25">
      <c r="A4347" s="800">
        <v>97479</v>
      </c>
      <c r="B4347" s="800" t="s">
        <v>32641</v>
      </c>
      <c r="C4347" s="800" t="s">
        <v>26237</v>
      </c>
      <c r="D4347" s="802">
        <v>39.99</v>
      </c>
      <c r="E4347" s="800" t="s">
        <v>43039</v>
      </c>
    </row>
    <row r="4348" spans="1:5" ht="13.5" x14ac:dyDescent="0.25">
      <c r="A4348" s="800">
        <v>97480</v>
      </c>
      <c r="B4348" s="800" t="s">
        <v>32643</v>
      </c>
      <c r="C4348" s="800" t="s">
        <v>26237</v>
      </c>
      <c r="D4348" s="802">
        <v>39.99</v>
      </c>
      <c r="E4348" s="800" t="s">
        <v>43039</v>
      </c>
    </row>
    <row r="4349" spans="1:5" ht="13.5" x14ac:dyDescent="0.25">
      <c r="A4349" s="800">
        <v>97481</v>
      </c>
      <c r="B4349" s="800" t="s">
        <v>32644</v>
      </c>
      <c r="C4349" s="800" t="s">
        <v>26237</v>
      </c>
      <c r="D4349" s="802">
        <v>57.65</v>
      </c>
      <c r="E4349" s="800" t="s">
        <v>43039</v>
      </c>
    </row>
    <row r="4350" spans="1:5" ht="13.5" x14ac:dyDescent="0.25">
      <c r="A4350" s="800">
        <v>97482</v>
      </c>
      <c r="B4350" s="800" t="s">
        <v>32646</v>
      </c>
      <c r="C4350" s="800" t="s">
        <v>26237</v>
      </c>
      <c r="D4350" s="802">
        <v>57.65</v>
      </c>
      <c r="E4350" s="800" t="s">
        <v>43039</v>
      </c>
    </row>
    <row r="4351" spans="1:5" ht="13.5" x14ac:dyDescent="0.25">
      <c r="A4351" s="800">
        <v>97483</v>
      </c>
      <c r="B4351" s="800" t="s">
        <v>32647</v>
      </c>
      <c r="C4351" s="800" t="s">
        <v>26237</v>
      </c>
      <c r="D4351" s="802">
        <v>80.41</v>
      </c>
      <c r="E4351" s="800" t="s">
        <v>43039</v>
      </c>
    </row>
    <row r="4352" spans="1:5" ht="13.5" x14ac:dyDescent="0.25">
      <c r="A4352" s="800">
        <v>97484</v>
      </c>
      <c r="B4352" s="800" t="s">
        <v>32648</v>
      </c>
      <c r="C4352" s="800" t="s">
        <v>26237</v>
      </c>
      <c r="D4352" s="802">
        <v>80.41</v>
      </c>
      <c r="E4352" s="800" t="s">
        <v>43039</v>
      </c>
    </row>
    <row r="4353" spans="1:5" ht="13.5" x14ac:dyDescent="0.25">
      <c r="A4353" s="800">
        <v>97485</v>
      </c>
      <c r="B4353" s="800" t="s">
        <v>32649</v>
      </c>
      <c r="C4353" s="800" t="s">
        <v>26237</v>
      </c>
      <c r="D4353" s="802">
        <v>110.52</v>
      </c>
      <c r="E4353" s="800" t="s">
        <v>43039</v>
      </c>
    </row>
    <row r="4354" spans="1:5" ht="13.5" x14ac:dyDescent="0.25">
      <c r="A4354" s="800">
        <v>97486</v>
      </c>
      <c r="B4354" s="800" t="s">
        <v>32651</v>
      </c>
      <c r="C4354" s="800" t="s">
        <v>26237</v>
      </c>
      <c r="D4354" s="802">
        <v>118.16</v>
      </c>
      <c r="E4354" s="800" t="s">
        <v>43039</v>
      </c>
    </row>
    <row r="4355" spans="1:5" ht="13.5" x14ac:dyDescent="0.25">
      <c r="A4355" s="800">
        <v>97487</v>
      </c>
      <c r="B4355" s="800" t="s">
        <v>32653</v>
      </c>
      <c r="C4355" s="800" t="s">
        <v>26237</v>
      </c>
      <c r="D4355" s="802">
        <v>201.53</v>
      </c>
      <c r="E4355" s="800" t="s">
        <v>43039</v>
      </c>
    </row>
    <row r="4356" spans="1:5" ht="13.5" x14ac:dyDescent="0.25">
      <c r="A4356" s="800">
        <v>97488</v>
      </c>
      <c r="B4356" s="800" t="s">
        <v>32655</v>
      </c>
      <c r="C4356" s="800" t="s">
        <v>26237</v>
      </c>
      <c r="D4356" s="802">
        <v>213.75</v>
      </c>
      <c r="E4356" s="800" t="s">
        <v>43039</v>
      </c>
    </row>
    <row r="4357" spans="1:5" ht="13.5" x14ac:dyDescent="0.25">
      <c r="A4357" s="800">
        <v>97489</v>
      </c>
      <c r="B4357" s="800" t="s">
        <v>32657</v>
      </c>
      <c r="C4357" s="800" t="s">
        <v>26237</v>
      </c>
      <c r="D4357" s="802">
        <v>472.7</v>
      </c>
      <c r="E4357" s="800" t="s">
        <v>43039</v>
      </c>
    </row>
    <row r="4358" spans="1:5" ht="13.5" x14ac:dyDescent="0.25">
      <c r="A4358" s="800">
        <v>97490</v>
      </c>
      <c r="B4358" s="800" t="s">
        <v>32659</v>
      </c>
      <c r="C4358" s="800" t="s">
        <v>26237</v>
      </c>
      <c r="D4358" s="802">
        <v>417.9</v>
      </c>
      <c r="E4358" s="800" t="s">
        <v>43039</v>
      </c>
    </row>
    <row r="4359" spans="1:5" ht="13.5" x14ac:dyDescent="0.25">
      <c r="A4359" s="800">
        <v>97491</v>
      </c>
      <c r="B4359" s="800" t="s">
        <v>32661</v>
      </c>
      <c r="C4359" s="800" t="s">
        <v>26237</v>
      </c>
      <c r="D4359" s="802">
        <v>61.4</v>
      </c>
      <c r="E4359" s="800" t="s">
        <v>43039</v>
      </c>
    </row>
    <row r="4360" spans="1:5" ht="13.5" x14ac:dyDescent="0.25">
      <c r="A4360" s="800">
        <v>97492</v>
      </c>
      <c r="B4360" s="800" t="s">
        <v>32663</v>
      </c>
      <c r="C4360" s="800" t="s">
        <v>26237</v>
      </c>
      <c r="D4360" s="802">
        <v>89.64</v>
      </c>
      <c r="E4360" s="800" t="s">
        <v>43039</v>
      </c>
    </row>
    <row r="4361" spans="1:5" ht="13.5" x14ac:dyDescent="0.25">
      <c r="A4361" s="800">
        <v>97493</v>
      </c>
      <c r="B4361" s="800" t="s">
        <v>32664</v>
      </c>
      <c r="C4361" s="800" t="s">
        <v>26237</v>
      </c>
      <c r="D4361" s="802">
        <v>115.48</v>
      </c>
      <c r="E4361" s="800" t="s">
        <v>43039</v>
      </c>
    </row>
    <row r="4362" spans="1:5" ht="13.5" x14ac:dyDescent="0.25">
      <c r="A4362" s="800">
        <v>97494</v>
      </c>
      <c r="B4362" s="800" t="s">
        <v>32666</v>
      </c>
      <c r="C4362" s="800" t="s">
        <v>26237</v>
      </c>
      <c r="D4362" s="802">
        <v>177.99</v>
      </c>
      <c r="E4362" s="800" t="s">
        <v>43039</v>
      </c>
    </row>
    <row r="4363" spans="1:5" ht="13.5" x14ac:dyDescent="0.25">
      <c r="A4363" s="800">
        <v>97495</v>
      </c>
      <c r="B4363" s="800" t="s">
        <v>32668</v>
      </c>
      <c r="C4363" s="800" t="s">
        <v>26237</v>
      </c>
      <c r="D4363" s="802">
        <v>323.49</v>
      </c>
      <c r="E4363" s="800" t="s">
        <v>43039</v>
      </c>
    </row>
    <row r="4364" spans="1:5" ht="13.5" x14ac:dyDescent="0.25">
      <c r="A4364" s="800">
        <v>97496</v>
      </c>
      <c r="B4364" s="800" t="s">
        <v>32669</v>
      </c>
      <c r="C4364" s="800" t="s">
        <v>26237</v>
      </c>
      <c r="D4364" s="802">
        <v>509.36</v>
      </c>
      <c r="E4364" s="800" t="s">
        <v>43039</v>
      </c>
    </row>
    <row r="4365" spans="1:5" ht="13.5" x14ac:dyDescent="0.25">
      <c r="A4365" s="800">
        <v>97499</v>
      </c>
      <c r="B4365" s="800" t="s">
        <v>32671</v>
      </c>
      <c r="C4365" s="800" t="s">
        <v>26237</v>
      </c>
      <c r="D4365" s="802">
        <v>22.77</v>
      </c>
      <c r="E4365" s="800" t="s">
        <v>43039</v>
      </c>
    </row>
    <row r="4366" spans="1:5" ht="13.5" x14ac:dyDescent="0.25">
      <c r="A4366" s="800">
        <v>97500</v>
      </c>
      <c r="B4366" s="800" t="s">
        <v>32673</v>
      </c>
      <c r="C4366" s="800" t="s">
        <v>26237</v>
      </c>
      <c r="D4366" s="802">
        <v>18.850000000000001</v>
      </c>
      <c r="E4366" s="800" t="s">
        <v>43039</v>
      </c>
    </row>
    <row r="4367" spans="1:5" ht="13.5" x14ac:dyDescent="0.25">
      <c r="A4367" s="800">
        <v>97502</v>
      </c>
      <c r="B4367" s="800" t="s">
        <v>32674</v>
      </c>
      <c r="C4367" s="800" t="s">
        <v>26237</v>
      </c>
      <c r="D4367" s="802">
        <v>31.76</v>
      </c>
      <c r="E4367" s="800" t="s">
        <v>43039</v>
      </c>
    </row>
    <row r="4368" spans="1:5" ht="13.5" x14ac:dyDescent="0.25">
      <c r="A4368" s="800">
        <v>97503</v>
      </c>
      <c r="B4368" s="800" t="s">
        <v>32676</v>
      </c>
      <c r="C4368" s="800" t="s">
        <v>26237</v>
      </c>
      <c r="D4368" s="802">
        <v>38.549999999999997</v>
      </c>
      <c r="E4368" s="800" t="s">
        <v>43039</v>
      </c>
    </row>
    <row r="4369" spans="1:5" ht="13.5" x14ac:dyDescent="0.25">
      <c r="A4369" s="800">
        <v>97505</v>
      </c>
      <c r="B4369" s="800" t="s">
        <v>32678</v>
      </c>
      <c r="C4369" s="800" t="s">
        <v>26237</v>
      </c>
      <c r="D4369" s="802">
        <v>39.729999999999997</v>
      </c>
      <c r="E4369" s="800" t="s">
        <v>43039</v>
      </c>
    </row>
    <row r="4370" spans="1:5" ht="13.5" x14ac:dyDescent="0.25">
      <c r="A4370" s="800">
        <v>97506</v>
      </c>
      <c r="B4370" s="800" t="s">
        <v>32680</v>
      </c>
      <c r="C4370" s="800" t="s">
        <v>26237</v>
      </c>
      <c r="D4370" s="802">
        <v>48.19</v>
      </c>
      <c r="E4370" s="800" t="s">
        <v>43039</v>
      </c>
    </row>
    <row r="4371" spans="1:5" ht="13.5" x14ac:dyDescent="0.25">
      <c r="A4371" s="800">
        <v>97508</v>
      </c>
      <c r="B4371" s="800" t="s">
        <v>32681</v>
      </c>
      <c r="C4371" s="800" t="s">
        <v>26237</v>
      </c>
      <c r="D4371" s="802">
        <v>58.62</v>
      </c>
      <c r="E4371" s="800" t="s">
        <v>43039</v>
      </c>
    </row>
    <row r="4372" spans="1:5" ht="13.5" x14ac:dyDescent="0.25">
      <c r="A4372" s="800">
        <v>97509</v>
      </c>
      <c r="B4372" s="800" t="s">
        <v>32683</v>
      </c>
      <c r="C4372" s="800" t="s">
        <v>26237</v>
      </c>
      <c r="D4372" s="802">
        <v>72</v>
      </c>
      <c r="E4372" s="800" t="s">
        <v>43039</v>
      </c>
    </row>
    <row r="4373" spans="1:5" ht="13.5" x14ac:dyDescent="0.25">
      <c r="A4373" s="800">
        <v>97511</v>
      </c>
      <c r="B4373" s="800" t="s">
        <v>32684</v>
      </c>
      <c r="C4373" s="800" t="s">
        <v>26237</v>
      </c>
      <c r="D4373" s="802">
        <v>108.99</v>
      </c>
      <c r="E4373" s="800" t="s">
        <v>43039</v>
      </c>
    </row>
    <row r="4374" spans="1:5" ht="13.5" x14ac:dyDescent="0.25">
      <c r="A4374" s="800">
        <v>97512</v>
      </c>
      <c r="B4374" s="800" t="s">
        <v>32686</v>
      </c>
      <c r="C4374" s="800" t="s">
        <v>26237</v>
      </c>
      <c r="D4374" s="802">
        <v>136.05000000000001</v>
      </c>
      <c r="E4374" s="800" t="s">
        <v>43039</v>
      </c>
    </row>
    <row r="4375" spans="1:5" ht="13.5" x14ac:dyDescent="0.25">
      <c r="A4375" s="800">
        <v>97514</v>
      </c>
      <c r="B4375" s="800" t="s">
        <v>32688</v>
      </c>
      <c r="C4375" s="800" t="s">
        <v>26237</v>
      </c>
      <c r="D4375" s="802">
        <v>145.09</v>
      </c>
      <c r="E4375" s="800" t="s">
        <v>43039</v>
      </c>
    </row>
    <row r="4376" spans="1:5" ht="13.5" x14ac:dyDescent="0.25">
      <c r="A4376" s="800">
        <v>97515</v>
      </c>
      <c r="B4376" s="800" t="s">
        <v>32689</v>
      </c>
      <c r="C4376" s="800" t="s">
        <v>26237</v>
      </c>
      <c r="D4376" s="802">
        <v>181.53</v>
      </c>
      <c r="E4376" s="800" t="s">
        <v>43039</v>
      </c>
    </row>
    <row r="4377" spans="1:5" ht="13.5" x14ac:dyDescent="0.25">
      <c r="A4377" s="800">
        <v>97517</v>
      </c>
      <c r="B4377" s="800" t="s">
        <v>32691</v>
      </c>
      <c r="C4377" s="800" t="s">
        <v>26237</v>
      </c>
      <c r="D4377" s="802">
        <v>36.880000000000003</v>
      </c>
      <c r="E4377" s="800" t="s">
        <v>43039</v>
      </c>
    </row>
    <row r="4378" spans="1:5" ht="13.5" x14ac:dyDescent="0.25">
      <c r="A4378" s="800">
        <v>97518</v>
      </c>
      <c r="B4378" s="800" t="s">
        <v>32693</v>
      </c>
      <c r="C4378" s="800" t="s">
        <v>26237</v>
      </c>
      <c r="D4378" s="802">
        <v>36.880000000000003</v>
      </c>
      <c r="E4378" s="800" t="s">
        <v>43039</v>
      </c>
    </row>
    <row r="4379" spans="1:5" ht="13.5" x14ac:dyDescent="0.25">
      <c r="A4379" s="800">
        <v>97519</v>
      </c>
      <c r="B4379" s="800" t="s">
        <v>32694</v>
      </c>
      <c r="C4379" s="800" t="s">
        <v>26237</v>
      </c>
      <c r="D4379" s="802">
        <v>52.17</v>
      </c>
      <c r="E4379" s="800" t="s">
        <v>43039</v>
      </c>
    </row>
    <row r="4380" spans="1:5" ht="13.5" x14ac:dyDescent="0.25">
      <c r="A4380" s="800">
        <v>97520</v>
      </c>
      <c r="B4380" s="800" t="s">
        <v>32696</v>
      </c>
      <c r="C4380" s="800" t="s">
        <v>26237</v>
      </c>
      <c r="D4380" s="802">
        <v>52.17</v>
      </c>
      <c r="E4380" s="800" t="s">
        <v>43039</v>
      </c>
    </row>
    <row r="4381" spans="1:5" ht="13.5" x14ac:dyDescent="0.25">
      <c r="A4381" s="800">
        <v>97521</v>
      </c>
      <c r="B4381" s="800" t="s">
        <v>32697</v>
      </c>
      <c r="C4381" s="800" t="s">
        <v>26237</v>
      </c>
      <c r="D4381" s="802">
        <v>72.23</v>
      </c>
      <c r="E4381" s="800" t="s">
        <v>43039</v>
      </c>
    </row>
    <row r="4382" spans="1:5" ht="13.5" x14ac:dyDescent="0.25">
      <c r="A4382" s="800">
        <v>97522</v>
      </c>
      <c r="B4382" s="800" t="s">
        <v>32699</v>
      </c>
      <c r="C4382" s="800" t="s">
        <v>26237</v>
      </c>
      <c r="D4382" s="802">
        <v>72.23</v>
      </c>
      <c r="E4382" s="800" t="s">
        <v>43039</v>
      </c>
    </row>
    <row r="4383" spans="1:5" ht="13.5" x14ac:dyDescent="0.25">
      <c r="A4383" s="800">
        <v>97523</v>
      </c>
      <c r="B4383" s="800" t="s">
        <v>32700</v>
      </c>
      <c r="C4383" s="800" t="s">
        <v>26237</v>
      </c>
      <c r="D4383" s="802">
        <v>98.98</v>
      </c>
      <c r="E4383" s="800" t="s">
        <v>43039</v>
      </c>
    </row>
    <row r="4384" spans="1:5" ht="13.5" x14ac:dyDescent="0.25">
      <c r="A4384" s="800">
        <v>97524</v>
      </c>
      <c r="B4384" s="800" t="s">
        <v>32702</v>
      </c>
      <c r="C4384" s="800" t="s">
        <v>26237</v>
      </c>
      <c r="D4384" s="802">
        <v>106.62</v>
      </c>
      <c r="E4384" s="800" t="s">
        <v>43039</v>
      </c>
    </row>
    <row r="4385" spans="1:5" ht="13.5" x14ac:dyDescent="0.25">
      <c r="A4385" s="800">
        <v>97525</v>
      </c>
      <c r="B4385" s="800" t="s">
        <v>32704</v>
      </c>
      <c r="C4385" s="800" t="s">
        <v>26237</v>
      </c>
      <c r="D4385" s="802">
        <v>184.85</v>
      </c>
      <c r="E4385" s="800" t="s">
        <v>43039</v>
      </c>
    </row>
    <row r="4386" spans="1:5" ht="13.5" x14ac:dyDescent="0.25">
      <c r="A4386" s="800">
        <v>97526</v>
      </c>
      <c r="B4386" s="800" t="s">
        <v>32706</v>
      </c>
      <c r="C4386" s="800" t="s">
        <v>26237</v>
      </c>
      <c r="D4386" s="802">
        <v>197.07</v>
      </c>
      <c r="E4386" s="800" t="s">
        <v>43039</v>
      </c>
    </row>
    <row r="4387" spans="1:5" ht="13.5" x14ac:dyDescent="0.25">
      <c r="A4387" s="800">
        <v>97527</v>
      </c>
      <c r="B4387" s="800" t="s">
        <v>32708</v>
      </c>
      <c r="C4387" s="800" t="s">
        <v>26237</v>
      </c>
      <c r="D4387" s="802">
        <v>450.97</v>
      </c>
      <c r="E4387" s="800" t="s">
        <v>43039</v>
      </c>
    </row>
    <row r="4388" spans="1:5" ht="13.5" x14ac:dyDescent="0.25">
      <c r="A4388" s="800">
        <v>97528</v>
      </c>
      <c r="B4388" s="800" t="s">
        <v>32710</v>
      </c>
      <c r="C4388" s="800" t="s">
        <v>26237</v>
      </c>
      <c r="D4388" s="802">
        <v>396.17</v>
      </c>
      <c r="E4388" s="800" t="s">
        <v>43039</v>
      </c>
    </row>
    <row r="4389" spans="1:5" ht="13.5" x14ac:dyDescent="0.25">
      <c r="A4389" s="800">
        <v>97529</v>
      </c>
      <c r="B4389" s="800" t="s">
        <v>32712</v>
      </c>
      <c r="C4389" s="800" t="s">
        <v>26237</v>
      </c>
      <c r="D4389" s="802">
        <v>57.3</v>
      </c>
      <c r="E4389" s="800" t="s">
        <v>43039</v>
      </c>
    </row>
    <row r="4390" spans="1:5" ht="13.5" x14ac:dyDescent="0.25">
      <c r="A4390" s="800">
        <v>97530</v>
      </c>
      <c r="B4390" s="800" t="s">
        <v>32714</v>
      </c>
      <c r="C4390" s="800" t="s">
        <v>26237</v>
      </c>
      <c r="D4390" s="802">
        <v>82.31</v>
      </c>
      <c r="E4390" s="800" t="s">
        <v>43039</v>
      </c>
    </row>
    <row r="4391" spans="1:5" ht="13.5" x14ac:dyDescent="0.25">
      <c r="A4391" s="800">
        <v>97531</v>
      </c>
      <c r="B4391" s="800" t="s">
        <v>32716</v>
      </c>
      <c r="C4391" s="800" t="s">
        <v>26237</v>
      </c>
      <c r="D4391" s="802">
        <v>104.56</v>
      </c>
      <c r="E4391" s="800" t="s">
        <v>43039</v>
      </c>
    </row>
    <row r="4392" spans="1:5" ht="13.5" x14ac:dyDescent="0.25">
      <c r="A4392" s="800">
        <v>97532</v>
      </c>
      <c r="B4392" s="800" t="s">
        <v>32718</v>
      </c>
      <c r="C4392" s="800" t="s">
        <v>26237</v>
      </c>
      <c r="D4392" s="802">
        <v>162.61000000000001</v>
      </c>
      <c r="E4392" s="800" t="s">
        <v>43039</v>
      </c>
    </row>
    <row r="4393" spans="1:5" ht="13.5" x14ac:dyDescent="0.25">
      <c r="A4393" s="800">
        <v>97533</v>
      </c>
      <c r="B4393" s="800" t="s">
        <v>32720</v>
      </c>
      <c r="C4393" s="800" t="s">
        <v>26237</v>
      </c>
      <c r="D4393" s="802">
        <v>304.57</v>
      </c>
      <c r="E4393" s="800" t="s">
        <v>43039</v>
      </c>
    </row>
    <row r="4394" spans="1:5" ht="13.5" x14ac:dyDescent="0.25">
      <c r="A4394" s="800">
        <v>97534</v>
      </c>
      <c r="B4394" s="800" t="s">
        <v>32722</v>
      </c>
      <c r="C4394" s="800" t="s">
        <v>26237</v>
      </c>
      <c r="D4394" s="802">
        <v>480.36</v>
      </c>
      <c r="E4394" s="800" t="s">
        <v>43039</v>
      </c>
    </row>
    <row r="4395" spans="1:5" ht="13.5" x14ac:dyDescent="0.25">
      <c r="A4395" s="800">
        <v>97537</v>
      </c>
      <c r="B4395" s="800" t="s">
        <v>32724</v>
      </c>
      <c r="C4395" s="800" t="s">
        <v>26237</v>
      </c>
      <c r="D4395" s="802">
        <v>17.32</v>
      </c>
      <c r="E4395" s="800" t="s">
        <v>43039</v>
      </c>
    </row>
    <row r="4396" spans="1:5" ht="13.5" x14ac:dyDescent="0.25">
      <c r="A4396" s="800">
        <v>97540</v>
      </c>
      <c r="B4396" s="800" t="s">
        <v>32725</v>
      </c>
      <c r="C4396" s="800" t="s">
        <v>26237</v>
      </c>
      <c r="D4396" s="802">
        <v>23.63</v>
      </c>
      <c r="E4396" s="800" t="s">
        <v>43039</v>
      </c>
    </row>
    <row r="4397" spans="1:5" ht="13.5" x14ac:dyDescent="0.25">
      <c r="A4397" s="800">
        <v>97541</v>
      </c>
      <c r="B4397" s="800" t="s">
        <v>32726</v>
      </c>
      <c r="C4397" s="800" t="s">
        <v>26237</v>
      </c>
      <c r="D4397" s="802">
        <v>20.37</v>
      </c>
      <c r="E4397" s="800" t="s">
        <v>43039</v>
      </c>
    </row>
    <row r="4398" spans="1:5" ht="13.5" x14ac:dyDescent="0.25">
      <c r="A4398" s="800">
        <v>97543</v>
      </c>
      <c r="B4398" s="800" t="s">
        <v>32727</v>
      </c>
      <c r="C4398" s="800" t="s">
        <v>26237</v>
      </c>
      <c r="D4398" s="802">
        <v>38.950000000000003</v>
      </c>
      <c r="E4398" s="800" t="s">
        <v>43039</v>
      </c>
    </row>
    <row r="4399" spans="1:5" ht="13.5" x14ac:dyDescent="0.25">
      <c r="A4399" s="800">
        <v>97544</v>
      </c>
      <c r="B4399" s="800" t="s">
        <v>32729</v>
      </c>
      <c r="C4399" s="800" t="s">
        <v>26237</v>
      </c>
      <c r="D4399" s="802">
        <v>35.03</v>
      </c>
      <c r="E4399" s="800" t="s">
        <v>43039</v>
      </c>
    </row>
    <row r="4400" spans="1:5" ht="13.5" x14ac:dyDescent="0.25">
      <c r="A4400" s="800">
        <v>97546</v>
      </c>
      <c r="B4400" s="800" t="s">
        <v>32730</v>
      </c>
      <c r="C4400" s="800" t="s">
        <v>26237</v>
      </c>
      <c r="D4400" s="802">
        <v>24.35</v>
      </c>
      <c r="E4400" s="800" t="s">
        <v>43039</v>
      </c>
    </row>
    <row r="4401" spans="1:5" ht="13.5" x14ac:dyDescent="0.25">
      <c r="A4401" s="800">
        <v>97547</v>
      </c>
      <c r="B4401" s="800" t="s">
        <v>32732</v>
      </c>
      <c r="C4401" s="800" t="s">
        <v>26237</v>
      </c>
      <c r="D4401" s="802">
        <v>24.35</v>
      </c>
      <c r="E4401" s="800" t="s">
        <v>43039</v>
      </c>
    </row>
    <row r="4402" spans="1:5" ht="13.5" x14ac:dyDescent="0.25">
      <c r="A4402" s="800">
        <v>97548</v>
      </c>
      <c r="B4402" s="800" t="s">
        <v>32733</v>
      </c>
      <c r="C4402" s="800" t="s">
        <v>26237</v>
      </c>
      <c r="D4402" s="802">
        <v>36.42</v>
      </c>
      <c r="E4402" s="800" t="s">
        <v>43039</v>
      </c>
    </row>
    <row r="4403" spans="1:5" ht="13.5" x14ac:dyDescent="0.25">
      <c r="A4403" s="800">
        <v>97549</v>
      </c>
      <c r="B4403" s="800" t="s">
        <v>32734</v>
      </c>
      <c r="C4403" s="800" t="s">
        <v>26237</v>
      </c>
      <c r="D4403" s="802">
        <v>36.42</v>
      </c>
      <c r="E4403" s="800" t="s">
        <v>43039</v>
      </c>
    </row>
    <row r="4404" spans="1:5" ht="13.5" x14ac:dyDescent="0.25">
      <c r="A4404" s="800">
        <v>97550</v>
      </c>
      <c r="B4404" s="800" t="s">
        <v>32735</v>
      </c>
      <c r="C4404" s="800" t="s">
        <v>26237</v>
      </c>
      <c r="D4404" s="802">
        <v>61.17</v>
      </c>
      <c r="E4404" s="800" t="s">
        <v>43039</v>
      </c>
    </row>
    <row r="4405" spans="1:5" ht="13.5" x14ac:dyDescent="0.25">
      <c r="A4405" s="800">
        <v>97551</v>
      </c>
      <c r="B4405" s="800" t="s">
        <v>32736</v>
      </c>
      <c r="C4405" s="800" t="s">
        <v>26237</v>
      </c>
      <c r="D4405" s="802">
        <v>61.17</v>
      </c>
      <c r="E4405" s="800" t="s">
        <v>43039</v>
      </c>
    </row>
    <row r="4406" spans="1:5" ht="13.5" x14ac:dyDescent="0.25">
      <c r="A4406" s="800">
        <v>97552</v>
      </c>
      <c r="B4406" s="800" t="s">
        <v>32737</v>
      </c>
      <c r="C4406" s="800" t="s">
        <v>26237</v>
      </c>
      <c r="D4406" s="802">
        <v>35.31</v>
      </c>
      <c r="E4406" s="800" t="s">
        <v>43039</v>
      </c>
    </row>
    <row r="4407" spans="1:5" ht="13.5" x14ac:dyDescent="0.25">
      <c r="A4407" s="800">
        <v>97553</v>
      </c>
      <c r="B4407" s="800" t="s">
        <v>32738</v>
      </c>
      <c r="C4407" s="800" t="s">
        <v>26237</v>
      </c>
      <c r="D4407" s="802">
        <v>51.39</v>
      </c>
      <c r="E4407" s="800" t="s">
        <v>43039</v>
      </c>
    </row>
    <row r="4408" spans="1:5" ht="13.5" x14ac:dyDescent="0.25">
      <c r="A4408" s="800">
        <v>97554</v>
      </c>
      <c r="B4408" s="800" t="s">
        <v>32740</v>
      </c>
      <c r="C4408" s="800" t="s">
        <v>26237</v>
      </c>
      <c r="D4408" s="802">
        <v>89.72</v>
      </c>
      <c r="E4408" s="800" t="s">
        <v>43039</v>
      </c>
    </row>
    <row r="4409" spans="1:5" ht="13.5" x14ac:dyDescent="0.25">
      <c r="A4409" s="800">
        <v>98602</v>
      </c>
      <c r="B4409" s="800" t="s">
        <v>32742</v>
      </c>
      <c r="C4409" s="800" t="s">
        <v>26237</v>
      </c>
      <c r="D4409" s="802">
        <v>11.49</v>
      </c>
      <c r="E4409" s="800" t="s">
        <v>43039</v>
      </c>
    </row>
    <row r="4410" spans="1:5" ht="13.5" x14ac:dyDescent="0.25">
      <c r="A4410" s="800">
        <v>6171</v>
      </c>
      <c r="B4410" s="800" t="s">
        <v>32743</v>
      </c>
      <c r="C4410" s="800" t="s">
        <v>26237</v>
      </c>
      <c r="D4410" s="802">
        <v>21.5</v>
      </c>
      <c r="E4410" s="800" t="s">
        <v>43039</v>
      </c>
    </row>
    <row r="4411" spans="1:5" ht="13.5" x14ac:dyDescent="0.25">
      <c r="A4411" s="800" t="s">
        <v>6268</v>
      </c>
      <c r="B4411" s="800" t="s">
        <v>32745</v>
      </c>
      <c r="C4411" s="800" t="s">
        <v>26237</v>
      </c>
      <c r="D4411" s="802">
        <v>194.89</v>
      </c>
      <c r="E4411" s="800" t="s">
        <v>43039</v>
      </c>
    </row>
    <row r="4412" spans="1:5" ht="13.5" x14ac:dyDescent="0.25">
      <c r="A4412" s="800" t="s">
        <v>6269</v>
      </c>
      <c r="B4412" s="800" t="s">
        <v>32746</v>
      </c>
      <c r="C4412" s="800" t="s">
        <v>26237</v>
      </c>
      <c r="D4412" s="802">
        <v>250.67</v>
      </c>
      <c r="E4412" s="800" t="s">
        <v>43039</v>
      </c>
    </row>
    <row r="4413" spans="1:5" ht="13.5" x14ac:dyDescent="0.25">
      <c r="A4413" s="800">
        <v>88503</v>
      </c>
      <c r="B4413" s="800" t="s">
        <v>32748</v>
      </c>
      <c r="C4413" s="800" t="s">
        <v>26237</v>
      </c>
      <c r="D4413" s="802">
        <v>719.52</v>
      </c>
      <c r="E4413" s="800" t="s">
        <v>43039</v>
      </c>
    </row>
    <row r="4414" spans="1:5" ht="13.5" x14ac:dyDescent="0.25">
      <c r="A4414" s="800">
        <v>88504</v>
      </c>
      <c r="B4414" s="800" t="s">
        <v>32750</v>
      </c>
      <c r="C4414" s="800" t="s">
        <v>26237</v>
      </c>
      <c r="D4414" s="802">
        <v>585.37</v>
      </c>
      <c r="E4414" s="800" t="s">
        <v>43039</v>
      </c>
    </row>
    <row r="4415" spans="1:5" ht="13.5" x14ac:dyDescent="0.25">
      <c r="A4415" s="800">
        <v>97900</v>
      </c>
      <c r="B4415" s="800" t="s">
        <v>32752</v>
      </c>
      <c r="C4415" s="800" t="s">
        <v>26237</v>
      </c>
      <c r="D4415" s="802">
        <v>138.33000000000001</v>
      </c>
      <c r="E4415" s="800" t="s">
        <v>43039</v>
      </c>
    </row>
    <row r="4416" spans="1:5" ht="13.5" x14ac:dyDescent="0.25">
      <c r="A4416" s="800">
        <v>97901</v>
      </c>
      <c r="B4416" s="800" t="s">
        <v>32754</v>
      </c>
      <c r="C4416" s="800" t="s">
        <v>26237</v>
      </c>
      <c r="D4416" s="802">
        <v>219.71</v>
      </c>
      <c r="E4416" s="800" t="s">
        <v>43039</v>
      </c>
    </row>
    <row r="4417" spans="1:5" ht="13.5" x14ac:dyDescent="0.25">
      <c r="A4417" s="800">
        <v>97902</v>
      </c>
      <c r="B4417" s="800" t="s">
        <v>32756</v>
      </c>
      <c r="C4417" s="800" t="s">
        <v>26237</v>
      </c>
      <c r="D4417" s="802">
        <v>432.27</v>
      </c>
      <c r="E4417" s="800" t="s">
        <v>43039</v>
      </c>
    </row>
    <row r="4418" spans="1:5" ht="13.5" x14ac:dyDescent="0.25">
      <c r="A4418" s="800">
        <v>97903</v>
      </c>
      <c r="B4418" s="800" t="s">
        <v>32758</v>
      </c>
      <c r="C4418" s="800" t="s">
        <v>26237</v>
      </c>
      <c r="D4418" s="802">
        <v>595.84</v>
      </c>
      <c r="E4418" s="800" t="s">
        <v>43039</v>
      </c>
    </row>
    <row r="4419" spans="1:5" ht="13.5" x14ac:dyDescent="0.25">
      <c r="A4419" s="800">
        <v>97904</v>
      </c>
      <c r="B4419" s="800" t="s">
        <v>32760</v>
      </c>
      <c r="C4419" s="800" t="s">
        <v>26237</v>
      </c>
      <c r="D4419" s="802">
        <v>695.73</v>
      </c>
      <c r="E4419" s="800" t="s">
        <v>43039</v>
      </c>
    </row>
    <row r="4420" spans="1:5" ht="13.5" x14ac:dyDescent="0.25">
      <c r="A4420" s="800">
        <v>97905</v>
      </c>
      <c r="B4420" s="800" t="s">
        <v>32762</v>
      </c>
      <c r="C4420" s="800" t="s">
        <v>26237</v>
      </c>
      <c r="D4420" s="802">
        <v>175.85</v>
      </c>
      <c r="E4420" s="800" t="s">
        <v>43039</v>
      </c>
    </row>
    <row r="4421" spans="1:5" ht="13.5" x14ac:dyDescent="0.25">
      <c r="A4421" s="800">
        <v>97906</v>
      </c>
      <c r="B4421" s="800" t="s">
        <v>32764</v>
      </c>
      <c r="C4421" s="800" t="s">
        <v>26237</v>
      </c>
      <c r="D4421" s="802">
        <v>327.31</v>
      </c>
      <c r="E4421" s="800" t="s">
        <v>43039</v>
      </c>
    </row>
    <row r="4422" spans="1:5" ht="13.5" x14ac:dyDescent="0.25">
      <c r="A4422" s="800">
        <v>97907</v>
      </c>
      <c r="B4422" s="800" t="s">
        <v>32766</v>
      </c>
      <c r="C4422" s="800" t="s">
        <v>26237</v>
      </c>
      <c r="D4422" s="802">
        <v>461.9</v>
      </c>
      <c r="E4422" s="800" t="s">
        <v>43039</v>
      </c>
    </row>
    <row r="4423" spans="1:5" ht="13.5" x14ac:dyDescent="0.25">
      <c r="A4423" s="800">
        <v>97908</v>
      </c>
      <c r="B4423" s="800" t="s">
        <v>32768</v>
      </c>
      <c r="C4423" s="800" t="s">
        <v>26237</v>
      </c>
      <c r="D4423" s="802">
        <v>537.25</v>
      </c>
      <c r="E4423" s="800" t="s">
        <v>43039</v>
      </c>
    </row>
    <row r="4424" spans="1:5" ht="13.5" x14ac:dyDescent="0.25">
      <c r="A4424" s="800">
        <v>98102</v>
      </c>
      <c r="B4424" s="800" t="s">
        <v>32770</v>
      </c>
      <c r="C4424" s="800" t="s">
        <v>26237</v>
      </c>
      <c r="D4424" s="802">
        <v>62.29</v>
      </c>
      <c r="E4424" s="800" t="s">
        <v>43039</v>
      </c>
    </row>
    <row r="4425" spans="1:5" ht="13.5" x14ac:dyDescent="0.25">
      <c r="A4425" s="800">
        <v>98103</v>
      </c>
      <c r="B4425" s="800" t="s">
        <v>32772</v>
      </c>
      <c r="C4425" s="800" t="s">
        <v>26237</v>
      </c>
      <c r="D4425" s="802">
        <v>130.19999999999999</v>
      </c>
      <c r="E4425" s="800" t="s">
        <v>43039</v>
      </c>
    </row>
    <row r="4426" spans="1:5" ht="13.5" x14ac:dyDescent="0.25">
      <c r="A4426" s="800">
        <v>98104</v>
      </c>
      <c r="B4426" s="800" t="s">
        <v>32773</v>
      </c>
      <c r="C4426" s="800" t="s">
        <v>26237</v>
      </c>
      <c r="D4426" s="802">
        <v>292.79000000000002</v>
      </c>
      <c r="E4426" s="800" t="s">
        <v>43039</v>
      </c>
    </row>
    <row r="4427" spans="1:5" ht="13.5" x14ac:dyDescent="0.25">
      <c r="A4427" s="800">
        <v>98105</v>
      </c>
      <c r="B4427" s="800" t="s">
        <v>32775</v>
      </c>
      <c r="C4427" s="800" t="s">
        <v>26237</v>
      </c>
      <c r="D4427" s="802">
        <v>507</v>
      </c>
      <c r="E4427" s="800" t="s">
        <v>43039</v>
      </c>
    </row>
    <row r="4428" spans="1:5" ht="13.5" x14ac:dyDescent="0.25">
      <c r="A4428" s="800">
        <v>98106</v>
      </c>
      <c r="B4428" s="800" t="s">
        <v>32776</v>
      </c>
      <c r="C4428" s="800" t="s">
        <v>26237</v>
      </c>
      <c r="D4428" s="802">
        <v>838.8</v>
      </c>
      <c r="E4428" s="800" t="s">
        <v>43039</v>
      </c>
    </row>
    <row r="4429" spans="1:5" ht="13.5" x14ac:dyDescent="0.25">
      <c r="A4429" s="800">
        <v>98107</v>
      </c>
      <c r="B4429" s="800" t="s">
        <v>32778</v>
      </c>
      <c r="C4429" s="800" t="s">
        <v>26237</v>
      </c>
      <c r="D4429" s="802">
        <v>211.11</v>
      </c>
      <c r="E4429" s="800" t="s">
        <v>43039</v>
      </c>
    </row>
    <row r="4430" spans="1:5" ht="13.5" x14ac:dyDescent="0.25">
      <c r="A4430" s="800">
        <v>98108</v>
      </c>
      <c r="B4430" s="800" t="s">
        <v>32779</v>
      </c>
      <c r="C4430" s="800" t="s">
        <v>26237</v>
      </c>
      <c r="D4430" s="802">
        <v>375.33</v>
      </c>
      <c r="E4430" s="800" t="s">
        <v>43039</v>
      </c>
    </row>
    <row r="4431" spans="1:5" ht="13.5" x14ac:dyDescent="0.25">
      <c r="A4431" s="800">
        <v>99250</v>
      </c>
      <c r="B4431" s="800" t="s">
        <v>32781</v>
      </c>
      <c r="C4431" s="800" t="s">
        <v>26237</v>
      </c>
      <c r="D4431" s="802">
        <v>135.38</v>
      </c>
      <c r="E4431" s="800" t="s">
        <v>43039</v>
      </c>
    </row>
    <row r="4432" spans="1:5" ht="13.5" x14ac:dyDescent="0.25">
      <c r="A4432" s="800">
        <v>99251</v>
      </c>
      <c r="B4432" s="800" t="s">
        <v>32783</v>
      </c>
      <c r="C4432" s="800" t="s">
        <v>26237</v>
      </c>
      <c r="D4432" s="802">
        <v>214.64</v>
      </c>
      <c r="E4432" s="800" t="s">
        <v>43039</v>
      </c>
    </row>
    <row r="4433" spans="1:5" ht="13.5" x14ac:dyDescent="0.25">
      <c r="A4433" s="800">
        <v>99253</v>
      </c>
      <c r="B4433" s="800" t="s">
        <v>32785</v>
      </c>
      <c r="C4433" s="800" t="s">
        <v>26237</v>
      </c>
      <c r="D4433" s="802">
        <v>420.9</v>
      </c>
      <c r="E4433" s="800" t="s">
        <v>43039</v>
      </c>
    </row>
    <row r="4434" spans="1:5" ht="13.5" x14ac:dyDescent="0.25">
      <c r="A4434" s="800">
        <v>99255</v>
      </c>
      <c r="B4434" s="800" t="s">
        <v>32787</v>
      </c>
      <c r="C4434" s="800" t="s">
        <v>26237</v>
      </c>
      <c r="D4434" s="802">
        <v>580.24</v>
      </c>
      <c r="E4434" s="800" t="s">
        <v>43039</v>
      </c>
    </row>
    <row r="4435" spans="1:5" ht="13.5" x14ac:dyDescent="0.25">
      <c r="A4435" s="800">
        <v>99257</v>
      </c>
      <c r="B4435" s="800" t="s">
        <v>32789</v>
      </c>
      <c r="C4435" s="800" t="s">
        <v>26237</v>
      </c>
      <c r="D4435" s="802">
        <v>675.55</v>
      </c>
      <c r="E4435" s="800" t="s">
        <v>43039</v>
      </c>
    </row>
    <row r="4436" spans="1:5" ht="13.5" x14ac:dyDescent="0.25">
      <c r="A4436" s="800">
        <v>99258</v>
      </c>
      <c r="B4436" s="800" t="s">
        <v>32791</v>
      </c>
      <c r="C4436" s="800" t="s">
        <v>26237</v>
      </c>
      <c r="D4436" s="802">
        <v>171.66</v>
      </c>
      <c r="E4436" s="800" t="s">
        <v>43039</v>
      </c>
    </row>
    <row r="4437" spans="1:5" ht="13.5" x14ac:dyDescent="0.25">
      <c r="A4437" s="800">
        <v>99260</v>
      </c>
      <c r="B4437" s="800" t="s">
        <v>32793</v>
      </c>
      <c r="C4437" s="800" t="s">
        <v>26237</v>
      </c>
      <c r="D4437" s="802">
        <v>320.14999999999998</v>
      </c>
      <c r="E4437" s="800" t="s">
        <v>43039</v>
      </c>
    </row>
    <row r="4438" spans="1:5" ht="13.5" x14ac:dyDescent="0.25">
      <c r="A4438" s="800">
        <v>99262</v>
      </c>
      <c r="B4438" s="800" t="s">
        <v>32795</v>
      </c>
      <c r="C4438" s="800" t="s">
        <v>26237</v>
      </c>
      <c r="D4438" s="802">
        <v>451.68</v>
      </c>
      <c r="E4438" s="800" t="s">
        <v>43039</v>
      </c>
    </row>
    <row r="4439" spans="1:5" ht="13.5" x14ac:dyDescent="0.25">
      <c r="A4439" s="800">
        <v>99264</v>
      </c>
      <c r="B4439" s="800" t="s">
        <v>32797</v>
      </c>
      <c r="C4439" s="800" t="s">
        <v>26237</v>
      </c>
      <c r="D4439" s="802">
        <v>523.42999999999995</v>
      </c>
      <c r="E4439" s="800" t="s">
        <v>43039</v>
      </c>
    </row>
    <row r="4440" spans="1:5" ht="13.5" x14ac:dyDescent="0.25">
      <c r="A4440" s="800">
        <v>89482</v>
      </c>
      <c r="B4440" s="800" t="s">
        <v>32799</v>
      </c>
      <c r="C4440" s="800" t="s">
        <v>26237</v>
      </c>
      <c r="D4440" s="802">
        <v>19.489999999999998</v>
      </c>
      <c r="E4440" s="800" t="s">
        <v>43039</v>
      </c>
    </row>
    <row r="4441" spans="1:5" ht="13.5" x14ac:dyDescent="0.25">
      <c r="A4441" s="800">
        <v>89491</v>
      </c>
      <c r="B4441" s="800" t="s">
        <v>32801</v>
      </c>
      <c r="C4441" s="800" t="s">
        <v>26237</v>
      </c>
      <c r="D4441" s="802">
        <v>47.33</v>
      </c>
      <c r="E4441" s="800" t="s">
        <v>43039</v>
      </c>
    </row>
    <row r="4442" spans="1:5" ht="13.5" x14ac:dyDescent="0.25">
      <c r="A4442" s="800">
        <v>89495</v>
      </c>
      <c r="B4442" s="800" t="s">
        <v>32802</v>
      </c>
      <c r="C4442" s="800" t="s">
        <v>26237</v>
      </c>
      <c r="D4442" s="802">
        <v>7.63</v>
      </c>
      <c r="E4442" s="800" t="s">
        <v>43039</v>
      </c>
    </row>
    <row r="4443" spans="1:5" ht="13.5" x14ac:dyDescent="0.25">
      <c r="A4443" s="800">
        <v>89707</v>
      </c>
      <c r="B4443" s="800" t="s">
        <v>32803</v>
      </c>
      <c r="C4443" s="800" t="s">
        <v>26237</v>
      </c>
      <c r="D4443" s="802">
        <v>23.84</v>
      </c>
      <c r="E4443" s="800" t="s">
        <v>43039</v>
      </c>
    </row>
    <row r="4444" spans="1:5" ht="13.5" x14ac:dyDescent="0.25">
      <c r="A4444" s="800">
        <v>89708</v>
      </c>
      <c r="B4444" s="800" t="s">
        <v>32805</v>
      </c>
      <c r="C4444" s="800" t="s">
        <v>26237</v>
      </c>
      <c r="D4444" s="802">
        <v>53.24</v>
      </c>
      <c r="E4444" s="800" t="s">
        <v>43039</v>
      </c>
    </row>
    <row r="4445" spans="1:5" ht="13.5" x14ac:dyDescent="0.25">
      <c r="A4445" s="800">
        <v>89709</v>
      </c>
      <c r="B4445" s="800" t="s">
        <v>32806</v>
      </c>
      <c r="C4445" s="800" t="s">
        <v>26237</v>
      </c>
      <c r="D4445" s="802">
        <v>8.9</v>
      </c>
      <c r="E4445" s="800" t="s">
        <v>43039</v>
      </c>
    </row>
    <row r="4446" spans="1:5" ht="13.5" x14ac:dyDescent="0.25">
      <c r="A4446" s="800">
        <v>89710</v>
      </c>
      <c r="B4446" s="800" t="s">
        <v>32807</v>
      </c>
      <c r="C4446" s="800" t="s">
        <v>26237</v>
      </c>
      <c r="D4446" s="802">
        <v>8.7200000000000006</v>
      </c>
      <c r="E4446" s="800" t="s">
        <v>43039</v>
      </c>
    </row>
    <row r="4447" spans="1:5" ht="13.5" x14ac:dyDescent="0.25">
      <c r="A4447" s="800">
        <v>72739</v>
      </c>
      <c r="B4447" s="800" t="s">
        <v>32808</v>
      </c>
      <c r="C4447" s="800" t="s">
        <v>26237</v>
      </c>
      <c r="D4447" s="802">
        <v>445.91</v>
      </c>
      <c r="E4447" s="800" t="s">
        <v>43039</v>
      </c>
    </row>
    <row r="4448" spans="1:5" ht="13.5" x14ac:dyDescent="0.25">
      <c r="A4448" s="800" t="s">
        <v>6297</v>
      </c>
      <c r="B4448" s="800" t="s">
        <v>32810</v>
      </c>
      <c r="C4448" s="800" t="s">
        <v>26237</v>
      </c>
      <c r="D4448" s="802">
        <v>473.99</v>
      </c>
      <c r="E4448" s="800" t="s">
        <v>43039</v>
      </c>
    </row>
    <row r="4449" spans="1:5" ht="13.5" x14ac:dyDescent="0.25">
      <c r="A4449" s="800">
        <v>86872</v>
      </c>
      <c r="B4449" s="800" t="s">
        <v>32812</v>
      </c>
      <c r="C4449" s="800" t="s">
        <v>26237</v>
      </c>
      <c r="D4449" s="802">
        <v>611.09</v>
      </c>
      <c r="E4449" s="800" t="s">
        <v>43039</v>
      </c>
    </row>
    <row r="4450" spans="1:5" ht="13.5" x14ac:dyDescent="0.25">
      <c r="A4450" s="800">
        <v>86874</v>
      </c>
      <c r="B4450" s="800" t="s">
        <v>32814</v>
      </c>
      <c r="C4450" s="800" t="s">
        <v>26237</v>
      </c>
      <c r="D4450" s="802">
        <v>374.17</v>
      </c>
      <c r="E4450" s="800" t="s">
        <v>43039</v>
      </c>
    </row>
    <row r="4451" spans="1:5" ht="13.5" x14ac:dyDescent="0.25">
      <c r="A4451" s="800">
        <v>86875</v>
      </c>
      <c r="B4451" s="800" t="s">
        <v>32816</v>
      </c>
      <c r="C4451" s="800" t="s">
        <v>26237</v>
      </c>
      <c r="D4451" s="802">
        <v>265.11</v>
      </c>
      <c r="E4451" s="800" t="s">
        <v>43039</v>
      </c>
    </row>
    <row r="4452" spans="1:5" ht="13.5" x14ac:dyDescent="0.25">
      <c r="A4452" s="800">
        <v>86876</v>
      </c>
      <c r="B4452" s="800" t="s">
        <v>32818</v>
      </c>
      <c r="C4452" s="800" t="s">
        <v>26237</v>
      </c>
      <c r="D4452" s="802">
        <v>154.36000000000001</v>
      </c>
      <c r="E4452" s="800" t="s">
        <v>43039</v>
      </c>
    </row>
    <row r="4453" spans="1:5" ht="13.5" x14ac:dyDescent="0.25">
      <c r="A4453" s="800">
        <v>86877</v>
      </c>
      <c r="B4453" s="800" t="s">
        <v>32820</v>
      </c>
      <c r="C4453" s="800" t="s">
        <v>26237</v>
      </c>
      <c r="D4453" s="802">
        <v>21.1</v>
      </c>
      <c r="E4453" s="800" t="s">
        <v>43039</v>
      </c>
    </row>
    <row r="4454" spans="1:5" ht="13.5" x14ac:dyDescent="0.25">
      <c r="A4454" s="800">
        <v>86878</v>
      </c>
      <c r="B4454" s="800" t="s">
        <v>32821</v>
      </c>
      <c r="C4454" s="800" t="s">
        <v>26237</v>
      </c>
      <c r="D4454" s="802">
        <v>39.130000000000003</v>
      </c>
      <c r="E4454" s="800" t="s">
        <v>43039</v>
      </c>
    </row>
    <row r="4455" spans="1:5" ht="13.5" x14ac:dyDescent="0.25">
      <c r="A4455" s="800">
        <v>86879</v>
      </c>
      <c r="B4455" s="800" t="s">
        <v>32822</v>
      </c>
      <c r="C4455" s="800" t="s">
        <v>26237</v>
      </c>
      <c r="D4455" s="802">
        <v>5.36</v>
      </c>
      <c r="E4455" s="800" t="s">
        <v>43039</v>
      </c>
    </row>
    <row r="4456" spans="1:5" ht="13.5" x14ac:dyDescent="0.25">
      <c r="A4456" s="800">
        <v>86880</v>
      </c>
      <c r="B4456" s="800" t="s">
        <v>32823</v>
      </c>
      <c r="C4456" s="800" t="s">
        <v>26237</v>
      </c>
      <c r="D4456" s="802">
        <v>13.73</v>
      </c>
      <c r="E4456" s="800" t="s">
        <v>43039</v>
      </c>
    </row>
    <row r="4457" spans="1:5" ht="13.5" x14ac:dyDescent="0.25">
      <c r="A4457" s="800">
        <v>86881</v>
      </c>
      <c r="B4457" s="800" t="s">
        <v>32824</v>
      </c>
      <c r="C4457" s="800" t="s">
        <v>26237</v>
      </c>
      <c r="D4457" s="802">
        <v>108.83</v>
      </c>
      <c r="E4457" s="800" t="s">
        <v>43039</v>
      </c>
    </row>
    <row r="4458" spans="1:5" ht="13.5" x14ac:dyDescent="0.25">
      <c r="A4458" s="800">
        <v>86882</v>
      </c>
      <c r="B4458" s="800" t="s">
        <v>32825</v>
      </c>
      <c r="C4458" s="800" t="s">
        <v>26237</v>
      </c>
      <c r="D4458" s="802">
        <v>14.28</v>
      </c>
      <c r="E4458" s="800" t="s">
        <v>43039</v>
      </c>
    </row>
    <row r="4459" spans="1:5" ht="13.5" x14ac:dyDescent="0.25">
      <c r="A4459" s="800">
        <v>86883</v>
      </c>
      <c r="B4459" s="800" t="s">
        <v>32826</v>
      </c>
      <c r="C4459" s="800" t="s">
        <v>26237</v>
      </c>
      <c r="D4459" s="802">
        <v>8.1999999999999993</v>
      </c>
      <c r="E4459" s="800" t="s">
        <v>43039</v>
      </c>
    </row>
    <row r="4460" spans="1:5" ht="13.5" x14ac:dyDescent="0.25">
      <c r="A4460" s="800">
        <v>86884</v>
      </c>
      <c r="B4460" s="800" t="s">
        <v>32827</v>
      </c>
      <c r="C4460" s="800" t="s">
        <v>26237</v>
      </c>
      <c r="D4460" s="802">
        <v>6.56</v>
      </c>
      <c r="E4460" s="800" t="s">
        <v>43039</v>
      </c>
    </row>
    <row r="4461" spans="1:5" ht="13.5" x14ac:dyDescent="0.25">
      <c r="A4461" s="800">
        <v>86885</v>
      </c>
      <c r="B4461" s="800" t="s">
        <v>32828</v>
      </c>
      <c r="C4461" s="800" t="s">
        <v>26237</v>
      </c>
      <c r="D4461" s="802">
        <v>8.89</v>
      </c>
      <c r="E4461" s="800" t="s">
        <v>43039</v>
      </c>
    </row>
    <row r="4462" spans="1:5" ht="13.5" x14ac:dyDescent="0.25">
      <c r="A4462" s="800">
        <v>86886</v>
      </c>
      <c r="B4462" s="800" t="s">
        <v>32829</v>
      </c>
      <c r="C4462" s="800" t="s">
        <v>26237</v>
      </c>
      <c r="D4462" s="802">
        <v>27.23</v>
      </c>
      <c r="E4462" s="800" t="s">
        <v>43039</v>
      </c>
    </row>
    <row r="4463" spans="1:5" ht="13.5" x14ac:dyDescent="0.25">
      <c r="A4463" s="800">
        <v>86887</v>
      </c>
      <c r="B4463" s="800" t="s">
        <v>32830</v>
      </c>
      <c r="C4463" s="800" t="s">
        <v>26237</v>
      </c>
      <c r="D4463" s="802">
        <v>29.43</v>
      </c>
      <c r="E4463" s="800" t="s">
        <v>43039</v>
      </c>
    </row>
    <row r="4464" spans="1:5" ht="13.5" x14ac:dyDescent="0.25">
      <c r="A4464" s="800">
        <v>86888</v>
      </c>
      <c r="B4464" s="800" t="s">
        <v>32831</v>
      </c>
      <c r="C4464" s="800" t="s">
        <v>26237</v>
      </c>
      <c r="D4464" s="802">
        <v>362.63</v>
      </c>
      <c r="E4464" s="800" t="s">
        <v>43039</v>
      </c>
    </row>
    <row r="4465" spans="1:5" ht="13.5" x14ac:dyDescent="0.25">
      <c r="A4465" s="800">
        <v>86889</v>
      </c>
      <c r="B4465" s="800" t="s">
        <v>32833</v>
      </c>
      <c r="C4465" s="800" t="s">
        <v>26237</v>
      </c>
      <c r="D4465" s="802">
        <v>261.83999999999997</v>
      </c>
      <c r="E4465" s="800" t="s">
        <v>43039</v>
      </c>
    </row>
    <row r="4466" spans="1:5" ht="13.5" x14ac:dyDescent="0.25">
      <c r="A4466" s="800">
        <v>86893</v>
      </c>
      <c r="B4466" s="800" t="s">
        <v>32835</v>
      </c>
      <c r="C4466" s="800" t="s">
        <v>26237</v>
      </c>
      <c r="D4466" s="802">
        <v>463.65</v>
      </c>
      <c r="E4466" s="800" t="s">
        <v>43039</v>
      </c>
    </row>
    <row r="4467" spans="1:5" ht="13.5" x14ac:dyDescent="0.25">
      <c r="A4467" s="800">
        <v>86894</v>
      </c>
      <c r="B4467" s="800" t="s">
        <v>32837</v>
      </c>
      <c r="C4467" s="800" t="s">
        <v>26237</v>
      </c>
      <c r="D4467" s="802">
        <v>154.18</v>
      </c>
      <c r="E4467" s="800" t="s">
        <v>43039</v>
      </c>
    </row>
    <row r="4468" spans="1:5" ht="13.5" x14ac:dyDescent="0.25">
      <c r="A4468" s="800">
        <v>86895</v>
      </c>
      <c r="B4468" s="800" t="s">
        <v>32839</v>
      </c>
      <c r="C4468" s="800" t="s">
        <v>26237</v>
      </c>
      <c r="D4468" s="802">
        <v>156.21</v>
      </c>
      <c r="E4468" s="800" t="s">
        <v>43039</v>
      </c>
    </row>
    <row r="4469" spans="1:5" ht="13.5" x14ac:dyDescent="0.25">
      <c r="A4469" s="800">
        <v>86899</v>
      </c>
      <c r="B4469" s="800" t="s">
        <v>32841</v>
      </c>
      <c r="C4469" s="800" t="s">
        <v>26237</v>
      </c>
      <c r="D4469" s="802">
        <v>231.91</v>
      </c>
      <c r="E4469" s="800" t="s">
        <v>43039</v>
      </c>
    </row>
    <row r="4470" spans="1:5" ht="13.5" x14ac:dyDescent="0.25">
      <c r="A4470" s="800">
        <v>86900</v>
      </c>
      <c r="B4470" s="800" t="s">
        <v>32843</v>
      </c>
      <c r="C4470" s="800" t="s">
        <v>26237</v>
      </c>
      <c r="D4470" s="802">
        <v>150.93</v>
      </c>
      <c r="E4470" s="800" t="s">
        <v>43039</v>
      </c>
    </row>
    <row r="4471" spans="1:5" ht="13.5" x14ac:dyDescent="0.25">
      <c r="A4471" s="800">
        <v>86901</v>
      </c>
      <c r="B4471" s="800" t="s">
        <v>32845</v>
      </c>
      <c r="C4471" s="800" t="s">
        <v>26237</v>
      </c>
      <c r="D4471" s="802">
        <v>109.42</v>
      </c>
      <c r="E4471" s="800" t="s">
        <v>43039</v>
      </c>
    </row>
    <row r="4472" spans="1:5" ht="13.5" x14ac:dyDescent="0.25">
      <c r="A4472" s="800">
        <v>86902</v>
      </c>
      <c r="B4472" s="800" t="s">
        <v>32847</v>
      </c>
      <c r="C4472" s="800" t="s">
        <v>26237</v>
      </c>
      <c r="D4472" s="802">
        <v>207.14</v>
      </c>
      <c r="E4472" s="800" t="s">
        <v>43039</v>
      </c>
    </row>
    <row r="4473" spans="1:5" ht="13.5" x14ac:dyDescent="0.25">
      <c r="A4473" s="800">
        <v>86903</v>
      </c>
      <c r="B4473" s="800" t="s">
        <v>32849</v>
      </c>
      <c r="C4473" s="800" t="s">
        <v>26237</v>
      </c>
      <c r="D4473" s="802">
        <v>274.98</v>
      </c>
      <c r="E4473" s="800" t="s">
        <v>43039</v>
      </c>
    </row>
    <row r="4474" spans="1:5" ht="13.5" x14ac:dyDescent="0.25">
      <c r="A4474" s="800">
        <v>86904</v>
      </c>
      <c r="B4474" s="800" t="s">
        <v>32851</v>
      </c>
      <c r="C4474" s="800" t="s">
        <v>26237</v>
      </c>
      <c r="D4474" s="802">
        <v>107.52</v>
      </c>
      <c r="E4474" s="800" t="s">
        <v>43039</v>
      </c>
    </row>
    <row r="4475" spans="1:5" ht="13.5" x14ac:dyDescent="0.25">
      <c r="A4475" s="800">
        <v>86905</v>
      </c>
      <c r="B4475" s="800" t="s">
        <v>32853</v>
      </c>
      <c r="C4475" s="800" t="s">
        <v>26237</v>
      </c>
      <c r="D4475" s="802">
        <v>169.36</v>
      </c>
      <c r="E4475" s="800" t="s">
        <v>43039</v>
      </c>
    </row>
    <row r="4476" spans="1:5" ht="13.5" x14ac:dyDescent="0.25">
      <c r="A4476" s="800">
        <v>86906</v>
      </c>
      <c r="B4476" s="800" t="s">
        <v>32855</v>
      </c>
      <c r="C4476" s="800" t="s">
        <v>26237</v>
      </c>
      <c r="D4476" s="802">
        <v>39.58</v>
      </c>
      <c r="E4476" s="800" t="s">
        <v>43039</v>
      </c>
    </row>
    <row r="4477" spans="1:5" ht="13.5" x14ac:dyDescent="0.25">
      <c r="A4477" s="800">
        <v>86908</v>
      </c>
      <c r="B4477" s="800" t="s">
        <v>32856</v>
      </c>
      <c r="C4477" s="800" t="s">
        <v>26237</v>
      </c>
      <c r="D4477" s="802">
        <v>201.24</v>
      </c>
      <c r="E4477" s="800" t="s">
        <v>43039</v>
      </c>
    </row>
    <row r="4478" spans="1:5" ht="13.5" x14ac:dyDescent="0.25">
      <c r="A4478" s="800">
        <v>86909</v>
      </c>
      <c r="B4478" s="800" t="s">
        <v>32858</v>
      </c>
      <c r="C4478" s="800" t="s">
        <v>26237</v>
      </c>
      <c r="D4478" s="802">
        <v>78.86</v>
      </c>
      <c r="E4478" s="800" t="s">
        <v>43039</v>
      </c>
    </row>
    <row r="4479" spans="1:5" ht="13.5" x14ac:dyDescent="0.25">
      <c r="A4479" s="800">
        <v>86910</v>
      </c>
      <c r="B4479" s="800" t="s">
        <v>32860</v>
      </c>
      <c r="C4479" s="800" t="s">
        <v>26237</v>
      </c>
      <c r="D4479" s="802">
        <v>75.48</v>
      </c>
      <c r="E4479" s="800" t="s">
        <v>43039</v>
      </c>
    </row>
    <row r="4480" spans="1:5" ht="13.5" x14ac:dyDescent="0.25">
      <c r="A4480" s="800">
        <v>86911</v>
      </c>
      <c r="B4480" s="800" t="s">
        <v>32862</v>
      </c>
      <c r="C4480" s="800" t="s">
        <v>26237</v>
      </c>
      <c r="D4480" s="802">
        <v>33.79</v>
      </c>
      <c r="E4480" s="800" t="s">
        <v>43039</v>
      </c>
    </row>
    <row r="4481" spans="1:5" ht="13.5" x14ac:dyDescent="0.25">
      <c r="A4481" s="800">
        <v>86912</v>
      </c>
      <c r="B4481" s="800" t="s">
        <v>32864</v>
      </c>
      <c r="C4481" s="800" t="s">
        <v>26237</v>
      </c>
      <c r="D4481" s="802">
        <v>33.79</v>
      </c>
      <c r="E4481" s="800" t="s">
        <v>43039</v>
      </c>
    </row>
    <row r="4482" spans="1:5" ht="13.5" x14ac:dyDescent="0.25">
      <c r="A4482" s="800">
        <v>86913</v>
      </c>
      <c r="B4482" s="800" t="s">
        <v>32865</v>
      </c>
      <c r="C4482" s="800" t="s">
        <v>26237</v>
      </c>
      <c r="D4482" s="802">
        <v>15.65</v>
      </c>
      <c r="E4482" s="800" t="s">
        <v>43039</v>
      </c>
    </row>
    <row r="4483" spans="1:5" ht="13.5" x14ac:dyDescent="0.25">
      <c r="A4483" s="800">
        <v>86914</v>
      </c>
      <c r="B4483" s="800" t="s">
        <v>32866</v>
      </c>
      <c r="C4483" s="800" t="s">
        <v>26237</v>
      </c>
      <c r="D4483" s="802">
        <v>30.95</v>
      </c>
      <c r="E4483" s="800" t="s">
        <v>43039</v>
      </c>
    </row>
    <row r="4484" spans="1:5" ht="13.5" x14ac:dyDescent="0.25">
      <c r="A4484" s="800">
        <v>86915</v>
      </c>
      <c r="B4484" s="800" t="s">
        <v>32868</v>
      </c>
      <c r="C4484" s="800" t="s">
        <v>26237</v>
      </c>
      <c r="D4484" s="802">
        <v>66.19</v>
      </c>
      <c r="E4484" s="800" t="s">
        <v>43039</v>
      </c>
    </row>
    <row r="4485" spans="1:5" ht="13.5" x14ac:dyDescent="0.25">
      <c r="A4485" s="800">
        <v>86916</v>
      </c>
      <c r="B4485" s="800" t="s">
        <v>32869</v>
      </c>
      <c r="C4485" s="800" t="s">
        <v>26237</v>
      </c>
      <c r="D4485" s="802">
        <v>26.03</v>
      </c>
      <c r="E4485" s="800" t="s">
        <v>43039</v>
      </c>
    </row>
    <row r="4486" spans="1:5" ht="13.5" x14ac:dyDescent="0.25">
      <c r="A4486" s="800">
        <v>86919</v>
      </c>
      <c r="B4486" s="800" t="s">
        <v>32870</v>
      </c>
      <c r="C4486" s="800" t="s">
        <v>26237</v>
      </c>
      <c r="D4486" s="802">
        <v>671.34</v>
      </c>
      <c r="E4486" s="800" t="s">
        <v>43039</v>
      </c>
    </row>
    <row r="4487" spans="1:5" ht="13.5" x14ac:dyDescent="0.25">
      <c r="A4487" s="800">
        <v>86920</v>
      </c>
      <c r="B4487" s="800" t="s">
        <v>32872</v>
      </c>
      <c r="C4487" s="800" t="s">
        <v>26237</v>
      </c>
      <c r="D4487" s="802">
        <v>640.29999999999995</v>
      </c>
      <c r="E4487" s="800" t="s">
        <v>43039</v>
      </c>
    </row>
    <row r="4488" spans="1:5" ht="13.5" x14ac:dyDescent="0.25">
      <c r="A4488" s="800">
        <v>86921</v>
      </c>
      <c r="B4488" s="800" t="s">
        <v>32874</v>
      </c>
      <c r="C4488" s="800" t="s">
        <v>26237</v>
      </c>
      <c r="D4488" s="802">
        <v>650.67999999999995</v>
      </c>
      <c r="E4488" s="800" t="s">
        <v>43039</v>
      </c>
    </row>
    <row r="4489" spans="1:5" ht="13.5" x14ac:dyDescent="0.25">
      <c r="A4489" s="800">
        <v>86922</v>
      </c>
      <c r="B4489" s="800" t="s">
        <v>32876</v>
      </c>
      <c r="C4489" s="800" t="s">
        <v>26237</v>
      </c>
      <c r="D4489" s="802">
        <v>535.04999999999995</v>
      </c>
      <c r="E4489" s="800" t="s">
        <v>43039</v>
      </c>
    </row>
    <row r="4490" spans="1:5" ht="13.5" x14ac:dyDescent="0.25">
      <c r="A4490" s="800">
        <v>86923</v>
      </c>
      <c r="B4490" s="800" t="s">
        <v>32878</v>
      </c>
      <c r="C4490" s="800" t="s">
        <v>26237</v>
      </c>
      <c r="D4490" s="802">
        <v>409.46</v>
      </c>
      <c r="E4490" s="800" t="s">
        <v>43039</v>
      </c>
    </row>
    <row r="4491" spans="1:5" ht="13.5" x14ac:dyDescent="0.25">
      <c r="A4491" s="800">
        <v>86924</v>
      </c>
      <c r="B4491" s="800" t="s">
        <v>32880</v>
      </c>
      <c r="C4491" s="800" t="s">
        <v>26237</v>
      </c>
      <c r="D4491" s="802">
        <v>419.84</v>
      </c>
      <c r="E4491" s="800" t="s">
        <v>43039</v>
      </c>
    </row>
    <row r="4492" spans="1:5" ht="13.5" x14ac:dyDescent="0.25">
      <c r="A4492" s="800">
        <v>86925</v>
      </c>
      <c r="B4492" s="800" t="s">
        <v>32882</v>
      </c>
      <c r="C4492" s="800" t="s">
        <v>26237</v>
      </c>
      <c r="D4492" s="802">
        <v>294.32</v>
      </c>
      <c r="E4492" s="800" t="s">
        <v>43039</v>
      </c>
    </row>
    <row r="4493" spans="1:5" ht="13.5" x14ac:dyDescent="0.25">
      <c r="A4493" s="800">
        <v>86926</v>
      </c>
      <c r="B4493" s="800" t="s">
        <v>32884</v>
      </c>
      <c r="C4493" s="800" t="s">
        <v>26237</v>
      </c>
      <c r="D4493" s="802">
        <v>304.7</v>
      </c>
      <c r="E4493" s="800" t="s">
        <v>43039</v>
      </c>
    </row>
    <row r="4494" spans="1:5" ht="13.5" x14ac:dyDescent="0.25">
      <c r="A4494" s="800">
        <v>86927</v>
      </c>
      <c r="B4494" s="800" t="s">
        <v>32886</v>
      </c>
      <c r="C4494" s="800" t="s">
        <v>26237</v>
      </c>
      <c r="D4494" s="802">
        <v>189.65</v>
      </c>
      <c r="E4494" s="800" t="s">
        <v>43039</v>
      </c>
    </row>
    <row r="4495" spans="1:5" ht="13.5" x14ac:dyDescent="0.25">
      <c r="A4495" s="800">
        <v>86928</v>
      </c>
      <c r="B4495" s="800" t="s">
        <v>32888</v>
      </c>
      <c r="C4495" s="800" t="s">
        <v>26237</v>
      </c>
      <c r="D4495" s="802">
        <v>200.03</v>
      </c>
      <c r="E4495" s="800" t="s">
        <v>43039</v>
      </c>
    </row>
    <row r="4496" spans="1:5" ht="13.5" x14ac:dyDescent="0.25">
      <c r="A4496" s="800">
        <v>86929</v>
      </c>
      <c r="B4496" s="800" t="s">
        <v>32890</v>
      </c>
      <c r="C4496" s="800" t="s">
        <v>26237</v>
      </c>
      <c r="D4496" s="802">
        <v>183.57</v>
      </c>
      <c r="E4496" s="800" t="s">
        <v>43039</v>
      </c>
    </row>
    <row r="4497" spans="1:5" ht="13.5" x14ac:dyDescent="0.25">
      <c r="A4497" s="800">
        <v>86930</v>
      </c>
      <c r="B4497" s="800" t="s">
        <v>32892</v>
      </c>
      <c r="C4497" s="800" t="s">
        <v>26237</v>
      </c>
      <c r="D4497" s="802">
        <v>193.95</v>
      </c>
      <c r="E4497" s="800" t="s">
        <v>43039</v>
      </c>
    </row>
    <row r="4498" spans="1:5" ht="13.5" x14ac:dyDescent="0.25">
      <c r="A4498" s="800">
        <v>86931</v>
      </c>
      <c r="B4498" s="800" t="s">
        <v>32894</v>
      </c>
      <c r="C4498" s="800" t="s">
        <v>26237</v>
      </c>
      <c r="D4498" s="802">
        <v>371.52</v>
      </c>
      <c r="E4498" s="800" t="s">
        <v>43039</v>
      </c>
    </row>
    <row r="4499" spans="1:5" ht="13.5" x14ac:dyDescent="0.25">
      <c r="A4499" s="800">
        <v>86932</v>
      </c>
      <c r="B4499" s="800" t="s">
        <v>32896</v>
      </c>
      <c r="C4499" s="800" t="s">
        <v>26237</v>
      </c>
      <c r="D4499" s="802">
        <v>392.06</v>
      </c>
      <c r="E4499" s="800" t="s">
        <v>43039</v>
      </c>
    </row>
    <row r="4500" spans="1:5" ht="13.5" x14ac:dyDescent="0.25">
      <c r="A4500" s="800">
        <v>86933</v>
      </c>
      <c r="B4500" s="800" t="s">
        <v>32898</v>
      </c>
      <c r="C4500" s="800" t="s">
        <v>26237</v>
      </c>
      <c r="D4500" s="802">
        <v>215.98</v>
      </c>
      <c r="E4500" s="800" t="s">
        <v>43039</v>
      </c>
    </row>
    <row r="4501" spans="1:5" ht="13.5" x14ac:dyDescent="0.25">
      <c r="A4501" s="800">
        <v>86934</v>
      </c>
      <c r="B4501" s="800" t="s">
        <v>32900</v>
      </c>
      <c r="C4501" s="800" t="s">
        <v>26237</v>
      </c>
      <c r="D4501" s="802">
        <v>209.9</v>
      </c>
      <c r="E4501" s="800" t="s">
        <v>43039</v>
      </c>
    </row>
    <row r="4502" spans="1:5" ht="13.5" x14ac:dyDescent="0.25">
      <c r="A4502" s="800">
        <v>86935</v>
      </c>
      <c r="B4502" s="800" t="s">
        <v>32902</v>
      </c>
      <c r="C4502" s="800" t="s">
        <v>26237</v>
      </c>
      <c r="D4502" s="802">
        <v>198.26</v>
      </c>
      <c r="E4502" s="800" t="s">
        <v>43039</v>
      </c>
    </row>
    <row r="4503" spans="1:5" ht="13.5" x14ac:dyDescent="0.25">
      <c r="A4503" s="800">
        <v>86936</v>
      </c>
      <c r="B4503" s="800" t="s">
        <v>32904</v>
      </c>
      <c r="C4503" s="800" t="s">
        <v>26237</v>
      </c>
      <c r="D4503" s="802">
        <v>298.89</v>
      </c>
      <c r="E4503" s="800" t="s">
        <v>43039</v>
      </c>
    </row>
    <row r="4504" spans="1:5" ht="13.5" x14ac:dyDescent="0.25">
      <c r="A4504" s="800">
        <v>86937</v>
      </c>
      <c r="B4504" s="800" t="s">
        <v>32906</v>
      </c>
      <c r="C4504" s="800" t="s">
        <v>26237</v>
      </c>
      <c r="D4504" s="802">
        <v>138.72</v>
      </c>
      <c r="E4504" s="800" t="s">
        <v>43039</v>
      </c>
    </row>
    <row r="4505" spans="1:5" ht="13.5" x14ac:dyDescent="0.25">
      <c r="A4505" s="800">
        <v>86938</v>
      </c>
      <c r="B4505" s="800" t="s">
        <v>32908</v>
      </c>
      <c r="C4505" s="800" t="s">
        <v>26237</v>
      </c>
      <c r="D4505" s="802">
        <v>239.35</v>
      </c>
      <c r="E4505" s="800" t="s">
        <v>43039</v>
      </c>
    </row>
    <row r="4506" spans="1:5" ht="13.5" x14ac:dyDescent="0.25">
      <c r="A4506" s="800">
        <v>86939</v>
      </c>
      <c r="B4506" s="800" t="s">
        <v>32910</v>
      </c>
      <c r="C4506" s="800" t="s">
        <v>26237</v>
      </c>
      <c r="D4506" s="802">
        <v>266.83999999999997</v>
      </c>
      <c r="E4506" s="800" t="s">
        <v>43039</v>
      </c>
    </row>
    <row r="4507" spans="1:5" ht="13.5" x14ac:dyDescent="0.25">
      <c r="A4507" s="800">
        <v>86940</v>
      </c>
      <c r="B4507" s="800" t="s">
        <v>32912</v>
      </c>
      <c r="C4507" s="800" t="s">
        <v>26237</v>
      </c>
      <c r="D4507" s="802">
        <v>633.13</v>
      </c>
      <c r="E4507" s="800" t="s">
        <v>43039</v>
      </c>
    </row>
    <row r="4508" spans="1:5" ht="13.5" x14ac:dyDescent="0.25">
      <c r="A4508" s="800">
        <v>86941</v>
      </c>
      <c r="B4508" s="800" t="s">
        <v>32914</v>
      </c>
      <c r="C4508" s="800" t="s">
        <v>26237</v>
      </c>
      <c r="D4508" s="802">
        <v>500.53</v>
      </c>
      <c r="E4508" s="800" t="s">
        <v>43039</v>
      </c>
    </row>
    <row r="4509" spans="1:5" ht="13.5" x14ac:dyDescent="0.25">
      <c r="A4509" s="800">
        <v>86942</v>
      </c>
      <c r="B4509" s="800" t="s">
        <v>32916</v>
      </c>
      <c r="C4509" s="800" t="s">
        <v>26237</v>
      </c>
      <c r="D4509" s="802">
        <v>173.3</v>
      </c>
      <c r="E4509" s="800" t="s">
        <v>43039</v>
      </c>
    </row>
    <row r="4510" spans="1:5" ht="13.5" x14ac:dyDescent="0.25">
      <c r="A4510" s="800">
        <v>86943</v>
      </c>
      <c r="B4510" s="800" t="s">
        <v>32918</v>
      </c>
      <c r="C4510" s="800" t="s">
        <v>26237</v>
      </c>
      <c r="D4510" s="802">
        <v>167.22</v>
      </c>
      <c r="E4510" s="800" t="s">
        <v>43039</v>
      </c>
    </row>
    <row r="4511" spans="1:5" ht="13.5" x14ac:dyDescent="0.25">
      <c r="A4511" s="800">
        <v>86947</v>
      </c>
      <c r="B4511" s="800" t="s">
        <v>32920</v>
      </c>
      <c r="C4511" s="800" t="s">
        <v>26237</v>
      </c>
      <c r="D4511" s="802">
        <v>699.48</v>
      </c>
      <c r="E4511" s="800" t="s">
        <v>43039</v>
      </c>
    </row>
    <row r="4512" spans="1:5" ht="13.5" x14ac:dyDescent="0.25">
      <c r="A4512" s="800">
        <v>88571</v>
      </c>
      <c r="B4512" s="800" t="s">
        <v>32922</v>
      </c>
      <c r="C4512" s="800" t="s">
        <v>26237</v>
      </c>
      <c r="D4512" s="802">
        <v>43</v>
      </c>
      <c r="E4512" s="800" t="s">
        <v>43039</v>
      </c>
    </row>
    <row r="4513" spans="1:5" ht="13.5" x14ac:dyDescent="0.25">
      <c r="A4513" s="800">
        <v>93396</v>
      </c>
      <c r="B4513" s="800" t="s">
        <v>32924</v>
      </c>
      <c r="C4513" s="800" t="s">
        <v>26237</v>
      </c>
      <c r="D4513" s="802">
        <v>341.07</v>
      </c>
      <c r="E4513" s="800" t="s">
        <v>43039</v>
      </c>
    </row>
    <row r="4514" spans="1:5" ht="13.5" x14ac:dyDescent="0.25">
      <c r="A4514" s="800">
        <v>93441</v>
      </c>
      <c r="B4514" s="800" t="s">
        <v>32926</v>
      </c>
      <c r="C4514" s="800" t="s">
        <v>26237</v>
      </c>
      <c r="D4514" s="802">
        <v>500.45</v>
      </c>
      <c r="E4514" s="800" t="s">
        <v>43039</v>
      </c>
    </row>
    <row r="4515" spans="1:5" ht="13.5" x14ac:dyDescent="0.25">
      <c r="A4515" s="800">
        <v>93442</v>
      </c>
      <c r="B4515" s="800" t="s">
        <v>32928</v>
      </c>
      <c r="C4515" s="800" t="s">
        <v>26237</v>
      </c>
      <c r="D4515" s="802">
        <v>847.96</v>
      </c>
      <c r="E4515" s="800" t="s">
        <v>43039</v>
      </c>
    </row>
    <row r="4516" spans="1:5" ht="13.5" x14ac:dyDescent="0.25">
      <c r="A4516" s="800">
        <v>95469</v>
      </c>
      <c r="B4516" s="800" t="s">
        <v>32930</v>
      </c>
      <c r="C4516" s="800" t="s">
        <v>26237</v>
      </c>
      <c r="D4516" s="802">
        <v>171.99</v>
      </c>
      <c r="E4516" s="800" t="s">
        <v>43039</v>
      </c>
    </row>
    <row r="4517" spans="1:5" ht="13.5" x14ac:dyDescent="0.25">
      <c r="A4517" s="800">
        <v>95470</v>
      </c>
      <c r="B4517" s="800" t="s">
        <v>32932</v>
      </c>
      <c r="C4517" s="800" t="s">
        <v>26237</v>
      </c>
      <c r="D4517" s="802">
        <v>177.56</v>
      </c>
      <c r="E4517" s="800" t="s">
        <v>43039</v>
      </c>
    </row>
    <row r="4518" spans="1:5" ht="13.5" x14ac:dyDescent="0.25">
      <c r="A4518" s="800">
        <v>95471</v>
      </c>
      <c r="B4518" s="800" t="s">
        <v>32933</v>
      </c>
      <c r="C4518" s="800" t="s">
        <v>26237</v>
      </c>
      <c r="D4518" s="802">
        <v>627.58000000000004</v>
      </c>
      <c r="E4518" s="800" t="s">
        <v>43039</v>
      </c>
    </row>
    <row r="4519" spans="1:5" ht="13.5" x14ac:dyDescent="0.25">
      <c r="A4519" s="800">
        <v>95472</v>
      </c>
      <c r="B4519" s="800" t="s">
        <v>32935</v>
      </c>
      <c r="C4519" s="800" t="s">
        <v>26237</v>
      </c>
      <c r="D4519" s="802">
        <v>633.15</v>
      </c>
      <c r="E4519" s="800" t="s">
        <v>43039</v>
      </c>
    </row>
    <row r="4520" spans="1:5" ht="13.5" x14ac:dyDescent="0.25">
      <c r="A4520" s="800">
        <v>95542</v>
      </c>
      <c r="B4520" s="800" t="s">
        <v>32937</v>
      </c>
      <c r="C4520" s="800" t="s">
        <v>26237</v>
      </c>
      <c r="D4520" s="802">
        <v>23.16</v>
      </c>
      <c r="E4520" s="800" t="s">
        <v>43039</v>
      </c>
    </row>
    <row r="4521" spans="1:5" ht="13.5" x14ac:dyDescent="0.25">
      <c r="A4521" s="800">
        <v>95543</v>
      </c>
      <c r="B4521" s="800" t="s">
        <v>32939</v>
      </c>
      <c r="C4521" s="800" t="s">
        <v>26237</v>
      </c>
      <c r="D4521" s="802">
        <v>37.68</v>
      </c>
      <c r="E4521" s="800" t="s">
        <v>43039</v>
      </c>
    </row>
    <row r="4522" spans="1:5" ht="13.5" x14ac:dyDescent="0.25">
      <c r="A4522" s="800">
        <v>95544</v>
      </c>
      <c r="B4522" s="800" t="s">
        <v>32941</v>
      </c>
      <c r="C4522" s="800" t="s">
        <v>26237</v>
      </c>
      <c r="D4522" s="802">
        <v>29.19</v>
      </c>
      <c r="E4522" s="800" t="s">
        <v>43039</v>
      </c>
    </row>
    <row r="4523" spans="1:5" ht="13.5" x14ac:dyDescent="0.25">
      <c r="A4523" s="800">
        <v>95545</v>
      </c>
      <c r="B4523" s="800" t="s">
        <v>32943</v>
      </c>
      <c r="C4523" s="800" t="s">
        <v>26237</v>
      </c>
      <c r="D4523" s="802">
        <v>28.55</v>
      </c>
      <c r="E4523" s="800" t="s">
        <v>43039</v>
      </c>
    </row>
    <row r="4524" spans="1:5" ht="13.5" x14ac:dyDescent="0.25">
      <c r="A4524" s="800">
        <v>95546</v>
      </c>
      <c r="B4524" s="800" t="s">
        <v>32944</v>
      </c>
      <c r="C4524" s="800" t="s">
        <v>26237</v>
      </c>
      <c r="D4524" s="802">
        <v>87.54</v>
      </c>
      <c r="E4524" s="800" t="s">
        <v>43039</v>
      </c>
    </row>
    <row r="4525" spans="1:5" ht="13.5" x14ac:dyDescent="0.25">
      <c r="A4525" s="800">
        <v>95547</v>
      </c>
      <c r="B4525" s="800" t="s">
        <v>32946</v>
      </c>
      <c r="C4525" s="800" t="s">
        <v>26237</v>
      </c>
      <c r="D4525" s="802">
        <v>42.2</v>
      </c>
      <c r="E4525" s="800" t="s">
        <v>43039</v>
      </c>
    </row>
    <row r="4526" spans="1:5" ht="13.5" x14ac:dyDescent="0.25">
      <c r="A4526" s="800">
        <v>6087</v>
      </c>
      <c r="B4526" s="800" t="s">
        <v>32947</v>
      </c>
      <c r="C4526" s="800" t="s">
        <v>26237</v>
      </c>
      <c r="D4526" s="802">
        <v>21.17</v>
      </c>
      <c r="E4526" s="800" t="s">
        <v>43039</v>
      </c>
    </row>
    <row r="4527" spans="1:5" ht="13.5" x14ac:dyDescent="0.25">
      <c r="A4527" s="800">
        <v>98052</v>
      </c>
      <c r="B4527" s="800" t="s">
        <v>32948</v>
      </c>
      <c r="C4527" s="800" t="s">
        <v>26237</v>
      </c>
      <c r="D4527" s="803">
        <v>1081.23</v>
      </c>
      <c r="E4527" s="800" t="s">
        <v>43039</v>
      </c>
    </row>
    <row r="4528" spans="1:5" ht="13.5" x14ac:dyDescent="0.25">
      <c r="A4528" s="800">
        <v>98053</v>
      </c>
      <c r="B4528" s="800" t="s">
        <v>32950</v>
      </c>
      <c r="C4528" s="800" t="s">
        <v>26237</v>
      </c>
      <c r="D4528" s="803">
        <v>1579.62</v>
      </c>
      <c r="E4528" s="800" t="s">
        <v>43039</v>
      </c>
    </row>
    <row r="4529" spans="1:5" ht="13.5" x14ac:dyDescent="0.25">
      <c r="A4529" s="800">
        <v>98054</v>
      </c>
      <c r="B4529" s="800" t="s">
        <v>32952</v>
      </c>
      <c r="C4529" s="800" t="s">
        <v>26237</v>
      </c>
      <c r="D4529" s="803">
        <v>2301.83</v>
      </c>
      <c r="E4529" s="800" t="s">
        <v>43039</v>
      </c>
    </row>
    <row r="4530" spans="1:5" ht="13.5" x14ac:dyDescent="0.25">
      <c r="A4530" s="800">
        <v>98055</v>
      </c>
      <c r="B4530" s="800" t="s">
        <v>32954</v>
      </c>
      <c r="C4530" s="800" t="s">
        <v>26237</v>
      </c>
      <c r="D4530" s="803">
        <v>3053.45</v>
      </c>
      <c r="E4530" s="800" t="s">
        <v>43039</v>
      </c>
    </row>
    <row r="4531" spans="1:5" ht="13.5" x14ac:dyDescent="0.25">
      <c r="A4531" s="800">
        <v>98056</v>
      </c>
      <c r="B4531" s="800" t="s">
        <v>32956</v>
      </c>
      <c r="C4531" s="800" t="s">
        <v>26237</v>
      </c>
      <c r="D4531" s="803">
        <v>3527.13</v>
      </c>
      <c r="E4531" s="800" t="s">
        <v>43039</v>
      </c>
    </row>
    <row r="4532" spans="1:5" ht="13.5" x14ac:dyDescent="0.25">
      <c r="A4532" s="800">
        <v>98057</v>
      </c>
      <c r="B4532" s="800" t="s">
        <v>32958</v>
      </c>
      <c r="C4532" s="800" t="s">
        <v>26237</v>
      </c>
      <c r="D4532" s="803">
        <v>4641.1499999999996</v>
      </c>
      <c r="E4532" s="800" t="s">
        <v>43039</v>
      </c>
    </row>
    <row r="4533" spans="1:5" ht="13.5" x14ac:dyDescent="0.25">
      <c r="A4533" s="800">
        <v>98066</v>
      </c>
      <c r="B4533" s="800" t="s">
        <v>32960</v>
      </c>
      <c r="C4533" s="800" t="s">
        <v>26237</v>
      </c>
      <c r="D4533" s="803">
        <v>3614.17</v>
      </c>
      <c r="E4533" s="800" t="s">
        <v>43039</v>
      </c>
    </row>
    <row r="4534" spans="1:5" ht="13.5" x14ac:dyDescent="0.25">
      <c r="A4534" s="800">
        <v>98067</v>
      </c>
      <c r="B4534" s="800" t="s">
        <v>32962</v>
      </c>
      <c r="C4534" s="800" t="s">
        <v>26237</v>
      </c>
      <c r="D4534" s="803">
        <v>4831.2</v>
      </c>
      <c r="E4534" s="800" t="s">
        <v>43039</v>
      </c>
    </row>
    <row r="4535" spans="1:5" ht="13.5" x14ac:dyDescent="0.25">
      <c r="A4535" s="800">
        <v>98068</v>
      </c>
      <c r="B4535" s="800" t="s">
        <v>32964</v>
      </c>
      <c r="C4535" s="800" t="s">
        <v>26237</v>
      </c>
      <c r="D4535" s="803">
        <v>6834.54</v>
      </c>
      <c r="E4535" s="800" t="s">
        <v>43039</v>
      </c>
    </row>
    <row r="4536" spans="1:5" ht="13.5" x14ac:dyDescent="0.25">
      <c r="A4536" s="800">
        <v>98069</v>
      </c>
      <c r="B4536" s="800" t="s">
        <v>32966</v>
      </c>
      <c r="C4536" s="800" t="s">
        <v>26237</v>
      </c>
      <c r="D4536" s="803">
        <v>9163.08</v>
      </c>
      <c r="E4536" s="800" t="s">
        <v>43039</v>
      </c>
    </row>
    <row r="4537" spans="1:5" ht="13.5" x14ac:dyDescent="0.25">
      <c r="A4537" s="800">
        <v>98070</v>
      </c>
      <c r="B4537" s="800" t="s">
        <v>32968</v>
      </c>
      <c r="C4537" s="800" t="s">
        <v>26237</v>
      </c>
      <c r="D4537" s="803">
        <v>10503.89</v>
      </c>
      <c r="E4537" s="800" t="s">
        <v>43039</v>
      </c>
    </row>
    <row r="4538" spans="1:5" ht="13.5" x14ac:dyDescent="0.25">
      <c r="A4538" s="800">
        <v>98071</v>
      </c>
      <c r="B4538" s="800" t="s">
        <v>32970</v>
      </c>
      <c r="C4538" s="800" t="s">
        <v>26237</v>
      </c>
      <c r="D4538" s="803">
        <v>11533.59</v>
      </c>
      <c r="E4538" s="800" t="s">
        <v>43039</v>
      </c>
    </row>
    <row r="4539" spans="1:5" ht="13.5" x14ac:dyDescent="0.25">
      <c r="A4539" s="800">
        <v>98072</v>
      </c>
      <c r="B4539" s="800" t="s">
        <v>32972</v>
      </c>
      <c r="C4539" s="800" t="s">
        <v>26237</v>
      </c>
      <c r="D4539" s="803">
        <v>3022.36</v>
      </c>
      <c r="E4539" s="800" t="s">
        <v>43039</v>
      </c>
    </row>
    <row r="4540" spans="1:5" ht="13.5" x14ac:dyDescent="0.25">
      <c r="A4540" s="800">
        <v>98073</v>
      </c>
      <c r="B4540" s="800" t="s">
        <v>32974</v>
      </c>
      <c r="C4540" s="800" t="s">
        <v>26237</v>
      </c>
      <c r="D4540" s="803">
        <v>4721.08</v>
      </c>
      <c r="E4540" s="800" t="s">
        <v>43039</v>
      </c>
    </row>
    <row r="4541" spans="1:5" ht="13.5" x14ac:dyDescent="0.25">
      <c r="A4541" s="800">
        <v>98074</v>
      </c>
      <c r="B4541" s="800" t="s">
        <v>32976</v>
      </c>
      <c r="C4541" s="800" t="s">
        <v>26237</v>
      </c>
      <c r="D4541" s="803">
        <v>7325.32</v>
      </c>
      <c r="E4541" s="800" t="s">
        <v>43039</v>
      </c>
    </row>
    <row r="4542" spans="1:5" ht="13.5" x14ac:dyDescent="0.25">
      <c r="A4542" s="800">
        <v>98075</v>
      </c>
      <c r="B4542" s="800" t="s">
        <v>32978</v>
      </c>
      <c r="C4542" s="800" t="s">
        <v>26237</v>
      </c>
      <c r="D4542" s="803">
        <v>9522.5499999999993</v>
      </c>
      <c r="E4542" s="800" t="s">
        <v>43039</v>
      </c>
    </row>
    <row r="4543" spans="1:5" ht="13.5" x14ac:dyDescent="0.25">
      <c r="A4543" s="800">
        <v>98076</v>
      </c>
      <c r="B4543" s="800" t="s">
        <v>32980</v>
      </c>
      <c r="C4543" s="800" t="s">
        <v>26237</v>
      </c>
      <c r="D4543" s="803">
        <v>10969.47</v>
      </c>
      <c r="E4543" s="800" t="s">
        <v>43039</v>
      </c>
    </row>
    <row r="4544" spans="1:5" ht="13.5" x14ac:dyDescent="0.25">
      <c r="A4544" s="800">
        <v>98077</v>
      </c>
      <c r="B4544" s="800" t="s">
        <v>32982</v>
      </c>
      <c r="C4544" s="800" t="s">
        <v>26237</v>
      </c>
      <c r="D4544" s="803">
        <v>12912.42</v>
      </c>
      <c r="E4544" s="800" t="s">
        <v>43039</v>
      </c>
    </row>
    <row r="4545" spans="1:5" ht="13.5" x14ac:dyDescent="0.25">
      <c r="A4545" s="800">
        <v>98078</v>
      </c>
      <c r="B4545" s="800" t="s">
        <v>32984</v>
      </c>
      <c r="C4545" s="800" t="s">
        <v>26237</v>
      </c>
      <c r="D4545" s="803">
        <v>3058.14</v>
      </c>
      <c r="E4545" s="800" t="s">
        <v>43039</v>
      </c>
    </row>
    <row r="4546" spans="1:5" ht="13.5" x14ac:dyDescent="0.25">
      <c r="A4546" s="800">
        <v>98079</v>
      </c>
      <c r="B4546" s="800" t="s">
        <v>32986</v>
      </c>
      <c r="C4546" s="800" t="s">
        <v>26237</v>
      </c>
      <c r="D4546" s="803">
        <v>5357.08</v>
      </c>
      <c r="E4546" s="800" t="s">
        <v>43039</v>
      </c>
    </row>
    <row r="4547" spans="1:5" ht="13.5" x14ac:dyDescent="0.25">
      <c r="A4547" s="800">
        <v>98080</v>
      </c>
      <c r="B4547" s="800" t="s">
        <v>32988</v>
      </c>
      <c r="C4547" s="800" t="s">
        <v>26237</v>
      </c>
      <c r="D4547" s="803">
        <v>6889.55</v>
      </c>
      <c r="E4547" s="800" t="s">
        <v>43039</v>
      </c>
    </row>
    <row r="4548" spans="1:5" ht="13.5" x14ac:dyDescent="0.25">
      <c r="A4548" s="800">
        <v>98081</v>
      </c>
      <c r="B4548" s="800" t="s">
        <v>32990</v>
      </c>
      <c r="C4548" s="800" t="s">
        <v>26237</v>
      </c>
      <c r="D4548" s="803">
        <v>10207.23</v>
      </c>
      <c r="E4548" s="800" t="s">
        <v>43039</v>
      </c>
    </row>
    <row r="4549" spans="1:5" ht="13.5" x14ac:dyDescent="0.25">
      <c r="A4549" s="800">
        <v>98082</v>
      </c>
      <c r="B4549" s="800" t="s">
        <v>32992</v>
      </c>
      <c r="C4549" s="800" t="s">
        <v>26237</v>
      </c>
      <c r="D4549" s="803">
        <v>2788.39</v>
      </c>
      <c r="E4549" s="800" t="s">
        <v>43039</v>
      </c>
    </row>
    <row r="4550" spans="1:5" ht="13.5" x14ac:dyDescent="0.25">
      <c r="A4550" s="800">
        <v>98083</v>
      </c>
      <c r="B4550" s="800" t="s">
        <v>32994</v>
      </c>
      <c r="C4550" s="800" t="s">
        <v>26237</v>
      </c>
      <c r="D4550" s="803">
        <v>3692.35</v>
      </c>
      <c r="E4550" s="800" t="s">
        <v>43039</v>
      </c>
    </row>
    <row r="4551" spans="1:5" ht="13.5" x14ac:dyDescent="0.25">
      <c r="A4551" s="800">
        <v>98084</v>
      </c>
      <c r="B4551" s="800" t="s">
        <v>32996</v>
      </c>
      <c r="C4551" s="800" t="s">
        <v>26237</v>
      </c>
      <c r="D4551" s="803">
        <v>5194.12</v>
      </c>
      <c r="E4551" s="800" t="s">
        <v>43039</v>
      </c>
    </row>
    <row r="4552" spans="1:5" ht="13.5" x14ac:dyDescent="0.25">
      <c r="A4552" s="800">
        <v>98085</v>
      </c>
      <c r="B4552" s="800" t="s">
        <v>32998</v>
      </c>
      <c r="C4552" s="800" t="s">
        <v>26237</v>
      </c>
      <c r="D4552" s="803">
        <v>7039.3</v>
      </c>
      <c r="E4552" s="800" t="s">
        <v>43039</v>
      </c>
    </row>
    <row r="4553" spans="1:5" ht="13.5" x14ac:dyDescent="0.25">
      <c r="A4553" s="800">
        <v>98086</v>
      </c>
      <c r="B4553" s="800" t="s">
        <v>33000</v>
      </c>
      <c r="C4553" s="800" t="s">
        <v>26237</v>
      </c>
      <c r="D4553" s="803">
        <v>7969.47</v>
      </c>
      <c r="E4553" s="800" t="s">
        <v>43039</v>
      </c>
    </row>
    <row r="4554" spans="1:5" ht="13.5" x14ac:dyDescent="0.25">
      <c r="A4554" s="800">
        <v>98087</v>
      </c>
      <c r="B4554" s="800" t="s">
        <v>33002</v>
      </c>
      <c r="C4554" s="800" t="s">
        <v>26237</v>
      </c>
      <c r="D4554" s="803">
        <v>8549.32</v>
      </c>
      <c r="E4554" s="800" t="s">
        <v>43039</v>
      </c>
    </row>
    <row r="4555" spans="1:5" ht="13.5" x14ac:dyDescent="0.25">
      <c r="A4555" s="800">
        <v>98088</v>
      </c>
      <c r="B4555" s="800" t="s">
        <v>33004</v>
      </c>
      <c r="C4555" s="800" t="s">
        <v>26237</v>
      </c>
      <c r="D4555" s="803">
        <v>2379.38</v>
      </c>
      <c r="E4555" s="800" t="s">
        <v>43039</v>
      </c>
    </row>
    <row r="4556" spans="1:5" ht="13.5" x14ac:dyDescent="0.25">
      <c r="A4556" s="800">
        <v>98089</v>
      </c>
      <c r="B4556" s="800" t="s">
        <v>33006</v>
      </c>
      <c r="C4556" s="800" t="s">
        <v>26237</v>
      </c>
      <c r="D4556" s="803">
        <v>3770.3</v>
      </c>
      <c r="E4556" s="800" t="s">
        <v>43039</v>
      </c>
    </row>
    <row r="4557" spans="1:5" ht="13.5" x14ac:dyDescent="0.25">
      <c r="A4557" s="800">
        <v>98090</v>
      </c>
      <c r="B4557" s="800" t="s">
        <v>33008</v>
      </c>
      <c r="C4557" s="800" t="s">
        <v>26237</v>
      </c>
      <c r="D4557" s="803">
        <v>5930.99</v>
      </c>
      <c r="E4557" s="800" t="s">
        <v>43039</v>
      </c>
    </row>
    <row r="4558" spans="1:5" ht="13.5" x14ac:dyDescent="0.25">
      <c r="A4558" s="800">
        <v>98091</v>
      </c>
      <c r="B4558" s="800" t="s">
        <v>33010</v>
      </c>
      <c r="C4558" s="800" t="s">
        <v>26237</v>
      </c>
      <c r="D4558" s="803">
        <v>7652.86</v>
      </c>
      <c r="E4558" s="800" t="s">
        <v>43039</v>
      </c>
    </row>
    <row r="4559" spans="1:5" ht="13.5" x14ac:dyDescent="0.25">
      <c r="A4559" s="800">
        <v>98092</v>
      </c>
      <c r="B4559" s="800" t="s">
        <v>33012</v>
      </c>
      <c r="C4559" s="800" t="s">
        <v>26237</v>
      </c>
      <c r="D4559" s="803">
        <v>9003.92</v>
      </c>
      <c r="E4559" s="800" t="s">
        <v>43039</v>
      </c>
    </row>
    <row r="4560" spans="1:5" ht="13.5" x14ac:dyDescent="0.25">
      <c r="A4560" s="800">
        <v>98093</v>
      </c>
      <c r="B4560" s="800" t="s">
        <v>33014</v>
      </c>
      <c r="C4560" s="800" t="s">
        <v>26237</v>
      </c>
      <c r="D4560" s="803">
        <v>10631.2</v>
      </c>
      <c r="E4560" s="800" t="s">
        <v>43039</v>
      </c>
    </row>
    <row r="4561" spans="1:5" ht="13.5" x14ac:dyDescent="0.25">
      <c r="A4561" s="800">
        <v>98094</v>
      </c>
      <c r="B4561" s="800" t="s">
        <v>33016</v>
      </c>
      <c r="C4561" s="800" t="s">
        <v>26237</v>
      </c>
      <c r="D4561" s="803">
        <v>1976.09</v>
      </c>
      <c r="E4561" s="800" t="s">
        <v>43039</v>
      </c>
    </row>
    <row r="4562" spans="1:5" ht="13.5" x14ac:dyDescent="0.25">
      <c r="A4562" s="800">
        <v>98099</v>
      </c>
      <c r="B4562" s="800" t="s">
        <v>33018</v>
      </c>
      <c r="C4562" s="800" t="s">
        <v>26237</v>
      </c>
      <c r="D4562" s="803">
        <v>3396.12</v>
      </c>
      <c r="E4562" s="800" t="s">
        <v>43039</v>
      </c>
    </row>
    <row r="4563" spans="1:5" ht="13.5" x14ac:dyDescent="0.25">
      <c r="A4563" s="800">
        <v>98100</v>
      </c>
      <c r="B4563" s="800" t="s">
        <v>33020</v>
      </c>
      <c r="C4563" s="800" t="s">
        <v>26237</v>
      </c>
      <c r="D4563" s="803">
        <v>4440.28</v>
      </c>
      <c r="E4563" s="800" t="s">
        <v>43039</v>
      </c>
    </row>
    <row r="4564" spans="1:5" ht="13.5" x14ac:dyDescent="0.25">
      <c r="A4564" s="800">
        <v>98101</v>
      </c>
      <c r="B4564" s="800" t="s">
        <v>33022</v>
      </c>
      <c r="C4564" s="800" t="s">
        <v>26237</v>
      </c>
      <c r="D4564" s="803">
        <v>6574.1</v>
      </c>
      <c r="E4564" s="800" t="s">
        <v>43039</v>
      </c>
    </row>
    <row r="4565" spans="1:5" ht="13.5" x14ac:dyDescent="0.25">
      <c r="A4565" s="800">
        <v>98109</v>
      </c>
      <c r="B4565" s="800" t="s">
        <v>33024</v>
      </c>
      <c r="C4565" s="800" t="s">
        <v>26237</v>
      </c>
      <c r="D4565" s="802">
        <v>611.59</v>
      </c>
      <c r="E4565" s="800" t="s">
        <v>43039</v>
      </c>
    </row>
    <row r="4566" spans="1:5" ht="13.5" x14ac:dyDescent="0.25">
      <c r="A4566" s="800">
        <v>98110</v>
      </c>
      <c r="B4566" s="800" t="s">
        <v>33026</v>
      </c>
      <c r="C4566" s="800" t="s">
        <v>26237</v>
      </c>
      <c r="D4566" s="802">
        <v>382</v>
      </c>
      <c r="E4566" s="800" t="s">
        <v>43039</v>
      </c>
    </row>
    <row r="4567" spans="1:5" ht="13.5" x14ac:dyDescent="0.25">
      <c r="A4567" s="800">
        <v>98111</v>
      </c>
      <c r="B4567" s="800" t="s">
        <v>33028</v>
      </c>
      <c r="C4567" s="800" t="s">
        <v>26237</v>
      </c>
      <c r="D4567" s="802">
        <v>20.32</v>
      </c>
      <c r="E4567" s="800" t="s">
        <v>43039</v>
      </c>
    </row>
    <row r="4568" spans="1:5" ht="13.5" x14ac:dyDescent="0.25">
      <c r="A4568" s="800">
        <v>98114</v>
      </c>
      <c r="B4568" s="800" t="s">
        <v>33029</v>
      </c>
      <c r="C4568" s="800" t="s">
        <v>26237</v>
      </c>
      <c r="D4568" s="802">
        <v>378.09</v>
      </c>
      <c r="E4568" s="800" t="s">
        <v>43039</v>
      </c>
    </row>
    <row r="4569" spans="1:5" ht="13.5" x14ac:dyDescent="0.25">
      <c r="A4569" s="800">
        <v>98115</v>
      </c>
      <c r="B4569" s="800" t="s">
        <v>33031</v>
      </c>
      <c r="C4569" s="800" t="s">
        <v>26237</v>
      </c>
      <c r="D4569" s="802">
        <v>86.82</v>
      </c>
      <c r="E4569" s="800" t="s">
        <v>43039</v>
      </c>
    </row>
    <row r="4570" spans="1:5" ht="13.5" x14ac:dyDescent="0.25">
      <c r="A4570" s="800">
        <v>89957</v>
      </c>
      <c r="B4570" s="800" t="s">
        <v>33033</v>
      </c>
      <c r="C4570" s="800" t="s">
        <v>26237</v>
      </c>
      <c r="D4570" s="802">
        <v>107.17</v>
      </c>
      <c r="E4570" s="800" t="s">
        <v>43039</v>
      </c>
    </row>
    <row r="4571" spans="1:5" ht="13.5" x14ac:dyDescent="0.25">
      <c r="A4571" s="800">
        <v>89959</v>
      </c>
      <c r="B4571" s="800" t="s">
        <v>33034</v>
      </c>
      <c r="C4571" s="800" t="s">
        <v>26237</v>
      </c>
      <c r="D4571" s="802">
        <v>162.13999999999999</v>
      </c>
      <c r="E4571" s="800" t="s">
        <v>43039</v>
      </c>
    </row>
    <row r="4572" spans="1:5" ht="13.5" x14ac:dyDescent="0.25">
      <c r="A4572" s="800" t="s">
        <v>6429</v>
      </c>
      <c r="B4572" s="800" t="s">
        <v>33036</v>
      </c>
      <c r="C4572" s="800" t="s">
        <v>26237</v>
      </c>
      <c r="D4572" s="802">
        <v>92.2</v>
      </c>
      <c r="E4572" s="800" t="s">
        <v>43039</v>
      </c>
    </row>
    <row r="4573" spans="1:5" ht="13.5" x14ac:dyDescent="0.25">
      <c r="A4573" s="800" t="s">
        <v>6430</v>
      </c>
      <c r="B4573" s="800" t="s">
        <v>33038</v>
      </c>
      <c r="C4573" s="800" t="s">
        <v>26237</v>
      </c>
      <c r="D4573" s="802">
        <v>208.52</v>
      </c>
      <c r="E4573" s="800" t="s">
        <v>43039</v>
      </c>
    </row>
    <row r="4574" spans="1:5" ht="13.5" x14ac:dyDescent="0.25">
      <c r="A4574" s="800">
        <v>89349</v>
      </c>
      <c r="B4574" s="800" t="s">
        <v>33040</v>
      </c>
      <c r="C4574" s="800" t="s">
        <v>26237</v>
      </c>
      <c r="D4574" s="802">
        <v>23.92</v>
      </c>
      <c r="E4574" s="800" t="s">
        <v>43039</v>
      </c>
    </row>
    <row r="4575" spans="1:5" ht="13.5" x14ac:dyDescent="0.25">
      <c r="A4575" s="800">
        <v>89351</v>
      </c>
      <c r="B4575" s="800" t="s">
        <v>33041</v>
      </c>
      <c r="C4575" s="800" t="s">
        <v>26237</v>
      </c>
      <c r="D4575" s="802">
        <v>27.12</v>
      </c>
      <c r="E4575" s="800" t="s">
        <v>43039</v>
      </c>
    </row>
    <row r="4576" spans="1:5" ht="13.5" x14ac:dyDescent="0.25">
      <c r="A4576" s="800">
        <v>89352</v>
      </c>
      <c r="B4576" s="800" t="s">
        <v>33043</v>
      </c>
      <c r="C4576" s="800" t="s">
        <v>26237</v>
      </c>
      <c r="D4576" s="802">
        <v>30.7</v>
      </c>
      <c r="E4576" s="800" t="s">
        <v>43039</v>
      </c>
    </row>
    <row r="4577" spans="1:5" ht="13.5" x14ac:dyDescent="0.25">
      <c r="A4577" s="800">
        <v>89353</v>
      </c>
      <c r="B4577" s="800" t="s">
        <v>33044</v>
      </c>
      <c r="C4577" s="800" t="s">
        <v>26237</v>
      </c>
      <c r="D4577" s="802">
        <v>31.98</v>
      </c>
      <c r="E4577" s="800" t="s">
        <v>43039</v>
      </c>
    </row>
    <row r="4578" spans="1:5" ht="13.5" x14ac:dyDescent="0.25">
      <c r="A4578" s="800">
        <v>89354</v>
      </c>
      <c r="B4578" s="800" t="s">
        <v>33045</v>
      </c>
      <c r="C4578" s="800" t="s">
        <v>26237</v>
      </c>
      <c r="D4578" s="802">
        <v>192.34</v>
      </c>
      <c r="E4578" s="800" t="s">
        <v>43039</v>
      </c>
    </row>
    <row r="4579" spans="1:5" ht="13.5" x14ac:dyDescent="0.25">
      <c r="A4579" s="800">
        <v>89969</v>
      </c>
      <c r="B4579" s="800" t="s">
        <v>33047</v>
      </c>
      <c r="C4579" s="800" t="s">
        <v>26237</v>
      </c>
      <c r="D4579" s="802">
        <v>34.78</v>
      </c>
      <c r="E4579" s="800" t="s">
        <v>43039</v>
      </c>
    </row>
    <row r="4580" spans="1:5" ht="13.5" x14ac:dyDescent="0.25">
      <c r="A4580" s="800">
        <v>89970</v>
      </c>
      <c r="B4580" s="800" t="s">
        <v>33049</v>
      </c>
      <c r="C4580" s="800" t="s">
        <v>26237</v>
      </c>
      <c r="D4580" s="802">
        <v>37.950000000000003</v>
      </c>
      <c r="E4580" s="800" t="s">
        <v>43039</v>
      </c>
    </row>
    <row r="4581" spans="1:5" ht="13.5" x14ac:dyDescent="0.25">
      <c r="A4581" s="800">
        <v>89971</v>
      </c>
      <c r="B4581" s="800" t="s">
        <v>33050</v>
      </c>
      <c r="C4581" s="800" t="s">
        <v>26237</v>
      </c>
      <c r="D4581" s="802">
        <v>39.340000000000003</v>
      </c>
      <c r="E4581" s="800" t="s">
        <v>43039</v>
      </c>
    </row>
    <row r="4582" spans="1:5" ht="13.5" x14ac:dyDescent="0.25">
      <c r="A4582" s="800">
        <v>89972</v>
      </c>
      <c r="B4582" s="800" t="s">
        <v>33052</v>
      </c>
      <c r="C4582" s="800" t="s">
        <v>26237</v>
      </c>
      <c r="D4582" s="802">
        <v>42.22</v>
      </c>
      <c r="E4582" s="800" t="s">
        <v>43039</v>
      </c>
    </row>
    <row r="4583" spans="1:5" ht="13.5" x14ac:dyDescent="0.25">
      <c r="A4583" s="800">
        <v>89973</v>
      </c>
      <c r="B4583" s="800" t="s">
        <v>33054</v>
      </c>
      <c r="C4583" s="800" t="s">
        <v>26237</v>
      </c>
      <c r="D4583" s="802">
        <v>321.63</v>
      </c>
      <c r="E4583" s="800" t="s">
        <v>43039</v>
      </c>
    </row>
    <row r="4584" spans="1:5" ht="13.5" x14ac:dyDescent="0.25">
      <c r="A4584" s="800">
        <v>89974</v>
      </c>
      <c r="B4584" s="800" t="s">
        <v>33056</v>
      </c>
      <c r="C4584" s="800" t="s">
        <v>26237</v>
      </c>
      <c r="D4584" s="802">
        <v>193.07</v>
      </c>
      <c r="E4584" s="800" t="s">
        <v>43039</v>
      </c>
    </row>
    <row r="4585" spans="1:5" ht="13.5" x14ac:dyDescent="0.25">
      <c r="A4585" s="800">
        <v>89984</v>
      </c>
      <c r="B4585" s="800" t="s">
        <v>33058</v>
      </c>
      <c r="C4585" s="800" t="s">
        <v>26237</v>
      </c>
      <c r="D4585" s="802">
        <v>64.59</v>
      </c>
      <c r="E4585" s="800" t="s">
        <v>43039</v>
      </c>
    </row>
    <row r="4586" spans="1:5" ht="13.5" x14ac:dyDescent="0.25">
      <c r="A4586" s="800">
        <v>89985</v>
      </c>
      <c r="B4586" s="800" t="s">
        <v>33060</v>
      </c>
      <c r="C4586" s="800" t="s">
        <v>26237</v>
      </c>
      <c r="D4586" s="802">
        <v>66.430000000000007</v>
      </c>
      <c r="E4586" s="800" t="s">
        <v>43039</v>
      </c>
    </row>
    <row r="4587" spans="1:5" ht="13.5" x14ac:dyDescent="0.25">
      <c r="A4587" s="800">
        <v>89986</v>
      </c>
      <c r="B4587" s="800" t="s">
        <v>33062</v>
      </c>
      <c r="C4587" s="800" t="s">
        <v>26237</v>
      </c>
      <c r="D4587" s="802">
        <v>63.04</v>
      </c>
      <c r="E4587" s="800" t="s">
        <v>43039</v>
      </c>
    </row>
    <row r="4588" spans="1:5" ht="13.5" x14ac:dyDescent="0.25">
      <c r="A4588" s="800">
        <v>89987</v>
      </c>
      <c r="B4588" s="800" t="s">
        <v>33064</v>
      </c>
      <c r="C4588" s="800" t="s">
        <v>26237</v>
      </c>
      <c r="D4588" s="802">
        <v>69.84</v>
      </c>
      <c r="E4588" s="800" t="s">
        <v>43039</v>
      </c>
    </row>
    <row r="4589" spans="1:5" ht="13.5" x14ac:dyDescent="0.25">
      <c r="A4589" s="800">
        <v>90371</v>
      </c>
      <c r="B4589" s="800" t="s">
        <v>33065</v>
      </c>
      <c r="C4589" s="800" t="s">
        <v>26237</v>
      </c>
      <c r="D4589" s="802">
        <v>28.36</v>
      </c>
      <c r="E4589" s="800" t="s">
        <v>43039</v>
      </c>
    </row>
    <row r="4590" spans="1:5" ht="13.5" x14ac:dyDescent="0.25">
      <c r="A4590" s="800">
        <v>94489</v>
      </c>
      <c r="B4590" s="800" t="s">
        <v>33066</v>
      </c>
      <c r="C4590" s="800" t="s">
        <v>26237</v>
      </c>
      <c r="D4590" s="802">
        <v>24.85</v>
      </c>
      <c r="E4590" s="800" t="s">
        <v>43039</v>
      </c>
    </row>
    <row r="4591" spans="1:5" ht="13.5" x14ac:dyDescent="0.25">
      <c r="A4591" s="800">
        <v>94490</v>
      </c>
      <c r="B4591" s="800" t="s">
        <v>33068</v>
      </c>
      <c r="C4591" s="800" t="s">
        <v>26237</v>
      </c>
      <c r="D4591" s="802">
        <v>41.16</v>
      </c>
      <c r="E4591" s="800" t="s">
        <v>43039</v>
      </c>
    </row>
    <row r="4592" spans="1:5" ht="13.5" x14ac:dyDescent="0.25">
      <c r="A4592" s="800">
        <v>94491</v>
      </c>
      <c r="B4592" s="800" t="s">
        <v>33070</v>
      </c>
      <c r="C4592" s="800" t="s">
        <v>26237</v>
      </c>
      <c r="D4592" s="802">
        <v>56.45</v>
      </c>
      <c r="E4592" s="800" t="s">
        <v>43039</v>
      </c>
    </row>
    <row r="4593" spans="1:5" ht="13.5" x14ac:dyDescent="0.25">
      <c r="A4593" s="800">
        <v>94492</v>
      </c>
      <c r="B4593" s="800" t="s">
        <v>33071</v>
      </c>
      <c r="C4593" s="800" t="s">
        <v>26237</v>
      </c>
      <c r="D4593" s="802">
        <v>57.92</v>
      </c>
      <c r="E4593" s="800" t="s">
        <v>43039</v>
      </c>
    </row>
    <row r="4594" spans="1:5" ht="13.5" x14ac:dyDescent="0.25">
      <c r="A4594" s="800">
        <v>94493</v>
      </c>
      <c r="B4594" s="800" t="s">
        <v>33073</v>
      </c>
      <c r="C4594" s="800" t="s">
        <v>26237</v>
      </c>
      <c r="D4594" s="802">
        <v>105.54</v>
      </c>
      <c r="E4594" s="800" t="s">
        <v>43039</v>
      </c>
    </row>
    <row r="4595" spans="1:5" ht="13.5" x14ac:dyDescent="0.25">
      <c r="A4595" s="800">
        <v>94494</v>
      </c>
      <c r="B4595" s="800" t="s">
        <v>33075</v>
      </c>
      <c r="C4595" s="800" t="s">
        <v>26237</v>
      </c>
      <c r="D4595" s="802">
        <v>52.73</v>
      </c>
      <c r="E4595" s="800" t="s">
        <v>43039</v>
      </c>
    </row>
    <row r="4596" spans="1:5" ht="13.5" x14ac:dyDescent="0.25">
      <c r="A4596" s="800">
        <v>94495</v>
      </c>
      <c r="B4596" s="800" t="s">
        <v>33077</v>
      </c>
      <c r="C4596" s="800" t="s">
        <v>26237</v>
      </c>
      <c r="D4596" s="802">
        <v>66.930000000000007</v>
      </c>
      <c r="E4596" s="800" t="s">
        <v>43039</v>
      </c>
    </row>
    <row r="4597" spans="1:5" ht="13.5" x14ac:dyDescent="0.25">
      <c r="A4597" s="800">
        <v>94496</v>
      </c>
      <c r="B4597" s="800" t="s">
        <v>33079</v>
      </c>
      <c r="C4597" s="800" t="s">
        <v>26237</v>
      </c>
      <c r="D4597" s="802">
        <v>81.67</v>
      </c>
      <c r="E4597" s="800" t="s">
        <v>43039</v>
      </c>
    </row>
    <row r="4598" spans="1:5" ht="13.5" x14ac:dyDescent="0.25">
      <c r="A4598" s="800">
        <v>94497</v>
      </c>
      <c r="B4598" s="800" t="s">
        <v>33081</v>
      </c>
      <c r="C4598" s="800" t="s">
        <v>26237</v>
      </c>
      <c r="D4598" s="802">
        <v>95.53</v>
      </c>
      <c r="E4598" s="800" t="s">
        <v>43039</v>
      </c>
    </row>
    <row r="4599" spans="1:5" ht="13.5" x14ac:dyDescent="0.25">
      <c r="A4599" s="800">
        <v>94498</v>
      </c>
      <c r="B4599" s="800" t="s">
        <v>33083</v>
      </c>
      <c r="C4599" s="800" t="s">
        <v>26237</v>
      </c>
      <c r="D4599" s="802">
        <v>123.07</v>
      </c>
      <c r="E4599" s="800" t="s">
        <v>43039</v>
      </c>
    </row>
    <row r="4600" spans="1:5" ht="13.5" x14ac:dyDescent="0.25">
      <c r="A4600" s="800">
        <v>94499</v>
      </c>
      <c r="B4600" s="800" t="s">
        <v>33084</v>
      </c>
      <c r="C4600" s="800" t="s">
        <v>26237</v>
      </c>
      <c r="D4600" s="802">
        <v>222.82</v>
      </c>
      <c r="E4600" s="800" t="s">
        <v>43039</v>
      </c>
    </row>
    <row r="4601" spans="1:5" ht="13.5" x14ac:dyDescent="0.25">
      <c r="A4601" s="800">
        <v>94500</v>
      </c>
      <c r="B4601" s="800" t="s">
        <v>33086</v>
      </c>
      <c r="C4601" s="800" t="s">
        <v>26237</v>
      </c>
      <c r="D4601" s="802">
        <v>264.73</v>
      </c>
      <c r="E4601" s="800" t="s">
        <v>43039</v>
      </c>
    </row>
    <row r="4602" spans="1:5" ht="13.5" x14ac:dyDescent="0.25">
      <c r="A4602" s="800">
        <v>94501</v>
      </c>
      <c r="B4602" s="800" t="s">
        <v>33088</v>
      </c>
      <c r="C4602" s="800" t="s">
        <v>26237</v>
      </c>
      <c r="D4602" s="802">
        <v>517.45000000000005</v>
      </c>
      <c r="E4602" s="800" t="s">
        <v>43039</v>
      </c>
    </row>
    <row r="4603" spans="1:5" ht="13.5" x14ac:dyDescent="0.25">
      <c r="A4603" s="800">
        <v>94792</v>
      </c>
      <c r="B4603" s="800" t="s">
        <v>33090</v>
      </c>
      <c r="C4603" s="800" t="s">
        <v>26237</v>
      </c>
      <c r="D4603" s="802">
        <v>101.5</v>
      </c>
      <c r="E4603" s="800" t="s">
        <v>43039</v>
      </c>
    </row>
    <row r="4604" spans="1:5" ht="13.5" x14ac:dyDescent="0.25">
      <c r="A4604" s="800">
        <v>94793</v>
      </c>
      <c r="B4604" s="800" t="s">
        <v>33092</v>
      </c>
      <c r="C4604" s="800" t="s">
        <v>26237</v>
      </c>
      <c r="D4604" s="802">
        <v>130.80000000000001</v>
      </c>
      <c r="E4604" s="800" t="s">
        <v>43039</v>
      </c>
    </row>
    <row r="4605" spans="1:5" ht="13.5" x14ac:dyDescent="0.25">
      <c r="A4605" s="800">
        <v>94794</v>
      </c>
      <c r="B4605" s="800" t="s">
        <v>33094</v>
      </c>
      <c r="C4605" s="800" t="s">
        <v>26237</v>
      </c>
      <c r="D4605" s="802">
        <v>135.47999999999999</v>
      </c>
      <c r="E4605" s="800" t="s">
        <v>43039</v>
      </c>
    </row>
    <row r="4606" spans="1:5" ht="13.5" x14ac:dyDescent="0.25">
      <c r="A4606" s="800">
        <v>94795</v>
      </c>
      <c r="B4606" s="800" t="s">
        <v>33096</v>
      </c>
      <c r="C4606" s="800" t="s">
        <v>26237</v>
      </c>
      <c r="D4606" s="802">
        <v>18.04</v>
      </c>
      <c r="E4606" s="800" t="s">
        <v>43039</v>
      </c>
    </row>
    <row r="4607" spans="1:5" ht="13.5" x14ac:dyDescent="0.25">
      <c r="A4607" s="800">
        <v>94796</v>
      </c>
      <c r="B4607" s="800" t="s">
        <v>33097</v>
      </c>
      <c r="C4607" s="800" t="s">
        <v>26237</v>
      </c>
      <c r="D4607" s="802">
        <v>21.58</v>
      </c>
      <c r="E4607" s="800" t="s">
        <v>43039</v>
      </c>
    </row>
    <row r="4608" spans="1:5" ht="13.5" x14ac:dyDescent="0.25">
      <c r="A4608" s="800">
        <v>94797</v>
      </c>
      <c r="B4608" s="800" t="s">
        <v>33098</v>
      </c>
      <c r="C4608" s="800" t="s">
        <v>26237</v>
      </c>
      <c r="D4608" s="802">
        <v>32.369999999999997</v>
      </c>
      <c r="E4608" s="800" t="s">
        <v>43039</v>
      </c>
    </row>
    <row r="4609" spans="1:5" ht="13.5" x14ac:dyDescent="0.25">
      <c r="A4609" s="800">
        <v>94798</v>
      </c>
      <c r="B4609" s="800" t="s">
        <v>33100</v>
      </c>
      <c r="C4609" s="800" t="s">
        <v>26237</v>
      </c>
      <c r="D4609" s="802">
        <v>67.09</v>
      </c>
      <c r="E4609" s="800" t="s">
        <v>43039</v>
      </c>
    </row>
    <row r="4610" spans="1:5" ht="13.5" x14ac:dyDescent="0.25">
      <c r="A4610" s="800">
        <v>94799</v>
      </c>
      <c r="B4610" s="800" t="s">
        <v>33102</v>
      </c>
      <c r="C4610" s="800" t="s">
        <v>26237</v>
      </c>
      <c r="D4610" s="802">
        <v>66.069999999999993</v>
      </c>
      <c r="E4610" s="800" t="s">
        <v>43039</v>
      </c>
    </row>
    <row r="4611" spans="1:5" ht="13.5" x14ac:dyDescent="0.25">
      <c r="A4611" s="800">
        <v>94800</v>
      </c>
      <c r="B4611" s="800" t="s">
        <v>33104</v>
      </c>
      <c r="C4611" s="800" t="s">
        <v>26237</v>
      </c>
      <c r="D4611" s="802">
        <v>110.62</v>
      </c>
      <c r="E4611" s="800" t="s">
        <v>43039</v>
      </c>
    </row>
    <row r="4612" spans="1:5" ht="13.5" x14ac:dyDescent="0.25">
      <c r="A4612" s="800">
        <v>95248</v>
      </c>
      <c r="B4612" s="800" t="s">
        <v>33106</v>
      </c>
      <c r="C4612" s="800" t="s">
        <v>26237</v>
      </c>
      <c r="D4612" s="802">
        <v>63.07</v>
      </c>
      <c r="E4612" s="800" t="s">
        <v>43039</v>
      </c>
    </row>
    <row r="4613" spans="1:5" ht="13.5" x14ac:dyDescent="0.25">
      <c r="A4613" s="800">
        <v>95249</v>
      </c>
      <c r="B4613" s="800" t="s">
        <v>33108</v>
      </c>
      <c r="C4613" s="800" t="s">
        <v>26237</v>
      </c>
      <c r="D4613" s="802">
        <v>68.45</v>
      </c>
      <c r="E4613" s="800" t="s">
        <v>43039</v>
      </c>
    </row>
    <row r="4614" spans="1:5" ht="13.5" x14ac:dyDescent="0.25">
      <c r="A4614" s="800">
        <v>95250</v>
      </c>
      <c r="B4614" s="800" t="s">
        <v>33110</v>
      </c>
      <c r="C4614" s="800" t="s">
        <v>26237</v>
      </c>
      <c r="D4614" s="802">
        <v>82.55</v>
      </c>
      <c r="E4614" s="800" t="s">
        <v>43039</v>
      </c>
    </row>
    <row r="4615" spans="1:5" ht="13.5" x14ac:dyDescent="0.25">
      <c r="A4615" s="800">
        <v>95251</v>
      </c>
      <c r="B4615" s="800" t="s">
        <v>33111</v>
      </c>
      <c r="C4615" s="800" t="s">
        <v>26237</v>
      </c>
      <c r="D4615" s="802">
        <v>109.89</v>
      </c>
      <c r="E4615" s="800" t="s">
        <v>43039</v>
      </c>
    </row>
    <row r="4616" spans="1:5" ht="13.5" x14ac:dyDescent="0.25">
      <c r="A4616" s="800">
        <v>95252</v>
      </c>
      <c r="B4616" s="800" t="s">
        <v>33113</v>
      </c>
      <c r="C4616" s="800" t="s">
        <v>26237</v>
      </c>
      <c r="D4616" s="802">
        <v>126.51</v>
      </c>
      <c r="E4616" s="800" t="s">
        <v>43039</v>
      </c>
    </row>
    <row r="4617" spans="1:5" ht="13.5" x14ac:dyDescent="0.25">
      <c r="A4617" s="800">
        <v>95253</v>
      </c>
      <c r="B4617" s="800" t="s">
        <v>33115</v>
      </c>
      <c r="C4617" s="800" t="s">
        <v>26237</v>
      </c>
      <c r="D4617" s="802">
        <v>180.78</v>
      </c>
      <c r="E4617" s="800" t="s">
        <v>43039</v>
      </c>
    </row>
    <row r="4618" spans="1:5" ht="13.5" x14ac:dyDescent="0.25">
      <c r="A4618" s="800">
        <v>99619</v>
      </c>
      <c r="B4618" s="800" t="s">
        <v>33117</v>
      </c>
      <c r="C4618" s="800" t="s">
        <v>26237</v>
      </c>
      <c r="D4618" s="802">
        <v>71.36</v>
      </c>
      <c r="E4618" s="800" t="s">
        <v>43039</v>
      </c>
    </row>
    <row r="4619" spans="1:5" ht="13.5" x14ac:dyDescent="0.25">
      <c r="A4619" s="800">
        <v>99620</v>
      </c>
      <c r="B4619" s="800" t="s">
        <v>33119</v>
      </c>
      <c r="C4619" s="800" t="s">
        <v>26237</v>
      </c>
      <c r="D4619" s="802">
        <v>115.07</v>
      </c>
      <c r="E4619" s="800" t="s">
        <v>43039</v>
      </c>
    </row>
    <row r="4620" spans="1:5" ht="13.5" x14ac:dyDescent="0.25">
      <c r="A4620" s="800">
        <v>99621</v>
      </c>
      <c r="B4620" s="800" t="s">
        <v>33121</v>
      </c>
      <c r="C4620" s="800" t="s">
        <v>26237</v>
      </c>
      <c r="D4620" s="802">
        <v>158.93</v>
      </c>
      <c r="E4620" s="800" t="s">
        <v>43039</v>
      </c>
    </row>
    <row r="4621" spans="1:5" ht="13.5" x14ac:dyDescent="0.25">
      <c r="A4621" s="800">
        <v>99622</v>
      </c>
      <c r="B4621" s="800" t="s">
        <v>33123</v>
      </c>
      <c r="C4621" s="800" t="s">
        <v>26237</v>
      </c>
      <c r="D4621" s="802">
        <v>174.22</v>
      </c>
      <c r="E4621" s="800" t="s">
        <v>43039</v>
      </c>
    </row>
    <row r="4622" spans="1:5" ht="13.5" x14ac:dyDescent="0.25">
      <c r="A4622" s="800">
        <v>99623</v>
      </c>
      <c r="B4622" s="800" t="s">
        <v>33125</v>
      </c>
      <c r="C4622" s="800" t="s">
        <v>26237</v>
      </c>
      <c r="D4622" s="802">
        <v>233.86</v>
      </c>
      <c r="E4622" s="800" t="s">
        <v>43039</v>
      </c>
    </row>
    <row r="4623" spans="1:5" ht="13.5" x14ac:dyDescent="0.25">
      <c r="A4623" s="800">
        <v>99624</v>
      </c>
      <c r="B4623" s="800" t="s">
        <v>33127</v>
      </c>
      <c r="C4623" s="800" t="s">
        <v>26237</v>
      </c>
      <c r="D4623" s="802">
        <v>321.45</v>
      </c>
      <c r="E4623" s="800" t="s">
        <v>43039</v>
      </c>
    </row>
    <row r="4624" spans="1:5" ht="13.5" x14ac:dyDescent="0.25">
      <c r="A4624" s="800">
        <v>99625</v>
      </c>
      <c r="B4624" s="800" t="s">
        <v>33129</v>
      </c>
      <c r="C4624" s="800" t="s">
        <v>26237</v>
      </c>
      <c r="D4624" s="802">
        <v>433.81</v>
      </c>
      <c r="E4624" s="800" t="s">
        <v>43039</v>
      </c>
    </row>
    <row r="4625" spans="1:5" ht="13.5" x14ac:dyDescent="0.25">
      <c r="A4625" s="800">
        <v>99626</v>
      </c>
      <c r="B4625" s="800" t="s">
        <v>33131</v>
      </c>
      <c r="C4625" s="800" t="s">
        <v>26237</v>
      </c>
      <c r="D4625" s="802">
        <v>655.48</v>
      </c>
      <c r="E4625" s="800" t="s">
        <v>43039</v>
      </c>
    </row>
    <row r="4626" spans="1:5" ht="13.5" x14ac:dyDescent="0.25">
      <c r="A4626" s="800">
        <v>99627</v>
      </c>
      <c r="B4626" s="800" t="s">
        <v>33133</v>
      </c>
      <c r="C4626" s="800" t="s">
        <v>26237</v>
      </c>
      <c r="D4626" s="802">
        <v>67.25</v>
      </c>
      <c r="E4626" s="800" t="s">
        <v>43039</v>
      </c>
    </row>
    <row r="4627" spans="1:5" ht="13.5" x14ac:dyDescent="0.25">
      <c r="A4627" s="800">
        <v>99628</v>
      </c>
      <c r="B4627" s="800" t="s">
        <v>33135</v>
      </c>
      <c r="C4627" s="800" t="s">
        <v>26237</v>
      </c>
      <c r="D4627" s="802">
        <v>48.41</v>
      </c>
      <c r="E4627" s="800" t="s">
        <v>43039</v>
      </c>
    </row>
    <row r="4628" spans="1:5" ht="13.5" x14ac:dyDescent="0.25">
      <c r="A4628" s="800">
        <v>99629</v>
      </c>
      <c r="B4628" s="800" t="s">
        <v>33137</v>
      </c>
      <c r="C4628" s="800" t="s">
        <v>26237</v>
      </c>
      <c r="D4628" s="802">
        <v>72.959999999999994</v>
      </c>
      <c r="E4628" s="800" t="s">
        <v>43039</v>
      </c>
    </row>
    <row r="4629" spans="1:5" ht="13.5" x14ac:dyDescent="0.25">
      <c r="A4629" s="800">
        <v>99630</v>
      </c>
      <c r="B4629" s="800" t="s">
        <v>33138</v>
      </c>
      <c r="C4629" s="800" t="s">
        <v>26237</v>
      </c>
      <c r="D4629" s="802">
        <v>96.03</v>
      </c>
      <c r="E4629" s="800" t="s">
        <v>43039</v>
      </c>
    </row>
    <row r="4630" spans="1:5" ht="13.5" x14ac:dyDescent="0.25">
      <c r="A4630" s="800">
        <v>99631</v>
      </c>
      <c r="B4630" s="800" t="s">
        <v>33139</v>
      </c>
      <c r="C4630" s="800" t="s">
        <v>26237</v>
      </c>
      <c r="D4630" s="802">
        <v>106.24</v>
      </c>
      <c r="E4630" s="800" t="s">
        <v>43039</v>
      </c>
    </row>
    <row r="4631" spans="1:5" ht="13.5" x14ac:dyDescent="0.25">
      <c r="A4631" s="800">
        <v>99632</v>
      </c>
      <c r="B4631" s="800" t="s">
        <v>33141</v>
      </c>
      <c r="C4631" s="800" t="s">
        <v>26237</v>
      </c>
      <c r="D4631" s="802">
        <v>142.94999999999999</v>
      </c>
      <c r="E4631" s="800" t="s">
        <v>43039</v>
      </c>
    </row>
    <row r="4632" spans="1:5" ht="13.5" x14ac:dyDescent="0.25">
      <c r="A4632" s="800">
        <v>99633</v>
      </c>
      <c r="B4632" s="800" t="s">
        <v>33143</v>
      </c>
      <c r="C4632" s="800" t="s">
        <v>26237</v>
      </c>
      <c r="D4632" s="802">
        <v>278.27999999999997</v>
      </c>
      <c r="E4632" s="800" t="s">
        <v>43039</v>
      </c>
    </row>
    <row r="4633" spans="1:5" ht="13.5" x14ac:dyDescent="0.25">
      <c r="A4633" s="800">
        <v>99634</v>
      </c>
      <c r="B4633" s="800" t="s">
        <v>33145</v>
      </c>
      <c r="C4633" s="800" t="s">
        <v>26237</v>
      </c>
      <c r="D4633" s="802">
        <v>459.78</v>
      </c>
      <c r="E4633" s="800" t="s">
        <v>43039</v>
      </c>
    </row>
    <row r="4634" spans="1:5" ht="13.5" x14ac:dyDescent="0.25">
      <c r="A4634" s="800">
        <v>99635</v>
      </c>
      <c r="B4634" s="800" t="s">
        <v>33147</v>
      </c>
      <c r="C4634" s="800" t="s">
        <v>26237</v>
      </c>
      <c r="D4634" s="802">
        <v>217.75</v>
      </c>
      <c r="E4634" s="800" t="s">
        <v>43039</v>
      </c>
    </row>
    <row r="4635" spans="1:5" ht="13.5" x14ac:dyDescent="0.25">
      <c r="A4635" s="800">
        <v>95634</v>
      </c>
      <c r="B4635" s="800" t="s">
        <v>33149</v>
      </c>
      <c r="C4635" s="800" t="s">
        <v>26237</v>
      </c>
      <c r="D4635" s="802">
        <v>121.78</v>
      </c>
      <c r="E4635" s="800" t="s">
        <v>43039</v>
      </c>
    </row>
    <row r="4636" spans="1:5" ht="13.5" x14ac:dyDescent="0.25">
      <c r="A4636" s="800">
        <v>95635</v>
      </c>
      <c r="B4636" s="800" t="s">
        <v>33150</v>
      </c>
      <c r="C4636" s="800" t="s">
        <v>26237</v>
      </c>
      <c r="D4636" s="802">
        <v>131.85</v>
      </c>
      <c r="E4636" s="800" t="s">
        <v>43039</v>
      </c>
    </row>
    <row r="4637" spans="1:5" ht="13.5" x14ac:dyDescent="0.25">
      <c r="A4637" s="800">
        <v>95637</v>
      </c>
      <c r="B4637" s="800" t="s">
        <v>33152</v>
      </c>
      <c r="C4637" s="800" t="s">
        <v>26237</v>
      </c>
      <c r="D4637" s="802">
        <v>420.1</v>
      </c>
      <c r="E4637" s="800" t="s">
        <v>43039</v>
      </c>
    </row>
    <row r="4638" spans="1:5" ht="13.5" x14ac:dyDescent="0.25">
      <c r="A4638" s="800">
        <v>95638</v>
      </c>
      <c r="B4638" s="800" t="s">
        <v>33154</v>
      </c>
      <c r="C4638" s="800" t="s">
        <v>26237</v>
      </c>
      <c r="D4638" s="802">
        <v>510.82</v>
      </c>
      <c r="E4638" s="800" t="s">
        <v>43039</v>
      </c>
    </row>
    <row r="4639" spans="1:5" ht="13.5" x14ac:dyDescent="0.25">
      <c r="A4639" s="800">
        <v>95639</v>
      </c>
      <c r="B4639" s="800" t="s">
        <v>33156</v>
      </c>
      <c r="C4639" s="800" t="s">
        <v>26237</v>
      </c>
      <c r="D4639" s="802">
        <v>653.23</v>
      </c>
      <c r="E4639" s="800" t="s">
        <v>43039</v>
      </c>
    </row>
    <row r="4640" spans="1:5" ht="13.5" x14ac:dyDescent="0.25">
      <c r="A4640" s="800">
        <v>95641</v>
      </c>
      <c r="B4640" s="800" t="s">
        <v>33157</v>
      </c>
      <c r="C4640" s="800" t="s">
        <v>26237</v>
      </c>
      <c r="D4640" s="802">
        <v>223.02</v>
      </c>
      <c r="E4640" s="800" t="s">
        <v>43039</v>
      </c>
    </row>
    <row r="4641" spans="1:5" ht="13.5" x14ac:dyDescent="0.25">
      <c r="A4641" s="800">
        <v>95642</v>
      </c>
      <c r="B4641" s="800" t="s">
        <v>33159</v>
      </c>
      <c r="C4641" s="800" t="s">
        <v>26237</v>
      </c>
      <c r="D4641" s="802">
        <v>329.73</v>
      </c>
      <c r="E4641" s="800" t="s">
        <v>43039</v>
      </c>
    </row>
    <row r="4642" spans="1:5" ht="13.5" x14ac:dyDescent="0.25">
      <c r="A4642" s="800">
        <v>95643</v>
      </c>
      <c r="B4642" s="800" t="s">
        <v>33161</v>
      </c>
      <c r="C4642" s="800" t="s">
        <v>26237</v>
      </c>
      <c r="D4642" s="802">
        <v>431.63</v>
      </c>
      <c r="E4642" s="800" t="s">
        <v>43039</v>
      </c>
    </row>
    <row r="4643" spans="1:5" ht="13.5" x14ac:dyDescent="0.25">
      <c r="A4643" s="800">
        <v>95644</v>
      </c>
      <c r="B4643" s="800" t="s">
        <v>33163</v>
      </c>
      <c r="C4643" s="800" t="s">
        <v>26237</v>
      </c>
      <c r="D4643" s="802">
        <v>162.12</v>
      </c>
      <c r="E4643" s="800" t="s">
        <v>43039</v>
      </c>
    </row>
    <row r="4644" spans="1:5" ht="13.5" x14ac:dyDescent="0.25">
      <c r="A4644" s="800">
        <v>95645</v>
      </c>
      <c r="B4644" s="800" t="s">
        <v>33165</v>
      </c>
      <c r="C4644" s="800" t="s">
        <v>26237</v>
      </c>
      <c r="D4644" s="802">
        <v>297.56</v>
      </c>
      <c r="E4644" s="800" t="s">
        <v>43039</v>
      </c>
    </row>
    <row r="4645" spans="1:5" ht="13.5" x14ac:dyDescent="0.25">
      <c r="A4645" s="800">
        <v>95646</v>
      </c>
      <c r="B4645" s="800" t="s">
        <v>33167</v>
      </c>
      <c r="C4645" s="800" t="s">
        <v>26237</v>
      </c>
      <c r="D4645" s="802">
        <v>443.42</v>
      </c>
      <c r="E4645" s="800" t="s">
        <v>43039</v>
      </c>
    </row>
    <row r="4646" spans="1:5" ht="13.5" x14ac:dyDescent="0.25">
      <c r="A4646" s="800">
        <v>95647</v>
      </c>
      <c r="B4646" s="800" t="s">
        <v>33169</v>
      </c>
      <c r="C4646" s="800" t="s">
        <v>26237</v>
      </c>
      <c r="D4646" s="802">
        <v>581.74</v>
      </c>
      <c r="E4646" s="800" t="s">
        <v>43039</v>
      </c>
    </row>
    <row r="4647" spans="1:5" ht="13.5" x14ac:dyDescent="0.25">
      <c r="A4647" s="800">
        <v>95673</v>
      </c>
      <c r="B4647" s="800" t="s">
        <v>33171</v>
      </c>
      <c r="C4647" s="800" t="s">
        <v>26237</v>
      </c>
      <c r="D4647" s="802">
        <v>102.68</v>
      </c>
      <c r="E4647" s="800" t="s">
        <v>43039</v>
      </c>
    </row>
    <row r="4648" spans="1:5" ht="13.5" x14ac:dyDescent="0.25">
      <c r="A4648" s="800">
        <v>95674</v>
      </c>
      <c r="B4648" s="800" t="s">
        <v>33173</v>
      </c>
      <c r="C4648" s="800" t="s">
        <v>26237</v>
      </c>
      <c r="D4648" s="802">
        <v>109</v>
      </c>
      <c r="E4648" s="800" t="s">
        <v>43039</v>
      </c>
    </row>
    <row r="4649" spans="1:5" ht="13.5" x14ac:dyDescent="0.25">
      <c r="A4649" s="800">
        <v>95675</v>
      </c>
      <c r="B4649" s="800" t="s">
        <v>33174</v>
      </c>
      <c r="C4649" s="800" t="s">
        <v>26237</v>
      </c>
      <c r="D4649" s="802">
        <v>133.15</v>
      </c>
      <c r="E4649" s="800" t="s">
        <v>43039</v>
      </c>
    </row>
    <row r="4650" spans="1:5" ht="13.5" x14ac:dyDescent="0.25">
      <c r="A4650" s="800">
        <v>95676</v>
      </c>
      <c r="B4650" s="800" t="s">
        <v>33176</v>
      </c>
      <c r="C4650" s="800" t="s">
        <v>26237</v>
      </c>
      <c r="D4650" s="802">
        <v>68.84</v>
      </c>
      <c r="E4650" s="800" t="s">
        <v>43039</v>
      </c>
    </row>
    <row r="4651" spans="1:5" ht="13.5" x14ac:dyDescent="0.25">
      <c r="A4651" s="800">
        <v>97741</v>
      </c>
      <c r="B4651" s="800" t="s">
        <v>33177</v>
      </c>
      <c r="C4651" s="800" t="s">
        <v>26237</v>
      </c>
      <c r="D4651" s="802">
        <v>124.48</v>
      </c>
      <c r="E4651" s="800" t="s">
        <v>43039</v>
      </c>
    </row>
    <row r="4652" spans="1:5" ht="13.5" x14ac:dyDescent="0.25">
      <c r="A4652" s="800">
        <v>72285</v>
      </c>
      <c r="B4652" s="800" t="s">
        <v>33179</v>
      </c>
      <c r="C4652" s="800" t="s">
        <v>26237</v>
      </c>
      <c r="D4652" s="802">
        <v>78.63</v>
      </c>
      <c r="E4652" s="800" t="s">
        <v>43039</v>
      </c>
    </row>
    <row r="4653" spans="1:5" ht="13.5" x14ac:dyDescent="0.25">
      <c r="A4653" s="800">
        <v>90436</v>
      </c>
      <c r="B4653" s="800" t="s">
        <v>33180</v>
      </c>
      <c r="C4653" s="800" t="s">
        <v>26237</v>
      </c>
      <c r="D4653" s="802">
        <v>11.29</v>
      </c>
      <c r="E4653" s="800" t="s">
        <v>43039</v>
      </c>
    </row>
    <row r="4654" spans="1:5" ht="13.5" x14ac:dyDescent="0.25">
      <c r="A4654" s="800">
        <v>90437</v>
      </c>
      <c r="B4654" s="800" t="s">
        <v>33181</v>
      </c>
      <c r="C4654" s="800" t="s">
        <v>26237</v>
      </c>
      <c r="D4654" s="802">
        <v>27.44</v>
      </c>
      <c r="E4654" s="800" t="s">
        <v>43039</v>
      </c>
    </row>
    <row r="4655" spans="1:5" ht="13.5" x14ac:dyDescent="0.25">
      <c r="A4655" s="800">
        <v>90438</v>
      </c>
      <c r="B4655" s="800" t="s">
        <v>33183</v>
      </c>
      <c r="C4655" s="800" t="s">
        <v>26237</v>
      </c>
      <c r="D4655" s="802">
        <v>39.33</v>
      </c>
      <c r="E4655" s="800" t="s">
        <v>43039</v>
      </c>
    </row>
    <row r="4656" spans="1:5" ht="13.5" x14ac:dyDescent="0.25">
      <c r="A4656" s="800">
        <v>90439</v>
      </c>
      <c r="B4656" s="800" t="s">
        <v>33185</v>
      </c>
      <c r="C4656" s="800" t="s">
        <v>26237</v>
      </c>
      <c r="D4656" s="802">
        <v>45.39</v>
      </c>
      <c r="E4656" s="800" t="s">
        <v>43039</v>
      </c>
    </row>
    <row r="4657" spans="1:5" ht="13.5" x14ac:dyDescent="0.25">
      <c r="A4657" s="800">
        <v>90440</v>
      </c>
      <c r="B4657" s="800" t="s">
        <v>33187</v>
      </c>
      <c r="C4657" s="800" t="s">
        <v>26237</v>
      </c>
      <c r="D4657" s="802">
        <v>72.69</v>
      </c>
      <c r="E4657" s="800" t="s">
        <v>43039</v>
      </c>
    </row>
    <row r="4658" spans="1:5" ht="13.5" x14ac:dyDescent="0.25">
      <c r="A4658" s="800">
        <v>90441</v>
      </c>
      <c r="B4658" s="800" t="s">
        <v>33189</v>
      </c>
      <c r="C4658" s="800" t="s">
        <v>26237</v>
      </c>
      <c r="D4658" s="802">
        <v>92.85</v>
      </c>
      <c r="E4658" s="800" t="s">
        <v>43039</v>
      </c>
    </row>
    <row r="4659" spans="1:5" ht="13.5" x14ac:dyDescent="0.25">
      <c r="A4659" s="800">
        <v>90443</v>
      </c>
      <c r="B4659" s="800" t="s">
        <v>33191</v>
      </c>
      <c r="C4659" s="800" t="s">
        <v>26105</v>
      </c>
      <c r="D4659" s="802">
        <v>10.26</v>
      </c>
      <c r="E4659" s="800" t="s">
        <v>43039</v>
      </c>
    </row>
    <row r="4660" spans="1:5" ht="13.5" x14ac:dyDescent="0.25">
      <c r="A4660" s="800">
        <v>90444</v>
      </c>
      <c r="B4660" s="800" t="s">
        <v>33192</v>
      </c>
      <c r="C4660" s="800" t="s">
        <v>26105</v>
      </c>
      <c r="D4660" s="802">
        <v>19.46</v>
      </c>
      <c r="E4660" s="800" t="s">
        <v>43039</v>
      </c>
    </row>
    <row r="4661" spans="1:5" ht="13.5" x14ac:dyDescent="0.25">
      <c r="A4661" s="800">
        <v>90445</v>
      </c>
      <c r="B4661" s="800" t="s">
        <v>33193</v>
      </c>
      <c r="C4661" s="800" t="s">
        <v>26105</v>
      </c>
      <c r="D4661" s="802">
        <v>20.78</v>
      </c>
      <c r="E4661" s="800" t="s">
        <v>43039</v>
      </c>
    </row>
    <row r="4662" spans="1:5" ht="13.5" x14ac:dyDescent="0.25">
      <c r="A4662" s="800">
        <v>90446</v>
      </c>
      <c r="B4662" s="800" t="s">
        <v>33194</v>
      </c>
      <c r="C4662" s="800" t="s">
        <v>26105</v>
      </c>
      <c r="D4662" s="802">
        <v>22.57</v>
      </c>
      <c r="E4662" s="800" t="s">
        <v>43039</v>
      </c>
    </row>
    <row r="4663" spans="1:5" ht="13.5" x14ac:dyDescent="0.25">
      <c r="A4663" s="800">
        <v>90447</v>
      </c>
      <c r="B4663" s="800" t="s">
        <v>33196</v>
      </c>
      <c r="C4663" s="800" t="s">
        <v>26105</v>
      </c>
      <c r="D4663" s="802">
        <v>5.91</v>
      </c>
      <c r="E4663" s="800" t="s">
        <v>43039</v>
      </c>
    </row>
    <row r="4664" spans="1:5" ht="13.5" x14ac:dyDescent="0.25">
      <c r="A4664" s="800">
        <v>90451</v>
      </c>
      <c r="B4664" s="800" t="s">
        <v>33197</v>
      </c>
      <c r="C4664" s="800" t="s">
        <v>26237</v>
      </c>
      <c r="D4664" s="802">
        <v>3.18</v>
      </c>
      <c r="E4664" s="800" t="s">
        <v>43039</v>
      </c>
    </row>
    <row r="4665" spans="1:5" ht="13.5" x14ac:dyDescent="0.25">
      <c r="A4665" s="800">
        <v>90452</v>
      </c>
      <c r="B4665" s="800" t="s">
        <v>33198</v>
      </c>
      <c r="C4665" s="800" t="s">
        <v>26237</v>
      </c>
      <c r="D4665" s="802">
        <v>10.63</v>
      </c>
      <c r="E4665" s="800" t="s">
        <v>43039</v>
      </c>
    </row>
    <row r="4666" spans="1:5" ht="13.5" x14ac:dyDescent="0.25">
      <c r="A4666" s="800">
        <v>90453</v>
      </c>
      <c r="B4666" s="800" t="s">
        <v>33199</v>
      </c>
      <c r="C4666" s="800" t="s">
        <v>26237</v>
      </c>
      <c r="D4666" s="802">
        <v>2.1800000000000002</v>
      </c>
      <c r="E4666" s="800" t="s">
        <v>43039</v>
      </c>
    </row>
    <row r="4667" spans="1:5" ht="13.5" x14ac:dyDescent="0.25">
      <c r="A4667" s="800">
        <v>90454</v>
      </c>
      <c r="B4667" s="800" t="s">
        <v>33200</v>
      </c>
      <c r="C4667" s="800" t="s">
        <v>26237</v>
      </c>
      <c r="D4667" s="802">
        <v>3.93</v>
      </c>
      <c r="E4667" s="800" t="s">
        <v>43039</v>
      </c>
    </row>
    <row r="4668" spans="1:5" ht="13.5" x14ac:dyDescent="0.25">
      <c r="A4668" s="800">
        <v>90455</v>
      </c>
      <c r="B4668" s="800" t="s">
        <v>33201</v>
      </c>
      <c r="C4668" s="800" t="s">
        <v>26237</v>
      </c>
      <c r="D4668" s="802">
        <v>5.2</v>
      </c>
      <c r="E4668" s="800" t="s">
        <v>43039</v>
      </c>
    </row>
    <row r="4669" spans="1:5" ht="13.5" x14ac:dyDescent="0.25">
      <c r="A4669" s="800">
        <v>90456</v>
      </c>
      <c r="B4669" s="800" t="s">
        <v>33202</v>
      </c>
      <c r="C4669" s="800" t="s">
        <v>26237</v>
      </c>
      <c r="D4669" s="802">
        <v>3.29</v>
      </c>
      <c r="E4669" s="800" t="s">
        <v>43039</v>
      </c>
    </row>
    <row r="4670" spans="1:5" ht="13.5" x14ac:dyDescent="0.25">
      <c r="A4670" s="800">
        <v>90457</v>
      </c>
      <c r="B4670" s="800" t="s">
        <v>33204</v>
      </c>
      <c r="C4670" s="800" t="s">
        <v>26237</v>
      </c>
      <c r="D4670" s="802">
        <v>7.51</v>
      </c>
      <c r="E4670" s="800" t="s">
        <v>43039</v>
      </c>
    </row>
    <row r="4671" spans="1:5" ht="13.5" x14ac:dyDescent="0.25">
      <c r="A4671" s="800">
        <v>90458</v>
      </c>
      <c r="B4671" s="800" t="s">
        <v>33205</v>
      </c>
      <c r="C4671" s="800" t="s">
        <v>26237</v>
      </c>
      <c r="D4671" s="802">
        <v>21.32</v>
      </c>
      <c r="E4671" s="800" t="s">
        <v>43039</v>
      </c>
    </row>
    <row r="4672" spans="1:5" ht="13.5" x14ac:dyDescent="0.25">
      <c r="A4672" s="800">
        <v>90459</v>
      </c>
      <c r="B4672" s="800" t="s">
        <v>33206</v>
      </c>
      <c r="C4672" s="800" t="s">
        <v>26237</v>
      </c>
      <c r="D4672" s="802">
        <v>30.07</v>
      </c>
      <c r="E4672" s="800" t="s">
        <v>43039</v>
      </c>
    </row>
    <row r="4673" spans="1:5" ht="13.5" x14ac:dyDescent="0.25">
      <c r="A4673" s="800">
        <v>90460</v>
      </c>
      <c r="B4673" s="800" t="s">
        <v>33208</v>
      </c>
      <c r="C4673" s="800" t="s">
        <v>26105</v>
      </c>
      <c r="D4673" s="802">
        <v>27.81</v>
      </c>
      <c r="E4673" s="800" t="s">
        <v>43039</v>
      </c>
    </row>
    <row r="4674" spans="1:5" ht="13.5" x14ac:dyDescent="0.25">
      <c r="A4674" s="800">
        <v>90461</v>
      </c>
      <c r="B4674" s="800" t="s">
        <v>33209</v>
      </c>
      <c r="C4674" s="800" t="s">
        <v>26105</v>
      </c>
      <c r="D4674" s="802">
        <v>14.96</v>
      </c>
      <c r="E4674" s="800" t="s">
        <v>43039</v>
      </c>
    </row>
    <row r="4675" spans="1:5" ht="13.5" x14ac:dyDescent="0.25">
      <c r="A4675" s="800">
        <v>90462</v>
      </c>
      <c r="B4675" s="800" t="s">
        <v>33210</v>
      </c>
      <c r="C4675" s="800" t="s">
        <v>26105</v>
      </c>
      <c r="D4675" s="802">
        <v>3.3</v>
      </c>
      <c r="E4675" s="800" t="s">
        <v>43039</v>
      </c>
    </row>
    <row r="4676" spans="1:5" ht="13.5" x14ac:dyDescent="0.25">
      <c r="A4676" s="800">
        <v>90463</v>
      </c>
      <c r="B4676" s="800" t="s">
        <v>33211</v>
      </c>
      <c r="C4676" s="800" t="s">
        <v>26105</v>
      </c>
      <c r="D4676" s="802">
        <v>2.61</v>
      </c>
      <c r="E4676" s="800" t="s">
        <v>43039</v>
      </c>
    </row>
    <row r="4677" spans="1:5" ht="13.5" x14ac:dyDescent="0.25">
      <c r="A4677" s="800">
        <v>90466</v>
      </c>
      <c r="B4677" s="800" t="s">
        <v>33212</v>
      </c>
      <c r="C4677" s="800" t="s">
        <v>26105</v>
      </c>
      <c r="D4677" s="802">
        <v>9.93</v>
      </c>
      <c r="E4677" s="800" t="s">
        <v>43039</v>
      </c>
    </row>
    <row r="4678" spans="1:5" ht="13.5" x14ac:dyDescent="0.25">
      <c r="A4678" s="800">
        <v>90467</v>
      </c>
      <c r="B4678" s="800" t="s">
        <v>33213</v>
      </c>
      <c r="C4678" s="800" t="s">
        <v>26105</v>
      </c>
      <c r="D4678" s="802">
        <v>15.68</v>
      </c>
      <c r="E4678" s="800" t="s">
        <v>43039</v>
      </c>
    </row>
    <row r="4679" spans="1:5" ht="13.5" x14ac:dyDescent="0.25">
      <c r="A4679" s="800">
        <v>90468</v>
      </c>
      <c r="B4679" s="800" t="s">
        <v>33214</v>
      </c>
      <c r="C4679" s="800" t="s">
        <v>26105</v>
      </c>
      <c r="D4679" s="802">
        <v>4.18</v>
      </c>
      <c r="E4679" s="800" t="s">
        <v>43039</v>
      </c>
    </row>
    <row r="4680" spans="1:5" ht="13.5" x14ac:dyDescent="0.25">
      <c r="A4680" s="800">
        <v>90469</v>
      </c>
      <c r="B4680" s="800" t="s">
        <v>33215</v>
      </c>
      <c r="C4680" s="800" t="s">
        <v>26105</v>
      </c>
      <c r="D4680" s="802">
        <v>6.67</v>
      </c>
      <c r="E4680" s="800" t="s">
        <v>43039</v>
      </c>
    </row>
    <row r="4681" spans="1:5" ht="13.5" x14ac:dyDescent="0.25">
      <c r="A4681" s="800">
        <v>90470</v>
      </c>
      <c r="B4681" s="800" t="s">
        <v>33216</v>
      </c>
      <c r="C4681" s="800" t="s">
        <v>26105</v>
      </c>
      <c r="D4681" s="802">
        <v>9.07</v>
      </c>
      <c r="E4681" s="800" t="s">
        <v>43039</v>
      </c>
    </row>
    <row r="4682" spans="1:5" ht="13.5" x14ac:dyDescent="0.25">
      <c r="A4682" s="800">
        <v>91166</v>
      </c>
      <c r="B4682" s="800" t="s">
        <v>33217</v>
      </c>
      <c r="C4682" s="800" t="s">
        <v>26105</v>
      </c>
      <c r="D4682" s="802">
        <v>2.72</v>
      </c>
      <c r="E4682" s="800" t="s">
        <v>43039</v>
      </c>
    </row>
    <row r="4683" spans="1:5" ht="13.5" x14ac:dyDescent="0.25">
      <c r="A4683" s="800">
        <v>91167</v>
      </c>
      <c r="B4683" s="800" t="s">
        <v>33219</v>
      </c>
      <c r="C4683" s="800" t="s">
        <v>26105</v>
      </c>
      <c r="D4683" s="802">
        <v>7.96</v>
      </c>
      <c r="E4683" s="800" t="s">
        <v>43039</v>
      </c>
    </row>
    <row r="4684" spans="1:5" ht="13.5" x14ac:dyDescent="0.25">
      <c r="A4684" s="800">
        <v>91168</v>
      </c>
      <c r="B4684" s="800" t="s">
        <v>33220</v>
      </c>
      <c r="C4684" s="800" t="s">
        <v>26105</v>
      </c>
      <c r="D4684" s="802">
        <v>5.98</v>
      </c>
      <c r="E4684" s="800" t="s">
        <v>43039</v>
      </c>
    </row>
    <row r="4685" spans="1:5" ht="13.5" x14ac:dyDescent="0.25">
      <c r="A4685" s="800">
        <v>91169</v>
      </c>
      <c r="B4685" s="800" t="s">
        <v>33221</v>
      </c>
      <c r="C4685" s="800" t="s">
        <v>26105</v>
      </c>
      <c r="D4685" s="802">
        <v>7.11</v>
      </c>
      <c r="E4685" s="800" t="s">
        <v>43039</v>
      </c>
    </row>
    <row r="4686" spans="1:5" ht="13.5" x14ac:dyDescent="0.25">
      <c r="A4686" s="800">
        <v>91170</v>
      </c>
      <c r="B4686" s="800" t="s">
        <v>33222</v>
      </c>
      <c r="C4686" s="800" t="s">
        <v>26105</v>
      </c>
      <c r="D4686" s="802">
        <v>2.04</v>
      </c>
      <c r="E4686" s="800" t="s">
        <v>43039</v>
      </c>
    </row>
    <row r="4687" spans="1:5" ht="13.5" x14ac:dyDescent="0.25">
      <c r="A4687" s="800">
        <v>91171</v>
      </c>
      <c r="B4687" s="800" t="s">
        <v>33223</v>
      </c>
      <c r="C4687" s="800" t="s">
        <v>26105</v>
      </c>
      <c r="D4687" s="802">
        <v>2.54</v>
      </c>
      <c r="E4687" s="800" t="s">
        <v>43039</v>
      </c>
    </row>
    <row r="4688" spans="1:5" ht="13.5" x14ac:dyDescent="0.25">
      <c r="A4688" s="800">
        <v>91172</v>
      </c>
      <c r="B4688" s="800" t="s">
        <v>33224</v>
      </c>
      <c r="C4688" s="800" t="s">
        <v>26105</v>
      </c>
      <c r="D4688" s="802">
        <v>3.75</v>
      </c>
      <c r="E4688" s="800" t="s">
        <v>43039</v>
      </c>
    </row>
    <row r="4689" spans="1:5" ht="13.5" x14ac:dyDescent="0.25">
      <c r="A4689" s="800">
        <v>91173</v>
      </c>
      <c r="B4689" s="800" t="s">
        <v>33225</v>
      </c>
      <c r="C4689" s="800" t="s">
        <v>26105</v>
      </c>
      <c r="D4689" s="802">
        <v>1.03</v>
      </c>
      <c r="E4689" s="800" t="s">
        <v>43039</v>
      </c>
    </row>
    <row r="4690" spans="1:5" ht="13.5" x14ac:dyDescent="0.25">
      <c r="A4690" s="800">
        <v>91174</v>
      </c>
      <c r="B4690" s="800" t="s">
        <v>33226</v>
      </c>
      <c r="C4690" s="800" t="s">
        <v>26105</v>
      </c>
      <c r="D4690" s="802">
        <v>2.0099999999999998</v>
      </c>
      <c r="E4690" s="800" t="s">
        <v>43039</v>
      </c>
    </row>
    <row r="4691" spans="1:5" ht="13.5" x14ac:dyDescent="0.25">
      <c r="A4691" s="800">
        <v>91175</v>
      </c>
      <c r="B4691" s="800" t="s">
        <v>33227</v>
      </c>
      <c r="C4691" s="800" t="s">
        <v>26105</v>
      </c>
      <c r="D4691" s="802">
        <v>3.29</v>
      </c>
      <c r="E4691" s="800" t="s">
        <v>43039</v>
      </c>
    </row>
    <row r="4692" spans="1:5" ht="13.5" x14ac:dyDescent="0.25">
      <c r="A4692" s="800">
        <v>91176</v>
      </c>
      <c r="B4692" s="800" t="s">
        <v>33228</v>
      </c>
      <c r="C4692" s="800" t="s">
        <v>26105</v>
      </c>
      <c r="D4692" s="802">
        <v>36.81</v>
      </c>
      <c r="E4692" s="800" t="s">
        <v>43039</v>
      </c>
    </row>
    <row r="4693" spans="1:5" ht="13.5" x14ac:dyDescent="0.25">
      <c r="A4693" s="800">
        <v>91177</v>
      </c>
      <c r="B4693" s="800" t="s">
        <v>33229</v>
      </c>
      <c r="C4693" s="800" t="s">
        <v>26105</v>
      </c>
      <c r="D4693" s="802">
        <v>16.36</v>
      </c>
      <c r="E4693" s="800" t="s">
        <v>43039</v>
      </c>
    </row>
    <row r="4694" spans="1:5" ht="13.5" x14ac:dyDescent="0.25">
      <c r="A4694" s="800">
        <v>91178</v>
      </c>
      <c r="B4694" s="800" t="s">
        <v>33230</v>
      </c>
      <c r="C4694" s="800" t="s">
        <v>26105</v>
      </c>
      <c r="D4694" s="802">
        <v>15.25</v>
      </c>
      <c r="E4694" s="800" t="s">
        <v>43039</v>
      </c>
    </row>
    <row r="4695" spans="1:5" ht="13.5" x14ac:dyDescent="0.25">
      <c r="A4695" s="800">
        <v>91179</v>
      </c>
      <c r="B4695" s="800" t="s">
        <v>33231</v>
      </c>
      <c r="C4695" s="800" t="s">
        <v>26105</v>
      </c>
      <c r="D4695" s="802">
        <v>9.4499999999999993</v>
      </c>
      <c r="E4695" s="800" t="s">
        <v>43039</v>
      </c>
    </row>
    <row r="4696" spans="1:5" ht="13.5" x14ac:dyDescent="0.25">
      <c r="A4696" s="800">
        <v>91180</v>
      </c>
      <c r="B4696" s="800" t="s">
        <v>33232</v>
      </c>
      <c r="C4696" s="800" t="s">
        <v>26105</v>
      </c>
      <c r="D4696" s="802">
        <v>7.28</v>
      </c>
      <c r="E4696" s="800" t="s">
        <v>43039</v>
      </c>
    </row>
    <row r="4697" spans="1:5" ht="13.5" x14ac:dyDescent="0.25">
      <c r="A4697" s="800">
        <v>91181</v>
      </c>
      <c r="B4697" s="800" t="s">
        <v>33233</v>
      </c>
      <c r="C4697" s="800" t="s">
        <v>26105</v>
      </c>
      <c r="D4697" s="802">
        <v>7.71</v>
      </c>
      <c r="E4697" s="800" t="s">
        <v>43039</v>
      </c>
    </row>
    <row r="4698" spans="1:5" ht="13.5" x14ac:dyDescent="0.25">
      <c r="A4698" s="800">
        <v>91182</v>
      </c>
      <c r="B4698" s="800" t="s">
        <v>33235</v>
      </c>
      <c r="C4698" s="800" t="s">
        <v>26105</v>
      </c>
      <c r="D4698" s="802">
        <v>21.13</v>
      </c>
      <c r="E4698" s="800" t="s">
        <v>43039</v>
      </c>
    </row>
    <row r="4699" spans="1:5" ht="13.5" x14ac:dyDescent="0.25">
      <c r="A4699" s="800">
        <v>91183</v>
      </c>
      <c r="B4699" s="800" t="s">
        <v>33237</v>
      </c>
      <c r="C4699" s="800" t="s">
        <v>26105</v>
      </c>
      <c r="D4699" s="802">
        <v>10.43</v>
      </c>
      <c r="E4699" s="800" t="s">
        <v>43039</v>
      </c>
    </row>
    <row r="4700" spans="1:5" ht="13.5" x14ac:dyDescent="0.25">
      <c r="A4700" s="800">
        <v>91184</v>
      </c>
      <c r="B4700" s="800" t="s">
        <v>33238</v>
      </c>
      <c r="C4700" s="800" t="s">
        <v>26105</v>
      </c>
      <c r="D4700" s="802">
        <v>9.77</v>
      </c>
      <c r="E4700" s="800" t="s">
        <v>43039</v>
      </c>
    </row>
    <row r="4701" spans="1:5" ht="13.5" x14ac:dyDescent="0.25">
      <c r="A4701" s="800">
        <v>91185</v>
      </c>
      <c r="B4701" s="800" t="s">
        <v>33239</v>
      </c>
      <c r="C4701" s="800" t="s">
        <v>26105</v>
      </c>
      <c r="D4701" s="802">
        <v>5.42</v>
      </c>
      <c r="E4701" s="800" t="s">
        <v>43039</v>
      </c>
    </row>
    <row r="4702" spans="1:5" ht="13.5" x14ac:dyDescent="0.25">
      <c r="A4702" s="800">
        <v>91186</v>
      </c>
      <c r="B4702" s="800" t="s">
        <v>33240</v>
      </c>
      <c r="C4702" s="800" t="s">
        <v>26105</v>
      </c>
      <c r="D4702" s="802">
        <v>4.45</v>
      </c>
      <c r="E4702" s="800" t="s">
        <v>43039</v>
      </c>
    </row>
    <row r="4703" spans="1:5" ht="13.5" x14ac:dyDescent="0.25">
      <c r="A4703" s="800">
        <v>91187</v>
      </c>
      <c r="B4703" s="800" t="s">
        <v>33241</v>
      </c>
      <c r="C4703" s="800" t="s">
        <v>26105</v>
      </c>
      <c r="D4703" s="802">
        <v>5.16</v>
      </c>
      <c r="E4703" s="800" t="s">
        <v>43039</v>
      </c>
    </row>
    <row r="4704" spans="1:5" ht="13.5" x14ac:dyDescent="0.25">
      <c r="A4704" s="800">
        <v>91188</v>
      </c>
      <c r="B4704" s="800" t="s">
        <v>33242</v>
      </c>
      <c r="C4704" s="800" t="s">
        <v>26237</v>
      </c>
      <c r="D4704" s="802">
        <v>5.22</v>
      </c>
      <c r="E4704" s="800" t="s">
        <v>43039</v>
      </c>
    </row>
    <row r="4705" spans="1:5" ht="13.5" x14ac:dyDescent="0.25">
      <c r="A4705" s="800">
        <v>91189</v>
      </c>
      <c r="B4705" s="800" t="s">
        <v>33243</v>
      </c>
      <c r="C4705" s="800" t="s">
        <v>26237</v>
      </c>
      <c r="D4705" s="802">
        <v>32.81</v>
      </c>
      <c r="E4705" s="800" t="s">
        <v>43039</v>
      </c>
    </row>
    <row r="4706" spans="1:5" ht="13.5" x14ac:dyDescent="0.25">
      <c r="A4706" s="800">
        <v>91190</v>
      </c>
      <c r="B4706" s="800" t="s">
        <v>33244</v>
      </c>
      <c r="C4706" s="800" t="s">
        <v>26237</v>
      </c>
      <c r="D4706" s="802">
        <v>3.86</v>
      </c>
      <c r="E4706" s="800" t="s">
        <v>43039</v>
      </c>
    </row>
    <row r="4707" spans="1:5" ht="13.5" x14ac:dyDescent="0.25">
      <c r="A4707" s="800">
        <v>91191</v>
      </c>
      <c r="B4707" s="800" t="s">
        <v>33245</v>
      </c>
      <c r="C4707" s="800" t="s">
        <v>26237</v>
      </c>
      <c r="D4707" s="802">
        <v>4.0999999999999996</v>
      </c>
      <c r="E4707" s="800" t="s">
        <v>43039</v>
      </c>
    </row>
    <row r="4708" spans="1:5" ht="13.5" x14ac:dyDescent="0.25">
      <c r="A4708" s="800">
        <v>91192</v>
      </c>
      <c r="B4708" s="800" t="s">
        <v>33246</v>
      </c>
      <c r="C4708" s="800" t="s">
        <v>26237</v>
      </c>
      <c r="D4708" s="802">
        <v>4.5599999999999996</v>
      </c>
      <c r="E4708" s="800" t="s">
        <v>43039</v>
      </c>
    </row>
    <row r="4709" spans="1:5" ht="13.5" x14ac:dyDescent="0.25">
      <c r="A4709" s="800">
        <v>91222</v>
      </c>
      <c r="B4709" s="800" t="s">
        <v>33247</v>
      </c>
      <c r="C4709" s="800" t="s">
        <v>26105</v>
      </c>
      <c r="D4709" s="802">
        <v>11.05</v>
      </c>
      <c r="E4709" s="800" t="s">
        <v>43039</v>
      </c>
    </row>
    <row r="4710" spans="1:5" ht="13.5" x14ac:dyDescent="0.25">
      <c r="A4710" s="800">
        <v>94480</v>
      </c>
      <c r="B4710" s="800" t="s">
        <v>33248</v>
      </c>
      <c r="C4710" s="800" t="s">
        <v>26237</v>
      </c>
      <c r="D4710" s="803">
        <v>1989.56</v>
      </c>
      <c r="E4710" s="800" t="s">
        <v>43039</v>
      </c>
    </row>
    <row r="4711" spans="1:5" ht="13.5" x14ac:dyDescent="0.25">
      <c r="A4711" s="800">
        <v>94481</v>
      </c>
      <c r="B4711" s="800" t="s">
        <v>33250</v>
      </c>
      <c r="C4711" s="800" t="s">
        <v>26237</v>
      </c>
      <c r="D4711" s="803">
        <v>1405.31</v>
      </c>
      <c r="E4711" s="800" t="s">
        <v>43039</v>
      </c>
    </row>
    <row r="4712" spans="1:5" ht="13.5" x14ac:dyDescent="0.25">
      <c r="A4712" s="800">
        <v>94482</v>
      </c>
      <c r="B4712" s="800" t="s">
        <v>33252</v>
      </c>
      <c r="C4712" s="800" t="s">
        <v>26237</v>
      </c>
      <c r="D4712" s="803">
        <v>1112.96</v>
      </c>
      <c r="E4712" s="800" t="s">
        <v>43039</v>
      </c>
    </row>
    <row r="4713" spans="1:5" ht="13.5" x14ac:dyDescent="0.25">
      <c r="A4713" s="800">
        <v>94483</v>
      </c>
      <c r="B4713" s="800" t="s">
        <v>33254</v>
      </c>
      <c r="C4713" s="800" t="s">
        <v>26237</v>
      </c>
      <c r="D4713" s="802">
        <v>938.3</v>
      </c>
      <c r="E4713" s="800" t="s">
        <v>43039</v>
      </c>
    </row>
    <row r="4714" spans="1:5" ht="13.5" x14ac:dyDescent="0.25">
      <c r="A4714" s="800">
        <v>95541</v>
      </c>
      <c r="B4714" s="800" t="s">
        <v>33256</v>
      </c>
      <c r="C4714" s="800" t="s">
        <v>26237</v>
      </c>
      <c r="D4714" s="802">
        <v>3.65</v>
      </c>
      <c r="E4714" s="800" t="s">
        <v>43039</v>
      </c>
    </row>
    <row r="4715" spans="1:5" ht="13.5" x14ac:dyDescent="0.25">
      <c r="A4715" s="800">
        <v>95573</v>
      </c>
      <c r="B4715" s="800" t="s">
        <v>33257</v>
      </c>
      <c r="C4715" s="800" t="s">
        <v>26237</v>
      </c>
      <c r="D4715" s="802">
        <v>16.670000000000002</v>
      </c>
      <c r="E4715" s="800" t="s">
        <v>43039</v>
      </c>
    </row>
    <row r="4716" spans="1:5" ht="13.5" x14ac:dyDescent="0.25">
      <c r="A4716" s="800">
        <v>95574</v>
      </c>
      <c r="B4716" s="800" t="s">
        <v>33258</v>
      </c>
      <c r="C4716" s="800" t="s">
        <v>26237</v>
      </c>
      <c r="D4716" s="802">
        <v>14.71</v>
      </c>
      <c r="E4716" s="800" t="s">
        <v>43039</v>
      </c>
    </row>
    <row r="4717" spans="1:5" ht="13.5" x14ac:dyDescent="0.25">
      <c r="A4717" s="800">
        <v>96559</v>
      </c>
      <c r="B4717" s="800" t="s">
        <v>33259</v>
      </c>
      <c r="C4717" s="800" t="s">
        <v>26496</v>
      </c>
      <c r="D4717" s="802">
        <v>78.739999999999995</v>
      </c>
      <c r="E4717" s="800" t="s">
        <v>43039</v>
      </c>
    </row>
    <row r="4718" spans="1:5" ht="13.5" x14ac:dyDescent="0.25">
      <c r="A4718" s="800">
        <v>96560</v>
      </c>
      <c r="B4718" s="800" t="s">
        <v>33261</v>
      </c>
      <c r="C4718" s="800" t="s">
        <v>26496</v>
      </c>
      <c r="D4718" s="802">
        <v>38.94</v>
      </c>
      <c r="E4718" s="800" t="s">
        <v>43039</v>
      </c>
    </row>
    <row r="4719" spans="1:5" ht="13.5" x14ac:dyDescent="0.25">
      <c r="A4719" s="800">
        <v>96561</v>
      </c>
      <c r="B4719" s="800" t="s">
        <v>33263</v>
      </c>
      <c r="C4719" s="800" t="s">
        <v>26496</v>
      </c>
      <c r="D4719" s="802">
        <v>23.29</v>
      </c>
      <c r="E4719" s="800" t="s">
        <v>43039</v>
      </c>
    </row>
    <row r="4720" spans="1:5" ht="13.5" x14ac:dyDescent="0.25">
      <c r="A4720" s="800">
        <v>96562</v>
      </c>
      <c r="B4720" s="800" t="s">
        <v>33265</v>
      </c>
      <c r="C4720" s="800" t="s">
        <v>26105</v>
      </c>
      <c r="D4720" s="802">
        <v>39.96</v>
      </c>
      <c r="E4720" s="800" t="s">
        <v>43039</v>
      </c>
    </row>
    <row r="4721" spans="1:5" ht="13.5" x14ac:dyDescent="0.25">
      <c r="A4721" s="800">
        <v>96563</v>
      </c>
      <c r="B4721" s="800" t="s">
        <v>33266</v>
      </c>
      <c r="C4721" s="800" t="s">
        <v>26105</v>
      </c>
      <c r="D4721" s="802">
        <v>42.18</v>
      </c>
      <c r="E4721" s="800" t="s">
        <v>43039</v>
      </c>
    </row>
    <row r="4722" spans="1:5" ht="13.5" x14ac:dyDescent="0.25">
      <c r="A4722" s="800" t="s">
        <v>6572</v>
      </c>
      <c r="B4722" s="800" t="s">
        <v>33267</v>
      </c>
      <c r="C4722" s="800" t="s">
        <v>26237</v>
      </c>
      <c r="D4722" s="802">
        <v>517.65</v>
      </c>
      <c r="E4722" s="800" t="s">
        <v>43039</v>
      </c>
    </row>
    <row r="4723" spans="1:5" ht="13.5" x14ac:dyDescent="0.25">
      <c r="A4723" s="800" t="s">
        <v>6573</v>
      </c>
      <c r="B4723" s="800" t="s">
        <v>33269</v>
      </c>
      <c r="C4723" s="800" t="s">
        <v>26237</v>
      </c>
      <c r="D4723" s="802">
        <v>672.94</v>
      </c>
      <c r="E4723" s="800" t="s">
        <v>43039</v>
      </c>
    </row>
    <row r="4724" spans="1:5" ht="13.5" x14ac:dyDescent="0.25">
      <c r="A4724" s="800" t="s">
        <v>6574</v>
      </c>
      <c r="B4724" s="800" t="s">
        <v>33271</v>
      </c>
      <c r="C4724" s="800" t="s">
        <v>26237</v>
      </c>
      <c r="D4724" s="802">
        <v>186.89</v>
      </c>
      <c r="E4724" s="800" t="s">
        <v>43039</v>
      </c>
    </row>
    <row r="4725" spans="1:5" ht="13.5" x14ac:dyDescent="0.25">
      <c r="A4725" s="800" t="s">
        <v>6575</v>
      </c>
      <c r="B4725" s="800" t="s">
        <v>33273</v>
      </c>
      <c r="C4725" s="800" t="s">
        <v>26237</v>
      </c>
      <c r="D4725" s="802">
        <v>299.04000000000002</v>
      </c>
      <c r="E4725" s="800" t="s">
        <v>43039</v>
      </c>
    </row>
    <row r="4726" spans="1:5" ht="13.5" x14ac:dyDescent="0.25">
      <c r="A4726" s="800" t="s">
        <v>6576</v>
      </c>
      <c r="B4726" s="800" t="s">
        <v>33275</v>
      </c>
      <c r="C4726" s="800" t="s">
        <v>26237</v>
      </c>
      <c r="D4726" s="802">
        <v>598.08000000000004</v>
      </c>
      <c r="E4726" s="800" t="s">
        <v>43039</v>
      </c>
    </row>
    <row r="4727" spans="1:5" ht="13.5" x14ac:dyDescent="0.25">
      <c r="A4727" s="800" t="s">
        <v>6577</v>
      </c>
      <c r="B4727" s="800" t="s">
        <v>33277</v>
      </c>
      <c r="C4727" s="800" t="s">
        <v>26237</v>
      </c>
      <c r="D4727" s="802">
        <v>897.12</v>
      </c>
      <c r="E4727" s="800" t="s">
        <v>43039</v>
      </c>
    </row>
    <row r="4728" spans="1:5" ht="13.5" x14ac:dyDescent="0.25">
      <c r="A4728" s="800" t="s">
        <v>6578</v>
      </c>
      <c r="B4728" s="800" t="s">
        <v>33279</v>
      </c>
      <c r="C4728" s="800" t="s">
        <v>26237</v>
      </c>
      <c r="D4728" s="803">
        <v>1218.6199999999999</v>
      </c>
      <c r="E4728" s="800" t="s">
        <v>43039</v>
      </c>
    </row>
    <row r="4729" spans="1:5" ht="13.5" x14ac:dyDescent="0.25">
      <c r="A4729" s="800" t="s">
        <v>6579</v>
      </c>
      <c r="B4729" s="800" t="s">
        <v>33281</v>
      </c>
      <c r="C4729" s="800" t="s">
        <v>26237</v>
      </c>
      <c r="D4729" s="803">
        <v>1657.33</v>
      </c>
      <c r="E4729" s="800" t="s">
        <v>43039</v>
      </c>
    </row>
    <row r="4730" spans="1:5" ht="13.5" x14ac:dyDescent="0.25">
      <c r="A4730" s="800" t="s">
        <v>6580</v>
      </c>
      <c r="B4730" s="800" t="s">
        <v>33283</v>
      </c>
      <c r="C4730" s="800" t="s">
        <v>26237</v>
      </c>
      <c r="D4730" s="803">
        <v>1852.31</v>
      </c>
      <c r="E4730" s="800" t="s">
        <v>43039</v>
      </c>
    </row>
    <row r="4731" spans="1:5" ht="13.5" x14ac:dyDescent="0.25">
      <c r="A4731" s="800" t="s">
        <v>6581</v>
      </c>
      <c r="B4731" s="800" t="s">
        <v>33285</v>
      </c>
      <c r="C4731" s="800" t="s">
        <v>26237</v>
      </c>
      <c r="D4731" s="802">
        <v>487.45</v>
      </c>
      <c r="E4731" s="800" t="s">
        <v>43039</v>
      </c>
    </row>
    <row r="4732" spans="1:5" ht="13.5" x14ac:dyDescent="0.25">
      <c r="A4732" s="800" t="s">
        <v>6582</v>
      </c>
      <c r="B4732" s="800" t="s">
        <v>33287</v>
      </c>
      <c r="C4732" s="800" t="s">
        <v>26237</v>
      </c>
      <c r="D4732" s="802">
        <v>633.67999999999995</v>
      </c>
      <c r="E4732" s="800" t="s">
        <v>43039</v>
      </c>
    </row>
    <row r="4733" spans="1:5" ht="13.5" x14ac:dyDescent="0.25">
      <c r="A4733" s="800" t="s">
        <v>6583</v>
      </c>
      <c r="B4733" s="800" t="s">
        <v>33289</v>
      </c>
      <c r="C4733" s="800" t="s">
        <v>26237</v>
      </c>
      <c r="D4733" s="802">
        <v>974.9</v>
      </c>
      <c r="E4733" s="800" t="s">
        <v>43039</v>
      </c>
    </row>
    <row r="4734" spans="1:5" ht="13.5" x14ac:dyDescent="0.25">
      <c r="A4734" s="800" t="s">
        <v>6584</v>
      </c>
      <c r="B4734" s="800" t="s">
        <v>33291</v>
      </c>
      <c r="C4734" s="800" t="s">
        <v>26237</v>
      </c>
      <c r="D4734" s="803">
        <v>1559.84</v>
      </c>
      <c r="E4734" s="800" t="s">
        <v>43039</v>
      </c>
    </row>
    <row r="4735" spans="1:5" ht="13.5" x14ac:dyDescent="0.25">
      <c r="A4735" s="800" t="s">
        <v>6585</v>
      </c>
      <c r="B4735" s="800" t="s">
        <v>33293</v>
      </c>
      <c r="C4735" s="800" t="s">
        <v>26237</v>
      </c>
      <c r="D4735" s="802">
        <v>186.89</v>
      </c>
      <c r="E4735" s="800" t="s">
        <v>43039</v>
      </c>
    </row>
    <row r="4736" spans="1:5" ht="13.5" x14ac:dyDescent="0.25">
      <c r="A4736" s="800" t="s">
        <v>6586</v>
      </c>
      <c r="B4736" s="800" t="s">
        <v>33294</v>
      </c>
      <c r="C4736" s="800" t="s">
        <v>26237</v>
      </c>
      <c r="D4736" s="802">
        <v>373.8</v>
      </c>
      <c r="E4736" s="800" t="s">
        <v>43039</v>
      </c>
    </row>
    <row r="4737" spans="1:5" ht="13.5" x14ac:dyDescent="0.25">
      <c r="A4737" s="800" t="s">
        <v>6587</v>
      </c>
      <c r="B4737" s="800" t="s">
        <v>33296</v>
      </c>
      <c r="C4737" s="800" t="s">
        <v>26237</v>
      </c>
      <c r="D4737" s="802">
        <v>747.6</v>
      </c>
      <c r="E4737" s="800" t="s">
        <v>43039</v>
      </c>
    </row>
    <row r="4738" spans="1:5" ht="13.5" x14ac:dyDescent="0.25">
      <c r="A4738" s="800">
        <v>73612</v>
      </c>
      <c r="B4738" s="800" t="s">
        <v>33298</v>
      </c>
      <c r="C4738" s="800" t="s">
        <v>26237</v>
      </c>
      <c r="D4738" s="802">
        <v>409.7</v>
      </c>
      <c r="E4738" s="800" t="s">
        <v>43039</v>
      </c>
    </row>
    <row r="4739" spans="1:5" ht="13.5" x14ac:dyDescent="0.25">
      <c r="A4739" s="800">
        <v>73660</v>
      </c>
      <c r="B4739" s="800" t="s">
        <v>33300</v>
      </c>
      <c r="C4739" s="800" t="s">
        <v>26496</v>
      </c>
      <c r="D4739" s="802">
        <v>71.290000000000006</v>
      </c>
      <c r="E4739" s="800" t="s">
        <v>43039</v>
      </c>
    </row>
    <row r="4740" spans="1:5" ht="13.5" x14ac:dyDescent="0.25">
      <c r="A4740" s="800">
        <v>73693</v>
      </c>
      <c r="B4740" s="800" t="s">
        <v>33301</v>
      </c>
      <c r="C4740" s="800" t="s">
        <v>26496</v>
      </c>
      <c r="D4740" s="802">
        <v>21.29</v>
      </c>
      <c r="E4740" s="800" t="s">
        <v>43039</v>
      </c>
    </row>
    <row r="4741" spans="1:5" ht="13.5" x14ac:dyDescent="0.25">
      <c r="A4741" s="800">
        <v>73694</v>
      </c>
      <c r="B4741" s="800" t="s">
        <v>33302</v>
      </c>
      <c r="C4741" s="800" t="s">
        <v>26237</v>
      </c>
      <c r="D4741" s="802">
        <v>171.74</v>
      </c>
      <c r="E4741" s="800" t="s">
        <v>43039</v>
      </c>
    </row>
    <row r="4742" spans="1:5" ht="13.5" x14ac:dyDescent="0.25">
      <c r="A4742" s="800">
        <v>73695</v>
      </c>
      <c r="B4742" s="800" t="s">
        <v>33304</v>
      </c>
      <c r="C4742" s="800" t="s">
        <v>26237</v>
      </c>
      <c r="D4742" s="802">
        <v>88.32</v>
      </c>
      <c r="E4742" s="800" t="s">
        <v>43039</v>
      </c>
    </row>
    <row r="4743" spans="1:5" ht="13.5" x14ac:dyDescent="0.25">
      <c r="A4743" s="800" t="s">
        <v>6593</v>
      </c>
      <c r="B4743" s="800" t="s">
        <v>33306</v>
      </c>
      <c r="C4743" s="800" t="s">
        <v>26237</v>
      </c>
      <c r="D4743" s="802">
        <v>409.7</v>
      </c>
      <c r="E4743" s="800" t="s">
        <v>43039</v>
      </c>
    </row>
    <row r="4744" spans="1:5" ht="13.5" x14ac:dyDescent="0.25">
      <c r="A4744" s="800" t="s">
        <v>6594</v>
      </c>
      <c r="B4744" s="800" t="s">
        <v>33307</v>
      </c>
      <c r="C4744" s="800" t="s">
        <v>26496</v>
      </c>
      <c r="D4744" s="802">
        <v>941.41</v>
      </c>
      <c r="E4744" s="800" t="s">
        <v>43039</v>
      </c>
    </row>
    <row r="4745" spans="1:5" ht="13.5" x14ac:dyDescent="0.25">
      <c r="A4745" s="800" t="s">
        <v>6595</v>
      </c>
      <c r="B4745" s="800" t="s">
        <v>33309</v>
      </c>
      <c r="C4745" s="800" t="s">
        <v>28022</v>
      </c>
      <c r="D4745" s="802">
        <v>80.02</v>
      </c>
      <c r="E4745" s="800" t="s">
        <v>43039</v>
      </c>
    </row>
    <row r="4746" spans="1:5" ht="13.5" x14ac:dyDescent="0.25">
      <c r="A4746" s="800" t="s">
        <v>6596</v>
      </c>
      <c r="B4746" s="800" t="s">
        <v>33310</v>
      </c>
      <c r="C4746" s="800" t="s">
        <v>28022</v>
      </c>
      <c r="D4746" s="802">
        <v>172.59</v>
      </c>
      <c r="E4746" s="800" t="s">
        <v>43039</v>
      </c>
    </row>
    <row r="4747" spans="1:5" ht="13.5" x14ac:dyDescent="0.25">
      <c r="A4747" s="800" t="s">
        <v>6597</v>
      </c>
      <c r="B4747" s="800" t="s">
        <v>33311</v>
      </c>
      <c r="C4747" s="800" t="s">
        <v>28022</v>
      </c>
      <c r="D4747" s="802">
        <v>80.02</v>
      </c>
      <c r="E4747" s="800" t="s">
        <v>43039</v>
      </c>
    </row>
    <row r="4748" spans="1:5" ht="13.5" x14ac:dyDescent="0.25">
      <c r="A4748" s="800" t="s">
        <v>6598</v>
      </c>
      <c r="B4748" s="800" t="s">
        <v>33312</v>
      </c>
      <c r="C4748" s="800" t="s">
        <v>28022</v>
      </c>
      <c r="D4748" s="802">
        <v>87.64</v>
      </c>
      <c r="E4748" s="800" t="s">
        <v>43039</v>
      </c>
    </row>
    <row r="4749" spans="1:5" ht="13.5" x14ac:dyDescent="0.25">
      <c r="A4749" s="800" t="s">
        <v>6599</v>
      </c>
      <c r="B4749" s="800" t="s">
        <v>33314</v>
      </c>
      <c r="C4749" s="800" t="s">
        <v>28022</v>
      </c>
      <c r="D4749" s="802">
        <v>80.02</v>
      </c>
      <c r="E4749" s="800" t="s">
        <v>43039</v>
      </c>
    </row>
    <row r="4750" spans="1:5" ht="13.5" x14ac:dyDescent="0.25">
      <c r="A4750" s="800" t="s">
        <v>6600</v>
      </c>
      <c r="B4750" s="800" t="s">
        <v>33315</v>
      </c>
      <c r="C4750" s="800" t="s">
        <v>26237</v>
      </c>
      <c r="D4750" s="802">
        <v>79.08</v>
      </c>
      <c r="E4750" s="800" t="s">
        <v>43039</v>
      </c>
    </row>
    <row r="4751" spans="1:5" ht="13.5" x14ac:dyDescent="0.25">
      <c r="A4751" s="800" t="s">
        <v>6602</v>
      </c>
      <c r="B4751" s="800" t="s">
        <v>33317</v>
      </c>
      <c r="C4751" s="800" t="s">
        <v>26237</v>
      </c>
      <c r="D4751" s="802">
        <v>76.540000000000006</v>
      </c>
      <c r="E4751" s="800" t="s">
        <v>43039</v>
      </c>
    </row>
    <row r="4752" spans="1:5" ht="13.5" x14ac:dyDescent="0.25">
      <c r="A4752" s="800" t="s">
        <v>6603</v>
      </c>
      <c r="B4752" s="800" t="s">
        <v>33319</v>
      </c>
      <c r="C4752" s="800" t="s">
        <v>26105</v>
      </c>
      <c r="D4752" s="802">
        <v>22.88</v>
      </c>
      <c r="E4752" s="800" t="s">
        <v>43039</v>
      </c>
    </row>
    <row r="4753" spans="1:5" ht="13.5" x14ac:dyDescent="0.25">
      <c r="A4753" s="800">
        <v>83878</v>
      </c>
      <c r="B4753" s="800" t="s">
        <v>33320</v>
      </c>
      <c r="C4753" s="800" t="s">
        <v>26237</v>
      </c>
      <c r="D4753" s="802">
        <v>45.62</v>
      </c>
      <c r="E4753" s="800" t="s">
        <v>43039</v>
      </c>
    </row>
    <row r="4754" spans="1:5" ht="13.5" x14ac:dyDescent="0.25">
      <c r="A4754" s="800">
        <v>83879</v>
      </c>
      <c r="B4754" s="800" t="s">
        <v>33321</v>
      </c>
      <c r="C4754" s="800" t="s">
        <v>26237</v>
      </c>
      <c r="D4754" s="802">
        <v>52.48</v>
      </c>
      <c r="E4754" s="800" t="s">
        <v>43039</v>
      </c>
    </row>
    <row r="4755" spans="1:5" ht="13.5" x14ac:dyDescent="0.25">
      <c r="A4755" s="800">
        <v>73658</v>
      </c>
      <c r="B4755" s="800" t="s">
        <v>33322</v>
      </c>
      <c r="C4755" s="800" t="s">
        <v>26237</v>
      </c>
      <c r="D4755" s="802">
        <v>542.24</v>
      </c>
      <c r="E4755" s="800" t="s">
        <v>43039</v>
      </c>
    </row>
    <row r="4756" spans="1:5" ht="13.5" x14ac:dyDescent="0.25">
      <c r="A4756" s="800">
        <v>93350</v>
      </c>
      <c r="B4756" s="800" t="s">
        <v>33324</v>
      </c>
      <c r="C4756" s="800" t="s">
        <v>26237</v>
      </c>
      <c r="D4756" s="802">
        <v>784.41</v>
      </c>
      <c r="E4756" s="800" t="s">
        <v>43039</v>
      </c>
    </row>
    <row r="4757" spans="1:5" ht="13.5" x14ac:dyDescent="0.25">
      <c r="A4757" s="800">
        <v>93351</v>
      </c>
      <c r="B4757" s="800" t="s">
        <v>33326</v>
      </c>
      <c r="C4757" s="800" t="s">
        <v>26237</v>
      </c>
      <c r="D4757" s="802">
        <v>641.47</v>
      </c>
      <c r="E4757" s="800" t="s">
        <v>43039</v>
      </c>
    </row>
    <row r="4758" spans="1:5" ht="13.5" x14ac:dyDescent="0.25">
      <c r="A4758" s="800">
        <v>93352</v>
      </c>
      <c r="B4758" s="800" t="s">
        <v>33328</v>
      </c>
      <c r="C4758" s="800" t="s">
        <v>26237</v>
      </c>
      <c r="D4758" s="802">
        <v>499.59</v>
      </c>
      <c r="E4758" s="800" t="s">
        <v>43039</v>
      </c>
    </row>
    <row r="4759" spans="1:5" ht="13.5" x14ac:dyDescent="0.25">
      <c r="A4759" s="800">
        <v>93353</v>
      </c>
      <c r="B4759" s="800" t="s">
        <v>33330</v>
      </c>
      <c r="C4759" s="800" t="s">
        <v>26237</v>
      </c>
      <c r="D4759" s="802">
        <v>361.29</v>
      </c>
      <c r="E4759" s="800" t="s">
        <v>43039</v>
      </c>
    </row>
    <row r="4760" spans="1:5" ht="13.5" x14ac:dyDescent="0.25">
      <c r="A4760" s="800">
        <v>93354</v>
      </c>
      <c r="B4760" s="800" t="s">
        <v>33332</v>
      </c>
      <c r="C4760" s="800" t="s">
        <v>26237</v>
      </c>
      <c r="D4760" s="802">
        <v>503.22</v>
      </c>
      <c r="E4760" s="800" t="s">
        <v>43039</v>
      </c>
    </row>
    <row r="4761" spans="1:5" ht="13.5" x14ac:dyDescent="0.25">
      <c r="A4761" s="800">
        <v>93355</v>
      </c>
      <c r="B4761" s="800" t="s">
        <v>33334</v>
      </c>
      <c r="C4761" s="800" t="s">
        <v>26237</v>
      </c>
      <c r="D4761" s="802">
        <v>419.81</v>
      </c>
      <c r="E4761" s="800" t="s">
        <v>43039</v>
      </c>
    </row>
    <row r="4762" spans="1:5" ht="13.5" x14ac:dyDescent="0.25">
      <c r="A4762" s="800">
        <v>93356</v>
      </c>
      <c r="B4762" s="800" t="s">
        <v>33336</v>
      </c>
      <c r="C4762" s="800" t="s">
        <v>26237</v>
      </c>
      <c r="D4762" s="802">
        <v>335.83</v>
      </c>
      <c r="E4762" s="800" t="s">
        <v>43039</v>
      </c>
    </row>
    <row r="4763" spans="1:5" ht="13.5" x14ac:dyDescent="0.25">
      <c r="A4763" s="800">
        <v>93357</v>
      </c>
      <c r="B4763" s="800" t="s">
        <v>33338</v>
      </c>
      <c r="C4763" s="800" t="s">
        <v>26237</v>
      </c>
      <c r="D4763" s="802">
        <v>253.76</v>
      </c>
      <c r="E4763" s="800" t="s">
        <v>43039</v>
      </c>
    </row>
    <row r="4764" spans="1:5" ht="13.5" x14ac:dyDescent="0.25">
      <c r="A4764" s="800">
        <v>83335</v>
      </c>
      <c r="B4764" s="800" t="s">
        <v>33340</v>
      </c>
      <c r="C4764" s="800" t="s">
        <v>28022</v>
      </c>
      <c r="D4764" s="802">
        <v>32.96</v>
      </c>
      <c r="E4764" s="800" t="s">
        <v>43039</v>
      </c>
    </row>
    <row r="4765" spans="1:5" ht="13.5" x14ac:dyDescent="0.25">
      <c r="A4765" s="800">
        <v>88548</v>
      </c>
      <c r="B4765" s="800" t="s">
        <v>33341</v>
      </c>
      <c r="C4765" s="800" t="s">
        <v>28022</v>
      </c>
      <c r="D4765" s="802">
        <v>25.86</v>
      </c>
      <c r="E4765" s="800" t="s">
        <v>43039</v>
      </c>
    </row>
    <row r="4766" spans="1:5" ht="13.5" x14ac:dyDescent="0.25">
      <c r="A4766" s="800" t="s">
        <v>6618</v>
      </c>
      <c r="B4766" s="800" t="s">
        <v>33342</v>
      </c>
      <c r="C4766" s="800" t="s">
        <v>26496</v>
      </c>
      <c r="D4766" s="802">
        <v>0.32</v>
      </c>
      <c r="E4766" s="800" t="s">
        <v>43039</v>
      </c>
    </row>
    <row r="4767" spans="1:5" ht="13.5" x14ac:dyDescent="0.25">
      <c r="A4767" s="800" t="s">
        <v>6619</v>
      </c>
      <c r="B4767" s="800" t="s">
        <v>33343</v>
      </c>
      <c r="C4767" s="800" t="s">
        <v>28022</v>
      </c>
      <c r="D4767" s="802">
        <v>2.64</v>
      </c>
      <c r="E4767" s="800" t="s">
        <v>43039</v>
      </c>
    </row>
    <row r="4768" spans="1:5" ht="13.5" x14ac:dyDescent="0.25">
      <c r="A4768" s="800" t="s">
        <v>6621</v>
      </c>
      <c r="B4768" s="800" t="s">
        <v>33345</v>
      </c>
      <c r="C4768" s="800" t="s">
        <v>28022</v>
      </c>
      <c r="D4768" s="802">
        <v>3.86</v>
      </c>
      <c r="E4768" s="800" t="s">
        <v>43039</v>
      </c>
    </row>
    <row r="4769" spans="1:5" ht="13.5" x14ac:dyDescent="0.25">
      <c r="A4769" s="800" t="s">
        <v>6622</v>
      </c>
      <c r="B4769" s="800" t="s">
        <v>33346</v>
      </c>
      <c r="C4769" s="800" t="s">
        <v>28022</v>
      </c>
      <c r="D4769" s="802">
        <v>1.36</v>
      </c>
      <c r="E4769" s="800" t="s">
        <v>43039</v>
      </c>
    </row>
    <row r="4770" spans="1:5" ht="13.5" x14ac:dyDescent="0.25">
      <c r="A4770" s="800" t="s">
        <v>6623</v>
      </c>
      <c r="B4770" s="800" t="s">
        <v>33347</v>
      </c>
      <c r="C4770" s="800" t="s">
        <v>28022</v>
      </c>
      <c r="D4770" s="802">
        <v>2.65</v>
      </c>
      <c r="E4770" s="800" t="s">
        <v>43039</v>
      </c>
    </row>
    <row r="4771" spans="1:5" ht="13.5" x14ac:dyDescent="0.25">
      <c r="A4771" s="800" t="s">
        <v>6624</v>
      </c>
      <c r="B4771" s="800" t="s">
        <v>33348</v>
      </c>
      <c r="C4771" s="800" t="s">
        <v>28022</v>
      </c>
      <c r="D4771" s="802">
        <v>1.37</v>
      </c>
      <c r="E4771" s="800" t="s">
        <v>43039</v>
      </c>
    </row>
    <row r="4772" spans="1:5" ht="13.5" x14ac:dyDescent="0.25">
      <c r="A4772" s="800">
        <v>79473</v>
      </c>
      <c r="B4772" s="800" t="s">
        <v>33350</v>
      </c>
      <c r="C4772" s="800" t="s">
        <v>28022</v>
      </c>
      <c r="D4772" s="802">
        <v>4.87</v>
      </c>
      <c r="E4772" s="800" t="s">
        <v>43039</v>
      </c>
    </row>
    <row r="4773" spans="1:5" ht="13.5" x14ac:dyDescent="0.25">
      <c r="A4773" s="800">
        <v>79480</v>
      </c>
      <c r="B4773" s="800" t="s">
        <v>33351</v>
      </c>
      <c r="C4773" s="800" t="s">
        <v>28022</v>
      </c>
      <c r="D4773" s="802">
        <v>2.0699999999999998</v>
      </c>
      <c r="E4773" s="800" t="s">
        <v>43039</v>
      </c>
    </row>
    <row r="4774" spans="1:5" ht="13.5" x14ac:dyDescent="0.25">
      <c r="A4774" s="800">
        <v>83336</v>
      </c>
      <c r="B4774" s="800" t="s">
        <v>33352</v>
      </c>
      <c r="C4774" s="800" t="s">
        <v>28022</v>
      </c>
      <c r="D4774" s="802">
        <v>3.96</v>
      </c>
      <c r="E4774" s="800" t="s">
        <v>43039</v>
      </c>
    </row>
    <row r="4775" spans="1:5" ht="13.5" x14ac:dyDescent="0.25">
      <c r="A4775" s="800">
        <v>83338</v>
      </c>
      <c r="B4775" s="800" t="s">
        <v>33354</v>
      </c>
      <c r="C4775" s="800" t="s">
        <v>28022</v>
      </c>
      <c r="D4775" s="802">
        <v>2.2000000000000002</v>
      </c>
      <c r="E4775" s="800" t="s">
        <v>43039</v>
      </c>
    </row>
    <row r="4776" spans="1:5" ht="13.5" x14ac:dyDescent="0.25">
      <c r="A4776" s="800">
        <v>89885</v>
      </c>
      <c r="B4776" s="800" t="s">
        <v>33355</v>
      </c>
      <c r="C4776" s="800" t="s">
        <v>28022</v>
      </c>
      <c r="D4776" s="802">
        <v>7.31</v>
      </c>
      <c r="E4776" s="800" t="s">
        <v>43039</v>
      </c>
    </row>
    <row r="4777" spans="1:5" ht="13.5" x14ac:dyDescent="0.25">
      <c r="A4777" s="800">
        <v>89886</v>
      </c>
      <c r="B4777" s="800" t="s">
        <v>33356</v>
      </c>
      <c r="C4777" s="800" t="s">
        <v>28022</v>
      </c>
      <c r="D4777" s="802">
        <v>7.34</v>
      </c>
      <c r="E4777" s="800" t="s">
        <v>43039</v>
      </c>
    </row>
    <row r="4778" spans="1:5" ht="13.5" x14ac:dyDescent="0.25">
      <c r="A4778" s="800">
        <v>89887</v>
      </c>
      <c r="B4778" s="800" t="s">
        <v>33357</v>
      </c>
      <c r="C4778" s="800" t="s">
        <v>28022</v>
      </c>
      <c r="D4778" s="802">
        <v>7.58</v>
      </c>
      <c r="E4778" s="800" t="s">
        <v>43039</v>
      </c>
    </row>
    <row r="4779" spans="1:5" ht="13.5" x14ac:dyDescent="0.25">
      <c r="A4779" s="800">
        <v>89888</v>
      </c>
      <c r="B4779" s="800" t="s">
        <v>33358</v>
      </c>
      <c r="C4779" s="800" t="s">
        <v>28022</v>
      </c>
      <c r="D4779" s="802">
        <v>7.51</v>
      </c>
      <c r="E4779" s="800" t="s">
        <v>43039</v>
      </c>
    </row>
    <row r="4780" spans="1:5" ht="13.5" x14ac:dyDescent="0.25">
      <c r="A4780" s="800">
        <v>89889</v>
      </c>
      <c r="B4780" s="800" t="s">
        <v>33359</v>
      </c>
      <c r="C4780" s="800" t="s">
        <v>28022</v>
      </c>
      <c r="D4780" s="802">
        <v>7.76</v>
      </c>
      <c r="E4780" s="800" t="s">
        <v>43039</v>
      </c>
    </row>
    <row r="4781" spans="1:5" ht="13.5" x14ac:dyDescent="0.25">
      <c r="A4781" s="800">
        <v>89890</v>
      </c>
      <c r="B4781" s="800" t="s">
        <v>33360</v>
      </c>
      <c r="C4781" s="800" t="s">
        <v>28022</v>
      </c>
      <c r="D4781" s="802">
        <v>10.74</v>
      </c>
      <c r="E4781" s="800" t="s">
        <v>43039</v>
      </c>
    </row>
    <row r="4782" spans="1:5" ht="13.5" x14ac:dyDescent="0.25">
      <c r="A4782" s="800">
        <v>89893</v>
      </c>
      <c r="B4782" s="800" t="s">
        <v>33361</v>
      </c>
      <c r="C4782" s="800" t="s">
        <v>28022</v>
      </c>
      <c r="D4782" s="802">
        <v>13.22</v>
      </c>
      <c r="E4782" s="800" t="s">
        <v>43039</v>
      </c>
    </row>
    <row r="4783" spans="1:5" ht="13.5" x14ac:dyDescent="0.25">
      <c r="A4783" s="800">
        <v>89894</v>
      </c>
      <c r="B4783" s="800" t="s">
        <v>33362</v>
      </c>
      <c r="C4783" s="800" t="s">
        <v>28022</v>
      </c>
      <c r="D4783" s="802">
        <v>14.76</v>
      </c>
      <c r="E4783" s="800" t="s">
        <v>43039</v>
      </c>
    </row>
    <row r="4784" spans="1:5" ht="13.5" x14ac:dyDescent="0.25">
      <c r="A4784" s="800">
        <v>89895</v>
      </c>
      <c r="B4784" s="800" t="s">
        <v>33363</v>
      </c>
      <c r="C4784" s="800" t="s">
        <v>28022</v>
      </c>
      <c r="D4784" s="802">
        <v>17.88</v>
      </c>
      <c r="E4784" s="800" t="s">
        <v>43039</v>
      </c>
    </row>
    <row r="4785" spans="1:5" ht="13.5" x14ac:dyDescent="0.25">
      <c r="A4785" s="800">
        <v>89903</v>
      </c>
      <c r="B4785" s="800" t="s">
        <v>33364</v>
      </c>
      <c r="C4785" s="800" t="s">
        <v>28022</v>
      </c>
      <c r="D4785" s="802">
        <v>6.31</v>
      </c>
      <c r="E4785" s="800" t="s">
        <v>43039</v>
      </c>
    </row>
    <row r="4786" spans="1:5" ht="13.5" x14ac:dyDescent="0.25">
      <c r="A4786" s="800">
        <v>89904</v>
      </c>
      <c r="B4786" s="800" t="s">
        <v>33365</v>
      </c>
      <c r="C4786" s="800" t="s">
        <v>28022</v>
      </c>
      <c r="D4786" s="802">
        <v>6.35</v>
      </c>
      <c r="E4786" s="800" t="s">
        <v>43039</v>
      </c>
    </row>
    <row r="4787" spans="1:5" ht="13.5" x14ac:dyDescent="0.25">
      <c r="A4787" s="800">
        <v>89905</v>
      </c>
      <c r="B4787" s="800" t="s">
        <v>33366</v>
      </c>
      <c r="C4787" s="800" t="s">
        <v>28022</v>
      </c>
      <c r="D4787" s="802">
        <v>6.55</v>
      </c>
      <c r="E4787" s="800" t="s">
        <v>43039</v>
      </c>
    </row>
    <row r="4788" spans="1:5" ht="13.5" x14ac:dyDescent="0.25">
      <c r="A4788" s="800">
        <v>89906</v>
      </c>
      <c r="B4788" s="800" t="s">
        <v>33367</v>
      </c>
      <c r="C4788" s="800" t="s">
        <v>28022</v>
      </c>
      <c r="D4788" s="802">
        <v>6.48</v>
      </c>
      <c r="E4788" s="800" t="s">
        <v>43039</v>
      </c>
    </row>
    <row r="4789" spans="1:5" ht="13.5" x14ac:dyDescent="0.25">
      <c r="A4789" s="800">
        <v>89907</v>
      </c>
      <c r="B4789" s="800" t="s">
        <v>33368</v>
      </c>
      <c r="C4789" s="800" t="s">
        <v>28022</v>
      </c>
      <c r="D4789" s="802">
        <v>7.38</v>
      </c>
      <c r="E4789" s="800" t="s">
        <v>43039</v>
      </c>
    </row>
    <row r="4790" spans="1:5" ht="13.5" x14ac:dyDescent="0.25">
      <c r="A4790" s="800">
        <v>89908</v>
      </c>
      <c r="B4790" s="800" t="s">
        <v>33369</v>
      </c>
      <c r="C4790" s="800" t="s">
        <v>28022</v>
      </c>
      <c r="D4790" s="802">
        <v>10.029999999999999</v>
      </c>
      <c r="E4790" s="800" t="s">
        <v>43039</v>
      </c>
    </row>
    <row r="4791" spans="1:5" ht="13.5" x14ac:dyDescent="0.25">
      <c r="A4791" s="800">
        <v>89911</v>
      </c>
      <c r="B4791" s="800" t="s">
        <v>33370</v>
      </c>
      <c r="C4791" s="800" t="s">
        <v>28022</v>
      </c>
      <c r="D4791" s="802">
        <v>12.24</v>
      </c>
      <c r="E4791" s="800" t="s">
        <v>43039</v>
      </c>
    </row>
    <row r="4792" spans="1:5" ht="13.5" x14ac:dyDescent="0.25">
      <c r="A4792" s="800">
        <v>89912</v>
      </c>
      <c r="B4792" s="800" t="s">
        <v>33371</v>
      </c>
      <c r="C4792" s="800" t="s">
        <v>28022</v>
      </c>
      <c r="D4792" s="802">
        <v>13</v>
      </c>
      <c r="E4792" s="800" t="s">
        <v>43039</v>
      </c>
    </row>
    <row r="4793" spans="1:5" ht="13.5" x14ac:dyDescent="0.25">
      <c r="A4793" s="800">
        <v>89913</v>
      </c>
      <c r="B4793" s="800" t="s">
        <v>33372</v>
      </c>
      <c r="C4793" s="800" t="s">
        <v>28022</v>
      </c>
      <c r="D4793" s="802">
        <v>15.78</v>
      </c>
      <c r="E4793" s="800" t="s">
        <v>43039</v>
      </c>
    </row>
    <row r="4794" spans="1:5" ht="13.5" x14ac:dyDescent="0.25">
      <c r="A4794" s="800">
        <v>89921</v>
      </c>
      <c r="B4794" s="800" t="s">
        <v>33373</v>
      </c>
      <c r="C4794" s="800" t="s">
        <v>28022</v>
      </c>
      <c r="D4794" s="802">
        <v>5.9</v>
      </c>
      <c r="E4794" s="800" t="s">
        <v>43039</v>
      </c>
    </row>
    <row r="4795" spans="1:5" ht="13.5" x14ac:dyDescent="0.25">
      <c r="A4795" s="800">
        <v>89922</v>
      </c>
      <c r="B4795" s="800" t="s">
        <v>33374</v>
      </c>
      <c r="C4795" s="800" t="s">
        <v>28022</v>
      </c>
      <c r="D4795" s="802">
        <v>5.93</v>
      </c>
      <c r="E4795" s="800" t="s">
        <v>43039</v>
      </c>
    </row>
    <row r="4796" spans="1:5" ht="13.5" x14ac:dyDescent="0.25">
      <c r="A4796" s="800">
        <v>89923</v>
      </c>
      <c r="B4796" s="800" t="s">
        <v>33375</v>
      </c>
      <c r="C4796" s="800" t="s">
        <v>28022</v>
      </c>
      <c r="D4796" s="802">
        <v>6.18</v>
      </c>
      <c r="E4796" s="800" t="s">
        <v>43039</v>
      </c>
    </row>
    <row r="4797" spans="1:5" ht="13.5" x14ac:dyDescent="0.25">
      <c r="A4797" s="800">
        <v>89924</v>
      </c>
      <c r="B4797" s="800" t="s">
        <v>33376</v>
      </c>
      <c r="C4797" s="800" t="s">
        <v>28022</v>
      </c>
      <c r="D4797" s="802">
        <v>6.1</v>
      </c>
      <c r="E4797" s="800" t="s">
        <v>43039</v>
      </c>
    </row>
    <row r="4798" spans="1:5" ht="13.5" x14ac:dyDescent="0.25">
      <c r="A4798" s="800">
        <v>89925</v>
      </c>
      <c r="B4798" s="800" t="s">
        <v>33377</v>
      </c>
      <c r="C4798" s="800" t="s">
        <v>28022</v>
      </c>
      <c r="D4798" s="802">
        <v>6.35</v>
      </c>
      <c r="E4798" s="800" t="s">
        <v>43039</v>
      </c>
    </row>
    <row r="4799" spans="1:5" ht="13.5" x14ac:dyDescent="0.25">
      <c r="A4799" s="800">
        <v>89926</v>
      </c>
      <c r="B4799" s="800" t="s">
        <v>33378</v>
      </c>
      <c r="C4799" s="800" t="s">
        <v>28022</v>
      </c>
      <c r="D4799" s="802">
        <v>9.6199999999999992</v>
      </c>
      <c r="E4799" s="800" t="s">
        <v>43039</v>
      </c>
    </row>
    <row r="4800" spans="1:5" ht="13.5" x14ac:dyDescent="0.25">
      <c r="A4800" s="800">
        <v>89929</v>
      </c>
      <c r="B4800" s="800" t="s">
        <v>33379</v>
      </c>
      <c r="C4800" s="800" t="s">
        <v>28022</v>
      </c>
      <c r="D4800" s="802">
        <v>12.41</v>
      </c>
      <c r="E4800" s="800" t="s">
        <v>43039</v>
      </c>
    </row>
    <row r="4801" spans="1:5" ht="13.5" x14ac:dyDescent="0.25">
      <c r="A4801" s="800">
        <v>89930</v>
      </c>
      <c r="B4801" s="800" t="s">
        <v>33380</v>
      </c>
      <c r="C4801" s="800" t="s">
        <v>28022</v>
      </c>
      <c r="D4801" s="802">
        <v>13.24</v>
      </c>
      <c r="E4801" s="800" t="s">
        <v>43039</v>
      </c>
    </row>
    <row r="4802" spans="1:5" ht="13.5" x14ac:dyDescent="0.25">
      <c r="A4802" s="800">
        <v>89931</v>
      </c>
      <c r="B4802" s="800" t="s">
        <v>33382</v>
      </c>
      <c r="C4802" s="800" t="s">
        <v>28022</v>
      </c>
      <c r="D4802" s="802">
        <v>16.670000000000002</v>
      </c>
      <c r="E4802" s="800" t="s">
        <v>43039</v>
      </c>
    </row>
    <row r="4803" spans="1:5" ht="13.5" x14ac:dyDescent="0.25">
      <c r="A4803" s="800">
        <v>89939</v>
      </c>
      <c r="B4803" s="800" t="s">
        <v>33384</v>
      </c>
      <c r="C4803" s="800" t="s">
        <v>28022</v>
      </c>
      <c r="D4803" s="802">
        <v>5.47</v>
      </c>
      <c r="E4803" s="800" t="s">
        <v>43039</v>
      </c>
    </row>
    <row r="4804" spans="1:5" ht="13.5" x14ac:dyDescent="0.25">
      <c r="A4804" s="800">
        <v>89940</v>
      </c>
      <c r="B4804" s="800" t="s">
        <v>33385</v>
      </c>
      <c r="C4804" s="800" t="s">
        <v>28022</v>
      </c>
      <c r="D4804" s="802">
        <v>5.49</v>
      </c>
      <c r="E4804" s="800" t="s">
        <v>43039</v>
      </c>
    </row>
    <row r="4805" spans="1:5" ht="13.5" x14ac:dyDescent="0.25">
      <c r="A4805" s="800">
        <v>89941</v>
      </c>
      <c r="B4805" s="800" t="s">
        <v>33386</v>
      </c>
      <c r="C4805" s="800" t="s">
        <v>28022</v>
      </c>
      <c r="D4805" s="802">
        <v>5.7</v>
      </c>
      <c r="E4805" s="800" t="s">
        <v>43039</v>
      </c>
    </row>
    <row r="4806" spans="1:5" ht="13.5" x14ac:dyDescent="0.25">
      <c r="A4806" s="800">
        <v>89942</v>
      </c>
      <c r="B4806" s="800" t="s">
        <v>33387</v>
      </c>
      <c r="C4806" s="800" t="s">
        <v>28022</v>
      </c>
      <c r="D4806" s="802">
        <v>5.63</v>
      </c>
      <c r="E4806" s="800" t="s">
        <v>43039</v>
      </c>
    </row>
    <row r="4807" spans="1:5" ht="13.5" x14ac:dyDescent="0.25">
      <c r="A4807" s="800">
        <v>89943</v>
      </c>
      <c r="B4807" s="800" t="s">
        <v>33388</v>
      </c>
      <c r="C4807" s="800" t="s">
        <v>28022</v>
      </c>
      <c r="D4807" s="802">
        <v>5.86</v>
      </c>
      <c r="E4807" s="800" t="s">
        <v>43039</v>
      </c>
    </row>
    <row r="4808" spans="1:5" ht="13.5" x14ac:dyDescent="0.25">
      <c r="A4808" s="800">
        <v>89944</v>
      </c>
      <c r="B4808" s="800" t="s">
        <v>33389</v>
      </c>
      <c r="C4808" s="800" t="s">
        <v>28022</v>
      </c>
      <c r="D4808" s="802">
        <v>8.7799999999999994</v>
      </c>
      <c r="E4808" s="800" t="s">
        <v>43039</v>
      </c>
    </row>
    <row r="4809" spans="1:5" ht="13.5" x14ac:dyDescent="0.25">
      <c r="A4809" s="800">
        <v>89947</v>
      </c>
      <c r="B4809" s="800" t="s">
        <v>33391</v>
      </c>
      <c r="C4809" s="800" t="s">
        <v>28022</v>
      </c>
      <c r="D4809" s="802">
        <v>10.8</v>
      </c>
      <c r="E4809" s="800" t="s">
        <v>43039</v>
      </c>
    </row>
    <row r="4810" spans="1:5" ht="13.5" x14ac:dyDescent="0.25">
      <c r="A4810" s="800">
        <v>89948</v>
      </c>
      <c r="B4810" s="800" t="s">
        <v>33393</v>
      </c>
      <c r="C4810" s="800" t="s">
        <v>28022</v>
      </c>
      <c r="D4810" s="802">
        <v>12</v>
      </c>
      <c r="E4810" s="800" t="s">
        <v>43039</v>
      </c>
    </row>
    <row r="4811" spans="1:5" ht="13.5" x14ac:dyDescent="0.25">
      <c r="A4811" s="800">
        <v>89949</v>
      </c>
      <c r="B4811" s="800" t="s">
        <v>33394</v>
      </c>
      <c r="C4811" s="800" t="s">
        <v>28022</v>
      </c>
      <c r="D4811" s="802">
        <v>14.58</v>
      </c>
      <c r="E4811" s="800" t="s">
        <v>43039</v>
      </c>
    </row>
    <row r="4812" spans="1:5" ht="13.5" x14ac:dyDescent="0.25">
      <c r="A4812" s="800">
        <v>96520</v>
      </c>
      <c r="B4812" s="800" t="s">
        <v>33395</v>
      </c>
      <c r="C4812" s="800" t="s">
        <v>28022</v>
      </c>
      <c r="D4812" s="802">
        <v>74.42</v>
      </c>
      <c r="E4812" s="800" t="s">
        <v>43039</v>
      </c>
    </row>
    <row r="4813" spans="1:5" ht="13.5" x14ac:dyDescent="0.25">
      <c r="A4813" s="800">
        <v>96521</v>
      </c>
      <c r="B4813" s="800" t="s">
        <v>33396</v>
      </c>
      <c r="C4813" s="800" t="s">
        <v>28022</v>
      </c>
      <c r="D4813" s="802">
        <v>30.47</v>
      </c>
      <c r="E4813" s="800" t="s">
        <v>43039</v>
      </c>
    </row>
    <row r="4814" spans="1:5" ht="13.5" x14ac:dyDescent="0.25">
      <c r="A4814" s="800">
        <v>96522</v>
      </c>
      <c r="B4814" s="800" t="s">
        <v>33397</v>
      </c>
      <c r="C4814" s="800" t="s">
        <v>28022</v>
      </c>
      <c r="D4814" s="802">
        <v>118.15</v>
      </c>
      <c r="E4814" s="800" t="s">
        <v>43039</v>
      </c>
    </row>
    <row r="4815" spans="1:5" ht="13.5" x14ac:dyDescent="0.25">
      <c r="A4815" s="800">
        <v>96523</v>
      </c>
      <c r="B4815" s="800" t="s">
        <v>33398</v>
      </c>
      <c r="C4815" s="800" t="s">
        <v>28022</v>
      </c>
      <c r="D4815" s="802">
        <v>74.72</v>
      </c>
      <c r="E4815" s="800" t="s">
        <v>43039</v>
      </c>
    </row>
    <row r="4816" spans="1:5" ht="13.5" x14ac:dyDescent="0.25">
      <c r="A4816" s="800">
        <v>96524</v>
      </c>
      <c r="B4816" s="800" t="s">
        <v>33400</v>
      </c>
      <c r="C4816" s="800" t="s">
        <v>28022</v>
      </c>
      <c r="D4816" s="802">
        <v>141.29</v>
      </c>
      <c r="E4816" s="800" t="s">
        <v>43039</v>
      </c>
    </row>
    <row r="4817" spans="1:5" ht="13.5" x14ac:dyDescent="0.25">
      <c r="A4817" s="800">
        <v>96525</v>
      </c>
      <c r="B4817" s="800" t="s">
        <v>33402</v>
      </c>
      <c r="C4817" s="800" t="s">
        <v>28022</v>
      </c>
      <c r="D4817" s="802">
        <v>28.74</v>
      </c>
      <c r="E4817" s="800" t="s">
        <v>43039</v>
      </c>
    </row>
    <row r="4818" spans="1:5" ht="13.5" x14ac:dyDescent="0.25">
      <c r="A4818" s="800">
        <v>96526</v>
      </c>
      <c r="B4818" s="800" t="s">
        <v>33404</v>
      </c>
      <c r="C4818" s="800" t="s">
        <v>28022</v>
      </c>
      <c r="D4818" s="802">
        <v>239.33</v>
      </c>
      <c r="E4818" s="800" t="s">
        <v>43039</v>
      </c>
    </row>
    <row r="4819" spans="1:5" ht="13.5" x14ac:dyDescent="0.25">
      <c r="A4819" s="800">
        <v>96527</v>
      </c>
      <c r="B4819" s="800" t="s">
        <v>33406</v>
      </c>
      <c r="C4819" s="800" t="s">
        <v>28022</v>
      </c>
      <c r="D4819" s="802">
        <v>97.86</v>
      </c>
      <c r="E4819" s="800" t="s">
        <v>43039</v>
      </c>
    </row>
    <row r="4820" spans="1:5" ht="13.5" x14ac:dyDescent="0.25">
      <c r="A4820" s="800">
        <v>96528</v>
      </c>
      <c r="B4820" s="800" t="s">
        <v>33408</v>
      </c>
      <c r="C4820" s="800" t="s">
        <v>26496</v>
      </c>
      <c r="D4820" s="802">
        <v>122.13</v>
      </c>
      <c r="E4820" s="800" t="s">
        <v>43039</v>
      </c>
    </row>
    <row r="4821" spans="1:5" ht="13.5" x14ac:dyDescent="0.25">
      <c r="A4821" s="800">
        <v>98116</v>
      </c>
      <c r="B4821" s="800" t="s">
        <v>33410</v>
      </c>
      <c r="C4821" s="800" t="s">
        <v>28022</v>
      </c>
      <c r="D4821" s="802">
        <v>11.19</v>
      </c>
      <c r="E4821" s="800" t="s">
        <v>43039</v>
      </c>
    </row>
    <row r="4822" spans="1:5" ht="13.5" x14ac:dyDescent="0.25">
      <c r="A4822" s="800">
        <v>98117</v>
      </c>
      <c r="B4822" s="800" t="s">
        <v>33411</v>
      </c>
      <c r="C4822" s="800" t="s">
        <v>28022</v>
      </c>
      <c r="D4822" s="802">
        <v>10.42</v>
      </c>
      <c r="E4822" s="800" t="s">
        <v>43039</v>
      </c>
    </row>
    <row r="4823" spans="1:5" ht="13.5" x14ac:dyDescent="0.25">
      <c r="A4823" s="800">
        <v>98118</v>
      </c>
      <c r="B4823" s="800" t="s">
        <v>33412</v>
      </c>
      <c r="C4823" s="800" t="s">
        <v>28022</v>
      </c>
      <c r="D4823" s="802">
        <v>10.57</v>
      </c>
      <c r="E4823" s="800" t="s">
        <v>43039</v>
      </c>
    </row>
    <row r="4824" spans="1:5" ht="13.5" x14ac:dyDescent="0.25">
      <c r="A4824" s="800">
        <v>98119</v>
      </c>
      <c r="B4824" s="800" t="s">
        <v>33413</v>
      </c>
      <c r="C4824" s="800" t="s">
        <v>28022</v>
      </c>
      <c r="D4824" s="802">
        <v>9.16</v>
      </c>
      <c r="E4824" s="800" t="s">
        <v>43039</v>
      </c>
    </row>
    <row r="4825" spans="1:5" ht="13.5" x14ac:dyDescent="0.25">
      <c r="A4825" s="800">
        <v>72915</v>
      </c>
      <c r="B4825" s="800" t="s">
        <v>33414</v>
      </c>
      <c r="C4825" s="800" t="s">
        <v>28022</v>
      </c>
      <c r="D4825" s="802">
        <v>9.43</v>
      </c>
      <c r="E4825" s="800" t="s">
        <v>43039</v>
      </c>
    </row>
    <row r="4826" spans="1:5" ht="13.5" x14ac:dyDescent="0.25">
      <c r="A4826" s="800">
        <v>72917</v>
      </c>
      <c r="B4826" s="800" t="s">
        <v>33415</v>
      </c>
      <c r="C4826" s="800" t="s">
        <v>28022</v>
      </c>
      <c r="D4826" s="802">
        <v>10.78</v>
      </c>
      <c r="E4826" s="800" t="s">
        <v>43039</v>
      </c>
    </row>
    <row r="4827" spans="1:5" ht="13.5" x14ac:dyDescent="0.25">
      <c r="A4827" s="800">
        <v>72918</v>
      </c>
      <c r="B4827" s="800" t="s">
        <v>33416</v>
      </c>
      <c r="C4827" s="800" t="s">
        <v>28022</v>
      </c>
      <c r="D4827" s="802">
        <v>12.58</v>
      </c>
      <c r="E4827" s="800" t="s">
        <v>43039</v>
      </c>
    </row>
    <row r="4828" spans="1:5" ht="13.5" x14ac:dyDescent="0.25">
      <c r="A4828" s="800" t="s">
        <v>6687</v>
      </c>
      <c r="B4828" s="800" t="s">
        <v>33417</v>
      </c>
      <c r="C4828" s="800" t="s">
        <v>28022</v>
      </c>
      <c r="D4828" s="802">
        <v>157.80000000000001</v>
      </c>
      <c r="E4828" s="800" t="s">
        <v>43039</v>
      </c>
    </row>
    <row r="4829" spans="1:5" ht="13.5" x14ac:dyDescent="0.25">
      <c r="A4829" s="800" t="s">
        <v>6688</v>
      </c>
      <c r="B4829" s="800" t="s">
        <v>33419</v>
      </c>
      <c r="C4829" s="800" t="s">
        <v>28022</v>
      </c>
      <c r="D4829" s="802">
        <v>236.7</v>
      </c>
      <c r="E4829" s="800" t="s">
        <v>43039</v>
      </c>
    </row>
    <row r="4830" spans="1:5" ht="13.5" x14ac:dyDescent="0.25">
      <c r="A4830" s="800">
        <v>83343</v>
      </c>
      <c r="B4830" s="800" t="s">
        <v>33421</v>
      </c>
      <c r="C4830" s="800" t="s">
        <v>28022</v>
      </c>
      <c r="D4830" s="802">
        <v>12.29</v>
      </c>
      <c r="E4830" s="800" t="s">
        <v>43039</v>
      </c>
    </row>
    <row r="4831" spans="1:5" ht="13.5" x14ac:dyDescent="0.25">
      <c r="A4831" s="800">
        <v>90082</v>
      </c>
      <c r="B4831" s="800" t="s">
        <v>33422</v>
      </c>
      <c r="C4831" s="800" t="s">
        <v>28022</v>
      </c>
      <c r="D4831" s="802">
        <v>7.57</v>
      </c>
      <c r="E4831" s="800" t="s">
        <v>43039</v>
      </c>
    </row>
    <row r="4832" spans="1:5" ht="13.5" x14ac:dyDescent="0.25">
      <c r="A4832" s="800">
        <v>90084</v>
      </c>
      <c r="B4832" s="800" t="s">
        <v>33423</v>
      </c>
      <c r="C4832" s="800" t="s">
        <v>28022</v>
      </c>
      <c r="D4832" s="802">
        <v>7.35</v>
      </c>
      <c r="E4832" s="800" t="s">
        <v>43039</v>
      </c>
    </row>
    <row r="4833" spans="1:5" ht="13.5" x14ac:dyDescent="0.25">
      <c r="A4833" s="800">
        <v>90085</v>
      </c>
      <c r="B4833" s="800" t="s">
        <v>33424</v>
      </c>
      <c r="C4833" s="800" t="s">
        <v>28022</v>
      </c>
      <c r="D4833" s="802">
        <v>6.91</v>
      </c>
      <c r="E4833" s="800" t="s">
        <v>43039</v>
      </c>
    </row>
    <row r="4834" spans="1:5" ht="13.5" x14ac:dyDescent="0.25">
      <c r="A4834" s="800">
        <v>90086</v>
      </c>
      <c r="B4834" s="800" t="s">
        <v>33425</v>
      </c>
      <c r="C4834" s="800" t="s">
        <v>28022</v>
      </c>
      <c r="D4834" s="802">
        <v>6.99</v>
      </c>
      <c r="E4834" s="800" t="s">
        <v>43039</v>
      </c>
    </row>
    <row r="4835" spans="1:5" ht="13.5" x14ac:dyDescent="0.25">
      <c r="A4835" s="800">
        <v>90087</v>
      </c>
      <c r="B4835" s="800" t="s">
        <v>33426</v>
      </c>
      <c r="C4835" s="800" t="s">
        <v>28022</v>
      </c>
      <c r="D4835" s="802">
        <v>5.96</v>
      </c>
      <c r="E4835" s="800" t="s">
        <v>43039</v>
      </c>
    </row>
    <row r="4836" spans="1:5" ht="13.5" x14ac:dyDescent="0.25">
      <c r="A4836" s="800">
        <v>90088</v>
      </c>
      <c r="B4836" s="800" t="s">
        <v>33427</v>
      </c>
      <c r="C4836" s="800" t="s">
        <v>28022</v>
      </c>
      <c r="D4836" s="802">
        <v>6.09</v>
      </c>
      <c r="E4836" s="800" t="s">
        <v>43039</v>
      </c>
    </row>
    <row r="4837" spans="1:5" ht="13.5" x14ac:dyDescent="0.25">
      <c r="A4837" s="800">
        <v>90090</v>
      </c>
      <c r="B4837" s="800" t="s">
        <v>33428</v>
      </c>
      <c r="C4837" s="800" t="s">
        <v>28022</v>
      </c>
      <c r="D4837" s="802">
        <v>5.84</v>
      </c>
      <c r="E4837" s="800" t="s">
        <v>43039</v>
      </c>
    </row>
    <row r="4838" spans="1:5" ht="13.5" x14ac:dyDescent="0.25">
      <c r="A4838" s="800">
        <v>90091</v>
      </c>
      <c r="B4838" s="800" t="s">
        <v>33429</v>
      </c>
      <c r="C4838" s="800" t="s">
        <v>28022</v>
      </c>
      <c r="D4838" s="802">
        <v>4.51</v>
      </c>
      <c r="E4838" s="800" t="s">
        <v>43039</v>
      </c>
    </row>
    <row r="4839" spans="1:5" ht="13.5" x14ac:dyDescent="0.25">
      <c r="A4839" s="800">
        <v>90092</v>
      </c>
      <c r="B4839" s="800" t="s">
        <v>33430</v>
      </c>
      <c r="C4839" s="800" t="s">
        <v>28022</v>
      </c>
      <c r="D4839" s="802">
        <v>4.38</v>
      </c>
      <c r="E4839" s="800" t="s">
        <v>43039</v>
      </c>
    </row>
    <row r="4840" spans="1:5" ht="13.5" x14ac:dyDescent="0.25">
      <c r="A4840" s="800">
        <v>90093</v>
      </c>
      <c r="B4840" s="800" t="s">
        <v>33431</v>
      </c>
      <c r="C4840" s="800" t="s">
        <v>28022</v>
      </c>
      <c r="D4840" s="802">
        <v>4.12</v>
      </c>
      <c r="E4840" s="800" t="s">
        <v>43039</v>
      </c>
    </row>
    <row r="4841" spans="1:5" ht="13.5" x14ac:dyDescent="0.25">
      <c r="A4841" s="800">
        <v>90094</v>
      </c>
      <c r="B4841" s="800" t="s">
        <v>33432</v>
      </c>
      <c r="C4841" s="800" t="s">
        <v>28022</v>
      </c>
      <c r="D4841" s="802">
        <v>4.16</v>
      </c>
      <c r="E4841" s="800" t="s">
        <v>43039</v>
      </c>
    </row>
    <row r="4842" spans="1:5" ht="13.5" x14ac:dyDescent="0.25">
      <c r="A4842" s="800">
        <v>90095</v>
      </c>
      <c r="B4842" s="800" t="s">
        <v>33433</v>
      </c>
      <c r="C4842" s="800" t="s">
        <v>28022</v>
      </c>
      <c r="D4842" s="802">
        <v>3.56</v>
      </c>
      <c r="E4842" s="800" t="s">
        <v>43039</v>
      </c>
    </row>
    <row r="4843" spans="1:5" ht="13.5" x14ac:dyDescent="0.25">
      <c r="A4843" s="800">
        <v>90096</v>
      </c>
      <c r="B4843" s="800" t="s">
        <v>33434</v>
      </c>
      <c r="C4843" s="800" t="s">
        <v>28022</v>
      </c>
      <c r="D4843" s="802">
        <v>3.64</v>
      </c>
      <c r="E4843" s="800" t="s">
        <v>43039</v>
      </c>
    </row>
    <row r="4844" spans="1:5" ht="13.5" x14ac:dyDescent="0.25">
      <c r="A4844" s="800">
        <v>90098</v>
      </c>
      <c r="B4844" s="800" t="s">
        <v>33435</v>
      </c>
      <c r="C4844" s="800" t="s">
        <v>28022</v>
      </c>
      <c r="D4844" s="802">
        <v>3.49</v>
      </c>
      <c r="E4844" s="800" t="s">
        <v>43039</v>
      </c>
    </row>
    <row r="4845" spans="1:5" ht="13.5" x14ac:dyDescent="0.25">
      <c r="A4845" s="800">
        <v>90099</v>
      </c>
      <c r="B4845" s="800" t="s">
        <v>33436</v>
      </c>
      <c r="C4845" s="800" t="s">
        <v>28022</v>
      </c>
      <c r="D4845" s="802">
        <v>10.61</v>
      </c>
      <c r="E4845" s="800" t="s">
        <v>43039</v>
      </c>
    </row>
    <row r="4846" spans="1:5" ht="13.5" x14ac:dyDescent="0.25">
      <c r="A4846" s="800">
        <v>90100</v>
      </c>
      <c r="B4846" s="800" t="s">
        <v>33437</v>
      </c>
      <c r="C4846" s="800" t="s">
        <v>28022</v>
      </c>
      <c r="D4846" s="802">
        <v>9.0299999999999994</v>
      </c>
      <c r="E4846" s="800" t="s">
        <v>43039</v>
      </c>
    </row>
    <row r="4847" spans="1:5" ht="13.5" x14ac:dyDescent="0.25">
      <c r="A4847" s="800">
        <v>90101</v>
      </c>
      <c r="B4847" s="800" t="s">
        <v>33438</v>
      </c>
      <c r="C4847" s="800" t="s">
        <v>28022</v>
      </c>
      <c r="D4847" s="802">
        <v>8.91</v>
      </c>
      <c r="E4847" s="800" t="s">
        <v>43039</v>
      </c>
    </row>
    <row r="4848" spans="1:5" ht="13.5" x14ac:dyDescent="0.25">
      <c r="A4848" s="800">
        <v>90102</v>
      </c>
      <c r="B4848" s="800" t="s">
        <v>33439</v>
      </c>
      <c r="C4848" s="800" t="s">
        <v>28022</v>
      </c>
      <c r="D4848" s="802">
        <v>8.11</v>
      </c>
      <c r="E4848" s="800" t="s">
        <v>43039</v>
      </c>
    </row>
    <row r="4849" spans="1:5" ht="13.5" x14ac:dyDescent="0.25">
      <c r="A4849" s="800">
        <v>90105</v>
      </c>
      <c r="B4849" s="800" t="s">
        <v>33440</v>
      </c>
      <c r="C4849" s="800" t="s">
        <v>28022</v>
      </c>
      <c r="D4849" s="802">
        <v>6.33</v>
      </c>
      <c r="E4849" s="800" t="s">
        <v>43039</v>
      </c>
    </row>
    <row r="4850" spans="1:5" ht="13.5" x14ac:dyDescent="0.25">
      <c r="A4850" s="800">
        <v>90106</v>
      </c>
      <c r="B4850" s="800" t="s">
        <v>33441</v>
      </c>
      <c r="C4850" s="800" t="s">
        <v>28022</v>
      </c>
      <c r="D4850" s="802">
        <v>5.39</v>
      </c>
      <c r="E4850" s="800" t="s">
        <v>43039</v>
      </c>
    </row>
    <row r="4851" spans="1:5" ht="13.5" x14ac:dyDescent="0.25">
      <c r="A4851" s="800">
        <v>90107</v>
      </c>
      <c r="B4851" s="800" t="s">
        <v>33442</v>
      </c>
      <c r="C4851" s="800" t="s">
        <v>28022</v>
      </c>
      <c r="D4851" s="802">
        <v>5.31</v>
      </c>
      <c r="E4851" s="800" t="s">
        <v>43039</v>
      </c>
    </row>
    <row r="4852" spans="1:5" ht="13.5" x14ac:dyDescent="0.25">
      <c r="A4852" s="800">
        <v>90108</v>
      </c>
      <c r="B4852" s="800" t="s">
        <v>33443</v>
      </c>
      <c r="C4852" s="800" t="s">
        <v>28022</v>
      </c>
      <c r="D4852" s="802">
        <v>4.83</v>
      </c>
      <c r="E4852" s="800" t="s">
        <v>43039</v>
      </c>
    </row>
    <row r="4853" spans="1:5" ht="13.5" x14ac:dyDescent="0.25">
      <c r="A4853" s="800">
        <v>93358</v>
      </c>
      <c r="B4853" s="800" t="s">
        <v>33444</v>
      </c>
      <c r="C4853" s="800" t="s">
        <v>28022</v>
      </c>
      <c r="D4853" s="802">
        <v>62.42</v>
      </c>
      <c r="E4853" s="800" t="s">
        <v>43039</v>
      </c>
    </row>
    <row r="4854" spans="1:5" ht="13.5" x14ac:dyDescent="0.25">
      <c r="A4854" s="800">
        <v>94304</v>
      </c>
      <c r="B4854" s="800" t="s">
        <v>33446</v>
      </c>
      <c r="C4854" s="800" t="s">
        <v>28022</v>
      </c>
      <c r="D4854" s="802">
        <v>26.31</v>
      </c>
      <c r="E4854" s="800" t="s">
        <v>43039</v>
      </c>
    </row>
    <row r="4855" spans="1:5" ht="13.5" x14ac:dyDescent="0.25">
      <c r="A4855" s="800">
        <v>94305</v>
      </c>
      <c r="B4855" s="800" t="s">
        <v>33447</v>
      </c>
      <c r="C4855" s="800" t="s">
        <v>28022</v>
      </c>
      <c r="D4855" s="802">
        <v>23.28</v>
      </c>
      <c r="E4855" s="800" t="s">
        <v>43039</v>
      </c>
    </row>
    <row r="4856" spans="1:5" ht="13.5" x14ac:dyDescent="0.25">
      <c r="A4856" s="800">
        <v>94306</v>
      </c>
      <c r="B4856" s="800" t="s">
        <v>33448</v>
      </c>
      <c r="C4856" s="800" t="s">
        <v>28022</v>
      </c>
      <c r="D4856" s="802">
        <v>19.43</v>
      </c>
      <c r="E4856" s="800" t="s">
        <v>43039</v>
      </c>
    </row>
    <row r="4857" spans="1:5" ht="13.5" x14ac:dyDescent="0.25">
      <c r="A4857" s="800">
        <v>94307</v>
      </c>
      <c r="B4857" s="800" t="s">
        <v>33449</v>
      </c>
      <c r="C4857" s="800" t="s">
        <v>28022</v>
      </c>
      <c r="D4857" s="802">
        <v>20.3</v>
      </c>
      <c r="E4857" s="800" t="s">
        <v>43039</v>
      </c>
    </row>
    <row r="4858" spans="1:5" ht="13.5" x14ac:dyDescent="0.25">
      <c r="A4858" s="800">
        <v>94308</v>
      </c>
      <c r="B4858" s="800" t="s">
        <v>33450</v>
      </c>
      <c r="C4858" s="800" t="s">
        <v>28022</v>
      </c>
      <c r="D4858" s="802">
        <v>18.07</v>
      </c>
      <c r="E4858" s="800" t="s">
        <v>43039</v>
      </c>
    </row>
    <row r="4859" spans="1:5" ht="13.5" x14ac:dyDescent="0.25">
      <c r="A4859" s="800">
        <v>94309</v>
      </c>
      <c r="B4859" s="800" t="s">
        <v>33451</v>
      </c>
      <c r="C4859" s="800" t="s">
        <v>28022</v>
      </c>
      <c r="D4859" s="802">
        <v>19.04</v>
      </c>
      <c r="E4859" s="800" t="s">
        <v>43039</v>
      </c>
    </row>
    <row r="4860" spans="1:5" ht="13.5" x14ac:dyDescent="0.25">
      <c r="A4860" s="800">
        <v>94310</v>
      </c>
      <c r="B4860" s="800" t="s">
        <v>33452</v>
      </c>
      <c r="C4860" s="800" t="s">
        <v>28022</v>
      </c>
      <c r="D4860" s="802">
        <v>17.39</v>
      </c>
      <c r="E4860" s="800" t="s">
        <v>43039</v>
      </c>
    </row>
    <row r="4861" spans="1:5" ht="13.5" x14ac:dyDescent="0.25">
      <c r="A4861" s="800">
        <v>94315</v>
      </c>
      <c r="B4861" s="800" t="s">
        <v>33453</v>
      </c>
      <c r="C4861" s="800" t="s">
        <v>28022</v>
      </c>
      <c r="D4861" s="802">
        <v>34.950000000000003</v>
      </c>
      <c r="E4861" s="800" t="s">
        <v>43039</v>
      </c>
    </row>
    <row r="4862" spans="1:5" ht="13.5" x14ac:dyDescent="0.25">
      <c r="A4862" s="800">
        <v>94316</v>
      </c>
      <c r="B4862" s="800" t="s">
        <v>33454</v>
      </c>
      <c r="C4862" s="800" t="s">
        <v>28022</v>
      </c>
      <c r="D4862" s="802">
        <v>27.24</v>
      </c>
      <c r="E4862" s="800" t="s">
        <v>43039</v>
      </c>
    </row>
    <row r="4863" spans="1:5" ht="13.5" x14ac:dyDescent="0.25">
      <c r="A4863" s="800">
        <v>94317</v>
      </c>
      <c r="B4863" s="800" t="s">
        <v>33455</v>
      </c>
      <c r="C4863" s="800" t="s">
        <v>28022</v>
      </c>
      <c r="D4863" s="802">
        <v>23.83</v>
      </c>
      <c r="E4863" s="800" t="s">
        <v>43039</v>
      </c>
    </row>
    <row r="4864" spans="1:5" ht="13.5" x14ac:dyDescent="0.25">
      <c r="A4864" s="800">
        <v>94318</v>
      </c>
      <c r="B4864" s="800" t="s">
        <v>33457</v>
      </c>
      <c r="C4864" s="800" t="s">
        <v>28022</v>
      </c>
      <c r="D4864" s="802">
        <v>19.420000000000002</v>
      </c>
      <c r="E4864" s="800" t="s">
        <v>43039</v>
      </c>
    </row>
    <row r="4865" spans="1:5" ht="13.5" x14ac:dyDescent="0.25">
      <c r="A4865" s="800">
        <v>94319</v>
      </c>
      <c r="B4865" s="800" t="s">
        <v>33459</v>
      </c>
      <c r="C4865" s="800" t="s">
        <v>28022</v>
      </c>
      <c r="D4865" s="802">
        <v>38.44</v>
      </c>
      <c r="E4865" s="800" t="s">
        <v>43039</v>
      </c>
    </row>
    <row r="4866" spans="1:5" ht="13.5" x14ac:dyDescent="0.25">
      <c r="A4866" s="800">
        <v>94327</v>
      </c>
      <c r="B4866" s="800" t="s">
        <v>33461</v>
      </c>
      <c r="C4866" s="800" t="s">
        <v>28022</v>
      </c>
      <c r="D4866" s="802">
        <v>61.5</v>
      </c>
      <c r="E4866" s="800" t="s">
        <v>43039</v>
      </c>
    </row>
    <row r="4867" spans="1:5" ht="13.5" x14ac:dyDescent="0.25">
      <c r="A4867" s="800">
        <v>94328</v>
      </c>
      <c r="B4867" s="800" t="s">
        <v>33463</v>
      </c>
      <c r="C4867" s="800" t="s">
        <v>28022</v>
      </c>
      <c r="D4867" s="802">
        <v>58.47</v>
      </c>
      <c r="E4867" s="800" t="s">
        <v>43039</v>
      </c>
    </row>
    <row r="4868" spans="1:5" ht="13.5" x14ac:dyDescent="0.25">
      <c r="A4868" s="800">
        <v>94329</v>
      </c>
      <c r="B4868" s="800" t="s">
        <v>33465</v>
      </c>
      <c r="C4868" s="800" t="s">
        <v>28022</v>
      </c>
      <c r="D4868" s="802">
        <v>54.62</v>
      </c>
      <c r="E4868" s="800" t="s">
        <v>43039</v>
      </c>
    </row>
    <row r="4869" spans="1:5" ht="13.5" x14ac:dyDescent="0.25">
      <c r="A4869" s="800">
        <v>94330</v>
      </c>
      <c r="B4869" s="800" t="s">
        <v>33466</v>
      </c>
      <c r="C4869" s="800" t="s">
        <v>28022</v>
      </c>
      <c r="D4869" s="802">
        <v>55.49</v>
      </c>
      <c r="E4869" s="800" t="s">
        <v>43039</v>
      </c>
    </row>
    <row r="4870" spans="1:5" ht="13.5" x14ac:dyDescent="0.25">
      <c r="A4870" s="800">
        <v>94331</v>
      </c>
      <c r="B4870" s="800" t="s">
        <v>33467</v>
      </c>
      <c r="C4870" s="800" t="s">
        <v>28022</v>
      </c>
      <c r="D4870" s="802">
        <v>53.26</v>
      </c>
      <c r="E4870" s="800" t="s">
        <v>43039</v>
      </c>
    </row>
    <row r="4871" spans="1:5" ht="13.5" x14ac:dyDescent="0.25">
      <c r="A4871" s="800">
        <v>94332</v>
      </c>
      <c r="B4871" s="800" t="s">
        <v>33469</v>
      </c>
      <c r="C4871" s="800" t="s">
        <v>28022</v>
      </c>
      <c r="D4871" s="802">
        <v>54.23</v>
      </c>
      <c r="E4871" s="800" t="s">
        <v>43039</v>
      </c>
    </row>
    <row r="4872" spans="1:5" ht="13.5" x14ac:dyDescent="0.25">
      <c r="A4872" s="800">
        <v>94333</v>
      </c>
      <c r="B4872" s="800" t="s">
        <v>33470</v>
      </c>
      <c r="C4872" s="800" t="s">
        <v>28022</v>
      </c>
      <c r="D4872" s="802">
        <v>52.58</v>
      </c>
      <c r="E4872" s="800" t="s">
        <v>43039</v>
      </c>
    </row>
    <row r="4873" spans="1:5" ht="13.5" x14ac:dyDescent="0.25">
      <c r="A4873" s="800">
        <v>94338</v>
      </c>
      <c r="B4873" s="800" t="s">
        <v>33471</v>
      </c>
      <c r="C4873" s="800" t="s">
        <v>28022</v>
      </c>
      <c r="D4873" s="802">
        <v>70.14</v>
      </c>
      <c r="E4873" s="800" t="s">
        <v>43039</v>
      </c>
    </row>
    <row r="4874" spans="1:5" ht="13.5" x14ac:dyDescent="0.25">
      <c r="A4874" s="800">
        <v>94339</v>
      </c>
      <c r="B4874" s="800" t="s">
        <v>33472</v>
      </c>
      <c r="C4874" s="800" t="s">
        <v>28022</v>
      </c>
      <c r="D4874" s="802">
        <v>62.43</v>
      </c>
      <c r="E4874" s="800" t="s">
        <v>43039</v>
      </c>
    </row>
    <row r="4875" spans="1:5" ht="13.5" x14ac:dyDescent="0.25">
      <c r="A4875" s="800">
        <v>94340</v>
      </c>
      <c r="B4875" s="800" t="s">
        <v>33474</v>
      </c>
      <c r="C4875" s="800" t="s">
        <v>28022</v>
      </c>
      <c r="D4875" s="802">
        <v>59.02</v>
      </c>
      <c r="E4875" s="800" t="s">
        <v>43039</v>
      </c>
    </row>
    <row r="4876" spans="1:5" ht="13.5" x14ac:dyDescent="0.25">
      <c r="A4876" s="800">
        <v>94341</v>
      </c>
      <c r="B4876" s="800" t="s">
        <v>33476</v>
      </c>
      <c r="C4876" s="800" t="s">
        <v>28022</v>
      </c>
      <c r="D4876" s="802">
        <v>54.61</v>
      </c>
      <c r="E4876" s="800" t="s">
        <v>43039</v>
      </c>
    </row>
    <row r="4877" spans="1:5" ht="13.5" x14ac:dyDescent="0.25">
      <c r="A4877" s="800">
        <v>94342</v>
      </c>
      <c r="B4877" s="800" t="s">
        <v>33477</v>
      </c>
      <c r="C4877" s="800" t="s">
        <v>28022</v>
      </c>
      <c r="D4877" s="802">
        <v>73.63</v>
      </c>
      <c r="E4877" s="800" t="s">
        <v>43039</v>
      </c>
    </row>
    <row r="4878" spans="1:5" ht="13.5" x14ac:dyDescent="0.25">
      <c r="A4878" s="800">
        <v>96385</v>
      </c>
      <c r="B4878" s="800" t="s">
        <v>43299</v>
      </c>
      <c r="C4878" s="800" t="s">
        <v>28022</v>
      </c>
      <c r="D4878" s="802">
        <v>6.94</v>
      </c>
      <c r="E4878" s="800" t="s">
        <v>43039</v>
      </c>
    </row>
    <row r="4879" spans="1:5" ht="13.5" x14ac:dyDescent="0.25">
      <c r="A4879" s="800">
        <v>96386</v>
      </c>
      <c r="B4879" s="800" t="s">
        <v>43300</v>
      </c>
      <c r="C4879" s="800" t="s">
        <v>28022</v>
      </c>
      <c r="D4879" s="802">
        <v>4.82</v>
      </c>
      <c r="E4879" s="800" t="s">
        <v>43039</v>
      </c>
    </row>
    <row r="4880" spans="1:5" ht="13.5" x14ac:dyDescent="0.25">
      <c r="A4880" s="800">
        <v>83346</v>
      </c>
      <c r="B4880" s="800" t="s">
        <v>33480</v>
      </c>
      <c r="C4880" s="800" t="s">
        <v>28022</v>
      </c>
      <c r="D4880" s="802">
        <v>0.98</v>
      </c>
      <c r="E4880" s="800" t="s">
        <v>43039</v>
      </c>
    </row>
    <row r="4881" spans="1:5" ht="13.5" x14ac:dyDescent="0.25">
      <c r="A4881" s="800">
        <v>93360</v>
      </c>
      <c r="B4881" s="800" t="s">
        <v>33481</v>
      </c>
      <c r="C4881" s="800" t="s">
        <v>28022</v>
      </c>
      <c r="D4881" s="802">
        <v>15.52</v>
      </c>
      <c r="E4881" s="800" t="s">
        <v>43039</v>
      </c>
    </row>
    <row r="4882" spans="1:5" ht="13.5" x14ac:dyDescent="0.25">
      <c r="A4882" s="800">
        <v>93361</v>
      </c>
      <c r="B4882" s="800" t="s">
        <v>33483</v>
      </c>
      <c r="C4882" s="800" t="s">
        <v>28022</v>
      </c>
      <c r="D4882" s="802">
        <v>12.55</v>
      </c>
      <c r="E4882" s="800" t="s">
        <v>43039</v>
      </c>
    </row>
    <row r="4883" spans="1:5" ht="13.5" x14ac:dyDescent="0.25">
      <c r="A4883" s="800">
        <v>93362</v>
      </c>
      <c r="B4883" s="800" t="s">
        <v>33484</v>
      </c>
      <c r="C4883" s="800" t="s">
        <v>28022</v>
      </c>
      <c r="D4883" s="802">
        <v>8.65</v>
      </c>
      <c r="E4883" s="800" t="s">
        <v>43039</v>
      </c>
    </row>
    <row r="4884" spans="1:5" ht="13.5" x14ac:dyDescent="0.25">
      <c r="A4884" s="800">
        <v>93363</v>
      </c>
      <c r="B4884" s="800" t="s">
        <v>33485</v>
      </c>
      <c r="C4884" s="800" t="s">
        <v>28022</v>
      </c>
      <c r="D4884" s="802">
        <v>9.49</v>
      </c>
      <c r="E4884" s="800" t="s">
        <v>43039</v>
      </c>
    </row>
    <row r="4885" spans="1:5" ht="13.5" x14ac:dyDescent="0.25">
      <c r="A4885" s="800">
        <v>93364</v>
      </c>
      <c r="B4885" s="800" t="s">
        <v>33486</v>
      </c>
      <c r="C4885" s="800" t="s">
        <v>28022</v>
      </c>
      <c r="D4885" s="802">
        <v>7.27</v>
      </c>
      <c r="E4885" s="800" t="s">
        <v>43039</v>
      </c>
    </row>
    <row r="4886" spans="1:5" ht="13.5" x14ac:dyDescent="0.25">
      <c r="A4886" s="800">
        <v>93365</v>
      </c>
      <c r="B4886" s="800" t="s">
        <v>33487</v>
      </c>
      <c r="C4886" s="800" t="s">
        <v>28022</v>
      </c>
      <c r="D4886" s="802">
        <v>8.19</v>
      </c>
      <c r="E4886" s="800" t="s">
        <v>43039</v>
      </c>
    </row>
    <row r="4887" spans="1:5" ht="13.5" x14ac:dyDescent="0.25">
      <c r="A4887" s="800">
        <v>93366</v>
      </c>
      <c r="B4887" s="800" t="s">
        <v>33488</v>
      </c>
      <c r="C4887" s="800" t="s">
        <v>28022</v>
      </c>
      <c r="D4887" s="802">
        <v>6.61</v>
      </c>
      <c r="E4887" s="800" t="s">
        <v>43039</v>
      </c>
    </row>
    <row r="4888" spans="1:5" ht="13.5" x14ac:dyDescent="0.25">
      <c r="A4888" s="800">
        <v>93367</v>
      </c>
      <c r="B4888" s="800" t="s">
        <v>33489</v>
      </c>
      <c r="C4888" s="800" t="s">
        <v>28022</v>
      </c>
      <c r="D4888" s="802">
        <v>14.61</v>
      </c>
      <c r="E4888" s="800" t="s">
        <v>43039</v>
      </c>
    </row>
    <row r="4889" spans="1:5" ht="13.5" x14ac:dyDescent="0.25">
      <c r="A4889" s="800">
        <v>93368</v>
      </c>
      <c r="B4889" s="800" t="s">
        <v>33490</v>
      </c>
      <c r="C4889" s="800" t="s">
        <v>28022</v>
      </c>
      <c r="D4889" s="802">
        <v>11.6</v>
      </c>
      <c r="E4889" s="800" t="s">
        <v>43039</v>
      </c>
    </row>
    <row r="4890" spans="1:5" ht="13.5" x14ac:dyDescent="0.25">
      <c r="A4890" s="800">
        <v>93369</v>
      </c>
      <c r="B4890" s="800" t="s">
        <v>33491</v>
      </c>
      <c r="C4890" s="800" t="s">
        <v>28022</v>
      </c>
      <c r="D4890" s="802">
        <v>7.75</v>
      </c>
      <c r="E4890" s="800" t="s">
        <v>43039</v>
      </c>
    </row>
    <row r="4891" spans="1:5" ht="13.5" x14ac:dyDescent="0.25">
      <c r="A4891" s="800">
        <v>93370</v>
      </c>
      <c r="B4891" s="800" t="s">
        <v>33492</v>
      </c>
      <c r="C4891" s="800" t="s">
        <v>28022</v>
      </c>
      <c r="D4891" s="802">
        <v>8.6199999999999992</v>
      </c>
      <c r="E4891" s="800" t="s">
        <v>43039</v>
      </c>
    </row>
    <row r="4892" spans="1:5" ht="13.5" x14ac:dyDescent="0.25">
      <c r="A4892" s="800">
        <v>93371</v>
      </c>
      <c r="B4892" s="800" t="s">
        <v>33493</v>
      </c>
      <c r="C4892" s="800" t="s">
        <v>28022</v>
      </c>
      <c r="D4892" s="802">
        <v>6.38</v>
      </c>
      <c r="E4892" s="800" t="s">
        <v>43039</v>
      </c>
    </row>
    <row r="4893" spans="1:5" ht="13.5" x14ac:dyDescent="0.25">
      <c r="A4893" s="800">
        <v>93372</v>
      </c>
      <c r="B4893" s="800" t="s">
        <v>33494</v>
      </c>
      <c r="C4893" s="800" t="s">
        <v>28022</v>
      </c>
      <c r="D4893" s="802">
        <v>7.36</v>
      </c>
      <c r="E4893" s="800" t="s">
        <v>43039</v>
      </c>
    </row>
    <row r="4894" spans="1:5" ht="13.5" x14ac:dyDescent="0.25">
      <c r="A4894" s="800">
        <v>93373</v>
      </c>
      <c r="B4894" s="800" t="s">
        <v>33495</v>
      </c>
      <c r="C4894" s="800" t="s">
        <v>28022</v>
      </c>
      <c r="D4894" s="802">
        <v>5.73</v>
      </c>
      <c r="E4894" s="800" t="s">
        <v>43039</v>
      </c>
    </row>
    <row r="4895" spans="1:5" ht="13.5" x14ac:dyDescent="0.25">
      <c r="A4895" s="800">
        <v>93374</v>
      </c>
      <c r="B4895" s="800" t="s">
        <v>33496</v>
      </c>
      <c r="C4895" s="800" t="s">
        <v>28022</v>
      </c>
      <c r="D4895" s="802">
        <v>20.53</v>
      </c>
      <c r="E4895" s="800" t="s">
        <v>43039</v>
      </c>
    </row>
    <row r="4896" spans="1:5" ht="13.5" x14ac:dyDescent="0.25">
      <c r="A4896" s="800">
        <v>93375</v>
      </c>
      <c r="B4896" s="800" t="s">
        <v>33497</v>
      </c>
      <c r="C4896" s="800" t="s">
        <v>28022</v>
      </c>
      <c r="D4896" s="802">
        <v>15.81</v>
      </c>
      <c r="E4896" s="800" t="s">
        <v>43039</v>
      </c>
    </row>
    <row r="4897" spans="1:5" ht="13.5" x14ac:dyDescent="0.25">
      <c r="A4897" s="800">
        <v>93376</v>
      </c>
      <c r="B4897" s="800" t="s">
        <v>33498</v>
      </c>
      <c r="C4897" s="800" t="s">
        <v>28022</v>
      </c>
      <c r="D4897" s="802">
        <v>12.79</v>
      </c>
      <c r="E4897" s="800" t="s">
        <v>43039</v>
      </c>
    </row>
    <row r="4898" spans="1:5" ht="13.5" x14ac:dyDescent="0.25">
      <c r="A4898" s="800">
        <v>93377</v>
      </c>
      <c r="B4898" s="800" t="s">
        <v>33499</v>
      </c>
      <c r="C4898" s="800" t="s">
        <v>28022</v>
      </c>
      <c r="D4898" s="802">
        <v>8.2100000000000009</v>
      </c>
      <c r="E4898" s="800" t="s">
        <v>43039</v>
      </c>
    </row>
    <row r="4899" spans="1:5" ht="13.5" x14ac:dyDescent="0.25">
      <c r="A4899" s="800">
        <v>93378</v>
      </c>
      <c r="B4899" s="800" t="s">
        <v>33500</v>
      </c>
      <c r="C4899" s="800" t="s">
        <v>28022</v>
      </c>
      <c r="D4899" s="802">
        <v>19.420000000000002</v>
      </c>
      <c r="E4899" s="800" t="s">
        <v>43039</v>
      </c>
    </row>
    <row r="4900" spans="1:5" ht="13.5" x14ac:dyDescent="0.25">
      <c r="A4900" s="800">
        <v>93379</v>
      </c>
      <c r="B4900" s="800" t="s">
        <v>33501</v>
      </c>
      <c r="C4900" s="800" t="s">
        <v>28022</v>
      </c>
      <c r="D4900" s="802">
        <v>14.95</v>
      </c>
      <c r="E4900" s="800" t="s">
        <v>43039</v>
      </c>
    </row>
    <row r="4901" spans="1:5" ht="13.5" x14ac:dyDescent="0.25">
      <c r="A4901" s="800">
        <v>93380</v>
      </c>
      <c r="B4901" s="800" t="s">
        <v>33502</v>
      </c>
      <c r="C4901" s="800" t="s">
        <v>28022</v>
      </c>
      <c r="D4901" s="802">
        <v>12.13</v>
      </c>
      <c r="E4901" s="800" t="s">
        <v>43039</v>
      </c>
    </row>
    <row r="4902" spans="1:5" ht="13.5" x14ac:dyDescent="0.25">
      <c r="A4902" s="800">
        <v>93381</v>
      </c>
      <c r="B4902" s="800" t="s">
        <v>33503</v>
      </c>
      <c r="C4902" s="800" t="s">
        <v>28022</v>
      </c>
      <c r="D4902" s="802">
        <v>7.74</v>
      </c>
      <c r="E4902" s="800" t="s">
        <v>43039</v>
      </c>
    </row>
    <row r="4903" spans="1:5" ht="13.5" x14ac:dyDescent="0.25">
      <c r="A4903" s="800">
        <v>93382</v>
      </c>
      <c r="B4903" s="800" t="s">
        <v>33504</v>
      </c>
      <c r="C4903" s="800" t="s">
        <v>28022</v>
      </c>
      <c r="D4903" s="802">
        <v>26.76</v>
      </c>
      <c r="E4903" s="800" t="s">
        <v>43039</v>
      </c>
    </row>
    <row r="4904" spans="1:5" ht="13.5" x14ac:dyDescent="0.25">
      <c r="A4904" s="800">
        <v>96995</v>
      </c>
      <c r="B4904" s="800" t="s">
        <v>33506</v>
      </c>
      <c r="C4904" s="800" t="s">
        <v>28022</v>
      </c>
      <c r="D4904" s="802">
        <v>37.840000000000003</v>
      </c>
      <c r="E4904" s="800" t="s">
        <v>43039</v>
      </c>
    </row>
    <row r="4905" spans="1:5" ht="13.5" x14ac:dyDescent="0.25">
      <c r="A4905" s="800">
        <v>72838</v>
      </c>
      <c r="B4905" s="800" t="s">
        <v>33507</v>
      </c>
      <c r="C4905" s="800" t="s">
        <v>33508</v>
      </c>
      <c r="D4905" s="802">
        <v>0.79</v>
      </c>
      <c r="E4905" s="800" t="s">
        <v>43039</v>
      </c>
    </row>
    <row r="4906" spans="1:5" ht="13.5" x14ac:dyDescent="0.25">
      <c r="A4906" s="800">
        <v>72839</v>
      </c>
      <c r="B4906" s="800" t="s">
        <v>33509</v>
      </c>
      <c r="C4906" s="800" t="s">
        <v>33508</v>
      </c>
      <c r="D4906" s="802">
        <v>0.64</v>
      </c>
      <c r="E4906" s="800" t="s">
        <v>43039</v>
      </c>
    </row>
    <row r="4907" spans="1:5" ht="13.5" x14ac:dyDescent="0.25">
      <c r="A4907" s="800">
        <v>72840</v>
      </c>
      <c r="B4907" s="800" t="s">
        <v>33510</v>
      </c>
      <c r="C4907" s="800" t="s">
        <v>33508</v>
      </c>
      <c r="D4907" s="802">
        <v>0.53</v>
      </c>
      <c r="E4907" s="800" t="s">
        <v>43039</v>
      </c>
    </row>
    <row r="4908" spans="1:5" ht="13.5" x14ac:dyDescent="0.25">
      <c r="A4908" s="800">
        <v>72844</v>
      </c>
      <c r="B4908" s="800" t="s">
        <v>33511</v>
      </c>
      <c r="C4908" s="800" t="s">
        <v>33512</v>
      </c>
      <c r="D4908" s="802">
        <v>0.56999999999999995</v>
      </c>
      <c r="E4908" s="800" t="s">
        <v>43039</v>
      </c>
    </row>
    <row r="4909" spans="1:5" ht="13.5" x14ac:dyDescent="0.25">
      <c r="A4909" s="800">
        <v>72845</v>
      </c>
      <c r="B4909" s="800" t="s">
        <v>33513</v>
      </c>
      <c r="C4909" s="800" t="s">
        <v>33512</v>
      </c>
      <c r="D4909" s="802">
        <v>3.43</v>
      </c>
      <c r="E4909" s="800" t="s">
        <v>43039</v>
      </c>
    </row>
    <row r="4910" spans="1:5" ht="13.5" x14ac:dyDescent="0.25">
      <c r="A4910" s="800">
        <v>72846</v>
      </c>
      <c r="B4910" s="800" t="s">
        <v>33514</v>
      </c>
      <c r="C4910" s="800" t="s">
        <v>33512</v>
      </c>
      <c r="D4910" s="802">
        <v>2.83</v>
      </c>
      <c r="E4910" s="800" t="s">
        <v>43039</v>
      </c>
    </row>
    <row r="4911" spans="1:5" ht="13.5" x14ac:dyDescent="0.25">
      <c r="A4911" s="800">
        <v>72847</v>
      </c>
      <c r="B4911" s="800" t="s">
        <v>33515</v>
      </c>
      <c r="C4911" s="800" t="s">
        <v>33512</v>
      </c>
      <c r="D4911" s="802">
        <v>6.11</v>
      </c>
      <c r="E4911" s="800" t="s">
        <v>43039</v>
      </c>
    </row>
    <row r="4912" spans="1:5" ht="13.5" x14ac:dyDescent="0.25">
      <c r="A4912" s="800">
        <v>72848</v>
      </c>
      <c r="B4912" s="800" t="s">
        <v>33516</v>
      </c>
      <c r="C4912" s="800" t="s">
        <v>33512</v>
      </c>
      <c r="D4912" s="802">
        <v>1.52</v>
      </c>
      <c r="E4912" s="800" t="s">
        <v>43039</v>
      </c>
    </row>
    <row r="4913" spans="1:5" ht="13.5" x14ac:dyDescent="0.25">
      <c r="A4913" s="800">
        <v>72849</v>
      </c>
      <c r="B4913" s="800" t="s">
        <v>33517</v>
      </c>
      <c r="C4913" s="800" t="s">
        <v>33512</v>
      </c>
      <c r="D4913" s="802">
        <v>1.95</v>
      </c>
      <c r="E4913" s="800" t="s">
        <v>43039</v>
      </c>
    </row>
    <row r="4914" spans="1:5" ht="13.5" x14ac:dyDescent="0.25">
      <c r="A4914" s="800">
        <v>72850</v>
      </c>
      <c r="B4914" s="800" t="s">
        <v>33518</v>
      </c>
      <c r="C4914" s="800" t="s">
        <v>33512</v>
      </c>
      <c r="D4914" s="802">
        <v>10.01</v>
      </c>
      <c r="E4914" s="800" t="s">
        <v>43039</v>
      </c>
    </row>
    <row r="4915" spans="1:5" ht="13.5" x14ac:dyDescent="0.25">
      <c r="A4915" s="800">
        <v>72882</v>
      </c>
      <c r="B4915" s="800" t="s">
        <v>33507</v>
      </c>
      <c r="C4915" s="800" t="s">
        <v>33519</v>
      </c>
      <c r="D4915" s="802">
        <v>1.18</v>
      </c>
      <c r="E4915" s="800" t="s">
        <v>43039</v>
      </c>
    </row>
    <row r="4916" spans="1:5" ht="13.5" x14ac:dyDescent="0.25">
      <c r="A4916" s="800">
        <v>72883</v>
      </c>
      <c r="B4916" s="800" t="s">
        <v>33509</v>
      </c>
      <c r="C4916" s="800" t="s">
        <v>33519</v>
      </c>
      <c r="D4916" s="802">
        <v>0.95</v>
      </c>
      <c r="E4916" s="800" t="s">
        <v>43039</v>
      </c>
    </row>
    <row r="4917" spans="1:5" ht="13.5" x14ac:dyDescent="0.25">
      <c r="A4917" s="800">
        <v>72884</v>
      </c>
      <c r="B4917" s="800" t="s">
        <v>33510</v>
      </c>
      <c r="C4917" s="800" t="s">
        <v>33519</v>
      </c>
      <c r="D4917" s="802">
        <v>0.79</v>
      </c>
      <c r="E4917" s="800" t="s">
        <v>43039</v>
      </c>
    </row>
    <row r="4918" spans="1:5" ht="13.5" x14ac:dyDescent="0.25">
      <c r="A4918" s="800">
        <v>72888</v>
      </c>
      <c r="B4918" s="800" t="s">
        <v>33511</v>
      </c>
      <c r="C4918" s="800" t="s">
        <v>28022</v>
      </c>
      <c r="D4918" s="802">
        <v>0.85</v>
      </c>
      <c r="E4918" s="800" t="s">
        <v>43039</v>
      </c>
    </row>
    <row r="4919" spans="1:5" ht="13.5" x14ac:dyDescent="0.25">
      <c r="A4919" s="800">
        <v>72890</v>
      </c>
      <c r="B4919" s="800" t="s">
        <v>33520</v>
      </c>
      <c r="C4919" s="800" t="s">
        <v>28022</v>
      </c>
      <c r="D4919" s="802">
        <v>5.15</v>
      </c>
      <c r="E4919" s="800" t="s">
        <v>43039</v>
      </c>
    </row>
    <row r="4920" spans="1:5" ht="13.5" x14ac:dyDescent="0.25">
      <c r="A4920" s="800">
        <v>72891</v>
      </c>
      <c r="B4920" s="800" t="s">
        <v>33521</v>
      </c>
      <c r="C4920" s="800" t="s">
        <v>28022</v>
      </c>
      <c r="D4920" s="802">
        <v>4.25</v>
      </c>
      <c r="E4920" s="800" t="s">
        <v>43039</v>
      </c>
    </row>
    <row r="4921" spans="1:5" ht="13.5" x14ac:dyDescent="0.25">
      <c r="A4921" s="800">
        <v>72892</v>
      </c>
      <c r="B4921" s="800" t="s">
        <v>33523</v>
      </c>
      <c r="C4921" s="800" t="s">
        <v>28022</v>
      </c>
      <c r="D4921" s="802">
        <v>9.16</v>
      </c>
      <c r="E4921" s="800" t="s">
        <v>43039</v>
      </c>
    </row>
    <row r="4922" spans="1:5" ht="13.5" x14ac:dyDescent="0.25">
      <c r="A4922" s="800">
        <v>72893</v>
      </c>
      <c r="B4922" s="800" t="s">
        <v>33524</v>
      </c>
      <c r="C4922" s="800" t="s">
        <v>28022</v>
      </c>
      <c r="D4922" s="802">
        <v>2.2799999999999998</v>
      </c>
      <c r="E4922" s="800" t="s">
        <v>43039</v>
      </c>
    </row>
    <row r="4923" spans="1:5" ht="13.5" x14ac:dyDescent="0.25">
      <c r="A4923" s="800">
        <v>72894</v>
      </c>
      <c r="B4923" s="800" t="s">
        <v>33525</v>
      </c>
      <c r="C4923" s="800" t="s">
        <v>28022</v>
      </c>
      <c r="D4923" s="802">
        <v>2.93</v>
      </c>
      <c r="E4923" s="800" t="s">
        <v>43039</v>
      </c>
    </row>
    <row r="4924" spans="1:5" ht="13.5" x14ac:dyDescent="0.25">
      <c r="A4924" s="800">
        <v>72895</v>
      </c>
      <c r="B4924" s="800" t="s">
        <v>33526</v>
      </c>
      <c r="C4924" s="800" t="s">
        <v>28022</v>
      </c>
      <c r="D4924" s="802">
        <v>15.46</v>
      </c>
      <c r="E4924" s="800" t="s">
        <v>43039</v>
      </c>
    </row>
    <row r="4925" spans="1:5" ht="13.5" x14ac:dyDescent="0.25">
      <c r="A4925" s="800">
        <v>72897</v>
      </c>
      <c r="B4925" s="800" t="s">
        <v>33528</v>
      </c>
      <c r="C4925" s="800" t="s">
        <v>28022</v>
      </c>
      <c r="D4925" s="802">
        <v>20.190000000000001</v>
      </c>
      <c r="E4925" s="800" t="s">
        <v>43039</v>
      </c>
    </row>
    <row r="4926" spans="1:5" ht="13.5" x14ac:dyDescent="0.25">
      <c r="A4926" s="800">
        <v>72898</v>
      </c>
      <c r="B4926" s="800" t="s">
        <v>33529</v>
      </c>
      <c r="C4926" s="800" t="s">
        <v>28022</v>
      </c>
      <c r="D4926" s="802">
        <v>3.32</v>
      </c>
      <c r="E4926" s="800" t="s">
        <v>43039</v>
      </c>
    </row>
    <row r="4927" spans="1:5" ht="13.5" x14ac:dyDescent="0.25">
      <c r="A4927" s="800">
        <v>72899</v>
      </c>
      <c r="B4927" s="800" t="s">
        <v>33530</v>
      </c>
      <c r="C4927" s="800" t="s">
        <v>28022</v>
      </c>
      <c r="D4927" s="802">
        <v>3.99</v>
      </c>
      <c r="E4927" s="800" t="s">
        <v>43039</v>
      </c>
    </row>
    <row r="4928" spans="1:5" ht="13.5" x14ac:dyDescent="0.25">
      <c r="A4928" s="800">
        <v>72900</v>
      </c>
      <c r="B4928" s="800" t="s">
        <v>33531</v>
      </c>
      <c r="C4928" s="800" t="s">
        <v>28022</v>
      </c>
      <c r="D4928" s="802">
        <v>4.4000000000000004</v>
      </c>
      <c r="E4928" s="800" t="s">
        <v>43039</v>
      </c>
    </row>
    <row r="4929" spans="1:5" ht="13.5" x14ac:dyDescent="0.25">
      <c r="A4929" s="800" t="s">
        <v>6800</v>
      </c>
      <c r="B4929" s="800" t="s">
        <v>33532</v>
      </c>
      <c r="C4929" s="800" t="s">
        <v>28022</v>
      </c>
      <c r="D4929" s="802">
        <v>1.45</v>
      </c>
      <c r="E4929" s="800" t="s">
        <v>43039</v>
      </c>
    </row>
    <row r="4930" spans="1:5" ht="13.5" x14ac:dyDescent="0.25">
      <c r="A4930" s="800">
        <v>83356</v>
      </c>
      <c r="B4930" s="800" t="s">
        <v>33533</v>
      </c>
      <c r="C4930" s="800" t="s">
        <v>33519</v>
      </c>
      <c r="D4930" s="802">
        <v>0.7</v>
      </c>
      <c r="E4930" s="800" t="s">
        <v>43039</v>
      </c>
    </row>
    <row r="4931" spans="1:5" ht="13.5" x14ac:dyDescent="0.25">
      <c r="A4931" s="800">
        <v>83358</v>
      </c>
      <c r="B4931" s="800" t="s">
        <v>33534</v>
      </c>
      <c r="C4931" s="800" t="s">
        <v>33519</v>
      </c>
      <c r="D4931" s="802">
        <v>1.45</v>
      </c>
      <c r="E4931" s="800" t="s">
        <v>43039</v>
      </c>
    </row>
    <row r="4932" spans="1:5" ht="13.5" x14ac:dyDescent="0.25">
      <c r="A4932" s="800">
        <v>95303</v>
      </c>
      <c r="B4932" s="800" t="s">
        <v>33535</v>
      </c>
      <c r="C4932" s="800" t="s">
        <v>33519</v>
      </c>
      <c r="D4932" s="802">
        <v>0.89</v>
      </c>
      <c r="E4932" s="800" t="s">
        <v>43039</v>
      </c>
    </row>
    <row r="4933" spans="1:5" ht="13.5" x14ac:dyDescent="0.25">
      <c r="A4933" s="800">
        <v>97912</v>
      </c>
      <c r="B4933" s="800" t="s">
        <v>33536</v>
      </c>
      <c r="C4933" s="800" t="s">
        <v>33519</v>
      </c>
      <c r="D4933" s="802">
        <v>1.68</v>
      </c>
      <c r="E4933" s="800" t="s">
        <v>43039</v>
      </c>
    </row>
    <row r="4934" spans="1:5" ht="13.5" x14ac:dyDescent="0.25">
      <c r="A4934" s="800">
        <v>97913</v>
      </c>
      <c r="B4934" s="800" t="s">
        <v>33537</v>
      </c>
      <c r="C4934" s="800" t="s">
        <v>33519</v>
      </c>
      <c r="D4934" s="802">
        <v>1.29</v>
      </c>
      <c r="E4934" s="800" t="s">
        <v>43039</v>
      </c>
    </row>
    <row r="4935" spans="1:5" ht="13.5" x14ac:dyDescent="0.25">
      <c r="A4935" s="800">
        <v>97914</v>
      </c>
      <c r="B4935" s="800" t="s">
        <v>33538</v>
      </c>
      <c r="C4935" s="800" t="s">
        <v>33519</v>
      </c>
      <c r="D4935" s="802">
        <v>1.21</v>
      </c>
      <c r="E4935" s="800" t="s">
        <v>43039</v>
      </c>
    </row>
    <row r="4936" spans="1:5" ht="13.5" x14ac:dyDescent="0.25">
      <c r="A4936" s="800">
        <v>97915</v>
      </c>
      <c r="B4936" s="800" t="s">
        <v>33539</v>
      </c>
      <c r="C4936" s="800" t="s">
        <v>33519</v>
      </c>
      <c r="D4936" s="802">
        <v>0.86</v>
      </c>
      <c r="E4936" s="800" t="s">
        <v>43039</v>
      </c>
    </row>
    <row r="4937" spans="1:5" ht="13.5" x14ac:dyDescent="0.25">
      <c r="A4937" s="800">
        <v>97916</v>
      </c>
      <c r="B4937" s="800" t="s">
        <v>33540</v>
      </c>
      <c r="C4937" s="800" t="s">
        <v>33508</v>
      </c>
      <c r="D4937" s="802">
        <v>1.1200000000000001</v>
      </c>
      <c r="E4937" s="800" t="s">
        <v>43039</v>
      </c>
    </row>
    <row r="4938" spans="1:5" ht="13.5" x14ac:dyDescent="0.25">
      <c r="A4938" s="800">
        <v>97917</v>
      </c>
      <c r="B4938" s="800" t="s">
        <v>33541</v>
      </c>
      <c r="C4938" s="800" t="s">
        <v>33508</v>
      </c>
      <c r="D4938" s="802">
        <v>0.86</v>
      </c>
      <c r="E4938" s="800" t="s">
        <v>43039</v>
      </c>
    </row>
    <row r="4939" spans="1:5" ht="13.5" x14ac:dyDescent="0.25">
      <c r="A4939" s="800">
        <v>97918</v>
      </c>
      <c r="B4939" s="800" t="s">
        <v>33542</v>
      </c>
      <c r="C4939" s="800" t="s">
        <v>33508</v>
      </c>
      <c r="D4939" s="802">
        <v>0.81</v>
      </c>
      <c r="E4939" s="800" t="s">
        <v>43039</v>
      </c>
    </row>
    <row r="4940" spans="1:5" ht="13.5" x14ac:dyDescent="0.25">
      <c r="A4940" s="800">
        <v>97919</v>
      </c>
      <c r="B4940" s="800" t="s">
        <v>33543</v>
      </c>
      <c r="C4940" s="800" t="s">
        <v>33508</v>
      </c>
      <c r="D4940" s="802">
        <v>0.56999999999999995</v>
      </c>
      <c r="E4940" s="800" t="s">
        <v>43039</v>
      </c>
    </row>
    <row r="4941" spans="1:5" ht="13.5" x14ac:dyDescent="0.25">
      <c r="A4941" s="800">
        <v>94097</v>
      </c>
      <c r="B4941" s="800" t="s">
        <v>33544</v>
      </c>
      <c r="C4941" s="800" t="s">
        <v>26496</v>
      </c>
      <c r="D4941" s="802">
        <v>4.9400000000000004</v>
      </c>
      <c r="E4941" s="800" t="s">
        <v>43039</v>
      </c>
    </row>
    <row r="4942" spans="1:5" ht="13.5" x14ac:dyDescent="0.25">
      <c r="A4942" s="800">
        <v>94098</v>
      </c>
      <c r="B4942" s="800" t="s">
        <v>33545</v>
      </c>
      <c r="C4942" s="800" t="s">
        <v>26496</v>
      </c>
      <c r="D4942" s="802">
        <v>5.63</v>
      </c>
      <c r="E4942" s="800" t="s">
        <v>43039</v>
      </c>
    </row>
    <row r="4943" spans="1:5" ht="13.5" x14ac:dyDescent="0.25">
      <c r="A4943" s="800">
        <v>94099</v>
      </c>
      <c r="B4943" s="800" t="s">
        <v>33546</v>
      </c>
      <c r="C4943" s="800" t="s">
        <v>26496</v>
      </c>
      <c r="D4943" s="802">
        <v>2.5</v>
      </c>
      <c r="E4943" s="800" t="s">
        <v>43039</v>
      </c>
    </row>
    <row r="4944" spans="1:5" ht="13.5" x14ac:dyDescent="0.25">
      <c r="A4944" s="800">
        <v>94100</v>
      </c>
      <c r="B4944" s="800" t="s">
        <v>33547</v>
      </c>
      <c r="C4944" s="800" t="s">
        <v>26496</v>
      </c>
      <c r="D4944" s="802">
        <v>3.17</v>
      </c>
      <c r="E4944" s="800" t="s">
        <v>43039</v>
      </c>
    </row>
    <row r="4945" spans="1:5" ht="13.5" x14ac:dyDescent="0.25">
      <c r="A4945" s="800">
        <v>94102</v>
      </c>
      <c r="B4945" s="800" t="s">
        <v>33548</v>
      </c>
      <c r="C4945" s="800" t="s">
        <v>28022</v>
      </c>
      <c r="D4945" s="802">
        <v>141.87</v>
      </c>
      <c r="E4945" s="800" t="s">
        <v>43039</v>
      </c>
    </row>
    <row r="4946" spans="1:5" ht="13.5" x14ac:dyDescent="0.25">
      <c r="A4946" s="800">
        <v>94103</v>
      </c>
      <c r="B4946" s="800" t="s">
        <v>33549</v>
      </c>
      <c r="C4946" s="800" t="s">
        <v>28022</v>
      </c>
      <c r="D4946" s="802">
        <v>215.72</v>
      </c>
      <c r="E4946" s="800" t="s">
        <v>43039</v>
      </c>
    </row>
    <row r="4947" spans="1:5" ht="13.5" x14ac:dyDescent="0.25">
      <c r="A4947" s="800">
        <v>94104</v>
      </c>
      <c r="B4947" s="800" t="s">
        <v>33551</v>
      </c>
      <c r="C4947" s="800" t="s">
        <v>28022</v>
      </c>
      <c r="D4947" s="802">
        <v>145.74</v>
      </c>
      <c r="E4947" s="800" t="s">
        <v>43039</v>
      </c>
    </row>
    <row r="4948" spans="1:5" ht="13.5" x14ac:dyDescent="0.25">
      <c r="A4948" s="800">
        <v>94105</v>
      </c>
      <c r="B4948" s="800" t="s">
        <v>33553</v>
      </c>
      <c r="C4948" s="800" t="s">
        <v>28022</v>
      </c>
      <c r="D4948" s="802">
        <v>219.64</v>
      </c>
      <c r="E4948" s="800" t="s">
        <v>43039</v>
      </c>
    </row>
    <row r="4949" spans="1:5" ht="13.5" x14ac:dyDescent="0.25">
      <c r="A4949" s="800">
        <v>94106</v>
      </c>
      <c r="B4949" s="800" t="s">
        <v>33555</v>
      </c>
      <c r="C4949" s="800" t="s">
        <v>28022</v>
      </c>
      <c r="D4949" s="802">
        <v>121.75</v>
      </c>
      <c r="E4949" s="800" t="s">
        <v>43039</v>
      </c>
    </row>
    <row r="4950" spans="1:5" ht="13.5" x14ac:dyDescent="0.25">
      <c r="A4950" s="800">
        <v>94107</v>
      </c>
      <c r="B4950" s="800" t="s">
        <v>33557</v>
      </c>
      <c r="C4950" s="800" t="s">
        <v>28022</v>
      </c>
      <c r="D4950" s="802">
        <v>195.62</v>
      </c>
      <c r="E4950" s="800" t="s">
        <v>43039</v>
      </c>
    </row>
    <row r="4951" spans="1:5" ht="13.5" x14ac:dyDescent="0.25">
      <c r="A4951" s="800">
        <v>94108</v>
      </c>
      <c r="B4951" s="800" t="s">
        <v>33559</v>
      </c>
      <c r="C4951" s="800" t="s">
        <v>28022</v>
      </c>
      <c r="D4951" s="802">
        <v>125.66</v>
      </c>
      <c r="E4951" s="800" t="s">
        <v>43039</v>
      </c>
    </row>
    <row r="4952" spans="1:5" ht="13.5" x14ac:dyDescent="0.25">
      <c r="A4952" s="800">
        <v>94110</v>
      </c>
      <c r="B4952" s="800" t="s">
        <v>33561</v>
      </c>
      <c r="C4952" s="800" t="s">
        <v>28022</v>
      </c>
      <c r="D4952" s="802">
        <v>199.51</v>
      </c>
      <c r="E4952" s="800" t="s">
        <v>43039</v>
      </c>
    </row>
    <row r="4953" spans="1:5" ht="13.5" x14ac:dyDescent="0.25">
      <c r="A4953" s="800">
        <v>94111</v>
      </c>
      <c r="B4953" s="800" t="s">
        <v>33563</v>
      </c>
      <c r="C4953" s="800" t="s">
        <v>28022</v>
      </c>
      <c r="D4953" s="802">
        <v>114.22</v>
      </c>
      <c r="E4953" s="800" t="s">
        <v>43039</v>
      </c>
    </row>
    <row r="4954" spans="1:5" ht="13.5" x14ac:dyDescent="0.25">
      <c r="A4954" s="800">
        <v>94112</v>
      </c>
      <c r="B4954" s="800" t="s">
        <v>33565</v>
      </c>
      <c r="C4954" s="800" t="s">
        <v>28022</v>
      </c>
      <c r="D4954" s="802">
        <v>181.65</v>
      </c>
      <c r="E4954" s="800" t="s">
        <v>43039</v>
      </c>
    </row>
    <row r="4955" spans="1:5" ht="13.5" x14ac:dyDescent="0.25">
      <c r="A4955" s="800">
        <v>94113</v>
      </c>
      <c r="B4955" s="800" t="s">
        <v>33567</v>
      </c>
      <c r="C4955" s="800" t="s">
        <v>28022</v>
      </c>
      <c r="D4955" s="802">
        <v>120.36</v>
      </c>
      <c r="E4955" s="800" t="s">
        <v>43039</v>
      </c>
    </row>
    <row r="4956" spans="1:5" ht="13.5" x14ac:dyDescent="0.25">
      <c r="A4956" s="800">
        <v>94114</v>
      </c>
      <c r="B4956" s="800" t="s">
        <v>33569</v>
      </c>
      <c r="C4956" s="800" t="s">
        <v>28022</v>
      </c>
      <c r="D4956" s="802">
        <v>188.6</v>
      </c>
      <c r="E4956" s="800" t="s">
        <v>43039</v>
      </c>
    </row>
    <row r="4957" spans="1:5" ht="13.5" x14ac:dyDescent="0.25">
      <c r="A4957" s="800">
        <v>94115</v>
      </c>
      <c r="B4957" s="800" t="s">
        <v>33571</v>
      </c>
      <c r="C4957" s="800" t="s">
        <v>28022</v>
      </c>
      <c r="D4957" s="802">
        <v>84.86</v>
      </c>
      <c r="E4957" s="800" t="s">
        <v>43039</v>
      </c>
    </row>
    <row r="4958" spans="1:5" ht="13.5" x14ac:dyDescent="0.25">
      <c r="A4958" s="800">
        <v>94116</v>
      </c>
      <c r="B4958" s="800" t="s">
        <v>33573</v>
      </c>
      <c r="C4958" s="800" t="s">
        <v>28022</v>
      </c>
      <c r="D4958" s="802">
        <v>148.11000000000001</v>
      </c>
      <c r="E4958" s="800" t="s">
        <v>43039</v>
      </c>
    </row>
    <row r="4959" spans="1:5" ht="13.5" x14ac:dyDescent="0.25">
      <c r="A4959" s="800">
        <v>94117</v>
      </c>
      <c r="B4959" s="800" t="s">
        <v>33575</v>
      </c>
      <c r="C4959" s="800" t="s">
        <v>28022</v>
      </c>
      <c r="D4959" s="802">
        <v>90.57</v>
      </c>
      <c r="E4959" s="800" t="s">
        <v>43039</v>
      </c>
    </row>
    <row r="4960" spans="1:5" ht="13.5" x14ac:dyDescent="0.25">
      <c r="A4960" s="800">
        <v>94118</v>
      </c>
      <c r="B4960" s="800" t="s">
        <v>33576</v>
      </c>
      <c r="C4960" s="800" t="s">
        <v>28022</v>
      </c>
      <c r="D4960" s="802">
        <v>154.82</v>
      </c>
      <c r="E4960" s="800" t="s">
        <v>43039</v>
      </c>
    </row>
    <row r="4961" spans="1:5" ht="13.5" x14ac:dyDescent="0.25">
      <c r="A4961" s="800">
        <v>6514</v>
      </c>
      <c r="B4961" s="800" t="s">
        <v>33578</v>
      </c>
      <c r="C4961" s="800" t="s">
        <v>28022</v>
      </c>
      <c r="D4961" s="802">
        <v>108.88</v>
      </c>
      <c r="E4961" s="800" t="s">
        <v>43039</v>
      </c>
    </row>
    <row r="4962" spans="1:5" ht="13.5" x14ac:dyDescent="0.25">
      <c r="A4962" s="800">
        <v>88549</v>
      </c>
      <c r="B4962" s="800" t="s">
        <v>33579</v>
      </c>
      <c r="C4962" s="800" t="s">
        <v>28022</v>
      </c>
      <c r="D4962" s="802">
        <v>86.65</v>
      </c>
      <c r="E4962" s="800" t="s">
        <v>43039</v>
      </c>
    </row>
    <row r="4963" spans="1:5" ht="13.5" x14ac:dyDescent="0.25">
      <c r="A4963" s="800" t="s">
        <v>6837</v>
      </c>
      <c r="B4963" s="800" t="s">
        <v>33583</v>
      </c>
      <c r="C4963" s="800" t="s">
        <v>28022</v>
      </c>
      <c r="D4963" s="802">
        <v>4.88</v>
      </c>
      <c r="E4963" s="800" t="s">
        <v>43039</v>
      </c>
    </row>
    <row r="4964" spans="1:5" ht="13.5" x14ac:dyDescent="0.25">
      <c r="A4964" s="800">
        <v>95606</v>
      </c>
      <c r="B4964" s="800" t="s">
        <v>33587</v>
      </c>
      <c r="C4964" s="800" t="s">
        <v>28022</v>
      </c>
      <c r="D4964" s="802">
        <v>1.33</v>
      </c>
      <c r="E4964" s="800" t="s">
        <v>43039</v>
      </c>
    </row>
    <row r="4965" spans="1:5" ht="13.5" x14ac:dyDescent="0.25">
      <c r="A4965" s="800">
        <v>72131</v>
      </c>
      <c r="B4965" s="800" t="s">
        <v>33588</v>
      </c>
      <c r="C4965" s="800" t="s">
        <v>26496</v>
      </c>
      <c r="D4965" s="802">
        <v>119.64</v>
      </c>
      <c r="E4965" s="800" t="s">
        <v>43039</v>
      </c>
    </row>
    <row r="4966" spans="1:5" ht="13.5" x14ac:dyDescent="0.25">
      <c r="A4966" s="800">
        <v>72132</v>
      </c>
      <c r="B4966" s="800" t="s">
        <v>33589</v>
      </c>
      <c r="C4966" s="800" t="s">
        <v>26496</v>
      </c>
      <c r="D4966" s="802">
        <v>62.11</v>
      </c>
      <c r="E4966" s="800" t="s">
        <v>43039</v>
      </c>
    </row>
    <row r="4967" spans="1:5" ht="13.5" x14ac:dyDescent="0.25">
      <c r="A4967" s="800">
        <v>72133</v>
      </c>
      <c r="B4967" s="800" t="s">
        <v>33590</v>
      </c>
      <c r="C4967" s="800" t="s">
        <v>26496</v>
      </c>
      <c r="D4967" s="802">
        <v>213.08</v>
      </c>
      <c r="E4967" s="800" t="s">
        <v>43039</v>
      </c>
    </row>
    <row r="4968" spans="1:5" ht="13.5" x14ac:dyDescent="0.25">
      <c r="A4968" s="800">
        <v>87471</v>
      </c>
      <c r="B4968" s="800" t="s">
        <v>33592</v>
      </c>
      <c r="C4968" s="800" t="s">
        <v>26496</v>
      </c>
      <c r="D4968" s="802">
        <v>39.49</v>
      </c>
      <c r="E4968" s="800" t="s">
        <v>43039</v>
      </c>
    </row>
    <row r="4969" spans="1:5" ht="13.5" x14ac:dyDescent="0.25">
      <c r="A4969" s="800">
        <v>87472</v>
      </c>
      <c r="B4969" s="800" t="s">
        <v>33593</v>
      </c>
      <c r="C4969" s="800" t="s">
        <v>26496</v>
      </c>
      <c r="D4969" s="802">
        <v>40.31</v>
      </c>
      <c r="E4969" s="800" t="s">
        <v>43039</v>
      </c>
    </row>
    <row r="4970" spans="1:5" ht="13.5" x14ac:dyDescent="0.25">
      <c r="A4970" s="800">
        <v>87473</v>
      </c>
      <c r="B4970" s="800" t="s">
        <v>33595</v>
      </c>
      <c r="C4970" s="800" t="s">
        <v>26496</v>
      </c>
      <c r="D4970" s="802">
        <v>54.72</v>
      </c>
      <c r="E4970" s="800" t="s">
        <v>43039</v>
      </c>
    </row>
    <row r="4971" spans="1:5" ht="13.5" x14ac:dyDescent="0.25">
      <c r="A4971" s="800">
        <v>87474</v>
      </c>
      <c r="B4971" s="800" t="s">
        <v>33596</v>
      </c>
      <c r="C4971" s="800" t="s">
        <v>26496</v>
      </c>
      <c r="D4971" s="802">
        <v>55.65</v>
      </c>
      <c r="E4971" s="800" t="s">
        <v>43039</v>
      </c>
    </row>
    <row r="4972" spans="1:5" ht="13.5" x14ac:dyDescent="0.25">
      <c r="A4972" s="800">
        <v>87475</v>
      </c>
      <c r="B4972" s="800" t="s">
        <v>33597</v>
      </c>
      <c r="C4972" s="800" t="s">
        <v>26496</v>
      </c>
      <c r="D4972" s="802">
        <v>65.77</v>
      </c>
      <c r="E4972" s="800" t="s">
        <v>43039</v>
      </c>
    </row>
    <row r="4973" spans="1:5" ht="13.5" x14ac:dyDescent="0.25">
      <c r="A4973" s="800">
        <v>87476</v>
      </c>
      <c r="B4973" s="800" t="s">
        <v>33598</v>
      </c>
      <c r="C4973" s="800" t="s">
        <v>26496</v>
      </c>
      <c r="D4973" s="802">
        <v>66.849999999999994</v>
      </c>
      <c r="E4973" s="800" t="s">
        <v>43039</v>
      </c>
    </row>
    <row r="4974" spans="1:5" ht="13.5" x14ac:dyDescent="0.25">
      <c r="A4974" s="800">
        <v>87477</v>
      </c>
      <c r="B4974" s="800" t="s">
        <v>33600</v>
      </c>
      <c r="C4974" s="800" t="s">
        <v>26496</v>
      </c>
      <c r="D4974" s="802">
        <v>35.35</v>
      </c>
      <c r="E4974" s="800" t="s">
        <v>43039</v>
      </c>
    </row>
    <row r="4975" spans="1:5" ht="13.5" x14ac:dyDescent="0.25">
      <c r="A4975" s="800">
        <v>87478</v>
      </c>
      <c r="B4975" s="800" t="s">
        <v>33601</v>
      </c>
      <c r="C4975" s="800" t="s">
        <v>26496</v>
      </c>
      <c r="D4975" s="802">
        <v>36.17</v>
      </c>
      <c r="E4975" s="800" t="s">
        <v>43039</v>
      </c>
    </row>
    <row r="4976" spans="1:5" ht="13.5" x14ac:dyDescent="0.25">
      <c r="A4976" s="800">
        <v>87479</v>
      </c>
      <c r="B4976" s="800" t="s">
        <v>33603</v>
      </c>
      <c r="C4976" s="800" t="s">
        <v>26496</v>
      </c>
      <c r="D4976" s="802">
        <v>50.07</v>
      </c>
      <c r="E4976" s="800" t="s">
        <v>43039</v>
      </c>
    </row>
    <row r="4977" spans="1:5" ht="13.5" x14ac:dyDescent="0.25">
      <c r="A4977" s="800">
        <v>87480</v>
      </c>
      <c r="B4977" s="800" t="s">
        <v>33605</v>
      </c>
      <c r="C4977" s="800" t="s">
        <v>26496</v>
      </c>
      <c r="D4977" s="802">
        <v>51</v>
      </c>
      <c r="E4977" s="800" t="s">
        <v>43039</v>
      </c>
    </row>
    <row r="4978" spans="1:5" ht="13.5" x14ac:dyDescent="0.25">
      <c r="A4978" s="800">
        <v>87481</v>
      </c>
      <c r="B4978" s="800" t="s">
        <v>33607</v>
      </c>
      <c r="C4978" s="800" t="s">
        <v>26496</v>
      </c>
      <c r="D4978" s="802">
        <v>60.45</v>
      </c>
      <c r="E4978" s="800" t="s">
        <v>43039</v>
      </c>
    </row>
    <row r="4979" spans="1:5" ht="13.5" x14ac:dyDescent="0.25">
      <c r="A4979" s="800">
        <v>87482</v>
      </c>
      <c r="B4979" s="800" t="s">
        <v>33609</v>
      </c>
      <c r="C4979" s="800" t="s">
        <v>26496</v>
      </c>
      <c r="D4979" s="802">
        <v>61.53</v>
      </c>
      <c r="E4979" s="800" t="s">
        <v>43039</v>
      </c>
    </row>
    <row r="4980" spans="1:5" ht="13.5" x14ac:dyDescent="0.25">
      <c r="A4980" s="800">
        <v>87483</v>
      </c>
      <c r="B4980" s="800" t="s">
        <v>33610</v>
      </c>
      <c r="C4980" s="800" t="s">
        <v>26496</v>
      </c>
      <c r="D4980" s="802">
        <v>45.85</v>
      </c>
      <c r="E4980" s="800" t="s">
        <v>43039</v>
      </c>
    </row>
    <row r="4981" spans="1:5" ht="13.5" x14ac:dyDescent="0.25">
      <c r="A4981" s="800">
        <v>87484</v>
      </c>
      <c r="B4981" s="800" t="s">
        <v>33612</v>
      </c>
      <c r="C4981" s="800" t="s">
        <v>26496</v>
      </c>
      <c r="D4981" s="802">
        <v>46.67</v>
      </c>
      <c r="E4981" s="800" t="s">
        <v>43039</v>
      </c>
    </row>
    <row r="4982" spans="1:5" ht="13.5" x14ac:dyDescent="0.25">
      <c r="A4982" s="800">
        <v>87485</v>
      </c>
      <c r="B4982" s="800" t="s">
        <v>33613</v>
      </c>
      <c r="C4982" s="800" t="s">
        <v>26496</v>
      </c>
      <c r="D4982" s="802">
        <v>61.16</v>
      </c>
      <c r="E4982" s="800" t="s">
        <v>43039</v>
      </c>
    </row>
    <row r="4983" spans="1:5" ht="13.5" x14ac:dyDescent="0.25">
      <c r="A4983" s="800">
        <v>87487</v>
      </c>
      <c r="B4983" s="800" t="s">
        <v>33615</v>
      </c>
      <c r="C4983" s="800" t="s">
        <v>26496</v>
      </c>
      <c r="D4983" s="802">
        <v>72.010000000000005</v>
      </c>
      <c r="E4983" s="800" t="s">
        <v>43039</v>
      </c>
    </row>
    <row r="4984" spans="1:5" ht="13.5" x14ac:dyDescent="0.25">
      <c r="A4984" s="800">
        <v>87488</v>
      </c>
      <c r="B4984" s="800" t="s">
        <v>33617</v>
      </c>
      <c r="C4984" s="800" t="s">
        <v>26496</v>
      </c>
      <c r="D4984" s="802">
        <v>73.09</v>
      </c>
      <c r="E4984" s="800" t="s">
        <v>43039</v>
      </c>
    </row>
    <row r="4985" spans="1:5" ht="13.5" x14ac:dyDescent="0.25">
      <c r="A4985" s="800">
        <v>87489</v>
      </c>
      <c r="B4985" s="800" t="s">
        <v>33619</v>
      </c>
      <c r="C4985" s="800" t="s">
        <v>26496</v>
      </c>
      <c r="D4985" s="802">
        <v>38.99</v>
      </c>
      <c r="E4985" s="800" t="s">
        <v>43039</v>
      </c>
    </row>
    <row r="4986" spans="1:5" ht="13.5" x14ac:dyDescent="0.25">
      <c r="A4986" s="800">
        <v>87490</v>
      </c>
      <c r="B4986" s="800" t="s">
        <v>33621</v>
      </c>
      <c r="C4986" s="800" t="s">
        <v>26496</v>
      </c>
      <c r="D4986" s="802">
        <v>39.81</v>
      </c>
      <c r="E4986" s="800" t="s">
        <v>43039</v>
      </c>
    </row>
    <row r="4987" spans="1:5" ht="13.5" x14ac:dyDescent="0.25">
      <c r="A4987" s="800">
        <v>87491</v>
      </c>
      <c r="B4987" s="800" t="s">
        <v>33622</v>
      </c>
      <c r="C4987" s="800" t="s">
        <v>26496</v>
      </c>
      <c r="D4987" s="802">
        <v>53.8</v>
      </c>
      <c r="E4987" s="800" t="s">
        <v>43039</v>
      </c>
    </row>
    <row r="4988" spans="1:5" ht="13.5" x14ac:dyDescent="0.25">
      <c r="A4988" s="800">
        <v>87492</v>
      </c>
      <c r="B4988" s="800" t="s">
        <v>33623</v>
      </c>
      <c r="C4988" s="800" t="s">
        <v>26496</v>
      </c>
      <c r="D4988" s="802">
        <v>54.73</v>
      </c>
      <c r="E4988" s="800" t="s">
        <v>43039</v>
      </c>
    </row>
    <row r="4989" spans="1:5" ht="13.5" x14ac:dyDescent="0.25">
      <c r="A4989" s="800">
        <v>87493</v>
      </c>
      <c r="B4989" s="800" t="s">
        <v>33625</v>
      </c>
      <c r="C4989" s="800" t="s">
        <v>26496</v>
      </c>
      <c r="D4989" s="802">
        <v>64.27</v>
      </c>
      <c r="E4989" s="800" t="s">
        <v>43039</v>
      </c>
    </row>
    <row r="4990" spans="1:5" ht="13.5" x14ac:dyDescent="0.25">
      <c r="A4990" s="800">
        <v>87494</v>
      </c>
      <c r="B4990" s="800" t="s">
        <v>33627</v>
      </c>
      <c r="C4990" s="800" t="s">
        <v>26496</v>
      </c>
      <c r="D4990" s="802">
        <v>65.349999999999994</v>
      </c>
      <c r="E4990" s="800" t="s">
        <v>43039</v>
      </c>
    </row>
    <row r="4991" spans="1:5" ht="13.5" x14ac:dyDescent="0.25">
      <c r="A4991" s="800">
        <v>87495</v>
      </c>
      <c r="B4991" s="800" t="s">
        <v>33628</v>
      </c>
      <c r="C4991" s="800" t="s">
        <v>26496</v>
      </c>
      <c r="D4991" s="802">
        <v>70.2</v>
      </c>
      <c r="E4991" s="800" t="s">
        <v>43039</v>
      </c>
    </row>
    <row r="4992" spans="1:5" ht="13.5" x14ac:dyDescent="0.25">
      <c r="A4992" s="800">
        <v>87496</v>
      </c>
      <c r="B4992" s="800" t="s">
        <v>33630</v>
      </c>
      <c r="C4992" s="800" t="s">
        <v>26496</v>
      </c>
      <c r="D4992" s="802">
        <v>70.97</v>
      </c>
      <c r="E4992" s="800" t="s">
        <v>43039</v>
      </c>
    </row>
    <row r="4993" spans="1:5" ht="13.5" x14ac:dyDescent="0.25">
      <c r="A4993" s="800">
        <v>87497</v>
      </c>
      <c r="B4993" s="800" t="s">
        <v>33632</v>
      </c>
      <c r="C4993" s="800" t="s">
        <v>26496</v>
      </c>
      <c r="D4993" s="802">
        <v>67</v>
      </c>
      <c r="E4993" s="800" t="s">
        <v>43039</v>
      </c>
    </row>
    <row r="4994" spans="1:5" ht="13.5" x14ac:dyDescent="0.25">
      <c r="A4994" s="800">
        <v>87498</v>
      </c>
      <c r="B4994" s="800" t="s">
        <v>33634</v>
      </c>
      <c r="C4994" s="800" t="s">
        <v>26496</v>
      </c>
      <c r="D4994" s="802">
        <v>67.98</v>
      </c>
      <c r="E4994" s="800" t="s">
        <v>43039</v>
      </c>
    </row>
    <row r="4995" spans="1:5" ht="13.5" x14ac:dyDescent="0.25">
      <c r="A4995" s="800">
        <v>87499</v>
      </c>
      <c r="B4995" s="800" t="s">
        <v>33635</v>
      </c>
      <c r="C4995" s="800" t="s">
        <v>26496</v>
      </c>
      <c r="D4995" s="802">
        <v>77.010000000000005</v>
      </c>
      <c r="E4995" s="800" t="s">
        <v>43039</v>
      </c>
    </row>
    <row r="4996" spans="1:5" ht="13.5" x14ac:dyDescent="0.25">
      <c r="A4996" s="800">
        <v>87500</v>
      </c>
      <c r="B4996" s="800" t="s">
        <v>33637</v>
      </c>
      <c r="C4996" s="800" t="s">
        <v>26496</v>
      </c>
      <c r="D4996" s="802">
        <v>77.84</v>
      </c>
      <c r="E4996" s="800" t="s">
        <v>43039</v>
      </c>
    </row>
    <row r="4997" spans="1:5" ht="13.5" x14ac:dyDescent="0.25">
      <c r="A4997" s="800">
        <v>87501</v>
      </c>
      <c r="B4997" s="800" t="s">
        <v>33638</v>
      </c>
      <c r="C4997" s="800" t="s">
        <v>26496</v>
      </c>
      <c r="D4997" s="802">
        <v>119.77</v>
      </c>
      <c r="E4997" s="800" t="s">
        <v>43039</v>
      </c>
    </row>
    <row r="4998" spans="1:5" ht="13.5" x14ac:dyDescent="0.25">
      <c r="A4998" s="800">
        <v>87502</v>
      </c>
      <c r="B4998" s="800" t="s">
        <v>33640</v>
      </c>
      <c r="C4998" s="800" t="s">
        <v>26496</v>
      </c>
      <c r="D4998" s="802">
        <v>120.82</v>
      </c>
      <c r="E4998" s="800" t="s">
        <v>43039</v>
      </c>
    </row>
    <row r="4999" spans="1:5" ht="13.5" x14ac:dyDescent="0.25">
      <c r="A4999" s="800">
        <v>87503</v>
      </c>
      <c r="B4999" s="800" t="s">
        <v>33642</v>
      </c>
      <c r="C4999" s="800" t="s">
        <v>26496</v>
      </c>
      <c r="D4999" s="802">
        <v>59.72</v>
      </c>
      <c r="E4999" s="800" t="s">
        <v>43039</v>
      </c>
    </row>
    <row r="5000" spans="1:5" ht="13.5" x14ac:dyDescent="0.25">
      <c r="A5000" s="800">
        <v>87504</v>
      </c>
      <c r="B5000" s="800" t="s">
        <v>33644</v>
      </c>
      <c r="C5000" s="800" t="s">
        <v>26496</v>
      </c>
      <c r="D5000" s="802">
        <v>60.49</v>
      </c>
      <c r="E5000" s="800" t="s">
        <v>43039</v>
      </c>
    </row>
    <row r="5001" spans="1:5" ht="13.5" x14ac:dyDescent="0.25">
      <c r="A5001" s="800">
        <v>87505</v>
      </c>
      <c r="B5001" s="800" t="s">
        <v>33646</v>
      </c>
      <c r="C5001" s="800" t="s">
        <v>26496</v>
      </c>
      <c r="D5001" s="802">
        <v>56.51</v>
      </c>
      <c r="E5001" s="800" t="s">
        <v>43039</v>
      </c>
    </row>
    <row r="5002" spans="1:5" ht="13.5" x14ac:dyDescent="0.25">
      <c r="A5002" s="800">
        <v>87506</v>
      </c>
      <c r="B5002" s="800" t="s">
        <v>33648</v>
      </c>
      <c r="C5002" s="800" t="s">
        <v>26496</v>
      </c>
      <c r="D5002" s="802">
        <v>57.49</v>
      </c>
      <c r="E5002" s="800" t="s">
        <v>43039</v>
      </c>
    </row>
    <row r="5003" spans="1:5" ht="13.5" x14ac:dyDescent="0.25">
      <c r="A5003" s="800">
        <v>87507</v>
      </c>
      <c r="B5003" s="800" t="s">
        <v>33649</v>
      </c>
      <c r="C5003" s="800" t="s">
        <v>26496</v>
      </c>
      <c r="D5003" s="802">
        <v>63.16</v>
      </c>
      <c r="E5003" s="800" t="s">
        <v>43039</v>
      </c>
    </row>
    <row r="5004" spans="1:5" ht="13.5" x14ac:dyDescent="0.25">
      <c r="A5004" s="800">
        <v>87508</v>
      </c>
      <c r="B5004" s="800" t="s">
        <v>33650</v>
      </c>
      <c r="C5004" s="800" t="s">
        <v>26496</v>
      </c>
      <c r="D5004" s="802">
        <v>63.99</v>
      </c>
      <c r="E5004" s="800" t="s">
        <v>43039</v>
      </c>
    </row>
    <row r="5005" spans="1:5" ht="13.5" x14ac:dyDescent="0.25">
      <c r="A5005" s="800">
        <v>87509</v>
      </c>
      <c r="B5005" s="800" t="s">
        <v>33651</v>
      </c>
      <c r="C5005" s="800" t="s">
        <v>26496</v>
      </c>
      <c r="D5005" s="802">
        <v>97.43</v>
      </c>
      <c r="E5005" s="800" t="s">
        <v>43039</v>
      </c>
    </row>
    <row r="5006" spans="1:5" ht="13.5" x14ac:dyDescent="0.25">
      <c r="A5006" s="800">
        <v>87510</v>
      </c>
      <c r="B5006" s="800" t="s">
        <v>33652</v>
      </c>
      <c r="C5006" s="800" t="s">
        <v>26496</v>
      </c>
      <c r="D5006" s="802">
        <v>98.48</v>
      </c>
      <c r="E5006" s="800" t="s">
        <v>43039</v>
      </c>
    </row>
    <row r="5007" spans="1:5" ht="13.5" x14ac:dyDescent="0.25">
      <c r="A5007" s="800">
        <v>87511</v>
      </c>
      <c r="B5007" s="800" t="s">
        <v>33654</v>
      </c>
      <c r="C5007" s="800" t="s">
        <v>26496</v>
      </c>
      <c r="D5007" s="802">
        <v>79.16</v>
      </c>
      <c r="E5007" s="800" t="s">
        <v>43039</v>
      </c>
    </row>
    <row r="5008" spans="1:5" ht="13.5" x14ac:dyDescent="0.25">
      <c r="A5008" s="800">
        <v>87512</v>
      </c>
      <c r="B5008" s="800" t="s">
        <v>33655</v>
      </c>
      <c r="C5008" s="800" t="s">
        <v>26496</v>
      </c>
      <c r="D5008" s="802">
        <v>79.930000000000007</v>
      </c>
      <c r="E5008" s="800" t="s">
        <v>43039</v>
      </c>
    </row>
    <row r="5009" spans="1:5" ht="13.5" x14ac:dyDescent="0.25">
      <c r="A5009" s="800">
        <v>87513</v>
      </c>
      <c r="B5009" s="800" t="s">
        <v>33657</v>
      </c>
      <c r="C5009" s="800" t="s">
        <v>26496</v>
      </c>
      <c r="D5009" s="802">
        <v>76.31</v>
      </c>
      <c r="E5009" s="800" t="s">
        <v>43039</v>
      </c>
    </row>
    <row r="5010" spans="1:5" ht="13.5" x14ac:dyDescent="0.25">
      <c r="A5010" s="800">
        <v>87514</v>
      </c>
      <c r="B5010" s="800" t="s">
        <v>33659</v>
      </c>
      <c r="C5010" s="800" t="s">
        <v>26496</v>
      </c>
      <c r="D5010" s="802">
        <v>77.290000000000006</v>
      </c>
      <c r="E5010" s="800" t="s">
        <v>43039</v>
      </c>
    </row>
    <row r="5011" spans="1:5" ht="13.5" x14ac:dyDescent="0.25">
      <c r="A5011" s="800">
        <v>87515</v>
      </c>
      <c r="B5011" s="800" t="s">
        <v>33660</v>
      </c>
      <c r="C5011" s="800" t="s">
        <v>26496</v>
      </c>
      <c r="D5011" s="802">
        <v>89.47</v>
      </c>
      <c r="E5011" s="800" t="s">
        <v>43039</v>
      </c>
    </row>
    <row r="5012" spans="1:5" ht="13.5" x14ac:dyDescent="0.25">
      <c r="A5012" s="800">
        <v>87516</v>
      </c>
      <c r="B5012" s="800" t="s">
        <v>33662</v>
      </c>
      <c r="C5012" s="800" t="s">
        <v>26496</v>
      </c>
      <c r="D5012" s="802">
        <v>90.3</v>
      </c>
      <c r="E5012" s="800" t="s">
        <v>43039</v>
      </c>
    </row>
    <row r="5013" spans="1:5" ht="13.5" x14ac:dyDescent="0.25">
      <c r="A5013" s="800">
        <v>87517</v>
      </c>
      <c r="B5013" s="800" t="s">
        <v>33663</v>
      </c>
      <c r="C5013" s="800" t="s">
        <v>26496</v>
      </c>
      <c r="D5013" s="802">
        <v>139.18</v>
      </c>
      <c r="E5013" s="800" t="s">
        <v>43039</v>
      </c>
    </row>
    <row r="5014" spans="1:5" ht="13.5" x14ac:dyDescent="0.25">
      <c r="A5014" s="800">
        <v>87518</v>
      </c>
      <c r="B5014" s="800" t="s">
        <v>33665</v>
      </c>
      <c r="C5014" s="800" t="s">
        <v>26496</v>
      </c>
      <c r="D5014" s="802">
        <v>140.22999999999999</v>
      </c>
      <c r="E5014" s="800" t="s">
        <v>43039</v>
      </c>
    </row>
    <row r="5015" spans="1:5" ht="13.5" x14ac:dyDescent="0.25">
      <c r="A5015" s="800">
        <v>87519</v>
      </c>
      <c r="B5015" s="800" t="s">
        <v>33667</v>
      </c>
      <c r="C5015" s="800" t="s">
        <v>26496</v>
      </c>
      <c r="D5015" s="802">
        <v>65.349999999999994</v>
      </c>
      <c r="E5015" s="800" t="s">
        <v>43039</v>
      </c>
    </row>
    <row r="5016" spans="1:5" ht="13.5" x14ac:dyDescent="0.25">
      <c r="A5016" s="800">
        <v>87520</v>
      </c>
      <c r="B5016" s="800" t="s">
        <v>33669</v>
      </c>
      <c r="C5016" s="800" t="s">
        <v>26496</v>
      </c>
      <c r="D5016" s="802">
        <v>66.12</v>
      </c>
      <c r="E5016" s="800" t="s">
        <v>43039</v>
      </c>
    </row>
    <row r="5017" spans="1:5" ht="13.5" x14ac:dyDescent="0.25">
      <c r="A5017" s="800">
        <v>87521</v>
      </c>
      <c r="B5017" s="800" t="s">
        <v>33671</v>
      </c>
      <c r="C5017" s="800" t="s">
        <v>26496</v>
      </c>
      <c r="D5017" s="802">
        <v>62.19</v>
      </c>
      <c r="E5017" s="800" t="s">
        <v>43039</v>
      </c>
    </row>
    <row r="5018" spans="1:5" ht="13.5" x14ac:dyDescent="0.25">
      <c r="A5018" s="800">
        <v>87522</v>
      </c>
      <c r="B5018" s="800" t="s">
        <v>33673</v>
      </c>
      <c r="C5018" s="800" t="s">
        <v>26496</v>
      </c>
      <c r="D5018" s="802">
        <v>63.17</v>
      </c>
      <c r="E5018" s="800" t="s">
        <v>43039</v>
      </c>
    </row>
    <row r="5019" spans="1:5" ht="13.5" x14ac:dyDescent="0.25">
      <c r="A5019" s="800">
        <v>87523</v>
      </c>
      <c r="B5019" s="800" t="s">
        <v>33675</v>
      </c>
      <c r="C5019" s="800" t="s">
        <v>26496</v>
      </c>
      <c r="D5019" s="802">
        <v>70.739999999999995</v>
      </c>
      <c r="E5019" s="800" t="s">
        <v>43039</v>
      </c>
    </row>
    <row r="5020" spans="1:5" ht="13.5" x14ac:dyDescent="0.25">
      <c r="A5020" s="800">
        <v>87524</v>
      </c>
      <c r="B5020" s="800" t="s">
        <v>33677</v>
      </c>
      <c r="C5020" s="800" t="s">
        <v>26496</v>
      </c>
      <c r="D5020" s="802">
        <v>71.569999999999993</v>
      </c>
      <c r="E5020" s="800" t="s">
        <v>43039</v>
      </c>
    </row>
    <row r="5021" spans="1:5" ht="13.5" x14ac:dyDescent="0.25">
      <c r="A5021" s="800">
        <v>87525</v>
      </c>
      <c r="B5021" s="800" t="s">
        <v>33678</v>
      </c>
      <c r="C5021" s="800" t="s">
        <v>26496</v>
      </c>
      <c r="D5021" s="802">
        <v>109.19</v>
      </c>
      <c r="E5021" s="800" t="s">
        <v>43039</v>
      </c>
    </row>
    <row r="5022" spans="1:5" ht="13.5" x14ac:dyDescent="0.25">
      <c r="A5022" s="800">
        <v>87526</v>
      </c>
      <c r="B5022" s="800" t="s">
        <v>33680</v>
      </c>
      <c r="C5022" s="800" t="s">
        <v>26496</v>
      </c>
      <c r="D5022" s="802">
        <v>110.24</v>
      </c>
      <c r="E5022" s="800" t="s">
        <v>43039</v>
      </c>
    </row>
    <row r="5023" spans="1:5" ht="13.5" x14ac:dyDescent="0.25">
      <c r="A5023" s="800">
        <v>89043</v>
      </c>
      <c r="B5023" s="800" t="s">
        <v>33682</v>
      </c>
      <c r="C5023" s="800" t="s">
        <v>26496</v>
      </c>
      <c r="D5023" s="802">
        <v>66.69</v>
      </c>
      <c r="E5023" s="800" t="s">
        <v>43039</v>
      </c>
    </row>
    <row r="5024" spans="1:5" ht="13.5" x14ac:dyDescent="0.25">
      <c r="A5024" s="800">
        <v>89168</v>
      </c>
      <c r="B5024" s="800" t="s">
        <v>33683</v>
      </c>
      <c r="C5024" s="800" t="s">
        <v>26496</v>
      </c>
      <c r="D5024" s="802">
        <v>68.739999999999995</v>
      </c>
      <c r="E5024" s="800" t="s">
        <v>43039</v>
      </c>
    </row>
    <row r="5025" spans="1:5" ht="13.5" x14ac:dyDescent="0.25">
      <c r="A5025" s="800">
        <v>89977</v>
      </c>
      <c r="B5025" s="800" t="s">
        <v>33684</v>
      </c>
      <c r="C5025" s="800" t="s">
        <v>26496</v>
      </c>
      <c r="D5025" s="802">
        <v>116.66</v>
      </c>
      <c r="E5025" s="800" t="s">
        <v>43039</v>
      </c>
    </row>
    <row r="5026" spans="1:5" ht="13.5" x14ac:dyDescent="0.25">
      <c r="A5026" s="800">
        <v>90112</v>
      </c>
      <c r="B5026" s="800" t="s">
        <v>33686</v>
      </c>
      <c r="C5026" s="800" t="s">
        <v>26496</v>
      </c>
      <c r="D5026" s="802">
        <v>62.09</v>
      </c>
      <c r="E5026" s="800" t="s">
        <v>43039</v>
      </c>
    </row>
    <row r="5027" spans="1:5" ht="13.5" x14ac:dyDescent="0.25">
      <c r="A5027" s="800">
        <v>95474</v>
      </c>
      <c r="B5027" s="800" t="s">
        <v>33688</v>
      </c>
      <c r="C5027" s="800" t="s">
        <v>28022</v>
      </c>
      <c r="D5027" s="802">
        <v>610.48</v>
      </c>
      <c r="E5027" s="800" t="s">
        <v>43039</v>
      </c>
    </row>
    <row r="5028" spans="1:5" ht="13.5" x14ac:dyDescent="0.25">
      <c r="A5028" s="800">
        <v>89282</v>
      </c>
      <c r="B5028" s="800" t="s">
        <v>33690</v>
      </c>
      <c r="C5028" s="800" t="s">
        <v>26496</v>
      </c>
      <c r="D5028" s="802">
        <v>51.05</v>
      </c>
      <c r="E5028" s="800" t="s">
        <v>43039</v>
      </c>
    </row>
    <row r="5029" spans="1:5" ht="13.5" x14ac:dyDescent="0.25">
      <c r="A5029" s="800">
        <v>89283</v>
      </c>
      <c r="B5029" s="800" t="s">
        <v>33692</v>
      </c>
      <c r="C5029" s="800" t="s">
        <v>26496</v>
      </c>
      <c r="D5029" s="802">
        <v>51.93</v>
      </c>
      <c r="E5029" s="800" t="s">
        <v>43039</v>
      </c>
    </row>
    <row r="5030" spans="1:5" ht="13.5" x14ac:dyDescent="0.25">
      <c r="A5030" s="800">
        <v>89284</v>
      </c>
      <c r="B5030" s="800" t="s">
        <v>33693</v>
      </c>
      <c r="C5030" s="800" t="s">
        <v>26496</v>
      </c>
      <c r="D5030" s="802">
        <v>46.18</v>
      </c>
      <c r="E5030" s="800" t="s">
        <v>43039</v>
      </c>
    </row>
    <row r="5031" spans="1:5" ht="13.5" x14ac:dyDescent="0.25">
      <c r="A5031" s="800">
        <v>89285</v>
      </c>
      <c r="B5031" s="800" t="s">
        <v>33695</v>
      </c>
      <c r="C5031" s="800" t="s">
        <v>26496</v>
      </c>
      <c r="D5031" s="802">
        <v>47.06</v>
      </c>
      <c r="E5031" s="800" t="s">
        <v>43039</v>
      </c>
    </row>
    <row r="5032" spans="1:5" ht="13.5" x14ac:dyDescent="0.25">
      <c r="A5032" s="800">
        <v>89286</v>
      </c>
      <c r="B5032" s="800" t="s">
        <v>33697</v>
      </c>
      <c r="C5032" s="800" t="s">
        <v>26496</v>
      </c>
      <c r="D5032" s="802">
        <v>55.47</v>
      </c>
      <c r="E5032" s="800" t="s">
        <v>43039</v>
      </c>
    </row>
    <row r="5033" spans="1:5" ht="13.5" x14ac:dyDescent="0.25">
      <c r="A5033" s="800">
        <v>89287</v>
      </c>
      <c r="B5033" s="800" t="s">
        <v>33699</v>
      </c>
      <c r="C5033" s="800" t="s">
        <v>26496</v>
      </c>
      <c r="D5033" s="802">
        <v>56.35</v>
      </c>
      <c r="E5033" s="800" t="s">
        <v>43039</v>
      </c>
    </row>
    <row r="5034" spans="1:5" ht="13.5" x14ac:dyDescent="0.25">
      <c r="A5034" s="800">
        <v>89288</v>
      </c>
      <c r="B5034" s="800" t="s">
        <v>33700</v>
      </c>
      <c r="C5034" s="800" t="s">
        <v>26496</v>
      </c>
      <c r="D5034" s="802">
        <v>48.79</v>
      </c>
      <c r="E5034" s="800" t="s">
        <v>43039</v>
      </c>
    </row>
    <row r="5035" spans="1:5" ht="13.5" x14ac:dyDescent="0.25">
      <c r="A5035" s="800">
        <v>89289</v>
      </c>
      <c r="B5035" s="800" t="s">
        <v>33702</v>
      </c>
      <c r="C5035" s="800" t="s">
        <v>26496</v>
      </c>
      <c r="D5035" s="802">
        <v>49.67</v>
      </c>
      <c r="E5035" s="800" t="s">
        <v>43039</v>
      </c>
    </row>
    <row r="5036" spans="1:5" ht="13.5" x14ac:dyDescent="0.25">
      <c r="A5036" s="800">
        <v>89290</v>
      </c>
      <c r="B5036" s="800" t="s">
        <v>33704</v>
      </c>
      <c r="C5036" s="800" t="s">
        <v>26496</v>
      </c>
      <c r="D5036" s="802">
        <v>60.14</v>
      </c>
      <c r="E5036" s="800" t="s">
        <v>43039</v>
      </c>
    </row>
    <row r="5037" spans="1:5" ht="13.5" x14ac:dyDescent="0.25">
      <c r="A5037" s="800">
        <v>89291</v>
      </c>
      <c r="B5037" s="800" t="s">
        <v>33706</v>
      </c>
      <c r="C5037" s="800" t="s">
        <v>26496</v>
      </c>
      <c r="D5037" s="802">
        <v>61.12</v>
      </c>
      <c r="E5037" s="800" t="s">
        <v>43039</v>
      </c>
    </row>
    <row r="5038" spans="1:5" ht="13.5" x14ac:dyDescent="0.25">
      <c r="A5038" s="800">
        <v>89292</v>
      </c>
      <c r="B5038" s="800" t="s">
        <v>33707</v>
      </c>
      <c r="C5038" s="800" t="s">
        <v>26496</v>
      </c>
      <c r="D5038" s="802">
        <v>55.31</v>
      </c>
      <c r="E5038" s="800" t="s">
        <v>43039</v>
      </c>
    </row>
    <row r="5039" spans="1:5" ht="13.5" x14ac:dyDescent="0.25">
      <c r="A5039" s="800">
        <v>89293</v>
      </c>
      <c r="B5039" s="800" t="s">
        <v>33709</v>
      </c>
      <c r="C5039" s="800" t="s">
        <v>26496</v>
      </c>
      <c r="D5039" s="802">
        <v>56.29</v>
      </c>
      <c r="E5039" s="800" t="s">
        <v>43039</v>
      </c>
    </row>
    <row r="5040" spans="1:5" ht="13.5" x14ac:dyDescent="0.25">
      <c r="A5040" s="800">
        <v>89294</v>
      </c>
      <c r="B5040" s="800" t="s">
        <v>33710</v>
      </c>
      <c r="C5040" s="800" t="s">
        <v>26496</v>
      </c>
      <c r="D5040" s="802">
        <v>66.19</v>
      </c>
      <c r="E5040" s="800" t="s">
        <v>43039</v>
      </c>
    </row>
    <row r="5041" spans="1:5" ht="13.5" x14ac:dyDescent="0.25">
      <c r="A5041" s="800">
        <v>89295</v>
      </c>
      <c r="B5041" s="800" t="s">
        <v>33712</v>
      </c>
      <c r="C5041" s="800" t="s">
        <v>26496</v>
      </c>
      <c r="D5041" s="802">
        <v>67.17</v>
      </c>
      <c r="E5041" s="800" t="s">
        <v>43039</v>
      </c>
    </row>
    <row r="5042" spans="1:5" ht="13.5" x14ac:dyDescent="0.25">
      <c r="A5042" s="800">
        <v>89296</v>
      </c>
      <c r="B5042" s="800" t="s">
        <v>33714</v>
      </c>
      <c r="C5042" s="800" t="s">
        <v>26496</v>
      </c>
      <c r="D5042" s="802">
        <v>58.79</v>
      </c>
      <c r="E5042" s="800" t="s">
        <v>43039</v>
      </c>
    </row>
    <row r="5043" spans="1:5" ht="13.5" x14ac:dyDescent="0.25">
      <c r="A5043" s="800">
        <v>89297</v>
      </c>
      <c r="B5043" s="800" t="s">
        <v>33715</v>
      </c>
      <c r="C5043" s="800" t="s">
        <v>26496</v>
      </c>
      <c r="D5043" s="802">
        <v>59.77</v>
      </c>
      <c r="E5043" s="800" t="s">
        <v>43039</v>
      </c>
    </row>
    <row r="5044" spans="1:5" ht="13.5" x14ac:dyDescent="0.25">
      <c r="A5044" s="800">
        <v>89298</v>
      </c>
      <c r="B5044" s="800" t="s">
        <v>33716</v>
      </c>
      <c r="C5044" s="800" t="s">
        <v>26496</v>
      </c>
      <c r="D5044" s="802">
        <v>61.58</v>
      </c>
      <c r="E5044" s="800" t="s">
        <v>43039</v>
      </c>
    </row>
    <row r="5045" spans="1:5" ht="13.5" x14ac:dyDescent="0.25">
      <c r="A5045" s="800">
        <v>89299</v>
      </c>
      <c r="B5045" s="800" t="s">
        <v>33718</v>
      </c>
      <c r="C5045" s="800" t="s">
        <v>26496</v>
      </c>
      <c r="D5045" s="802">
        <v>62.84</v>
      </c>
      <c r="E5045" s="800" t="s">
        <v>43039</v>
      </c>
    </row>
    <row r="5046" spans="1:5" ht="13.5" x14ac:dyDescent="0.25">
      <c r="A5046" s="800">
        <v>89300</v>
      </c>
      <c r="B5046" s="800" t="s">
        <v>33719</v>
      </c>
      <c r="C5046" s="800" t="s">
        <v>26496</v>
      </c>
      <c r="D5046" s="802">
        <v>56.7</v>
      </c>
      <c r="E5046" s="800" t="s">
        <v>43039</v>
      </c>
    </row>
    <row r="5047" spans="1:5" ht="13.5" x14ac:dyDescent="0.25">
      <c r="A5047" s="800">
        <v>89301</v>
      </c>
      <c r="B5047" s="800" t="s">
        <v>33721</v>
      </c>
      <c r="C5047" s="800" t="s">
        <v>26496</v>
      </c>
      <c r="D5047" s="802">
        <v>57.96</v>
      </c>
      <c r="E5047" s="800" t="s">
        <v>43039</v>
      </c>
    </row>
    <row r="5048" spans="1:5" ht="13.5" x14ac:dyDescent="0.25">
      <c r="A5048" s="800">
        <v>89302</v>
      </c>
      <c r="B5048" s="800" t="s">
        <v>33722</v>
      </c>
      <c r="C5048" s="800" t="s">
        <v>26496</v>
      </c>
      <c r="D5048" s="802">
        <v>69.180000000000007</v>
      </c>
      <c r="E5048" s="800" t="s">
        <v>43039</v>
      </c>
    </row>
    <row r="5049" spans="1:5" ht="13.5" x14ac:dyDescent="0.25">
      <c r="A5049" s="800">
        <v>89303</v>
      </c>
      <c r="B5049" s="800" t="s">
        <v>33723</v>
      </c>
      <c r="C5049" s="800" t="s">
        <v>26496</v>
      </c>
      <c r="D5049" s="802">
        <v>70.44</v>
      </c>
      <c r="E5049" s="800" t="s">
        <v>43039</v>
      </c>
    </row>
    <row r="5050" spans="1:5" ht="13.5" x14ac:dyDescent="0.25">
      <c r="A5050" s="800">
        <v>89304</v>
      </c>
      <c r="B5050" s="800" t="s">
        <v>33725</v>
      </c>
      <c r="C5050" s="800" t="s">
        <v>26496</v>
      </c>
      <c r="D5050" s="802">
        <v>61.28</v>
      </c>
      <c r="E5050" s="800" t="s">
        <v>43039</v>
      </c>
    </row>
    <row r="5051" spans="1:5" ht="13.5" x14ac:dyDescent="0.25">
      <c r="A5051" s="800">
        <v>89305</v>
      </c>
      <c r="B5051" s="800" t="s">
        <v>33726</v>
      </c>
      <c r="C5051" s="800" t="s">
        <v>26496</v>
      </c>
      <c r="D5051" s="802">
        <v>62.54</v>
      </c>
      <c r="E5051" s="800" t="s">
        <v>43039</v>
      </c>
    </row>
    <row r="5052" spans="1:5" ht="13.5" x14ac:dyDescent="0.25">
      <c r="A5052" s="800">
        <v>89306</v>
      </c>
      <c r="B5052" s="800" t="s">
        <v>33728</v>
      </c>
      <c r="C5052" s="800" t="s">
        <v>26496</v>
      </c>
      <c r="D5052" s="802">
        <v>70.87</v>
      </c>
      <c r="E5052" s="800" t="s">
        <v>43039</v>
      </c>
    </row>
    <row r="5053" spans="1:5" ht="13.5" x14ac:dyDescent="0.25">
      <c r="A5053" s="800">
        <v>89307</v>
      </c>
      <c r="B5053" s="800" t="s">
        <v>33729</v>
      </c>
      <c r="C5053" s="800" t="s">
        <v>26496</v>
      </c>
      <c r="D5053" s="802">
        <v>72.260000000000005</v>
      </c>
      <c r="E5053" s="800" t="s">
        <v>43039</v>
      </c>
    </row>
    <row r="5054" spans="1:5" ht="13.5" x14ac:dyDescent="0.25">
      <c r="A5054" s="800">
        <v>89308</v>
      </c>
      <c r="B5054" s="800" t="s">
        <v>33730</v>
      </c>
      <c r="C5054" s="800" t="s">
        <v>26496</v>
      </c>
      <c r="D5054" s="802">
        <v>66.05</v>
      </c>
      <c r="E5054" s="800" t="s">
        <v>43039</v>
      </c>
    </row>
    <row r="5055" spans="1:5" ht="13.5" x14ac:dyDescent="0.25">
      <c r="A5055" s="800">
        <v>89309</v>
      </c>
      <c r="B5055" s="800" t="s">
        <v>33732</v>
      </c>
      <c r="C5055" s="800" t="s">
        <v>26496</v>
      </c>
      <c r="D5055" s="802">
        <v>67.44</v>
      </c>
      <c r="E5055" s="800" t="s">
        <v>43039</v>
      </c>
    </row>
    <row r="5056" spans="1:5" ht="13.5" x14ac:dyDescent="0.25">
      <c r="A5056" s="800">
        <v>89310</v>
      </c>
      <c r="B5056" s="800" t="s">
        <v>33733</v>
      </c>
      <c r="C5056" s="800" t="s">
        <v>26496</v>
      </c>
      <c r="D5056" s="802">
        <v>81.739999999999995</v>
      </c>
      <c r="E5056" s="800" t="s">
        <v>43039</v>
      </c>
    </row>
    <row r="5057" spans="1:5" ht="13.5" x14ac:dyDescent="0.25">
      <c r="A5057" s="800">
        <v>89311</v>
      </c>
      <c r="B5057" s="800" t="s">
        <v>33735</v>
      </c>
      <c r="C5057" s="800" t="s">
        <v>26496</v>
      </c>
      <c r="D5057" s="802">
        <v>83.13</v>
      </c>
      <c r="E5057" s="800" t="s">
        <v>43039</v>
      </c>
    </row>
    <row r="5058" spans="1:5" ht="13.5" x14ac:dyDescent="0.25">
      <c r="A5058" s="800">
        <v>89312</v>
      </c>
      <c r="B5058" s="800" t="s">
        <v>33737</v>
      </c>
      <c r="C5058" s="800" t="s">
        <v>26496</v>
      </c>
      <c r="D5058" s="802">
        <v>71.5</v>
      </c>
      <c r="E5058" s="800" t="s">
        <v>43039</v>
      </c>
    </row>
    <row r="5059" spans="1:5" ht="13.5" x14ac:dyDescent="0.25">
      <c r="A5059" s="800">
        <v>89313</v>
      </c>
      <c r="B5059" s="800" t="s">
        <v>33738</v>
      </c>
      <c r="C5059" s="800" t="s">
        <v>26496</v>
      </c>
      <c r="D5059" s="802">
        <v>72.89</v>
      </c>
      <c r="E5059" s="800" t="s">
        <v>43039</v>
      </c>
    </row>
    <row r="5060" spans="1:5" ht="13.5" x14ac:dyDescent="0.25">
      <c r="A5060" s="800">
        <v>95465</v>
      </c>
      <c r="B5060" s="800" t="s">
        <v>33740</v>
      </c>
      <c r="C5060" s="800" t="s">
        <v>26496</v>
      </c>
      <c r="D5060" s="802">
        <v>126.12</v>
      </c>
      <c r="E5060" s="800" t="s">
        <v>43039</v>
      </c>
    </row>
    <row r="5061" spans="1:5" ht="13.5" x14ac:dyDescent="0.25">
      <c r="A5061" s="800">
        <v>87447</v>
      </c>
      <c r="B5061" s="800" t="s">
        <v>33742</v>
      </c>
      <c r="C5061" s="800" t="s">
        <v>26496</v>
      </c>
      <c r="D5061" s="802">
        <v>47.49</v>
      </c>
      <c r="E5061" s="800" t="s">
        <v>43039</v>
      </c>
    </row>
    <row r="5062" spans="1:5" ht="13.5" x14ac:dyDescent="0.25">
      <c r="A5062" s="800">
        <v>87448</v>
      </c>
      <c r="B5062" s="800" t="s">
        <v>33744</v>
      </c>
      <c r="C5062" s="800" t="s">
        <v>26496</v>
      </c>
      <c r="D5062" s="802">
        <v>47.84</v>
      </c>
      <c r="E5062" s="800" t="s">
        <v>43039</v>
      </c>
    </row>
    <row r="5063" spans="1:5" ht="13.5" x14ac:dyDescent="0.25">
      <c r="A5063" s="800">
        <v>87449</v>
      </c>
      <c r="B5063" s="800" t="s">
        <v>33745</v>
      </c>
      <c r="C5063" s="800" t="s">
        <v>26496</v>
      </c>
      <c r="D5063" s="802">
        <v>60.93</v>
      </c>
      <c r="E5063" s="800" t="s">
        <v>43039</v>
      </c>
    </row>
    <row r="5064" spans="1:5" ht="13.5" x14ac:dyDescent="0.25">
      <c r="A5064" s="800">
        <v>87450</v>
      </c>
      <c r="B5064" s="800" t="s">
        <v>33747</v>
      </c>
      <c r="C5064" s="800" t="s">
        <v>26496</v>
      </c>
      <c r="D5064" s="802">
        <v>61.74</v>
      </c>
      <c r="E5064" s="800" t="s">
        <v>43039</v>
      </c>
    </row>
    <row r="5065" spans="1:5" ht="13.5" x14ac:dyDescent="0.25">
      <c r="A5065" s="800">
        <v>87451</v>
      </c>
      <c r="B5065" s="800" t="s">
        <v>33748</v>
      </c>
      <c r="C5065" s="800" t="s">
        <v>26496</v>
      </c>
      <c r="D5065" s="802">
        <v>75.05</v>
      </c>
      <c r="E5065" s="800" t="s">
        <v>43039</v>
      </c>
    </row>
    <row r="5066" spans="1:5" ht="13.5" x14ac:dyDescent="0.25">
      <c r="A5066" s="800">
        <v>87452</v>
      </c>
      <c r="B5066" s="800" t="s">
        <v>33749</v>
      </c>
      <c r="C5066" s="800" t="s">
        <v>26496</v>
      </c>
      <c r="D5066" s="802">
        <v>75.400000000000006</v>
      </c>
      <c r="E5066" s="800" t="s">
        <v>43039</v>
      </c>
    </row>
    <row r="5067" spans="1:5" ht="13.5" x14ac:dyDescent="0.25">
      <c r="A5067" s="800">
        <v>87453</v>
      </c>
      <c r="B5067" s="800" t="s">
        <v>33751</v>
      </c>
      <c r="C5067" s="800" t="s">
        <v>26496</v>
      </c>
      <c r="D5067" s="802">
        <v>43.66</v>
      </c>
      <c r="E5067" s="800" t="s">
        <v>43039</v>
      </c>
    </row>
    <row r="5068" spans="1:5" ht="13.5" x14ac:dyDescent="0.25">
      <c r="A5068" s="800">
        <v>87454</v>
      </c>
      <c r="B5068" s="800" t="s">
        <v>33752</v>
      </c>
      <c r="C5068" s="800" t="s">
        <v>26496</v>
      </c>
      <c r="D5068" s="802">
        <v>44.35</v>
      </c>
      <c r="E5068" s="800" t="s">
        <v>43039</v>
      </c>
    </row>
    <row r="5069" spans="1:5" ht="13.5" x14ac:dyDescent="0.25">
      <c r="A5069" s="800">
        <v>87455</v>
      </c>
      <c r="B5069" s="800" t="s">
        <v>33753</v>
      </c>
      <c r="C5069" s="800" t="s">
        <v>26496</v>
      </c>
      <c r="D5069" s="802">
        <v>56.31</v>
      </c>
      <c r="E5069" s="800" t="s">
        <v>43039</v>
      </c>
    </row>
    <row r="5070" spans="1:5" ht="13.5" x14ac:dyDescent="0.25">
      <c r="A5070" s="800">
        <v>87456</v>
      </c>
      <c r="B5070" s="800" t="s">
        <v>33754</v>
      </c>
      <c r="C5070" s="800" t="s">
        <v>26496</v>
      </c>
      <c r="D5070" s="802">
        <v>57.4</v>
      </c>
      <c r="E5070" s="800" t="s">
        <v>43039</v>
      </c>
    </row>
    <row r="5071" spans="1:5" ht="13.5" x14ac:dyDescent="0.25">
      <c r="A5071" s="800">
        <v>87457</v>
      </c>
      <c r="B5071" s="800" t="s">
        <v>33756</v>
      </c>
      <c r="C5071" s="800" t="s">
        <v>26496</v>
      </c>
      <c r="D5071" s="802">
        <v>69.02</v>
      </c>
      <c r="E5071" s="800" t="s">
        <v>43039</v>
      </c>
    </row>
    <row r="5072" spans="1:5" ht="13.5" x14ac:dyDescent="0.25">
      <c r="A5072" s="800">
        <v>87458</v>
      </c>
      <c r="B5072" s="800" t="s">
        <v>33757</v>
      </c>
      <c r="C5072" s="800" t="s">
        <v>26496</v>
      </c>
      <c r="D5072" s="802">
        <v>70.03</v>
      </c>
      <c r="E5072" s="800" t="s">
        <v>43039</v>
      </c>
    </row>
    <row r="5073" spans="1:5" ht="13.5" x14ac:dyDescent="0.25">
      <c r="A5073" s="800">
        <v>87459</v>
      </c>
      <c r="B5073" s="800" t="s">
        <v>33759</v>
      </c>
      <c r="C5073" s="800" t="s">
        <v>26496</v>
      </c>
      <c r="D5073" s="802">
        <v>53.69</v>
      </c>
      <c r="E5073" s="800" t="s">
        <v>43039</v>
      </c>
    </row>
    <row r="5074" spans="1:5" ht="13.5" x14ac:dyDescent="0.25">
      <c r="A5074" s="800">
        <v>87460</v>
      </c>
      <c r="B5074" s="800" t="s">
        <v>33761</v>
      </c>
      <c r="C5074" s="800" t="s">
        <v>26496</v>
      </c>
      <c r="D5074" s="802">
        <v>54.38</v>
      </c>
      <c r="E5074" s="800" t="s">
        <v>43039</v>
      </c>
    </row>
    <row r="5075" spans="1:5" ht="13.5" x14ac:dyDescent="0.25">
      <c r="A5075" s="800">
        <v>87461</v>
      </c>
      <c r="B5075" s="800" t="s">
        <v>33762</v>
      </c>
      <c r="C5075" s="800" t="s">
        <v>26496</v>
      </c>
      <c r="D5075" s="802">
        <v>67.150000000000006</v>
      </c>
      <c r="E5075" s="800" t="s">
        <v>43039</v>
      </c>
    </row>
    <row r="5076" spans="1:5" ht="13.5" x14ac:dyDescent="0.25">
      <c r="A5076" s="800">
        <v>87462</v>
      </c>
      <c r="B5076" s="800" t="s">
        <v>33764</v>
      </c>
      <c r="C5076" s="800" t="s">
        <v>26496</v>
      </c>
      <c r="D5076" s="802">
        <v>67.959999999999994</v>
      </c>
      <c r="E5076" s="800" t="s">
        <v>43039</v>
      </c>
    </row>
    <row r="5077" spans="1:5" ht="13.5" x14ac:dyDescent="0.25">
      <c r="A5077" s="800">
        <v>87463</v>
      </c>
      <c r="B5077" s="800" t="s">
        <v>33765</v>
      </c>
      <c r="C5077" s="800" t="s">
        <v>26496</v>
      </c>
      <c r="D5077" s="802">
        <v>80.680000000000007</v>
      </c>
      <c r="E5077" s="800" t="s">
        <v>43039</v>
      </c>
    </row>
    <row r="5078" spans="1:5" ht="13.5" x14ac:dyDescent="0.25">
      <c r="A5078" s="800">
        <v>87464</v>
      </c>
      <c r="B5078" s="800" t="s">
        <v>33766</v>
      </c>
      <c r="C5078" s="800" t="s">
        <v>26496</v>
      </c>
      <c r="D5078" s="802">
        <v>81.69</v>
      </c>
      <c r="E5078" s="800" t="s">
        <v>43039</v>
      </c>
    </row>
    <row r="5079" spans="1:5" ht="13.5" x14ac:dyDescent="0.25">
      <c r="A5079" s="800">
        <v>87465</v>
      </c>
      <c r="B5079" s="800" t="s">
        <v>33768</v>
      </c>
      <c r="C5079" s="800" t="s">
        <v>26496</v>
      </c>
      <c r="D5079" s="802">
        <v>47.14</v>
      </c>
      <c r="E5079" s="800" t="s">
        <v>43039</v>
      </c>
    </row>
    <row r="5080" spans="1:5" ht="13.5" x14ac:dyDescent="0.25">
      <c r="A5080" s="800">
        <v>87466</v>
      </c>
      <c r="B5080" s="800" t="s">
        <v>33770</v>
      </c>
      <c r="C5080" s="800" t="s">
        <v>26496</v>
      </c>
      <c r="D5080" s="802">
        <v>47.83</v>
      </c>
      <c r="E5080" s="800" t="s">
        <v>43039</v>
      </c>
    </row>
    <row r="5081" spans="1:5" ht="13.5" x14ac:dyDescent="0.25">
      <c r="A5081" s="800">
        <v>87467</v>
      </c>
      <c r="B5081" s="800" t="s">
        <v>33772</v>
      </c>
      <c r="C5081" s="800" t="s">
        <v>26496</v>
      </c>
      <c r="D5081" s="802">
        <v>60.1</v>
      </c>
      <c r="E5081" s="800" t="s">
        <v>43039</v>
      </c>
    </row>
    <row r="5082" spans="1:5" ht="13.5" x14ac:dyDescent="0.25">
      <c r="A5082" s="800">
        <v>87468</v>
      </c>
      <c r="B5082" s="800" t="s">
        <v>33773</v>
      </c>
      <c r="C5082" s="800" t="s">
        <v>26496</v>
      </c>
      <c r="D5082" s="802">
        <v>60.91</v>
      </c>
      <c r="E5082" s="800" t="s">
        <v>43039</v>
      </c>
    </row>
    <row r="5083" spans="1:5" ht="13.5" x14ac:dyDescent="0.25">
      <c r="A5083" s="800">
        <v>87469</v>
      </c>
      <c r="B5083" s="800" t="s">
        <v>33774</v>
      </c>
      <c r="C5083" s="800" t="s">
        <v>26496</v>
      </c>
      <c r="D5083" s="802">
        <v>72.94</v>
      </c>
      <c r="E5083" s="800" t="s">
        <v>43039</v>
      </c>
    </row>
    <row r="5084" spans="1:5" ht="13.5" x14ac:dyDescent="0.25">
      <c r="A5084" s="800">
        <v>87470</v>
      </c>
      <c r="B5084" s="800" t="s">
        <v>33776</v>
      </c>
      <c r="C5084" s="800" t="s">
        <v>26496</v>
      </c>
      <c r="D5084" s="802">
        <v>73.95</v>
      </c>
      <c r="E5084" s="800" t="s">
        <v>43039</v>
      </c>
    </row>
    <row r="5085" spans="1:5" ht="13.5" x14ac:dyDescent="0.25">
      <c r="A5085" s="800">
        <v>89044</v>
      </c>
      <c r="B5085" s="800" t="s">
        <v>33778</v>
      </c>
      <c r="C5085" s="800" t="s">
        <v>26496</v>
      </c>
      <c r="D5085" s="802">
        <v>47.29</v>
      </c>
      <c r="E5085" s="800" t="s">
        <v>43039</v>
      </c>
    </row>
    <row r="5086" spans="1:5" ht="13.5" x14ac:dyDescent="0.25">
      <c r="A5086" s="800">
        <v>89169</v>
      </c>
      <c r="B5086" s="800" t="s">
        <v>33779</v>
      </c>
      <c r="C5086" s="800" t="s">
        <v>26496</v>
      </c>
      <c r="D5086" s="802">
        <v>48.12</v>
      </c>
      <c r="E5086" s="800" t="s">
        <v>43039</v>
      </c>
    </row>
    <row r="5087" spans="1:5" ht="13.5" x14ac:dyDescent="0.25">
      <c r="A5087" s="800">
        <v>89978</v>
      </c>
      <c r="B5087" s="800" t="s">
        <v>33780</v>
      </c>
      <c r="C5087" s="800" t="s">
        <v>26496</v>
      </c>
      <c r="D5087" s="802">
        <v>61.24</v>
      </c>
      <c r="E5087" s="800" t="s">
        <v>43039</v>
      </c>
    </row>
    <row r="5088" spans="1:5" ht="13.5" x14ac:dyDescent="0.25">
      <c r="A5088" s="800" t="s">
        <v>6977</v>
      </c>
      <c r="B5088" s="800" t="s">
        <v>33782</v>
      </c>
      <c r="C5088" s="800" t="s">
        <v>26496</v>
      </c>
      <c r="D5088" s="802">
        <v>103.88</v>
      </c>
      <c r="E5088" s="800" t="s">
        <v>43039</v>
      </c>
    </row>
    <row r="5089" spans="1:5" ht="13.5" x14ac:dyDescent="0.25">
      <c r="A5089" s="800" t="s">
        <v>6978</v>
      </c>
      <c r="B5089" s="800" t="s">
        <v>33784</v>
      </c>
      <c r="C5089" s="800" t="s">
        <v>26496</v>
      </c>
      <c r="D5089" s="802">
        <v>104.06</v>
      </c>
      <c r="E5089" s="800" t="s">
        <v>43039</v>
      </c>
    </row>
    <row r="5090" spans="1:5" ht="13.5" x14ac:dyDescent="0.25">
      <c r="A5090" s="800" t="s">
        <v>6979</v>
      </c>
      <c r="B5090" s="800" t="s">
        <v>33786</v>
      </c>
      <c r="C5090" s="800" t="s">
        <v>26496</v>
      </c>
      <c r="D5090" s="802">
        <v>178.34</v>
      </c>
      <c r="E5090" s="800" t="s">
        <v>43039</v>
      </c>
    </row>
    <row r="5091" spans="1:5" ht="13.5" x14ac:dyDescent="0.25">
      <c r="A5091" s="800">
        <v>89453</v>
      </c>
      <c r="B5091" s="800" t="s">
        <v>33788</v>
      </c>
      <c r="C5091" s="800" t="s">
        <v>26496</v>
      </c>
      <c r="D5091" s="802">
        <v>52.6</v>
      </c>
      <c r="E5091" s="800" t="s">
        <v>43039</v>
      </c>
    </row>
    <row r="5092" spans="1:5" ht="13.5" x14ac:dyDescent="0.25">
      <c r="A5092" s="800">
        <v>89454</v>
      </c>
      <c r="B5092" s="800" t="s">
        <v>33789</v>
      </c>
      <c r="C5092" s="800" t="s">
        <v>26496</v>
      </c>
      <c r="D5092" s="802">
        <v>49.78</v>
      </c>
      <c r="E5092" s="800" t="s">
        <v>43039</v>
      </c>
    </row>
    <row r="5093" spans="1:5" ht="13.5" x14ac:dyDescent="0.25">
      <c r="A5093" s="800">
        <v>89455</v>
      </c>
      <c r="B5093" s="800" t="s">
        <v>33790</v>
      </c>
      <c r="C5093" s="800" t="s">
        <v>26496</v>
      </c>
      <c r="D5093" s="802">
        <v>64.7</v>
      </c>
      <c r="E5093" s="800" t="s">
        <v>43039</v>
      </c>
    </row>
    <row r="5094" spans="1:5" ht="13.5" x14ac:dyDescent="0.25">
      <c r="A5094" s="800">
        <v>89456</v>
      </c>
      <c r="B5094" s="800" t="s">
        <v>33791</v>
      </c>
      <c r="C5094" s="800" t="s">
        <v>26496</v>
      </c>
      <c r="D5094" s="802">
        <v>61.34</v>
      </c>
      <c r="E5094" s="800" t="s">
        <v>43039</v>
      </c>
    </row>
    <row r="5095" spans="1:5" ht="13.5" x14ac:dyDescent="0.25">
      <c r="A5095" s="800">
        <v>89457</v>
      </c>
      <c r="B5095" s="800" t="s">
        <v>33792</v>
      </c>
      <c r="C5095" s="800" t="s">
        <v>26496</v>
      </c>
      <c r="D5095" s="802">
        <v>56.32</v>
      </c>
      <c r="E5095" s="800" t="s">
        <v>43039</v>
      </c>
    </row>
    <row r="5096" spans="1:5" ht="13.5" x14ac:dyDescent="0.25">
      <c r="A5096" s="800">
        <v>89458</v>
      </c>
      <c r="B5096" s="800" t="s">
        <v>33793</v>
      </c>
      <c r="C5096" s="800" t="s">
        <v>26496</v>
      </c>
      <c r="D5096" s="802">
        <v>51.9</v>
      </c>
      <c r="E5096" s="800" t="s">
        <v>43039</v>
      </c>
    </row>
    <row r="5097" spans="1:5" ht="13.5" x14ac:dyDescent="0.25">
      <c r="A5097" s="800">
        <v>89459</v>
      </c>
      <c r="B5097" s="800" t="s">
        <v>33794</v>
      </c>
      <c r="C5097" s="800" t="s">
        <v>26496</v>
      </c>
      <c r="D5097" s="802">
        <v>69.709999999999994</v>
      </c>
      <c r="E5097" s="800" t="s">
        <v>43039</v>
      </c>
    </row>
    <row r="5098" spans="1:5" ht="13.5" x14ac:dyDescent="0.25">
      <c r="A5098" s="800">
        <v>89460</v>
      </c>
      <c r="B5098" s="800" t="s">
        <v>33795</v>
      </c>
      <c r="C5098" s="800" t="s">
        <v>26496</v>
      </c>
      <c r="D5098" s="802">
        <v>64.39</v>
      </c>
      <c r="E5098" s="800" t="s">
        <v>43039</v>
      </c>
    </row>
    <row r="5099" spans="1:5" ht="13.5" x14ac:dyDescent="0.25">
      <c r="A5099" s="800">
        <v>89462</v>
      </c>
      <c r="B5099" s="800" t="s">
        <v>33796</v>
      </c>
      <c r="C5099" s="800" t="s">
        <v>26496</v>
      </c>
      <c r="D5099" s="802">
        <v>60.81</v>
      </c>
      <c r="E5099" s="800" t="s">
        <v>43039</v>
      </c>
    </row>
    <row r="5100" spans="1:5" ht="13.5" x14ac:dyDescent="0.25">
      <c r="A5100" s="800">
        <v>89463</v>
      </c>
      <c r="B5100" s="800" t="s">
        <v>33798</v>
      </c>
      <c r="C5100" s="800" t="s">
        <v>26496</v>
      </c>
      <c r="D5100" s="802">
        <v>58.22</v>
      </c>
      <c r="E5100" s="800" t="s">
        <v>43039</v>
      </c>
    </row>
    <row r="5101" spans="1:5" ht="13.5" x14ac:dyDescent="0.25">
      <c r="A5101" s="800">
        <v>89464</v>
      </c>
      <c r="B5101" s="800" t="s">
        <v>33800</v>
      </c>
      <c r="C5101" s="800" t="s">
        <v>26496</v>
      </c>
      <c r="D5101" s="802">
        <v>79.98</v>
      </c>
      <c r="E5101" s="800" t="s">
        <v>43039</v>
      </c>
    </row>
    <row r="5102" spans="1:5" ht="13.5" x14ac:dyDescent="0.25">
      <c r="A5102" s="800">
        <v>89465</v>
      </c>
      <c r="B5102" s="800" t="s">
        <v>33801</v>
      </c>
      <c r="C5102" s="800" t="s">
        <v>26496</v>
      </c>
      <c r="D5102" s="802">
        <v>76.94</v>
      </c>
      <c r="E5102" s="800" t="s">
        <v>43039</v>
      </c>
    </row>
    <row r="5103" spans="1:5" ht="13.5" x14ac:dyDescent="0.25">
      <c r="A5103" s="800">
        <v>89466</v>
      </c>
      <c r="B5103" s="800" t="s">
        <v>33802</v>
      </c>
      <c r="C5103" s="800" t="s">
        <v>26496</v>
      </c>
      <c r="D5103" s="802">
        <v>64.87</v>
      </c>
      <c r="E5103" s="800" t="s">
        <v>43039</v>
      </c>
    </row>
    <row r="5104" spans="1:5" ht="13.5" x14ac:dyDescent="0.25">
      <c r="A5104" s="800">
        <v>89467</v>
      </c>
      <c r="B5104" s="800" t="s">
        <v>33803</v>
      </c>
      <c r="C5104" s="800" t="s">
        <v>26496</v>
      </c>
      <c r="D5104" s="802">
        <v>60.43</v>
      </c>
      <c r="E5104" s="800" t="s">
        <v>43039</v>
      </c>
    </row>
    <row r="5105" spans="1:5" ht="13.5" x14ac:dyDescent="0.25">
      <c r="A5105" s="800">
        <v>89468</v>
      </c>
      <c r="B5105" s="800" t="s">
        <v>33805</v>
      </c>
      <c r="C5105" s="800" t="s">
        <v>26496</v>
      </c>
      <c r="D5105" s="802">
        <v>84.87</v>
      </c>
      <c r="E5105" s="800" t="s">
        <v>43039</v>
      </c>
    </row>
    <row r="5106" spans="1:5" ht="13.5" x14ac:dyDescent="0.25">
      <c r="A5106" s="800">
        <v>89469</v>
      </c>
      <c r="B5106" s="800" t="s">
        <v>33806</v>
      </c>
      <c r="C5106" s="800" t="s">
        <v>26496</v>
      </c>
      <c r="D5106" s="802">
        <v>79.63</v>
      </c>
      <c r="E5106" s="800" t="s">
        <v>43039</v>
      </c>
    </row>
    <row r="5107" spans="1:5" ht="13.5" x14ac:dyDescent="0.25">
      <c r="A5107" s="800">
        <v>89470</v>
      </c>
      <c r="B5107" s="800" t="s">
        <v>33808</v>
      </c>
      <c r="C5107" s="800" t="s">
        <v>26496</v>
      </c>
      <c r="D5107" s="802">
        <v>64.760000000000005</v>
      </c>
      <c r="E5107" s="800" t="s">
        <v>43039</v>
      </c>
    </row>
    <row r="5108" spans="1:5" ht="13.5" x14ac:dyDescent="0.25">
      <c r="A5108" s="800">
        <v>89471</v>
      </c>
      <c r="B5108" s="800" t="s">
        <v>33809</v>
      </c>
      <c r="C5108" s="800" t="s">
        <v>26496</v>
      </c>
      <c r="D5108" s="802">
        <v>61.93</v>
      </c>
      <c r="E5108" s="800" t="s">
        <v>43039</v>
      </c>
    </row>
    <row r="5109" spans="1:5" ht="13.5" x14ac:dyDescent="0.25">
      <c r="A5109" s="800">
        <v>89472</v>
      </c>
      <c r="B5109" s="800" t="s">
        <v>33811</v>
      </c>
      <c r="C5109" s="800" t="s">
        <v>26496</v>
      </c>
      <c r="D5109" s="802">
        <v>76.55</v>
      </c>
      <c r="E5109" s="800" t="s">
        <v>43039</v>
      </c>
    </row>
    <row r="5110" spans="1:5" ht="13.5" x14ac:dyDescent="0.25">
      <c r="A5110" s="800">
        <v>89473</v>
      </c>
      <c r="B5110" s="800" t="s">
        <v>33812</v>
      </c>
      <c r="C5110" s="800" t="s">
        <v>26496</v>
      </c>
      <c r="D5110" s="802">
        <v>73.41</v>
      </c>
      <c r="E5110" s="800" t="s">
        <v>43039</v>
      </c>
    </row>
    <row r="5111" spans="1:5" ht="13.5" x14ac:dyDescent="0.25">
      <c r="A5111" s="800">
        <v>89474</v>
      </c>
      <c r="B5111" s="800" t="s">
        <v>33814</v>
      </c>
      <c r="C5111" s="800" t="s">
        <v>26496</v>
      </c>
      <c r="D5111" s="802">
        <v>71.97</v>
      </c>
      <c r="E5111" s="800" t="s">
        <v>43039</v>
      </c>
    </row>
    <row r="5112" spans="1:5" ht="13.5" x14ac:dyDescent="0.25">
      <c r="A5112" s="800">
        <v>89475</v>
      </c>
      <c r="B5112" s="800" t="s">
        <v>33816</v>
      </c>
      <c r="C5112" s="800" t="s">
        <v>26496</v>
      </c>
      <c r="D5112" s="802">
        <v>65.959999999999994</v>
      </c>
      <c r="E5112" s="800" t="s">
        <v>43039</v>
      </c>
    </row>
    <row r="5113" spans="1:5" ht="13.5" x14ac:dyDescent="0.25">
      <c r="A5113" s="800">
        <v>89476</v>
      </c>
      <c r="B5113" s="800" t="s">
        <v>33817</v>
      </c>
      <c r="C5113" s="800" t="s">
        <v>26496</v>
      </c>
      <c r="D5113" s="802">
        <v>85.27</v>
      </c>
      <c r="E5113" s="800" t="s">
        <v>43039</v>
      </c>
    </row>
    <row r="5114" spans="1:5" ht="13.5" x14ac:dyDescent="0.25">
      <c r="A5114" s="800">
        <v>89477</v>
      </c>
      <c r="B5114" s="800" t="s">
        <v>33818</v>
      </c>
      <c r="C5114" s="800" t="s">
        <v>26496</v>
      </c>
      <c r="D5114" s="802">
        <v>78.59</v>
      </c>
      <c r="E5114" s="800" t="s">
        <v>43039</v>
      </c>
    </row>
    <row r="5115" spans="1:5" ht="13.5" x14ac:dyDescent="0.25">
      <c r="A5115" s="800">
        <v>89478</v>
      </c>
      <c r="B5115" s="800" t="s">
        <v>33819</v>
      </c>
      <c r="C5115" s="800" t="s">
        <v>26496</v>
      </c>
      <c r="D5115" s="802">
        <v>73.17</v>
      </c>
      <c r="E5115" s="800" t="s">
        <v>43039</v>
      </c>
    </row>
    <row r="5116" spans="1:5" ht="13.5" x14ac:dyDescent="0.25">
      <c r="A5116" s="800">
        <v>89479</v>
      </c>
      <c r="B5116" s="800" t="s">
        <v>33821</v>
      </c>
      <c r="C5116" s="800" t="s">
        <v>26496</v>
      </c>
      <c r="D5116" s="802">
        <v>70.58</v>
      </c>
      <c r="E5116" s="800" t="s">
        <v>43039</v>
      </c>
    </row>
    <row r="5117" spans="1:5" ht="13.5" x14ac:dyDescent="0.25">
      <c r="A5117" s="800">
        <v>89480</v>
      </c>
      <c r="B5117" s="800" t="s">
        <v>33823</v>
      </c>
      <c r="C5117" s="800" t="s">
        <v>26496</v>
      </c>
      <c r="D5117" s="802">
        <v>92.02</v>
      </c>
      <c r="E5117" s="800" t="s">
        <v>43039</v>
      </c>
    </row>
    <row r="5118" spans="1:5" ht="13.5" x14ac:dyDescent="0.25">
      <c r="A5118" s="800">
        <v>89483</v>
      </c>
      <c r="B5118" s="800" t="s">
        <v>33825</v>
      </c>
      <c r="C5118" s="800" t="s">
        <v>26496</v>
      </c>
      <c r="D5118" s="802">
        <v>89.2</v>
      </c>
      <c r="E5118" s="800" t="s">
        <v>43039</v>
      </c>
    </row>
    <row r="5119" spans="1:5" ht="13.5" x14ac:dyDescent="0.25">
      <c r="A5119" s="800">
        <v>89484</v>
      </c>
      <c r="B5119" s="800" t="s">
        <v>33827</v>
      </c>
      <c r="C5119" s="800" t="s">
        <v>26496</v>
      </c>
      <c r="D5119" s="802">
        <v>80.72</v>
      </c>
      <c r="E5119" s="800" t="s">
        <v>43039</v>
      </c>
    </row>
    <row r="5120" spans="1:5" ht="13.5" x14ac:dyDescent="0.25">
      <c r="A5120" s="800">
        <v>89486</v>
      </c>
      <c r="B5120" s="800" t="s">
        <v>33828</v>
      </c>
      <c r="C5120" s="800" t="s">
        <v>26496</v>
      </c>
      <c r="D5120" s="802">
        <v>74.92</v>
      </c>
      <c r="E5120" s="800" t="s">
        <v>43039</v>
      </c>
    </row>
    <row r="5121" spans="1:5" ht="13.5" x14ac:dyDescent="0.25">
      <c r="A5121" s="800">
        <v>89487</v>
      </c>
      <c r="B5121" s="800" t="s">
        <v>33829</v>
      </c>
      <c r="C5121" s="800" t="s">
        <v>26496</v>
      </c>
      <c r="D5121" s="802">
        <v>100.62</v>
      </c>
      <c r="E5121" s="800" t="s">
        <v>43039</v>
      </c>
    </row>
    <row r="5122" spans="1:5" ht="13.5" x14ac:dyDescent="0.25">
      <c r="A5122" s="800">
        <v>89488</v>
      </c>
      <c r="B5122" s="800" t="s">
        <v>33831</v>
      </c>
      <c r="C5122" s="800" t="s">
        <v>26496</v>
      </c>
      <c r="D5122" s="802">
        <v>94.02</v>
      </c>
      <c r="E5122" s="800" t="s">
        <v>43039</v>
      </c>
    </row>
    <row r="5123" spans="1:5" ht="13.5" x14ac:dyDescent="0.25">
      <c r="A5123" s="800">
        <v>91815</v>
      </c>
      <c r="B5123" s="800" t="s">
        <v>33832</v>
      </c>
      <c r="C5123" s="800" t="s">
        <v>26496</v>
      </c>
      <c r="D5123" s="802">
        <v>52.53</v>
      </c>
      <c r="E5123" s="800" t="s">
        <v>43039</v>
      </c>
    </row>
    <row r="5124" spans="1:5" ht="13.5" x14ac:dyDescent="0.25">
      <c r="A5124" s="800">
        <v>91816</v>
      </c>
      <c r="B5124" s="800" t="s">
        <v>33833</v>
      </c>
      <c r="C5124" s="800" t="s">
        <v>26496</v>
      </c>
      <c r="D5124" s="802">
        <v>60.94</v>
      </c>
      <c r="E5124" s="800" t="s">
        <v>43039</v>
      </c>
    </row>
    <row r="5125" spans="1:5" ht="13.5" x14ac:dyDescent="0.25">
      <c r="A5125" s="800">
        <v>72139</v>
      </c>
      <c r="B5125" s="800" t="s">
        <v>33834</v>
      </c>
      <c r="C5125" s="800" t="s">
        <v>26496</v>
      </c>
      <c r="D5125" s="802">
        <v>482.91</v>
      </c>
      <c r="E5125" s="800" t="s">
        <v>43039</v>
      </c>
    </row>
    <row r="5126" spans="1:5" ht="13.5" x14ac:dyDescent="0.25">
      <c r="A5126" s="800">
        <v>72175</v>
      </c>
      <c r="B5126" s="800" t="s">
        <v>33836</v>
      </c>
      <c r="C5126" s="800" t="s">
        <v>26496</v>
      </c>
      <c r="D5126" s="802">
        <v>486.41</v>
      </c>
      <c r="E5126" s="800" t="s">
        <v>43039</v>
      </c>
    </row>
    <row r="5127" spans="1:5" ht="13.5" x14ac:dyDescent="0.25">
      <c r="A5127" s="800">
        <v>72176</v>
      </c>
      <c r="B5127" s="800" t="s">
        <v>33838</v>
      </c>
      <c r="C5127" s="800" t="s">
        <v>26496</v>
      </c>
      <c r="D5127" s="802">
        <v>489.91</v>
      </c>
      <c r="E5127" s="800" t="s">
        <v>43039</v>
      </c>
    </row>
    <row r="5128" spans="1:5" ht="13.5" x14ac:dyDescent="0.25">
      <c r="A5128" s="800">
        <v>72178</v>
      </c>
      <c r="B5128" s="800" t="s">
        <v>33840</v>
      </c>
      <c r="C5128" s="800" t="s">
        <v>26496</v>
      </c>
      <c r="D5128" s="802">
        <v>23.32</v>
      </c>
      <c r="E5128" s="800" t="s">
        <v>43039</v>
      </c>
    </row>
    <row r="5129" spans="1:5" ht="13.5" x14ac:dyDescent="0.25">
      <c r="A5129" s="800">
        <v>72179</v>
      </c>
      <c r="B5129" s="800" t="s">
        <v>33841</v>
      </c>
      <c r="C5129" s="800" t="s">
        <v>26496</v>
      </c>
      <c r="D5129" s="802">
        <v>55.82</v>
      </c>
      <c r="E5129" s="800" t="s">
        <v>43039</v>
      </c>
    </row>
    <row r="5130" spans="1:5" ht="13.5" x14ac:dyDescent="0.25">
      <c r="A5130" s="800">
        <v>72180</v>
      </c>
      <c r="B5130" s="800" t="s">
        <v>33843</v>
      </c>
      <c r="C5130" s="800" t="s">
        <v>26496</v>
      </c>
      <c r="D5130" s="802">
        <v>15.03</v>
      </c>
      <c r="E5130" s="800" t="s">
        <v>43039</v>
      </c>
    </row>
    <row r="5131" spans="1:5" ht="13.5" x14ac:dyDescent="0.25">
      <c r="A5131" s="800">
        <v>72181</v>
      </c>
      <c r="B5131" s="800" t="s">
        <v>33844</v>
      </c>
      <c r="C5131" s="800" t="s">
        <v>26496</v>
      </c>
      <c r="D5131" s="802">
        <v>30.55</v>
      </c>
      <c r="E5131" s="800" t="s">
        <v>43039</v>
      </c>
    </row>
    <row r="5132" spans="1:5" ht="13.5" x14ac:dyDescent="0.25">
      <c r="A5132" s="800" t="s">
        <v>7025</v>
      </c>
      <c r="B5132" s="800" t="s">
        <v>33845</v>
      </c>
      <c r="C5132" s="800" t="s">
        <v>26496</v>
      </c>
      <c r="D5132" s="802">
        <v>293.87</v>
      </c>
      <c r="E5132" s="800" t="s">
        <v>43039</v>
      </c>
    </row>
    <row r="5133" spans="1:5" ht="13.5" x14ac:dyDescent="0.25">
      <c r="A5133" s="800" t="s">
        <v>7026</v>
      </c>
      <c r="B5133" s="800" t="s">
        <v>33847</v>
      </c>
      <c r="C5133" s="800" t="s">
        <v>26496</v>
      </c>
      <c r="D5133" s="802">
        <v>216.35</v>
      </c>
      <c r="E5133" s="800" t="s">
        <v>43039</v>
      </c>
    </row>
    <row r="5134" spans="1:5" ht="13.5" x14ac:dyDescent="0.25">
      <c r="A5134" s="800" t="s">
        <v>7027</v>
      </c>
      <c r="B5134" s="800" t="s">
        <v>33849</v>
      </c>
      <c r="C5134" s="800" t="s">
        <v>26496</v>
      </c>
      <c r="D5134" s="802">
        <v>622.51</v>
      </c>
      <c r="E5134" s="800" t="s">
        <v>43039</v>
      </c>
    </row>
    <row r="5135" spans="1:5" ht="13.5" x14ac:dyDescent="0.25">
      <c r="A5135" s="800">
        <v>79627</v>
      </c>
      <c r="B5135" s="800" t="s">
        <v>33851</v>
      </c>
      <c r="C5135" s="800" t="s">
        <v>26496</v>
      </c>
      <c r="D5135" s="802">
        <v>340.69</v>
      </c>
      <c r="E5135" s="800" t="s">
        <v>43039</v>
      </c>
    </row>
    <row r="5136" spans="1:5" ht="13.5" x14ac:dyDescent="0.25">
      <c r="A5136" s="800">
        <v>96358</v>
      </c>
      <c r="B5136" s="800" t="s">
        <v>33853</v>
      </c>
      <c r="C5136" s="800" t="s">
        <v>26496</v>
      </c>
      <c r="D5136" s="802">
        <v>70.099999999999994</v>
      </c>
      <c r="E5136" s="800" t="s">
        <v>43039</v>
      </c>
    </row>
    <row r="5137" spans="1:5" ht="13.5" x14ac:dyDescent="0.25">
      <c r="A5137" s="800">
        <v>96359</v>
      </c>
      <c r="B5137" s="800" t="s">
        <v>33855</v>
      </c>
      <c r="C5137" s="800" t="s">
        <v>26496</v>
      </c>
      <c r="D5137" s="802">
        <v>77.36</v>
      </c>
      <c r="E5137" s="800" t="s">
        <v>43039</v>
      </c>
    </row>
    <row r="5138" spans="1:5" ht="13.5" x14ac:dyDescent="0.25">
      <c r="A5138" s="800">
        <v>96360</v>
      </c>
      <c r="B5138" s="800" t="s">
        <v>33857</v>
      </c>
      <c r="C5138" s="800" t="s">
        <v>26496</v>
      </c>
      <c r="D5138" s="802">
        <v>88.72</v>
      </c>
      <c r="E5138" s="800" t="s">
        <v>43039</v>
      </c>
    </row>
    <row r="5139" spans="1:5" ht="13.5" x14ac:dyDescent="0.25">
      <c r="A5139" s="800">
        <v>96361</v>
      </c>
      <c r="B5139" s="800" t="s">
        <v>33859</v>
      </c>
      <c r="C5139" s="800" t="s">
        <v>26496</v>
      </c>
      <c r="D5139" s="802">
        <v>102.66</v>
      </c>
      <c r="E5139" s="800" t="s">
        <v>43039</v>
      </c>
    </row>
    <row r="5140" spans="1:5" ht="13.5" x14ac:dyDescent="0.25">
      <c r="A5140" s="800">
        <v>96362</v>
      </c>
      <c r="B5140" s="800" t="s">
        <v>33861</v>
      </c>
      <c r="C5140" s="800" t="s">
        <v>26496</v>
      </c>
      <c r="D5140" s="802">
        <v>91.72</v>
      </c>
      <c r="E5140" s="800" t="s">
        <v>43039</v>
      </c>
    </row>
    <row r="5141" spans="1:5" ht="13.5" x14ac:dyDescent="0.25">
      <c r="A5141" s="800">
        <v>96363</v>
      </c>
      <c r="B5141" s="800" t="s">
        <v>33862</v>
      </c>
      <c r="C5141" s="800" t="s">
        <v>26496</v>
      </c>
      <c r="D5141" s="802">
        <v>99.36</v>
      </c>
      <c r="E5141" s="800" t="s">
        <v>43039</v>
      </c>
    </row>
    <row r="5142" spans="1:5" ht="13.5" x14ac:dyDescent="0.25">
      <c r="A5142" s="800">
        <v>96364</v>
      </c>
      <c r="B5142" s="800" t="s">
        <v>33863</v>
      </c>
      <c r="C5142" s="800" t="s">
        <v>26496</v>
      </c>
      <c r="D5142" s="802">
        <v>110.34</v>
      </c>
      <c r="E5142" s="800" t="s">
        <v>43039</v>
      </c>
    </row>
    <row r="5143" spans="1:5" ht="13.5" x14ac:dyDescent="0.25">
      <c r="A5143" s="800">
        <v>96365</v>
      </c>
      <c r="B5143" s="800" t="s">
        <v>33865</v>
      </c>
      <c r="C5143" s="800" t="s">
        <v>26496</v>
      </c>
      <c r="D5143" s="802">
        <v>124.65</v>
      </c>
      <c r="E5143" s="800" t="s">
        <v>43039</v>
      </c>
    </row>
    <row r="5144" spans="1:5" ht="13.5" x14ac:dyDescent="0.25">
      <c r="A5144" s="800">
        <v>96366</v>
      </c>
      <c r="B5144" s="800" t="s">
        <v>33867</v>
      </c>
      <c r="C5144" s="800" t="s">
        <v>26496</v>
      </c>
      <c r="D5144" s="802">
        <v>113.35</v>
      </c>
      <c r="E5144" s="800" t="s">
        <v>43039</v>
      </c>
    </row>
    <row r="5145" spans="1:5" ht="13.5" x14ac:dyDescent="0.25">
      <c r="A5145" s="800">
        <v>96367</v>
      </c>
      <c r="B5145" s="800" t="s">
        <v>33869</v>
      </c>
      <c r="C5145" s="800" t="s">
        <v>26496</v>
      </c>
      <c r="D5145" s="802">
        <v>121.36</v>
      </c>
      <c r="E5145" s="800" t="s">
        <v>43039</v>
      </c>
    </row>
    <row r="5146" spans="1:5" ht="13.5" x14ac:dyDescent="0.25">
      <c r="A5146" s="800">
        <v>96368</v>
      </c>
      <c r="B5146" s="800" t="s">
        <v>33871</v>
      </c>
      <c r="C5146" s="800" t="s">
        <v>26496</v>
      </c>
      <c r="D5146" s="802">
        <v>131.96</v>
      </c>
      <c r="E5146" s="800" t="s">
        <v>43039</v>
      </c>
    </row>
    <row r="5147" spans="1:5" ht="13.5" x14ac:dyDescent="0.25">
      <c r="A5147" s="800">
        <v>96369</v>
      </c>
      <c r="B5147" s="800" t="s">
        <v>33873</v>
      </c>
      <c r="C5147" s="800" t="s">
        <v>26496</v>
      </c>
      <c r="D5147" s="802">
        <v>146.65</v>
      </c>
      <c r="E5147" s="800" t="s">
        <v>43039</v>
      </c>
    </row>
    <row r="5148" spans="1:5" ht="13.5" x14ac:dyDescent="0.25">
      <c r="A5148" s="800">
        <v>96370</v>
      </c>
      <c r="B5148" s="800" t="s">
        <v>33875</v>
      </c>
      <c r="C5148" s="800" t="s">
        <v>26496</v>
      </c>
      <c r="D5148" s="802">
        <v>44.89</v>
      </c>
      <c r="E5148" s="800" t="s">
        <v>43039</v>
      </c>
    </row>
    <row r="5149" spans="1:5" ht="13.5" x14ac:dyDescent="0.25">
      <c r="A5149" s="800">
        <v>96371</v>
      </c>
      <c r="B5149" s="800" t="s">
        <v>33877</v>
      </c>
      <c r="C5149" s="800" t="s">
        <v>26496</v>
      </c>
      <c r="D5149" s="802">
        <v>51.95</v>
      </c>
      <c r="E5149" s="800" t="s">
        <v>43039</v>
      </c>
    </row>
    <row r="5150" spans="1:5" ht="13.5" x14ac:dyDescent="0.25">
      <c r="A5150" s="800">
        <v>96372</v>
      </c>
      <c r="B5150" s="800" t="s">
        <v>33879</v>
      </c>
      <c r="C5150" s="800" t="s">
        <v>26496</v>
      </c>
      <c r="D5150" s="802">
        <v>16.260000000000002</v>
      </c>
      <c r="E5150" s="800" t="s">
        <v>43039</v>
      </c>
    </row>
    <row r="5151" spans="1:5" ht="13.5" x14ac:dyDescent="0.25">
      <c r="A5151" s="800">
        <v>96373</v>
      </c>
      <c r="B5151" s="800" t="s">
        <v>33880</v>
      </c>
      <c r="C5151" s="800" t="s">
        <v>26105</v>
      </c>
      <c r="D5151" s="802">
        <v>6.84</v>
      </c>
      <c r="E5151" s="800" t="s">
        <v>43039</v>
      </c>
    </row>
    <row r="5152" spans="1:5" ht="13.5" x14ac:dyDescent="0.25">
      <c r="A5152" s="800">
        <v>96374</v>
      </c>
      <c r="B5152" s="800" t="s">
        <v>33881</v>
      </c>
      <c r="C5152" s="800" t="s">
        <v>26105</v>
      </c>
      <c r="D5152" s="802">
        <v>24.44</v>
      </c>
      <c r="E5152" s="800" t="s">
        <v>43039</v>
      </c>
    </row>
    <row r="5153" spans="1:5" ht="13.5" x14ac:dyDescent="0.25">
      <c r="A5153" s="800" t="s">
        <v>7047</v>
      </c>
      <c r="B5153" s="800" t="s">
        <v>33882</v>
      </c>
      <c r="C5153" s="800" t="s">
        <v>26496</v>
      </c>
      <c r="D5153" s="802">
        <v>61.45</v>
      </c>
      <c r="E5153" s="800" t="s">
        <v>43039</v>
      </c>
    </row>
    <row r="5154" spans="1:5" ht="13.5" x14ac:dyDescent="0.25">
      <c r="A5154" s="800" t="s">
        <v>7048</v>
      </c>
      <c r="B5154" s="800" t="s">
        <v>33884</v>
      </c>
      <c r="C5154" s="800" t="s">
        <v>26496</v>
      </c>
      <c r="D5154" s="802">
        <v>125.58</v>
      </c>
      <c r="E5154" s="800" t="s">
        <v>43039</v>
      </c>
    </row>
    <row r="5155" spans="1:5" ht="13.5" x14ac:dyDescent="0.25">
      <c r="A5155" s="800" t="s">
        <v>7049</v>
      </c>
      <c r="B5155" s="800" t="s">
        <v>33886</v>
      </c>
      <c r="C5155" s="800" t="s">
        <v>26496</v>
      </c>
      <c r="D5155" s="802">
        <v>52.7</v>
      </c>
      <c r="E5155" s="800" t="s">
        <v>43039</v>
      </c>
    </row>
    <row r="5156" spans="1:5" ht="13.5" x14ac:dyDescent="0.25">
      <c r="A5156" s="800" t="s">
        <v>7050</v>
      </c>
      <c r="B5156" s="800" t="s">
        <v>33887</v>
      </c>
      <c r="C5156" s="800" t="s">
        <v>26496</v>
      </c>
      <c r="D5156" s="802">
        <v>41.28</v>
      </c>
      <c r="E5156" s="800" t="s">
        <v>43039</v>
      </c>
    </row>
    <row r="5157" spans="1:5" ht="13.5" x14ac:dyDescent="0.25">
      <c r="A5157" s="800">
        <v>83694</v>
      </c>
      <c r="B5157" s="800" t="s">
        <v>33889</v>
      </c>
      <c r="C5157" s="800" t="s">
        <v>26496</v>
      </c>
      <c r="D5157" s="802">
        <v>13.38</v>
      </c>
      <c r="E5157" s="800" t="s">
        <v>43039</v>
      </c>
    </row>
    <row r="5158" spans="1:5" ht="13.5" x14ac:dyDescent="0.25">
      <c r="A5158" s="800" t="s">
        <v>7052</v>
      </c>
      <c r="B5158" s="800" t="s">
        <v>33890</v>
      </c>
      <c r="C5158" s="800" t="s">
        <v>26496</v>
      </c>
      <c r="D5158" s="802">
        <v>25.64</v>
      </c>
      <c r="E5158" s="800" t="s">
        <v>43039</v>
      </c>
    </row>
    <row r="5159" spans="1:5" ht="13.5" x14ac:dyDescent="0.25">
      <c r="A5159" s="800">
        <v>83771</v>
      </c>
      <c r="B5159" s="800" t="s">
        <v>33891</v>
      </c>
      <c r="C5159" s="800" t="s">
        <v>28022</v>
      </c>
      <c r="D5159" s="802">
        <v>7.02</v>
      </c>
      <c r="E5159" s="800" t="s">
        <v>43039</v>
      </c>
    </row>
    <row r="5160" spans="1:5" ht="13.5" x14ac:dyDescent="0.25">
      <c r="A5160" s="800">
        <v>92970</v>
      </c>
      <c r="B5160" s="800" t="s">
        <v>33892</v>
      </c>
      <c r="C5160" s="800" t="s">
        <v>26496</v>
      </c>
      <c r="D5160" s="802">
        <v>11.06</v>
      </c>
      <c r="E5160" s="800" t="s">
        <v>43039</v>
      </c>
    </row>
    <row r="5161" spans="1:5" ht="13.5" x14ac:dyDescent="0.25">
      <c r="A5161" s="800">
        <v>100576</v>
      </c>
      <c r="B5161" s="800" t="s">
        <v>43301</v>
      </c>
      <c r="C5161" s="800" t="s">
        <v>26496</v>
      </c>
      <c r="D5161" s="802">
        <v>1.5</v>
      </c>
      <c r="E5161" s="800" t="s">
        <v>43039</v>
      </c>
    </row>
    <row r="5162" spans="1:5" ht="13.5" x14ac:dyDescent="0.25">
      <c r="A5162" s="800">
        <v>100577</v>
      </c>
      <c r="B5162" s="800" t="s">
        <v>43302</v>
      </c>
      <c r="C5162" s="800" t="s">
        <v>26496</v>
      </c>
      <c r="D5162" s="802">
        <v>0.67</v>
      </c>
      <c r="E5162" s="800" t="s">
        <v>43039</v>
      </c>
    </row>
    <row r="5163" spans="1:5" ht="13.5" x14ac:dyDescent="0.25">
      <c r="A5163" s="800">
        <v>96388</v>
      </c>
      <c r="B5163" s="800" t="s">
        <v>43303</v>
      </c>
      <c r="C5163" s="800" t="s">
        <v>28022</v>
      </c>
      <c r="D5163" s="802">
        <v>6.83</v>
      </c>
      <c r="E5163" s="800" t="s">
        <v>43039</v>
      </c>
    </row>
    <row r="5164" spans="1:5" ht="13.5" x14ac:dyDescent="0.25">
      <c r="A5164" s="800">
        <v>96389</v>
      </c>
      <c r="B5164" s="800" t="s">
        <v>43304</v>
      </c>
      <c r="C5164" s="800" t="s">
        <v>28022</v>
      </c>
      <c r="D5164" s="802">
        <v>29.08</v>
      </c>
      <c r="E5164" s="800" t="s">
        <v>43039</v>
      </c>
    </row>
    <row r="5165" spans="1:5" ht="13.5" x14ac:dyDescent="0.25">
      <c r="A5165" s="800">
        <v>96390</v>
      </c>
      <c r="B5165" s="800" t="s">
        <v>43305</v>
      </c>
      <c r="C5165" s="800" t="s">
        <v>28022</v>
      </c>
      <c r="D5165" s="802">
        <v>45.37</v>
      </c>
      <c r="E5165" s="800" t="s">
        <v>43039</v>
      </c>
    </row>
    <row r="5166" spans="1:5" ht="13.5" x14ac:dyDescent="0.25">
      <c r="A5166" s="800">
        <v>96391</v>
      </c>
      <c r="B5166" s="800" t="s">
        <v>43306</v>
      </c>
      <c r="C5166" s="800" t="s">
        <v>28022</v>
      </c>
      <c r="D5166" s="802">
        <v>63.05</v>
      </c>
      <c r="E5166" s="800" t="s">
        <v>43039</v>
      </c>
    </row>
    <row r="5167" spans="1:5" ht="13.5" x14ac:dyDescent="0.25">
      <c r="A5167" s="800">
        <v>96392</v>
      </c>
      <c r="B5167" s="800" t="s">
        <v>43307</v>
      </c>
      <c r="C5167" s="800" t="s">
        <v>28022</v>
      </c>
      <c r="D5167" s="802">
        <v>79.849999999999994</v>
      </c>
      <c r="E5167" s="800" t="s">
        <v>43039</v>
      </c>
    </row>
    <row r="5168" spans="1:5" ht="13.5" x14ac:dyDescent="0.25">
      <c r="A5168" s="800">
        <v>96396</v>
      </c>
      <c r="B5168" s="800" t="s">
        <v>43308</v>
      </c>
      <c r="C5168" s="800" t="s">
        <v>28022</v>
      </c>
      <c r="D5168" s="802">
        <v>119.36</v>
      </c>
      <c r="E5168" s="800" t="s">
        <v>43039</v>
      </c>
    </row>
    <row r="5169" spans="1:5" ht="13.5" x14ac:dyDescent="0.25">
      <c r="A5169" s="800">
        <v>96397</v>
      </c>
      <c r="B5169" s="800" t="s">
        <v>43309</v>
      </c>
      <c r="C5169" s="800" t="s">
        <v>28022</v>
      </c>
      <c r="D5169" s="802">
        <v>150.38999999999999</v>
      </c>
      <c r="E5169" s="800" t="s">
        <v>43039</v>
      </c>
    </row>
    <row r="5170" spans="1:5" ht="13.5" x14ac:dyDescent="0.25">
      <c r="A5170" s="800">
        <v>96398</v>
      </c>
      <c r="B5170" s="800" t="s">
        <v>43310</v>
      </c>
      <c r="C5170" s="800" t="s">
        <v>28022</v>
      </c>
      <c r="D5170" s="802">
        <v>162.65</v>
      </c>
      <c r="E5170" s="800" t="s">
        <v>43039</v>
      </c>
    </row>
    <row r="5171" spans="1:5" ht="13.5" x14ac:dyDescent="0.25">
      <c r="A5171" s="800">
        <v>96399</v>
      </c>
      <c r="B5171" s="800" t="s">
        <v>43311</v>
      </c>
      <c r="C5171" s="800" t="s">
        <v>28022</v>
      </c>
      <c r="D5171" s="802">
        <v>86.56</v>
      </c>
      <c r="E5171" s="800" t="s">
        <v>43039</v>
      </c>
    </row>
    <row r="5172" spans="1:5" ht="13.5" x14ac:dyDescent="0.25">
      <c r="A5172" s="800">
        <v>96400</v>
      </c>
      <c r="B5172" s="800" t="s">
        <v>43312</v>
      </c>
      <c r="C5172" s="800" t="s">
        <v>28022</v>
      </c>
      <c r="D5172" s="802">
        <v>110.02</v>
      </c>
      <c r="E5172" s="800" t="s">
        <v>43039</v>
      </c>
    </row>
    <row r="5173" spans="1:5" ht="13.5" x14ac:dyDescent="0.25">
      <c r="A5173" s="800">
        <v>96401</v>
      </c>
      <c r="B5173" s="800" t="s">
        <v>43313</v>
      </c>
      <c r="C5173" s="800" t="s">
        <v>26496</v>
      </c>
      <c r="D5173" s="802">
        <v>7.04</v>
      </c>
      <c r="E5173" s="800" t="s">
        <v>43039</v>
      </c>
    </row>
    <row r="5174" spans="1:5" ht="13.5" x14ac:dyDescent="0.25">
      <c r="A5174" s="800">
        <v>96402</v>
      </c>
      <c r="B5174" s="800" t="s">
        <v>43314</v>
      </c>
      <c r="C5174" s="800" t="s">
        <v>26496</v>
      </c>
      <c r="D5174" s="802">
        <v>1.83</v>
      </c>
      <c r="E5174" s="800" t="s">
        <v>43039</v>
      </c>
    </row>
    <row r="5175" spans="1:5" ht="13.5" x14ac:dyDescent="0.25">
      <c r="A5175" s="800">
        <v>100564</v>
      </c>
      <c r="B5175" s="800" t="s">
        <v>43315</v>
      </c>
      <c r="C5175" s="800" t="s">
        <v>28022</v>
      </c>
      <c r="D5175" s="802">
        <v>69.77</v>
      </c>
      <c r="E5175" s="800" t="s">
        <v>43039</v>
      </c>
    </row>
    <row r="5176" spans="1:5" ht="13.5" x14ac:dyDescent="0.25">
      <c r="A5176" s="800">
        <v>100565</v>
      </c>
      <c r="B5176" s="800" t="s">
        <v>43316</v>
      </c>
      <c r="C5176" s="800" t="s">
        <v>28022</v>
      </c>
      <c r="D5176" s="802">
        <v>60.53</v>
      </c>
      <c r="E5176" s="800" t="s">
        <v>43039</v>
      </c>
    </row>
    <row r="5177" spans="1:5" ht="13.5" x14ac:dyDescent="0.25">
      <c r="A5177" s="800">
        <v>100566</v>
      </c>
      <c r="B5177" s="800" t="s">
        <v>43317</v>
      </c>
      <c r="C5177" s="800" t="s">
        <v>28022</v>
      </c>
      <c r="D5177" s="802">
        <v>103.82</v>
      </c>
      <c r="E5177" s="800" t="s">
        <v>43039</v>
      </c>
    </row>
    <row r="5178" spans="1:5" ht="13.5" x14ac:dyDescent="0.25">
      <c r="A5178" s="800">
        <v>100567</v>
      </c>
      <c r="B5178" s="800" t="s">
        <v>43318</v>
      </c>
      <c r="C5178" s="800" t="s">
        <v>28022</v>
      </c>
      <c r="D5178" s="802">
        <v>119.76</v>
      </c>
      <c r="E5178" s="800" t="s">
        <v>43039</v>
      </c>
    </row>
    <row r="5179" spans="1:5" ht="13.5" x14ac:dyDescent="0.25">
      <c r="A5179" s="800">
        <v>100568</v>
      </c>
      <c r="B5179" s="800" t="s">
        <v>43319</v>
      </c>
      <c r="C5179" s="800" t="s">
        <v>28022</v>
      </c>
      <c r="D5179" s="802">
        <v>135.41</v>
      </c>
      <c r="E5179" s="800" t="s">
        <v>43039</v>
      </c>
    </row>
    <row r="5180" spans="1:5" ht="13.5" x14ac:dyDescent="0.25">
      <c r="A5180" s="800">
        <v>100569</v>
      </c>
      <c r="B5180" s="800" t="s">
        <v>43320</v>
      </c>
      <c r="C5180" s="800" t="s">
        <v>28022</v>
      </c>
      <c r="D5180" s="802">
        <v>94.91</v>
      </c>
      <c r="E5180" s="800" t="s">
        <v>43039</v>
      </c>
    </row>
    <row r="5181" spans="1:5" ht="13.5" x14ac:dyDescent="0.25">
      <c r="A5181" s="800">
        <v>100570</v>
      </c>
      <c r="B5181" s="800" t="s">
        <v>43321</v>
      </c>
      <c r="C5181" s="800" t="s">
        <v>28022</v>
      </c>
      <c r="D5181" s="802">
        <v>112.31</v>
      </c>
      <c r="E5181" s="800" t="s">
        <v>43039</v>
      </c>
    </row>
    <row r="5182" spans="1:5" ht="13.5" x14ac:dyDescent="0.25">
      <c r="A5182" s="800">
        <v>100571</v>
      </c>
      <c r="B5182" s="800" t="s">
        <v>43322</v>
      </c>
      <c r="C5182" s="800" t="s">
        <v>28022</v>
      </c>
      <c r="D5182" s="802">
        <v>126.9</v>
      </c>
      <c r="E5182" s="800" t="s">
        <v>43039</v>
      </c>
    </row>
    <row r="5183" spans="1:5" ht="13.5" x14ac:dyDescent="0.25">
      <c r="A5183" s="800">
        <v>100572</v>
      </c>
      <c r="B5183" s="800" t="s">
        <v>43323</v>
      </c>
      <c r="C5183" s="800" t="s">
        <v>28022</v>
      </c>
      <c r="D5183" s="802">
        <v>73.34</v>
      </c>
      <c r="E5183" s="800" t="s">
        <v>43039</v>
      </c>
    </row>
    <row r="5184" spans="1:5" ht="13.5" x14ac:dyDescent="0.25">
      <c r="A5184" s="800">
        <v>100573</v>
      </c>
      <c r="B5184" s="800" t="s">
        <v>43324</v>
      </c>
      <c r="C5184" s="800" t="s">
        <v>28022</v>
      </c>
      <c r="D5184" s="802">
        <v>64.099999999999994</v>
      </c>
      <c r="E5184" s="800" t="s">
        <v>43039</v>
      </c>
    </row>
    <row r="5185" spans="1:5" ht="13.5" x14ac:dyDescent="0.25">
      <c r="A5185" s="800">
        <v>100574</v>
      </c>
      <c r="B5185" s="800" t="s">
        <v>43325</v>
      </c>
      <c r="C5185" s="800" t="s">
        <v>28022</v>
      </c>
      <c r="D5185" s="802">
        <v>0.91</v>
      </c>
      <c r="E5185" s="800" t="s">
        <v>43039</v>
      </c>
    </row>
    <row r="5186" spans="1:5" ht="13.5" x14ac:dyDescent="0.25">
      <c r="A5186" s="800">
        <v>100575</v>
      </c>
      <c r="B5186" s="800" t="s">
        <v>43326</v>
      </c>
      <c r="C5186" s="800" t="s">
        <v>26496</v>
      </c>
      <c r="D5186" s="802">
        <v>7.0000000000000007E-2</v>
      </c>
      <c r="E5186" s="800" t="s">
        <v>43039</v>
      </c>
    </row>
    <row r="5187" spans="1:5" ht="13.5" x14ac:dyDescent="0.25">
      <c r="A5187" s="800">
        <v>72799</v>
      </c>
      <c r="B5187" s="800" t="s">
        <v>33923</v>
      </c>
      <c r="C5187" s="800" t="s">
        <v>26496</v>
      </c>
      <c r="D5187" s="802">
        <v>76.959999999999994</v>
      </c>
      <c r="E5187" s="800" t="s">
        <v>43039</v>
      </c>
    </row>
    <row r="5188" spans="1:5" ht="13.5" x14ac:dyDescent="0.25">
      <c r="A5188" s="800">
        <v>72942</v>
      </c>
      <c r="B5188" s="800" t="s">
        <v>33925</v>
      </c>
      <c r="C5188" s="800" t="s">
        <v>26496</v>
      </c>
      <c r="D5188" s="802">
        <v>1.71</v>
      </c>
      <c r="E5188" s="800" t="s">
        <v>43039</v>
      </c>
    </row>
    <row r="5189" spans="1:5" ht="13.5" x14ac:dyDescent="0.25">
      <c r="A5189" s="800">
        <v>72943</v>
      </c>
      <c r="B5189" s="800" t="s">
        <v>33926</v>
      </c>
      <c r="C5189" s="800" t="s">
        <v>26496</v>
      </c>
      <c r="D5189" s="802">
        <v>1.93</v>
      </c>
      <c r="E5189" s="800" t="s">
        <v>43039</v>
      </c>
    </row>
    <row r="5190" spans="1:5" ht="13.5" x14ac:dyDescent="0.25">
      <c r="A5190" s="800">
        <v>72972</v>
      </c>
      <c r="B5190" s="800" t="s">
        <v>33927</v>
      </c>
      <c r="C5190" s="800" t="s">
        <v>26496</v>
      </c>
      <c r="D5190" s="802">
        <v>0.84</v>
      </c>
      <c r="E5190" s="800" t="s">
        <v>43039</v>
      </c>
    </row>
    <row r="5191" spans="1:5" ht="13.5" x14ac:dyDescent="0.25">
      <c r="A5191" s="800">
        <v>72973</v>
      </c>
      <c r="B5191" s="800" t="s">
        <v>33928</v>
      </c>
      <c r="C5191" s="800" t="s">
        <v>26105</v>
      </c>
      <c r="D5191" s="802">
        <v>1.57</v>
      </c>
      <c r="E5191" s="800" t="s">
        <v>43039</v>
      </c>
    </row>
    <row r="5192" spans="1:5" ht="13.5" x14ac:dyDescent="0.25">
      <c r="A5192" s="800">
        <v>72974</v>
      </c>
      <c r="B5192" s="800" t="s">
        <v>33929</v>
      </c>
      <c r="C5192" s="800" t="s">
        <v>26496</v>
      </c>
      <c r="D5192" s="802">
        <v>5.25</v>
      </c>
      <c r="E5192" s="800" t="s">
        <v>43039</v>
      </c>
    </row>
    <row r="5193" spans="1:5" ht="13.5" x14ac:dyDescent="0.25">
      <c r="A5193" s="800">
        <v>72975</v>
      </c>
      <c r="B5193" s="800" t="s">
        <v>33930</v>
      </c>
      <c r="C5193" s="800" t="s">
        <v>26496</v>
      </c>
      <c r="D5193" s="802">
        <v>0.59</v>
      </c>
      <c r="E5193" s="800" t="s">
        <v>43039</v>
      </c>
    </row>
    <row r="5194" spans="1:5" ht="13.5" x14ac:dyDescent="0.25">
      <c r="A5194" s="800">
        <v>72978</v>
      </c>
      <c r="B5194" s="800" t="s">
        <v>33931</v>
      </c>
      <c r="C5194" s="800" t="s">
        <v>26105</v>
      </c>
      <c r="D5194" s="802">
        <v>5.25</v>
      </c>
      <c r="E5194" s="800" t="s">
        <v>43039</v>
      </c>
    </row>
    <row r="5195" spans="1:5" ht="13.5" x14ac:dyDescent="0.25">
      <c r="A5195" s="800">
        <v>72979</v>
      </c>
      <c r="B5195" s="800" t="s">
        <v>33932</v>
      </c>
      <c r="C5195" s="800" t="s">
        <v>26496</v>
      </c>
      <c r="D5195" s="802">
        <v>10.039999999999999</v>
      </c>
      <c r="E5195" s="800" t="s">
        <v>43039</v>
      </c>
    </row>
    <row r="5196" spans="1:5" ht="13.5" x14ac:dyDescent="0.25">
      <c r="A5196" s="800" t="s">
        <v>7087</v>
      </c>
      <c r="B5196" s="800" t="s">
        <v>33933</v>
      </c>
      <c r="C5196" s="800" t="s">
        <v>26496</v>
      </c>
      <c r="D5196" s="802">
        <v>4.2699999999999996</v>
      </c>
      <c r="E5196" s="800" t="s">
        <v>43039</v>
      </c>
    </row>
    <row r="5197" spans="1:5" ht="13.5" x14ac:dyDescent="0.25">
      <c r="A5197" s="800" t="s">
        <v>7088</v>
      </c>
      <c r="B5197" s="800" t="s">
        <v>33934</v>
      </c>
      <c r="C5197" s="800" t="s">
        <v>28022</v>
      </c>
      <c r="D5197" s="802">
        <v>756.15</v>
      </c>
      <c r="E5197" s="800" t="s">
        <v>43039</v>
      </c>
    </row>
    <row r="5198" spans="1:5" ht="13.5" x14ac:dyDescent="0.25">
      <c r="A5198" s="800" t="s">
        <v>7089</v>
      </c>
      <c r="B5198" s="800" t="s">
        <v>33936</v>
      </c>
      <c r="C5198" s="800" t="s">
        <v>28022</v>
      </c>
      <c r="D5198" s="802">
        <v>579.77</v>
      </c>
      <c r="E5198" s="800" t="s">
        <v>43039</v>
      </c>
    </row>
    <row r="5199" spans="1:5" ht="13.5" x14ac:dyDescent="0.25">
      <c r="A5199" s="800">
        <v>92391</v>
      </c>
      <c r="B5199" s="800" t="s">
        <v>33938</v>
      </c>
      <c r="C5199" s="800" t="s">
        <v>26496</v>
      </c>
      <c r="D5199" s="802">
        <v>51.42</v>
      </c>
      <c r="E5199" s="800" t="s">
        <v>43039</v>
      </c>
    </row>
    <row r="5200" spans="1:5" ht="13.5" x14ac:dyDescent="0.25">
      <c r="A5200" s="800">
        <v>92392</v>
      </c>
      <c r="B5200" s="800" t="s">
        <v>33939</v>
      </c>
      <c r="C5200" s="800" t="s">
        <v>26496</v>
      </c>
      <c r="D5200" s="802">
        <v>54.06</v>
      </c>
      <c r="E5200" s="800" t="s">
        <v>43039</v>
      </c>
    </row>
    <row r="5201" spans="1:5" ht="13.5" x14ac:dyDescent="0.25">
      <c r="A5201" s="800">
        <v>92393</v>
      </c>
      <c r="B5201" s="800" t="s">
        <v>33941</v>
      </c>
      <c r="C5201" s="800" t="s">
        <v>26496</v>
      </c>
      <c r="D5201" s="802">
        <v>46.28</v>
      </c>
      <c r="E5201" s="800" t="s">
        <v>43039</v>
      </c>
    </row>
    <row r="5202" spans="1:5" ht="13.5" x14ac:dyDescent="0.25">
      <c r="A5202" s="800">
        <v>92394</v>
      </c>
      <c r="B5202" s="800" t="s">
        <v>33942</v>
      </c>
      <c r="C5202" s="800" t="s">
        <v>26496</v>
      </c>
      <c r="D5202" s="802">
        <v>50.11</v>
      </c>
      <c r="E5202" s="800" t="s">
        <v>43039</v>
      </c>
    </row>
    <row r="5203" spans="1:5" ht="13.5" x14ac:dyDescent="0.25">
      <c r="A5203" s="800">
        <v>92395</v>
      </c>
      <c r="B5203" s="800" t="s">
        <v>33944</v>
      </c>
      <c r="C5203" s="800" t="s">
        <v>26496</v>
      </c>
      <c r="D5203" s="802">
        <v>63.94</v>
      </c>
      <c r="E5203" s="800" t="s">
        <v>43039</v>
      </c>
    </row>
    <row r="5204" spans="1:5" ht="13.5" x14ac:dyDescent="0.25">
      <c r="A5204" s="800">
        <v>92396</v>
      </c>
      <c r="B5204" s="800" t="s">
        <v>33946</v>
      </c>
      <c r="C5204" s="800" t="s">
        <v>26496</v>
      </c>
      <c r="D5204" s="802">
        <v>56.89</v>
      </c>
      <c r="E5204" s="800" t="s">
        <v>43039</v>
      </c>
    </row>
    <row r="5205" spans="1:5" ht="13.5" x14ac:dyDescent="0.25">
      <c r="A5205" s="800">
        <v>92397</v>
      </c>
      <c r="B5205" s="800" t="s">
        <v>33948</v>
      </c>
      <c r="C5205" s="800" t="s">
        <v>26496</v>
      </c>
      <c r="D5205" s="802">
        <v>45.78</v>
      </c>
      <c r="E5205" s="800" t="s">
        <v>43039</v>
      </c>
    </row>
    <row r="5206" spans="1:5" ht="13.5" x14ac:dyDescent="0.25">
      <c r="A5206" s="800">
        <v>92398</v>
      </c>
      <c r="B5206" s="800" t="s">
        <v>33949</v>
      </c>
      <c r="C5206" s="800" t="s">
        <v>26496</v>
      </c>
      <c r="D5206" s="802">
        <v>52</v>
      </c>
      <c r="E5206" s="800" t="s">
        <v>43039</v>
      </c>
    </row>
    <row r="5207" spans="1:5" ht="13.5" x14ac:dyDescent="0.25">
      <c r="A5207" s="800">
        <v>92399</v>
      </c>
      <c r="B5207" s="800" t="s">
        <v>33951</v>
      </c>
      <c r="C5207" s="800" t="s">
        <v>26496</v>
      </c>
      <c r="D5207" s="802">
        <v>53.19</v>
      </c>
      <c r="E5207" s="800" t="s">
        <v>43039</v>
      </c>
    </row>
    <row r="5208" spans="1:5" ht="13.5" x14ac:dyDescent="0.25">
      <c r="A5208" s="800">
        <v>92400</v>
      </c>
      <c r="B5208" s="800" t="s">
        <v>33953</v>
      </c>
      <c r="C5208" s="800" t="s">
        <v>26496</v>
      </c>
      <c r="D5208" s="802">
        <v>64.180000000000007</v>
      </c>
      <c r="E5208" s="800" t="s">
        <v>43039</v>
      </c>
    </row>
    <row r="5209" spans="1:5" ht="13.5" x14ac:dyDescent="0.25">
      <c r="A5209" s="800">
        <v>92401</v>
      </c>
      <c r="B5209" s="800" t="s">
        <v>33955</v>
      </c>
      <c r="C5209" s="800" t="s">
        <v>26496</v>
      </c>
      <c r="D5209" s="802">
        <v>65.45</v>
      </c>
      <c r="E5209" s="800" t="s">
        <v>43039</v>
      </c>
    </row>
    <row r="5210" spans="1:5" ht="13.5" x14ac:dyDescent="0.25">
      <c r="A5210" s="800">
        <v>92402</v>
      </c>
      <c r="B5210" s="800" t="s">
        <v>33956</v>
      </c>
      <c r="C5210" s="800" t="s">
        <v>26496</v>
      </c>
      <c r="D5210" s="802">
        <v>58.42</v>
      </c>
      <c r="E5210" s="800" t="s">
        <v>43039</v>
      </c>
    </row>
    <row r="5211" spans="1:5" ht="13.5" x14ac:dyDescent="0.25">
      <c r="A5211" s="800">
        <v>92403</v>
      </c>
      <c r="B5211" s="800" t="s">
        <v>33958</v>
      </c>
      <c r="C5211" s="800" t="s">
        <v>26496</v>
      </c>
      <c r="D5211" s="802">
        <v>47.23</v>
      </c>
      <c r="E5211" s="800" t="s">
        <v>43039</v>
      </c>
    </row>
    <row r="5212" spans="1:5" ht="13.5" x14ac:dyDescent="0.25">
      <c r="A5212" s="800">
        <v>92404</v>
      </c>
      <c r="B5212" s="800" t="s">
        <v>33960</v>
      </c>
      <c r="C5212" s="800" t="s">
        <v>26496</v>
      </c>
      <c r="D5212" s="802">
        <v>53.41</v>
      </c>
      <c r="E5212" s="800" t="s">
        <v>43039</v>
      </c>
    </row>
    <row r="5213" spans="1:5" ht="13.5" x14ac:dyDescent="0.25">
      <c r="A5213" s="800">
        <v>92405</v>
      </c>
      <c r="B5213" s="800" t="s">
        <v>33962</v>
      </c>
      <c r="C5213" s="800" t="s">
        <v>26496</v>
      </c>
      <c r="D5213" s="802">
        <v>54.6</v>
      </c>
      <c r="E5213" s="800" t="s">
        <v>43039</v>
      </c>
    </row>
    <row r="5214" spans="1:5" ht="13.5" x14ac:dyDescent="0.25">
      <c r="A5214" s="800">
        <v>92406</v>
      </c>
      <c r="B5214" s="800" t="s">
        <v>33964</v>
      </c>
      <c r="C5214" s="800" t="s">
        <v>26496</v>
      </c>
      <c r="D5214" s="802">
        <v>65.62</v>
      </c>
      <c r="E5214" s="800" t="s">
        <v>43039</v>
      </c>
    </row>
    <row r="5215" spans="1:5" ht="13.5" x14ac:dyDescent="0.25">
      <c r="A5215" s="800">
        <v>92407</v>
      </c>
      <c r="B5215" s="800" t="s">
        <v>33965</v>
      </c>
      <c r="C5215" s="800" t="s">
        <v>26496</v>
      </c>
      <c r="D5215" s="802">
        <v>66.87</v>
      </c>
      <c r="E5215" s="800" t="s">
        <v>43039</v>
      </c>
    </row>
    <row r="5216" spans="1:5" ht="13.5" x14ac:dyDescent="0.25">
      <c r="A5216" s="800">
        <v>93679</v>
      </c>
      <c r="B5216" s="800" t="s">
        <v>33967</v>
      </c>
      <c r="C5216" s="800" t="s">
        <v>26496</v>
      </c>
      <c r="D5216" s="802">
        <v>61.91</v>
      </c>
      <c r="E5216" s="800" t="s">
        <v>43039</v>
      </c>
    </row>
    <row r="5217" spans="1:5" ht="13.5" x14ac:dyDescent="0.25">
      <c r="A5217" s="800">
        <v>93680</v>
      </c>
      <c r="B5217" s="800" t="s">
        <v>33969</v>
      </c>
      <c r="C5217" s="800" t="s">
        <v>26496</v>
      </c>
      <c r="D5217" s="802">
        <v>50.59</v>
      </c>
      <c r="E5217" s="800" t="s">
        <v>43039</v>
      </c>
    </row>
    <row r="5218" spans="1:5" ht="13.5" x14ac:dyDescent="0.25">
      <c r="A5218" s="800">
        <v>93681</v>
      </c>
      <c r="B5218" s="800" t="s">
        <v>33971</v>
      </c>
      <c r="C5218" s="800" t="s">
        <v>26496</v>
      </c>
      <c r="D5218" s="802">
        <v>61.6</v>
      </c>
      <c r="E5218" s="800" t="s">
        <v>43039</v>
      </c>
    </row>
    <row r="5219" spans="1:5" ht="13.5" x14ac:dyDescent="0.25">
      <c r="A5219" s="800">
        <v>93682</v>
      </c>
      <c r="B5219" s="800" t="s">
        <v>33972</v>
      </c>
      <c r="C5219" s="800" t="s">
        <v>26496</v>
      </c>
      <c r="D5219" s="802">
        <v>62.88</v>
      </c>
      <c r="E5219" s="800" t="s">
        <v>43039</v>
      </c>
    </row>
    <row r="5220" spans="1:5" ht="13.5" x14ac:dyDescent="0.25">
      <c r="A5220" s="800">
        <v>97114</v>
      </c>
      <c r="B5220" s="800" t="s">
        <v>33974</v>
      </c>
      <c r="C5220" s="800" t="s">
        <v>26105</v>
      </c>
      <c r="D5220" s="802">
        <v>0.39</v>
      </c>
      <c r="E5220" s="800" t="s">
        <v>43039</v>
      </c>
    </row>
    <row r="5221" spans="1:5" ht="13.5" x14ac:dyDescent="0.25">
      <c r="A5221" s="800">
        <v>97115</v>
      </c>
      <c r="B5221" s="800" t="s">
        <v>33975</v>
      </c>
      <c r="C5221" s="800" t="s">
        <v>26471</v>
      </c>
      <c r="D5221" s="802">
        <v>35.82</v>
      </c>
      <c r="E5221" s="800" t="s">
        <v>43039</v>
      </c>
    </row>
    <row r="5222" spans="1:5" ht="13.5" x14ac:dyDescent="0.25">
      <c r="A5222" s="800">
        <v>97120</v>
      </c>
      <c r="B5222" s="800" t="s">
        <v>33976</v>
      </c>
      <c r="C5222" s="800" t="s">
        <v>26471</v>
      </c>
      <c r="D5222" s="802">
        <v>6.49</v>
      </c>
      <c r="E5222" s="800" t="s">
        <v>43039</v>
      </c>
    </row>
    <row r="5223" spans="1:5" ht="13.5" x14ac:dyDescent="0.25">
      <c r="A5223" s="800">
        <v>97802</v>
      </c>
      <c r="B5223" s="800" t="s">
        <v>33977</v>
      </c>
      <c r="C5223" s="800" t="s">
        <v>26496</v>
      </c>
      <c r="D5223" s="802">
        <v>3.82</v>
      </c>
      <c r="E5223" s="800" t="s">
        <v>43039</v>
      </c>
    </row>
    <row r="5224" spans="1:5" ht="13.5" x14ac:dyDescent="0.25">
      <c r="A5224" s="800">
        <v>97803</v>
      </c>
      <c r="B5224" s="800" t="s">
        <v>33978</v>
      </c>
      <c r="C5224" s="800" t="s">
        <v>26496</v>
      </c>
      <c r="D5224" s="802">
        <v>4.5999999999999996</v>
      </c>
      <c r="E5224" s="800" t="s">
        <v>43039</v>
      </c>
    </row>
    <row r="5225" spans="1:5" ht="13.5" x14ac:dyDescent="0.25">
      <c r="A5225" s="800">
        <v>97805</v>
      </c>
      <c r="B5225" s="800" t="s">
        <v>33979</v>
      </c>
      <c r="C5225" s="800" t="s">
        <v>26496</v>
      </c>
      <c r="D5225" s="802">
        <v>8.25</v>
      </c>
      <c r="E5225" s="800" t="s">
        <v>43039</v>
      </c>
    </row>
    <row r="5226" spans="1:5" ht="13.5" x14ac:dyDescent="0.25">
      <c r="A5226" s="800">
        <v>97806</v>
      </c>
      <c r="B5226" s="800" t="s">
        <v>33980</v>
      </c>
      <c r="C5226" s="800" t="s">
        <v>26496</v>
      </c>
      <c r="D5226" s="802">
        <v>10.09</v>
      </c>
      <c r="E5226" s="800" t="s">
        <v>43039</v>
      </c>
    </row>
    <row r="5227" spans="1:5" ht="13.5" x14ac:dyDescent="0.25">
      <c r="A5227" s="800">
        <v>97807</v>
      </c>
      <c r="B5227" s="800" t="s">
        <v>33981</v>
      </c>
      <c r="C5227" s="800" t="s">
        <v>26496</v>
      </c>
      <c r="D5227" s="802">
        <v>11.7</v>
      </c>
      <c r="E5227" s="800" t="s">
        <v>43039</v>
      </c>
    </row>
    <row r="5228" spans="1:5" ht="13.5" x14ac:dyDescent="0.25">
      <c r="A5228" s="800">
        <v>97809</v>
      </c>
      <c r="B5228" s="800" t="s">
        <v>33982</v>
      </c>
      <c r="C5228" s="800" t="s">
        <v>26496</v>
      </c>
      <c r="D5228" s="802">
        <v>14.7</v>
      </c>
      <c r="E5228" s="800" t="s">
        <v>43039</v>
      </c>
    </row>
    <row r="5229" spans="1:5" ht="13.5" x14ac:dyDescent="0.25">
      <c r="A5229" s="800">
        <v>97810</v>
      </c>
      <c r="B5229" s="800" t="s">
        <v>33983</v>
      </c>
      <c r="C5229" s="800" t="s">
        <v>26496</v>
      </c>
      <c r="D5229" s="802">
        <v>16.55</v>
      </c>
      <c r="E5229" s="800" t="s">
        <v>43039</v>
      </c>
    </row>
    <row r="5230" spans="1:5" ht="13.5" x14ac:dyDescent="0.25">
      <c r="A5230" s="800">
        <v>97811</v>
      </c>
      <c r="B5230" s="800" t="s">
        <v>33984</v>
      </c>
      <c r="C5230" s="800" t="s">
        <v>26496</v>
      </c>
      <c r="D5230" s="802">
        <v>18.18</v>
      </c>
      <c r="E5230" s="800" t="s">
        <v>43039</v>
      </c>
    </row>
    <row r="5231" spans="1:5" ht="13.5" x14ac:dyDescent="0.25">
      <c r="A5231" s="800">
        <v>97813</v>
      </c>
      <c r="B5231" s="800" t="s">
        <v>33985</v>
      </c>
      <c r="C5231" s="800" t="s">
        <v>26496</v>
      </c>
      <c r="D5231" s="802">
        <v>3.98</v>
      </c>
      <c r="E5231" s="800" t="s">
        <v>43039</v>
      </c>
    </row>
    <row r="5232" spans="1:5" ht="13.5" x14ac:dyDescent="0.25">
      <c r="A5232" s="800">
        <v>97814</v>
      </c>
      <c r="B5232" s="800" t="s">
        <v>33986</v>
      </c>
      <c r="C5232" s="800" t="s">
        <v>26496</v>
      </c>
      <c r="D5232" s="802">
        <v>4.76</v>
      </c>
      <c r="E5232" s="800" t="s">
        <v>43039</v>
      </c>
    </row>
    <row r="5233" spans="1:5" ht="13.5" x14ac:dyDescent="0.25">
      <c r="A5233" s="800">
        <v>97816</v>
      </c>
      <c r="B5233" s="800" t="s">
        <v>33987</v>
      </c>
      <c r="C5233" s="800" t="s">
        <v>26496</v>
      </c>
      <c r="D5233" s="802">
        <v>8.6999999999999993</v>
      </c>
      <c r="E5233" s="800" t="s">
        <v>43039</v>
      </c>
    </row>
    <row r="5234" spans="1:5" ht="13.5" x14ac:dyDescent="0.25">
      <c r="A5234" s="800">
        <v>97817</v>
      </c>
      <c r="B5234" s="800" t="s">
        <v>33988</v>
      </c>
      <c r="C5234" s="800" t="s">
        <v>26496</v>
      </c>
      <c r="D5234" s="802">
        <v>10.55</v>
      </c>
      <c r="E5234" s="800" t="s">
        <v>43039</v>
      </c>
    </row>
    <row r="5235" spans="1:5" ht="13.5" x14ac:dyDescent="0.25">
      <c r="A5235" s="800">
        <v>97818</v>
      </c>
      <c r="B5235" s="800" t="s">
        <v>33989</v>
      </c>
      <c r="C5235" s="800" t="s">
        <v>26496</v>
      </c>
      <c r="D5235" s="802">
        <v>12.34</v>
      </c>
      <c r="E5235" s="800" t="s">
        <v>43039</v>
      </c>
    </row>
    <row r="5236" spans="1:5" ht="13.5" x14ac:dyDescent="0.25">
      <c r="A5236" s="800">
        <v>97820</v>
      </c>
      <c r="B5236" s="800" t="s">
        <v>33990</v>
      </c>
      <c r="C5236" s="800" t="s">
        <v>26496</v>
      </c>
      <c r="D5236" s="802">
        <v>15.64</v>
      </c>
      <c r="E5236" s="800" t="s">
        <v>43039</v>
      </c>
    </row>
    <row r="5237" spans="1:5" ht="13.5" x14ac:dyDescent="0.25">
      <c r="A5237" s="800">
        <v>97821</v>
      </c>
      <c r="B5237" s="800" t="s">
        <v>33992</v>
      </c>
      <c r="C5237" s="800" t="s">
        <v>26496</v>
      </c>
      <c r="D5237" s="802">
        <v>17.48</v>
      </c>
      <c r="E5237" s="800" t="s">
        <v>43039</v>
      </c>
    </row>
    <row r="5238" spans="1:5" ht="13.5" x14ac:dyDescent="0.25">
      <c r="A5238" s="800">
        <v>97822</v>
      </c>
      <c r="B5238" s="800" t="s">
        <v>33993</v>
      </c>
      <c r="C5238" s="800" t="s">
        <v>26496</v>
      </c>
      <c r="D5238" s="802">
        <v>19.260000000000002</v>
      </c>
      <c r="E5238" s="800" t="s">
        <v>43039</v>
      </c>
    </row>
    <row r="5239" spans="1:5" ht="13.5" x14ac:dyDescent="0.25">
      <c r="A5239" s="800">
        <v>72947</v>
      </c>
      <c r="B5239" s="800" t="s">
        <v>33994</v>
      </c>
      <c r="C5239" s="800" t="s">
        <v>26496</v>
      </c>
      <c r="D5239" s="802">
        <v>16.88</v>
      </c>
      <c r="E5239" s="800" t="s">
        <v>43039</v>
      </c>
    </row>
    <row r="5240" spans="1:5" ht="13.5" x14ac:dyDescent="0.25">
      <c r="A5240" s="800">
        <v>83693</v>
      </c>
      <c r="B5240" s="800" t="s">
        <v>33995</v>
      </c>
      <c r="C5240" s="800" t="s">
        <v>26496</v>
      </c>
      <c r="D5240" s="802">
        <v>4.01</v>
      </c>
      <c r="E5240" s="800" t="s">
        <v>43039</v>
      </c>
    </row>
    <row r="5241" spans="1:5" ht="13.5" x14ac:dyDescent="0.25">
      <c r="A5241" s="800" t="s">
        <v>7133</v>
      </c>
      <c r="B5241" s="800" t="s">
        <v>33996</v>
      </c>
      <c r="C5241" s="800" t="s">
        <v>26105</v>
      </c>
      <c r="D5241" s="802">
        <v>481.05</v>
      </c>
      <c r="E5241" s="800" t="s">
        <v>43039</v>
      </c>
    </row>
    <row r="5242" spans="1:5" ht="13.5" x14ac:dyDescent="0.25">
      <c r="A5242" s="800" t="s">
        <v>7134</v>
      </c>
      <c r="B5242" s="800" t="s">
        <v>33998</v>
      </c>
      <c r="C5242" s="800" t="s">
        <v>26105</v>
      </c>
      <c r="D5242" s="802">
        <v>414.14</v>
      </c>
      <c r="E5242" s="800" t="s">
        <v>43039</v>
      </c>
    </row>
    <row r="5243" spans="1:5" ht="13.5" x14ac:dyDescent="0.25">
      <c r="A5243" s="800" t="s">
        <v>7135</v>
      </c>
      <c r="B5243" s="800" t="s">
        <v>34000</v>
      </c>
      <c r="C5243" s="800" t="s">
        <v>26496</v>
      </c>
      <c r="D5243" s="802">
        <v>5.32</v>
      </c>
      <c r="E5243" s="800" t="s">
        <v>43039</v>
      </c>
    </row>
    <row r="5244" spans="1:5" ht="13.5" x14ac:dyDescent="0.25">
      <c r="A5244" s="800">
        <v>72962</v>
      </c>
      <c r="B5244" s="800" t="s">
        <v>34001</v>
      </c>
      <c r="C5244" s="800" t="s">
        <v>33512</v>
      </c>
      <c r="D5244" s="802">
        <v>282.20999999999998</v>
      </c>
      <c r="E5244" s="800" t="s">
        <v>43039</v>
      </c>
    </row>
    <row r="5245" spans="1:5" ht="13.5" x14ac:dyDescent="0.25">
      <c r="A5245" s="800">
        <v>72963</v>
      </c>
      <c r="B5245" s="800" t="s">
        <v>34003</v>
      </c>
      <c r="C5245" s="800" t="s">
        <v>33512</v>
      </c>
      <c r="D5245" s="802">
        <v>237.82</v>
      </c>
      <c r="E5245" s="800" t="s">
        <v>43039</v>
      </c>
    </row>
    <row r="5246" spans="1:5" ht="13.5" x14ac:dyDescent="0.25">
      <c r="A5246" s="800" t="s">
        <v>14757</v>
      </c>
      <c r="B5246" s="800" t="s">
        <v>34005</v>
      </c>
      <c r="C5246" s="800" t="s">
        <v>28022</v>
      </c>
      <c r="D5246" s="802">
        <v>460.59</v>
      </c>
      <c r="E5246" s="800" t="s">
        <v>43039</v>
      </c>
    </row>
    <row r="5247" spans="1:5" ht="13.5" x14ac:dyDescent="0.25">
      <c r="A5247" s="800">
        <v>95995</v>
      </c>
      <c r="B5247" s="800" t="s">
        <v>43327</v>
      </c>
      <c r="C5247" s="800" t="s">
        <v>28022</v>
      </c>
      <c r="D5247" s="802">
        <v>915.39</v>
      </c>
      <c r="E5247" s="800" t="s">
        <v>43039</v>
      </c>
    </row>
    <row r="5248" spans="1:5" ht="13.5" x14ac:dyDescent="0.25">
      <c r="A5248" s="800">
        <v>95996</v>
      </c>
      <c r="B5248" s="800" t="s">
        <v>43328</v>
      </c>
      <c r="C5248" s="800" t="s">
        <v>28022</v>
      </c>
      <c r="D5248" s="802">
        <v>866.96</v>
      </c>
      <c r="E5248" s="800" t="s">
        <v>43039</v>
      </c>
    </row>
    <row r="5249" spans="1:5" ht="13.5" x14ac:dyDescent="0.25">
      <c r="A5249" s="800">
        <v>96001</v>
      </c>
      <c r="B5249" s="800" t="s">
        <v>43329</v>
      </c>
      <c r="C5249" s="800" t="s">
        <v>26496</v>
      </c>
      <c r="D5249" s="802">
        <v>5.14</v>
      </c>
      <c r="E5249" s="800" t="s">
        <v>43039</v>
      </c>
    </row>
    <row r="5250" spans="1:5" ht="13.5" x14ac:dyDescent="0.25">
      <c r="A5250" s="800">
        <v>96393</v>
      </c>
      <c r="B5250" s="800" t="s">
        <v>34029</v>
      </c>
      <c r="C5250" s="800" t="s">
        <v>28022</v>
      </c>
      <c r="D5250" s="802">
        <v>111.74</v>
      </c>
      <c r="E5250" s="800" t="s">
        <v>43039</v>
      </c>
    </row>
    <row r="5251" spans="1:5" ht="13.5" x14ac:dyDescent="0.25">
      <c r="A5251" s="800">
        <v>96394</v>
      </c>
      <c r="B5251" s="800" t="s">
        <v>34031</v>
      </c>
      <c r="C5251" s="800" t="s">
        <v>28022</v>
      </c>
      <c r="D5251" s="802">
        <v>141.74</v>
      </c>
      <c r="E5251" s="800" t="s">
        <v>43039</v>
      </c>
    </row>
    <row r="5252" spans="1:5" ht="13.5" x14ac:dyDescent="0.25">
      <c r="A5252" s="800">
        <v>96395</v>
      </c>
      <c r="B5252" s="800" t="s">
        <v>34033</v>
      </c>
      <c r="C5252" s="800" t="s">
        <v>28022</v>
      </c>
      <c r="D5252" s="802">
        <v>155.03</v>
      </c>
      <c r="E5252" s="800" t="s">
        <v>43039</v>
      </c>
    </row>
    <row r="5253" spans="1:5" ht="13.5" x14ac:dyDescent="0.25">
      <c r="A5253" s="800">
        <v>73445</v>
      </c>
      <c r="B5253" s="800" t="s">
        <v>34035</v>
      </c>
      <c r="C5253" s="800" t="s">
        <v>26496</v>
      </c>
      <c r="D5253" s="802">
        <v>9.4499999999999993</v>
      </c>
      <c r="E5253" s="800" t="s">
        <v>43039</v>
      </c>
    </row>
    <row r="5254" spans="1:5" ht="13.5" x14ac:dyDescent="0.25">
      <c r="A5254" s="800">
        <v>73446</v>
      </c>
      <c r="B5254" s="800" t="s">
        <v>34036</v>
      </c>
      <c r="C5254" s="800" t="s">
        <v>26496</v>
      </c>
      <c r="D5254" s="802">
        <v>20.76</v>
      </c>
      <c r="E5254" s="800" t="s">
        <v>43039</v>
      </c>
    </row>
    <row r="5255" spans="1:5" ht="13.5" x14ac:dyDescent="0.25">
      <c r="A5255" s="800" t="s">
        <v>7156</v>
      </c>
      <c r="B5255" s="800" t="s">
        <v>34037</v>
      </c>
      <c r="C5255" s="800" t="s">
        <v>26496</v>
      </c>
      <c r="D5255" s="802">
        <v>17.96</v>
      </c>
      <c r="E5255" s="800" t="s">
        <v>43039</v>
      </c>
    </row>
    <row r="5256" spans="1:5" ht="13.5" x14ac:dyDescent="0.25">
      <c r="A5256" s="800" t="s">
        <v>7157</v>
      </c>
      <c r="B5256" s="800" t="s">
        <v>34039</v>
      </c>
      <c r="C5256" s="800" t="s">
        <v>26496</v>
      </c>
      <c r="D5256" s="802">
        <v>22.51</v>
      </c>
      <c r="E5256" s="800" t="s">
        <v>43039</v>
      </c>
    </row>
    <row r="5257" spans="1:5" ht="13.5" x14ac:dyDescent="0.25">
      <c r="A5257" s="800">
        <v>79462</v>
      </c>
      <c r="B5257" s="800" t="s">
        <v>34040</v>
      </c>
      <c r="C5257" s="800" t="s">
        <v>26496</v>
      </c>
      <c r="D5257" s="802">
        <v>57.96</v>
      </c>
      <c r="E5257" s="800" t="s">
        <v>43039</v>
      </c>
    </row>
    <row r="5258" spans="1:5" ht="13.5" x14ac:dyDescent="0.25">
      <c r="A5258" s="800" t="s">
        <v>7159</v>
      </c>
      <c r="B5258" s="800" t="s">
        <v>34041</v>
      </c>
      <c r="C5258" s="800" t="s">
        <v>26496</v>
      </c>
      <c r="D5258" s="802">
        <v>12.37</v>
      </c>
      <c r="E5258" s="800" t="s">
        <v>43039</v>
      </c>
    </row>
    <row r="5259" spans="1:5" ht="13.5" x14ac:dyDescent="0.25">
      <c r="A5259" s="800">
        <v>84651</v>
      </c>
      <c r="B5259" s="800" t="s">
        <v>34042</v>
      </c>
      <c r="C5259" s="800" t="s">
        <v>26496</v>
      </c>
      <c r="D5259" s="802">
        <v>10.28</v>
      </c>
      <c r="E5259" s="800" t="s">
        <v>43039</v>
      </c>
    </row>
    <row r="5260" spans="1:5" ht="13.5" x14ac:dyDescent="0.25">
      <c r="A5260" s="800">
        <v>88411</v>
      </c>
      <c r="B5260" s="800" t="s">
        <v>34043</v>
      </c>
      <c r="C5260" s="800" t="s">
        <v>26496</v>
      </c>
      <c r="D5260" s="802">
        <v>2.5499999999999998</v>
      </c>
      <c r="E5260" s="800" t="s">
        <v>43039</v>
      </c>
    </row>
    <row r="5261" spans="1:5" ht="13.5" x14ac:dyDescent="0.25">
      <c r="A5261" s="800">
        <v>88412</v>
      </c>
      <c r="B5261" s="800" t="s">
        <v>34044</v>
      </c>
      <c r="C5261" s="800" t="s">
        <v>26496</v>
      </c>
      <c r="D5261" s="802">
        <v>1.94</v>
      </c>
      <c r="E5261" s="800" t="s">
        <v>43039</v>
      </c>
    </row>
    <row r="5262" spans="1:5" ht="13.5" x14ac:dyDescent="0.25">
      <c r="A5262" s="800">
        <v>88413</v>
      </c>
      <c r="B5262" s="800" t="s">
        <v>34045</v>
      </c>
      <c r="C5262" s="800" t="s">
        <v>26496</v>
      </c>
      <c r="D5262" s="802">
        <v>3.78</v>
      </c>
      <c r="E5262" s="800" t="s">
        <v>43039</v>
      </c>
    </row>
    <row r="5263" spans="1:5" ht="13.5" x14ac:dyDescent="0.25">
      <c r="A5263" s="800">
        <v>88414</v>
      </c>
      <c r="B5263" s="800" t="s">
        <v>34046</v>
      </c>
      <c r="C5263" s="800" t="s">
        <v>26496</v>
      </c>
      <c r="D5263" s="802">
        <v>4.17</v>
      </c>
      <c r="E5263" s="800" t="s">
        <v>43039</v>
      </c>
    </row>
    <row r="5264" spans="1:5" ht="13.5" x14ac:dyDescent="0.25">
      <c r="A5264" s="800">
        <v>88415</v>
      </c>
      <c r="B5264" s="800" t="s">
        <v>34047</v>
      </c>
      <c r="C5264" s="800" t="s">
        <v>26496</v>
      </c>
      <c r="D5264" s="802">
        <v>2.75</v>
      </c>
      <c r="E5264" s="800" t="s">
        <v>43039</v>
      </c>
    </row>
    <row r="5265" spans="1:5" ht="13.5" x14ac:dyDescent="0.25">
      <c r="A5265" s="800">
        <v>88416</v>
      </c>
      <c r="B5265" s="800" t="s">
        <v>34048</v>
      </c>
      <c r="C5265" s="800" t="s">
        <v>26496</v>
      </c>
      <c r="D5265" s="802">
        <v>15.61</v>
      </c>
      <c r="E5265" s="800" t="s">
        <v>43039</v>
      </c>
    </row>
    <row r="5266" spans="1:5" ht="13.5" x14ac:dyDescent="0.25">
      <c r="A5266" s="800">
        <v>88417</v>
      </c>
      <c r="B5266" s="800" t="s">
        <v>34049</v>
      </c>
      <c r="C5266" s="800" t="s">
        <v>26496</v>
      </c>
      <c r="D5266" s="802">
        <v>13.45</v>
      </c>
      <c r="E5266" s="800" t="s">
        <v>43039</v>
      </c>
    </row>
    <row r="5267" spans="1:5" ht="13.5" x14ac:dyDescent="0.25">
      <c r="A5267" s="800">
        <v>88420</v>
      </c>
      <c r="B5267" s="800" t="s">
        <v>34050</v>
      </c>
      <c r="C5267" s="800" t="s">
        <v>26496</v>
      </c>
      <c r="D5267" s="802">
        <v>20</v>
      </c>
      <c r="E5267" s="800" t="s">
        <v>43039</v>
      </c>
    </row>
    <row r="5268" spans="1:5" ht="13.5" x14ac:dyDescent="0.25">
      <c r="A5268" s="800">
        <v>88421</v>
      </c>
      <c r="B5268" s="800" t="s">
        <v>34051</v>
      </c>
      <c r="C5268" s="800" t="s">
        <v>26496</v>
      </c>
      <c r="D5268" s="802">
        <v>21.39</v>
      </c>
      <c r="E5268" s="800" t="s">
        <v>43039</v>
      </c>
    </row>
    <row r="5269" spans="1:5" ht="13.5" x14ac:dyDescent="0.25">
      <c r="A5269" s="800">
        <v>88423</v>
      </c>
      <c r="B5269" s="800" t="s">
        <v>34052</v>
      </c>
      <c r="C5269" s="800" t="s">
        <v>26496</v>
      </c>
      <c r="D5269" s="802">
        <v>16.3</v>
      </c>
      <c r="E5269" s="800" t="s">
        <v>43039</v>
      </c>
    </row>
    <row r="5270" spans="1:5" ht="13.5" x14ac:dyDescent="0.25">
      <c r="A5270" s="800">
        <v>88424</v>
      </c>
      <c r="B5270" s="800" t="s">
        <v>34053</v>
      </c>
      <c r="C5270" s="800" t="s">
        <v>26496</v>
      </c>
      <c r="D5270" s="802">
        <v>18.600000000000001</v>
      </c>
      <c r="E5270" s="800" t="s">
        <v>43039</v>
      </c>
    </row>
    <row r="5271" spans="1:5" ht="13.5" x14ac:dyDescent="0.25">
      <c r="A5271" s="800">
        <v>88426</v>
      </c>
      <c r="B5271" s="800" t="s">
        <v>34054</v>
      </c>
      <c r="C5271" s="800" t="s">
        <v>26496</v>
      </c>
      <c r="D5271" s="802">
        <v>14.85</v>
      </c>
      <c r="E5271" s="800" t="s">
        <v>43039</v>
      </c>
    </row>
    <row r="5272" spans="1:5" ht="13.5" x14ac:dyDescent="0.25">
      <c r="A5272" s="800">
        <v>88428</v>
      </c>
      <c r="B5272" s="800" t="s">
        <v>34055</v>
      </c>
      <c r="C5272" s="800" t="s">
        <v>26496</v>
      </c>
      <c r="D5272" s="802">
        <v>26.13</v>
      </c>
      <c r="E5272" s="800" t="s">
        <v>43039</v>
      </c>
    </row>
    <row r="5273" spans="1:5" ht="13.5" x14ac:dyDescent="0.25">
      <c r="A5273" s="800">
        <v>88429</v>
      </c>
      <c r="B5273" s="800" t="s">
        <v>34056</v>
      </c>
      <c r="C5273" s="800" t="s">
        <v>26496</v>
      </c>
      <c r="D5273" s="802">
        <v>28.54</v>
      </c>
      <c r="E5273" s="800" t="s">
        <v>43039</v>
      </c>
    </row>
    <row r="5274" spans="1:5" ht="13.5" x14ac:dyDescent="0.25">
      <c r="A5274" s="800">
        <v>88431</v>
      </c>
      <c r="B5274" s="800" t="s">
        <v>34057</v>
      </c>
      <c r="C5274" s="800" t="s">
        <v>26496</v>
      </c>
      <c r="D5274" s="802">
        <v>19.77</v>
      </c>
      <c r="E5274" s="800" t="s">
        <v>43039</v>
      </c>
    </row>
    <row r="5275" spans="1:5" ht="13.5" x14ac:dyDescent="0.25">
      <c r="A5275" s="800">
        <v>88432</v>
      </c>
      <c r="B5275" s="800" t="s">
        <v>34058</v>
      </c>
      <c r="C5275" s="800" t="s">
        <v>26496</v>
      </c>
      <c r="D5275" s="802">
        <v>14.85</v>
      </c>
      <c r="E5275" s="800" t="s">
        <v>43039</v>
      </c>
    </row>
    <row r="5276" spans="1:5" ht="13.5" x14ac:dyDescent="0.25">
      <c r="A5276" s="800">
        <v>88482</v>
      </c>
      <c r="B5276" s="800" t="s">
        <v>34059</v>
      </c>
      <c r="C5276" s="800" t="s">
        <v>26496</v>
      </c>
      <c r="D5276" s="802">
        <v>3.45</v>
      </c>
      <c r="E5276" s="800" t="s">
        <v>43039</v>
      </c>
    </row>
    <row r="5277" spans="1:5" ht="13.5" x14ac:dyDescent="0.25">
      <c r="A5277" s="800">
        <v>88483</v>
      </c>
      <c r="B5277" s="800" t="s">
        <v>34060</v>
      </c>
      <c r="C5277" s="800" t="s">
        <v>26496</v>
      </c>
      <c r="D5277" s="802">
        <v>3.19</v>
      </c>
      <c r="E5277" s="800" t="s">
        <v>43039</v>
      </c>
    </row>
    <row r="5278" spans="1:5" ht="13.5" x14ac:dyDescent="0.25">
      <c r="A5278" s="800">
        <v>88484</v>
      </c>
      <c r="B5278" s="800" t="s">
        <v>34061</v>
      </c>
      <c r="C5278" s="800" t="s">
        <v>26496</v>
      </c>
      <c r="D5278" s="802">
        <v>2.75</v>
      </c>
      <c r="E5278" s="800" t="s">
        <v>43039</v>
      </c>
    </row>
    <row r="5279" spans="1:5" ht="13.5" x14ac:dyDescent="0.25">
      <c r="A5279" s="800">
        <v>88485</v>
      </c>
      <c r="B5279" s="800" t="s">
        <v>34062</v>
      </c>
      <c r="C5279" s="800" t="s">
        <v>26496</v>
      </c>
      <c r="D5279" s="802">
        <v>2.4</v>
      </c>
      <c r="E5279" s="800" t="s">
        <v>43039</v>
      </c>
    </row>
    <row r="5280" spans="1:5" ht="13.5" x14ac:dyDescent="0.25">
      <c r="A5280" s="800">
        <v>88486</v>
      </c>
      <c r="B5280" s="800" t="s">
        <v>34063</v>
      </c>
      <c r="C5280" s="800" t="s">
        <v>26496</v>
      </c>
      <c r="D5280" s="802">
        <v>10.44</v>
      </c>
      <c r="E5280" s="800" t="s">
        <v>43039</v>
      </c>
    </row>
    <row r="5281" spans="1:5" ht="13.5" x14ac:dyDescent="0.25">
      <c r="A5281" s="800">
        <v>88487</v>
      </c>
      <c r="B5281" s="800" t="s">
        <v>34064</v>
      </c>
      <c r="C5281" s="800" t="s">
        <v>26496</v>
      </c>
      <c r="D5281" s="802">
        <v>9.2799999999999994</v>
      </c>
      <c r="E5281" s="800" t="s">
        <v>43039</v>
      </c>
    </row>
    <row r="5282" spans="1:5" ht="13.5" x14ac:dyDescent="0.25">
      <c r="A5282" s="800">
        <v>88488</v>
      </c>
      <c r="B5282" s="800" t="s">
        <v>34065</v>
      </c>
      <c r="C5282" s="800" t="s">
        <v>26496</v>
      </c>
      <c r="D5282" s="802">
        <v>13.46</v>
      </c>
      <c r="E5282" s="800" t="s">
        <v>43039</v>
      </c>
    </row>
    <row r="5283" spans="1:5" ht="13.5" x14ac:dyDescent="0.25">
      <c r="A5283" s="800">
        <v>88489</v>
      </c>
      <c r="B5283" s="800" t="s">
        <v>34067</v>
      </c>
      <c r="C5283" s="800" t="s">
        <v>26496</v>
      </c>
      <c r="D5283" s="802">
        <v>11.81</v>
      </c>
      <c r="E5283" s="800" t="s">
        <v>43039</v>
      </c>
    </row>
    <row r="5284" spans="1:5" ht="13.5" x14ac:dyDescent="0.25">
      <c r="A5284" s="800">
        <v>88490</v>
      </c>
      <c r="B5284" s="800" t="s">
        <v>34068</v>
      </c>
      <c r="C5284" s="800" t="s">
        <v>26496</v>
      </c>
      <c r="D5284" s="802">
        <v>7.35</v>
      </c>
      <c r="E5284" s="800" t="s">
        <v>43039</v>
      </c>
    </row>
    <row r="5285" spans="1:5" ht="13.5" x14ac:dyDescent="0.25">
      <c r="A5285" s="800">
        <v>88491</v>
      </c>
      <c r="B5285" s="800" t="s">
        <v>34069</v>
      </c>
      <c r="C5285" s="800" t="s">
        <v>26496</v>
      </c>
      <c r="D5285" s="802">
        <v>7.08</v>
      </c>
      <c r="E5285" s="800" t="s">
        <v>43039</v>
      </c>
    </row>
    <row r="5286" spans="1:5" ht="13.5" x14ac:dyDescent="0.25">
      <c r="A5286" s="800">
        <v>88492</v>
      </c>
      <c r="B5286" s="800" t="s">
        <v>34070</v>
      </c>
      <c r="C5286" s="800" t="s">
        <v>26496</v>
      </c>
      <c r="D5286" s="802">
        <v>8.84</v>
      </c>
      <c r="E5286" s="800" t="s">
        <v>43039</v>
      </c>
    </row>
    <row r="5287" spans="1:5" ht="13.5" x14ac:dyDescent="0.25">
      <c r="A5287" s="800">
        <v>88493</v>
      </c>
      <c r="B5287" s="800" t="s">
        <v>34071</v>
      </c>
      <c r="C5287" s="800" t="s">
        <v>26496</v>
      </c>
      <c r="D5287" s="802">
        <v>8.4499999999999993</v>
      </c>
      <c r="E5287" s="800" t="s">
        <v>43039</v>
      </c>
    </row>
    <row r="5288" spans="1:5" ht="13.5" x14ac:dyDescent="0.25">
      <c r="A5288" s="800">
        <v>88494</v>
      </c>
      <c r="B5288" s="800" t="s">
        <v>34072</v>
      </c>
      <c r="C5288" s="800" t="s">
        <v>26496</v>
      </c>
      <c r="D5288" s="802">
        <v>17.440000000000001</v>
      </c>
      <c r="E5288" s="800" t="s">
        <v>43039</v>
      </c>
    </row>
    <row r="5289" spans="1:5" ht="13.5" x14ac:dyDescent="0.25">
      <c r="A5289" s="800">
        <v>88495</v>
      </c>
      <c r="B5289" s="800" t="s">
        <v>34073</v>
      </c>
      <c r="C5289" s="800" t="s">
        <v>26496</v>
      </c>
      <c r="D5289" s="802">
        <v>9.56</v>
      </c>
      <c r="E5289" s="800" t="s">
        <v>43039</v>
      </c>
    </row>
    <row r="5290" spans="1:5" ht="13.5" x14ac:dyDescent="0.25">
      <c r="A5290" s="800">
        <v>88496</v>
      </c>
      <c r="B5290" s="800" t="s">
        <v>34074</v>
      </c>
      <c r="C5290" s="800" t="s">
        <v>26496</v>
      </c>
      <c r="D5290" s="802">
        <v>23.71</v>
      </c>
      <c r="E5290" s="800" t="s">
        <v>43039</v>
      </c>
    </row>
    <row r="5291" spans="1:5" ht="13.5" x14ac:dyDescent="0.25">
      <c r="A5291" s="800">
        <v>88497</v>
      </c>
      <c r="B5291" s="800" t="s">
        <v>34075</v>
      </c>
      <c r="C5291" s="800" t="s">
        <v>26496</v>
      </c>
      <c r="D5291" s="802">
        <v>13.18</v>
      </c>
      <c r="E5291" s="800" t="s">
        <v>43039</v>
      </c>
    </row>
    <row r="5292" spans="1:5" ht="13.5" x14ac:dyDescent="0.25">
      <c r="A5292" s="800">
        <v>95305</v>
      </c>
      <c r="B5292" s="800" t="s">
        <v>34076</v>
      </c>
      <c r="C5292" s="800" t="s">
        <v>26496</v>
      </c>
      <c r="D5292" s="802">
        <v>12.24</v>
      </c>
      <c r="E5292" s="800" t="s">
        <v>43039</v>
      </c>
    </row>
    <row r="5293" spans="1:5" ht="13.5" x14ac:dyDescent="0.25">
      <c r="A5293" s="800">
        <v>95306</v>
      </c>
      <c r="B5293" s="800" t="s">
        <v>34077</v>
      </c>
      <c r="C5293" s="800" t="s">
        <v>26496</v>
      </c>
      <c r="D5293" s="802">
        <v>14.33</v>
      </c>
      <c r="E5293" s="800" t="s">
        <v>43039</v>
      </c>
    </row>
    <row r="5294" spans="1:5" ht="13.5" x14ac:dyDescent="0.25">
      <c r="A5294" s="800">
        <v>95622</v>
      </c>
      <c r="B5294" s="800" t="s">
        <v>34078</v>
      </c>
      <c r="C5294" s="800" t="s">
        <v>26496</v>
      </c>
      <c r="D5294" s="802">
        <v>12.29</v>
      </c>
      <c r="E5294" s="800" t="s">
        <v>43039</v>
      </c>
    </row>
    <row r="5295" spans="1:5" ht="13.5" x14ac:dyDescent="0.25">
      <c r="A5295" s="800">
        <v>95623</v>
      </c>
      <c r="B5295" s="800" t="s">
        <v>34079</v>
      </c>
      <c r="C5295" s="800" t="s">
        <v>26496</v>
      </c>
      <c r="D5295" s="802">
        <v>9.33</v>
      </c>
      <c r="E5295" s="800" t="s">
        <v>43039</v>
      </c>
    </row>
    <row r="5296" spans="1:5" ht="13.5" x14ac:dyDescent="0.25">
      <c r="A5296" s="800">
        <v>95624</v>
      </c>
      <c r="B5296" s="800" t="s">
        <v>34080</v>
      </c>
      <c r="C5296" s="800" t="s">
        <v>26496</v>
      </c>
      <c r="D5296" s="802">
        <v>18.32</v>
      </c>
      <c r="E5296" s="800" t="s">
        <v>43039</v>
      </c>
    </row>
    <row r="5297" spans="1:5" ht="13.5" x14ac:dyDescent="0.25">
      <c r="A5297" s="800">
        <v>95625</v>
      </c>
      <c r="B5297" s="800" t="s">
        <v>34081</v>
      </c>
      <c r="C5297" s="800" t="s">
        <v>26496</v>
      </c>
      <c r="D5297" s="802">
        <v>20.22</v>
      </c>
      <c r="E5297" s="800" t="s">
        <v>43039</v>
      </c>
    </row>
    <row r="5298" spans="1:5" ht="13.5" x14ac:dyDescent="0.25">
      <c r="A5298" s="800">
        <v>95626</v>
      </c>
      <c r="B5298" s="800" t="s">
        <v>34082</v>
      </c>
      <c r="C5298" s="800" t="s">
        <v>26496</v>
      </c>
      <c r="D5298" s="802">
        <v>13.25</v>
      </c>
      <c r="E5298" s="800" t="s">
        <v>43039</v>
      </c>
    </row>
    <row r="5299" spans="1:5" ht="13.5" x14ac:dyDescent="0.25">
      <c r="A5299" s="800">
        <v>96126</v>
      </c>
      <c r="B5299" s="800" t="s">
        <v>34083</v>
      </c>
      <c r="C5299" s="800" t="s">
        <v>26496</v>
      </c>
      <c r="D5299" s="802">
        <v>16.010000000000002</v>
      </c>
      <c r="E5299" s="800" t="s">
        <v>43039</v>
      </c>
    </row>
    <row r="5300" spans="1:5" ht="13.5" x14ac:dyDescent="0.25">
      <c r="A5300" s="800">
        <v>96127</v>
      </c>
      <c r="B5300" s="800" t="s">
        <v>34084</v>
      </c>
      <c r="C5300" s="800" t="s">
        <v>26496</v>
      </c>
      <c r="D5300" s="802">
        <v>12.31</v>
      </c>
      <c r="E5300" s="800" t="s">
        <v>43039</v>
      </c>
    </row>
    <row r="5301" spans="1:5" ht="13.5" x14ac:dyDescent="0.25">
      <c r="A5301" s="800">
        <v>96128</v>
      </c>
      <c r="B5301" s="800" t="s">
        <v>34085</v>
      </c>
      <c r="C5301" s="800" t="s">
        <v>26496</v>
      </c>
      <c r="D5301" s="802">
        <v>23.5</v>
      </c>
      <c r="E5301" s="800" t="s">
        <v>43039</v>
      </c>
    </row>
    <row r="5302" spans="1:5" ht="13.5" x14ac:dyDescent="0.25">
      <c r="A5302" s="800">
        <v>96129</v>
      </c>
      <c r="B5302" s="800" t="s">
        <v>34086</v>
      </c>
      <c r="C5302" s="800" t="s">
        <v>26496</v>
      </c>
      <c r="D5302" s="802">
        <v>25.89</v>
      </c>
      <c r="E5302" s="800" t="s">
        <v>43039</v>
      </c>
    </row>
    <row r="5303" spans="1:5" ht="13.5" x14ac:dyDescent="0.25">
      <c r="A5303" s="800">
        <v>96130</v>
      </c>
      <c r="B5303" s="800" t="s">
        <v>34088</v>
      </c>
      <c r="C5303" s="800" t="s">
        <v>26496</v>
      </c>
      <c r="D5303" s="802">
        <v>17.170000000000002</v>
      </c>
      <c r="E5303" s="800" t="s">
        <v>43039</v>
      </c>
    </row>
    <row r="5304" spans="1:5" ht="13.5" x14ac:dyDescent="0.25">
      <c r="A5304" s="800">
        <v>96131</v>
      </c>
      <c r="B5304" s="800" t="s">
        <v>34089</v>
      </c>
      <c r="C5304" s="800" t="s">
        <v>26496</v>
      </c>
      <c r="D5304" s="802">
        <v>22.15</v>
      </c>
      <c r="E5304" s="800" t="s">
        <v>43039</v>
      </c>
    </row>
    <row r="5305" spans="1:5" ht="13.5" x14ac:dyDescent="0.25">
      <c r="A5305" s="800">
        <v>96132</v>
      </c>
      <c r="B5305" s="800" t="s">
        <v>34090</v>
      </c>
      <c r="C5305" s="800" t="s">
        <v>26496</v>
      </c>
      <c r="D5305" s="802">
        <v>17.22</v>
      </c>
      <c r="E5305" s="800" t="s">
        <v>43039</v>
      </c>
    </row>
    <row r="5306" spans="1:5" ht="13.5" x14ac:dyDescent="0.25">
      <c r="A5306" s="800">
        <v>96133</v>
      </c>
      <c r="B5306" s="800" t="s">
        <v>34091</v>
      </c>
      <c r="C5306" s="800" t="s">
        <v>26496</v>
      </c>
      <c r="D5306" s="802">
        <v>32.119999999999997</v>
      </c>
      <c r="E5306" s="800" t="s">
        <v>43039</v>
      </c>
    </row>
    <row r="5307" spans="1:5" ht="13.5" x14ac:dyDescent="0.25">
      <c r="A5307" s="800">
        <v>96134</v>
      </c>
      <c r="B5307" s="800" t="s">
        <v>34093</v>
      </c>
      <c r="C5307" s="800" t="s">
        <v>26496</v>
      </c>
      <c r="D5307" s="802">
        <v>35.29</v>
      </c>
      <c r="E5307" s="800" t="s">
        <v>43039</v>
      </c>
    </row>
    <row r="5308" spans="1:5" ht="13.5" x14ac:dyDescent="0.25">
      <c r="A5308" s="800">
        <v>96135</v>
      </c>
      <c r="B5308" s="800" t="s">
        <v>34094</v>
      </c>
      <c r="C5308" s="800" t="s">
        <v>26496</v>
      </c>
      <c r="D5308" s="802">
        <v>23.72</v>
      </c>
      <c r="E5308" s="800" t="s">
        <v>43039</v>
      </c>
    </row>
    <row r="5309" spans="1:5" ht="13.5" x14ac:dyDescent="0.25">
      <c r="A5309" s="800">
        <v>79460</v>
      </c>
      <c r="B5309" s="800" t="s">
        <v>34095</v>
      </c>
      <c r="C5309" s="800" t="s">
        <v>26496</v>
      </c>
      <c r="D5309" s="802">
        <v>42.95</v>
      </c>
      <c r="E5309" s="800" t="s">
        <v>43039</v>
      </c>
    </row>
    <row r="5310" spans="1:5" ht="13.5" x14ac:dyDescent="0.25">
      <c r="A5310" s="800">
        <v>79465</v>
      </c>
      <c r="B5310" s="800" t="s">
        <v>34096</v>
      </c>
      <c r="C5310" s="800" t="s">
        <v>26496</v>
      </c>
      <c r="D5310" s="802">
        <v>38.229999999999997</v>
      </c>
      <c r="E5310" s="800" t="s">
        <v>43039</v>
      </c>
    </row>
    <row r="5311" spans="1:5" ht="13.5" x14ac:dyDescent="0.25">
      <c r="A5311" s="800" t="s">
        <v>7223</v>
      </c>
      <c r="B5311" s="800" t="s">
        <v>34097</v>
      </c>
      <c r="C5311" s="800" t="s">
        <v>26496</v>
      </c>
      <c r="D5311" s="802">
        <v>59.93</v>
      </c>
      <c r="E5311" s="800" t="s">
        <v>43039</v>
      </c>
    </row>
    <row r="5312" spans="1:5" ht="13.5" x14ac:dyDescent="0.25">
      <c r="A5312" s="800">
        <v>84647</v>
      </c>
      <c r="B5312" s="800" t="s">
        <v>34098</v>
      </c>
      <c r="C5312" s="800" t="s">
        <v>26496</v>
      </c>
      <c r="D5312" s="802">
        <v>139.66</v>
      </c>
      <c r="E5312" s="800" t="s">
        <v>43039</v>
      </c>
    </row>
    <row r="5313" spans="1:5" ht="13.5" x14ac:dyDescent="0.25">
      <c r="A5313" s="800">
        <v>84656</v>
      </c>
      <c r="B5313" s="800" t="s">
        <v>34100</v>
      </c>
      <c r="C5313" s="800" t="s">
        <v>26496</v>
      </c>
      <c r="D5313" s="802">
        <v>33.46</v>
      </c>
      <c r="E5313" s="800" t="s">
        <v>43039</v>
      </c>
    </row>
    <row r="5314" spans="1:5" ht="13.5" x14ac:dyDescent="0.25">
      <c r="A5314" s="800">
        <v>6082</v>
      </c>
      <c r="B5314" s="800" t="s">
        <v>34101</v>
      </c>
      <c r="C5314" s="800" t="s">
        <v>26496</v>
      </c>
      <c r="D5314" s="802">
        <v>17.18</v>
      </c>
      <c r="E5314" s="800" t="s">
        <v>43039</v>
      </c>
    </row>
    <row r="5315" spans="1:5" ht="13.5" x14ac:dyDescent="0.25">
      <c r="A5315" s="800">
        <v>40905</v>
      </c>
      <c r="B5315" s="800" t="s">
        <v>34102</v>
      </c>
      <c r="C5315" s="800" t="s">
        <v>26496</v>
      </c>
      <c r="D5315" s="802">
        <v>21.2</v>
      </c>
      <c r="E5315" s="800" t="s">
        <v>43039</v>
      </c>
    </row>
    <row r="5316" spans="1:5" ht="13.5" x14ac:dyDescent="0.25">
      <c r="A5316" s="800" t="s">
        <v>7229</v>
      </c>
      <c r="B5316" s="800" t="s">
        <v>34103</v>
      </c>
      <c r="C5316" s="800" t="s">
        <v>26496</v>
      </c>
      <c r="D5316" s="802">
        <v>17.09</v>
      </c>
      <c r="E5316" s="800" t="s">
        <v>43039</v>
      </c>
    </row>
    <row r="5317" spans="1:5" ht="13.5" x14ac:dyDescent="0.25">
      <c r="A5317" s="800" t="s">
        <v>7230</v>
      </c>
      <c r="B5317" s="800" t="s">
        <v>34104</v>
      </c>
      <c r="C5317" s="800" t="s">
        <v>26496</v>
      </c>
      <c r="D5317" s="802">
        <v>24.39</v>
      </c>
      <c r="E5317" s="800" t="s">
        <v>43039</v>
      </c>
    </row>
    <row r="5318" spans="1:5" ht="13.5" x14ac:dyDescent="0.25">
      <c r="A5318" s="800" t="s">
        <v>7231</v>
      </c>
      <c r="B5318" s="800" t="s">
        <v>34106</v>
      </c>
      <c r="C5318" s="800" t="s">
        <v>26496</v>
      </c>
      <c r="D5318" s="802">
        <v>24.01</v>
      </c>
      <c r="E5318" s="800" t="s">
        <v>43039</v>
      </c>
    </row>
    <row r="5319" spans="1:5" ht="13.5" x14ac:dyDescent="0.25">
      <c r="A5319" s="800" t="s">
        <v>7233</v>
      </c>
      <c r="B5319" s="800" t="s">
        <v>34107</v>
      </c>
      <c r="C5319" s="800" t="s">
        <v>26496</v>
      </c>
      <c r="D5319" s="802">
        <v>23.9</v>
      </c>
      <c r="E5319" s="800" t="s">
        <v>43039</v>
      </c>
    </row>
    <row r="5320" spans="1:5" ht="13.5" x14ac:dyDescent="0.25">
      <c r="A5320" s="800">
        <v>79463</v>
      </c>
      <c r="B5320" s="800" t="s">
        <v>34108</v>
      </c>
      <c r="C5320" s="800" t="s">
        <v>26496</v>
      </c>
      <c r="D5320" s="802">
        <v>14.37</v>
      </c>
      <c r="E5320" s="800" t="s">
        <v>43039</v>
      </c>
    </row>
    <row r="5321" spans="1:5" ht="13.5" x14ac:dyDescent="0.25">
      <c r="A5321" s="800">
        <v>79464</v>
      </c>
      <c r="B5321" s="800" t="s">
        <v>34109</v>
      </c>
      <c r="C5321" s="800" t="s">
        <v>26496</v>
      </c>
      <c r="D5321" s="802">
        <v>19.22</v>
      </c>
      <c r="E5321" s="800" t="s">
        <v>43039</v>
      </c>
    </row>
    <row r="5322" spans="1:5" ht="13.5" x14ac:dyDescent="0.25">
      <c r="A5322" s="800">
        <v>79466</v>
      </c>
      <c r="B5322" s="800" t="s">
        <v>34110</v>
      </c>
      <c r="C5322" s="800" t="s">
        <v>26496</v>
      </c>
      <c r="D5322" s="802">
        <v>18.2</v>
      </c>
      <c r="E5322" s="800" t="s">
        <v>43039</v>
      </c>
    </row>
    <row r="5323" spans="1:5" ht="13.5" x14ac:dyDescent="0.25">
      <c r="A5323" s="800" t="s">
        <v>7238</v>
      </c>
      <c r="B5323" s="800" t="s">
        <v>34111</v>
      </c>
      <c r="C5323" s="800" t="s">
        <v>26496</v>
      </c>
      <c r="D5323" s="802">
        <v>23.83</v>
      </c>
      <c r="E5323" s="800" t="s">
        <v>43039</v>
      </c>
    </row>
    <row r="5324" spans="1:5" ht="13.5" x14ac:dyDescent="0.25">
      <c r="A5324" s="800">
        <v>84645</v>
      </c>
      <c r="B5324" s="800" t="s">
        <v>34112</v>
      </c>
      <c r="C5324" s="800" t="s">
        <v>26496</v>
      </c>
      <c r="D5324" s="802">
        <v>17.98</v>
      </c>
      <c r="E5324" s="800" t="s">
        <v>43039</v>
      </c>
    </row>
    <row r="5325" spans="1:5" ht="13.5" x14ac:dyDescent="0.25">
      <c r="A5325" s="800">
        <v>84657</v>
      </c>
      <c r="B5325" s="800" t="s">
        <v>34113</v>
      </c>
      <c r="C5325" s="800" t="s">
        <v>26496</v>
      </c>
      <c r="D5325" s="802">
        <v>10.1</v>
      </c>
      <c r="E5325" s="800" t="s">
        <v>43039</v>
      </c>
    </row>
    <row r="5326" spans="1:5" ht="13.5" x14ac:dyDescent="0.25">
      <c r="A5326" s="800">
        <v>84659</v>
      </c>
      <c r="B5326" s="800" t="s">
        <v>34114</v>
      </c>
      <c r="C5326" s="800" t="s">
        <v>26496</v>
      </c>
      <c r="D5326" s="802">
        <v>15.63</v>
      </c>
      <c r="E5326" s="800" t="s">
        <v>43039</v>
      </c>
    </row>
    <row r="5327" spans="1:5" ht="13.5" x14ac:dyDescent="0.25">
      <c r="A5327" s="800">
        <v>84679</v>
      </c>
      <c r="B5327" s="800" t="s">
        <v>34115</v>
      </c>
      <c r="C5327" s="800" t="s">
        <v>26496</v>
      </c>
      <c r="D5327" s="802">
        <v>18.71</v>
      </c>
      <c r="E5327" s="800" t="s">
        <v>43039</v>
      </c>
    </row>
    <row r="5328" spans="1:5" ht="13.5" x14ac:dyDescent="0.25">
      <c r="A5328" s="800">
        <v>95464</v>
      </c>
      <c r="B5328" s="800" t="s">
        <v>34117</v>
      </c>
      <c r="C5328" s="800" t="s">
        <v>26496</v>
      </c>
      <c r="D5328" s="802">
        <v>21.28</v>
      </c>
      <c r="E5328" s="800" t="s">
        <v>43039</v>
      </c>
    </row>
    <row r="5329" spans="1:5" ht="13.5" x14ac:dyDescent="0.25">
      <c r="A5329" s="800" t="s">
        <v>7246</v>
      </c>
      <c r="B5329" s="800" t="s">
        <v>34118</v>
      </c>
      <c r="C5329" s="800" t="s">
        <v>26496</v>
      </c>
      <c r="D5329" s="802">
        <v>35.81</v>
      </c>
      <c r="E5329" s="800" t="s">
        <v>43039</v>
      </c>
    </row>
    <row r="5330" spans="1:5" ht="13.5" x14ac:dyDescent="0.25">
      <c r="A5330" s="800" t="s">
        <v>7247</v>
      </c>
      <c r="B5330" s="800" t="s">
        <v>34119</v>
      </c>
      <c r="C5330" s="800" t="s">
        <v>26496</v>
      </c>
      <c r="D5330" s="802">
        <v>9.23</v>
      </c>
      <c r="E5330" s="800" t="s">
        <v>43039</v>
      </c>
    </row>
    <row r="5331" spans="1:5" ht="13.5" x14ac:dyDescent="0.25">
      <c r="A5331" s="800" t="s">
        <v>7248</v>
      </c>
      <c r="B5331" s="800" t="s">
        <v>34120</v>
      </c>
      <c r="C5331" s="800" t="s">
        <v>26496</v>
      </c>
      <c r="D5331" s="802">
        <v>25.95</v>
      </c>
      <c r="E5331" s="800" t="s">
        <v>43039</v>
      </c>
    </row>
    <row r="5332" spans="1:5" ht="13.5" x14ac:dyDescent="0.25">
      <c r="A5332" s="800" t="s">
        <v>7249</v>
      </c>
      <c r="B5332" s="800" t="s">
        <v>34122</v>
      </c>
      <c r="C5332" s="800" t="s">
        <v>26496</v>
      </c>
      <c r="D5332" s="802">
        <v>26.06</v>
      </c>
      <c r="E5332" s="800" t="s">
        <v>43039</v>
      </c>
    </row>
    <row r="5333" spans="1:5" ht="13.5" x14ac:dyDescent="0.25">
      <c r="A5333" s="800" t="s">
        <v>7250</v>
      </c>
      <c r="B5333" s="800" t="s">
        <v>34124</v>
      </c>
      <c r="C5333" s="800" t="s">
        <v>26496</v>
      </c>
      <c r="D5333" s="802">
        <v>26.44</v>
      </c>
      <c r="E5333" s="800" t="s">
        <v>43039</v>
      </c>
    </row>
    <row r="5334" spans="1:5" ht="13.5" x14ac:dyDescent="0.25">
      <c r="A5334" s="800" t="s">
        <v>7251</v>
      </c>
      <c r="B5334" s="800" t="s">
        <v>34126</v>
      </c>
      <c r="C5334" s="800" t="s">
        <v>26496</v>
      </c>
      <c r="D5334" s="802">
        <v>19.86</v>
      </c>
      <c r="E5334" s="800" t="s">
        <v>43039</v>
      </c>
    </row>
    <row r="5335" spans="1:5" ht="13.5" x14ac:dyDescent="0.25">
      <c r="A5335" s="800" t="s">
        <v>7253</v>
      </c>
      <c r="B5335" s="800" t="s">
        <v>34127</v>
      </c>
      <c r="C5335" s="800" t="s">
        <v>26496</v>
      </c>
      <c r="D5335" s="802">
        <v>13.05</v>
      </c>
      <c r="E5335" s="800" t="s">
        <v>43039</v>
      </c>
    </row>
    <row r="5336" spans="1:5" ht="13.5" x14ac:dyDescent="0.25">
      <c r="A5336" s="800" t="s">
        <v>7254</v>
      </c>
      <c r="B5336" s="800" t="s">
        <v>34128</v>
      </c>
      <c r="C5336" s="800" t="s">
        <v>26496</v>
      </c>
      <c r="D5336" s="802">
        <v>17.510000000000002</v>
      </c>
      <c r="E5336" s="800" t="s">
        <v>43039</v>
      </c>
    </row>
    <row r="5337" spans="1:5" ht="13.5" x14ac:dyDescent="0.25">
      <c r="A5337" s="800" t="s">
        <v>7255</v>
      </c>
      <c r="B5337" s="800" t="s">
        <v>34129</v>
      </c>
      <c r="C5337" s="800" t="s">
        <v>26496</v>
      </c>
      <c r="D5337" s="802">
        <v>16.55</v>
      </c>
      <c r="E5337" s="800" t="s">
        <v>43039</v>
      </c>
    </row>
    <row r="5338" spans="1:5" ht="13.5" x14ac:dyDescent="0.25">
      <c r="A5338" s="800" t="s">
        <v>7257</v>
      </c>
      <c r="B5338" s="800" t="s">
        <v>34131</v>
      </c>
      <c r="C5338" s="800" t="s">
        <v>26496</v>
      </c>
      <c r="D5338" s="802">
        <v>33.049999999999997</v>
      </c>
      <c r="E5338" s="800" t="s">
        <v>43039</v>
      </c>
    </row>
    <row r="5339" spans="1:5" ht="13.5" x14ac:dyDescent="0.25">
      <c r="A5339" s="800">
        <v>84660</v>
      </c>
      <c r="B5339" s="800" t="s">
        <v>34132</v>
      </c>
      <c r="C5339" s="800" t="s">
        <v>26496</v>
      </c>
      <c r="D5339" s="802">
        <v>6.61</v>
      </c>
      <c r="E5339" s="800" t="s">
        <v>43039</v>
      </c>
    </row>
    <row r="5340" spans="1:5" ht="13.5" x14ac:dyDescent="0.25">
      <c r="A5340" s="800">
        <v>84661</v>
      </c>
      <c r="B5340" s="800" t="s">
        <v>34134</v>
      </c>
      <c r="C5340" s="800" t="s">
        <v>26496</v>
      </c>
      <c r="D5340" s="802">
        <v>16.690000000000001</v>
      </c>
      <c r="E5340" s="800" t="s">
        <v>43039</v>
      </c>
    </row>
    <row r="5341" spans="1:5" ht="13.5" x14ac:dyDescent="0.25">
      <c r="A5341" s="800">
        <v>84662</v>
      </c>
      <c r="B5341" s="800" t="s">
        <v>34135</v>
      </c>
      <c r="C5341" s="800" t="s">
        <v>26496</v>
      </c>
      <c r="D5341" s="802">
        <v>26.42</v>
      </c>
      <c r="E5341" s="800" t="s">
        <v>43039</v>
      </c>
    </row>
    <row r="5342" spans="1:5" ht="13.5" x14ac:dyDescent="0.25">
      <c r="A5342" s="800">
        <v>95468</v>
      </c>
      <c r="B5342" s="800" t="s">
        <v>34136</v>
      </c>
      <c r="C5342" s="800" t="s">
        <v>26496</v>
      </c>
      <c r="D5342" s="802">
        <v>38.83</v>
      </c>
      <c r="E5342" s="800" t="s">
        <v>43039</v>
      </c>
    </row>
    <row r="5343" spans="1:5" ht="13.5" x14ac:dyDescent="0.25">
      <c r="A5343" s="800">
        <v>41595</v>
      </c>
      <c r="B5343" s="800" t="s">
        <v>34138</v>
      </c>
      <c r="C5343" s="800" t="s">
        <v>26105</v>
      </c>
      <c r="D5343" s="802">
        <v>10.73</v>
      </c>
      <c r="E5343" s="800" t="s">
        <v>43039</v>
      </c>
    </row>
    <row r="5344" spans="1:5" ht="13.5" x14ac:dyDescent="0.25">
      <c r="A5344" s="800" t="s">
        <v>7265</v>
      </c>
      <c r="B5344" s="800" t="s">
        <v>34139</v>
      </c>
      <c r="C5344" s="800" t="s">
        <v>26496</v>
      </c>
      <c r="D5344" s="802">
        <v>16.98</v>
      </c>
      <c r="E5344" s="800" t="s">
        <v>43039</v>
      </c>
    </row>
    <row r="5345" spans="1:5" ht="13.5" x14ac:dyDescent="0.25">
      <c r="A5345" s="800" t="s">
        <v>7266</v>
      </c>
      <c r="B5345" s="800" t="s">
        <v>34140</v>
      </c>
      <c r="C5345" s="800" t="s">
        <v>26496</v>
      </c>
      <c r="D5345" s="802">
        <v>14.32</v>
      </c>
      <c r="E5345" s="800" t="s">
        <v>43039</v>
      </c>
    </row>
    <row r="5346" spans="1:5" ht="13.5" x14ac:dyDescent="0.25">
      <c r="A5346" s="800">
        <v>79467</v>
      </c>
      <c r="B5346" s="800" t="s">
        <v>34141</v>
      </c>
      <c r="C5346" s="800" t="s">
        <v>34142</v>
      </c>
      <c r="D5346" s="802">
        <v>12.81</v>
      </c>
      <c r="E5346" s="800" t="s">
        <v>43039</v>
      </c>
    </row>
    <row r="5347" spans="1:5" ht="13.5" x14ac:dyDescent="0.25">
      <c r="A5347" s="800" t="s">
        <v>7268</v>
      </c>
      <c r="B5347" s="800" t="s">
        <v>34143</v>
      </c>
      <c r="C5347" s="800" t="s">
        <v>26496</v>
      </c>
      <c r="D5347" s="802">
        <v>20.02</v>
      </c>
      <c r="E5347" s="800" t="s">
        <v>43039</v>
      </c>
    </row>
    <row r="5348" spans="1:5" ht="13.5" x14ac:dyDescent="0.25">
      <c r="A5348" s="800">
        <v>84663</v>
      </c>
      <c r="B5348" s="800" t="s">
        <v>34144</v>
      </c>
      <c r="C5348" s="800" t="s">
        <v>26496</v>
      </c>
      <c r="D5348" s="802">
        <v>22.1</v>
      </c>
      <c r="E5348" s="800" t="s">
        <v>43039</v>
      </c>
    </row>
    <row r="5349" spans="1:5" ht="13.5" x14ac:dyDescent="0.25">
      <c r="A5349" s="800">
        <v>84665</v>
      </c>
      <c r="B5349" s="800" t="s">
        <v>34145</v>
      </c>
      <c r="C5349" s="800" t="s">
        <v>26496</v>
      </c>
      <c r="D5349" s="802">
        <v>21.99</v>
      </c>
      <c r="E5349" s="800" t="s">
        <v>43039</v>
      </c>
    </row>
    <row r="5350" spans="1:5" ht="13.5" x14ac:dyDescent="0.25">
      <c r="A5350" s="800">
        <v>84666</v>
      </c>
      <c r="B5350" s="800" t="s">
        <v>34146</v>
      </c>
      <c r="C5350" s="800" t="s">
        <v>26496</v>
      </c>
      <c r="D5350" s="802">
        <v>20.9</v>
      </c>
      <c r="E5350" s="800" t="s">
        <v>43039</v>
      </c>
    </row>
    <row r="5351" spans="1:5" ht="13.5" x14ac:dyDescent="0.25">
      <c r="A5351" s="800">
        <v>75889</v>
      </c>
      <c r="B5351" s="800" t="s">
        <v>34147</v>
      </c>
      <c r="C5351" s="800" t="s">
        <v>26496</v>
      </c>
      <c r="D5351" s="802">
        <v>18.89</v>
      </c>
      <c r="E5351" s="800" t="s">
        <v>43039</v>
      </c>
    </row>
    <row r="5352" spans="1:5" ht="13.5" x14ac:dyDescent="0.25">
      <c r="A5352" s="800">
        <v>72191</v>
      </c>
      <c r="B5352" s="800" t="s">
        <v>34149</v>
      </c>
      <c r="C5352" s="800" t="s">
        <v>26496</v>
      </c>
      <c r="D5352" s="802">
        <v>76.099999999999994</v>
      </c>
      <c r="E5352" s="800" t="s">
        <v>43039</v>
      </c>
    </row>
    <row r="5353" spans="1:5" ht="13.5" x14ac:dyDescent="0.25">
      <c r="A5353" s="800" t="s">
        <v>7278</v>
      </c>
      <c r="B5353" s="800" t="s">
        <v>34155</v>
      </c>
      <c r="C5353" s="800" t="s">
        <v>26496</v>
      </c>
      <c r="D5353" s="802">
        <v>113.99</v>
      </c>
      <c r="E5353" s="800" t="s">
        <v>43039</v>
      </c>
    </row>
    <row r="5354" spans="1:5" ht="13.5" x14ac:dyDescent="0.25">
      <c r="A5354" s="800">
        <v>84181</v>
      </c>
      <c r="B5354" s="800" t="s">
        <v>34157</v>
      </c>
      <c r="C5354" s="800" t="s">
        <v>26496</v>
      </c>
      <c r="D5354" s="802">
        <v>92.45</v>
      </c>
      <c r="E5354" s="800" t="s">
        <v>43039</v>
      </c>
    </row>
    <row r="5355" spans="1:5" ht="13.5" x14ac:dyDescent="0.25">
      <c r="A5355" s="800">
        <v>87246</v>
      </c>
      <c r="B5355" s="800" t="s">
        <v>34159</v>
      </c>
      <c r="C5355" s="800" t="s">
        <v>26496</v>
      </c>
      <c r="D5355" s="802">
        <v>43.51</v>
      </c>
      <c r="E5355" s="800" t="s">
        <v>43039</v>
      </c>
    </row>
    <row r="5356" spans="1:5" ht="13.5" x14ac:dyDescent="0.25">
      <c r="A5356" s="800">
        <v>87247</v>
      </c>
      <c r="B5356" s="800" t="s">
        <v>34160</v>
      </c>
      <c r="C5356" s="800" t="s">
        <v>26496</v>
      </c>
      <c r="D5356" s="802">
        <v>37.299999999999997</v>
      </c>
      <c r="E5356" s="800" t="s">
        <v>43039</v>
      </c>
    </row>
    <row r="5357" spans="1:5" ht="13.5" x14ac:dyDescent="0.25">
      <c r="A5357" s="800">
        <v>87248</v>
      </c>
      <c r="B5357" s="800" t="s">
        <v>34162</v>
      </c>
      <c r="C5357" s="800" t="s">
        <v>26496</v>
      </c>
      <c r="D5357" s="802">
        <v>32.119999999999997</v>
      </c>
      <c r="E5357" s="800" t="s">
        <v>43039</v>
      </c>
    </row>
    <row r="5358" spans="1:5" ht="13.5" x14ac:dyDescent="0.25">
      <c r="A5358" s="800">
        <v>87249</v>
      </c>
      <c r="B5358" s="800" t="s">
        <v>34163</v>
      </c>
      <c r="C5358" s="800" t="s">
        <v>26496</v>
      </c>
      <c r="D5358" s="802">
        <v>49.33</v>
      </c>
      <c r="E5358" s="800" t="s">
        <v>43039</v>
      </c>
    </row>
    <row r="5359" spans="1:5" ht="13.5" x14ac:dyDescent="0.25">
      <c r="A5359" s="800">
        <v>87250</v>
      </c>
      <c r="B5359" s="800" t="s">
        <v>34165</v>
      </c>
      <c r="C5359" s="800" t="s">
        <v>26496</v>
      </c>
      <c r="D5359" s="802">
        <v>39.520000000000003</v>
      </c>
      <c r="E5359" s="800" t="s">
        <v>43039</v>
      </c>
    </row>
    <row r="5360" spans="1:5" ht="13.5" x14ac:dyDescent="0.25">
      <c r="A5360" s="800">
        <v>87251</v>
      </c>
      <c r="B5360" s="800" t="s">
        <v>34166</v>
      </c>
      <c r="C5360" s="800" t="s">
        <v>26496</v>
      </c>
      <c r="D5360" s="802">
        <v>33.049999999999997</v>
      </c>
      <c r="E5360" s="800" t="s">
        <v>43039</v>
      </c>
    </row>
    <row r="5361" spans="1:5" ht="13.5" x14ac:dyDescent="0.25">
      <c r="A5361" s="800">
        <v>87255</v>
      </c>
      <c r="B5361" s="800" t="s">
        <v>34167</v>
      </c>
      <c r="C5361" s="800" t="s">
        <v>26496</v>
      </c>
      <c r="D5361" s="802">
        <v>76.94</v>
      </c>
      <c r="E5361" s="800" t="s">
        <v>43039</v>
      </c>
    </row>
    <row r="5362" spans="1:5" ht="13.5" x14ac:dyDescent="0.25">
      <c r="A5362" s="800">
        <v>87256</v>
      </c>
      <c r="B5362" s="800" t="s">
        <v>34169</v>
      </c>
      <c r="C5362" s="800" t="s">
        <v>26496</v>
      </c>
      <c r="D5362" s="802">
        <v>65.41</v>
      </c>
      <c r="E5362" s="800" t="s">
        <v>43039</v>
      </c>
    </row>
    <row r="5363" spans="1:5" ht="13.5" x14ac:dyDescent="0.25">
      <c r="A5363" s="800">
        <v>87257</v>
      </c>
      <c r="B5363" s="800" t="s">
        <v>34171</v>
      </c>
      <c r="C5363" s="800" t="s">
        <v>26496</v>
      </c>
      <c r="D5363" s="802">
        <v>57.89</v>
      </c>
      <c r="E5363" s="800" t="s">
        <v>43039</v>
      </c>
    </row>
    <row r="5364" spans="1:5" ht="13.5" x14ac:dyDescent="0.25">
      <c r="A5364" s="800">
        <v>87258</v>
      </c>
      <c r="B5364" s="800" t="s">
        <v>34172</v>
      </c>
      <c r="C5364" s="800" t="s">
        <v>26496</v>
      </c>
      <c r="D5364" s="802">
        <v>100.37</v>
      </c>
      <c r="E5364" s="800" t="s">
        <v>43039</v>
      </c>
    </row>
    <row r="5365" spans="1:5" ht="13.5" x14ac:dyDescent="0.25">
      <c r="A5365" s="800">
        <v>87259</v>
      </c>
      <c r="B5365" s="800" t="s">
        <v>34174</v>
      </c>
      <c r="C5365" s="800" t="s">
        <v>26496</v>
      </c>
      <c r="D5365" s="802">
        <v>89.46</v>
      </c>
      <c r="E5365" s="800" t="s">
        <v>43039</v>
      </c>
    </row>
    <row r="5366" spans="1:5" ht="13.5" x14ac:dyDescent="0.25">
      <c r="A5366" s="800">
        <v>87260</v>
      </c>
      <c r="B5366" s="800" t="s">
        <v>34176</v>
      </c>
      <c r="C5366" s="800" t="s">
        <v>26496</v>
      </c>
      <c r="D5366" s="802">
        <v>82.89</v>
      </c>
      <c r="E5366" s="800" t="s">
        <v>43039</v>
      </c>
    </row>
    <row r="5367" spans="1:5" ht="13.5" x14ac:dyDescent="0.25">
      <c r="A5367" s="800">
        <v>87261</v>
      </c>
      <c r="B5367" s="800" t="s">
        <v>34178</v>
      </c>
      <c r="C5367" s="800" t="s">
        <v>26496</v>
      </c>
      <c r="D5367" s="802">
        <v>115.12</v>
      </c>
      <c r="E5367" s="800" t="s">
        <v>43039</v>
      </c>
    </row>
    <row r="5368" spans="1:5" ht="13.5" x14ac:dyDescent="0.25">
      <c r="A5368" s="800">
        <v>87262</v>
      </c>
      <c r="B5368" s="800" t="s">
        <v>34179</v>
      </c>
      <c r="C5368" s="800" t="s">
        <v>26496</v>
      </c>
      <c r="D5368" s="802">
        <v>102.67</v>
      </c>
      <c r="E5368" s="800" t="s">
        <v>43039</v>
      </c>
    </row>
    <row r="5369" spans="1:5" ht="13.5" x14ac:dyDescent="0.25">
      <c r="A5369" s="800">
        <v>87263</v>
      </c>
      <c r="B5369" s="800" t="s">
        <v>34181</v>
      </c>
      <c r="C5369" s="800" t="s">
        <v>26496</v>
      </c>
      <c r="D5369" s="802">
        <v>94.9</v>
      </c>
      <c r="E5369" s="800" t="s">
        <v>43039</v>
      </c>
    </row>
    <row r="5370" spans="1:5" ht="13.5" x14ac:dyDescent="0.25">
      <c r="A5370" s="800">
        <v>89046</v>
      </c>
      <c r="B5370" s="800" t="s">
        <v>34183</v>
      </c>
      <c r="C5370" s="800" t="s">
        <v>26496</v>
      </c>
      <c r="D5370" s="802">
        <v>36.979999999999997</v>
      </c>
      <c r="E5370" s="800" t="s">
        <v>43039</v>
      </c>
    </row>
    <row r="5371" spans="1:5" ht="13.5" x14ac:dyDescent="0.25">
      <c r="A5371" s="800">
        <v>89171</v>
      </c>
      <c r="B5371" s="800" t="s">
        <v>34184</v>
      </c>
      <c r="C5371" s="800" t="s">
        <v>26496</v>
      </c>
      <c r="D5371" s="802">
        <v>34.479999999999997</v>
      </c>
      <c r="E5371" s="800" t="s">
        <v>43039</v>
      </c>
    </row>
    <row r="5372" spans="1:5" ht="13.5" x14ac:dyDescent="0.25">
      <c r="A5372" s="800">
        <v>93389</v>
      </c>
      <c r="B5372" s="800" t="s">
        <v>34185</v>
      </c>
      <c r="C5372" s="800" t="s">
        <v>26496</v>
      </c>
      <c r="D5372" s="802">
        <v>39.840000000000003</v>
      </c>
      <c r="E5372" s="800" t="s">
        <v>43039</v>
      </c>
    </row>
    <row r="5373" spans="1:5" ht="13.5" x14ac:dyDescent="0.25">
      <c r="A5373" s="800">
        <v>93390</v>
      </c>
      <c r="B5373" s="800" t="s">
        <v>34186</v>
      </c>
      <c r="C5373" s="800" t="s">
        <v>26496</v>
      </c>
      <c r="D5373" s="802">
        <v>33.700000000000003</v>
      </c>
      <c r="E5373" s="800" t="s">
        <v>43039</v>
      </c>
    </row>
    <row r="5374" spans="1:5" ht="13.5" x14ac:dyDescent="0.25">
      <c r="A5374" s="800">
        <v>93391</v>
      </c>
      <c r="B5374" s="800" t="s">
        <v>34187</v>
      </c>
      <c r="C5374" s="800" t="s">
        <v>26496</v>
      </c>
      <c r="D5374" s="802">
        <v>28.52</v>
      </c>
      <c r="E5374" s="800" t="s">
        <v>43039</v>
      </c>
    </row>
    <row r="5375" spans="1:5" ht="13.5" x14ac:dyDescent="0.25">
      <c r="A5375" s="800" t="s">
        <v>7301</v>
      </c>
      <c r="B5375" s="800" t="s">
        <v>34188</v>
      </c>
      <c r="C5375" s="800" t="s">
        <v>26496</v>
      </c>
      <c r="D5375" s="802">
        <v>346.12</v>
      </c>
      <c r="E5375" s="800" t="s">
        <v>43039</v>
      </c>
    </row>
    <row r="5376" spans="1:5" ht="13.5" x14ac:dyDescent="0.25">
      <c r="A5376" s="800" t="s">
        <v>7302</v>
      </c>
      <c r="B5376" s="800" t="s">
        <v>34190</v>
      </c>
      <c r="C5376" s="800" t="s">
        <v>26496</v>
      </c>
      <c r="D5376" s="802">
        <v>69.44</v>
      </c>
      <c r="E5376" s="800" t="s">
        <v>43039</v>
      </c>
    </row>
    <row r="5377" spans="1:5" ht="13.5" x14ac:dyDescent="0.25">
      <c r="A5377" s="800">
        <v>84183</v>
      </c>
      <c r="B5377" s="800" t="s">
        <v>34191</v>
      </c>
      <c r="C5377" s="800" t="s">
        <v>26496</v>
      </c>
      <c r="D5377" s="802">
        <v>235.14</v>
      </c>
      <c r="E5377" s="800" t="s">
        <v>43039</v>
      </c>
    </row>
    <row r="5378" spans="1:5" ht="13.5" x14ac:dyDescent="0.25">
      <c r="A5378" s="800">
        <v>98670</v>
      </c>
      <c r="B5378" s="800" t="s">
        <v>34193</v>
      </c>
      <c r="C5378" s="800" t="s">
        <v>26496</v>
      </c>
      <c r="D5378" s="802">
        <v>133.28</v>
      </c>
      <c r="E5378" s="800" t="s">
        <v>43039</v>
      </c>
    </row>
    <row r="5379" spans="1:5" ht="13.5" x14ac:dyDescent="0.25">
      <c r="A5379" s="800">
        <v>98671</v>
      </c>
      <c r="B5379" s="800" t="s">
        <v>34195</v>
      </c>
      <c r="C5379" s="800" t="s">
        <v>26496</v>
      </c>
      <c r="D5379" s="802">
        <v>149.86000000000001</v>
      </c>
      <c r="E5379" s="800" t="s">
        <v>43039</v>
      </c>
    </row>
    <row r="5380" spans="1:5" ht="13.5" x14ac:dyDescent="0.25">
      <c r="A5380" s="800">
        <v>98672</v>
      </c>
      <c r="B5380" s="800" t="s">
        <v>34197</v>
      </c>
      <c r="C5380" s="800" t="s">
        <v>26496</v>
      </c>
      <c r="D5380" s="802">
        <v>409.67</v>
      </c>
      <c r="E5380" s="800" t="s">
        <v>43039</v>
      </c>
    </row>
    <row r="5381" spans="1:5" ht="13.5" x14ac:dyDescent="0.25">
      <c r="A5381" s="800">
        <v>98673</v>
      </c>
      <c r="B5381" s="800" t="s">
        <v>34199</v>
      </c>
      <c r="C5381" s="800" t="s">
        <v>26496</v>
      </c>
      <c r="D5381" s="802">
        <v>131.4</v>
      </c>
      <c r="E5381" s="800" t="s">
        <v>43039</v>
      </c>
    </row>
    <row r="5382" spans="1:5" ht="13.5" x14ac:dyDescent="0.25">
      <c r="A5382" s="800">
        <v>98679</v>
      </c>
      <c r="B5382" s="800" t="s">
        <v>34200</v>
      </c>
      <c r="C5382" s="800" t="s">
        <v>26496</v>
      </c>
      <c r="D5382" s="802">
        <v>23.62</v>
      </c>
      <c r="E5382" s="800" t="s">
        <v>43039</v>
      </c>
    </row>
    <row r="5383" spans="1:5" ht="13.5" x14ac:dyDescent="0.25">
      <c r="A5383" s="800">
        <v>98680</v>
      </c>
      <c r="B5383" s="800" t="s">
        <v>34201</v>
      </c>
      <c r="C5383" s="800" t="s">
        <v>26496</v>
      </c>
      <c r="D5383" s="802">
        <v>29.09</v>
      </c>
      <c r="E5383" s="800" t="s">
        <v>43039</v>
      </c>
    </row>
    <row r="5384" spans="1:5" ht="13.5" x14ac:dyDescent="0.25">
      <c r="A5384" s="800">
        <v>98681</v>
      </c>
      <c r="B5384" s="800" t="s">
        <v>34202</v>
      </c>
      <c r="C5384" s="800" t="s">
        <v>26496</v>
      </c>
      <c r="D5384" s="802">
        <v>21.74</v>
      </c>
      <c r="E5384" s="800" t="s">
        <v>43039</v>
      </c>
    </row>
    <row r="5385" spans="1:5" ht="13.5" x14ac:dyDescent="0.25">
      <c r="A5385" s="800">
        <v>98682</v>
      </c>
      <c r="B5385" s="800" t="s">
        <v>34203</v>
      </c>
      <c r="C5385" s="800" t="s">
        <v>26496</v>
      </c>
      <c r="D5385" s="802">
        <v>27.21</v>
      </c>
      <c r="E5385" s="800" t="s">
        <v>43039</v>
      </c>
    </row>
    <row r="5386" spans="1:5" ht="13.5" x14ac:dyDescent="0.25">
      <c r="A5386" s="800">
        <v>98685</v>
      </c>
      <c r="B5386" s="800" t="s">
        <v>34205</v>
      </c>
      <c r="C5386" s="800" t="s">
        <v>26105</v>
      </c>
      <c r="D5386" s="802">
        <v>28.51</v>
      </c>
      <c r="E5386" s="800" t="s">
        <v>43039</v>
      </c>
    </row>
    <row r="5387" spans="1:5" ht="13.5" x14ac:dyDescent="0.25">
      <c r="A5387" s="800">
        <v>98686</v>
      </c>
      <c r="B5387" s="800" t="s">
        <v>34206</v>
      </c>
      <c r="C5387" s="800" t="s">
        <v>26105</v>
      </c>
      <c r="D5387" s="802">
        <v>33.020000000000003</v>
      </c>
      <c r="E5387" s="800" t="s">
        <v>43039</v>
      </c>
    </row>
    <row r="5388" spans="1:5" ht="13.5" x14ac:dyDescent="0.25">
      <c r="A5388" s="800">
        <v>98688</v>
      </c>
      <c r="B5388" s="800" t="s">
        <v>34208</v>
      </c>
      <c r="C5388" s="800" t="s">
        <v>26105</v>
      </c>
      <c r="D5388" s="802">
        <v>34.950000000000003</v>
      </c>
      <c r="E5388" s="800" t="s">
        <v>43039</v>
      </c>
    </row>
    <row r="5389" spans="1:5" ht="13.5" x14ac:dyDescent="0.25">
      <c r="A5389" s="800">
        <v>98689</v>
      </c>
      <c r="B5389" s="800" t="s">
        <v>34209</v>
      </c>
      <c r="C5389" s="800" t="s">
        <v>26105</v>
      </c>
      <c r="D5389" s="802">
        <v>42.88</v>
      </c>
      <c r="E5389" s="800" t="s">
        <v>43039</v>
      </c>
    </row>
    <row r="5390" spans="1:5" ht="13.5" x14ac:dyDescent="0.25">
      <c r="A5390" s="800">
        <v>72187</v>
      </c>
      <c r="B5390" s="800" t="s">
        <v>34211</v>
      </c>
      <c r="C5390" s="800" t="s">
        <v>26496</v>
      </c>
      <c r="D5390" s="802">
        <v>169.88</v>
      </c>
      <c r="E5390" s="800" t="s">
        <v>43039</v>
      </c>
    </row>
    <row r="5391" spans="1:5" ht="13.5" x14ac:dyDescent="0.25">
      <c r="A5391" s="800">
        <v>72188</v>
      </c>
      <c r="B5391" s="800" t="s">
        <v>34213</v>
      </c>
      <c r="C5391" s="800" t="s">
        <v>26496</v>
      </c>
      <c r="D5391" s="802">
        <v>169.88</v>
      </c>
      <c r="E5391" s="800" t="s">
        <v>43039</v>
      </c>
    </row>
    <row r="5392" spans="1:5" ht="13.5" x14ac:dyDescent="0.25">
      <c r="A5392" s="800" t="s">
        <v>7320</v>
      </c>
      <c r="B5392" s="800" t="s">
        <v>34214</v>
      </c>
      <c r="C5392" s="800" t="s">
        <v>26496</v>
      </c>
      <c r="D5392" s="802">
        <v>156.94</v>
      </c>
      <c r="E5392" s="800" t="s">
        <v>43039</v>
      </c>
    </row>
    <row r="5393" spans="1:5" ht="13.5" x14ac:dyDescent="0.25">
      <c r="A5393" s="800">
        <v>84186</v>
      </c>
      <c r="B5393" s="800" t="s">
        <v>34216</v>
      </c>
      <c r="C5393" s="800" t="s">
        <v>26496</v>
      </c>
      <c r="D5393" s="802">
        <v>70.22</v>
      </c>
      <c r="E5393" s="800" t="s">
        <v>43039</v>
      </c>
    </row>
    <row r="5394" spans="1:5" ht="13.5" x14ac:dyDescent="0.25">
      <c r="A5394" s="800">
        <v>84187</v>
      </c>
      <c r="B5394" s="800" t="s">
        <v>34217</v>
      </c>
      <c r="C5394" s="800" t="s">
        <v>26496</v>
      </c>
      <c r="D5394" s="802">
        <v>16.71</v>
      </c>
      <c r="E5394" s="800" t="s">
        <v>43039</v>
      </c>
    </row>
    <row r="5395" spans="1:5" ht="13.5" x14ac:dyDescent="0.25">
      <c r="A5395" s="800">
        <v>72815</v>
      </c>
      <c r="B5395" s="800" t="s">
        <v>34220</v>
      </c>
      <c r="C5395" s="800" t="s">
        <v>26496</v>
      </c>
      <c r="D5395" s="802">
        <v>47.92</v>
      </c>
      <c r="E5395" s="800" t="s">
        <v>43039</v>
      </c>
    </row>
    <row r="5396" spans="1:5" ht="13.5" x14ac:dyDescent="0.25">
      <c r="A5396" s="800">
        <v>84191</v>
      </c>
      <c r="B5396" s="800" t="s">
        <v>34221</v>
      </c>
      <c r="C5396" s="800" t="s">
        <v>26496</v>
      </c>
      <c r="D5396" s="802">
        <v>57.08</v>
      </c>
      <c r="E5396" s="800" t="s">
        <v>43039</v>
      </c>
    </row>
    <row r="5397" spans="1:5" ht="13.5" x14ac:dyDescent="0.25">
      <c r="A5397" s="800" t="s">
        <v>7327</v>
      </c>
      <c r="B5397" s="800" t="s">
        <v>34223</v>
      </c>
      <c r="C5397" s="800" t="s">
        <v>26105</v>
      </c>
      <c r="D5397" s="802">
        <v>35.130000000000003</v>
      </c>
      <c r="E5397" s="800" t="s">
        <v>43039</v>
      </c>
    </row>
    <row r="5398" spans="1:5" ht="13.5" x14ac:dyDescent="0.25">
      <c r="A5398" s="800">
        <v>98695</v>
      </c>
      <c r="B5398" s="800" t="s">
        <v>34225</v>
      </c>
      <c r="C5398" s="800" t="s">
        <v>26105</v>
      </c>
      <c r="D5398" s="802">
        <v>73.95</v>
      </c>
      <c r="E5398" s="800" t="s">
        <v>43039</v>
      </c>
    </row>
    <row r="5399" spans="1:5" ht="13.5" x14ac:dyDescent="0.25">
      <c r="A5399" s="800">
        <v>98697</v>
      </c>
      <c r="B5399" s="800" t="s">
        <v>34227</v>
      </c>
      <c r="C5399" s="800" t="s">
        <v>26105</v>
      </c>
      <c r="D5399" s="802">
        <v>48.76</v>
      </c>
      <c r="E5399" s="800" t="s">
        <v>43039</v>
      </c>
    </row>
    <row r="5400" spans="1:5" ht="13.5" x14ac:dyDescent="0.25">
      <c r="A5400" s="800" t="s">
        <v>7330</v>
      </c>
      <c r="B5400" s="800" t="s">
        <v>34229</v>
      </c>
      <c r="C5400" s="800" t="s">
        <v>26105</v>
      </c>
      <c r="D5400" s="802">
        <v>13.13</v>
      </c>
      <c r="E5400" s="800" t="s">
        <v>43039</v>
      </c>
    </row>
    <row r="5401" spans="1:5" ht="13.5" x14ac:dyDescent="0.25">
      <c r="A5401" s="800">
        <v>84162</v>
      </c>
      <c r="B5401" s="800" t="s">
        <v>34230</v>
      </c>
      <c r="C5401" s="800" t="s">
        <v>26105</v>
      </c>
      <c r="D5401" s="802">
        <v>13.01</v>
      </c>
      <c r="E5401" s="800" t="s">
        <v>43039</v>
      </c>
    </row>
    <row r="5402" spans="1:5" ht="13.5" x14ac:dyDescent="0.25">
      <c r="A5402" s="800">
        <v>88648</v>
      </c>
      <c r="B5402" s="800" t="s">
        <v>34231</v>
      </c>
      <c r="C5402" s="800" t="s">
        <v>26105</v>
      </c>
      <c r="D5402" s="802">
        <v>5.08</v>
      </c>
      <c r="E5402" s="800" t="s">
        <v>43039</v>
      </c>
    </row>
    <row r="5403" spans="1:5" ht="13.5" x14ac:dyDescent="0.25">
      <c r="A5403" s="800">
        <v>88649</v>
      </c>
      <c r="B5403" s="800" t="s">
        <v>34232</v>
      </c>
      <c r="C5403" s="800" t="s">
        <v>26105</v>
      </c>
      <c r="D5403" s="802">
        <v>5.72</v>
      </c>
      <c r="E5403" s="800" t="s">
        <v>43039</v>
      </c>
    </row>
    <row r="5404" spans="1:5" ht="13.5" x14ac:dyDescent="0.25">
      <c r="A5404" s="800">
        <v>88650</v>
      </c>
      <c r="B5404" s="800" t="s">
        <v>34233</v>
      </c>
      <c r="C5404" s="800" t="s">
        <v>26105</v>
      </c>
      <c r="D5404" s="802">
        <v>10.61</v>
      </c>
      <c r="E5404" s="800" t="s">
        <v>43039</v>
      </c>
    </row>
    <row r="5405" spans="1:5" ht="13.5" x14ac:dyDescent="0.25">
      <c r="A5405" s="800">
        <v>96467</v>
      </c>
      <c r="B5405" s="800" t="s">
        <v>34234</v>
      </c>
      <c r="C5405" s="800" t="s">
        <v>26105</v>
      </c>
      <c r="D5405" s="802">
        <v>4.66</v>
      </c>
      <c r="E5405" s="800" t="s">
        <v>43039</v>
      </c>
    </row>
    <row r="5406" spans="1:5" ht="13.5" x14ac:dyDescent="0.25">
      <c r="A5406" s="800" t="s">
        <v>7336</v>
      </c>
      <c r="B5406" s="800" t="s">
        <v>34235</v>
      </c>
      <c r="C5406" s="800" t="s">
        <v>26105</v>
      </c>
      <c r="D5406" s="802">
        <v>24.93</v>
      </c>
      <c r="E5406" s="800" t="s">
        <v>43039</v>
      </c>
    </row>
    <row r="5407" spans="1:5" ht="13.5" x14ac:dyDescent="0.25">
      <c r="A5407" s="800">
        <v>84168</v>
      </c>
      <c r="B5407" s="800" t="s">
        <v>34236</v>
      </c>
      <c r="C5407" s="800" t="s">
        <v>26105</v>
      </c>
      <c r="D5407" s="802">
        <v>29.64</v>
      </c>
      <c r="E5407" s="800" t="s">
        <v>43039</v>
      </c>
    </row>
    <row r="5408" spans="1:5" ht="13.5" x14ac:dyDescent="0.25">
      <c r="A5408" s="800">
        <v>68325</v>
      </c>
      <c r="B5408" s="800" t="s">
        <v>34237</v>
      </c>
      <c r="C5408" s="800" t="s">
        <v>26496</v>
      </c>
      <c r="D5408" s="802">
        <v>40.340000000000003</v>
      </c>
      <c r="E5408" s="800" t="s">
        <v>43039</v>
      </c>
    </row>
    <row r="5409" spans="1:5" ht="13.5" x14ac:dyDescent="0.25">
      <c r="A5409" s="800">
        <v>68333</v>
      </c>
      <c r="B5409" s="800" t="s">
        <v>34238</v>
      </c>
      <c r="C5409" s="800" t="s">
        <v>26496</v>
      </c>
      <c r="D5409" s="802">
        <v>43.35</v>
      </c>
      <c r="E5409" s="800" t="s">
        <v>43039</v>
      </c>
    </row>
    <row r="5410" spans="1:5" ht="13.5" x14ac:dyDescent="0.25">
      <c r="A5410" s="800">
        <v>72183</v>
      </c>
      <c r="B5410" s="800" t="s">
        <v>34239</v>
      </c>
      <c r="C5410" s="800" t="s">
        <v>26496</v>
      </c>
      <c r="D5410" s="802">
        <v>76.849999999999994</v>
      </c>
      <c r="E5410" s="800" t="s">
        <v>43039</v>
      </c>
    </row>
    <row r="5411" spans="1:5" ht="13.5" x14ac:dyDescent="0.25">
      <c r="A5411" s="800">
        <v>94990</v>
      </c>
      <c r="B5411" s="800" t="s">
        <v>34243</v>
      </c>
      <c r="C5411" s="800" t="s">
        <v>28022</v>
      </c>
      <c r="D5411" s="802">
        <v>509.21</v>
      </c>
      <c r="E5411" s="800" t="s">
        <v>43039</v>
      </c>
    </row>
    <row r="5412" spans="1:5" ht="13.5" x14ac:dyDescent="0.25">
      <c r="A5412" s="800">
        <v>94991</v>
      </c>
      <c r="B5412" s="800" t="s">
        <v>34245</v>
      </c>
      <c r="C5412" s="800" t="s">
        <v>28022</v>
      </c>
      <c r="D5412" s="802">
        <v>427.65</v>
      </c>
      <c r="E5412" s="800" t="s">
        <v>43039</v>
      </c>
    </row>
    <row r="5413" spans="1:5" ht="13.5" x14ac:dyDescent="0.25">
      <c r="A5413" s="800">
        <v>94992</v>
      </c>
      <c r="B5413" s="800" t="s">
        <v>34247</v>
      </c>
      <c r="C5413" s="800" t="s">
        <v>26496</v>
      </c>
      <c r="D5413" s="802">
        <v>58.25</v>
      </c>
      <c r="E5413" s="800" t="s">
        <v>43039</v>
      </c>
    </row>
    <row r="5414" spans="1:5" ht="13.5" x14ac:dyDescent="0.25">
      <c r="A5414" s="800">
        <v>94993</v>
      </c>
      <c r="B5414" s="800" t="s">
        <v>34249</v>
      </c>
      <c r="C5414" s="800" t="s">
        <v>26496</v>
      </c>
      <c r="D5414" s="802">
        <v>53.35</v>
      </c>
      <c r="E5414" s="800" t="s">
        <v>43039</v>
      </c>
    </row>
    <row r="5415" spans="1:5" ht="13.5" x14ac:dyDescent="0.25">
      <c r="A5415" s="800">
        <v>94994</v>
      </c>
      <c r="B5415" s="800" t="s">
        <v>34251</v>
      </c>
      <c r="C5415" s="800" t="s">
        <v>26496</v>
      </c>
      <c r="D5415" s="802">
        <v>70.239999999999995</v>
      </c>
      <c r="E5415" s="800" t="s">
        <v>43039</v>
      </c>
    </row>
    <row r="5416" spans="1:5" ht="13.5" x14ac:dyDescent="0.25">
      <c r="A5416" s="800">
        <v>94995</v>
      </c>
      <c r="B5416" s="800" t="s">
        <v>34253</v>
      </c>
      <c r="C5416" s="800" t="s">
        <v>26496</v>
      </c>
      <c r="D5416" s="802">
        <v>63.71</v>
      </c>
      <c r="E5416" s="800" t="s">
        <v>43039</v>
      </c>
    </row>
    <row r="5417" spans="1:5" ht="13.5" x14ac:dyDescent="0.25">
      <c r="A5417" s="800">
        <v>94996</v>
      </c>
      <c r="B5417" s="800" t="s">
        <v>34254</v>
      </c>
      <c r="C5417" s="800" t="s">
        <v>26496</v>
      </c>
      <c r="D5417" s="802">
        <v>80.569999999999993</v>
      </c>
      <c r="E5417" s="800" t="s">
        <v>43039</v>
      </c>
    </row>
    <row r="5418" spans="1:5" ht="13.5" x14ac:dyDescent="0.25">
      <c r="A5418" s="800">
        <v>94997</v>
      </c>
      <c r="B5418" s="800" t="s">
        <v>34256</v>
      </c>
      <c r="C5418" s="800" t="s">
        <v>26496</v>
      </c>
      <c r="D5418" s="802">
        <v>72.41</v>
      </c>
      <c r="E5418" s="800" t="s">
        <v>43039</v>
      </c>
    </row>
    <row r="5419" spans="1:5" ht="13.5" x14ac:dyDescent="0.25">
      <c r="A5419" s="800">
        <v>94998</v>
      </c>
      <c r="B5419" s="800" t="s">
        <v>34258</v>
      </c>
      <c r="C5419" s="800" t="s">
        <v>26496</v>
      </c>
      <c r="D5419" s="802">
        <v>90.55</v>
      </c>
      <c r="E5419" s="800" t="s">
        <v>43039</v>
      </c>
    </row>
    <row r="5420" spans="1:5" ht="13.5" x14ac:dyDescent="0.25">
      <c r="A5420" s="800">
        <v>94999</v>
      </c>
      <c r="B5420" s="800" t="s">
        <v>34260</v>
      </c>
      <c r="C5420" s="800" t="s">
        <v>26496</v>
      </c>
      <c r="D5420" s="802">
        <v>80.760000000000005</v>
      </c>
      <c r="E5420" s="800" t="s">
        <v>43039</v>
      </c>
    </row>
    <row r="5421" spans="1:5" ht="13.5" x14ac:dyDescent="0.25">
      <c r="A5421" s="800">
        <v>87620</v>
      </c>
      <c r="B5421" s="800" t="s">
        <v>34262</v>
      </c>
      <c r="C5421" s="800" t="s">
        <v>26496</v>
      </c>
      <c r="D5421" s="802">
        <v>22.94</v>
      </c>
      <c r="E5421" s="800" t="s">
        <v>43039</v>
      </c>
    </row>
    <row r="5422" spans="1:5" ht="13.5" x14ac:dyDescent="0.25">
      <c r="A5422" s="800">
        <v>87622</v>
      </c>
      <c r="B5422" s="800" t="s">
        <v>34263</v>
      </c>
      <c r="C5422" s="800" t="s">
        <v>26496</v>
      </c>
      <c r="D5422" s="802">
        <v>25.17</v>
      </c>
      <c r="E5422" s="800" t="s">
        <v>43039</v>
      </c>
    </row>
    <row r="5423" spans="1:5" ht="13.5" x14ac:dyDescent="0.25">
      <c r="A5423" s="800">
        <v>87623</v>
      </c>
      <c r="B5423" s="800" t="s">
        <v>34264</v>
      </c>
      <c r="C5423" s="800" t="s">
        <v>26496</v>
      </c>
      <c r="D5423" s="802">
        <v>51.99</v>
      </c>
      <c r="E5423" s="800" t="s">
        <v>43039</v>
      </c>
    </row>
    <row r="5424" spans="1:5" ht="13.5" x14ac:dyDescent="0.25">
      <c r="A5424" s="800">
        <v>87624</v>
      </c>
      <c r="B5424" s="800" t="s">
        <v>34266</v>
      </c>
      <c r="C5424" s="800" t="s">
        <v>26496</v>
      </c>
      <c r="D5424" s="802">
        <v>56.5</v>
      </c>
      <c r="E5424" s="800" t="s">
        <v>43039</v>
      </c>
    </row>
    <row r="5425" spans="1:5" ht="13.5" x14ac:dyDescent="0.25">
      <c r="A5425" s="800">
        <v>87630</v>
      </c>
      <c r="B5425" s="800" t="s">
        <v>34267</v>
      </c>
      <c r="C5425" s="800" t="s">
        <v>26496</v>
      </c>
      <c r="D5425" s="802">
        <v>28.17</v>
      </c>
      <c r="E5425" s="800" t="s">
        <v>43039</v>
      </c>
    </row>
    <row r="5426" spans="1:5" ht="13.5" x14ac:dyDescent="0.25">
      <c r="A5426" s="800">
        <v>87632</v>
      </c>
      <c r="B5426" s="800" t="s">
        <v>34268</v>
      </c>
      <c r="C5426" s="800" t="s">
        <v>26496</v>
      </c>
      <c r="D5426" s="802">
        <v>31.27</v>
      </c>
      <c r="E5426" s="800" t="s">
        <v>43039</v>
      </c>
    </row>
    <row r="5427" spans="1:5" ht="13.5" x14ac:dyDescent="0.25">
      <c r="A5427" s="800">
        <v>87633</v>
      </c>
      <c r="B5427" s="800" t="s">
        <v>34269</v>
      </c>
      <c r="C5427" s="800" t="s">
        <v>26496</v>
      </c>
      <c r="D5427" s="802">
        <v>68.56</v>
      </c>
      <c r="E5427" s="800" t="s">
        <v>43039</v>
      </c>
    </row>
    <row r="5428" spans="1:5" ht="13.5" x14ac:dyDescent="0.25">
      <c r="A5428" s="800">
        <v>87634</v>
      </c>
      <c r="B5428" s="800" t="s">
        <v>34271</v>
      </c>
      <c r="C5428" s="800" t="s">
        <v>26496</v>
      </c>
      <c r="D5428" s="802">
        <v>74.83</v>
      </c>
      <c r="E5428" s="800" t="s">
        <v>43039</v>
      </c>
    </row>
    <row r="5429" spans="1:5" ht="13.5" x14ac:dyDescent="0.25">
      <c r="A5429" s="800">
        <v>87640</v>
      </c>
      <c r="B5429" s="800" t="s">
        <v>34272</v>
      </c>
      <c r="C5429" s="800" t="s">
        <v>26496</v>
      </c>
      <c r="D5429" s="802">
        <v>32.369999999999997</v>
      </c>
      <c r="E5429" s="800" t="s">
        <v>43039</v>
      </c>
    </row>
    <row r="5430" spans="1:5" ht="13.5" x14ac:dyDescent="0.25">
      <c r="A5430" s="800">
        <v>87642</v>
      </c>
      <c r="B5430" s="800" t="s">
        <v>34274</v>
      </c>
      <c r="C5430" s="800" t="s">
        <v>26496</v>
      </c>
      <c r="D5430" s="802">
        <v>36.18</v>
      </c>
      <c r="E5430" s="800" t="s">
        <v>43039</v>
      </c>
    </row>
    <row r="5431" spans="1:5" ht="13.5" x14ac:dyDescent="0.25">
      <c r="A5431" s="800">
        <v>87643</v>
      </c>
      <c r="B5431" s="800" t="s">
        <v>34275</v>
      </c>
      <c r="C5431" s="800" t="s">
        <v>26496</v>
      </c>
      <c r="D5431" s="802">
        <v>82.03</v>
      </c>
      <c r="E5431" s="800" t="s">
        <v>43039</v>
      </c>
    </row>
    <row r="5432" spans="1:5" ht="13.5" x14ac:dyDescent="0.25">
      <c r="A5432" s="800">
        <v>87644</v>
      </c>
      <c r="B5432" s="800" t="s">
        <v>34277</v>
      </c>
      <c r="C5432" s="800" t="s">
        <v>26496</v>
      </c>
      <c r="D5432" s="802">
        <v>89.74</v>
      </c>
      <c r="E5432" s="800" t="s">
        <v>43039</v>
      </c>
    </row>
    <row r="5433" spans="1:5" ht="13.5" x14ac:dyDescent="0.25">
      <c r="A5433" s="800">
        <v>87680</v>
      </c>
      <c r="B5433" s="800" t="s">
        <v>34279</v>
      </c>
      <c r="C5433" s="800" t="s">
        <v>26496</v>
      </c>
      <c r="D5433" s="802">
        <v>26.35</v>
      </c>
      <c r="E5433" s="800" t="s">
        <v>43039</v>
      </c>
    </row>
    <row r="5434" spans="1:5" ht="13.5" x14ac:dyDescent="0.25">
      <c r="A5434" s="800">
        <v>87682</v>
      </c>
      <c r="B5434" s="800" t="s">
        <v>34280</v>
      </c>
      <c r="C5434" s="800" t="s">
        <v>26496</v>
      </c>
      <c r="D5434" s="802">
        <v>30.16</v>
      </c>
      <c r="E5434" s="800" t="s">
        <v>43039</v>
      </c>
    </row>
    <row r="5435" spans="1:5" ht="13.5" x14ac:dyDescent="0.25">
      <c r="A5435" s="800">
        <v>87683</v>
      </c>
      <c r="B5435" s="800" t="s">
        <v>34281</v>
      </c>
      <c r="C5435" s="800" t="s">
        <v>26496</v>
      </c>
      <c r="D5435" s="802">
        <v>76.010000000000005</v>
      </c>
      <c r="E5435" s="800" t="s">
        <v>43039</v>
      </c>
    </row>
    <row r="5436" spans="1:5" ht="13.5" x14ac:dyDescent="0.25">
      <c r="A5436" s="800">
        <v>87684</v>
      </c>
      <c r="B5436" s="800" t="s">
        <v>34282</v>
      </c>
      <c r="C5436" s="800" t="s">
        <v>26496</v>
      </c>
      <c r="D5436" s="802">
        <v>83.72</v>
      </c>
      <c r="E5436" s="800" t="s">
        <v>43039</v>
      </c>
    </row>
    <row r="5437" spans="1:5" ht="13.5" x14ac:dyDescent="0.25">
      <c r="A5437" s="800">
        <v>87690</v>
      </c>
      <c r="B5437" s="800" t="s">
        <v>34283</v>
      </c>
      <c r="C5437" s="800" t="s">
        <v>26496</v>
      </c>
      <c r="D5437" s="802">
        <v>30.72</v>
      </c>
      <c r="E5437" s="800" t="s">
        <v>43039</v>
      </c>
    </row>
    <row r="5438" spans="1:5" ht="13.5" x14ac:dyDescent="0.25">
      <c r="A5438" s="800">
        <v>87692</v>
      </c>
      <c r="B5438" s="800" t="s">
        <v>34284</v>
      </c>
      <c r="C5438" s="800" t="s">
        <v>26496</v>
      </c>
      <c r="D5438" s="802">
        <v>35.090000000000003</v>
      </c>
      <c r="E5438" s="800" t="s">
        <v>43039</v>
      </c>
    </row>
    <row r="5439" spans="1:5" ht="13.5" x14ac:dyDescent="0.25">
      <c r="A5439" s="800">
        <v>87693</v>
      </c>
      <c r="B5439" s="800" t="s">
        <v>34285</v>
      </c>
      <c r="C5439" s="800" t="s">
        <v>26496</v>
      </c>
      <c r="D5439" s="802">
        <v>87.6</v>
      </c>
      <c r="E5439" s="800" t="s">
        <v>43039</v>
      </c>
    </row>
    <row r="5440" spans="1:5" ht="13.5" x14ac:dyDescent="0.25">
      <c r="A5440" s="800">
        <v>87694</v>
      </c>
      <c r="B5440" s="800" t="s">
        <v>34287</v>
      </c>
      <c r="C5440" s="800" t="s">
        <v>26496</v>
      </c>
      <c r="D5440" s="802">
        <v>96.44</v>
      </c>
      <c r="E5440" s="800" t="s">
        <v>43039</v>
      </c>
    </row>
    <row r="5441" spans="1:5" ht="13.5" x14ac:dyDescent="0.25">
      <c r="A5441" s="800">
        <v>87700</v>
      </c>
      <c r="B5441" s="800" t="s">
        <v>34288</v>
      </c>
      <c r="C5441" s="800" t="s">
        <v>26496</v>
      </c>
      <c r="D5441" s="802">
        <v>33.119999999999997</v>
      </c>
      <c r="E5441" s="800" t="s">
        <v>43039</v>
      </c>
    </row>
    <row r="5442" spans="1:5" ht="13.5" x14ac:dyDescent="0.25">
      <c r="A5442" s="800">
        <v>87702</v>
      </c>
      <c r="B5442" s="800" t="s">
        <v>34289</v>
      </c>
      <c r="C5442" s="800" t="s">
        <v>26496</v>
      </c>
      <c r="D5442" s="802">
        <v>37.869999999999997</v>
      </c>
      <c r="E5442" s="800" t="s">
        <v>43039</v>
      </c>
    </row>
    <row r="5443" spans="1:5" ht="13.5" x14ac:dyDescent="0.25">
      <c r="A5443" s="800">
        <v>87703</v>
      </c>
      <c r="B5443" s="800" t="s">
        <v>34290</v>
      </c>
      <c r="C5443" s="800" t="s">
        <v>26496</v>
      </c>
      <c r="D5443" s="802">
        <v>95.06</v>
      </c>
      <c r="E5443" s="800" t="s">
        <v>43039</v>
      </c>
    </row>
    <row r="5444" spans="1:5" ht="13.5" x14ac:dyDescent="0.25">
      <c r="A5444" s="800">
        <v>87704</v>
      </c>
      <c r="B5444" s="800" t="s">
        <v>34291</v>
      </c>
      <c r="C5444" s="800" t="s">
        <v>26496</v>
      </c>
      <c r="D5444" s="802">
        <v>104.68</v>
      </c>
      <c r="E5444" s="800" t="s">
        <v>43039</v>
      </c>
    </row>
    <row r="5445" spans="1:5" ht="13.5" x14ac:dyDescent="0.25">
      <c r="A5445" s="800">
        <v>87735</v>
      </c>
      <c r="B5445" s="800" t="s">
        <v>34293</v>
      </c>
      <c r="C5445" s="800" t="s">
        <v>26496</v>
      </c>
      <c r="D5445" s="802">
        <v>32.01</v>
      </c>
      <c r="E5445" s="800" t="s">
        <v>43039</v>
      </c>
    </row>
    <row r="5446" spans="1:5" ht="13.5" x14ac:dyDescent="0.25">
      <c r="A5446" s="800">
        <v>87737</v>
      </c>
      <c r="B5446" s="800" t="s">
        <v>34295</v>
      </c>
      <c r="C5446" s="800" t="s">
        <v>26496</v>
      </c>
      <c r="D5446" s="802">
        <v>34.24</v>
      </c>
      <c r="E5446" s="800" t="s">
        <v>43039</v>
      </c>
    </row>
    <row r="5447" spans="1:5" ht="13.5" x14ac:dyDescent="0.25">
      <c r="A5447" s="800">
        <v>87738</v>
      </c>
      <c r="B5447" s="800" t="s">
        <v>34297</v>
      </c>
      <c r="C5447" s="800" t="s">
        <v>26496</v>
      </c>
      <c r="D5447" s="802">
        <v>61.06</v>
      </c>
      <c r="E5447" s="800" t="s">
        <v>43039</v>
      </c>
    </row>
    <row r="5448" spans="1:5" ht="13.5" x14ac:dyDescent="0.25">
      <c r="A5448" s="800">
        <v>87739</v>
      </c>
      <c r="B5448" s="800" t="s">
        <v>34298</v>
      </c>
      <c r="C5448" s="800" t="s">
        <v>26496</v>
      </c>
      <c r="D5448" s="802">
        <v>65.569999999999993</v>
      </c>
      <c r="E5448" s="800" t="s">
        <v>43039</v>
      </c>
    </row>
    <row r="5449" spans="1:5" ht="13.5" x14ac:dyDescent="0.25">
      <c r="A5449" s="800">
        <v>87745</v>
      </c>
      <c r="B5449" s="800" t="s">
        <v>34300</v>
      </c>
      <c r="C5449" s="800" t="s">
        <v>26496</v>
      </c>
      <c r="D5449" s="802">
        <v>37.24</v>
      </c>
      <c r="E5449" s="800" t="s">
        <v>43039</v>
      </c>
    </row>
    <row r="5450" spans="1:5" ht="13.5" x14ac:dyDescent="0.25">
      <c r="A5450" s="800">
        <v>87747</v>
      </c>
      <c r="B5450" s="800" t="s">
        <v>34301</v>
      </c>
      <c r="C5450" s="800" t="s">
        <v>26496</v>
      </c>
      <c r="D5450" s="802">
        <v>40.340000000000003</v>
      </c>
      <c r="E5450" s="800" t="s">
        <v>43039</v>
      </c>
    </row>
    <row r="5451" spans="1:5" ht="13.5" x14ac:dyDescent="0.25">
      <c r="A5451" s="800">
        <v>87748</v>
      </c>
      <c r="B5451" s="800" t="s">
        <v>34303</v>
      </c>
      <c r="C5451" s="800" t="s">
        <v>26496</v>
      </c>
      <c r="D5451" s="802">
        <v>77.63</v>
      </c>
      <c r="E5451" s="800" t="s">
        <v>43039</v>
      </c>
    </row>
    <row r="5452" spans="1:5" ht="13.5" x14ac:dyDescent="0.25">
      <c r="A5452" s="800">
        <v>87749</v>
      </c>
      <c r="B5452" s="800" t="s">
        <v>34304</v>
      </c>
      <c r="C5452" s="800" t="s">
        <v>26496</v>
      </c>
      <c r="D5452" s="802">
        <v>83.9</v>
      </c>
      <c r="E5452" s="800" t="s">
        <v>43039</v>
      </c>
    </row>
    <row r="5453" spans="1:5" ht="13.5" x14ac:dyDescent="0.25">
      <c r="A5453" s="800">
        <v>87755</v>
      </c>
      <c r="B5453" s="800" t="s">
        <v>34306</v>
      </c>
      <c r="C5453" s="800" t="s">
        <v>26496</v>
      </c>
      <c r="D5453" s="802">
        <v>34.43</v>
      </c>
      <c r="E5453" s="800" t="s">
        <v>43039</v>
      </c>
    </row>
    <row r="5454" spans="1:5" ht="13.5" x14ac:dyDescent="0.25">
      <c r="A5454" s="800">
        <v>87757</v>
      </c>
      <c r="B5454" s="800" t="s">
        <v>34307</v>
      </c>
      <c r="C5454" s="800" t="s">
        <v>26496</v>
      </c>
      <c r="D5454" s="802">
        <v>37.53</v>
      </c>
      <c r="E5454" s="800" t="s">
        <v>43039</v>
      </c>
    </row>
    <row r="5455" spans="1:5" ht="13.5" x14ac:dyDescent="0.25">
      <c r="A5455" s="800">
        <v>87758</v>
      </c>
      <c r="B5455" s="800" t="s">
        <v>34309</v>
      </c>
      <c r="C5455" s="800" t="s">
        <v>26496</v>
      </c>
      <c r="D5455" s="802">
        <v>74.819999999999993</v>
      </c>
      <c r="E5455" s="800" t="s">
        <v>43039</v>
      </c>
    </row>
    <row r="5456" spans="1:5" ht="13.5" x14ac:dyDescent="0.25">
      <c r="A5456" s="800">
        <v>87759</v>
      </c>
      <c r="B5456" s="800" t="s">
        <v>34310</v>
      </c>
      <c r="C5456" s="800" t="s">
        <v>26496</v>
      </c>
      <c r="D5456" s="802">
        <v>81.09</v>
      </c>
      <c r="E5456" s="800" t="s">
        <v>43039</v>
      </c>
    </row>
    <row r="5457" spans="1:5" ht="13.5" x14ac:dyDescent="0.25">
      <c r="A5457" s="800">
        <v>87765</v>
      </c>
      <c r="B5457" s="800" t="s">
        <v>34311</v>
      </c>
      <c r="C5457" s="800" t="s">
        <v>26496</v>
      </c>
      <c r="D5457" s="802">
        <v>38.630000000000003</v>
      </c>
      <c r="E5457" s="800" t="s">
        <v>43039</v>
      </c>
    </row>
    <row r="5458" spans="1:5" ht="13.5" x14ac:dyDescent="0.25">
      <c r="A5458" s="800">
        <v>87767</v>
      </c>
      <c r="B5458" s="800" t="s">
        <v>34312</v>
      </c>
      <c r="C5458" s="800" t="s">
        <v>26496</v>
      </c>
      <c r="D5458" s="802">
        <v>42.44</v>
      </c>
      <c r="E5458" s="800" t="s">
        <v>43039</v>
      </c>
    </row>
    <row r="5459" spans="1:5" ht="13.5" x14ac:dyDescent="0.25">
      <c r="A5459" s="800">
        <v>87768</v>
      </c>
      <c r="B5459" s="800" t="s">
        <v>34314</v>
      </c>
      <c r="C5459" s="800" t="s">
        <v>26496</v>
      </c>
      <c r="D5459" s="802">
        <v>88.29</v>
      </c>
      <c r="E5459" s="800" t="s">
        <v>43039</v>
      </c>
    </row>
    <row r="5460" spans="1:5" ht="13.5" x14ac:dyDescent="0.25">
      <c r="A5460" s="800">
        <v>87769</v>
      </c>
      <c r="B5460" s="800" t="s">
        <v>34316</v>
      </c>
      <c r="C5460" s="800" t="s">
        <v>26496</v>
      </c>
      <c r="D5460" s="802">
        <v>96</v>
      </c>
      <c r="E5460" s="800" t="s">
        <v>43039</v>
      </c>
    </row>
    <row r="5461" spans="1:5" ht="13.5" x14ac:dyDescent="0.25">
      <c r="A5461" s="800">
        <v>88470</v>
      </c>
      <c r="B5461" s="800" t="s">
        <v>34318</v>
      </c>
      <c r="C5461" s="800" t="s">
        <v>26496</v>
      </c>
      <c r="D5461" s="802">
        <v>19.399999999999999</v>
      </c>
      <c r="E5461" s="800" t="s">
        <v>43039</v>
      </c>
    </row>
    <row r="5462" spans="1:5" ht="13.5" x14ac:dyDescent="0.25">
      <c r="A5462" s="800">
        <v>88471</v>
      </c>
      <c r="B5462" s="800" t="s">
        <v>34319</v>
      </c>
      <c r="C5462" s="800" t="s">
        <v>26496</v>
      </c>
      <c r="D5462" s="802">
        <v>24.01</v>
      </c>
      <c r="E5462" s="800" t="s">
        <v>43039</v>
      </c>
    </row>
    <row r="5463" spans="1:5" ht="13.5" x14ac:dyDescent="0.25">
      <c r="A5463" s="800">
        <v>88472</v>
      </c>
      <c r="B5463" s="800" t="s">
        <v>34320</v>
      </c>
      <c r="C5463" s="800" t="s">
        <v>26496</v>
      </c>
      <c r="D5463" s="802">
        <v>27.62</v>
      </c>
      <c r="E5463" s="800" t="s">
        <v>43039</v>
      </c>
    </row>
    <row r="5464" spans="1:5" ht="13.5" x14ac:dyDescent="0.25">
      <c r="A5464" s="800">
        <v>88476</v>
      </c>
      <c r="B5464" s="800" t="s">
        <v>34321</v>
      </c>
      <c r="C5464" s="800" t="s">
        <v>26496</v>
      </c>
      <c r="D5464" s="802">
        <v>15.73</v>
      </c>
      <c r="E5464" s="800" t="s">
        <v>43039</v>
      </c>
    </row>
    <row r="5465" spans="1:5" ht="13.5" x14ac:dyDescent="0.25">
      <c r="A5465" s="800">
        <v>88477</v>
      </c>
      <c r="B5465" s="800" t="s">
        <v>34322</v>
      </c>
      <c r="C5465" s="800" t="s">
        <v>26496</v>
      </c>
      <c r="D5465" s="802">
        <v>21.69</v>
      </c>
      <c r="E5465" s="800" t="s">
        <v>43039</v>
      </c>
    </row>
    <row r="5466" spans="1:5" ht="13.5" x14ac:dyDescent="0.25">
      <c r="A5466" s="800">
        <v>88478</v>
      </c>
      <c r="B5466" s="800" t="s">
        <v>34324</v>
      </c>
      <c r="C5466" s="800" t="s">
        <v>26496</v>
      </c>
      <c r="D5466" s="802">
        <v>26.51</v>
      </c>
      <c r="E5466" s="800" t="s">
        <v>43039</v>
      </c>
    </row>
    <row r="5467" spans="1:5" ht="13.5" x14ac:dyDescent="0.25">
      <c r="A5467" s="800">
        <v>90900</v>
      </c>
      <c r="B5467" s="800" t="s">
        <v>34325</v>
      </c>
      <c r="C5467" s="800" t="s">
        <v>26496</v>
      </c>
      <c r="D5467" s="802">
        <v>53.79</v>
      </c>
      <c r="E5467" s="800" t="s">
        <v>43039</v>
      </c>
    </row>
    <row r="5468" spans="1:5" ht="13.5" x14ac:dyDescent="0.25">
      <c r="A5468" s="800">
        <v>90902</v>
      </c>
      <c r="B5468" s="800" t="s">
        <v>34327</v>
      </c>
      <c r="C5468" s="800" t="s">
        <v>26496</v>
      </c>
      <c r="D5468" s="802">
        <v>58.16</v>
      </c>
      <c r="E5468" s="800" t="s">
        <v>43039</v>
      </c>
    </row>
    <row r="5469" spans="1:5" ht="13.5" x14ac:dyDescent="0.25">
      <c r="A5469" s="800">
        <v>90903</v>
      </c>
      <c r="B5469" s="800" t="s">
        <v>34329</v>
      </c>
      <c r="C5469" s="800" t="s">
        <v>26496</v>
      </c>
      <c r="D5469" s="802">
        <v>110.67</v>
      </c>
      <c r="E5469" s="800" t="s">
        <v>43039</v>
      </c>
    </row>
    <row r="5470" spans="1:5" ht="13.5" x14ac:dyDescent="0.25">
      <c r="A5470" s="800">
        <v>90904</v>
      </c>
      <c r="B5470" s="800" t="s">
        <v>34331</v>
      </c>
      <c r="C5470" s="800" t="s">
        <v>26496</v>
      </c>
      <c r="D5470" s="802">
        <v>119.51</v>
      </c>
      <c r="E5470" s="800" t="s">
        <v>43039</v>
      </c>
    </row>
    <row r="5471" spans="1:5" ht="13.5" x14ac:dyDescent="0.25">
      <c r="A5471" s="800">
        <v>90910</v>
      </c>
      <c r="B5471" s="800" t="s">
        <v>34333</v>
      </c>
      <c r="C5471" s="800" t="s">
        <v>26496</v>
      </c>
      <c r="D5471" s="802">
        <v>57.01</v>
      </c>
      <c r="E5471" s="800" t="s">
        <v>43039</v>
      </c>
    </row>
    <row r="5472" spans="1:5" ht="13.5" x14ac:dyDescent="0.25">
      <c r="A5472" s="800">
        <v>90912</v>
      </c>
      <c r="B5472" s="800" t="s">
        <v>34335</v>
      </c>
      <c r="C5472" s="800" t="s">
        <v>26496</v>
      </c>
      <c r="D5472" s="802">
        <v>61.76</v>
      </c>
      <c r="E5472" s="800" t="s">
        <v>43039</v>
      </c>
    </row>
    <row r="5473" spans="1:5" ht="13.5" x14ac:dyDescent="0.25">
      <c r="A5473" s="800">
        <v>90913</v>
      </c>
      <c r="B5473" s="800" t="s">
        <v>34336</v>
      </c>
      <c r="C5473" s="800" t="s">
        <v>26496</v>
      </c>
      <c r="D5473" s="802">
        <v>118.95</v>
      </c>
      <c r="E5473" s="800" t="s">
        <v>43039</v>
      </c>
    </row>
    <row r="5474" spans="1:5" ht="13.5" x14ac:dyDescent="0.25">
      <c r="A5474" s="800">
        <v>90914</v>
      </c>
      <c r="B5474" s="800" t="s">
        <v>34337</v>
      </c>
      <c r="C5474" s="800" t="s">
        <v>26496</v>
      </c>
      <c r="D5474" s="802">
        <v>128.57</v>
      </c>
      <c r="E5474" s="800" t="s">
        <v>43039</v>
      </c>
    </row>
    <row r="5475" spans="1:5" ht="13.5" x14ac:dyDescent="0.25">
      <c r="A5475" s="800">
        <v>90920</v>
      </c>
      <c r="B5475" s="800" t="s">
        <v>34338</v>
      </c>
      <c r="C5475" s="800" t="s">
        <v>26496</v>
      </c>
      <c r="D5475" s="802">
        <v>62.95</v>
      </c>
      <c r="E5475" s="800" t="s">
        <v>43039</v>
      </c>
    </row>
    <row r="5476" spans="1:5" ht="13.5" x14ac:dyDescent="0.25">
      <c r="A5476" s="800">
        <v>90922</v>
      </c>
      <c r="B5476" s="800" t="s">
        <v>34340</v>
      </c>
      <c r="C5476" s="800" t="s">
        <v>26496</v>
      </c>
      <c r="D5476" s="802">
        <v>68.42</v>
      </c>
      <c r="E5476" s="800" t="s">
        <v>43039</v>
      </c>
    </row>
    <row r="5477" spans="1:5" ht="13.5" x14ac:dyDescent="0.25">
      <c r="A5477" s="800">
        <v>90923</v>
      </c>
      <c r="B5477" s="800" t="s">
        <v>34342</v>
      </c>
      <c r="C5477" s="800" t="s">
        <v>26496</v>
      </c>
      <c r="D5477" s="802">
        <v>134.16999999999999</v>
      </c>
      <c r="E5477" s="800" t="s">
        <v>43039</v>
      </c>
    </row>
    <row r="5478" spans="1:5" ht="13.5" x14ac:dyDescent="0.25">
      <c r="A5478" s="800">
        <v>90924</v>
      </c>
      <c r="B5478" s="800" t="s">
        <v>34344</v>
      </c>
      <c r="C5478" s="800" t="s">
        <v>26496</v>
      </c>
      <c r="D5478" s="802">
        <v>145.22999999999999</v>
      </c>
      <c r="E5478" s="800" t="s">
        <v>43039</v>
      </c>
    </row>
    <row r="5479" spans="1:5" ht="13.5" x14ac:dyDescent="0.25">
      <c r="A5479" s="800">
        <v>90930</v>
      </c>
      <c r="B5479" s="800" t="s">
        <v>34346</v>
      </c>
      <c r="C5479" s="800" t="s">
        <v>26496</v>
      </c>
      <c r="D5479" s="802">
        <v>48.09</v>
      </c>
      <c r="E5479" s="800" t="s">
        <v>43039</v>
      </c>
    </row>
    <row r="5480" spans="1:5" ht="13.5" x14ac:dyDescent="0.25">
      <c r="A5480" s="800">
        <v>90932</v>
      </c>
      <c r="B5480" s="800" t="s">
        <v>34347</v>
      </c>
      <c r="C5480" s="800" t="s">
        <v>26496</v>
      </c>
      <c r="D5480" s="802">
        <v>52.46</v>
      </c>
      <c r="E5480" s="800" t="s">
        <v>43039</v>
      </c>
    </row>
    <row r="5481" spans="1:5" ht="13.5" x14ac:dyDescent="0.25">
      <c r="A5481" s="800">
        <v>90933</v>
      </c>
      <c r="B5481" s="800" t="s">
        <v>34349</v>
      </c>
      <c r="C5481" s="800" t="s">
        <v>26496</v>
      </c>
      <c r="D5481" s="802">
        <v>104.97</v>
      </c>
      <c r="E5481" s="800" t="s">
        <v>43039</v>
      </c>
    </row>
    <row r="5482" spans="1:5" ht="13.5" x14ac:dyDescent="0.25">
      <c r="A5482" s="800">
        <v>90934</v>
      </c>
      <c r="B5482" s="800" t="s">
        <v>34351</v>
      </c>
      <c r="C5482" s="800" t="s">
        <v>26496</v>
      </c>
      <c r="D5482" s="802">
        <v>113.81</v>
      </c>
      <c r="E5482" s="800" t="s">
        <v>43039</v>
      </c>
    </row>
    <row r="5483" spans="1:5" ht="13.5" x14ac:dyDescent="0.25">
      <c r="A5483" s="800">
        <v>90940</v>
      </c>
      <c r="B5483" s="800" t="s">
        <v>34352</v>
      </c>
      <c r="C5483" s="800" t="s">
        <v>26496</v>
      </c>
      <c r="D5483" s="802">
        <v>51.34</v>
      </c>
      <c r="E5483" s="800" t="s">
        <v>43039</v>
      </c>
    </row>
    <row r="5484" spans="1:5" ht="13.5" x14ac:dyDescent="0.25">
      <c r="A5484" s="800">
        <v>90942</v>
      </c>
      <c r="B5484" s="800" t="s">
        <v>34353</v>
      </c>
      <c r="C5484" s="800" t="s">
        <v>26496</v>
      </c>
      <c r="D5484" s="802">
        <v>56.09</v>
      </c>
      <c r="E5484" s="800" t="s">
        <v>43039</v>
      </c>
    </row>
    <row r="5485" spans="1:5" ht="13.5" x14ac:dyDescent="0.25">
      <c r="A5485" s="800">
        <v>90943</v>
      </c>
      <c r="B5485" s="800" t="s">
        <v>34354</v>
      </c>
      <c r="C5485" s="800" t="s">
        <v>26496</v>
      </c>
      <c r="D5485" s="802">
        <v>113.28</v>
      </c>
      <c r="E5485" s="800" t="s">
        <v>43039</v>
      </c>
    </row>
    <row r="5486" spans="1:5" ht="13.5" x14ac:dyDescent="0.25">
      <c r="A5486" s="800">
        <v>90944</v>
      </c>
      <c r="B5486" s="800" t="s">
        <v>34356</v>
      </c>
      <c r="C5486" s="800" t="s">
        <v>26496</v>
      </c>
      <c r="D5486" s="802">
        <v>122.9</v>
      </c>
      <c r="E5486" s="800" t="s">
        <v>43039</v>
      </c>
    </row>
    <row r="5487" spans="1:5" ht="13.5" x14ac:dyDescent="0.25">
      <c r="A5487" s="800">
        <v>90950</v>
      </c>
      <c r="B5487" s="800" t="s">
        <v>34358</v>
      </c>
      <c r="C5487" s="800" t="s">
        <v>26496</v>
      </c>
      <c r="D5487" s="802">
        <v>57.25</v>
      </c>
      <c r="E5487" s="800" t="s">
        <v>43039</v>
      </c>
    </row>
    <row r="5488" spans="1:5" ht="13.5" x14ac:dyDescent="0.25">
      <c r="A5488" s="800">
        <v>90952</v>
      </c>
      <c r="B5488" s="800" t="s">
        <v>34360</v>
      </c>
      <c r="C5488" s="800" t="s">
        <v>26496</v>
      </c>
      <c r="D5488" s="802">
        <v>62.72</v>
      </c>
      <c r="E5488" s="800" t="s">
        <v>43039</v>
      </c>
    </row>
    <row r="5489" spans="1:5" ht="13.5" x14ac:dyDescent="0.25">
      <c r="A5489" s="800">
        <v>90953</v>
      </c>
      <c r="B5489" s="800" t="s">
        <v>34362</v>
      </c>
      <c r="C5489" s="800" t="s">
        <v>26496</v>
      </c>
      <c r="D5489" s="802">
        <v>128.47</v>
      </c>
      <c r="E5489" s="800" t="s">
        <v>43039</v>
      </c>
    </row>
    <row r="5490" spans="1:5" ht="13.5" x14ac:dyDescent="0.25">
      <c r="A5490" s="800">
        <v>90954</v>
      </c>
      <c r="B5490" s="800" t="s">
        <v>34364</v>
      </c>
      <c r="C5490" s="800" t="s">
        <v>26496</v>
      </c>
      <c r="D5490" s="802">
        <v>139.53</v>
      </c>
      <c r="E5490" s="800" t="s">
        <v>43039</v>
      </c>
    </row>
    <row r="5491" spans="1:5" ht="13.5" x14ac:dyDescent="0.25">
      <c r="A5491" s="800">
        <v>94438</v>
      </c>
      <c r="B5491" s="800" t="s">
        <v>34366</v>
      </c>
      <c r="C5491" s="800" t="s">
        <v>26496</v>
      </c>
      <c r="D5491" s="802">
        <v>30.98</v>
      </c>
      <c r="E5491" s="800" t="s">
        <v>43039</v>
      </c>
    </row>
    <row r="5492" spans="1:5" ht="13.5" x14ac:dyDescent="0.25">
      <c r="A5492" s="800">
        <v>94439</v>
      </c>
      <c r="B5492" s="800" t="s">
        <v>34368</v>
      </c>
      <c r="C5492" s="800" t="s">
        <v>26496</v>
      </c>
      <c r="D5492" s="802">
        <v>34.340000000000003</v>
      </c>
      <c r="E5492" s="800" t="s">
        <v>43039</v>
      </c>
    </row>
    <row r="5493" spans="1:5" ht="13.5" x14ac:dyDescent="0.25">
      <c r="A5493" s="800">
        <v>94779</v>
      </c>
      <c r="B5493" s="800" t="s">
        <v>34370</v>
      </c>
      <c r="C5493" s="800" t="s">
        <v>26496</v>
      </c>
      <c r="D5493" s="802">
        <v>29.88</v>
      </c>
      <c r="E5493" s="800" t="s">
        <v>43039</v>
      </c>
    </row>
    <row r="5494" spans="1:5" ht="13.5" x14ac:dyDescent="0.25">
      <c r="A5494" s="800">
        <v>94782</v>
      </c>
      <c r="B5494" s="800" t="s">
        <v>34371</v>
      </c>
      <c r="C5494" s="800" t="s">
        <v>26496</v>
      </c>
      <c r="D5494" s="802">
        <v>33.61</v>
      </c>
      <c r="E5494" s="800" t="s">
        <v>43039</v>
      </c>
    </row>
    <row r="5495" spans="1:5" ht="13.5" x14ac:dyDescent="0.25">
      <c r="A5495" s="800">
        <v>72190</v>
      </c>
      <c r="B5495" s="800" t="s">
        <v>34373</v>
      </c>
      <c r="C5495" s="800" t="s">
        <v>26105</v>
      </c>
      <c r="D5495" s="802">
        <v>29.99</v>
      </c>
      <c r="E5495" s="800" t="s">
        <v>43039</v>
      </c>
    </row>
    <row r="5496" spans="1:5" ht="13.5" x14ac:dyDescent="0.25">
      <c r="A5496" s="800">
        <v>87871</v>
      </c>
      <c r="B5496" s="800" t="s">
        <v>34375</v>
      </c>
      <c r="C5496" s="800" t="s">
        <v>26496</v>
      </c>
      <c r="D5496" s="802">
        <v>14.75</v>
      </c>
      <c r="E5496" s="800" t="s">
        <v>43039</v>
      </c>
    </row>
    <row r="5497" spans="1:5" ht="13.5" x14ac:dyDescent="0.25">
      <c r="A5497" s="800">
        <v>87872</v>
      </c>
      <c r="B5497" s="800" t="s">
        <v>34376</v>
      </c>
      <c r="C5497" s="800" t="s">
        <v>26496</v>
      </c>
      <c r="D5497" s="802">
        <v>14.2</v>
      </c>
      <c r="E5497" s="800" t="s">
        <v>43039</v>
      </c>
    </row>
    <row r="5498" spans="1:5" ht="13.5" x14ac:dyDescent="0.25">
      <c r="A5498" s="800">
        <v>87873</v>
      </c>
      <c r="B5498" s="800" t="s">
        <v>34377</v>
      </c>
      <c r="C5498" s="800" t="s">
        <v>26496</v>
      </c>
      <c r="D5498" s="802">
        <v>3.87</v>
      </c>
      <c r="E5498" s="800" t="s">
        <v>43039</v>
      </c>
    </row>
    <row r="5499" spans="1:5" ht="13.5" x14ac:dyDescent="0.25">
      <c r="A5499" s="800">
        <v>87874</v>
      </c>
      <c r="B5499" s="800" t="s">
        <v>34378</v>
      </c>
      <c r="C5499" s="800" t="s">
        <v>26496</v>
      </c>
      <c r="D5499" s="802">
        <v>3.77</v>
      </c>
      <c r="E5499" s="800" t="s">
        <v>43039</v>
      </c>
    </row>
    <row r="5500" spans="1:5" ht="13.5" x14ac:dyDescent="0.25">
      <c r="A5500" s="800">
        <v>87876</v>
      </c>
      <c r="B5500" s="800" t="s">
        <v>34379</v>
      </c>
      <c r="C5500" s="800" t="s">
        <v>26496</v>
      </c>
      <c r="D5500" s="802">
        <v>7.7</v>
      </c>
      <c r="E5500" s="800" t="s">
        <v>43039</v>
      </c>
    </row>
    <row r="5501" spans="1:5" ht="13.5" x14ac:dyDescent="0.25">
      <c r="A5501" s="800">
        <v>87877</v>
      </c>
      <c r="B5501" s="800" t="s">
        <v>34380</v>
      </c>
      <c r="C5501" s="800" t="s">
        <v>26496</v>
      </c>
      <c r="D5501" s="802">
        <v>7.44</v>
      </c>
      <c r="E5501" s="800" t="s">
        <v>43039</v>
      </c>
    </row>
    <row r="5502" spans="1:5" ht="13.5" x14ac:dyDescent="0.25">
      <c r="A5502" s="800">
        <v>87878</v>
      </c>
      <c r="B5502" s="800" t="s">
        <v>34381</v>
      </c>
      <c r="C5502" s="800" t="s">
        <v>26496</v>
      </c>
      <c r="D5502" s="802">
        <v>3.28</v>
      </c>
      <c r="E5502" s="800" t="s">
        <v>43039</v>
      </c>
    </row>
    <row r="5503" spans="1:5" ht="13.5" x14ac:dyDescent="0.25">
      <c r="A5503" s="800">
        <v>87879</v>
      </c>
      <c r="B5503" s="800" t="s">
        <v>34382</v>
      </c>
      <c r="C5503" s="800" t="s">
        <v>26496</v>
      </c>
      <c r="D5503" s="802">
        <v>2.94</v>
      </c>
      <c r="E5503" s="800" t="s">
        <v>43039</v>
      </c>
    </row>
    <row r="5504" spans="1:5" ht="13.5" x14ac:dyDescent="0.25">
      <c r="A5504" s="800">
        <v>87881</v>
      </c>
      <c r="B5504" s="800" t="s">
        <v>34383</v>
      </c>
      <c r="C5504" s="800" t="s">
        <v>26496</v>
      </c>
      <c r="D5504" s="802">
        <v>3.77</v>
      </c>
      <c r="E5504" s="800" t="s">
        <v>43039</v>
      </c>
    </row>
    <row r="5505" spans="1:5" ht="13.5" x14ac:dyDescent="0.25">
      <c r="A5505" s="800">
        <v>87882</v>
      </c>
      <c r="B5505" s="800" t="s">
        <v>34384</v>
      </c>
      <c r="C5505" s="800" t="s">
        <v>26496</v>
      </c>
      <c r="D5505" s="802">
        <v>3.67</v>
      </c>
      <c r="E5505" s="800" t="s">
        <v>43039</v>
      </c>
    </row>
    <row r="5506" spans="1:5" ht="13.5" x14ac:dyDescent="0.25">
      <c r="A5506" s="800">
        <v>87884</v>
      </c>
      <c r="B5506" s="800" t="s">
        <v>34385</v>
      </c>
      <c r="C5506" s="800" t="s">
        <v>26496</v>
      </c>
      <c r="D5506" s="802">
        <v>7.6</v>
      </c>
      <c r="E5506" s="800" t="s">
        <v>43039</v>
      </c>
    </row>
    <row r="5507" spans="1:5" ht="13.5" x14ac:dyDescent="0.25">
      <c r="A5507" s="800">
        <v>87885</v>
      </c>
      <c r="B5507" s="800" t="s">
        <v>34387</v>
      </c>
      <c r="C5507" s="800" t="s">
        <v>26496</v>
      </c>
      <c r="D5507" s="802">
        <v>7.34</v>
      </c>
      <c r="E5507" s="800" t="s">
        <v>43039</v>
      </c>
    </row>
    <row r="5508" spans="1:5" ht="13.5" x14ac:dyDescent="0.25">
      <c r="A5508" s="800">
        <v>87886</v>
      </c>
      <c r="B5508" s="800" t="s">
        <v>34388</v>
      </c>
      <c r="C5508" s="800" t="s">
        <v>26496</v>
      </c>
      <c r="D5508" s="802">
        <v>20.56</v>
      </c>
      <c r="E5508" s="800" t="s">
        <v>43039</v>
      </c>
    </row>
    <row r="5509" spans="1:5" ht="13.5" x14ac:dyDescent="0.25">
      <c r="A5509" s="800">
        <v>87887</v>
      </c>
      <c r="B5509" s="800" t="s">
        <v>34389</v>
      </c>
      <c r="C5509" s="800" t="s">
        <v>26496</v>
      </c>
      <c r="D5509" s="802">
        <v>20.010000000000002</v>
      </c>
      <c r="E5509" s="800" t="s">
        <v>43039</v>
      </c>
    </row>
    <row r="5510" spans="1:5" ht="13.5" x14ac:dyDescent="0.25">
      <c r="A5510" s="800">
        <v>87888</v>
      </c>
      <c r="B5510" s="800" t="s">
        <v>34390</v>
      </c>
      <c r="C5510" s="800" t="s">
        <v>26496</v>
      </c>
      <c r="D5510" s="802">
        <v>5.07</v>
      </c>
      <c r="E5510" s="800" t="s">
        <v>43039</v>
      </c>
    </row>
    <row r="5511" spans="1:5" ht="13.5" x14ac:dyDescent="0.25">
      <c r="A5511" s="800">
        <v>87889</v>
      </c>
      <c r="B5511" s="800" t="s">
        <v>34391</v>
      </c>
      <c r="C5511" s="800" t="s">
        <v>26496</v>
      </c>
      <c r="D5511" s="802">
        <v>4.97</v>
      </c>
      <c r="E5511" s="800" t="s">
        <v>43039</v>
      </c>
    </row>
    <row r="5512" spans="1:5" ht="13.5" x14ac:dyDescent="0.25">
      <c r="A5512" s="800">
        <v>87891</v>
      </c>
      <c r="B5512" s="800" t="s">
        <v>34392</v>
      </c>
      <c r="C5512" s="800" t="s">
        <v>26496</v>
      </c>
      <c r="D5512" s="802">
        <v>8.9</v>
      </c>
      <c r="E5512" s="800" t="s">
        <v>43039</v>
      </c>
    </row>
    <row r="5513" spans="1:5" ht="13.5" x14ac:dyDescent="0.25">
      <c r="A5513" s="800">
        <v>87892</v>
      </c>
      <c r="B5513" s="800" t="s">
        <v>34393</v>
      </c>
      <c r="C5513" s="800" t="s">
        <v>26496</v>
      </c>
      <c r="D5513" s="802">
        <v>8.64</v>
      </c>
      <c r="E5513" s="800" t="s">
        <v>43039</v>
      </c>
    </row>
    <row r="5514" spans="1:5" ht="13.5" x14ac:dyDescent="0.25">
      <c r="A5514" s="800">
        <v>87893</v>
      </c>
      <c r="B5514" s="800" t="s">
        <v>34394</v>
      </c>
      <c r="C5514" s="800" t="s">
        <v>26496</v>
      </c>
      <c r="D5514" s="802">
        <v>5.34</v>
      </c>
      <c r="E5514" s="800" t="s">
        <v>43039</v>
      </c>
    </row>
    <row r="5515" spans="1:5" ht="13.5" x14ac:dyDescent="0.25">
      <c r="A5515" s="800">
        <v>87894</v>
      </c>
      <c r="B5515" s="800" t="s">
        <v>34395</v>
      </c>
      <c r="C5515" s="800" t="s">
        <v>26496</v>
      </c>
      <c r="D5515" s="802">
        <v>5</v>
      </c>
      <c r="E5515" s="800" t="s">
        <v>43039</v>
      </c>
    </row>
    <row r="5516" spans="1:5" ht="13.5" x14ac:dyDescent="0.25">
      <c r="A5516" s="800">
        <v>87896</v>
      </c>
      <c r="B5516" s="800" t="s">
        <v>34396</v>
      </c>
      <c r="C5516" s="800" t="s">
        <v>26496</v>
      </c>
      <c r="D5516" s="802">
        <v>4.71</v>
      </c>
      <c r="E5516" s="800" t="s">
        <v>43039</v>
      </c>
    </row>
    <row r="5517" spans="1:5" ht="13.5" x14ac:dyDescent="0.25">
      <c r="A5517" s="800">
        <v>87897</v>
      </c>
      <c r="B5517" s="800" t="s">
        <v>34397</v>
      </c>
      <c r="C5517" s="800" t="s">
        <v>26496</v>
      </c>
      <c r="D5517" s="802">
        <v>4.37</v>
      </c>
      <c r="E5517" s="800" t="s">
        <v>43039</v>
      </c>
    </row>
    <row r="5518" spans="1:5" ht="13.5" x14ac:dyDescent="0.25">
      <c r="A5518" s="800">
        <v>87899</v>
      </c>
      <c r="B5518" s="800" t="s">
        <v>34398</v>
      </c>
      <c r="C5518" s="800" t="s">
        <v>26496</v>
      </c>
      <c r="D5518" s="802">
        <v>6.14</v>
      </c>
      <c r="E5518" s="800" t="s">
        <v>43039</v>
      </c>
    </row>
    <row r="5519" spans="1:5" ht="13.5" x14ac:dyDescent="0.25">
      <c r="A5519" s="800">
        <v>87900</v>
      </c>
      <c r="B5519" s="800" t="s">
        <v>34400</v>
      </c>
      <c r="C5519" s="800" t="s">
        <v>26496</v>
      </c>
      <c r="D5519" s="802">
        <v>6.04</v>
      </c>
      <c r="E5519" s="800" t="s">
        <v>43039</v>
      </c>
    </row>
    <row r="5520" spans="1:5" ht="13.5" x14ac:dyDescent="0.25">
      <c r="A5520" s="800">
        <v>87902</v>
      </c>
      <c r="B5520" s="800" t="s">
        <v>34401</v>
      </c>
      <c r="C5520" s="800" t="s">
        <v>26496</v>
      </c>
      <c r="D5520" s="802">
        <v>9.9700000000000006</v>
      </c>
      <c r="E5520" s="800" t="s">
        <v>43039</v>
      </c>
    </row>
    <row r="5521" spans="1:5" ht="13.5" x14ac:dyDescent="0.25">
      <c r="A5521" s="800">
        <v>87903</v>
      </c>
      <c r="B5521" s="800" t="s">
        <v>34402</v>
      </c>
      <c r="C5521" s="800" t="s">
        <v>26496</v>
      </c>
      <c r="D5521" s="802">
        <v>9.7100000000000009</v>
      </c>
      <c r="E5521" s="800" t="s">
        <v>43039</v>
      </c>
    </row>
    <row r="5522" spans="1:5" ht="13.5" x14ac:dyDescent="0.25">
      <c r="A5522" s="800">
        <v>87904</v>
      </c>
      <c r="B5522" s="800" t="s">
        <v>34403</v>
      </c>
      <c r="C5522" s="800" t="s">
        <v>26496</v>
      </c>
      <c r="D5522" s="802">
        <v>7.12</v>
      </c>
      <c r="E5522" s="800" t="s">
        <v>43039</v>
      </c>
    </row>
    <row r="5523" spans="1:5" ht="13.5" x14ac:dyDescent="0.25">
      <c r="A5523" s="800">
        <v>87905</v>
      </c>
      <c r="B5523" s="800" t="s">
        <v>34404</v>
      </c>
      <c r="C5523" s="800" t="s">
        <v>26496</v>
      </c>
      <c r="D5523" s="802">
        <v>6.78</v>
      </c>
      <c r="E5523" s="800" t="s">
        <v>43039</v>
      </c>
    </row>
    <row r="5524" spans="1:5" ht="13.5" x14ac:dyDescent="0.25">
      <c r="A5524" s="800">
        <v>87907</v>
      </c>
      <c r="B5524" s="800" t="s">
        <v>34405</v>
      </c>
      <c r="C5524" s="800" t="s">
        <v>26496</v>
      </c>
      <c r="D5524" s="802">
        <v>6.2</v>
      </c>
      <c r="E5524" s="800" t="s">
        <v>43039</v>
      </c>
    </row>
    <row r="5525" spans="1:5" ht="13.5" x14ac:dyDescent="0.25">
      <c r="A5525" s="800">
        <v>87908</v>
      </c>
      <c r="B5525" s="800" t="s">
        <v>34406</v>
      </c>
      <c r="C5525" s="800" t="s">
        <v>26496</v>
      </c>
      <c r="D5525" s="802">
        <v>5.86</v>
      </c>
      <c r="E5525" s="800" t="s">
        <v>43039</v>
      </c>
    </row>
    <row r="5526" spans="1:5" ht="13.5" x14ac:dyDescent="0.25">
      <c r="A5526" s="800">
        <v>87910</v>
      </c>
      <c r="B5526" s="800" t="s">
        <v>34407</v>
      </c>
      <c r="C5526" s="800" t="s">
        <v>26496</v>
      </c>
      <c r="D5526" s="802">
        <v>20.21</v>
      </c>
      <c r="E5526" s="800" t="s">
        <v>43039</v>
      </c>
    </row>
    <row r="5527" spans="1:5" ht="13.5" x14ac:dyDescent="0.25">
      <c r="A5527" s="800">
        <v>87911</v>
      </c>
      <c r="B5527" s="800" t="s">
        <v>34408</v>
      </c>
      <c r="C5527" s="800" t="s">
        <v>26496</v>
      </c>
      <c r="D5527" s="802">
        <v>19.66</v>
      </c>
      <c r="E5527" s="800" t="s">
        <v>43039</v>
      </c>
    </row>
    <row r="5528" spans="1:5" ht="13.5" x14ac:dyDescent="0.25">
      <c r="A5528" s="800">
        <v>5991</v>
      </c>
      <c r="B5528" s="800" t="s">
        <v>34409</v>
      </c>
      <c r="C5528" s="800" t="s">
        <v>26496</v>
      </c>
      <c r="D5528" s="802">
        <v>42.72</v>
      </c>
      <c r="E5528" s="800" t="s">
        <v>43039</v>
      </c>
    </row>
    <row r="5529" spans="1:5" ht="13.5" x14ac:dyDescent="0.25">
      <c r="A5529" s="800">
        <v>84023</v>
      </c>
      <c r="B5529" s="800" t="s">
        <v>34411</v>
      </c>
      <c r="C5529" s="800" t="s">
        <v>26496</v>
      </c>
      <c r="D5529" s="802">
        <v>40.159999999999997</v>
      </c>
      <c r="E5529" s="800" t="s">
        <v>43039</v>
      </c>
    </row>
    <row r="5530" spans="1:5" ht="13.5" x14ac:dyDescent="0.25">
      <c r="A5530" s="800">
        <v>84024</v>
      </c>
      <c r="B5530" s="800" t="s">
        <v>34412</v>
      </c>
      <c r="C5530" s="800" t="s">
        <v>26496</v>
      </c>
      <c r="D5530" s="802">
        <v>38.33</v>
      </c>
      <c r="E5530" s="800" t="s">
        <v>43039</v>
      </c>
    </row>
    <row r="5531" spans="1:5" ht="13.5" x14ac:dyDescent="0.25">
      <c r="A5531" s="800">
        <v>84026</v>
      </c>
      <c r="B5531" s="800" t="s">
        <v>34413</v>
      </c>
      <c r="C5531" s="800" t="s">
        <v>26496</v>
      </c>
      <c r="D5531" s="802">
        <v>46.58</v>
      </c>
      <c r="E5531" s="800" t="s">
        <v>43039</v>
      </c>
    </row>
    <row r="5532" spans="1:5" ht="13.5" x14ac:dyDescent="0.25">
      <c r="A5532" s="800">
        <v>84027</v>
      </c>
      <c r="B5532" s="800" t="s">
        <v>34415</v>
      </c>
      <c r="C5532" s="800" t="s">
        <v>26496</v>
      </c>
      <c r="D5532" s="802">
        <v>32.69</v>
      </c>
      <c r="E5532" s="800" t="s">
        <v>43039</v>
      </c>
    </row>
    <row r="5533" spans="1:5" ht="13.5" x14ac:dyDescent="0.25">
      <c r="A5533" s="800">
        <v>84028</v>
      </c>
      <c r="B5533" s="800" t="s">
        <v>34416</v>
      </c>
      <c r="C5533" s="800" t="s">
        <v>26496</v>
      </c>
      <c r="D5533" s="802">
        <v>52.38</v>
      </c>
      <c r="E5533" s="800" t="s">
        <v>43039</v>
      </c>
    </row>
    <row r="5534" spans="1:5" ht="13.5" x14ac:dyDescent="0.25">
      <c r="A5534" s="800">
        <v>84072</v>
      </c>
      <c r="B5534" s="800" t="s">
        <v>34417</v>
      </c>
      <c r="C5534" s="800" t="s">
        <v>26496</v>
      </c>
      <c r="D5534" s="802">
        <v>33.17</v>
      </c>
      <c r="E5534" s="800" t="s">
        <v>43039</v>
      </c>
    </row>
    <row r="5535" spans="1:5" ht="13.5" x14ac:dyDescent="0.25">
      <c r="A5535" s="800">
        <v>87411</v>
      </c>
      <c r="B5535" s="800" t="s">
        <v>34419</v>
      </c>
      <c r="C5535" s="800" t="s">
        <v>26496</v>
      </c>
      <c r="D5535" s="802">
        <v>10.88</v>
      </c>
      <c r="E5535" s="800" t="s">
        <v>43039</v>
      </c>
    </row>
    <row r="5536" spans="1:5" ht="13.5" x14ac:dyDescent="0.25">
      <c r="A5536" s="800">
        <v>87412</v>
      </c>
      <c r="B5536" s="800" t="s">
        <v>34420</v>
      </c>
      <c r="C5536" s="800" t="s">
        <v>26496</v>
      </c>
      <c r="D5536" s="802">
        <v>15.75</v>
      </c>
      <c r="E5536" s="800" t="s">
        <v>43039</v>
      </c>
    </row>
    <row r="5537" spans="1:5" ht="13.5" x14ac:dyDescent="0.25">
      <c r="A5537" s="800">
        <v>87413</v>
      </c>
      <c r="B5537" s="800" t="s">
        <v>34421</v>
      </c>
      <c r="C5537" s="800" t="s">
        <v>26496</v>
      </c>
      <c r="D5537" s="802">
        <v>18.53</v>
      </c>
      <c r="E5537" s="800" t="s">
        <v>43039</v>
      </c>
    </row>
    <row r="5538" spans="1:5" ht="13.5" x14ac:dyDescent="0.25">
      <c r="A5538" s="800">
        <v>87414</v>
      </c>
      <c r="B5538" s="800" t="s">
        <v>34422</v>
      </c>
      <c r="C5538" s="800" t="s">
        <v>26496</v>
      </c>
      <c r="D5538" s="802">
        <v>16.04</v>
      </c>
      <c r="E5538" s="800" t="s">
        <v>43039</v>
      </c>
    </row>
    <row r="5539" spans="1:5" ht="13.5" x14ac:dyDescent="0.25">
      <c r="A5539" s="800">
        <v>87415</v>
      </c>
      <c r="B5539" s="800" t="s">
        <v>34423</v>
      </c>
      <c r="C5539" s="800" t="s">
        <v>26496</v>
      </c>
      <c r="D5539" s="802">
        <v>20.74</v>
      </c>
      <c r="E5539" s="800" t="s">
        <v>43039</v>
      </c>
    </row>
    <row r="5540" spans="1:5" ht="13.5" x14ac:dyDescent="0.25">
      <c r="A5540" s="800">
        <v>87416</v>
      </c>
      <c r="B5540" s="800" t="s">
        <v>34424</v>
      </c>
      <c r="C5540" s="800" t="s">
        <v>26496</v>
      </c>
      <c r="D5540" s="802">
        <v>23.7</v>
      </c>
      <c r="E5540" s="800" t="s">
        <v>43039</v>
      </c>
    </row>
    <row r="5541" spans="1:5" ht="13.5" x14ac:dyDescent="0.25">
      <c r="A5541" s="800">
        <v>87417</v>
      </c>
      <c r="B5541" s="800" t="s">
        <v>34425</v>
      </c>
      <c r="C5541" s="800" t="s">
        <v>26496</v>
      </c>
      <c r="D5541" s="802">
        <v>11.58</v>
      </c>
      <c r="E5541" s="800" t="s">
        <v>43039</v>
      </c>
    </row>
    <row r="5542" spans="1:5" ht="13.5" x14ac:dyDescent="0.25">
      <c r="A5542" s="800">
        <v>87418</v>
      </c>
      <c r="B5542" s="800" t="s">
        <v>34426</v>
      </c>
      <c r="C5542" s="800" t="s">
        <v>26496</v>
      </c>
      <c r="D5542" s="802">
        <v>11.93</v>
      </c>
      <c r="E5542" s="800" t="s">
        <v>43039</v>
      </c>
    </row>
    <row r="5543" spans="1:5" ht="13.5" x14ac:dyDescent="0.25">
      <c r="A5543" s="800">
        <v>87419</v>
      </c>
      <c r="B5543" s="800" t="s">
        <v>34428</v>
      </c>
      <c r="C5543" s="800" t="s">
        <v>26496</v>
      </c>
      <c r="D5543" s="802">
        <v>12.98</v>
      </c>
      <c r="E5543" s="800" t="s">
        <v>43039</v>
      </c>
    </row>
    <row r="5544" spans="1:5" ht="13.5" x14ac:dyDescent="0.25">
      <c r="A5544" s="800">
        <v>87420</v>
      </c>
      <c r="B5544" s="800" t="s">
        <v>34429</v>
      </c>
      <c r="C5544" s="800" t="s">
        <v>26496</v>
      </c>
      <c r="D5544" s="802">
        <v>17.260000000000002</v>
      </c>
      <c r="E5544" s="800" t="s">
        <v>43039</v>
      </c>
    </row>
    <row r="5545" spans="1:5" ht="13.5" x14ac:dyDescent="0.25">
      <c r="A5545" s="800">
        <v>87421</v>
      </c>
      <c r="B5545" s="800" t="s">
        <v>34430</v>
      </c>
      <c r="C5545" s="800" t="s">
        <v>26496</v>
      </c>
      <c r="D5545" s="802">
        <v>17.61</v>
      </c>
      <c r="E5545" s="800" t="s">
        <v>43039</v>
      </c>
    </row>
    <row r="5546" spans="1:5" ht="13.5" x14ac:dyDescent="0.25">
      <c r="A5546" s="800">
        <v>87422</v>
      </c>
      <c r="B5546" s="800" t="s">
        <v>34431</v>
      </c>
      <c r="C5546" s="800" t="s">
        <v>26496</v>
      </c>
      <c r="D5546" s="802">
        <v>18.649999999999999</v>
      </c>
      <c r="E5546" s="800" t="s">
        <v>43039</v>
      </c>
    </row>
    <row r="5547" spans="1:5" ht="13.5" x14ac:dyDescent="0.25">
      <c r="A5547" s="800">
        <v>87423</v>
      </c>
      <c r="B5547" s="800" t="s">
        <v>34432</v>
      </c>
      <c r="C5547" s="800" t="s">
        <v>26496</v>
      </c>
      <c r="D5547" s="802">
        <v>23.16</v>
      </c>
      <c r="E5547" s="800" t="s">
        <v>43039</v>
      </c>
    </row>
    <row r="5548" spans="1:5" ht="13.5" x14ac:dyDescent="0.25">
      <c r="A5548" s="800">
        <v>87424</v>
      </c>
      <c r="B5548" s="800" t="s">
        <v>34433</v>
      </c>
      <c r="C5548" s="800" t="s">
        <v>26496</v>
      </c>
      <c r="D5548" s="802">
        <v>23.7</v>
      </c>
      <c r="E5548" s="800" t="s">
        <v>43039</v>
      </c>
    </row>
    <row r="5549" spans="1:5" ht="13.5" x14ac:dyDescent="0.25">
      <c r="A5549" s="800">
        <v>87425</v>
      </c>
      <c r="B5549" s="800" t="s">
        <v>34434</v>
      </c>
      <c r="C5549" s="800" t="s">
        <v>26496</v>
      </c>
      <c r="D5549" s="802">
        <v>24.56</v>
      </c>
      <c r="E5549" s="800" t="s">
        <v>43039</v>
      </c>
    </row>
    <row r="5550" spans="1:5" ht="13.5" x14ac:dyDescent="0.25">
      <c r="A5550" s="800">
        <v>87426</v>
      </c>
      <c r="B5550" s="800" t="s">
        <v>34435</v>
      </c>
      <c r="C5550" s="800" t="s">
        <v>26496</v>
      </c>
      <c r="D5550" s="802">
        <v>27.1</v>
      </c>
      <c r="E5550" s="800" t="s">
        <v>43039</v>
      </c>
    </row>
    <row r="5551" spans="1:5" ht="13.5" x14ac:dyDescent="0.25">
      <c r="A5551" s="800">
        <v>87427</v>
      </c>
      <c r="B5551" s="800" t="s">
        <v>34437</v>
      </c>
      <c r="C5551" s="800" t="s">
        <v>26496</v>
      </c>
      <c r="D5551" s="802">
        <v>27.64</v>
      </c>
      <c r="E5551" s="800" t="s">
        <v>43039</v>
      </c>
    </row>
    <row r="5552" spans="1:5" ht="13.5" x14ac:dyDescent="0.25">
      <c r="A5552" s="800">
        <v>87428</v>
      </c>
      <c r="B5552" s="800" t="s">
        <v>34438</v>
      </c>
      <c r="C5552" s="800" t="s">
        <v>26496</v>
      </c>
      <c r="D5552" s="802">
        <v>28.51</v>
      </c>
      <c r="E5552" s="800" t="s">
        <v>43039</v>
      </c>
    </row>
    <row r="5553" spans="1:5" ht="13.5" x14ac:dyDescent="0.25">
      <c r="A5553" s="800">
        <v>87429</v>
      </c>
      <c r="B5553" s="800" t="s">
        <v>34439</v>
      </c>
      <c r="C5553" s="800" t="s">
        <v>26496</v>
      </c>
      <c r="D5553" s="802">
        <v>13.44</v>
      </c>
      <c r="E5553" s="800" t="s">
        <v>43039</v>
      </c>
    </row>
    <row r="5554" spans="1:5" ht="13.5" x14ac:dyDescent="0.25">
      <c r="A5554" s="800">
        <v>87430</v>
      </c>
      <c r="B5554" s="800" t="s">
        <v>34440</v>
      </c>
      <c r="C5554" s="800" t="s">
        <v>26496</v>
      </c>
      <c r="D5554" s="802">
        <v>13.79</v>
      </c>
      <c r="E5554" s="800" t="s">
        <v>43039</v>
      </c>
    </row>
    <row r="5555" spans="1:5" ht="13.5" x14ac:dyDescent="0.25">
      <c r="A5555" s="800">
        <v>87431</v>
      </c>
      <c r="B5555" s="800" t="s">
        <v>34441</v>
      </c>
      <c r="C5555" s="800" t="s">
        <v>26496</v>
      </c>
      <c r="D5555" s="802">
        <v>13.97</v>
      </c>
      <c r="E5555" s="800" t="s">
        <v>43039</v>
      </c>
    </row>
    <row r="5556" spans="1:5" ht="13.5" x14ac:dyDescent="0.25">
      <c r="A5556" s="800">
        <v>87432</v>
      </c>
      <c r="B5556" s="800" t="s">
        <v>34442</v>
      </c>
      <c r="C5556" s="800" t="s">
        <v>26496</v>
      </c>
      <c r="D5556" s="802">
        <v>19.329999999999998</v>
      </c>
      <c r="E5556" s="800" t="s">
        <v>43039</v>
      </c>
    </row>
    <row r="5557" spans="1:5" ht="13.5" x14ac:dyDescent="0.25">
      <c r="A5557" s="800">
        <v>87433</v>
      </c>
      <c r="B5557" s="800" t="s">
        <v>34443</v>
      </c>
      <c r="C5557" s="800" t="s">
        <v>26496</v>
      </c>
      <c r="D5557" s="802">
        <v>20.03</v>
      </c>
      <c r="E5557" s="800" t="s">
        <v>43039</v>
      </c>
    </row>
    <row r="5558" spans="1:5" ht="13.5" x14ac:dyDescent="0.25">
      <c r="A5558" s="800">
        <v>87434</v>
      </c>
      <c r="B5558" s="800" t="s">
        <v>34445</v>
      </c>
      <c r="C5558" s="800" t="s">
        <v>26496</v>
      </c>
      <c r="D5558" s="802">
        <v>20.55</v>
      </c>
      <c r="E5558" s="800" t="s">
        <v>43039</v>
      </c>
    </row>
    <row r="5559" spans="1:5" ht="13.5" x14ac:dyDescent="0.25">
      <c r="A5559" s="800">
        <v>87435</v>
      </c>
      <c r="B5559" s="800" t="s">
        <v>34446</v>
      </c>
      <c r="C5559" s="800" t="s">
        <v>26496</v>
      </c>
      <c r="D5559" s="802">
        <v>21.59</v>
      </c>
      <c r="E5559" s="800" t="s">
        <v>43039</v>
      </c>
    </row>
    <row r="5560" spans="1:5" ht="13.5" x14ac:dyDescent="0.25">
      <c r="A5560" s="800">
        <v>87436</v>
      </c>
      <c r="B5560" s="800" t="s">
        <v>34447</v>
      </c>
      <c r="C5560" s="800" t="s">
        <v>26496</v>
      </c>
      <c r="D5560" s="802">
        <v>22.81</v>
      </c>
      <c r="E5560" s="800" t="s">
        <v>43039</v>
      </c>
    </row>
    <row r="5561" spans="1:5" ht="13.5" x14ac:dyDescent="0.25">
      <c r="A5561" s="800">
        <v>87437</v>
      </c>
      <c r="B5561" s="800" t="s">
        <v>34448</v>
      </c>
      <c r="C5561" s="800" t="s">
        <v>26496</v>
      </c>
      <c r="D5561" s="802">
        <v>23.68</v>
      </c>
      <c r="E5561" s="800" t="s">
        <v>43039</v>
      </c>
    </row>
    <row r="5562" spans="1:5" ht="13.5" x14ac:dyDescent="0.25">
      <c r="A5562" s="800">
        <v>87438</v>
      </c>
      <c r="B5562" s="800" t="s">
        <v>34449</v>
      </c>
      <c r="C5562" s="800" t="s">
        <v>26496</v>
      </c>
      <c r="D5562" s="802">
        <v>26.61</v>
      </c>
      <c r="E5562" s="800" t="s">
        <v>43039</v>
      </c>
    </row>
    <row r="5563" spans="1:5" ht="13.5" x14ac:dyDescent="0.25">
      <c r="A5563" s="800">
        <v>87439</v>
      </c>
      <c r="B5563" s="800" t="s">
        <v>34450</v>
      </c>
      <c r="C5563" s="800" t="s">
        <v>26496</v>
      </c>
      <c r="D5563" s="802">
        <v>28.17</v>
      </c>
      <c r="E5563" s="800" t="s">
        <v>43039</v>
      </c>
    </row>
    <row r="5564" spans="1:5" ht="13.5" x14ac:dyDescent="0.25">
      <c r="A5564" s="800">
        <v>87440</v>
      </c>
      <c r="B5564" s="800" t="s">
        <v>34451</v>
      </c>
      <c r="C5564" s="800" t="s">
        <v>26496</v>
      </c>
      <c r="D5564" s="802">
        <v>28.88</v>
      </c>
      <c r="E5564" s="800" t="s">
        <v>43039</v>
      </c>
    </row>
    <row r="5565" spans="1:5" ht="13.5" x14ac:dyDescent="0.25">
      <c r="A5565" s="800">
        <v>87527</v>
      </c>
      <c r="B5565" s="800" t="s">
        <v>34453</v>
      </c>
      <c r="C5565" s="800" t="s">
        <v>26496</v>
      </c>
      <c r="D5565" s="802">
        <v>29.55</v>
      </c>
      <c r="E5565" s="800" t="s">
        <v>43039</v>
      </c>
    </row>
    <row r="5566" spans="1:5" ht="13.5" x14ac:dyDescent="0.25">
      <c r="A5566" s="800">
        <v>87528</v>
      </c>
      <c r="B5566" s="800" t="s">
        <v>34455</v>
      </c>
      <c r="C5566" s="800" t="s">
        <v>26496</v>
      </c>
      <c r="D5566" s="802">
        <v>32.5</v>
      </c>
      <c r="E5566" s="800" t="s">
        <v>43039</v>
      </c>
    </row>
    <row r="5567" spans="1:5" ht="13.5" x14ac:dyDescent="0.25">
      <c r="A5567" s="800">
        <v>87529</v>
      </c>
      <c r="B5567" s="800" t="s">
        <v>34456</v>
      </c>
      <c r="C5567" s="800" t="s">
        <v>26496</v>
      </c>
      <c r="D5567" s="802">
        <v>26.46</v>
      </c>
      <c r="E5567" s="800" t="s">
        <v>43039</v>
      </c>
    </row>
    <row r="5568" spans="1:5" ht="13.5" x14ac:dyDescent="0.25">
      <c r="A5568" s="800">
        <v>87530</v>
      </c>
      <c r="B5568" s="800" t="s">
        <v>34457</v>
      </c>
      <c r="C5568" s="800" t="s">
        <v>26496</v>
      </c>
      <c r="D5568" s="802">
        <v>29.41</v>
      </c>
      <c r="E5568" s="800" t="s">
        <v>43039</v>
      </c>
    </row>
    <row r="5569" spans="1:5" ht="13.5" x14ac:dyDescent="0.25">
      <c r="A5569" s="800">
        <v>87531</v>
      </c>
      <c r="B5569" s="800" t="s">
        <v>34459</v>
      </c>
      <c r="C5569" s="800" t="s">
        <v>26496</v>
      </c>
      <c r="D5569" s="802">
        <v>25.37</v>
      </c>
      <c r="E5569" s="800" t="s">
        <v>43039</v>
      </c>
    </row>
    <row r="5570" spans="1:5" ht="13.5" x14ac:dyDescent="0.25">
      <c r="A5570" s="800">
        <v>87532</v>
      </c>
      <c r="B5570" s="800" t="s">
        <v>34460</v>
      </c>
      <c r="C5570" s="800" t="s">
        <v>26496</v>
      </c>
      <c r="D5570" s="802">
        <v>28.32</v>
      </c>
      <c r="E5570" s="800" t="s">
        <v>43039</v>
      </c>
    </row>
    <row r="5571" spans="1:5" ht="13.5" x14ac:dyDescent="0.25">
      <c r="A5571" s="800">
        <v>87535</v>
      </c>
      <c r="B5571" s="800" t="s">
        <v>34462</v>
      </c>
      <c r="C5571" s="800" t="s">
        <v>26496</v>
      </c>
      <c r="D5571" s="802">
        <v>22.28</v>
      </c>
      <c r="E5571" s="800" t="s">
        <v>43039</v>
      </c>
    </row>
    <row r="5572" spans="1:5" ht="13.5" x14ac:dyDescent="0.25">
      <c r="A5572" s="800">
        <v>87536</v>
      </c>
      <c r="B5572" s="800" t="s">
        <v>34464</v>
      </c>
      <c r="C5572" s="800" t="s">
        <v>26496</v>
      </c>
      <c r="D5572" s="802">
        <v>25.23</v>
      </c>
      <c r="E5572" s="800" t="s">
        <v>43039</v>
      </c>
    </row>
    <row r="5573" spans="1:5" ht="13.5" x14ac:dyDescent="0.25">
      <c r="A5573" s="800">
        <v>87537</v>
      </c>
      <c r="B5573" s="800" t="s">
        <v>34466</v>
      </c>
      <c r="C5573" s="800" t="s">
        <v>26496</v>
      </c>
      <c r="D5573" s="802">
        <v>47.76</v>
      </c>
      <c r="E5573" s="800" t="s">
        <v>43039</v>
      </c>
    </row>
    <row r="5574" spans="1:5" ht="13.5" x14ac:dyDescent="0.25">
      <c r="A5574" s="800">
        <v>87538</v>
      </c>
      <c r="B5574" s="800" t="s">
        <v>34468</v>
      </c>
      <c r="C5574" s="800" t="s">
        <v>26496</v>
      </c>
      <c r="D5574" s="802">
        <v>45.09</v>
      </c>
      <c r="E5574" s="800" t="s">
        <v>43039</v>
      </c>
    </row>
    <row r="5575" spans="1:5" ht="13.5" x14ac:dyDescent="0.25">
      <c r="A5575" s="800">
        <v>87539</v>
      </c>
      <c r="B5575" s="800" t="s">
        <v>34469</v>
      </c>
      <c r="C5575" s="800" t="s">
        <v>26496</v>
      </c>
      <c r="D5575" s="802">
        <v>44.13</v>
      </c>
      <c r="E5575" s="800" t="s">
        <v>43039</v>
      </c>
    </row>
    <row r="5576" spans="1:5" ht="13.5" x14ac:dyDescent="0.25">
      <c r="A5576" s="800">
        <v>87541</v>
      </c>
      <c r="B5576" s="800" t="s">
        <v>34470</v>
      </c>
      <c r="C5576" s="800" t="s">
        <v>26496</v>
      </c>
      <c r="D5576" s="802">
        <v>41.46</v>
      </c>
      <c r="E5576" s="800" t="s">
        <v>43039</v>
      </c>
    </row>
    <row r="5577" spans="1:5" ht="13.5" x14ac:dyDescent="0.25">
      <c r="A5577" s="800">
        <v>87543</v>
      </c>
      <c r="B5577" s="800" t="s">
        <v>34472</v>
      </c>
      <c r="C5577" s="800" t="s">
        <v>26496</v>
      </c>
      <c r="D5577" s="802">
        <v>15.26</v>
      </c>
      <c r="E5577" s="800" t="s">
        <v>43039</v>
      </c>
    </row>
    <row r="5578" spans="1:5" ht="13.5" x14ac:dyDescent="0.25">
      <c r="A5578" s="800">
        <v>87545</v>
      </c>
      <c r="B5578" s="800" t="s">
        <v>34473</v>
      </c>
      <c r="C5578" s="800" t="s">
        <v>26496</v>
      </c>
      <c r="D5578" s="802">
        <v>20.420000000000002</v>
      </c>
      <c r="E5578" s="800" t="s">
        <v>43039</v>
      </c>
    </row>
    <row r="5579" spans="1:5" ht="13.5" x14ac:dyDescent="0.25">
      <c r="A5579" s="800">
        <v>87546</v>
      </c>
      <c r="B5579" s="800" t="s">
        <v>34474</v>
      </c>
      <c r="C5579" s="800" t="s">
        <v>26496</v>
      </c>
      <c r="D5579" s="802">
        <v>22.09</v>
      </c>
      <c r="E5579" s="800" t="s">
        <v>43039</v>
      </c>
    </row>
    <row r="5580" spans="1:5" ht="13.5" x14ac:dyDescent="0.25">
      <c r="A5580" s="800">
        <v>87547</v>
      </c>
      <c r="B5580" s="800" t="s">
        <v>34475</v>
      </c>
      <c r="C5580" s="800" t="s">
        <v>26496</v>
      </c>
      <c r="D5580" s="802">
        <v>17.34</v>
      </c>
      <c r="E5580" s="800" t="s">
        <v>43039</v>
      </c>
    </row>
    <row r="5581" spans="1:5" ht="13.5" x14ac:dyDescent="0.25">
      <c r="A5581" s="800">
        <v>87548</v>
      </c>
      <c r="B5581" s="800" t="s">
        <v>34476</v>
      </c>
      <c r="C5581" s="800" t="s">
        <v>26496</v>
      </c>
      <c r="D5581" s="802">
        <v>19.010000000000002</v>
      </c>
      <c r="E5581" s="800" t="s">
        <v>43039</v>
      </c>
    </row>
    <row r="5582" spans="1:5" ht="13.5" x14ac:dyDescent="0.25">
      <c r="A5582" s="800">
        <v>87549</v>
      </c>
      <c r="B5582" s="800" t="s">
        <v>34477</v>
      </c>
      <c r="C5582" s="800" t="s">
        <v>26496</v>
      </c>
      <c r="D5582" s="802">
        <v>16.23</v>
      </c>
      <c r="E5582" s="800" t="s">
        <v>43039</v>
      </c>
    </row>
    <row r="5583" spans="1:5" ht="13.5" x14ac:dyDescent="0.25">
      <c r="A5583" s="800">
        <v>87550</v>
      </c>
      <c r="B5583" s="800" t="s">
        <v>34479</v>
      </c>
      <c r="C5583" s="800" t="s">
        <v>26496</v>
      </c>
      <c r="D5583" s="802">
        <v>17.899999999999999</v>
      </c>
      <c r="E5583" s="800" t="s">
        <v>43039</v>
      </c>
    </row>
    <row r="5584" spans="1:5" ht="13.5" x14ac:dyDescent="0.25">
      <c r="A5584" s="800">
        <v>87553</v>
      </c>
      <c r="B5584" s="800" t="s">
        <v>34480</v>
      </c>
      <c r="C5584" s="800" t="s">
        <v>26496</v>
      </c>
      <c r="D5584" s="802">
        <v>13.14</v>
      </c>
      <c r="E5584" s="800" t="s">
        <v>43039</v>
      </c>
    </row>
    <row r="5585" spans="1:5" ht="13.5" x14ac:dyDescent="0.25">
      <c r="A5585" s="800">
        <v>87554</v>
      </c>
      <c r="B5585" s="800" t="s">
        <v>34481</v>
      </c>
      <c r="C5585" s="800" t="s">
        <v>26496</v>
      </c>
      <c r="D5585" s="802">
        <v>14.81</v>
      </c>
      <c r="E5585" s="800" t="s">
        <v>43039</v>
      </c>
    </row>
    <row r="5586" spans="1:5" ht="13.5" x14ac:dyDescent="0.25">
      <c r="A5586" s="800">
        <v>87555</v>
      </c>
      <c r="B5586" s="800" t="s">
        <v>34482</v>
      </c>
      <c r="C5586" s="800" t="s">
        <v>26496</v>
      </c>
      <c r="D5586" s="802">
        <v>29.82</v>
      </c>
      <c r="E5586" s="800" t="s">
        <v>43039</v>
      </c>
    </row>
    <row r="5587" spans="1:5" ht="13.5" x14ac:dyDescent="0.25">
      <c r="A5587" s="800">
        <v>87556</v>
      </c>
      <c r="B5587" s="800" t="s">
        <v>34484</v>
      </c>
      <c r="C5587" s="800" t="s">
        <v>26496</v>
      </c>
      <c r="D5587" s="802">
        <v>27.16</v>
      </c>
      <c r="E5587" s="800" t="s">
        <v>43039</v>
      </c>
    </row>
    <row r="5588" spans="1:5" ht="13.5" x14ac:dyDescent="0.25">
      <c r="A5588" s="800">
        <v>87557</v>
      </c>
      <c r="B5588" s="800" t="s">
        <v>34486</v>
      </c>
      <c r="C5588" s="800" t="s">
        <v>26496</v>
      </c>
      <c r="D5588" s="802">
        <v>26.18</v>
      </c>
      <c r="E5588" s="800" t="s">
        <v>43039</v>
      </c>
    </row>
    <row r="5589" spans="1:5" ht="13.5" x14ac:dyDescent="0.25">
      <c r="A5589" s="800">
        <v>87559</v>
      </c>
      <c r="B5589" s="800" t="s">
        <v>34487</v>
      </c>
      <c r="C5589" s="800" t="s">
        <v>26496</v>
      </c>
      <c r="D5589" s="802">
        <v>23.51</v>
      </c>
      <c r="E5589" s="800" t="s">
        <v>43039</v>
      </c>
    </row>
    <row r="5590" spans="1:5" ht="13.5" x14ac:dyDescent="0.25">
      <c r="A5590" s="800">
        <v>87561</v>
      </c>
      <c r="B5590" s="800" t="s">
        <v>34488</v>
      </c>
      <c r="C5590" s="800" t="s">
        <v>26496</v>
      </c>
      <c r="D5590" s="802">
        <v>26.43</v>
      </c>
      <c r="E5590" s="800" t="s">
        <v>43039</v>
      </c>
    </row>
    <row r="5591" spans="1:5" ht="13.5" x14ac:dyDescent="0.25">
      <c r="A5591" s="800">
        <v>87775</v>
      </c>
      <c r="B5591" s="800" t="s">
        <v>34490</v>
      </c>
      <c r="C5591" s="800" t="s">
        <v>26496</v>
      </c>
      <c r="D5591" s="802">
        <v>42.68</v>
      </c>
      <c r="E5591" s="800" t="s">
        <v>43039</v>
      </c>
    </row>
    <row r="5592" spans="1:5" ht="13.5" x14ac:dyDescent="0.25">
      <c r="A5592" s="800">
        <v>87777</v>
      </c>
      <c r="B5592" s="800" t="s">
        <v>34492</v>
      </c>
      <c r="C5592" s="800" t="s">
        <v>26496</v>
      </c>
      <c r="D5592" s="802">
        <v>45.14</v>
      </c>
      <c r="E5592" s="800" t="s">
        <v>43039</v>
      </c>
    </row>
    <row r="5593" spans="1:5" ht="13.5" x14ac:dyDescent="0.25">
      <c r="A5593" s="800">
        <v>87778</v>
      </c>
      <c r="B5593" s="800" t="s">
        <v>34494</v>
      </c>
      <c r="C5593" s="800" t="s">
        <v>26496</v>
      </c>
      <c r="D5593" s="802">
        <v>55.58</v>
      </c>
      <c r="E5593" s="800" t="s">
        <v>43039</v>
      </c>
    </row>
    <row r="5594" spans="1:5" ht="13.5" x14ac:dyDescent="0.25">
      <c r="A5594" s="800">
        <v>87779</v>
      </c>
      <c r="B5594" s="800" t="s">
        <v>34496</v>
      </c>
      <c r="C5594" s="800" t="s">
        <v>26496</v>
      </c>
      <c r="D5594" s="802">
        <v>49.52</v>
      </c>
      <c r="E5594" s="800" t="s">
        <v>43039</v>
      </c>
    </row>
    <row r="5595" spans="1:5" ht="13.5" x14ac:dyDescent="0.25">
      <c r="A5595" s="800">
        <v>87781</v>
      </c>
      <c r="B5595" s="800" t="s">
        <v>34498</v>
      </c>
      <c r="C5595" s="800" t="s">
        <v>26496</v>
      </c>
      <c r="D5595" s="802">
        <v>52.82</v>
      </c>
      <c r="E5595" s="800" t="s">
        <v>43039</v>
      </c>
    </row>
    <row r="5596" spans="1:5" ht="13.5" x14ac:dyDescent="0.25">
      <c r="A5596" s="800">
        <v>87783</v>
      </c>
      <c r="B5596" s="800" t="s">
        <v>34499</v>
      </c>
      <c r="C5596" s="800" t="s">
        <v>26496</v>
      </c>
      <c r="D5596" s="802">
        <v>68.5</v>
      </c>
      <c r="E5596" s="800" t="s">
        <v>43039</v>
      </c>
    </row>
    <row r="5597" spans="1:5" ht="13.5" x14ac:dyDescent="0.25">
      <c r="A5597" s="800">
        <v>87784</v>
      </c>
      <c r="B5597" s="800" t="s">
        <v>34500</v>
      </c>
      <c r="C5597" s="800" t="s">
        <v>26496</v>
      </c>
      <c r="D5597" s="802">
        <v>56.35</v>
      </c>
      <c r="E5597" s="800" t="s">
        <v>43039</v>
      </c>
    </row>
    <row r="5598" spans="1:5" ht="13.5" x14ac:dyDescent="0.25">
      <c r="A5598" s="800">
        <v>87786</v>
      </c>
      <c r="B5598" s="800" t="s">
        <v>34501</v>
      </c>
      <c r="C5598" s="800" t="s">
        <v>26496</v>
      </c>
      <c r="D5598" s="802">
        <v>60.49</v>
      </c>
      <c r="E5598" s="800" t="s">
        <v>43039</v>
      </c>
    </row>
    <row r="5599" spans="1:5" ht="13.5" x14ac:dyDescent="0.25">
      <c r="A5599" s="800">
        <v>87787</v>
      </c>
      <c r="B5599" s="800" t="s">
        <v>34502</v>
      </c>
      <c r="C5599" s="800" t="s">
        <v>26496</v>
      </c>
      <c r="D5599" s="802">
        <v>81.41</v>
      </c>
      <c r="E5599" s="800" t="s">
        <v>43039</v>
      </c>
    </row>
    <row r="5600" spans="1:5" ht="13.5" x14ac:dyDescent="0.25">
      <c r="A5600" s="800">
        <v>87788</v>
      </c>
      <c r="B5600" s="800" t="s">
        <v>34504</v>
      </c>
      <c r="C5600" s="800" t="s">
        <v>26496</v>
      </c>
      <c r="D5600" s="802">
        <v>73.08</v>
      </c>
      <c r="E5600" s="800" t="s">
        <v>43039</v>
      </c>
    </row>
    <row r="5601" spans="1:5" ht="13.5" x14ac:dyDescent="0.25">
      <c r="A5601" s="800">
        <v>87790</v>
      </c>
      <c r="B5601" s="800" t="s">
        <v>34506</v>
      </c>
      <c r="C5601" s="800" t="s">
        <v>26496</v>
      </c>
      <c r="D5601" s="802">
        <v>77.63</v>
      </c>
      <c r="E5601" s="800" t="s">
        <v>43039</v>
      </c>
    </row>
    <row r="5602" spans="1:5" ht="13.5" x14ac:dyDescent="0.25">
      <c r="A5602" s="800">
        <v>87791</v>
      </c>
      <c r="B5602" s="800" t="s">
        <v>34507</v>
      </c>
      <c r="C5602" s="800" t="s">
        <v>26496</v>
      </c>
      <c r="D5602" s="802">
        <v>97.73</v>
      </c>
      <c r="E5602" s="800" t="s">
        <v>43039</v>
      </c>
    </row>
    <row r="5603" spans="1:5" ht="13.5" x14ac:dyDescent="0.25">
      <c r="A5603" s="800">
        <v>87792</v>
      </c>
      <c r="B5603" s="800" t="s">
        <v>34509</v>
      </c>
      <c r="C5603" s="800" t="s">
        <v>26496</v>
      </c>
      <c r="D5603" s="802">
        <v>27.73</v>
      </c>
      <c r="E5603" s="800" t="s">
        <v>43039</v>
      </c>
    </row>
    <row r="5604" spans="1:5" ht="13.5" x14ac:dyDescent="0.25">
      <c r="A5604" s="800">
        <v>87794</v>
      </c>
      <c r="B5604" s="800" t="s">
        <v>34511</v>
      </c>
      <c r="C5604" s="800" t="s">
        <v>26496</v>
      </c>
      <c r="D5604" s="802">
        <v>30.03</v>
      </c>
      <c r="E5604" s="800" t="s">
        <v>43039</v>
      </c>
    </row>
    <row r="5605" spans="1:5" ht="13.5" x14ac:dyDescent="0.25">
      <c r="A5605" s="800">
        <v>87795</v>
      </c>
      <c r="B5605" s="800" t="s">
        <v>34513</v>
      </c>
      <c r="C5605" s="800" t="s">
        <v>26496</v>
      </c>
      <c r="D5605" s="802">
        <v>39.43</v>
      </c>
      <c r="E5605" s="800" t="s">
        <v>43039</v>
      </c>
    </row>
    <row r="5606" spans="1:5" ht="13.5" x14ac:dyDescent="0.25">
      <c r="A5606" s="800">
        <v>87797</v>
      </c>
      <c r="B5606" s="800" t="s">
        <v>34514</v>
      </c>
      <c r="C5606" s="800" t="s">
        <v>26496</v>
      </c>
      <c r="D5606" s="802">
        <v>34.299999999999997</v>
      </c>
      <c r="E5606" s="800" t="s">
        <v>43039</v>
      </c>
    </row>
    <row r="5607" spans="1:5" ht="13.5" x14ac:dyDescent="0.25">
      <c r="A5607" s="800">
        <v>87799</v>
      </c>
      <c r="B5607" s="800" t="s">
        <v>34516</v>
      </c>
      <c r="C5607" s="800" t="s">
        <v>26496</v>
      </c>
      <c r="D5607" s="802">
        <v>37.380000000000003</v>
      </c>
      <c r="E5607" s="800" t="s">
        <v>43039</v>
      </c>
    </row>
    <row r="5608" spans="1:5" ht="13.5" x14ac:dyDescent="0.25">
      <c r="A5608" s="800">
        <v>87800</v>
      </c>
      <c r="B5608" s="800" t="s">
        <v>34518</v>
      </c>
      <c r="C5608" s="800" t="s">
        <v>26496</v>
      </c>
      <c r="D5608" s="802">
        <v>51.7</v>
      </c>
      <c r="E5608" s="800" t="s">
        <v>43039</v>
      </c>
    </row>
    <row r="5609" spans="1:5" ht="13.5" x14ac:dyDescent="0.25">
      <c r="A5609" s="800">
        <v>87801</v>
      </c>
      <c r="B5609" s="800" t="s">
        <v>34520</v>
      </c>
      <c r="C5609" s="800" t="s">
        <v>26496</v>
      </c>
      <c r="D5609" s="802">
        <v>40.89</v>
      </c>
      <c r="E5609" s="800" t="s">
        <v>43039</v>
      </c>
    </row>
    <row r="5610" spans="1:5" ht="13.5" x14ac:dyDescent="0.25">
      <c r="A5610" s="800">
        <v>87803</v>
      </c>
      <c r="B5610" s="800" t="s">
        <v>34522</v>
      </c>
      <c r="C5610" s="800" t="s">
        <v>26496</v>
      </c>
      <c r="D5610" s="802">
        <v>44.75</v>
      </c>
      <c r="E5610" s="800" t="s">
        <v>43039</v>
      </c>
    </row>
    <row r="5611" spans="1:5" ht="13.5" x14ac:dyDescent="0.25">
      <c r="A5611" s="800">
        <v>87804</v>
      </c>
      <c r="B5611" s="800" t="s">
        <v>34524</v>
      </c>
      <c r="C5611" s="800" t="s">
        <v>26496</v>
      </c>
      <c r="D5611" s="802">
        <v>63.97</v>
      </c>
      <c r="E5611" s="800" t="s">
        <v>43039</v>
      </c>
    </row>
    <row r="5612" spans="1:5" ht="13.5" x14ac:dyDescent="0.25">
      <c r="A5612" s="800">
        <v>87805</v>
      </c>
      <c r="B5612" s="800" t="s">
        <v>34525</v>
      </c>
      <c r="C5612" s="800" t="s">
        <v>26496</v>
      </c>
      <c r="D5612" s="802">
        <v>47.23</v>
      </c>
      <c r="E5612" s="800" t="s">
        <v>43039</v>
      </c>
    </row>
    <row r="5613" spans="1:5" ht="13.5" x14ac:dyDescent="0.25">
      <c r="A5613" s="800">
        <v>87807</v>
      </c>
      <c r="B5613" s="800" t="s">
        <v>34526</v>
      </c>
      <c r="C5613" s="800" t="s">
        <v>26496</v>
      </c>
      <c r="D5613" s="802">
        <v>51.49</v>
      </c>
      <c r="E5613" s="800" t="s">
        <v>43039</v>
      </c>
    </row>
    <row r="5614" spans="1:5" ht="13.5" x14ac:dyDescent="0.25">
      <c r="A5614" s="800">
        <v>87808</v>
      </c>
      <c r="B5614" s="800" t="s">
        <v>34528</v>
      </c>
      <c r="C5614" s="800" t="s">
        <v>26496</v>
      </c>
      <c r="D5614" s="802">
        <v>69.72</v>
      </c>
      <c r="E5614" s="800" t="s">
        <v>43039</v>
      </c>
    </row>
    <row r="5615" spans="1:5" ht="13.5" x14ac:dyDescent="0.25">
      <c r="A5615" s="800">
        <v>87809</v>
      </c>
      <c r="B5615" s="800" t="s">
        <v>34529</v>
      </c>
      <c r="C5615" s="800" t="s">
        <v>26496</v>
      </c>
      <c r="D5615" s="802">
        <v>69.41</v>
      </c>
      <c r="E5615" s="800" t="s">
        <v>43039</v>
      </c>
    </row>
    <row r="5616" spans="1:5" ht="13.5" x14ac:dyDescent="0.25">
      <c r="A5616" s="800">
        <v>87811</v>
      </c>
      <c r="B5616" s="800" t="s">
        <v>34531</v>
      </c>
      <c r="C5616" s="800" t="s">
        <v>26496</v>
      </c>
      <c r="D5616" s="802">
        <v>71.709999999999994</v>
      </c>
      <c r="E5616" s="800" t="s">
        <v>43039</v>
      </c>
    </row>
    <row r="5617" spans="1:5" ht="13.5" x14ac:dyDescent="0.25">
      <c r="A5617" s="800">
        <v>87812</v>
      </c>
      <c r="B5617" s="800" t="s">
        <v>34532</v>
      </c>
      <c r="C5617" s="800" t="s">
        <v>26496</v>
      </c>
      <c r="D5617" s="802">
        <v>80.73</v>
      </c>
      <c r="E5617" s="800" t="s">
        <v>43039</v>
      </c>
    </row>
    <row r="5618" spans="1:5" ht="13.5" x14ac:dyDescent="0.25">
      <c r="A5618" s="800">
        <v>87813</v>
      </c>
      <c r="B5618" s="800" t="s">
        <v>34533</v>
      </c>
      <c r="C5618" s="800" t="s">
        <v>26496</v>
      </c>
      <c r="D5618" s="802">
        <v>75.989999999999995</v>
      </c>
      <c r="E5618" s="800" t="s">
        <v>43039</v>
      </c>
    </row>
    <row r="5619" spans="1:5" ht="13.5" x14ac:dyDescent="0.25">
      <c r="A5619" s="800">
        <v>87815</v>
      </c>
      <c r="B5619" s="800" t="s">
        <v>34535</v>
      </c>
      <c r="C5619" s="800" t="s">
        <v>26496</v>
      </c>
      <c r="D5619" s="802">
        <v>79.069999999999993</v>
      </c>
      <c r="E5619" s="800" t="s">
        <v>43039</v>
      </c>
    </row>
    <row r="5620" spans="1:5" ht="13.5" x14ac:dyDescent="0.25">
      <c r="A5620" s="800">
        <v>87816</v>
      </c>
      <c r="B5620" s="800" t="s">
        <v>34537</v>
      </c>
      <c r="C5620" s="800" t="s">
        <v>26496</v>
      </c>
      <c r="D5620" s="802">
        <v>93.01</v>
      </c>
      <c r="E5620" s="800" t="s">
        <v>43039</v>
      </c>
    </row>
    <row r="5621" spans="1:5" ht="13.5" x14ac:dyDescent="0.25">
      <c r="A5621" s="800">
        <v>87817</v>
      </c>
      <c r="B5621" s="800" t="s">
        <v>34538</v>
      </c>
      <c r="C5621" s="800" t="s">
        <v>26496</v>
      </c>
      <c r="D5621" s="802">
        <v>82.2</v>
      </c>
      <c r="E5621" s="800" t="s">
        <v>43039</v>
      </c>
    </row>
    <row r="5622" spans="1:5" ht="13.5" x14ac:dyDescent="0.25">
      <c r="A5622" s="800">
        <v>87819</v>
      </c>
      <c r="B5622" s="800" t="s">
        <v>34539</v>
      </c>
      <c r="C5622" s="800" t="s">
        <v>26496</v>
      </c>
      <c r="D5622" s="802">
        <v>86.06</v>
      </c>
      <c r="E5622" s="800" t="s">
        <v>43039</v>
      </c>
    </row>
    <row r="5623" spans="1:5" ht="13.5" x14ac:dyDescent="0.25">
      <c r="A5623" s="800">
        <v>87820</v>
      </c>
      <c r="B5623" s="800" t="s">
        <v>34540</v>
      </c>
      <c r="C5623" s="800" t="s">
        <v>26496</v>
      </c>
      <c r="D5623" s="802">
        <v>105.27</v>
      </c>
      <c r="E5623" s="800" t="s">
        <v>43039</v>
      </c>
    </row>
    <row r="5624" spans="1:5" ht="13.5" x14ac:dyDescent="0.25">
      <c r="A5624" s="800">
        <v>87821</v>
      </c>
      <c r="B5624" s="800" t="s">
        <v>34542</v>
      </c>
      <c r="C5624" s="800" t="s">
        <v>26496</v>
      </c>
      <c r="D5624" s="802">
        <v>119.4</v>
      </c>
      <c r="E5624" s="800" t="s">
        <v>43039</v>
      </c>
    </row>
    <row r="5625" spans="1:5" ht="13.5" x14ac:dyDescent="0.25">
      <c r="A5625" s="800">
        <v>87823</v>
      </c>
      <c r="B5625" s="800" t="s">
        <v>34544</v>
      </c>
      <c r="C5625" s="800" t="s">
        <v>26496</v>
      </c>
      <c r="D5625" s="802">
        <v>123.66</v>
      </c>
      <c r="E5625" s="800" t="s">
        <v>43039</v>
      </c>
    </row>
    <row r="5626" spans="1:5" ht="13.5" x14ac:dyDescent="0.25">
      <c r="A5626" s="800">
        <v>87824</v>
      </c>
      <c r="B5626" s="800" t="s">
        <v>34546</v>
      </c>
      <c r="C5626" s="800" t="s">
        <v>26496</v>
      </c>
      <c r="D5626" s="802">
        <v>141.52000000000001</v>
      </c>
      <c r="E5626" s="800" t="s">
        <v>43039</v>
      </c>
    </row>
    <row r="5627" spans="1:5" ht="13.5" x14ac:dyDescent="0.25">
      <c r="A5627" s="800">
        <v>87825</v>
      </c>
      <c r="B5627" s="800" t="s">
        <v>34548</v>
      </c>
      <c r="C5627" s="800" t="s">
        <v>26496</v>
      </c>
      <c r="D5627" s="802">
        <v>54.21</v>
      </c>
      <c r="E5627" s="800" t="s">
        <v>43039</v>
      </c>
    </row>
    <row r="5628" spans="1:5" ht="13.5" x14ac:dyDescent="0.25">
      <c r="A5628" s="800">
        <v>87827</v>
      </c>
      <c r="B5628" s="800" t="s">
        <v>34550</v>
      </c>
      <c r="C5628" s="800" t="s">
        <v>26496</v>
      </c>
      <c r="D5628" s="802">
        <v>57.03</v>
      </c>
      <c r="E5628" s="800" t="s">
        <v>43039</v>
      </c>
    </row>
    <row r="5629" spans="1:5" ht="13.5" x14ac:dyDescent="0.25">
      <c r="A5629" s="800">
        <v>87828</v>
      </c>
      <c r="B5629" s="800" t="s">
        <v>34551</v>
      </c>
      <c r="C5629" s="800" t="s">
        <v>26496</v>
      </c>
      <c r="D5629" s="802">
        <v>69.66</v>
      </c>
      <c r="E5629" s="800" t="s">
        <v>43039</v>
      </c>
    </row>
    <row r="5630" spans="1:5" ht="13.5" x14ac:dyDescent="0.25">
      <c r="A5630" s="800">
        <v>87829</v>
      </c>
      <c r="B5630" s="800" t="s">
        <v>34552</v>
      </c>
      <c r="C5630" s="800" t="s">
        <v>26496</v>
      </c>
      <c r="D5630" s="802">
        <v>61.57</v>
      </c>
      <c r="E5630" s="800" t="s">
        <v>43039</v>
      </c>
    </row>
    <row r="5631" spans="1:5" ht="13.5" x14ac:dyDescent="0.25">
      <c r="A5631" s="800">
        <v>87831</v>
      </c>
      <c r="B5631" s="800" t="s">
        <v>34554</v>
      </c>
      <c r="C5631" s="800" t="s">
        <v>26496</v>
      </c>
      <c r="D5631" s="802">
        <v>65.34</v>
      </c>
      <c r="E5631" s="800" t="s">
        <v>43039</v>
      </c>
    </row>
    <row r="5632" spans="1:5" ht="13.5" x14ac:dyDescent="0.25">
      <c r="A5632" s="800">
        <v>87832</v>
      </c>
      <c r="B5632" s="800" t="s">
        <v>34556</v>
      </c>
      <c r="C5632" s="800" t="s">
        <v>26496</v>
      </c>
      <c r="D5632" s="802">
        <v>83.97</v>
      </c>
      <c r="E5632" s="800" t="s">
        <v>43039</v>
      </c>
    </row>
    <row r="5633" spans="1:5" ht="13.5" x14ac:dyDescent="0.25">
      <c r="A5633" s="800">
        <v>87834</v>
      </c>
      <c r="B5633" s="800" t="s">
        <v>34558</v>
      </c>
      <c r="C5633" s="800" t="s">
        <v>26496</v>
      </c>
      <c r="D5633" s="802">
        <v>127.71</v>
      </c>
      <c r="E5633" s="800" t="s">
        <v>43039</v>
      </c>
    </row>
    <row r="5634" spans="1:5" ht="13.5" x14ac:dyDescent="0.25">
      <c r="A5634" s="800">
        <v>87835</v>
      </c>
      <c r="B5634" s="800" t="s">
        <v>34560</v>
      </c>
      <c r="C5634" s="800" t="s">
        <v>26496</v>
      </c>
      <c r="D5634" s="802">
        <v>87.68</v>
      </c>
      <c r="E5634" s="800" t="s">
        <v>43039</v>
      </c>
    </row>
    <row r="5635" spans="1:5" ht="13.5" x14ac:dyDescent="0.25">
      <c r="A5635" s="800">
        <v>87836</v>
      </c>
      <c r="B5635" s="800" t="s">
        <v>34562</v>
      </c>
      <c r="C5635" s="800" t="s">
        <v>26496</v>
      </c>
      <c r="D5635" s="802">
        <v>121.81</v>
      </c>
      <c r="E5635" s="800" t="s">
        <v>43039</v>
      </c>
    </row>
    <row r="5636" spans="1:5" ht="13.5" x14ac:dyDescent="0.25">
      <c r="A5636" s="800">
        <v>87837</v>
      </c>
      <c r="B5636" s="800" t="s">
        <v>34564</v>
      </c>
      <c r="C5636" s="800" t="s">
        <v>26496</v>
      </c>
      <c r="D5636" s="802">
        <v>82.32</v>
      </c>
      <c r="E5636" s="800" t="s">
        <v>43039</v>
      </c>
    </row>
    <row r="5637" spans="1:5" ht="13.5" x14ac:dyDescent="0.25">
      <c r="A5637" s="800">
        <v>87838</v>
      </c>
      <c r="B5637" s="800" t="s">
        <v>34566</v>
      </c>
      <c r="C5637" s="800" t="s">
        <v>26496</v>
      </c>
      <c r="D5637" s="802">
        <v>134.38999999999999</v>
      </c>
      <c r="E5637" s="800" t="s">
        <v>43039</v>
      </c>
    </row>
    <row r="5638" spans="1:5" ht="13.5" x14ac:dyDescent="0.25">
      <c r="A5638" s="800">
        <v>87839</v>
      </c>
      <c r="B5638" s="800" t="s">
        <v>34568</v>
      </c>
      <c r="C5638" s="800" t="s">
        <v>26496</v>
      </c>
      <c r="D5638" s="802">
        <v>92.44</v>
      </c>
      <c r="E5638" s="800" t="s">
        <v>43039</v>
      </c>
    </row>
    <row r="5639" spans="1:5" ht="13.5" x14ac:dyDescent="0.25">
      <c r="A5639" s="800">
        <v>87840</v>
      </c>
      <c r="B5639" s="800" t="s">
        <v>34569</v>
      </c>
      <c r="C5639" s="800" t="s">
        <v>26496</v>
      </c>
      <c r="D5639" s="802">
        <v>127.04</v>
      </c>
      <c r="E5639" s="800" t="s">
        <v>43039</v>
      </c>
    </row>
    <row r="5640" spans="1:5" ht="13.5" x14ac:dyDescent="0.25">
      <c r="A5640" s="800">
        <v>87841</v>
      </c>
      <c r="B5640" s="800" t="s">
        <v>34571</v>
      </c>
      <c r="C5640" s="800" t="s">
        <v>26496</v>
      </c>
      <c r="D5640" s="802">
        <v>85.63</v>
      </c>
      <c r="E5640" s="800" t="s">
        <v>43039</v>
      </c>
    </row>
    <row r="5641" spans="1:5" ht="13.5" x14ac:dyDescent="0.25">
      <c r="A5641" s="800">
        <v>87842</v>
      </c>
      <c r="B5641" s="800" t="s">
        <v>34573</v>
      </c>
      <c r="C5641" s="800" t="s">
        <v>26496</v>
      </c>
      <c r="D5641" s="802">
        <v>134.34</v>
      </c>
      <c r="E5641" s="800" t="s">
        <v>43039</v>
      </c>
    </row>
    <row r="5642" spans="1:5" ht="13.5" x14ac:dyDescent="0.25">
      <c r="A5642" s="800">
        <v>87843</v>
      </c>
      <c r="B5642" s="800" t="s">
        <v>34575</v>
      </c>
      <c r="C5642" s="800" t="s">
        <v>26496</v>
      </c>
      <c r="D5642" s="802">
        <v>100.47</v>
      </c>
      <c r="E5642" s="800" t="s">
        <v>43039</v>
      </c>
    </row>
    <row r="5643" spans="1:5" ht="13.5" x14ac:dyDescent="0.25">
      <c r="A5643" s="800">
        <v>87844</v>
      </c>
      <c r="B5643" s="800" t="s">
        <v>34576</v>
      </c>
      <c r="C5643" s="800" t="s">
        <v>26496</v>
      </c>
      <c r="D5643" s="802">
        <v>123.15</v>
      </c>
      <c r="E5643" s="800" t="s">
        <v>43039</v>
      </c>
    </row>
    <row r="5644" spans="1:5" ht="13.5" x14ac:dyDescent="0.25">
      <c r="A5644" s="800">
        <v>87845</v>
      </c>
      <c r="B5644" s="800" t="s">
        <v>34578</v>
      </c>
      <c r="C5644" s="800" t="s">
        <v>26496</v>
      </c>
      <c r="D5644" s="802">
        <v>89.86</v>
      </c>
      <c r="E5644" s="800" t="s">
        <v>43039</v>
      </c>
    </row>
    <row r="5645" spans="1:5" ht="13.5" x14ac:dyDescent="0.25">
      <c r="A5645" s="800">
        <v>87846</v>
      </c>
      <c r="B5645" s="800" t="s">
        <v>34580</v>
      </c>
      <c r="C5645" s="800" t="s">
        <v>26496</v>
      </c>
      <c r="D5645" s="802">
        <v>138.82</v>
      </c>
      <c r="E5645" s="800" t="s">
        <v>43039</v>
      </c>
    </row>
    <row r="5646" spans="1:5" ht="13.5" x14ac:dyDescent="0.25">
      <c r="A5646" s="800">
        <v>87847</v>
      </c>
      <c r="B5646" s="800" t="s">
        <v>34582</v>
      </c>
      <c r="C5646" s="800" t="s">
        <v>26496</v>
      </c>
      <c r="D5646" s="802">
        <v>98.78</v>
      </c>
      <c r="E5646" s="800" t="s">
        <v>43039</v>
      </c>
    </row>
    <row r="5647" spans="1:5" ht="13.5" x14ac:dyDescent="0.25">
      <c r="A5647" s="800">
        <v>87848</v>
      </c>
      <c r="B5647" s="800" t="s">
        <v>34584</v>
      </c>
      <c r="C5647" s="800" t="s">
        <v>26496</v>
      </c>
      <c r="D5647" s="802">
        <v>131.85</v>
      </c>
      <c r="E5647" s="800" t="s">
        <v>43039</v>
      </c>
    </row>
    <row r="5648" spans="1:5" ht="13.5" x14ac:dyDescent="0.25">
      <c r="A5648" s="800">
        <v>87849</v>
      </c>
      <c r="B5648" s="800" t="s">
        <v>34586</v>
      </c>
      <c r="C5648" s="800" t="s">
        <v>26496</v>
      </c>
      <c r="D5648" s="802">
        <v>92.38</v>
      </c>
      <c r="E5648" s="800" t="s">
        <v>43039</v>
      </c>
    </row>
    <row r="5649" spans="1:5" ht="13.5" x14ac:dyDescent="0.25">
      <c r="A5649" s="800">
        <v>87850</v>
      </c>
      <c r="B5649" s="800" t="s">
        <v>34588</v>
      </c>
      <c r="C5649" s="800" t="s">
        <v>26496</v>
      </c>
      <c r="D5649" s="802">
        <v>145.53</v>
      </c>
      <c r="E5649" s="800" t="s">
        <v>43039</v>
      </c>
    </row>
    <row r="5650" spans="1:5" ht="13.5" x14ac:dyDescent="0.25">
      <c r="A5650" s="800">
        <v>87851</v>
      </c>
      <c r="B5650" s="800" t="s">
        <v>34589</v>
      </c>
      <c r="C5650" s="800" t="s">
        <v>26496</v>
      </c>
      <c r="D5650" s="802">
        <v>103.58</v>
      </c>
      <c r="E5650" s="800" t="s">
        <v>43039</v>
      </c>
    </row>
    <row r="5651" spans="1:5" ht="13.5" x14ac:dyDescent="0.25">
      <c r="A5651" s="800">
        <v>87852</v>
      </c>
      <c r="B5651" s="800" t="s">
        <v>34591</v>
      </c>
      <c r="C5651" s="800" t="s">
        <v>26496</v>
      </c>
      <c r="D5651" s="802">
        <v>137.06</v>
      </c>
      <c r="E5651" s="800" t="s">
        <v>43039</v>
      </c>
    </row>
    <row r="5652" spans="1:5" ht="13.5" x14ac:dyDescent="0.25">
      <c r="A5652" s="800">
        <v>87853</v>
      </c>
      <c r="B5652" s="800" t="s">
        <v>34593</v>
      </c>
      <c r="C5652" s="800" t="s">
        <v>26496</v>
      </c>
      <c r="D5652" s="802">
        <v>95.67</v>
      </c>
      <c r="E5652" s="800" t="s">
        <v>43039</v>
      </c>
    </row>
    <row r="5653" spans="1:5" ht="13.5" x14ac:dyDescent="0.25">
      <c r="A5653" s="800">
        <v>87854</v>
      </c>
      <c r="B5653" s="800" t="s">
        <v>34595</v>
      </c>
      <c r="C5653" s="800" t="s">
        <v>26496</v>
      </c>
      <c r="D5653" s="802">
        <v>145.44999999999999</v>
      </c>
      <c r="E5653" s="800" t="s">
        <v>43039</v>
      </c>
    </row>
    <row r="5654" spans="1:5" ht="13.5" x14ac:dyDescent="0.25">
      <c r="A5654" s="800">
        <v>87855</v>
      </c>
      <c r="B5654" s="800" t="s">
        <v>34597</v>
      </c>
      <c r="C5654" s="800" t="s">
        <v>26496</v>
      </c>
      <c r="D5654" s="802">
        <v>111.61</v>
      </c>
      <c r="E5654" s="800" t="s">
        <v>43039</v>
      </c>
    </row>
    <row r="5655" spans="1:5" ht="13.5" x14ac:dyDescent="0.25">
      <c r="A5655" s="800">
        <v>87856</v>
      </c>
      <c r="B5655" s="800" t="s">
        <v>34598</v>
      </c>
      <c r="C5655" s="800" t="s">
        <v>26496</v>
      </c>
      <c r="D5655" s="802">
        <v>133.19</v>
      </c>
      <c r="E5655" s="800" t="s">
        <v>43039</v>
      </c>
    </row>
    <row r="5656" spans="1:5" ht="13.5" x14ac:dyDescent="0.25">
      <c r="A5656" s="800">
        <v>87857</v>
      </c>
      <c r="B5656" s="800" t="s">
        <v>34600</v>
      </c>
      <c r="C5656" s="800" t="s">
        <v>26496</v>
      </c>
      <c r="D5656" s="802">
        <v>99.9</v>
      </c>
      <c r="E5656" s="800" t="s">
        <v>43039</v>
      </c>
    </row>
    <row r="5657" spans="1:5" ht="13.5" x14ac:dyDescent="0.25">
      <c r="A5657" s="800">
        <v>87858</v>
      </c>
      <c r="B5657" s="800" t="s">
        <v>34601</v>
      </c>
      <c r="C5657" s="800" t="s">
        <v>26496</v>
      </c>
      <c r="D5657" s="802">
        <v>96.06</v>
      </c>
      <c r="E5657" s="800" t="s">
        <v>43039</v>
      </c>
    </row>
    <row r="5658" spans="1:5" ht="13.5" x14ac:dyDescent="0.25">
      <c r="A5658" s="800">
        <v>87859</v>
      </c>
      <c r="B5658" s="800" t="s">
        <v>34603</v>
      </c>
      <c r="C5658" s="800" t="s">
        <v>26496</v>
      </c>
      <c r="D5658" s="802">
        <v>112.19</v>
      </c>
      <c r="E5658" s="800" t="s">
        <v>43039</v>
      </c>
    </row>
    <row r="5659" spans="1:5" ht="13.5" x14ac:dyDescent="0.25">
      <c r="A5659" s="800">
        <v>89048</v>
      </c>
      <c r="B5659" s="800" t="s">
        <v>34605</v>
      </c>
      <c r="C5659" s="800" t="s">
        <v>26496</v>
      </c>
      <c r="D5659" s="802">
        <v>27.12</v>
      </c>
      <c r="E5659" s="800" t="s">
        <v>43039</v>
      </c>
    </row>
    <row r="5660" spans="1:5" ht="13.5" x14ac:dyDescent="0.25">
      <c r="A5660" s="800">
        <v>89049</v>
      </c>
      <c r="B5660" s="800" t="s">
        <v>34606</v>
      </c>
      <c r="C5660" s="800" t="s">
        <v>26496</v>
      </c>
      <c r="D5660" s="802">
        <v>15.32</v>
      </c>
      <c r="E5660" s="800" t="s">
        <v>43039</v>
      </c>
    </row>
    <row r="5661" spans="1:5" ht="13.5" x14ac:dyDescent="0.25">
      <c r="A5661" s="800">
        <v>89173</v>
      </c>
      <c r="B5661" s="800" t="s">
        <v>34608</v>
      </c>
      <c r="C5661" s="800" t="s">
        <v>26496</v>
      </c>
      <c r="D5661" s="802">
        <v>26.62</v>
      </c>
      <c r="E5661" s="800" t="s">
        <v>43039</v>
      </c>
    </row>
    <row r="5662" spans="1:5" ht="13.5" x14ac:dyDescent="0.25">
      <c r="A5662" s="800">
        <v>90406</v>
      </c>
      <c r="B5662" s="800" t="s">
        <v>34610</v>
      </c>
      <c r="C5662" s="800" t="s">
        <v>26496</v>
      </c>
      <c r="D5662" s="802">
        <v>35.479999999999997</v>
      </c>
      <c r="E5662" s="800" t="s">
        <v>43039</v>
      </c>
    </row>
    <row r="5663" spans="1:5" ht="13.5" x14ac:dyDescent="0.25">
      <c r="A5663" s="800">
        <v>90407</v>
      </c>
      <c r="B5663" s="800" t="s">
        <v>34612</v>
      </c>
      <c r="C5663" s="800" t="s">
        <v>26496</v>
      </c>
      <c r="D5663" s="802">
        <v>38.43</v>
      </c>
      <c r="E5663" s="800" t="s">
        <v>43039</v>
      </c>
    </row>
    <row r="5664" spans="1:5" ht="13.5" x14ac:dyDescent="0.25">
      <c r="A5664" s="800">
        <v>90408</v>
      </c>
      <c r="B5664" s="800" t="s">
        <v>34613</v>
      </c>
      <c r="C5664" s="800" t="s">
        <v>26496</v>
      </c>
      <c r="D5664" s="802">
        <v>26.08</v>
      </c>
      <c r="E5664" s="800" t="s">
        <v>43039</v>
      </c>
    </row>
    <row r="5665" spans="1:5" ht="13.5" x14ac:dyDescent="0.25">
      <c r="A5665" s="800">
        <v>90409</v>
      </c>
      <c r="B5665" s="800" t="s">
        <v>34614</v>
      </c>
      <c r="C5665" s="800" t="s">
        <v>26496</v>
      </c>
      <c r="D5665" s="802">
        <v>27.75</v>
      </c>
      <c r="E5665" s="800" t="s">
        <v>43039</v>
      </c>
    </row>
    <row r="5666" spans="1:5" ht="13.5" x14ac:dyDescent="0.25">
      <c r="A5666" s="800">
        <v>84084</v>
      </c>
      <c r="B5666" s="800" t="s">
        <v>34616</v>
      </c>
      <c r="C5666" s="800" t="s">
        <v>26496</v>
      </c>
      <c r="D5666" s="802">
        <v>6.31</v>
      </c>
      <c r="E5666" s="800" t="s">
        <v>43039</v>
      </c>
    </row>
    <row r="5667" spans="1:5" ht="13.5" x14ac:dyDescent="0.25">
      <c r="A5667" s="800">
        <v>87242</v>
      </c>
      <c r="B5667" s="800" t="s">
        <v>34617</v>
      </c>
      <c r="C5667" s="800" t="s">
        <v>26496</v>
      </c>
      <c r="D5667" s="802">
        <v>227.89</v>
      </c>
      <c r="E5667" s="800" t="s">
        <v>43039</v>
      </c>
    </row>
    <row r="5668" spans="1:5" ht="13.5" x14ac:dyDescent="0.25">
      <c r="A5668" s="800">
        <v>87243</v>
      </c>
      <c r="B5668" s="800" t="s">
        <v>34619</v>
      </c>
      <c r="C5668" s="800" t="s">
        <v>26496</v>
      </c>
      <c r="D5668" s="802">
        <v>209.36</v>
      </c>
      <c r="E5668" s="800" t="s">
        <v>43039</v>
      </c>
    </row>
    <row r="5669" spans="1:5" ht="13.5" x14ac:dyDescent="0.25">
      <c r="A5669" s="800">
        <v>87244</v>
      </c>
      <c r="B5669" s="800" t="s">
        <v>34621</v>
      </c>
      <c r="C5669" s="800" t="s">
        <v>26496</v>
      </c>
      <c r="D5669" s="802">
        <v>220.29</v>
      </c>
      <c r="E5669" s="800" t="s">
        <v>43039</v>
      </c>
    </row>
    <row r="5670" spans="1:5" ht="13.5" x14ac:dyDescent="0.25">
      <c r="A5670" s="800">
        <v>87245</v>
      </c>
      <c r="B5670" s="800" t="s">
        <v>34623</v>
      </c>
      <c r="C5670" s="800" t="s">
        <v>26496</v>
      </c>
      <c r="D5670" s="802">
        <v>265.56</v>
      </c>
      <c r="E5670" s="800" t="s">
        <v>43039</v>
      </c>
    </row>
    <row r="5671" spans="1:5" ht="13.5" x14ac:dyDescent="0.25">
      <c r="A5671" s="800">
        <v>87264</v>
      </c>
      <c r="B5671" s="800" t="s">
        <v>34625</v>
      </c>
      <c r="C5671" s="800" t="s">
        <v>26496</v>
      </c>
      <c r="D5671" s="802">
        <v>51.74</v>
      </c>
      <c r="E5671" s="800" t="s">
        <v>43039</v>
      </c>
    </row>
    <row r="5672" spans="1:5" ht="13.5" x14ac:dyDescent="0.25">
      <c r="A5672" s="800">
        <v>87265</v>
      </c>
      <c r="B5672" s="800" t="s">
        <v>34626</v>
      </c>
      <c r="C5672" s="800" t="s">
        <v>26496</v>
      </c>
      <c r="D5672" s="802">
        <v>44.76</v>
      </c>
      <c r="E5672" s="800" t="s">
        <v>43039</v>
      </c>
    </row>
    <row r="5673" spans="1:5" ht="13.5" x14ac:dyDescent="0.25">
      <c r="A5673" s="800">
        <v>87266</v>
      </c>
      <c r="B5673" s="800" t="s">
        <v>34627</v>
      </c>
      <c r="C5673" s="800" t="s">
        <v>26496</v>
      </c>
      <c r="D5673" s="802">
        <v>54.22</v>
      </c>
      <c r="E5673" s="800" t="s">
        <v>43039</v>
      </c>
    </row>
    <row r="5674" spans="1:5" ht="13.5" x14ac:dyDescent="0.25">
      <c r="A5674" s="800">
        <v>87267</v>
      </c>
      <c r="B5674" s="800" t="s">
        <v>34628</v>
      </c>
      <c r="C5674" s="800" t="s">
        <v>26496</v>
      </c>
      <c r="D5674" s="802">
        <v>51.12</v>
      </c>
      <c r="E5674" s="800" t="s">
        <v>43039</v>
      </c>
    </row>
    <row r="5675" spans="1:5" ht="13.5" x14ac:dyDescent="0.25">
      <c r="A5675" s="800">
        <v>87268</v>
      </c>
      <c r="B5675" s="800" t="s">
        <v>34630</v>
      </c>
      <c r="C5675" s="800" t="s">
        <v>26496</v>
      </c>
      <c r="D5675" s="802">
        <v>56.01</v>
      </c>
      <c r="E5675" s="800" t="s">
        <v>43039</v>
      </c>
    </row>
    <row r="5676" spans="1:5" ht="13.5" x14ac:dyDescent="0.25">
      <c r="A5676" s="800">
        <v>87269</v>
      </c>
      <c r="B5676" s="800" t="s">
        <v>34631</v>
      </c>
      <c r="C5676" s="800" t="s">
        <v>26496</v>
      </c>
      <c r="D5676" s="802">
        <v>48.4</v>
      </c>
      <c r="E5676" s="800" t="s">
        <v>43039</v>
      </c>
    </row>
    <row r="5677" spans="1:5" ht="13.5" x14ac:dyDescent="0.25">
      <c r="A5677" s="800">
        <v>87270</v>
      </c>
      <c r="B5677" s="800" t="s">
        <v>34632</v>
      </c>
      <c r="C5677" s="800" t="s">
        <v>26496</v>
      </c>
      <c r="D5677" s="802">
        <v>58.1</v>
      </c>
      <c r="E5677" s="800" t="s">
        <v>43039</v>
      </c>
    </row>
    <row r="5678" spans="1:5" ht="13.5" x14ac:dyDescent="0.25">
      <c r="A5678" s="800">
        <v>87271</v>
      </c>
      <c r="B5678" s="800" t="s">
        <v>34634</v>
      </c>
      <c r="C5678" s="800" t="s">
        <v>26496</v>
      </c>
      <c r="D5678" s="802">
        <v>54.52</v>
      </c>
      <c r="E5678" s="800" t="s">
        <v>43039</v>
      </c>
    </row>
    <row r="5679" spans="1:5" ht="13.5" x14ac:dyDescent="0.25">
      <c r="A5679" s="800">
        <v>87272</v>
      </c>
      <c r="B5679" s="800" t="s">
        <v>34635</v>
      </c>
      <c r="C5679" s="800" t="s">
        <v>26496</v>
      </c>
      <c r="D5679" s="802">
        <v>59.82</v>
      </c>
      <c r="E5679" s="800" t="s">
        <v>43039</v>
      </c>
    </row>
    <row r="5680" spans="1:5" ht="13.5" x14ac:dyDescent="0.25">
      <c r="A5680" s="800">
        <v>87273</v>
      </c>
      <c r="B5680" s="800" t="s">
        <v>34637</v>
      </c>
      <c r="C5680" s="800" t="s">
        <v>26496</v>
      </c>
      <c r="D5680" s="802">
        <v>50.52</v>
      </c>
      <c r="E5680" s="800" t="s">
        <v>43039</v>
      </c>
    </row>
    <row r="5681" spans="1:5" ht="13.5" x14ac:dyDescent="0.25">
      <c r="A5681" s="800">
        <v>87274</v>
      </c>
      <c r="B5681" s="800" t="s">
        <v>34638</v>
      </c>
      <c r="C5681" s="800" t="s">
        <v>26496</v>
      </c>
      <c r="D5681" s="802">
        <v>61.3</v>
      </c>
      <c r="E5681" s="800" t="s">
        <v>43039</v>
      </c>
    </row>
    <row r="5682" spans="1:5" ht="13.5" x14ac:dyDescent="0.25">
      <c r="A5682" s="800">
        <v>87275</v>
      </c>
      <c r="B5682" s="800" t="s">
        <v>34640</v>
      </c>
      <c r="C5682" s="800" t="s">
        <v>26496</v>
      </c>
      <c r="D5682" s="802">
        <v>58.11</v>
      </c>
      <c r="E5682" s="800" t="s">
        <v>43039</v>
      </c>
    </row>
    <row r="5683" spans="1:5" ht="13.5" x14ac:dyDescent="0.25">
      <c r="A5683" s="800">
        <v>88786</v>
      </c>
      <c r="B5683" s="800" t="s">
        <v>34642</v>
      </c>
      <c r="C5683" s="800" t="s">
        <v>26496</v>
      </c>
      <c r="D5683" s="802">
        <v>252.99</v>
      </c>
      <c r="E5683" s="800" t="s">
        <v>43039</v>
      </c>
    </row>
    <row r="5684" spans="1:5" ht="13.5" x14ac:dyDescent="0.25">
      <c r="A5684" s="800">
        <v>88787</v>
      </c>
      <c r="B5684" s="800" t="s">
        <v>34644</v>
      </c>
      <c r="C5684" s="800" t="s">
        <v>26496</v>
      </c>
      <c r="D5684" s="802">
        <v>233.24</v>
      </c>
      <c r="E5684" s="800" t="s">
        <v>43039</v>
      </c>
    </row>
    <row r="5685" spans="1:5" ht="13.5" x14ac:dyDescent="0.25">
      <c r="A5685" s="800">
        <v>88788</v>
      </c>
      <c r="B5685" s="800" t="s">
        <v>34646</v>
      </c>
      <c r="C5685" s="800" t="s">
        <v>26496</v>
      </c>
      <c r="D5685" s="802">
        <v>244.17</v>
      </c>
      <c r="E5685" s="800" t="s">
        <v>43039</v>
      </c>
    </row>
    <row r="5686" spans="1:5" ht="13.5" x14ac:dyDescent="0.25">
      <c r="A5686" s="800">
        <v>88789</v>
      </c>
      <c r="B5686" s="800" t="s">
        <v>34648</v>
      </c>
      <c r="C5686" s="800" t="s">
        <v>26496</v>
      </c>
      <c r="D5686" s="802">
        <v>293.64</v>
      </c>
      <c r="E5686" s="800" t="s">
        <v>43039</v>
      </c>
    </row>
    <row r="5687" spans="1:5" ht="13.5" x14ac:dyDescent="0.25">
      <c r="A5687" s="800">
        <v>89045</v>
      </c>
      <c r="B5687" s="800" t="s">
        <v>34650</v>
      </c>
      <c r="C5687" s="800" t="s">
        <v>26496</v>
      </c>
      <c r="D5687" s="802">
        <v>51.57</v>
      </c>
      <c r="E5687" s="800" t="s">
        <v>43039</v>
      </c>
    </row>
    <row r="5688" spans="1:5" ht="13.5" x14ac:dyDescent="0.25">
      <c r="A5688" s="800">
        <v>89170</v>
      </c>
      <c r="B5688" s="800" t="s">
        <v>34651</v>
      </c>
      <c r="C5688" s="800" t="s">
        <v>26496</v>
      </c>
      <c r="D5688" s="802">
        <v>49.81</v>
      </c>
      <c r="E5688" s="800" t="s">
        <v>43039</v>
      </c>
    </row>
    <row r="5689" spans="1:5" ht="13.5" x14ac:dyDescent="0.25">
      <c r="A5689" s="800">
        <v>93392</v>
      </c>
      <c r="B5689" s="800" t="s">
        <v>34652</v>
      </c>
      <c r="C5689" s="800" t="s">
        <v>26496</v>
      </c>
      <c r="D5689" s="802">
        <v>41.32</v>
      </c>
      <c r="E5689" s="800" t="s">
        <v>43039</v>
      </c>
    </row>
    <row r="5690" spans="1:5" ht="13.5" x14ac:dyDescent="0.25">
      <c r="A5690" s="800">
        <v>93393</v>
      </c>
      <c r="B5690" s="800" t="s">
        <v>34653</v>
      </c>
      <c r="C5690" s="800" t="s">
        <v>26496</v>
      </c>
      <c r="D5690" s="802">
        <v>34.44</v>
      </c>
      <c r="E5690" s="800" t="s">
        <v>43039</v>
      </c>
    </row>
    <row r="5691" spans="1:5" ht="13.5" x14ac:dyDescent="0.25">
      <c r="A5691" s="800">
        <v>93394</v>
      </c>
      <c r="B5691" s="800" t="s">
        <v>34654</v>
      </c>
      <c r="C5691" s="800" t="s">
        <v>26496</v>
      </c>
      <c r="D5691" s="802">
        <v>43.8</v>
      </c>
      <c r="E5691" s="800" t="s">
        <v>43039</v>
      </c>
    </row>
    <row r="5692" spans="1:5" ht="13.5" x14ac:dyDescent="0.25">
      <c r="A5692" s="800">
        <v>93395</v>
      </c>
      <c r="B5692" s="800" t="s">
        <v>34655</v>
      </c>
      <c r="C5692" s="800" t="s">
        <v>26496</v>
      </c>
      <c r="D5692" s="802">
        <v>40.700000000000003</v>
      </c>
      <c r="E5692" s="800" t="s">
        <v>43039</v>
      </c>
    </row>
    <row r="5693" spans="1:5" ht="13.5" x14ac:dyDescent="0.25">
      <c r="A5693" s="800">
        <v>99194</v>
      </c>
      <c r="B5693" s="800" t="s">
        <v>34656</v>
      </c>
      <c r="C5693" s="800" t="s">
        <v>26496</v>
      </c>
      <c r="D5693" s="802">
        <v>46.18</v>
      </c>
      <c r="E5693" s="800" t="s">
        <v>43039</v>
      </c>
    </row>
    <row r="5694" spans="1:5" ht="13.5" x14ac:dyDescent="0.25">
      <c r="A5694" s="800">
        <v>99195</v>
      </c>
      <c r="B5694" s="800" t="s">
        <v>34658</v>
      </c>
      <c r="C5694" s="800" t="s">
        <v>26496</v>
      </c>
      <c r="D5694" s="802">
        <v>39.299999999999997</v>
      </c>
      <c r="E5694" s="800" t="s">
        <v>43039</v>
      </c>
    </row>
    <row r="5695" spans="1:5" ht="13.5" x14ac:dyDescent="0.25">
      <c r="A5695" s="800">
        <v>99196</v>
      </c>
      <c r="B5695" s="800" t="s">
        <v>34660</v>
      </c>
      <c r="C5695" s="800" t="s">
        <v>26496</v>
      </c>
      <c r="D5695" s="802">
        <v>48.66</v>
      </c>
      <c r="E5695" s="800" t="s">
        <v>43039</v>
      </c>
    </row>
    <row r="5696" spans="1:5" ht="13.5" x14ac:dyDescent="0.25">
      <c r="A5696" s="800">
        <v>99198</v>
      </c>
      <c r="B5696" s="800" t="s">
        <v>34661</v>
      </c>
      <c r="C5696" s="800" t="s">
        <v>26496</v>
      </c>
      <c r="D5696" s="802">
        <v>45.56</v>
      </c>
      <c r="E5696" s="800" t="s">
        <v>43039</v>
      </c>
    </row>
    <row r="5697" spans="1:5" ht="13.5" x14ac:dyDescent="0.25">
      <c r="A5697" s="800">
        <v>84088</v>
      </c>
      <c r="B5697" s="800" t="s">
        <v>34662</v>
      </c>
      <c r="C5697" s="800" t="s">
        <v>26105</v>
      </c>
      <c r="D5697" s="802">
        <v>95.25</v>
      </c>
      <c r="E5697" s="800" t="s">
        <v>43039</v>
      </c>
    </row>
    <row r="5698" spans="1:5" ht="13.5" x14ac:dyDescent="0.25">
      <c r="A5698" s="800">
        <v>84089</v>
      </c>
      <c r="B5698" s="800" t="s">
        <v>34664</v>
      </c>
      <c r="C5698" s="800" t="s">
        <v>26105</v>
      </c>
      <c r="D5698" s="802">
        <v>134.30000000000001</v>
      </c>
      <c r="E5698" s="800" t="s">
        <v>43039</v>
      </c>
    </row>
    <row r="5699" spans="1:5" ht="13.5" x14ac:dyDescent="0.25">
      <c r="A5699" s="800">
        <v>40675</v>
      </c>
      <c r="B5699" s="800" t="s">
        <v>34666</v>
      </c>
      <c r="C5699" s="800" t="s">
        <v>26105</v>
      </c>
      <c r="D5699" s="802">
        <v>4.51</v>
      </c>
      <c r="E5699" s="800" t="s">
        <v>43039</v>
      </c>
    </row>
    <row r="5700" spans="1:5" ht="13.5" x14ac:dyDescent="0.25">
      <c r="A5700" s="800">
        <v>84093</v>
      </c>
      <c r="B5700" s="800" t="s">
        <v>34667</v>
      </c>
      <c r="C5700" s="800" t="s">
        <v>26105</v>
      </c>
      <c r="D5700" s="802">
        <v>35.07</v>
      </c>
      <c r="E5700" s="800" t="s">
        <v>43039</v>
      </c>
    </row>
    <row r="5701" spans="1:5" ht="13.5" x14ac:dyDescent="0.25">
      <c r="A5701" s="800">
        <v>96112</v>
      </c>
      <c r="B5701" s="800" t="s">
        <v>34668</v>
      </c>
      <c r="C5701" s="800" t="s">
        <v>26496</v>
      </c>
      <c r="D5701" s="802">
        <v>106.52</v>
      </c>
      <c r="E5701" s="800" t="s">
        <v>43039</v>
      </c>
    </row>
    <row r="5702" spans="1:5" ht="13.5" x14ac:dyDescent="0.25">
      <c r="A5702" s="800">
        <v>96117</v>
      </c>
      <c r="B5702" s="800" t="s">
        <v>34670</v>
      </c>
      <c r="C5702" s="800" t="s">
        <v>26496</v>
      </c>
      <c r="D5702" s="802">
        <v>125.87</v>
      </c>
      <c r="E5702" s="800" t="s">
        <v>43039</v>
      </c>
    </row>
    <row r="5703" spans="1:5" ht="13.5" x14ac:dyDescent="0.25">
      <c r="A5703" s="800">
        <v>96122</v>
      </c>
      <c r="B5703" s="800" t="s">
        <v>34672</v>
      </c>
      <c r="C5703" s="800" t="s">
        <v>26105</v>
      </c>
      <c r="D5703" s="802">
        <v>29.6</v>
      </c>
      <c r="E5703" s="800" t="s">
        <v>43039</v>
      </c>
    </row>
    <row r="5704" spans="1:5" ht="13.5" x14ac:dyDescent="0.25">
      <c r="A5704" s="800">
        <v>96109</v>
      </c>
      <c r="B5704" s="800" t="s">
        <v>34674</v>
      </c>
      <c r="C5704" s="800" t="s">
        <v>26496</v>
      </c>
      <c r="D5704" s="802">
        <v>33.25</v>
      </c>
      <c r="E5704" s="800" t="s">
        <v>43039</v>
      </c>
    </row>
    <row r="5705" spans="1:5" ht="13.5" x14ac:dyDescent="0.25">
      <c r="A5705" s="800">
        <v>96110</v>
      </c>
      <c r="B5705" s="800" t="s">
        <v>34676</v>
      </c>
      <c r="C5705" s="800" t="s">
        <v>26496</v>
      </c>
      <c r="D5705" s="802">
        <v>52.43</v>
      </c>
      <c r="E5705" s="800" t="s">
        <v>43039</v>
      </c>
    </row>
    <row r="5706" spans="1:5" ht="13.5" x14ac:dyDescent="0.25">
      <c r="A5706" s="800">
        <v>96113</v>
      </c>
      <c r="B5706" s="800" t="s">
        <v>34678</v>
      </c>
      <c r="C5706" s="800" t="s">
        <v>26496</v>
      </c>
      <c r="D5706" s="802">
        <v>29.49</v>
      </c>
      <c r="E5706" s="800" t="s">
        <v>43039</v>
      </c>
    </row>
    <row r="5707" spans="1:5" ht="13.5" x14ac:dyDescent="0.25">
      <c r="A5707" s="800">
        <v>96114</v>
      </c>
      <c r="B5707" s="800" t="s">
        <v>34679</v>
      </c>
      <c r="C5707" s="800" t="s">
        <v>26496</v>
      </c>
      <c r="D5707" s="802">
        <v>52.27</v>
      </c>
      <c r="E5707" s="800" t="s">
        <v>43039</v>
      </c>
    </row>
    <row r="5708" spans="1:5" ht="13.5" x14ac:dyDescent="0.25">
      <c r="A5708" s="800">
        <v>96120</v>
      </c>
      <c r="B5708" s="800" t="s">
        <v>34680</v>
      </c>
      <c r="C5708" s="800" t="s">
        <v>26105</v>
      </c>
      <c r="D5708" s="802">
        <v>2.2599999999999998</v>
      </c>
      <c r="E5708" s="800" t="s">
        <v>43039</v>
      </c>
    </row>
    <row r="5709" spans="1:5" ht="13.5" x14ac:dyDescent="0.25">
      <c r="A5709" s="800">
        <v>96123</v>
      </c>
      <c r="B5709" s="800" t="s">
        <v>34681</v>
      </c>
      <c r="C5709" s="800" t="s">
        <v>26105</v>
      </c>
      <c r="D5709" s="802">
        <v>22.17</v>
      </c>
      <c r="E5709" s="800" t="s">
        <v>43039</v>
      </c>
    </row>
    <row r="5710" spans="1:5" ht="13.5" x14ac:dyDescent="0.25">
      <c r="A5710" s="800">
        <v>99054</v>
      </c>
      <c r="B5710" s="800" t="s">
        <v>34682</v>
      </c>
      <c r="C5710" s="800" t="s">
        <v>26496</v>
      </c>
      <c r="D5710" s="802">
        <v>40.880000000000003</v>
      </c>
      <c r="E5710" s="800" t="s">
        <v>43039</v>
      </c>
    </row>
    <row r="5711" spans="1:5" ht="13.5" x14ac:dyDescent="0.25">
      <c r="A5711" s="800">
        <v>72200</v>
      </c>
      <c r="B5711" s="800" t="s">
        <v>34684</v>
      </c>
      <c r="C5711" s="800" t="s">
        <v>26496</v>
      </c>
      <c r="D5711" s="802">
        <v>90.74</v>
      </c>
      <c r="E5711" s="800" t="s">
        <v>43039</v>
      </c>
    </row>
    <row r="5712" spans="1:5" ht="13.5" x14ac:dyDescent="0.25">
      <c r="A5712" s="800" t="s">
        <v>7668</v>
      </c>
      <c r="B5712" s="800" t="s">
        <v>34686</v>
      </c>
      <c r="C5712" s="800" t="s">
        <v>26105</v>
      </c>
      <c r="D5712" s="802">
        <v>97.37</v>
      </c>
      <c r="E5712" s="800" t="s">
        <v>43039</v>
      </c>
    </row>
    <row r="5713" spans="1:5" ht="13.5" x14ac:dyDescent="0.25">
      <c r="A5713" s="800">
        <v>72201</v>
      </c>
      <c r="B5713" s="800" t="s">
        <v>34688</v>
      </c>
      <c r="C5713" s="800" t="s">
        <v>26496</v>
      </c>
      <c r="D5713" s="802">
        <v>10.56</v>
      </c>
      <c r="E5713" s="800" t="s">
        <v>43039</v>
      </c>
    </row>
    <row r="5714" spans="1:5" ht="13.5" x14ac:dyDescent="0.25">
      <c r="A5714" s="800">
        <v>96111</v>
      </c>
      <c r="B5714" s="800" t="s">
        <v>34689</v>
      </c>
      <c r="C5714" s="800" t="s">
        <v>26496</v>
      </c>
      <c r="D5714" s="802">
        <v>37.619999999999997</v>
      </c>
      <c r="E5714" s="800" t="s">
        <v>43039</v>
      </c>
    </row>
    <row r="5715" spans="1:5" ht="13.5" x14ac:dyDescent="0.25">
      <c r="A5715" s="800">
        <v>96116</v>
      </c>
      <c r="B5715" s="800" t="s">
        <v>34691</v>
      </c>
      <c r="C5715" s="800" t="s">
        <v>26496</v>
      </c>
      <c r="D5715" s="802">
        <v>39.81</v>
      </c>
      <c r="E5715" s="800" t="s">
        <v>43039</v>
      </c>
    </row>
    <row r="5716" spans="1:5" ht="13.5" x14ac:dyDescent="0.25">
      <c r="A5716" s="800">
        <v>96121</v>
      </c>
      <c r="B5716" s="800" t="s">
        <v>34692</v>
      </c>
      <c r="C5716" s="800" t="s">
        <v>26105</v>
      </c>
      <c r="D5716" s="802">
        <v>7.9</v>
      </c>
      <c r="E5716" s="800" t="s">
        <v>43039</v>
      </c>
    </row>
    <row r="5717" spans="1:5" ht="13.5" x14ac:dyDescent="0.25">
      <c r="A5717" s="800">
        <v>96485</v>
      </c>
      <c r="B5717" s="800" t="s">
        <v>34693</v>
      </c>
      <c r="C5717" s="800" t="s">
        <v>26496</v>
      </c>
      <c r="D5717" s="802">
        <v>42.58</v>
      </c>
      <c r="E5717" s="800" t="s">
        <v>43039</v>
      </c>
    </row>
    <row r="5718" spans="1:5" ht="13.5" x14ac:dyDescent="0.25">
      <c r="A5718" s="800">
        <v>96486</v>
      </c>
      <c r="B5718" s="800" t="s">
        <v>34695</v>
      </c>
      <c r="C5718" s="800" t="s">
        <v>26496</v>
      </c>
      <c r="D5718" s="802">
        <v>45.07</v>
      </c>
      <c r="E5718" s="800" t="s">
        <v>43039</v>
      </c>
    </row>
    <row r="5719" spans="1:5" ht="13.5" x14ac:dyDescent="0.25">
      <c r="A5719" s="800">
        <v>72198</v>
      </c>
      <c r="B5719" s="800" t="s">
        <v>34696</v>
      </c>
      <c r="C5719" s="800" t="s">
        <v>26496</v>
      </c>
      <c r="D5719" s="802">
        <v>96.34</v>
      </c>
      <c r="E5719" s="800" t="s">
        <v>43039</v>
      </c>
    </row>
    <row r="5720" spans="1:5" ht="13.5" x14ac:dyDescent="0.25">
      <c r="A5720" s="800" t="s">
        <v>7678</v>
      </c>
      <c r="B5720" s="800" t="s">
        <v>34698</v>
      </c>
      <c r="C5720" s="800" t="s">
        <v>26496</v>
      </c>
      <c r="D5720" s="802">
        <v>59.65</v>
      </c>
      <c r="E5720" s="800" t="s">
        <v>43039</v>
      </c>
    </row>
    <row r="5721" spans="1:5" ht="13.5" x14ac:dyDescent="0.25">
      <c r="A5721" s="800">
        <v>83730</v>
      </c>
      <c r="B5721" s="800" t="s">
        <v>34699</v>
      </c>
      <c r="C5721" s="800" t="s">
        <v>26496</v>
      </c>
      <c r="D5721" s="802">
        <v>141.27000000000001</v>
      </c>
      <c r="E5721" s="800" t="s">
        <v>43039</v>
      </c>
    </row>
    <row r="5722" spans="1:5" ht="13.5" x14ac:dyDescent="0.25">
      <c r="A5722" s="800">
        <v>83736</v>
      </c>
      <c r="B5722" s="800" t="s">
        <v>34701</v>
      </c>
      <c r="C5722" s="800" t="s">
        <v>26496</v>
      </c>
      <c r="D5722" s="802">
        <v>150.24</v>
      </c>
      <c r="E5722" s="800" t="s">
        <v>43039</v>
      </c>
    </row>
    <row r="5723" spans="1:5" ht="13.5" x14ac:dyDescent="0.25">
      <c r="A5723" s="800">
        <v>91514</v>
      </c>
      <c r="B5723" s="800" t="s">
        <v>34703</v>
      </c>
      <c r="C5723" s="800" t="s">
        <v>26496</v>
      </c>
      <c r="D5723" s="802">
        <v>5.74</v>
      </c>
      <c r="E5723" s="800" t="s">
        <v>43039</v>
      </c>
    </row>
    <row r="5724" spans="1:5" ht="13.5" x14ac:dyDescent="0.25">
      <c r="A5724" s="800">
        <v>91515</v>
      </c>
      <c r="B5724" s="800" t="s">
        <v>34704</v>
      </c>
      <c r="C5724" s="800" t="s">
        <v>26496</v>
      </c>
      <c r="D5724" s="802">
        <v>7.59</v>
      </c>
      <c r="E5724" s="800" t="s">
        <v>43039</v>
      </c>
    </row>
    <row r="5725" spans="1:5" ht="13.5" x14ac:dyDescent="0.25">
      <c r="A5725" s="800">
        <v>91516</v>
      </c>
      <c r="B5725" s="800" t="s">
        <v>34705</v>
      </c>
      <c r="C5725" s="800" t="s">
        <v>26496</v>
      </c>
      <c r="D5725" s="802">
        <v>11.1</v>
      </c>
      <c r="E5725" s="800" t="s">
        <v>43039</v>
      </c>
    </row>
    <row r="5726" spans="1:5" ht="13.5" x14ac:dyDescent="0.25">
      <c r="A5726" s="800">
        <v>91517</v>
      </c>
      <c r="B5726" s="800" t="s">
        <v>34706</v>
      </c>
      <c r="C5726" s="800" t="s">
        <v>26496</v>
      </c>
      <c r="D5726" s="802">
        <v>12.37</v>
      </c>
      <c r="E5726" s="800" t="s">
        <v>43039</v>
      </c>
    </row>
    <row r="5727" spans="1:5" ht="13.5" x14ac:dyDescent="0.25">
      <c r="A5727" s="800">
        <v>91519</v>
      </c>
      <c r="B5727" s="800" t="s">
        <v>34707</v>
      </c>
      <c r="C5727" s="800" t="s">
        <v>26496</v>
      </c>
      <c r="D5727" s="802">
        <v>14.21</v>
      </c>
      <c r="E5727" s="800" t="s">
        <v>43039</v>
      </c>
    </row>
    <row r="5728" spans="1:5" ht="13.5" x14ac:dyDescent="0.25">
      <c r="A5728" s="800">
        <v>91520</v>
      </c>
      <c r="B5728" s="800" t="s">
        <v>34708</v>
      </c>
      <c r="C5728" s="800" t="s">
        <v>26496</v>
      </c>
      <c r="D5728" s="802">
        <v>2.0499999999999998</v>
      </c>
      <c r="E5728" s="800" t="s">
        <v>43039</v>
      </c>
    </row>
    <row r="5729" spans="1:5" ht="13.5" x14ac:dyDescent="0.25">
      <c r="A5729" s="800">
        <v>91522</v>
      </c>
      <c r="B5729" s="800" t="s">
        <v>34709</v>
      </c>
      <c r="C5729" s="800" t="s">
        <v>26496</v>
      </c>
      <c r="D5729" s="802">
        <v>2.48</v>
      </c>
      <c r="E5729" s="800" t="s">
        <v>43039</v>
      </c>
    </row>
    <row r="5730" spans="1:5" ht="13.5" x14ac:dyDescent="0.25">
      <c r="A5730" s="800">
        <v>91525</v>
      </c>
      <c r="B5730" s="800" t="s">
        <v>34710</v>
      </c>
      <c r="C5730" s="800" t="s">
        <v>26496</v>
      </c>
      <c r="D5730" s="802">
        <v>4.49</v>
      </c>
      <c r="E5730" s="800" t="s">
        <v>43039</v>
      </c>
    </row>
    <row r="5731" spans="1:5" ht="13.5" x14ac:dyDescent="0.25">
      <c r="A5731" s="800">
        <v>87280</v>
      </c>
      <c r="B5731" s="800" t="s">
        <v>43330</v>
      </c>
      <c r="C5731" s="800" t="s">
        <v>28022</v>
      </c>
      <c r="D5731" s="802">
        <v>246.42</v>
      </c>
      <c r="E5731" s="800" t="s">
        <v>43039</v>
      </c>
    </row>
    <row r="5732" spans="1:5" ht="13.5" x14ac:dyDescent="0.25">
      <c r="A5732" s="800">
        <v>87281</v>
      </c>
      <c r="B5732" s="800" t="s">
        <v>43331</v>
      </c>
      <c r="C5732" s="800" t="s">
        <v>28022</v>
      </c>
      <c r="D5732" s="802">
        <v>235.3</v>
      </c>
      <c r="E5732" s="800" t="s">
        <v>43039</v>
      </c>
    </row>
    <row r="5733" spans="1:5" ht="13.5" x14ac:dyDescent="0.25">
      <c r="A5733" s="800">
        <v>87283</v>
      </c>
      <c r="B5733" s="800" t="s">
        <v>43332</v>
      </c>
      <c r="C5733" s="800" t="s">
        <v>28022</v>
      </c>
      <c r="D5733" s="802">
        <v>251.16</v>
      </c>
      <c r="E5733" s="800" t="s">
        <v>43039</v>
      </c>
    </row>
    <row r="5734" spans="1:5" ht="13.5" x14ac:dyDescent="0.25">
      <c r="A5734" s="800">
        <v>87284</v>
      </c>
      <c r="B5734" s="800" t="s">
        <v>43333</v>
      </c>
      <c r="C5734" s="800" t="s">
        <v>28022</v>
      </c>
      <c r="D5734" s="802">
        <v>239.3</v>
      </c>
      <c r="E5734" s="800" t="s">
        <v>43039</v>
      </c>
    </row>
    <row r="5735" spans="1:5" ht="13.5" x14ac:dyDescent="0.25">
      <c r="A5735" s="800">
        <v>87286</v>
      </c>
      <c r="B5735" s="800" t="s">
        <v>43334</v>
      </c>
      <c r="C5735" s="800" t="s">
        <v>28022</v>
      </c>
      <c r="D5735" s="802">
        <v>348.26</v>
      </c>
      <c r="E5735" s="800" t="s">
        <v>43039</v>
      </c>
    </row>
    <row r="5736" spans="1:5" ht="13.5" x14ac:dyDescent="0.25">
      <c r="A5736" s="800">
        <v>87287</v>
      </c>
      <c r="B5736" s="800" t="s">
        <v>43335</v>
      </c>
      <c r="C5736" s="800" t="s">
        <v>28022</v>
      </c>
      <c r="D5736" s="802">
        <v>325.14999999999998</v>
      </c>
      <c r="E5736" s="800" t="s">
        <v>43039</v>
      </c>
    </row>
    <row r="5737" spans="1:5" ht="13.5" x14ac:dyDescent="0.25">
      <c r="A5737" s="800">
        <v>87289</v>
      </c>
      <c r="B5737" s="800" t="s">
        <v>43336</v>
      </c>
      <c r="C5737" s="800" t="s">
        <v>28022</v>
      </c>
      <c r="D5737" s="802">
        <v>341.46</v>
      </c>
      <c r="E5737" s="800" t="s">
        <v>43039</v>
      </c>
    </row>
    <row r="5738" spans="1:5" ht="13.5" x14ac:dyDescent="0.25">
      <c r="A5738" s="800">
        <v>87290</v>
      </c>
      <c r="B5738" s="800" t="s">
        <v>43337</v>
      </c>
      <c r="C5738" s="800" t="s">
        <v>28022</v>
      </c>
      <c r="D5738" s="802">
        <v>327.83</v>
      </c>
      <c r="E5738" s="800" t="s">
        <v>43039</v>
      </c>
    </row>
    <row r="5739" spans="1:5" ht="13.5" x14ac:dyDescent="0.25">
      <c r="A5739" s="800">
        <v>87292</v>
      </c>
      <c r="B5739" s="800" t="s">
        <v>43338</v>
      </c>
      <c r="C5739" s="800" t="s">
        <v>28022</v>
      </c>
      <c r="D5739" s="802">
        <v>353.38</v>
      </c>
      <c r="E5739" s="800" t="s">
        <v>43039</v>
      </c>
    </row>
    <row r="5740" spans="1:5" ht="13.5" x14ac:dyDescent="0.25">
      <c r="A5740" s="800">
        <v>87294</v>
      </c>
      <c r="B5740" s="800" t="s">
        <v>43339</v>
      </c>
      <c r="C5740" s="800" t="s">
        <v>28022</v>
      </c>
      <c r="D5740" s="802">
        <v>332.29</v>
      </c>
      <c r="E5740" s="800" t="s">
        <v>43039</v>
      </c>
    </row>
    <row r="5741" spans="1:5" ht="13.5" x14ac:dyDescent="0.25">
      <c r="A5741" s="800">
        <v>87295</v>
      </c>
      <c r="B5741" s="800" t="s">
        <v>43340</v>
      </c>
      <c r="C5741" s="800" t="s">
        <v>28022</v>
      </c>
      <c r="D5741" s="802">
        <v>356.73</v>
      </c>
      <c r="E5741" s="800" t="s">
        <v>43039</v>
      </c>
    </row>
    <row r="5742" spans="1:5" ht="13.5" x14ac:dyDescent="0.25">
      <c r="A5742" s="800">
        <v>87296</v>
      </c>
      <c r="B5742" s="800" t="s">
        <v>43341</v>
      </c>
      <c r="C5742" s="800" t="s">
        <v>28022</v>
      </c>
      <c r="D5742" s="802">
        <v>325.57</v>
      </c>
      <c r="E5742" s="800" t="s">
        <v>43039</v>
      </c>
    </row>
    <row r="5743" spans="1:5" ht="13.5" x14ac:dyDescent="0.25">
      <c r="A5743" s="800">
        <v>87298</v>
      </c>
      <c r="B5743" s="800" t="s">
        <v>43342</v>
      </c>
      <c r="C5743" s="800" t="s">
        <v>28022</v>
      </c>
      <c r="D5743" s="802">
        <v>364.09</v>
      </c>
      <c r="E5743" s="800" t="s">
        <v>43039</v>
      </c>
    </row>
    <row r="5744" spans="1:5" ht="13.5" x14ac:dyDescent="0.25">
      <c r="A5744" s="800">
        <v>87299</v>
      </c>
      <c r="B5744" s="800" t="s">
        <v>43343</v>
      </c>
      <c r="C5744" s="800" t="s">
        <v>28022</v>
      </c>
      <c r="D5744" s="802">
        <v>239.89</v>
      </c>
      <c r="E5744" s="800" t="s">
        <v>43039</v>
      </c>
    </row>
    <row r="5745" spans="1:5" ht="13.5" x14ac:dyDescent="0.25">
      <c r="A5745" s="800">
        <v>87301</v>
      </c>
      <c r="B5745" s="800" t="s">
        <v>43344</v>
      </c>
      <c r="C5745" s="800" t="s">
        <v>28022</v>
      </c>
      <c r="D5745" s="802">
        <v>332.08</v>
      </c>
      <c r="E5745" s="800" t="s">
        <v>43039</v>
      </c>
    </row>
    <row r="5746" spans="1:5" ht="13.5" x14ac:dyDescent="0.25">
      <c r="A5746" s="800">
        <v>87302</v>
      </c>
      <c r="B5746" s="800" t="s">
        <v>43345</v>
      </c>
      <c r="C5746" s="800" t="s">
        <v>28022</v>
      </c>
      <c r="D5746" s="802">
        <v>317.89</v>
      </c>
      <c r="E5746" s="800" t="s">
        <v>43039</v>
      </c>
    </row>
    <row r="5747" spans="1:5" ht="13.5" x14ac:dyDescent="0.25">
      <c r="A5747" s="800">
        <v>87304</v>
      </c>
      <c r="B5747" s="800" t="s">
        <v>43346</v>
      </c>
      <c r="C5747" s="800" t="s">
        <v>28022</v>
      </c>
      <c r="D5747" s="802">
        <v>297.25</v>
      </c>
      <c r="E5747" s="800" t="s">
        <v>43039</v>
      </c>
    </row>
    <row r="5748" spans="1:5" ht="13.5" x14ac:dyDescent="0.25">
      <c r="A5748" s="800">
        <v>87305</v>
      </c>
      <c r="B5748" s="800" t="s">
        <v>43347</v>
      </c>
      <c r="C5748" s="800" t="s">
        <v>28022</v>
      </c>
      <c r="D5748" s="802">
        <v>294.38</v>
      </c>
      <c r="E5748" s="800" t="s">
        <v>43039</v>
      </c>
    </row>
    <row r="5749" spans="1:5" ht="13.5" x14ac:dyDescent="0.25">
      <c r="A5749" s="800">
        <v>87307</v>
      </c>
      <c r="B5749" s="800" t="s">
        <v>43348</v>
      </c>
      <c r="C5749" s="800" t="s">
        <v>28022</v>
      </c>
      <c r="D5749" s="802">
        <v>287.07</v>
      </c>
      <c r="E5749" s="800" t="s">
        <v>43039</v>
      </c>
    </row>
    <row r="5750" spans="1:5" ht="13.5" x14ac:dyDescent="0.25">
      <c r="A5750" s="800">
        <v>87308</v>
      </c>
      <c r="B5750" s="800" t="s">
        <v>43349</v>
      </c>
      <c r="C5750" s="800" t="s">
        <v>28022</v>
      </c>
      <c r="D5750" s="802">
        <v>273.92</v>
      </c>
      <c r="E5750" s="800" t="s">
        <v>43039</v>
      </c>
    </row>
    <row r="5751" spans="1:5" ht="13.5" x14ac:dyDescent="0.25">
      <c r="A5751" s="800">
        <v>87310</v>
      </c>
      <c r="B5751" s="800" t="s">
        <v>43350</v>
      </c>
      <c r="C5751" s="800" t="s">
        <v>28022</v>
      </c>
      <c r="D5751" s="802">
        <v>254.52</v>
      </c>
      <c r="E5751" s="800" t="s">
        <v>43039</v>
      </c>
    </row>
    <row r="5752" spans="1:5" ht="13.5" x14ac:dyDescent="0.25">
      <c r="A5752" s="800">
        <v>87311</v>
      </c>
      <c r="B5752" s="800" t="s">
        <v>43351</v>
      </c>
      <c r="C5752" s="800" t="s">
        <v>28022</v>
      </c>
      <c r="D5752" s="802">
        <v>241.5</v>
      </c>
      <c r="E5752" s="800" t="s">
        <v>43039</v>
      </c>
    </row>
    <row r="5753" spans="1:5" ht="13.5" x14ac:dyDescent="0.25">
      <c r="A5753" s="800">
        <v>87313</v>
      </c>
      <c r="B5753" s="800" t="s">
        <v>43352</v>
      </c>
      <c r="C5753" s="800" t="s">
        <v>28022</v>
      </c>
      <c r="D5753" s="802">
        <v>302.43</v>
      </c>
      <c r="E5753" s="800" t="s">
        <v>43039</v>
      </c>
    </row>
    <row r="5754" spans="1:5" ht="13.5" x14ac:dyDescent="0.25">
      <c r="A5754" s="800">
        <v>87314</v>
      </c>
      <c r="B5754" s="800" t="s">
        <v>43353</v>
      </c>
      <c r="C5754" s="800" t="s">
        <v>28022</v>
      </c>
      <c r="D5754" s="802">
        <v>290.31</v>
      </c>
      <c r="E5754" s="800" t="s">
        <v>43039</v>
      </c>
    </row>
    <row r="5755" spans="1:5" ht="13.5" x14ac:dyDescent="0.25">
      <c r="A5755" s="800">
        <v>87316</v>
      </c>
      <c r="B5755" s="800" t="s">
        <v>43354</v>
      </c>
      <c r="C5755" s="800" t="s">
        <v>28022</v>
      </c>
      <c r="D5755" s="802">
        <v>280.13</v>
      </c>
      <c r="E5755" s="800" t="s">
        <v>43039</v>
      </c>
    </row>
    <row r="5756" spans="1:5" ht="13.5" x14ac:dyDescent="0.25">
      <c r="A5756" s="800">
        <v>87317</v>
      </c>
      <c r="B5756" s="800" t="s">
        <v>43355</v>
      </c>
      <c r="C5756" s="800" t="s">
        <v>28022</v>
      </c>
      <c r="D5756" s="802">
        <v>261.5</v>
      </c>
      <c r="E5756" s="800" t="s">
        <v>43039</v>
      </c>
    </row>
    <row r="5757" spans="1:5" ht="13.5" x14ac:dyDescent="0.25">
      <c r="A5757" s="800">
        <v>87319</v>
      </c>
      <c r="B5757" s="800" t="s">
        <v>43356</v>
      </c>
      <c r="C5757" s="800" t="s">
        <v>28022</v>
      </c>
      <c r="D5757" s="803">
        <v>1836.19</v>
      </c>
      <c r="E5757" s="800" t="s">
        <v>43039</v>
      </c>
    </row>
    <row r="5758" spans="1:5" ht="13.5" x14ac:dyDescent="0.25">
      <c r="A5758" s="800">
        <v>87320</v>
      </c>
      <c r="B5758" s="800" t="s">
        <v>43357</v>
      </c>
      <c r="C5758" s="800" t="s">
        <v>28022</v>
      </c>
      <c r="D5758" s="803">
        <v>1831.37</v>
      </c>
      <c r="E5758" s="800" t="s">
        <v>43039</v>
      </c>
    </row>
    <row r="5759" spans="1:5" ht="13.5" x14ac:dyDescent="0.25">
      <c r="A5759" s="800">
        <v>87322</v>
      </c>
      <c r="B5759" s="800" t="s">
        <v>43358</v>
      </c>
      <c r="C5759" s="800" t="s">
        <v>28022</v>
      </c>
      <c r="D5759" s="803">
        <v>1894.67</v>
      </c>
      <c r="E5759" s="800" t="s">
        <v>43039</v>
      </c>
    </row>
    <row r="5760" spans="1:5" ht="13.5" x14ac:dyDescent="0.25">
      <c r="A5760" s="800">
        <v>87323</v>
      </c>
      <c r="B5760" s="800" t="s">
        <v>43359</v>
      </c>
      <c r="C5760" s="800" t="s">
        <v>28022</v>
      </c>
      <c r="D5760" s="803">
        <v>1883.24</v>
      </c>
      <c r="E5760" s="800" t="s">
        <v>43039</v>
      </c>
    </row>
    <row r="5761" spans="1:5" ht="13.5" x14ac:dyDescent="0.25">
      <c r="A5761" s="800">
        <v>87325</v>
      </c>
      <c r="B5761" s="800" t="s">
        <v>43360</v>
      </c>
      <c r="C5761" s="800" t="s">
        <v>28022</v>
      </c>
      <c r="D5761" s="803">
        <v>1853.88</v>
      </c>
      <c r="E5761" s="800" t="s">
        <v>43039</v>
      </c>
    </row>
    <row r="5762" spans="1:5" ht="13.5" x14ac:dyDescent="0.25">
      <c r="A5762" s="800">
        <v>87326</v>
      </c>
      <c r="B5762" s="800" t="s">
        <v>43361</v>
      </c>
      <c r="C5762" s="800" t="s">
        <v>28022</v>
      </c>
      <c r="D5762" s="803">
        <v>1844.69</v>
      </c>
      <c r="E5762" s="800" t="s">
        <v>43039</v>
      </c>
    </row>
    <row r="5763" spans="1:5" ht="13.5" x14ac:dyDescent="0.25">
      <c r="A5763" s="800">
        <v>87327</v>
      </c>
      <c r="B5763" s="800" t="s">
        <v>43362</v>
      </c>
      <c r="C5763" s="800" t="s">
        <v>28022</v>
      </c>
      <c r="D5763" s="802">
        <v>268.75</v>
      </c>
      <c r="E5763" s="800" t="s">
        <v>43039</v>
      </c>
    </row>
    <row r="5764" spans="1:5" ht="13.5" x14ac:dyDescent="0.25">
      <c r="A5764" s="800">
        <v>87328</v>
      </c>
      <c r="B5764" s="800" t="s">
        <v>43363</v>
      </c>
      <c r="C5764" s="800" t="s">
        <v>28022</v>
      </c>
      <c r="D5764" s="802">
        <v>212.7</v>
      </c>
      <c r="E5764" s="800" t="s">
        <v>43039</v>
      </c>
    </row>
    <row r="5765" spans="1:5" ht="13.5" x14ac:dyDescent="0.25">
      <c r="A5765" s="800">
        <v>87329</v>
      </c>
      <c r="B5765" s="800" t="s">
        <v>43364</v>
      </c>
      <c r="C5765" s="800" t="s">
        <v>28022</v>
      </c>
      <c r="D5765" s="802">
        <v>290.86</v>
      </c>
      <c r="E5765" s="800" t="s">
        <v>43039</v>
      </c>
    </row>
    <row r="5766" spans="1:5" ht="13.5" x14ac:dyDescent="0.25">
      <c r="A5766" s="800">
        <v>87330</v>
      </c>
      <c r="B5766" s="800" t="s">
        <v>43365</v>
      </c>
      <c r="C5766" s="800" t="s">
        <v>28022</v>
      </c>
      <c r="D5766" s="802">
        <v>227.81</v>
      </c>
      <c r="E5766" s="800" t="s">
        <v>43039</v>
      </c>
    </row>
    <row r="5767" spans="1:5" ht="13.5" x14ac:dyDescent="0.25">
      <c r="A5767" s="800">
        <v>87331</v>
      </c>
      <c r="B5767" s="800" t="s">
        <v>43366</v>
      </c>
      <c r="C5767" s="800" t="s">
        <v>28022</v>
      </c>
      <c r="D5767" s="802">
        <v>369.51</v>
      </c>
      <c r="E5767" s="800" t="s">
        <v>43039</v>
      </c>
    </row>
    <row r="5768" spans="1:5" ht="13.5" x14ac:dyDescent="0.25">
      <c r="A5768" s="800">
        <v>87332</v>
      </c>
      <c r="B5768" s="800" t="s">
        <v>43367</v>
      </c>
      <c r="C5768" s="800" t="s">
        <v>28022</v>
      </c>
      <c r="D5768" s="802">
        <v>311.05</v>
      </c>
      <c r="E5768" s="800" t="s">
        <v>43039</v>
      </c>
    </row>
    <row r="5769" spans="1:5" ht="13.5" x14ac:dyDescent="0.25">
      <c r="A5769" s="800">
        <v>87333</v>
      </c>
      <c r="B5769" s="800" t="s">
        <v>43368</v>
      </c>
      <c r="C5769" s="800" t="s">
        <v>28022</v>
      </c>
      <c r="D5769" s="802">
        <v>348.62</v>
      </c>
      <c r="E5769" s="800" t="s">
        <v>43039</v>
      </c>
    </row>
    <row r="5770" spans="1:5" ht="13.5" x14ac:dyDescent="0.25">
      <c r="A5770" s="800">
        <v>87334</v>
      </c>
      <c r="B5770" s="800" t="s">
        <v>43369</v>
      </c>
      <c r="C5770" s="800" t="s">
        <v>28022</v>
      </c>
      <c r="D5770" s="802">
        <v>312.12</v>
      </c>
      <c r="E5770" s="800" t="s">
        <v>43039</v>
      </c>
    </row>
    <row r="5771" spans="1:5" ht="13.5" x14ac:dyDescent="0.25">
      <c r="A5771" s="800">
        <v>87335</v>
      </c>
      <c r="B5771" s="800" t="s">
        <v>43370</v>
      </c>
      <c r="C5771" s="800" t="s">
        <v>28022</v>
      </c>
      <c r="D5771" s="802">
        <v>341.29</v>
      </c>
      <c r="E5771" s="800" t="s">
        <v>43039</v>
      </c>
    </row>
    <row r="5772" spans="1:5" ht="13.5" x14ac:dyDescent="0.25">
      <c r="A5772" s="800">
        <v>87336</v>
      </c>
      <c r="B5772" s="800" t="s">
        <v>43371</v>
      </c>
      <c r="C5772" s="800" t="s">
        <v>28022</v>
      </c>
      <c r="D5772" s="802">
        <v>328.2</v>
      </c>
      <c r="E5772" s="800" t="s">
        <v>43039</v>
      </c>
    </row>
    <row r="5773" spans="1:5" ht="13.5" x14ac:dyDescent="0.25">
      <c r="A5773" s="800">
        <v>87337</v>
      </c>
      <c r="B5773" s="800" t="s">
        <v>43372</v>
      </c>
      <c r="C5773" s="800" t="s">
        <v>28022</v>
      </c>
      <c r="D5773" s="802">
        <v>340.72</v>
      </c>
      <c r="E5773" s="800" t="s">
        <v>43039</v>
      </c>
    </row>
    <row r="5774" spans="1:5" ht="13.5" x14ac:dyDescent="0.25">
      <c r="A5774" s="800">
        <v>87338</v>
      </c>
      <c r="B5774" s="800" t="s">
        <v>43373</v>
      </c>
      <c r="C5774" s="800" t="s">
        <v>28022</v>
      </c>
      <c r="D5774" s="802">
        <v>328.56</v>
      </c>
      <c r="E5774" s="800" t="s">
        <v>43039</v>
      </c>
    </row>
    <row r="5775" spans="1:5" ht="13.5" x14ac:dyDescent="0.25">
      <c r="A5775" s="800">
        <v>87339</v>
      </c>
      <c r="B5775" s="800" t="s">
        <v>43374</v>
      </c>
      <c r="C5775" s="800" t="s">
        <v>28022</v>
      </c>
      <c r="D5775" s="802">
        <v>480.52</v>
      </c>
      <c r="E5775" s="800" t="s">
        <v>43039</v>
      </c>
    </row>
    <row r="5776" spans="1:5" ht="13.5" x14ac:dyDescent="0.25">
      <c r="A5776" s="800">
        <v>87340</v>
      </c>
      <c r="B5776" s="800" t="s">
        <v>43375</v>
      </c>
      <c r="C5776" s="800" t="s">
        <v>28022</v>
      </c>
      <c r="D5776" s="802">
        <v>367.51</v>
      </c>
      <c r="E5776" s="800" t="s">
        <v>43039</v>
      </c>
    </row>
    <row r="5777" spans="1:5" ht="13.5" x14ac:dyDescent="0.25">
      <c r="A5777" s="800">
        <v>87341</v>
      </c>
      <c r="B5777" s="800" t="s">
        <v>43376</v>
      </c>
      <c r="C5777" s="800" t="s">
        <v>28022</v>
      </c>
      <c r="D5777" s="802">
        <v>336.63</v>
      </c>
      <c r="E5777" s="800" t="s">
        <v>43039</v>
      </c>
    </row>
    <row r="5778" spans="1:5" ht="13.5" x14ac:dyDescent="0.25">
      <c r="A5778" s="800">
        <v>87342</v>
      </c>
      <c r="B5778" s="800" t="s">
        <v>43377</v>
      </c>
      <c r="C5778" s="800" t="s">
        <v>28022</v>
      </c>
      <c r="D5778" s="802">
        <v>400.79</v>
      </c>
      <c r="E5778" s="800" t="s">
        <v>43039</v>
      </c>
    </row>
    <row r="5779" spans="1:5" ht="13.5" x14ac:dyDescent="0.25">
      <c r="A5779" s="800">
        <v>87343</v>
      </c>
      <c r="B5779" s="800" t="s">
        <v>43378</v>
      </c>
      <c r="C5779" s="800" t="s">
        <v>28022</v>
      </c>
      <c r="D5779" s="802">
        <v>336.9</v>
      </c>
      <c r="E5779" s="800" t="s">
        <v>43039</v>
      </c>
    </row>
    <row r="5780" spans="1:5" ht="13.5" x14ac:dyDescent="0.25">
      <c r="A5780" s="800">
        <v>87344</v>
      </c>
      <c r="B5780" s="800" t="s">
        <v>43379</v>
      </c>
      <c r="C5780" s="800" t="s">
        <v>28022</v>
      </c>
      <c r="D5780" s="802">
        <v>298.26</v>
      </c>
      <c r="E5780" s="800" t="s">
        <v>43039</v>
      </c>
    </row>
    <row r="5781" spans="1:5" ht="13.5" x14ac:dyDescent="0.25">
      <c r="A5781" s="800">
        <v>87345</v>
      </c>
      <c r="B5781" s="800" t="s">
        <v>43380</v>
      </c>
      <c r="C5781" s="800" t="s">
        <v>28022</v>
      </c>
      <c r="D5781" s="802">
        <v>356.14</v>
      </c>
      <c r="E5781" s="800" t="s">
        <v>43039</v>
      </c>
    </row>
    <row r="5782" spans="1:5" ht="13.5" x14ac:dyDescent="0.25">
      <c r="A5782" s="800">
        <v>87346</v>
      </c>
      <c r="B5782" s="800" t="s">
        <v>43381</v>
      </c>
      <c r="C5782" s="800" t="s">
        <v>28022</v>
      </c>
      <c r="D5782" s="802">
        <v>303.14999999999998</v>
      </c>
      <c r="E5782" s="800" t="s">
        <v>43039</v>
      </c>
    </row>
    <row r="5783" spans="1:5" ht="13.5" x14ac:dyDescent="0.25">
      <c r="A5783" s="800">
        <v>87347</v>
      </c>
      <c r="B5783" s="800" t="s">
        <v>43382</v>
      </c>
      <c r="C5783" s="800" t="s">
        <v>28022</v>
      </c>
      <c r="D5783" s="802">
        <v>272.27999999999997</v>
      </c>
      <c r="E5783" s="800" t="s">
        <v>43039</v>
      </c>
    </row>
    <row r="5784" spans="1:5" ht="13.5" x14ac:dyDescent="0.25">
      <c r="A5784" s="800">
        <v>87348</v>
      </c>
      <c r="B5784" s="800" t="s">
        <v>43383</v>
      </c>
      <c r="C5784" s="800" t="s">
        <v>28022</v>
      </c>
      <c r="D5784" s="802">
        <v>322.22000000000003</v>
      </c>
      <c r="E5784" s="800" t="s">
        <v>43039</v>
      </c>
    </row>
    <row r="5785" spans="1:5" ht="13.5" x14ac:dyDescent="0.25">
      <c r="A5785" s="800">
        <v>87349</v>
      </c>
      <c r="B5785" s="800" t="s">
        <v>43384</v>
      </c>
      <c r="C5785" s="800" t="s">
        <v>28022</v>
      </c>
      <c r="D5785" s="802">
        <v>249.76</v>
      </c>
      <c r="E5785" s="800" t="s">
        <v>43039</v>
      </c>
    </row>
    <row r="5786" spans="1:5" ht="13.5" x14ac:dyDescent="0.25">
      <c r="A5786" s="800">
        <v>87350</v>
      </c>
      <c r="B5786" s="800" t="s">
        <v>43385</v>
      </c>
      <c r="C5786" s="800" t="s">
        <v>28022</v>
      </c>
      <c r="D5786" s="802">
        <v>297.89999999999998</v>
      </c>
      <c r="E5786" s="800" t="s">
        <v>43039</v>
      </c>
    </row>
    <row r="5787" spans="1:5" ht="13.5" x14ac:dyDescent="0.25">
      <c r="A5787" s="800">
        <v>87351</v>
      </c>
      <c r="B5787" s="800" t="s">
        <v>43386</v>
      </c>
      <c r="C5787" s="800" t="s">
        <v>28022</v>
      </c>
      <c r="D5787" s="802">
        <v>230.77</v>
      </c>
      <c r="E5787" s="800" t="s">
        <v>43039</v>
      </c>
    </row>
    <row r="5788" spans="1:5" ht="13.5" x14ac:dyDescent="0.25">
      <c r="A5788" s="800">
        <v>87352</v>
      </c>
      <c r="B5788" s="800" t="s">
        <v>43387</v>
      </c>
      <c r="C5788" s="800" t="s">
        <v>28022</v>
      </c>
      <c r="D5788" s="802">
        <v>378.49</v>
      </c>
      <c r="E5788" s="800" t="s">
        <v>43039</v>
      </c>
    </row>
    <row r="5789" spans="1:5" ht="13.5" x14ac:dyDescent="0.25">
      <c r="A5789" s="800">
        <v>87353</v>
      </c>
      <c r="B5789" s="800" t="s">
        <v>43388</v>
      </c>
      <c r="C5789" s="800" t="s">
        <v>28022</v>
      </c>
      <c r="D5789" s="802">
        <v>309.52</v>
      </c>
      <c r="E5789" s="800" t="s">
        <v>43039</v>
      </c>
    </row>
    <row r="5790" spans="1:5" ht="13.5" x14ac:dyDescent="0.25">
      <c r="A5790" s="800">
        <v>87354</v>
      </c>
      <c r="B5790" s="800" t="s">
        <v>43389</v>
      </c>
      <c r="C5790" s="800" t="s">
        <v>28022</v>
      </c>
      <c r="D5790" s="802">
        <v>275.08999999999997</v>
      </c>
      <c r="E5790" s="800" t="s">
        <v>43039</v>
      </c>
    </row>
    <row r="5791" spans="1:5" ht="13.5" x14ac:dyDescent="0.25">
      <c r="A5791" s="800">
        <v>87355</v>
      </c>
      <c r="B5791" s="800" t="s">
        <v>43390</v>
      </c>
      <c r="C5791" s="800" t="s">
        <v>28022</v>
      </c>
      <c r="D5791" s="802">
        <v>317.33</v>
      </c>
      <c r="E5791" s="800" t="s">
        <v>43039</v>
      </c>
    </row>
    <row r="5792" spans="1:5" ht="13.5" x14ac:dyDescent="0.25">
      <c r="A5792" s="800">
        <v>87356</v>
      </c>
      <c r="B5792" s="800" t="s">
        <v>43391</v>
      </c>
      <c r="C5792" s="800" t="s">
        <v>28022</v>
      </c>
      <c r="D5792" s="802">
        <v>270.02</v>
      </c>
      <c r="E5792" s="800" t="s">
        <v>43039</v>
      </c>
    </row>
    <row r="5793" spans="1:5" ht="13.5" x14ac:dyDescent="0.25">
      <c r="A5793" s="800">
        <v>87357</v>
      </c>
      <c r="B5793" s="800" t="s">
        <v>43392</v>
      </c>
      <c r="C5793" s="800" t="s">
        <v>28022</v>
      </c>
      <c r="D5793" s="802">
        <v>244.95</v>
      </c>
      <c r="E5793" s="800" t="s">
        <v>43039</v>
      </c>
    </row>
    <row r="5794" spans="1:5" ht="13.5" x14ac:dyDescent="0.25">
      <c r="A5794" s="800">
        <v>87358</v>
      </c>
      <c r="B5794" s="800" t="s">
        <v>43393</v>
      </c>
      <c r="C5794" s="800" t="s">
        <v>28022</v>
      </c>
      <c r="D5794" s="803">
        <v>1826.62</v>
      </c>
      <c r="E5794" s="800" t="s">
        <v>43039</v>
      </c>
    </row>
    <row r="5795" spans="1:5" ht="13.5" x14ac:dyDescent="0.25">
      <c r="A5795" s="800">
        <v>87359</v>
      </c>
      <c r="B5795" s="800" t="s">
        <v>43394</v>
      </c>
      <c r="C5795" s="800" t="s">
        <v>28022</v>
      </c>
      <c r="D5795" s="803">
        <v>1794.09</v>
      </c>
      <c r="E5795" s="800" t="s">
        <v>43039</v>
      </c>
    </row>
    <row r="5796" spans="1:5" ht="13.5" x14ac:dyDescent="0.25">
      <c r="A5796" s="800">
        <v>87360</v>
      </c>
      <c r="B5796" s="800" t="s">
        <v>43395</v>
      </c>
      <c r="C5796" s="800" t="s">
        <v>28022</v>
      </c>
      <c r="D5796" s="803">
        <v>1894.41</v>
      </c>
      <c r="E5796" s="800" t="s">
        <v>43039</v>
      </c>
    </row>
    <row r="5797" spans="1:5" ht="13.5" x14ac:dyDescent="0.25">
      <c r="A5797" s="800">
        <v>87361</v>
      </c>
      <c r="B5797" s="800" t="s">
        <v>43396</v>
      </c>
      <c r="C5797" s="800" t="s">
        <v>28022</v>
      </c>
      <c r="D5797" s="803">
        <v>1847.71</v>
      </c>
      <c r="E5797" s="800" t="s">
        <v>43039</v>
      </c>
    </row>
    <row r="5798" spans="1:5" ht="13.5" x14ac:dyDescent="0.25">
      <c r="A5798" s="800">
        <v>87362</v>
      </c>
      <c r="B5798" s="800" t="s">
        <v>43397</v>
      </c>
      <c r="C5798" s="800" t="s">
        <v>28022</v>
      </c>
      <c r="D5798" s="803">
        <v>1835.43</v>
      </c>
      <c r="E5798" s="800" t="s">
        <v>43039</v>
      </c>
    </row>
    <row r="5799" spans="1:5" ht="13.5" x14ac:dyDescent="0.25">
      <c r="A5799" s="800">
        <v>87363</v>
      </c>
      <c r="B5799" s="800" t="s">
        <v>43398</v>
      </c>
      <c r="C5799" s="800" t="s">
        <v>28022</v>
      </c>
      <c r="D5799" s="803">
        <v>1850.29</v>
      </c>
      <c r="E5799" s="800" t="s">
        <v>43039</v>
      </c>
    </row>
    <row r="5800" spans="1:5" ht="13.5" x14ac:dyDescent="0.25">
      <c r="A5800" s="800">
        <v>87364</v>
      </c>
      <c r="B5800" s="800" t="s">
        <v>43399</v>
      </c>
      <c r="C5800" s="800" t="s">
        <v>28022</v>
      </c>
      <c r="D5800" s="803">
        <v>1809.91</v>
      </c>
      <c r="E5800" s="800" t="s">
        <v>43039</v>
      </c>
    </row>
    <row r="5801" spans="1:5" ht="13.5" x14ac:dyDescent="0.25">
      <c r="A5801" s="800">
        <v>87365</v>
      </c>
      <c r="B5801" s="800" t="s">
        <v>43400</v>
      </c>
      <c r="C5801" s="800" t="s">
        <v>28022</v>
      </c>
      <c r="D5801" s="802">
        <v>316.95999999999998</v>
      </c>
      <c r="E5801" s="800" t="s">
        <v>43039</v>
      </c>
    </row>
    <row r="5802" spans="1:5" ht="13.5" x14ac:dyDescent="0.25">
      <c r="A5802" s="800">
        <v>87366</v>
      </c>
      <c r="B5802" s="800" t="s">
        <v>43401</v>
      </c>
      <c r="C5802" s="800" t="s">
        <v>28022</v>
      </c>
      <c r="D5802" s="802">
        <v>334.59</v>
      </c>
      <c r="E5802" s="800" t="s">
        <v>43039</v>
      </c>
    </row>
    <row r="5803" spans="1:5" ht="13.5" x14ac:dyDescent="0.25">
      <c r="A5803" s="800">
        <v>87367</v>
      </c>
      <c r="B5803" s="800" t="s">
        <v>43402</v>
      </c>
      <c r="C5803" s="800" t="s">
        <v>28022</v>
      </c>
      <c r="D5803" s="802">
        <v>417.88</v>
      </c>
      <c r="E5803" s="800" t="s">
        <v>43039</v>
      </c>
    </row>
    <row r="5804" spans="1:5" ht="13.5" x14ac:dyDescent="0.25">
      <c r="A5804" s="800">
        <v>87368</v>
      </c>
      <c r="B5804" s="800" t="s">
        <v>43403</v>
      </c>
      <c r="C5804" s="800" t="s">
        <v>28022</v>
      </c>
      <c r="D5804" s="802">
        <v>416.1</v>
      </c>
      <c r="E5804" s="800" t="s">
        <v>43039</v>
      </c>
    </row>
    <row r="5805" spans="1:5" ht="13.5" x14ac:dyDescent="0.25">
      <c r="A5805" s="800">
        <v>87369</v>
      </c>
      <c r="B5805" s="800" t="s">
        <v>43404</v>
      </c>
      <c r="C5805" s="800" t="s">
        <v>28022</v>
      </c>
      <c r="D5805" s="802">
        <v>431.78</v>
      </c>
      <c r="E5805" s="800" t="s">
        <v>43039</v>
      </c>
    </row>
    <row r="5806" spans="1:5" ht="13.5" x14ac:dyDescent="0.25">
      <c r="A5806" s="800">
        <v>87370</v>
      </c>
      <c r="B5806" s="800" t="s">
        <v>43405</v>
      </c>
      <c r="C5806" s="800" t="s">
        <v>28022</v>
      </c>
      <c r="D5806" s="802">
        <v>415.14</v>
      </c>
      <c r="E5806" s="800" t="s">
        <v>43039</v>
      </c>
    </row>
    <row r="5807" spans="1:5" ht="13.5" x14ac:dyDescent="0.25">
      <c r="A5807" s="800">
        <v>87371</v>
      </c>
      <c r="B5807" s="800" t="s">
        <v>43406</v>
      </c>
      <c r="C5807" s="800" t="s">
        <v>28022</v>
      </c>
      <c r="D5807" s="802">
        <v>412.66</v>
      </c>
      <c r="E5807" s="800" t="s">
        <v>43039</v>
      </c>
    </row>
    <row r="5808" spans="1:5" ht="13.5" x14ac:dyDescent="0.25">
      <c r="A5808" s="800">
        <v>87372</v>
      </c>
      <c r="B5808" s="800" t="s">
        <v>43407</v>
      </c>
      <c r="C5808" s="800" t="s">
        <v>28022</v>
      </c>
      <c r="D5808" s="802">
        <v>452.59</v>
      </c>
      <c r="E5808" s="800" t="s">
        <v>43039</v>
      </c>
    </row>
    <row r="5809" spans="1:5" ht="13.5" x14ac:dyDescent="0.25">
      <c r="A5809" s="800">
        <v>87373</v>
      </c>
      <c r="B5809" s="800" t="s">
        <v>43408</v>
      </c>
      <c r="C5809" s="800" t="s">
        <v>28022</v>
      </c>
      <c r="D5809" s="802">
        <v>404.04</v>
      </c>
      <c r="E5809" s="800" t="s">
        <v>43039</v>
      </c>
    </row>
    <row r="5810" spans="1:5" ht="13.5" x14ac:dyDescent="0.25">
      <c r="A5810" s="800">
        <v>87374</v>
      </c>
      <c r="B5810" s="800" t="s">
        <v>43409</v>
      </c>
      <c r="C5810" s="800" t="s">
        <v>28022</v>
      </c>
      <c r="D5810" s="802">
        <v>378.92</v>
      </c>
      <c r="E5810" s="800" t="s">
        <v>43039</v>
      </c>
    </row>
    <row r="5811" spans="1:5" ht="13.5" x14ac:dyDescent="0.25">
      <c r="A5811" s="800">
        <v>87375</v>
      </c>
      <c r="B5811" s="800" t="s">
        <v>43410</v>
      </c>
      <c r="C5811" s="800" t="s">
        <v>28022</v>
      </c>
      <c r="D5811" s="802">
        <v>363.48</v>
      </c>
      <c r="E5811" s="800" t="s">
        <v>43039</v>
      </c>
    </row>
    <row r="5812" spans="1:5" ht="13.5" x14ac:dyDescent="0.25">
      <c r="A5812" s="800">
        <v>87376</v>
      </c>
      <c r="B5812" s="800" t="s">
        <v>43411</v>
      </c>
      <c r="C5812" s="800" t="s">
        <v>28022</v>
      </c>
      <c r="D5812" s="802">
        <v>334.55</v>
      </c>
      <c r="E5812" s="800" t="s">
        <v>43039</v>
      </c>
    </row>
    <row r="5813" spans="1:5" ht="13.5" x14ac:dyDescent="0.25">
      <c r="A5813" s="800">
        <v>87377</v>
      </c>
      <c r="B5813" s="800" t="s">
        <v>43412</v>
      </c>
      <c r="C5813" s="800" t="s">
        <v>28022</v>
      </c>
      <c r="D5813" s="802">
        <v>385.71</v>
      </c>
      <c r="E5813" s="800" t="s">
        <v>43039</v>
      </c>
    </row>
    <row r="5814" spans="1:5" ht="13.5" x14ac:dyDescent="0.25">
      <c r="A5814" s="800">
        <v>87378</v>
      </c>
      <c r="B5814" s="800" t="s">
        <v>43413</v>
      </c>
      <c r="C5814" s="800" t="s">
        <v>28022</v>
      </c>
      <c r="D5814" s="802">
        <v>351.46</v>
      </c>
      <c r="E5814" s="800" t="s">
        <v>43039</v>
      </c>
    </row>
    <row r="5815" spans="1:5" ht="13.5" x14ac:dyDescent="0.25">
      <c r="A5815" s="800">
        <v>87379</v>
      </c>
      <c r="B5815" s="800" t="s">
        <v>43414</v>
      </c>
      <c r="C5815" s="800" t="s">
        <v>28022</v>
      </c>
      <c r="D5815" s="803">
        <v>1904.32</v>
      </c>
      <c r="E5815" s="800" t="s">
        <v>43039</v>
      </c>
    </row>
    <row r="5816" spans="1:5" ht="13.5" x14ac:dyDescent="0.25">
      <c r="A5816" s="800">
        <v>87380</v>
      </c>
      <c r="B5816" s="800" t="s">
        <v>43415</v>
      </c>
      <c r="C5816" s="800" t="s">
        <v>28022</v>
      </c>
      <c r="D5816" s="803">
        <v>1954.05</v>
      </c>
      <c r="E5816" s="800" t="s">
        <v>43039</v>
      </c>
    </row>
    <row r="5817" spans="1:5" ht="13.5" x14ac:dyDescent="0.25">
      <c r="A5817" s="800">
        <v>87381</v>
      </c>
      <c r="B5817" s="800" t="s">
        <v>43416</v>
      </c>
      <c r="C5817" s="800" t="s">
        <v>28022</v>
      </c>
      <c r="D5817" s="803">
        <v>1920.54</v>
      </c>
      <c r="E5817" s="800" t="s">
        <v>43039</v>
      </c>
    </row>
    <row r="5818" spans="1:5" ht="13.5" x14ac:dyDescent="0.25">
      <c r="A5818" s="800">
        <v>87382</v>
      </c>
      <c r="B5818" s="800" t="s">
        <v>43417</v>
      </c>
      <c r="C5818" s="800" t="s">
        <v>28022</v>
      </c>
      <c r="D5818" s="802">
        <v>903.3</v>
      </c>
      <c r="E5818" s="800" t="s">
        <v>43039</v>
      </c>
    </row>
    <row r="5819" spans="1:5" ht="13.5" x14ac:dyDescent="0.25">
      <c r="A5819" s="800">
        <v>87383</v>
      </c>
      <c r="B5819" s="800" t="s">
        <v>43418</v>
      </c>
      <c r="C5819" s="800" t="s">
        <v>28022</v>
      </c>
      <c r="D5819" s="802">
        <v>892.22</v>
      </c>
      <c r="E5819" s="800" t="s">
        <v>43039</v>
      </c>
    </row>
    <row r="5820" spans="1:5" ht="13.5" x14ac:dyDescent="0.25">
      <c r="A5820" s="800">
        <v>87384</v>
      </c>
      <c r="B5820" s="800" t="s">
        <v>43419</v>
      </c>
      <c r="C5820" s="800" t="s">
        <v>28022</v>
      </c>
      <c r="D5820" s="802">
        <v>878</v>
      </c>
      <c r="E5820" s="800" t="s">
        <v>43039</v>
      </c>
    </row>
    <row r="5821" spans="1:5" ht="13.5" x14ac:dyDescent="0.25">
      <c r="A5821" s="800">
        <v>87385</v>
      </c>
      <c r="B5821" s="800" t="s">
        <v>43420</v>
      </c>
      <c r="C5821" s="800" t="s">
        <v>28022</v>
      </c>
      <c r="D5821" s="803">
        <v>1283.6199999999999</v>
      </c>
      <c r="E5821" s="800" t="s">
        <v>43039</v>
      </c>
    </row>
    <row r="5822" spans="1:5" ht="13.5" x14ac:dyDescent="0.25">
      <c r="A5822" s="800">
        <v>87386</v>
      </c>
      <c r="B5822" s="800" t="s">
        <v>43421</v>
      </c>
      <c r="C5822" s="800" t="s">
        <v>28022</v>
      </c>
      <c r="D5822" s="803">
        <v>1269.17</v>
      </c>
      <c r="E5822" s="800" t="s">
        <v>43039</v>
      </c>
    </row>
    <row r="5823" spans="1:5" ht="13.5" x14ac:dyDescent="0.25">
      <c r="A5823" s="800">
        <v>87387</v>
      </c>
      <c r="B5823" s="800" t="s">
        <v>43422</v>
      </c>
      <c r="C5823" s="800" t="s">
        <v>28022</v>
      </c>
      <c r="D5823" s="803">
        <v>1256.8</v>
      </c>
      <c r="E5823" s="800" t="s">
        <v>43039</v>
      </c>
    </row>
    <row r="5824" spans="1:5" ht="13.5" x14ac:dyDescent="0.25">
      <c r="A5824" s="800">
        <v>87388</v>
      </c>
      <c r="B5824" s="800" t="s">
        <v>43423</v>
      </c>
      <c r="C5824" s="800" t="s">
        <v>28022</v>
      </c>
      <c r="D5824" s="803">
        <v>2961.26</v>
      </c>
      <c r="E5824" s="800" t="s">
        <v>43039</v>
      </c>
    </row>
    <row r="5825" spans="1:5" ht="13.5" x14ac:dyDescent="0.25">
      <c r="A5825" s="800">
        <v>87389</v>
      </c>
      <c r="B5825" s="800" t="s">
        <v>43424</v>
      </c>
      <c r="C5825" s="800" t="s">
        <v>28022</v>
      </c>
      <c r="D5825" s="803">
        <v>2964.91</v>
      </c>
      <c r="E5825" s="800" t="s">
        <v>43039</v>
      </c>
    </row>
    <row r="5826" spans="1:5" ht="13.5" x14ac:dyDescent="0.25">
      <c r="A5826" s="800">
        <v>87390</v>
      </c>
      <c r="B5826" s="800" t="s">
        <v>43425</v>
      </c>
      <c r="C5826" s="800" t="s">
        <v>28022</v>
      </c>
      <c r="D5826" s="803">
        <v>2971.59</v>
      </c>
      <c r="E5826" s="800" t="s">
        <v>43039</v>
      </c>
    </row>
    <row r="5827" spans="1:5" ht="13.5" x14ac:dyDescent="0.25">
      <c r="A5827" s="800">
        <v>87391</v>
      </c>
      <c r="B5827" s="800" t="s">
        <v>43426</v>
      </c>
      <c r="C5827" s="800" t="s">
        <v>28022</v>
      </c>
      <c r="D5827" s="803">
        <v>4267.0200000000004</v>
      </c>
      <c r="E5827" s="800" t="s">
        <v>43039</v>
      </c>
    </row>
    <row r="5828" spans="1:5" ht="13.5" x14ac:dyDescent="0.25">
      <c r="A5828" s="800">
        <v>87393</v>
      </c>
      <c r="B5828" s="800" t="s">
        <v>43427</v>
      </c>
      <c r="C5828" s="800" t="s">
        <v>28022</v>
      </c>
      <c r="D5828" s="803">
        <v>4300.74</v>
      </c>
      <c r="E5828" s="800" t="s">
        <v>43039</v>
      </c>
    </row>
    <row r="5829" spans="1:5" ht="13.5" x14ac:dyDescent="0.25">
      <c r="A5829" s="800">
        <v>87394</v>
      </c>
      <c r="B5829" s="800" t="s">
        <v>43428</v>
      </c>
      <c r="C5829" s="800" t="s">
        <v>28022</v>
      </c>
      <c r="D5829" s="803">
        <v>4331.84</v>
      </c>
      <c r="E5829" s="800" t="s">
        <v>43039</v>
      </c>
    </row>
    <row r="5830" spans="1:5" ht="13.5" x14ac:dyDescent="0.25">
      <c r="A5830" s="800">
        <v>87395</v>
      </c>
      <c r="B5830" s="800" t="s">
        <v>43429</v>
      </c>
      <c r="C5830" s="800" t="s">
        <v>28022</v>
      </c>
      <c r="D5830" s="803">
        <v>3367.74</v>
      </c>
      <c r="E5830" s="800" t="s">
        <v>43039</v>
      </c>
    </row>
    <row r="5831" spans="1:5" ht="13.5" x14ac:dyDescent="0.25">
      <c r="A5831" s="800">
        <v>87396</v>
      </c>
      <c r="B5831" s="800" t="s">
        <v>43430</v>
      </c>
      <c r="C5831" s="800" t="s">
        <v>28022</v>
      </c>
      <c r="D5831" s="803">
        <v>3389.38</v>
      </c>
      <c r="E5831" s="800" t="s">
        <v>43039</v>
      </c>
    </row>
    <row r="5832" spans="1:5" ht="13.5" x14ac:dyDescent="0.25">
      <c r="A5832" s="800">
        <v>87397</v>
      </c>
      <c r="B5832" s="800" t="s">
        <v>43431</v>
      </c>
      <c r="C5832" s="800" t="s">
        <v>28022</v>
      </c>
      <c r="D5832" s="803">
        <v>3408.94</v>
      </c>
      <c r="E5832" s="800" t="s">
        <v>43039</v>
      </c>
    </row>
    <row r="5833" spans="1:5" ht="13.5" x14ac:dyDescent="0.25">
      <c r="A5833" s="800">
        <v>87398</v>
      </c>
      <c r="B5833" s="800" t="s">
        <v>43432</v>
      </c>
      <c r="C5833" s="800" t="s">
        <v>28022</v>
      </c>
      <c r="D5833" s="803">
        <v>1030.27</v>
      </c>
      <c r="E5833" s="800" t="s">
        <v>43039</v>
      </c>
    </row>
    <row r="5834" spans="1:5" ht="13.5" x14ac:dyDescent="0.25">
      <c r="A5834" s="800">
        <v>87399</v>
      </c>
      <c r="B5834" s="800" t="s">
        <v>43433</v>
      </c>
      <c r="C5834" s="800" t="s">
        <v>28022</v>
      </c>
      <c r="D5834" s="803">
        <v>1414.7</v>
      </c>
      <c r="E5834" s="800" t="s">
        <v>43039</v>
      </c>
    </row>
    <row r="5835" spans="1:5" ht="13.5" x14ac:dyDescent="0.25">
      <c r="A5835" s="800">
        <v>87401</v>
      </c>
      <c r="B5835" s="800" t="s">
        <v>43434</v>
      </c>
      <c r="C5835" s="800" t="s">
        <v>28022</v>
      </c>
      <c r="D5835" s="803">
        <v>4478.3999999999996</v>
      </c>
      <c r="E5835" s="800" t="s">
        <v>43039</v>
      </c>
    </row>
    <row r="5836" spans="1:5" ht="13.5" x14ac:dyDescent="0.25">
      <c r="A5836" s="800">
        <v>87402</v>
      </c>
      <c r="B5836" s="800" t="s">
        <v>43435</v>
      </c>
      <c r="C5836" s="800" t="s">
        <v>28022</v>
      </c>
      <c r="D5836" s="803">
        <v>3560.7</v>
      </c>
      <c r="E5836" s="800" t="s">
        <v>43039</v>
      </c>
    </row>
    <row r="5837" spans="1:5" ht="13.5" x14ac:dyDescent="0.25">
      <c r="A5837" s="800">
        <v>87404</v>
      </c>
      <c r="B5837" s="800" t="s">
        <v>43436</v>
      </c>
      <c r="C5837" s="800" t="s">
        <v>28022</v>
      </c>
      <c r="D5837" s="803">
        <v>3090.01</v>
      </c>
      <c r="E5837" s="800" t="s">
        <v>43039</v>
      </c>
    </row>
    <row r="5838" spans="1:5" ht="13.5" x14ac:dyDescent="0.25">
      <c r="A5838" s="800">
        <v>87405</v>
      </c>
      <c r="B5838" s="800" t="s">
        <v>34925</v>
      </c>
      <c r="C5838" s="800" t="s">
        <v>28022</v>
      </c>
      <c r="D5838" s="803">
        <v>3084.69</v>
      </c>
      <c r="E5838" s="800" t="s">
        <v>43039</v>
      </c>
    </row>
    <row r="5839" spans="1:5" ht="13.5" x14ac:dyDescent="0.25">
      <c r="A5839" s="800">
        <v>87407</v>
      </c>
      <c r="B5839" s="800" t="s">
        <v>43437</v>
      </c>
      <c r="C5839" s="800" t="s">
        <v>28022</v>
      </c>
      <c r="D5839" s="802">
        <v>921.96</v>
      </c>
      <c r="E5839" s="800" t="s">
        <v>43039</v>
      </c>
    </row>
    <row r="5840" spans="1:5" ht="13.5" x14ac:dyDescent="0.25">
      <c r="A5840" s="800">
        <v>87408</v>
      </c>
      <c r="B5840" s="800" t="s">
        <v>34929</v>
      </c>
      <c r="C5840" s="800" t="s">
        <v>28022</v>
      </c>
      <c r="D5840" s="802">
        <v>905.12</v>
      </c>
      <c r="E5840" s="800" t="s">
        <v>43039</v>
      </c>
    </row>
    <row r="5841" spans="1:5" ht="13.5" x14ac:dyDescent="0.25">
      <c r="A5841" s="800">
        <v>87410</v>
      </c>
      <c r="B5841" s="800" t="s">
        <v>43438</v>
      </c>
      <c r="C5841" s="800" t="s">
        <v>28022</v>
      </c>
      <c r="D5841" s="802">
        <v>669.72</v>
      </c>
      <c r="E5841" s="800" t="s">
        <v>43039</v>
      </c>
    </row>
    <row r="5842" spans="1:5" ht="13.5" x14ac:dyDescent="0.25">
      <c r="A5842" s="800">
        <v>88626</v>
      </c>
      <c r="B5842" s="800" t="s">
        <v>43439</v>
      </c>
      <c r="C5842" s="800" t="s">
        <v>28022</v>
      </c>
      <c r="D5842" s="802">
        <v>316.64</v>
      </c>
      <c r="E5842" s="800" t="s">
        <v>43039</v>
      </c>
    </row>
    <row r="5843" spans="1:5" ht="13.5" x14ac:dyDescent="0.25">
      <c r="A5843" s="800">
        <v>88627</v>
      </c>
      <c r="B5843" s="800" t="s">
        <v>43440</v>
      </c>
      <c r="C5843" s="800" t="s">
        <v>28022</v>
      </c>
      <c r="D5843" s="802">
        <v>375.62</v>
      </c>
      <c r="E5843" s="800" t="s">
        <v>43039</v>
      </c>
    </row>
    <row r="5844" spans="1:5" ht="13.5" x14ac:dyDescent="0.25">
      <c r="A5844" s="800">
        <v>88628</v>
      </c>
      <c r="B5844" s="800" t="s">
        <v>43441</v>
      </c>
      <c r="C5844" s="800" t="s">
        <v>28022</v>
      </c>
      <c r="D5844" s="802">
        <v>300.7</v>
      </c>
      <c r="E5844" s="800" t="s">
        <v>43039</v>
      </c>
    </row>
    <row r="5845" spans="1:5" ht="13.5" x14ac:dyDescent="0.25">
      <c r="A5845" s="800">
        <v>88629</v>
      </c>
      <c r="B5845" s="800" t="s">
        <v>43442</v>
      </c>
      <c r="C5845" s="800" t="s">
        <v>28022</v>
      </c>
      <c r="D5845" s="802">
        <v>365.49</v>
      </c>
      <c r="E5845" s="800" t="s">
        <v>43039</v>
      </c>
    </row>
    <row r="5846" spans="1:5" ht="13.5" x14ac:dyDescent="0.25">
      <c r="A5846" s="800">
        <v>88630</v>
      </c>
      <c r="B5846" s="800" t="s">
        <v>34941</v>
      </c>
      <c r="C5846" s="800" t="s">
        <v>28022</v>
      </c>
      <c r="D5846" s="802">
        <v>255.53</v>
      </c>
      <c r="E5846" s="800" t="s">
        <v>43039</v>
      </c>
    </row>
    <row r="5847" spans="1:5" ht="13.5" x14ac:dyDescent="0.25">
      <c r="A5847" s="800">
        <v>88631</v>
      </c>
      <c r="B5847" s="800" t="s">
        <v>43443</v>
      </c>
      <c r="C5847" s="800" t="s">
        <v>28022</v>
      </c>
      <c r="D5847" s="802">
        <v>327.77</v>
      </c>
      <c r="E5847" s="800" t="s">
        <v>43039</v>
      </c>
    </row>
    <row r="5848" spans="1:5" ht="13.5" x14ac:dyDescent="0.25">
      <c r="A5848" s="800">
        <v>88715</v>
      </c>
      <c r="B5848" s="800" t="s">
        <v>43444</v>
      </c>
      <c r="C5848" s="800" t="s">
        <v>28022</v>
      </c>
      <c r="D5848" s="802">
        <v>330.86</v>
      </c>
      <c r="E5848" s="800" t="s">
        <v>43039</v>
      </c>
    </row>
    <row r="5849" spans="1:5" ht="13.5" x14ac:dyDescent="0.25">
      <c r="A5849" s="800">
        <v>95563</v>
      </c>
      <c r="B5849" s="800" t="s">
        <v>34947</v>
      </c>
      <c r="C5849" s="800" t="s">
        <v>28022</v>
      </c>
      <c r="D5849" s="802">
        <v>467.47</v>
      </c>
      <c r="E5849" s="800" t="s">
        <v>43039</v>
      </c>
    </row>
    <row r="5850" spans="1:5" ht="13.5" x14ac:dyDescent="0.25">
      <c r="A5850" s="800">
        <v>100464</v>
      </c>
      <c r="B5850" s="800" t="s">
        <v>43445</v>
      </c>
      <c r="C5850" s="800" t="s">
        <v>28022</v>
      </c>
      <c r="D5850" s="802">
        <v>342.87</v>
      </c>
      <c r="E5850" s="800" t="s">
        <v>43039</v>
      </c>
    </row>
    <row r="5851" spans="1:5" ht="13.5" x14ac:dyDescent="0.25">
      <c r="A5851" s="800">
        <v>100465</v>
      </c>
      <c r="B5851" s="800" t="s">
        <v>43446</v>
      </c>
      <c r="C5851" s="800" t="s">
        <v>28022</v>
      </c>
      <c r="D5851" s="802">
        <v>307.42</v>
      </c>
      <c r="E5851" s="800" t="s">
        <v>43039</v>
      </c>
    </row>
    <row r="5852" spans="1:5" ht="13.5" x14ac:dyDescent="0.25">
      <c r="A5852" s="800">
        <v>100466</v>
      </c>
      <c r="B5852" s="800" t="s">
        <v>43447</v>
      </c>
      <c r="C5852" s="800" t="s">
        <v>28022</v>
      </c>
      <c r="D5852" s="802">
        <v>287.37</v>
      </c>
      <c r="E5852" s="800" t="s">
        <v>43039</v>
      </c>
    </row>
    <row r="5853" spans="1:5" ht="13.5" x14ac:dyDescent="0.25">
      <c r="A5853" s="800">
        <v>100468</v>
      </c>
      <c r="B5853" s="800" t="s">
        <v>43448</v>
      </c>
      <c r="C5853" s="800" t="s">
        <v>28022</v>
      </c>
      <c r="D5853" s="802">
        <v>392</v>
      </c>
      <c r="E5853" s="800" t="s">
        <v>43039</v>
      </c>
    </row>
    <row r="5854" spans="1:5" ht="13.5" x14ac:dyDescent="0.25">
      <c r="A5854" s="800">
        <v>100469</v>
      </c>
      <c r="B5854" s="800" t="s">
        <v>43449</v>
      </c>
      <c r="C5854" s="800" t="s">
        <v>28022</v>
      </c>
      <c r="D5854" s="802">
        <v>295.02</v>
      </c>
      <c r="E5854" s="800" t="s">
        <v>43039</v>
      </c>
    </row>
    <row r="5855" spans="1:5" ht="13.5" x14ac:dyDescent="0.25">
      <c r="A5855" s="800">
        <v>100470</v>
      </c>
      <c r="B5855" s="800" t="s">
        <v>43450</v>
      </c>
      <c r="C5855" s="800" t="s">
        <v>28022</v>
      </c>
      <c r="D5855" s="802">
        <v>263.42</v>
      </c>
      <c r="E5855" s="800" t="s">
        <v>43039</v>
      </c>
    </row>
    <row r="5856" spans="1:5" ht="13.5" x14ac:dyDescent="0.25">
      <c r="A5856" s="800">
        <v>100472</v>
      </c>
      <c r="B5856" s="800" t="s">
        <v>43451</v>
      </c>
      <c r="C5856" s="800" t="s">
        <v>28022</v>
      </c>
      <c r="D5856" s="802">
        <v>312.45999999999998</v>
      </c>
      <c r="E5856" s="800" t="s">
        <v>43039</v>
      </c>
    </row>
    <row r="5857" spans="1:5" ht="13.5" x14ac:dyDescent="0.25">
      <c r="A5857" s="800">
        <v>100473</v>
      </c>
      <c r="B5857" s="800" t="s">
        <v>43452</v>
      </c>
      <c r="C5857" s="800" t="s">
        <v>28022</v>
      </c>
      <c r="D5857" s="802">
        <v>267.95999999999998</v>
      </c>
      <c r="E5857" s="800" t="s">
        <v>43039</v>
      </c>
    </row>
    <row r="5858" spans="1:5" ht="13.5" x14ac:dyDescent="0.25">
      <c r="A5858" s="800">
        <v>100474</v>
      </c>
      <c r="B5858" s="800" t="s">
        <v>43453</v>
      </c>
      <c r="C5858" s="800" t="s">
        <v>28022</v>
      </c>
      <c r="D5858" s="802">
        <v>245.44</v>
      </c>
      <c r="E5858" s="800" t="s">
        <v>43039</v>
      </c>
    </row>
    <row r="5859" spans="1:5" ht="13.5" x14ac:dyDescent="0.25">
      <c r="A5859" s="800">
        <v>100475</v>
      </c>
      <c r="B5859" s="800" t="s">
        <v>43454</v>
      </c>
      <c r="C5859" s="800" t="s">
        <v>28022</v>
      </c>
      <c r="D5859" s="802">
        <v>399.13</v>
      </c>
      <c r="E5859" s="800" t="s">
        <v>43039</v>
      </c>
    </row>
    <row r="5860" spans="1:5" ht="13.5" x14ac:dyDescent="0.25">
      <c r="A5860" s="800">
        <v>100477</v>
      </c>
      <c r="B5860" s="800" t="s">
        <v>43455</v>
      </c>
      <c r="C5860" s="800" t="s">
        <v>28022</v>
      </c>
      <c r="D5860" s="802">
        <v>461.18</v>
      </c>
      <c r="E5860" s="800" t="s">
        <v>43039</v>
      </c>
    </row>
    <row r="5861" spans="1:5" ht="13.5" x14ac:dyDescent="0.25">
      <c r="A5861" s="800">
        <v>100478</v>
      </c>
      <c r="B5861" s="800" t="s">
        <v>43456</v>
      </c>
      <c r="C5861" s="800" t="s">
        <v>28022</v>
      </c>
      <c r="D5861" s="802">
        <v>391.25</v>
      </c>
      <c r="E5861" s="800" t="s">
        <v>43039</v>
      </c>
    </row>
    <row r="5862" spans="1:5" ht="13.5" x14ac:dyDescent="0.25">
      <c r="A5862" s="800">
        <v>100479</v>
      </c>
      <c r="B5862" s="800" t="s">
        <v>43457</v>
      </c>
      <c r="C5862" s="800" t="s">
        <v>28022</v>
      </c>
      <c r="D5862" s="802">
        <v>373.57</v>
      </c>
      <c r="E5862" s="800" t="s">
        <v>43039</v>
      </c>
    </row>
    <row r="5863" spans="1:5" ht="13.5" x14ac:dyDescent="0.25">
      <c r="A5863" s="800">
        <v>100480</v>
      </c>
      <c r="B5863" s="800" t="s">
        <v>43458</v>
      </c>
      <c r="C5863" s="800" t="s">
        <v>28022</v>
      </c>
      <c r="D5863" s="802">
        <v>461.92</v>
      </c>
      <c r="E5863" s="800" t="s">
        <v>43039</v>
      </c>
    </row>
    <row r="5864" spans="1:5" ht="13.5" x14ac:dyDescent="0.25">
      <c r="A5864" s="800">
        <v>100481</v>
      </c>
      <c r="B5864" s="800" t="s">
        <v>43459</v>
      </c>
      <c r="C5864" s="800" t="s">
        <v>28022</v>
      </c>
      <c r="D5864" s="802">
        <v>342.33</v>
      </c>
      <c r="E5864" s="800" t="s">
        <v>43039</v>
      </c>
    </row>
    <row r="5865" spans="1:5" ht="13.5" x14ac:dyDescent="0.25">
      <c r="A5865" s="800">
        <v>100483</v>
      </c>
      <c r="B5865" s="800" t="s">
        <v>43460</v>
      </c>
      <c r="C5865" s="800" t="s">
        <v>28022</v>
      </c>
      <c r="D5865" s="802">
        <v>388.83</v>
      </c>
      <c r="E5865" s="800" t="s">
        <v>43039</v>
      </c>
    </row>
    <row r="5866" spans="1:5" ht="13.5" x14ac:dyDescent="0.25">
      <c r="A5866" s="800">
        <v>100484</v>
      </c>
      <c r="B5866" s="800" t="s">
        <v>43461</v>
      </c>
      <c r="C5866" s="800" t="s">
        <v>28022</v>
      </c>
      <c r="D5866" s="802">
        <v>344.97</v>
      </c>
      <c r="E5866" s="800" t="s">
        <v>43039</v>
      </c>
    </row>
    <row r="5867" spans="1:5" ht="13.5" x14ac:dyDescent="0.25">
      <c r="A5867" s="800">
        <v>100485</v>
      </c>
      <c r="B5867" s="800" t="s">
        <v>43462</v>
      </c>
      <c r="C5867" s="800" t="s">
        <v>28022</v>
      </c>
      <c r="D5867" s="802">
        <v>323.41000000000003</v>
      </c>
      <c r="E5867" s="800" t="s">
        <v>43039</v>
      </c>
    </row>
    <row r="5868" spans="1:5" ht="13.5" x14ac:dyDescent="0.25">
      <c r="A5868" s="800">
        <v>100486</v>
      </c>
      <c r="B5868" s="800" t="s">
        <v>43463</v>
      </c>
      <c r="C5868" s="800" t="s">
        <v>28022</v>
      </c>
      <c r="D5868" s="802">
        <v>408.1</v>
      </c>
      <c r="E5868" s="800" t="s">
        <v>43039</v>
      </c>
    </row>
    <row r="5869" spans="1:5" ht="13.5" x14ac:dyDescent="0.25">
      <c r="A5869" s="800">
        <v>100487</v>
      </c>
      <c r="B5869" s="800" t="s">
        <v>43464</v>
      </c>
      <c r="C5869" s="800" t="s">
        <v>28022</v>
      </c>
      <c r="D5869" s="802">
        <v>308.13</v>
      </c>
      <c r="E5869" s="800" t="s">
        <v>43039</v>
      </c>
    </row>
    <row r="5870" spans="1:5" ht="13.5" x14ac:dyDescent="0.25">
      <c r="A5870" s="800">
        <v>100488</v>
      </c>
      <c r="B5870" s="800" t="s">
        <v>43465</v>
      </c>
      <c r="C5870" s="800" t="s">
        <v>28022</v>
      </c>
      <c r="D5870" s="802">
        <v>303.77</v>
      </c>
      <c r="E5870" s="800" t="s">
        <v>43039</v>
      </c>
    </row>
    <row r="5871" spans="1:5" ht="13.5" x14ac:dyDescent="0.25">
      <c r="A5871" s="800">
        <v>100489</v>
      </c>
      <c r="B5871" s="800" t="s">
        <v>43466</v>
      </c>
      <c r="C5871" s="800" t="s">
        <v>28022</v>
      </c>
      <c r="D5871" s="802">
        <v>294.93</v>
      </c>
      <c r="E5871" s="800" t="s">
        <v>43039</v>
      </c>
    </row>
    <row r="5872" spans="1:5" ht="13.5" x14ac:dyDescent="0.25">
      <c r="A5872" s="800">
        <v>100490</v>
      </c>
      <c r="B5872" s="800" t="s">
        <v>43467</v>
      </c>
      <c r="C5872" s="800" t="s">
        <v>28022</v>
      </c>
      <c r="D5872" s="802">
        <v>258.31</v>
      </c>
      <c r="E5872" s="800" t="s">
        <v>43039</v>
      </c>
    </row>
    <row r="5873" spans="1:5" ht="13.5" x14ac:dyDescent="0.25">
      <c r="A5873" s="800">
        <v>100491</v>
      </c>
      <c r="B5873" s="800" t="s">
        <v>43468</v>
      </c>
      <c r="C5873" s="800" t="s">
        <v>28022</v>
      </c>
      <c r="D5873" s="802">
        <v>393.8</v>
      </c>
      <c r="E5873" s="800" t="s">
        <v>43039</v>
      </c>
    </row>
    <row r="5874" spans="1:5" ht="13.5" x14ac:dyDescent="0.25">
      <c r="A5874" s="800">
        <v>100492</v>
      </c>
      <c r="B5874" s="800" t="s">
        <v>43469</v>
      </c>
      <c r="C5874" s="800" t="s">
        <v>28022</v>
      </c>
      <c r="D5874" s="802">
        <v>337.39</v>
      </c>
      <c r="E5874" s="800" t="s">
        <v>43039</v>
      </c>
    </row>
    <row r="5875" spans="1:5" ht="13.5" x14ac:dyDescent="0.25">
      <c r="A5875" s="800">
        <v>92121</v>
      </c>
      <c r="B5875" s="800" t="s">
        <v>34951</v>
      </c>
      <c r="C5875" s="800" t="s">
        <v>28022</v>
      </c>
      <c r="D5875" s="802">
        <v>22.22</v>
      </c>
      <c r="E5875" s="800" t="s">
        <v>43039</v>
      </c>
    </row>
    <row r="5876" spans="1:5" ht="13.5" x14ac:dyDescent="0.25">
      <c r="A5876" s="800">
        <v>92122</v>
      </c>
      <c r="B5876" s="800" t="s">
        <v>34952</v>
      </c>
      <c r="C5876" s="800" t="s">
        <v>28022</v>
      </c>
      <c r="D5876" s="802">
        <v>37.840000000000003</v>
      </c>
      <c r="E5876" s="800" t="s">
        <v>43039</v>
      </c>
    </row>
    <row r="5877" spans="1:5" ht="13.5" x14ac:dyDescent="0.25">
      <c r="A5877" s="800">
        <v>92123</v>
      </c>
      <c r="B5877" s="800" t="s">
        <v>34953</v>
      </c>
      <c r="C5877" s="800" t="s">
        <v>28022</v>
      </c>
      <c r="D5877" s="802">
        <v>37.19</v>
      </c>
      <c r="E5877" s="800" t="s">
        <v>43039</v>
      </c>
    </row>
    <row r="5878" spans="1:5" ht="13.5" x14ac:dyDescent="0.25">
      <c r="A5878" s="800">
        <v>100195</v>
      </c>
      <c r="B5878" s="800" t="s">
        <v>34956</v>
      </c>
      <c r="C5878" s="800" t="s">
        <v>34957</v>
      </c>
      <c r="D5878" s="802">
        <v>0.56999999999999995</v>
      </c>
      <c r="E5878" s="800" t="s">
        <v>43039</v>
      </c>
    </row>
    <row r="5879" spans="1:5" ht="13.5" x14ac:dyDescent="0.25">
      <c r="A5879" s="800">
        <v>100196</v>
      </c>
      <c r="B5879" s="800" t="s">
        <v>34959</v>
      </c>
      <c r="C5879" s="800" t="s">
        <v>34957</v>
      </c>
      <c r="D5879" s="802">
        <v>0.96</v>
      </c>
      <c r="E5879" s="800" t="s">
        <v>43039</v>
      </c>
    </row>
    <row r="5880" spans="1:5" ht="13.5" x14ac:dyDescent="0.25">
      <c r="A5880" s="800">
        <v>100197</v>
      </c>
      <c r="B5880" s="800" t="s">
        <v>34961</v>
      </c>
      <c r="C5880" s="800" t="s">
        <v>34957</v>
      </c>
      <c r="D5880" s="802">
        <v>1.44</v>
      </c>
      <c r="E5880" s="800" t="s">
        <v>43039</v>
      </c>
    </row>
    <row r="5881" spans="1:5" ht="13.5" x14ac:dyDescent="0.25">
      <c r="A5881" s="800">
        <v>100198</v>
      </c>
      <c r="B5881" s="800" t="s">
        <v>34963</v>
      </c>
      <c r="C5881" s="800" t="s">
        <v>34957</v>
      </c>
      <c r="D5881" s="802">
        <v>0.2</v>
      </c>
      <c r="E5881" s="800" t="s">
        <v>43039</v>
      </c>
    </row>
    <row r="5882" spans="1:5" ht="13.5" x14ac:dyDescent="0.25">
      <c r="A5882" s="800">
        <v>100199</v>
      </c>
      <c r="B5882" s="800" t="s">
        <v>34965</v>
      </c>
      <c r="C5882" s="800" t="s">
        <v>34957</v>
      </c>
      <c r="D5882" s="802">
        <v>0.24</v>
      </c>
      <c r="E5882" s="800" t="s">
        <v>43039</v>
      </c>
    </row>
    <row r="5883" spans="1:5" ht="13.5" x14ac:dyDescent="0.25">
      <c r="A5883" s="800">
        <v>100200</v>
      </c>
      <c r="B5883" s="800" t="s">
        <v>34967</v>
      </c>
      <c r="C5883" s="800" t="s">
        <v>34957</v>
      </c>
      <c r="D5883" s="802">
        <v>0.28999999999999998</v>
      </c>
      <c r="E5883" s="800" t="s">
        <v>43039</v>
      </c>
    </row>
    <row r="5884" spans="1:5" ht="13.5" x14ac:dyDescent="0.25">
      <c r="A5884" s="800">
        <v>100201</v>
      </c>
      <c r="B5884" s="800" t="s">
        <v>34969</v>
      </c>
      <c r="C5884" s="800" t="s">
        <v>34957</v>
      </c>
      <c r="D5884" s="802">
        <v>0.57999999999999996</v>
      </c>
      <c r="E5884" s="800" t="s">
        <v>43039</v>
      </c>
    </row>
    <row r="5885" spans="1:5" ht="13.5" x14ac:dyDescent="0.25">
      <c r="A5885" s="800">
        <v>100202</v>
      </c>
      <c r="B5885" s="800" t="s">
        <v>34971</v>
      </c>
      <c r="C5885" s="800" t="s">
        <v>34957</v>
      </c>
      <c r="D5885" s="802">
        <v>0.68</v>
      </c>
      <c r="E5885" s="800" t="s">
        <v>43039</v>
      </c>
    </row>
    <row r="5886" spans="1:5" ht="13.5" x14ac:dyDescent="0.25">
      <c r="A5886" s="800">
        <v>100203</v>
      </c>
      <c r="B5886" s="800" t="s">
        <v>34973</v>
      </c>
      <c r="C5886" s="800" t="s">
        <v>34957</v>
      </c>
      <c r="D5886" s="802">
        <v>0.81</v>
      </c>
      <c r="E5886" s="800" t="s">
        <v>43039</v>
      </c>
    </row>
    <row r="5887" spans="1:5" ht="13.5" x14ac:dyDescent="0.25">
      <c r="A5887" s="800">
        <v>100204</v>
      </c>
      <c r="B5887" s="800" t="s">
        <v>34975</v>
      </c>
      <c r="C5887" s="800" t="s">
        <v>34957</v>
      </c>
      <c r="D5887" s="802">
        <v>0.08</v>
      </c>
      <c r="E5887" s="800" t="s">
        <v>43039</v>
      </c>
    </row>
    <row r="5888" spans="1:5" ht="13.5" x14ac:dyDescent="0.25">
      <c r="A5888" s="800">
        <v>100205</v>
      </c>
      <c r="B5888" s="800" t="s">
        <v>34977</v>
      </c>
      <c r="C5888" s="800" t="s">
        <v>33519</v>
      </c>
      <c r="D5888" s="803">
        <v>1077.8699999999999</v>
      </c>
      <c r="E5888" s="800" t="s">
        <v>43039</v>
      </c>
    </row>
    <row r="5889" spans="1:5" ht="13.5" x14ac:dyDescent="0.25">
      <c r="A5889" s="800">
        <v>100206</v>
      </c>
      <c r="B5889" s="800" t="s">
        <v>34980</v>
      </c>
      <c r="C5889" s="800" t="s">
        <v>33519</v>
      </c>
      <c r="D5889" s="802">
        <v>779.12</v>
      </c>
      <c r="E5889" s="800" t="s">
        <v>43039</v>
      </c>
    </row>
    <row r="5890" spans="1:5" ht="13.5" x14ac:dyDescent="0.25">
      <c r="A5890" s="800">
        <v>100207</v>
      </c>
      <c r="B5890" s="800" t="s">
        <v>34983</v>
      </c>
      <c r="C5890" s="800" t="s">
        <v>33519</v>
      </c>
      <c r="D5890" s="802">
        <v>316.14999999999998</v>
      </c>
      <c r="E5890" s="800" t="s">
        <v>43039</v>
      </c>
    </row>
    <row r="5891" spans="1:5" ht="13.5" x14ac:dyDescent="0.25">
      <c r="A5891" s="800">
        <v>100208</v>
      </c>
      <c r="B5891" s="800" t="s">
        <v>34986</v>
      </c>
      <c r="C5891" s="800" t="s">
        <v>34987</v>
      </c>
      <c r="D5891" s="802">
        <v>14.26</v>
      </c>
      <c r="E5891" s="800" t="s">
        <v>43039</v>
      </c>
    </row>
    <row r="5892" spans="1:5" ht="13.5" x14ac:dyDescent="0.25">
      <c r="A5892" s="800">
        <v>100209</v>
      </c>
      <c r="B5892" s="800" t="s">
        <v>34989</v>
      </c>
      <c r="C5892" s="800" t="s">
        <v>34987</v>
      </c>
      <c r="D5892" s="802">
        <v>7.13</v>
      </c>
      <c r="E5892" s="800" t="s">
        <v>43039</v>
      </c>
    </row>
    <row r="5893" spans="1:5" ht="13.5" x14ac:dyDescent="0.25">
      <c r="A5893" s="800">
        <v>100210</v>
      </c>
      <c r="B5893" s="800" t="s">
        <v>34991</v>
      </c>
      <c r="C5893" s="800" t="s">
        <v>34987</v>
      </c>
      <c r="D5893" s="802">
        <v>13.13</v>
      </c>
      <c r="E5893" s="800" t="s">
        <v>43039</v>
      </c>
    </row>
    <row r="5894" spans="1:5" ht="13.5" x14ac:dyDescent="0.25">
      <c r="A5894" s="800">
        <v>100211</v>
      </c>
      <c r="B5894" s="800" t="s">
        <v>34993</v>
      </c>
      <c r="C5894" s="800" t="s">
        <v>34987</v>
      </c>
      <c r="D5894" s="802">
        <v>5.07</v>
      </c>
      <c r="E5894" s="800" t="s">
        <v>43039</v>
      </c>
    </row>
    <row r="5895" spans="1:5" ht="13.5" x14ac:dyDescent="0.25">
      <c r="A5895" s="800">
        <v>100212</v>
      </c>
      <c r="B5895" s="800" t="s">
        <v>34995</v>
      </c>
      <c r="C5895" s="800" t="s">
        <v>34987</v>
      </c>
      <c r="D5895" s="802">
        <v>5.59</v>
      </c>
      <c r="E5895" s="800" t="s">
        <v>43039</v>
      </c>
    </row>
    <row r="5896" spans="1:5" ht="13.5" x14ac:dyDescent="0.25">
      <c r="A5896" s="800">
        <v>100213</v>
      </c>
      <c r="B5896" s="800" t="s">
        <v>34997</v>
      </c>
      <c r="C5896" s="800" t="s">
        <v>34987</v>
      </c>
      <c r="D5896" s="802">
        <v>2.0099999999999998</v>
      </c>
      <c r="E5896" s="800" t="s">
        <v>43039</v>
      </c>
    </row>
    <row r="5897" spans="1:5" ht="13.5" x14ac:dyDescent="0.25">
      <c r="A5897" s="800">
        <v>100214</v>
      </c>
      <c r="B5897" s="800" t="s">
        <v>34999</v>
      </c>
      <c r="C5897" s="800" t="s">
        <v>34987</v>
      </c>
      <c r="D5897" s="802">
        <v>3.08</v>
      </c>
      <c r="E5897" s="800" t="s">
        <v>43039</v>
      </c>
    </row>
    <row r="5898" spans="1:5" ht="13.5" x14ac:dyDescent="0.25">
      <c r="A5898" s="800">
        <v>100215</v>
      </c>
      <c r="B5898" s="800" t="s">
        <v>35001</v>
      </c>
      <c r="C5898" s="800" t="s">
        <v>34987</v>
      </c>
      <c r="D5898" s="802">
        <v>2.64</v>
      </c>
      <c r="E5898" s="800" t="s">
        <v>43039</v>
      </c>
    </row>
    <row r="5899" spans="1:5" ht="13.5" x14ac:dyDescent="0.25">
      <c r="A5899" s="800">
        <v>100216</v>
      </c>
      <c r="B5899" s="800" t="s">
        <v>35003</v>
      </c>
      <c r="C5899" s="800" t="s">
        <v>34987</v>
      </c>
      <c r="D5899" s="802">
        <v>0.71</v>
      </c>
      <c r="E5899" s="800" t="s">
        <v>43039</v>
      </c>
    </row>
    <row r="5900" spans="1:5" ht="13.5" x14ac:dyDescent="0.25">
      <c r="A5900" s="800">
        <v>100217</v>
      </c>
      <c r="B5900" s="800" t="s">
        <v>35005</v>
      </c>
      <c r="C5900" s="800" t="s">
        <v>34987</v>
      </c>
      <c r="D5900" s="802">
        <v>2.11</v>
      </c>
      <c r="E5900" s="800" t="s">
        <v>43039</v>
      </c>
    </row>
    <row r="5901" spans="1:5" ht="13.5" x14ac:dyDescent="0.25">
      <c r="A5901" s="800">
        <v>100218</v>
      </c>
      <c r="B5901" s="800" t="s">
        <v>35007</v>
      </c>
      <c r="C5901" s="800" t="s">
        <v>34987</v>
      </c>
      <c r="D5901" s="802">
        <v>1.44</v>
      </c>
      <c r="E5901" s="800" t="s">
        <v>43039</v>
      </c>
    </row>
    <row r="5902" spans="1:5" ht="13.5" x14ac:dyDescent="0.25">
      <c r="A5902" s="800">
        <v>100219</v>
      </c>
      <c r="B5902" s="800" t="s">
        <v>35009</v>
      </c>
      <c r="C5902" s="800" t="s">
        <v>34987</v>
      </c>
      <c r="D5902" s="802">
        <v>0.31</v>
      </c>
      <c r="E5902" s="800" t="s">
        <v>43039</v>
      </c>
    </row>
    <row r="5903" spans="1:5" ht="13.5" x14ac:dyDescent="0.25">
      <c r="A5903" s="800">
        <v>100220</v>
      </c>
      <c r="B5903" s="800" t="s">
        <v>35011</v>
      </c>
      <c r="C5903" s="800" t="s">
        <v>35012</v>
      </c>
      <c r="D5903" s="802">
        <v>20.48</v>
      </c>
      <c r="E5903" s="800" t="s">
        <v>43039</v>
      </c>
    </row>
    <row r="5904" spans="1:5" ht="13.5" x14ac:dyDescent="0.25">
      <c r="A5904" s="800">
        <v>100221</v>
      </c>
      <c r="B5904" s="800" t="s">
        <v>35014</v>
      </c>
      <c r="C5904" s="800" t="s">
        <v>35012</v>
      </c>
      <c r="D5904" s="802">
        <v>23.22</v>
      </c>
      <c r="E5904" s="800" t="s">
        <v>43039</v>
      </c>
    </row>
    <row r="5905" spans="1:5" ht="13.5" x14ac:dyDescent="0.25">
      <c r="A5905" s="800">
        <v>100222</v>
      </c>
      <c r="B5905" s="800" t="s">
        <v>35016</v>
      </c>
      <c r="C5905" s="800" t="s">
        <v>35012</v>
      </c>
      <c r="D5905" s="802">
        <v>8.7899999999999991</v>
      </c>
      <c r="E5905" s="800" t="s">
        <v>43039</v>
      </c>
    </row>
    <row r="5906" spans="1:5" ht="13.5" x14ac:dyDescent="0.25">
      <c r="A5906" s="800">
        <v>100223</v>
      </c>
      <c r="B5906" s="800" t="s">
        <v>35018</v>
      </c>
      <c r="C5906" s="800" t="s">
        <v>35012</v>
      </c>
      <c r="D5906" s="802">
        <v>4.1100000000000003</v>
      </c>
      <c r="E5906" s="800" t="s">
        <v>43039</v>
      </c>
    </row>
    <row r="5907" spans="1:5" ht="13.5" x14ac:dyDescent="0.25">
      <c r="A5907" s="800">
        <v>100224</v>
      </c>
      <c r="B5907" s="800" t="s">
        <v>35020</v>
      </c>
      <c r="C5907" s="800" t="s">
        <v>35012</v>
      </c>
      <c r="D5907" s="802">
        <v>2.11</v>
      </c>
      <c r="E5907" s="800" t="s">
        <v>43039</v>
      </c>
    </row>
    <row r="5908" spans="1:5" ht="13.5" x14ac:dyDescent="0.25">
      <c r="A5908" s="800">
        <v>100225</v>
      </c>
      <c r="B5908" s="800" t="s">
        <v>35022</v>
      </c>
      <c r="C5908" s="800" t="s">
        <v>35023</v>
      </c>
      <c r="D5908" s="802">
        <v>1.6</v>
      </c>
      <c r="E5908" s="800" t="s">
        <v>43039</v>
      </c>
    </row>
    <row r="5909" spans="1:5" ht="13.5" x14ac:dyDescent="0.25">
      <c r="A5909" s="800">
        <v>100226</v>
      </c>
      <c r="B5909" s="800" t="s">
        <v>35025</v>
      </c>
      <c r="C5909" s="800" t="s">
        <v>35023</v>
      </c>
      <c r="D5909" s="802">
        <v>0.5</v>
      </c>
      <c r="E5909" s="800" t="s">
        <v>43039</v>
      </c>
    </row>
    <row r="5910" spans="1:5" ht="13.5" x14ac:dyDescent="0.25">
      <c r="A5910" s="800">
        <v>100227</v>
      </c>
      <c r="B5910" s="800" t="s">
        <v>35027</v>
      </c>
      <c r="C5910" s="800" t="s">
        <v>35023</v>
      </c>
      <c r="D5910" s="802">
        <v>0.74</v>
      </c>
      <c r="E5910" s="800" t="s">
        <v>43039</v>
      </c>
    </row>
    <row r="5911" spans="1:5" ht="13.5" x14ac:dyDescent="0.25">
      <c r="A5911" s="800">
        <v>100228</v>
      </c>
      <c r="B5911" s="800" t="s">
        <v>35029</v>
      </c>
      <c r="C5911" s="800" t="s">
        <v>35023</v>
      </c>
      <c r="D5911" s="802">
        <v>0.2</v>
      </c>
      <c r="E5911" s="800" t="s">
        <v>43039</v>
      </c>
    </row>
    <row r="5912" spans="1:5" ht="13.5" x14ac:dyDescent="0.25">
      <c r="A5912" s="800">
        <v>100229</v>
      </c>
      <c r="B5912" s="800" t="s">
        <v>35031</v>
      </c>
      <c r="C5912" s="800" t="s">
        <v>26471</v>
      </c>
      <c r="D5912" s="802">
        <v>0.01</v>
      </c>
      <c r="E5912" s="800" t="s">
        <v>43039</v>
      </c>
    </row>
    <row r="5913" spans="1:5" ht="13.5" x14ac:dyDescent="0.25">
      <c r="A5913" s="800">
        <v>100230</v>
      </c>
      <c r="B5913" s="800" t="s">
        <v>35033</v>
      </c>
      <c r="C5913" s="800" t="s">
        <v>26471</v>
      </c>
      <c r="D5913" s="802">
        <v>0.01</v>
      </c>
      <c r="E5913" s="800" t="s">
        <v>43039</v>
      </c>
    </row>
    <row r="5914" spans="1:5" ht="13.5" x14ac:dyDescent="0.25">
      <c r="A5914" s="800">
        <v>100231</v>
      </c>
      <c r="B5914" s="800" t="s">
        <v>35035</v>
      </c>
      <c r="C5914" s="800" t="s">
        <v>26471</v>
      </c>
      <c r="D5914" s="802">
        <v>0.02</v>
      </c>
      <c r="E5914" s="800" t="s">
        <v>43039</v>
      </c>
    </row>
    <row r="5915" spans="1:5" ht="13.5" x14ac:dyDescent="0.25">
      <c r="A5915" s="800">
        <v>100232</v>
      </c>
      <c r="B5915" s="800" t="s">
        <v>35037</v>
      </c>
      <c r="C5915" s="800" t="s">
        <v>26237</v>
      </c>
      <c r="D5915" s="802">
        <v>0.27</v>
      </c>
      <c r="E5915" s="800" t="s">
        <v>43039</v>
      </c>
    </row>
    <row r="5916" spans="1:5" ht="13.5" x14ac:dyDescent="0.25">
      <c r="A5916" s="800">
        <v>100233</v>
      </c>
      <c r="B5916" s="800" t="s">
        <v>35039</v>
      </c>
      <c r="C5916" s="800" t="s">
        <v>26237</v>
      </c>
      <c r="D5916" s="802">
        <v>0.13</v>
      </c>
      <c r="E5916" s="800" t="s">
        <v>43039</v>
      </c>
    </row>
    <row r="5917" spans="1:5" ht="13.5" x14ac:dyDescent="0.25">
      <c r="A5917" s="800">
        <v>100234</v>
      </c>
      <c r="B5917" s="800" t="s">
        <v>35041</v>
      </c>
      <c r="C5917" s="800" t="s">
        <v>26496</v>
      </c>
      <c r="D5917" s="802">
        <v>0.4</v>
      </c>
      <c r="E5917" s="800" t="s">
        <v>43039</v>
      </c>
    </row>
    <row r="5918" spans="1:5" ht="13.5" x14ac:dyDescent="0.25">
      <c r="A5918" s="800">
        <v>100235</v>
      </c>
      <c r="B5918" s="800" t="s">
        <v>35043</v>
      </c>
      <c r="C5918" s="800" t="s">
        <v>35044</v>
      </c>
      <c r="D5918" s="802">
        <v>0.03</v>
      </c>
      <c r="E5918" s="800" t="s">
        <v>43039</v>
      </c>
    </row>
    <row r="5919" spans="1:5" ht="13.5" x14ac:dyDescent="0.25">
      <c r="A5919" s="800">
        <v>100236</v>
      </c>
      <c r="B5919" s="800" t="s">
        <v>35046</v>
      </c>
      <c r="C5919" s="800" t="s">
        <v>35047</v>
      </c>
      <c r="D5919" s="802">
        <v>2.04</v>
      </c>
      <c r="E5919" s="800" t="s">
        <v>43039</v>
      </c>
    </row>
    <row r="5920" spans="1:5" ht="13.5" x14ac:dyDescent="0.25">
      <c r="A5920" s="800">
        <v>100237</v>
      </c>
      <c r="B5920" s="800" t="s">
        <v>35049</v>
      </c>
      <c r="C5920" s="800" t="s">
        <v>35047</v>
      </c>
      <c r="D5920" s="802">
        <v>2.4500000000000002</v>
      </c>
      <c r="E5920" s="800" t="s">
        <v>43039</v>
      </c>
    </row>
    <row r="5921" spans="1:5" ht="13.5" x14ac:dyDescent="0.25">
      <c r="A5921" s="800">
        <v>100238</v>
      </c>
      <c r="B5921" s="800" t="s">
        <v>35051</v>
      </c>
      <c r="C5921" s="800" t="s">
        <v>35047</v>
      </c>
      <c r="D5921" s="802">
        <v>3.92</v>
      </c>
      <c r="E5921" s="800" t="s">
        <v>43039</v>
      </c>
    </row>
    <row r="5922" spans="1:5" ht="13.5" x14ac:dyDescent="0.25">
      <c r="A5922" s="800">
        <v>100239</v>
      </c>
      <c r="B5922" s="800" t="s">
        <v>35053</v>
      </c>
      <c r="C5922" s="800" t="s">
        <v>35047</v>
      </c>
      <c r="D5922" s="802">
        <v>4.9000000000000004</v>
      </c>
      <c r="E5922" s="800" t="s">
        <v>43039</v>
      </c>
    </row>
    <row r="5923" spans="1:5" ht="13.5" x14ac:dyDescent="0.25">
      <c r="A5923" s="800">
        <v>100240</v>
      </c>
      <c r="B5923" s="800" t="s">
        <v>35055</v>
      </c>
      <c r="C5923" s="800" t="s">
        <v>35047</v>
      </c>
      <c r="D5923" s="802">
        <v>2.93</v>
      </c>
      <c r="E5923" s="800" t="s">
        <v>43039</v>
      </c>
    </row>
    <row r="5924" spans="1:5" ht="13.5" x14ac:dyDescent="0.25">
      <c r="A5924" s="800">
        <v>100241</v>
      </c>
      <c r="B5924" s="800" t="s">
        <v>35057</v>
      </c>
      <c r="C5924" s="800" t="s">
        <v>35047</v>
      </c>
      <c r="D5924" s="802">
        <v>4.9000000000000004</v>
      </c>
      <c r="E5924" s="800" t="s">
        <v>43039</v>
      </c>
    </row>
    <row r="5925" spans="1:5" ht="13.5" x14ac:dyDescent="0.25">
      <c r="A5925" s="800">
        <v>100242</v>
      </c>
      <c r="B5925" s="800" t="s">
        <v>35059</v>
      </c>
      <c r="C5925" s="800" t="s">
        <v>35047</v>
      </c>
      <c r="D5925" s="802">
        <v>14.48</v>
      </c>
      <c r="E5925" s="800" t="s">
        <v>43039</v>
      </c>
    </row>
    <row r="5926" spans="1:5" ht="13.5" x14ac:dyDescent="0.25">
      <c r="A5926" s="800">
        <v>100243</v>
      </c>
      <c r="B5926" s="800" t="s">
        <v>35061</v>
      </c>
      <c r="C5926" s="800" t="s">
        <v>35047</v>
      </c>
      <c r="D5926" s="802">
        <v>2.35</v>
      </c>
      <c r="E5926" s="800" t="s">
        <v>43039</v>
      </c>
    </row>
    <row r="5927" spans="1:5" ht="13.5" x14ac:dyDescent="0.25">
      <c r="A5927" s="800">
        <v>100244</v>
      </c>
      <c r="B5927" s="800" t="s">
        <v>35063</v>
      </c>
      <c r="C5927" s="800" t="s">
        <v>35047</v>
      </c>
      <c r="D5927" s="802">
        <v>2.93</v>
      </c>
      <c r="E5927" s="800" t="s">
        <v>43039</v>
      </c>
    </row>
    <row r="5928" spans="1:5" ht="13.5" x14ac:dyDescent="0.25">
      <c r="A5928" s="800">
        <v>100245</v>
      </c>
      <c r="B5928" s="800" t="s">
        <v>35065</v>
      </c>
      <c r="C5928" s="800" t="s">
        <v>35047</v>
      </c>
      <c r="D5928" s="802">
        <v>5.88</v>
      </c>
      <c r="E5928" s="800" t="s">
        <v>43039</v>
      </c>
    </row>
    <row r="5929" spans="1:5" ht="13.5" x14ac:dyDescent="0.25">
      <c r="A5929" s="800">
        <v>100246</v>
      </c>
      <c r="B5929" s="800" t="s">
        <v>35067</v>
      </c>
      <c r="C5929" s="800" t="s">
        <v>35047</v>
      </c>
      <c r="D5929" s="802">
        <v>1.95</v>
      </c>
      <c r="E5929" s="800" t="s">
        <v>43039</v>
      </c>
    </row>
    <row r="5930" spans="1:5" ht="13.5" x14ac:dyDescent="0.25">
      <c r="A5930" s="800">
        <v>100247</v>
      </c>
      <c r="B5930" s="800" t="s">
        <v>35069</v>
      </c>
      <c r="C5930" s="800" t="s">
        <v>35047</v>
      </c>
      <c r="D5930" s="802">
        <v>2.4500000000000002</v>
      </c>
      <c r="E5930" s="800" t="s">
        <v>43039</v>
      </c>
    </row>
    <row r="5931" spans="1:5" ht="13.5" x14ac:dyDescent="0.25">
      <c r="A5931" s="800">
        <v>100248</v>
      </c>
      <c r="B5931" s="800" t="s">
        <v>35071</v>
      </c>
      <c r="C5931" s="800" t="s">
        <v>35047</v>
      </c>
      <c r="D5931" s="802">
        <v>9.65</v>
      </c>
      <c r="E5931" s="800" t="s">
        <v>43039</v>
      </c>
    </row>
    <row r="5932" spans="1:5" ht="13.5" x14ac:dyDescent="0.25">
      <c r="A5932" s="800">
        <v>100249</v>
      </c>
      <c r="B5932" s="800" t="s">
        <v>35073</v>
      </c>
      <c r="C5932" s="800" t="s">
        <v>35047</v>
      </c>
      <c r="D5932" s="802">
        <v>1.95</v>
      </c>
      <c r="E5932" s="800" t="s">
        <v>43039</v>
      </c>
    </row>
    <row r="5933" spans="1:5" ht="13.5" x14ac:dyDescent="0.25">
      <c r="A5933" s="800">
        <v>100250</v>
      </c>
      <c r="B5933" s="800" t="s">
        <v>35075</v>
      </c>
      <c r="C5933" s="800" t="s">
        <v>35047</v>
      </c>
      <c r="D5933" s="802">
        <v>3.26</v>
      </c>
      <c r="E5933" s="800" t="s">
        <v>43039</v>
      </c>
    </row>
    <row r="5934" spans="1:5" ht="13.5" x14ac:dyDescent="0.25">
      <c r="A5934" s="800">
        <v>100251</v>
      </c>
      <c r="B5934" s="800" t="s">
        <v>35077</v>
      </c>
      <c r="C5934" s="800" t="s">
        <v>35047</v>
      </c>
      <c r="D5934" s="802">
        <v>9.65</v>
      </c>
      <c r="E5934" s="800" t="s">
        <v>43039</v>
      </c>
    </row>
    <row r="5935" spans="1:5" ht="13.5" x14ac:dyDescent="0.25">
      <c r="A5935" s="800">
        <v>100252</v>
      </c>
      <c r="B5935" s="800" t="s">
        <v>35079</v>
      </c>
      <c r="C5935" s="800" t="s">
        <v>35047</v>
      </c>
      <c r="D5935" s="802">
        <v>14.48</v>
      </c>
      <c r="E5935" s="800" t="s">
        <v>43039</v>
      </c>
    </row>
    <row r="5936" spans="1:5" ht="13.5" x14ac:dyDescent="0.25">
      <c r="A5936" s="800">
        <v>100253</v>
      </c>
      <c r="B5936" s="800" t="s">
        <v>35081</v>
      </c>
      <c r="C5936" s="800" t="s">
        <v>35047</v>
      </c>
      <c r="D5936" s="802">
        <v>19.3</v>
      </c>
      <c r="E5936" s="800" t="s">
        <v>43039</v>
      </c>
    </row>
    <row r="5937" spans="1:5" ht="13.5" x14ac:dyDescent="0.25">
      <c r="A5937" s="800">
        <v>100254</v>
      </c>
      <c r="B5937" s="800" t="s">
        <v>35083</v>
      </c>
      <c r="C5937" s="800" t="s">
        <v>35047</v>
      </c>
      <c r="D5937" s="802">
        <v>28.96</v>
      </c>
      <c r="E5937" s="800" t="s">
        <v>43039</v>
      </c>
    </row>
    <row r="5938" spans="1:5" ht="13.5" x14ac:dyDescent="0.25">
      <c r="A5938" s="800">
        <v>100255</v>
      </c>
      <c r="B5938" s="800" t="s">
        <v>35085</v>
      </c>
      <c r="C5938" s="800" t="s">
        <v>35047</v>
      </c>
      <c r="D5938" s="802">
        <v>9.8000000000000007</v>
      </c>
      <c r="E5938" s="800" t="s">
        <v>43039</v>
      </c>
    </row>
    <row r="5939" spans="1:5" ht="13.5" x14ac:dyDescent="0.25">
      <c r="A5939" s="800">
        <v>100256</v>
      </c>
      <c r="B5939" s="800" t="s">
        <v>35087</v>
      </c>
      <c r="C5939" s="800" t="s">
        <v>35047</v>
      </c>
      <c r="D5939" s="802">
        <v>6.53</v>
      </c>
      <c r="E5939" s="800" t="s">
        <v>43039</v>
      </c>
    </row>
    <row r="5940" spans="1:5" ht="13.5" x14ac:dyDescent="0.25">
      <c r="A5940" s="800">
        <v>100257</v>
      </c>
      <c r="B5940" s="800" t="s">
        <v>35089</v>
      </c>
      <c r="C5940" s="800" t="s">
        <v>35047</v>
      </c>
      <c r="D5940" s="802">
        <v>3.92</v>
      </c>
      <c r="E5940" s="800" t="s">
        <v>43039</v>
      </c>
    </row>
    <row r="5941" spans="1:5" ht="13.5" x14ac:dyDescent="0.25">
      <c r="A5941" s="800">
        <v>100258</v>
      </c>
      <c r="B5941" s="800" t="s">
        <v>35091</v>
      </c>
      <c r="C5941" s="800" t="s">
        <v>35047</v>
      </c>
      <c r="D5941" s="802">
        <v>9.8000000000000007</v>
      </c>
      <c r="E5941" s="800" t="s">
        <v>43039</v>
      </c>
    </row>
    <row r="5942" spans="1:5" ht="13.5" x14ac:dyDescent="0.25">
      <c r="A5942" s="800">
        <v>100259</v>
      </c>
      <c r="B5942" s="800" t="s">
        <v>35093</v>
      </c>
      <c r="C5942" s="800" t="s">
        <v>35047</v>
      </c>
      <c r="D5942" s="802">
        <v>19.3</v>
      </c>
      <c r="E5942" s="800" t="s">
        <v>43039</v>
      </c>
    </row>
    <row r="5943" spans="1:5" ht="13.5" x14ac:dyDescent="0.25">
      <c r="A5943" s="800">
        <v>100260</v>
      </c>
      <c r="B5943" s="800" t="s">
        <v>35095</v>
      </c>
      <c r="C5943" s="800" t="s">
        <v>34957</v>
      </c>
      <c r="D5943" s="802">
        <v>6.36</v>
      </c>
      <c r="E5943" s="800" t="s">
        <v>43039</v>
      </c>
    </row>
    <row r="5944" spans="1:5" ht="13.5" x14ac:dyDescent="0.25">
      <c r="A5944" s="800">
        <v>100261</v>
      </c>
      <c r="B5944" s="800" t="s">
        <v>35097</v>
      </c>
      <c r="C5944" s="800" t="s">
        <v>34957</v>
      </c>
      <c r="D5944" s="802">
        <v>4</v>
      </c>
      <c r="E5944" s="800" t="s">
        <v>43039</v>
      </c>
    </row>
    <row r="5945" spans="1:5" ht="13.5" x14ac:dyDescent="0.25">
      <c r="A5945" s="800">
        <v>100262</v>
      </c>
      <c r="B5945" s="800" t="s">
        <v>35099</v>
      </c>
      <c r="C5945" s="800" t="s">
        <v>34957</v>
      </c>
      <c r="D5945" s="802">
        <v>2.48</v>
      </c>
      <c r="E5945" s="800" t="s">
        <v>43039</v>
      </c>
    </row>
    <row r="5946" spans="1:5" ht="13.5" x14ac:dyDescent="0.25">
      <c r="A5946" s="800">
        <v>100263</v>
      </c>
      <c r="B5946" s="800" t="s">
        <v>35101</v>
      </c>
      <c r="C5946" s="800" t="s">
        <v>34957</v>
      </c>
      <c r="D5946" s="802">
        <v>1.58</v>
      </c>
      <c r="E5946" s="800" t="s">
        <v>43039</v>
      </c>
    </row>
    <row r="5947" spans="1:5" ht="13.5" x14ac:dyDescent="0.25">
      <c r="A5947" s="800">
        <v>100264</v>
      </c>
      <c r="B5947" s="800" t="s">
        <v>35103</v>
      </c>
      <c r="C5947" s="800" t="s">
        <v>35012</v>
      </c>
      <c r="D5947" s="802">
        <v>28.91</v>
      </c>
      <c r="E5947" s="800" t="s">
        <v>43039</v>
      </c>
    </row>
    <row r="5948" spans="1:5" ht="13.5" x14ac:dyDescent="0.25">
      <c r="A5948" s="800">
        <v>100265</v>
      </c>
      <c r="B5948" s="800" t="s">
        <v>35105</v>
      </c>
      <c r="C5948" s="800" t="s">
        <v>26496</v>
      </c>
      <c r="D5948" s="802">
        <v>0.6</v>
      </c>
      <c r="E5948" s="800" t="s">
        <v>43039</v>
      </c>
    </row>
    <row r="5949" spans="1:5" ht="13.5" x14ac:dyDescent="0.25">
      <c r="A5949" s="800">
        <v>100266</v>
      </c>
      <c r="B5949" s="800" t="s">
        <v>35107</v>
      </c>
      <c r="C5949" s="800" t="s">
        <v>34987</v>
      </c>
      <c r="D5949" s="802">
        <v>61.45</v>
      </c>
      <c r="E5949" s="800" t="s">
        <v>43039</v>
      </c>
    </row>
    <row r="5950" spans="1:5" ht="13.5" x14ac:dyDescent="0.25">
      <c r="A5950" s="800">
        <v>100267</v>
      </c>
      <c r="B5950" s="800" t="s">
        <v>35109</v>
      </c>
      <c r="C5950" s="800" t="s">
        <v>26237</v>
      </c>
      <c r="D5950" s="802">
        <v>1.21</v>
      </c>
      <c r="E5950" s="800" t="s">
        <v>43039</v>
      </c>
    </row>
    <row r="5951" spans="1:5" ht="13.5" x14ac:dyDescent="0.25">
      <c r="A5951" s="800">
        <v>100268</v>
      </c>
      <c r="B5951" s="800" t="s">
        <v>35111</v>
      </c>
      <c r="C5951" s="800" t="s">
        <v>34987</v>
      </c>
      <c r="D5951" s="802">
        <v>61.45</v>
      </c>
      <c r="E5951" s="800" t="s">
        <v>43039</v>
      </c>
    </row>
    <row r="5952" spans="1:5" ht="13.5" x14ac:dyDescent="0.25">
      <c r="A5952" s="800">
        <v>100269</v>
      </c>
      <c r="B5952" s="800" t="s">
        <v>35113</v>
      </c>
      <c r="C5952" s="800" t="s">
        <v>26237</v>
      </c>
      <c r="D5952" s="802">
        <v>1.21</v>
      </c>
      <c r="E5952" s="800" t="s">
        <v>43039</v>
      </c>
    </row>
    <row r="5953" spans="1:5" ht="13.5" x14ac:dyDescent="0.25">
      <c r="A5953" s="800">
        <v>100270</v>
      </c>
      <c r="B5953" s="800" t="s">
        <v>35115</v>
      </c>
      <c r="C5953" s="800" t="s">
        <v>34987</v>
      </c>
      <c r="D5953" s="802">
        <v>46.06</v>
      </c>
      <c r="E5953" s="800" t="s">
        <v>43039</v>
      </c>
    </row>
    <row r="5954" spans="1:5" ht="13.5" x14ac:dyDescent="0.25">
      <c r="A5954" s="800">
        <v>100271</v>
      </c>
      <c r="B5954" s="800" t="s">
        <v>35118</v>
      </c>
      <c r="C5954" s="800" t="s">
        <v>35012</v>
      </c>
      <c r="D5954" s="802">
        <v>46.09</v>
      </c>
      <c r="E5954" s="800" t="s">
        <v>43039</v>
      </c>
    </row>
    <row r="5955" spans="1:5" ht="13.5" x14ac:dyDescent="0.25">
      <c r="A5955" s="800">
        <v>100272</v>
      </c>
      <c r="B5955" s="800" t="s">
        <v>35120</v>
      </c>
      <c r="C5955" s="800" t="s">
        <v>26496</v>
      </c>
      <c r="D5955" s="802">
        <v>0.91</v>
      </c>
      <c r="E5955" s="800" t="s">
        <v>43039</v>
      </c>
    </row>
    <row r="5956" spans="1:5" ht="13.5" x14ac:dyDescent="0.25">
      <c r="A5956" s="800">
        <v>100273</v>
      </c>
      <c r="B5956" s="800" t="s">
        <v>35122</v>
      </c>
      <c r="C5956" s="800" t="s">
        <v>34957</v>
      </c>
      <c r="D5956" s="802">
        <v>2.4</v>
      </c>
      <c r="E5956" s="800" t="s">
        <v>43039</v>
      </c>
    </row>
    <row r="5957" spans="1:5" ht="13.5" x14ac:dyDescent="0.25">
      <c r="A5957" s="800">
        <v>100274</v>
      </c>
      <c r="B5957" s="800" t="s">
        <v>35124</v>
      </c>
      <c r="C5957" s="800" t="s">
        <v>35012</v>
      </c>
      <c r="D5957" s="802">
        <v>20.49</v>
      </c>
      <c r="E5957" s="800" t="s">
        <v>43039</v>
      </c>
    </row>
    <row r="5958" spans="1:5" ht="13.5" x14ac:dyDescent="0.25">
      <c r="A5958" s="800">
        <v>100275</v>
      </c>
      <c r="B5958" s="800" t="s">
        <v>35126</v>
      </c>
      <c r="C5958" s="800" t="s">
        <v>35012</v>
      </c>
      <c r="D5958" s="802">
        <v>13.25</v>
      </c>
      <c r="E5958" s="800" t="s">
        <v>43039</v>
      </c>
    </row>
    <row r="5959" spans="1:5" ht="13.5" x14ac:dyDescent="0.25">
      <c r="A5959" s="800">
        <v>100276</v>
      </c>
      <c r="B5959" s="800" t="s">
        <v>35128</v>
      </c>
      <c r="C5959" s="800" t="s">
        <v>35012</v>
      </c>
      <c r="D5959" s="802">
        <v>24.18</v>
      </c>
      <c r="E5959" s="800" t="s">
        <v>43039</v>
      </c>
    </row>
    <row r="5960" spans="1:5" ht="13.5" x14ac:dyDescent="0.25">
      <c r="A5960" s="800">
        <v>100277</v>
      </c>
      <c r="B5960" s="800" t="s">
        <v>35130</v>
      </c>
      <c r="C5960" s="800" t="s">
        <v>35012</v>
      </c>
      <c r="D5960" s="802">
        <v>1.34</v>
      </c>
      <c r="E5960" s="800" t="s">
        <v>43039</v>
      </c>
    </row>
    <row r="5961" spans="1:5" ht="13.5" x14ac:dyDescent="0.25">
      <c r="A5961" s="800">
        <v>100278</v>
      </c>
      <c r="B5961" s="800" t="s">
        <v>35132</v>
      </c>
      <c r="C5961" s="800" t="s">
        <v>34987</v>
      </c>
      <c r="D5961" s="802">
        <v>29.4</v>
      </c>
      <c r="E5961" s="800" t="s">
        <v>43039</v>
      </c>
    </row>
    <row r="5962" spans="1:5" ht="13.5" x14ac:dyDescent="0.25">
      <c r="A5962" s="800">
        <v>100279</v>
      </c>
      <c r="B5962" s="800" t="s">
        <v>35135</v>
      </c>
      <c r="C5962" s="800" t="s">
        <v>26237</v>
      </c>
      <c r="D5962" s="802">
        <v>0.56000000000000005</v>
      </c>
      <c r="E5962" s="800" t="s">
        <v>43039</v>
      </c>
    </row>
    <row r="5963" spans="1:5" ht="13.5" x14ac:dyDescent="0.25">
      <c r="A5963" s="800">
        <v>100280</v>
      </c>
      <c r="B5963" s="800" t="s">
        <v>35137</v>
      </c>
      <c r="C5963" s="800" t="s">
        <v>34987</v>
      </c>
      <c r="D5963" s="802">
        <v>13.5</v>
      </c>
      <c r="E5963" s="800" t="s">
        <v>43039</v>
      </c>
    </row>
    <row r="5964" spans="1:5" ht="13.5" x14ac:dyDescent="0.25">
      <c r="A5964" s="800">
        <v>100281</v>
      </c>
      <c r="B5964" s="800" t="s">
        <v>35139</v>
      </c>
      <c r="C5964" s="800" t="s">
        <v>34987</v>
      </c>
      <c r="D5964" s="802">
        <v>2.58</v>
      </c>
      <c r="E5964" s="800" t="s">
        <v>43039</v>
      </c>
    </row>
    <row r="5965" spans="1:5" ht="13.5" x14ac:dyDescent="0.25">
      <c r="A5965" s="800">
        <v>100282</v>
      </c>
      <c r="B5965" s="800" t="s">
        <v>35141</v>
      </c>
      <c r="C5965" s="800" t="s">
        <v>35012</v>
      </c>
      <c r="D5965" s="802">
        <v>115.14</v>
      </c>
      <c r="E5965" s="800" t="s">
        <v>43039</v>
      </c>
    </row>
    <row r="5966" spans="1:5" ht="13.5" x14ac:dyDescent="0.25">
      <c r="A5966" s="800">
        <v>100283</v>
      </c>
      <c r="B5966" s="800" t="s">
        <v>35144</v>
      </c>
      <c r="C5966" s="800" t="s">
        <v>35012</v>
      </c>
      <c r="D5966" s="802">
        <v>18.600000000000001</v>
      </c>
      <c r="E5966" s="800" t="s">
        <v>43039</v>
      </c>
    </row>
    <row r="5967" spans="1:5" ht="13.5" x14ac:dyDescent="0.25">
      <c r="A5967" s="800">
        <v>100284</v>
      </c>
      <c r="B5967" s="800" t="s">
        <v>35147</v>
      </c>
      <c r="C5967" s="800" t="s">
        <v>35012</v>
      </c>
      <c r="D5967" s="802">
        <v>7.59</v>
      </c>
      <c r="E5967" s="800" t="s">
        <v>43039</v>
      </c>
    </row>
    <row r="5968" spans="1:5" ht="13.5" x14ac:dyDescent="0.25">
      <c r="A5968" s="800">
        <v>100285</v>
      </c>
      <c r="B5968" s="800" t="s">
        <v>35149</v>
      </c>
      <c r="C5968" s="800" t="s">
        <v>35047</v>
      </c>
      <c r="D5968" s="802">
        <v>30.93</v>
      </c>
      <c r="E5968" s="800" t="s">
        <v>43039</v>
      </c>
    </row>
    <row r="5969" spans="1:5" ht="13.5" x14ac:dyDescent="0.25">
      <c r="A5969" s="800">
        <v>100286</v>
      </c>
      <c r="B5969" s="800" t="s">
        <v>35152</v>
      </c>
      <c r="C5969" s="800" t="s">
        <v>35047</v>
      </c>
      <c r="D5969" s="802">
        <v>10.08</v>
      </c>
      <c r="E5969" s="800" t="s">
        <v>43039</v>
      </c>
    </row>
    <row r="5970" spans="1:5" ht="13.5" x14ac:dyDescent="0.25">
      <c r="A5970" s="800">
        <v>100287</v>
      </c>
      <c r="B5970" s="800" t="s">
        <v>35154</v>
      </c>
      <c r="C5970" s="800" t="s">
        <v>35047</v>
      </c>
      <c r="D5970" s="802">
        <v>9.65</v>
      </c>
      <c r="E5970" s="800" t="s">
        <v>43039</v>
      </c>
    </row>
    <row r="5971" spans="1:5" ht="13.5" x14ac:dyDescent="0.25">
      <c r="A5971" s="800">
        <v>84117</v>
      </c>
      <c r="B5971" s="800" t="s">
        <v>35155</v>
      </c>
      <c r="C5971" s="800" t="s">
        <v>26496</v>
      </c>
      <c r="D5971" s="802">
        <v>20.16</v>
      </c>
      <c r="E5971" s="800" t="s">
        <v>43039</v>
      </c>
    </row>
    <row r="5972" spans="1:5" ht="13.5" x14ac:dyDescent="0.25">
      <c r="A5972" s="800">
        <v>84120</v>
      </c>
      <c r="B5972" s="800" t="s">
        <v>35156</v>
      </c>
      <c r="C5972" s="800" t="s">
        <v>26496</v>
      </c>
      <c r="D5972" s="802">
        <v>11.67</v>
      </c>
      <c r="E5972" s="800" t="s">
        <v>43039</v>
      </c>
    </row>
    <row r="5973" spans="1:5" ht="13.5" x14ac:dyDescent="0.25">
      <c r="A5973" s="800">
        <v>99802</v>
      </c>
      <c r="B5973" s="800" t="s">
        <v>35158</v>
      </c>
      <c r="C5973" s="800" t="s">
        <v>26496</v>
      </c>
      <c r="D5973" s="802">
        <v>0.39</v>
      </c>
      <c r="E5973" s="800" t="s">
        <v>43039</v>
      </c>
    </row>
    <row r="5974" spans="1:5" ht="13.5" x14ac:dyDescent="0.25">
      <c r="A5974" s="800">
        <v>99803</v>
      </c>
      <c r="B5974" s="800" t="s">
        <v>35160</v>
      </c>
      <c r="C5974" s="800" t="s">
        <v>26496</v>
      </c>
      <c r="D5974" s="802">
        <v>1.53</v>
      </c>
      <c r="E5974" s="800" t="s">
        <v>43039</v>
      </c>
    </row>
    <row r="5975" spans="1:5" ht="13.5" x14ac:dyDescent="0.25">
      <c r="A5975" s="800">
        <v>99805</v>
      </c>
      <c r="B5975" s="800" t="s">
        <v>35162</v>
      </c>
      <c r="C5975" s="800" t="s">
        <v>26496</v>
      </c>
      <c r="D5975" s="802">
        <v>7.98</v>
      </c>
      <c r="E5975" s="800" t="s">
        <v>43039</v>
      </c>
    </row>
    <row r="5976" spans="1:5" ht="13.5" x14ac:dyDescent="0.25">
      <c r="A5976" s="800">
        <v>99806</v>
      </c>
      <c r="B5976" s="800" t="s">
        <v>35164</v>
      </c>
      <c r="C5976" s="800" t="s">
        <v>26496</v>
      </c>
      <c r="D5976" s="802">
        <v>0.63</v>
      </c>
      <c r="E5976" s="800" t="s">
        <v>43039</v>
      </c>
    </row>
    <row r="5977" spans="1:5" ht="13.5" x14ac:dyDescent="0.25">
      <c r="A5977" s="800">
        <v>99808</v>
      </c>
      <c r="B5977" s="800" t="s">
        <v>35166</v>
      </c>
      <c r="C5977" s="800" t="s">
        <v>26496</v>
      </c>
      <c r="D5977" s="802">
        <v>2.62</v>
      </c>
      <c r="E5977" s="800" t="s">
        <v>43039</v>
      </c>
    </row>
    <row r="5978" spans="1:5" ht="13.5" x14ac:dyDescent="0.25">
      <c r="A5978" s="800">
        <v>99809</v>
      </c>
      <c r="B5978" s="800" t="s">
        <v>35168</v>
      </c>
      <c r="C5978" s="800" t="s">
        <v>26496</v>
      </c>
      <c r="D5978" s="802">
        <v>4.3499999999999996</v>
      </c>
      <c r="E5978" s="800" t="s">
        <v>43039</v>
      </c>
    </row>
    <row r="5979" spans="1:5" ht="13.5" x14ac:dyDescent="0.25">
      <c r="A5979" s="800">
        <v>99811</v>
      </c>
      <c r="B5979" s="800" t="s">
        <v>35170</v>
      </c>
      <c r="C5979" s="800" t="s">
        <v>26496</v>
      </c>
      <c r="D5979" s="802">
        <v>2.6</v>
      </c>
      <c r="E5979" s="800" t="s">
        <v>43039</v>
      </c>
    </row>
    <row r="5980" spans="1:5" ht="13.5" x14ac:dyDescent="0.25">
      <c r="A5980" s="800">
        <v>99812</v>
      </c>
      <c r="B5980" s="800" t="s">
        <v>35172</v>
      </c>
      <c r="C5980" s="800" t="s">
        <v>26496</v>
      </c>
      <c r="D5980" s="802">
        <v>0.83</v>
      </c>
      <c r="E5980" s="800" t="s">
        <v>43039</v>
      </c>
    </row>
    <row r="5981" spans="1:5" ht="13.5" x14ac:dyDescent="0.25">
      <c r="A5981" s="800">
        <v>99814</v>
      </c>
      <c r="B5981" s="800" t="s">
        <v>35174</v>
      </c>
      <c r="C5981" s="800" t="s">
        <v>26496</v>
      </c>
      <c r="D5981" s="802">
        <v>1.41</v>
      </c>
      <c r="E5981" s="800" t="s">
        <v>43039</v>
      </c>
    </row>
    <row r="5982" spans="1:5" ht="13.5" x14ac:dyDescent="0.25">
      <c r="A5982" s="800">
        <v>99822</v>
      </c>
      <c r="B5982" s="800" t="s">
        <v>35176</v>
      </c>
      <c r="C5982" s="800" t="s">
        <v>26496</v>
      </c>
      <c r="D5982" s="802">
        <v>0.74</v>
      </c>
      <c r="E5982" s="800" t="s">
        <v>43039</v>
      </c>
    </row>
    <row r="5983" spans="1:5" ht="13.5" x14ac:dyDescent="0.25">
      <c r="A5983" s="800">
        <v>99826</v>
      </c>
      <c r="B5983" s="800" t="s">
        <v>35178</v>
      </c>
      <c r="C5983" s="800" t="s">
        <v>26496</v>
      </c>
      <c r="D5983" s="802">
        <v>1.1299999999999999</v>
      </c>
      <c r="E5983" s="800" t="s">
        <v>43039</v>
      </c>
    </row>
    <row r="5984" spans="1:5" ht="13.5" x14ac:dyDescent="0.25">
      <c r="A5984" s="800" t="s">
        <v>7979</v>
      </c>
      <c r="B5984" s="800" t="s">
        <v>35179</v>
      </c>
      <c r="C5984" s="800" t="s">
        <v>26105</v>
      </c>
      <c r="D5984" s="802">
        <v>47.26</v>
      </c>
      <c r="E5984" s="800" t="s">
        <v>43039</v>
      </c>
    </row>
    <row r="5985" spans="1:5" ht="13.5" x14ac:dyDescent="0.25">
      <c r="A5985" s="800" t="s">
        <v>7980</v>
      </c>
      <c r="B5985" s="800" t="s">
        <v>35181</v>
      </c>
      <c r="C5985" s="800" t="s">
        <v>26105</v>
      </c>
      <c r="D5985" s="802">
        <v>87.83</v>
      </c>
      <c r="E5985" s="800" t="s">
        <v>43039</v>
      </c>
    </row>
    <row r="5986" spans="1:5" ht="13.5" x14ac:dyDescent="0.25">
      <c r="A5986" s="800">
        <v>84127</v>
      </c>
      <c r="B5986" s="800" t="s">
        <v>35183</v>
      </c>
      <c r="C5986" s="800" t="s">
        <v>26105</v>
      </c>
      <c r="D5986" s="802">
        <v>308.48</v>
      </c>
      <c r="E5986" s="800" t="s">
        <v>43039</v>
      </c>
    </row>
    <row r="5987" spans="1:5" ht="13.5" x14ac:dyDescent="0.25">
      <c r="A5987" s="800">
        <v>40841</v>
      </c>
      <c r="B5987" s="800" t="s">
        <v>35185</v>
      </c>
      <c r="C5987" s="800" t="s">
        <v>26237</v>
      </c>
      <c r="D5987" s="802">
        <v>116.21</v>
      </c>
      <c r="E5987" s="800" t="s">
        <v>43039</v>
      </c>
    </row>
    <row r="5988" spans="1:5" ht="13.5" x14ac:dyDescent="0.25">
      <c r="A5988" s="800">
        <v>71516</v>
      </c>
      <c r="B5988" s="800" t="s">
        <v>35187</v>
      </c>
      <c r="C5988" s="800" t="s">
        <v>26237</v>
      </c>
      <c r="D5988" s="802">
        <v>490</v>
      </c>
      <c r="E5988" s="800" t="s">
        <v>43039</v>
      </c>
    </row>
    <row r="5989" spans="1:5" ht="13.5" x14ac:dyDescent="0.25">
      <c r="A5989" s="800">
        <v>73361</v>
      </c>
      <c r="B5989" s="800" t="s">
        <v>35188</v>
      </c>
      <c r="C5989" s="800" t="s">
        <v>28022</v>
      </c>
      <c r="D5989" s="802">
        <v>347.39</v>
      </c>
      <c r="E5989" s="800" t="s">
        <v>43039</v>
      </c>
    </row>
    <row r="5990" spans="1:5" ht="13.5" x14ac:dyDescent="0.25">
      <c r="A5990" s="800">
        <v>73714</v>
      </c>
      <c r="B5990" s="800" t="s">
        <v>35190</v>
      </c>
      <c r="C5990" s="800" t="s">
        <v>26237</v>
      </c>
      <c r="D5990" s="803">
        <v>1320.99</v>
      </c>
      <c r="E5990" s="800" t="s">
        <v>43039</v>
      </c>
    </row>
    <row r="5991" spans="1:5" ht="13.5" x14ac:dyDescent="0.25">
      <c r="A5991" s="800">
        <v>86957</v>
      </c>
      <c r="B5991" s="800" t="s">
        <v>35192</v>
      </c>
      <c r="C5991" s="800" t="s">
        <v>26237</v>
      </c>
      <c r="D5991" s="802">
        <v>20.87</v>
      </c>
      <c r="E5991" s="800" t="s">
        <v>43039</v>
      </c>
    </row>
    <row r="5992" spans="1:5" ht="13.5" x14ac:dyDescent="0.25">
      <c r="A5992" s="800">
        <v>86958</v>
      </c>
      <c r="B5992" s="800" t="s">
        <v>35193</v>
      </c>
      <c r="C5992" s="800" t="s">
        <v>26237</v>
      </c>
      <c r="D5992" s="802">
        <v>17.29</v>
      </c>
      <c r="E5992" s="800" t="s">
        <v>43039</v>
      </c>
    </row>
    <row r="5993" spans="1:5" ht="13.5" x14ac:dyDescent="0.25">
      <c r="A5993" s="800">
        <v>97010</v>
      </c>
      <c r="B5993" s="800" t="s">
        <v>35194</v>
      </c>
      <c r="C5993" s="800" t="s">
        <v>26105</v>
      </c>
      <c r="D5993" s="802">
        <v>45.97</v>
      </c>
      <c r="E5993" s="800" t="s">
        <v>43039</v>
      </c>
    </row>
    <row r="5994" spans="1:5" ht="13.5" x14ac:dyDescent="0.25">
      <c r="A5994" s="800">
        <v>97011</v>
      </c>
      <c r="B5994" s="800" t="s">
        <v>35196</v>
      </c>
      <c r="C5994" s="800" t="s">
        <v>26105</v>
      </c>
      <c r="D5994" s="802">
        <v>36.04</v>
      </c>
      <c r="E5994" s="800" t="s">
        <v>43039</v>
      </c>
    </row>
    <row r="5995" spans="1:5" ht="13.5" x14ac:dyDescent="0.25">
      <c r="A5995" s="800">
        <v>97012</v>
      </c>
      <c r="B5995" s="800" t="s">
        <v>35198</v>
      </c>
      <c r="C5995" s="800" t="s">
        <v>26105</v>
      </c>
      <c r="D5995" s="802">
        <v>31.07</v>
      </c>
      <c r="E5995" s="800" t="s">
        <v>43039</v>
      </c>
    </row>
    <row r="5996" spans="1:5" ht="13.5" x14ac:dyDescent="0.25">
      <c r="A5996" s="800">
        <v>97013</v>
      </c>
      <c r="B5996" s="800" t="s">
        <v>35200</v>
      </c>
      <c r="C5996" s="800" t="s">
        <v>26105</v>
      </c>
      <c r="D5996" s="802">
        <v>58.13</v>
      </c>
      <c r="E5996" s="800" t="s">
        <v>43039</v>
      </c>
    </row>
    <row r="5997" spans="1:5" ht="13.5" x14ac:dyDescent="0.25">
      <c r="A5997" s="800">
        <v>97014</v>
      </c>
      <c r="B5997" s="800" t="s">
        <v>35202</v>
      </c>
      <c r="C5997" s="800" t="s">
        <v>26105</v>
      </c>
      <c r="D5997" s="802">
        <v>44.38</v>
      </c>
      <c r="E5997" s="800" t="s">
        <v>43039</v>
      </c>
    </row>
    <row r="5998" spans="1:5" ht="13.5" x14ac:dyDescent="0.25">
      <c r="A5998" s="800">
        <v>97015</v>
      </c>
      <c r="B5998" s="800" t="s">
        <v>35203</v>
      </c>
      <c r="C5998" s="800" t="s">
        <v>26105</v>
      </c>
      <c r="D5998" s="802">
        <v>37.42</v>
      </c>
      <c r="E5998" s="800" t="s">
        <v>43039</v>
      </c>
    </row>
    <row r="5999" spans="1:5" ht="13.5" x14ac:dyDescent="0.25">
      <c r="A5999" s="800">
        <v>97016</v>
      </c>
      <c r="B5999" s="800" t="s">
        <v>35204</v>
      </c>
      <c r="C5999" s="800" t="s">
        <v>26105</v>
      </c>
      <c r="D5999" s="802">
        <v>39.81</v>
      </c>
      <c r="E5999" s="800" t="s">
        <v>43039</v>
      </c>
    </row>
    <row r="6000" spans="1:5" ht="13.5" x14ac:dyDescent="0.25">
      <c r="A6000" s="800">
        <v>97017</v>
      </c>
      <c r="B6000" s="800" t="s">
        <v>35205</v>
      </c>
      <c r="C6000" s="800" t="s">
        <v>26105</v>
      </c>
      <c r="D6000" s="802">
        <v>30.39</v>
      </c>
      <c r="E6000" s="800" t="s">
        <v>43039</v>
      </c>
    </row>
    <row r="6001" spans="1:5" ht="13.5" x14ac:dyDescent="0.25">
      <c r="A6001" s="800">
        <v>97018</v>
      </c>
      <c r="B6001" s="800" t="s">
        <v>35206</v>
      </c>
      <c r="C6001" s="800" t="s">
        <v>26105</v>
      </c>
      <c r="D6001" s="802">
        <v>25.49</v>
      </c>
      <c r="E6001" s="800" t="s">
        <v>43039</v>
      </c>
    </row>
    <row r="6002" spans="1:5" ht="13.5" x14ac:dyDescent="0.25">
      <c r="A6002" s="800">
        <v>97031</v>
      </c>
      <c r="B6002" s="800" t="s">
        <v>35207</v>
      </c>
      <c r="C6002" s="800" t="s">
        <v>26105</v>
      </c>
      <c r="D6002" s="802">
        <v>63.27</v>
      </c>
      <c r="E6002" s="800" t="s">
        <v>43039</v>
      </c>
    </row>
    <row r="6003" spans="1:5" ht="13.5" x14ac:dyDescent="0.25">
      <c r="A6003" s="800">
        <v>97032</v>
      </c>
      <c r="B6003" s="800" t="s">
        <v>35208</v>
      </c>
      <c r="C6003" s="800" t="s">
        <v>26105</v>
      </c>
      <c r="D6003" s="802">
        <v>40.22</v>
      </c>
      <c r="E6003" s="800" t="s">
        <v>43039</v>
      </c>
    </row>
    <row r="6004" spans="1:5" ht="13.5" x14ac:dyDescent="0.25">
      <c r="A6004" s="800">
        <v>97033</v>
      </c>
      <c r="B6004" s="800" t="s">
        <v>35209</v>
      </c>
      <c r="C6004" s="800" t="s">
        <v>26105</v>
      </c>
      <c r="D6004" s="802">
        <v>67.319999999999993</v>
      </c>
      <c r="E6004" s="800" t="s">
        <v>43039</v>
      </c>
    </row>
    <row r="6005" spans="1:5" ht="13.5" x14ac:dyDescent="0.25">
      <c r="A6005" s="800">
        <v>97034</v>
      </c>
      <c r="B6005" s="800" t="s">
        <v>35211</v>
      </c>
      <c r="C6005" s="800" t="s">
        <v>26105</v>
      </c>
      <c r="D6005" s="802">
        <v>41.47</v>
      </c>
      <c r="E6005" s="800" t="s">
        <v>43039</v>
      </c>
    </row>
    <row r="6006" spans="1:5" ht="13.5" x14ac:dyDescent="0.25">
      <c r="A6006" s="800">
        <v>97039</v>
      </c>
      <c r="B6006" s="800" t="s">
        <v>35212</v>
      </c>
      <c r="C6006" s="800" t="s">
        <v>26496</v>
      </c>
      <c r="D6006" s="802">
        <v>29.45</v>
      </c>
      <c r="E6006" s="800" t="s">
        <v>43039</v>
      </c>
    </row>
    <row r="6007" spans="1:5" ht="13.5" x14ac:dyDescent="0.25">
      <c r="A6007" s="800">
        <v>97040</v>
      </c>
      <c r="B6007" s="800" t="s">
        <v>35213</v>
      </c>
      <c r="C6007" s="800" t="s">
        <v>26496</v>
      </c>
      <c r="D6007" s="802">
        <v>11.66</v>
      </c>
      <c r="E6007" s="800" t="s">
        <v>43039</v>
      </c>
    </row>
    <row r="6008" spans="1:5" ht="13.5" x14ac:dyDescent="0.25">
      <c r="A6008" s="800">
        <v>97041</v>
      </c>
      <c r="B6008" s="800" t="s">
        <v>35214</v>
      </c>
      <c r="C6008" s="800" t="s">
        <v>26496</v>
      </c>
      <c r="D6008" s="802">
        <v>136.93</v>
      </c>
      <c r="E6008" s="800" t="s">
        <v>43039</v>
      </c>
    </row>
    <row r="6009" spans="1:5" ht="13.5" x14ac:dyDescent="0.25">
      <c r="A6009" s="800">
        <v>97046</v>
      </c>
      <c r="B6009" s="800" t="s">
        <v>35216</v>
      </c>
      <c r="C6009" s="800" t="s">
        <v>26496</v>
      </c>
      <c r="D6009" s="802">
        <v>0.24</v>
      </c>
      <c r="E6009" s="800" t="s">
        <v>43039</v>
      </c>
    </row>
    <row r="6010" spans="1:5" ht="13.5" x14ac:dyDescent="0.25">
      <c r="A6010" s="800">
        <v>97047</v>
      </c>
      <c r="B6010" s="800" t="s">
        <v>35217</v>
      </c>
      <c r="C6010" s="800" t="s">
        <v>26496</v>
      </c>
      <c r="D6010" s="802">
        <v>0.09</v>
      </c>
      <c r="E6010" s="800" t="s">
        <v>43039</v>
      </c>
    </row>
    <row r="6011" spans="1:5" ht="13.5" x14ac:dyDescent="0.25">
      <c r="A6011" s="800">
        <v>97048</v>
      </c>
      <c r="B6011" s="800" t="s">
        <v>35218</v>
      </c>
      <c r="C6011" s="800" t="s">
        <v>26496</v>
      </c>
      <c r="D6011" s="802">
        <v>7.0000000000000007E-2</v>
      </c>
      <c r="E6011" s="800" t="s">
        <v>43039</v>
      </c>
    </row>
    <row r="6012" spans="1:5" ht="13.5" x14ac:dyDescent="0.25">
      <c r="A6012" s="800">
        <v>97051</v>
      </c>
      <c r="B6012" s="800" t="s">
        <v>35219</v>
      </c>
      <c r="C6012" s="800" t="s">
        <v>26105</v>
      </c>
      <c r="D6012" s="802">
        <v>0.53</v>
      </c>
      <c r="E6012" s="800" t="s">
        <v>43039</v>
      </c>
    </row>
    <row r="6013" spans="1:5" ht="13.5" x14ac:dyDescent="0.25">
      <c r="A6013" s="800">
        <v>97053</v>
      </c>
      <c r="B6013" s="800" t="s">
        <v>35220</v>
      </c>
      <c r="C6013" s="800" t="s">
        <v>26105</v>
      </c>
      <c r="D6013" s="802">
        <v>32.31</v>
      </c>
      <c r="E6013" s="800" t="s">
        <v>43039</v>
      </c>
    </row>
    <row r="6014" spans="1:5" ht="13.5" x14ac:dyDescent="0.25">
      <c r="A6014" s="800">
        <v>97062</v>
      </c>
      <c r="B6014" s="800" t="s">
        <v>35221</v>
      </c>
      <c r="C6014" s="800" t="s">
        <v>26496</v>
      </c>
      <c r="D6014" s="802">
        <v>5.18</v>
      </c>
      <c r="E6014" s="800" t="s">
        <v>43039</v>
      </c>
    </row>
    <row r="6015" spans="1:5" ht="13.5" x14ac:dyDescent="0.25">
      <c r="A6015" s="800">
        <v>97063</v>
      </c>
      <c r="B6015" s="800" t="s">
        <v>35222</v>
      </c>
      <c r="C6015" s="800" t="s">
        <v>26496</v>
      </c>
      <c r="D6015" s="802">
        <v>9.41</v>
      </c>
      <c r="E6015" s="800" t="s">
        <v>43039</v>
      </c>
    </row>
    <row r="6016" spans="1:5" ht="13.5" x14ac:dyDescent="0.25">
      <c r="A6016" s="800">
        <v>97064</v>
      </c>
      <c r="B6016" s="800" t="s">
        <v>35223</v>
      </c>
      <c r="C6016" s="800" t="s">
        <v>26105</v>
      </c>
      <c r="D6016" s="802">
        <v>17.079999999999998</v>
      </c>
      <c r="E6016" s="800" t="s">
        <v>43039</v>
      </c>
    </row>
    <row r="6017" spans="1:5" ht="13.5" x14ac:dyDescent="0.25">
      <c r="A6017" s="800">
        <v>97065</v>
      </c>
      <c r="B6017" s="800" t="s">
        <v>35224</v>
      </c>
      <c r="C6017" s="800" t="s">
        <v>28022</v>
      </c>
      <c r="D6017" s="802">
        <v>5.71</v>
      </c>
      <c r="E6017" s="800" t="s">
        <v>43039</v>
      </c>
    </row>
    <row r="6018" spans="1:5" ht="13.5" x14ac:dyDescent="0.25">
      <c r="A6018" s="800">
        <v>97066</v>
      </c>
      <c r="B6018" s="800" t="s">
        <v>35225</v>
      </c>
      <c r="C6018" s="800" t="s">
        <v>26496</v>
      </c>
      <c r="D6018" s="802">
        <v>62.18</v>
      </c>
      <c r="E6018" s="800" t="s">
        <v>43039</v>
      </c>
    </row>
    <row r="6019" spans="1:5" ht="13.5" x14ac:dyDescent="0.25">
      <c r="A6019" s="800">
        <v>97067</v>
      </c>
      <c r="B6019" s="800" t="s">
        <v>35226</v>
      </c>
      <c r="C6019" s="800" t="s">
        <v>26105</v>
      </c>
      <c r="D6019" s="802">
        <v>559.04</v>
      </c>
      <c r="E6019" s="800" t="s">
        <v>43039</v>
      </c>
    </row>
    <row r="6020" spans="1:5" ht="13.5" x14ac:dyDescent="0.25">
      <c r="A6020" s="800" t="s">
        <v>8017</v>
      </c>
      <c r="B6020" s="800" t="s">
        <v>35228</v>
      </c>
      <c r="C6020" s="800" t="s">
        <v>26237</v>
      </c>
      <c r="D6020" s="802">
        <v>72.790000000000006</v>
      </c>
      <c r="E6020" s="800" t="s">
        <v>43039</v>
      </c>
    </row>
    <row r="6021" spans="1:5" ht="13.5" x14ac:dyDescent="0.25">
      <c r="A6021" s="800">
        <v>73672</v>
      </c>
      <c r="B6021" s="800" t="s">
        <v>35230</v>
      </c>
      <c r="C6021" s="800" t="s">
        <v>26496</v>
      </c>
      <c r="D6021" s="802">
        <v>0.32</v>
      </c>
      <c r="E6021" s="800" t="s">
        <v>43039</v>
      </c>
    </row>
    <row r="6022" spans="1:5" ht="13.5" x14ac:dyDescent="0.25">
      <c r="A6022" s="800" t="s">
        <v>8019</v>
      </c>
      <c r="B6022" s="800" t="s">
        <v>35231</v>
      </c>
      <c r="C6022" s="800" t="s">
        <v>26496</v>
      </c>
      <c r="D6022" s="802">
        <v>0.46</v>
      </c>
      <c r="E6022" s="800" t="s">
        <v>43039</v>
      </c>
    </row>
    <row r="6023" spans="1:5" ht="13.5" x14ac:dyDescent="0.25">
      <c r="A6023" s="800" t="s">
        <v>8020</v>
      </c>
      <c r="B6023" s="800" t="s">
        <v>35232</v>
      </c>
      <c r="C6023" s="800" t="s">
        <v>26496</v>
      </c>
      <c r="D6023" s="802">
        <v>0.12</v>
      </c>
      <c r="E6023" s="800" t="s">
        <v>43039</v>
      </c>
    </row>
    <row r="6024" spans="1:5" ht="13.5" x14ac:dyDescent="0.25">
      <c r="A6024" s="800" t="s">
        <v>8021</v>
      </c>
      <c r="B6024" s="800" t="s">
        <v>35233</v>
      </c>
      <c r="C6024" s="800" t="s">
        <v>26496</v>
      </c>
      <c r="D6024" s="802">
        <v>1.26</v>
      </c>
      <c r="E6024" s="800" t="s">
        <v>43039</v>
      </c>
    </row>
    <row r="6025" spans="1:5" ht="13.5" x14ac:dyDescent="0.25">
      <c r="A6025" s="800">
        <v>85331</v>
      </c>
      <c r="B6025" s="800" t="s">
        <v>35234</v>
      </c>
      <c r="C6025" s="800" t="s">
        <v>26496</v>
      </c>
      <c r="D6025" s="802">
        <v>1.22</v>
      </c>
      <c r="E6025" s="800" t="s">
        <v>43039</v>
      </c>
    </row>
    <row r="6026" spans="1:5" ht="13.5" x14ac:dyDescent="0.25">
      <c r="A6026" s="800">
        <v>85422</v>
      </c>
      <c r="B6026" s="800" t="s">
        <v>35235</v>
      </c>
      <c r="C6026" s="800" t="s">
        <v>26496</v>
      </c>
      <c r="D6026" s="802">
        <v>6.31</v>
      </c>
      <c r="E6026" s="800" t="s">
        <v>43039</v>
      </c>
    </row>
    <row r="6027" spans="1:5" ht="13.5" x14ac:dyDescent="0.25">
      <c r="A6027" s="800" t="s">
        <v>8024</v>
      </c>
      <c r="B6027" s="800" t="s">
        <v>35236</v>
      </c>
      <c r="C6027" s="800" t="s">
        <v>26496</v>
      </c>
      <c r="D6027" s="802">
        <v>52.86</v>
      </c>
      <c r="E6027" s="800" t="s">
        <v>43039</v>
      </c>
    </row>
    <row r="6028" spans="1:5" ht="13.5" x14ac:dyDescent="0.25">
      <c r="A6028" s="800" t="s">
        <v>8025</v>
      </c>
      <c r="B6028" s="800" t="s">
        <v>35237</v>
      </c>
      <c r="C6028" s="800" t="s">
        <v>26105</v>
      </c>
      <c r="D6028" s="802">
        <v>2.62</v>
      </c>
      <c r="E6028" s="800" t="s">
        <v>43039</v>
      </c>
    </row>
    <row r="6029" spans="1:5" ht="13.5" x14ac:dyDescent="0.25">
      <c r="A6029" s="800" t="s">
        <v>8026</v>
      </c>
      <c r="B6029" s="800" t="s">
        <v>35238</v>
      </c>
      <c r="C6029" s="800" t="s">
        <v>26496</v>
      </c>
      <c r="D6029" s="802">
        <v>60.47</v>
      </c>
      <c r="E6029" s="800" t="s">
        <v>43039</v>
      </c>
    </row>
    <row r="6030" spans="1:5" ht="13.5" x14ac:dyDescent="0.25">
      <c r="A6030" s="800" t="s">
        <v>8027</v>
      </c>
      <c r="B6030" s="800" t="s">
        <v>35239</v>
      </c>
      <c r="C6030" s="800" t="s">
        <v>26496</v>
      </c>
      <c r="D6030" s="802">
        <v>52.23</v>
      </c>
      <c r="E6030" s="800" t="s">
        <v>43039</v>
      </c>
    </row>
    <row r="6031" spans="1:5" ht="13.5" x14ac:dyDescent="0.25">
      <c r="A6031" s="800">
        <v>84126</v>
      </c>
      <c r="B6031" s="800" t="s">
        <v>35241</v>
      </c>
      <c r="C6031" s="800" t="s">
        <v>26496</v>
      </c>
      <c r="D6031" s="802">
        <v>34.03</v>
      </c>
      <c r="E6031" s="800" t="s">
        <v>43039</v>
      </c>
    </row>
    <row r="6032" spans="1:5" ht="13.5" x14ac:dyDescent="0.25">
      <c r="A6032" s="800">
        <v>85421</v>
      </c>
      <c r="B6032" s="800" t="s">
        <v>35243</v>
      </c>
      <c r="C6032" s="800" t="s">
        <v>26496</v>
      </c>
      <c r="D6032" s="802">
        <v>13.88</v>
      </c>
      <c r="E6032" s="800" t="s">
        <v>43039</v>
      </c>
    </row>
    <row r="6033" spans="1:5" ht="13.5" x14ac:dyDescent="0.25">
      <c r="A6033" s="800">
        <v>97621</v>
      </c>
      <c r="B6033" s="800" t="s">
        <v>35245</v>
      </c>
      <c r="C6033" s="800" t="s">
        <v>28022</v>
      </c>
      <c r="D6033" s="802">
        <v>85.56</v>
      </c>
      <c r="E6033" s="800" t="s">
        <v>43039</v>
      </c>
    </row>
    <row r="6034" spans="1:5" ht="13.5" x14ac:dyDescent="0.25">
      <c r="A6034" s="800">
        <v>97622</v>
      </c>
      <c r="B6034" s="800" t="s">
        <v>35247</v>
      </c>
      <c r="C6034" s="800" t="s">
        <v>28022</v>
      </c>
      <c r="D6034" s="802">
        <v>41.7</v>
      </c>
      <c r="E6034" s="800" t="s">
        <v>43039</v>
      </c>
    </row>
    <row r="6035" spans="1:5" ht="13.5" x14ac:dyDescent="0.25">
      <c r="A6035" s="800">
        <v>97623</v>
      </c>
      <c r="B6035" s="800" t="s">
        <v>35248</v>
      </c>
      <c r="C6035" s="800" t="s">
        <v>28022</v>
      </c>
      <c r="D6035" s="802">
        <v>127.75</v>
      </c>
      <c r="E6035" s="800" t="s">
        <v>43039</v>
      </c>
    </row>
    <row r="6036" spans="1:5" ht="13.5" x14ac:dyDescent="0.25">
      <c r="A6036" s="800">
        <v>97624</v>
      </c>
      <c r="B6036" s="800" t="s">
        <v>35250</v>
      </c>
      <c r="C6036" s="800" t="s">
        <v>28022</v>
      </c>
      <c r="D6036" s="802">
        <v>78.400000000000006</v>
      </c>
      <c r="E6036" s="800" t="s">
        <v>43039</v>
      </c>
    </row>
    <row r="6037" spans="1:5" ht="13.5" x14ac:dyDescent="0.25">
      <c r="A6037" s="800">
        <v>97625</v>
      </c>
      <c r="B6037" s="800" t="s">
        <v>35251</v>
      </c>
      <c r="C6037" s="800" t="s">
        <v>28022</v>
      </c>
      <c r="D6037" s="802">
        <v>35.74</v>
      </c>
      <c r="E6037" s="800" t="s">
        <v>43039</v>
      </c>
    </row>
    <row r="6038" spans="1:5" ht="13.5" x14ac:dyDescent="0.25">
      <c r="A6038" s="800">
        <v>97626</v>
      </c>
      <c r="B6038" s="800" t="s">
        <v>35253</v>
      </c>
      <c r="C6038" s="800" t="s">
        <v>28022</v>
      </c>
      <c r="D6038" s="802">
        <v>432.81</v>
      </c>
      <c r="E6038" s="800" t="s">
        <v>43039</v>
      </c>
    </row>
    <row r="6039" spans="1:5" ht="13.5" x14ac:dyDescent="0.25">
      <c r="A6039" s="800">
        <v>97627</v>
      </c>
      <c r="B6039" s="800" t="s">
        <v>35255</v>
      </c>
      <c r="C6039" s="800" t="s">
        <v>28022</v>
      </c>
      <c r="D6039" s="802">
        <v>188.97</v>
      </c>
      <c r="E6039" s="800" t="s">
        <v>43039</v>
      </c>
    </row>
    <row r="6040" spans="1:5" ht="13.5" x14ac:dyDescent="0.25">
      <c r="A6040" s="800">
        <v>97628</v>
      </c>
      <c r="B6040" s="800" t="s">
        <v>35257</v>
      </c>
      <c r="C6040" s="800" t="s">
        <v>28022</v>
      </c>
      <c r="D6040" s="802">
        <v>206.1</v>
      </c>
      <c r="E6040" s="800" t="s">
        <v>43039</v>
      </c>
    </row>
    <row r="6041" spans="1:5" ht="13.5" x14ac:dyDescent="0.25">
      <c r="A6041" s="800">
        <v>97629</v>
      </c>
      <c r="B6041" s="800" t="s">
        <v>35258</v>
      </c>
      <c r="C6041" s="800" t="s">
        <v>28022</v>
      </c>
      <c r="D6041" s="802">
        <v>89.23</v>
      </c>
      <c r="E6041" s="800" t="s">
        <v>43039</v>
      </c>
    </row>
    <row r="6042" spans="1:5" ht="13.5" x14ac:dyDescent="0.25">
      <c r="A6042" s="800">
        <v>97631</v>
      </c>
      <c r="B6042" s="800" t="s">
        <v>35260</v>
      </c>
      <c r="C6042" s="800" t="s">
        <v>26496</v>
      </c>
      <c r="D6042" s="802">
        <v>2.4900000000000002</v>
      </c>
      <c r="E6042" s="800" t="s">
        <v>43039</v>
      </c>
    </row>
    <row r="6043" spans="1:5" ht="13.5" x14ac:dyDescent="0.25">
      <c r="A6043" s="800">
        <v>97632</v>
      </c>
      <c r="B6043" s="800" t="s">
        <v>35261</v>
      </c>
      <c r="C6043" s="800" t="s">
        <v>26105</v>
      </c>
      <c r="D6043" s="802">
        <v>1.97</v>
      </c>
      <c r="E6043" s="800" t="s">
        <v>43039</v>
      </c>
    </row>
    <row r="6044" spans="1:5" ht="13.5" x14ac:dyDescent="0.25">
      <c r="A6044" s="800">
        <v>97633</v>
      </c>
      <c r="B6044" s="800" t="s">
        <v>35262</v>
      </c>
      <c r="C6044" s="800" t="s">
        <v>26496</v>
      </c>
      <c r="D6044" s="802">
        <v>17.25</v>
      </c>
      <c r="E6044" s="800" t="s">
        <v>43039</v>
      </c>
    </row>
    <row r="6045" spans="1:5" ht="13.5" x14ac:dyDescent="0.25">
      <c r="A6045" s="800">
        <v>97634</v>
      </c>
      <c r="B6045" s="800" t="s">
        <v>35264</v>
      </c>
      <c r="C6045" s="800" t="s">
        <v>26496</v>
      </c>
      <c r="D6045" s="802">
        <v>9.02</v>
      </c>
      <c r="E6045" s="800" t="s">
        <v>43039</v>
      </c>
    </row>
    <row r="6046" spans="1:5" ht="13.5" x14ac:dyDescent="0.25">
      <c r="A6046" s="800">
        <v>97635</v>
      </c>
      <c r="B6046" s="800" t="s">
        <v>35265</v>
      </c>
      <c r="C6046" s="800" t="s">
        <v>26496</v>
      </c>
      <c r="D6046" s="802">
        <v>11.67</v>
      </c>
      <c r="E6046" s="800" t="s">
        <v>43039</v>
      </c>
    </row>
    <row r="6047" spans="1:5" ht="13.5" x14ac:dyDescent="0.25">
      <c r="A6047" s="800">
        <v>97636</v>
      </c>
      <c r="B6047" s="800" t="s">
        <v>35266</v>
      </c>
      <c r="C6047" s="800" t="s">
        <v>26496</v>
      </c>
      <c r="D6047" s="802">
        <v>9.6999999999999993</v>
      </c>
      <c r="E6047" s="800" t="s">
        <v>43039</v>
      </c>
    </row>
    <row r="6048" spans="1:5" ht="13.5" x14ac:dyDescent="0.25">
      <c r="A6048" s="800">
        <v>97637</v>
      </c>
      <c r="B6048" s="800" t="s">
        <v>35267</v>
      </c>
      <c r="C6048" s="800" t="s">
        <v>26496</v>
      </c>
      <c r="D6048" s="802">
        <v>2.21</v>
      </c>
      <c r="E6048" s="800" t="s">
        <v>43039</v>
      </c>
    </row>
    <row r="6049" spans="1:5" ht="13.5" x14ac:dyDescent="0.25">
      <c r="A6049" s="800">
        <v>97638</v>
      </c>
      <c r="B6049" s="800" t="s">
        <v>35268</v>
      </c>
      <c r="C6049" s="800" t="s">
        <v>26496</v>
      </c>
      <c r="D6049" s="802">
        <v>6.43</v>
      </c>
      <c r="E6049" s="800" t="s">
        <v>43039</v>
      </c>
    </row>
    <row r="6050" spans="1:5" ht="13.5" x14ac:dyDescent="0.25">
      <c r="A6050" s="800">
        <v>97639</v>
      </c>
      <c r="B6050" s="800" t="s">
        <v>35269</v>
      </c>
      <c r="C6050" s="800" t="s">
        <v>26496</v>
      </c>
      <c r="D6050" s="802">
        <v>15.16</v>
      </c>
      <c r="E6050" s="800" t="s">
        <v>43039</v>
      </c>
    </row>
    <row r="6051" spans="1:5" ht="13.5" x14ac:dyDescent="0.25">
      <c r="A6051" s="800">
        <v>97640</v>
      </c>
      <c r="B6051" s="800" t="s">
        <v>35270</v>
      </c>
      <c r="C6051" s="800" t="s">
        <v>26496</v>
      </c>
      <c r="D6051" s="802">
        <v>1.4</v>
      </c>
      <c r="E6051" s="800" t="s">
        <v>43039</v>
      </c>
    </row>
    <row r="6052" spans="1:5" ht="13.5" x14ac:dyDescent="0.25">
      <c r="A6052" s="800">
        <v>97641</v>
      </c>
      <c r="B6052" s="800" t="s">
        <v>35271</v>
      </c>
      <c r="C6052" s="800" t="s">
        <v>26496</v>
      </c>
      <c r="D6052" s="802">
        <v>3.47</v>
      </c>
      <c r="E6052" s="800" t="s">
        <v>43039</v>
      </c>
    </row>
    <row r="6053" spans="1:5" ht="13.5" x14ac:dyDescent="0.25">
      <c r="A6053" s="800">
        <v>97642</v>
      </c>
      <c r="B6053" s="800" t="s">
        <v>35272</v>
      </c>
      <c r="C6053" s="800" t="s">
        <v>26496</v>
      </c>
      <c r="D6053" s="802">
        <v>2.4900000000000002</v>
      </c>
      <c r="E6053" s="800" t="s">
        <v>43039</v>
      </c>
    </row>
    <row r="6054" spans="1:5" ht="13.5" x14ac:dyDescent="0.25">
      <c r="A6054" s="800">
        <v>97643</v>
      </c>
      <c r="B6054" s="800" t="s">
        <v>35273</v>
      </c>
      <c r="C6054" s="800" t="s">
        <v>26496</v>
      </c>
      <c r="D6054" s="802">
        <v>18.61</v>
      </c>
      <c r="E6054" s="800" t="s">
        <v>43039</v>
      </c>
    </row>
    <row r="6055" spans="1:5" ht="13.5" x14ac:dyDescent="0.25">
      <c r="A6055" s="800">
        <v>97644</v>
      </c>
      <c r="B6055" s="800" t="s">
        <v>35274</v>
      </c>
      <c r="C6055" s="800" t="s">
        <v>26496</v>
      </c>
      <c r="D6055" s="802">
        <v>7</v>
      </c>
      <c r="E6055" s="800" t="s">
        <v>43039</v>
      </c>
    </row>
    <row r="6056" spans="1:5" ht="13.5" x14ac:dyDescent="0.25">
      <c r="A6056" s="800">
        <v>97645</v>
      </c>
      <c r="B6056" s="800" t="s">
        <v>35275</v>
      </c>
      <c r="C6056" s="800" t="s">
        <v>26496</v>
      </c>
      <c r="D6056" s="802">
        <v>20.39</v>
      </c>
      <c r="E6056" s="800" t="s">
        <v>43039</v>
      </c>
    </row>
    <row r="6057" spans="1:5" ht="13.5" x14ac:dyDescent="0.25">
      <c r="A6057" s="800">
        <v>97647</v>
      </c>
      <c r="B6057" s="800" t="s">
        <v>35276</v>
      </c>
      <c r="C6057" s="800" t="s">
        <v>26496</v>
      </c>
      <c r="D6057" s="802">
        <v>2.52</v>
      </c>
      <c r="E6057" s="800" t="s">
        <v>43039</v>
      </c>
    </row>
    <row r="6058" spans="1:5" ht="13.5" x14ac:dyDescent="0.25">
      <c r="A6058" s="800">
        <v>97648</v>
      </c>
      <c r="B6058" s="800" t="s">
        <v>35277</v>
      </c>
      <c r="C6058" s="800" t="s">
        <v>26496</v>
      </c>
      <c r="D6058" s="802">
        <v>1.45</v>
      </c>
      <c r="E6058" s="800" t="s">
        <v>43039</v>
      </c>
    </row>
    <row r="6059" spans="1:5" ht="13.5" x14ac:dyDescent="0.25">
      <c r="A6059" s="800">
        <v>97649</v>
      </c>
      <c r="B6059" s="800" t="s">
        <v>35278</v>
      </c>
      <c r="C6059" s="800" t="s">
        <v>26496</v>
      </c>
      <c r="D6059" s="802">
        <v>3.18</v>
      </c>
      <c r="E6059" s="800" t="s">
        <v>43039</v>
      </c>
    </row>
    <row r="6060" spans="1:5" ht="13.5" x14ac:dyDescent="0.25">
      <c r="A6060" s="800">
        <v>97650</v>
      </c>
      <c r="B6060" s="800" t="s">
        <v>35279</v>
      </c>
      <c r="C6060" s="800" t="s">
        <v>26496</v>
      </c>
      <c r="D6060" s="802">
        <v>5.42</v>
      </c>
      <c r="E6060" s="800" t="s">
        <v>43039</v>
      </c>
    </row>
    <row r="6061" spans="1:5" ht="13.5" x14ac:dyDescent="0.25">
      <c r="A6061" s="800">
        <v>97651</v>
      </c>
      <c r="B6061" s="800" t="s">
        <v>35280</v>
      </c>
      <c r="C6061" s="800" t="s">
        <v>26237</v>
      </c>
      <c r="D6061" s="802">
        <v>60.05</v>
      </c>
      <c r="E6061" s="800" t="s">
        <v>43039</v>
      </c>
    </row>
    <row r="6062" spans="1:5" ht="13.5" x14ac:dyDescent="0.25">
      <c r="A6062" s="800">
        <v>97652</v>
      </c>
      <c r="B6062" s="800" t="s">
        <v>35281</v>
      </c>
      <c r="C6062" s="800" t="s">
        <v>26237</v>
      </c>
      <c r="D6062" s="802">
        <v>136.13</v>
      </c>
      <c r="E6062" s="800" t="s">
        <v>43039</v>
      </c>
    </row>
    <row r="6063" spans="1:5" ht="13.5" x14ac:dyDescent="0.25">
      <c r="A6063" s="800">
        <v>97653</v>
      </c>
      <c r="B6063" s="800" t="s">
        <v>35283</v>
      </c>
      <c r="C6063" s="800" t="s">
        <v>26237</v>
      </c>
      <c r="D6063" s="802">
        <v>94.38</v>
      </c>
      <c r="E6063" s="800" t="s">
        <v>43039</v>
      </c>
    </row>
    <row r="6064" spans="1:5" ht="13.5" x14ac:dyDescent="0.25">
      <c r="A6064" s="800">
        <v>97654</v>
      </c>
      <c r="B6064" s="800" t="s">
        <v>35285</v>
      </c>
      <c r="C6064" s="800" t="s">
        <v>26237</v>
      </c>
      <c r="D6064" s="802">
        <v>115.22</v>
      </c>
      <c r="E6064" s="800" t="s">
        <v>43039</v>
      </c>
    </row>
    <row r="6065" spans="1:5" ht="13.5" x14ac:dyDescent="0.25">
      <c r="A6065" s="800">
        <v>97655</v>
      </c>
      <c r="B6065" s="800" t="s">
        <v>35287</v>
      </c>
      <c r="C6065" s="800" t="s">
        <v>26496</v>
      </c>
      <c r="D6065" s="802">
        <v>15.51</v>
      </c>
      <c r="E6065" s="800" t="s">
        <v>43039</v>
      </c>
    </row>
    <row r="6066" spans="1:5" ht="13.5" x14ac:dyDescent="0.25">
      <c r="A6066" s="800">
        <v>97656</v>
      </c>
      <c r="B6066" s="800" t="s">
        <v>35288</v>
      </c>
      <c r="C6066" s="800" t="s">
        <v>26237</v>
      </c>
      <c r="D6066" s="802">
        <v>155.85</v>
      </c>
      <c r="E6066" s="800" t="s">
        <v>43039</v>
      </c>
    </row>
    <row r="6067" spans="1:5" ht="13.5" x14ac:dyDescent="0.25">
      <c r="A6067" s="800">
        <v>97657</v>
      </c>
      <c r="B6067" s="800" t="s">
        <v>35290</v>
      </c>
      <c r="C6067" s="800" t="s">
        <v>26237</v>
      </c>
      <c r="D6067" s="802">
        <v>308.91000000000003</v>
      </c>
      <c r="E6067" s="800" t="s">
        <v>43039</v>
      </c>
    </row>
    <row r="6068" spans="1:5" ht="13.5" x14ac:dyDescent="0.25">
      <c r="A6068" s="800">
        <v>97658</v>
      </c>
      <c r="B6068" s="800" t="s">
        <v>35292</v>
      </c>
      <c r="C6068" s="800" t="s">
        <v>26237</v>
      </c>
      <c r="D6068" s="802">
        <v>132.18</v>
      </c>
      <c r="E6068" s="800" t="s">
        <v>43039</v>
      </c>
    </row>
    <row r="6069" spans="1:5" ht="13.5" x14ac:dyDescent="0.25">
      <c r="A6069" s="800">
        <v>97659</v>
      </c>
      <c r="B6069" s="800" t="s">
        <v>35294</v>
      </c>
      <c r="C6069" s="800" t="s">
        <v>26237</v>
      </c>
      <c r="D6069" s="802">
        <v>176.21</v>
      </c>
      <c r="E6069" s="800" t="s">
        <v>43039</v>
      </c>
    </row>
    <row r="6070" spans="1:5" ht="13.5" x14ac:dyDescent="0.25">
      <c r="A6070" s="800">
        <v>97660</v>
      </c>
      <c r="B6070" s="800" t="s">
        <v>35296</v>
      </c>
      <c r="C6070" s="800" t="s">
        <v>26237</v>
      </c>
      <c r="D6070" s="802">
        <v>0.52</v>
      </c>
      <c r="E6070" s="800" t="s">
        <v>43039</v>
      </c>
    </row>
    <row r="6071" spans="1:5" ht="13.5" x14ac:dyDescent="0.25">
      <c r="A6071" s="800">
        <v>97661</v>
      </c>
      <c r="B6071" s="800" t="s">
        <v>35297</v>
      </c>
      <c r="C6071" s="800" t="s">
        <v>26105</v>
      </c>
      <c r="D6071" s="802">
        <v>0.52</v>
      </c>
      <c r="E6071" s="800" t="s">
        <v>43039</v>
      </c>
    </row>
    <row r="6072" spans="1:5" ht="13.5" x14ac:dyDescent="0.25">
      <c r="A6072" s="800">
        <v>97662</v>
      </c>
      <c r="B6072" s="800" t="s">
        <v>35298</v>
      </c>
      <c r="C6072" s="800" t="s">
        <v>26105</v>
      </c>
      <c r="D6072" s="802">
        <v>0.36</v>
      </c>
      <c r="E6072" s="800" t="s">
        <v>43039</v>
      </c>
    </row>
    <row r="6073" spans="1:5" ht="13.5" x14ac:dyDescent="0.25">
      <c r="A6073" s="800">
        <v>97663</v>
      </c>
      <c r="B6073" s="800" t="s">
        <v>35299</v>
      </c>
      <c r="C6073" s="800" t="s">
        <v>26237</v>
      </c>
      <c r="D6073" s="802">
        <v>9.02</v>
      </c>
      <c r="E6073" s="800" t="s">
        <v>43039</v>
      </c>
    </row>
    <row r="6074" spans="1:5" ht="13.5" x14ac:dyDescent="0.25">
      <c r="A6074" s="800">
        <v>97664</v>
      </c>
      <c r="B6074" s="800" t="s">
        <v>35300</v>
      </c>
      <c r="C6074" s="800" t="s">
        <v>26237</v>
      </c>
      <c r="D6074" s="802">
        <v>1.1200000000000001</v>
      </c>
      <c r="E6074" s="800" t="s">
        <v>43039</v>
      </c>
    </row>
    <row r="6075" spans="1:5" ht="13.5" x14ac:dyDescent="0.25">
      <c r="A6075" s="800">
        <v>97665</v>
      </c>
      <c r="B6075" s="800" t="s">
        <v>35301</v>
      </c>
      <c r="C6075" s="800" t="s">
        <v>26237</v>
      </c>
      <c r="D6075" s="802">
        <v>1</v>
      </c>
      <c r="E6075" s="800" t="s">
        <v>43039</v>
      </c>
    </row>
    <row r="6076" spans="1:5" ht="13.5" x14ac:dyDescent="0.25">
      <c r="A6076" s="800">
        <v>97666</v>
      </c>
      <c r="B6076" s="800" t="s">
        <v>35302</v>
      </c>
      <c r="C6076" s="800" t="s">
        <v>26237</v>
      </c>
      <c r="D6076" s="802">
        <v>6.57</v>
      </c>
      <c r="E6076" s="800" t="s">
        <v>43039</v>
      </c>
    </row>
    <row r="6077" spans="1:5" ht="13.5" x14ac:dyDescent="0.25">
      <c r="A6077" s="800">
        <v>85423</v>
      </c>
      <c r="B6077" s="800" t="s">
        <v>35303</v>
      </c>
      <c r="C6077" s="800" t="s">
        <v>26496</v>
      </c>
      <c r="D6077" s="802">
        <v>6.93</v>
      </c>
      <c r="E6077" s="800" t="s">
        <v>43039</v>
      </c>
    </row>
    <row r="6078" spans="1:5" ht="13.5" x14ac:dyDescent="0.25">
      <c r="A6078" s="800">
        <v>85424</v>
      </c>
      <c r="B6078" s="800" t="s">
        <v>35304</v>
      </c>
      <c r="C6078" s="800" t="s">
        <v>26496</v>
      </c>
      <c r="D6078" s="802">
        <v>22.25</v>
      </c>
      <c r="E6078" s="800" t="s">
        <v>43039</v>
      </c>
    </row>
    <row r="6079" spans="1:5" ht="13.5" x14ac:dyDescent="0.25">
      <c r="A6079" s="800">
        <v>95967</v>
      </c>
      <c r="B6079" s="800" t="s">
        <v>35306</v>
      </c>
      <c r="C6079" s="800" t="s">
        <v>27005</v>
      </c>
      <c r="D6079" s="802">
        <v>134.32</v>
      </c>
      <c r="E6079" s="800" t="s">
        <v>43039</v>
      </c>
    </row>
    <row r="6080" spans="1:5" ht="13.5" x14ac:dyDescent="0.25">
      <c r="A6080" s="800">
        <v>99058</v>
      </c>
      <c r="B6080" s="800" t="s">
        <v>35308</v>
      </c>
      <c r="C6080" s="800" t="s">
        <v>26237</v>
      </c>
      <c r="D6080" s="802">
        <v>10.029999999999999</v>
      </c>
      <c r="E6080" s="800" t="s">
        <v>43039</v>
      </c>
    </row>
    <row r="6081" spans="1:5" ht="13.5" x14ac:dyDescent="0.25">
      <c r="A6081" s="800">
        <v>99059</v>
      </c>
      <c r="B6081" s="800" t="s">
        <v>35309</v>
      </c>
      <c r="C6081" s="800" t="s">
        <v>26105</v>
      </c>
      <c r="D6081" s="802">
        <v>39.32</v>
      </c>
      <c r="E6081" s="800" t="s">
        <v>43039</v>
      </c>
    </row>
    <row r="6082" spans="1:5" ht="13.5" x14ac:dyDescent="0.25">
      <c r="A6082" s="800">
        <v>99060</v>
      </c>
      <c r="B6082" s="800" t="s">
        <v>35310</v>
      </c>
      <c r="C6082" s="800" t="s">
        <v>26237</v>
      </c>
      <c r="D6082" s="802">
        <v>103.67</v>
      </c>
      <c r="E6082" s="800" t="s">
        <v>43039</v>
      </c>
    </row>
    <row r="6083" spans="1:5" ht="13.5" x14ac:dyDescent="0.25">
      <c r="A6083" s="800">
        <v>99061</v>
      </c>
      <c r="B6083" s="800" t="s">
        <v>35312</v>
      </c>
      <c r="C6083" s="800" t="s">
        <v>26237</v>
      </c>
      <c r="D6083" s="802">
        <v>69.84</v>
      </c>
      <c r="E6083" s="800" t="s">
        <v>43039</v>
      </c>
    </row>
    <row r="6084" spans="1:5" ht="13.5" x14ac:dyDescent="0.25">
      <c r="A6084" s="800">
        <v>99062</v>
      </c>
      <c r="B6084" s="800" t="s">
        <v>35314</v>
      </c>
      <c r="C6084" s="800" t="s">
        <v>26237</v>
      </c>
      <c r="D6084" s="802">
        <v>2.06</v>
      </c>
      <c r="E6084" s="800" t="s">
        <v>43039</v>
      </c>
    </row>
    <row r="6085" spans="1:5" ht="13.5" x14ac:dyDescent="0.25">
      <c r="A6085" s="800">
        <v>99063</v>
      </c>
      <c r="B6085" s="800" t="s">
        <v>35315</v>
      </c>
      <c r="C6085" s="800" t="s">
        <v>26105</v>
      </c>
      <c r="D6085" s="802">
        <v>3.49</v>
      </c>
      <c r="E6085" s="800" t="s">
        <v>43039</v>
      </c>
    </row>
    <row r="6086" spans="1:5" ht="13.5" x14ac:dyDescent="0.25">
      <c r="A6086" s="800">
        <v>99064</v>
      </c>
      <c r="B6086" s="800" t="s">
        <v>35316</v>
      </c>
      <c r="C6086" s="800" t="s">
        <v>26105</v>
      </c>
      <c r="D6086" s="802">
        <v>0.5</v>
      </c>
      <c r="E6086" s="800" t="s">
        <v>43039</v>
      </c>
    </row>
    <row r="6087" spans="1:5" ht="13.5" x14ac:dyDescent="0.25">
      <c r="A6087" s="800">
        <v>78472</v>
      </c>
      <c r="B6087" s="800" t="s">
        <v>35317</v>
      </c>
      <c r="C6087" s="800" t="s">
        <v>26496</v>
      </c>
      <c r="D6087" s="802">
        <v>0.35</v>
      </c>
      <c r="E6087" s="800" t="s">
        <v>43039</v>
      </c>
    </row>
    <row r="6088" spans="1:5" ht="13.5" x14ac:dyDescent="0.25">
      <c r="A6088" s="800">
        <v>93588</v>
      </c>
      <c r="B6088" s="800" t="s">
        <v>35318</v>
      </c>
      <c r="C6088" s="800" t="s">
        <v>33519</v>
      </c>
      <c r="D6088" s="802">
        <v>1.4</v>
      </c>
      <c r="E6088" s="800" t="s">
        <v>43039</v>
      </c>
    </row>
    <row r="6089" spans="1:5" ht="13.5" x14ac:dyDescent="0.25">
      <c r="A6089" s="800">
        <v>93589</v>
      </c>
      <c r="B6089" s="800" t="s">
        <v>35319</v>
      </c>
      <c r="C6089" s="800" t="s">
        <v>33519</v>
      </c>
      <c r="D6089" s="802">
        <v>1.07</v>
      </c>
      <c r="E6089" s="800" t="s">
        <v>43039</v>
      </c>
    </row>
    <row r="6090" spans="1:5" ht="13.5" x14ac:dyDescent="0.25">
      <c r="A6090" s="800">
        <v>93590</v>
      </c>
      <c r="B6090" s="800" t="s">
        <v>35320</v>
      </c>
      <c r="C6090" s="800" t="s">
        <v>33519</v>
      </c>
      <c r="D6090" s="802">
        <v>0.71</v>
      </c>
      <c r="E6090" s="800" t="s">
        <v>43039</v>
      </c>
    </row>
    <row r="6091" spans="1:5" ht="13.5" x14ac:dyDescent="0.25">
      <c r="A6091" s="800">
        <v>93591</v>
      </c>
      <c r="B6091" s="800" t="s">
        <v>35321</v>
      </c>
      <c r="C6091" s="800" t="s">
        <v>33519</v>
      </c>
      <c r="D6091" s="802">
        <v>1.3</v>
      </c>
      <c r="E6091" s="800" t="s">
        <v>43039</v>
      </c>
    </row>
    <row r="6092" spans="1:5" ht="13.5" x14ac:dyDescent="0.25">
      <c r="A6092" s="800">
        <v>93592</v>
      </c>
      <c r="B6092" s="800" t="s">
        <v>35322</v>
      </c>
      <c r="C6092" s="800" t="s">
        <v>33519</v>
      </c>
      <c r="D6092" s="802">
        <v>0.99</v>
      </c>
      <c r="E6092" s="800" t="s">
        <v>43039</v>
      </c>
    </row>
    <row r="6093" spans="1:5" ht="13.5" x14ac:dyDescent="0.25">
      <c r="A6093" s="800">
        <v>93593</v>
      </c>
      <c r="B6093" s="800" t="s">
        <v>35323</v>
      </c>
      <c r="C6093" s="800" t="s">
        <v>33519</v>
      </c>
      <c r="D6093" s="802">
        <v>0.65</v>
      </c>
      <c r="E6093" s="800" t="s">
        <v>43039</v>
      </c>
    </row>
    <row r="6094" spans="1:5" ht="13.5" x14ac:dyDescent="0.25">
      <c r="A6094" s="800">
        <v>93594</v>
      </c>
      <c r="B6094" s="800" t="s">
        <v>35324</v>
      </c>
      <c r="C6094" s="800" t="s">
        <v>33508</v>
      </c>
      <c r="D6094" s="802">
        <v>0.93</v>
      </c>
      <c r="E6094" s="800" t="s">
        <v>43039</v>
      </c>
    </row>
    <row r="6095" spans="1:5" ht="13.5" x14ac:dyDescent="0.25">
      <c r="A6095" s="800">
        <v>93595</v>
      </c>
      <c r="B6095" s="800" t="s">
        <v>35325</v>
      </c>
      <c r="C6095" s="800" t="s">
        <v>33508</v>
      </c>
      <c r="D6095" s="802">
        <v>0.71</v>
      </c>
      <c r="E6095" s="800" t="s">
        <v>43039</v>
      </c>
    </row>
    <row r="6096" spans="1:5" ht="13.5" x14ac:dyDescent="0.25">
      <c r="A6096" s="800">
        <v>93596</v>
      </c>
      <c r="B6096" s="800" t="s">
        <v>35326</v>
      </c>
      <c r="C6096" s="800" t="s">
        <v>33508</v>
      </c>
      <c r="D6096" s="802">
        <v>0.46</v>
      </c>
      <c r="E6096" s="800" t="s">
        <v>43039</v>
      </c>
    </row>
    <row r="6097" spans="1:5" ht="13.5" x14ac:dyDescent="0.25">
      <c r="A6097" s="800">
        <v>93597</v>
      </c>
      <c r="B6097" s="800" t="s">
        <v>35327</v>
      </c>
      <c r="C6097" s="800" t="s">
        <v>33508</v>
      </c>
      <c r="D6097" s="802">
        <v>0.87</v>
      </c>
      <c r="E6097" s="800" t="s">
        <v>43039</v>
      </c>
    </row>
    <row r="6098" spans="1:5" ht="13.5" x14ac:dyDescent="0.25">
      <c r="A6098" s="800">
        <v>93598</v>
      </c>
      <c r="B6098" s="800" t="s">
        <v>35328</v>
      </c>
      <c r="C6098" s="800" t="s">
        <v>33508</v>
      </c>
      <c r="D6098" s="802">
        <v>0.65</v>
      </c>
      <c r="E6098" s="800" t="s">
        <v>43039</v>
      </c>
    </row>
    <row r="6099" spans="1:5" ht="13.5" x14ac:dyDescent="0.25">
      <c r="A6099" s="800">
        <v>93599</v>
      </c>
      <c r="B6099" s="800" t="s">
        <v>35329</v>
      </c>
      <c r="C6099" s="800" t="s">
        <v>33508</v>
      </c>
      <c r="D6099" s="802">
        <v>0.44</v>
      </c>
      <c r="E6099" s="800" t="s">
        <v>43039</v>
      </c>
    </row>
    <row r="6100" spans="1:5" ht="13.5" x14ac:dyDescent="0.25">
      <c r="A6100" s="800">
        <v>95425</v>
      </c>
      <c r="B6100" s="800" t="s">
        <v>35330</v>
      </c>
      <c r="C6100" s="800" t="s">
        <v>33519</v>
      </c>
      <c r="D6100" s="802">
        <v>1.1000000000000001</v>
      </c>
      <c r="E6100" s="800" t="s">
        <v>43039</v>
      </c>
    </row>
    <row r="6101" spans="1:5" ht="13.5" x14ac:dyDescent="0.25">
      <c r="A6101" s="800">
        <v>95426</v>
      </c>
      <c r="B6101" s="800" t="s">
        <v>35331</v>
      </c>
      <c r="C6101" s="800" t="s">
        <v>33519</v>
      </c>
      <c r="D6101" s="802">
        <v>0.84</v>
      </c>
      <c r="E6101" s="800" t="s">
        <v>43039</v>
      </c>
    </row>
    <row r="6102" spans="1:5" ht="13.5" x14ac:dyDescent="0.25">
      <c r="A6102" s="800">
        <v>95427</v>
      </c>
      <c r="B6102" s="800" t="s">
        <v>35332</v>
      </c>
      <c r="C6102" s="800" t="s">
        <v>33519</v>
      </c>
      <c r="D6102" s="802">
        <v>0.56000000000000005</v>
      </c>
      <c r="E6102" s="800" t="s">
        <v>43039</v>
      </c>
    </row>
    <row r="6103" spans="1:5" ht="13.5" x14ac:dyDescent="0.25">
      <c r="A6103" s="800">
        <v>95428</v>
      </c>
      <c r="B6103" s="800" t="s">
        <v>35333</v>
      </c>
      <c r="C6103" s="800" t="s">
        <v>33508</v>
      </c>
      <c r="D6103" s="802">
        <v>0.74</v>
      </c>
      <c r="E6103" s="800" t="s">
        <v>43039</v>
      </c>
    </row>
    <row r="6104" spans="1:5" ht="13.5" x14ac:dyDescent="0.25">
      <c r="A6104" s="800">
        <v>95429</v>
      </c>
      <c r="B6104" s="800" t="s">
        <v>35334</v>
      </c>
      <c r="C6104" s="800" t="s">
        <v>33508</v>
      </c>
      <c r="D6104" s="802">
        <v>0.56000000000000005</v>
      </c>
      <c r="E6104" s="800" t="s">
        <v>43039</v>
      </c>
    </row>
    <row r="6105" spans="1:5" ht="13.5" x14ac:dyDescent="0.25">
      <c r="A6105" s="800">
        <v>95430</v>
      </c>
      <c r="B6105" s="800" t="s">
        <v>35335</v>
      </c>
      <c r="C6105" s="800" t="s">
        <v>33508</v>
      </c>
      <c r="D6105" s="802">
        <v>0.37</v>
      </c>
      <c r="E6105" s="800" t="s">
        <v>43039</v>
      </c>
    </row>
    <row r="6106" spans="1:5" ht="13.5" x14ac:dyDescent="0.25">
      <c r="A6106" s="800">
        <v>95875</v>
      </c>
      <c r="B6106" s="800" t="s">
        <v>35336</v>
      </c>
      <c r="C6106" s="800" t="s">
        <v>33519</v>
      </c>
      <c r="D6106" s="802">
        <v>1.01</v>
      </c>
      <c r="E6106" s="800" t="s">
        <v>43039</v>
      </c>
    </row>
    <row r="6107" spans="1:5" ht="13.5" x14ac:dyDescent="0.25">
      <c r="A6107" s="800">
        <v>95876</v>
      </c>
      <c r="B6107" s="800" t="s">
        <v>35337</v>
      </c>
      <c r="C6107" s="800" t="s">
        <v>33519</v>
      </c>
      <c r="D6107" s="802">
        <v>0.93</v>
      </c>
      <c r="E6107" s="800" t="s">
        <v>43039</v>
      </c>
    </row>
    <row r="6108" spans="1:5" ht="13.5" x14ac:dyDescent="0.25">
      <c r="A6108" s="800">
        <v>95877</v>
      </c>
      <c r="B6108" s="800" t="s">
        <v>35338</v>
      </c>
      <c r="C6108" s="800" t="s">
        <v>33519</v>
      </c>
      <c r="D6108" s="802">
        <v>0.79</v>
      </c>
      <c r="E6108" s="800" t="s">
        <v>43039</v>
      </c>
    </row>
    <row r="6109" spans="1:5" ht="13.5" x14ac:dyDescent="0.25">
      <c r="A6109" s="800">
        <v>95878</v>
      </c>
      <c r="B6109" s="800" t="s">
        <v>35339</v>
      </c>
      <c r="C6109" s="800" t="s">
        <v>33508</v>
      </c>
      <c r="D6109" s="802">
        <v>0.67</v>
      </c>
      <c r="E6109" s="800" t="s">
        <v>43039</v>
      </c>
    </row>
    <row r="6110" spans="1:5" ht="13.5" x14ac:dyDescent="0.25">
      <c r="A6110" s="800">
        <v>95879</v>
      </c>
      <c r="B6110" s="800" t="s">
        <v>35340</v>
      </c>
      <c r="C6110" s="800" t="s">
        <v>33508</v>
      </c>
      <c r="D6110" s="802">
        <v>0.62</v>
      </c>
      <c r="E6110" s="800" t="s">
        <v>43039</v>
      </c>
    </row>
    <row r="6111" spans="1:5" ht="13.5" x14ac:dyDescent="0.25">
      <c r="A6111" s="800">
        <v>95880</v>
      </c>
      <c r="B6111" s="800" t="s">
        <v>35341</v>
      </c>
      <c r="C6111" s="800" t="s">
        <v>33508</v>
      </c>
      <c r="D6111" s="802">
        <v>0.52</v>
      </c>
      <c r="E6111" s="800" t="s">
        <v>43039</v>
      </c>
    </row>
    <row r="6112" spans="1:5" ht="13.5" x14ac:dyDescent="0.25">
      <c r="A6112" s="800">
        <v>93176</v>
      </c>
      <c r="B6112" s="800" t="s">
        <v>35342</v>
      </c>
      <c r="C6112" s="800" t="s">
        <v>33508</v>
      </c>
      <c r="D6112" s="802">
        <v>0.53</v>
      </c>
      <c r="E6112" s="800" t="s">
        <v>43039</v>
      </c>
    </row>
    <row r="6113" spans="1:5" ht="13.5" x14ac:dyDescent="0.25">
      <c r="A6113" s="800">
        <v>93177</v>
      </c>
      <c r="B6113" s="800" t="s">
        <v>35343</v>
      </c>
      <c r="C6113" s="800" t="s">
        <v>33508</v>
      </c>
      <c r="D6113" s="802">
        <v>1.85</v>
      </c>
      <c r="E6113" s="800" t="s">
        <v>43039</v>
      </c>
    </row>
    <row r="6114" spans="1:5" ht="13.5" x14ac:dyDescent="0.25">
      <c r="A6114" s="800">
        <v>93178</v>
      </c>
      <c r="B6114" s="800" t="s">
        <v>35344</v>
      </c>
      <c r="C6114" s="800" t="s">
        <v>33508</v>
      </c>
      <c r="D6114" s="802">
        <v>0.61</v>
      </c>
      <c r="E6114" s="800" t="s">
        <v>43039</v>
      </c>
    </row>
    <row r="6115" spans="1:5" ht="13.5" x14ac:dyDescent="0.25">
      <c r="A6115" s="800">
        <v>93179</v>
      </c>
      <c r="B6115" s="800" t="s">
        <v>35345</v>
      </c>
      <c r="C6115" s="800" t="s">
        <v>33508</v>
      </c>
      <c r="D6115" s="802">
        <v>2.0499999999999998</v>
      </c>
      <c r="E6115" s="800" t="s">
        <v>43039</v>
      </c>
    </row>
    <row r="6116" spans="1:5" ht="13.5" x14ac:dyDescent="0.25">
      <c r="A6116" s="800" t="s">
        <v>8130</v>
      </c>
      <c r="B6116" s="800" t="s">
        <v>35346</v>
      </c>
      <c r="C6116" s="800" t="s">
        <v>26105</v>
      </c>
      <c r="D6116" s="802">
        <v>29.44</v>
      </c>
      <c r="E6116" s="800" t="s">
        <v>43039</v>
      </c>
    </row>
    <row r="6117" spans="1:5" ht="13.5" x14ac:dyDescent="0.25">
      <c r="A6117" s="800" t="s">
        <v>8131</v>
      </c>
      <c r="B6117" s="800" t="s">
        <v>35347</v>
      </c>
      <c r="C6117" s="800" t="s">
        <v>26105</v>
      </c>
      <c r="D6117" s="802">
        <v>29.44</v>
      </c>
      <c r="E6117" s="800" t="s">
        <v>43039</v>
      </c>
    </row>
    <row r="6118" spans="1:5" ht="13.5" x14ac:dyDescent="0.25">
      <c r="A6118" s="800" t="s">
        <v>8132</v>
      </c>
      <c r="B6118" s="800" t="s">
        <v>35348</v>
      </c>
      <c r="C6118" s="800" t="s">
        <v>26105</v>
      </c>
      <c r="D6118" s="802">
        <v>47.54</v>
      </c>
      <c r="E6118" s="800" t="s">
        <v>43039</v>
      </c>
    </row>
    <row r="6119" spans="1:5" ht="13.5" x14ac:dyDescent="0.25">
      <c r="A6119" s="800" t="s">
        <v>8133</v>
      </c>
      <c r="B6119" s="800" t="s">
        <v>35349</v>
      </c>
      <c r="C6119" s="800" t="s">
        <v>26105</v>
      </c>
      <c r="D6119" s="802">
        <v>23.33</v>
      </c>
      <c r="E6119" s="800" t="s">
        <v>43039</v>
      </c>
    </row>
    <row r="6120" spans="1:5" ht="13.5" x14ac:dyDescent="0.25">
      <c r="A6120" s="800" t="s">
        <v>8134</v>
      </c>
      <c r="B6120" s="800" t="s">
        <v>35351</v>
      </c>
      <c r="C6120" s="800" t="s">
        <v>26105</v>
      </c>
      <c r="D6120" s="802">
        <v>36.07</v>
      </c>
      <c r="E6120" s="800" t="s">
        <v>43039</v>
      </c>
    </row>
    <row r="6121" spans="1:5" ht="13.5" x14ac:dyDescent="0.25">
      <c r="A6121" s="800" t="s">
        <v>8135</v>
      </c>
      <c r="B6121" s="800" t="s">
        <v>35353</v>
      </c>
      <c r="C6121" s="800" t="s">
        <v>26105</v>
      </c>
      <c r="D6121" s="802">
        <v>55.92</v>
      </c>
      <c r="E6121" s="800" t="s">
        <v>43039</v>
      </c>
    </row>
    <row r="6122" spans="1:5" ht="13.5" x14ac:dyDescent="0.25">
      <c r="A6122" s="800" t="s">
        <v>8136</v>
      </c>
      <c r="B6122" s="800" t="s">
        <v>35354</v>
      </c>
      <c r="C6122" s="800" t="s">
        <v>26105</v>
      </c>
      <c r="D6122" s="802">
        <v>58.05</v>
      </c>
      <c r="E6122" s="800" t="s">
        <v>43039</v>
      </c>
    </row>
    <row r="6123" spans="1:5" ht="13.5" x14ac:dyDescent="0.25">
      <c r="A6123" s="800" t="s">
        <v>8137</v>
      </c>
      <c r="B6123" s="800" t="s">
        <v>35355</v>
      </c>
      <c r="C6123" s="800" t="s">
        <v>26105</v>
      </c>
      <c r="D6123" s="802">
        <v>55.51</v>
      </c>
      <c r="E6123" s="800" t="s">
        <v>43039</v>
      </c>
    </row>
    <row r="6124" spans="1:5" ht="13.5" x14ac:dyDescent="0.25">
      <c r="A6124" s="800">
        <v>85171</v>
      </c>
      <c r="B6124" s="800" t="s">
        <v>35356</v>
      </c>
      <c r="C6124" s="800" t="s">
        <v>26105</v>
      </c>
      <c r="D6124" s="802">
        <v>3.93</v>
      </c>
      <c r="E6124" s="800" t="s">
        <v>43039</v>
      </c>
    </row>
    <row r="6125" spans="1:5" ht="13.5" x14ac:dyDescent="0.25">
      <c r="A6125" s="800" t="s">
        <v>8140</v>
      </c>
      <c r="B6125" s="800" t="s">
        <v>35357</v>
      </c>
      <c r="C6125" s="800" t="s">
        <v>26496</v>
      </c>
      <c r="D6125" s="802">
        <v>197.49</v>
      </c>
      <c r="E6125" s="800" t="s">
        <v>43039</v>
      </c>
    </row>
    <row r="6126" spans="1:5" ht="13.5" x14ac:dyDescent="0.25">
      <c r="A6126" s="800" t="s">
        <v>8141</v>
      </c>
      <c r="B6126" s="800" t="s">
        <v>35359</v>
      </c>
      <c r="C6126" s="800" t="s">
        <v>26496</v>
      </c>
      <c r="D6126" s="802">
        <v>135.46</v>
      </c>
      <c r="E6126" s="800" t="s">
        <v>43039</v>
      </c>
    </row>
    <row r="6127" spans="1:5" ht="13.5" x14ac:dyDescent="0.25">
      <c r="A6127" s="800" t="s">
        <v>8142</v>
      </c>
      <c r="B6127" s="800" t="s">
        <v>35361</v>
      </c>
      <c r="C6127" s="800" t="s">
        <v>26237</v>
      </c>
      <c r="D6127" s="802">
        <v>99.15</v>
      </c>
      <c r="E6127" s="800" t="s">
        <v>43039</v>
      </c>
    </row>
    <row r="6128" spans="1:5" ht="13.5" x14ac:dyDescent="0.25">
      <c r="A6128" s="800">
        <v>98509</v>
      </c>
      <c r="B6128" s="800" t="s">
        <v>35362</v>
      </c>
      <c r="C6128" s="800" t="s">
        <v>26237</v>
      </c>
      <c r="D6128" s="802">
        <v>28.87</v>
      </c>
      <c r="E6128" s="800" t="s">
        <v>43039</v>
      </c>
    </row>
    <row r="6129" spans="1:5" ht="13.5" x14ac:dyDescent="0.25">
      <c r="A6129" s="800">
        <v>98510</v>
      </c>
      <c r="B6129" s="800" t="s">
        <v>35363</v>
      </c>
      <c r="C6129" s="800" t="s">
        <v>26237</v>
      </c>
      <c r="D6129" s="802">
        <v>47.28</v>
      </c>
      <c r="E6129" s="800" t="s">
        <v>43039</v>
      </c>
    </row>
    <row r="6130" spans="1:5" ht="13.5" x14ac:dyDescent="0.25">
      <c r="A6130" s="800">
        <v>98511</v>
      </c>
      <c r="B6130" s="800" t="s">
        <v>35364</v>
      </c>
      <c r="C6130" s="800" t="s">
        <v>26237</v>
      </c>
      <c r="D6130" s="802">
        <v>87.53</v>
      </c>
      <c r="E6130" s="800" t="s">
        <v>43039</v>
      </c>
    </row>
    <row r="6131" spans="1:5" ht="13.5" x14ac:dyDescent="0.25">
      <c r="A6131" s="800">
        <v>98516</v>
      </c>
      <c r="B6131" s="800" t="s">
        <v>35366</v>
      </c>
      <c r="C6131" s="800" t="s">
        <v>26237</v>
      </c>
      <c r="D6131" s="802">
        <v>243.55</v>
      </c>
      <c r="E6131" s="800" t="s">
        <v>43039</v>
      </c>
    </row>
    <row r="6132" spans="1:5" ht="13.5" x14ac:dyDescent="0.25">
      <c r="A6132" s="800">
        <v>98519</v>
      </c>
      <c r="B6132" s="800" t="s">
        <v>35368</v>
      </c>
      <c r="C6132" s="800" t="s">
        <v>26496</v>
      </c>
      <c r="D6132" s="802">
        <v>1.6</v>
      </c>
      <c r="E6132" s="800" t="s">
        <v>43039</v>
      </c>
    </row>
    <row r="6133" spans="1:5" ht="13.5" x14ac:dyDescent="0.25">
      <c r="A6133" s="800">
        <v>98520</v>
      </c>
      <c r="B6133" s="800" t="s">
        <v>35369</v>
      </c>
      <c r="C6133" s="800" t="s">
        <v>26496</v>
      </c>
      <c r="D6133" s="802">
        <v>4.3600000000000003</v>
      </c>
      <c r="E6133" s="800" t="s">
        <v>43039</v>
      </c>
    </row>
    <row r="6134" spans="1:5" ht="13.5" x14ac:dyDescent="0.25">
      <c r="A6134" s="800">
        <v>98521</v>
      </c>
      <c r="B6134" s="800" t="s">
        <v>35370</v>
      </c>
      <c r="C6134" s="800" t="s">
        <v>26496</v>
      </c>
      <c r="D6134" s="802">
        <v>0.28000000000000003</v>
      </c>
      <c r="E6134" s="800" t="s">
        <v>43039</v>
      </c>
    </row>
    <row r="6135" spans="1:5" ht="13.5" x14ac:dyDescent="0.25">
      <c r="A6135" s="800">
        <v>98522</v>
      </c>
      <c r="B6135" s="800" t="s">
        <v>35371</v>
      </c>
      <c r="C6135" s="800" t="s">
        <v>26105</v>
      </c>
      <c r="D6135" s="802">
        <v>107.71</v>
      </c>
      <c r="E6135" s="800" t="s">
        <v>43039</v>
      </c>
    </row>
    <row r="6136" spans="1:5" ht="13.5" x14ac:dyDescent="0.25">
      <c r="A6136" s="800">
        <v>98524</v>
      </c>
      <c r="B6136" s="800" t="s">
        <v>35373</v>
      </c>
      <c r="C6136" s="800" t="s">
        <v>26496</v>
      </c>
      <c r="D6136" s="802">
        <v>2.67</v>
      </c>
      <c r="E6136" s="800" t="s">
        <v>43039</v>
      </c>
    </row>
    <row r="6137" spans="1:5" ht="13.5" x14ac:dyDescent="0.25">
      <c r="A6137" s="800">
        <v>85179</v>
      </c>
      <c r="B6137" s="800" t="s">
        <v>35374</v>
      </c>
      <c r="C6137" s="800" t="s">
        <v>26496</v>
      </c>
      <c r="D6137" s="802">
        <v>14.44</v>
      </c>
      <c r="E6137" s="800" t="s">
        <v>43039</v>
      </c>
    </row>
    <row r="6138" spans="1:5" ht="13.5" x14ac:dyDescent="0.25">
      <c r="A6138" s="800">
        <v>85180</v>
      </c>
      <c r="B6138" s="800" t="s">
        <v>35375</v>
      </c>
      <c r="C6138" s="800" t="s">
        <v>26496</v>
      </c>
      <c r="D6138" s="802">
        <v>14.44</v>
      </c>
      <c r="E6138" s="800" t="s">
        <v>43039</v>
      </c>
    </row>
    <row r="6139" spans="1:5" ht="13.5" x14ac:dyDescent="0.25">
      <c r="A6139" s="800">
        <v>98503</v>
      </c>
      <c r="B6139" s="800" t="s">
        <v>35376</v>
      </c>
      <c r="C6139" s="800" t="s">
        <v>26496</v>
      </c>
      <c r="D6139" s="802">
        <v>15.07</v>
      </c>
      <c r="E6139" s="800" t="s">
        <v>43039</v>
      </c>
    </row>
    <row r="6140" spans="1:5" ht="13.5" x14ac:dyDescent="0.25">
      <c r="A6140" s="800">
        <v>98504</v>
      </c>
      <c r="B6140" s="800" t="s">
        <v>35377</v>
      </c>
      <c r="C6140" s="800" t="s">
        <v>26496</v>
      </c>
      <c r="D6140" s="802">
        <v>8.3699999999999992</v>
      </c>
      <c r="E6140" s="800" t="s">
        <v>43039</v>
      </c>
    </row>
    <row r="6141" spans="1:5" ht="13.5" x14ac:dyDescent="0.25">
      <c r="A6141" s="800">
        <v>98505</v>
      </c>
      <c r="B6141" s="800" t="s">
        <v>35378</v>
      </c>
      <c r="C6141" s="800" t="s">
        <v>26496</v>
      </c>
      <c r="D6141" s="802">
        <v>41.95</v>
      </c>
      <c r="E6141" s="800" t="s">
        <v>43039</v>
      </c>
    </row>
    <row r="6142" spans="1:5" ht="13.5" x14ac:dyDescent="0.25">
      <c r="A6142" s="800">
        <v>85184</v>
      </c>
      <c r="B6142" s="800" t="s">
        <v>35380</v>
      </c>
      <c r="C6142" s="800" t="s">
        <v>26496</v>
      </c>
      <c r="D6142" s="802">
        <v>3.94</v>
      </c>
      <c r="E6142" s="800" t="s">
        <v>43039</v>
      </c>
    </row>
    <row r="6143" spans="1:5" ht="13.5" x14ac:dyDescent="0.25">
      <c r="A6143" s="800">
        <v>85185</v>
      </c>
      <c r="B6143" s="800" t="s">
        <v>35381</v>
      </c>
      <c r="C6143" s="800" t="s">
        <v>26496</v>
      </c>
      <c r="D6143" s="802">
        <v>5.39</v>
      </c>
      <c r="E6143" s="800" t="s">
        <v>43039</v>
      </c>
    </row>
    <row r="6144" spans="1:5" ht="13.5" x14ac:dyDescent="0.25">
      <c r="A6144" s="800">
        <v>98525</v>
      </c>
      <c r="B6144" s="800" t="s">
        <v>35382</v>
      </c>
      <c r="C6144" s="800" t="s">
        <v>26496</v>
      </c>
      <c r="D6144" s="802">
        <v>0.28000000000000003</v>
      </c>
      <c r="E6144" s="800" t="s">
        <v>43039</v>
      </c>
    </row>
    <row r="6145" spans="1:5" ht="13.5" x14ac:dyDescent="0.25">
      <c r="A6145" s="800">
        <v>98526</v>
      </c>
      <c r="B6145" s="800" t="s">
        <v>35383</v>
      </c>
      <c r="C6145" s="800" t="s">
        <v>26237</v>
      </c>
      <c r="D6145" s="802">
        <v>59.9</v>
      </c>
      <c r="E6145" s="800" t="s">
        <v>43039</v>
      </c>
    </row>
    <row r="6146" spans="1:5" ht="13.5" x14ac:dyDescent="0.25">
      <c r="A6146" s="800">
        <v>98527</v>
      </c>
      <c r="B6146" s="800" t="s">
        <v>35384</v>
      </c>
      <c r="C6146" s="800" t="s">
        <v>26237</v>
      </c>
      <c r="D6146" s="802">
        <v>128.94999999999999</v>
      </c>
      <c r="E6146" s="800" t="s">
        <v>43039</v>
      </c>
    </row>
    <row r="6147" spans="1:5" ht="13.5" x14ac:dyDescent="0.25">
      <c r="A6147" s="800">
        <v>98528</v>
      </c>
      <c r="B6147" s="800" t="s">
        <v>35385</v>
      </c>
      <c r="C6147" s="800" t="s">
        <v>26237</v>
      </c>
      <c r="D6147" s="802">
        <v>188.57</v>
      </c>
      <c r="E6147" s="800" t="s">
        <v>43039</v>
      </c>
    </row>
    <row r="6148" spans="1:5" ht="13.5" x14ac:dyDescent="0.25">
      <c r="A6148" s="800">
        <v>98529</v>
      </c>
      <c r="B6148" s="800" t="s">
        <v>35387</v>
      </c>
      <c r="C6148" s="800" t="s">
        <v>26237</v>
      </c>
      <c r="D6148" s="802">
        <v>57.69</v>
      </c>
      <c r="E6148" s="800" t="s">
        <v>43039</v>
      </c>
    </row>
    <row r="6149" spans="1:5" ht="13.5" x14ac:dyDescent="0.25">
      <c r="A6149" s="800">
        <v>98530</v>
      </c>
      <c r="B6149" s="800" t="s">
        <v>35388</v>
      </c>
      <c r="C6149" s="800" t="s">
        <v>26237</v>
      </c>
      <c r="D6149" s="802">
        <v>102.77</v>
      </c>
      <c r="E6149" s="800" t="s">
        <v>43039</v>
      </c>
    </row>
    <row r="6150" spans="1:5" ht="13.5" x14ac:dyDescent="0.25">
      <c r="A6150" s="800">
        <v>98531</v>
      </c>
      <c r="B6150" s="800" t="s">
        <v>35390</v>
      </c>
      <c r="C6150" s="800" t="s">
        <v>26237</v>
      </c>
      <c r="D6150" s="802">
        <v>217.8</v>
      </c>
      <c r="E6150" s="800" t="s">
        <v>43039</v>
      </c>
    </row>
    <row r="6151" spans="1:5" ht="13.5" x14ac:dyDescent="0.25">
      <c r="A6151" s="800">
        <v>98532</v>
      </c>
      <c r="B6151" s="800" t="s">
        <v>35392</v>
      </c>
      <c r="C6151" s="800" t="s">
        <v>26237</v>
      </c>
      <c r="D6151" s="802">
        <v>76</v>
      </c>
      <c r="E6151" s="800" t="s">
        <v>43039</v>
      </c>
    </row>
    <row r="6152" spans="1:5" ht="13.5" x14ac:dyDescent="0.25">
      <c r="A6152" s="800">
        <v>98533</v>
      </c>
      <c r="B6152" s="800" t="s">
        <v>35393</v>
      </c>
      <c r="C6152" s="800" t="s">
        <v>26237</v>
      </c>
      <c r="D6152" s="802">
        <v>210.48</v>
      </c>
      <c r="E6152" s="800" t="s">
        <v>43039</v>
      </c>
    </row>
    <row r="6153" spans="1:5" ht="13.5" x14ac:dyDescent="0.25">
      <c r="A6153" s="800">
        <v>98534</v>
      </c>
      <c r="B6153" s="800" t="s">
        <v>35395</v>
      </c>
      <c r="C6153" s="800" t="s">
        <v>26237</v>
      </c>
      <c r="D6153" s="802">
        <v>536.44000000000005</v>
      </c>
      <c r="E6153" s="800" t="s">
        <v>43039</v>
      </c>
    </row>
    <row r="6154" spans="1:5" ht="13.5" x14ac:dyDescent="0.25">
      <c r="A6154" s="800">
        <v>98535</v>
      </c>
      <c r="B6154" s="800" t="s">
        <v>35397</v>
      </c>
      <c r="C6154" s="800" t="s">
        <v>26237</v>
      </c>
      <c r="D6154" s="802">
        <v>853.82</v>
      </c>
      <c r="E6154" s="800" t="s">
        <v>43039</v>
      </c>
    </row>
    <row r="6155" spans="1:5" ht="13.5" x14ac:dyDescent="0.25">
      <c r="A6155" s="800">
        <v>88238</v>
      </c>
      <c r="B6155" s="800" t="s">
        <v>35399</v>
      </c>
      <c r="C6155" s="800" t="s">
        <v>27005</v>
      </c>
      <c r="D6155" s="802">
        <v>17.02</v>
      </c>
      <c r="E6155" s="800" t="s">
        <v>43470</v>
      </c>
    </row>
    <row r="6156" spans="1:5" ht="13.5" x14ac:dyDescent="0.25">
      <c r="A6156" s="800">
        <v>88239</v>
      </c>
      <c r="B6156" s="800" t="s">
        <v>35400</v>
      </c>
      <c r="C6156" s="800" t="s">
        <v>27005</v>
      </c>
      <c r="D6156" s="802">
        <v>18.55</v>
      </c>
      <c r="E6156" s="800" t="s">
        <v>43470</v>
      </c>
    </row>
    <row r="6157" spans="1:5" ht="13.5" x14ac:dyDescent="0.25">
      <c r="A6157" s="800">
        <v>88240</v>
      </c>
      <c r="B6157" s="800" t="s">
        <v>35401</v>
      </c>
      <c r="C6157" s="800" t="s">
        <v>27005</v>
      </c>
      <c r="D6157" s="802">
        <v>18.22</v>
      </c>
      <c r="E6157" s="800" t="s">
        <v>43470</v>
      </c>
    </row>
    <row r="6158" spans="1:5" ht="13.5" x14ac:dyDescent="0.25">
      <c r="A6158" s="800">
        <v>88241</v>
      </c>
      <c r="B6158" s="800" t="s">
        <v>35402</v>
      </c>
      <c r="C6158" s="800" t="s">
        <v>27005</v>
      </c>
      <c r="D6158" s="802">
        <v>17.43</v>
      </c>
      <c r="E6158" s="800" t="s">
        <v>43470</v>
      </c>
    </row>
    <row r="6159" spans="1:5" ht="13.5" x14ac:dyDescent="0.25">
      <c r="A6159" s="800">
        <v>88242</v>
      </c>
      <c r="B6159" s="800" t="s">
        <v>35403</v>
      </c>
      <c r="C6159" s="800" t="s">
        <v>27005</v>
      </c>
      <c r="D6159" s="802">
        <v>15.76</v>
      </c>
      <c r="E6159" s="800" t="s">
        <v>43470</v>
      </c>
    </row>
    <row r="6160" spans="1:5" ht="13.5" x14ac:dyDescent="0.25">
      <c r="A6160" s="800">
        <v>88243</v>
      </c>
      <c r="B6160" s="800" t="s">
        <v>35404</v>
      </c>
      <c r="C6160" s="800" t="s">
        <v>27005</v>
      </c>
      <c r="D6160" s="802">
        <v>18.89</v>
      </c>
      <c r="E6160" s="800" t="s">
        <v>43470</v>
      </c>
    </row>
    <row r="6161" spans="1:5" ht="13.5" x14ac:dyDescent="0.25">
      <c r="A6161" s="800">
        <v>88245</v>
      </c>
      <c r="B6161" s="800" t="s">
        <v>35405</v>
      </c>
      <c r="C6161" s="800" t="s">
        <v>27005</v>
      </c>
      <c r="D6161" s="802">
        <v>22.22</v>
      </c>
      <c r="E6161" s="800" t="s">
        <v>43470</v>
      </c>
    </row>
    <row r="6162" spans="1:5" ht="13.5" x14ac:dyDescent="0.25">
      <c r="A6162" s="800">
        <v>88246</v>
      </c>
      <c r="B6162" s="800" t="s">
        <v>35406</v>
      </c>
      <c r="C6162" s="800" t="s">
        <v>27005</v>
      </c>
      <c r="D6162" s="802">
        <v>25.19</v>
      </c>
      <c r="E6162" s="800" t="s">
        <v>43470</v>
      </c>
    </row>
    <row r="6163" spans="1:5" ht="13.5" x14ac:dyDescent="0.25">
      <c r="A6163" s="800">
        <v>88247</v>
      </c>
      <c r="B6163" s="800" t="s">
        <v>35408</v>
      </c>
      <c r="C6163" s="800" t="s">
        <v>27005</v>
      </c>
      <c r="D6163" s="802">
        <v>18.73</v>
      </c>
      <c r="E6163" s="800" t="s">
        <v>43470</v>
      </c>
    </row>
    <row r="6164" spans="1:5" ht="13.5" x14ac:dyDescent="0.25">
      <c r="A6164" s="800">
        <v>88248</v>
      </c>
      <c r="B6164" s="800" t="s">
        <v>35409</v>
      </c>
      <c r="C6164" s="800" t="s">
        <v>27005</v>
      </c>
      <c r="D6164" s="802">
        <v>15.81</v>
      </c>
      <c r="E6164" s="800" t="s">
        <v>43470</v>
      </c>
    </row>
    <row r="6165" spans="1:5" ht="13.5" x14ac:dyDescent="0.25">
      <c r="A6165" s="800">
        <v>88249</v>
      </c>
      <c r="B6165" s="800" t="s">
        <v>35410</v>
      </c>
      <c r="C6165" s="800" t="s">
        <v>27005</v>
      </c>
      <c r="D6165" s="802">
        <v>28.32</v>
      </c>
      <c r="E6165" s="800" t="s">
        <v>43470</v>
      </c>
    </row>
    <row r="6166" spans="1:5" ht="13.5" x14ac:dyDescent="0.25">
      <c r="A6166" s="800">
        <v>88250</v>
      </c>
      <c r="B6166" s="800" t="s">
        <v>35411</v>
      </c>
      <c r="C6166" s="800" t="s">
        <v>27005</v>
      </c>
      <c r="D6166" s="802">
        <v>18.600000000000001</v>
      </c>
      <c r="E6166" s="800" t="s">
        <v>43470</v>
      </c>
    </row>
    <row r="6167" spans="1:5" ht="13.5" x14ac:dyDescent="0.25">
      <c r="A6167" s="800">
        <v>88251</v>
      </c>
      <c r="B6167" s="800" t="s">
        <v>35412</v>
      </c>
      <c r="C6167" s="800" t="s">
        <v>27005</v>
      </c>
      <c r="D6167" s="802">
        <v>17.89</v>
      </c>
      <c r="E6167" s="800" t="s">
        <v>43470</v>
      </c>
    </row>
    <row r="6168" spans="1:5" ht="13.5" x14ac:dyDescent="0.25">
      <c r="A6168" s="800">
        <v>88252</v>
      </c>
      <c r="B6168" s="800" t="s">
        <v>35413</v>
      </c>
      <c r="C6168" s="800" t="s">
        <v>27005</v>
      </c>
      <c r="D6168" s="802">
        <v>16.510000000000002</v>
      </c>
      <c r="E6168" s="800" t="s">
        <v>43470</v>
      </c>
    </row>
    <row r="6169" spans="1:5" ht="13.5" x14ac:dyDescent="0.25">
      <c r="A6169" s="800">
        <v>88253</v>
      </c>
      <c r="B6169" s="800" t="s">
        <v>26087</v>
      </c>
      <c r="C6169" s="800" t="s">
        <v>27005</v>
      </c>
      <c r="D6169" s="802">
        <v>15.54</v>
      </c>
      <c r="E6169" s="800" t="s">
        <v>43470</v>
      </c>
    </row>
    <row r="6170" spans="1:5" ht="13.5" x14ac:dyDescent="0.25">
      <c r="A6170" s="800">
        <v>88255</v>
      </c>
      <c r="B6170" s="800" t="s">
        <v>35415</v>
      </c>
      <c r="C6170" s="800" t="s">
        <v>27005</v>
      </c>
      <c r="D6170" s="802">
        <v>32.659999999999997</v>
      </c>
      <c r="E6170" s="800" t="s">
        <v>43470</v>
      </c>
    </row>
    <row r="6171" spans="1:5" ht="13.5" x14ac:dyDescent="0.25">
      <c r="A6171" s="800">
        <v>88256</v>
      </c>
      <c r="B6171" s="800" t="s">
        <v>35416</v>
      </c>
      <c r="C6171" s="800" t="s">
        <v>27005</v>
      </c>
      <c r="D6171" s="802">
        <v>23.13</v>
      </c>
      <c r="E6171" s="800" t="s">
        <v>43470</v>
      </c>
    </row>
    <row r="6172" spans="1:5" ht="13.5" x14ac:dyDescent="0.25">
      <c r="A6172" s="800">
        <v>88257</v>
      </c>
      <c r="B6172" s="800" t="s">
        <v>35417</v>
      </c>
      <c r="C6172" s="800" t="s">
        <v>27005</v>
      </c>
      <c r="D6172" s="802">
        <v>23.34</v>
      </c>
      <c r="E6172" s="800" t="s">
        <v>43470</v>
      </c>
    </row>
    <row r="6173" spans="1:5" ht="13.5" x14ac:dyDescent="0.25">
      <c r="A6173" s="800">
        <v>88258</v>
      </c>
      <c r="B6173" s="800" t="s">
        <v>35418</v>
      </c>
      <c r="C6173" s="800" t="s">
        <v>27005</v>
      </c>
      <c r="D6173" s="802">
        <v>20.56</v>
      </c>
      <c r="E6173" s="800" t="s">
        <v>43470</v>
      </c>
    </row>
    <row r="6174" spans="1:5" ht="13.5" x14ac:dyDescent="0.25">
      <c r="A6174" s="800">
        <v>88259</v>
      </c>
      <c r="B6174" s="800" t="s">
        <v>35419</v>
      </c>
      <c r="C6174" s="800" t="s">
        <v>27005</v>
      </c>
      <c r="D6174" s="802">
        <v>26</v>
      </c>
      <c r="E6174" s="800" t="s">
        <v>43470</v>
      </c>
    </row>
    <row r="6175" spans="1:5" ht="13.5" x14ac:dyDescent="0.25">
      <c r="A6175" s="800">
        <v>88260</v>
      </c>
      <c r="B6175" s="800" t="s">
        <v>35420</v>
      </c>
      <c r="C6175" s="800" t="s">
        <v>27005</v>
      </c>
      <c r="D6175" s="802">
        <v>20.010000000000002</v>
      </c>
      <c r="E6175" s="800" t="s">
        <v>43470</v>
      </c>
    </row>
    <row r="6176" spans="1:5" ht="13.5" x14ac:dyDescent="0.25">
      <c r="A6176" s="800">
        <v>88261</v>
      </c>
      <c r="B6176" s="800" t="s">
        <v>35421</v>
      </c>
      <c r="C6176" s="800" t="s">
        <v>27005</v>
      </c>
      <c r="D6176" s="802">
        <v>19.440000000000001</v>
      </c>
      <c r="E6176" s="800" t="s">
        <v>43470</v>
      </c>
    </row>
    <row r="6177" spans="1:5" ht="13.5" x14ac:dyDescent="0.25">
      <c r="A6177" s="800">
        <v>88262</v>
      </c>
      <c r="B6177" s="800" t="s">
        <v>35422</v>
      </c>
      <c r="C6177" s="800" t="s">
        <v>27005</v>
      </c>
      <c r="D6177" s="802">
        <v>22.18</v>
      </c>
      <c r="E6177" s="800" t="s">
        <v>43470</v>
      </c>
    </row>
    <row r="6178" spans="1:5" ht="13.5" x14ac:dyDescent="0.25">
      <c r="A6178" s="800">
        <v>88263</v>
      </c>
      <c r="B6178" s="800" t="s">
        <v>35423</v>
      </c>
      <c r="C6178" s="800" t="s">
        <v>27005</v>
      </c>
      <c r="D6178" s="802">
        <v>17.73</v>
      </c>
      <c r="E6178" s="800" t="s">
        <v>43470</v>
      </c>
    </row>
    <row r="6179" spans="1:5" ht="13.5" x14ac:dyDescent="0.25">
      <c r="A6179" s="800">
        <v>88264</v>
      </c>
      <c r="B6179" s="800" t="s">
        <v>35424</v>
      </c>
      <c r="C6179" s="800" t="s">
        <v>27005</v>
      </c>
      <c r="D6179" s="802">
        <v>24.49</v>
      </c>
      <c r="E6179" s="800" t="s">
        <v>43470</v>
      </c>
    </row>
    <row r="6180" spans="1:5" ht="13.5" x14ac:dyDescent="0.25">
      <c r="A6180" s="800">
        <v>88265</v>
      </c>
      <c r="B6180" s="800" t="s">
        <v>35425</v>
      </c>
      <c r="C6180" s="800" t="s">
        <v>27005</v>
      </c>
      <c r="D6180" s="802">
        <v>26.45</v>
      </c>
      <c r="E6180" s="800" t="s">
        <v>43470</v>
      </c>
    </row>
    <row r="6181" spans="1:5" ht="13.5" x14ac:dyDescent="0.25">
      <c r="A6181" s="800">
        <v>88266</v>
      </c>
      <c r="B6181" s="800" t="s">
        <v>35426</v>
      </c>
      <c r="C6181" s="800" t="s">
        <v>27005</v>
      </c>
      <c r="D6181" s="802">
        <v>28.25</v>
      </c>
      <c r="E6181" s="800" t="s">
        <v>43470</v>
      </c>
    </row>
    <row r="6182" spans="1:5" ht="13.5" x14ac:dyDescent="0.25">
      <c r="A6182" s="800">
        <v>88267</v>
      </c>
      <c r="B6182" s="800" t="s">
        <v>35427</v>
      </c>
      <c r="C6182" s="800" t="s">
        <v>27005</v>
      </c>
      <c r="D6182" s="802">
        <v>20.41</v>
      </c>
      <c r="E6182" s="800" t="s">
        <v>43470</v>
      </c>
    </row>
    <row r="6183" spans="1:5" ht="13.5" x14ac:dyDescent="0.25">
      <c r="A6183" s="800">
        <v>88268</v>
      </c>
      <c r="B6183" s="800" t="s">
        <v>35428</v>
      </c>
      <c r="C6183" s="800" t="s">
        <v>27005</v>
      </c>
      <c r="D6183" s="802">
        <v>23.05</v>
      </c>
      <c r="E6183" s="800" t="s">
        <v>43470</v>
      </c>
    </row>
    <row r="6184" spans="1:5" ht="13.5" x14ac:dyDescent="0.25">
      <c r="A6184" s="800">
        <v>88269</v>
      </c>
      <c r="B6184" s="800" t="s">
        <v>35429</v>
      </c>
      <c r="C6184" s="800" t="s">
        <v>27005</v>
      </c>
      <c r="D6184" s="802">
        <v>17.73</v>
      </c>
      <c r="E6184" s="800" t="s">
        <v>43470</v>
      </c>
    </row>
    <row r="6185" spans="1:5" ht="13.5" x14ac:dyDescent="0.25">
      <c r="A6185" s="800">
        <v>88270</v>
      </c>
      <c r="B6185" s="800" t="s">
        <v>35430</v>
      </c>
      <c r="C6185" s="800" t="s">
        <v>27005</v>
      </c>
      <c r="D6185" s="802">
        <v>21.08</v>
      </c>
      <c r="E6185" s="800" t="s">
        <v>43470</v>
      </c>
    </row>
    <row r="6186" spans="1:5" ht="13.5" x14ac:dyDescent="0.25">
      <c r="A6186" s="800">
        <v>88272</v>
      </c>
      <c r="B6186" s="800" t="s">
        <v>35431</v>
      </c>
      <c r="C6186" s="800" t="s">
        <v>27005</v>
      </c>
      <c r="D6186" s="802">
        <v>23.78</v>
      </c>
      <c r="E6186" s="800" t="s">
        <v>43470</v>
      </c>
    </row>
    <row r="6187" spans="1:5" ht="13.5" x14ac:dyDescent="0.25">
      <c r="A6187" s="800">
        <v>88273</v>
      </c>
      <c r="B6187" s="800" t="s">
        <v>35432</v>
      </c>
      <c r="C6187" s="800" t="s">
        <v>27005</v>
      </c>
      <c r="D6187" s="802">
        <v>22.59</v>
      </c>
      <c r="E6187" s="800" t="s">
        <v>43470</v>
      </c>
    </row>
    <row r="6188" spans="1:5" ht="13.5" x14ac:dyDescent="0.25">
      <c r="A6188" s="800">
        <v>88274</v>
      </c>
      <c r="B6188" s="800" t="s">
        <v>35433</v>
      </c>
      <c r="C6188" s="800" t="s">
        <v>27005</v>
      </c>
      <c r="D6188" s="802">
        <v>23.13</v>
      </c>
      <c r="E6188" s="800" t="s">
        <v>43470</v>
      </c>
    </row>
    <row r="6189" spans="1:5" ht="13.5" x14ac:dyDescent="0.25">
      <c r="A6189" s="800">
        <v>88275</v>
      </c>
      <c r="B6189" s="800" t="s">
        <v>35434</v>
      </c>
      <c r="C6189" s="800" t="s">
        <v>27005</v>
      </c>
      <c r="D6189" s="802">
        <v>29.25</v>
      </c>
      <c r="E6189" s="800" t="s">
        <v>43470</v>
      </c>
    </row>
    <row r="6190" spans="1:5" ht="13.5" x14ac:dyDescent="0.25">
      <c r="A6190" s="800">
        <v>88277</v>
      </c>
      <c r="B6190" s="800" t="s">
        <v>35436</v>
      </c>
      <c r="C6190" s="800" t="s">
        <v>27005</v>
      </c>
      <c r="D6190" s="802">
        <v>22.73</v>
      </c>
      <c r="E6190" s="800" t="s">
        <v>43470</v>
      </c>
    </row>
    <row r="6191" spans="1:5" ht="13.5" x14ac:dyDescent="0.25">
      <c r="A6191" s="800">
        <v>88278</v>
      </c>
      <c r="B6191" s="800" t="s">
        <v>35438</v>
      </c>
      <c r="C6191" s="800" t="s">
        <v>27005</v>
      </c>
      <c r="D6191" s="802">
        <v>23.29</v>
      </c>
      <c r="E6191" s="800" t="s">
        <v>43470</v>
      </c>
    </row>
    <row r="6192" spans="1:5" ht="13.5" x14ac:dyDescent="0.25">
      <c r="A6192" s="800">
        <v>88279</v>
      </c>
      <c r="B6192" s="800" t="s">
        <v>35439</v>
      </c>
      <c r="C6192" s="800" t="s">
        <v>27005</v>
      </c>
      <c r="D6192" s="802">
        <v>33.29</v>
      </c>
      <c r="E6192" s="800" t="s">
        <v>43470</v>
      </c>
    </row>
    <row r="6193" spans="1:5" ht="13.5" x14ac:dyDescent="0.25">
      <c r="A6193" s="800">
        <v>88281</v>
      </c>
      <c r="B6193" s="800" t="s">
        <v>35440</v>
      </c>
      <c r="C6193" s="800" t="s">
        <v>27005</v>
      </c>
      <c r="D6193" s="802">
        <v>21.33</v>
      </c>
      <c r="E6193" s="800" t="s">
        <v>43470</v>
      </c>
    </row>
    <row r="6194" spans="1:5" ht="13.5" x14ac:dyDescent="0.25">
      <c r="A6194" s="800">
        <v>88282</v>
      </c>
      <c r="B6194" s="800" t="s">
        <v>35441</v>
      </c>
      <c r="C6194" s="800" t="s">
        <v>27005</v>
      </c>
      <c r="D6194" s="802">
        <v>22.37</v>
      </c>
      <c r="E6194" s="800" t="s">
        <v>43470</v>
      </c>
    </row>
    <row r="6195" spans="1:5" ht="13.5" x14ac:dyDescent="0.25">
      <c r="A6195" s="800">
        <v>88283</v>
      </c>
      <c r="B6195" s="800" t="s">
        <v>35442</v>
      </c>
      <c r="C6195" s="800" t="s">
        <v>27005</v>
      </c>
      <c r="D6195" s="802">
        <v>28.44</v>
      </c>
      <c r="E6195" s="800" t="s">
        <v>43470</v>
      </c>
    </row>
    <row r="6196" spans="1:5" ht="13.5" x14ac:dyDescent="0.25">
      <c r="A6196" s="800">
        <v>88284</v>
      </c>
      <c r="B6196" s="800" t="s">
        <v>35443</v>
      </c>
      <c r="C6196" s="800" t="s">
        <v>27005</v>
      </c>
      <c r="D6196" s="802">
        <v>21.71</v>
      </c>
      <c r="E6196" s="800" t="s">
        <v>43470</v>
      </c>
    </row>
    <row r="6197" spans="1:5" ht="13.5" x14ac:dyDescent="0.25">
      <c r="A6197" s="800">
        <v>88285</v>
      </c>
      <c r="B6197" s="800" t="s">
        <v>35444</v>
      </c>
      <c r="C6197" s="800" t="s">
        <v>27005</v>
      </c>
      <c r="D6197" s="802">
        <v>25.07</v>
      </c>
      <c r="E6197" s="800" t="s">
        <v>43470</v>
      </c>
    </row>
    <row r="6198" spans="1:5" ht="13.5" x14ac:dyDescent="0.25">
      <c r="A6198" s="800">
        <v>88286</v>
      </c>
      <c r="B6198" s="800" t="s">
        <v>35445</v>
      </c>
      <c r="C6198" s="800" t="s">
        <v>27005</v>
      </c>
      <c r="D6198" s="802">
        <v>25.43</v>
      </c>
      <c r="E6198" s="800" t="s">
        <v>43470</v>
      </c>
    </row>
    <row r="6199" spans="1:5" ht="13.5" x14ac:dyDescent="0.25">
      <c r="A6199" s="800">
        <v>88288</v>
      </c>
      <c r="B6199" s="800" t="s">
        <v>26088</v>
      </c>
      <c r="C6199" s="800" t="s">
        <v>27005</v>
      </c>
      <c r="D6199" s="802">
        <v>18.489999999999998</v>
      </c>
      <c r="E6199" s="800" t="s">
        <v>43470</v>
      </c>
    </row>
    <row r="6200" spans="1:5" ht="13.5" x14ac:dyDescent="0.25">
      <c r="A6200" s="800">
        <v>88291</v>
      </c>
      <c r="B6200" s="800" t="s">
        <v>35446</v>
      </c>
      <c r="C6200" s="800" t="s">
        <v>27005</v>
      </c>
      <c r="D6200" s="802">
        <v>20.62</v>
      </c>
      <c r="E6200" s="800" t="s">
        <v>43470</v>
      </c>
    </row>
    <row r="6201" spans="1:5" ht="13.5" x14ac:dyDescent="0.25">
      <c r="A6201" s="800">
        <v>88292</v>
      </c>
      <c r="B6201" s="800" t="s">
        <v>35447</v>
      </c>
      <c r="C6201" s="800" t="s">
        <v>27005</v>
      </c>
      <c r="D6201" s="802">
        <v>23.36</v>
      </c>
      <c r="E6201" s="800" t="s">
        <v>43470</v>
      </c>
    </row>
    <row r="6202" spans="1:5" ht="13.5" x14ac:dyDescent="0.25">
      <c r="A6202" s="800">
        <v>88293</v>
      </c>
      <c r="B6202" s="800" t="s">
        <v>35448</v>
      </c>
      <c r="C6202" s="800" t="s">
        <v>27005</v>
      </c>
      <c r="D6202" s="802">
        <v>24.4</v>
      </c>
      <c r="E6202" s="800" t="s">
        <v>43470</v>
      </c>
    </row>
    <row r="6203" spans="1:5" ht="13.5" x14ac:dyDescent="0.25">
      <c r="A6203" s="800">
        <v>88294</v>
      </c>
      <c r="B6203" s="800" t="s">
        <v>35449</v>
      </c>
      <c r="C6203" s="800" t="s">
        <v>27005</v>
      </c>
      <c r="D6203" s="802">
        <v>26.38</v>
      </c>
      <c r="E6203" s="800" t="s">
        <v>43470</v>
      </c>
    </row>
    <row r="6204" spans="1:5" ht="13.5" x14ac:dyDescent="0.25">
      <c r="A6204" s="800">
        <v>88295</v>
      </c>
      <c r="B6204" s="800" t="s">
        <v>35450</v>
      </c>
      <c r="C6204" s="800" t="s">
        <v>27005</v>
      </c>
      <c r="D6204" s="802">
        <v>21.84</v>
      </c>
      <c r="E6204" s="800" t="s">
        <v>43470</v>
      </c>
    </row>
    <row r="6205" spans="1:5" ht="13.5" x14ac:dyDescent="0.25">
      <c r="A6205" s="800">
        <v>88296</v>
      </c>
      <c r="B6205" s="800" t="s">
        <v>35451</v>
      </c>
      <c r="C6205" s="800" t="s">
        <v>27005</v>
      </c>
      <c r="D6205" s="802">
        <v>37.08</v>
      </c>
      <c r="E6205" s="800" t="s">
        <v>43470</v>
      </c>
    </row>
    <row r="6206" spans="1:5" ht="13.5" x14ac:dyDescent="0.25">
      <c r="A6206" s="800">
        <v>88297</v>
      </c>
      <c r="B6206" s="800" t="s">
        <v>35452</v>
      </c>
      <c r="C6206" s="800" t="s">
        <v>27005</v>
      </c>
      <c r="D6206" s="802">
        <v>25.18</v>
      </c>
      <c r="E6206" s="800" t="s">
        <v>43470</v>
      </c>
    </row>
    <row r="6207" spans="1:5" ht="13.5" x14ac:dyDescent="0.25">
      <c r="A6207" s="800">
        <v>88298</v>
      </c>
      <c r="B6207" s="800" t="s">
        <v>35454</v>
      </c>
      <c r="C6207" s="800" t="s">
        <v>27005</v>
      </c>
      <c r="D6207" s="802">
        <v>14.56</v>
      </c>
      <c r="E6207" s="800" t="s">
        <v>43470</v>
      </c>
    </row>
    <row r="6208" spans="1:5" ht="13.5" x14ac:dyDescent="0.25">
      <c r="A6208" s="800">
        <v>88299</v>
      </c>
      <c r="B6208" s="800" t="s">
        <v>35455</v>
      </c>
      <c r="C6208" s="800" t="s">
        <v>27005</v>
      </c>
      <c r="D6208" s="802">
        <v>24.72</v>
      </c>
      <c r="E6208" s="800" t="s">
        <v>43470</v>
      </c>
    </row>
    <row r="6209" spans="1:5" ht="13.5" x14ac:dyDescent="0.25">
      <c r="A6209" s="800">
        <v>88300</v>
      </c>
      <c r="B6209" s="800" t="s">
        <v>35456</v>
      </c>
      <c r="C6209" s="800" t="s">
        <v>27005</v>
      </c>
      <c r="D6209" s="802">
        <v>29.38</v>
      </c>
      <c r="E6209" s="800" t="s">
        <v>43470</v>
      </c>
    </row>
    <row r="6210" spans="1:5" ht="13.5" x14ac:dyDescent="0.25">
      <c r="A6210" s="800">
        <v>88301</v>
      </c>
      <c r="B6210" s="800" t="s">
        <v>35457</v>
      </c>
      <c r="C6210" s="800" t="s">
        <v>27005</v>
      </c>
      <c r="D6210" s="802">
        <v>24.02</v>
      </c>
      <c r="E6210" s="800" t="s">
        <v>43470</v>
      </c>
    </row>
    <row r="6211" spans="1:5" ht="13.5" x14ac:dyDescent="0.25">
      <c r="A6211" s="800">
        <v>88302</v>
      </c>
      <c r="B6211" s="800" t="s">
        <v>35459</v>
      </c>
      <c r="C6211" s="800" t="s">
        <v>27005</v>
      </c>
      <c r="D6211" s="802">
        <v>25.39</v>
      </c>
      <c r="E6211" s="800" t="s">
        <v>43470</v>
      </c>
    </row>
    <row r="6212" spans="1:5" ht="13.5" x14ac:dyDescent="0.25">
      <c r="A6212" s="800">
        <v>88303</v>
      </c>
      <c r="B6212" s="800" t="s">
        <v>35460</v>
      </c>
      <c r="C6212" s="800" t="s">
        <v>27005</v>
      </c>
      <c r="D6212" s="802">
        <v>20.190000000000001</v>
      </c>
      <c r="E6212" s="800" t="s">
        <v>43470</v>
      </c>
    </row>
    <row r="6213" spans="1:5" ht="13.5" x14ac:dyDescent="0.25">
      <c r="A6213" s="800">
        <v>88304</v>
      </c>
      <c r="B6213" s="800" t="s">
        <v>35461</v>
      </c>
      <c r="C6213" s="800" t="s">
        <v>27005</v>
      </c>
      <c r="D6213" s="802">
        <v>22.41</v>
      </c>
      <c r="E6213" s="800" t="s">
        <v>43470</v>
      </c>
    </row>
    <row r="6214" spans="1:5" ht="13.5" x14ac:dyDescent="0.25">
      <c r="A6214" s="800">
        <v>88306</v>
      </c>
      <c r="B6214" s="800" t="s">
        <v>35462</v>
      </c>
      <c r="C6214" s="800" t="s">
        <v>27005</v>
      </c>
      <c r="D6214" s="802">
        <v>29.3</v>
      </c>
      <c r="E6214" s="800" t="s">
        <v>43470</v>
      </c>
    </row>
    <row r="6215" spans="1:5" ht="13.5" x14ac:dyDescent="0.25">
      <c r="A6215" s="800">
        <v>88307</v>
      </c>
      <c r="B6215" s="800" t="s">
        <v>35463</v>
      </c>
      <c r="C6215" s="800" t="s">
        <v>27005</v>
      </c>
      <c r="D6215" s="802">
        <v>26.46</v>
      </c>
      <c r="E6215" s="800" t="s">
        <v>43470</v>
      </c>
    </row>
    <row r="6216" spans="1:5" ht="13.5" x14ac:dyDescent="0.25">
      <c r="A6216" s="800">
        <v>88308</v>
      </c>
      <c r="B6216" s="800" t="s">
        <v>35464</v>
      </c>
      <c r="C6216" s="800" t="s">
        <v>27005</v>
      </c>
      <c r="D6216" s="802">
        <v>23.13</v>
      </c>
      <c r="E6216" s="800" t="s">
        <v>43470</v>
      </c>
    </row>
    <row r="6217" spans="1:5" ht="13.5" x14ac:dyDescent="0.25">
      <c r="A6217" s="800">
        <v>88309</v>
      </c>
      <c r="B6217" s="800" t="s">
        <v>35465</v>
      </c>
      <c r="C6217" s="800" t="s">
        <v>27005</v>
      </c>
      <c r="D6217" s="802">
        <v>22.33</v>
      </c>
      <c r="E6217" s="800" t="s">
        <v>43470</v>
      </c>
    </row>
    <row r="6218" spans="1:5" ht="13.5" x14ac:dyDescent="0.25">
      <c r="A6218" s="800">
        <v>88310</v>
      </c>
      <c r="B6218" s="800" t="s">
        <v>35466</v>
      </c>
      <c r="C6218" s="800" t="s">
        <v>27005</v>
      </c>
      <c r="D6218" s="802">
        <v>23.43</v>
      </c>
      <c r="E6218" s="800" t="s">
        <v>43470</v>
      </c>
    </row>
    <row r="6219" spans="1:5" ht="13.5" x14ac:dyDescent="0.25">
      <c r="A6219" s="800">
        <v>88311</v>
      </c>
      <c r="B6219" s="800" t="s">
        <v>35467</v>
      </c>
      <c r="C6219" s="800" t="s">
        <v>27005</v>
      </c>
      <c r="D6219" s="802">
        <v>28.88</v>
      </c>
      <c r="E6219" s="800" t="s">
        <v>43470</v>
      </c>
    </row>
    <row r="6220" spans="1:5" ht="13.5" x14ac:dyDescent="0.25">
      <c r="A6220" s="800">
        <v>88312</v>
      </c>
      <c r="B6220" s="800" t="s">
        <v>35469</v>
      </c>
      <c r="C6220" s="800" t="s">
        <v>27005</v>
      </c>
      <c r="D6220" s="802">
        <v>24.71</v>
      </c>
      <c r="E6220" s="800" t="s">
        <v>43470</v>
      </c>
    </row>
    <row r="6221" spans="1:5" ht="13.5" x14ac:dyDescent="0.25">
      <c r="A6221" s="800">
        <v>88313</v>
      </c>
      <c r="B6221" s="800" t="s">
        <v>35471</v>
      </c>
      <c r="C6221" s="800" t="s">
        <v>27005</v>
      </c>
      <c r="D6221" s="802">
        <v>20.8</v>
      </c>
      <c r="E6221" s="800" t="s">
        <v>43470</v>
      </c>
    </row>
    <row r="6222" spans="1:5" ht="13.5" x14ac:dyDescent="0.25">
      <c r="A6222" s="800">
        <v>88314</v>
      </c>
      <c r="B6222" s="800" t="s">
        <v>35473</v>
      </c>
      <c r="C6222" s="800" t="s">
        <v>27005</v>
      </c>
      <c r="D6222" s="802">
        <v>18.53</v>
      </c>
      <c r="E6222" s="800" t="s">
        <v>43470</v>
      </c>
    </row>
    <row r="6223" spans="1:5" ht="13.5" x14ac:dyDescent="0.25">
      <c r="A6223" s="800">
        <v>88315</v>
      </c>
      <c r="B6223" s="800" t="s">
        <v>35474</v>
      </c>
      <c r="C6223" s="800" t="s">
        <v>27005</v>
      </c>
      <c r="D6223" s="802">
        <v>22.22</v>
      </c>
      <c r="E6223" s="800" t="s">
        <v>43470</v>
      </c>
    </row>
    <row r="6224" spans="1:5" ht="13.5" x14ac:dyDescent="0.25">
      <c r="A6224" s="800">
        <v>88316</v>
      </c>
      <c r="B6224" s="800" t="s">
        <v>35475</v>
      </c>
      <c r="C6224" s="800" t="s">
        <v>27005</v>
      </c>
      <c r="D6224" s="802">
        <v>15.78</v>
      </c>
      <c r="E6224" s="800" t="s">
        <v>43470</v>
      </c>
    </row>
    <row r="6225" spans="1:5" ht="13.5" x14ac:dyDescent="0.25">
      <c r="A6225" s="800">
        <v>88317</v>
      </c>
      <c r="B6225" s="800" t="s">
        <v>35476</v>
      </c>
      <c r="C6225" s="800" t="s">
        <v>27005</v>
      </c>
      <c r="D6225" s="802">
        <v>24.82</v>
      </c>
      <c r="E6225" s="800" t="s">
        <v>43470</v>
      </c>
    </row>
    <row r="6226" spans="1:5" ht="13.5" x14ac:dyDescent="0.25">
      <c r="A6226" s="800">
        <v>88318</v>
      </c>
      <c r="B6226" s="800" t="s">
        <v>35477</v>
      </c>
      <c r="C6226" s="800" t="s">
        <v>27005</v>
      </c>
      <c r="D6226" s="802">
        <v>26.52</v>
      </c>
      <c r="E6226" s="800" t="s">
        <v>43470</v>
      </c>
    </row>
    <row r="6227" spans="1:5" ht="13.5" x14ac:dyDescent="0.25">
      <c r="A6227" s="800">
        <v>88320</v>
      </c>
      <c r="B6227" s="800" t="s">
        <v>35478</v>
      </c>
      <c r="C6227" s="800" t="s">
        <v>27005</v>
      </c>
      <c r="D6227" s="802">
        <v>26.06</v>
      </c>
      <c r="E6227" s="800" t="s">
        <v>43470</v>
      </c>
    </row>
    <row r="6228" spans="1:5" ht="13.5" x14ac:dyDescent="0.25">
      <c r="A6228" s="800">
        <v>88321</v>
      </c>
      <c r="B6228" s="800" t="s">
        <v>35480</v>
      </c>
      <c r="C6228" s="800" t="s">
        <v>27005</v>
      </c>
      <c r="D6228" s="802">
        <v>43.22</v>
      </c>
      <c r="E6228" s="800" t="s">
        <v>43470</v>
      </c>
    </row>
    <row r="6229" spans="1:5" ht="13.5" x14ac:dyDescent="0.25">
      <c r="A6229" s="800">
        <v>88322</v>
      </c>
      <c r="B6229" s="800" t="s">
        <v>35481</v>
      </c>
      <c r="C6229" s="800" t="s">
        <v>27005</v>
      </c>
      <c r="D6229" s="802">
        <v>25.13</v>
      </c>
      <c r="E6229" s="800" t="s">
        <v>43470</v>
      </c>
    </row>
    <row r="6230" spans="1:5" ht="13.5" x14ac:dyDescent="0.25">
      <c r="A6230" s="800">
        <v>88323</v>
      </c>
      <c r="B6230" s="800" t="s">
        <v>35483</v>
      </c>
      <c r="C6230" s="800" t="s">
        <v>27005</v>
      </c>
      <c r="D6230" s="802">
        <v>20.14</v>
      </c>
      <c r="E6230" s="800" t="s">
        <v>43470</v>
      </c>
    </row>
    <row r="6231" spans="1:5" ht="13.5" x14ac:dyDescent="0.25">
      <c r="A6231" s="800">
        <v>88324</v>
      </c>
      <c r="B6231" s="800" t="s">
        <v>35484</v>
      </c>
      <c r="C6231" s="800" t="s">
        <v>27005</v>
      </c>
      <c r="D6231" s="802">
        <v>27.35</v>
      </c>
      <c r="E6231" s="800" t="s">
        <v>43470</v>
      </c>
    </row>
    <row r="6232" spans="1:5" ht="13.5" x14ac:dyDescent="0.25">
      <c r="A6232" s="800">
        <v>88325</v>
      </c>
      <c r="B6232" s="800" t="s">
        <v>35486</v>
      </c>
      <c r="C6232" s="800" t="s">
        <v>27005</v>
      </c>
      <c r="D6232" s="802">
        <v>21.46</v>
      </c>
      <c r="E6232" s="800" t="s">
        <v>43470</v>
      </c>
    </row>
    <row r="6233" spans="1:5" ht="13.5" x14ac:dyDescent="0.25">
      <c r="A6233" s="800">
        <v>88326</v>
      </c>
      <c r="B6233" s="800" t="s">
        <v>35487</v>
      </c>
      <c r="C6233" s="800" t="s">
        <v>27005</v>
      </c>
      <c r="D6233" s="802">
        <v>20.21</v>
      </c>
      <c r="E6233" s="800" t="s">
        <v>43470</v>
      </c>
    </row>
    <row r="6234" spans="1:5" ht="13.5" x14ac:dyDescent="0.25">
      <c r="A6234" s="800">
        <v>88377</v>
      </c>
      <c r="B6234" s="800" t="s">
        <v>35488</v>
      </c>
      <c r="C6234" s="800" t="s">
        <v>27005</v>
      </c>
      <c r="D6234" s="802">
        <v>20.05</v>
      </c>
      <c r="E6234" s="800" t="s">
        <v>43470</v>
      </c>
    </row>
    <row r="6235" spans="1:5" ht="13.5" x14ac:dyDescent="0.25">
      <c r="A6235" s="800">
        <v>88441</v>
      </c>
      <c r="B6235" s="800" t="s">
        <v>35489</v>
      </c>
      <c r="C6235" s="800" t="s">
        <v>27005</v>
      </c>
      <c r="D6235" s="802">
        <v>21.58</v>
      </c>
      <c r="E6235" s="800" t="s">
        <v>43470</v>
      </c>
    </row>
    <row r="6236" spans="1:5" ht="13.5" x14ac:dyDescent="0.25">
      <c r="A6236" s="800">
        <v>88597</v>
      </c>
      <c r="B6236" s="800" t="s">
        <v>35490</v>
      </c>
      <c r="C6236" s="800" t="s">
        <v>27005</v>
      </c>
      <c r="D6236" s="802">
        <v>47.84</v>
      </c>
      <c r="E6236" s="800" t="s">
        <v>43470</v>
      </c>
    </row>
    <row r="6237" spans="1:5" ht="13.5" x14ac:dyDescent="0.25">
      <c r="A6237" s="800">
        <v>90766</v>
      </c>
      <c r="B6237" s="800" t="s">
        <v>35492</v>
      </c>
      <c r="C6237" s="800" t="s">
        <v>27005</v>
      </c>
      <c r="D6237" s="802">
        <v>24.52</v>
      </c>
      <c r="E6237" s="800" t="s">
        <v>43470</v>
      </c>
    </row>
    <row r="6238" spans="1:5" ht="13.5" x14ac:dyDescent="0.25">
      <c r="A6238" s="800">
        <v>90767</v>
      </c>
      <c r="B6238" s="800" t="s">
        <v>35493</v>
      </c>
      <c r="C6238" s="800" t="s">
        <v>27005</v>
      </c>
      <c r="D6238" s="802">
        <v>25.78</v>
      </c>
      <c r="E6238" s="800" t="s">
        <v>43470</v>
      </c>
    </row>
    <row r="6239" spans="1:5" ht="13.5" x14ac:dyDescent="0.25">
      <c r="A6239" s="800">
        <v>90768</v>
      </c>
      <c r="B6239" s="800" t="s">
        <v>35495</v>
      </c>
      <c r="C6239" s="800" t="s">
        <v>27005</v>
      </c>
      <c r="D6239" s="802">
        <v>62.44</v>
      </c>
      <c r="E6239" s="800" t="s">
        <v>43470</v>
      </c>
    </row>
    <row r="6240" spans="1:5" ht="13.5" x14ac:dyDescent="0.25">
      <c r="A6240" s="800">
        <v>90769</v>
      </c>
      <c r="B6240" s="800" t="s">
        <v>35497</v>
      </c>
      <c r="C6240" s="800" t="s">
        <v>27005</v>
      </c>
      <c r="D6240" s="802">
        <v>88.28</v>
      </c>
      <c r="E6240" s="800" t="s">
        <v>43470</v>
      </c>
    </row>
    <row r="6241" spans="1:6" ht="13.5" x14ac:dyDescent="0.25">
      <c r="A6241" s="800">
        <v>90770</v>
      </c>
      <c r="B6241" s="800" t="s">
        <v>35498</v>
      </c>
      <c r="C6241" s="800" t="s">
        <v>27005</v>
      </c>
      <c r="D6241" s="802">
        <v>116.4</v>
      </c>
      <c r="E6241" s="800" t="s">
        <v>43470</v>
      </c>
    </row>
    <row r="6242" spans="1:6" ht="13.5" x14ac:dyDescent="0.25">
      <c r="A6242" s="800">
        <v>90771</v>
      </c>
      <c r="B6242" s="800" t="s">
        <v>35500</v>
      </c>
      <c r="C6242" s="800" t="s">
        <v>27005</v>
      </c>
      <c r="D6242" s="802">
        <v>33.19</v>
      </c>
      <c r="E6242" s="800" t="s">
        <v>43470</v>
      </c>
    </row>
    <row r="6243" spans="1:6" ht="13.5" x14ac:dyDescent="0.25">
      <c r="A6243" s="800">
        <v>90772</v>
      </c>
      <c r="B6243" s="800" t="s">
        <v>35502</v>
      </c>
      <c r="C6243" s="800" t="s">
        <v>27005</v>
      </c>
      <c r="D6243" s="802">
        <v>18.28</v>
      </c>
      <c r="E6243" s="800" t="s">
        <v>43470</v>
      </c>
    </row>
    <row r="6244" spans="1:6" ht="13.5" x14ac:dyDescent="0.25">
      <c r="A6244" s="800">
        <v>90773</v>
      </c>
      <c r="B6244" s="800" t="s">
        <v>26086</v>
      </c>
      <c r="C6244" s="800" t="s">
        <v>27005</v>
      </c>
      <c r="D6244" s="802">
        <v>27.84</v>
      </c>
      <c r="E6244" s="800" t="s">
        <v>43470</v>
      </c>
    </row>
    <row r="6245" spans="1:6" ht="13.5" x14ac:dyDescent="0.25">
      <c r="A6245" s="800">
        <v>90775</v>
      </c>
      <c r="B6245" s="800" t="s">
        <v>35503</v>
      </c>
      <c r="C6245" s="800" t="s">
        <v>27005</v>
      </c>
      <c r="D6245" s="802">
        <v>36.770000000000003</v>
      </c>
      <c r="E6245" s="800" t="s">
        <v>43470</v>
      </c>
    </row>
    <row r="6246" spans="1:6" ht="13.5" x14ac:dyDescent="0.25">
      <c r="A6246" s="800">
        <v>90776</v>
      </c>
      <c r="B6246" s="800" t="s">
        <v>35505</v>
      </c>
      <c r="C6246" s="800" t="s">
        <v>27005</v>
      </c>
      <c r="D6246" s="802">
        <v>38.020000000000003</v>
      </c>
      <c r="E6246" s="800" t="s">
        <v>43470</v>
      </c>
    </row>
    <row r="6247" spans="1:6" ht="13.5" x14ac:dyDescent="0.25">
      <c r="A6247" s="800">
        <v>90777</v>
      </c>
      <c r="B6247" s="800" t="s">
        <v>35506</v>
      </c>
      <c r="C6247" s="800" t="s">
        <v>27005</v>
      </c>
      <c r="D6247" s="802">
        <v>84.74</v>
      </c>
      <c r="E6247" s="800" t="s">
        <v>43470</v>
      </c>
      <c r="F6247" s="799">
        <f>D6247*220</f>
        <v>18642.8</v>
      </c>
    </row>
    <row r="6248" spans="1:6" ht="13.5" x14ac:dyDescent="0.25">
      <c r="A6248" s="800">
        <v>90778</v>
      </c>
      <c r="B6248" s="800" t="s">
        <v>35509</v>
      </c>
      <c r="C6248" s="800" t="s">
        <v>27005</v>
      </c>
      <c r="D6248" s="802">
        <v>96.3</v>
      </c>
      <c r="E6248" s="800" t="s">
        <v>43470</v>
      </c>
    </row>
    <row r="6249" spans="1:6" ht="13.5" x14ac:dyDescent="0.25">
      <c r="A6249" s="800">
        <v>90779</v>
      </c>
      <c r="B6249" s="800" t="s">
        <v>26085</v>
      </c>
      <c r="C6249" s="800" t="s">
        <v>27005</v>
      </c>
      <c r="D6249" s="802">
        <v>131.29</v>
      </c>
      <c r="E6249" s="800" t="s">
        <v>43470</v>
      </c>
    </row>
    <row r="6250" spans="1:6" ht="13.5" x14ac:dyDescent="0.25">
      <c r="A6250" s="800">
        <v>90780</v>
      </c>
      <c r="B6250" s="800" t="s">
        <v>35511</v>
      </c>
      <c r="C6250" s="800" t="s">
        <v>27005</v>
      </c>
      <c r="D6250" s="802">
        <v>56.96</v>
      </c>
      <c r="E6250" s="800" t="s">
        <v>43470</v>
      </c>
    </row>
    <row r="6251" spans="1:6" ht="13.5" x14ac:dyDescent="0.25">
      <c r="A6251" s="800">
        <v>90781</v>
      </c>
      <c r="B6251" s="800" t="s">
        <v>26089</v>
      </c>
      <c r="C6251" s="800" t="s">
        <v>27005</v>
      </c>
      <c r="D6251" s="802">
        <v>32</v>
      </c>
      <c r="E6251" s="800" t="s">
        <v>43470</v>
      </c>
    </row>
    <row r="6252" spans="1:6" ht="13.5" x14ac:dyDescent="0.25">
      <c r="A6252" s="800">
        <v>91677</v>
      </c>
      <c r="B6252" s="800" t="s">
        <v>35513</v>
      </c>
      <c r="C6252" s="800" t="s">
        <v>27005</v>
      </c>
      <c r="D6252" s="802">
        <v>91.14</v>
      </c>
      <c r="E6252" s="800" t="s">
        <v>43470</v>
      </c>
    </row>
    <row r="6253" spans="1:6" ht="13.5" x14ac:dyDescent="0.25">
      <c r="A6253" s="800">
        <v>91678</v>
      </c>
      <c r="B6253" s="800" t="s">
        <v>35514</v>
      </c>
      <c r="C6253" s="800" t="s">
        <v>27005</v>
      </c>
      <c r="D6253" s="802">
        <v>86.22</v>
      </c>
      <c r="E6253" s="800" t="s">
        <v>43470</v>
      </c>
    </row>
    <row r="6254" spans="1:6" ht="13.5" x14ac:dyDescent="0.25">
      <c r="A6254" s="800">
        <v>93558</v>
      </c>
      <c r="B6254" s="800" t="s">
        <v>35515</v>
      </c>
      <c r="C6254" s="800" t="s">
        <v>35516</v>
      </c>
      <c r="D6254" s="803">
        <v>4676.84</v>
      </c>
      <c r="E6254" s="800" t="s">
        <v>43470</v>
      </c>
    </row>
    <row r="6255" spans="1:6" ht="13.5" x14ac:dyDescent="0.25">
      <c r="A6255" s="800">
        <v>93559</v>
      </c>
      <c r="B6255" s="800" t="s">
        <v>35490</v>
      </c>
      <c r="C6255" s="800" t="s">
        <v>35516</v>
      </c>
      <c r="D6255" s="803">
        <v>4708.63</v>
      </c>
      <c r="E6255" s="800" t="s">
        <v>43470</v>
      </c>
    </row>
    <row r="6256" spans="1:6" ht="13.5" x14ac:dyDescent="0.25">
      <c r="A6256" s="800">
        <v>93560</v>
      </c>
      <c r="B6256" s="800" t="s">
        <v>26086</v>
      </c>
      <c r="C6256" s="800" t="s">
        <v>35516</v>
      </c>
      <c r="D6256" s="803">
        <v>2779.85</v>
      </c>
      <c r="E6256" s="800" t="s">
        <v>43470</v>
      </c>
    </row>
    <row r="6257" spans="1:5" ht="13.5" x14ac:dyDescent="0.25">
      <c r="A6257" s="800">
        <v>93561</v>
      </c>
      <c r="B6257" s="800" t="s">
        <v>35503</v>
      </c>
      <c r="C6257" s="800" t="s">
        <v>35516</v>
      </c>
      <c r="D6257" s="803">
        <v>3641.4</v>
      </c>
      <c r="E6257" s="800" t="s">
        <v>43470</v>
      </c>
    </row>
    <row r="6258" spans="1:5" ht="13.5" x14ac:dyDescent="0.25">
      <c r="A6258" s="800">
        <v>93562</v>
      </c>
      <c r="B6258" s="800" t="s">
        <v>35500</v>
      </c>
      <c r="C6258" s="800" t="s">
        <v>35516</v>
      </c>
      <c r="D6258" s="803">
        <v>3296.43</v>
      </c>
      <c r="E6258" s="800" t="s">
        <v>43470</v>
      </c>
    </row>
    <row r="6259" spans="1:5" ht="13.5" x14ac:dyDescent="0.25">
      <c r="A6259" s="800">
        <v>93563</v>
      </c>
      <c r="B6259" s="800" t="s">
        <v>35492</v>
      </c>
      <c r="C6259" s="800" t="s">
        <v>35516</v>
      </c>
      <c r="D6259" s="803">
        <v>4326.49</v>
      </c>
      <c r="E6259" s="800" t="s">
        <v>43470</v>
      </c>
    </row>
    <row r="6260" spans="1:5" ht="13.5" x14ac:dyDescent="0.25">
      <c r="A6260" s="800">
        <v>93564</v>
      </c>
      <c r="B6260" s="800" t="s">
        <v>35493</v>
      </c>
      <c r="C6260" s="800" t="s">
        <v>35516</v>
      </c>
      <c r="D6260" s="803">
        <v>4541.3500000000004</v>
      </c>
      <c r="E6260" s="800" t="s">
        <v>43470</v>
      </c>
    </row>
    <row r="6261" spans="1:5" ht="13.5" x14ac:dyDescent="0.25">
      <c r="A6261" s="800">
        <v>93565</v>
      </c>
      <c r="B6261" s="800" t="s">
        <v>35506</v>
      </c>
      <c r="C6261" s="800" t="s">
        <v>35516</v>
      </c>
      <c r="D6261" s="803">
        <v>14899.59</v>
      </c>
      <c r="E6261" s="800" t="s">
        <v>43470</v>
      </c>
    </row>
    <row r="6262" spans="1:5" ht="13.5" x14ac:dyDescent="0.25">
      <c r="A6262" s="800">
        <v>93566</v>
      </c>
      <c r="B6262" s="800" t="s">
        <v>35502</v>
      </c>
      <c r="C6262" s="800" t="s">
        <v>35516</v>
      </c>
      <c r="D6262" s="803">
        <v>3232.42</v>
      </c>
      <c r="E6262" s="800" t="s">
        <v>43470</v>
      </c>
    </row>
    <row r="6263" spans="1:5" ht="13.5" x14ac:dyDescent="0.25">
      <c r="A6263" s="800">
        <v>93567</v>
      </c>
      <c r="B6263" s="800" t="s">
        <v>35509</v>
      </c>
      <c r="C6263" s="800" t="s">
        <v>35516</v>
      </c>
      <c r="D6263" s="803">
        <v>16932.73</v>
      </c>
      <c r="E6263" s="800" t="s">
        <v>43470</v>
      </c>
    </row>
    <row r="6264" spans="1:5" ht="13.5" x14ac:dyDescent="0.25">
      <c r="A6264" s="800">
        <v>93568</v>
      </c>
      <c r="B6264" s="800" t="s">
        <v>26085</v>
      </c>
      <c r="C6264" s="800" t="s">
        <v>35516</v>
      </c>
      <c r="D6264" s="803">
        <v>23077.32</v>
      </c>
      <c r="E6264" s="800" t="s">
        <v>43470</v>
      </c>
    </row>
    <row r="6265" spans="1:5" ht="13.5" x14ac:dyDescent="0.25">
      <c r="A6265" s="800">
        <v>93569</v>
      </c>
      <c r="B6265" s="800" t="s">
        <v>35526</v>
      </c>
      <c r="C6265" s="800" t="s">
        <v>35516</v>
      </c>
      <c r="D6265" s="803">
        <v>10995.52</v>
      </c>
      <c r="E6265" s="800" t="s">
        <v>43470</v>
      </c>
    </row>
    <row r="6266" spans="1:5" ht="13.5" x14ac:dyDescent="0.25">
      <c r="A6266" s="800">
        <v>93570</v>
      </c>
      <c r="B6266" s="800" t="s">
        <v>35528</v>
      </c>
      <c r="C6266" s="800" t="s">
        <v>35516</v>
      </c>
      <c r="D6266" s="803">
        <v>15538.88</v>
      </c>
      <c r="E6266" s="800" t="s">
        <v>43470</v>
      </c>
    </row>
    <row r="6267" spans="1:5" ht="13.5" x14ac:dyDescent="0.25">
      <c r="A6267" s="800">
        <v>93571</v>
      </c>
      <c r="B6267" s="800" t="s">
        <v>35530</v>
      </c>
      <c r="C6267" s="800" t="s">
        <v>35516</v>
      </c>
      <c r="D6267" s="803">
        <v>20483.02</v>
      </c>
      <c r="E6267" s="800" t="s">
        <v>43470</v>
      </c>
    </row>
    <row r="6268" spans="1:5" ht="13.5" x14ac:dyDescent="0.25">
      <c r="A6268" s="800">
        <v>93572</v>
      </c>
      <c r="B6268" s="800" t="s">
        <v>35532</v>
      </c>
      <c r="C6268" s="800" t="s">
        <v>35516</v>
      </c>
      <c r="D6268" s="803">
        <v>6692.16</v>
      </c>
      <c r="E6268" s="800" t="s">
        <v>43470</v>
      </c>
    </row>
    <row r="6269" spans="1:5" ht="13.5" x14ac:dyDescent="0.25">
      <c r="A6269" s="800">
        <v>94295</v>
      </c>
      <c r="B6269" s="800" t="s">
        <v>35511</v>
      </c>
      <c r="C6269" s="800" t="s">
        <v>35516</v>
      </c>
      <c r="D6269" s="803">
        <v>10015.81</v>
      </c>
      <c r="E6269" s="800" t="s">
        <v>43470</v>
      </c>
    </row>
    <row r="6270" spans="1:5" ht="13.5" x14ac:dyDescent="0.25">
      <c r="A6270" s="800">
        <v>94296</v>
      </c>
      <c r="B6270" s="800" t="s">
        <v>26089</v>
      </c>
      <c r="C6270" s="800" t="s">
        <v>35516</v>
      </c>
      <c r="D6270" s="803">
        <v>5918.41</v>
      </c>
      <c r="E6270" s="800" t="s">
        <v>43470</v>
      </c>
    </row>
    <row r="6271" spans="1:5" ht="13.5" x14ac:dyDescent="0.25">
      <c r="A6271" s="800">
        <v>95308</v>
      </c>
      <c r="B6271" s="800" t="s">
        <v>35536</v>
      </c>
      <c r="C6271" s="800" t="s">
        <v>27005</v>
      </c>
      <c r="D6271" s="802">
        <v>0.09</v>
      </c>
      <c r="E6271" s="800" t="s">
        <v>43470</v>
      </c>
    </row>
    <row r="6272" spans="1:5" ht="13.5" x14ac:dyDescent="0.25">
      <c r="A6272" s="800">
        <v>95309</v>
      </c>
      <c r="B6272" s="800" t="s">
        <v>35537</v>
      </c>
      <c r="C6272" s="800" t="s">
        <v>27005</v>
      </c>
      <c r="D6272" s="802">
        <v>0.13</v>
      </c>
      <c r="E6272" s="800" t="s">
        <v>43470</v>
      </c>
    </row>
    <row r="6273" spans="1:5" ht="13.5" x14ac:dyDescent="0.25">
      <c r="A6273" s="800">
        <v>95310</v>
      </c>
      <c r="B6273" s="800" t="s">
        <v>35538</v>
      </c>
      <c r="C6273" s="800" t="s">
        <v>27005</v>
      </c>
      <c r="D6273" s="802">
        <v>0.1</v>
      </c>
      <c r="E6273" s="800" t="s">
        <v>43470</v>
      </c>
    </row>
    <row r="6274" spans="1:5" ht="13.5" x14ac:dyDescent="0.25">
      <c r="A6274" s="800">
        <v>95311</v>
      </c>
      <c r="B6274" s="800" t="s">
        <v>35539</v>
      </c>
      <c r="C6274" s="800" t="s">
        <v>27005</v>
      </c>
      <c r="D6274" s="802">
        <v>0.09</v>
      </c>
      <c r="E6274" s="800" t="s">
        <v>43470</v>
      </c>
    </row>
    <row r="6275" spans="1:5" ht="13.5" x14ac:dyDescent="0.25">
      <c r="A6275" s="800">
        <v>95312</v>
      </c>
      <c r="B6275" s="800" t="s">
        <v>35540</v>
      </c>
      <c r="C6275" s="800" t="s">
        <v>27005</v>
      </c>
      <c r="D6275" s="802">
        <v>0.1</v>
      </c>
      <c r="E6275" s="800" t="s">
        <v>43470</v>
      </c>
    </row>
    <row r="6276" spans="1:5" ht="13.5" x14ac:dyDescent="0.25">
      <c r="A6276" s="800">
        <v>95313</v>
      </c>
      <c r="B6276" s="800" t="s">
        <v>35541</v>
      </c>
      <c r="C6276" s="800" t="s">
        <v>27005</v>
      </c>
      <c r="D6276" s="802">
        <v>0.1</v>
      </c>
      <c r="E6276" s="800" t="s">
        <v>43470</v>
      </c>
    </row>
    <row r="6277" spans="1:5" ht="13.5" x14ac:dyDescent="0.25">
      <c r="A6277" s="800">
        <v>95314</v>
      </c>
      <c r="B6277" s="800" t="s">
        <v>35542</v>
      </c>
      <c r="C6277" s="800" t="s">
        <v>27005</v>
      </c>
      <c r="D6277" s="802">
        <v>0.13</v>
      </c>
      <c r="E6277" s="800" t="s">
        <v>43470</v>
      </c>
    </row>
    <row r="6278" spans="1:5" ht="13.5" x14ac:dyDescent="0.25">
      <c r="A6278" s="800">
        <v>95315</v>
      </c>
      <c r="B6278" s="800" t="s">
        <v>35543</v>
      </c>
      <c r="C6278" s="800" t="s">
        <v>27005</v>
      </c>
      <c r="D6278" s="802">
        <v>0.21</v>
      </c>
      <c r="E6278" s="800" t="s">
        <v>43470</v>
      </c>
    </row>
    <row r="6279" spans="1:5" ht="13.5" x14ac:dyDescent="0.25">
      <c r="A6279" s="800">
        <v>95316</v>
      </c>
      <c r="B6279" s="800" t="s">
        <v>35544</v>
      </c>
      <c r="C6279" s="800" t="s">
        <v>27005</v>
      </c>
      <c r="D6279" s="802">
        <v>0.34</v>
      </c>
      <c r="E6279" s="800" t="s">
        <v>43470</v>
      </c>
    </row>
    <row r="6280" spans="1:5" ht="13.5" x14ac:dyDescent="0.25">
      <c r="A6280" s="800">
        <v>95317</v>
      </c>
      <c r="B6280" s="800" t="s">
        <v>35545</v>
      </c>
      <c r="C6280" s="800" t="s">
        <v>27005</v>
      </c>
      <c r="D6280" s="802">
        <v>0.13</v>
      </c>
      <c r="E6280" s="800" t="s">
        <v>43470</v>
      </c>
    </row>
    <row r="6281" spans="1:5" ht="13.5" x14ac:dyDescent="0.25">
      <c r="A6281" s="800">
        <v>95318</v>
      </c>
      <c r="B6281" s="800" t="s">
        <v>35546</v>
      </c>
      <c r="C6281" s="800" t="s">
        <v>27005</v>
      </c>
      <c r="D6281" s="802">
        <v>0.13</v>
      </c>
      <c r="E6281" s="800" t="s">
        <v>43470</v>
      </c>
    </row>
    <row r="6282" spans="1:5" ht="13.5" x14ac:dyDescent="0.25">
      <c r="A6282" s="800">
        <v>95319</v>
      </c>
      <c r="B6282" s="800" t="s">
        <v>35547</v>
      </c>
      <c r="C6282" s="800" t="s">
        <v>27005</v>
      </c>
      <c r="D6282" s="802">
        <v>0.11</v>
      </c>
      <c r="E6282" s="800" t="s">
        <v>43470</v>
      </c>
    </row>
    <row r="6283" spans="1:5" ht="13.5" x14ac:dyDescent="0.25">
      <c r="A6283" s="800">
        <v>95320</v>
      </c>
      <c r="B6283" s="800" t="s">
        <v>35548</v>
      </c>
      <c r="C6283" s="800" t="s">
        <v>27005</v>
      </c>
      <c r="D6283" s="802">
        <v>0.1</v>
      </c>
      <c r="E6283" s="800" t="s">
        <v>43470</v>
      </c>
    </row>
    <row r="6284" spans="1:5" ht="13.5" x14ac:dyDescent="0.25">
      <c r="A6284" s="800">
        <v>95321</v>
      </c>
      <c r="B6284" s="800" t="s">
        <v>35549</v>
      </c>
      <c r="C6284" s="800" t="s">
        <v>27005</v>
      </c>
      <c r="D6284" s="802">
        <v>0.09</v>
      </c>
      <c r="E6284" s="800" t="s">
        <v>43470</v>
      </c>
    </row>
    <row r="6285" spans="1:5" ht="13.5" x14ac:dyDescent="0.25">
      <c r="A6285" s="800">
        <v>95322</v>
      </c>
      <c r="B6285" s="800" t="s">
        <v>35550</v>
      </c>
      <c r="C6285" s="800" t="s">
        <v>27005</v>
      </c>
      <c r="D6285" s="802">
        <v>0.06</v>
      </c>
      <c r="E6285" s="800" t="s">
        <v>43470</v>
      </c>
    </row>
    <row r="6286" spans="1:5" ht="13.5" x14ac:dyDescent="0.25">
      <c r="A6286" s="800">
        <v>95323</v>
      </c>
      <c r="B6286" s="800" t="s">
        <v>35551</v>
      </c>
      <c r="C6286" s="800" t="s">
        <v>27005</v>
      </c>
      <c r="D6286" s="802">
        <v>0.17</v>
      </c>
      <c r="E6286" s="800" t="s">
        <v>43470</v>
      </c>
    </row>
    <row r="6287" spans="1:5" ht="13.5" x14ac:dyDescent="0.25">
      <c r="A6287" s="800">
        <v>95324</v>
      </c>
      <c r="B6287" s="800" t="s">
        <v>35552</v>
      </c>
      <c r="C6287" s="800" t="s">
        <v>27005</v>
      </c>
      <c r="D6287" s="802">
        <v>0.18</v>
      </c>
      <c r="E6287" s="800" t="s">
        <v>43470</v>
      </c>
    </row>
    <row r="6288" spans="1:5" ht="13.5" x14ac:dyDescent="0.25">
      <c r="A6288" s="800">
        <v>95325</v>
      </c>
      <c r="B6288" s="800" t="s">
        <v>35553</v>
      </c>
      <c r="C6288" s="800" t="s">
        <v>27005</v>
      </c>
      <c r="D6288" s="802">
        <v>0.23</v>
      </c>
      <c r="E6288" s="800" t="s">
        <v>43470</v>
      </c>
    </row>
    <row r="6289" spans="1:5" ht="13.5" x14ac:dyDescent="0.25">
      <c r="A6289" s="800">
        <v>95326</v>
      </c>
      <c r="B6289" s="800" t="s">
        <v>35554</v>
      </c>
      <c r="C6289" s="800" t="s">
        <v>27005</v>
      </c>
      <c r="D6289" s="802">
        <v>0.05</v>
      </c>
      <c r="E6289" s="800" t="s">
        <v>43470</v>
      </c>
    </row>
    <row r="6290" spans="1:5" ht="13.5" x14ac:dyDescent="0.25">
      <c r="A6290" s="800">
        <v>95327</v>
      </c>
      <c r="B6290" s="800" t="s">
        <v>35555</v>
      </c>
      <c r="C6290" s="800" t="s">
        <v>27005</v>
      </c>
      <c r="D6290" s="802">
        <v>0.21</v>
      </c>
      <c r="E6290" s="800" t="s">
        <v>43470</v>
      </c>
    </row>
    <row r="6291" spans="1:5" ht="13.5" x14ac:dyDescent="0.25">
      <c r="A6291" s="800">
        <v>95328</v>
      </c>
      <c r="B6291" s="800" t="s">
        <v>35556</v>
      </c>
      <c r="C6291" s="800" t="s">
        <v>27005</v>
      </c>
      <c r="D6291" s="802">
        <v>0.11</v>
      </c>
      <c r="E6291" s="800" t="s">
        <v>43470</v>
      </c>
    </row>
    <row r="6292" spans="1:5" ht="13.5" x14ac:dyDescent="0.25">
      <c r="A6292" s="800">
        <v>95329</v>
      </c>
      <c r="B6292" s="800" t="s">
        <v>35557</v>
      </c>
      <c r="C6292" s="800" t="s">
        <v>27005</v>
      </c>
      <c r="D6292" s="802">
        <v>0.14000000000000001</v>
      </c>
      <c r="E6292" s="800" t="s">
        <v>43470</v>
      </c>
    </row>
    <row r="6293" spans="1:5" ht="13.5" x14ac:dyDescent="0.25">
      <c r="A6293" s="800">
        <v>95330</v>
      </c>
      <c r="B6293" s="800" t="s">
        <v>35558</v>
      </c>
      <c r="C6293" s="800" t="s">
        <v>27005</v>
      </c>
      <c r="D6293" s="802">
        <v>0.13</v>
      </c>
      <c r="E6293" s="800" t="s">
        <v>43470</v>
      </c>
    </row>
    <row r="6294" spans="1:5" ht="13.5" x14ac:dyDescent="0.25">
      <c r="A6294" s="800">
        <v>95331</v>
      </c>
      <c r="B6294" s="800" t="s">
        <v>35559</v>
      </c>
      <c r="C6294" s="800" t="s">
        <v>27005</v>
      </c>
      <c r="D6294" s="802">
        <v>0.1</v>
      </c>
      <c r="E6294" s="800" t="s">
        <v>43470</v>
      </c>
    </row>
    <row r="6295" spans="1:5" ht="13.5" x14ac:dyDescent="0.25">
      <c r="A6295" s="800">
        <v>95332</v>
      </c>
      <c r="B6295" s="800" t="s">
        <v>35560</v>
      </c>
      <c r="C6295" s="800" t="s">
        <v>27005</v>
      </c>
      <c r="D6295" s="802">
        <v>0.48</v>
      </c>
      <c r="E6295" s="800" t="s">
        <v>43470</v>
      </c>
    </row>
    <row r="6296" spans="1:5" ht="13.5" x14ac:dyDescent="0.25">
      <c r="A6296" s="800">
        <v>95333</v>
      </c>
      <c r="B6296" s="800" t="s">
        <v>35561</v>
      </c>
      <c r="C6296" s="800" t="s">
        <v>27005</v>
      </c>
      <c r="D6296" s="802">
        <v>0.53</v>
      </c>
      <c r="E6296" s="800" t="s">
        <v>43470</v>
      </c>
    </row>
    <row r="6297" spans="1:5" ht="13.5" x14ac:dyDescent="0.25">
      <c r="A6297" s="800">
        <v>95334</v>
      </c>
      <c r="B6297" s="800" t="s">
        <v>35562</v>
      </c>
      <c r="C6297" s="800" t="s">
        <v>27005</v>
      </c>
      <c r="D6297" s="802">
        <v>0.48</v>
      </c>
      <c r="E6297" s="800" t="s">
        <v>43470</v>
      </c>
    </row>
    <row r="6298" spans="1:5" ht="13.5" x14ac:dyDescent="0.25">
      <c r="A6298" s="800">
        <v>95335</v>
      </c>
      <c r="B6298" s="800" t="s">
        <v>35563</v>
      </c>
      <c r="C6298" s="800" t="s">
        <v>27005</v>
      </c>
      <c r="D6298" s="802">
        <v>0.19</v>
      </c>
      <c r="E6298" s="800" t="s">
        <v>43470</v>
      </c>
    </row>
    <row r="6299" spans="1:5" ht="13.5" x14ac:dyDescent="0.25">
      <c r="A6299" s="800">
        <v>95336</v>
      </c>
      <c r="B6299" s="800" t="s">
        <v>35564</v>
      </c>
      <c r="C6299" s="800" t="s">
        <v>27005</v>
      </c>
      <c r="D6299" s="802">
        <v>0.14000000000000001</v>
      </c>
      <c r="E6299" s="800" t="s">
        <v>43470</v>
      </c>
    </row>
    <row r="6300" spans="1:5" ht="13.5" x14ac:dyDescent="0.25">
      <c r="A6300" s="800">
        <v>95337</v>
      </c>
      <c r="B6300" s="800" t="s">
        <v>35565</v>
      </c>
      <c r="C6300" s="800" t="s">
        <v>27005</v>
      </c>
      <c r="D6300" s="802">
        <v>0.09</v>
      </c>
      <c r="E6300" s="800" t="s">
        <v>43470</v>
      </c>
    </row>
    <row r="6301" spans="1:5" ht="13.5" x14ac:dyDescent="0.25">
      <c r="A6301" s="800">
        <v>95338</v>
      </c>
      <c r="B6301" s="800" t="s">
        <v>35566</v>
      </c>
      <c r="C6301" s="800" t="s">
        <v>27005</v>
      </c>
      <c r="D6301" s="802">
        <v>0.23</v>
      </c>
      <c r="E6301" s="800" t="s">
        <v>43470</v>
      </c>
    </row>
    <row r="6302" spans="1:5" ht="13.5" x14ac:dyDescent="0.25">
      <c r="A6302" s="800">
        <v>95339</v>
      </c>
      <c r="B6302" s="800" t="s">
        <v>35567</v>
      </c>
      <c r="C6302" s="800" t="s">
        <v>27005</v>
      </c>
      <c r="D6302" s="802">
        <v>0.22</v>
      </c>
      <c r="E6302" s="800" t="s">
        <v>43470</v>
      </c>
    </row>
    <row r="6303" spans="1:5" ht="13.5" x14ac:dyDescent="0.25">
      <c r="A6303" s="800">
        <v>95340</v>
      </c>
      <c r="B6303" s="800" t="s">
        <v>35568</v>
      </c>
      <c r="C6303" s="800" t="s">
        <v>27005</v>
      </c>
      <c r="D6303" s="802">
        <v>0.17</v>
      </c>
      <c r="E6303" s="800" t="s">
        <v>43470</v>
      </c>
    </row>
    <row r="6304" spans="1:5" ht="13.5" x14ac:dyDescent="0.25">
      <c r="A6304" s="800">
        <v>95341</v>
      </c>
      <c r="B6304" s="800" t="s">
        <v>35569</v>
      </c>
      <c r="C6304" s="800" t="s">
        <v>27005</v>
      </c>
      <c r="D6304" s="802">
        <v>0.18</v>
      </c>
      <c r="E6304" s="800" t="s">
        <v>43470</v>
      </c>
    </row>
    <row r="6305" spans="1:5" ht="13.5" x14ac:dyDescent="0.25">
      <c r="A6305" s="800">
        <v>95342</v>
      </c>
      <c r="B6305" s="800" t="s">
        <v>35570</v>
      </c>
      <c r="C6305" s="800" t="s">
        <v>27005</v>
      </c>
      <c r="D6305" s="802">
        <v>0.14000000000000001</v>
      </c>
      <c r="E6305" s="800" t="s">
        <v>43470</v>
      </c>
    </row>
    <row r="6306" spans="1:5" ht="13.5" x14ac:dyDescent="0.25">
      <c r="A6306" s="800">
        <v>95343</v>
      </c>
      <c r="B6306" s="800" t="s">
        <v>35571</v>
      </c>
      <c r="C6306" s="800" t="s">
        <v>27005</v>
      </c>
      <c r="D6306" s="802">
        <v>0.18</v>
      </c>
      <c r="E6306" s="800" t="s">
        <v>43470</v>
      </c>
    </row>
    <row r="6307" spans="1:5" ht="13.5" x14ac:dyDescent="0.25">
      <c r="A6307" s="800">
        <v>95344</v>
      </c>
      <c r="B6307" s="800" t="s">
        <v>35572</v>
      </c>
      <c r="C6307" s="800" t="s">
        <v>27005</v>
      </c>
      <c r="D6307" s="802">
        <v>0.14000000000000001</v>
      </c>
      <c r="E6307" s="800" t="s">
        <v>43470</v>
      </c>
    </row>
    <row r="6308" spans="1:5" ht="13.5" x14ac:dyDescent="0.25">
      <c r="A6308" s="800">
        <v>95345</v>
      </c>
      <c r="B6308" s="800" t="s">
        <v>35573</v>
      </c>
      <c r="C6308" s="800" t="s">
        <v>27005</v>
      </c>
      <c r="D6308" s="802">
        <v>0.57999999999999996</v>
      </c>
      <c r="E6308" s="800" t="s">
        <v>43470</v>
      </c>
    </row>
    <row r="6309" spans="1:5" ht="13.5" x14ac:dyDescent="0.25">
      <c r="A6309" s="800">
        <v>95346</v>
      </c>
      <c r="B6309" s="800" t="s">
        <v>35574</v>
      </c>
      <c r="C6309" s="800" t="s">
        <v>27005</v>
      </c>
      <c r="D6309" s="802">
        <v>0.05</v>
      </c>
      <c r="E6309" s="800" t="s">
        <v>43470</v>
      </c>
    </row>
    <row r="6310" spans="1:5" ht="13.5" x14ac:dyDescent="0.25">
      <c r="A6310" s="800">
        <v>95347</v>
      </c>
      <c r="B6310" s="800" t="s">
        <v>35575</v>
      </c>
      <c r="C6310" s="800" t="s">
        <v>27005</v>
      </c>
      <c r="D6310" s="802">
        <v>0.06</v>
      </c>
      <c r="E6310" s="800" t="s">
        <v>43470</v>
      </c>
    </row>
    <row r="6311" spans="1:5" ht="13.5" x14ac:dyDescent="0.25">
      <c r="A6311" s="800">
        <v>95348</v>
      </c>
      <c r="B6311" s="800" t="s">
        <v>35576</v>
      </c>
      <c r="C6311" s="800" t="s">
        <v>27005</v>
      </c>
      <c r="D6311" s="802">
        <v>0.08</v>
      </c>
      <c r="E6311" s="800" t="s">
        <v>43470</v>
      </c>
    </row>
    <row r="6312" spans="1:5" ht="13.5" x14ac:dyDescent="0.25">
      <c r="A6312" s="800">
        <v>95349</v>
      </c>
      <c r="B6312" s="800" t="s">
        <v>35577</v>
      </c>
      <c r="C6312" s="800" t="s">
        <v>27005</v>
      </c>
      <c r="D6312" s="802">
        <v>0.06</v>
      </c>
      <c r="E6312" s="800" t="s">
        <v>43470</v>
      </c>
    </row>
    <row r="6313" spans="1:5" ht="13.5" x14ac:dyDescent="0.25">
      <c r="A6313" s="800">
        <v>95350</v>
      </c>
      <c r="B6313" s="800" t="s">
        <v>35578</v>
      </c>
      <c r="C6313" s="800" t="s">
        <v>27005</v>
      </c>
      <c r="D6313" s="802">
        <v>7.0000000000000007E-2</v>
      </c>
      <c r="E6313" s="800" t="s">
        <v>43470</v>
      </c>
    </row>
    <row r="6314" spans="1:5" ht="13.5" x14ac:dyDescent="0.25">
      <c r="A6314" s="800">
        <v>95351</v>
      </c>
      <c r="B6314" s="800" t="s">
        <v>35579</v>
      </c>
      <c r="C6314" s="800" t="s">
        <v>27005</v>
      </c>
      <c r="D6314" s="802">
        <v>0.23</v>
      </c>
      <c r="E6314" s="800" t="s">
        <v>43470</v>
      </c>
    </row>
    <row r="6315" spans="1:5" ht="13.5" x14ac:dyDescent="0.25">
      <c r="A6315" s="800">
        <v>95352</v>
      </c>
      <c r="B6315" s="800" t="s">
        <v>35580</v>
      </c>
      <c r="C6315" s="800" t="s">
        <v>27005</v>
      </c>
      <c r="D6315" s="802">
        <v>0.08</v>
      </c>
      <c r="E6315" s="800" t="s">
        <v>43470</v>
      </c>
    </row>
    <row r="6316" spans="1:5" ht="13.5" x14ac:dyDescent="0.25">
      <c r="A6316" s="800">
        <v>95354</v>
      </c>
      <c r="B6316" s="800" t="s">
        <v>35581</v>
      </c>
      <c r="C6316" s="800" t="s">
        <v>27005</v>
      </c>
      <c r="D6316" s="802">
        <v>0.09</v>
      </c>
      <c r="E6316" s="800" t="s">
        <v>43470</v>
      </c>
    </row>
    <row r="6317" spans="1:5" ht="13.5" x14ac:dyDescent="0.25">
      <c r="A6317" s="800">
        <v>95355</v>
      </c>
      <c r="B6317" s="800" t="s">
        <v>35582</v>
      </c>
      <c r="C6317" s="800" t="s">
        <v>27005</v>
      </c>
      <c r="D6317" s="802">
        <v>0.1</v>
      </c>
      <c r="E6317" s="800" t="s">
        <v>43470</v>
      </c>
    </row>
    <row r="6318" spans="1:5" ht="13.5" x14ac:dyDescent="0.25">
      <c r="A6318" s="800">
        <v>95356</v>
      </c>
      <c r="B6318" s="800" t="s">
        <v>35583</v>
      </c>
      <c r="C6318" s="800" t="s">
        <v>27005</v>
      </c>
      <c r="D6318" s="802">
        <v>0.11</v>
      </c>
      <c r="E6318" s="800" t="s">
        <v>43470</v>
      </c>
    </row>
    <row r="6319" spans="1:5" ht="13.5" x14ac:dyDescent="0.25">
      <c r="A6319" s="800">
        <v>95357</v>
      </c>
      <c r="B6319" s="800" t="s">
        <v>35584</v>
      </c>
      <c r="C6319" s="800" t="s">
        <v>27005</v>
      </c>
      <c r="D6319" s="802">
        <v>0.17</v>
      </c>
      <c r="E6319" s="800" t="s">
        <v>43470</v>
      </c>
    </row>
    <row r="6320" spans="1:5" ht="13.5" x14ac:dyDescent="0.25">
      <c r="A6320" s="800">
        <v>95358</v>
      </c>
      <c r="B6320" s="800" t="s">
        <v>35585</v>
      </c>
      <c r="C6320" s="800" t="s">
        <v>27005</v>
      </c>
      <c r="D6320" s="802">
        <v>0.19</v>
      </c>
      <c r="E6320" s="800" t="s">
        <v>43470</v>
      </c>
    </row>
    <row r="6321" spans="1:5" ht="13.5" x14ac:dyDescent="0.25">
      <c r="A6321" s="800">
        <v>95359</v>
      </c>
      <c r="B6321" s="800" t="s">
        <v>35586</v>
      </c>
      <c r="C6321" s="800" t="s">
        <v>27005</v>
      </c>
      <c r="D6321" s="802">
        <v>0.36</v>
      </c>
      <c r="E6321" s="800" t="s">
        <v>43470</v>
      </c>
    </row>
    <row r="6322" spans="1:5" ht="13.5" x14ac:dyDescent="0.25">
      <c r="A6322" s="800">
        <v>95360</v>
      </c>
      <c r="B6322" s="800" t="s">
        <v>35587</v>
      </c>
      <c r="C6322" s="800" t="s">
        <v>27005</v>
      </c>
      <c r="D6322" s="802">
        <v>0.16</v>
      </c>
      <c r="E6322" s="800" t="s">
        <v>43470</v>
      </c>
    </row>
    <row r="6323" spans="1:5" ht="13.5" x14ac:dyDescent="0.25">
      <c r="A6323" s="800">
        <v>95361</v>
      </c>
      <c r="B6323" s="800" t="s">
        <v>35588</v>
      </c>
      <c r="C6323" s="800" t="s">
        <v>27005</v>
      </c>
      <c r="D6323" s="802">
        <v>0.05</v>
      </c>
      <c r="E6323" s="800" t="s">
        <v>43470</v>
      </c>
    </row>
    <row r="6324" spans="1:5" ht="13.5" x14ac:dyDescent="0.25">
      <c r="A6324" s="800">
        <v>95362</v>
      </c>
      <c r="B6324" s="800" t="s">
        <v>35589</v>
      </c>
      <c r="C6324" s="800" t="s">
        <v>27005</v>
      </c>
      <c r="D6324" s="802">
        <v>0.11</v>
      </c>
      <c r="E6324" s="800" t="s">
        <v>43470</v>
      </c>
    </row>
    <row r="6325" spans="1:5" ht="13.5" x14ac:dyDescent="0.25">
      <c r="A6325" s="800">
        <v>95363</v>
      </c>
      <c r="B6325" s="800" t="s">
        <v>35590</v>
      </c>
      <c r="C6325" s="800" t="s">
        <v>27005</v>
      </c>
      <c r="D6325" s="802">
        <v>0.14000000000000001</v>
      </c>
      <c r="E6325" s="800" t="s">
        <v>43470</v>
      </c>
    </row>
    <row r="6326" spans="1:5" ht="13.5" x14ac:dyDescent="0.25">
      <c r="A6326" s="800">
        <v>95364</v>
      </c>
      <c r="B6326" s="800" t="s">
        <v>35591</v>
      </c>
      <c r="C6326" s="800" t="s">
        <v>27005</v>
      </c>
      <c r="D6326" s="802">
        <v>0.11</v>
      </c>
      <c r="E6326" s="800" t="s">
        <v>43470</v>
      </c>
    </row>
    <row r="6327" spans="1:5" ht="13.5" x14ac:dyDescent="0.25">
      <c r="A6327" s="800">
        <v>95365</v>
      </c>
      <c r="B6327" s="800" t="s">
        <v>35592</v>
      </c>
      <c r="C6327" s="800" t="s">
        <v>27005</v>
      </c>
      <c r="D6327" s="802">
        <v>0.11</v>
      </c>
      <c r="E6327" s="800" t="s">
        <v>43470</v>
      </c>
    </row>
    <row r="6328" spans="1:5" ht="13.5" x14ac:dyDescent="0.25">
      <c r="A6328" s="800">
        <v>95366</v>
      </c>
      <c r="B6328" s="800" t="s">
        <v>35593</v>
      </c>
      <c r="C6328" s="800" t="s">
        <v>27005</v>
      </c>
      <c r="D6328" s="802">
        <v>0.09</v>
      </c>
      <c r="E6328" s="800" t="s">
        <v>43470</v>
      </c>
    </row>
    <row r="6329" spans="1:5" ht="13.5" x14ac:dyDescent="0.25">
      <c r="A6329" s="800">
        <v>95367</v>
      </c>
      <c r="B6329" s="800" t="s">
        <v>35594</v>
      </c>
      <c r="C6329" s="800" t="s">
        <v>27005</v>
      </c>
      <c r="D6329" s="802">
        <v>0.1</v>
      </c>
      <c r="E6329" s="800" t="s">
        <v>43470</v>
      </c>
    </row>
    <row r="6330" spans="1:5" ht="13.5" x14ac:dyDescent="0.25">
      <c r="A6330" s="800">
        <v>95368</v>
      </c>
      <c r="B6330" s="800" t="s">
        <v>35595</v>
      </c>
      <c r="C6330" s="800" t="s">
        <v>27005</v>
      </c>
      <c r="D6330" s="802">
        <v>0.19</v>
      </c>
      <c r="E6330" s="800" t="s">
        <v>43470</v>
      </c>
    </row>
    <row r="6331" spans="1:5" ht="13.5" x14ac:dyDescent="0.25">
      <c r="A6331" s="800">
        <v>95369</v>
      </c>
      <c r="B6331" s="800" t="s">
        <v>35596</v>
      </c>
      <c r="C6331" s="800" t="s">
        <v>27005</v>
      </c>
      <c r="D6331" s="802">
        <v>0.12</v>
      </c>
      <c r="E6331" s="800" t="s">
        <v>43470</v>
      </c>
    </row>
    <row r="6332" spans="1:5" ht="13.5" x14ac:dyDescent="0.25">
      <c r="A6332" s="800">
        <v>95370</v>
      </c>
      <c r="B6332" s="800" t="s">
        <v>35597</v>
      </c>
      <c r="C6332" s="800" t="s">
        <v>27005</v>
      </c>
      <c r="D6332" s="802">
        <v>0.18</v>
      </c>
      <c r="E6332" s="800" t="s">
        <v>43470</v>
      </c>
    </row>
    <row r="6333" spans="1:5" ht="13.5" x14ac:dyDescent="0.25">
      <c r="A6333" s="800">
        <v>95371</v>
      </c>
      <c r="B6333" s="800" t="s">
        <v>35598</v>
      </c>
      <c r="C6333" s="800" t="s">
        <v>27005</v>
      </c>
      <c r="D6333" s="802">
        <v>0.24</v>
      </c>
      <c r="E6333" s="800" t="s">
        <v>43470</v>
      </c>
    </row>
    <row r="6334" spans="1:5" ht="13.5" x14ac:dyDescent="0.25">
      <c r="A6334" s="800">
        <v>95372</v>
      </c>
      <c r="B6334" s="800" t="s">
        <v>35599</v>
      </c>
      <c r="C6334" s="800" t="s">
        <v>27005</v>
      </c>
      <c r="D6334" s="802">
        <v>0.17</v>
      </c>
      <c r="E6334" s="800" t="s">
        <v>43470</v>
      </c>
    </row>
    <row r="6335" spans="1:5" ht="13.5" x14ac:dyDescent="0.25">
      <c r="A6335" s="800">
        <v>95373</v>
      </c>
      <c r="B6335" s="800" t="s">
        <v>35600</v>
      </c>
      <c r="C6335" s="800" t="s">
        <v>27005</v>
      </c>
      <c r="D6335" s="802">
        <v>0.22</v>
      </c>
      <c r="E6335" s="800" t="s">
        <v>43470</v>
      </c>
    </row>
    <row r="6336" spans="1:5" ht="13.5" x14ac:dyDescent="0.25">
      <c r="A6336" s="800">
        <v>95374</v>
      </c>
      <c r="B6336" s="800" t="s">
        <v>35601</v>
      </c>
      <c r="C6336" s="800" t="s">
        <v>27005</v>
      </c>
      <c r="D6336" s="802">
        <v>0.18</v>
      </c>
      <c r="E6336" s="800" t="s">
        <v>43470</v>
      </c>
    </row>
    <row r="6337" spans="1:5" ht="13.5" x14ac:dyDescent="0.25">
      <c r="A6337" s="800">
        <v>95375</v>
      </c>
      <c r="B6337" s="800" t="s">
        <v>35602</v>
      </c>
      <c r="C6337" s="800" t="s">
        <v>27005</v>
      </c>
      <c r="D6337" s="802">
        <v>0.23</v>
      </c>
      <c r="E6337" s="800" t="s">
        <v>43470</v>
      </c>
    </row>
    <row r="6338" spans="1:5" ht="13.5" x14ac:dyDescent="0.25">
      <c r="A6338" s="800">
        <v>95376</v>
      </c>
      <c r="B6338" s="800" t="s">
        <v>35603</v>
      </c>
      <c r="C6338" s="800" t="s">
        <v>27005</v>
      </c>
      <c r="D6338" s="802">
        <v>0.04</v>
      </c>
      <c r="E6338" s="800" t="s">
        <v>43470</v>
      </c>
    </row>
    <row r="6339" spans="1:5" ht="13.5" x14ac:dyDescent="0.25">
      <c r="A6339" s="800">
        <v>95377</v>
      </c>
      <c r="B6339" s="800" t="s">
        <v>35604</v>
      </c>
      <c r="C6339" s="800" t="s">
        <v>27005</v>
      </c>
      <c r="D6339" s="802">
        <v>0.13</v>
      </c>
      <c r="E6339" s="800" t="s">
        <v>43470</v>
      </c>
    </row>
    <row r="6340" spans="1:5" ht="13.5" x14ac:dyDescent="0.25">
      <c r="A6340" s="800">
        <v>95378</v>
      </c>
      <c r="B6340" s="800" t="s">
        <v>35605</v>
      </c>
      <c r="C6340" s="800" t="s">
        <v>27005</v>
      </c>
      <c r="D6340" s="802">
        <v>0.15</v>
      </c>
      <c r="E6340" s="800" t="s">
        <v>43470</v>
      </c>
    </row>
    <row r="6341" spans="1:5" ht="13.5" x14ac:dyDescent="0.25">
      <c r="A6341" s="800">
        <v>95379</v>
      </c>
      <c r="B6341" s="800" t="s">
        <v>35606</v>
      </c>
      <c r="C6341" s="800" t="s">
        <v>27005</v>
      </c>
      <c r="D6341" s="802">
        <v>0.14000000000000001</v>
      </c>
      <c r="E6341" s="800" t="s">
        <v>43470</v>
      </c>
    </row>
    <row r="6342" spans="1:5" ht="13.5" x14ac:dyDescent="0.25">
      <c r="A6342" s="800">
        <v>95380</v>
      </c>
      <c r="B6342" s="800" t="s">
        <v>35607</v>
      </c>
      <c r="C6342" s="800" t="s">
        <v>27005</v>
      </c>
      <c r="D6342" s="802">
        <v>0.16</v>
      </c>
      <c r="E6342" s="800" t="s">
        <v>43470</v>
      </c>
    </row>
    <row r="6343" spans="1:5" ht="13.5" x14ac:dyDescent="0.25">
      <c r="A6343" s="800">
        <v>95382</v>
      </c>
      <c r="B6343" s="800" t="s">
        <v>35608</v>
      </c>
      <c r="C6343" s="800" t="s">
        <v>27005</v>
      </c>
      <c r="D6343" s="802">
        <v>0.16</v>
      </c>
      <c r="E6343" s="800" t="s">
        <v>43470</v>
      </c>
    </row>
    <row r="6344" spans="1:5" ht="13.5" x14ac:dyDescent="0.25">
      <c r="A6344" s="800">
        <v>95383</v>
      </c>
      <c r="B6344" s="800" t="s">
        <v>35609</v>
      </c>
      <c r="C6344" s="800" t="s">
        <v>27005</v>
      </c>
      <c r="D6344" s="802">
        <v>0.23</v>
      </c>
      <c r="E6344" s="800" t="s">
        <v>43470</v>
      </c>
    </row>
    <row r="6345" spans="1:5" ht="13.5" x14ac:dyDescent="0.25">
      <c r="A6345" s="800">
        <v>95384</v>
      </c>
      <c r="B6345" s="800" t="s">
        <v>35610</v>
      </c>
      <c r="C6345" s="800" t="s">
        <v>27005</v>
      </c>
      <c r="D6345" s="802">
        <v>0.18</v>
      </c>
      <c r="E6345" s="800" t="s">
        <v>43470</v>
      </c>
    </row>
    <row r="6346" spans="1:5" ht="13.5" x14ac:dyDescent="0.25">
      <c r="A6346" s="800">
        <v>95385</v>
      </c>
      <c r="B6346" s="800" t="s">
        <v>35611</v>
      </c>
      <c r="C6346" s="800" t="s">
        <v>27005</v>
      </c>
      <c r="D6346" s="802">
        <v>0.11</v>
      </c>
      <c r="E6346" s="800" t="s">
        <v>43470</v>
      </c>
    </row>
    <row r="6347" spans="1:5" ht="13.5" x14ac:dyDescent="0.25">
      <c r="A6347" s="800">
        <v>95386</v>
      </c>
      <c r="B6347" s="800" t="s">
        <v>35612</v>
      </c>
      <c r="C6347" s="800" t="s">
        <v>27005</v>
      </c>
      <c r="D6347" s="802">
        <v>0.18</v>
      </c>
      <c r="E6347" s="800" t="s">
        <v>43470</v>
      </c>
    </row>
    <row r="6348" spans="1:5" ht="13.5" x14ac:dyDescent="0.25">
      <c r="A6348" s="800">
        <v>95387</v>
      </c>
      <c r="B6348" s="800" t="s">
        <v>35613</v>
      </c>
      <c r="C6348" s="800" t="s">
        <v>27005</v>
      </c>
      <c r="D6348" s="802">
        <v>0.16</v>
      </c>
      <c r="E6348" s="800" t="s">
        <v>43470</v>
      </c>
    </row>
    <row r="6349" spans="1:5" ht="13.5" x14ac:dyDescent="0.25">
      <c r="A6349" s="800">
        <v>95388</v>
      </c>
      <c r="B6349" s="800" t="s">
        <v>35614</v>
      </c>
      <c r="C6349" s="800" t="s">
        <v>27005</v>
      </c>
      <c r="D6349" s="802">
        <v>0.05</v>
      </c>
      <c r="E6349" s="800" t="s">
        <v>43470</v>
      </c>
    </row>
    <row r="6350" spans="1:5" ht="13.5" x14ac:dyDescent="0.25">
      <c r="A6350" s="800">
        <v>95389</v>
      </c>
      <c r="B6350" s="800" t="s">
        <v>35615</v>
      </c>
      <c r="C6350" s="800" t="s">
        <v>27005</v>
      </c>
      <c r="D6350" s="802">
        <v>0.08</v>
      </c>
      <c r="E6350" s="800" t="s">
        <v>43470</v>
      </c>
    </row>
    <row r="6351" spans="1:5" ht="13.5" x14ac:dyDescent="0.25">
      <c r="A6351" s="800">
        <v>95390</v>
      </c>
      <c r="B6351" s="800" t="s">
        <v>35616</v>
      </c>
      <c r="C6351" s="800" t="s">
        <v>27005</v>
      </c>
      <c r="D6351" s="802">
        <v>0.05</v>
      </c>
      <c r="E6351" s="800" t="s">
        <v>43470</v>
      </c>
    </row>
    <row r="6352" spans="1:5" ht="13.5" x14ac:dyDescent="0.25">
      <c r="A6352" s="800">
        <v>95391</v>
      </c>
      <c r="B6352" s="800" t="s">
        <v>35617</v>
      </c>
      <c r="C6352" s="800" t="s">
        <v>27005</v>
      </c>
      <c r="D6352" s="802">
        <v>0.16</v>
      </c>
      <c r="E6352" s="800" t="s">
        <v>43470</v>
      </c>
    </row>
    <row r="6353" spans="1:5" ht="13.5" x14ac:dyDescent="0.25">
      <c r="A6353" s="800">
        <v>95392</v>
      </c>
      <c r="B6353" s="800" t="s">
        <v>35618</v>
      </c>
      <c r="C6353" s="800" t="s">
        <v>27005</v>
      </c>
      <c r="D6353" s="802">
        <v>0.08</v>
      </c>
      <c r="E6353" s="800" t="s">
        <v>43470</v>
      </c>
    </row>
    <row r="6354" spans="1:5" ht="13.5" x14ac:dyDescent="0.25">
      <c r="A6354" s="800">
        <v>95393</v>
      </c>
      <c r="B6354" s="800" t="s">
        <v>35619</v>
      </c>
      <c r="C6354" s="800" t="s">
        <v>27005</v>
      </c>
      <c r="D6354" s="802">
        <v>0.35</v>
      </c>
      <c r="E6354" s="800" t="s">
        <v>43470</v>
      </c>
    </row>
    <row r="6355" spans="1:5" ht="13.5" x14ac:dyDescent="0.25">
      <c r="A6355" s="800">
        <v>95394</v>
      </c>
      <c r="B6355" s="800" t="s">
        <v>35620</v>
      </c>
      <c r="C6355" s="800" t="s">
        <v>27005</v>
      </c>
      <c r="D6355" s="802">
        <v>0.34</v>
      </c>
      <c r="E6355" s="800" t="s">
        <v>43470</v>
      </c>
    </row>
    <row r="6356" spans="1:5" ht="13.5" x14ac:dyDescent="0.25">
      <c r="A6356" s="800">
        <v>95395</v>
      </c>
      <c r="B6356" s="800" t="s">
        <v>35621</v>
      </c>
      <c r="C6356" s="800" t="s">
        <v>27005</v>
      </c>
      <c r="D6356" s="802">
        <v>0.49</v>
      </c>
      <c r="E6356" s="800" t="s">
        <v>43470</v>
      </c>
    </row>
    <row r="6357" spans="1:5" ht="13.5" x14ac:dyDescent="0.25">
      <c r="A6357" s="800">
        <v>95396</v>
      </c>
      <c r="B6357" s="800" t="s">
        <v>35622</v>
      </c>
      <c r="C6357" s="800" t="s">
        <v>27005</v>
      </c>
      <c r="D6357" s="802">
        <v>0.65</v>
      </c>
      <c r="E6357" s="800" t="s">
        <v>43470</v>
      </c>
    </row>
    <row r="6358" spans="1:5" ht="13.5" x14ac:dyDescent="0.25">
      <c r="A6358" s="800">
        <v>95397</v>
      </c>
      <c r="B6358" s="800" t="s">
        <v>35623</v>
      </c>
      <c r="C6358" s="800" t="s">
        <v>27005</v>
      </c>
      <c r="D6358" s="802">
        <v>0.11</v>
      </c>
      <c r="E6358" s="800" t="s">
        <v>43470</v>
      </c>
    </row>
    <row r="6359" spans="1:5" ht="13.5" x14ac:dyDescent="0.25">
      <c r="A6359" s="800">
        <v>95398</v>
      </c>
      <c r="B6359" s="800" t="s">
        <v>35624</v>
      </c>
      <c r="C6359" s="800" t="s">
        <v>27005</v>
      </c>
      <c r="D6359" s="802">
        <v>0.06</v>
      </c>
      <c r="E6359" s="800" t="s">
        <v>43470</v>
      </c>
    </row>
    <row r="6360" spans="1:5" ht="13.5" x14ac:dyDescent="0.25">
      <c r="A6360" s="800">
        <v>95399</v>
      </c>
      <c r="B6360" s="800" t="s">
        <v>35625</v>
      </c>
      <c r="C6360" s="800" t="s">
        <v>27005</v>
      </c>
      <c r="D6360" s="802">
        <v>0.09</v>
      </c>
      <c r="E6360" s="800" t="s">
        <v>43470</v>
      </c>
    </row>
    <row r="6361" spans="1:5" ht="13.5" x14ac:dyDescent="0.25">
      <c r="A6361" s="800">
        <v>95400</v>
      </c>
      <c r="B6361" s="800" t="s">
        <v>35626</v>
      </c>
      <c r="C6361" s="800" t="s">
        <v>27005</v>
      </c>
      <c r="D6361" s="802">
        <v>0.12</v>
      </c>
      <c r="E6361" s="800" t="s">
        <v>43470</v>
      </c>
    </row>
    <row r="6362" spans="1:5" ht="13.5" x14ac:dyDescent="0.25">
      <c r="A6362" s="800">
        <v>95401</v>
      </c>
      <c r="B6362" s="800" t="s">
        <v>35627</v>
      </c>
      <c r="C6362" s="800" t="s">
        <v>27005</v>
      </c>
      <c r="D6362" s="802">
        <v>0.52</v>
      </c>
      <c r="E6362" s="800" t="s">
        <v>43470</v>
      </c>
    </row>
    <row r="6363" spans="1:5" ht="13.5" x14ac:dyDescent="0.25">
      <c r="A6363" s="800">
        <v>95402</v>
      </c>
      <c r="B6363" s="800" t="s">
        <v>35628</v>
      </c>
      <c r="C6363" s="800" t="s">
        <v>27005</v>
      </c>
      <c r="D6363" s="802">
        <v>0.84</v>
      </c>
      <c r="E6363" s="800" t="s">
        <v>43470</v>
      </c>
    </row>
    <row r="6364" spans="1:5" ht="13.5" x14ac:dyDescent="0.25">
      <c r="A6364" s="800">
        <v>95403</v>
      </c>
      <c r="B6364" s="800" t="s">
        <v>35629</v>
      </c>
      <c r="C6364" s="800" t="s">
        <v>27005</v>
      </c>
      <c r="D6364" s="802">
        <v>0.96</v>
      </c>
      <c r="E6364" s="800" t="s">
        <v>43470</v>
      </c>
    </row>
    <row r="6365" spans="1:5" ht="13.5" x14ac:dyDescent="0.25">
      <c r="A6365" s="800">
        <v>95404</v>
      </c>
      <c r="B6365" s="800" t="s">
        <v>35630</v>
      </c>
      <c r="C6365" s="800" t="s">
        <v>27005</v>
      </c>
      <c r="D6365" s="802">
        <v>1.31</v>
      </c>
      <c r="E6365" s="800" t="s">
        <v>43470</v>
      </c>
    </row>
    <row r="6366" spans="1:5" ht="13.5" x14ac:dyDescent="0.25">
      <c r="A6366" s="800">
        <v>95405</v>
      </c>
      <c r="B6366" s="800" t="s">
        <v>35631</v>
      </c>
      <c r="C6366" s="800" t="s">
        <v>27005</v>
      </c>
      <c r="D6366" s="802">
        <v>0.79</v>
      </c>
      <c r="E6366" s="800" t="s">
        <v>43470</v>
      </c>
    </row>
    <row r="6367" spans="1:5" ht="13.5" x14ac:dyDescent="0.25">
      <c r="A6367" s="800">
        <v>95406</v>
      </c>
      <c r="B6367" s="800" t="s">
        <v>35632</v>
      </c>
      <c r="C6367" s="800" t="s">
        <v>27005</v>
      </c>
      <c r="D6367" s="802">
        <v>0.15</v>
      </c>
      <c r="E6367" s="800" t="s">
        <v>43470</v>
      </c>
    </row>
    <row r="6368" spans="1:5" ht="13.5" x14ac:dyDescent="0.25">
      <c r="A6368" s="800">
        <v>95407</v>
      </c>
      <c r="B6368" s="800" t="s">
        <v>35633</v>
      </c>
      <c r="C6368" s="800" t="s">
        <v>27005</v>
      </c>
      <c r="D6368" s="802">
        <v>2.06</v>
      </c>
      <c r="E6368" s="800" t="s">
        <v>43470</v>
      </c>
    </row>
    <row r="6369" spans="1:5" ht="13.5" x14ac:dyDescent="0.25">
      <c r="A6369" s="800">
        <v>95408</v>
      </c>
      <c r="B6369" s="800" t="s">
        <v>35634</v>
      </c>
      <c r="C6369" s="800" t="s">
        <v>35516</v>
      </c>
      <c r="D6369" s="802">
        <v>10.42</v>
      </c>
      <c r="E6369" s="800" t="s">
        <v>43470</v>
      </c>
    </row>
    <row r="6370" spans="1:5" ht="13.5" x14ac:dyDescent="0.25">
      <c r="A6370" s="800">
        <v>95409</v>
      </c>
      <c r="B6370" s="800" t="s">
        <v>35635</v>
      </c>
      <c r="C6370" s="800" t="s">
        <v>35516</v>
      </c>
      <c r="D6370" s="802">
        <v>12.16</v>
      </c>
      <c r="E6370" s="800" t="s">
        <v>43470</v>
      </c>
    </row>
    <row r="6371" spans="1:5" ht="13.5" x14ac:dyDescent="0.25">
      <c r="A6371" s="800">
        <v>95410</v>
      </c>
      <c r="B6371" s="800" t="s">
        <v>35636</v>
      </c>
      <c r="C6371" s="800" t="s">
        <v>35516</v>
      </c>
      <c r="D6371" s="802">
        <v>6.96</v>
      </c>
      <c r="E6371" s="800" t="s">
        <v>43470</v>
      </c>
    </row>
    <row r="6372" spans="1:5" ht="13.5" x14ac:dyDescent="0.25">
      <c r="A6372" s="800">
        <v>95411</v>
      </c>
      <c r="B6372" s="800" t="s">
        <v>35637</v>
      </c>
      <c r="C6372" s="800" t="s">
        <v>35516</v>
      </c>
      <c r="D6372" s="802">
        <v>9.2799999999999994</v>
      </c>
      <c r="E6372" s="800" t="s">
        <v>43470</v>
      </c>
    </row>
    <row r="6373" spans="1:5" ht="13.5" x14ac:dyDescent="0.25">
      <c r="A6373" s="800">
        <v>95412</v>
      </c>
      <c r="B6373" s="800" t="s">
        <v>35638</v>
      </c>
      <c r="C6373" s="800" t="s">
        <v>35516</v>
      </c>
      <c r="D6373" s="802">
        <v>8.35</v>
      </c>
      <c r="E6373" s="800" t="s">
        <v>43470</v>
      </c>
    </row>
    <row r="6374" spans="1:5" ht="13.5" x14ac:dyDescent="0.25">
      <c r="A6374" s="800">
        <v>95413</v>
      </c>
      <c r="B6374" s="800" t="s">
        <v>35639</v>
      </c>
      <c r="C6374" s="800" t="s">
        <v>35516</v>
      </c>
      <c r="D6374" s="802">
        <v>11.11</v>
      </c>
      <c r="E6374" s="800" t="s">
        <v>43470</v>
      </c>
    </row>
    <row r="6375" spans="1:5" ht="13.5" x14ac:dyDescent="0.25">
      <c r="A6375" s="800">
        <v>95414</v>
      </c>
      <c r="B6375" s="800" t="s">
        <v>35640</v>
      </c>
      <c r="C6375" s="800" t="s">
        <v>35516</v>
      </c>
      <c r="D6375" s="802">
        <v>48.07</v>
      </c>
      <c r="E6375" s="800" t="s">
        <v>43470</v>
      </c>
    </row>
    <row r="6376" spans="1:5" ht="13.5" x14ac:dyDescent="0.25">
      <c r="A6376" s="800">
        <v>95415</v>
      </c>
      <c r="B6376" s="800" t="s">
        <v>35641</v>
      </c>
      <c r="C6376" s="800" t="s">
        <v>35516</v>
      </c>
      <c r="D6376" s="802">
        <v>113.85</v>
      </c>
      <c r="E6376" s="800" t="s">
        <v>43470</v>
      </c>
    </row>
    <row r="6377" spans="1:5" ht="13.5" x14ac:dyDescent="0.25">
      <c r="A6377" s="800">
        <v>95416</v>
      </c>
      <c r="B6377" s="800" t="s">
        <v>35642</v>
      </c>
      <c r="C6377" s="800" t="s">
        <v>35516</v>
      </c>
      <c r="D6377" s="802">
        <v>8.16</v>
      </c>
      <c r="E6377" s="800" t="s">
        <v>43470</v>
      </c>
    </row>
    <row r="6378" spans="1:5" ht="13.5" x14ac:dyDescent="0.25">
      <c r="A6378" s="800">
        <v>95417</v>
      </c>
      <c r="B6378" s="800" t="s">
        <v>35643</v>
      </c>
      <c r="C6378" s="800" t="s">
        <v>35516</v>
      </c>
      <c r="D6378" s="802">
        <v>129.59</v>
      </c>
      <c r="E6378" s="800" t="s">
        <v>43470</v>
      </c>
    </row>
    <row r="6379" spans="1:5" ht="13.5" x14ac:dyDescent="0.25">
      <c r="A6379" s="800">
        <v>95418</v>
      </c>
      <c r="B6379" s="800" t="s">
        <v>35644</v>
      </c>
      <c r="C6379" s="800" t="s">
        <v>35516</v>
      </c>
      <c r="D6379" s="802">
        <v>177.14</v>
      </c>
      <c r="E6379" s="800" t="s">
        <v>43470</v>
      </c>
    </row>
    <row r="6380" spans="1:5" ht="13.5" x14ac:dyDescent="0.25">
      <c r="A6380" s="800">
        <v>95419</v>
      </c>
      <c r="B6380" s="800" t="s">
        <v>35645</v>
      </c>
      <c r="C6380" s="800" t="s">
        <v>35516</v>
      </c>
      <c r="D6380" s="802">
        <v>47.34</v>
      </c>
      <c r="E6380" s="800" t="s">
        <v>43470</v>
      </c>
    </row>
    <row r="6381" spans="1:5" ht="13.5" x14ac:dyDescent="0.25">
      <c r="A6381" s="800">
        <v>95420</v>
      </c>
      <c r="B6381" s="800" t="s">
        <v>35646</v>
      </c>
      <c r="C6381" s="800" t="s">
        <v>35516</v>
      </c>
      <c r="D6381" s="802">
        <v>67.239999999999995</v>
      </c>
      <c r="E6381" s="800" t="s">
        <v>43470</v>
      </c>
    </row>
    <row r="6382" spans="1:5" ht="13.5" x14ac:dyDescent="0.25">
      <c r="A6382" s="800">
        <v>95421</v>
      </c>
      <c r="B6382" s="800" t="s">
        <v>35647</v>
      </c>
      <c r="C6382" s="800" t="s">
        <v>35516</v>
      </c>
      <c r="D6382" s="802">
        <v>88.9</v>
      </c>
      <c r="E6382" s="800" t="s">
        <v>43470</v>
      </c>
    </row>
    <row r="6383" spans="1:5" ht="13.5" x14ac:dyDescent="0.25">
      <c r="A6383" s="800">
        <v>95422</v>
      </c>
      <c r="B6383" s="800" t="s">
        <v>35648</v>
      </c>
      <c r="C6383" s="800" t="s">
        <v>35516</v>
      </c>
      <c r="D6383" s="802">
        <v>71.099999999999994</v>
      </c>
      <c r="E6383" s="800" t="s">
        <v>43470</v>
      </c>
    </row>
    <row r="6384" spans="1:5" ht="13.5" x14ac:dyDescent="0.25">
      <c r="A6384" s="800">
        <v>95423</v>
      </c>
      <c r="B6384" s="800" t="s">
        <v>35650</v>
      </c>
      <c r="C6384" s="800" t="s">
        <v>35516</v>
      </c>
      <c r="D6384" s="802">
        <v>107.91</v>
      </c>
      <c r="E6384" s="800" t="s">
        <v>43470</v>
      </c>
    </row>
    <row r="6385" spans="1:5" ht="13.5" x14ac:dyDescent="0.25">
      <c r="A6385" s="800">
        <v>95424</v>
      </c>
      <c r="B6385" s="800" t="s">
        <v>35651</v>
      </c>
      <c r="C6385" s="800" t="s">
        <v>35516</v>
      </c>
      <c r="D6385" s="802">
        <v>22.45</v>
      </c>
      <c r="E6385" s="800" t="s">
        <v>43470</v>
      </c>
    </row>
    <row r="6386" spans="1:5" ht="13.5" x14ac:dyDescent="0.25">
      <c r="A6386" s="800">
        <v>100288</v>
      </c>
      <c r="B6386" s="800" t="s">
        <v>35653</v>
      </c>
      <c r="C6386" s="800" t="s">
        <v>27005</v>
      </c>
      <c r="D6386" s="802">
        <v>0.03</v>
      </c>
      <c r="E6386" s="800" t="s">
        <v>43470</v>
      </c>
    </row>
    <row r="6387" spans="1:5" ht="13.5" x14ac:dyDescent="0.25">
      <c r="A6387" s="800">
        <v>100289</v>
      </c>
      <c r="B6387" s="800" t="s">
        <v>35655</v>
      </c>
      <c r="C6387" s="800" t="s">
        <v>27005</v>
      </c>
      <c r="D6387" s="802">
        <v>16.11</v>
      </c>
      <c r="E6387" s="800" t="s">
        <v>43470</v>
      </c>
    </row>
    <row r="6388" spans="1:5" ht="13.5" x14ac:dyDescent="0.25">
      <c r="A6388" s="800">
        <v>100290</v>
      </c>
      <c r="B6388" s="800" t="s">
        <v>35657</v>
      </c>
      <c r="C6388" s="800" t="s">
        <v>27005</v>
      </c>
      <c r="D6388" s="802">
        <v>0.06</v>
      </c>
      <c r="E6388" s="800" t="s">
        <v>43470</v>
      </c>
    </row>
    <row r="6389" spans="1:5" ht="13.5" x14ac:dyDescent="0.25">
      <c r="A6389" s="800">
        <v>100291</v>
      </c>
      <c r="B6389" s="800" t="s">
        <v>35659</v>
      </c>
      <c r="C6389" s="800" t="s">
        <v>27005</v>
      </c>
      <c r="D6389" s="802">
        <v>0.12</v>
      </c>
      <c r="E6389" s="800" t="s">
        <v>43470</v>
      </c>
    </row>
    <row r="6390" spans="1:5" ht="13.5" x14ac:dyDescent="0.25">
      <c r="A6390" s="800">
        <v>100292</v>
      </c>
      <c r="B6390" s="800" t="s">
        <v>35661</v>
      </c>
      <c r="C6390" s="800" t="s">
        <v>27005</v>
      </c>
      <c r="D6390" s="802">
        <v>0.42</v>
      </c>
      <c r="E6390" s="800" t="s">
        <v>43470</v>
      </c>
    </row>
    <row r="6391" spans="1:5" ht="13.5" x14ac:dyDescent="0.25">
      <c r="A6391" s="800">
        <v>100293</v>
      </c>
      <c r="B6391" s="800" t="s">
        <v>35663</v>
      </c>
      <c r="C6391" s="800" t="s">
        <v>27005</v>
      </c>
      <c r="D6391" s="802">
        <v>0.12</v>
      </c>
      <c r="E6391" s="800" t="s">
        <v>43470</v>
      </c>
    </row>
    <row r="6392" spans="1:5" ht="13.5" x14ac:dyDescent="0.25">
      <c r="A6392" s="800">
        <v>100294</v>
      </c>
      <c r="B6392" s="800" t="s">
        <v>35665</v>
      </c>
      <c r="C6392" s="800" t="s">
        <v>27005</v>
      </c>
      <c r="D6392" s="802">
        <v>0.22</v>
      </c>
      <c r="E6392" s="800" t="s">
        <v>43470</v>
      </c>
    </row>
    <row r="6393" spans="1:5" ht="13.5" x14ac:dyDescent="0.25">
      <c r="A6393" s="800">
        <v>100295</v>
      </c>
      <c r="B6393" s="800" t="s">
        <v>35667</v>
      </c>
      <c r="C6393" s="800" t="s">
        <v>27005</v>
      </c>
      <c r="D6393" s="802">
        <v>0.36</v>
      </c>
      <c r="E6393" s="800" t="s">
        <v>43470</v>
      </c>
    </row>
    <row r="6394" spans="1:5" ht="13.5" x14ac:dyDescent="0.25">
      <c r="A6394" s="800">
        <v>100296</v>
      </c>
      <c r="B6394" s="800" t="s">
        <v>35669</v>
      </c>
      <c r="C6394" s="800" t="s">
        <v>27005</v>
      </c>
      <c r="D6394" s="802">
        <v>0.66</v>
      </c>
      <c r="E6394" s="800" t="s">
        <v>43470</v>
      </c>
    </row>
    <row r="6395" spans="1:5" ht="13.5" x14ac:dyDescent="0.25">
      <c r="A6395" s="800">
        <v>100297</v>
      </c>
      <c r="B6395" s="800" t="s">
        <v>35671</v>
      </c>
      <c r="C6395" s="800" t="s">
        <v>27005</v>
      </c>
      <c r="D6395" s="802">
        <v>0.74</v>
      </c>
      <c r="E6395" s="800" t="s">
        <v>43470</v>
      </c>
    </row>
    <row r="6396" spans="1:5" ht="13.5" x14ac:dyDescent="0.25">
      <c r="A6396" s="800">
        <v>100298</v>
      </c>
      <c r="B6396" s="800" t="s">
        <v>35673</v>
      </c>
      <c r="C6396" s="800" t="s">
        <v>27005</v>
      </c>
      <c r="D6396" s="802">
        <v>0.39</v>
      </c>
      <c r="E6396" s="800" t="s">
        <v>43470</v>
      </c>
    </row>
    <row r="6397" spans="1:5" ht="13.5" x14ac:dyDescent="0.25">
      <c r="A6397" s="800">
        <v>100299</v>
      </c>
      <c r="B6397" s="800" t="s">
        <v>35675</v>
      </c>
      <c r="C6397" s="800" t="s">
        <v>27005</v>
      </c>
      <c r="D6397" s="802">
        <v>0.45</v>
      </c>
      <c r="E6397" s="800" t="s">
        <v>43470</v>
      </c>
    </row>
    <row r="6398" spans="1:5" ht="13.5" x14ac:dyDescent="0.25">
      <c r="A6398" s="800">
        <v>100300</v>
      </c>
      <c r="B6398" s="800" t="s">
        <v>35677</v>
      </c>
      <c r="C6398" s="800" t="s">
        <v>27005</v>
      </c>
      <c r="D6398" s="802">
        <v>19.010000000000002</v>
      </c>
      <c r="E6398" s="800" t="s">
        <v>43470</v>
      </c>
    </row>
    <row r="6399" spans="1:5" ht="13.5" x14ac:dyDescent="0.25">
      <c r="A6399" s="800">
        <v>100301</v>
      </c>
      <c r="B6399" s="800" t="s">
        <v>35679</v>
      </c>
      <c r="C6399" s="800" t="s">
        <v>27005</v>
      </c>
      <c r="D6399" s="802">
        <v>18.63</v>
      </c>
      <c r="E6399" s="800" t="s">
        <v>43470</v>
      </c>
    </row>
    <row r="6400" spans="1:5" ht="13.5" x14ac:dyDescent="0.25">
      <c r="A6400" s="800">
        <v>100302</v>
      </c>
      <c r="B6400" s="800" t="s">
        <v>35681</v>
      </c>
      <c r="C6400" s="800" t="s">
        <v>27005</v>
      </c>
      <c r="D6400" s="802">
        <v>122.94</v>
      </c>
      <c r="E6400" s="800" t="s">
        <v>43470</v>
      </c>
    </row>
    <row r="6401" spans="1:5" ht="13.5" x14ac:dyDescent="0.25">
      <c r="A6401" s="800">
        <v>100303</v>
      </c>
      <c r="B6401" s="800" t="s">
        <v>35683</v>
      </c>
      <c r="C6401" s="800" t="s">
        <v>27005</v>
      </c>
      <c r="D6401" s="802">
        <v>17.59</v>
      </c>
      <c r="E6401" s="800" t="s">
        <v>43470</v>
      </c>
    </row>
    <row r="6402" spans="1:5" ht="13.5" x14ac:dyDescent="0.25">
      <c r="A6402" s="800">
        <v>100304</v>
      </c>
      <c r="B6402" s="800" t="s">
        <v>35685</v>
      </c>
      <c r="C6402" s="800" t="s">
        <v>27005</v>
      </c>
      <c r="D6402" s="802">
        <v>64.989999999999995</v>
      </c>
      <c r="E6402" s="800" t="s">
        <v>43470</v>
      </c>
    </row>
    <row r="6403" spans="1:5" ht="13.5" x14ac:dyDescent="0.25">
      <c r="A6403" s="800">
        <v>100305</v>
      </c>
      <c r="B6403" s="800" t="s">
        <v>35688</v>
      </c>
      <c r="C6403" s="800" t="s">
        <v>27005</v>
      </c>
      <c r="D6403" s="802">
        <v>85.77</v>
      </c>
      <c r="E6403" s="800" t="s">
        <v>43470</v>
      </c>
    </row>
    <row r="6404" spans="1:5" ht="13.5" x14ac:dyDescent="0.25">
      <c r="A6404" s="800">
        <v>100306</v>
      </c>
      <c r="B6404" s="800" t="s">
        <v>35690</v>
      </c>
      <c r="C6404" s="800" t="s">
        <v>27005</v>
      </c>
      <c r="D6404" s="802">
        <v>96.62</v>
      </c>
      <c r="E6404" s="800" t="s">
        <v>43470</v>
      </c>
    </row>
    <row r="6405" spans="1:5" ht="13.5" x14ac:dyDescent="0.25">
      <c r="A6405" s="800">
        <v>100307</v>
      </c>
      <c r="B6405" s="800" t="s">
        <v>35693</v>
      </c>
      <c r="C6405" s="800" t="s">
        <v>27005</v>
      </c>
      <c r="D6405" s="802">
        <v>22.67</v>
      </c>
      <c r="E6405" s="800" t="s">
        <v>43470</v>
      </c>
    </row>
    <row r="6406" spans="1:5" ht="13.5" x14ac:dyDescent="0.25">
      <c r="A6406" s="800">
        <v>100308</v>
      </c>
      <c r="B6406" s="800" t="s">
        <v>35695</v>
      </c>
      <c r="C6406" s="800" t="s">
        <v>27005</v>
      </c>
      <c r="D6406" s="802">
        <v>22.31</v>
      </c>
      <c r="E6406" s="800" t="s">
        <v>43470</v>
      </c>
    </row>
    <row r="6407" spans="1:5" ht="13.5" x14ac:dyDescent="0.25">
      <c r="A6407" s="800">
        <v>100309</v>
      </c>
      <c r="B6407" s="800" t="s">
        <v>35697</v>
      </c>
      <c r="C6407" s="800" t="s">
        <v>27005</v>
      </c>
      <c r="D6407" s="802">
        <v>38.58</v>
      </c>
      <c r="E6407" s="800" t="s">
        <v>43470</v>
      </c>
    </row>
    <row r="6408" spans="1:5" ht="13.5" x14ac:dyDescent="0.25">
      <c r="A6408" s="800">
        <v>100310</v>
      </c>
      <c r="B6408" s="800" t="s">
        <v>35699</v>
      </c>
      <c r="C6408" s="800" t="s">
        <v>35516</v>
      </c>
      <c r="D6408" s="802">
        <v>8.51</v>
      </c>
      <c r="E6408" s="800" t="s">
        <v>43470</v>
      </c>
    </row>
    <row r="6409" spans="1:5" ht="13.5" x14ac:dyDescent="0.25">
      <c r="A6409" s="800">
        <v>100311</v>
      </c>
      <c r="B6409" s="800" t="s">
        <v>35701</v>
      </c>
      <c r="C6409" s="800" t="s">
        <v>35516</v>
      </c>
      <c r="D6409" s="802">
        <v>57.77</v>
      </c>
      <c r="E6409" s="800" t="s">
        <v>43470</v>
      </c>
    </row>
    <row r="6410" spans="1:5" ht="13.5" x14ac:dyDescent="0.25">
      <c r="A6410" s="800">
        <v>100312</v>
      </c>
      <c r="B6410" s="800" t="s">
        <v>35704</v>
      </c>
      <c r="C6410" s="800" t="s">
        <v>35516</v>
      </c>
      <c r="D6410" s="802">
        <v>30.31</v>
      </c>
      <c r="E6410" s="800" t="s">
        <v>43470</v>
      </c>
    </row>
    <row r="6411" spans="1:5" ht="13.5" x14ac:dyDescent="0.25">
      <c r="A6411" s="800">
        <v>100313</v>
      </c>
      <c r="B6411" s="800" t="s">
        <v>35707</v>
      </c>
      <c r="C6411" s="800" t="s">
        <v>35516</v>
      </c>
      <c r="D6411" s="802">
        <v>90.34</v>
      </c>
      <c r="E6411" s="800" t="s">
        <v>43470</v>
      </c>
    </row>
    <row r="6412" spans="1:5" ht="13.5" x14ac:dyDescent="0.25">
      <c r="A6412" s="800">
        <v>100314</v>
      </c>
      <c r="B6412" s="800" t="s">
        <v>35710</v>
      </c>
      <c r="C6412" s="800" t="s">
        <v>35516</v>
      </c>
      <c r="D6412" s="802">
        <v>101.92</v>
      </c>
      <c r="E6412" s="800" t="s">
        <v>43470</v>
      </c>
    </row>
    <row r="6413" spans="1:5" ht="13.5" x14ac:dyDescent="0.25">
      <c r="A6413" s="800">
        <v>100315</v>
      </c>
      <c r="B6413" s="800" t="s">
        <v>35712</v>
      </c>
      <c r="C6413" s="800" t="s">
        <v>35516</v>
      </c>
      <c r="D6413" s="802">
        <v>62</v>
      </c>
      <c r="E6413" s="800" t="s">
        <v>43470</v>
      </c>
    </row>
    <row r="6414" spans="1:5" ht="13.5" x14ac:dyDescent="0.25">
      <c r="A6414" s="800">
        <v>100316</v>
      </c>
      <c r="B6414" s="800" t="s">
        <v>35677</v>
      </c>
      <c r="C6414" s="800" t="s">
        <v>35516</v>
      </c>
      <c r="D6414" s="803">
        <v>3362.03</v>
      </c>
      <c r="E6414" s="800" t="s">
        <v>43470</v>
      </c>
    </row>
    <row r="6415" spans="1:5" ht="13.5" x14ac:dyDescent="0.25">
      <c r="A6415" s="800">
        <v>100317</v>
      </c>
      <c r="B6415" s="800" t="s">
        <v>35716</v>
      </c>
      <c r="C6415" s="800" t="s">
        <v>35516</v>
      </c>
      <c r="D6415" s="803">
        <v>21644.400000000001</v>
      </c>
      <c r="E6415" s="800" t="s">
        <v>43470</v>
      </c>
    </row>
    <row r="6416" spans="1:5" ht="13.5" x14ac:dyDescent="0.25">
      <c r="A6416" s="800">
        <v>100318</v>
      </c>
      <c r="B6416" s="800" t="s">
        <v>35685</v>
      </c>
      <c r="C6416" s="800" t="s">
        <v>35516</v>
      </c>
      <c r="D6416" s="803">
        <v>11446.99</v>
      </c>
      <c r="E6416" s="800" t="s">
        <v>43470</v>
      </c>
    </row>
    <row r="6417" spans="1:5" ht="13.5" x14ac:dyDescent="0.25">
      <c r="A6417" s="800">
        <v>100319</v>
      </c>
      <c r="B6417" s="800" t="s">
        <v>35688</v>
      </c>
      <c r="C6417" s="800" t="s">
        <v>35516</v>
      </c>
      <c r="D6417" s="803">
        <v>15089.01</v>
      </c>
      <c r="E6417" s="800" t="s">
        <v>43470</v>
      </c>
    </row>
    <row r="6418" spans="1:5" ht="13.5" x14ac:dyDescent="0.25">
      <c r="A6418" s="800">
        <v>100320</v>
      </c>
      <c r="B6418" s="800" t="s">
        <v>35690</v>
      </c>
      <c r="C6418" s="800" t="s">
        <v>35516</v>
      </c>
      <c r="D6418" s="803">
        <v>16999.2</v>
      </c>
      <c r="E6418" s="800" t="s">
        <v>43470</v>
      </c>
    </row>
    <row r="6419" spans="1:5" ht="13.5" x14ac:dyDescent="0.25">
      <c r="A6419" s="800">
        <v>100321</v>
      </c>
      <c r="B6419" s="800" t="s">
        <v>35725</v>
      </c>
      <c r="C6419" s="800" t="s">
        <v>35516</v>
      </c>
      <c r="D6419" s="803">
        <v>6789.71</v>
      </c>
      <c r="E6419" s="800" t="s">
        <v>43470</v>
      </c>
    </row>
    <row r="6420" spans="1:5" ht="13.5" x14ac:dyDescent="0.25">
      <c r="A6420" s="800">
        <v>100533</v>
      </c>
      <c r="B6420" s="800" t="s">
        <v>43471</v>
      </c>
      <c r="C6420" s="800" t="s">
        <v>27005</v>
      </c>
      <c r="D6420" s="802">
        <v>52.07</v>
      </c>
      <c r="E6420" s="800" t="s">
        <v>43470</v>
      </c>
    </row>
    <row r="6421" spans="1:5" ht="13.5" x14ac:dyDescent="0.25">
      <c r="A6421" s="800">
        <v>100534</v>
      </c>
      <c r="B6421" s="800" t="s">
        <v>43471</v>
      </c>
      <c r="C6421" s="800" t="s">
        <v>35516</v>
      </c>
      <c r="D6421" s="803">
        <v>5114.9399999999996</v>
      </c>
      <c r="E6421" s="800" t="s">
        <v>43470</v>
      </c>
    </row>
    <row r="6422" spans="1:5" ht="13.5" x14ac:dyDescent="0.25">
      <c r="A6422" s="800">
        <v>100535</v>
      </c>
      <c r="B6422" s="800" t="s">
        <v>43472</v>
      </c>
      <c r="C6422" s="800" t="s">
        <v>27005</v>
      </c>
      <c r="D6422" s="802">
        <v>0.62</v>
      </c>
      <c r="E6422" s="800" t="s">
        <v>43470</v>
      </c>
    </row>
    <row r="6423" spans="1:5" ht="13.5" x14ac:dyDescent="0.25">
      <c r="A6423" s="800">
        <v>100536</v>
      </c>
      <c r="B6423" s="800" t="s">
        <v>43473</v>
      </c>
      <c r="C6423" s="800" t="s">
        <v>35516</v>
      </c>
      <c r="D6423" s="802">
        <v>46.24</v>
      </c>
      <c r="E6423" s="800" t="s">
        <v>43470</v>
      </c>
    </row>
  </sheetData>
  <pageMargins left="0.78740157499999996" right="0.78740157499999996" top="0.984251969" bottom="0.984251969" header="0.5" footer="0.5"/>
  <pageSetup orientation="portrait" horizontalDpi="300" verticalDpi="30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38</vt:i4>
      </vt:variant>
    </vt:vector>
  </HeadingPairs>
  <TitlesOfParts>
    <vt:vector size="63" baseType="lpstr">
      <vt:lpstr>CRONOGRAMA</vt:lpstr>
      <vt:lpstr>ORC_BACIAS</vt:lpstr>
      <vt:lpstr>MEMORIAL</vt:lpstr>
      <vt:lpstr>CPU_H_H_BACIAS</vt:lpstr>
      <vt:lpstr>CPU_PROJETOS</vt:lpstr>
      <vt:lpstr>CPU_SERVICO</vt:lpstr>
      <vt:lpstr>CPU_H_H_COORDENADOR</vt:lpstr>
      <vt:lpstr>MAO_OBRA_PROJETO </vt:lpstr>
      <vt:lpstr>SINAPI_12_19_SEM_DES</vt:lpstr>
      <vt:lpstr>OBSOLETO 1</vt:lpstr>
      <vt:lpstr>Preços Serviços </vt:lpstr>
      <vt:lpstr>K2</vt:lpstr>
      <vt:lpstr>K2_CPU</vt:lpstr>
      <vt:lpstr>K2_Cotacoes_Escrit</vt:lpstr>
      <vt:lpstr>K2_Cotacoes_Mat_Limpeza</vt:lpstr>
      <vt:lpstr>K2_Cotacoes_Mat_Cafe</vt:lpstr>
      <vt:lpstr>K2_Cotacoes_Mat_Escri</vt:lpstr>
      <vt:lpstr> K2_Deprecicao</vt:lpstr>
      <vt:lpstr>K4</vt:lpstr>
      <vt:lpstr>ENCARGOS_SOCIAIS</vt:lpstr>
      <vt:lpstr>BDI_Diferencial</vt:lpstr>
      <vt:lpstr>Planilha1</vt:lpstr>
      <vt:lpstr>SINAPI_01_19_SEM_DESO</vt:lpstr>
      <vt:lpstr>SINAPI_07_19_SEM_DESO_SER</vt:lpstr>
      <vt:lpstr>SINAPI_07_19_SEM_DESO_INS</vt:lpstr>
      <vt:lpstr>' K2_Deprecicao'!Area_de_impressao</vt:lpstr>
      <vt:lpstr>CPU_H_H_BACIAS!Area_de_impressao</vt:lpstr>
      <vt:lpstr>CPU_H_H_COORDENADOR!Area_de_impressao</vt:lpstr>
      <vt:lpstr>CPU_PROJETOS!Area_de_impressao</vt:lpstr>
      <vt:lpstr>CPU_SERVICO!Area_de_impressao</vt:lpstr>
      <vt:lpstr>CRONOGRAMA!Area_de_impressao</vt:lpstr>
      <vt:lpstr>ENCARGOS_SOCIAIS!Area_de_impressao</vt:lpstr>
      <vt:lpstr>'K2'!Area_de_impressao</vt:lpstr>
      <vt:lpstr>K2_Cotacoes_Escrit!Area_de_impressao</vt:lpstr>
      <vt:lpstr>K2_Cotacoes_Mat_Cafe!Area_de_impressao</vt:lpstr>
      <vt:lpstr>K2_Cotacoes_Mat_Escri!Area_de_impressao</vt:lpstr>
      <vt:lpstr>K2_Cotacoes_Mat_Limpeza!Area_de_impressao</vt:lpstr>
      <vt:lpstr>K2_CPU!Area_de_impressao</vt:lpstr>
      <vt:lpstr>'K4'!Area_de_impressao</vt:lpstr>
      <vt:lpstr>'MAO_OBRA_PROJETO '!Area_de_impressao</vt:lpstr>
      <vt:lpstr>MEMORIAL!Area_de_impressao</vt:lpstr>
      <vt:lpstr>'OBSOLETO 1'!Area_de_impressao</vt:lpstr>
      <vt:lpstr>ORC_BACIAS!Area_de_impressao</vt:lpstr>
      <vt:lpstr>'Preços Serviços '!Area_de_impressao</vt:lpstr>
      <vt:lpstr>' K2_Deprecicao'!Titulos_de_impressao</vt:lpstr>
      <vt:lpstr>CPU_H_H_BACIAS!Titulos_de_impressao</vt:lpstr>
      <vt:lpstr>CPU_H_H_COORDENADOR!Titulos_de_impressao</vt:lpstr>
      <vt:lpstr>CPU_PROJETOS!Titulos_de_impressao</vt:lpstr>
      <vt:lpstr>CPU_SERVICO!Titulos_de_impressao</vt:lpstr>
      <vt:lpstr>CRONOGRAMA!Titulos_de_impressao</vt:lpstr>
      <vt:lpstr>ENCARGOS_SOCIAIS!Titulos_de_impressao</vt:lpstr>
      <vt:lpstr>'K2'!Titulos_de_impressao</vt:lpstr>
      <vt:lpstr>K2_Cotacoes_Escrit!Titulos_de_impressao</vt:lpstr>
      <vt:lpstr>K2_Cotacoes_Mat_Cafe!Titulos_de_impressao</vt:lpstr>
      <vt:lpstr>K2_Cotacoes_Mat_Escri!Titulos_de_impressao</vt:lpstr>
      <vt:lpstr>K2_Cotacoes_Mat_Limpeza!Titulos_de_impressao</vt:lpstr>
      <vt:lpstr>K2_CPU!Titulos_de_impressao</vt:lpstr>
      <vt:lpstr>'K4'!Titulos_de_impressao</vt:lpstr>
      <vt:lpstr>'MAO_OBRA_PROJETO '!Titulos_de_impressao</vt:lpstr>
      <vt:lpstr>MEMORIAL!Titulos_de_impressao</vt:lpstr>
      <vt:lpstr>'OBSOLETO 1'!Titulos_de_impressao</vt:lpstr>
      <vt:lpstr>ORC_BACIAS!Titulos_de_impressao</vt:lpstr>
      <vt:lpstr>'Preços Serviços '!Titulos_de_impressao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flavia.salim</dc:creator>
  <cp:lastModifiedBy>Nettie Alves Paulo de Moraes</cp:lastModifiedBy>
  <cp:lastPrinted>2023-02-06T13:47:49Z</cp:lastPrinted>
  <dcterms:created xsi:type="dcterms:W3CDTF">2012-09-03T18:37:12Z</dcterms:created>
  <dcterms:modified xsi:type="dcterms:W3CDTF">2023-02-07T14:29:53Z</dcterms:modified>
</cp:coreProperties>
</file>